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 Schedule" sheetId="1" r:id="rId5"/>
    <sheet state="visible" name="HOME" sheetId="2" r:id="rId6"/>
    <sheet state="visible" name="Copy of HOME" sheetId="3" r:id="rId7"/>
    <sheet state="visible" name="Away" sheetId="4" r:id="rId8"/>
    <sheet state="visible" name="TBD-PLAYOFFS" sheetId="5" r:id="rId9"/>
    <sheet state="visible" name="Football" sheetId="6" r:id="rId10"/>
    <sheet state="visible" name="Copy of Football" sheetId="7" r:id="rId11"/>
    <sheet state="visible" name="WSO" sheetId="8" r:id="rId12"/>
    <sheet state="visible" name="MSO" sheetId="9" r:id="rId13"/>
    <sheet state="visible" name="FH" sheetId="10" r:id="rId14"/>
    <sheet state="visible" name="WGOLF" sheetId="11" r:id="rId15"/>
    <sheet state="visible" name="MGOLF" sheetId="12" r:id="rId16"/>
    <sheet state="visible" name="WVB" sheetId="13" r:id="rId17"/>
    <sheet state="visible" name="XC" sheetId="14" r:id="rId18"/>
    <sheet state="visible" name="WTEN" sheetId="15" r:id="rId19"/>
    <sheet state="visible" name="TF" sheetId="16" r:id="rId20"/>
    <sheet state="visible" name="MBB" sheetId="17" r:id="rId21"/>
    <sheet state="visible" name="WBB" sheetId="18" r:id="rId22"/>
    <sheet state="visible" name="WLAX" sheetId="19" r:id="rId23"/>
    <sheet state="visible" name="MLAX" sheetId="20" r:id="rId24"/>
    <sheet state="visible" name="SOFT" sheetId="21" r:id="rId25"/>
    <sheet state="visible" name="BASE" sheetId="22" r:id="rId26"/>
    <sheet state="visible" name="SWIMMING" sheetId="23" r:id="rId27"/>
    <sheet state="visible" name="KEY" sheetId="24" r:id="rId28"/>
  </sheets>
  <definedNames/>
  <calcPr/>
</workbook>
</file>

<file path=xl/sharedStrings.xml><?xml version="1.0" encoding="utf-8"?>
<sst xmlns="http://schemas.openxmlformats.org/spreadsheetml/2006/main" count="862" uniqueCount="86">
  <si>
    <t>No</t>
  </si>
  <si>
    <t>Event</t>
  </si>
  <si>
    <t>DATE</t>
  </si>
  <si>
    <t>DAY</t>
  </si>
  <si>
    <t>SPORT</t>
  </si>
  <si>
    <t>TIME</t>
  </si>
  <si>
    <t>OPPONENT</t>
  </si>
  <si>
    <t>HOME OR AWAY</t>
  </si>
  <si>
    <t>Departure Time if Away</t>
  </si>
  <si>
    <t>Status</t>
  </si>
  <si>
    <t>Spring Break</t>
  </si>
  <si>
    <t>NOTES</t>
  </si>
  <si>
    <t>1. SCHEDULING COORDINATOR</t>
  </si>
  <si>
    <t>2. FACILITIES</t>
  </si>
  <si>
    <t>3. ATHLETIC TRAINING</t>
  </si>
  <si>
    <t>4. Travel</t>
  </si>
  <si>
    <t>✅</t>
  </si>
  <si>
    <t>5. Athletics Director</t>
  </si>
  <si>
    <t>WSO</t>
  </si>
  <si>
    <t>UNE</t>
  </si>
  <si>
    <t>Away</t>
  </si>
  <si>
    <t>CMCC</t>
  </si>
  <si>
    <t>Home</t>
  </si>
  <si>
    <t>St Joes</t>
  </si>
  <si>
    <t>UW Lacrosse</t>
  </si>
  <si>
    <t>Wheaton</t>
  </si>
  <si>
    <t>Colby</t>
  </si>
  <si>
    <t>USM</t>
  </si>
  <si>
    <t>Lesley</t>
  </si>
  <si>
    <t>Friday 4:00 pm</t>
  </si>
  <si>
    <t>Bates</t>
  </si>
  <si>
    <t>Thomas</t>
  </si>
  <si>
    <t>UM Farmington</t>
  </si>
  <si>
    <t>Plymouth State</t>
  </si>
  <si>
    <t>Johnson State</t>
  </si>
  <si>
    <t>overnight stay after playing Plymouth on Saturday</t>
  </si>
  <si>
    <t>Lyndon State</t>
  </si>
  <si>
    <t>UMPI</t>
  </si>
  <si>
    <t>UMFK</t>
  </si>
  <si>
    <t>overnight stay after playing UMPI on Saturday</t>
  </si>
  <si>
    <t>MMA</t>
  </si>
  <si>
    <t>MSO</t>
  </si>
  <si>
    <t>TBD</t>
  </si>
  <si>
    <t>UMF</t>
  </si>
  <si>
    <t>Johnson</t>
  </si>
  <si>
    <t>Williams</t>
  </si>
  <si>
    <t>Bowdoin</t>
  </si>
  <si>
    <t>Lyndon</t>
  </si>
  <si>
    <t>Conn College</t>
  </si>
  <si>
    <t>❌</t>
  </si>
  <si>
    <t>MLAX</t>
  </si>
  <si>
    <t>Colby Sawyer</t>
  </si>
  <si>
    <t>Southern Maine</t>
  </si>
  <si>
    <t>Castleton</t>
  </si>
  <si>
    <t>Albright</t>
  </si>
  <si>
    <t>CAIRN</t>
  </si>
  <si>
    <t>HOOD</t>
  </si>
  <si>
    <t>MCLA</t>
  </si>
  <si>
    <t>THOMAS</t>
  </si>
  <si>
    <t>Mt St Mary's</t>
  </si>
  <si>
    <t>Purchase</t>
  </si>
  <si>
    <t>Maine Maritime</t>
  </si>
  <si>
    <t>SALEM</t>
  </si>
  <si>
    <t>Anna Maria</t>
  </si>
  <si>
    <t>BASE</t>
  </si>
  <si>
    <t>Salve Regina</t>
  </si>
  <si>
    <t>double-header(depart 3/19/2027)</t>
  </si>
  <si>
    <t>KEY</t>
  </si>
  <si>
    <t>MASTER (No Coach Entry)</t>
  </si>
  <si>
    <t>This sheet functions as the central reference.</t>
  </si>
  <si>
    <t>Generally, no changes are required in this sheet.</t>
  </si>
  <si>
    <t>The only edits that may be made—such as updating events in Column B—will automatically sync with all corresponding sports sheets.</t>
  </si>
  <si>
    <t>The master sheet gets updated by the differents sheets</t>
  </si>
  <si>
    <t>SPORTS (Coach Entry)</t>
  </si>
  <si>
    <t>1) Locate your sport tab</t>
  </si>
  <si>
    <t xml:space="preserve">2) Enter your schedule </t>
  </si>
  <si>
    <t>3) Highlight any changes or updates in red and communicate in notes</t>
  </si>
  <si>
    <t>APPROVALS</t>
  </si>
  <si>
    <t xml:space="preserve">Approval 1: SCHEDULING COORDINATOR; Kissy Walker   </t>
  </si>
  <si>
    <t xml:space="preserve">Approval 2: FACILITIES; Either  Zach Sugar </t>
  </si>
  <si>
    <t>Approval 3 : ATHLETIC TRAINING; Janine</t>
  </si>
  <si>
    <t xml:space="preserve">Approval 4: TRAVEL; Jill Cram </t>
  </si>
  <si>
    <t>Approval 5 : Athletics Director; Christopher Parsons</t>
  </si>
  <si>
    <t>OTHER</t>
  </si>
  <si>
    <t>Use notes to communicate any schedule changes or details</t>
  </si>
  <si>
    <t>Scheduler will not approve until all sections are complete and then a contract will go out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</si>
</sst>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/d/yyyy"/>
    <numFmt numFmtId="165" formatCode="[$-F400]h:mm:ss\ AM/PM"/>
    <numFmt numFmtId="166" formatCode="h:mm am/pm"/>
    <numFmt numFmtId="167" formatCode="h:mm:ss am/pm"/>
    <numFmt numFmtId="168" formatCode="dddd m/d h:mm am/pm"/>
    <numFmt numFmtId="169" formatCode="dddd m/d/yyyy h:mm am/pm"/>
  </numFmts>
  <fonts count="8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  <scheme val="minor"/>
    </font>
    <font>
      <b/>
      <sz val="11.0"/>
      <color rgb="FFFFFFFF"/>
      <name val="Calibri"/>
    </font>
    <font>
      <color theme="1"/>
      <name val="Arial"/>
    </font>
    <font>
      <b/>
      <color theme="1"/>
      <name val="Arial"/>
      <scheme val="minor"/>
    </font>
    <font/>
    <font>
      <sz val="10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356854"/>
        <bgColor rgb="FF356854"/>
      </patternFill>
    </fill>
    <fill>
      <patternFill patternType="solid">
        <fgColor rgb="FF346854"/>
        <bgColor rgb="FF346854"/>
      </patternFill>
    </fill>
    <fill>
      <patternFill patternType="solid">
        <fgColor rgb="FFF6F8F9"/>
        <bgColor rgb="FFF6F8F9"/>
      </patternFill>
    </fill>
    <fill>
      <patternFill patternType="solid">
        <fgColor rgb="FFFFFF00"/>
        <bgColor rgb="FFFFFF00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bottom" wrapText="1"/>
    </xf>
    <xf borderId="1" fillId="0" fontId="1" numFmtId="0" xfId="0" applyAlignment="1" applyBorder="1" applyFont="1">
      <alignment horizontal="left" readingOrder="0" shrinkToFit="0" vertical="bottom" wrapText="1"/>
    </xf>
    <xf borderId="1" fillId="0" fontId="1" numFmtId="164" xfId="0" applyAlignment="1" applyBorder="1" applyFont="1" applyNumberFormat="1">
      <alignment horizontal="left" readingOrder="0" shrinkToFit="0" vertical="bottom" wrapText="1"/>
    </xf>
    <xf borderId="1" fillId="0" fontId="1" numFmtId="165" xfId="0" applyAlignment="1" applyBorder="1" applyFont="1" applyNumberFormat="1">
      <alignment horizontal="left" readingOrder="0" shrinkToFit="0" vertical="bottom" wrapText="1"/>
    </xf>
    <xf borderId="1" fillId="0" fontId="1" numFmtId="0" xfId="0" applyAlignment="1" applyBorder="1" applyFont="1">
      <alignment horizontal="left" readingOrder="0" shrinkToFit="0" vertical="bottom" wrapText="1"/>
    </xf>
    <xf borderId="1" fillId="0" fontId="2" numFmtId="0" xfId="0" applyAlignment="1" applyBorder="1" applyFont="1">
      <alignment readingOrder="0" shrinkToFit="0" vertical="center" wrapText="0"/>
    </xf>
    <xf borderId="1" fillId="0" fontId="2" numFmtId="164" xfId="0" applyAlignment="1" applyBorder="1" applyFont="1" applyNumberFormat="1">
      <alignment horizontal="left" readingOrder="0" shrinkToFit="0" vertical="center" wrapText="0"/>
    </xf>
    <xf borderId="1" fillId="0" fontId="2" numFmtId="0" xfId="0" applyAlignment="1" applyBorder="1" applyFont="1">
      <alignment horizontal="left" shrinkToFit="0" vertical="center" wrapText="0"/>
    </xf>
    <xf borderId="1" fillId="0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shrinkToFit="0" vertical="center" wrapText="0"/>
    </xf>
    <xf borderId="1" fillId="0" fontId="2" numFmtId="0" xfId="0" applyAlignment="1" applyBorder="1" applyFont="1">
      <alignment shrinkToFit="0" vertical="center" wrapText="0"/>
    </xf>
    <xf borderId="1" fillId="0" fontId="2" numFmtId="0" xfId="0" applyAlignment="1" applyBorder="1" applyFont="1">
      <alignment readingOrder="0" shrinkToFit="0" vertical="center" wrapText="1"/>
    </xf>
    <xf borderId="1" fillId="2" fontId="2" numFmtId="0" xfId="0" applyAlignment="1" applyBorder="1" applyFill="1" applyFont="1">
      <alignment readingOrder="0" shrinkToFit="0" vertical="center" wrapText="0"/>
    </xf>
    <xf borderId="1" fillId="2" fontId="2" numFmtId="0" xfId="0" applyAlignment="1" applyBorder="1" applyFont="1">
      <alignment shrinkToFit="0" vertical="center" wrapText="0"/>
    </xf>
    <xf borderId="1" fillId="2" fontId="2" numFmtId="164" xfId="0" applyAlignment="1" applyBorder="1" applyFont="1" applyNumberFormat="1">
      <alignment horizontal="left" readingOrder="0" shrinkToFit="0" vertical="center" wrapText="0"/>
    </xf>
    <xf borderId="1" fillId="2" fontId="2" numFmtId="0" xfId="0" applyAlignment="1" applyBorder="1" applyFont="1">
      <alignment horizontal="left" shrinkToFit="0" vertical="center" wrapText="0"/>
    </xf>
    <xf borderId="0" fillId="2" fontId="2" numFmtId="0" xfId="0" applyFont="1"/>
    <xf borderId="0" fillId="0" fontId="2" numFmtId="164" xfId="0" applyAlignment="1" applyFont="1" applyNumberFormat="1">
      <alignment horizontal="left"/>
    </xf>
    <xf borderId="0" fillId="0" fontId="2" numFmtId="0" xfId="0" applyAlignment="1" applyFont="1">
      <alignment horizontal="left"/>
    </xf>
    <xf borderId="1" fillId="0" fontId="2" numFmtId="0" xfId="0" applyAlignment="1" applyBorder="1" applyFont="1">
      <alignment shrinkToFit="0" vertical="center" wrapText="1"/>
    </xf>
    <xf borderId="0" fillId="0" fontId="2" numFmtId="0" xfId="0" applyAlignment="1" applyFont="1">
      <alignment shrinkToFit="0" wrapText="1"/>
    </xf>
    <xf borderId="1" fillId="0" fontId="2" numFmtId="0" xfId="0" applyAlignment="1" applyBorder="1" applyFont="1">
      <alignment shrinkToFit="0" vertical="center" wrapText="0"/>
    </xf>
    <xf borderId="1" fillId="3" fontId="3" numFmtId="49" xfId="0" applyAlignment="1" applyBorder="1" applyFill="1" applyFont="1" applyNumberFormat="1">
      <alignment horizontal="left" readingOrder="0" shrinkToFit="0" vertical="bottom" wrapText="1"/>
    </xf>
    <xf borderId="1" fillId="4" fontId="3" numFmtId="0" xfId="0" applyAlignment="1" applyBorder="1" applyFill="1" applyFont="1">
      <alignment horizontal="left" readingOrder="0" shrinkToFit="0" vertical="bottom" wrapText="1"/>
    </xf>
    <xf borderId="1" fillId="3" fontId="3" numFmtId="0" xfId="0" applyAlignment="1" applyBorder="1" applyFont="1">
      <alignment readingOrder="0" shrinkToFit="0" vertical="bottom" wrapText="1"/>
    </xf>
    <xf borderId="1" fillId="2" fontId="2" numFmtId="0" xfId="0" applyAlignment="1" applyBorder="1" applyFont="1">
      <alignment readingOrder="0" shrinkToFit="0" vertical="center" wrapText="0"/>
    </xf>
    <xf borderId="1" fillId="2" fontId="2" numFmtId="166" xfId="0" applyAlignment="1" applyBorder="1" applyFont="1" applyNumberFormat="1">
      <alignment readingOrder="0" shrinkToFit="0" vertical="center" wrapText="0"/>
    </xf>
    <xf borderId="1" fillId="2" fontId="4" numFmtId="0" xfId="0" applyAlignment="1" applyBorder="1" applyFont="1">
      <alignment readingOrder="0" shrinkToFit="0" vertical="center" wrapText="0"/>
    </xf>
    <xf borderId="1" fillId="2" fontId="4" numFmtId="0" xfId="0" applyAlignment="1" applyBorder="1" applyFont="1">
      <alignment readingOrder="0"/>
    </xf>
    <xf borderId="1" fillId="2" fontId="2" numFmtId="0" xfId="0" applyBorder="1" applyFont="1"/>
    <xf borderId="1" fillId="0" fontId="2" numFmtId="0" xfId="0" applyAlignment="1" applyBorder="1" applyFont="1">
      <alignment shrinkToFit="0" vertical="center" wrapText="0"/>
    </xf>
    <xf borderId="1" fillId="5" fontId="4" numFmtId="0" xfId="0" applyAlignment="1" applyBorder="1" applyFill="1" applyFont="1">
      <alignment shrinkToFit="0" vertical="center" wrapText="0"/>
    </xf>
    <xf borderId="1" fillId="5" fontId="4" numFmtId="0" xfId="0" applyBorder="1" applyFont="1"/>
    <xf borderId="1" fillId="0" fontId="2" numFmtId="0" xfId="0" applyBorder="1" applyFont="1"/>
    <xf borderId="1" fillId="2" fontId="4" numFmtId="0" xfId="0" applyAlignment="1" applyBorder="1" applyFont="1">
      <alignment shrinkToFit="0" vertical="center" wrapText="0"/>
    </xf>
    <xf borderId="1" fillId="2" fontId="4" numFmtId="0" xfId="0" applyBorder="1" applyFont="1"/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164" xfId="0" applyAlignment="1" applyFont="1" applyNumberFormat="1">
      <alignment horizontal="left" readingOrder="0" shrinkToFit="0" vertical="center" wrapText="0"/>
    </xf>
    <xf borderId="0" fillId="0" fontId="2" numFmtId="0" xfId="0" applyAlignment="1" applyFont="1">
      <alignment horizontal="left" shrinkToFit="0" vertical="center" wrapText="0"/>
    </xf>
    <xf borderId="0" fillId="0" fontId="2" numFmtId="0" xfId="0" applyAlignment="1" applyFont="1">
      <alignment shrinkToFit="0" vertical="center" wrapText="0"/>
    </xf>
    <xf borderId="1" fillId="3" fontId="3" numFmtId="49" xfId="0" applyAlignment="1" applyBorder="1" applyFont="1" applyNumberFormat="1">
      <alignment horizontal="left" readingOrder="0" shrinkToFit="0" vertical="bottom" wrapText="1"/>
    </xf>
    <xf borderId="0" fillId="0" fontId="2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center"/>
    </xf>
    <xf borderId="1" fillId="2" fontId="2" numFmtId="0" xfId="0" applyAlignment="1" applyBorder="1" applyFont="1">
      <alignment readingOrder="0" shrinkToFit="0" vertical="center" wrapText="0"/>
    </xf>
    <xf borderId="1" fillId="4" fontId="3" numFmtId="0" xfId="0" applyAlignment="1" applyBorder="1" applyFont="1">
      <alignment horizontal="left" readingOrder="0" shrinkToFit="0" vertical="bottom" wrapText="1"/>
    </xf>
    <xf borderId="1" fillId="3" fontId="3" numFmtId="49" xfId="0" applyAlignment="1" applyBorder="1" applyFont="1" applyNumberFormat="1">
      <alignment horizontal="left" readingOrder="0" shrinkToFit="0" vertical="bottom" wrapText="1"/>
    </xf>
    <xf borderId="1" fillId="3" fontId="3" numFmtId="0" xfId="0" applyAlignment="1" applyBorder="1" applyFont="1">
      <alignment horizontal="left" readingOrder="0" shrinkToFit="0" vertical="bottom" wrapText="1"/>
    </xf>
    <xf borderId="1" fillId="0" fontId="2" numFmtId="0" xfId="0" applyAlignment="1" applyBorder="1" applyFont="1">
      <alignment readingOrder="0" shrinkToFit="0" vertical="center" wrapText="0"/>
    </xf>
    <xf borderId="1" fillId="0" fontId="2" numFmtId="167" xfId="0" applyAlignment="1" applyBorder="1" applyFont="1" applyNumberFormat="1">
      <alignment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2" fontId="4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167" xfId="0" applyAlignment="1" applyBorder="1" applyFont="1" applyNumberFormat="1">
      <alignment shrinkToFit="0" vertical="center" wrapText="0"/>
    </xf>
    <xf borderId="1" fillId="0" fontId="2" numFmtId="0" xfId="0" applyAlignment="1" applyBorder="1" applyFont="1">
      <alignment shrinkToFit="0" vertical="center" wrapText="0"/>
    </xf>
    <xf borderId="1" fillId="0" fontId="2" numFmtId="166" xfId="0" applyAlignment="1" applyBorder="1" applyFont="1" applyNumberFormat="1">
      <alignment readingOrder="0" shrinkToFit="0" vertical="center" wrapText="0"/>
    </xf>
    <xf borderId="1" fillId="3" fontId="3" numFmtId="49" xfId="0" applyAlignment="1" applyBorder="1" applyFont="1" applyNumberFormat="1">
      <alignment readingOrder="0" shrinkToFit="0" vertical="bottom" wrapText="1"/>
    </xf>
    <xf borderId="1" fillId="2" fontId="4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Border="1" applyFont="1"/>
    <xf borderId="1" fillId="3" fontId="3" numFmtId="0" xfId="0" applyAlignment="1" applyBorder="1" applyFont="1">
      <alignment readingOrder="0" shrinkToFit="0" vertical="bottom" wrapText="1"/>
    </xf>
    <xf borderId="1" fillId="2" fontId="4" numFmtId="0" xfId="0" applyAlignment="1" applyBorder="1" applyFont="1">
      <alignment readingOrder="0" shrinkToFit="0" vertical="center" wrapText="0"/>
    </xf>
    <xf borderId="0" fillId="0" fontId="2" numFmtId="0" xfId="0" applyAlignment="1" applyFont="1">
      <alignment shrinkToFit="0" vertical="center" wrapText="1"/>
    </xf>
    <xf borderId="1" fillId="0" fontId="2" numFmtId="168" xfId="0" applyAlignment="1" applyBorder="1" applyFont="1" applyNumberFormat="1">
      <alignment readingOrder="0" shrinkToFit="0" vertical="center" wrapText="0"/>
    </xf>
    <xf borderId="1" fillId="0" fontId="2" numFmtId="169" xfId="0" applyAlignment="1" applyBorder="1" applyFont="1" applyNumberFormat="1">
      <alignment readingOrder="0" shrinkToFit="0" vertical="center" wrapText="0"/>
    </xf>
    <xf borderId="2" fillId="0" fontId="5" numFmtId="0" xfId="0" applyAlignment="1" applyBorder="1" applyFont="1">
      <alignment horizontal="center" readingOrder="0"/>
    </xf>
    <xf borderId="3" fillId="0" fontId="6" numFmtId="0" xfId="0" applyBorder="1" applyFont="1"/>
    <xf borderId="1" fillId="6" fontId="2" numFmtId="0" xfId="0" applyBorder="1" applyFill="1" applyFont="1"/>
    <xf borderId="4" fillId="0" fontId="5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readingOrder="0"/>
    </xf>
    <xf borderId="5" fillId="0" fontId="6" numFmtId="0" xfId="0" applyBorder="1" applyFont="1"/>
    <xf borderId="1" fillId="0" fontId="2" numFmtId="0" xfId="0" applyAlignment="1" applyBorder="1" applyFont="1">
      <alignment readingOrder="0" shrinkToFit="0" wrapText="1"/>
    </xf>
    <xf borderId="6" fillId="0" fontId="6" numFmtId="0" xfId="0" applyBorder="1" applyFont="1"/>
    <xf borderId="1" fillId="0" fontId="7" numFmtId="0" xfId="0" applyAlignment="1" applyBorder="1" applyFont="1">
      <alignment readingOrder="0"/>
    </xf>
    <xf borderId="1" fillId="6" fontId="5" numFmtId="0" xfId="0" applyAlignment="1" applyBorder="1" applyFont="1">
      <alignment horizontal="center" readingOrder="0" vertical="center"/>
    </xf>
    <xf borderId="1" fillId="0" fontId="2" numFmtId="0" xfId="0" applyBorder="1" applyFont="1"/>
    <xf borderId="7" fillId="0" fontId="2" numFmtId="0" xfId="0" applyAlignment="1" applyBorder="1" applyFont="1">
      <alignment readingOrder="0" vertical="center"/>
    </xf>
    <xf borderId="8" fillId="0" fontId="6" numFmtId="0" xfId="0" applyBorder="1" applyFont="1"/>
    <xf borderId="9" fillId="0" fontId="6" numFmtId="0" xfId="0" applyBorder="1" applyFont="1"/>
    <xf borderId="7" fillId="0" fontId="2" numFmtId="0" xfId="0" applyAlignment="1" applyBorder="1" applyFont="1">
      <alignment horizontal="left" readingOrder="0" vertical="center"/>
    </xf>
    <xf borderId="5" fillId="0" fontId="2" numFmtId="0" xfId="0" applyBorder="1" applyFont="1"/>
    <xf borderId="6" fillId="0" fontId="2" numFmtId="0" xfId="0" applyBorder="1" applyFont="1"/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EA9999"/>
          <bgColor rgb="FFEA9999"/>
        </patternFill>
      </fill>
      <border/>
    </dxf>
  </dxfs>
  <tableStyles count="23">
    <tableStyle count="4" pivot="0" name="Master Schedul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M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py of HOM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wa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BD-PLAYOFF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otball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py of Football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WS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S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H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WGOLF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GOLF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WVB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XC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WTE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F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BB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WBB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WLAX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LAX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OF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AS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WIMMING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305" displayName="MasterSchedule_Table" name="MasterSchedule_Table" id="1">
  <tableColumns count="10">
    <tableColumn name="No" id="1"/>
    <tableColumn name="Event" id="2"/>
    <tableColumn name="DATE" id="3"/>
    <tableColumn name="DAY" id="4"/>
    <tableColumn name="SPORT" id="5"/>
    <tableColumn name="TIME" id="6"/>
    <tableColumn name="OPPONENT" id="7"/>
    <tableColumn name="HOME OR AWAY" id="8"/>
    <tableColumn name="Departure Time if Away" id="9"/>
    <tableColumn name="Status" id="10"/>
  </tableColumns>
  <tableStyleInfo name="Master Schedule-style" showColumnStripes="0" showFirstColumn="1" showLastColumn="1" showRowStripes="1"/>
</table>
</file>

<file path=xl/tables/table2.xml><?xml version="1.0" encoding="utf-8"?>
<table xmlns="http://schemas.openxmlformats.org/spreadsheetml/2006/main" ref="A1:H305" displayName="Home_Games" name="Home_Games" id="2">
  <tableColumns count="8">
    <tableColumn name="No" id="1"/>
    <tableColumn name="Event" id="2"/>
    <tableColumn name="DATE" id="3"/>
    <tableColumn name="DAY" id="4"/>
    <tableColumn name="SPORT" id="5"/>
    <tableColumn name="TIME" id="6"/>
    <tableColumn name="OPPONENT" id="7"/>
    <tableColumn name="Status" id="8"/>
  </tableColumns>
  <tableStyleInfo name="HOME-style" showColumnStripes="0" showFirstColumn="1" showLastColumn="1" showRowStripes="1"/>
</table>
</file>

<file path=xl/tables/table3.xml><?xml version="1.0" encoding="utf-8"?>
<table xmlns="http://schemas.openxmlformats.org/spreadsheetml/2006/main" ref="A1:H305" displayName="Home_Games_2" name="Home_Games_2" id="3">
  <tableColumns count="8">
    <tableColumn name="No" id="1"/>
    <tableColumn name="Event" id="2"/>
    <tableColumn name="DATE" id="3"/>
    <tableColumn name="DAY" id="4"/>
    <tableColumn name="SPORT" id="5"/>
    <tableColumn name="TIME" id="6"/>
    <tableColumn name="OPPONENT" id="7"/>
    <tableColumn name="Status" id="8"/>
  </tableColumns>
  <tableStyleInfo name="Copy of HOME-style" showColumnStripes="0" showFirstColumn="1" showLastColumn="1" showRowStripes="1"/>
</table>
</file>

<file path=xl/tables/table4.xml><?xml version="1.0" encoding="utf-8"?>
<table xmlns="http://schemas.openxmlformats.org/spreadsheetml/2006/main" ref="A1:H305" displayName="Away_Games" name="Away_Games" id="4">
  <tableColumns count="8">
    <tableColumn name="No" id="1"/>
    <tableColumn name="Event" id="2"/>
    <tableColumn name="DATE" id="3"/>
    <tableColumn name="DAY" id="4"/>
    <tableColumn name="SPORT" id="5"/>
    <tableColumn name="TIME" id="6"/>
    <tableColumn name="OPPONENT" id="7"/>
    <tableColumn name="Status" id="8"/>
  </tableColumns>
  <tableStyleInfo name="Away-style" showColumnStripes="0" showFirstColumn="1" showLastColumn="1" showRowStripes="1"/>
</table>
</file>

<file path=xl/tables/table5.xml><?xml version="1.0" encoding="utf-8"?>
<table xmlns="http://schemas.openxmlformats.org/spreadsheetml/2006/main" ref="A1:H305" displayName="TBD_SCHEDULE" name="TBD_SCHEDULE" id="5">
  <tableColumns count="8">
    <tableColumn name="No" id="1"/>
    <tableColumn name="Event" id="2"/>
    <tableColumn name="DATE" id="3"/>
    <tableColumn name="DAY" id="4"/>
    <tableColumn name="SPORT" id="5"/>
    <tableColumn name="TIME" id="6"/>
    <tableColumn name="OPPONENT" id="7"/>
    <tableColumn name="Status" id="8"/>
  </tableColumns>
  <tableStyleInfo name="TBD-PLAYOFFS-style" showColumnStripes="0" showFirstColumn="1" showLastColumn="1" showRowStripes="1"/>
</table>
</file>

<file path=xl/tables/table6.xml><?xml version="1.0" encoding="utf-8"?>
<table xmlns="http://schemas.openxmlformats.org/spreadsheetml/2006/main" ref="A1:M1000" displayName="football" name="football" id="6">
  <tableColumns count="13">
    <tableColumn name="No" id="1"/>
    <tableColumn name="Event" id="2"/>
    <tableColumn name="DATE" id="3"/>
    <tableColumn name="DAY" id="4"/>
    <tableColumn name="SPORT" id="5"/>
    <tableColumn name="TIME" id="6"/>
    <tableColumn name="OPPONENT" id="7"/>
    <tableColumn name="HOME OR AWAY" id="8"/>
    <tableColumn name="Departure Time if Away" id="9"/>
    <tableColumn name="NOTES" id="10"/>
    <tableColumn name="1. SCHEDULING COORDINATOR" id="11"/>
    <tableColumn name="2. FACILITIES" id="12"/>
    <tableColumn name="3. ATHLETIC TRAINING" id="13"/>
  </tableColumns>
  <tableStyleInfo name="Football-style" showColumnStripes="0" showFirstColumn="1" showLastColumn="1" showRowStripes="1"/>
</table>
</file>

<file path=xl/tables/table7.xml><?xml version="1.0" encoding="utf-8"?>
<table xmlns="http://schemas.openxmlformats.org/spreadsheetml/2006/main" ref="A1:M1000" displayName="football_2" name="football_2" id="7">
  <tableColumns count="13">
    <tableColumn name="No" id="1"/>
    <tableColumn name="Event" id="2"/>
    <tableColumn name="DATE" id="3"/>
    <tableColumn name="DAY" id="4"/>
    <tableColumn name="SPORT" id="5"/>
    <tableColumn name="TIME" id="6"/>
    <tableColumn name="OPPONENT" id="7"/>
    <tableColumn name="HOME OR AWAY" id="8"/>
    <tableColumn name="Departure Time if Away" id="9"/>
    <tableColumn name="NOTES" id="10"/>
    <tableColumn name="1. SCHEDULING COORDINATOR" id="11"/>
    <tableColumn name="2. FACILITIES" id="12"/>
    <tableColumn name="3. ATHLETIC TRAINING" id="13"/>
  </tableColumns>
  <tableStyleInfo name="Copy of Football-style" showColumnStripes="0" showFirstColumn="1" showLastColumn="1" showRowStripes="1"/>
</table>
</file>

<file path=xl/tables/table8.xml><?xml version="1.0" encoding="utf-8"?>
<table xmlns="http://schemas.openxmlformats.org/spreadsheetml/2006/main" ref="A1:P305" displayName="WSO_SCHEDULE" name="WSO_SCHEDULE" id="8">
  <tableColumns count="16">
    <tableColumn name="No" id="1"/>
    <tableColumn name="Event" id="2"/>
    <tableColumn name="DATE" id="3"/>
    <tableColumn name="DAY" id="4"/>
    <tableColumn name="SPORT" id="5"/>
    <tableColumn name="TIME" id="6"/>
    <tableColumn name="OPPONENT" id="7"/>
    <tableColumn name="HOME OR AWAY" id="8"/>
    <tableColumn name="Departure Time if Away" id="9"/>
    <tableColumn name="NOTES" id="10"/>
    <tableColumn name="1. SCHEDULING COORDINATOR" id="11"/>
    <tableColumn name="2. FACILITIES" id="12"/>
    <tableColumn name="3. ATHLETIC TRAINING" id="13"/>
    <tableColumn name="4. Travel" id="14"/>
    <tableColumn name="5. Athletics Director" id="15"/>
    <tableColumn name="Status" id="16"/>
  </tableColumns>
  <tableStyleInfo name="WSO-style" showColumnStripes="0" showFirstColumn="1" showLastColumn="1" showRowStripes="1"/>
</table>
</file>

<file path=xl/tables/table9.xml><?xml version="1.0" encoding="utf-8"?>
<table xmlns="http://schemas.openxmlformats.org/spreadsheetml/2006/main" ref="A1:M305" displayName="MSO_SCHEDULE" name="MSO_SCHEDULE" id="9">
  <tableColumns count="13">
    <tableColumn name="No" id="1"/>
    <tableColumn name="Event" id="2"/>
    <tableColumn name="DATE" id="3"/>
    <tableColumn name="DAY" id="4"/>
    <tableColumn name="SPORT" id="5"/>
    <tableColumn name="TIME" id="6"/>
    <tableColumn name="OPPONENT" id="7"/>
    <tableColumn name="HOME OR AWAY" id="8"/>
    <tableColumn name="Departure Time if Away" id="9"/>
    <tableColumn name="NOTES" id="10"/>
    <tableColumn name="1. SCHEDULING COORDINATOR" id="11"/>
    <tableColumn name="2. FACILITIES" id="12"/>
    <tableColumn name="3. ATHLETIC TRAINING" id="13"/>
  </tableColumns>
  <tableStyleInfo name="MSO-style" showColumnStripes="0" showFirstColumn="1" showLastColumn="1" showRowStripes="1"/>
</table>
</file>

<file path=xl/tables/table10.xml><?xml version="1.0" encoding="utf-8"?>
<table xmlns="http://schemas.openxmlformats.org/spreadsheetml/2006/main" ref="A1:P915" displayName="FH" name="FH" id="10">
  <tableColumns count="16">
    <tableColumn name="No" id="1"/>
    <tableColumn name="Event" id="2"/>
    <tableColumn name="DATE" id="3"/>
    <tableColumn name="DAY" id="4"/>
    <tableColumn name="SPORT" id="5"/>
    <tableColumn name="TIME" id="6"/>
    <tableColumn name="OPPONENT" id="7"/>
    <tableColumn name="HOME OR AWAY" id="8"/>
    <tableColumn name="Departure Time if Away" id="9"/>
    <tableColumn name="NOTES" id="10"/>
    <tableColumn name="1. SCHEDULING COORDINATOR" id="11"/>
    <tableColumn name="2. FACILITIES" id="12"/>
    <tableColumn name="3. ATHLETIC TRAINING" id="13"/>
    <tableColumn name="4. Travel" id="14"/>
    <tableColumn name="5. Athletics Director" id="15"/>
    <tableColumn name="Status" id="16"/>
  </tableColumns>
  <tableStyleInfo name="FH-style" showColumnStripes="0" showFirstColumn="1" showLastColumn="1" showRowStripes="1"/>
</table>
</file>

<file path=xl/tables/table11.xml><?xml version="1.0" encoding="utf-8"?>
<table xmlns="http://schemas.openxmlformats.org/spreadsheetml/2006/main" ref="A1:M1000" displayName="MIH" name="MIH" id="11">
  <tableColumns count="13">
    <tableColumn name="No" id="1"/>
    <tableColumn name="Event" id="2"/>
    <tableColumn name="DATE" id="3"/>
    <tableColumn name="DAY" id="4"/>
    <tableColumn name="SPORT" id="5"/>
    <tableColumn name="TIME" id="6"/>
    <tableColumn name="OPPONENT" id="7"/>
    <tableColumn name="HOME OR AWAY" id="8"/>
    <tableColumn name="Departure Time if Away" id="9"/>
    <tableColumn name="NOTES" id="10"/>
    <tableColumn name="1. SCHEDULING COORDINATOR" id="11"/>
    <tableColumn name="2. FACILITIES" id="12"/>
    <tableColumn name="3. ATHLETIC TRAINING" id="13"/>
  </tableColumns>
  <tableStyleInfo name="WGOLF-style" showColumnStripes="0" showFirstColumn="1" showLastColumn="1" showRowStripes="1"/>
</table>
</file>

<file path=xl/tables/table12.xml><?xml version="1.0" encoding="utf-8"?>
<table xmlns="http://schemas.openxmlformats.org/spreadsheetml/2006/main" ref="A1:N1000" displayName="MGOLF" name="MGOLF" id="12">
  <tableColumns count="14">
    <tableColumn name="No" id="1"/>
    <tableColumn name="Event" id="2"/>
    <tableColumn name="DATE" id="3"/>
    <tableColumn name="DAY" id="4"/>
    <tableColumn name="SPORT" id="5"/>
    <tableColumn name="TIME" id="6"/>
    <tableColumn name="OPPONENT" id="7"/>
    <tableColumn name="HOME OR AWAY" id="8"/>
    <tableColumn name="Departure Time if Away" id="9"/>
    <tableColumn name="NOTES" id="10"/>
    <tableColumn name="1. SCHEDULING COORDINATOR" id="11"/>
    <tableColumn name="2. FACILITIES" id="12"/>
    <tableColumn name="3. ATHLETIC TRAINING" id="13"/>
    <tableColumn name="4. Travel" id="14"/>
  </tableColumns>
  <tableStyleInfo name="MGOLF-style" showColumnStripes="0" showFirstColumn="1" showLastColumn="1" showRowStripes="1"/>
</table>
</file>

<file path=xl/tables/table13.xml><?xml version="1.0" encoding="utf-8"?>
<table xmlns="http://schemas.openxmlformats.org/spreadsheetml/2006/main" ref="A1:M1000" displayName="WVB" name="WVB" id="13">
  <tableColumns count="13">
    <tableColumn name="No" id="1"/>
    <tableColumn name="Event" id="2"/>
    <tableColumn name="DATE" id="3"/>
    <tableColumn name="DAY" id="4"/>
    <tableColumn name="SPORT" id="5"/>
    <tableColumn name="TIME" id="6"/>
    <tableColumn name="OPPONENT" id="7"/>
    <tableColumn name="HOME OR AWAY" id="8"/>
    <tableColumn name="Departure Time if Away" id="9"/>
    <tableColumn name="NOTES" id="10"/>
    <tableColumn name="1. SCHEDULING COORDINATOR" id="11"/>
    <tableColumn name="2. FACILITIES" id="12"/>
    <tableColumn name="3. ATHLETIC TRAINING" id="13"/>
  </tableColumns>
  <tableStyleInfo name="WVB-style" showColumnStripes="0" showFirstColumn="1" showLastColumn="1" showRowStripes="1"/>
</table>
</file>

<file path=xl/tables/table14.xml><?xml version="1.0" encoding="utf-8"?>
<table xmlns="http://schemas.openxmlformats.org/spreadsheetml/2006/main" ref="A1:M1000" displayName="XC" name="XC" id="14">
  <tableColumns count="13">
    <tableColumn name="No" id="1"/>
    <tableColumn name="Event" id="2"/>
    <tableColumn name="DATE" id="3"/>
    <tableColumn name="DAY" id="4"/>
    <tableColumn name="SPORT" id="5"/>
    <tableColumn name="TIME" id="6"/>
    <tableColumn name="OPPONENT" id="7"/>
    <tableColumn name="HOME OR AWAY" id="8"/>
    <tableColumn name="Departure Time if Away" id="9"/>
    <tableColumn name="NOTES" id="10"/>
    <tableColumn name="1. SCHEDULING COORDINATOR" id="11"/>
    <tableColumn name="2. FACILITIES" id="12"/>
    <tableColumn name="3. ATHLETIC TRAINING" id="13"/>
  </tableColumns>
  <tableStyleInfo name="XC-style" showColumnStripes="0" showFirstColumn="1" showLastColumn="1" showRowStripes="1"/>
</table>
</file>

<file path=xl/tables/table15.xml><?xml version="1.0" encoding="utf-8"?>
<table xmlns="http://schemas.openxmlformats.org/spreadsheetml/2006/main" ref="A1:M1000" displayName="Table5" name="Table5" id="15">
  <tableColumns count="13">
    <tableColumn name="No" id="1"/>
    <tableColumn name="Event" id="2"/>
    <tableColumn name="DATE" id="3"/>
    <tableColumn name="DAY" id="4"/>
    <tableColumn name="SPORT" id="5"/>
    <tableColumn name="TIME" id="6"/>
    <tableColumn name="OPPONENT" id="7"/>
    <tableColumn name="HOME OR AWAY" id="8"/>
    <tableColumn name="Departure Time if Away" id="9"/>
    <tableColumn name="NOTES" id="10"/>
    <tableColumn name="1. SCHEDULING COORDINATOR" id="11"/>
    <tableColumn name="2. FACILITIES" id="12"/>
    <tableColumn name="3. ATHLETIC TRAINING" id="13"/>
  </tableColumns>
  <tableStyleInfo name="WTEN-style" showColumnStripes="0" showFirstColumn="1" showLastColumn="1" showRowStripes="1"/>
</table>
</file>

<file path=xl/tables/table16.xml><?xml version="1.0" encoding="utf-8"?>
<table xmlns="http://schemas.openxmlformats.org/spreadsheetml/2006/main" ref="A1:M1000" displayName="TF" name="TF" id="16">
  <tableColumns count="13">
    <tableColumn name="No" id="1"/>
    <tableColumn name="Event" id="2"/>
    <tableColumn name="DATE" id="3"/>
    <tableColumn name="DAY" id="4"/>
    <tableColumn name="SPORT" id="5"/>
    <tableColumn name="TIME" id="6"/>
    <tableColumn name="OPPONENT" id="7"/>
    <tableColumn name="HOME OR AWAY" id="8"/>
    <tableColumn name="Departure Time if Away" id="9"/>
    <tableColumn name="NOTES" id="10"/>
    <tableColumn name="1. SCHEDULING COORDINATOR" id="11"/>
    <tableColumn name="2. FACILITIES" id="12"/>
    <tableColumn name="3. ATHLETIC TRAINING" id="13"/>
  </tableColumns>
  <tableStyleInfo name="TF-style" showColumnStripes="0" showFirstColumn="1" showLastColumn="1" showRowStripes="1"/>
</table>
</file>

<file path=xl/tables/table17.xml><?xml version="1.0" encoding="utf-8"?>
<table xmlns="http://schemas.openxmlformats.org/spreadsheetml/2006/main" ref="A1:M1000" displayName="MBB" name="MBB" id="17">
  <tableColumns count="13">
    <tableColumn name="No" id="1"/>
    <tableColumn name="Event" id="2"/>
    <tableColumn name="DATE" id="3"/>
    <tableColumn name="DAY" id="4"/>
    <tableColumn name="SPORT" id="5"/>
    <tableColumn name="TIME" id="6"/>
    <tableColumn name="OPPONENT" id="7"/>
    <tableColumn name="HOME OR AWAY" id="8"/>
    <tableColumn name="Departure Time if Away" id="9"/>
    <tableColumn name="NOTES" id="10"/>
    <tableColumn name="1. SCHEDULING COORDINATOR" id="11"/>
    <tableColumn name="2. FACILITIES" id="12"/>
    <tableColumn name="3. ATHLETIC TRAINING" id="13"/>
  </tableColumns>
  <tableStyleInfo name="MBB-style" showColumnStripes="0" showFirstColumn="1" showLastColumn="1" showRowStripes="1"/>
</table>
</file>

<file path=xl/tables/table18.xml><?xml version="1.0" encoding="utf-8"?>
<table xmlns="http://schemas.openxmlformats.org/spreadsheetml/2006/main" ref="A1:M1000" displayName="WBB" name="WBB" id="18">
  <tableColumns count="13">
    <tableColumn name="No" id="1"/>
    <tableColumn name="Event" id="2"/>
    <tableColumn name="DATE" id="3"/>
    <tableColumn name="DAY" id="4"/>
    <tableColumn name="SPORT" id="5"/>
    <tableColumn name="TIME" id="6"/>
    <tableColumn name="OPPONENT" id="7"/>
    <tableColumn name="HOME OR AWAY" id="8"/>
    <tableColumn name="Departure Time if Away" id="9"/>
    <tableColumn name="NOTES" id="10"/>
    <tableColumn name="1. SCHEDULING COORDINATOR" id="11"/>
    <tableColumn name="2. FACILITIES" id="12"/>
    <tableColumn name="3. ATHLETIC TRAINING" id="13"/>
  </tableColumns>
  <tableStyleInfo name="WBB-style" showColumnStripes="0" showFirstColumn="1" showLastColumn="1" showRowStripes="1"/>
</table>
</file>

<file path=xl/tables/table19.xml><?xml version="1.0" encoding="utf-8"?>
<table xmlns="http://schemas.openxmlformats.org/spreadsheetml/2006/main" ref="A1:M1000" displayName="WLAX" name="WLAX" id="19">
  <tableColumns count="13">
    <tableColumn name="No" id="1"/>
    <tableColumn name="Event" id="2"/>
    <tableColumn name="DATE" id="3"/>
    <tableColumn name="DAY" id="4"/>
    <tableColumn name="SPORT" id="5"/>
    <tableColumn name="TIME" id="6"/>
    <tableColumn name="OPPONENT" id="7"/>
    <tableColumn name="HOME OR AWAY" id="8"/>
    <tableColumn name="Departure Time if Away" id="9"/>
    <tableColumn name="NOTES" id="10"/>
    <tableColumn name="1. SCHEDULING COORDINATOR" id="11"/>
    <tableColumn name="2. FACILITIES" id="12"/>
    <tableColumn name="3. ATHLETIC TRAINING" id="13"/>
  </tableColumns>
  <tableStyleInfo name="WLAX-style" showColumnStripes="0" showFirstColumn="1" showLastColumn="1" showRowStripes="1"/>
</table>
</file>

<file path=xl/tables/table20.xml><?xml version="1.0" encoding="utf-8"?>
<table xmlns="http://schemas.openxmlformats.org/spreadsheetml/2006/main" ref="A1:M305" displayName="Table11" name="Table11" id="20">
  <tableColumns count="13">
    <tableColumn name="No" id="1"/>
    <tableColumn name="Event" id="2"/>
    <tableColumn name="DATE" id="3"/>
    <tableColumn name="DAY" id="4"/>
    <tableColumn name="SPORT" id="5"/>
    <tableColumn name="TIME" id="6"/>
    <tableColumn name="OPPONENT" id="7"/>
    <tableColumn name="HOME OR AWAY" id="8"/>
    <tableColumn name="Departure Time if Away" id="9"/>
    <tableColumn name="NOTES" id="10"/>
    <tableColumn name="1. SCHEDULING COORDINATOR" id="11"/>
    <tableColumn name="2. FACILITIES" id="12"/>
    <tableColumn name="3. ATHLETIC TRAINING" id="13"/>
  </tableColumns>
  <tableStyleInfo name="MLAX-style" showColumnStripes="0" showFirstColumn="1" showLastColumn="1" showRowStripes="1"/>
</table>
</file>

<file path=xl/tables/table21.xml><?xml version="1.0" encoding="utf-8"?>
<table xmlns="http://schemas.openxmlformats.org/spreadsheetml/2006/main" ref="A1:M1000" displayName="Table12" name="Table12" id="21">
  <tableColumns count="13">
    <tableColumn name="No" id="1"/>
    <tableColumn name="Event" id="2"/>
    <tableColumn name="DATE" id="3"/>
    <tableColumn name="DAY" id="4"/>
    <tableColumn name="SPORT" id="5"/>
    <tableColumn name="TIME" id="6"/>
    <tableColumn name="OPPONENT" id="7"/>
    <tableColumn name="HOME OR AWAY" id="8"/>
    <tableColumn name="Departure Time if Away" id="9"/>
    <tableColumn name="NOTES" id="10"/>
    <tableColumn name="1. SCHEDULING COORDINATOR" id="11"/>
    <tableColumn name="2. FACILITIES" id="12"/>
    <tableColumn name="3. ATHLETIC TRAINING" id="13"/>
  </tableColumns>
  <tableStyleInfo name="SOFT-style" showColumnStripes="0" showFirstColumn="1" showLastColumn="1" showRowStripes="1"/>
</table>
</file>

<file path=xl/tables/table22.xml><?xml version="1.0" encoding="utf-8"?>
<table xmlns="http://schemas.openxmlformats.org/spreadsheetml/2006/main" ref="A1:M1000" displayName="BASE" name="BASE" id="22">
  <tableColumns count="13">
    <tableColumn name="No" id="1"/>
    <tableColumn name="Event" id="2"/>
    <tableColumn name="DATE" id="3"/>
    <tableColumn name="DAY" id="4"/>
    <tableColumn name="SPORT" id="5"/>
    <tableColumn name="TIME" id="6"/>
    <tableColumn name="OPPONENT" id="7"/>
    <tableColumn name="HOME OR AWAY" id="8"/>
    <tableColumn name="Departure Time if Away" id="9"/>
    <tableColumn name="NOTES" id="10"/>
    <tableColumn name="1. SCHEDULING COORDINATOR" id="11"/>
    <tableColumn name="2. FACILITIES" id="12"/>
    <tableColumn name="3. ATHLETIC TRAINING" id="13"/>
  </tableColumns>
  <tableStyleInfo name="BASE-style" showColumnStripes="0" showFirstColumn="1" showLastColumn="1" showRowStripes="1"/>
</table>
</file>

<file path=xl/tables/table23.xml><?xml version="1.0" encoding="utf-8"?>
<table xmlns="http://schemas.openxmlformats.org/spreadsheetml/2006/main" ref="A1:M1000" displayName="Table4" name="Table4" id="23">
  <tableColumns count="13">
    <tableColumn name="No" id="1"/>
    <tableColumn name="Event" id="2"/>
    <tableColumn name="DATE" id="3"/>
    <tableColumn name="DAY" id="4"/>
    <tableColumn name="SPORT" id="5"/>
    <tableColumn name="TIME" id="6"/>
    <tableColumn name="OPPONENT" id="7"/>
    <tableColumn name="HOME OR AWAY" id="8"/>
    <tableColumn name="Departure Time if Away" id="9"/>
    <tableColumn name="NOTES" id="10"/>
    <tableColumn name="1. SCHEDULING COORDINATOR" id="11"/>
    <tableColumn name="2. FACILITIES" id="12"/>
    <tableColumn name="3. ATHLETIC TRAINING" id="13"/>
  </tableColumns>
  <tableStyleInfo name="SWIMMING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3" Type="http://schemas.openxmlformats.org/officeDocument/2006/relationships/table" Target="../tables/table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3" Type="http://schemas.openxmlformats.org/officeDocument/2006/relationships/table" Target="../tables/table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Relationship Id="rId3" Type="http://schemas.openxmlformats.org/officeDocument/2006/relationships/table" Target="../tables/table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Relationship Id="rId3" Type="http://schemas.openxmlformats.org/officeDocument/2006/relationships/table" Target="../tables/table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Relationship Id="rId3" Type="http://schemas.openxmlformats.org/officeDocument/2006/relationships/table" Target="../tables/table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Relationship Id="rId3" Type="http://schemas.openxmlformats.org/officeDocument/2006/relationships/table" Target="../tables/table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Relationship Id="rId3" Type="http://schemas.openxmlformats.org/officeDocument/2006/relationships/table" Target="../tables/table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88"/>
    <col customWidth="1" min="2" max="2" width="22.0"/>
    <col customWidth="1" min="3" max="3" width="16.63"/>
    <col customWidth="1" min="4" max="4" width="17.0"/>
    <col customWidth="1" min="5" max="5" width="19.25"/>
    <col customWidth="1" min="6" max="6" width="25.38"/>
    <col customWidth="1" min="7" max="7" width="19.88"/>
    <col customWidth="1" min="8" max="8" width="17.25"/>
    <col customWidth="1" min="9" max="9" width="16.5"/>
    <col customWidth="1" min="10" max="10" width="23.0"/>
  </cols>
  <sheetData>
    <row r="1" ht="22.5" customHeight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 t="s">
        <v>5</v>
      </c>
      <c r="G1" s="2" t="s">
        <v>6</v>
      </c>
      <c r="H1" s="2" t="s">
        <v>7</v>
      </c>
      <c r="I1" s="4" t="s">
        <v>8</v>
      </c>
      <c r="J1" s="5" t="s">
        <v>9</v>
      </c>
    </row>
    <row r="2" ht="22.5" customHeight="1">
      <c r="A2" s="6">
        <v>1.0</v>
      </c>
      <c r="B2" s="6"/>
      <c r="C2" s="7">
        <v>46235.0</v>
      </c>
      <c r="D2" s="8" t="str">
        <f t="shared" ref="D2:D305" si="1">text(C2,"dddd")</f>
        <v>Saturday</v>
      </c>
      <c r="E2" s="9" t="str">
        <f>TEXTJOIN(
  CHAR(10) &amp; CHAR(10),
  TRUE,
  IFERROR(WSO!E2, ""),
  IFERROR(MSO!E2, ""),
  IFERROR(FH!E2, ""),
  IFERROR(MGOLF!E2, ""),
  IFERROR(Football!E2, ""),
  IFERROR(WVB!E2, ""),
  IFERROR(XC!E2, ""),
  IFERROR(SWIMMING!E2, ""),
  IFERROR(WTEN!E2, ""),
  IFERROR(TF!E2, ""),
  IFERROR(WGOLF!E2, ""),
  IFERROR(WBB!E2, ""),
  IFERROR(MBB!E2, ""),
  IFERROR(WLAX!E2, ""),
  IFERROR(MLAX!E2, ""),
  IFERROR(SOFT!E2, ""),
  IFERROR(BASE!E2, ""),
  IFERROR(ESPORTS!E2, "")
)
</f>
        <v/>
      </c>
      <c r="F2" s="10" t="str">
        <f>IFERROR(__xludf.DUMMYFUNCTION("TEXTJOIN(
  CHAR(10) &amp; CHAR(10),
  TRUE,
  IFERROR(TEXT(FILTER(WSO!F2, LEN(WSO!F2)), ""h:mm AM/PM""), """"),
  IFERROR(TEXT(FILTER(MSO!F2, LEN(MSO!F2)), ""h:mm AM/PM""), """"),
  IFERROR(TEXT(FILTER(FH!F2, LEN(FH!F2)), ""h:mm AM/PM""), """"),
  IFERROR(TE"&amp;"XT(FILTER(MGOLF!F2, LEN(MGOLF!F2)), ""h:mm AM/PM""), """"),
  IFERROR(TEXT(FILTER(Football!F2, LEN(Football!F2)), ""h:mm AM/PM""), """"),
  IFERROR(TEXT(FILTER(WVB!F2, LEN(WVB!F2)), ""h:mm AM/PM""), """"),
  IFERROR(TEXT(FILTER(XC!F2, LEN(XC!F2)), ""h:mm "&amp;"AM/PM""), """"),
  IFERROR(TEXT(FILTER(SWIMMING!F2, LEN(SWIMMING!F2)), ""h:mm AM/PM""), """"),
  IFERROR(TEXT(FILTER(WTEN!F2, LEN(WTEN!F2)), ""h:mm AM/PM""), """"),
  IFERROR(TEXT(FILTER(TF!F2, LEN(TF!F2)), ""h:mm AM/PM""), """"),
  IFERROR(TEXT(FILTER(WG"&amp;"OLF!F2, LEN(WGOLF!F2)), ""h:mm AM/PM""), """"),
  IFERROR(TEXT(FILTER(WBB!F2, LEN(WBB!F2)), ""h:mm AM/PM""), """"),
  IFERROR(TEXT(FILTER(MBB!F2, LEN(MBB!F2)), ""h:mm AM/PM""), """"),
  IFERROR(TEXT(FILTER(WLAX!F2, LEN(WLAX!F2)), ""h:mm AM/PM""), """"),
 "&amp;" IFERROR(TEXT(FILTER(MLAX!F2, LEN(MLAX!F2)), ""h:mm AM/PM""), """"),
  IFERROR(TEXT(FILTER(SOFT!F2, LEN(SOFT!F2)), ""h:mm AM/PM""), """"),
  IFERROR(TEXT(FILTER(BASE!F2, LEN(BASE!F2)), ""h:mm AM/PM""), """"),
  IFERROR(TEXT(FILTER(ESPORTS!F2, LEN(ESPORTS!"&amp;"F2)), ""h:mm AM/PM""), """")
)
"),"")</f>
        <v/>
      </c>
      <c r="G2" s="11" t="str">
        <f>IFERROR(__xludf.DUMMYFUNCTION("TEXTJOIN(
  CHAR(10) &amp; CHAR(10),
  TRUE,
  IFERROR(FILTER(WSO!G2, LEN(WSO!G2)), """"),
  IFERROR(FILTER(MSO!G2, LEN(MSO!G2)), """"),
  IFERROR(FILTER(FH!G2, LEN(FH!G2)), """"),
  IFERROR(FILTER(MGOLF!G2, LEN(MGOLF!G2)), """"),
  IFERROR(FILTER(Football!G2"&amp;", LEN(Football!G2)), """"),
  IFERROR(FILTER(WVB!G2, LEN(WVB!G2)), """"),
  IFERROR(FILTER(XC!G2, LEN(XC!G2)), """"),
  IFERROR(FILTER(SWIMMING!G2, LEN(SWIMMING!G2)), """"),
  IFERROR(FILTER(WTEN!G2, LEN(WTEN!G2)), """"),
  IFERROR(FILTER(TF!G2, LEN(TF!G2"&amp;")), """"),
  IFERROR(FILTER(WGOLF!G2:G1000, LEN(WGOLF!G2)), """"),
  IFERROR(FILTER(WBB!G2, LEN(WBB!G2)), """"),
  IFERROR(FILTER(MBB!G2, LEN(MBB!G2)), """"),
  IFERROR(FILTER(WLAX!G2, LEN(WLAX!G2)), """"),
  IFERROR(FILTER(MLAX!G2, LEN(MLAX!G2)), """"),
"&amp;"  IFERROR(FILTER(SOFT!G2, LEN(SOFT!G2)), """"),
  IFERROR(FILTER(BASE!G2, LEN(BASE!G2)), """"),
  IFERROR(FILTER(ESPORTS!G2, LEN(ESPORTS!G2)), """")
)
"),"")</f>
        <v/>
      </c>
      <c r="H2" s="11" t="str">
        <f>IFERROR(__xludf.DUMMYFUNCTION("TEXTJOIN(
  CHAR(10) &amp; CHAR(10),
  TRUE,
  IFERROR(FILTER(WSO!H2, LEN(WSO!H2)), """"),
  IFERROR(FILTER(MSO!H2, LEN(MSO!H2)), """"),
  IFERROR(FILTER(FH!H2, LEN(FH!H2)), """"),
  IFERROR(FILTER(MGOLF!H2, LEN(MGOLF!H2)), """"),
  IFERROR(FILTER(Football!H2"&amp;", LEN(Football!H2)), """"),
  IFERROR(FILTER(WVB!H2, LEN(WVB!H2)), """"),
  IFERROR(FILTER(XC!H2, LEN(XC!H2)), """"),
  IFERROR(FILTER(SWIMMING!H2, LEN(SWIMMING!H2)), """"),
  IFERROR(FILTER(WTEN!H2, LEN(WTEN!H2)), """"),
  IFERROR(FILTER(TF!H2, LEN(TF!H2"&amp;")), """"),
  IFERROR(FILTER(WGOLF!H2, LEN(WGOLF!H2)), """"),
  IFERROR(FILTER(WBB!H2, LEN(WBB!H2)), """"),
  IFERROR(FILTER(MBB!H2, LEN(MBB!H2)), """"),
  IFERROR(FILTER(WLAX!H2, LEN(WLAX!H2)), """"),
  IFERROR(FILTER(MLAX!H2, LEN(MLAX!H2)), """"),
  IFER"&amp;"ROR(FILTER(SOFT!H2, LEN(SOFT!H2)), """"),
  IFERROR(FILTER(BASE!H2, LEN(BASE!H2)), """"),
  IFERROR(FILTER(ESPORTS!H2, LEN(ESPORTS!H2)), """")
)
"),"")</f>
        <v/>
      </c>
      <c r="I2" s="11" t="str">
        <f>IFERROR(__xludf.DUMMYFUNCTION("TEXTJOIN(
  CHAR(10) &amp; CHAR(10),
  TRUE,
  IFERROR(ARRAYFORMULA(TEXT(FILTER(WSO!F2, LEN(WSO!F2)), ""h:mm AM/PM"")), """"),
  IFERROR(ARRAYFORMULA(TEXT(FILTER(MSO!F2, LEN(MSO!F2)), ""h:mm AM/PM"")), """"),
  IFERROR(ARRAYFORMULA(TEXT(FILTER(FH!F2, LEN(FH!F"&amp;"2)), ""h:mm AM/PM"")), """"),
  IFERROR(ARRAYFORMULA(TEXT(FILTER(MGOLF!F2, LEN(MGOLF!F2)), ""h:mm AM/PM"")), """"),
  IFERROR(ARRAYFORMULA(TEXT(FILTER(Football!F2, LEN(Football!F2)), ""h:mm AM/PM"")), """"),
  IFERROR(ARRAYFORMULA(TEXT(FILTER(WVB!F2, LEN("&amp;"WVB!F2)), ""h:mm AM/PM"")), """"),
  IFERROR(ARRAYFORMULA(TEXT(FILTER(XC!F2, LEN(XC!F2)), ""h:mm AM/PM"")), """"),
  IFERROR(ARRAYFORMULA(TEXT(FILTER(SWIMMING!F2, LEN(SWIMMING!F2)), ""h:mm AM/PM"")), """"),
  IFERROR(ARRAYFORMULA(TEXT(FILTER(WTEN!F2, LEN("&amp;"WTEN!F2)), ""h:mm AM/PM"")), """"),
  IFERROR(ARRAYFORMULA(TEXT(FILTER(TF!F2, LEN(TF!F2)), ""h:mm AM/PM"")), """"),
  IFERROR(ARRAYFORMULA(TEXT(FILTER(WGOLF!F2, LEN(WGOLF!F2)), ""h:mm AM/PM"")), """"),
  IFERROR(ARRAYFORMULA(TEXT(FILTER(WBB!F2, LEN(WBB!F2"&amp;")), ""h:mm AM/PM"")), """"),
  IFERROR(ARRAYFORMULA(TEXT(FILTER(MBB!F2, LEN(MBB!F2)), ""h:mm AM/PM"")), """"),
  IFERROR(ARRAYFORMULA(TEXT(FILTER(WLAX!F2, LEN(WLAX!F2)), ""h:mm AM/PM"")), """"),
  IFERROR(ARRAYFORMULA(TEXT(FILTER(MLAX!F2, LEN(MLAX!F2)), "&amp;"""h:mm AM/PM"")), """"),
  IFERROR(ARRAYFORMULA(TEXT(FILTER(SOFT!F2, LEN(SOFT!F2)), ""h:mm AM/PM"")), """"),
  IFERROR(ARRAYFORMULA(TEXT(FILTER(BASE!F2, LEN(BASE!F2)), ""h:mm AM/PM"")), """"),
  IFERROR(ARRAYFORMULA(TEXT(FILTER(ESPORTS!F2, LEN(ESPORTS!F2)"&amp;"), ""h:mm AM/PM"")), """")
)
"),"")</f>
        <v/>
      </c>
      <c r="J2" s="12" t="str">
        <f>IFERROR(__xludf.DUMMYFUNCTION("IFERROR(
 TEXTJOIN(
   CHAR(10) &amp; CHAR(10),
   TRUE,
   FILTER(
     FLATTEN({
       WSO!P2;
       MSO!P2;
       FH!P2;
       MGOLF!P2;
       Football!P2;
       WVB!P2;
       XC!P2;
       SWIMMING!P2;
       WTEN!P2;
       TF!P2;
       WGOLF!P2;"&amp;"
       WBB!P2;
       MBB!P2;
       WLAX!P2;
       MLAX!P2;
       SOFT!P2;
       BASE!P2;
       ESPORTS!P2
     }),
     (FLATTEN({
       WSO!P2;
       MSO!P2;
       FH!P2;
       MGOLF!P2;
       Football!P2;
       WVB!P2;
       XC!P2;
       "&amp;"SWIMMING!P2;
       WTEN!P2;
       TF!P2;
       WGOLF!P2;
       WBB!P2;
       MBB!P2;
       WLAX!P2;
       MLAX!P2;
       SOFT!P2;
       BASE!P2;
       ESPORTS!P2
     }) &lt;&gt; """") *
     (FLATTEN({
       WSO!P2;
       MSO!P2;
       FH!P2;
    "&amp;"   MGOLF!P2;
       Football!P2;
       WVB!P2;
       XC!P2;
       SWIMMING!P2;
       WTEN!P2;
       TF!P2;
       WGOLF!P2;
       WBB!P2;
       MBB!P2;
       WLAX!P2;
       MLAX!P2;
       SOFT!P2;
       BASE!P2;
       ESPORTS!P2
     }) &lt;&gt; ""S"&amp;"tatus"")
   )
 ),
 """"
)
"),"")</f>
        <v/>
      </c>
    </row>
    <row r="3" ht="22.5" customHeight="1">
      <c r="A3" s="13">
        <v>2.0</v>
      </c>
      <c r="B3" s="14"/>
      <c r="C3" s="15">
        <v>46236.0</v>
      </c>
      <c r="D3" s="16" t="str">
        <f t="shared" si="1"/>
        <v>Sunday</v>
      </c>
      <c r="E3" s="9" t="str">
        <f>TEXTJOIN(
  CHAR(10) &amp; CHAR(10),
  TRUE,
  IFERROR(WSO!E3, ""),
  IFERROR(MSO!E3, ""),
  IFERROR(FH!E3, ""),
  IFERROR(MGOLF!E3, ""),
  IFERROR(Football!E3, ""),
  IFERROR(WVB!E3, ""),
  IFERROR(XC!E3, ""),
  IFERROR(SWIMMING!E3, ""),
  IFERROR(WTEN!E3, ""),
  IFERROR(TF!E3, ""),
  IFERROR(WGOLF!E3, ""),
  IFERROR(WBB!E3, ""),
  IFERROR(MBB!E3, ""),
  IFERROR(WLAX!E3, ""),
  IFERROR(MLAX!E3, ""),
  IFERROR(SOFT!E3, ""),
  IFERROR(BASE!E3, ""),
  IFERROR(ESPORTS!E3, "")
)
</f>
        <v/>
      </c>
      <c r="F3" s="10" t="str">
        <f>IFERROR(__xludf.DUMMYFUNCTION("TEXTJOIN(
  CHAR(10) &amp; CHAR(10),
  TRUE,
  IFERROR(TEXT(FILTER(WSO!F3, LEN(WSO!F3)), ""h:mm AM/PM""), """"),
  IFERROR(TEXT(FILTER(MSO!F3, LEN(MSO!F3)), ""h:mm AM/PM""), """"),
  IFERROR(TEXT(FILTER(FH!F3, LEN(FH!F3)), ""h:mm AM/PM""), """"),
  IFERROR(TE"&amp;"XT(FILTER(MGOLF!F3, LEN(MGOLF!F3)), ""h:mm AM/PM""), """"),
  IFERROR(TEXT(FILTER(Football!F3, LEN(Football!F3)), ""h:mm AM/PM""), """"),
  IFERROR(TEXT(FILTER(WVB!F3, LEN(WVB!F3)), ""h:mm AM/PM""), """"),
  IFERROR(TEXT(FILTER(XC!F3, LEN(XC!F3)), ""h:mm "&amp;"AM/PM""), """"),
  IFERROR(TEXT(FILTER(SWIMMING!F3, LEN(SWIMMING!F3)), ""h:mm AM/PM""), """"),
  IFERROR(TEXT(FILTER(WTEN!F3, LEN(WTEN!F3)), ""h:mm AM/PM""), """"),
  IFERROR(TEXT(FILTER(TF!F3, LEN(TF!F3)), ""h:mm AM/PM""), """"),
  IFERROR(TEXT(FILTER(WG"&amp;"OLF!F3, LEN(WGOLF!F3)), ""h:mm AM/PM""), """"),
  IFERROR(TEXT(FILTER(WBB!F3, LEN(WBB!F3)), ""h:mm AM/PM""), """"),
  IFERROR(TEXT(FILTER(MBB!F3, LEN(MBB!F3)), ""h:mm AM/PM""), """"),
  IFERROR(TEXT(FILTER(WLAX!F3, LEN(WLAX!F3)), ""h:mm AM/PM""), """"),
 "&amp;" IFERROR(TEXT(FILTER(MLAX!F3, LEN(MLAX!F3)), ""h:mm AM/PM""), """"),
  IFERROR(TEXT(FILTER(SOFT!F3, LEN(SOFT!F3)), ""h:mm AM/PM""), """"),
  IFERROR(TEXT(FILTER(BASE!F3, LEN(BASE!F3)), ""h:mm AM/PM""), """"),
  IFERROR(TEXT(FILTER(ESPORTS!F3, LEN(ESPORTS!"&amp;"F3)), ""h:mm AM/PM""), """")
)
"),"")</f>
        <v/>
      </c>
      <c r="G3" s="11" t="str">
        <f>IFERROR(__xludf.DUMMYFUNCTION("TEXTJOIN(
  CHAR(10) &amp; CHAR(10),
  TRUE,
  IFERROR(FILTER(WSO!G3, LEN(WSO!G3)), """"),
  IFERROR(FILTER(MSO!G3, LEN(MSO!G3)), """"),
  IFERROR(FILTER(FH!G3, LEN(FH!G3)), """"),
  IFERROR(FILTER(MGOLF!G3, LEN(MGOLF!G3)), """"),
  IFERROR(FILTER(Football!G3"&amp;", LEN(Football!G3)), """"),
  IFERROR(FILTER(WVB!G3, LEN(WVB!G3)), """"),
  IFERROR(FILTER(XC!G3, LEN(XC!G3)), """"),
  IFERROR(FILTER(SWIMMING!G3, LEN(SWIMMING!G3)), """"),
  IFERROR(FILTER(WTEN!G3, LEN(WTEN!G3)), """"),
  IFERROR(FILTER(TF!G3, LEN(TF!G3"&amp;")), """"),
  IFERROR(FILTER(WGOLF!G3:G1000, LEN(WGOLF!G3)), """"),
  IFERROR(FILTER(WBB!G3, LEN(WBB!G3)), """"),
  IFERROR(FILTER(MBB!G3, LEN(MBB!G3)), """"),
  IFERROR(FILTER(WLAX!G3, LEN(WLAX!G3)), """"),
  IFERROR(FILTER(MLAX!G3, LEN(MLAX!G3)), """"),
"&amp;"  IFERROR(FILTER(SOFT!G3, LEN(SOFT!G3)), """"),
  IFERROR(FILTER(BASE!G3, LEN(BASE!G3)), """"),
  IFERROR(FILTER(ESPORTS!G3, LEN(ESPORTS!G3)), """")
)
"),"")</f>
        <v/>
      </c>
      <c r="H3" s="11" t="str">
        <f>IFERROR(__xludf.DUMMYFUNCTION("TEXTJOIN(
  CHAR(10) &amp; CHAR(10),
  TRUE,
  IFERROR(FILTER(WSO!H3, LEN(WSO!H3)), """"),
  IFERROR(FILTER(MSO!H3, LEN(MSO!H3)), """"),
  IFERROR(FILTER(FH!H3, LEN(FH!H3)), """"),
  IFERROR(FILTER(MGOLF!H3, LEN(MGOLF!H3)), """"),
  IFERROR(FILTER(Football!H3"&amp;", LEN(Football!H3)), """"),
  IFERROR(FILTER(WVB!H3, LEN(WVB!H3)), """"),
  IFERROR(FILTER(XC!H3, LEN(XC!H3)), """"),
  IFERROR(FILTER(SWIMMING!H3, LEN(SWIMMING!H3)), """"),
  IFERROR(FILTER(WTEN!H3, LEN(WTEN!H3)), """"),
  IFERROR(FILTER(TF!H3, LEN(TF!H3"&amp;")), """"),
  IFERROR(FILTER(WGOLF!H3, LEN(WGOLF!H3)), """"),
  IFERROR(FILTER(WBB!H3, LEN(WBB!H3)), """"),
  IFERROR(FILTER(MBB!H3, LEN(MBB!H3)), """"),
  IFERROR(FILTER(WLAX!H3, LEN(WLAX!H3)), """"),
  IFERROR(FILTER(MLAX!H3, LEN(MLAX!H3)), """"),
  IFER"&amp;"ROR(FILTER(SOFT!H3, LEN(SOFT!H3)), """"),
  IFERROR(FILTER(BASE!H3, LEN(BASE!H3)), """"),
  IFERROR(FILTER(ESPORTS!H3, LEN(ESPORTS!H3)), """")
)
"),"")</f>
        <v/>
      </c>
      <c r="I3" s="11" t="str">
        <f>IFERROR(__xludf.DUMMYFUNCTION("TEXTJOIN(
  CHAR(10) &amp; CHAR(10),
  TRUE,
  IFERROR(ARRAYFORMULA(TEXT(FILTER(WSO!F3, LEN(WSO!F3)), ""h:mm AM/PM"")), """"),
  IFERROR(ARRAYFORMULA(TEXT(FILTER(MSO!F3, LEN(MSO!F3)), ""h:mm AM/PM"")), """"),
  IFERROR(ARRAYFORMULA(TEXT(FILTER(FH!F3, LEN(FH!F"&amp;"3)), ""h:mm AM/PM"")), """"),
  IFERROR(ARRAYFORMULA(TEXT(FILTER(MGOLF!F3, LEN(MGOLF!F3)), ""h:mm AM/PM"")), """"),
  IFERROR(ARRAYFORMULA(TEXT(FILTER(Football!F3, LEN(Football!F3)), ""h:mm AM/PM"")), """"),
  IFERROR(ARRAYFORMULA(TEXT(FILTER(WVB!F3, LEN("&amp;"WVB!F3)), ""h:mm AM/PM"")), """"),
  IFERROR(ARRAYFORMULA(TEXT(FILTER(XC!F3, LEN(XC!F3)), ""h:mm AM/PM"")), """"),
  IFERROR(ARRAYFORMULA(TEXT(FILTER(SWIMMING!F3, LEN(SWIMMING!F3)), ""h:mm AM/PM"")), """"),
  IFERROR(ARRAYFORMULA(TEXT(FILTER(WTEN!F3, LEN("&amp;"WTEN!F3)), ""h:mm AM/PM"")), """"),
  IFERROR(ARRAYFORMULA(TEXT(FILTER(TF!F3, LEN(TF!F3)), ""h:mm AM/PM"")), """"),
  IFERROR(ARRAYFORMULA(TEXT(FILTER(WGOLF!F3, LEN(WGOLF!F3)), ""h:mm AM/PM"")), """"),
  IFERROR(ARRAYFORMULA(TEXT(FILTER(WBB!F3, LEN(WBB!F3"&amp;")), ""h:mm AM/PM"")), """"),
  IFERROR(ARRAYFORMULA(TEXT(FILTER(MBB!F3, LEN(MBB!F3)), ""h:mm AM/PM"")), """"),
  IFERROR(ARRAYFORMULA(TEXT(FILTER(WLAX!F3, LEN(WLAX!F3)), ""h:mm AM/PM"")), """"),
  IFERROR(ARRAYFORMULA(TEXT(FILTER(MLAX!F3, LEN(MLAX!F3)), "&amp;"""h:mm AM/PM"")), """"),
  IFERROR(ARRAYFORMULA(TEXT(FILTER(SOFT!F3, LEN(SOFT!F3)), ""h:mm AM/PM"")), """"),
  IFERROR(ARRAYFORMULA(TEXT(FILTER(BASE!F3, LEN(BASE!F3)), ""h:mm AM/PM"")), """"),
  IFERROR(ARRAYFORMULA(TEXT(FILTER(ESPORTS!F3, LEN(ESPORTS!F3)"&amp;"), ""h:mm AM/PM"")), """")
)
"),"")</f>
        <v/>
      </c>
      <c r="J3" s="12" t="str">
        <f>IFERROR(__xludf.DUMMYFUNCTION("IFERROR(
 TEXTJOIN(
   CHAR(10) &amp; CHAR(10),
   TRUE,
   FILTER(
     FLATTEN({
       WSO!P3;
       MSO!P3;
       FH!P3;
       MGOLF!P3;
       Football!P3;
       WVB!P3;
       XC!P3;
       SWIMMING!P3;
       WTEN!P3;
       TF!P3;
       WGOLF!P3;"&amp;"
       WBB!P3;
       MBB!P3;
       WLAX!P3;
       MLAX!P3;
       SOFT!P3;
       BASE!P3;
       ESPORTS!P3
     }),
     (FLATTEN({
       WSO!P3;
       MSO!P3;
       FH!P3;
       MGOLF!P3;
       Football!P3;
       WVB!P3;
       XC!P3;
       "&amp;"SWIMMING!P3;
       WTEN!P3;
       TF!P3;
       WGOLF!P3;
       WBB!P3;
       MBB!P3;
       WLAX!P3;
       MLAX!P3;
       SOFT!P3;
       BASE!P3;
       ESPORTS!P3
     }) &lt;&gt; """") *
     (FLATTEN({
       WSO!P3;
       MSO!P3;
       FH!P3;
    "&amp;"   MGOLF!P3;
       Football!P3;
       WVB!P3;
       XC!P3;
       SWIMMING!P3;
       WTEN!P3;
       TF!P3;
       WGOLF!P3;
       WBB!P3;
       MBB!P3;
       WLAX!P3;
       MLAX!P3;
       SOFT!P3;
       BASE!P3;
       ESPORTS!P3
     }) &lt;&gt; ""S"&amp;"tatus"")
   )
 ),
 """"
)
"),"")</f>
        <v/>
      </c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</row>
    <row r="4" ht="22.5" customHeight="1">
      <c r="A4" s="6">
        <v>3.0</v>
      </c>
      <c r="B4" s="11"/>
      <c r="C4" s="7">
        <v>46237.0</v>
      </c>
      <c r="D4" s="8" t="str">
        <f t="shared" si="1"/>
        <v>Monday</v>
      </c>
      <c r="E4" s="9" t="str">
        <f>TEXTJOIN(
  CHAR(10) &amp; CHAR(10),
  TRUE,
  IFERROR(WSO!E4, ""),
  IFERROR(MSO!E4, ""),
  IFERROR(FH!E4, ""),
  IFERROR(MGOLF!E4, ""),
  IFERROR(Football!E4, ""),
  IFERROR(WVB!E4, ""),
  IFERROR(XC!E4, ""),
  IFERROR(SWIMMING!E4, ""),
  IFERROR(WTEN!E4, ""),
  IFERROR(TF!E4, ""),
  IFERROR(WGOLF!E4, ""),
  IFERROR(WBB!E4, ""),
  IFERROR(MBB!E4, ""),
  IFERROR(WLAX!E4, ""),
  IFERROR(MLAX!E4, ""),
  IFERROR(SOFT!E4, ""),
  IFERROR(BASE!E4, ""),
  IFERROR(ESPORTS!E4, "")
)
</f>
        <v/>
      </c>
      <c r="F4" s="10" t="str">
        <f>IFERROR(__xludf.DUMMYFUNCTION("TEXTJOIN(
  CHAR(10) &amp; CHAR(10),
  TRUE,
  IFERROR(TEXT(FILTER(WSO!F4, LEN(WSO!F4)), ""h:mm AM/PM""), """"),
  IFERROR(TEXT(FILTER(MSO!F4, LEN(MSO!F4)), ""h:mm AM/PM""), """"),
  IFERROR(TEXT(FILTER(FH!F4, LEN(FH!F4)), ""h:mm AM/PM""), """"),
  IFERROR(TE"&amp;"XT(FILTER(MGOLF!F4, LEN(MGOLF!F4)), ""h:mm AM/PM""), """"),
  IFERROR(TEXT(FILTER(Football!F4, LEN(Football!F4)), ""h:mm AM/PM""), """"),
  IFERROR(TEXT(FILTER(WVB!F4, LEN(WVB!F4)), ""h:mm AM/PM""), """"),
  IFERROR(TEXT(FILTER(XC!F4, LEN(XC!F4)), ""h:mm "&amp;"AM/PM""), """"),
  IFERROR(TEXT(FILTER(SWIMMING!F4, LEN(SWIMMING!F4)), ""h:mm AM/PM""), """"),
  IFERROR(TEXT(FILTER(WTEN!F4, LEN(WTEN!F4)), ""h:mm AM/PM""), """"),
  IFERROR(TEXT(FILTER(TF!F4, LEN(TF!F4)), ""h:mm AM/PM""), """"),
  IFERROR(TEXT(FILTER(WG"&amp;"OLF!F4, LEN(WGOLF!F4)), ""h:mm AM/PM""), """"),
  IFERROR(TEXT(FILTER(WBB!F4, LEN(WBB!F4)), ""h:mm AM/PM""), """"),
  IFERROR(TEXT(FILTER(MBB!F4, LEN(MBB!F4)), ""h:mm AM/PM""), """"),
  IFERROR(TEXT(FILTER(WLAX!F4, LEN(WLAX!F4)), ""h:mm AM/PM""), """"),
 "&amp;" IFERROR(TEXT(FILTER(MLAX!F4, LEN(MLAX!F4)), ""h:mm AM/PM""), """"),
  IFERROR(TEXT(FILTER(SOFT!F4, LEN(SOFT!F4)), ""h:mm AM/PM""), """"),
  IFERROR(TEXT(FILTER(BASE!F4, LEN(BASE!F4)), ""h:mm AM/PM""), """"),
  IFERROR(TEXT(FILTER(ESPORTS!F4, LEN(ESPORTS!"&amp;"F4)), ""h:mm AM/PM""), """")
)
"),"")</f>
        <v/>
      </c>
      <c r="G4" s="11" t="str">
        <f>IFERROR(__xludf.DUMMYFUNCTION("TEXTJOIN(
  CHAR(10) &amp; CHAR(10),
  TRUE,
  IFERROR(FILTER(WSO!G4, LEN(WSO!G4)), """"),
  IFERROR(FILTER(MSO!G4, LEN(MSO!G4)), """"),
  IFERROR(FILTER(FH!G4, LEN(FH!G4)), """"),
  IFERROR(FILTER(MGOLF!G4, LEN(MGOLF!G4)), """"),
  IFERROR(FILTER(Football!G4"&amp;", LEN(Football!G4)), """"),
  IFERROR(FILTER(WVB!G4, LEN(WVB!G4)), """"),
  IFERROR(FILTER(XC!G4, LEN(XC!G4)), """"),
  IFERROR(FILTER(SWIMMING!G4, LEN(SWIMMING!G4)), """"),
  IFERROR(FILTER(WTEN!G4, LEN(WTEN!G4)), """"),
  IFERROR(FILTER(TF!G4, LEN(TF!G4"&amp;")), """"),
  IFERROR(FILTER(WGOLF!G4:G1000, LEN(WGOLF!G4)), """"),
  IFERROR(FILTER(WBB!G4, LEN(WBB!G4)), """"),
  IFERROR(FILTER(MBB!G4, LEN(MBB!G4)), """"),
  IFERROR(FILTER(WLAX!G4, LEN(WLAX!G4)), """"),
  IFERROR(FILTER(MLAX!G4, LEN(MLAX!G4)), """"),
"&amp;"  IFERROR(FILTER(SOFT!G4, LEN(SOFT!G4)), """"),
  IFERROR(FILTER(BASE!G4, LEN(BASE!G4)), """"),
  IFERROR(FILTER(ESPORTS!G4, LEN(ESPORTS!G4)), """")
)
"),"")</f>
        <v/>
      </c>
      <c r="H4" s="11" t="str">
        <f>IFERROR(__xludf.DUMMYFUNCTION("TEXTJOIN(
  CHAR(10) &amp; CHAR(10),
  TRUE,
  IFERROR(FILTER(WSO!H4, LEN(WSO!H4)), """"),
  IFERROR(FILTER(MSO!H4, LEN(MSO!H4)), """"),
  IFERROR(FILTER(FH!H4, LEN(FH!H4)), """"),
  IFERROR(FILTER(MGOLF!H4, LEN(MGOLF!H4)), """"),
  IFERROR(FILTER(Football!H4"&amp;", LEN(Football!H4)), """"),
  IFERROR(FILTER(WVB!H4, LEN(WVB!H4)), """"),
  IFERROR(FILTER(XC!H4, LEN(XC!H4)), """"),
  IFERROR(FILTER(SWIMMING!H4, LEN(SWIMMING!H4)), """"),
  IFERROR(FILTER(WTEN!H4, LEN(WTEN!H4)), """"),
  IFERROR(FILTER(TF!H4, LEN(TF!H4"&amp;")), """"),
  IFERROR(FILTER(WGOLF!H4, LEN(WGOLF!H4)), """"),
  IFERROR(FILTER(WBB!H4, LEN(WBB!H4)), """"),
  IFERROR(FILTER(MBB!H4, LEN(MBB!H4)), """"),
  IFERROR(FILTER(WLAX!H4, LEN(WLAX!H4)), """"),
  IFERROR(FILTER(MLAX!H4, LEN(MLAX!H4)), """"),
  IFER"&amp;"ROR(FILTER(SOFT!H4, LEN(SOFT!H4)), """"),
  IFERROR(FILTER(BASE!H4, LEN(BASE!H4)), """"),
  IFERROR(FILTER(ESPORTS!H4, LEN(ESPORTS!H4)), """")
)
"),"")</f>
        <v/>
      </c>
      <c r="I4" s="11" t="str">
        <f>IFERROR(__xludf.DUMMYFUNCTION("TEXTJOIN(
  CHAR(10) &amp; CHAR(10),
  TRUE,
  IFERROR(ARRAYFORMULA(TEXT(FILTER(WSO!F4, LEN(WSO!F4)), ""h:mm AM/PM"")), """"),
  IFERROR(ARRAYFORMULA(TEXT(FILTER(MSO!F4, LEN(MSO!F4)), ""h:mm AM/PM"")), """"),
  IFERROR(ARRAYFORMULA(TEXT(FILTER(FH!F4, LEN(FH!F"&amp;"4)), ""h:mm AM/PM"")), """"),
  IFERROR(ARRAYFORMULA(TEXT(FILTER(MGOLF!F4, LEN(MGOLF!F4)), ""h:mm AM/PM"")), """"),
  IFERROR(ARRAYFORMULA(TEXT(FILTER(Football!F4, LEN(Football!F4)), ""h:mm AM/PM"")), """"),
  IFERROR(ARRAYFORMULA(TEXT(FILTER(WVB!F4, LEN("&amp;"WVB!F4)), ""h:mm AM/PM"")), """"),
  IFERROR(ARRAYFORMULA(TEXT(FILTER(XC!F4, LEN(XC!F4)), ""h:mm AM/PM"")), """"),
  IFERROR(ARRAYFORMULA(TEXT(FILTER(SWIMMING!F4, LEN(SWIMMING!F4)), ""h:mm AM/PM"")), """"),
  IFERROR(ARRAYFORMULA(TEXT(FILTER(WTEN!F4, LEN("&amp;"WTEN!F4)), ""h:mm AM/PM"")), """"),
  IFERROR(ARRAYFORMULA(TEXT(FILTER(TF!F4, LEN(TF!F4)), ""h:mm AM/PM"")), """"),
  IFERROR(ARRAYFORMULA(TEXT(FILTER(WGOLF!F4, LEN(WGOLF!F4)), ""h:mm AM/PM"")), """"),
  IFERROR(ARRAYFORMULA(TEXT(FILTER(WBB!F4, LEN(WBB!F4"&amp;")), ""h:mm AM/PM"")), """"),
  IFERROR(ARRAYFORMULA(TEXT(FILTER(MBB!F4, LEN(MBB!F4)), ""h:mm AM/PM"")), """"),
  IFERROR(ARRAYFORMULA(TEXT(FILTER(WLAX!F4, LEN(WLAX!F4)), ""h:mm AM/PM"")), """"),
  IFERROR(ARRAYFORMULA(TEXT(FILTER(MLAX!F4, LEN(MLAX!F4)), "&amp;"""h:mm AM/PM"")), """"),
  IFERROR(ARRAYFORMULA(TEXT(FILTER(SOFT!F4, LEN(SOFT!F4)), ""h:mm AM/PM"")), """"),
  IFERROR(ARRAYFORMULA(TEXT(FILTER(BASE!F4, LEN(BASE!F4)), ""h:mm AM/PM"")), """"),
  IFERROR(ARRAYFORMULA(TEXT(FILTER(ESPORTS!F4, LEN(ESPORTS!F4)"&amp;"), ""h:mm AM/PM"")), """")
)
"),"")</f>
        <v/>
      </c>
      <c r="J4" s="12" t="str">
        <f>IFERROR(__xludf.DUMMYFUNCTION("IFERROR(
 TEXTJOIN(
   CHAR(10) &amp; CHAR(10),
   TRUE,
   FILTER(
     FLATTEN({
       WSO!P4;
       MSO!P4;
       FH!P4;
       MGOLF!P4;
       Football!P4;
       WVB!P4;
       XC!P4;
       SWIMMING!P4;
       WTEN!P4;
       TF!P4;
       WGOLF!P4;"&amp;"
       WBB!P4;
       MBB!P4;
       WLAX!P4;
       MLAX!P4;
       SOFT!P4;
       BASE!P4;
       ESPORTS!P4
     }),
     (FLATTEN({
       WSO!P4;
       MSO!P4;
       FH!P4;
       MGOLF!P4;
       Football!P4;
       WVB!P4;
       XC!P4;
       "&amp;"SWIMMING!P4;
       WTEN!P4;
       TF!P4;
       WGOLF!P4;
       WBB!P4;
       MBB!P4;
       WLAX!P4;
       MLAX!P4;
       SOFT!P4;
       BASE!P4;
       ESPORTS!P4
     }) &lt;&gt; """") *
     (FLATTEN({
       WSO!P4;
       MSO!P4;
       FH!P4;
    "&amp;"   MGOLF!P4;
       Football!P4;
       WVB!P4;
       XC!P4;
       SWIMMING!P4;
       WTEN!P4;
       TF!P4;
       WGOLF!P4;
       WBB!P4;
       MBB!P4;
       WLAX!P4;
       MLAX!P4;
       SOFT!P4;
       BASE!P4;
       ESPORTS!P4
     }) &lt;&gt; ""S"&amp;"tatus"")
   )
 ),
 """"
)
"),"")</f>
        <v/>
      </c>
    </row>
    <row r="5" ht="22.5" customHeight="1">
      <c r="A5" s="6">
        <v>4.0</v>
      </c>
      <c r="B5" s="11"/>
      <c r="C5" s="7">
        <v>46238.0</v>
      </c>
      <c r="D5" s="8" t="str">
        <f t="shared" si="1"/>
        <v>Tuesday</v>
      </c>
      <c r="E5" s="9" t="str">
        <f>TEXTJOIN(
  CHAR(10) &amp; CHAR(10),
  TRUE,
  IFERROR(WSO!E5, ""),
  IFERROR(MSO!E5, ""),
  IFERROR(FH!E5, ""),
  IFERROR(MGOLF!E5, ""),
  IFERROR(Football!E5, ""),
  IFERROR(WVB!E5, ""),
  IFERROR(XC!E5, ""),
  IFERROR(SWIMMING!E5, ""),
  IFERROR(WTEN!E5, ""),
  IFERROR(TF!E5, ""),
  IFERROR(WGOLF!E5, ""),
  IFERROR(WBB!E5, ""),
  IFERROR(MBB!E5, ""),
  IFERROR(WLAX!E5, ""),
  IFERROR(MLAX!E5, ""),
  IFERROR(SOFT!E5, ""),
  IFERROR(BASE!E5, ""),
  IFERROR(ESPORTS!E5, "")
)
</f>
        <v/>
      </c>
      <c r="F5" s="10" t="str">
        <f>IFERROR(__xludf.DUMMYFUNCTION("TEXTJOIN(
  CHAR(10) &amp; CHAR(10),
  TRUE,
  IFERROR(TEXT(FILTER(WSO!F5, LEN(WSO!F5)), ""h:mm AM/PM""), """"),
  IFERROR(TEXT(FILTER(MSO!F5, LEN(MSO!F5)), ""h:mm AM/PM""), """"),
  IFERROR(TEXT(FILTER(FH!F5, LEN(FH!F5)), ""h:mm AM/PM""), """"),
  IFERROR(TE"&amp;"XT(FILTER(MGOLF!F5, LEN(MGOLF!F5)), ""h:mm AM/PM""), """"),
  IFERROR(TEXT(FILTER(Football!F5, LEN(Football!F5)), ""h:mm AM/PM""), """"),
  IFERROR(TEXT(FILTER(WVB!F5, LEN(WVB!F5)), ""h:mm AM/PM""), """"),
  IFERROR(TEXT(FILTER(XC!F5, LEN(XC!F5)), ""h:mm "&amp;"AM/PM""), """"),
  IFERROR(TEXT(FILTER(SWIMMING!F5, LEN(SWIMMING!F5)), ""h:mm AM/PM""), """"),
  IFERROR(TEXT(FILTER(WTEN!F5, LEN(WTEN!F5)), ""h:mm AM/PM""), """"),
  IFERROR(TEXT(FILTER(TF!F5, LEN(TF!F5)), ""h:mm AM/PM""), """"),
  IFERROR(TEXT(FILTER(WG"&amp;"OLF!F5, LEN(WGOLF!F5)), ""h:mm AM/PM""), """"),
  IFERROR(TEXT(FILTER(WBB!F5, LEN(WBB!F5)), ""h:mm AM/PM""), """"),
  IFERROR(TEXT(FILTER(MBB!F5, LEN(MBB!F5)), ""h:mm AM/PM""), """"),
  IFERROR(TEXT(FILTER(WLAX!F5, LEN(WLAX!F5)), ""h:mm AM/PM""), """"),
 "&amp;" IFERROR(TEXT(FILTER(MLAX!F5, LEN(MLAX!F5)), ""h:mm AM/PM""), """"),
  IFERROR(TEXT(FILTER(SOFT!F5, LEN(SOFT!F5)), ""h:mm AM/PM""), """"),
  IFERROR(TEXT(FILTER(BASE!F5, LEN(BASE!F5)), ""h:mm AM/PM""), """"),
  IFERROR(TEXT(FILTER(ESPORTS!F5, LEN(ESPORTS!"&amp;"F5)), ""h:mm AM/PM""), """")
)
"),"")</f>
        <v/>
      </c>
      <c r="G5" s="11" t="str">
        <f>IFERROR(__xludf.DUMMYFUNCTION("TEXTJOIN(
  CHAR(10) &amp; CHAR(10),
  TRUE,
  IFERROR(FILTER(WSO!G5, LEN(WSO!G5)), """"),
  IFERROR(FILTER(MSO!G5, LEN(MSO!G5)), """"),
  IFERROR(FILTER(FH!G5, LEN(FH!G5)), """"),
  IFERROR(FILTER(MGOLF!G5, LEN(MGOLF!G5)), """"),
  IFERROR(FILTER(Football!G5"&amp;", LEN(Football!G5)), """"),
  IFERROR(FILTER(WVB!G5, LEN(WVB!G5)), """"),
  IFERROR(FILTER(XC!G5, LEN(XC!G5)), """"),
  IFERROR(FILTER(SWIMMING!G5, LEN(SWIMMING!G5)), """"),
  IFERROR(FILTER(WTEN!G5, LEN(WTEN!G5)), """"),
  IFERROR(FILTER(TF!G5, LEN(TF!G5"&amp;")), """"),
  IFERROR(FILTER(WGOLF!G5:G1000, LEN(WGOLF!G5)), """"),
  IFERROR(FILTER(WBB!G5, LEN(WBB!G5)), """"),
  IFERROR(FILTER(MBB!G5, LEN(MBB!G5)), """"),
  IFERROR(FILTER(WLAX!G5, LEN(WLAX!G5)), """"),
  IFERROR(FILTER(MLAX!G5, LEN(MLAX!G5)), """"),
"&amp;"  IFERROR(FILTER(SOFT!G5, LEN(SOFT!G5)), """"),
  IFERROR(FILTER(BASE!G5, LEN(BASE!G5)), """"),
  IFERROR(FILTER(ESPORTS!G5, LEN(ESPORTS!G5)), """")
)
"),"")</f>
        <v/>
      </c>
      <c r="H5" s="11" t="str">
        <f>IFERROR(__xludf.DUMMYFUNCTION("TEXTJOIN(
  CHAR(10) &amp; CHAR(10),
  TRUE,
  IFERROR(FILTER(WSO!H5, LEN(WSO!H5)), """"),
  IFERROR(FILTER(MSO!H5, LEN(MSO!H5)), """"),
  IFERROR(FILTER(FH!H5, LEN(FH!H5)), """"),
  IFERROR(FILTER(MGOLF!H5, LEN(MGOLF!H5)), """"),
  IFERROR(FILTER(Football!H5"&amp;", LEN(Football!H5)), """"),
  IFERROR(FILTER(WVB!H5, LEN(WVB!H5)), """"),
  IFERROR(FILTER(XC!H5, LEN(XC!H5)), """"),
  IFERROR(FILTER(SWIMMING!H5, LEN(SWIMMING!H5)), """"),
  IFERROR(FILTER(WTEN!H5, LEN(WTEN!H5)), """"),
  IFERROR(FILTER(TF!H5, LEN(TF!H5"&amp;")), """"),
  IFERROR(FILTER(WGOLF!H5, LEN(WGOLF!H5)), """"),
  IFERROR(FILTER(WBB!H5, LEN(WBB!H5)), """"),
  IFERROR(FILTER(MBB!H5, LEN(MBB!H5)), """"),
  IFERROR(FILTER(WLAX!H5, LEN(WLAX!H5)), """"),
  IFERROR(FILTER(MLAX!H5, LEN(MLAX!H5)), """"),
  IFER"&amp;"ROR(FILTER(SOFT!H5, LEN(SOFT!H5)), """"),
  IFERROR(FILTER(BASE!H5, LEN(BASE!H5)), """"),
  IFERROR(FILTER(ESPORTS!H5, LEN(ESPORTS!H5)), """")
)
"),"")</f>
        <v/>
      </c>
      <c r="I5" s="11" t="str">
        <f>IFERROR(__xludf.DUMMYFUNCTION("TEXTJOIN(
  CHAR(10) &amp; CHAR(10),
  TRUE,
  IFERROR(ARRAYFORMULA(TEXT(FILTER(WSO!F5, LEN(WSO!F5)), ""h:mm AM/PM"")), """"),
  IFERROR(ARRAYFORMULA(TEXT(FILTER(MSO!F5, LEN(MSO!F5)), ""h:mm AM/PM"")), """"),
  IFERROR(ARRAYFORMULA(TEXT(FILTER(FH!F5, LEN(FH!F"&amp;"5)), ""h:mm AM/PM"")), """"),
  IFERROR(ARRAYFORMULA(TEXT(FILTER(MGOLF!F5, LEN(MGOLF!F5)), ""h:mm AM/PM"")), """"),
  IFERROR(ARRAYFORMULA(TEXT(FILTER(Football!F5, LEN(Football!F5)), ""h:mm AM/PM"")), """"),
  IFERROR(ARRAYFORMULA(TEXT(FILTER(WVB!F5, LEN("&amp;"WVB!F5)), ""h:mm AM/PM"")), """"),
  IFERROR(ARRAYFORMULA(TEXT(FILTER(XC!F5, LEN(XC!F5)), ""h:mm AM/PM"")), """"),
  IFERROR(ARRAYFORMULA(TEXT(FILTER(SWIMMING!F5, LEN(SWIMMING!F5)), ""h:mm AM/PM"")), """"),
  IFERROR(ARRAYFORMULA(TEXT(FILTER(WTEN!F5, LEN("&amp;"WTEN!F5)), ""h:mm AM/PM"")), """"),
  IFERROR(ARRAYFORMULA(TEXT(FILTER(TF!F5, LEN(TF!F5)), ""h:mm AM/PM"")), """"),
  IFERROR(ARRAYFORMULA(TEXT(FILTER(WGOLF!F5, LEN(WGOLF!F5)), ""h:mm AM/PM"")), """"),
  IFERROR(ARRAYFORMULA(TEXT(FILTER(WBB!F5, LEN(WBB!F5"&amp;")), ""h:mm AM/PM"")), """"),
  IFERROR(ARRAYFORMULA(TEXT(FILTER(MBB!F5, LEN(MBB!F5)), ""h:mm AM/PM"")), """"),
  IFERROR(ARRAYFORMULA(TEXT(FILTER(WLAX!F5, LEN(WLAX!F5)), ""h:mm AM/PM"")), """"),
  IFERROR(ARRAYFORMULA(TEXT(FILTER(MLAX!F5, LEN(MLAX!F5)), "&amp;"""h:mm AM/PM"")), """"),
  IFERROR(ARRAYFORMULA(TEXT(FILTER(SOFT!F5, LEN(SOFT!F5)), ""h:mm AM/PM"")), """"),
  IFERROR(ARRAYFORMULA(TEXT(FILTER(BASE!F5, LEN(BASE!F5)), ""h:mm AM/PM"")), """"),
  IFERROR(ARRAYFORMULA(TEXT(FILTER(ESPORTS!F5, LEN(ESPORTS!F5)"&amp;"), ""h:mm AM/PM"")), """")
)
"),"")</f>
        <v/>
      </c>
      <c r="J5" s="12" t="str">
        <f>IFERROR(__xludf.DUMMYFUNCTION("IFERROR(
 TEXTJOIN(
   CHAR(10) &amp; CHAR(10),
   TRUE,
   FILTER(
     FLATTEN({
       WSO!P5;
       MSO!P5;
       FH!P5;
       MGOLF!P5;
       Football!P5;
       WVB!P5;
       XC!P5;
       SWIMMING!P5;
       WTEN!P5;
       TF!P5;
       WGOLF!P5;"&amp;"
       WBB!P5;
       MBB!P5;
       WLAX!P5;
       MLAX!P5;
       SOFT!P5;
       BASE!P5;
       ESPORTS!P5
     }),
     (FLATTEN({
       WSO!P5;
       MSO!P5;
       FH!P5;
       MGOLF!P5;
       Football!P5;
       WVB!P5;
       XC!P5;
       "&amp;"SWIMMING!P5;
       WTEN!P5;
       TF!P5;
       WGOLF!P5;
       WBB!P5;
       MBB!P5;
       WLAX!P5;
       MLAX!P5;
       SOFT!P5;
       BASE!P5;
       ESPORTS!P5
     }) &lt;&gt; """") *
     (FLATTEN({
       WSO!P5;
       MSO!P5;
       FH!P5;
    "&amp;"   MGOLF!P5;
       Football!P5;
       WVB!P5;
       XC!P5;
       SWIMMING!P5;
       WTEN!P5;
       TF!P5;
       WGOLF!P5;
       WBB!P5;
       MBB!P5;
       WLAX!P5;
       MLAX!P5;
       SOFT!P5;
       BASE!P5;
       ESPORTS!P5
     }) &lt;&gt; ""S"&amp;"tatus"")
   )
 ),
 """"
)
"),"")</f>
        <v/>
      </c>
    </row>
    <row r="6" ht="22.5" customHeight="1">
      <c r="A6" s="6">
        <v>5.0</v>
      </c>
      <c r="B6" s="11"/>
      <c r="C6" s="7">
        <v>46239.0</v>
      </c>
      <c r="D6" s="8" t="str">
        <f t="shared" si="1"/>
        <v>Wednesday</v>
      </c>
      <c r="E6" s="9" t="str">
        <f>TEXTJOIN(
  CHAR(10) &amp; CHAR(10),
  TRUE,
  IFERROR(WSO!E6, ""),
  IFERROR(MSO!E6, ""),
  IFERROR(FH!E6, ""),
  IFERROR(MGOLF!E6, ""),
  IFERROR(Football!E6, ""),
  IFERROR(WVB!E6, ""),
  IFERROR(XC!E6, ""),
  IFERROR(SWIMMING!E6, ""),
  IFERROR(WTEN!E6, ""),
  IFERROR(TF!E6, ""),
  IFERROR(WGOLF!E6, ""),
  IFERROR(WBB!E6, ""),
  IFERROR(MBB!E6, ""),
  IFERROR(WLAX!E6, ""),
  IFERROR(MLAX!E6, ""),
  IFERROR(SOFT!E6, ""),
  IFERROR(BASE!E6, ""),
  IFERROR(ESPORTS!E6, "")
)
</f>
        <v/>
      </c>
      <c r="F6" s="10" t="str">
        <f>IFERROR(__xludf.DUMMYFUNCTION("TEXTJOIN(
  CHAR(10) &amp; CHAR(10),
  TRUE,
  IFERROR(TEXT(FILTER(WSO!F6, LEN(WSO!F6)), ""h:mm AM/PM""), """"),
  IFERROR(TEXT(FILTER(MSO!F6, LEN(MSO!F6)), ""h:mm AM/PM""), """"),
  IFERROR(TEXT(FILTER(FH!F6, LEN(FH!F6)), ""h:mm AM/PM""), """"),
  IFERROR(TE"&amp;"XT(FILTER(MGOLF!F6, LEN(MGOLF!F6)), ""h:mm AM/PM""), """"),
  IFERROR(TEXT(FILTER(Football!F6, LEN(Football!F6)), ""h:mm AM/PM""), """"),
  IFERROR(TEXT(FILTER(WVB!F6, LEN(WVB!F6)), ""h:mm AM/PM""), """"),
  IFERROR(TEXT(FILTER(XC!F6, LEN(XC!F6)), ""h:mm "&amp;"AM/PM""), """"),
  IFERROR(TEXT(FILTER(SWIMMING!F6, LEN(SWIMMING!F6)), ""h:mm AM/PM""), """"),
  IFERROR(TEXT(FILTER(WTEN!F6, LEN(WTEN!F6)), ""h:mm AM/PM""), """"),
  IFERROR(TEXT(FILTER(TF!F6, LEN(TF!F6)), ""h:mm AM/PM""), """"),
  IFERROR(TEXT(FILTER(WG"&amp;"OLF!F6, LEN(WGOLF!F6)), ""h:mm AM/PM""), """"),
  IFERROR(TEXT(FILTER(WBB!F6, LEN(WBB!F6)), ""h:mm AM/PM""), """"),
  IFERROR(TEXT(FILTER(MBB!F6, LEN(MBB!F6)), ""h:mm AM/PM""), """"),
  IFERROR(TEXT(FILTER(WLAX!F6, LEN(WLAX!F6)), ""h:mm AM/PM""), """"),
 "&amp;" IFERROR(TEXT(FILTER(MLAX!F6, LEN(MLAX!F6)), ""h:mm AM/PM""), """"),
  IFERROR(TEXT(FILTER(SOFT!F6, LEN(SOFT!F6)), ""h:mm AM/PM""), """"),
  IFERROR(TEXT(FILTER(BASE!F6, LEN(BASE!F6)), ""h:mm AM/PM""), """"),
  IFERROR(TEXT(FILTER(ESPORTS!F6, LEN(ESPORTS!"&amp;"F6)), ""h:mm AM/PM""), """")
)
"),"")</f>
        <v/>
      </c>
      <c r="G6" s="11" t="str">
        <f>IFERROR(__xludf.DUMMYFUNCTION("TEXTJOIN(
  CHAR(10) &amp; CHAR(10),
  TRUE,
  IFERROR(FILTER(WSO!G6, LEN(WSO!G6)), """"),
  IFERROR(FILTER(MSO!G6, LEN(MSO!G6)), """"),
  IFERROR(FILTER(FH!G6, LEN(FH!G6)), """"),
  IFERROR(FILTER(MGOLF!G6, LEN(MGOLF!G6)), """"),
  IFERROR(FILTER(Football!G6"&amp;", LEN(Football!G6)), """"),
  IFERROR(FILTER(WVB!G6, LEN(WVB!G6)), """"),
  IFERROR(FILTER(XC!G6, LEN(XC!G6)), """"),
  IFERROR(FILTER(SWIMMING!G6, LEN(SWIMMING!G6)), """"),
  IFERROR(FILTER(WTEN!G6, LEN(WTEN!G6)), """"),
  IFERROR(FILTER(TF!G6, LEN(TF!G6"&amp;")), """"),
  IFERROR(FILTER(WGOLF!G6:G1000, LEN(WGOLF!G6)), """"),
  IFERROR(FILTER(WBB!G6, LEN(WBB!G6)), """"),
  IFERROR(FILTER(MBB!G6, LEN(MBB!G6)), """"),
  IFERROR(FILTER(WLAX!G6, LEN(WLAX!G6)), """"),
  IFERROR(FILTER(MLAX!G6, LEN(MLAX!G6)), """"),
"&amp;"  IFERROR(FILTER(SOFT!G6, LEN(SOFT!G6)), """"),
  IFERROR(FILTER(BASE!G6, LEN(BASE!G6)), """"),
  IFERROR(FILTER(ESPORTS!G6, LEN(ESPORTS!G6)), """")
)
"),"")</f>
        <v/>
      </c>
      <c r="H6" s="11" t="str">
        <f>IFERROR(__xludf.DUMMYFUNCTION("TEXTJOIN(
  CHAR(10) &amp; CHAR(10),
  TRUE,
  IFERROR(FILTER(WSO!H6, LEN(WSO!H6)), """"),
  IFERROR(FILTER(MSO!H6, LEN(MSO!H6)), """"),
  IFERROR(FILTER(FH!H6, LEN(FH!H6)), """"),
  IFERROR(FILTER(MGOLF!H6, LEN(MGOLF!H6)), """"),
  IFERROR(FILTER(Football!H6"&amp;", LEN(Football!H6)), """"),
  IFERROR(FILTER(WVB!H6, LEN(WVB!H6)), """"),
  IFERROR(FILTER(XC!H6, LEN(XC!H6)), """"),
  IFERROR(FILTER(SWIMMING!H6, LEN(SWIMMING!H6)), """"),
  IFERROR(FILTER(WTEN!H6, LEN(WTEN!H6)), """"),
  IFERROR(FILTER(TF!H6, LEN(TF!H6"&amp;")), """"),
  IFERROR(FILTER(WGOLF!H6, LEN(WGOLF!H6)), """"),
  IFERROR(FILTER(WBB!H6, LEN(WBB!H6)), """"),
  IFERROR(FILTER(MBB!H6, LEN(MBB!H6)), """"),
  IFERROR(FILTER(WLAX!H6, LEN(WLAX!H6)), """"),
  IFERROR(FILTER(MLAX!H6, LEN(MLAX!H6)), """"),
  IFER"&amp;"ROR(FILTER(SOFT!H6, LEN(SOFT!H6)), """"),
  IFERROR(FILTER(BASE!H6, LEN(BASE!H6)), """"),
  IFERROR(FILTER(ESPORTS!H6, LEN(ESPORTS!H6)), """")
)
"),"")</f>
        <v/>
      </c>
      <c r="I6" s="11" t="str">
        <f>IFERROR(__xludf.DUMMYFUNCTION("TEXTJOIN(
  CHAR(10) &amp; CHAR(10),
  TRUE,
  IFERROR(ARRAYFORMULA(TEXT(FILTER(WSO!F6, LEN(WSO!F6)), ""h:mm AM/PM"")), """"),
  IFERROR(ARRAYFORMULA(TEXT(FILTER(MSO!F6, LEN(MSO!F6)), ""h:mm AM/PM"")), """"),
  IFERROR(ARRAYFORMULA(TEXT(FILTER(FH!F6, LEN(FH!F"&amp;"6)), ""h:mm AM/PM"")), """"),
  IFERROR(ARRAYFORMULA(TEXT(FILTER(MGOLF!F6, LEN(MGOLF!F6)), ""h:mm AM/PM"")), """"),
  IFERROR(ARRAYFORMULA(TEXT(FILTER(Football!F6, LEN(Football!F6)), ""h:mm AM/PM"")), """"),
  IFERROR(ARRAYFORMULA(TEXT(FILTER(WVB!F6, LEN("&amp;"WVB!F6)), ""h:mm AM/PM"")), """"),
  IFERROR(ARRAYFORMULA(TEXT(FILTER(XC!F6, LEN(XC!F6)), ""h:mm AM/PM"")), """"),
  IFERROR(ARRAYFORMULA(TEXT(FILTER(SWIMMING!F6, LEN(SWIMMING!F6)), ""h:mm AM/PM"")), """"),
  IFERROR(ARRAYFORMULA(TEXT(FILTER(WTEN!F6, LEN("&amp;"WTEN!F6)), ""h:mm AM/PM"")), """"),
  IFERROR(ARRAYFORMULA(TEXT(FILTER(TF!F6, LEN(TF!F6)), ""h:mm AM/PM"")), """"),
  IFERROR(ARRAYFORMULA(TEXT(FILTER(WGOLF!F6, LEN(WGOLF!F6)), ""h:mm AM/PM"")), """"),
  IFERROR(ARRAYFORMULA(TEXT(FILTER(WBB!F6, LEN(WBB!F6"&amp;")), ""h:mm AM/PM"")), """"),
  IFERROR(ARRAYFORMULA(TEXT(FILTER(MBB!F6, LEN(MBB!F6)), ""h:mm AM/PM"")), """"),
  IFERROR(ARRAYFORMULA(TEXT(FILTER(WLAX!F6, LEN(WLAX!F6)), ""h:mm AM/PM"")), """"),
  IFERROR(ARRAYFORMULA(TEXT(FILTER(MLAX!F6, LEN(MLAX!F6)), "&amp;"""h:mm AM/PM"")), """"),
  IFERROR(ARRAYFORMULA(TEXT(FILTER(SOFT!F6, LEN(SOFT!F6)), ""h:mm AM/PM"")), """"),
  IFERROR(ARRAYFORMULA(TEXT(FILTER(BASE!F6, LEN(BASE!F6)), ""h:mm AM/PM"")), """"),
  IFERROR(ARRAYFORMULA(TEXT(FILTER(ESPORTS!F6, LEN(ESPORTS!F6)"&amp;"), ""h:mm AM/PM"")), """")
)
"),"")</f>
        <v/>
      </c>
      <c r="J6" s="12" t="str">
        <f>IFERROR(__xludf.DUMMYFUNCTION("IFERROR(
 TEXTJOIN(
   CHAR(10) &amp; CHAR(10),
   TRUE,
   FILTER(
     FLATTEN({
       WSO!P6;
       MSO!P6;
       FH!P6;
       MGOLF!P6;
       Football!P6;
       WVB!P6;
       XC!P6;
       SWIMMING!P6;
       WTEN!P6;
       TF!P6;
       WGOLF!P6;"&amp;"
       WBB!P6;
       MBB!P6;
       WLAX!P6;
       MLAX!P6;
       SOFT!P6;
       BASE!P6;
       ESPORTS!P6
     }),
     (FLATTEN({
       WSO!P6;
       MSO!P6;
       FH!P6;
       MGOLF!P6;
       Football!P6;
       WVB!P6;
       XC!P6;
       "&amp;"SWIMMING!P6;
       WTEN!P6;
       TF!P6;
       WGOLF!P6;
       WBB!P6;
       MBB!P6;
       WLAX!P6;
       MLAX!P6;
       SOFT!P6;
       BASE!P6;
       ESPORTS!P6
     }) &lt;&gt; """") *
     (FLATTEN({
       WSO!P6;
       MSO!P6;
       FH!P6;
    "&amp;"   MGOLF!P6;
       Football!P6;
       WVB!P6;
       XC!P6;
       SWIMMING!P6;
       WTEN!P6;
       TF!P6;
       WGOLF!P6;
       WBB!P6;
       MBB!P6;
       WLAX!P6;
       MLAX!P6;
       SOFT!P6;
       BASE!P6;
       ESPORTS!P6
     }) &lt;&gt; ""S"&amp;"tatus"")
   )
 ),
 """"
)
"),"")</f>
        <v/>
      </c>
    </row>
    <row r="7" ht="22.5" customHeight="1">
      <c r="A7" s="6">
        <v>6.0</v>
      </c>
      <c r="B7" s="11"/>
      <c r="C7" s="7">
        <v>46240.0</v>
      </c>
      <c r="D7" s="8" t="str">
        <f t="shared" si="1"/>
        <v>Thursday</v>
      </c>
      <c r="E7" s="9" t="str">
        <f>TEXTJOIN(
  CHAR(10) &amp; CHAR(10),
  TRUE,
  IFERROR(WSO!E7, ""),
  IFERROR(MSO!E7, ""),
  IFERROR(FH!E7, ""),
  IFERROR(MGOLF!E7, ""),
  IFERROR(Football!E7, ""),
  IFERROR(WVB!E7, ""),
  IFERROR(XC!E7, ""),
  IFERROR(SWIMMING!E7, ""),
  IFERROR(WTEN!E7, ""),
  IFERROR(TF!E7, ""),
  IFERROR(WGOLF!E7, ""),
  IFERROR(WBB!E7, ""),
  IFERROR(MBB!E7, ""),
  IFERROR(WLAX!E7, ""),
  IFERROR(MLAX!E7, ""),
  IFERROR(SOFT!E7, ""),
  IFERROR(BASE!E7, ""),
  IFERROR(ESPORTS!E7, "")
)
</f>
        <v/>
      </c>
      <c r="F7" s="10" t="str">
        <f>IFERROR(__xludf.DUMMYFUNCTION("TEXTJOIN(
  CHAR(10) &amp; CHAR(10),
  TRUE,
  IFERROR(TEXT(FILTER(WSO!F7, LEN(WSO!F7)), ""h:mm AM/PM""), """"),
  IFERROR(TEXT(FILTER(MSO!F7, LEN(MSO!F7)), ""h:mm AM/PM""), """"),
  IFERROR(TEXT(FILTER(FH!F7, LEN(FH!F7)), ""h:mm AM/PM""), """"),
  IFERROR(TE"&amp;"XT(FILTER(MGOLF!F7, LEN(MGOLF!F7)), ""h:mm AM/PM""), """"),
  IFERROR(TEXT(FILTER(Football!F7, LEN(Football!F7)), ""h:mm AM/PM""), """"),
  IFERROR(TEXT(FILTER(WVB!F7, LEN(WVB!F7)), ""h:mm AM/PM""), """"),
  IFERROR(TEXT(FILTER(XC!F7, LEN(XC!F7)), ""h:mm "&amp;"AM/PM""), """"),
  IFERROR(TEXT(FILTER(SWIMMING!F7, LEN(SWIMMING!F7)), ""h:mm AM/PM""), """"),
  IFERROR(TEXT(FILTER(WTEN!F7, LEN(WTEN!F7)), ""h:mm AM/PM""), """"),
  IFERROR(TEXT(FILTER(TF!F7, LEN(TF!F7)), ""h:mm AM/PM""), """"),
  IFERROR(TEXT(FILTER(WG"&amp;"OLF!F7, LEN(WGOLF!F7)), ""h:mm AM/PM""), """"),
  IFERROR(TEXT(FILTER(WBB!F7, LEN(WBB!F7)), ""h:mm AM/PM""), """"),
  IFERROR(TEXT(FILTER(MBB!F7, LEN(MBB!F7)), ""h:mm AM/PM""), """"),
  IFERROR(TEXT(FILTER(WLAX!F7, LEN(WLAX!F7)), ""h:mm AM/PM""), """"),
 "&amp;" IFERROR(TEXT(FILTER(MLAX!F7, LEN(MLAX!F7)), ""h:mm AM/PM""), """"),
  IFERROR(TEXT(FILTER(SOFT!F7, LEN(SOFT!F7)), ""h:mm AM/PM""), """"),
  IFERROR(TEXT(FILTER(BASE!F7, LEN(BASE!F7)), ""h:mm AM/PM""), """"),
  IFERROR(TEXT(FILTER(ESPORTS!F7, LEN(ESPORTS!"&amp;"F7)), ""h:mm AM/PM""), """")
)
"),"")</f>
        <v/>
      </c>
      <c r="G7" s="11" t="str">
        <f>IFERROR(__xludf.DUMMYFUNCTION("TEXTJOIN(
  CHAR(10) &amp; CHAR(10),
  TRUE,
  IFERROR(FILTER(WSO!G7, LEN(WSO!G7)), """"),
  IFERROR(FILTER(MSO!G7, LEN(MSO!G7)), """"),
  IFERROR(FILTER(FH!G7, LEN(FH!G7)), """"),
  IFERROR(FILTER(MGOLF!G7, LEN(MGOLF!G7)), """"),
  IFERROR(FILTER(Football!G7"&amp;", LEN(Football!G7)), """"),
  IFERROR(FILTER(WVB!G7, LEN(WVB!G7)), """"),
  IFERROR(FILTER(XC!G7, LEN(XC!G7)), """"),
  IFERROR(FILTER(SWIMMING!G7, LEN(SWIMMING!G7)), """"),
  IFERROR(FILTER(WTEN!G7, LEN(WTEN!G7)), """"),
  IFERROR(FILTER(TF!G7, LEN(TF!G7"&amp;")), """"),
  IFERROR(FILTER(WGOLF!G7:G1000, LEN(WGOLF!G7)), """"),
  IFERROR(FILTER(WBB!G7, LEN(WBB!G7)), """"),
  IFERROR(FILTER(MBB!G7, LEN(MBB!G7)), """"),
  IFERROR(FILTER(WLAX!G7, LEN(WLAX!G7)), """"),
  IFERROR(FILTER(MLAX!G7, LEN(MLAX!G7)), """"),
"&amp;"  IFERROR(FILTER(SOFT!G7, LEN(SOFT!G7)), """"),
  IFERROR(FILTER(BASE!G7, LEN(BASE!G7)), """"),
  IFERROR(FILTER(ESPORTS!G7, LEN(ESPORTS!G7)), """")
)
"),"")</f>
        <v/>
      </c>
      <c r="H7" s="11" t="str">
        <f>IFERROR(__xludf.DUMMYFUNCTION("TEXTJOIN(
  CHAR(10) &amp; CHAR(10),
  TRUE,
  IFERROR(FILTER(WSO!H7, LEN(WSO!H7)), """"),
  IFERROR(FILTER(MSO!H7, LEN(MSO!H7)), """"),
  IFERROR(FILTER(FH!H7, LEN(FH!H7)), """"),
  IFERROR(FILTER(MGOLF!H7, LEN(MGOLF!H7)), """"),
  IFERROR(FILTER(Football!H7"&amp;", LEN(Football!H7)), """"),
  IFERROR(FILTER(WVB!H7, LEN(WVB!H7)), """"),
  IFERROR(FILTER(XC!H7, LEN(XC!H7)), """"),
  IFERROR(FILTER(SWIMMING!H7, LEN(SWIMMING!H7)), """"),
  IFERROR(FILTER(WTEN!H7, LEN(WTEN!H7)), """"),
  IFERROR(FILTER(TF!H7, LEN(TF!H7"&amp;")), """"),
  IFERROR(FILTER(WGOLF!H7, LEN(WGOLF!H7)), """"),
  IFERROR(FILTER(WBB!H7, LEN(WBB!H7)), """"),
  IFERROR(FILTER(MBB!H7, LEN(MBB!H7)), """"),
  IFERROR(FILTER(WLAX!H7, LEN(WLAX!H7)), """"),
  IFERROR(FILTER(MLAX!H7, LEN(MLAX!H7)), """"),
  IFER"&amp;"ROR(FILTER(SOFT!H7, LEN(SOFT!H7)), """"),
  IFERROR(FILTER(BASE!H7, LEN(BASE!H7)), """"),
  IFERROR(FILTER(ESPORTS!H7, LEN(ESPORTS!H7)), """")
)
"),"")</f>
        <v/>
      </c>
      <c r="I7" s="11" t="str">
        <f>IFERROR(__xludf.DUMMYFUNCTION("TEXTJOIN(
  CHAR(10) &amp; CHAR(10),
  TRUE,
  IFERROR(ARRAYFORMULA(TEXT(FILTER(WSO!F7, LEN(WSO!F7)), ""h:mm AM/PM"")), """"),
  IFERROR(ARRAYFORMULA(TEXT(FILTER(MSO!F7, LEN(MSO!F7)), ""h:mm AM/PM"")), """"),
  IFERROR(ARRAYFORMULA(TEXT(FILTER(FH!F7, LEN(FH!F"&amp;"7)), ""h:mm AM/PM"")), """"),
  IFERROR(ARRAYFORMULA(TEXT(FILTER(MGOLF!F7, LEN(MGOLF!F7)), ""h:mm AM/PM"")), """"),
  IFERROR(ARRAYFORMULA(TEXT(FILTER(Football!F7, LEN(Football!F7)), ""h:mm AM/PM"")), """"),
  IFERROR(ARRAYFORMULA(TEXT(FILTER(WVB!F7, LEN("&amp;"WVB!F7)), ""h:mm AM/PM"")), """"),
  IFERROR(ARRAYFORMULA(TEXT(FILTER(XC!F7, LEN(XC!F7)), ""h:mm AM/PM"")), """"),
  IFERROR(ARRAYFORMULA(TEXT(FILTER(SWIMMING!F7, LEN(SWIMMING!F7)), ""h:mm AM/PM"")), """"),
  IFERROR(ARRAYFORMULA(TEXT(FILTER(WTEN!F7, LEN("&amp;"WTEN!F7)), ""h:mm AM/PM"")), """"),
  IFERROR(ARRAYFORMULA(TEXT(FILTER(TF!F7, LEN(TF!F7)), ""h:mm AM/PM"")), """"),
  IFERROR(ARRAYFORMULA(TEXT(FILTER(WGOLF!F7, LEN(WGOLF!F7)), ""h:mm AM/PM"")), """"),
  IFERROR(ARRAYFORMULA(TEXT(FILTER(WBB!F7, LEN(WBB!F7"&amp;")), ""h:mm AM/PM"")), """"),
  IFERROR(ARRAYFORMULA(TEXT(FILTER(MBB!F7, LEN(MBB!F7)), ""h:mm AM/PM"")), """"),
  IFERROR(ARRAYFORMULA(TEXT(FILTER(WLAX!F7, LEN(WLAX!F7)), ""h:mm AM/PM"")), """"),
  IFERROR(ARRAYFORMULA(TEXT(FILTER(MLAX!F7, LEN(MLAX!F7)), "&amp;"""h:mm AM/PM"")), """"),
  IFERROR(ARRAYFORMULA(TEXT(FILTER(SOFT!F7, LEN(SOFT!F7)), ""h:mm AM/PM"")), """"),
  IFERROR(ARRAYFORMULA(TEXT(FILTER(BASE!F7, LEN(BASE!F7)), ""h:mm AM/PM"")), """"),
  IFERROR(ARRAYFORMULA(TEXT(FILTER(ESPORTS!F7, LEN(ESPORTS!F7)"&amp;"), ""h:mm AM/PM"")), """")
)
"),"")</f>
        <v/>
      </c>
      <c r="J7" s="12" t="str">
        <f>IFERROR(__xludf.DUMMYFUNCTION("IFERROR(
 TEXTJOIN(
   CHAR(10) &amp; CHAR(10),
   TRUE,
   FILTER(
     FLATTEN({
       WSO!P7;
       MSO!P7;
       FH!P7;
       MGOLF!P7;
       Football!P7;
       WVB!P7;
       XC!P7;
       SWIMMING!P7;
       WTEN!P7;
       TF!P7;
       WGOLF!P7;"&amp;"
       WBB!P7;
       MBB!P7;
       WLAX!P7;
       MLAX!P7;
       SOFT!P7;
       BASE!P7;
       ESPORTS!P7
     }),
     (FLATTEN({
       WSO!P7;
       MSO!P7;
       FH!P7;
       MGOLF!P7;
       Football!P7;
       WVB!P7;
       XC!P7;
       "&amp;"SWIMMING!P7;
       WTEN!P7;
       TF!P7;
       WGOLF!P7;
       WBB!P7;
       MBB!P7;
       WLAX!P7;
       MLAX!P7;
       SOFT!P7;
       BASE!P7;
       ESPORTS!P7
     }) &lt;&gt; """") *
     (FLATTEN({
       WSO!P7;
       MSO!P7;
       FH!P7;
    "&amp;"   MGOLF!P7;
       Football!P7;
       WVB!P7;
       XC!P7;
       SWIMMING!P7;
       WTEN!P7;
       TF!P7;
       WGOLF!P7;
       WBB!P7;
       MBB!P7;
       WLAX!P7;
       MLAX!P7;
       SOFT!P7;
       BASE!P7;
       ESPORTS!P7
     }) &lt;&gt; ""S"&amp;"tatus"")
   )
 ),
 """"
)
"),"")</f>
        <v/>
      </c>
    </row>
    <row r="8" ht="22.5" customHeight="1">
      <c r="A8" s="6">
        <v>7.0</v>
      </c>
      <c r="B8" s="11"/>
      <c r="C8" s="7">
        <v>46241.0</v>
      </c>
      <c r="D8" s="8" t="str">
        <f t="shared" si="1"/>
        <v>Friday</v>
      </c>
      <c r="E8" s="9" t="str">
        <f>TEXTJOIN(
  CHAR(10) &amp; CHAR(10),
  TRUE,
  IFERROR(WSO!E8, ""),
  IFERROR(MSO!E8, ""),
  IFERROR(FH!E8, ""),
  IFERROR(MGOLF!E8, ""),
  IFERROR(Football!E8, ""),
  IFERROR(WVB!E8, ""),
  IFERROR(XC!E8, ""),
  IFERROR(SWIMMING!E8, ""),
  IFERROR(WTEN!E8, ""),
  IFERROR(TF!E8, ""),
  IFERROR(WGOLF!E8, ""),
  IFERROR(WBB!E8, ""),
  IFERROR(MBB!E8, ""),
  IFERROR(WLAX!E8, ""),
  IFERROR(MLAX!E8, ""),
  IFERROR(SOFT!E8, ""),
  IFERROR(BASE!E8, ""),
  IFERROR(ESPORTS!E8, "")
)
</f>
        <v/>
      </c>
      <c r="F8" s="10" t="str">
        <f>IFERROR(__xludf.DUMMYFUNCTION("TEXTJOIN(
  CHAR(10) &amp; CHAR(10),
  TRUE,
  IFERROR(TEXT(FILTER(WSO!F8, LEN(WSO!F8)), ""h:mm AM/PM""), """"),
  IFERROR(TEXT(FILTER(MSO!F8, LEN(MSO!F8)), ""h:mm AM/PM""), """"),
  IFERROR(TEXT(FILTER(FH!F8, LEN(FH!F8)), ""h:mm AM/PM""), """"),
  IFERROR(TE"&amp;"XT(FILTER(MGOLF!F8, LEN(MGOLF!F8)), ""h:mm AM/PM""), """"),
  IFERROR(TEXT(FILTER(Football!F8, LEN(Football!F8)), ""h:mm AM/PM""), """"),
  IFERROR(TEXT(FILTER(WVB!F8, LEN(WVB!F8)), ""h:mm AM/PM""), """"),
  IFERROR(TEXT(FILTER(XC!F8, LEN(XC!F8)), ""h:mm "&amp;"AM/PM""), """"),
  IFERROR(TEXT(FILTER(SWIMMING!F8, LEN(SWIMMING!F8)), ""h:mm AM/PM""), """"),
  IFERROR(TEXT(FILTER(WTEN!F8, LEN(WTEN!F8)), ""h:mm AM/PM""), """"),
  IFERROR(TEXT(FILTER(TF!F8, LEN(TF!F8)), ""h:mm AM/PM""), """"),
  IFERROR(TEXT(FILTER(WG"&amp;"OLF!F8, LEN(WGOLF!F8)), ""h:mm AM/PM""), """"),
  IFERROR(TEXT(FILTER(WBB!F8, LEN(WBB!F8)), ""h:mm AM/PM""), """"),
  IFERROR(TEXT(FILTER(MBB!F8, LEN(MBB!F8)), ""h:mm AM/PM""), """"),
  IFERROR(TEXT(FILTER(WLAX!F8, LEN(WLAX!F8)), ""h:mm AM/PM""), """"),
 "&amp;" IFERROR(TEXT(FILTER(MLAX!F8, LEN(MLAX!F8)), ""h:mm AM/PM""), """"),
  IFERROR(TEXT(FILTER(SOFT!F8, LEN(SOFT!F8)), ""h:mm AM/PM""), """"),
  IFERROR(TEXT(FILTER(BASE!F8, LEN(BASE!F8)), ""h:mm AM/PM""), """"),
  IFERROR(TEXT(FILTER(ESPORTS!F8, LEN(ESPORTS!"&amp;"F8)), ""h:mm AM/PM""), """")
)
"),"")</f>
        <v/>
      </c>
      <c r="G8" s="11" t="str">
        <f>IFERROR(__xludf.DUMMYFUNCTION("TEXTJOIN(
  CHAR(10) &amp; CHAR(10),
  TRUE,
  IFERROR(FILTER(WSO!G8, LEN(WSO!G8)), """"),
  IFERROR(FILTER(MSO!G8, LEN(MSO!G8)), """"),
  IFERROR(FILTER(FH!G8, LEN(FH!G8)), """"),
  IFERROR(FILTER(MGOLF!G8, LEN(MGOLF!G8)), """"),
  IFERROR(FILTER(Football!G8"&amp;", LEN(Football!G8)), """"),
  IFERROR(FILTER(WVB!G8, LEN(WVB!G8)), """"),
  IFERROR(FILTER(XC!G8, LEN(XC!G8)), """"),
  IFERROR(FILTER(SWIMMING!G8, LEN(SWIMMING!G8)), """"),
  IFERROR(FILTER(WTEN!G8, LEN(WTEN!G8)), """"),
  IFERROR(FILTER(TF!G8, LEN(TF!G8"&amp;")), """"),
  IFERROR(FILTER(WGOLF!G8:G1000, LEN(WGOLF!G8)), """"),
  IFERROR(FILTER(WBB!G8, LEN(WBB!G8)), """"),
  IFERROR(FILTER(MBB!G8, LEN(MBB!G8)), """"),
  IFERROR(FILTER(WLAX!G8, LEN(WLAX!G8)), """"),
  IFERROR(FILTER(MLAX!G8, LEN(MLAX!G8)), """"),
"&amp;"  IFERROR(FILTER(SOFT!G8, LEN(SOFT!G8)), """"),
  IFERROR(FILTER(BASE!G8, LEN(BASE!G8)), """"),
  IFERROR(FILTER(ESPORTS!G8, LEN(ESPORTS!G8)), """")
)
"),"")</f>
        <v/>
      </c>
      <c r="H8" s="11" t="str">
        <f>IFERROR(__xludf.DUMMYFUNCTION("TEXTJOIN(
  CHAR(10) &amp; CHAR(10),
  TRUE,
  IFERROR(FILTER(WSO!H8, LEN(WSO!H8)), """"),
  IFERROR(FILTER(MSO!H8, LEN(MSO!H8)), """"),
  IFERROR(FILTER(FH!H8, LEN(FH!H8)), """"),
  IFERROR(FILTER(MGOLF!H8, LEN(MGOLF!H8)), """"),
  IFERROR(FILTER(Football!H8"&amp;", LEN(Football!H8)), """"),
  IFERROR(FILTER(WVB!H8, LEN(WVB!H8)), """"),
  IFERROR(FILTER(XC!H8, LEN(XC!H8)), """"),
  IFERROR(FILTER(SWIMMING!H8, LEN(SWIMMING!H8)), """"),
  IFERROR(FILTER(WTEN!H8, LEN(WTEN!H8)), """"),
  IFERROR(FILTER(TF!H8, LEN(TF!H8"&amp;")), """"),
  IFERROR(FILTER(WGOLF!H8, LEN(WGOLF!H8)), """"),
  IFERROR(FILTER(WBB!H8, LEN(WBB!H8)), """"),
  IFERROR(FILTER(MBB!H8, LEN(MBB!H8)), """"),
  IFERROR(FILTER(WLAX!H8, LEN(WLAX!H8)), """"),
  IFERROR(FILTER(MLAX!H8, LEN(MLAX!H8)), """"),
  IFER"&amp;"ROR(FILTER(SOFT!H8, LEN(SOFT!H8)), """"),
  IFERROR(FILTER(BASE!H8, LEN(BASE!H8)), """"),
  IFERROR(FILTER(ESPORTS!H8, LEN(ESPORTS!H8)), """")
)
"),"")</f>
        <v/>
      </c>
      <c r="I8" s="11" t="str">
        <f>IFERROR(__xludf.DUMMYFUNCTION("TEXTJOIN(
  CHAR(10) &amp; CHAR(10),
  TRUE,
  IFERROR(ARRAYFORMULA(TEXT(FILTER(WSO!F8, LEN(WSO!F8)), ""h:mm AM/PM"")), """"),
  IFERROR(ARRAYFORMULA(TEXT(FILTER(MSO!F8, LEN(MSO!F8)), ""h:mm AM/PM"")), """"),
  IFERROR(ARRAYFORMULA(TEXT(FILTER(FH!F8, LEN(FH!F"&amp;"8)), ""h:mm AM/PM"")), """"),
  IFERROR(ARRAYFORMULA(TEXT(FILTER(MGOLF!F8, LEN(MGOLF!F8)), ""h:mm AM/PM"")), """"),
  IFERROR(ARRAYFORMULA(TEXT(FILTER(Football!F8, LEN(Football!F8)), ""h:mm AM/PM"")), """"),
  IFERROR(ARRAYFORMULA(TEXT(FILTER(WVB!F8, LEN("&amp;"WVB!F8)), ""h:mm AM/PM"")), """"),
  IFERROR(ARRAYFORMULA(TEXT(FILTER(XC!F8, LEN(XC!F8)), ""h:mm AM/PM"")), """"),
  IFERROR(ARRAYFORMULA(TEXT(FILTER(SWIMMING!F8, LEN(SWIMMING!F8)), ""h:mm AM/PM"")), """"),
  IFERROR(ARRAYFORMULA(TEXT(FILTER(WTEN!F8, LEN("&amp;"WTEN!F8)), ""h:mm AM/PM"")), """"),
  IFERROR(ARRAYFORMULA(TEXT(FILTER(TF!F8, LEN(TF!F8)), ""h:mm AM/PM"")), """"),
  IFERROR(ARRAYFORMULA(TEXT(FILTER(WGOLF!F8, LEN(WGOLF!F8)), ""h:mm AM/PM"")), """"),
  IFERROR(ARRAYFORMULA(TEXT(FILTER(WBB!F8, LEN(WBB!F8"&amp;")), ""h:mm AM/PM"")), """"),
  IFERROR(ARRAYFORMULA(TEXT(FILTER(MBB!F8, LEN(MBB!F8)), ""h:mm AM/PM"")), """"),
  IFERROR(ARRAYFORMULA(TEXT(FILTER(WLAX!F8, LEN(WLAX!F8)), ""h:mm AM/PM"")), """"),
  IFERROR(ARRAYFORMULA(TEXT(FILTER(MLAX!F8, LEN(MLAX!F8)), "&amp;"""h:mm AM/PM"")), """"),
  IFERROR(ARRAYFORMULA(TEXT(FILTER(SOFT!F8, LEN(SOFT!F8)), ""h:mm AM/PM"")), """"),
  IFERROR(ARRAYFORMULA(TEXT(FILTER(BASE!F8, LEN(BASE!F8)), ""h:mm AM/PM"")), """"),
  IFERROR(ARRAYFORMULA(TEXT(FILTER(ESPORTS!F8, LEN(ESPORTS!F8)"&amp;"), ""h:mm AM/PM"")), """")
)
"),"")</f>
        <v/>
      </c>
      <c r="J8" s="12" t="str">
        <f>IFERROR(__xludf.DUMMYFUNCTION("IFERROR(
 TEXTJOIN(
   CHAR(10) &amp; CHAR(10),
   TRUE,
   FILTER(
     FLATTEN({
       WSO!P8;
       MSO!P8;
       FH!P8;
       MGOLF!P8;
       Football!P8;
       WVB!P8;
       XC!P8;
       SWIMMING!P8;
       WTEN!P8;
       TF!P8;
       WGOLF!P8;"&amp;"
       WBB!P8;
       MBB!P8;
       WLAX!P8;
       MLAX!P8;
       SOFT!P8;
       BASE!P8;
       ESPORTS!P8
     }),
     (FLATTEN({
       WSO!P8;
       MSO!P8;
       FH!P8;
       MGOLF!P8;
       Football!P8;
       WVB!P8;
       XC!P8;
       "&amp;"SWIMMING!P8;
       WTEN!P8;
       TF!P8;
       WGOLF!P8;
       WBB!P8;
       MBB!P8;
       WLAX!P8;
       MLAX!P8;
       SOFT!P8;
       BASE!P8;
       ESPORTS!P8
     }) &lt;&gt; """") *
     (FLATTEN({
       WSO!P8;
       MSO!P8;
       FH!P8;
    "&amp;"   MGOLF!P8;
       Football!P8;
       WVB!P8;
       XC!P8;
       SWIMMING!P8;
       WTEN!P8;
       TF!P8;
       WGOLF!P8;
       WBB!P8;
       MBB!P8;
       WLAX!P8;
       MLAX!P8;
       SOFT!P8;
       BASE!P8;
       ESPORTS!P8
     }) &lt;&gt; ""S"&amp;"tatus"")
   )
 ),
 """"
)
"),"")</f>
        <v/>
      </c>
    </row>
    <row r="9" ht="22.5" customHeight="1">
      <c r="A9" s="6">
        <v>8.0</v>
      </c>
      <c r="B9" s="11"/>
      <c r="C9" s="7">
        <v>46242.0</v>
      </c>
      <c r="D9" s="8" t="str">
        <f t="shared" si="1"/>
        <v>Saturday</v>
      </c>
      <c r="E9" s="9" t="str">
        <f>TEXTJOIN(
  CHAR(10) &amp; CHAR(10),
  TRUE,
  IFERROR(WSO!E9, ""),
  IFERROR(MSO!E9, ""),
  IFERROR(FH!E9, ""),
  IFERROR(MGOLF!E9, ""),
  IFERROR(Football!E9, ""),
  IFERROR(WVB!E9, ""),
  IFERROR(XC!E9, ""),
  IFERROR(SWIMMING!E9, ""),
  IFERROR(WTEN!E9, ""),
  IFERROR(TF!E9, ""),
  IFERROR(WGOLF!E9, ""),
  IFERROR(WBB!E9, ""),
  IFERROR(MBB!E9, ""),
  IFERROR(WLAX!E9, ""),
  IFERROR(MLAX!E9, ""),
  IFERROR(SOFT!E9, ""),
  IFERROR(BASE!E9, ""),
  IFERROR(ESPORTS!E9, "")
)
</f>
        <v/>
      </c>
      <c r="F9" s="10" t="str">
        <f>IFERROR(__xludf.DUMMYFUNCTION("TEXTJOIN(
  CHAR(10) &amp; CHAR(10),
  TRUE,
  IFERROR(TEXT(FILTER(WSO!F9, LEN(WSO!F9)), ""h:mm AM/PM""), """"),
  IFERROR(TEXT(FILTER(MSO!F9, LEN(MSO!F9)), ""h:mm AM/PM""), """"),
  IFERROR(TEXT(FILTER(FH!F9, LEN(FH!F9)), ""h:mm AM/PM""), """"),
  IFERROR(TE"&amp;"XT(FILTER(MGOLF!F9, LEN(MGOLF!F9)), ""h:mm AM/PM""), """"),
  IFERROR(TEXT(FILTER(Football!F9, LEN(Football!F9)), ""h:mm AM/PM""), """"),
  IFERROR(TEXT(FILTER(WVB!F9, LEN(WVB!F9)), ""h:mm AM/PM""), """"),
  IFERROR(TEXT(FILTER(XC!F9, LEN(XC!F9)), ""h:mm "&amp;"AM/PM""), """"),
  IFERROR(TEXT(FILTER(SWIMMING!F9, LEN(SWIMMING!F9)), ""h:mm AM/PM""), """"),
  IFERROR(TEXT(FILTER(WTEN!F9, LEN(WTEN!F9)), ""h:mm AM/PM""), """"),
  IFERROR(TEXT(FILTER(TF!F9, LEN(TF!F9)), ""h:mm AM/PM""), """"),
  IFERROR(TEXT(FILTER(WG"&amp;"OLF!F9, LEN(WGOLF!F9)), ""h:mm AM/PM""), """"),
  IFERROR(TEXT(FILTER(WBB!F9, LEN(WBB!F9)), ""h:mm AM/PM""), """"),
  IFERROR(TEXT(FILTER(MBB!F9, LEN(MBB!F9)), ""h:mm AM/PM""), """"),
  IFERROR(TEXT(FILTER(WLAX!F9, LEN(WLAX!F9)), ""h:mm AM/PM""), """"),
 "&amp;" IFERROR(TEXT(FILTER(MLAX!F9, LEN(MLAX!F9)), ""h:mm AM/PM""), """"),
  IFERROR(TEXT(FILTER(SOFT!F9, LEN(SOFT!F9)), ""h:mm AM/PM""), """"),
  IFERROR(TEXT(FILTER(BASE!F9, LEN(BASE!F9)), ""h:mm AM/PM""), """"),
  IFERROR(TEXT(FILTER(ESPORTS!F9, LEN(ESPORTS!"&amp;"F9)), ""h:mm AM/PM""), """")
)
"),"")</f>
        <v/>
      </c>
      <c r="G9" s="11" t="str">
        <f>IFERROR(__xludf.DUMMYFUNCTION("TEXTJOIN(
  CHAR(10) &amp; CHAR(10),
  TRUE,
  IFERROR(FILTER(WSO!G9, LEN(WSO!G9)), """"),
  IFERROR(FILTER(MSO!G9, LEN(MSO!G9)), """"),
  IFERROR(FILTER(FH!G9, LEN(FH!G9)), """"),
  IFERROR(FILTER(MGOLF!G9, LEN(MGOLF!G9)), """"),
  IFERROR(FILTER(Football!G9"&amp;", LEN(Football!G9)), """"),
  IFERROR(FILTER(WVB!G9, LEN(WVB!G9)), """"),
  IFERROR(FILTER(XC!G9, LEN(XC!G9)), """"),
  IFERROR(FILTER(SWIMMING!G9, LEN(SWIMMING!G9)), """"),
  IFERROR(FILTER(WTEN!G9, LEN(WTEN!G9)), """"),
  IFERROR(FILTER(TF!G9, LEN(TF!G9"&amp;")), """"),
  IFERROR(FILTER(WGOLF!G9:G1000, LEN(WGOLF!G9)), """"),
  IFERROR(FILTER(WBB!G9, LEN(WBB!G9)), """"),
  IFERROR(FILTER(MBB!G9, LEN(MBB!G9)), """"),
  IFERROR(FILTER(WLAX!G9, LEN(WLAX!G9)), """"),
  IFERROR(FILTER(MLAX!G9, LEN(MLAX!G9)), """"),
"&amp;"  IFERROR(FILTER(SOFT!G9, LEN(SOFT!G9)), """"),
  IFERROR(FILTER(BASE!G9, LEN(BASE!G9)), """"),
  IFERROR(FILTER(ESPORTS!G9, LEN(ESPORTS!G9)), """")
)
"),"")</f>
        <v/>
      </c>
      <c r="H9" s="11" t="str">
        <f>IFERROR(__xludf.DUMMYFUNCTION("TEXTJOIN(
  CHAR(10) &amp; CHAR(10),
  TRUE,
  IFERROR(FILTER(WSO!H9, LEN(WSO!H9)), """"),
  IFERROR(FILTER(MSO!H9, LEN(MSO!H9)), """"),
  IFERROR(FILTER(FH!H9, LEN(FH!H9)), """"),
  IFERROR(FILTER(MGOLF!H9, LEN(MGOLF!H9)), """"),
  IFERROR(FILTER(Football!H9"&amp;", LEN(Football!H9)), """"),
  IFERROR(FILTER(WVB!H9, LEN(WVB!H9)), """"),
  IFERROR(FILTER(XC!H9, LEN(XC!H9)), """"),
  IFERROR(FILTER(SWIMMING!H9, LEN(SWIMMING!H9)), """"),
  IFERROR(FILTER(WTEN!H9, LEN(WTEN!H9)), """"),
  IFERROR(FILTER(TF!H9, LEN(TF!H9"&amp;")), """"),
  IFERROR(FILTER(WGOLF!H9, LEN(WGOLF!H9)), """"),
  IFERROR(FILTER(WBB!H9, LEN(WBB!H9)), """"),
  IFERROR(FILTER(MBB!H9, LEN(MBB!H9)), """"),
  IFERROR(FILTER(WLAX!H9, LEN(WLAX!H9)), """"),
  IFERROR(FILTER(MLAX!H9, LEN(MLAX!H9)), """"),
  IFER"&amp;"ROR(FILTER(SOFT!H9, LEN(SOFT!H9)), """"),
  IFERROR(FILTER(BASE!H9, LEN(BASE!H9)), """"),
  IFERROR(FILTER(ESPORTS!H9, LEN(ESPORTS!H9)), """")
)
"),"")</f>
        <v/>
      </c>
      <c r="I9" s="11" t="str">
        <f>IFERROR(__xludf.DUMMYFUNCTION("TEXTJOIN(
  CHAR(10) &amp; CHAR(10),
  TRUE,
  IFERROR(ARRAYFORMULA(TEXT(FILTER(WSO!F9, LEN(WSO!F9)), ""h:mm AM/PM"")), """"),
  IFERROR(ARRAYFORMULA(TEXT(FILTER(MSO!F9, LEN(MSO!F9)), ""h:mm AM/PM"")), """"),
  IFERROR(ARRAYFORMULA(TEXT(FILTER(FH!F9, LEN(FH!F"&amp;"9)), ""h:mm AM/PM"")), """"),
  IFERROR(ARRAYFORMULA(TEXT(FILTER(MGOLF!F9, LEN(MGOLF!F9)), ""h:mm AM/PM"")), """"),
  IFERROR(ARRAYFORMULA(TEXT(FILTER(Football!F9, LEN(Football!F9)), ""h:mm AM/PM"")), """"),
  IFERROR(ARRAYFORMULA(TEXT(FILTER(WVB!F9, LEN("&amp;"WVB!F9)), ""h:mm AM/PM"")), """"),
  IFERROR(ARRAYFORMULA(TEXT(FILTER(XC!F9, LEN(XC!F9)), ""h:mm AM/PM"")), """"),
  IFERROR(ARRAYFORMULA(TEXT(FILTER(SWIMMING!F9, LEN(SWIMMING!F9)), ""h:mm AM/PM"")), """"),
  IFERROR(ARRAYFORMULA(TEXT(FILTER(WTEN!F9, LEN("&amp;"WTEN!F9)), ""h:mm AM/PM"")), """"),
  IFERROR(ARRAYFORMULA(TEXT(FILTER(TF!F9, LEN(TF!F9)), ""h:mm AM/PM"")), """"),
  IFERROR(ARRAYFORMULA(TEXT(FILTER(WGOLF!F9, LEN(WGOLF!F9)), ""h:mm AM/PM"")), """"),
  IFERROR(ARRAYFORMULA(TEXT(FILTER(WBB!F9, LEN(WBB!F9"&amp;")), ""h:mm AM/PM"")), """"),
  IFERROR(ARRAYFORMULA(TEXT(FILTER(MBB!F9, LEN(MBB!F9)), ""h:mm AM/PM"")), """"),
  IFERROR(ARRAYFORMULA(TEXT(FILTER(WLAX!F9, LEN(WLAX!F9)), ""h:mm AM/PM"")), """"),
  IFERROR(ARRAYFORMULA(TEXT(FILTER(MLAX!F9, LEN(MLAX!F9)), "&amp;"""h:mm AM/PM"")), """"),
  IFERROR(ARRAYFORMULA(TEXT(FILTER(SOFT!F9, LEN(SOFT!F9)), ""h:mm AM/PM"")), """"),
  IFERROR(ARRAYFORMULA(TEXT(FILTER(BASE!F9, LEN(BASE!F9)), ""h:mm AM/PM"")), """"),
  IFERROR(ARRAYFORMULA(TEXT(FILTER(ESPORTS!F9, LEN(ESPORTS!F9)"&amp;"), ""h:mm AM/PM"")), """")
)
"),"")</f>
        <v/>
      </c>
      <c r="J9" s="12" t="str">
        <f>IFERROR(__xludf.DUMMYFUNCTION("IFERROR(
 TEXTJOIN(
   CHAR(10) &amp; CHAR(10),
   TRUE,
   FILTER(
     FLATTEN({
       WSO!P9;
       MSO!P9;
       FH!P9;
       MGOLF!P9;
       Football!P9;
       WVB!P9;
       XC!P9;
       SWIMMING!P9;
       WTEN!P9;
       TF!P9;
       WGOLF!P9;"&amp;"
       WBB!P9;
       MBB!P9;
       WLAX!P9;
       MLAX!P9;
       SOFT!P9;
       BASE!P9;
       ESPORTS!P9
     }),
     (FLATTEN({
       WSO!P9;
       MSO!P9;
       FH!P9;
       MGOLF!P9;
       Football!P9;
       WVB!P9;
       XC!P9;
       "&amp;"SWIMMING!P9;
       WTEN!P9;
       TF!P9;
       WGOLF!P9;
       WBB!P9;
       MBB!P9;
       WLAX!P9;
       MLAX!P9;
       SOFT!P9;
       BASE!P9;
       ESPORTS!P9
     }) &lt;&gt; """") *
     (FLATTEN({
       WSO!P9;
       MSO!P9;
       FH!P9;
    "&amp;"   MGOLF!P9;
       Football!P9;
       WVB!P9;
       XC!P9;
       SWIMMING!P9;
       WTEN!P9;
       TF!P9;
       WGOLF!P9;
       WBB!P9;
       MBB!P9;
       WLAX!P9;
       MLAX!P9;
       SOFT!P9;
       BASE!P9;
       ESPORTS!P9
     }) &lt;&gt; ""S"&amp;"tatus"")
   )
 ),
 """"
)
"),"")</f>
        <v/>
      </c>
    </row>
    <row r="10" ht="22.5" customHeight="1">
      <c r="A10" s="6">
        <v>9.0</v>
      </c>
      <c r="B10" s="11"/>
      <c r="C10" s="7">
        <v>46243.0</v>
      </c>
      <c r="D10" s="8" t="str">
        <f t="shared" si="1"/>
        <v>Sunday</v>
      </c>
      <c r="E10" s="9" t="str">
        <f>TEXTJOIN(
  CHAR(10) &amp; CHAR(10),
  TRUE,
  IFERROR(WSO!E10, ""),
  IFERROR(MSO!E10, ""),
  IFERROR(FH!E10, ""),
  IFERROR(MGOLF!E10, ""),
  IFERROR(Football!E10, ""),
  IFERROR(WVB!E10, ""),
  IFERROR(XC!E10, ""),
  IFERROR(SWIMMING!E10, ""),
  IFERROR(WTEN!E10, ""),
  IFERROR(TF!E10, ""),
  IFERROR(WGOLF!E10, ""),
  IFERROR(WBB!E10, ""),
  IFERROR(MBB!E10, ""),
  IFERROR(WLAX!E10, ""),
  IFERROR(MLAX!E10, ""),
  IFERROR(SOFT!E10, ""),
  IFERROR(BASE!E10, ""),
  IFERROR(ESPORTS!E10, "")
)
</f>
        <v/>
      </c>
      <c r="F10" s="10" t="str">
        <f>IFERROR(__xludf.DUMMYFUNCTION("TEXTJOIN(
  CHAR(10) &amp; CHAR(10),
  TRUE,
  IFERROR(TEXT(FILTER(WSO!F10, LEN(WSO!F10)), ""h:mm AM/PM""), """"),
  IFERROR(TEXT(FILTER(MSO!F10, LEN(MSO!F10)), ""h:mm AM/PM""), """"),
  IFERROR(TEXT(FILTER(FH!F10, LEN(FH!F10)), ""h:mm AM/PM""), """"),
  IFER"&amp;"ROR(TEXT(FILTER(MGOLF!F10, LEN(MGOLF!F10)), ""h:mm AM/PM""), """"),
  IFERROR(TEXT(FILTER(Football!F10, LEN(Football!F10)), ""h:mm AM/PM""), """"),
  IFERROR(TEXT(FILTER(WVB!F10, LEN(WVB!F10)), ""h:mm AM/PM""), """"),
  IFERROR(TEXT(FILTER(XC!F10, LEN(XC!"&amp;"F10)), ""h:mm AM/PM""), """"),
  IFERROR(TEXT(FILTER(SWIMMING!F10, LEN(SWIMMING!F10)), ""h:mm AM/PM""), """"),
  IFERROR(TEXT(FILTER(WTEN!F10, LEN(WTEN!F10)), ""h:mm AM/PM""), """"),
  IFERROR(TEXT(FILTER(TF!F10, LEN(TF!F10)), ""h:mm AM/PM""), """"),
  IF"&amp;"ERROR(TEXT(FILTER(WGOLF!F10, LEN(WGOLF!F10)), ""h:mm AM/PM""), """"),
  IFERROR(TEXT(FILTER(WBB!F10, LEN(WBB!F10)), ""h:mm AM/PM""), """"),
  IFERROR(TEXT(FILTER(MBB!F10, LEN(MBB!F10)), ""h:mm AM/PM""), """"),
  IFERROR(TEXT(FILTER(WLAX!F10, LEN(WLAX!F10)"&amp;"), ""h:mm AM/PM""), """"),
  IFERROR(TEXT(FILTER(MLAX!F10, LEN(MLAX!F10)), ""h:mm AM/PM""), """"),
  IFERROR(TEXT(FILTER(SOFT!F10, LEN(SOFT!F10)), ""h:mm AM/PM""), """"),
  IFERROR(TEXT(FILTER(BASE!F10, LEN(BASE!F10)), ""h:mm AM/PM""), """"),
  IFERROR(TE"&amp;"XT(FILTER(ESPORTS!F10, LEN(ESPORTS!F10)), ""h:mm AM/PM""), """")
)
"),"")</f>
        <v/>
      </c>
      <c r="G10" s="11" t="str">
        <f>IFERROR(__xludf.DUMMYFUNCTION("TEXTJOIN(
  CHAR(10) &amp; CHAR(10),
  TRUE,
  IFERROR(FILTER(WSO!G10, LEN(WSO!G10)), """"),
  IFERROR(FILTER(MSO!G10, LEN(MSO!G10)), """"),
  IFERROR(FILTER(FH!G10, LEN(FH!G10)), """"),
  IFERROR(FILTER(MGOLF!G10, LEN(MGOLF!G10)), """"),
  IFERROR(FILTER(Foo"&amp;"tball!G10, LEN(Football!G10)), """"),
  IFERROR(FILTER(WVB!G10, LEN(WVB!G10)), """"),
  IFERROR(FILTER(XC!G10, LEN(XC!G10)), """"),
  IFERROR(FILTER(SWIMMING!G10, LEN(SWIMMING!G10)), """"),
  IFERROR(FILTER(WTEN!G10, LEN(WTEN!G10)), """"),
  IFERROR(FILTE"&amp;"R(TF!G10, LEN(TF!G10)), """"),
  IFERROR(FILTER(WGOLF!G10:G1000, LEN(WGOLF!G10)), """"),
  IFERROR(FILTER(WBB!G10, LEN(WBB!G10)), """"),
  IFERROR(FILTER(MBB!G10, LEN(MBB!G10)), """"),
  IFERROR(FILTER(WLAX!G10, LEN(WLAX!G10)), """"),
  IFERROR(FILTER(MLA"&amp;"X!G10, LEN(MLAX!G10)), """"),
  IFERROR(FILTER(SOFT!G10, LEN(SOFT!G10)), """"),
  IFERROR(FILTER(BASE!G10, LEN(BASE!G10)), """"),
  IFERROR(FILTER(ESPORTS!G10, LEN(ESPORTS!G10)), """")
)
"),"")</f>
        <v/>
      </c>
      <c r="H10" s="11" t="str">
        <f>IFERROR(__xludf.DUMMYFUNCTION("TEXTJOIN(
  CHAR(10) &amp; CHAR(10),
  TRUE,
  IFERROR(FILTER(WSO!H10, LEN(WSO!H10)), """"),
  IFERROR(FILTER(MSO!H10, LEN(MSO!H10)), """"),
  IFERROR(FILTER(FH!H10, LEN(FH!H10)), """"),
  IFERROR(FILTER(MGOLF!H10, LEN(MGOLF!H10)), """"),
  IFERROR(FILTER(Foo"&amp;"tball!H10, LEN(Football!H10)), """"),
  IFERROR(FILTER(WVB!H10, LEN(WVB!H10)), """"),
  IFERROR(FILTER(XC!H10, LEN(XC!H10)), """"),
  IFERROR(FILTER(SWIMMING!H10, LEN(SWIMMING!H10)), """"),
  IFERROR(FILTER(WTEN!H10, LEN(WTEN!H10)), """"),
  IFERROR(FILTE"&amp;"R(TF!H10, LEN(TF!H10)), """"),
  IFERROR(FILTER(WGOLF!H10, LEN(WGOLF!H10)), """"),
  IFERROR(FILTER(WBB!H10, LEN(WBB!H10)), """"),
  IFERROR(FILTER(MBB!H10, LEN(MBB!H10)), """"),
  IFERROR(FILTER(WLAX!H10, LEN(WLAX!H10)), """"),
  IFERROR(FILTER(MLAX!H10,"&amp;" LEN(MLAX!H10)), """"),
  IFERROR(FILTER(SOFT!H10, LEN(SOFT!H10)), """"),
  IFERROR(FILTER(BASE!H10, LEN(BASE!H10)), """"),
  IFERROR(FILTER(ESPORTS!H10, LEN(ESPORTS!H10)), """")
)
"),"")</f>
        <v/>
      </c>
      <c r="I10" s="11" t="str">
        <f>IFERROR(__xludf.DUMMYFUNCTION("TEXTJOIN(
  CHAR(10) &amp; CHAR(10),
  TRUE,
  IFERROR(ARRAYFORMULA(TEXT(FILTER(WSO!F10, LEN(WSO!F10)), ""h:mm AM/PM"")), """"),
  IFERROR(ARRAYFORMULA(TEXT(FILTER(MSO!F10, LEN(MSO!F10)), ""h:mm AM/PM"")), """"),
  IFERROR(ARRAYFORMULA(TEXT(FILTER(FH!F10, LEN"&amp;"(FH!F10)), ""h:mm AM/PM"")), """"),
  IFERROR(ARRAYFORMULA(TEXT(FILTER(MGOLF!F10, LEN(MGOLF!F10)), ""h:mm AM/PM"")), """"),
  IFERROR(ARRAYFORMULA(TEXT(FILTER(Football!F10, LEN(Football!F10)), ""h:mm AM/PM"")), """"),
  IFERROR(ARRAYFORMULA(TEXT(FILTER(WV"&amp;"B!F10, LEN(WVB!F10)), ""h:mm AM/PM"")), """"),
  IFERROR(ARRAYFORMULA(TEXT(FILTER(XC!F10, LEN(XC!F10)), ""h:mm AM/PM"")), """"),
  IFERROR(ARRAYFORMULA(TEXT(FILTER(SWIMMING!F10, LEN(SWIMMING!F10)), ""h:mm AM/PM"")), """"),
  IFERROR(ARRAYFORMULA(TEXT(FILT"&amp;"ER(WTEN!F10, LEN(WTEN!F10)), ""h:mm AM/PM"")), """"),
  IFERROR(ARRAYFORMULA(TEXT(FILTER(TF!F10, LEN(TF!F10)), ""h:mm AM/PM"")), """"),
  IFERROR(ARRAYFORMULA(TEXT(FILTER(WGOLF!F10, LEN(WGOLF!F10)), ""h:mm AM/PM"")), """"),
  IFERROR(ARRAYFORMULA(TEXT(FIL"&amp;"TER(WBB!F10, LEN(WBB!F10)), ""h:mm AM/PM"")), """"),
  IFERROR(ARRAYFORMULA(TEXT(FILTER(MBB!F10, LEN(MBB!F10)), ""h:mm AM/PM"")), """"),
  IFERROR(ARRAYFORMULA(TEXT(FILTER(WLAX!F10, LEN(WLAX!F10)), ""h:mm AM/PM"")), """"),
  IFERROR(ARRAYFORMULA(TEXT(FILT"&amp;"ER(MLAX!F10, LEN(MLAX!F10)), ""h:mm AM/PM"")), """"),
  IFERROR(ARRAYFORMULA(TEXT(FILTER(SOFT!F10, LEN(SOFT!F10)), ""h:mm AM/PM"")), """"),
  IFERROR(ARRAYFORMULA(TEXT(FILTER(BASE!F10, LEN(BASE!F10)), ""h:mm AM/PM"")), """"),
  IFERROR(ARRAYFORMULA(TEXT(F"&amp;"ILTER(ESPORTS!F10, LEN(ESPORTS!F10)), ""h:mm AM/PM"")), """")
)
"),"")</f>
        <v/>
      </c>
      <c r="J10" s="12" t="str">
        <f>IFERROR(__xludf.DUMMYFUNCTION("IFERROR(
 TEXTJOIN(
   CHAR(10) &amp; CHAR(10),
   TRUE,
   FILTER(
     FLATTEN({
       WSO!P10;
       MSO!P10;
       FH!P10;
       MGOLF!P10;
       Football!P10;
       WVB!P10;
       XC!P10;
       SWIMMING!P10;
       WTEN!P10;
       TF!P10;
      "&amp;" WGOLF!P10;
       WBB!P10;
       MBB!P10;
       WLAX!P10;
       MLAX!P10;
       SOFT!P10;
       BASE!P10;
       ESPORTS!P10
     }),
     (FLATTEN({
       WSO!P10;
       MSO!P10;
       FH!P10;
       MGOLF!P10;
       Football!P10;
       WVB!P1"&amp;"0;
       XC!P10;
       SWIMMING!P10;
       WTEN!P10;
       TF!P10;
       WGOLF!P10;
       WBB!P10;
       MBB!P10;
       WLAX!P10;
       MLAX!P10;
       SOFT!P10;
       BASE!P10;
       ESPORTS!P10
     }) &lt;&gt; """") *
     (FLATTEN({
       WSO!P"&amp;"10;
       MSO!P10;
       FH!P10;
       MGOLF!P10;
       Football!P10;
       WVB!P10;
       XC!P10;
       SWIMMING!P10;
       WTEN!P10;
       TF!P10;
       WGOLF!P10;
       WBB!P10;
       MBB!P10;
       WLAX!P10;
       MLAX!P10;
       SOFT!P"&amp;"10;
       BASE!P10;
       ESPORTS!P10
     }) &lt;&gt; ""Status"")
   )
 ),
 """"
)
"),"")</f>
        <v/>
      </c>
    </row>
    <row r="11" ht="22.5" customHeight="1">
      <c r="A11" s="6">
        <v>10.0</v>
      </c>
      <c r="B11" s="11"/>
      <c r="C11" s="7">
        <v>46244.0</v>
      </c>
      <c r="D11" s="8" t="str">
        <f t="shared" si="1"/>
        <v>Monday</v>
      </c>
      <c r="E11" s="9" t="str">
        <f>TEXTJOIN(
  CHAR(10) &amp; CHAR(10),
  TRUE,
  IFERROR(WSO!E11, ""),
  IFERROR(MSO!E11, ""),
  IFERROR(FH!E11, ""),
  IFERROR(MGOLF!E11, ""),
  IFERROR(Football!E11, ""),
  IFERROR(WVB!E11, ""),
  IFERROR(XC!E11, ""),
  IFERROR(SWIMMING!E11, ""),
  IFERROR(WTEN!E11, ""),
  IFERROR(TF!E11, ""),
  IFERROR(WGOLF!E11, ""),
  IFERROR(WBB!E11, ""),
  IFERROR(MBB!E11, ""),
  IFERROR(WLAX!E11, ""),
  IFERROR(MLAX!E11, ""),
  IFERROR(SOFT!E11, ""),
  IFERROR(BASE!E11, ""),
  IFERROR(ESPORTS!E11, "")
)
</f>
        <v/>
      </c>
      <c r="F11" s="10" t="str">
        <f>IFERROR(__xludf.DUMMYFUNCTION("TEXTJOIN(
  CHAR(10) &amp; CHAR(10),
  TRUE,
  IFERROR(TEXT(FILTER(WSO!F11, LEN(WSO!F11)), ""h:mm AM/PM""), """"),
  IFERROR(TEXT(FILTER(MSO!F11, LEN(MSO!F11)), ""h:mm AM/PM""), """"),
  IFERROR(TEXT(FILTER(FH!F11, LEN(FH!F11)), ""h:mm AM/PM""), """"),
  IFER"&amp;"ROR(TEXT(FILTER(MGOLF!F11, LEN(MGOLF!F11)), ""h:mm AM/PM""), """"),
  IFERROR(TEXT(FILTER(Football!F11, LEN(Football!F11)), ""h:mm AM/PM""), """"),
  IFERROR(TEXT(FILTER(WVB!F11, LEN(WVB!F11)), ""h:mm AM/PM""), """"),
  IFERROR(TEXT(FILTER(XC!F11, LEN(XC!"&amp;"F11)), ""h:mm AM/PM""), """"),
  IFERROR(TEXT(FILTER(SWIMMING!F11, LEN(SWIMMING!F11)), ""h:mm AM/PM""), """"),
  IFERROR(TEXT(FILTER(WTEN!F11, LEN(WTEN!F11)), ""h:mm AM/PM""), """"),
  IFERROR(TEXT(FILTER(TF!F11, LEN(TF!F11)), ""h:mm AM/PM""), """"),
  IF"&amp;"ERROR(TEXT(FILTER(WGOLF!F11, LEN(WGOLF!F11)), ""h:mm AM/PM""), """"),
  IFERROR(TEXT(FILTER(WBB!F11, LEN(WBB!F11)), ""h:mm AM/PM""), """"),
  IFERROR(TEXT(FILTER(MBB!F11, LEN(MBB!F11)), ""h:mm AM/PM""), """"),
  IFERROR(TEXT(FILTER(WLAX!F11, LEN(WLAX!F11)"&amp;"), ""h:mm AM/PM""), """"),
  IFERROR(TEXT(FILTER(MLAX!F11, LEN(MLAX!F11)), ""h:mm AM/PM""), """"),
  IFERROR(TEXT(FILTER(SOFT!F11, LEN(SOFT!F11)), ""h:mm AM/PM""), """"),
  IFERROR(TEXT(FILTER(BASE!F11, LEN(BASE!F11)), ""h:mm AM/PM""), """"),
  IFERROR(TE"&amp;"XT(FILTER(ESPORTS!F11, LEN(ESPORTS!F11)), ""h:mm AM/PM""), """")
)
"),"")</f>
        <v/>
      </c>
      <c r="G11" s="11" t="str">
        <f>IFERROR(__xludf.DUMMYFUNCTION("TEXTJOIN(
  CHAR(10) &amp; CHAR(10),
  TRUE,
  IFERROR(FILTER(WSO!G11, LEN(WSO!G11)), """"),
  IFERROR(FILTER(MSO!G11, LEN(MSO!G11)), """"),
  IFERROR(FILTER(FH!G11, LEN(FH!G11)), """"),
  IFERROR(FILTER(MGOLF!G11, LEN(MGOLF!G11)), """"),
  IFERROR(FILTER(Foo"&amp;"tball!G11, LEN(Football!G11)), """"),
  IFERROR(FILTER(WVB!G11, LEN(WVB!G11)), """"),
  IFERROR(FILTER(XC!G11, LEN(XC!G11)), """"),
  IFERROR(FILTER(SWIMMING!G11, LEN(SWIMMING!G11)), """"),
  IFERROR(FILTER(WTEN!G11, LEN(WTEN!G11)), """"),
  IFERROR(FILTE"&amp;"R(TF!G11, LEN(TF!G11)), """"),
  IFERROR(FILTER(WGOLF!G11:G1000, LEN(WGOLF!G11)), """"),
  IFERROR(FILTER(WBB!G11, LEN(WBB!G11)), """"),
  IFERROR(FILTER(MBB!G11, LEN(MBB!G11)), """"),
  IFERROR(FILTER(WLAX!G11, LEN(WLAX!G11)), """"),
  IFERROR(FILTER(MLA"&amp;"X!G11, LEN(MLAX!G11)), """"),
  IFERROR(FILTER(SOFT!G11, LEN(SOFT!G11)), """"),
  IFERROR(FILTER(BASE!G11, LEN(BASE!G11)), """"),
  IFERROR(FILTER(ESPORTS!G11, LEN(ESPORTS!G11)), """")
)
"),"")</f>
        <v/>
      </c>
      <c r="H11" s="11" t="str">
        <f>IFERROR(__xludf.DUMMYFUNCTION("TEXTJOIN(
  CHAR(10) &amp; CHAR(10),
  TRUE,
  IFERROR(FILTER(WSO!H11, LEN(WSO!H11)), """"),
  IFERROR(FILTER(MSO!H11, LEN(MSO!H11)), """"),
  IFERROR(FILTER(FH!H11, LEN(FH!H11)), """"),
  IFERROR(FILTER(MGOLF!H11, LEN(MGOLF!H11)), """"),
  IFERROR(FILTER(Foo"&amp;"tball!H11, LEN(Football!H11)), """"),
  IFERROR(FILTER(WVB!H11, LEN(WVB!H11)), """"),
  IFERROR(FILTER(XC!H11, LEN(XC!H11)), """"),
  IFERROR(FILTER(SWIMMING!H11, LEN(SWIMMING!H11)), """"),
  IFERROR(FILTER(WTEN!H11, LEN(WTEN!H11)), """"),
  IFERROR(FILTE"&amp;"R(TF!H11, LEN(TF!H11)), """"),
  IFERROR(FILTER(WGOLF!H11, LEN(WGOLF!H11)), """"),
  IFERROR(FILTER(WBB!H11, LEN(WBB!H11)), """"),
  IFERROR(FILTER(MBB!H11, LEN(MBB!H11)), """"),
  IFERROR(FILTER(WLAX!H11, LEN(WLAX!H11)), """"),
  IFERROR(FILTER(MLAX!H11,"&amp;" LEN(MLAX!H11)), """"),
  IFERROR(FILTER(SOFT!H11, LEN(SOFT!H11)), """"),
  IFERROR(FILTER(BASE!H11, LEN(BASE!H11)), """"),
  IFERROR(FILTER(ESPORTS!H11, LEN(ESPORTS!H11)), """")
)
"),"")</f>
        <v/>
      </c>
      <c r="I11" s="11" t="str">
        <f>IFERROR(__xludf.DUMMYFUNCTION("TEXTJOIN(
  CHAR(10) &amp; CHAR(10),
  TRUE,
  IFERROR(ARRAYFORMULA(TEXT(FILTER(WSO!F11, LEN(WSO!F11)), ""h:mm AM/PM"")), """"),
  IFERROR(ARRAYFORMULA(TEXT(FILTER(MSO!F11, LEN(MSO!F11)), ""h:mm AM/PM"")), """"),
  IFERROR(ARRAYFORMULA(TEXT(FILTER(FH!F11, LEN"&amp;"(FH!F11)), ""h:mm AM/PM"")), """"),
  IFERROR(ARRAYFORMULA(TEXT(FILTER(MGOLF!F11, LEN(MGOLF!F11)), ""h:mm AM/PM"")), """"),
  IFERROR(ARRAYFORMULA(TEXT(FILTER(Football!F11, LEN(Football!F11)), ""h:mm AM/PM"")), """"),
  IFERROR(ARRAYFORMULA(TEXT(FILTER(WV"&amp;"B!F11, LEN(WVB!F11)), ""h:mm AM/PM"")), """"),
  IFERROR(ARRAYFORMULA(TEXT(FILTER(XC!F11, LEN(XC!F11)), ""h:mm AM/PM"")), """"),
  IFERROR(ARRAYFORMULA(TEXT(FILTER(SWIMMING!F11, LEN(SWIMMING!F11)), ""h:mm AM/PM"")), """"),
  IFERROR(ARRAYFORMULA(TEXT(FILT"&amp;"ER(WTEN!F11, LEN(WTEN!F11)), ""h:mm AM/PM"")), """"),
  IFERROR(ARRAYFORMULA(TEXT(FILTER(TF!F11, LEN(TF!F11)), ""h:mm AM/PM"")), """"),
  IFERROR(ARRAYFORMULA(TEXT(FILTER(WGOLF!F11, LEN(WGOLF!F11)), ""h:mm AM/PM"")), """"),
  IFERROR(ARRAYFORMULA(TEXT(FIL"&amp;"TER(WBB!F11, LEN(WBB!F11)), ""h:mm AM/PM"")), """"),
  IFERROR(ARRAYFORMULA(TEXT(FILTER(MBB!F11, LEN(MBB!F11)), ""h:mm AM/PM"")), """"),
  IFERROR(ARRAYFORMULA(TEXT(FILTER(WLAX!F11, LEN(WLAX!F11)), ""h:mm AM/PM"")), """"),
  IFERROR(ARRAYFORMULA(TEXT(FILT"&amp;"ER(MLAX!F11, LEN(MLAX!F11)), ""h:mm AM/PM"")), """"),
  IFERROR(ARRAYFORMULA(TEXT(FILTER(SOFT!F11, LEN(SOFT!F11)), ""h:mm AM/PM"")), """"),
  IFERROR(ARRAYFORMULA(TEXT(FILTER(BASE!F11, LEN(BASE!F11)), ""h:mm AM/PM"")), """"),
  IFERROR(ARRAYFORMULA(TEXT(F"&amp;"ILTER(ESPORTS!F11, LEN(ESPORTS!F11)), ""h:mm AM/PM"")), """")
)
"),"")</f>
        <v/>
      </c>
      <c r="J11" s="12" t="str">
        <f>IFERROR(__xludf.DUMMYFUNCTION("IFERROR(
 TEXTJOIN(
   CHAR(10) &amp; CHAR(10),
   TRUE,
   FILTER(
     FLATTEN({
       WSO!P11;
       MSO!P11;
       FH!P11;
       MGOLF!P11;
       Football!P11;
       WVB!P11;
       XC!P11;
       SWIMMING!P11;
       WTEN!P11;
       TF!P11;
      "&amp;" WGOLF!P11;
       WBB!P11;
       MBB!P11;
       WLAX!P11;
       MLAX!P11;
       SOFT!P11;
       BASE!P11;
       ESPORTS!P11
     }),
     (FLATTEN({
       WSO!P11;
       MSO!P11;
       FH!P11;
       MGOLF!P11;
       Football!P11;
       WVB!P1"&amp;"1;
       XC!P11;
       SWIMMING!P11;
       WTEN!P11;
       TF!P11;
       WGOLF!P11;
       WBB!P11;
       MBB!P11;
       WLAX!P11;
       MLAX!P11;
       SOFT!P11;
       BASE!P11;
       ESPORTS!P11
     }) &lt;&gt; """") *
     (FLATTEN({
       WSO!P"&amp;"11;
       MSO!P11;
       FH!P11;
       MGOLF!P11;
       Football!P11;
       WVB!P11;
       XC!P11;
       SWIMMING!P11;
       WTEN!P11;
       TF!P11;
       WGOLF!P11;
       WBB!P11;
       MBB!P11;
       WLAX!P11;
       MLAX!P11;
       SOFT!P"&amp;"11;
       BASE!P11;
       ESPORTS!P11
     }) &lt;&gt; ""Status"")
   )
 ),
 """"
)
"),"")</f>
        <v/>
      </c>
    </row>
    <row r="12" ht="22.5" customHeight="1">
      <c r="A12" s="6">
        <v>11.0</v>
      </c>
      <c r="B12" s="11"/>
      <c r="C12" s="7">
        <v>46245.0</v>
      </c>
      <c r="D12" s="8" t="str">
        <f t="shared" si="1"/>
        <v>Tuesday</v>
      </c>
      <c r="E12" s="9" t="str">
        <f>TEXTJOIN(
  CHAR(10) &amp; CHAR(10),
  TRUE,
  IFERROR(WSO!E12, ""),
  IFERROR(MSO!E12, ""),
  IFERROR(FH!E12, ""),
  IFERROR(MGOLF!E12, ""),
  IFERROR(Football!E12, ""),
  IFERROR(WVB!E12, ""),
  IFERROR(XC!E12, ""),
  IFERROR(SWIMMING!E12, ""),
  IFERROR(WTEN!E12, ""),
  IFERROR(TF!E12, ""),
  IFERROR(WGOLF!E12, ""),
  IFERROR(WBB!E12, ""),
  IFERROR(MBB!E12, ""),
  IFERROR(WLAX!E12, ""),
  IFERROR(MLAX!E12, ""),
  IFERROR(SOFT!E12, ""),
  IFERROR(BASE!E12, ""),
  IFERROR(ESPORTS!E12, "")
)
</f>
        <v/>
      </c>
      <c r="F12" s="10" t="str">
        <f>IFERROR(__xludf.DUMMYFUNCTION("TEXTJOIN(
  CHAR(10) &amp; CHAR(10),
  TRUE,
  IFERROR(TEXT(FILTER(WSO!F12, LEN(WSO!F12)), ""h:mm AM/PM""), """"),
  IFERROR(TEXT(FILTER(MSO!F12, LEN(MSO!F12)), ""h:mm AM/PM""), """"),
  IFERROR(TEXT(FILTER(FH!F12, LEN(FH!F12)), ""h:mm AM/PM""), """"),
  IFER"&amp;"ROR(TEXT(FILTER(MGOLF!F12, LEN(MGOLF!F12)), ""h:mm AM/PM""), """"),
  IFERROR(TEXT(FILTER(Football!F12, LEN(Football!F12)), ""h:mm AM/PM""), """"),
  IFERROR(TEXT(FILTER(WVB!F12, LEN(WVB!F12)), ""h:mm AM/PM""), """"),
  IFERROR(TEXT(FILTER(XC!F12, LEN(XC!"&amp;"F12)), ""h:mm AM/PM""), """"),
  IFERROR(TEXT(FILTER(SWIMMING!F12, LEN(SWIMMING!F12)), ""h:mm AM/PM""), """"),
  IFERROR(TEXT(FILTER(WTEN!F12, LEN(WTEN!F12)), ""h:mm AM/PM""), """"),
  IFERROR(TEXT(FILTER(TF!F12, LEN(TF!F12)), ""h:mm AM/PM""), """"),
  IF"&amp;"ERROR(TEXT(FILTER(WGOLF!F12, LEN(WGOLF!F12)), ""h:mm AM/PM""), """"),
  IFERROR(TEXT(FILTER(WBB!F12, LEN(WBB!F12)), ""h:mm AM/PM""), """"),
  IFERROR(TEXT(FILTER(MBB!F12, LEN(MBB!F12)), ""h:mm AM/PM""), """"),
  IFERROR(TEXT(FILTER(WLAX!F12, LEN(WLAX!F12)"&amp;"), ""h:mm AM/PM""), """"),
  IFERROR(TEXT(FILTER(MLAX!F12, LEN(MLAX!F12)), ""h:mm AM/PM""), """"),
  IFERROR(TEXT(FILTER(SOFT!F12, LEN(SOFT!F12)), ""h:mm AM/PM""), """"),
  IFERROR(TEXT(FILTER(BASE!F12, LEN(BASE!F12)), ""h:mm AM/PM""), """"),
  IFERROR(TE"&amp;"XT(FILTER(ESPORTS!F12, LEN(ESPORTS!F12)), ""h:mm AM/PM""), """")
)
"),"")</f>
        <v/>
      </c>
      <c r="G12" s="11" t="str">
        <f>IFERROR(__xludf.DUMMYFUNCTION("TEXTJOIN(
  CHAR(10) &amp; CHAR(10),
  TRUE,
  IFERROR(FILTER(WSO!G12, LEN(WSO!G12)), """"),
  IFERROR(FILTER(MSO!G12, LEN(MSO!G12)), """"),
  IFERROR(FILTER(FH!G12, LEN(FH!G12)), """"),
  IFERROR(FILTER(MGOLF!G12, LEN(MGOLF!G12)), """"),
  IFERROR(FILTER(Foo"&amp;"tball!G12, LEN(Football!G12)), """"),
  IFERROR(FILTER(WVB!G12, LEN(WVB!G12)), """"),
  IFERROR(FILTER(XC!G12, LEN(XC!G12)), """"),
  IFERROR(FILTER(SWIMMING!G12, LEN(SWIMMING!G12)), """"),
  IFERROR(FILTER(WTEN!G12, LEN(WTEN!G12)), """"),
  IFERROR(FILTE"&amp;"R(TF!G12, LEN(TF!G12)), """"),
  IFERROR(FILTER(WGOLF!G12:G1000, LEN(WGOLF!G12)), """"),
  IFERROR(FILTER(WBB!G12, LEN(WBB!G12)), """"),
  IFERROR(FILTER(MBB!G12, LEN(MBB!G12)), """"),
  IFERROR(FILTER(WLAX!G12, LEN(WLAX!G12)), """"),
  IFERROR(FILTER(MLA"&amp;"X!G12, LEN(MLAX!G12)), """"),
  IFERROR(FILTER(SOFT!G12, LEN(SOFT!G12)), """"),
  IFERROR(FILTER(BASE!G12, LEN(BASE!G12)), """"),
  IFERROR(FILTER(ESPORTS!G12, LEN(ESPORTS!G12)), """")
)
"),"")</f>
        <v/>
      </c>
      <c r="H12" s="11" t="str">
        <f>IFERROR(__xludf.DUMMYFUNCTION("TEXTJOIN(
  CHAR(10) &amp; CHAR(10),
  TRUE,
  IFERROR(FILTER(WSO!H12, LEN(WSO!H12)), """"),
  IFERROR(FILTER(MSO!H12, LEN(MSO!H12)), """"),
  IFERROR(FILTER(FH!H12, LEN(FH!H12)), """"),
  IFERROR(FILTER(MGOLF!H12, LEN(MGOLF!H12)), """"),
  IFERROR(FILTER(Foo"&amp;"tball!H12, LEN(Football!H12)), """"),
  IFERROR(FILTER(WVB!H12, LEN(WVB!H12)), """"),
  IFERROR(FILTER(XC!H12, LEN(XC!H12)), """"),
  IFERROR(FILTER(SWIMMING!H12, LEN(SWIMMING!H12)), """"),
  IFERROR(FILTER(WTEN!H12, LEN(WTEN!H12)), """"),
  IFERROR(FILTE"&amp;"R(TF!H12, LEN(TF!H12)), """"),
  IFERROR(FILTER(WGOLF!H12, LEN(WGOLF!H12)), """"),
  IFERROR(FILTER(WBB!H12, LEN(WBB!H12)), """"),
  IFERROR(FILTER(MBB!H12, LEN(MBB!H12)), """"),
  IFERROR(FILTER(WLAX!H12, LEN(WLAX!H12)), """"),
  IFERROR(FILTER(MLAX!H12,"&amp;" LEN(MLAX!H12)), """"),
  IFERROR(FILTER(SOFT!H12, LEN(SOFT!H12)), """"),
  IFERROR(FILTER(BASE!H12, LEN(BASE!H12)), """"),
  IFERROR(FILTER(ESPORTS!H12, LEN(ESPORTS!H12)), """")
)
"),"")</f>
        <v/>
      </c>
      <c r="I12" s="11" t="str">
        <f>IFERROR(__xludf.DUMMYFUNCTION("TEXTJOIN(
  CHAR(10) &amp; CHAR(10),
  TRUE,
  IFERROR(ARRAYFORMULA(TEXT(FILTER(WSO!F12, LEN(WSO!F12)), ""h:mm AM/PM"")), """"),
  IFERROR(ARRAYFORMULA(TEXT(FILTER(MSO!F12, LEN(MSO!F12)), ""h:mm AM/PM"")), """"),
  IFERROR(ARRAYFORMULA(TEXT(FILTER(FH!F12, LEN"&amp;"(FH!F12)), ""h:mm AM/PM"")), """"),
  IFERROR(ARRAYFORMULA(TEXT(FILTER(MGOLF!F12, LEN(MGOLF!F12)), ""h:mm AM/PM"")), """"),
  IFERROR(ARRAYFORMULA(TEXT(FILTER(Football!F12, LEN(Football!F12)), ""h:mm AM/PM"")), """"),
  IFERROR(ARRAYFORMULA(TEXT(FILTER(WV"&amp;"B!F12, LEN(WVB!F12)), ""h:mm AM/PM"")), """"),
  IFERROR(ARRAYFORMULA(TEXT(FILTER(XC!F12, LEN(XC!F12)), ""h:mm AM/PM"")), """"),
  IFERROR(ARRAYFORMULA(TEXT(FILTER(SWIMMING!F12, LEN(SWIMMING!F12)), ""h:mm AM/PM"")), """"),
  IFERROR(ARRAYFORMULA(TEXT(FILT"&amp;"ER(WTEN!F12, LEN(WTEN!F12)), ""h:mm AM/PM"")), """"),
  IFERROR(ARRAYFORMULA(TEXT(FILTER(TF!F12, LEN(TF!F12)), ""h:mm AM/PM"")), """"),
  IFERROR(ARRAYFORMULA(TEXT(FILTER(WGOLF!F12, LEN(WGOLF!F12)), ""h:mm AM/PM"")), """"),
  IFERROR(ARRAYFORMULA(TEXT(FIL"&amp;"TER(WBB!F12, LEN(WBB!F12)), ""h:mm AM/PM"")), """"),
  IFERROR(ARRAYFORMULA(TEXT(FILTER(MBB!F12, LEN(MBB!F12)), ""h:mm AM/PM"")), """"),
  IFERROR(ARRAYFORMULA(TEXT(FILTER(WLAX!F12, LEN(WLAX!F12)), ""h:mm AM/PM"")), """"),
  IFERROR(ARRAYFORMULA(TEXT(FILT"&amp;"ER(MLAX!F12, LEN(MLAX!F12)), ""h:mm AM/PM"")), """"),
  IFERROR(ARRAYFORMULA(TEXT(FILTER(SOFT!F12, LEN(SOFT!F12)), ""h:mm AM/PM"")), """"),
  IFERROR(ARRAYFORMULA(TEXT(FILTER(BASE!F12, LEN(BASE!F12)), ""h:mm AM/PM"")), """"),
  IFERROR(ARRAYFORMULA(TEXT(F"&amp;"ILTER(ESPORTS!F12, LEN(ESPORTS!F12)), ""h:mm AM/PM"")), """")
)
"),"")</f>
        <v/>
      </c>
      <c r="J12" s="12" t="str">
        <f>IFERROR(__xludf.DUMMYFUNCTION("IFERROR(
 TEXTJOIN(
   CHAR(10) &amp; CHAR(10),
   TRUE,
   FILTER(
     FLATTEN({
       WSO!P12;
       MSO!P12;
       FH!P12;
       MGOLF!P12;
       Football!P12;
       WVB!P12;
       XC!P12;
       SWIMMING!P12;
       WTEN!P12;
       TF!P12;
      "&amp;" WGOLF!P12;
       WBB!P12;
       MBB!P12;
       WLAX!P12;
       MLAX!P12;
       SOFT!P12;
       BASE!P12;
       ESPORTS!P12
     }),
     (FLATTEN({
       WSO!P12;
       MSO!P12;
       FH!P12;
       MGOLF!P12;
       Football!P12;
       WVB!P1"&amp;"2;
       XC!P12;
       SWIMMING!P12;
       WTEN!P12;
       TF!P12;
       WGOLF!P12;
       WBB!P12;
       MBB!P12;
       WLAX!P12;
       MLAX!P12;
       SOFT!P12;
       BASE!P12;
       ESPORTS!P12
     }) &lt;&gt; """") *
     (FLATTEN({
       WSO!P"&amp;"12;
       MSO!P12;
       FH!P12;
       MGOLF!P12;
       Football!P12;
       WVB!P12;
       XC!P12;
       SWIMMING!P12;
       WTEN!P12;
       TF!P12;
       WGOLF!P12;
       WBB!P12;
       MBB!P12;
       WLAX!P12;
       MLAX!P12;
       SOFT!P"&amp;"12;
       BASE!P12;
       ESPORTS!P12
     }) &lt;&gt; ""Status"")
   )
 ),
 """"
)
"),"")</f>
        <v/>
      </c>
    </row>
    <row r="13" ht="22.5" customHeight="1">
      <c r="A13" s="6">
        <v>12.0</v>
      </c>
      <c r="B13" s="11"/>
      <c r="C13" s="7">
        <v>46246.0</v>
      </c>
      <c r="D13" s="8" t="str">
        <f t="shared" si="1"/>
        <v>Wednesday</v>
      </c>
      <c r="E13" s="9" t="str">
        <f>TEXTJOIN(
  CHAR(10) &amp; CHAR(10),
  TRUE,
  IFERROR(WSO!E13, ""),
  IFERROR(MSO!E13, ""),
  IFERROR(FH!E13, ""),
  IFERROR(MGOLF!E13, ""),
  IFERROR(Football!E13, ""),
  IFERROR(WVB!E13, ""),
  IFERROR(XC!E13, ""),
  IFERROR(SWIMMING!E13, ""),
  IFERROR(WTEN!E13, ""),
  IFERROR(TF!E13, ""),
  IFERROR(WGOLF!E13, ""),
  IFERROR(WBB!E13, ""),
  IFERROR(MBB!E13, ""),
  IFERROR(WLAX!E13, ""),
  IFERROR(MLAX!E13, ""),
  IFERROR(SOFT!E13, ""),
  IFERROR(BASE!E13, ""),
  IFERROR(ESPORTS!E13, "")
)
</f>
        <v/>
      </c>
      <c r="F13" s="10" t="str">
        <f>IFERROR(__xludf.DUMMYFUNCTION("TEXTJOIN(
  CHAR(10) &amp; CHAR(10),
  TRUE,
  IFERROR(TEXT(FILTER(WSO!F13, LEN(WSO!F13)), ""h:mm AM/PM""), """"),
  IFERROR(TEXT(FILTER(MSO!F13, LEN(MSO!F13)), ""h:mm AM/PM""), """"),
  IFERROR(TEXT(FILTER(FH!F13, LEN(FH!F13)), ""h:mm AM/PM""), """"),
  IFER"&amp;"ROR(TEXT(FILTER(MGOLF!F13, LEN(MGOLF!F13)), ""h:mm AM/PM""), """"),
  IFERROR(TEXT(FILTER(Football!F13, LEN(Football!F13)), ""h:mm AM/PM""), """"),
  IFERROR(TEXT(FILTER(WVB!F13, LEN(WVB!F13)), ""h:mm AM/PM""), """"),
  IFERROR(TEXT(FILTER(XC!F13, LEN(XC!"&amp;"F13)), ""h:mm AM/PM""), """"),
  IFERROR(TEXT(FILTER(SWIMMING!F13, LEN(SWIMMING!F13)), ""h:mm AM/PM""), """"),
  IFERROR(TEXT(FILTER(WTEN!F13, LEN(WTEN!F13)), ""h:mm AM/PM""), """"),
  IFERROR(TEXT(FILTER(TF!F13, LEN(TF!F13)), ""h:mm AM/PM""), """"),
  IF"&amp;"ERROR(TEXT(FILTER(WGOLF!F13, LEN(WGOLF!F13)), ""h:mm AM/PM""), """"),
  IFERROR(TEXT(FILTER(WBB!F13, LEN(WBB!F13)), ""h:mm AM/PM""), """"),
  IFERROR(TEXT(FILTER(MBB!F13, LEN(MBB!F13)), ""h:mm AM/PM""), """"),
  IFERROR(TEXT(FILTER(WLAX!F13, LEN(WLAX!F13)"&amp;"), ""h:mm AM/PM""), """"),
  IFERROR(TEXT(FILTER(MLAX!F13, LEN(MLAX!F13)), ""h:mm AM/PM""), """"),
  IFERROR(TEXT(FILTER(SOFT!F13, LEN(SOFT!F13)), ""h:mm AM/PM""), """"),
  IFERROR(TEXT(FILTER(BASE!F13, LEN(BASE!F13)), ""h:mm AM/PM""), """"),
  IFERROR(TE"&amp;"XT(FILTER(ESPORTS!F13, LEN(ESPORTS!F13)), ""h:mm AM/PM""), """")
)
"),"")</f>
        <v/>
      </c>
      <c r="G13" s="11" t="str">
        <f>IFERROR(__xludf.DUMMYFUNCTION("TEXTJOIN(
  CHAR(10) &amp; CHAR(10),
  TRUE,
  IFERROR(FILTER(WSO!G13, LEN(WSO!G13)), """"),
  IFERROR(FILTER(MSO!G13, LEN(MSO!G13)), """"),
  IFERROR(FILTER(FH!G13, LEN(FH!G13)), """"),
  IFERROR(FILTER(MGOLF!G13, LEN(MGOLF!G13)), """"),
  IFERROR(FILTER(Foo"&amp;"tball!G13, LEN(Football!G13)), """"),
  IFERROR(FILTER(WVB!G13, LEN(WVB!G13)), """"),
  IFERROR(FILTER(XC!G13, LEN(XC!G13)), """"),
  IFERROR(FILTER(SWIMMING!G13, LEN(SWIMMING!G13)), """"),
  IFERROR(FILTER(WTEN!G13, LEN(WTEN!G13)), """"),
  IFERROR(FILTE"&amp;"R(TF!G13, LEN(TF!G13)), """"),
  IFERROR(FILTER(WGOLF!G13:G1000, LEN(WGOLF!G13)), """"),
  IFERROR(FILTER(WBB!G13, LEN(WBB!G13)), """"),
  IFERROR(FILTER(MBB!G13, LEN(MBB!G13)), """"),
  IFERROR(FILTER(WLAX!G13, LEN(WLAX!G13)), """"),
  IFERROR(FILTER(MLA"&amp;"X!G13, LEN(MLAX!G13)), """"),
  IFERROR(FILTER(SOFT!G13, LEN(SOFT!G13)), """"),
  IFERROR(FILTER(BASE!G13, LEN(BASE!G13)), """"),
  IFERROR(FILTER(ESPORTS!G13, LEN(ESPORTS!G13)), """")
)
"),"")</f>
        <v/>
      </c>
      <c r="H13" s="11" t="str">
        <f>IFERROR(__xludf.DUMMYFUNCTION("TEXTJOIN(
  CHAR(10) &amp; CHAR(10),
  TRUE,
  IFERROR(FILTER(WSO!H13, LEN(WSO!H13)), """"),
  IFERROR(FILTER(MSO!H13, LEN(MSO!H13)), """"),
  IFERROR(FILTER(FH!H13, LEN(FH!H13)), """"),
  IFERROR(FILTER(MGOLF!H13, LEN(MGOLF!H13)), """"),
  IFERROR(FILTER(Foo"&amp;"tball!H13, LEN(Football!H13)), """"),
  IFERROR(FILTER(WVB!H13, LEN(WVB!H13)), """"),
  IFERROR(FILTER(XC!H13, LEN(XC!H13)), """"),
  IFERROR(FILTER(SWIMMING!H13, LEN(SWIMMING!H13)), """"),
  IFERROR(FILTER(WTEN!H13, LEN(WTEN!H13)), """"),
  IFERROR(FILTE"&amp;"R(TF!H13, LEN(TF!H13)), """"),
  IFERROR(FILTER(WGOLF!H13, LEN(WGOLF!H13)), """"),
  IFERROR(FILTER(WBB!H13, LEN(WBB!H13)), """"),
  IFERROR(FILTER(MBB!H13, LEN(MBB!H13)), """"),
  IFERROR(FILTER(WLAX!H13, LEN(WLAX!H13)), """"),
  IFERROR(FILTER(MLAX!H13,"&amp;" LEN(MLAX!H13)), """"),
  IFERROR(FILTER(SOFT!H13, LEN(SOFT!H13)), """"),
  IFERROR(FILTER(BASE!H13, LEN(BASE!H13)), """"),
  IFERROR(FILTER(ESPORTS!H13, LEN(ESPORTS!H13)), """")
)
"),"")</f>
        <v/>
      </c>
      <c r="I13" s="11" t="str">
        <f>IFERROR(__xludf.DUMMYFUNCTION("TEXTJOIN(
  CHAR(10) &amp; CHAR(10),
  TRUE,
  IFERROR(ARRAYFORMULA(TEXT(FILTER(WSO!F13, LEN(WSO!F13)), ""h:mm AM/PM"")), """"),
  IFERROR(ARRAYFORMULA(TEXT(FILTER(MSO!F13, LEN(MSO!F13)), ""h:mm AM/PM"")), """"),
  IFERROR(ARRAYFORMULA(TEXT(FILTER(FH!F13, LEN"&amp;"(FH!F13)), ""h:mm AM/PM"")), """"),
  IFERROR(ARRAYFORMULA(TEXT(FILTER(MGOLF!F13, LEN(MGOLF!F13)), ""h:mm AM/PM"")), """"),
  IFERROR(ARRAYFORMULA(TEXT(FILTER(Football!F13, LEN(Football!F13)), ""h:mm AM/PM"")), """"),
  IFERROR(ARRAYFORMULA(TEXT(FILTER(WV"&amp;"B!F13, LEN(WVB!F13)), ""h:mm AM/PM"")), """"),
  IFERROR(ARRAYFORMULA(TEXT(FILTER(XC!F13, LEN(XC!F13)), ""h:mm AM/PM"")), """"),
  IFERROR(ARRAYFORMULA(TEXT(FILTER(SWIMMING!F13, LEN(SWIMMING!F13)), ""h:mm AM/PM"")), """"),
  IFERROR(ARRAYFORMULA(TEXT(FILT"&amp;"ER(WTEN!F13, LEN(WTEN!F13)), ""h:mm AM/PM"")), """"),
  IFERROR(ARRAYFORMULA(TEXT(FILTER(TF!F13, LEN(TF!F13)), ""h:mm AM/PM"")), """"),
  IFERROR(ARRAYFORMULA(TEXT(FILTER(WGOLF!F13, LEN(WGOLF!F13)), ""h:mm AM/PM"")), """"),
  IFERROR(ARRAYFORMULA(TEXT(FIL"&amp;"TER(WBB!F13, LEN(WBB!F13)), ""h:mm AM/PM"")), """"),
  IFERROR(ARRAYFORMULA(TEXT(FILTER(MBB!F13, LEN(MBB!F13)), ""h:mm AM/PM"")), """"),
  IFERROR(ARRAYFORMULA(TEXT(FILTER(WLAX!F13, LEN(WLAX!F13)), ""h:mm AM/PM"")), """"),
  IFERROR(ARRAYFORMULA(TEXT(FILT"&amp;"ER(MLAX!F13, LEN(MLAX!F13)), ""h:mm AM/PM"")), """"),
  IFERROR(ARRAYFORMULA(TEXT(FILTER(SOFT!F13, LEN(SOFT!F13)), ""h:mm AM/PM"")), """"),
  IFERROR(ARRAYFORMULA(TEXT(FILTER(BASE!F13, LEN(BASE!F13)), ""h:mm AM/PM"")), """"),
  IFERROR(ARRAYFORMULA(TEXT(F"&amp;"ILTER(ESPORTS!F13, LEN(ESPORTS!F13)), ""h:mm AM/PM"")), """")
)
"),"")</f>
        <v/>
      </c>
      <c r="J13" s="12" t="str">
        <f>IFERROR(__xludf.DUMMYFUNCTION("IFERROR(
 TEXTJOIN(
   CHAR(10) &amp; CHAR(10),
   TRUE,
   FILTER(
     FLATTEN({
       WSO!P13;
       MSO!P13;
       FH!P13;
       MGOLF!P13;
       Football!P13;
       WVB!P13;
       XC!P13;
       SWIMMING!P13;
       WTEN!P13;
       TF!P13;
      "&amp;" WGOLF!P13;
       WBB!P13;
       MBB!P13;
       WLAX!P13;
       MLAX!P13;
       SOFT!P13;
       BASE!P13;
       ESPORTS!P13
     }),
     (FLATTEN({
       WSO!P13;
       MSO!P13;
       FH!P13;
       MGOLF!P13;
       Football!P13;
       WVB!P1"&amp;"3;
       XC!P13;
       SWIMMING!P13;
       WTEN!P13;
       TF!P13;
       WGOLF!P13;
       WBB!P13;
       MBB!P13;
       WLAX!P13;
       MLAX!P13;
       SOFT!P13;
       BASE!P13;
       ESPORTS!P13
     }) &lt;&gt; """") *
     (FLATTEN({
       WSO!P"&amp;"13;
       MSO!P13;
       FH!P13;
       MGOLF!P13;
       Football!P13;
       WVB!P13;
       XC!P13;
       SWIMMING!P13;
       WTEN!P13;
       TF!P13;
       WGOLF!P13;
       WBB!P13;
       MBB!P13;
       WLAX!P13;
       MLAX!P13;
       SOFT!P"&amp;"13;
       BASE!P13;
       ESPORTS!P13
     }) &lt;&gt; ""Status"")
   )
 ),
 """"
)
"),"")</f>
        <v/>
      </c>
    </row>
    <row r="14" ht="22.5" customHeight="1">
      <c r="A14" s="6">
        <v>13.0</v>
      </c>
      <c r="B14" s="11"/>
      <c r="C14" s="7">
        <v>46247.0</v>
      </c>
      <c r="D14" s="8" t="str">
        <f t="shared" si="1"/>
        <v>Thursday</v>
      </c>
      <c r="E14" s="9" t="str">
        <f>TEXTJOIN(
  CHAR(10) &amp; CHAR(10),
  TRUE,
  IFERROR(WSO!E14, ""),
  IFERROR(MSO!E14, ""),
  IFERROR(FH!E14, ""),
  IFERROR(MGOLF!E14, ""),
  IFERROR(Football!E14, ""),
  IFERROR(WVB!E14, ""),
  IFERROR(XC!E14, ""),
  IFERROR(SWIMMING!E14, ""),
  IFERROR(WTEN!E14, ""),
  IFERROR(TF!E14, ""),
  IFERROR(WGOLF!E14, ""),
  IFERROR(WBB!E14, ""),
  IFERROR(MBB!E14, ""),
  IFERROR(WLAX!E14, ""),
  IFERROR(MLAX!E14, ""),
  IFERROR(SOFT!E14, ""),
  IFERROR(BASE!E14, ""),
  IFERROR(ESPORTS!E14, "")
)
</f>
        <v/>
      </c>
      <c r="F14" s="10" t="str">
        <f>IFERROR(__xludf.DUMMYFUNCTION("TEXTJOIN(
  CHAR(10) &amp; CHAR(10),
  TRUE,
  IFERROR(TEXT(FILTER(WSO!F14, LEN(WSO!F14)), ""h:mm AM/PM""), """"),
  IFERROR(TEXT(FILTER(MSO!F14, LEN(MSO!F14)), ""h:mm AM/PM""), """"),
  IFERROR(TEXT(FILTER(FH!F14, LEN(FH!F14)), ""h:mm AM/PM""), """"),
  IFER"&amp;"ROR(TEXT(FILTER(MGOLF!F14, LEN(MGOLF!F14)), ""h:mm AM/PM""), """"),
  IFERROR(TEXT(FILTER(Football!F14, LEN(Football!F14)), ""h:mm AM/PM""), """"),
  IFERROR(TEXT(FILTER(WVB!F14, LEN(WVB!F14)), ""h:mm AM/PM""), """"),
  IFERROR(TEXT(FILTER(XC!F14, LEN(XC!"&amp;"F14)), ""h:mm AM/PM""), """"),
  IFERROR(TEXT(FILTER(SWIMMING!F14, LEN(SWIMMING!F14)), ""h:mm AM/PM""), """"),
  IFERROR(TEXT(FILTER(WTEN!F14, LEN(WTEN!F14)), ""h:mm AM/PM""), """"),
  IFERROR(TEXT(FILTER(TF!F14, LEN(TF!F14)), ""h:mm AM/PM""), """"),
  IF"&amp;"ERROR(TEXT(FILTER(WGOLF!F14, LEN(WGOLF!F14)), ""h:mm AM/PM""), """"),
  IFERROR(TEXT(FILTER(WBB!F14, LEN(WBB!F14)), ""h:mm AM/PM""), """"),
  IFERROR(TEXT(FILTER(MBB!F14, LEN(MBB!F14)), ""h:mm AM/PM""), """"),
  IFERROR(TEXT(FILTER(WLAX!F14, LEN(WLAX!F14)"&amp;"), ""h:mm AM/PM""), """"),
  IFERROR(TEXT(FILTER(MLAX!F14, LEN(MLAX!F14)), ""h:mm AM/PM""), """"),
  IFERROR(TEXT(FILTER(SOFT!F14, LEN(SOFT!F14)), ""h:mm AM/PM""), """"),
  IFERROR(TEXT(FILTER(BASE!F14, LEN(BASE!F14)), ""h:mm AM/PM""), """"),
  IFERROR(TE"&amp;"XT(FILTER(ESPORTS!F14, LEN(ESPORTS!F14)), ""h:mm AM/PM""), """")
)
"),"")</f>
        <v/>
      </c>
      <c r="G14" s="11" t="str">
        <f>IFERROR(__xludf.DUMMYFUNCTION("TEXTJOIN(
  CHAR(10) &amp; CHAR(10),
  TRUE,
  IFERROR(FILTER(WSO!G14, LEN(WSO!G14)), """"),
  IFERROR(FILTER(MSO!G14, LEN(MSO!G14)), """"),
  IFERROR(FILTER(FH!G14, LEN(FH!G14)), """"),
  IFERROR(FILTER(MGOLF!G14, LEN(MGOLF!G14)), """"),
  IFERROR(FILTER(Foo"&amp;"tball!G14, LEN(Football!G14)), """"),
  IFERROR(FILTER(WVB!G14, LEN(WVB!G14)), """"),
  IFERROR(FILTER(XC!G14, LEN(XC!G14)), """"),
  IFERROR(FILTER(SWIMMING!G14, LEN(SWIMMING!G14)), """"),
  IFERROR(FILTER(WTEN!G14, LEN(WTEN!G14)), """"),
  IFERROR(FILTE"&amp;"R(TF!G14, LEN(TF!G14)), """"),
  IFERROR(FILTER(WGOLF!G14:G1000, LEN(WGOLF!G14)), """"),
  IFERROR(FILTER(WBB!G14, LEN(WBB!G14)), """"),
  IFERROR(FILTER(MBB!G14, LEN(MBB!G14)), """"),
  IFERROR(FILTER(WLAX!G14, LEN(WLAX!G14)), """"),
  IFERROR(FILTER(MLA"&amp;"X!G14, LEN(MLAX!G14)), """"),
  IFERROR(FILTER(SOFT!G14, LEN(SOFT!G14)), """"),
  IFERROR(FILTER(BASE!G14, LEN(BASE!G14)), """"),
  IFERROR(FILTER(ESPORTS!G14, LEN(ESPORTS!G14)), """")
)
"),"")</f>
        <v/>
      </c>
      <c r="H14" s="11" t="str">
        <f>IFERROR(__xludf.DUMMYFUNCTION("TEXTJOIN(
  CHAR(10) &amp; CHAR(10),
  TRUE,
  IFERROR(FILTER(WSO!H14, LEN(WSO!H14)), """"),
  IFERROR(FILTER(MSO!H14, LEN(MSO!H14)), """"),
  IFERROR(FILTER(FH!H14, LEN(FH!H14)), """"),
  IFERROR(FILTER(MGOLF!H14, LEN(MGOLF!H14)), """"),
  IFERROR(FILTER(Foo"&amp;"tball!H14, LEN(Football!H14)), """"),
  IFERROR(FILTER(WVB!H14, LEN(WVB!H14)), """"),
  IFERROR(FILTER(XC!H14, LEN(XC!H14)), """"),
  IFERROR(FILTER(SWIMMING!H14, LEN(SWIMMING!H14)), """"),
  IFERROR(FILTER(WTEN!H14, LEN(WTEN!H14)), """"),
  IFERROR(FILTE"&amp;"R(TF!H14, LEN(TF!H14)), """"),
  IFERROR(FILTER(WGOLF!H14, LEN(WGOLF!H14)), """"),
  IFERROR(FILTER(WBB!H14, LEN(WBB!H14)), """"),
  IFERROR(FILTER(MBB!H14, LEN(MBB!H14)), """"),
  IFERROR(FILTER(WLAX!H14, LEN(WLAX!H14)), """"),
  IFERROR(FILTER(MLAX!H14,"&amp;" LEN(MLAX!H14)), """"),
  IFERROR(FILTER(SOFT!H14, LEN(SOFT!H14)), """"),
  IFERROR(FILTER(BASE!H14, LEN(BASE!H14)), """"),
  IFERROR(FILTER(ESPORTS!H14, LEN(ESPORTS!H14)), """")
)
"),"")</f>
        <v/>
      </c>
      <c r="I14" s="11" t="str">
        <f>IFERROR(__xludf.DUMMYFUNCTION("TEXTJOIN(
  CHAR(10) &amp; CHAR(10),
  TRUE,
  IFERROR(ARRAYFORMULA(TEXT(FILTER(WSO!F14, LEN(WSO!F14)), ""h:mm AM/PM"")), """"),
  IFERROR(ARRAYFORMULA(TEXT(FILTER(MSO!F14, LEN(MSO!F14)), ""h:mm AM/PM"")), """"),
  IFERROR(ARRAYFORMULA(TEXT(FILTER(FH!F14, LEN"&amp;"(FH!F14)), ""h:mm AM/PM"")), """"),
  IFERROR(ARRAYFORMULA(TEXT(FILTER(MGOLF!F14, LEN(MGOLF!F14)), ""h:mm AM/PM"")), """"),
  IFERROR(ARRAYFORMULA(TEXT(FILTER(Football!F14, LEN(Football!F14)), ""h:mm AM/PM"")), """"),
  IFERROR(ARRAYFORMULA(TEXT(FILTER(WV"&amp;"B!F14, LEN(WVB!F14)), ""h:mm AM/PM"")), """"),
  IFERROR(ARRAYFORMULA(TEXT(FILTER(XC!F14, LEN(XC!F14)), ""h:mm AM/PM"")), """"),
  IFERROR(ARRAYFORMULA(TEXT(FILTER(SWIMMING!F14, LEN(SWIMMING!F14)), ""h:mm AM/PM"")), """"),
  IFERROR(ARRAYFORMULA(TEXT(FILT"&amp;"ER(WTEN!F14, LEN(WTEN!F14)), ""h:mm AM/PM"")), """"),
  IFERROR(ARRAYFORMULA(TEXT(FILTER(TF!F14, LEN(TF!F14)), ""h:mm AM/PM"")), """"),
  IFERROR(ARRAYFORMULA(TEXT(FILTER(WGOLF!F14, LEN(WGOLF!F14)), ""h:mm AM/PM"")), """"),
  IFERROR(ARRAYFORMULA(TEXT(FIL"&amp;"TER(WBB!F14, LEN(WBB!F14)), ""h:mm AM/PM"")), """"),
  IFERROR(ARRAYFORMULA(TEXT(FILTER(MBB!F14, LEN(MBB!F14)), ""h:mm AM/PM"")), """"),
  IFERROR(ARRAYFORMULA(TEXT(FILTER(WLAX!F14, LEN(WLAX!F14)), ""h:mm AM/PM"")), """"),
  IFERROR(ARRAYFORMULA(TEXT(FILT"&amp;"ER(MLAX!F14, LEN(MLAX!F14)), ""h:mm AM/PM"")), """"),
  IFERROR(ARRAYFORMULA(TEXT(FILTER(SOFT!F14, LEN(SOFT!F14)), ""h:mm AM/PM"")), """"),
  IFERROR(ARRAYFORMULA(TEXT(FILTER(BASE!F14, LEN(BASE!F14)), ""h:mm AM/PM"")), """"),
  IFERROR(ARRAYFORMULA(TEXT(F"&amp;"ILTER(ESPORTS!F14, LEN(ESPORTS!F14)), ""h:mm AM/PM"")), """")
)
"),"")</f>
        <v/>
      </c>
      <c r="J14" s="12" t="str">
        <f>IFERROR(__xludf.DUMMYFUNCTION("IFERROR(
 TEXTJOIN(
   CHAR(10) &amp; CHAR(10),
   TRUE,
   FILTER(
     FLATTEN({
       WSO!P14;
       MSO!P14;
       FH!P14;
       MGOLF!P14;
       Football!P14;
       WVB!P14;
       XC!P14;
       SWIMMING!P14;
       WTEN!P14;
       TF!P14;
      "&amp;" WGOLF!P14;
       WBB!P14;
       MBB!P14;
       WLAX!P14;
       MLAX!P14;
       SOFT!P14;
       BASE!P14;
       ESPORTS!P14
     }),
     (FLATTEN({
       WSO!P14;
       MSO!P14;
       FH!P14;
       MGOLF!P14;
       Football!P14;
       WVB!P1"&amp;"4;
       XC!P14;
       SWIMMING!P14;
       WTEN!P14;
       TF!P14;
       WGOLF!P14;
       WBB!P14;
       MBB!P14;
       WLAX!P14;
       MLAX!P14;
       SOFT!P14;
       BASE!P14;
       ESPORTS!P14
     }) &lt;&gt; """") *
     (FLATTEN({
       WSO!P"&amp;"14;
       MSO!P14;
       FH!P14;
       MGOLF!P14;
       Football!P14;
       WVB!P14;
       XC!P14;
       SWIMMING!P14;
       WTEN!P14;
       TF!P14;
       WGOLF!P14;
       WBB!P14;
       MBB!P14;
       WLAX!P14;
       MLAX!P14;
       SOFT!P"&amp;"14;
       BASE!P14;
       ESPORTS!P14
     }) &lt;&gt; ""Status"")
   )
 ),
 """"
)
"),"")</f>
        <v/>
      </c>
    </row>
    <row r="15" ht="22.5" customHeight="1">
      <c r="A15" s="6">
        <v>14.0</v>
      </c>
      <c r="B15" s="11"/>
      <c r="C15" s="7">
        <v>46248.0</v>
      </c>
      <c r="D15" s="8" t="str">
        <f t="shared" si="1"/>
        <v>Friday</v>
      </c>
      <c r="E15" s="9" t="str">
        <f>TEXTJOIN(
  CHAR(10) &amp; CHAR(10),
  TRUE,
  IFERROR(WSO!E15, ""),
  IFERROR(MSO!E15, ""),
  IFERROR(FH!E15, ""),
  IFERROR(MGOLF!E15, ""),
  IFERROR(Football!E15, ""),
  IFERROR(WVB!E15, ""),
  IFERROR(XC!E15, ""),
  IFERROR(SWIMMING!E15, ""),
  IFERROR(WTEN!E15, ""),
  IFERROR(TF!E15, ""),
  IFERROR(WGOLF!E15, ""),
  IFERROR(WBB!E15, ""),
  IFERROR(MBB!E15, ""),
  IFERROR(WLAX!E15, ""),
  IFERROR(MLAX!E15, ""),
  IFERROR(SOFT!E15, ""),
  IFERROR(BASE!E15, ""),
  IFERROR(ESPORTS!E15, "")
)
</f>
        <v/>
      </c>
      <c r="F15" s="10" t="str">
        <f>IFERROR(__xludf.DUMMYFUNCTION("TEXTJOIN(
  CHAR(10) &amp; CHAR(10),
  TRUE,
  IFERROR(TEXT(FILTER(WSO!F15, LEN(WSO!F15)), ""h:mm AM/PM""), """"),
  IFERROR(TEXT(FILTER(MSO!F15, LEN(MSO!F15)), ""h:mm AM/PM""), """"),
  IFERROR(TEXT(FILTER(FH!F15, LEN(FH!F15)), ""h:mm AM/PM""), """"),
  IFER"&amp;"ROR(TEXT(FILTER(MGOLF!F15, LEN(MGOLF!F15)), ""h:mm AM/PM""), """"),
  IFERROR(TEXT(FILTER(Football!F15, LEN(Football!F15)), ""h:mm AM/PM""), """"),
  IFERROR(TEXT(FILTER(WVB!F15, LEN(WVB!F15)), ""h:mm AM/PM""), """"),
  IFERROR(TEXT(FILTER(XC!F15, LEN(XC!"&amp;"F15)), ""h:mm AM/PM""), """"),
  IFERROR(TEXT(FILTER(SWIMMING!F15, LEN(SWIMMING!F15)), ""h:mm AM/PM""), """"),
  IFERROR(TEXT(FILTER(WTEN!F15, LEN(WTEN!F15)), ""h:mm AM/PM""), """"),
  IFERROR(TEXT(FILTER(TF!F15, LEN(TF!F15)), ""h:mm AM/PM""), """"),
  IF"&amp;"ERROR(TEXT(FILTER(WGOLF!F15, LEN(WGOLF!F15)), ""h:mm AM/PM""), """"),
  IFERROR(TEXT(FILTER(WBB!F15, LEN(WBB!F15)), ""h:mm AM/PM""), """"),
  IFERROR(TEXT(FILTER(MBB!F15, LEN(MBB!F15)), ""h:mm AM/PM""), """"),
  IFERROR(TEXT(FILTER(WLAX!F15, LEN(WLAX!F15)"&amp;"), ""h:mm AM/PM""), """"),
  IFERROR(TEXT(FILTER(MLAX!F15, LEN(MLAX!F15)), ""h:mm AM/PM""), """"),
  IFERROR(TEXT(FILTER(SOFT!F15, LEN(SOFT!F15)), ""h:mm AM/PM""), """"),
  IFERROR(TEXT(FILTER(BASE!F15, LEN(BASE!F15)), ""h:mm AM/PM""), """"),
  IFERROR(TE"&amp;"XT(FILTER(ESPORTS!F15, LEN(ESPORTS!F15)), ""h:mm AM/PM""), """")
)
"),"")</f>
        <v/>
      </c>
      <c r="G15" s="11" t="str">
        <f>IFERROR(__xludf.DUMMYFUNCTION("TEXTJOIN(
  CHAR(10) &amp; CHAR(10),
  TRUE,
  IFERROR(FILTER(WSO!G15, LEN(WSO!G15)), """"),
  IFERROR(FILTER(MSO!G15, LEN(MSO!G15)), """"),
  IFERROR(FILTER(FH!G15, LEN(FH!G15)), """"),
  IFERROR(FILTER(MGOLF!G15, LEN(MGOLF!G15)), """"),
  IFERROR(FILTER(Foo"&amp;"tball!G15, LEN(Football!G15)), """"),
  IFERROR(FILTER(WVB!G15, LEN(WVB!G15)), """"),
  IFERROR(FILTER(XC!G15, LEN(XC!G15)), """"),
  IFERROR(FILTER(SWIMMING!G15, LEN(SWIMMING!G15)), """"),
  IFERROR(FILTER(WTEN!G15, LEN(WTEN!G15)), """"),
  IFERROR(FILTE"&amp;"R(TF!G15, LEN(TF!G15)), """"),
  IFERROR(FILTER(WGOLF!G15:G1000, LEN(WGOLF!G15)), """"),
  IFERROR(FILTER(WBB!G15, LEN(WBB!G15)), """"),
  IFERROR(FILTER(MBB!G15, LEN(MBB!G15)), """"),
  IFERROR(FILTER(WLAX!G15, LEN(WLAX!G15)), """"),
  IFERROR(FILTER(MLA"&amp;"X!G15, LEN(MLAX!G15)), """"),
  IFERROR(FILTER(SOFT!G15, LEN(SOFT!G15)), """"),
  IFERROR(FILTER(BASE!G15, LEN(BASE!G15)), """"),
  IFERROR(FILTER(ESPORTS!G15, LEN(ESPORTS!G15)), """")
)
"),"")</f>
        <v/>
      </c>
      <c r="H15" s="11" t="str">
        <f>IFERROR(__xludf.DUMMYFUNCTION("TEXTJOIN(
  CHAR(10) &amp; CHAR(10),
  TRUE,
  IFERROR(FILTER(WSO!H15, LEN(WSO!H15)), """"),
  IFERROR(FILTER(MSO!H15, LEN(MSO!H15)), """"),
  IFERROR(FILTER(FH!H15, LEN(FH!H15)), """"),
  IFERROR(FILTER(MGOLF!H15, LEN(MGOLF!H15)), """"),
  IFERROR(FILTER(Foo"&amp;"tball!H15, LEN(Football!H15)), """"),
  IFERROR(FILTER(WVB!H15, LEN(WVB!H15)), """"),
  IFERROR(FILTER(XC!H15, LEN(XC!H15)), """"),
  IFERROR(FILTER(SWIMMING!H15, LEN(SWIMMING!H15)), """"),
  IFERROR(FILTER(WTEN!H15, LEN(WTEN!H15)), """"),
  IFERROR(FILTE"&amp;"R(TF!H15, LEN(TF!H15)), """"),
  IFERROR(FILTER(WGOLF!H15, LEN(WGOLF!H15)), """"),
  IFERROR(FILTER(WBB!H15, LEN(WBB!H15)), """"),
  IFERROR(FILTER(MBB!H15, LEN(MBB!H15)), """"),
  IFERROR(FILTER(WLAX!H15, LEN(WLAX!H15)), """"),
  IFERROR(FILTER(MLAX!H15,"&amp;" LEN(MLAX!H15)), """"),
  IFERROR(FILTER(SOFT!H15, LEN(SOFT!H15)), """"),
  IFERROR(FILTER(BASE!H15, LEN(BASE!H15)), """"),
  IFERROR(FILTER(ESPORTS!H15, LEN(ESPORTS!H15)), """")
)
"),"")</f>
        <v/>
      </c>
      <c r="I15" s="11" t="str">
        <f>IFERROR(__xludf.DUMMYFUNCTION("TEXTJOIN(
  CHAR(10) &amp; CHAR(10),
  TRUE,
  IFERROR(ARRAYFORMULA(TEXT(FILTER(WSO!F15, LEN(WSO!F15)), ""h:mm AM/PM"")), """"),
  IFERROR(ARRAYFORMULA(TEXT(FILTER(MSO!F15, LEN(MSO!F15)), ""h:mm AM/PM"")), """"),
  IFERROR(ARRAYFORMULA(TEXT(FILTER(FH!F15, LEN"&amp;"(FH!F15)), ""h:mm AM/PM"")), """"),
  IFERROR(ARRAYFORMULA(TEXT(FILTER(MGOLF!F15, LEN(MGOLF!F15)), ""h:mm AM/PM"")), """"),
  IFERROR(ARRAYFORMULA(TEXT(FILTER(Football!F15, LEN(Football!F15)), ""h:mm AM/PM"")), """"),
  IFERROR(ARRAYFORMULA(TEXT(FILTER(WV"&amp;"B!F15, LEN(WVB!F15)), ""h:mm AM/PM"")), """"),
  IFERROR(ARRAYFORMULA(TEXT(FILTER(XC!F15, LEN(XC!F15)), ""h:mm AM/PM"")), """"),
  IFERROR(ARRAYFORMULA(TEXT(FILTER(SWIMMING!F15, LEN(SWIMMING!F15)), ""h:mm AM/PM"")), """"),
  IFERROR(ARRAYFORMULA(TEXT(FILT"&amp;"ER(WTEN!F15, LEN(WTEN!F15)), ""h:mm AM/PM"")), """"),
  IFERROR(ARRAYFORMULA(TEXT(FILTER(TF!F15, LEN(TF!F15)), ""h:mm AM/PM"")), """"),
  IFERROR(ARRAYFORMULA(TEXT(FILTER(WGOLF!F15, LEN(WGOLF!F15)), ""h:mm AM/PM"")), """"),
  IFERROR(ARRAYFORMULA(TEXT(FIL"&amp;"TER(WBB!F15, LEN(WBB!F15)), ""h:mm AM/PM"")), """"),
  IFERROR(ARRAYFORMULA(TEXT(FILTER(MBB!F15, LEN(MBB!F15)), ""h:mm AM/PM"")), """"),
  IFERROR(ARRAYFORMULA(TEXT(FILTER(WLAX!F15, LEN(WLAX!F15)), ""h:mm AM/PM"")), """"),
  IFERROR(ARRAYFORMULA(TEXT(FILT"&amp;"ER(MLAX!F15, LEN(MLAX!F15)), ""h:mm AM/PM"")), """"),
  IFERROR(ARRAYFORMULA(TEXT(FILTER(SOFT!F15, LEN(SOFT!F15)), ""h:mm AM/PM"")), """"),
  IFERROR(ARRAYFORMULA(TEXT(FILTER(BASE!F15, LEN(BASE!F15)), ""h:mm AM/PM"")), """"),
  IFERROR(ARRAYFORMULA(TEXT(F"&amp;"ILTER(ESPORTS!F15, LEN(ESPORTS!F15)), ""h:mm AM/PM"")), """")
)
"),"")</f>
        <v/>
      </c>
      <c r="J15" s="12" t="str">
        <f>IFERROR(__xludf.DUMMYFUNCTION("IFERROR(
 TEXTJOIN(
   CHAR(10) &amp; CHAR(10),
   TRUE,
   FILTER(
     FLATTEN({
       WSO!P15;
       MSO!P15;
       FH!P15;
       MGOLF!P15;
       Football!P15;
       WVB!P15;
       XC!P15;
       SWIMMING!P15;
       WTEN!P15;
       TF!P15;
      "&amp;" WGOLF!P15;
       WBB!P15;
       MBB!P15;
       WLAX!P15;
       MLAX!P15;
       SOFT!P15;
       BASE!P15;
       ESPORTS!P15
     }),
     (FLATTEN({
       WSO!P15;
       MSO!P15;
       FH!P15;
       MGOLF!P15;
       Football!P15;
       WVB!P1"&amp;"5;
       XC!P15;
       SWIMMING!P15;
       WTEN!P15;
       TF!P15;
       WGOLF!P15;
       WBB!P15;
       MBB!P15;
       WLAX!P15;
       MLAX!P15;
       SOFT!P15;
       BASE!P15;
       ESPORTS!P15
     }) &lt;&gt; """") *
     (FLATTEN({
       WSO!P"&amp;"15;
       MSO!P15;
       FH!P15;
       MGOLF!P15;
       Football!P15;
       WVB!P15;
       XC!P15;
       SWIMMING!P15;
       WTEN!P15;
       TF!P15;
       WGOLF!P15;
       WBB!P15;
       MBB!P15;
       WLAX!P15;
       MLAX!P15;
       SOFT!P"&amp;"15;
       BASE!P15;
       ESPORTS!P15
     }) &lt;&gt; ""Status"")
   )
 ),
 """"
)
"),"")</f>
        <v/>
      </c>
    </row>
    <row r="16" ht="22.5" customHeight="1">
      <c r="A16" s="6">
        <v>15.0</v>
      </c>
      <c r="B16" s="11"/>
      <c r="C16" s="7">
        <v>46249.0</v>
      </c>
      <c r="D16" s="8" t="str">
        <f t="shared" si="1"/>
        <v>Saturday</v>
      </c>
      <c r="E16" s="9" t="str">
        <f>TEXTJOIN(
  CHAR(10) &amp; CHAR(10),
  TRUE,
  IFERROR(WSO!E16, ""),
  IFERROR(MSO!E16, ""),
  IFERROR(FH!E16, ""),
  IFERROR(MGOLF!E16, ""),
  IFERROR(Football!E16, ""),
  IFERROR(WVB!E16, ""),
  IFERROR(XC!E16, ""),
  IFERROR(SWIMMING!E16, ""),
  IFERROR(WTEN!E16, ""),
  IFERROR(TF!E16, ""),
  IFERROR(WGOLF!E16, ""),
  IFERROR(WBB!E16, ""),
  IFERROR(MBB!E16, ""),
  IFERROR(WLAX!E16, ""),
  IFERROR(MLAX!E16, ""),
  IFERROR(SOFT!E16, ""),
  IFERROR(BASE!E16, ""),
  IFERROR(ESPORTS!E16, "")
)
</f>
        <v/>
      </c>
      <c r="F16" s="10" t="str">
        <f>IFERROR(__xludf.DUMMYFUNCTION("TEXTJOIN(
  CHAR(10) &amp; CHAR(10),
  TRUE,
  IFERROR(TEXT(FILTER(WSO!F16, LEN(WSO!F16)), ""h:mm AM/PM""), """"),
  IFERROR(TEXT(FILTER(MSO!F16, LEN(MSO!F16)), ""h:mm AM/PM""), """"),
  IFERROR(TEXT(FILTER(FH!F16, LEN(FH!F16)), ""h:mm AM/PM""), """"),
  IFER"&amp;"ROR(TEXT(FILTER(MGOLF!F16, LEN(MGOLF!F16)), ""h:mm AM/PM""), """"),
  IFERROR(TEXT(FILTER(Football!F16, LEN(Football!F16)), ""h:mm AM/PM""), """"),
  IFERROR(TEXT(FILTER(WVB!F16, LEN(WVB!F16)), ""h:mm AM/PM""), """"),
  IFERROR(TEXT(FILTER(XC!F16, LEN(XC!"&amp;"F16)), ""h:mm AM/PM""), """"),
  IFERROR(TEXT(FILTER(SWIMMING!F16, LEN(SWIMMING!F16)), ""h:mm AM/PM""), """"),
  IFERROR(TEXT(FILTER(WTEN!F16, LEN(WTEN!F16)), ""h:mm AM/PM""), """"),
  IFERROR(TEXT(FILTER(TF!F16, LEN(TF!F16)), ""h:mm AM/PM""), """"),
  IF"&amp;"ERROR(TEXT(FILTER(WGOLF!F16, LEN(WGOLF!F16)), ""h:mm AM/PM""), """"),
  IFERROR(TEXT(FILTER(WBB!F16, LEN(WBB!F16)), ""h:mm AM/PM""), """"),
  IFERROR(TEXT(FILTER(MBB!F16, LEN(MBB!F16)), ""h:mm AM/PM""), """"),
  IFERROR(TEXT(FILTER(WLAX!F16, LEN(WLAX!F16)"&amp;"), ""h:mm AM/PM""), """"),
  IFERROR(TEXT(FILTER(MLAX!F16, LEN(MLAX!F16)), ""h:mm AM/PM""), """"),
  IFERROR(TEXT(FILTER(SOFT!F16, LEN(SOFT!F16)), ""h:mm AM/PM""), """"),
  IFERROR(TEXT(FILTER(BASE!F16, LEN(BASE!F16)), ""h:mm AM/PM""), """"),
  IFERROR(TE"&amp;"XT(FILTER(ESPORTS!F16, LEN(ESPORTS!F16)), ""h:mm AM/PM""), """")
)
"),"")</f>
        <v/>
      </c>
      <c r="G16" s="11" t="str">
        <f>IFERROR(__xludf.DUMMYFUNCTION("TEXTJOIN(
  CHAR(10) &amp; CHAR(10),
  TRUE,
  IFERROR(FILTER(WSO!G16, LEN(WSO!G16)), """"),
  IFERROR(FILTER(MSO!G16, LEN(MSO!G16)), """"),
  IFERROR(FILTER(FH!G16, LEN(FH!G16)), """"),
  IFERROR(FILTER(MGOLF!G16, LEN(MGOLF!G16)), """"),
  IFERROR(FILTER(Foo"&amp;"tball!G16, LEN(Football!G16)), """"),
  IFERROR(FILTER(WVB!G16, LEN(WVB!G16)), """"),
  IFERROR(FILTER(XC!G16, LEN(XC!G16)), """"),
  IFERROR(FILTER(SWIMMING!G16, LEN(SWIMMING!G16)), """"),
  IFERROR(FILTER(WTEN!G16, LEN(WTEN!G16)), """"),
  IFERROR(FILTE"&amp;"R(TF!G16, LEN(TF!G16)), """"),
  IFERROR(FILTER(WGOLF!G16:G1000, LEN(WGOLF!G16)), """"),
  IFERROR(FILTER(WBB!G16, LEN(WBB!G16)), """"),
  IFERROR(FILTER(MBB!G16, LEN(MBB!G16)), """"),
  IFERROR(FILTER(WLAX!G16, LEN(WLAX!G16)), """"),
  IFERROR(FILTER(MLA"&amp;"X!G16, LEN(MLAX!G16)), """"),
  IFERROR(FILTER(SOFT!G16, LEN(SOFT!G16)), """"),
  IFERROR(FILTER(BASE!G16, LEN(BASE!G16)), """"),
  IFERROR(FILTER(ESPORTS!G16, LEN(ESPORTS!G16)), """")
)
"),"")</f>
        <v/>
      </c>
      <c r="H16" s="11" t="str">
        <f>IFERROR(__xludf.DUMMYFUNCTION("TEXTJOIN(
  CHAR(10) &amp; CHAR(10),
  TRUE,
  IFERROR(FILTER(WSO!H16, LEN(WSO!H16)), """"),
  IFERROR(FILTER(MSO!H16, LEN(MSO!H16)), """"),
  IFERROR(FILTER(FH!H16, LEN(FH!H16)), """"),
  IFERROR(FILTER(MGOLF!H16, LEN(MGOLF!H16)), """"),
  IFERROR(FILTER(Foo"&amp;"tball!H16, LEN(Football!H16)), """"),
  IFERROR(FILTER(WVB!H16, LEN(WVB!H16)), """"),
  IFERROR(FILTER(XC!H16, LEN(XC!H16)), """"),
  IFERROR(FILTER(SWIMMING!H16, LEN(SWIMMING!H16)), """"),
  IFERROR(FILTER(WTEN!H16, LEN(WTEN!H16)), """"),
  IFERROR(FILTE"&amp;"R(TF!H16, LEN(TF!H16)), """"),
  IFERROR(FILTER(WGOLF!H16, LEN(WGOLF!H16)), """"),
  IFERROR(FILTER(WBB!H16, LEN(WBB!H16)), """"),
  IFERROR(FILTER(MBB!H16, LEN(MBB!H16)), """"),
  IFERROR(FILTER(WLAX!H16, LEN(WLAX!H16)), """"),
  IFERROR(FILTER(MLAX!H16,"&amp;" LEN(MLAX!H16)), """"),
  IFERROR(FILTER(SOFT!H16, LEN(SOFT!H16)), """"),
  IFERROR(FILTER(BASE!H16, LEN(BASE!H16)), """"),
  IFERROR(FILTER(ESPORTS!H16, LEN(ESPORTS!H16)), """")
)
"),"")</f>
        <v/>
      </c>
      <c r="I16" s="11" t="str">
        <f>IFERROR(__xludf.DUMMYFUNCTION("TEXTJOIN(
  CHAR(10) &amp; CHAR(10),
  TRUE,
  IFERROR(ARRAYFORMULA(TEXT(FILTER(WSO!F16, LEN(WSO!F16)), ""h:mm AM/PM"")), """"),
  IFERROR(ARRAYFORMULA(TEXT(FILTER(MSO!F16, LEN(MSO!F16)), ""h:mm AM/PM"")), """"),
  IFERROR(ARRAYFORMULA(TEXT(FILTER(FH!F16, LEN"&amp;"(FH!F16)), ""h:mm AM/PM"")), """"),
  IFERROR(ARRAYFORMULA(TEXT(FILTER(MGOLF!F16, LEN(MGOLF!F16)), ""h:mm AM/PM"")), """"),
  IFERROR(ARRAYFORMULA(TEXT(FILTER(Football!F16, LEN(Football!F16)), ""h:mm AM/PM"")), """"),
  IFERROR(ARRAYFORMULA(TEXT(FILTER(WV"&amp;"B!F16, LEN(WVB!F16)), ""h:mm AM/PM"")), """"),
  IFERROR(ARRAYFORMULA(TEXT(FILTER(XC!F16, LEN(XC!F16)), ""h:mm AM/PM"")), """"),
  IFERROR(ARRAYFORMULA(TEXT(FILTER(SWIMMING!F16, LEN(SWIMMING!F16)), ""h:mm AM/PM"")), """"),
  IFERROR(ARRAYFORMULA(TEXT(FILT"&amp;"ER(WTEN!F16, LEN(WTEN!F16)), ""h:mm AM/PM"")), """"),
  IFERROR(ARRAYFORMULA(TEXT(FILTER(TF!F16, LEN(TF!F16)), ""h:mm AM/PM"")), """"),
  IFERROR(ARRAYFORMULA(TEXT(FILTER(WGOLF!F16, LEN(WGOLF!F16)), ""h:mm AM/PM"")), """"),
  IFERROR(ARRAYFORMULA(TEXT(FIL"&amp;"TER(WBB!F16, LEN(WBB!F16)), ""h:mm AM/PM"")), """"),
  IFERROR(ARRAYFORMULA(TEXT(FILTER(MBB!F16, LEN(MBB!F16)), ""h:mm AM/PM"")), """"),
  IFERROR(ARRAYFORMULA(TEXT(FILTER(WLAX!F16, LEN(WLAX!F16)), ""h:mm AM/PM"")), """"),
  IFERROR(ARRAYFORMULA(TEXT(FILT"&amp;"ER(MLAX!F16, LEN(MLAX!F16)), ""h:mm AM/PM"")), """"),
  IFERROR(ARRAYFORMULA(TEXT(FILTER(SOFT!F16, LEN(SOFT!F16)), ""h:mm AM/PM"")), """"),
  IFERROR(ARRAYFORMULA(TEXT(FILTER(BASE!F16, LEN(BASE!F16)), ""h:mm AM/PM"")), """"),
  IFERROR(ARRAYFORMULA(TEXT(F"&amp;"ILTER(ESPORTS!F16, LEN(ESPORTS!F16)), ""h:mm AM/PM"")), """")
)
"),"")</f>
        <v/>
      </c>
      <c r="J16" s="12" t="str">
        <f>IFERROR(__xludf.DUMMYFUNCTION("IFERROR(
 TEXTJOIN(
   CHAR(10) &amp; CHAR(10),
   TRUE,
   FILTER(
     FLATTEN({
       WSO!P16;
       MSO!P16;
       FH!P16;
       MGOLF!P16;
       Football!P16;
       WVB!P16;
       XC!P16;
       SWIMMING!P16;
       WTEN!P16;
       TF!P16;
      "&amp;" WGOLF!P16;
       WBB!P16;
       MBB!P16;
       WLAX!P16;
       MLAX!P16;
       SOFT!P16;
       BASE!P16;
       ESPORTS!P16
     }),
     (FLATTEN({
       WSO!P16;
       MSO!P16;
       FH!P16;
       MGOLF!P16;
       Football!P16;
       WVB!P1"&amp;"6;
       XC!P16;
       SWIMMING!P16;
       WTEN!P16;
       TF!P16;
       WGOLF!P16;
       WBB!P16;
       MBB!P16;
       WLAX!P16;
       MLAX!P16;
       SOFT!P16;
       BASE!P16;
       ESPORTS!P16
     }) &lt;&gt; """") *
     (FLATTEN({
       WSO!P"&amp;"16;
       MSO!P16;
       FH!P16;
       MGOLF!P16;
       Football!P16;
       WVB!P16;
       XC!P16;
       SWIMMING!P16;
       WTEN!P16;
       TF!P16;
       WGOLF!P16;
       WBB!P16;
       MBB!P16;
       WLAX!P16;
       MLAX!P16;
       SOFT!P"&amp;"16;
       BASE!P16;
       ESPORTS!P16
     }) &lt;&gt; ""Status"")
   )
 ),
 """"
)
"),"")</f>
        <v/>
      </c>
    </row>
    <row r="17" ht="22.5" customHeight="1">
      <c r="A17" s="6">
        <v>16.0</v>
      </c>
      <c r="B17" s="11"/>
      <c r="C17" s="7">
        <v>46250.0</v>
      </c>
      <c r="D17" s="8" t="str">
        <f t="shared" si="1"/>
        <v>Sunday</v>
      </c>
      <c r="E17" s="9" t="str">
        <f>TEXTJOIN(
  CHAR(10) &amp; CHAR(10),
  TRUE,
  IFERROR(WSO!E17, ""),
  IFERROR(MSO!E17, ""),
  IFERROR(FH!E17, ""),
  IFERROR(MGOLF!E17, ""),
  IFERROR(Football!E17, ""),
  IFERROR(WVB!E17, ""),
  IFERROR(XC!E17, ""),
  IFERROR(SWIMMING!E17, ""),
  IFERROR(WTEN!E17, ""),
  IFERROR(TF!E17, ""),
  IFERROR(WGOLF!E17, ""),
  IFERROR(WBB!E17, ""),
  IFERROR(MBB!E17, ""),
  IFERROR(WLAX!E17, ""),
  IFERROR(MLAX!E17, ""),
  IFERROR(SOFT!E17, ""),
  IFERROR(BASE!E17, ""),
  IFERROR(ESPORTS!E17, "")
)
</f>
        <v/>
      </c>
      <c r="F17" s="10" t="str">
        <f>IFERROR(__xludf.DUMMYFUNCTION("TEXTJOIN(
  CHAR(10) &amp; CHAR(10),
  TRUE,
  IFERROR(TEXT(FILTER(WSO!F17, LEN(WSO!F17)), ""h:mm AM/PM""), """"),
  IFERROR(TEXT(FILTER(MSO!F17, LEN(MSO!F17)), ""h:mm AM/PM""), """"),
  IFERROR(TEXT(FILTER(FH!F17, LEN(FH!F17)), ""h:mm AM/PM""), """"),
  IFER"&amp;"ROR(TEXT(FILTER(MGOLF!F17, LEN(MGOLF!F17)), ""h:mm AM/PM""), """"),
  IFERROR(TEXT(FILTER(Football!F17, LEN(Football!F17)), ""h:mm AM/PM""), """"),
  IFERROR(TEXT(FILTER(WVB!F17, LEN(WVB!F17)), ""h:mm AM/PM""), """"),
  IFERROR(TEXT(FILTER(XC!F17, LEN(XC!"&amp;"F17)), ""h:mm AM/PM""), """"),
  IFERROR(TEXT(FILTER(SWIMMING!F17, LEN(SWIMMING!F17)), ""h:mm AM/PM""), """"),
  IFERROR(TEXT(FILTER(WTEN!F17, LEN(WTEN!F17)), ""h:mm AM/PM""), """"),
  IFERROR(TEXT(FILTER(TF!F17, LEN(TF!F17)), ""h:mm AM/PM""), """"),
  IF"&amp;"ERROR(TEXT(FILTER(WGOLF!F17, LEN(WGOLF!F17)), ""h:mm AM/PM""), """"),
  IFERROR(TEXT(FILTER(WBB!F17, LEN(WBB!F17)), ""h:mm AM/PM""), """"),
  IFERROR(TEXT(FILTER(MBB!F17, LEN(MBB!F17)), ""h:mm AM/PM""), """"),
  IFERROR(TEXT(FILTER(WLAX!F17, LEN(WLAX!F17)"&amp;"), ""h:mm AM/PM""), """"),
  IFERROR(TEXT(FILTER(MLAX!F17, LEN(MLAX!F17)), ""h:mm AM/PM""), """"),
  IFERROR(TEXT(FILTER(SOFT!F17, LEN(SOFT!F17)), ""h:mm AM/PM""), """"),
  IFERROR(TEXT(FILTER(BASE!F17, LEN(BASE!F17)), ""h:mm AM/PM""), """"),
  IFERROR(TE"&amp;"XT(FILTER(ESPORTS!F17, LEN(ESPORTS!F17)), ""h:mm AM/PM""), """")
)
"),"")</f>
        <v/>
      </c>
      <c r="G17" s="11" t="str">
        <f>IFERROR(__xludf.DUMMYFUNCTION("TEXTJOIN(
  CHAR(10) &amp; CHAR(10),
  TRUE,
  IFERROR(FILTER(WSO!G17, LEN(WSO!G17)), """"),
  IFERROR(FILTER(MSO!G17, LEN(MSO!G17)), """"),
  IFERROR(FILTER(FH!G17, LEN(FH!G17)), """"),
  IFERROR(FILTER(MGOLF!G17, LEN(MGOLF!G17)), """"),
  IFERROR(FILTER(Foo"&amp;"tball!G17, LEN(Football!G17)), """"),
  IFERROR(FILTER(WVB!G17, LEN(WVB!G17)), """"),
  IFERROR(FILTER(XC!G17, LEN(XC!G17)), """"),
  IFERROR(FILTER(SWIMMING!G17, LEN(SWIMMING!G17)), """"),
  IFERROR(FILTER(WTEN!G17, LEN(WTEN!G17)), """"),
  IFERROR(FILTE"&amp;"R(TF!G17, LEN(TF!G17)), """"),
  IFERROR(FILTER(WGOLF!G17:G1000, LEN(WGOLF!G17)), """"),
  IFERROR(FILTER(WBB!G17, LEN(WBB!G17)), """"),
  IFERROR(FILTER(MBB!G17, LEN(MBB!G17)), """"),
  IFERROR(FILTER(WLAX!G17, LEN(WLAX!G17)), """"),
  IFERROR(FILTER(MLA"&amp;"X!G17, LEN(MLAX!G17)), """"),
  IFERROR(FILTER(SOFT!G17, LEN(SOFT!G17)), """"),
  IFERROR(FILTER(BASE!G17, LEN(BASE!G17)), """"),
  IFERROR(FILTER(ESPORTS!G17, LEN(ESPORTS!G17)), """")
)
"),"")</f>
        <v/>
      </c>
      <c r="H17" s="11" t="str">
        <f>IFERROR(__xludf.DUMMYFUNCTION("TEXTJOIN(
  CHAR(10) &amp; CHAR(10),
  TRUE,
  IFERROR(FILTER(WSO!H17, LEN(WSO!H17)), """"),
  IFERROR(FILTER(MSO!H17, LEN(MSO!H17)), """"),
  IFERROR(FILTER(FH!H17, LEN(FH!H17)), """"),
  IFERROR(FILTER(MGOLF!H17, LEN(MGOLF!H17)), """"),
  IFERROR(FILTER(Foo"&amp;"tball!H17, LEN(Football!H17)), """"),
  IFERROR(FILTER(WVB!H17, LEN(WVB!H17)), """"),
  IFERROR(FILTER(XC!H17, LEN(XC!H17)), """"),
  IFERROR(FILTER(SWIMMING!H17, LEN(SWIMMING!H17)), """"),
  IFERROR(FILTER(WTEN!H17, LEN(WTEN!H17)), """"),
  IFERROR(FILTE"&amp;"R(TF!H17, LEN(TF!H17)), """"),
  IFERROR(FILTER(WGOLF!H17, LEN(WGOLF!H17)), """"),
  IFERROR(FILTER(WBB!H17, LEN(WBB!H17)), """"),
  IFERROR(FILTER(MBB!H17, LEN(MBB!H17)), """"),
  IFERROR(FILTER(WLAX!H17, LEN(WLAX!H17)), """"),
  IFERROR(FILTER(MLAX!H17,"&amp;" LEN(MLAX!H17)), """"),
  IFERROR(FILTER(SOFT!H17, LEN(SOFT!H17)), """"),
  IFERROR(FILTER(BASE!H17, LEN(BASE!H17)), """"),
  IFERROR(FILTER(ESPORTS!H17, LEN(ESPORTS!H17)), """")
)
"),"")</f>
        <v/>
      </c>
      <c r="I17" s="11" t="str">
        <f>IFERROR(__xludf.DUMMYFUNCTION("TEXTJOIN(
  CHAR(10) &amp; CHAR(10),
  TRUE,
  IFERROR(ARRAYFORMULA(TEXT(FILTER(WSO!F17, LEN(WSO!F17)), ""h:mm AM/PM"")), """"),
  IFERROR(ARRAYFORMULA(TEXT(FILTER(MSO!F17, LEN(MSO!F17)), ""h:mm AM/PM"")), """"),
  IFERROR(ARRAYFORMULA(TEXT(FILTER(FH!F17, LEN"&amp;"(FH!F17)), ""h:mm AM/PM"")), """"),
  IFERROR(ARRAYFORMULA(TEXT(FILTER(MGOLF!F17, LEN(MGOLF!F17)), ""h:mm AM/PM"")), """"),
  IFERROR(ARRAYFORMULA(TEXT(FILTER(Football!F17, LEN(Football!F17)), ""h:mm AM/PM"")), """"),
  IFERROR(ARRAYFORMULA(TEXT(FILTER(WV"&amp;"B!F17, LEN(WVB!F17)), ""h:mm AM/PM"")), """"),
  IFERROR(ARRAYFORMULA(TEXT(FILTER(XC!F17, LEN(XC!F17)), ""h:mm AM/PM"")), """"),
  IFERROR(ARRAYFORMULA(TEXT(FILTER(SWIMMING!F17, LEN(SWIMMING!F17)), ""h:mm AM/PM"")), """"),
  IFERROR(ARRAYFORMULA(TEXT(FILT"&amp;"ER(WTEN!F17, LEN(WTEN!F17)), ""h:mm AM/PM"")), """"),
  IFERROR(ARRAYFORMULA(TEXT(FILTER(TF!F17, LEN(TF!F17)), ""h:mm AM/PM"")), """"),
  IFERROR(ARRAYFORMULA(TEXT(FILTER(WGOLF!F17, LEN(WGOLF!F17)), ""h:mm AM/PM"")), """"),
  IFERROR(ARRAYFORMULA(TEXT(FIL"&amp;"TER(WBB!F17, LEN(WBB!F17)), ""h:mm AM/PM"")), """"),
  IFERROR(ARRAYFORMULA(TEXT(FILTER(MBB!F17, LEN(MBB!F17)), ""h:mm AM/PM"")), """"),
  IFERROR(ARRAYFORMULA(TEXT(FILTER(WLAX!F17, LEN(WLAX!F17)), ""h:mm AM/PM"")), """"),
  IFERROR(ARRAYFORMULA(TEXT(FILT"&amp;"ER(MLAX!F17, LEN(MLAX!F17)), ""h:mm AM/PM"")), """"),
  IFERROR(ARRAYFORMULA(TEXT(FILTER(SOFT!F17, LEN(SOFT!F17)), ""h:mm AM/PM"")), """"),
  IFERROR(ARRAYFORMULA(TEXT(FILTER(BASE!F17, LEN(BASE!F17)), ""h:mm AM/PM"")), """"),
  IFERROR(ARRAYFORMULA(TEXT(F"&amp;"ILTER(ESPORTS!F17, LEN(ESPORTS!F17)), ""h:mm AM/PM"")), """")
)
"),"")</f>
        <v/>
      </c>
      <c r="J17" s="12" t="str">
        <f>IFERROR(__xludf.DUMMYFUNCTION("IFERROR(
 TEXTJOIN(
   CHAR(10) &amp; CHAR(10),
   TRUE,
   FILTER(
     FLATTEN({
       WSO!P17;
       MSO!P17;
       FH!P17;
       MGOLF!P17;
       Football!P17;
       WVB!P17;
       XC!P17;
       SWIMMING!P17;
       WTEN!P17;
       TF!P17;
      "&amp;" WGOLF!P17;
       WBB!P17;
       MBB!P17;
       WLAX!P17;
       MLAX!P17;
       SOFT!P17;
       BASE!P17;
       ESPORTS!P17
     }),
     (FLATTEN({
       WSO!P17;
       MSO!P17;
       FH!P17;
       MGOLF!P17;
       Football!P17;
       WVB!P1"&amp;"7;
       XC!P17;
       SWIMMING!P17;
       WTEN!P17;
       TF!P17;
       WGOLF!P17;
       WBB!P17;
       MBB!P17;
       WLAX!P17;
       MLAX!P17;
       SOFT!P17;
       BASE!P17;
       ESPORTS!P17
     }) &lt;&gt; """") *
     (FLATTEN({
       WSO!P"&amp;"17;
       MSO!P17;
       FH!P17;
       MGOLF!P17;
       Football!P17;
       WVB!P17;
       XC!P17;
       SWIMMING!P17;
       WTEN!P17;
       TF!P17;
       WGOLF!P17;
       WBB!P17;
       MBB!P17;
       WLAX!P17;
       MLAX!P17;
       SOFT!P"&amp;"17;
       BASE!P17;
       ESPORTS!P17
     }) &lt;&gt; ""Status"")
   )
 ),
 """"
)
"),"")</f>
        <v/>
      </c>
    </row>
    <row r="18" ht="22.5" customHeight="1">
      <c r="A18" s="6">
        <v>17.0</v>
      </c>
      <c r="B18" s="11"/>
      <c r="C18" s="7">
        <v>46251.0</v>
      </c>
      <c r="D18" s="8" t="str">
        <f t="shared" si="1"/>
        <v>Monday</v>
      </c>
      <c r="E18" s="9" t="str">
        <f>TEXTJOIN(
  CHAR(10) &amp; CHAR(10),
  TRUE,
  IFERROR(WSO!E18, ""),
  IFERROR(MSO!E18, ""),
  IFERROR(FH!E18, ""),
  IFERROR(MGOLF!E18, ""),
  IFERROR(Football!E18, ""),
  IFERROR(WVB!E18, ""),
  IFERROR(XC!E18, ""),
  IFERROR(SWIMMING!E18, ""),
  IFERROR(WTEN!E18, ""),
  IFERROR(TF!E18, ""),
  IFERROR(WGOLF!E18, ""),
  IFERROR(WBB!E18, ""),
  IFERROR(MBB!E18, ""),
  IFERROR(WLAX!E18, ""),
  IFERROR(MLAX!E18, ""),
  IFERROR(SOFT!E18, ""),
  IFERROR(BASE!E18, ""),
  IFERROR(ESPORTS!E18, "")
)
</f>
        <v/>
      </c>
      <c r="F18" s="10" t="str">
        <f>IFERROR(__xludf.DUMMYFUNCTION("TEXTJOIN(
  CHAR(10) &amp; CHAR(10),
  TRUE,
  IFERROR(TEXT(FILTER(WSO!F18, LEN(WSO!F18)), ""h:mm AM/PM""), """"),
  IFERROR(TEXT(FILTER(MSO!F18, LEN(MSO!F18)), ""h:mm AM/PM""), """"),
  IFERROR(TEXT(FILTER(FH!F18, LEN(FH!F18)), ""h:mm AM/PM""), """"),
  IFER"&amp;"ROR(TEXT(FILTER(MGOLF!F18, LEN(MGOLF!F18)), ""h:mm AM/PM""), """"),
  IFERROR(TEXT(FILTER(Football!F18, LEN(Football!F18)), ""h:mm AM/PM""), """"),
  IFERROR(TEXT(FILTER(WVB!F18, LEN(WVB!F18)), ""h:mm AM/PM""), """"),
  IFERROR(TEXT(FILTER(XC!F18, LEN(XC!"&amp;"F18)), ""h:mm AM/PM""), """"),
  IFERROR(TEXT(FILTER(SWIMMING!F18, LEN(SWIMMING!F18)), ""h:mm AM/PM""), """"),
  IFERROR(TEXT(FILTER(WTEN!F18, LEN(WTEN!F18)), ""h:mm AM/PM""), """"),
  IFERROR(TEXT(FILTER(TF!F18, LEN(TF!F18)), ""h:mm AM/PM""), """"),
  IF"&amp;"ERROR(TEXT(FILTER(WGOLF!F18, LEN(WGOLF!F18)), ""h:mm AM/PM""), """"),
  IFERROR(TEXT(FILTER(WBB!F18, LEN(WBB!F18)), ""h:mm AM/PM""), """"),
  IFERROR(TEXT(FILTER(MBB!F18, LEN(MBB!F18)), ""h:mm AM/PM""), """"),
  IFERROR(TEXT(FILTER(WLAX!F18, LEN(WLAX!F18)"&amp;"), ""h:mm AM/PM""), """"),
  IFERROR(TEXT(FILTER(MLAX!F18, LEN(MLAX!F18)), ""h:mm AM/PM""), """"),
  IFERROR(TEXT(FILTER(SOFT!F18, LEN(SOFT!F18)), ""h:mm AM/PM""), """"),
  IFERROR(TEXT(FILTER(BASE!F18, LEN(BASE!F18)), ""h:mm AM/PM""), """"),
  IFERROR(TE"&amp;"XT(FILTER(ESPORTS!F18, LEN(ESPORTS!F18)), ""h:mm AM/PM""), """")
)
"),"")</f>
        <v/>
      </c>
      <c r="G18" s="11" t="str">
        <f>IFERROR(__xludf.DUMMYFUNCTION("TEXTJOIN(
  CHAR(10) &amp; CHAR(10),
  TRUE,
  IFERROR(FILTER(WSO!G18, LEN(WSO!G18)), """"),
  IFERROR(FILTER(MSO!G18, LEN(MSO!G18)), """"),
  IFERROR(FILTER(FH!G18, LEN(FH!G18)), """"),
  IFERROR(FILTER(MGOLF!G18, LEN(MGOLF!G18)), """"),
  IFERROR(FILTER(Foo"&amp;"tball!G18, LEN(Football!G18)), """"),
  IFERROR(FILTER(WVB!G18, LEN(WVB!G18)), """"),
  IFERROR(FILTER(XC!G18, LEN(XC!G18)), """"),
  IFERROR(FILTER(SWIMMING!G18, LEN(SWIMMING!G18)), """"),
  IFERROR(FILTER(WTEN!G18, LEN(WTEN!G18)), """"),
  IFERROR(FILTE"&amp;"R(TF!G18, LEN(TF!G18)), """"),
  IFERROR(FILTER(WGOLF!G18:G1000, LEN(WGOLF!G18)), """"),
  IFERROR(FILTER(WBB!G18, LEN(WBB!G18)), """"),
  IFERROR(FILTER(MBB!G18, LEN(MBB!G18)), """"),
  IFERROR(FILTER(WLAX!G18, LEN(WLAX!G18)), """"),
  IFERROR(FILTER(MLA"&amp;"X!G18, LEN(MLAX!G18)), """"),
  IFERROR(FILTER(SOFT!G18, LEN(SOFT!G18)), """"),
  IFERROR(FILTER(BASE!G18, LEN(BASE!G18)), """"),
  IFERROR(FILTER(ESPORTS!G18, LEN(ESPORTS!G18)), """")
)
"),"")</f>
        <v/>
      </c>
      <c r="H18" s="11" t="str">
        <f>IFERROR(__xludf.DUMMYFUNCTION("TEXTJOIN(
  CHAR(10) &amp; CHAR(10),
  TRUE,
  IFERROR(FILTER(WSO!H18, LEN(WSO!H18)), """"),
  IFERROR(FILTER(MSO!H18, LEN(MSO!H18)), """"),
  IFERROR(FILTER(FH!H18, LEN(FH!H18)), """"),
  IFERROR(FILTER(MGOLF!H18, LEN(MGOLF!H18)), """"),
  IFERROR(FILTER(Foo"&amp;"tball!H18, LEN(Football!H18)), """"),
  IFERROR(FILTER(WVB!H18, LEN(WVB!H18)), """"),
  IFERROR(FILTER(XC!H18, LEN(XC!H18)), """"),
  IFERROR(FILTER(SWIMMING!H18, LEN(SWIMMING!H18)), """"),
  IFERROR(FILTER(WTEN!H18, LEN(WTEN!H18)), """"),
  IFERROR(FILTE"&amp;"R(TF!H18, LEN(TF!H18)), """"),
  IFERROR(FILTER(WGOLF!H18, LEN(WGOLF!H18)), """"),
  IFERROR(FILTER(WBB!H18, LEN(WBB!H18)), """"),
  IFERROR(FILTER(MBB!H18, LEN(MBB!H18)), """"),
  IFERROR(FILTER(WLAX!H18, LEN(WLAX!H18)), """"),
  IFERROR(FILTER(MLAX!H18,"&amp;" LEN(MLAX!H18)), """"),
  IFERROR(FILTER(SOFT!H18, LEN(SOFT!H18)), """"),
  IFERROR(FILTER(BASE!H18, LEN(BASE!H18)), """"),
  IFERROR(FILTER(ESPORTS!H18, LEN(ESPORTS!H18)), """")
)
"),"")</f>
        <v/>
      </c>
      <c r="I18" s="11" t="str">
        <f>IFERROR(__xludf.DUMMYFUNCTION("TEXTJOIN(
  CHAR(10) &amp; CHAR(10),
  TRUE,
  IFERROR(ARRAYFORMULA(TEXT(FILTER(WSO!F18, LEN(WSO!F18)), ""h:mm AM/PM"")), """"),
  IFERROR(ARRAYFORMULA(TEXT(FILTER(MSO!F18, LEN(MSO!F18)), ""h:mm AM/PM"")), """"),
  IFERROR(ARRAYFORMULA(TEXT(FILTER(FH!F18, LEN"&amp;"(FH!F18)), ""h:mm AM/PM"")), """"),
  IFERROR(ARRAYFORMULA(TEXT(FILTER(MGOLF!F18, LEN(MGOLF!F18)), ""h:mm AM/PM"")), """"),
  IFERROR(ARRAYFORMULA(TEXT(FILTER(Football!F18, LEN(Football!F18)), ""h:mm AM/PM"")), """"),
  IFERROR(ARRAYFORMULA(TEXT(FILTER(WV"&amp;"B!F18, LEN(WVB!F18)), ""h:mm AM/PM"")), """"),
  IFERROR(ARRAYFORMULA(TEXT(FILTER(XC!F18, LEN(XC!F18)), ""h:mm AM/PM"")), """"),
  IFERROR(ARRAYFORMULA(TEXT(FILTER(SWIMMING!F18, LEN(SWIMMING!F18)), ""h:mm AM/PM"")), """"),
  IFERROR(ARRAYFORMULA(TEXT(FILT"&amp;"ER(WTEN!F18, LEN(WTEN!F18)), ""h:mm AM/PM"")), """"),
  IFERROR(ARRAYFORMULA(TEXT(FILTER(TF!F18, LEN(TF!F18)), ""h:mm AM/PM"")), """"),
  IFERROR(ARRAYFORMULA(TEXT(FILTER(WGOLF!F18, LEN(WGOLF!F18)), ""h:mm AM/PM"")), """"),
  IFERROR(ARRAYFORMULA(TEXT(FIL"&amp;"TER(WBB!F18, LEN(WBB!F18)), ""h:mm AM/PM"")), """"),
  IFERROR(ARRAYFORMULA(TEXT(FILTER(MBB!F18, LEN(MBB!F18)), ""h:mm AM/PM"")), """"),
  IFERROR(ARRAYFORMULA(TEXT(FILTER(WLAX!F18, LEN(WLAX!F18)), ""h:mm AM/PM"")), """"),
  IFERROR(ARRAYFORMULA(TEXT(FILT"&amp;"ER(MLAX!F18, LEN(MLAX!F18)), ""h:mm AM/PM"")), """"),
  IFERROR(ARRAYFORMULA(TEXT(FILTER(SOFT!F18, LEN(SOFT!F18)), ""h:mm AM/PM"")), """"),
  IFERROR(ARRAYFORMULA(TEXT(FILTER(BASE!F18, LEN(BASE!F18)), ""h:mm AM/PM"")), """"),
  IFERROR(ARRAYFORMULA(TEXT(F"&amp;"ILTER(ESPORTS!F18, LEN(ESPORTS!F18)), ""h:mm AM/PM"")), """")
)
"),"")</f>
        <v/>
      </c>
      <c r="J18" s="12" t="str">
        <f>IFERROR(__xludf.DUMMYFUNCTION("IFERROR(
 TEXTJOIN(
   CHAR(10) &amp; CHAR(10),
   TRUE,
   FILTER(
     FLATTEN({
       WSO!P18;
       MSO!P18;
       FH!P18;
       MGOLF!P18;
       Football!P18;
       WVB!P18;
       XC!P18;
       SWIMMING!P18;
       WTEN!P18;
       TF!P18;
      "&amp;" WGOLF!P18;
       WBB!P18;
       MBB!P18;
       WLAX!P18;
       MLAX!P18;
       SOFT!P18;
       BASE!P18;
       ESPORTS!P18
     }),
     (FLATTEN({
       WSO!P18;
       MSO!P18;
       FH!P18;
       MGOLF!P18;
       Football!P18;
       WVB!P1"&amp;"8;
       XC!P18;
       SWIMMING!P18;
       WTEN!P18;
       TF!P18;
       WGOLF!P18;
       WBB!P18;
       MBB!P18;
       WLAX!P18;
       MLAX!P18;
       SOFT!P18;
       BASE!P18;
       ESPORTS!P18
     }) &lt;&gt; """") *
     (FLATTEN({
       WSO!P"&amp;"18;
       MSO!P18;
       FH!P18;
       MGOLF!P18;
       Football!P18;
       WVB!P18;
       XC!P18;
       SWIMMING!P18;
       WTEN!P18;
       TF!P18;
       WGOLF!P18;
       WBB!P18;
       MBB!P18;
       WLAX!P18;
       MLAX!P18;
       SOFT!P"&amp;"18;
       BASE!P18;
       ESPORTS!P18
     }) &lt;&gt; ""Status"")
   )
 ),
 """"
)
"),"")</f>
        <v/>
      </c>
    </row>
    <row r="19" ht="22.5" customHeight="1">
      <c r="A19" s="6">
        <v>18.0</v>
      </c>
      <c r="B19" s="11"/>
      <c r="C19" s="7">
        <v>46252.0</v>
      </c>
      <c r="D19" s="8" t="str">
        <f t="shared" si="1"/>
        <v>Tuesday</v>
      </c>
      <c r="E19" s="9" t="str">
        <f>TEXTJOIN(
  CHAR(10) &amp; CHAR(10),
  TRUE,
  IFERROR(WSO!E19, ""),
  IFERROR(MSO!E19, ""),
  IFERROR(FH!E19, ""),
  IFERROR(MGOLF!E19, ""),
  IFERROR(Football!E19, ""),
  IFERROR(WVB!E19, ""),
  IFERROR(XC!E19, ""),
  IFERROR(SWIMMING!E19, ""),
  IFERROR(WTEN!E19, ""),
  IFERROR(TF!E19, ""),
  IFERROR(WGOLF!E19, ""),
  IFERROR(WBB!E19, ""),
  IFERROR(MBB!E19, ""),
  IFERROR(WLAX!E19, ""),
  IFERROR(MLAX!E19, ""),
  IFERROR(SOFT!E19, ""),
  IFERROR(BASE!E19, ""),
  IFERROR(ESPORTS!E19, "")
)
</f>
        <v/>
      </c>
      <c r="F19" s="10" t="str">
        <f>IFERROR(__xludf.DUMMYFUNCTION("TEXTJOIN(
  CHAR(10) &amp; CHAR(10),
  TRUE,
  IFERROR(TEXT(FILTER(WSO!F19, LEN(WSO!F19)), ""h:mm AM/PM""), """"),
  IFERROR(TEXT(FILTER(MSO!F19, LEN(MSO!F19)), ""h:mm AM/PM""), """"),
  IFERROR(TEXT(FILTER(FH!F19, LEN(FH!F19)), ""h:mm AM/PM""), """"),
  IFER"&amp;"ROR(TEXT(FILTER(MGOLF!F19, LEN(MGOLF!F19)), ""h:mm AM/PM""), """"),
  IFERROR(TEXT(FILTER(Football!F19, LEN(Football!F19)), ""h:mm AM/PM""), """"),
  IFERROR(TEXT(FILTER(WVB!F19, LEN(WVB!F19)), ""h:mm AM/PM""), """"),
  IFERROR(TEXT(FILTER(XC!F19, LEN(XC!"&amp;"F19)), ""h:mm AM/PM""), """"),
  IFERROR(TEXT(FILTER(SWIMMING!F19, LEN(SWIMMING!F19)), ""h:mm AM/PM""), """"),
  IFERROR(TEXT(FILTER(WTEN!F19, LEN(WTEN!F19)), ""h:mm AM/PM""), """"),
  IFERROR(TEXT(FILTER(TF!F19, LEN(TF!F19)), ""h:mm AM/PM""), """"),
  IF"&amp;"ERROR(TEXT(FILTER(WGOLF!F19, LEN(WGOLF!F19)), ""h:mm AM/PM""), """"),
  IFERROR(TEXT(FILTER(WBB!F19, LEN(WBB!F19)), ""h:mm AM/PM""), """"),
  IFERROR(TEXT(FILTER(MBB!F19, LEN(MBB!F19)), ""h:mm AM/PM""), """"),
  IFERROR(TEXT(FILTER(WLAX!F19, LEN(WLAX!F19)"&amp;"), ""h:mm AM/PM""), """"),
  IFERROR(TEXT(FILTER(MLAX!F19, LEN(MLAX!F19)), ""h:mm AM/PM""), """"),
  IFERROR(TEXT(FILTER(SOFT!F19, LEN(SOFT!F19)), ""h:mm AM/PM""), """"),
  IFERROR(TEXT(FILTER(BASE!F19, LEN(BASE!F19)), ""h:mm AM/PM""), """"),
  IFERROR(TE"&amp;"XT(FILTER(ESPORTS!F19, LEN(ESPORTS!F19)), ""h:mm AM/PM""), """")
)
"),"")</f>
        <v/>
      </c>
      <c r="G19" s="11" t="str">
        <f>IFERROR(__xludf.DUMMYFUNCTION("TEXTJOIN(
  CHAR(10) &amp; CHAR(10),
  TRUE,
  IFERROR(FILTER(WSO!G19, LEN(WSO!G19)), """"),
  IFERROR(FILTER(MSO!G19, LEN(MSO!G19)), """"),
  IFERROR(FILTER(FH!G19, LEN(FH!G19)), """"),
  IFERROR(FILTER(MGOLF!G19, LEN(MGOLF!G19)), """"),
  IFERROR(FILTER(Foo"&amp;"tball!G19, LEN(Football!G19)), """"),
  IFERROR(FILTER(WVB!G19, LEN(WVB!G19)), """"),
  IFERROR(FILTER(XC!G19, LEN(XC!G19)), """"),
  IFERROR(FILTER(SWIMMING!G19, LEN(SWIMMING!G19)), """"),
  IFERROR(FILTER(WTEN!G19, LEN(WTEN!G19)), """"),
  IFERROR(FILTE"&amp;"R(TF!G19, LEN(TF!G19)), """"),
  IFERROR(FILTER(WGOLF!G19:G1000, LEN(WGOLF!G19)), """"),
  IFERROR(FILTER(WBB!G19, LEN(WBB!G19)), """"),
  IFERROR(FILTER(MBB!G19, LEN(MBB!G19)), """"),
  IFERROR(FILTER(WLAX!G19, LEN(WLAX!G19)), """"),
  IFERROR(FILTER(MLA"&amp;"X!G19, LEN(MLAX!G19)), """"),
  IFERROR(FILTER(SOFT!G19, LEN(SOFT!G19)), """"),
  IFERROR(FILTER(BASE!G19, LEN(BASE!G19)), """"),
  IFERROR(FILTER(ESPORTS!G19, LEN(ESPORTS!G19)), """")
)
"),"")</f>
        <v/>
      </c>
      <c r="H19" s="11" t="str">
        <f>IFERROR(__xludf.DUMMYFUNCTION("TEXTJOIN(
  CHAR(10) &amp; CHAR(10),
  TRUE,
  IFERROR(FILTER(WSO!H19, LEN(WSO!H19)), """"),
  IFERROR(FILTER(MSO!H19, LEN(MSO!H19)), """"),
  IFERROR(FILTER(FH!H19, LEN(FH!H19)), """"),
  IFERROR(FILTER(MGOLF!H19, LEN(MGOLF!H19)), """"),
  IFERROR(FILTER(Foo"&amp;"tball!H19, LEN(Football!H19)), """"),
  IFERROR(FILTER(WVB!H19, LEN(WVB!H19)), """"),
  IFERROR(FILTER(XC!H19, LEN(XC!H19)), """"),
  IFERROR(FILTER(SWIMMING!H19, LEN(SWIMMING!H19)), """"),
  IFERROR(FILTER(WTEN!H19, LEN(WTEN!H19)), """"),
  IFERROR(FILTE"&amp;"R(TF!H19, LEN(TF!H19)), """"),
  IFERROR(FILTER(WGOLF!H19, LEN(WGOLF!H19)), """"),
  IFERROR(FILTER(WBB!H19, LEN(WBB!H19)), """"),
  IFERROR(FILTER(MBB!H19, LEN(MBB!H19)), """"),
  IFERROR(FILTER(WLAX!H19, LEN(WLAX!H19)), """"),
  IFERROR(FILTER(MLAX!H19,"&amp;" LEN(MLAX!H19)), """"),
  IFERROR(FILTER(SOFT!H19, LEN(SOFT!H19)), """"),
  IFERROR(FILTER(BASE!H19, LEN(BASE!H19)), """"),
  IFERROR(FILTER(ESPORTS!H19, LEN(ESPORTS!H19)), """")
)
"),"")</f>
        <v/>
      </c>
      <c r="I19" s="11" t="str">
        <f>IFERROR(__xludf.DUMMYFUNCTION("TEXTJOIN(
  CHAR(10) &amp; CHAR(10),
  TRUE,
  IFERROR(ARRAYFORMULA(TEXT(FILTER(WSO!F19, LEN(WSO!F19)), ""h:mm AM/PM"")), """"),
  IFERROR(ARRAYFORMULA(TEXT(FILTER(MSO!F19, LEN(MSO!F19)), ""h:mm AM/PM"")), """"),
  IFERROR(ARRAYFORMULA(TEXT(FILTER(FH!F19, LEN"&amp;"(FH!F19)), ""h:mm AM/PM"")), """"),
  IFERROR(ARRAYFORMULA(TEXT(FILTER(MGOLF!F19, LEN(MGOLF!F19)), ""h:mm AM/PM"")), """"),
  IFERROR(ARRAYFORMULA(TEXT(FILTER(Football!F19, LEN(Football!F19)), ""h:mm AM/PM"")), """"),
  IFERROR(ARRAYFORMULA(TEXT(FILTER(WV"&amp;"B!F19, LEN(WVB!F19)), ""h:mm AM/PM"")), """"),
  IFERROR(ARRAYFORMULA(TEXT(FILTER(XC!F19, LEN(XC!F19)), ""h:mm AM/PM"")), """"),
  IFERROR(ARRAYFORMULA(TEXT(FILTER(SWIMMING!F19, LEN(SWIMMING!F19)), ""h:mm AM/PM"")), """"),
  IFERROR(ARRAYFORMULA(TEXT(FILT"&amp;"ER(WTEN!F19, LEN(WTEN!F19)), ""h:mm AM/PM"")), """"),
  IFERROR(ARRAYFORMULA(TEXT(FILTER(TF!F19, LEN(TF!F19)), ""h:mm AM/PM"")), """"),
  IFERROR(ARRAYFORMULA(TEXT(FILTER(WGOLF!F19, LEN(WGOLF!F19)), ""h:mm AM/PM"")), """"),
  IFERROR(ARRAYFORMULA(TEXT(FIL"&amp;"TER(WBB!F19, LEN(WBB!F19)), ""h:mm AM/PM"")), """"),
  IFERROR(ARRAYFORMULA(TEXT(FILTER(MBB!F19, LEN(MBB!F19)), ""h:mm AM/PM"")), """"),
  IFERROR(ARRAYFORMULA(TEXT(FILTER(WLAX!F19, LEN(WLAX!F19)), ""h:mm AM/PM"")), """"),
  IFERROR(ARRAYFORMULA(TEXT(FILT"&amp;"ER(MLAX!F19, LEN(MLAX!F19)), ""h:mm AM/PM"")), """"),
  IFERROR(ARRAYFORMULA(TEXT(FILTER(SOFT!F19, LEN(SOFT!F19)), ""h:mm AM/PM"")), """"),
  IFERROR(ARRAYFORMULA(TEXT(FILTER(BASE!F19, LEN(BASE!F19)), ""h:mm AM/PM"")), """"),
  IFERROR(ARRAYFORMULA(TEXT(F"&amp;"ILTER(ESPORTS!F19, LEN(ESPORTS!F19)), ""h:mm AM/PM"")), """")
)
"),"")</f>
        <v/>
      </c>
      <c r="J19" s="12" t="str">
        <f>IFERROR(__xludf.DUMMYFUNCTION("IFERROR(
 TEXTJOIN(
   CHAR(10) &amp; CHAR(10),
   TRUE,
   FILTER(
     FLATTEN({
       WSO!P19;
       MSO!P19;
       FH!P19;
       MGOLF!P19;
       Football!P19;
       WVB!P19;
       XC!P19;
       SWIMMING!P19;
       WTEN!P19;
       TF!P19;
      "&amp;" WGOLF!P19;
       WBB!P19;
       MBB!P19;
       WLAX!P19;
       MLAX!P19;
       SOFT!P19;
       BASE!P19;
       ESPORTS!P19
     }),
     (FLATTEN({
       WSO!P19;
       MSO!P19;
       FH!P19;
       MGOLF!P19;
       Football!P19;
       WVB!P1"&amp;"9;
       XC!P19;
       SWIMMING!P19;
       WTEN!P19;
       TF!P19;
       WGOLF!P19;
       WBB!P19;
       MBB!P19;
       WLAX!P19;
       MLAX!P19;
       SOFT!P19;
       BASE!P19;
       ESPORTS!P19
     }) &lt;&gt; """") *
     (FLATTEN({
       WSO!P"&amp;"19;
       MSO!P19;
       FH!P19;
       MGOLF!P19;
       Football!P19;
       WVB!P19;
       XC!P19;
       SWIMMING!P19;
       WTEN!P19;
       TF!P19;
       WGOLF!P19;
       WBB!P19;
       MBB!P19;
       WLAX!P19;
       MLAX!P19;
       SOFT!P"&amp;"19;
       BASE!P19;
       ESPORTS!P19
     }) &lt;&gt; ""Status"")
   )
 ),
 """"
)
"),"")</f>
        <v/>
      </c>
    </row>
    <row r="20" ht="22.5" customHeight="1">
      <c r="A20" s="6">
        <v>19.0</v>
      </c>
      <c r="B20" s="11"/>
      <c r="C20" s="7">
        <v>46253.0</v>
      </c>
      <c r="D20" s="8" t="str">
        <f t="shared" si="1"/>
        <v>Wednesday</v>
      </c>
      <c r="E20" s="9" t="str">
        <f>TEXTJOIN(
  CHAR(10) &amp; CHAR(10),
  TRUE,
  IFERROR(WSO!E20, ""),
  IFERROR(MSO!E20, ""),
  IFERROR(FH!E20, ""),
  IFERROR(MGOLF!E20, ""),
  IFERROR(Football!E20, ""),
  IFERROR(WVB!E20, ""),
  IFERROR(XC!E20, ""),
  IFERROR(SWIMMING!E20, ""),
  IFERROR(WTEN!E20, ""),
  IFERROR(TF!E20, ""),
  IFERROR(WGOLF!E20, ""),
  IFERROR(WBB!E20, ""),
  IFERROR(MBB!E20, ""),
  IFERROR(WLAX!E20, ""),
  IFERROR(MLAX!E20, ""),
  IFERROR(SOFT!E20, ""),
  IFERROR(BASE!E20, ""),
  IFERROR(ESPORTS!E20, "")
)
</f>
        <v/>
      </c>
      <c r="F20" s="10" t="str">
        <f>IFERROR(__xludf.DUMMYFUNCTION("TEXTJOIN(
  CHAR(10) &amp; CHAR(10),
  TRUE,
  IFERROR(TEXT(FILTER(WSO!F20, LEN(WSO!F20)), ""h:mm AM/PM""), """"),
  IFERROR(TEXT(FILTER(MSO!F20, LEN(MSO!F20)), ""h:mm AM/PM""), """"),
  IFERROR(TEXT(FILTER(FH!F20, LEN(FH!F20)), ""h:mm AM/PM""), """"),
  IFER"&amp;"ROR(TEXT(FILTER(MGOLF!F20, LEN(MGOLF!F20)), ""h:mm AM/PM""), """"),
  IFERROR(TEXT(FILTER(Football!F20, LEN(Football!F20)), ""h:mm AM/PM""), """"),
  IFERROR(TEXT(FILTER(WVB!F20, LEN(WVB!F20)), ""h:mm AM/PM""), """"),
  IFERROR(TEXT(FILTER(XC!F20, LEN(XC!"&amp;"F20)), ""h:mm AM/PM""), """"),
  IFERROR(TEXT(FILTER(SWIMMING!F20, LEN(SWIMMING!F20)), ""h:mm AM/PM""), """"),
  IFERROR(TEXT(FILTER(WTEN!F20, LEN(WTEN!F20)), ""h:mm AM/PM""), """"),
  IFERROR(TEXT(FILTER(TF!F20, LEN(TF!F20)), ""h:mm AM/PM""), """"),
  IF"&amp;"ERROR(TEXT(FILTER(WGOLF!F20, LEN(WGOLF!F20)), ""h:mm AM/PM""), """"),
  IFERROR(TEXT(FILTER(WBB!F20, LEN(WBB!F20)), ""h:mm AM/PM""), """"),
  IFERROR(TEXT(FILTER(MBB!F20, LEN(MBB!F20)), ""h:mm AM/PM""), """"),
  IFERROR(TEXT(FILTER(WLAX!F20, LEN(WLAX!F20)"&amp;"), ""h:mm AM/PM""), """"),
  IFERROR(TEXT(FILTER(MLAX!F20, LEN(MLAX!F20)), ""h:mm AM/PM""), """"),
  IFERROR(TEXT(FILTER(SOFT!F20, LEN(SOFT!F20)), ""h:mm AM/PM""), """"),
  IFERROR(TEXT(FILTER(BASE!F20, LEN(BASE!F20)), ""h:mm AM/PM""), """"),
  IFERROR(TE"&amp;"XT(FILTER(ESPORTS!F20, LEN(ESPORTS!F20)), ""h:mm AM/PM""), """")
)
"),"")</f>
        <v/>
      </c>
      <c r="G20" s="11" t="str">
        <f>IFERROR(__xludf.DUMMYFUNCTION("TEXTJOIN(
  CHAR(10) &amp; CHAR(10),
  TRUE,
  IFERROR(FILTER(WSO!G20, LEN(WSO!G20)), """"),
  IFERROR(FILTER(MSO!G20, LEN(MSO!G20)), """"),
  IFERROR(FILTER(FH!G20, LEN(FH!G20)), """"),
  IFERROR(FILTER(MGOLF!G20, LEN(MGOLF!G20)), """"),
  IFERROR(FILTER(Foo"&amp;"tball!G20, LEN(Football!G20)), """"),
  IFERROR(FILTER(WVB!G20, LEN(WVB!G20)), """"),
  IFERROR(FILTER(XC!G20, LEN(XC!G20)), """"),
  IFERROR(FILTER(SWIMMING!G20, LEN(SWIMMING!G20)), """"),
  IFERROR(FILTER(WTEN!G20, LEN(WTEN!G20)), """"),
  IFERROR(FILTE"&amp;"R(TF!G20, LEN(TF!G20)), """"),
  IFERROR(FILTER(WGOLF!G20:G1000, LEN(WGOLF!G20)), """"),
  IFERROR(FILTER(WBB!G20, LEN(WBB!G20)), """"),
  IFERROR(FILTER(MBB!G20, LEN(MBB!G20)), """"),
  IFERROR(FILTER(WLAX!G20, LEN(WLAX!G20)), """"),
  IFERROR(FILTER(MLA"&amp;"X!G20, LEN(MLAX!G20)), """"),
  IFERROR(FILTER(SOFT!G20, LEN(SOFT!G20)), """"),
  IFERROR(FILTER(BASE!G20, LEN(BASE!G20)), """"),
  IFERROR(FILTER(ESPORTS!G20, LEN(ESPORTS!G20)), """")
)
"),"")</f>
        <v/>
      </c>
      <c r="H20" s="11" t="str">
        <f>IFERROR(__xludf.DUMMYFUNCTION("TEXTJOIN(
  CHAR(10) &amp; CHAR(10),
  TRUE,
  IFERROR(FILTER(WSO!H20, LEN(WSO!H20)), """"),
  IFERROR(FILTER(MSO!H20, LEN(MSO!H20)), """"),
  IFERROR(FILTER(FH!H20, LEN(FH!H20)), """"),
  IFERROR(FILTER(MGOLF!H20, LEN(MGOLF!H20)), """"),
  IFERROR(FILTER(Foo"&amp;"tball!H20, LEN(Football!H20)), """"),
  IFERROR(FILTER(WVB!H20, LEN(WVB!H20)), """"),
  IFERROR(FILTER(XC!H20, LEN(XC!H20)), """"),
  IFERROR(FILTER(SWIMMING!H20, LEN(SWIMMING!H20)), """"),
  IFERROR(FILTER(WTEN!H20, LEN(WTEN!H20)), """"),
  IFERROR(FILTE"&amp;"R(TF!H20, LEN(TF!H20)), """"),
  IFERROR(FILTER(WGOLF!H20, LEN(WGOLF!H20)), """"),
  IFERROR(FILTER(WBB!H20, LEN(WBB!H20)), """"),
  IFERROR(FILTER(MBB!H20, LEN(MBB!H20)), """"),
  IFERROR(FILTER(WLAX!H20, LEN(WLAX!H20)), """"),
  IFERROR(FILTER(MLAX!H20,"&amp;" LEN(MLAX!H20)), """"),
  IFERROR(FILTER(SOFT!H20, LEN(SOFT!H20)), """"),
  IFERROR(FILTER(BASE!H20, LEN(BASE!H20)), """"),
  IFERROR(FILTER(ESPORTS!H20, LEN(ESPORTS!H20)), """")
)
"),"")</f>
        <v/>
      </c>
      <c r="I20" s="11" t="str">
        <f>IFERROR(__xludf.DUMMYFUNCTION("TEXTJOIN(
  CHAR(10) &amp; CHAR(10),
  TRUE,
  IFERROR(ARRAYFORMULA(TEXT(FILTER(WSO!F20, LEN(WSO!F20)), ""h:mm AM/PM"")), """"),
  IFERROR(ARRAYFORMULA(TEXT(FILTER(MSO!F20, LEN(MSO!F20)), ""h:mm AM/PM"")), """"),
  IFERROR(ARRAYFORMULA(TEXT(FILTER(FH!F20, LEN"&amp;"(FH!F20)), ""h:mm AM/PM"")), """"),
  IFERROR(ARRAYFORMULA(TEXT(FILTER(MGOLF!F20, LEN(MGOLF!F20)), ""h:mm AM/PM"")), """"),
  IFERROR(ARRAYFORMULA(TEXT(FILTER(Football!F20, LEN(Football!F20)), ""h:mm AM/PM"")), """"),
  IFERROR(ARRAYFORMULA(TEXT(FILTER(WV"&amp;"B!F20, LEN(WVB!F20)), ""h:mm AM/PM"")), """"),
  IFERROR(ARRAYFORMULA(TEXT(FILTER(XC!F20, LEN(XC!F20)), ""h:mm AM/PM"")), """"),
  IFERROR(ARRAYFORMULA(TEXT(FILTER(SWIMMING!F20, LEN(SWIMMING!F20)), ""h:mm AM/PM"")), """"),
  IFERROR(ARRAYFORMULA(TEXT(FILT"&amp;"ER(WTEN!F20, LEN(WTEN!F20)), ""h:mm AM/PM"")), """"),
  IFERROR(ARRAYFORMULA(TEXT(FILTER(TF!F20, LEN(TF!F20)), ""h:mm AM/PM"")), """"),
  IFERROR(ARRAYFORMULA(TEXT(FILTER(WGOLF!F20, LEN(WGOLF!F20)), ""h:mm AM/PM"")), """"),
  IFERROR(ARRAYFORMULA(TEXT(FIL"&amp;"TER(WBB!F20, LEN(WBB!F20)), ""h:mm AM/PM"")), """"),
  IFERROR(ARRAYFORMULA(TEXT(FILTER(MBB!F20, LEN(MBB!F20)), ""h:mm AM/PM"")), """"),
  IFERROR(ARRAYFORMULA(TEXT(FILTER(WLAX!F20, LEN(WLAX!F20)), ""h:mm AM/PM"")), """"),
  IFERROR(ARRAYFORMULA(TEXT(FILT"&amp;"ER(MLAX!F20, LEN(MLAX!F20)), ""h:mm AM/PM"")), """"),
  IFERROR(ARRAYFORMULA(TEXT(FILTER(SOFT!F20, LEN(SOFT!F20)), ""h:mm AM/PM"")), """"),
  IFERROR(ARRAYFORMULA(TEXT(FILTER(BASE!F20, LEN(BASE!F20)), ""h:mm AM/PM"")), """"),
  IFERROR(ARRAYFORMULA(TEXT(F"&amp;"ILTER(ESPORTS!F20, LEN(ESPORTS!F20)), ""h:mm AM/PM"")), """")
)
"),"")</f>
        <v/>
      </c>
      <c r="J20" s="12" t="str">
        <f>IFERROR(__xludf.DUMMYFUNCTION("IFERROR(
 TEXTJOIN(
   CHAR(10) &amp; CHAR(10),
   TRUE,
   FILTER(
     FLATTEN({
       WSO!P20;
       MSO!P20;
       FH!P20;
       MGOLF!P20;
       Football!P20;
       WVB!P20;
       XC!P20;
       SWIMMING!P20;
       WTEN!P20;
       TF!P20;
      "&amp;" WGOLF!P20;
       WBB!P20;
       MBB!P20;
       WLAX!P20;
       MLAX!P20;
       SOFT!P20;
       BASE!P20;
       ESPORTS!P20
     }),
     (FLATTEN({
       WSO!P20;
       MSO!P20;
       FH!P20;
       MGOLF!P20;
       Football!P20;
       WVB!P2"&amp;"0;
       XC!P20;
       SWIMMING!P20;
       WTEN!P20;
       TF!P20;
       WGOLF!P20;
       WBB!P20;
       MBB!P20;
       WLAX!P20;
       MLAX!P20;
       SOFT!P20;
       BASE!P20;
       ESPORTS!P20
     }) &lt;&gt; """") *
     (FLATTEN({
       WSO!P"&amp;"20;
       MSO!P20;
       FH!P20;
       MGOLF!P20;
       Football!P20;
       WVB!P20;
       XC!P20;
       SWIMMING!P20;
       WTEN!P20;
       TF!P20;
       WGOLF!P20;
       WBB!P20;
       MBB!P20;
       WLAX!P20;
       MLAX!P20;
       SOFT!P"&amp;"20;
       BASE!P20;
       ESPORTS!P20
     }) &lt;&gt; ""Status"")
   )
 ),
 """"
)
"),"")</f>
        <v/>
      </c>
    </row>
    <row r="21" ht="22.5" customHeight="1">
      <c r="A21" s="6">
        <v>20.0</v>
      </c>
      <c r="B21" s="11"/>
      <c r="C21" s="7">
        <v>46254.0</v>
      </c>
      <c r="D21" s="8" t="str">
        <f t="shared" si="1"/>
        <v>Thursday</v>
      </c>
      <c r="E21" s="9" t="str">
        <f>TEXTJOIN(
  CHAR(10) &amp; CHAR(10),
  TRUE,
  IFERROR(WSO!E21, ""),
  IFERROR(MSO!E21, ""),
  IFERROR(FH!E21, ""),
  IFERROR(MGOLF!E21, ""),
  IFERROR(Football!E21, ""),
  IFERROR(WVB!E21, ""),
  IFERROR(XC!E21, ""),
  IFERROR(SWIMMING!E21, ""),
  IFERROR(WTEN!E21, ""),
  IFERROR(TF!E21, ""),
  IFERROR(WGOLF!E21, ""),
  IFERROR(WBB!E21, ""),
  IFERROR(MBB!E21, ""),
  IFERROR(WLAX!E21, ""),
  IFERROR(MLAX!E21, ""),
  IFERROR(SOFT!E21, ""),
  IFERROR(BASE!E21, ""),
  IFERROR(ESPORTS!E21, "")
)
</f>
        <v/>
      </c>
      <c r="F21" s="10" t="str">
        <f>IFERROR(__xludf.DUMMYFUNCTION("TEXTJOIN(
  CHAR(10) &amp; CHAR(10),
  TRUE,
  IFERROR(TEXT(FILTER(WSO!F21, LEN(WSO!F21)), ""h:mm AM/PM""), """"),
  IFERROR(TEXT(FILTER(MSO!F21, LEN(MSO!F21)), ""h:mm AM/PM""), """"),
  IFERROR(TEXT(FILTER(FH!F21, LEN(FH!F21)), ""h:mm AM/PM""), """"),
  IFER"&amp;"ROR(TEXT(FILTER(MGOLF!F21, LEN(MGOLF!F21)), ""h:mm AM/PM""), """"),
  IFERROR(TEXT(FILTER(Football!F21, LEN(Football!F21)), ""h:mm AM/PM""), """"),
  IFERROR(TEXT(FILTER(WVB!F21, LEN(WVB!F21)), ""h:mm AM/PM""), """"),
  IFERROR(TEXT(FILTER(XC!F21, LEN(XC!"&amp;"F21)), ""h:mm AM/PM""), """"),
  IFERROR(TEXT(FILTER(SWIMMING!F21, LEN(SWIMMING!F21)), ""h:mm AM/PM""), """"),
  IFERROR(TEXT(FILTER(WTEN!F21, LEN(WTEN!F21)), ""h:mm AM/PM""), """"),
  IFERROR(TEXT(FILTER(TF!F21, LEN(TF!F21)), ""h:mm AM/PM""), """"),
  IF"&amp;"ERROR(TEXT(FILTER(WGOLF!F21, LEN(WGOLF!F21)), ""h:mm AM/PM""), """"),
  IFERROR(TEXT(FILTER(WBB!F21, LEN(WBB!F21)), ""h:mm AM/PM""), """"),
  IFERROR(TEXT(FILTER(MBB!F21, LEN(MBB!F21)), ""h:mm AM/PM""), """"),
  IFERROR(TEXT(FILTER(WLAX!F21, LEN(WLAX!F21)"&amp;"), ""h:mm AM/PM""), """"),
  IFERROR(TEXT(FILTER(MLAX!F21, LEN(MLAX!F21)), ""h:mm AM/PM""), """"),
  IFERROR(TEXT(FILTER(SOFT!F21, LEN(SOFT!F21)), ""h:mm AM/PM""), """"),
  IFERROR(TEXT(FILTER(BASE!F21, LEN(BASE!F21)), ""h:mm AM/PM""), """"),
  IFERROR(TE"&amp;"XT(FILTER(ESPORTS!F21, LEN(ESPORTS!F21)), ""h:mm AM/PM""), """")
)
"),"")</f>
        <v/>
      </c>
      <c r="G21" s="11" t="str">
        <f>IFERROR(__xludf.DUMMYFUNCTION("TEXTJOIN(
  CHAR(10) &amp; CHAR(10),
  TRUE,
  IFERROR(FILTER(WSO!G21, LEN(WSO!G21)), """"),
  IFERROR(FILTER(MSO!G21, LEN(MSO!G21)), """"),
  IFERROR(FILTER(FH!G21, LEN(FH!G21)), """"),
  IFERROR(FILTER(MGOLF!G21, LEN(MGOLF!G21)), """"),
  IFERROR(FILTER(Foo"&amp;"tball!G21, LEN(Football!G21)), """"),
  IFERROR(FILTER(WVB!G21, LEN(WVB!G21)), """"),
  IFERROR(FILTER(XC!G21, LEN(XC!G21)), """"),
  IFERROR(FILTER(SWIMMING!G21, LEN(SWIMMING!G21)), """"),
  IFERROR(FILTER(WTEN!G21, LEN(WTEN!G21)), """"),
  IFERROR(FILTE"&amp;"R(TF!G21, LEN(TF!G21)), """"),
  IFERROR(FILTER(WGOLF!G21:G1000, LEN(WGOLF!G21)), """"),
  IFERROR(FILTER(WBB!G21, LEN(WBB!G21)), """"),
  IFERROR(FILTER(MBB!G21, LEN(MBB!G21)), """"),
  IFERROR(FILTER(WLAX!G21, LEN(WLAX!G21)), """"),
  IFERROR(FILTER(MLA"&amp;"X!G21, LEN(MLAX!G21)), """"),
  IFERROR(FILTER(SOFT!G21, LEN(SOFT!G21)), """"),
  IFERROR(FILTER(BASE!G21, LEN(BASE!G21)), """"),
  IFERROR(FILTER(ESPORTS!G21, LEN(ESPORTS!G21)), """")
)
"),"")</f>
        <v/>
      </c>
      <c r="H21" s="11" t="str">
        <f>IFERROR(__xludf.DUMMYFUNCTION("TEXTJOIN(
  CHAR(10) &amp; CHAR(10),
  TRUE,
  IFERROR(FILTER(WSO!H21, LEN(WSO!H21)), """"),
  IFERROR(FILTER(MSO!H21, LEN(MSO!H21)), """"),
  IFERROR(FILTER(FH!H21, LEN(FH!H21)), """"),
  IFERROR(FILTER(MGOLF!H21, LEN(MGOLF!H21)), """"),
  IFERROR(FILTER(Foo"&amp;"tball!H21, LEN(Football!H21)), """"),
  IFERROR(FILTER(WVB!H21, LEN(WVB!H21)), """"),
  IFERROR(FILTER(XC!H21, LEN(XC!H21)), """"),
  IFERROR(FILTER(SWIMMING!H21, LEN(SWIMMING!H21)), """"),
  IFERROR(FILTER(WTEN!H21, LEN(WTEN!H21)), """"),
  IFERROR(FILTE"&amp;"R(TF!H21, LEN(TF!H21)), """"),
  IFERROR(FILTER(WGOLF!H21, LEN(WGOLF!H21)), """"),
  IFERROR(FILTER(WBB!H21, LEN(WBB!H21)), """"),
  IFERROR(FILTER(MBB!H21, LEN(MBB!H21)), """"),
  IFERROR(FILTER(WLAX!H21, LEN(WLAX!H21)), """"),
  IFERROR(FILTER(MLAX!H21,"&amp;" LEN(MLAX!H21)), """"),
  IFERROR(FILTER(SOFT!H21, LEN(SOFT!H21)), """"),
  IFERROR(FILTER(BASE!H21, LEN(BASE!H21)), """"),
  IFERROR(FILTER(ESPORTS!H21, LEN(ESPORTS!H21)), """")
)
"),"")</f>
        <v/>
      </c>
      <c r="I21" s="11" t="str">
        <f>IFERROR(__xludf.DUMMYFUNCTION("TEXTJOIN(
  CHAR(10) &amp; CHAR(10),
  TRUE,
  IFERROR(ARRAYFORMULA(TEXT(FILTER(WSO!F21, LEN(WSO!F21)), ""h:mm AM/PM"")), """"),
  IFERROR(ARRAYFORMULA(TEXT(FILTER(MSO!F21, LEN(MSO!F21)), ""h:mm AM/PM"")), """"),
  IFERROR(ARRAYFORMULA(TEXT(FILTER(FH!F21, LEN"&amp;"(FH!F21)), ""h:mm AM/PM"")), """"),
  IFERROR(ARRAYFORMULA(TEXT(FILTER(MGOLF!F21, LEN(MGOLF!F21)), ""h:mm AM/PM"")), """"),
  IFERROR(ARRAYFORMULA(TEXT(FILTER(Football!F21, LEN(Football!F21)), ""h:mm AM/PM"")), """"),
  IFERROR(ARRAYFORMULA(TEXT(FILTER(WV"&amp;"B!F21, LEN(WVB!F21)), ""h:mm AM/PM"")), """"),
  IFERROR(ARRAYFORMULA(TEXT(FILTER(XC!F21, LEN(XC!F21)), ""h:mm AM/PM"")), """"),
  IFERROR(ARRAYFORMULA(TEXT(FILTER(SWIMMING!F21, LEN(SWIMMING!F21)), ""h:mm AM/PM"")), """"),
  IFERROR(ARRAYFORMULA(TEXT(FILT"&amp;"ER(WTEN!F21, LEN(WTEN!F21)), ""h:mm AM/PM"")), """"),
  IFERROR(ARRAYFORMULA(TEXT(FILTER(TF!F21, LEN(TF!F21)), ""h:mm AM/PM"")), """"),
  IFERROR(ARRAYFORMULA(TEXT(FILTER(WGOLF!F21, LEN(WGOLF!F21)), ""h:mm AM/PM"")), """"),
  IFERROR(ARRAYFORMULA(TEXT(FIL"&amp;"TER(WBB!F21, LEN(WBB!F21)), ""h:mm AM/PM"")), """"),
  IFERROR(ARRAYFORMULA(TEXT(FILTER(MBB!F21, LEN(MBB!F21)), ""h:mm AM/PM"")), """"),
  IFERROR(ARRAYFORMULA(TEXT(FILTER(WLAX!F21, LEN(WLAX!F21)), ""h:mm AM/PM"")), """"),
  IFERROR(ARRAYFORMULA(TEXT(FILT"&amp;"ER(MLAX!F21, LEN(MLAX!F21)), ""h:mm AM/PM"")), """"),
  IFERROR(ARRAYFORMULA(TEXT(FILTER(SOFT!F21, LEN(SOFT!F21)), ""h:mm AM/PM"")), """"),
  IFERROR(ARRAYFORMULA(TEXT(FILTER(BASE!F21, LEN(BASE!F21)), ""h:mm AM/PM"")), """"),
  IFERROR(ARRAYFORMULA(TEXT(F"&amp;"ILTER(ESPORTS!F21, LEN(ESPORTS!F21)), ""h:mm AM/PM"")), """")
)
"),"")</f>
        <v/>
      </c>
      <c r="J21" s="12" t="str">
        <f>IFERROR(__xludf.DUMMYFUNCTION("IFERROR(
 TEXTJOIN(
   CHAR(10) &amp; CHAR(10),
   TRUE,
   FILTER(
     FLATTEN({
       WSO!P21;
       MSO!P21;
       FH!P21;
       MGOLF!P21;
       Football!P21;
       WVB!P21;
       XC!P21;
       SWIMMING!P21;
       WTEN!P21;
       TF!P21;
      "&amp;" WGOLF!P21;
       WBB!P21;
       MBB!P21;
       WLAX!P21;
       MLAX!P21;
       SOFT!P21;
       BASE!P21;
       ESPORTS!P21
     }),
     (FLATTEN({
       WSO!P21;
       MSO!P21;
       FH!P21;
       MGOLF!P21;
       Football!P21;
       WVB!P2"&amp;"1;
       XC!P21;
       SWIMMING!P21;
       WTEN!P21;
       TF!P21;
       WGOLF!P21;
       WBB!P21;
       MBB!P21;
       WLAX!P21;
       MLAX!P21;
       SOFT!P21;
       BASE!P21;
       ESPORTS!P21
     }) &lt;&gt; """") *
     (FLATTEN({
       WSO!P"&amp;"21;
       MSO!P21;
       FH!P21;
       MGOLF!P21;
       Football!P21;
       WVB!P21;
       XC!P21;
       SWIMMING!P21;
       WTEN!P21;
       TF!P21;
       WGOLF!P21;
       WBB!P21;
       MBB!P21;
       WLAX!P21;
       MLAX!P21;
       SOFT!P"&amp;"21;
       BASE!P21;
       ESPORTS!P21
     }) &lt;&gt; ""Status"")
   )
 ),
 """"
)
"),"")</f>
        <v/>
      </c>
    </row>
    <row r="22" ht="22.5" customHeight="1">
      <c r="A22" s="6">
        <v>21.0</v>
      </c>
      <c r="B22" s="11"/>
      <c r="C22" s="7">
        <v>46255.0</v>
      </c>
      <c r="D22" s="8" t="str">
        <f t="shared" si="1"/>
        <v>Friday</v>
      </c>
      <c r="E22" s="9" t="str">
        <f>TEXTJOIN(
  CHAR(10) &amp; CHAR(10),
  TRUE,
  IFERROR(WSO!E22, ""),
  IFERROR(MSO!E22, ""),
  IFERROR(FH!E22, ""),
  IFERROR(MGOLF!E22, ""),
  IFERROR(Football!E22, ""),
  IFERROR(WVB!E22, ""),
  IFERROR(XC!E22, ""),
  IFERROR(SWIMMING!E22, ""),
  IFERROR(WTEN!E22, ""),
  IFERROR(TF!E22, ""),
  IFERROR(WGOLF!E22, ""),
  IFERROR(WBB!E22, ""),
  IFERROR(MBB!E22, ""),
  IFERROR(WLAX!E22, ""),
  IFERROR(MLAX!E22, ""),
  IFERROR(SOFT!E22, ""),
  IFERROR(BASE!E22, ""),
  IFERROR(ESPORTS!E22, "")
)
</f>
        <v/>
      </c>
      <c r="F22" s="10" t="str">
        <f>IFERROR(__xludf.DUMMYFUNCTION("TEXTJOIN(
  CHAR(10) &amp; CHAR(10),
  TRUE,
  IFERROR(TEXT(FILTER(WSO!F22, LEN(WSO!F22)), ""h:mm AM/PM""), """"),
  IFERROR(TEXT(FILTER(MSO!F22, LEN(MSO!F22)), ""h:mm AM/PM""), """"),
  IFERROR(TEXT(FILTER(FH!F22, LEN(FH!F22)), ""h:mm AM/PM""), """"),
  IFER"&amp;"ROR(TEXT(FILTER(MGOLF!F22, LEN(MGOLF!F22)), ""h:mm AM/PM""), """"),
  IFERROR(TEXT(FILTER(Football!F22, LEN(Football!F22)), ""h:mm AM/PM""), """"),
  IFERROR(TEXT(FILTER(WVB!F22, LEN(WVB!F22)), ""h:mm AM/PM""), """"),
  IFERROR(TEXT(FILTER(XC!F22, LEN(XC!"&amp;"F22)), ""h:mm AM/PM""), """"),
  IFERROR(TEXT(FILTER(SWIMMING!F22, LEN(SWIMMING!F22)), ""h:mm AM/PM""), """"),
  IFERROR(TEXT(FILTER(WTEN!F22, LEN(WTEN!F22)), ""h:mm AM/PM""), """"),
  IFERROR(TEXT(FILTER(TF!F22, LEN(TF!F22)), ""h:mm AM/PM""), """"),
  IF"&amp;"ERROR(TEXT(FILTER(WGOLF!F22, LEN(WGOLF!F22)), ""h:mm AM/PM""), """"),
  IFERROR(TEXT(FILTER(WBB!F22, LEN(WBB!F22)), ""h:mm AM/PM""), """"),
  IFERROR(TEXT(FILTER(MBB!F22, LEN(MBB!F22)), ""h:mm AM/PM""), """"),
  IFERROR(TEXT(FILTER(WLAX!F22, LEN(WLAX!F22)"&amp;"), ""h:mm AM/PM""), """"),
  IFERROR(TEXT(FILTER(MLAX!F22, LEN(MLAX!F22)), ""h:mm AM/PM""), """"),
  IFERROR(TEXT(FILTER(SOFT!F22, LEN(SOFT!F22)), ""h:mm AM/PM""), """"),
  IFERROR(TEXT(FILTER(BASE!F22, LEN(BASE!F22)), ""h:mm AM/PM""), """"),
  IFERROR(TE"&amp;"XT(FILTER(ESPORTS!F22, LEN(ESPORTS!F22)), ""h:mm AM/PM""), """")
)
"),"")</f>
        <v/>
      </c>
      <c r="G22" s="11" t="str">
        <f>IFERROR(__xludf.DUMMYFUNCTION("TEXTJOIN(
  CHAR(10) &amp; CHAR(10),
  TRUE,
  IFERROR(FILTER(WSO!G22, LEN(WSO!G22)), """"),
  IFERROR(FILTER(MSO!G22, LEN(MSO!G22)), """"),
  IFERROR(FILTER(FH!G22, LEN(FH!G22)), """"),
  IFERROR(FILTER(MGOLF!G22, LEN(MGOLF!G22)), """"),
  IFERROR(FILTER(Foo"&amp;"tball!G22, LEN(Football!G22)), """"),
  IFERROR(FILTER(WVB!G22, LEN(WVB!G22)), """"),
  IFERROR(FILTER(XC!G22, LEN(XC!G22)), """"),
  IFERROR(FILTER(SWIMMING!G22, LEN(SWIMMING!G22)), """"),
  IFERROR(FILTER(WTEN!G22, LEN(WTEN!G22)), """"),
  IFERROR(FILTE"&amp;"R(TF!G22, LEN(TF!G22)), """"),
  IFERROR(FILTER(WGOLF!G22:G1000, LEN(WGOLF!G22)), """"),
  IFERROR(FILTER(WBB!G22, LEN(WBB!G22)), """"),
  IFERROR(FILTER(MBB!G22, LEN(MBB!G22)), """"),
  IFERROR(FILTER(WLAX!G22, LEN(WLAX!G22)), """"),
  IFERROR(FILTER(MLA"&amp;"X!G22, LEN(MLAX!G22)), """"),
  IFERROR(FILTER(SOFT!G22, LEN(SOFT!G22)), """"),
  IFERROR(FILTER(BASE!G22, LEN(BASE!G22)), """"),
  IFERROR(FILTER(ESPORTS!G22, LEN(ESPORTS!G22)), """")
)
"),"")</f>
        <v/>
      </c>
      <c r="H22" s="11" t="str">
        <f>IFERROR(__xludf.DUMMYFUNCTION("TEXTJOIN(
  CHAR(10) &amp; CHAR(10),
  TRUE,
  IFERROR(FILTER(WSO!H22, LEN(WSO!H22)), """"),
  IFERROR(FILTER(MSO!H22, LEN(MSO!H22)), """"),
  IFERROR(FILTER(FH!H22, LEN(FH!H22)), """"),
  IFERROR(FILTER(MGOLF!H22, LEN(MGOLF!H22)), """"),
  IFERROR(FILTER(Foo"&amp;"tball!H22, LEN(Football!H22)), """"),
  IFERROR(FILTER(WVB!H22, LEN(WVB!H22)), """"),
  IFERROR(FILTER(XC!H22, LEN(XC!H22)), """"),
  IFERROR(FILTER(SWIMMING!H22, LEN(SWIMMING!H22)), """"),
  IFERROR(FILTER(WTEN!H22, LEN(WTEN!H22)), """"),
  IFERROR(FILTE"&amp;"R(TF!H22, LEN(TF!H22)), """"),
  IFERROR(FILTER(WGOLF!H22, LEN(WGOLF!H22)), """"),
  IFERROR(FILTER(WBB!H22, LEN(WBB!H22)), """"),
  IFERROR(FILTER(MBB!H22, LEN(MBB!H22)), """"),
  IFERROR(FILTER(WLAX!H22, LEN(WLAX!H22)), """"),
  IFERROR(FILTER(MLAX!H22,"&amp;" LEN(MLAX!H22)), """"),
  IFERROR(FILTER(SOFT!H22, LEN(SOFT!H22)), """"),
  IFERROR(FILTER(BASE!H22, LEN(BASE!H22)), """"),
  IFERROR(FILTER(ESPORTS!H22, LEN(ESPORTS!H22)), """")
)
"),"")</f>
        <v/>
      </c>
      <c r="I22" s="11" t="str">
        <f>IFERROR(__xludf.DUMMYFUNCTION("TEXTJOIN(
  CHAR(10) &amp; CHAR(10),
  TRUE,
  IFERROR(ARRAYFORMULA(TEXT(FILTER(WSO!F22, LEN(WSO!F22)), ""h:mm AM/PM"")), """"),
  IFERROR(ARRAYFORMULA(TEXT(FILTER(MSO!F22, LEN(MSO!F22)), ""h:mm AM/PM"")), """"),
  IFERROR(ARRAYFORMULA(TEXT(FILTER(FH!F22, LEN"&amp;"(FH!F22)), ""h:mm AM/PM"")), """"),
  IFERROR(ARRAYFORMULA(TEXT(FILTER(MGOLF!F22, LEN(MGOLF!F22)), ""h:mm AM/PM"")), """"),
  IFERROR(ARRAYFORMULA(TEXT(FILTER(Football!F22, LEN(Football!F22)), ""h:mm AM/PM"")), """"),
  IFERROR(ARRAYFORMULA(TEXT(FILTER(WV"&amp;"B!F22, LEN(WVB!F22)), ""h:mm AM/PM"")), """"),
  IFERROR(ARRAYFORMULA(TEXT(FILTER(XC!F22, LEN(XC!F22)), ""h:mm AM/PM"")), """"),
  IFERROR(ARRAYFORMULA(TEXT(FILTER(SWIMMING!F22, LEN(SWIMMING!F22)), ""h:mm AM/PM"")), """"),
  IFERROR(ARRAYFORMULA(TEXT(FILT"&amp;"ER(WTEN!F22, LEN(WTEN!F22)), ""h:mm AM/PM"")), """"),
  IFERROR(ARRAYFORMULA(TEXT(FILTER(TF!F22, LEN(TF!F22)), ""h:mm AM/PM"")), """"),
  IFERROR(ARRAYFORMULA(TEXT(FILTER(WGOLF!F22, LEN(WGOLF!F22)), ""h:mm AM/PM"")), """"),
  IFERROR(ARRAYFORMULA(TEXT(FIL"&amp;"TER(WBB!F22, LEN(WBB!F22)), ""h:mm AM/PM"")), """"),
  IFERROR(ARRAYFORMULA(TEXT(FILTER(MBB!F22, LEN(MBB!F22)), ""h:mm AM/PM"")), """"),
  IFERROR(ARRAYFORMULA(TEXT(FILTER(WLAX!F22, LEN(WLAX!F22)), ""h:mm AM/PM"")), """"),
  IFERROR(ARRAYFORMULA(TEXT(FILT"&amp;"ER(MLAX!F22, LEN(MLAX!F22)), ""h:mm AM/PM"")), """"),
  IFERROR(ARRAYFORMULA(TEXT(FILTER(SOFT!F22, LEN(SOFT!F22)), ""h:mm AM/PM"")), """"),
  IFERROR(ARRAYFORMULA(TEXT(FILTER(BASE!F22, LEN(BASE!F22)), ""h:mm AM/PM"")), """"),
  IFERROR(ARRAYFORMULA(TEXT(F"&amp;"ILTER(ESPORTS!F22, LEN(ESPORTS!F22)), ""h:mm AM/PM"")), """")
)
"),"")</f>
        <v/>
      </c>
      <c r="J22" s="12" t="str">
        <f>IFERROR(__xludf.DUMMYFUNCTION("IFERROR(
 TEXTJOIN(
   CHAR(10) &amp; CHAR(10),
   TRUE,
   FILTER(
     FLATTEN({
       WSO!P22;
       MSO!P22;
       FH!P22;
       MGOLF!P22;
       Football!P22;
       WVB!P22;
       XC!P22;
       SWIMMING!P22;
       WTEN!P22;
       TF!P22;
      "&amp;" WGOLF!P22;
       WBB!P22;
       MBB!P22;
       WLAX!P22;
       MLAX!P22;
       SOFT!P22;
       BASE!P22;
       ESPORTS!P22
     }),
     (FLATTEN({
       WSO!P22;
       MSO!P22;
       FH!P22;
       MGOLF!P22;
       Football!P22;
       WVB!P2"&amp;"2;
       XC!P22;
       SWIMMING!P22;
       WTEN!P22;
       TF!P22;
       WGOLF!P22;
       WBB!P22;
       MBB!P22;
       WLAX!P22;
       MLAX!P22;
       SOFT!P22;
       BASE!P22;
       ESPORTS!P22
     }) &lt;&gt; """") *
     (FLATTEN({
       WSO!P"&amp;"22;
       MSO!P22;
       FH!P22;
       MGOLF!P22;
       Football!P22;
       WVB!P22;
       XC!P22;
       SWIMMING!P22;
       WTEN!P22;
       TF!P22;
       WGOLF!P22;
       WBB!P22;
       MBB!P22;
       WLAX!P22;
       MLAX!P22;
       SOFT!P"&amp;"22;
       BASE!P22;
       ESPORTS!P22
     }) &lt;&gt; ""Status"")
   )
 ),
 """"
)
"),"")</f>
        <v/>
      </c>
    </row>
    <row r="23" ht="22.5" customHeight="1">
      <c r="A23" s="6">
        <v>22.0</v>
      </c>
      <c r="B23" s="11"/>
      <c r="C23" s="7">
        <v>46256.0</v>
      </c>
      <c r="D23" s="8" t="str">
        <f t="shared" si="1"/>
        <v>Saturday</v>
      </c>
      <c r="E23" s="9" t="str">
        <f>TEXTJOIN(
  CHAR(10) &amp; CHAR(10),
  TRUE,
  IFERROR(WSO!E23, ""),
  IFERROR(MSO!E23, ""),
  IFERROR(FH!E23, ""),
  IFERROR(MGOLF!E23, ""),
  IFERROR(Football!E23, ""),
  IFERROR(WVB!E23, ""),
  IFERROR(XC!E23, ""),
  IFERROR(SWIMMING!E23, ""),
  IFERROR(WTEN!E23, ""),
  IFERROR(TF!E23, ""),
  IFERROR(WGOLF!E23, ""),
  IFERROR(WBB!E23, ""),
  IFERROR(MBB!E23, ""),
  IFERROR(WLAX!E23, ""),
  IFERROR(MLAX!E23, ""),
  IFERROR(SOFT!E23, ""),
  IFERROR(BASE!E23, ""),
  IFERROR(ESPORTS!E23, "")
)
</f>
        <v>MSO</v>
      </c>
      <c r="F23" s="10" t="str">
        <f>IFERROR(__xludf.DUMMYFUNCTION("TEXTJOIN(
  CHAR(10) &amp; CHAR(10),
  TRUE,
  IFERROR(TEXT(FILTER(WSO!F23, LEN(WSO!F23)), ""h:mm AM/PM""), """"),
  IFERROR(TEXT(FILTER(MSO!F23, LEN(MSO!F23)), ""h:mm AM/PM""), """"),
  IFERROR(TEXT(FILTER(FH!F23, LEN(FH!F23)), ""h:mm AM/PM""), """"),
  IFER"&amp;"ROR(TEXT(FILTER(MGOLF!F23, LEN(MGOLF!F23)), ""h:mm AM/PM""), """"),
  IFERROR(TEXT(FILTER(Football!F23, LEN(Football!F23)), ""h:mm AM/PM""), """"),
  IFERROR(TEXT(FILTER(WVB!F23, LEN(WVB!F23)), ""h:mm AM/PM""), """"),
  IFERROR(TEXT(FILTER(XC!F23, LEN(XC!"&amp;"F23)), ""h:mm AM/PM""), """"),
  IFERROR(TEXT(FILTER(SWIMMING!F23, LEN(SWIMMING!F23)), ""h:mm AM/PM""), """"),
  IFERROR(TEXT(FILTER(WTEN!F23, LEN(WTEN!F23)), ""h:mm AM/PM""), """"),
  IFERROR(TEXT(FILTER(TF!F23, LEN(TF!F23)), ""h:mm AM/PM""), """"),
  IF"&amp;"ERROR(TEXT(FILTER(WGOLF!F23, LEN(WGOLF!F23)), ""h:mm AM/PM""), """"),
  IFERROR(TEXT(FILTER(WBB!F23, LEN(WBB!F23)), ""h:mm AM/PM""), """"),
  IFERROR(TEXT(FILTER(MBB!F23, LEN(MBB!F23)), ""h:mm AM/PM""), """"),
  IFERROR(TEXT(FILTER(WLAX!F23, LEN(WLAX!F23)"&amp;"), ""h:mm AM/PM""), """"),
  IFERROR(TEXT(FILTER(MLAX!F23, LEN(MLAX!F23)), ""h:mm AM/PM""), """"),
  IFERROR(TEXT(FILTER(SOFT!F23, LEN(SOFT!F23)), ""h:mm AM/PM""), """"),
  IFERROR(TEXT(FILTER(BASE!F23, LEN(BASE!F23)), ""h:mm AM/PM""), """"),
  IFERROR(TE"&amp;"XT(FILTER(ESPORTS!F23, LEN(ESPORTS!F23)), ""h:mm AM/PM""), """")
)
"),"3:00 PM")</f>
        <v>3:00 PM</v>
      </c>
      <c r="G23" s="11" t="str">
        <f>IFERROR(__xludf.DUMMYFUNCTION("TEXTJOIN(
  CHAR(10) &amp; CHAR(10),
  TRUE,
  IFERROR(FILTER(WSO!G23, LEN(WSO!G23)), """"),
  IFERROR(FILTER(MSO!G23, LEN(MSO!G23)), """"),
  IFERROR(FILTER(FH!G23, LEN(FH!G23)), """"),
  IFERROR(FILTER(MGOLF!G23, LEN(MGOLF!G23)), """"),
  IFERROR(FILTER(Foo"&amp;"tball!G23, LEN(Football!G23)), """"),
  IFERROR(FILTER(WVB!G23, LEN(WVB!G23)), """"),
  IFERROR(FILTER(XC!G23, LEN(XC!G23)), """"),
  IFERROR(FILTER(SWIMMING!G23, LEN(SWIMMING!G23)), """"),
  IFERROR(FILTER(WTEN!G23, LEN(WTEN!G23)), """"),
  IFERROR(FILTE"&amp;"R(TF!G23, LEN(TF!G23)), """"),
  IFERROR(FILTER(WGOLF!G23:G1000, LEN(WGOLF!G23)), """"),
  IFERROR(FILTER(WBB!G23, LEN(WBB!G23)), """"),
  IFERROR(FILTER(MBB!G23, LEN(MBB!G23)), """"),
  IFERROR(FILTER(WLAX!G23, LEN(WLAX!G23)), """"),
  IFERROR(FILTER(MLA"&amp;"X!G23, LEN(MLAX!G23)), """"),
  IFERROR(FILTER(SOFT!G23, LEN(SOFT!G23)), """"),
  IFERROR(FILTER(BASE!G23, LEN(BASE!G23)), """"),
  IFERROR(FILTER(ESPORTS!G23, LEN(ESPORTS!G23)), """")
)
"),"UNE")</f>
        <v>UNE</v>
      </c>
      <c r="H23" s="11" t="str">
        <f>IFERROR(__xludf.DUMMYFUNCTION("TEXTJOIN(
  CHAR(10) &amp; CHAR(10),
  TRUE,
  IFERROR(FILTER(WSO!H23, LEN(WSO!H23)), """"),
  IFERROR(FILTER(MSO!H23, LEN(MSO!H23)), """"),
  IFERROR(FILTER(FH!H23, LEN(FH!H23)), """"),
  IFERROR(FILTER(MGOLF!H23, LEN(MGOLF!H23)), """"),
  IFERROR(FILTER(Foo"&amp;"tball!H23, LEN(Football!H23)), """"),
  IFERROR(FILTER(WVB!H23, LEN(WVB!H23)), """"),
  IFERROR(FILTER(XC!H23, LEN(XC!H23)), """"),
  IFERROR(FILTER(SWIMMING!H23, LEN(SWIMMING!H23)), """"),
  IFERROR(FILTER(WTEN!H23, LEN(WTEN!H23)), """"),
  IFERROR(FILTE"&amp;"R(TF!H23, LEN(TF!H23)), """"),
  IFERROR(FILTER(WGOLF!H23, LEN(WGOLF!H23)), """"),
  IFERROR(FILTER(WBB!H23, LEN(WBB!H23)), """"),
  IFERROR(FILTER(MBB!H23, LEN(MBB!H23)), """"),
  IFERROR(FILTER(WLAX!H23, LEN(WLAX!H23)), """"),
  IFERROR(FILTER(MLAX!H23,"&amp;" LEN(MLAX!H23)), """"),
  IFERROR(FILTER(SOFT!H23, LEN(SOFT!H23)), """"),
  IFERROR(FILTER(BASE!H23, LEN(BASE!H23)), """"),
  IFERROR(FILTER(ESPORTS!H23, LEN(ESPORTS!H23)), """")
)
"),"Away")</f>
        <v>Away</v>
      </c>
      <c r="I23" s="11" t="str">
        <f>IFERROR(__xludf.DUMMYFUNCTION("TEXTJOIN(
  CHAR(10) &amp; CHAR(10),
  TRUE,
  IFERROR(ARRAYFORMULA(TEXT(FILTER(WSO!F23, LEN(WSO!F23)), ""h:mm AM/PM"")), """"),
  IFERROR(ARRAYFORMULA(TEXT(FILTER(MSO!F23, LEN(MSO!F23)), ""h:mm AM/PM"")), """"),
  IFERROR(ARRAYFORMULA(TEXT(FILTER(FH!F23, LEN"&amp;"(FH!F23)), ""h:mm AM/PM"")), """"),
  IFERROR(ARRAYFORMULA(TEXT(FILTER(MGOLF!F23, LEN(MGOLF!F23)), ""h:mm AM/PM"")), """"),
  IFERROR(ARRAYFORMULA(TEXT(FILTER(Football!F23, LEN(Football!F23)), ""h:mm AM/PM"")), """"),
  IFERROR(ARRAYFORMULA(TEXT(FILTER(WV"&amp;"B!F23, LEN(WVB!F23)), ""h:mm AM/PM"")), """"),
  IFERROR(ARRAYFORMULA(TEXT(FILTER(XC!F23, LEN(XC!F23)), ""h:mm AM/PM"")), """"),
  IFERROR(ARRAYFORMULA(TEXT(FILTER(SWIMMING!F23, LEN(SWIMMING!F23)), ""h:mm AM/PM"")), """"),
  IFERROR(ARRAYFORMULA(TEXT(FILT"&amp;"ER(WTEN!F23, LEN(WTEN!F23)), ""h:mm AM/PM"")), """"),
  IFERROR(ARRAYFORMULA(TEXT(FILTER(TF!F23, LEN(TF!F23)), ""h:mm AM/PM"")), """"),
  IFERROR(ARRAYFORMULA(TEXT(FILTER(WGOLF!F23, LEN(WGOLF!F23)), ""h:mm AM/PM"")), """"),
  IFERROR(ARRAYFORMULA(TEXT(FIL"&amp;"TER(WBB!F23, LEN(WBB!F23)), ""h:mm AM/PM"")), """"),
  IFERROR(ARRAYFORMULA(TEXT(FILTER(MBB!F23, LEN(MBB!F23)), ""h:mm AM/PM"")), """"),
  IFERROR(ARRAYFORMULA(TEXT(FILTER(WLAX!F23, LEN(WLAX!F23)), ""h:mm AM/PM"")), """"),
  IFERROR(ARRAYFORMULA(TEXT(FILT"&amp;"ER(MLAX!F23, LEN(MLAX!F23)), ""h:mm AM/PM"")), """"),
  IFERROR(ARRAYFORMULA(TEXT(FILTER(SOFT!F23, LEN(SOFT!F23)), ""h:mm AM/PM"")), """"),
  IFERROR(ARRAYFORMULA(TEXT(FILTER(BASE!F23, LEN(BASE!F23)), ""h:mm AM/PM"")), """"),
  IFERROR(ARRAYFORMULA(TEXT(F"&amp;"ILTER(ESPORTS!F23, LEN(ESPORTS!F23)), ""h:mm AM/PM"")), """")
)
"),"3:00 PM")</f>
        <v>3:00 PM</v>
      </c>
      <c r="J23" s="12" t="str">
        <f>IFERROR(__xludf.DUMMYFUNCTION("IFERROR(
 TEXTJOIN(
   CHAR(10) &amp; CHAR(10),
   TRUE,
   FILTER(
     FLATTEN({
       WSO!P23;
       MSO!P23;
       FH!P23;
       MGOLF!P23;
       Football!P23;
       WVB!P23;
       XC!P23;
       SWIMMING!P23;
       WTEN!P23;
       TF!P23;
      "&amp;" WGOLF!P23;
       WBB!P23;
       MBB!P23;
       WLAX!P23;
       MLAX!P23;
       SOFT!P23;
       BASE!P23;
       ESPORTS!P23
     }),
     (FLATTEN({
       WSO!P23;
       MSO!P23;
       FH!P23;
       MGOLF!P23;
       Football!P23;
       WVB!P2"&amp;"3;
       XC!P23;
       SWIMMING!P23;
       WTEN!P23;
       TF!P23;
       WGOLF!P23;
       WBB!P23;
       MBB!P23;
       WLAX!P23;
       MLAX!P23;
       SOFT!P23;
       BASE!P23;
       ESPORTS!P23
     }) &lt;&gt; """") *
     (FLATTEN({
       WSO!P"&amp;"23;
       MSO!P23;
       FH!P23;
       MGOLF!P23;
       Football!P23;
       WVB!P23;
       XC!P23;
       SWIMMING!P23;
       WTEN!P23;
       TF!P23;
       WGOLF!P23;
       WBB!P23;
       MBB!P23;
       WLAX!P23;
       MLAX!P23;
       SOFT!P"&amp;"23;
       BASE!P23;
       ESPORTS!P23
     }) &lt;&gt; ""Status"")
   )
 ),
 """"
)
"),"⌛️ Pending")</f>
        <v>⌛️ Pending</v>
      </c>
    </row>
    <row r="24" ht="22.5" customHeight="1">
      <c r="A24" s="6">
        <v>23.0</v>
      </c>
      <c r="B24" s="11"/>
      <c r="C24" s="7">
        <v>46257.0</v>
      </c>
      <c r="D24" s="8" t="str">
        <f t="shared" si="1"/>
        <v>Sunday</v>
      </c>
      <c r="E24" s="9" t="str">
        <f>TEXTJOIN(
  CHAR(10) &amp; CHAR(10),
  TRUE,
  IFERROR(WSO!E24, ""),
  IFERROR(MSO!E24, ""),
  IFERROR(FH!E24, ""),
  IFERROR(MGOLF!E24, ""),
  IFERROR(Football!E24, ""),
  IFERROR(WVB!E24, ""),
  IFERROR(XC!E24, ""),
  IFERROR(SWIMMING!E24, ""),
  IFERROR(WTEN!E24, ""),
  IFERROR(TF!E24, ""),
  IFERROR(WGOLF!E24, ""),
  IFERROR(WBB!E24, ""),
  IFERROR(MBB!E24, ""),
  IFERROR(WLAX!E24, ""),
  IFERROR(MLAX!E24, ""),
  IFERROR(SOFT!E24, ""),
  IFERROR(BASE!E24, ""),
  IFERROR(ESPORTS!E24, "")
)
</f>
        <v/>
      </c>
      <c r="F24" s="10" t="str">
        <f>IFERROR(__xludf.DUMMYFUNCTION("TEXTJOIN(
  CHAR(10) &amp; CHAR(10),
  TRUE,
  IFERROR(TEXT(FILTER(WSO!F24, LEN(WSO!F24)), ""h:mm AM/PM""), """"),
  IFERROR(TEXT(FILTER(MSO!F24, LEN(MSO!F24)), ""h:mm AM/PM""), """"),
  IFERROR(TEXT(FILTER(FH!F24, LEN(FH!F24)), ""h:mm AM/PM""), """"),
  IFER"&amp;"ROR(TEXT(FILTER(MGOLF!F24, LEN(MGOLF!F24)), ""h:mm AM/PM""), """"),
  IFERROR(TEXT(FILTER(Football!F24, LEN(Football!F24)), ""h:mm AM/PM""), """"),
  IFERROR(TEXT(FILTER(WVB!F24, LEN(WVB!F24)), ""h:mm AM/PM""), """"),
  IFERROR(TEXT(FILTER(XC!F24, LEN(XC!"&amp;"F24)), ""h:mm AM/PM""), """"),
  IFERROR(TEXT(FILTER(SWIMMING!F24, LEN(SWIMMING!F24)), ""h:mm AM/PM""), """"),
  IFERROR(TEXT(FILTER(WTEN!F24, LEN(WTEN!F24)), ""h:mm AM/PM""), """"),
  IFERROR(TEXT(FILTER(TF!F24, LEN(TF!F24)), ""h:mm AM/PM""), """"),
  IF"&amp;"ERROR(TEXT(FILTER(WGOLF!F24, LEN(WGOLF!F24)), ""h:mm AM/PM""), """"),
  IFERROR(TEXT(FILTER(WBB!F24, LEN(WBB!F24)), ""h:mm AM/PM""), """"),
  IFERROR(TEXT(FILTER(MBB!F24, LEN(MBB!F24)), ""h:mm AM/PM""), """"),
  IFERROR(TEXT(FILTER(WLAX!F24, LEN(WLAX!F24)"&amp;"), ""h:mm AM/PM""), """"),
  IFERROR(TEXT(FILTER(MLAX!F24, LEN(MLAX!F24)), ""h:mm AM/PM""), """"),
  IFERROR(TEXT(FILTER(SOFT!F24, LEN(SOFT!F24)), ""h:mm AM/PM""), """"),
  IFERROR(TEXT(FILTER(BASE!F24, LEN(BASE!F24)), ""h:mm AM/PM""), """"),
  IFERROR(TE"&amp;"XT(FILTER(ESPORTS!F24, LEN(ESPORTS!F24)), ""h:mm AM/PM""), """")
)
"),"")</f>
        <v/>
      </c>
      <c r="G24" s="11" t="str">
        <f>IFERROR(__xludf.DUMMYFUNCTION("TEXTJOIN(
  CHAR(10) &amp; CHAR(10),
  TRUE,
  IFERROR(FILTER(WSO!G24, LEN(WSO!G24)), """"),
  IFERROR(FILTER(MSO!G24, LEN(MSO!G24)), """"),
  IFERROR(FILTER(FH!G24, LEN(FH!G24)), """"),
  IFERROR(FILTER(MGOLF!G24, LEN(MGOLF!G24)), """"),
  IFERROR(FILTER(Foo"&amp;"tball!G24, LEN(Football!G24)), """"),
  IFERROR(FILTER(WVB!G24, LEN(WVB!G24)), """"),
  IFERROR(FILTER(XC!G24, LEN(XC!G24)), """"),
  IFERROR(FILTER(SWIMMING!G24, LEN(SWIMMING!G24)), """"),
  IFERROR(FILTER(WTEN!G24, LEN(WTEN!G24)), """"),
  IFERROR(FILTE"&amp;"R(TF!G24, LEN(TF!G24)), """"),
  IFERROR(FILTER(WGOLF!G24:G1000, LEN(WGOLF!G24)), """"),
  IFERROR(FILTER(WBB!G24, LEN(WBB!G24)), """"),
  IFERROR(FILTER(MBB!G24, LEN(MBB!G24)), """"),
  IFERROR(FILTER(WLAX!G24, LEN(WLAX!G24)), """"),
  IFERROR(FILTER(MLA"&amp;"X!G24, LEN(MLAX!G24)), """"),
  IFERROR(FILTER(SOFT!G24, LEN(SOFT!G24)), """"),
  IFERROR(FILTER(BASE!G24, LEN(BASE!G24)), """"),
  IFERROR(FILTER(ESPORTS!G24, LEN(ESPORTS!G24)), """")
)
"),"")</f>
        <v/>
      </c>
      <c r="H24" s="11" t="str">
        <f>IFERROR(__xludf.DUMMYFUNCTION("TEXTJOIN(
  CHAR(10) &amp; CHAR(10),
  TRUE,
  IFERROR(FILTER(WSO!H24, LEN(WSO!H24)), """"),
  IFERROR(FILTER(MSO!H24, LEN(MSO!H24)), """"),
  IFERROR(FILTER(FH!H24, LEN(FH!H24)), """"),
  IFERROR(FILTER(MGOLF!H24, LEN(MGOLF!H24)), """"),
  IFERROR(FILTER(Foo"&amp;"tball!H24, LEN(Football!H24)), """"),
  IFERROR(FILTER(WVB!H24, LEN(WVB!H24)), """"),
  IFERROR(FILTER(XC!H24, LEN(XC!H24)), """"),
  IFERROR(FILTER(SWIMMING!H24, LEN(SWIMMING!H24)), """"),
  IFERROR(FILTER(WTEN!H24, LEN(WTEN!H24)), """"),
  IFERROR(FILTE"&amp;"R(TF!H24, LEN(TF!H24)), """"),
  IFERROR(FILTER(WGOLF!H24, LEN(WGOLF!H24)), """"),
  IFERROR(FILTER(WBB!H24, LEN(WBB!H24)), """"),
  IFERROR(FILTER(MBB!H24, LEN(MBB!H24)), """"),
  IFERROR(FILTER(WLAX!H24, LEN(WLAX!H24)), """"),
  IFERROR(FILTER(MLAX!H24,"&amp;" LEN(MLAX!H24)), """"),
  IFERROR(FILTER(SOFT!H24, LEN(SOFT!H24)), """"),
  IFERROR(FILTER(BASE!H24, LEN(BASE!H24)), """"),
  IFERROR(FILTER(ESPORTS!H24, LEN(ESPORTS!H24)), """")
)
"),"")</f>
        <v/>
      </c>
      <c r="I24" s="11" t="str">
        <f>IFERROR(__xludf.DUMMYFUNCTION("TEXTJOIN(
  CHAR(10) &amp; CHAR(10),
  TRUE,
  IFERROR(ARRAYFORMULA(TEXT(FILTER(WSO!F24, LEN(WSO!F24)), ""h:mm AM/PM"")), """"),
  IFERROR(ARRAYFORMULA(TEXT(FILTER(MSO!F24, LEN(MSO!F24)), ""h:mm AM/PM"")), """"),
  IFERROR(ARRAYFORMULA(TEXT(FILTER(FH!F24, LEN"&amp;"(FH!F24)), ""h:mm AM/PM"")), """"),
  IFERROR(ARRAYFORMULA(TEXT(FILTER(MGOLF!F24, LEN(MGOLF!F24)), ""h:mm AM/PM"")), """"),
  IFERROR(ARRAYFORMULA(TEXT(FILTER(Football!F24, LEN(Football!F24)), ""h:mm AM/PM"")), """"),
  IFERROR(ARRAYFORMULA(TEXT(FILTER(WV"&amp;"B!F24, LEN(WVB!F24)), ""h:mm AM/PM"")), """"),
  IFERROR(ARRAYFORMULA(TEXT(FILTER(XC!F24, LEN(XC!F24)), ""h:mm AM/PM"")), """"),
  IFERROR(ARRAYFORMULA(TEXT(FILTER(SWIMMING!F24, LEN(SWIMMING!F24)), ""h:mm AM/PM"")), """"),
  IFERROR(ARRAYFORMULA(TEXT(FILT"&amp;"ER(WTEN!F24, LEN(WTEN!F24)), ""h:mm AM/PM"")), """"),
  IFERROR(ARRAYFORMULA(TEXT(FILTER(TF!F24, LEN(TF!F24)), ""h:mm AM/PM"")), """"),
  IFERROR(ARRAYFORMULA(TEXT(FILTER(WGOLF!F24, LEN(WGOLF!F24)), ""h:mm AM/PM"")), """"),
  IFERROR(ARRAYFORMULA(TEXT(FIL"&amp;"TER(WBB!F24, LEN(WBB!F24)), ""h:mm AM/PM"")), """"),
  IFERROR(ARRAYFORMULA(TEXT(FILTER(MBB!F24, LEN(MBB!F24)), ""h:mm AM/PM"")), """"),
  IFERROR(ARRAYFORMULA(TEXT(FILTER(WLAX!F24, LEN(WLAX!F24)), ""h:mm AM/PM"")), """"),
  IFERROR(ARRAYFORMULA(TEXT(FILT"&amp;"ER(MLAX!F24, LEN(MLAX!F24)), ""h:mm AM/PM"")), """"),
  IFERROR(ARRAYFORMULA(TEXT(FILTER(SOFT!F24, LEN(SOFT!F24)), ""h:mm AM/PM"")), """"),
  IFERROR(ARRAYFORMULA(TEXT(FILTER(BASE!F24, LEN(BASE!F24)), ""h:mm AM/PM"")), """"),
  IFERROR(ARRAYFORMULA(TEXT(F"&amp;"ILTER(ESPORTS!F24, LEN(ESPORTS!F24)), ""h:mm AM/PM"")), """")
)
"),"")</f>
        <v/>
      </c>
      <c r="J24" s="12" t="str">
        <f>IFERROR(__xludf.DUMMYFUNCTION("IFERROR(
 TEXTJOIN(
   CHAR(10) &amp; CHAR(10),
   TRUE,
   FILTER(
     FLATTEN({
       WSO!P24;
       MSO!P24;
       FH!P24;
       MGOLF!P24;
       Football!P24;
       WVB!P24;
       XC!P24;
       SWIMMING!P24;
       WTEN!P24;
       TF!P24;
      "&amp;" WGOLF!P24;
       WBB!P24;
       MBB!P24;
       WLAX!P24;
       MLAX!P24;
       SOFT!P24;
       BASE!P24;
       ESPORTS!P24
     }),
     (FLATTEN({
       WSO!P24;
       MSO!P24;
       FH!P24;
       MGOLF!P24;
       Football!P24;
       WVB!P2"&amp;"4;
       XC!P24;
       SWIMMING!P24;
       WTEN!P24;
       TF!P24;
       WGOLF!P24;
       WBB!P24;
       MBB!P24;
       WLAX!P24;
       MLAX!P24;
       SOFT!P24;
       BASE!P24;
       ESPORTS!P24
     }) &lt;&gt; """") *
     (FLATTEN({
       WSO!P"&amp;"24;
       MSO!P24;
       FH!P24;
       MGOLF!P24;
       Football!P24;
       WVB!P24;
       XC!P24;
       SWIMMING!P24;
       WTEN!P24;
       TF!P24;
       WGOLF!P24;
       WBB!P24;
       MBB!P24;
       WLAX!P24;
       MLAX!P24;
       SOFT!P"&amp;"24;
       BASE!P24;
       ESPORTS!P24
     }) &lt;&gt; ""Status"")
   )
 ),
 """"
)
"),"")</f>
        <v/>
      </c>
    </row>
    <row r="25" ht="22.5" customHeight="1">
      <c r="A25" s="6">
        <v>24.0</v>
      </c>
      <c r="B25" s="11"/>
      <c r="C25" s="7">
        <v>46258.0</v>
      </c>
      <c r="D25" s="8" t="str">
        <f t="shared" si="1"/>
        <v>Monday</v>
      </c>
      <c r="E25" s="9" t="str">
        <f>TEXTJOIN(
  CHAR(10) &amp; CHAR(10),
  TRUE,
  IFERROR(WSO!E25, ""),
  IFERROR(MSO!E25, ""),
  IFERROR(FH!E25, ""),
  IFERROR(MGOLF!E25, ""),
  IFERROR(Football!E25, ""),
  IFERROR(WVB!E25, ""),
  IFERROR(XC!E25, ""),
  IFERROR(SWIMMING!E25, ""),
  IFERROR(WTEN!E25, ""),
  IFERROR(TF!E25, ""),
  IFERROR(WGOLF!E25, ""),
  IFERROR(WBB!E25, ""),
  IFERROR(MBB!E25, ""),
  IFERROR(WLAX!E25, ""),
  IFERROR(MLAX!E25, ""),
  IFERROR(SOFT!E25, ""),
  IFERROR(BASE!E25, ""),
  IFERROR(ESPORTS!E25, "")
)
</f>
        <v/>
      </c>
      <c r="F25" s="10" t="str">
        <f>IFERROR(__xludf.DUMMYFUNCTION("TEXTJOIN(
  CHAR(10) &amp; CHAR(10),
  TRUE,
  IFERROR(TEXT(FILTER(WSO!F25, LEN(WSO!F25)), ""h:mm AM/PM""), """"),
  IFERROR(TEXT(FILTER(MSO!F25, LEN(MSO!F25)), ""h:mm AM/PM""), """"),
  IFERROR(TEXT(FILTER(FH!F25, LEN(FH!F25)), ""h:mm AM/PM""), """"),
  IFER"&amp;"ROR(TEXT(FILTER(MGOLF!F25, LEN(MGOLF!F25)), ""h:mm AM/PM""), """"),
  IFERROR(TEXT(FILTER(Football!F25, LEN(Football!F25)), ""h:mm AM/PM""), """"),
  IFERROR(TEXT(FILTER(WVB!F25, LEN(WVB!F25)), ""h:mm AM/PM""), """"),
  IFERROR(TEXT(FILTER(XC!F25, LEN(XC!"&amp;"F25)), ""h:mm AM/PM""), """"),
  IFERROR(TEXT(FILTER(SWIMMING!F25, LEN(SWIMMING!F25)), ""h:mm AM/PM""), """"),
  IFERROR(TEXT(FILTER(WTEN!F25, LEN(WTEN!F25)), ""h:mm AM/PM""), """"),
  IFERROR(TEXT(FILTER(TF!F25, LEN(TF!F25)), ""h:mm AM/PM""), """"),
  IF"&amp;"ERROR(TEXT(FILTER(WGOLF!F25, LEN(WGOLF!F25)), ""h:mm AM/PM""), """"),
  IFERROR(TEXT(FILTER(WBB!F25, LEN(WBB!F25)), ""h:mm AM/PM""), """"),
  IFERROR(TEXT(FILTER(MBB!F25, LEN(MBB!F25)), ""h:mm AM/PM""), """"),
  IFERROR(TEXT(FILTER(WLAX!F25, LEN(WLAX!F25)"&amp;"), ""h:mm AM/PM""), """"),
  IFERROR(TEXT(FILTER(MLAX!F25, LEN(MLAX!F25)), ""h:mm AM/PM""), """"),
  IFERROR(TEXT(FILTER(SOFT!F25, LEN(SOFT!F25)), ""h:mm AM/PM""), """"),
  IFERROR(TEXT(FILTER(BASE!F25, LEN(BASE!F25)), ""h:mm AM/PM""), """"),
  IFERROR(TE"&amp;"XT(FILTER(ESPORTS!F25, LEN(ESPORTS!F25)), ""h:mm AM/PM""), """")
)
"),"")</f>
        <v/>
      </c>
      <c r="G25" s="11" t="str">
        <f>IFERROR(__xludf.DUMMYFUNCTION("TEXTJOIN(
  CHAR(10) &amp; CHAR(10),
  TRUE,
  IFERROR(FILTER(WSO!G25, LEN(WSO!G25)), """"),
  IFERROR(FILTER(MSO!G25, LEN(MSO!G25)), """"),
  IFERROR(FILTER(FH!G25, LEN(FH!G25)), """"),
  IFERROR(FILTER(MGOLF!G25, LEN(MGOLF!G25)), """"),
  IFERROR(FILTER(Foo"&amp;"tball!G25, LEN(Football!G25)), """"),
  IFERROR(FILTER(WVB!G25, LEN(WVB!G25)), """"),
  IFERROR(FILTER(XC!G25, LEN(XC!G25)), """"),
  IFERROR(FILTER(SWIMMING!G25, LEN(SWIMMING!G25)), """"),
  IFERROR(FILTER(WTEN!G25, LEN(WTEN!G25)), """"),
  IFERROR(FILTE"&amp;"R(TF!G25, LEN(TF!G25)), """"),
  IFERROR(FILTER(WGOLF!G25:G1000, LEN(WGOLF!G25)), """"),
  IFERROR(FILTER(WBB!G25, LEN(WBB!G25)), """"),
  IFERROR(FILTER(MBB!G25, LEN(MBB!G25)), """"),
  IFERROR(FILTER(WLAX!G25, LEN(WLAX!G25)), """"),
  IFERROR(FILTER(MLA"&amp;"X!G25, LEN(MLAX!G25)), """"),
  IFERROR(FILTER(SOFT!G25, LEN(SOFT!G25)), """"),
  IFERROR(FILTER(BASE!G25, LEN(BASE!G25)), """"),
  IFERROR(FILTER(ESPORTS!G25, LEN(ESPORTS!G25)), """")
)
"),"")</f>
        <v/>
      </c>
      <c r="H25" s="11" t="str">
        <f>IFERROR(__xludf.DUMMYFUNCTION("TEXTJOIN(
  CHAR(10) &amp; CHAR(10),
  TRUE,
  IFERROR(FILTER(WSO!H25, LEN(WSO!H25)), """"),
  IFERROR(FILTER(MSO!H25, LEN(MSO!H25)), """"),
  IFERROR(FILTER(FH!H25, LEN(FH!H25)), """"),
  IFERROR(FILTER(MGOLF!H25, LEN(MGOLF!H25)), """"),
  IFERROR(FILTER(Foo"&amp;"tball!H25, LEN(Football!H25)), """"),
  IFERROR(FILTER(WVB!H25, LEN(WVB!H25)), """"),
  IFERROR(FILTER(XC!H25, LEN(XC!H25)), """"),
  IFERROR(FILTER(SWIMMING!H25, LEN(SWIMMING!H25)), """"),
  IFERROR(FILTER(WTEN!H25, LEN(WTEN!H25)), """"),
  IFERROR(FILTE"&amp;"R(TF!H25, LEN(TF!H25)), """"),
  IFERROR(FILTER(WGOLF!H25, LEN(WGOLF!H25)), """"),
  IFERROR(FILTER(WBB!H25, LEN(WBB!H25)), """"),
  IFERROR(FILTER(MBB!H25, LEN(MBB!H25)), """"),
  IFERROR(FILTER(WLAX!H25, LEN(WLAX!H25)), """"),
  IFERROR(FILTER(MLAX!H25,"&amp;" LEN(MLAX!H25)), """"),
  IFERROR(FILTER(SOFT!H25, LEN(SOFT!H25)), """"),
  IFERROR(FILTER(BASE!H25, LEN(BASE!H25)), """"),
  IFERROR(FILTER(ESPORTS!H25, LEN(ESPORTS!H25)), """")
)
"),"")</f>
        <v/>
      </c>
      <c r="I25" s="11" t="str">
        <f>IFERROR(__xludf.DUMMYFUNCTION("TEXTJOIN(
  CHAR(10) &amp; CHAR(10),
  TRUE,
  IFERROR(ARRAYFORMULA(TEXT(FILTER(WSO!F25, LEN(WSO!F25)), ""h:mm AM/PM"")), """"),
  IFERROR(ARRAYFORMULA(TEXT(FILTER(MSO!F25, LEN(MSO!F25)), ""h:mm AM/PM"")), """"),
  IFERROR(ARRAYFORMULA(TEXT(FILTER(FH!F25, LEN"&amp;"(FH!F25)), ""h:mm AM/PM"")), """"),
  IFERROR(ARRAYFORMULA(TEXT(FILTER(MGOLF!F25, LEN(MGOLF!F25)), ""h:mm AM/PM"")), """"),
  IFERROR(ARRAYFORMULA(TEXT(FILTER(Football!F25, LEN(Football!F25)), ""h:mm AM/PM"")), """"),
  IFERROR(ARRAYFORMULA(TEXT(FILTER(WV"&amp;"B!F25, LEN(WVB!F25)), ""h:mm AM/PM"")), """"),
  IFERROR(ARRAYFORMULA(TEXT(FILTER(XC!F25, LEN(XC!F25)), ""h:mm AM/PM"")), """"),
  IFERROR(ARRAYFORMULA(TEXT(FILTER(SWIMMING!F25, LEN(SWIMMING!F25)), ""h:mm AM/PM"")), """"),
  IFERROR(ARRAYFORMULA(TEXT(FILT"&amp;"ER(WTEN!F25, LEN(WTEN!F25)), ""h:mm AM/PM"")), """"),
  IFERROR(ARRAYFORMULA(TEXT(FILTER(TF!F25, LEN(TF!F25)), ""h:mm AM/PM"")), """"),
  IFERROR(ARRAYFORMULA(TEXT(FILTER(WGOLF!F25, LEN(WGOLF!F25)), ""h:mm AM/PM"")), """"),
  IFERROR(ARRAYFORMULA(TEXT(FIL"&amp;"TER(WBB!F25, LEN(WBB!F25)), ""h:mm AM/PM"")), """"),
  IFERROR(ARRAYFORMULA(TEXT(FILTER(MBB!F25, LEN(MBB!F25)), ""h:mm AM/PM"")), """"),
  IFERROR(ARRAYFORMULA(TEXT(FILTER(WLAX!F25, LEN(WLAX!F25)), ""h:mm AM/PM"")), """"),
  IFERROR(ARRAYFORMULA(TEXT(FILT"&amp;"ER(MLAX!F25, LEN(MLAX!F25)), ""h:mm AM/PM"")), """"),
  IFERROR(ARRAYFORMULA(TEXT(FILTER(SOFT!F25, LEN(SOFT!F25)), ""h:mm AM/PM"")), """"),
  IFERROR(ARRAYFORMULA(TEXT(FILTER(BASE!F25, LEN(BASE!F25)), ""h:mm AM/PM"")), """"),
  IFERROR(ARRAYFORMULA(TEXT(F"&amp;"ILTER(ESPORTS!F25, LEN(ESPORTS!F25)), ""h:mm AM/PM"")), """")
)
"),"")</f>
        <v/>
      </c>
      <c r="J25" s="12" t="str">
        <f>IFERROR(__xludf.DUMMYFUNCTION("IFERROR(
 TEXTJOIN(
   CHAR(10) &amp; CHAR(10),
   TRUE,
   FILTER(
     FLATTEN({
       WSO!P25;
       MSO!P25;
       FH!P25;
       MGOLF!P25;
       Football!P25;
       WVB!P25;
       XC!P25;
       SWIMMING!P25;
       WTEN!P25;
       TF!P25;
      "&amp;" WGOLF!P25;
       WBB!P25;
       MBB!P25;
       WLAX!P25;
       MLAX!P25;
       SOFT!P25;
       BASE!P25;
       ESPORTS!P25
     }),
     (FLATTEN({
       WSO!P25;
       MSO!P25;
       FH!P25;
       MGOLF!P25;
       Football!P25;
       WVB!P2"&amp;"5;
       XC!P25;
       SWIMMING!P25;
       WTEN!P25;
       TF!P25;
       WGOLF!P25;
       WBB!P25;
       MBB!P25;
       WLAX!P25;
       MLAX!P25;
       SOFT!P25;
       BASE!P25;
       ESPORTS!P25
     }) &lt;&gt; """") *
     (FLATTEN({
       WSO!P"&amp;"25;
       MSO!P25;
       FH!P25;
       MGOLF!P25;
       Football!P25;
       WVB!P25;
       XC!P25;
       SWIMMING!P25;
       WTEN!P25;
       TF!P25;
       WGOLF!P25;
       WBB!P25;
       MBB!P25;
       WLAX!P25;
       MLAX!P25;
       SOFT!P"&amp;"25;
       BASE!P25;
       ESPORTS!P25
     }) &lt;&gt; ""Status"")
   )
 ),
 """"
)
"),"")</f>
        <v/>
      </c>
    </row>
    <row r="26" ht="22.5" customHeight="1">
      <c r="A26" s="6">
        <v>25.0</v>
      </c>
      <c r="B26" s="11"/>
      <c r="C26" s="7">
        <v>46259.0</v>
      </c>
      <c r="D26" s="8" t="str">
        <f t="shared" si="1"/>
        <v>Tuesday</v>
      </c>
      <c r="E26" s="9" t="str">
        <f>TEXTJOIN(
  CHAR(10) &amp; CHAR(10),
  TRUE,
  IFERROR(WSO!E26, ""),
  IFERROR(MSO!E26, ""),
  IFERROR(FH!E26, ""),
  IFERROR(MGOLF!E26, ""),
  IFERROR(Football!E26, ""),
  IFERROR(WVB!E26, ""),
  IFERROR(XC!E26, ""),
  IFERROR(SWIMMING!E26, ""),
  IFERROR(WTEN!E26, ""),
  IFERROR(TF!E26, ""),
  IFERROR(WGOLF!E26, ""),
  IFERROR(WBB!E26, ""),
  IFERROR(MBB!E26, ""),
  IFERROR(WLAX!E26, ""),
  IFERROR(MLAX!E26, ""),
  IFERROR(SOFT!E26, ""),
  IFERROR(BASE!E26, ""),
  IFERROR(ESPORTS!E26, "")
)
</f>
        <v/>
      </c>
      <c r="F26" s="10" t="str">
        <f>IFERROR(__xludf.DUMMYFUNCTION("TEXTJOIN(
  CHAR(10) &amp; CHAR(10),
  TRUE,
  IFERROR(TEXT(FILTER(WSO!F26, LEN(WSO!F26)), ""h:mm AM/PM""), """"),
  IFERROR(TEXT(FILTER(MSO!F26, LEN(MSO!F26)), ""h:mm AM/PM""), """"),
  IFERROR(TEXT(FILTER(FH!F26, LEN(FH!F26)), ""h:mm AM/PM""), """"),
  IFER"&amp;"ROR(TEXT(FILTER(MGOLF!F26, LEN(MGOLF!F26)), ""h:mm AM/PM""), """"),
  IFERROR(TEXT(FILTER(Football!F26, LEN(Football!F26)), ""h:mm AM/PM""), """"),
  IFERROR(TEXT(FILTER(WVB!F26, LEN(WVB!F26)), ""h:mm AM/PM""), """"),
  IFERROR(TEXT(FILTER(XC!F26, LEN(XC!"&amp;"F26)), ""h:mm AM/PM""), """"),
  IFERROR(TEXT(FILTER(SWIMMING!F26, LEN(SWIMMING!F26)), ""h:mm AM/PM""), """"),
  IFERROR(TEXT(FILTER(WTEN!F26, LEN(WTEN!F26)), ""h:mm AM/PM""), """"),
  IFERROR(TEXT(FILTER(TF!F26, LEN(TF!F26)), ""h:mm AM/PM""), """"),
  IF"&amp;"ERROR(TEXT(FILTER(WGOLF!F26, LEN(WGOLF!F26)), ""h:mm AM/PM""), """"),
  IFERROR(TEXT(FILTER(WBB!F26, LEN(WBB!F26)), ""h:mm AM/PM""), """"),
  IFERROR(TEXT(FILTER(MBB!F26, LEN(MBB!F26)), ""h:mm AM/PM""), """"),
  IFERROR(TEXT(FILTER(WLAX!F26, LEN(WLAX!F26)"&amp;"), ""h:mm AM/PM""), """"),
  IFERROR(TEXT(FILTER(MLAX!F26, LEN(MLAX!F26)), ""h:mm AM/PM""), """"),
  IFERROR(TEXT(FILTER(SOFT!F26, LEN(SOFT!F26)), ""h:mm AM/PM""), """"),
  IFERROR(TEXT(FILTER(BASE!F26, LEN(BASE!F26)), ""h:mm AM/PM""), """"),
  IFERROR(TE"&amp;"XT(FILTER(ESPORTS!F26, LEN(ESPORTS!F26)), ""h:mm AM/PM""), """")
)
"),"")</f>
        <v/>
      </c>
      <c r="G26" s="11" t="str">
        <f>IFERROR(__xludf.DUMMYFUNCTION("TEXTJOIN(
  CHAR(10) &amp; CHAR(10),
  TRUE,
  IFERROR(FILTER(WSO!G26, LEN(WSO!G26)), """"),
  IFERROR(FILTER(MSO!G26, LEN(MSO!G26)), """"),
  IFERROR(FILTER(FH!G26, LEN(FH!G26)), """"),
  IFERROR(FILTER(MGOLF!G26, LEN(MGOLF!G26)), """"),
  IFERROR(FILTER(Foo"&amp;"tball!G26, LEN(Football!G26)), """"),
  IFERROR(FILTER(WVB!G26, LEN(WVB!G26)), """"),
  IFERROR(FILTER(XC!G26, LEN(XC!G26)), """"),
  IFERROR(FILTER(SWIMMING!G26, LEN(SWIMMING!G26)), """"),
  IFERROR(FILTER(WTEN!G26, LEN(WTEN!G26)), """"),
  IFERROR(FILTE"&amp;"R(TF!G26, LEN(TF!G26)), """"),
  IFERROR(FILTER(WGOLF!G26:G1000, LEN(WGOLF!G26)), """"),
  IFERROR(FILTER(WBB!G26, LEN(WBB!G26)), """"),
  IFERROR(FILTER(MBB!G26, LEN(MBB!G26)), """"),
  IFERROR(FILTER(WLAX!G26, LEN(WLAX!G26)), """"),
  IFERROR(FILTER(MLA"&amp;"X!G26, LEN(MLAX!G26)), """"),
  IFERROR(FILTER(SOFT!G26, LEN(SOFT!G26)), """"),
  IFERROR(FILTER(BASE!G26, LEN(BASE!G26)), """"),
  IFERROR(FILTER(ESPORTS!G26, LEN(ESPORTS!G26)), """")
)
"),"")</f>
        <v/>
      </c>
      <c r="H26" s="11" t="str">
        <f>IFERROR(__xludf.DUMMYFUNCTION("TEXTJOIN(
  CHAR(10) &amp; CHAR(10),
  TRUE,
  IFERROR(FILTER(WSO!H26, LEN(WSO!H26)), """"),
  IFERROR(FILTER(MSO!H26, LEN(MSO!H26)), """"),
  IFERROR(FILTER(FH!H26, LEN(FH!H26)), """"),
  IFERROR(FILTER(MGOLF!H26, LEN(MGOLF!H26)), """"),
  IFERROR(FILTER(Foo"&amp;"tball!H26, LEN(Football!H26)), """"),
  IFERROR(FILTER(WVB!H26, LEN(WVB!H26)), """"),
  IFERROR(FILTER(XC!H26, LEN(XC!H26)), """"),
  IFERROR(FILTER(SWIMMING!H26, LEN(SWIMMING!H26)), """"),
  IFERROR(FILTER(WTEN!H26, LEN(WTEN!H26)), """"),
  IFERROR(FILTE"&amp;"R(TF!H26, LEN(TF!H26)), """"),
  IFERROR(FILTER(WGOLF!H26, LEN(WGOLF!H26)), """"),
  IFERROR(FILTER(WBB!H26, LEN(WBB!H26)), """"),
  IFERROR(FILTER(MBB!H26, LEN(MBB!H26)), """"),
  IFERROR(FILTER(WLAX!H26, LEN(WLAX!H26)), """"),
  IFERROR(FILTER(MLAX!H26,"&amp;" LEN(MLAX!H26)), """"),
  IFERROR(FILTER(SOFT!H26, LEN(SOFT!H26)), """"),
  IFERROR(FILTER(BASE!H26, LEN(BASE!H26)), """"),
  IFERROR(FILTER(ESPORTS!H26, LEN(ESPORTS!H26)), """")
)
"),"")</f>
        <v/>
      </c>
      <c r="I26" s="11" t="str">
        <f>IFERROR(__xludf.DUMMYFUNCTION("TEXTJOIN(
  CHAR(10) &amp; CHAR(10),
  TRUE,
  IFERROR(ARRAYFORMULA(TEXT(FILTER(WSO!F26, LEN(WSO!F26)), ""h:mm AM/PM"")), """"),
  IFERROR(ARRAYFORMULA(TEXT(FILTER(MSO!F26, LEN(MSO!F26)), ""h:mm AM/PM"")), """"),
  IFERROR(ARRAYFORMULA(TEXT(FILTER(FH!F26, LEN"&amp;"(FH!F26)), ""h:mm AM/PM"")), """"),
  IFERROR(ARRAYFORMULA(TEXT(FILTER(MGOLF!F26, LEN(MGOLF!F26)), ""h:mm AM/PM"")), """"),
  IFERROR(ARRAYFORMULA(TEXT(FILTER(Football!F26, LEN(Football!F26)), ""h:mm AM/PM"")), """"),
  IFERROR(ARRAYFORMULA(TEXT(FILTER(WV"&amp;"B!F26, LEN(WVB!F26)), ""h:mm AM/PM"")), """"),
  IFERROR(ARRAYFORMULA(TEXT(FILTER(XC!F26, LEN(XC!F26)), ""h:mm AM/PM"")), """"),
  IFERROR(ARRAYFORMULA(TEXT(FILTER(SWIMMING!F26, LEN(SWIMMING!F26)), ""h:mm AM/PM"")), """"),
  IFERROR(ARRAYFORMULA(TEXT(FILT"&amp;"ER(WTEN!F26, LEN(WTEN!F26)), ""h:mm AM/PM"")), """"),
  IFERROR(ARRAYFORMULA(TEXT(FILTER(TF!F26, LEN(TF!F26)), ""h:mm AM/PM"")), """"),
  IFERROR(ARRAYFORMULA(TEXT(FILTER(WGOLF!F26, LEN(WGOLF!F26)), ""h:mm AM/PM"")), """"),
  IFERROR(ARRAYFORMULA(TEXT(FIL"&amp;"TER(WBB!F26, LEN(WBB!F26)), ""h:mm AM/PM"")), """"),
  IFERROR(ARRAYFORMULA(TEXT(FILTER(MBB!F26, LEN(MBB!F26)), ""h:mm AM/PM"")), """"),
  IFERROR(ARRAYFORMULA(TEXT(FILTER(WLAX!F26, LEN(WLAX!F26)), ""h:mm AM/PM"")), """"),
  IFERROR(ARRAYFORMULA(TEXT(FILT"&amp;"ER(MLAX!F26, LEN(MLAX!F26)), ""h:mm AM/PM"")), """"),
  IFERROR(ARRAYFORMULA(TEXT(FILTER(SOFT!F26, LEN(SOFT!F26)), ""h:mm AM/PM"")), """"),
  IFERROR(ARRAYFORMULA(TEXT(FILTER(BASE!F26, LEN(BASE!F26)), ""h:mm AM/PM"")), """"),
  IFERROR(ARRAYFORMULA(TEXT(F"&amp;"ILTER(ESPORTS!F26, LEN(ESPORTS!F26)), ""h:mm AM/PM"")), """")
)
"),"")</f>
        <v/>
      </c>
      <c r="J26" s="12" t="str">
        <f>IFERROR(__xludf.DUMMYFUNCTION("IFERROR(
 TEXTJOIN(
   CHAR(10) &amp; CHAR(10),
   TRUE,
   FILTER(
     FLATTEN({
       WSO!P26;
       MSO!P26;
       FH!P26;
       MGOLF!P26;
       Football!P26;
       WVB!P26;
       XC!P26;
       SWIMMING!P26;
       WTEN!P26;
       TF!P26;
      "&amp;" WGOLF!P26;
       WBB!P26;
       MBB!P26;
       WLAX!P26;
       MLAX!P26;
       SOFT!P26;
       BASE!P26;
       ESPORTS!P26
     }),
     (FLATTEN({
       WSO!P26;
       MSO!P26;
       FH!P26;
       MGOLF!P26;
       Football!P26;
       WVB!P2"&amp;"6;
       XC!P26;
       SWIMMING!P26;
       WTEN!P26;
       TF!P26;
       WGOLF!P26;
       WBB!P26;
       MBB!P26;
       WLAX!P26;
       MLAX!P26;
       SOFT!P26;
       BASE!P26;
       ESPORTS!P26
     }) &lt;&gt; """") *
     (FLATTEN({
       WSO!P"&amp;"26;
       MSO!P26;
       FH!P26;
       MGOLF!P26;
       Football!P26;
       WVB!P26;
       XC!P26;
       SWIMMING!P26;
       WTEN!P26;
       TF!P26;
       WGOLF!P26;
       WBB!P26;
       MBB!P26;
       WLAX!P26;
       MLAX!P26;
       SOFT!P"&amp;"26;
       BASE!P26;
       ESPORTS!P26
     }) &lt;&gt; ""Status"")
   )
 ),
 """"
)
"),"")</f>
        <v/>
      </c>
    </row>
    <row r="27" ht="22.5" customHeight="1">
      <c r="A27" s="6">
        <v>26.0</v>
      </c>
      <c r="B27" s="11"/>
      <c r="C27" s="7">
        <v>46260.0</v>
      </c>
      <c r="D27" s="8" t="str">
        <f t="shared" si="1"/>
        <v>Wednesday</v>
      </c>
      <c r="E27" s="9" t="str">
        <f>TEXTJOIN(
  CHAR(10) &amp; CHAR(10),
  TRUE,
  IFERROR(WSO!E27, ""),
  IFERROR(MSO!E27, ""),
  IFERROR(FH!E27, ""),
  IFERROR(MGOLF!E27, ""),
  IFERROR(Football!E27, ""),
  IFERROR(WVB!E27, ""),
  IFERROR(XC!E27, ""),
  IFERROR(SWIMMING!E27, ""),
  IFERROR(WTEN!E27, ""),
  IFERROR(TF!E27, ""),
  IFERROR(WGOLF!E27, ""),
  IFERROR(WBB!E27, ""),
  IFERROR(MBB!E27, ""),
  IFERROR(WLAX!E27, ""),
  IFERROR(MLAX!E27, ""),
  IFERROR(SOFT!E27, ""),
  IFERROR(BASE!E27, ""),
  IFERROR(ESPORTS!E27, "")
)
</f>
        <v>MSO</v>
      </c>
      <c r="F27" s="10" t="str">
        <f>IFERROR(__xludf.DUMMYFUNCTION("TEXTJOIN(
  CHAR(10) &amp; CHAR(10),
  TRUE,
  IFERROR(TEXT(FILTER(WSO!F27, LEN(WSO!F27)), ""h:mm AM/PM""), """"),
  IFERROR(TEXT(FILTER(MSO!F27, LEN(MSO!F27)), ""h:mm AM/PM""), """"),
  IFERROR(TEXT(FILTER(FH!F27, LEN(FH!F27)), ""h:mm AM/PM""), """"),
  IFER"&amp;"ROR(TEXT(FILTER(MGOLF!F27, LEN(MGOLF!F27)), ""h:mm AM/PM""), """"),
  IFERROR(TEXT(FILTER(Football!F27, LEN(Football!F27)), ""h:mm AM/PM""), """"),
  IFERROR(TEXT(FILTER(WVB!F27, LEN(WVB!F27)), ""h:mm AM/PM""), """"),
  IFERROR(TEXT(FILTER(XC!F27, LEN(XC!"&amp;"F27)), ""h:mm AM/PM""), """"),
  IFERROR(TEXT(FILTER(SWIMMING!F27, LEN(SWIMMING!F27)), ""h:mm AM/PM""), """"),
  IFERROR(TEXT(FILTER(WTEN!F27, LEN(WTEN!F27)), ""h:mm AM/PM""), """"),
  IFERROR(TEXT(FILTER(TF!F27, LEN(TF!F27)), ""h:mm AM/PM""), """"),
  IF"&amp;"ERROR(TEXT(FILTER(WGOLF!F27, LEN(WGOLF!F27)), ""h:mm AM/PM""), """"),
  IFERROR(TEXT(FILTER(WBB!F27, LEN(WBB!F27)), ""h:mm AM/PM""), """"),
  IFERROR(TEXT(FILTER(MBB!F27, LEN(MBB!F27)), ""h:mm AM/PM""), """"),
  IFERROR(TEXT(FILTER(WLAX!F27, LEN(WLAX!F27)"&amp;"), ""h:mm AM/PM""), """"),
  IFERROR(TEXT(FILTER(MLAX!F27, LEN(MLAX!F27)), ""h:mm AM/PM""), """"),
  IFERROR(TEXT(FILTER(SOFT!F27, LEN(SOFT!F27)), ""h:mm AM/PM""), """"),
  IFERROR(TEXT(FILTER(BASE!F27, LEN(BASE!F27)), ""h:mm AM/PM""), """"),
  IFERROR(TE"&amp;"XT(FILTER(ESPORTS!F27, LEN(ESPORTS!F27)), ""h:mm AM/PM""), """")
)
"),"TBD")</f>
        <v>TBD</v>
      </c>
      <c r="G27" s="11" t="str">
        <f>IFERROR(__xludf.DUMMYFUNCTION("TEXTJOIN(
  CHAR(10) &amp; CHAR(10),
  TRUE,
  IFERROR(FILTER(WSO!G27, LEN(WSO!G27)), """"),
  IFERROR(FILTER(MSO!G27, LEN(MSO!G27)), """"),
  IFERROR(FILTER(FH!G27, LEN(FH!G27)), """"),
  IFERROR(FILTER(MGOLF!G27, LEN(MGOLF!G27)), """"),
  IFERROR(FILTER(Foo"&amp;"tball!G27, LEN(Football!G27)), """"),
  IFERROR(FILTER(WVB!G27, LEN(WVB!G27)), """"),
  IFERROR(FILTER(XC!G27, LEN(XC!G27)), """"),
  IFERROR(FILTER(SWIMMING!G27, LEN(SWIMMING!G27)), """"),
  IFERROR(FILTER(WTEN!G27, LEN(WTEN!G27)), """"),
  IFERROR(FILTE"&amp;"R(TF!G27, LEN(TF!G27)), """"),
  IFERROR(FILTER(WGOLF!G27:G1000, LEN(WGOLF!G27)), """"),
  IFERROR(FILTER(WBB!G27, LEN(WBB!G27)), """"),
  IFERROR(FILTER(MBB!G27, LEN(MBB!G27)), """"),
  IFERROR(FILTER(WLAX!G27, LEN(WLAX!G27)), """"),
  IFERROR(FILTER(MLA"&amp;"X!G27, LEN(MLAX!G27)), """"),
  IFERROR(FILTER(SOFT!G27, LEN(SOFT!G27)), """"),
  IFERROR(FILTER(BASE!G27, LEN(BASE!G27)), """"),
  IFERROR(FILTER(ESPORTS!G27, LEN(ESPORTS!G27)), """")
)
"),"CMCC")</f>
        <v>CMCC</v>
      </c>
      <c r="H27" s="11" t="str">
        <f>IFERROR(__xludf.DUMMYFUNCTION("TEXTJOIN(
  CHAR(10) &amp; CHAR(10),
  TRUE,
  IFERROR(FILTER(WSO!H27, LEN(WSO!H27)), """"),
  IFERROR(FILTER(MSO!H27, LEN(MSO!H27)), """"),
  IFERROR(FILTER(FH!H27, LEN(FH!H27)), """"),
  IFERROR(FILTER(MGOLF!H27, LEN(MGOLF!H27)), """"),
  IFERROR(FILTER(Foo"&amp;"tball!H27, LEN(Football!H27)), """"),
  IFERROR(FILTER(WVB!H27, LEN(WVB!H27)), """"),
  IFERROR(FILTER(XC!H27, LEN(XC!H27)), """"),
  IFERROR(FILTER(SWIMMING!H27, LEN(SWIMMING!H27)), """"),
  IFERROR(FILTER(WTEN!H27, LEN(WTEN!H27)), """"),
  IFERROR(FILTE"&amp;"R(TF!H27, LEN(TF!H27)), """"),
  IFERROR(FILTER(WGOLF!H27, LEN(WGOLF!H27)), """"),
  IFERROR(FILTER(WBB!H27, LEN(WBB!H27)), """"),
  IFERROR(FILTER(MBB!H27, LEN(MBB!H27)), """"),
  IFERROR(FILTER(WLAX!H27, LEN(WLAX!H27)), """"),
  IFERROR(FILTER(MLAX!H27,"&amp;" LEN(MLAX!H27)), """"),
  IFERROR(FILTER(SOFT!H27, LEN(SOFT!H27)), """"),
  IFERROR(FILTER(BASE!H27, LEN(BASE!H27)), """"),
  IFERROR(FILTER(ESPORTS!H27, LEN(ESPORTS!H27)), """")
)
"),"Away")</f>
        <v>Away</v>
      </c>
      <c r="I27" s="11" t="str">
        <f>IFERROR(__xludf.DUMMYFUNCTION("TEXTJOIN(
  CHAR(10) &amp; CHAR(10),
  TRUE,
  IFERROR(ARRAYFORMULA(TEXT(FILTER(WSO!F27, LEN(WSO!F27)), ""h:mm AM/PM"")), """"),
  IFERROR(ARRAYFORMULA(TEXT(FILTER(MSO!F27, LEN(MSO!F27)), ""h:mm AM/PM"")), """"),
  IFERROR(ARRAYFORMULA(TEXT(FILTER(FH!F27, LEN"&amp;"(FH!F27)), ""h:mm AM/PM"")), """"),
  IFERROR(ARRAYFORMULA(TEXT(FILTER(MGOLF!F27, LEN(MGOLF!F27)), ""h:mm AM/PM"")), """"),
  IFERROR(ARRAYFORMULA(TEXT(FILTER(Football!F27, LEN(Football!F27)), ""h:mm AM/PM"")), """"),
  IFERROR(ARRAYFORMULA(TEXT(FILTER(WV"&amp;"B!F27, LEN(WVB!F27)), ""h:mm AM/PM"")), """"),
  IFERROR(ARRAYFORMULA(TEXT(FILTER(XC!F27, LEN(XC!F27)), ""h:mm AM/PM"")), """"),
  IFERROR(ARRAYFORMULA(TEXT(FILTER(SWIMMING!F27, LEN(SWIMMING!F27)), ""h:mm AM/PM"")), """"),
  IFERROR(ARRAYFORMULA(TEXT(FILT"&amp;"ER(WTEN!F27, LEN(WTEN!F27)), ""h:mm AM/PM"")), """"),
  IFERROR(ARRAYFORMULA(TEXT(FILTER(TF!F27, LEN(TF!F27)), ""h:mm AM/PM"")), """"),
  IFERROR(ARRAYFORMULA(TEXT(FILTER(WGOLF!F27, LEN(WGOLF!F27)), ""h:mm AM/PM"")), """"),
  IFERROR(ARRAYFORMULA(TEXT(FIL"&amp;"TER(WBB!F27, LEN(WBB!F27)), ""h:mm AM/PM"")), """"),
  IFERROR(ARRAYFORMULA(TEXT(FILTER(MBB!F27, LEN(MBB!F27)), ""h:mm AM/PM"")), """"),
  IFERROR(ARRAYFORMULA(TEXT(FILTER(WLAX!F27, LEN(WLAX!F27)), ""h:mm AM/PM"")), """"),
  IFERROR(ARRAYFORMULA(TEXT(FILT"&amp;"ER(MLAX!F27, LEN(MLAX!F27)), ""h:mm AM/PM"")), """"),
  IFERROR(ARRAYFORMULA(TEXT(FILTER(SOFT!F27, LEN(SOFT!F27)), ""h:mm AM/PM"")), """"),
  IFERROR(ARRAYFORMULA(TEXT(FILTER(BASE!F27, LEN(BASE!F27)), ""h:mm AM/PM"")), """"),
  IFERROR(ARRAYFORMULA(TEXT(F"&amp;"ILTER(ESPORTS!F27, LEN(ESPORTS!F27)), ""h:mm AM/PM"")), """")
)
"),"TBD")</f>
        <v>TBD</v>
      </c>
      <c r="J27" s="12" t="str">
        <f>IFERROR(__xludf.DUMMYFUNCTION("IFERROR(
 TEXTJOIN(
   CHAR(10) &amp; CHAR(10),
   TRUE,
   FILTER(
     FLATTEN({
       WSO!P27;
       MSO!P27;
       FH!P27;
       MGOLF!P27;
       Football!P27;
       WVB!P27;
       XC!P27;
       SWIMMING!P27;
       WTEN!P27;
       TF!P27;
      "&amp;" WGOLF!P27;
       WBB!P27;
       MBB!P27;
       WLAX!P27;
       MLAX!P27;
       SOFT!P27;
       BASE!P27;
       ESPORTS!P27
     }),
     (FLATTEN({
       WSO!P27;
       MSO!P27;
       FH!P27;
       MGOLF!P27;
       Football!P27;
       WVB!P2"&amp;"7;
       XC!P27;
       SWIMMING!P27;
       WTEN!P27;
       TF!P27;
       WGOLF!P27;
       WBB!P27;
       MBB!P27;
       WLAX!P27;
       MLAX!P27;
       SOFT!P27;
       BASE!P27;
       ESPORTS!P27
     }) &lt;&gt; """") *
     (FLATTEN({
       WSO!P"&amp;"27;
       MSO!P27;
       FH!P27;
       MGOLF!P27;
       Football!P27;
       WVB!P27;
       XC!P27;
       SWIMMING!P27;
       WTEN!P27;
       TF!P27;
       WGOLF!P27;
       WBB!P27;
       MBB!P27;
       WLAX!P27;
       MLAX!P27;
       SOFT!P"&amp;"27;
       BASE!P27;
       ESPORTS!P27
     }) &lt;&gt; ""Status"")
   )
 ),
 """"
)
"),"⌛️ Pending")</f>
        <v>⌛️ Pending</v>
      </c>
    </row>
    <row r="28" ht="22.5" customHeight="1">
      <c r="A28" s="6">
        <v>27.0</v>
      </c>
      <c r="B28" s="11"/>
      <c r="C28" s="7">
        <v>46261.0</v>
      </c>
      <c r="D28" s="8" t="str">
        <f t="shared" si="1"/>
        <v>Thursday</v>
      </c>
      <c r="E28" s="9" t="str">
        <f>TEXTJOIN(
  CHAR(10) &amp; CHAR(10),
  TRUE,
  IFERROR(WSO!E28, ""),
  IFERROR(MSO!E28, ""),
  IFERROR(FH!E28, ""),
  IFERROR(MGOLF!E28, ""),
  IFERROR(Football!E28, ""),
  IFERROR(WVB!E28, ""),
  IFERROR(XC!E28, ""),
  IFERROR(SWIMMING!E28, ""),
  IFERROR(WTEN!E28, ""),
  IFERROR(TF!E28, ""),
  IFERROR(WGOLF!E28, ""),
  IFERROR(WBB!E28, ""),
  IFERROR(MBB!E28, ""),
  IFERROR(WLAX!E28, ""),
  IFERROR(MLAX!E28, ""),
  IFERROR(SOFT!E28, ""),
  IFERROR(BASE!E28, ""),
  IFERROR(ESPORTS!E28, "")
)
</f>
        <v/>
      </c>
      <c r="F28" s="10" t="str">
        <f>IFERROR(__xludf.DUMMYFUNCTION("TEXTJOIN(
  CHAR(10) &amp; CHAR(10),
  TRUE,
  IFERROR(TEXT(FILTER(WSO!F28, LEN(WSO!F28)), ""h:mm AM/PM""), """"),
  IFERROR(TEXT(FILTER(MSO!F28, LEN(MSO!F28)), ""h:mm AM/PM""), """"),
  IFERROR(TEXT(FILTER(FH!F28, LEN(FH!F28)), ""h:mm AM/PM""), """"),
  IFER"&amp;"ROR(TEXT(FILTER(MGOLF!F28, LEN(MGOLF!F28)), ""h:mm AM/PM""), """"),
  IFERROR(TEXT(FILTER(Football!F28, LEN(Football!F28)), ""h:mm AM/PM""), """"),
  IFERROR(TEXT(FILTER(WVB!F28, LEN(WVB!F28)), ""h:mm AM/PM""), """"),
  IFERROR(TEXT(FILTER(XC!F28, LEN(XC!"&amp;"F28)), ""h:mm AM/PM""), """"),
  IFERROR(TEXT(FILTER(SWIMMING!F28, LEN(SWIMMING!F28)), ""h:mm AM/PM""), """"),
  IFERROR(TEXT(FILTER(WTEN!F28, LEN(WTEN!F28)), ""h:mm AM/PM""), """"),
  IFERROR(TEXT(FILTER(TF!F28, LEN(TF!F28)), ""h:mm AM/PM""), """"),
  IF"&amp;"ERROR(TEXT(FILTER(WGOLF!F28, LEN(WGOLF!F28)), ""h:mm AM/PM""), """"),
  IFERROR(TEXT(FILTER(WBB!F28, LEN(WBB!F28)), ""h:mm AM/PM""), """"),
  IFERROR(TEXT(FILTER(MBB!F28, LEN(MBB!F28)), ""h:mm AM/PM""), """"),
  IFERROR(TEXT(FILTER(WLAX!F28, LEN(WLAX!F28)"&amp;"), ""h:mm AM/PM""), """"),
  IFERROR(TEXT(FILTER(MLAX!F28, LEN(MLAX!F28)), ""h:mm AM/PM""), """"),
  IFERROR(TEXT(FILTER(SOFT!F28, LEN(SOFT!F28)), ""h:mm AM/PM""), """"),
  IFERROR(TEXT(FILTER(BASE!F28, LEN(BASE!F28)), ""h:mm AM/PM""), """"),
  IFERROR(TE"&amp;"XT(FILTER(ESPORTS!F28, LEN(ESPORTS!F28)), ""h:mm AM/PM""), """")
)
"),"")</f>
        <v/>
      </c>
      <c r="G28" s="11" t="str">
        <f>IFERROR(__xludf.DUMMYFUNCTION("TEXTJOIN(
  CHAR(10) &amp; CHAR(10),
  TRUE,
  IFERROR(FILTER(WSO!G28, LEN(WSO!G28)), """"),
  IFERROR(FILTER(MSO!G28, LEN(MSO!G28)), """"),
  IFERROR(FILTER(FH!G28, LEN(FH!G28)), """"),
  IFERROR(FILTER(MGOLF!G28, LEN(MGOLF!G28)), """"),
  IFERROR(FILTER(Foo"&amp;"tball!G28, LEN(Football!G28)), """"),
  IFERROR(FILTER(WVB!G28, LEN(WVB!G28)), """"),
  IFERROR(FILTER(XC!G28, LEN(XC!G28)), """"),
  IFERROR(FILTER(SWIMMING!G28, LEN(SWIMMING!G28)), """"),
  IFERROR(FILTER(WTEN!G28, LEN(WTEN!G28)), """"),
  IFERROR(FILTE"&amp;"R(TF!G28, LEN(TF!G28)), """"),
  IFERROR(FILTER(WGOLF!G28:G1000, LEN(WGOLF!G28)), """"),
  IFERROR(FILTER(WBB!G28, LEN(WBB!G28)), """"),
  IFERROR(FILTER(MBB!G28, LEN(MBB!G28)), """"),
  IFERROR(FILTER(WLAX!G28, LEN(WLAX!G28)), """"),
  IFERROR(FILTER(MLA"&amp;"X!G28, LEN(MLAX!G28)), """"),
  IFERROR(FILTER(SOFT!G28, LEN(SOFT!G28)), """"),
  IFERROR(FILTER(BASE!G28, LEN(BASE!G28)), """"),
  IFERROR(FILTER(ESPORTS!G28, LEN(ESPORTS!G28)), """")
)
"),"")</f>
        <v/>
      </c>
      <c r="H28" s="11" t="str">
        <f>IFERROR(__xludf.DUMMYFUNCTION("TEXTJOIN(
  CHAR(10) &amp; CHAR(10),
  TRUE,
  IFERROR(FILTER(WSO!H28, LEN(WSO!H28)), """"),
  IFERROR(FILTER(MSO!H28, LEN(MSO!H28)), """"),
  IFERROR(FILTER(FH!H28, LEN(FH!H28)), """"),
  IFERROR(FILTER(MGOLF!H28, LEN(MGOLF!H28)), """"),
  IFERROR(FILTER(Foo"&amp;"tball!H28, LEN(Football!H28)), """"),
  IFERROR(FILTER(WVB!H28, LEN(WVB!H28)), """"),
  IFERROR(FILTER(XC!H28, LEN(XC!H28)), """"),
  IFERROR(FILTER(SWIMMING!H28, LEN(SWIMMING!H28)), """"),
  IFERROR(FILTER(WTEN!H28, LEN(WTEN!H28)), """"),
  IFERROR(FILTE"&amp;"R(TF!H28, LEN(TF!H28)), """"),
  IFERROR(FILTER(WGOLF!H28, LEN(WGOLF!H28)), """"),
  IFERROR(FILTER(WBB!H28, LEN(WBB!H28)), """"),
  IFERROR(FILTER(MBB!H28, LEN(MBB!H28)), """"),
  IFERROR(FILTER(WLAX!H28, LEN(WLAX!H28)), """"),
  IFERROR(FILTER(MLAX!H28,"&amp;" LEN(MLAX!H28)), """"),
  IFERROR(FILTER(SOFT!H28, LEN(SOFT!H28)), """"),
  IFERROR(FILTER(BASE!H28, LEN(BASE!H28)), """"),
  IFERROR(FILTER(ESPORTS!H28, LEN(ESPORTS!H28)), """")
)
"),"")</f>
        <v/>
      </c>
      <c r="I28" s="11" t="str">
        <f>IFERROR(__xludf.DUMMYFUNCTION("TEXTJOIN(
  CHAR(10) &amp; CHAR(10),
  TRUE,
  IFERROR(ARRAYFORMULA(TEXT(FILTER(WSO!F28, LEN(WSO!F28)), ""h:mm AM/PM"")), """"),
  IFERROR(ARRAYFORMULA(TEXT(FILTER(MSO!F28, LEN(MSO!F28)), ""h:mm AM/PM"")), """"),
  IFERROR(ARRAYFORMULA(TEXT(FILTER(FH!F28, LEN"&amp;"(FH!F28)), ""h:mm AM/PM"")), """"),
  IFERROR(ARRAYFORMULA(TEXT(FILTER(MGOLF!F28, LEN(MGOLF!F28)), ""h:mm AM/PM"")), """"),
  IFERROR(ARRAYFORMULA(TEXT(FILTER(Football!F28, LEN(Football!F28)), ""h:mm AM/PM"")), """"),
  IFERROR(ARRAYFORMULA(TEXT(FILTER(WV"&amp;"B!F28, LEN(WVB!F28)), ""h:mm AM/PM"")), """"),
  IFERROR(ARRAYFORMULA(TEXT(FILTER(XC!F28, LEN(XC!F28)), ""h:mm AM/PM"")), """"),
  IFERROR(ARRAYFORMULA(TEXT(FILTER(SWIMMING!F28, LEN(SWIMMING!F28)), ""h:mm AM/PM"")), """"),
  IFERROR(ARRAYFORMULA(TEXT(FILT"&amp;"ER(WTEN!F28, LEN(WTEN!F28)), ""h:mm AM/PM"")), """"),
  IFERROR(ARRAYFORMULA(TEXT(FILTER(TF!F28, LEN(TF!F28)), ""h:mm AM/PM"")), """"),
  IFERROR(ARRAYFORMULA(TEXT(FILTER(WGOLF!F28, LEN(WGOLF!F28)), ""h:mm AM/PM"")), """"),
  IFERROR(ARRAYFORMULA(TEXT(FIL"&amp;"TER(WBB!F28, LEN(WBB!F28)), ""h:mm AM/PM"")), """"),
  IFERROR(ARRAYFORMULA(TEXT(FILTER(MBB!F28, LEN(MBB!F28)), ""h:mm AM/PM"")), """"),
  IFERROR(ARRAYFORMULA(TEXT(FILTER(WLAX!F28, LEN(WLAX!F28)), ""h:mm AM/PM"")), """"),
  IFERROR(ARRAYFORMULA(TEXT(FILT"&amp;"ER(MLAX!F28, LEN(MLAX!F28)), ""h:mm AM/PM"")), """"),
  IFERROR(ARRAYFORMULA(TEXT(FILTER(SOFT!F28, LEN(SOFT!F28)), ""h:mm AM/PM"")), """"),
  IFERROR(ARRAYFORMULA(TEXT(FILTER(BASE!F28, LEN(BASE!F28)), ""h:mm AM/PM"")), """"),
  IFERROR(ARRAYFORMULA(TEXT(F"&amp;"ILTER(ESPORTS!F28, LEN(ESPORTS!F28)), ""h:mm AM/PM"")), """")
)
"),"")</f>
        <v/>
      </c>
      <c r="J28" s="12" t="str">
        <f>IFERROR(__xludf.DUMMYFUNCTION("IFERROR(
 TEXTJOIN(
   CHAR(10) &amp; CHAR(10),
   TRUE,
   FILTER(
     FLATTEN({
       WSO!P28;
       MSO!P28;
       FH!P28;
       MGOLF!P28;
       Football!P28;
       WVB!P28;
       XC!P28;
       SWIMMING!P28;
       WTEN!P28;
       TF!P28;
      "&amp;" WGOLF!P28;
       WBB!P28;
       MBB!P28;
       WLAX!P28;
       MLAX!P28;
       SOFT!P28;
       BASE!P28;
       ESPORTS!P28
     }),
     (FLATTEN({
       WSO!P28;
       MSO!P28;
       FH!P28;
       MGOLF!P28;
       Football!P28;
       WVB!P2"&amp;"8;
       XC!P28;
       SWIMMING!P28;
       WTEN!P28;
       TF!P28;
       WGOLF!P28;
       WBB!P28;
       MBB!P28;
       WLAX!P28;
       MLAX!P28;
       SOFT!P28;
       BASE!P28;
       ESPORTS!P28
     }) &lt;&gt; """") *
     (FLATTEN({
       WSO!P"&amp;"28;
       MSO!P28;
       FH!P28;
       MGOLF!P28;
       Football!P28;
       WVB!P28;
       XC!P28;
       SWIMMING!P28;
       WTEN!P28;
       TF!P28;
       WGOLF!P28;
       WBB!P28;
       MBB!P28;
       WLAX!P28;
       MLAX!P28;
       SOFT!P"&amp;"28;
       BASE!P28;
       ESPORTS!P28
     }) &lt;&gt; ""Status"")
   )
 ),
 """"
)
"),"")</f>
        <v/>
      </c>
    </row>
    <row r="29" ht="22.5" customHeight="1">
      <c r="A29" s="6">
        <v>28.0</v>
      </c>
      <c r="B29" s="11"/>
      <c r="C29" s="7">
        <v>46262.0</v>
      </c>
      <c r="D29" s="8" t="str">
        <f t="shared" si="1"/>
        <v>Friday</v>
      </c>
      <c r="E29" s="9" t="str">
        <f>TEXTJOIN(
  CHAR(10) &amp; CHAR(10),
  TRUE,
  IFERROR(WSO!E29, ""),
  IFERROR(MSO!E29, ""),
  IFERROR(FH!E29, ""),
  IFERROR(MGOLF!E29, ""),
  IFERROR(Football!E29, ""),
  IFERROR(WVB!E29, ""),
  IFERROR(XC!E29, ""),
  IFERROR(SWIMMING!E29, ""),
  IFERROR(WTEN!E29, ""),
  IFERROR(TF!E29, ""),
  IFERROR(WGOLF!E29, ""),
  IFERROR(WBB!E29, ""),
  IFERROR(MBB!E29, ""),
  IFERROR(WLAX!E29, ""),
  IFERROR(MLAX!E29, ""),
  IFERROR(SOFT!E29, ""),
  IFERROR(BASE!E29, ""),
  IFERROR(ESPORTS!E29, "")
)
</f>
        <v>WSO</v>
      </c>
      <c r="F29" s="10" t="str">
        <f>IFERROR(__xludf.DUMMYFUNCTION("TEXTJOIN(
  CHAR(10) &amp; CHAR(10),
  TRUE,
  IFERROR(TEXT(FILTER(WSO!F29, LEN(WSO!F29)), ""h:mm AM/PM""), """"),
  IFERROR(TEXT(FILTER(MSO!F29, LEN(MSO!F29)), ""h:mm AM/PM""), """"),
  IFERROR(TEXT(FILTER(FH!F29, LEN(FH!F29)), ""h:mm AM/PM""), """"),
  IFER"&amp;"ROR(TEXT(FILTER(MGOLF!F29, LEN(MGOLF!F29)), ""h:mm AM/PM""), """"),
  IFERROR(TEXT(FILTER(Football!F29, LEN(Football!F29)), ""h:mm AM/PM""), """"),
  IFERROR(TEXT(FILTER(WVB!F29, LEN(WVB!F29)), ""h:mm AM/PM""), """"),
  IFERROR(TEXT(FILTER(XC!F29, LEN(XC!"&amp;"F29)), ""h:mm AM/PM""), """"),
  IFERROR(TEXT(FILTER(SWIMMING!F29, LEN(SWIMMING!F29)), ""h:mm AM/PM""), """"),
  IFERROR(TEXT(FILTER(WTEN!F29, LEN(WTEN!F29)), ""h:mm AM/PM""), """"),
  IFERROR(TEXT(FILTER(TF!F29, LEN(TF!F29)), ""h:mm AM/PM""), """"),
  IF"&amp;"ERROR(TEXT(FILTER(WGOLF!F29, LEN(WGOLF!F29)), ""h:mm AM/PM""), """"),
  IFERROR(TEXT(FILTER(WBB!F29, LEN(WBB!F29)), ""h:mm AM/PM""), """"),
  IFERROR(TEXT(FILTER(MBB!F29, LEN(MBB!F29)), ""h:mm AM/PM""), """"),
  IFERROR(TEXT(FILTER(WLAX!F29, LEN(WLAX!F29)"&amp;"), ""h:mm AM/PM""), """"),
  IFERROR(TEXT(FILTER(MLAX!F29, LEN(MLAX!F29)), ""h:mm AM/PM""), """"),
  IFERROR(TEXT(FILTER(SOFT!F29, LEN(SOFT!F29)), ""h:mm AM/PM""), """"),
  IFERROR(TEXT(FILTER(BASE!F29, LEN(BASE!F29)), ""h:mm AM/PM""), """"),
  IFERROR(TE"&amp;"XT(FILTER(ESPORTS!F29, LEN(ESPORTS!F29)), ""h:mm AM/PM""), """")
)
"),"3:00 PM")</f>
        <v>3:00 PM</v>
      </c>
      <c r="G29" s="11" t="str">
        <f>IFERROR(__xludf.DUMMYFUNCTION("TEXTJOIN(
  CHAR(10) &amp; CHAR(10),
  TRUE,
  IFERROR(FILTER(WSO!G29, LEN(WSO!G29)), """"),
  IFERROR(FILTER(MSO!G29, LEN(MSO!G29)), """"),
  IFERROR(FILTER(FH!G29, LEN(FH!G29)), """"),
  IFERROR(FILTER(MGOLF!G29, LEN(MGOLF!G29)), """"),
  IFERROR(FILTER(Foo"&amp;"tball!G29, LEN(Football!G29)), """"),
  IFERROR(FILTER(WVB!G29, LEN(WVB!G29)), """"),
  IFERROR(FILTER(XC!G29, LEN(XC!G29)), """"),
  IFERROR(FILTER(SWIMMING!G29, LEN(SWIMMING!G29)), """"),
  IFERROR(FILTER(WTEN!G29, LEN(WTEN!G29)), """"),
  IFERROR(FILTE"&amp;"R(TF!G29, LEN(TF!G29)), """"),
  IFERROR(FILTER(WGOLF!G29:G1000, LEN(WGOLF!G29)), """"),
  IFERROR(FILTER(WBB!G29, LEN(WBB!G29)), """"),
  IFERROR(FILTER(MBB!G29, LEN(MBB!G29)), """"),
  IFERROR(FILTER(WLAX!G29, LEN(WLAX!G29)), """"),
  IFERROR(FILTER(MLA"&amp;"X!G29, LEN(MLAX!G29)), """"),
  IFERROR(FILTER(SOFT!G29, LEN(SOFT!G29)), """"),
  IFERROR(FILTER(BASE!G29, LEN(BASE!G29)), """"),
  IFERROR(FILTER(ESPORTS!G29, LEN(ESPORTS!G29)), """")
)
"),"UNE")</f>
        <v>UNE</v>
      </c>
      <c r="H29" s="11" t="str">
        <f>IFERROR(__xludf.DUMMYFUNCTION("TEXTJOIN(
  CHAR(10) &amp; CHAR(10),
  TRUE,
  IFERROR(FILTER(WSO!H29, LEN(WSO!H29)), """"),
  IFERROR(FILTER(MSO!H29, LEN(MSO!H29)), """"),
  IFERROR(FILTER(FH!H29, LEN(FH!H29)), """"),
  IFERROR(FILTER(MGOLF!H29, LEN(MGOLF!H29)), """"),
  IFERROR(FILTER(Foo"&amp;"tball!H29, LEN(Football!H29)), """"),
  IFERROR(FILTER(WVB!H29, LEN(WVB!H29)), """"),
  IFERROR(FILTER(XC!H29, LEN(XC!H29)), """"),
  IFERROR(FILTER(SWIMMING!H29, LEN(SWIMMING!H29)), """"),
  IFERROR(FILTER(WTEN!H29, LEN(WTEN!H29)), """"),
  IFERROR(FILTE"&amp;"R(TF!H29, LEN(TF!H29)), """"),
  IFERROR(FILTER(WGOLF!H29, LEN(WGOLF!H29)), """"),
  IFERROR(FILTER(WBB!H29, LEN(WBB!H29)), """"),
  IFERROR(FILTER(MBB!H29, LEN(MBB!H29)), """"),
  IFERROR(FILTER(WLAX!H29, LEN(WLAX!H29)), """"),
  IFERROR(FILTER(MLAX!H29,"&amp;" LEN(MLAX!H29)), """"),
  IFERROR(FILTER(SOFT!H29, LEN(SOFT!H29)), """"),
  IFERROR(FILTER(BASE!H29, LEN(BASE!H29)), """"),
  IFERROR(FILTER(ESPORTS!H29, LEN(ESPORTS!H29)), """")
)
"),"Away")</f>
        <v>Away</v>
      </c>
      <c r="I29" s="11" t="str">
        <f>IFERROR(__xludf.DUMMYFUNCTION("TEXTJOIN(
  CHAR(10) &amp; CHAR(10),
  TRUE,
  IFERROR(ARRAYFORMULA(TEXT(FILTER(WSO!F29, LEN(WSO!F29)), ""h:mm AM/PM"")), """"),
  IFERROR(ARRAYFORMULA(TEXT(FILTER(MSO!F29, LEN(MSO!F29)), ""h:mm AM/PM"")), """"),
  IFERROR(ARRAYFORMULA(TEXT(FILTER(FH!F29, LEN"&amp;"(FH!F29)), ""h:mm AM/PM"")), """"),
  IFERROR(ARRAYFORMULA(TEXT(FILTER(MGOLF!F29, LEN(MGOLF!F29)), ""h:mm AM/PM"")), """"),
  IFERROR(ARRAYFORMULA(TEXT(FILTER(Football!F29, LEN(Football!F29)), ""h:mm AM/PM"")), """"),
  IFERROR(ARRAYFORMULA(TEXT(FILTER(WV"&amp;"B!F29, LEN(WVB!F29)), ""h:mm AM/PM"")), """"),
  IFERROR(ARRAYFORMULA(TEXT(FILTER(XC!F29, LEN(XC!F29)), ""h:mm AM/PM"")), """"),
  IFERROR(ARRAYFORMULA(TEXT(FILTER(SWIMMING!F29, LEN(SWIMMING!F29)), ""h:mm AM/PM"")), """"),
  IFERROR(ARRAYFORMULA(TEXT(FILT"&amp;"ER(WTEN!F29, LEN(WTEN!F29)), ""h:mm AM/PM"")), """"),
  IFERROR(ARRAYFORMULA(TEXT(FILTER(TF!F29, LEN(TF!F29)), ""h:mm AM/PM"")), """"),
  IFERROR(ARRAYFORMULA(TEXT(FILTER(WGOLF!F29, LEN(WGOLF!F29)), ""h:mm AM/PM"")), """"),
  IFERROR(ARRAYFORMULA(TEXT(FIL"&amp;"TER(WBB!F29, LEN(WBB!F29)), ""h:mm AM/PM"")), """"),
  IFERROR(ARRAYFORMULA(TEXT(FILTER(MBB!F29, LEN(MBB!F29)), ""h:mm AM/PM"")), """"),
  IFERROR(ARRAYFORMULA(TEXT(FILTER(WLAX!F29, LEN(WLAX!F29)), ""h:mm AM/PM"")), """"),
  IFERROR(ARRAYFORMULA(TEXT(FILT"&amp;"ER(MLAX!F29, LEN(MLAX!F29)), ""h:mm AM/PM"")), """"),
  IFERROR(ARRAYFORMULA(TEXT(FILTER(SOFT!F29, LEN(SOFT!F29)), ""h:mm AM/PM"")), """"),
  IFERROR(ARRAYFORMULA(TEXT(FILTER(BASE!F29, LEN(BASE!F29)), ""h:mm AM/PM"")), """"),
  IFERROR(ARRAYFORMULA(TEXT(F"&amp;"ILTER(ESPORTS!F29, LEN(ESPORTS!F29)), ""h:mm AM/PM"")), """")
)
"),"3:00 PM")</f>
        <v>3:00 PM</v>
      </c>
      <c r="J29" s="12" t="str">
        <f>IFERROR(__xludf.DUMMYFUNCTION("IFERROR(
 TEXTJOIN(
   CHAR(10) &amp; CHAR(10),
   TRUE,
   FILTER(
     FLATTEN({
       WSO!P29;
       MSO!P29;
       FH!P29;
       MGOLF!P29;
       Football!P29;
       WVB!P29;
       XC!P29;
       SWIMMING!P29;
       WTEN!P29;
       TF!P29;
      "&amp;" WGOLF!P29;
       WBB!P29;
       MBB!P29;
       WLAX!P29;
       MLAX!P29;
       SOFT!P29;
       BASE!P29;
       ESPORTS!P29
     }),
     (FLATTEN({
       WSO!P29;
       MSO!P29;
       FH!P29;
       MGOLF!P29;
       Football!P29;
       WVB!P2"&amp;"9;
       XC!P29;
       SWIMMING!P29;
       WTEN!P29;
       TF!P29;
       WGOLF!P29;
       WBB!P29;
       MBB!P29;
       WLAX!P29;
       MLAX!P29;
       SOFT!P29;
       BASE!P29;
       ESPORTS!P29
     }) &lt;&gt; """") *
     (FLATTEN({
       WSO!P"&amp;"29;
       MSO!P29;
       FH!P29;
       MGOLF!P29;
       Football!P29;
       WVB!P29;
       XC!P29;
       SWIMMING!P29;
       WTEN!P29;
       TF!P29;
       WGOLF!P29;
       WBB!P29;
       MBB!P29;
       WLAX!P29;
       MLAX!P29;
       SOFT!P"&amp;"29;
       BASE!P29;
       ESPORTS!P29
     }) &lt;&gt; ""Status"")
   )
 ),
 """"
)
"),"⌛️ Pending")</f>
        <v>⌛️ Pending</v>
      </c>
    </row>
    <row r="30" ht="22.5" customHeight="1">
      <c r="A30" s="6">
        <v>29.0</v>
      </c>
      <c r="B30" s="11"/>
      <c r="C30" s="7">
        <v>46263.0</v>
      </c>
      <c r="D30" s="8" t="str">
        <f t="shared" si="1"/>
        <v>Saturday</v>
      </c>
      <c r="E30" s="9" t="str">
        <f>TEXTJOIN(
  CHAR(10) &amp; CHAR(10),
  TRUE,
  IFERROR(WSO!E30, ""),
  IFERROR(MSO!E30, ""),
  IFERROR(FH!E30, ""),
  IFERROR(MGOLF!E30, ""),
  IFERROR(Football!E30, ""),
  IFERROR(WVB!E30, ""),
  IFERROR(XC!E30, ""),
  IFERROR(SWIMMING!E30, ""),
  IFERROR(WTEN!E30, ""),
  IFERROR(TF!E30, ""),
  IFERROR(WGOLF!E30, ""),
  IFERROR(WBB!E30, ""),
  IFERROR(MBB!E30, ""),
  IFERROR(WLAX!E30, ""),
  IFERROR(MLAX!E30, ""),
  IFERROR(SOFT!E30, ""),
  IFERROR(BASE!E30, ""),
  IFERROR(ESPORTS!E30, "")
)
</f>
        <v/>
      </c>
      <c r="F30" s="10" t="str">
        <f>IFERROR(__xludf.DUMMYFUNCTION("TEXTJOIN(
  CHAR(10) &amp; CHAR(10),
  TRUE,
  IFERROR(TEXT(FILTER(WSO!F30, LEN(WSO!F30)), ""h:mm AM/PM""), """"),
  IFERROR(TEXT(FILTER(MSO!F30, LEN(MSO!F30)), ""h:mm AM/PM""), """"),
  IFERROR(TEXT(FILTER(FH!F30, LEN(FH!F30)), ""h:mm AM/PM""), """"),
  IFER"&amp;"ROR(TEXT(FILTER(MGOLF!F30, LEN(MGOLF!F30)), ""h:mm AM/PM""), """"),
  IFERROR(TEXT(FILTER(Football!F30, LEN(Football!F30)), ""h:mm AM/PM""), """"),
  IFERROR(TEXT(FILTER(WVB!F30, LEN(WVB!F30)), ""h:mm AM/PM""), """"),
  IFERROR(TEXT(FILTER(XC!F30, LEN(XC!"&amp;"F30)), ""h:mm AM/PM""), """"),
  IFERROR(TEXT(FILTER(SWIMMING!F30, LEN(SWIMMING!F30)), ""h:mm AM/PM""), """"),
  IFERROR(TEXT(FILTER(WTEN!F30, LEN(WTEN!F30)), ""h:mm AM/PM""), """"),
  IFERROR(TEXT(FILTER(TF!F30, LEN(TF!F30)), ""h:mm AM/PM""), """"),
  IF"&amp;"ERROR(TEXT(FILTER(WGOLF!F30, LEN(WGOLF!F30)), ""h:mm AM/PM""), """"),
  IFERROR(TEXT(FILTER(WBB!F30, LEN(WBB!F30)), ""h:mm AM/PM""), """"),
  IFERROR(TEXT(FILTER(MBB!F30, LEN(MBB!F30)), ""h:mm AM/PM""), """"),
  IFERROR(TEXT(FILTER(WLAX!F30, LEN(WLAX!F30)"&amp;"), ""h:mm AM/PM""), """"),
  IFERROR(TEXT(FILTER(MLAX!F30, LEN(MLAX!F30)), ""h:mm AM/PM""), """"),
  IFERROR(TEXT(FILTER(SOFT!F30, LEN(SOFT!F30)), ""h:mm AM/PM""), """"),
  IFERROR(TEXT(FILTER(BASE!F30, LEN(BASE!F30)), ""h:mm AM/PM""), """"),
  IFERROR(TE"&amp;"XT(FILTER(ESPORTS!F30, LEN(ESPORTS!F30)), ""h:mm AM/PM""), """")
)
"),"")</f>
        <v/>
      </c>
      <c r="G30" s="11" t="str">
        <f>IFERROR(__xludf.DUMMYFUNCTION("TEXTJOIN(
  CHAR(10) &amp; CHAR(10),
  TRUE,
  IFERROR(FILTER(WSO!G30, LEN(WSO!G30)), """"),
  IFERROR(FILTER(MSO!G30, LEN(MSO!G30)), """"),
  IFERROR(FILTER(FH!G30, LEN(FH!G30)), """"),
  IFERROR(FILTER(MGOLF!G30, LEN(MGOLF!G30)), """"),
  IFERROR(FILTER(Foo"&amp;"tball!G30, LEN(Football!G30)), """"),
  IFERROR(FILTER(WVB!G30, LEN(WVB!G30)), """"),
  IFERROR(FILTER(XC!G30, LEN(XC!G30)), """"),
  IFERROR(FILTER(SWIMMING!G30, LEN(SWIMMING!G30)), """"),
  IFERROR(FILTER(WTEN!G30, LEN(WTEN!G30)), """"),
  IFERROR(FILTE"&amp;"R(TF!G30, LEN(TF!G30)), """"),
  IFERROR(FILTER(WGOLF!G30:G1000, LEN(WGOLF!G30)), """"),
  IFERROR(FILTER(WBB!G30, LEN(WBB!G30)), """"),
  IFERROR(FILTER(MBB!G30, LEN(MBB!G30)), """"),
  IFERROR(FILTER(WLAX!G30, LEN(WLAX!G30)), """"),
  IFERROR(FILTER(MLA"&amp;"X!G30, LEN(MLAX!G30)), """"),
  IFERROR(FILTER(SOFT!G30, LEN(SOFT!G30)), """"),
  IFERROR(FILTER(BASE!G30, LEN(BASE!G30)), """"),
  IFERROR(FILTER(ESPORTS!G30, LEN(ESPORTS!G30)), """")
)
"),"")</f>
        <v/>
      </c>
      <c r="H30" s="11" t="str">
        <f>IFERROR(__xludf.DUMMYFUNCTION("TEXTJOIN(
  CHAR(10) &amp; CHAR(10),
  TRUE,
  IFERROR(FILTER(WSO!H30, LEN(WSO!H30)), """"),
  IFERROR(FILTER(MSO!H30, LEN(MSO!H30)), """"),
  IFERROR(FILTER(FH!H30, LEN(FH!H30)), """"),
  IFERROR(FILTER(MGOLF!H30, LEN(MGOLF!H30)), """"),
  IFERROR(FILTER(Foo"&amp;"tball!H30, LEN(Football!H30)), """"),
  IFERROR(FILTER(WVB!H30, LEN(WVB!H30)), """"),
  IFERROR(FILTER(XC!H30, LEN(XC!H30)), """"),
  IFERROR(FILTER(SWIMMING!H30, LEN(SWIMMING!H30)), """"),
  IFERROR(FILTER(WTEN!H30, LEN(WTEN!H30)), """"),
  IFERROR(FILTE"&amp;"R(TF!H30, LEN(TF!H30)), """"),
  IFERROR(FILTER(WGOLF!H30, LEN(WGOLF!H30)), """"),
  IFERROR(FILTER(WBB!H30, LEN(WBB!H30)), """"),
  IFERROR(FILTER(MBB!H30, LEN(MBB!H30)), """"),
  IFERROR(FILTER(WLAX!H30, LEN(WLAX!H30)), """"),
  IFERROR(FILTER(MLAX!H30,"&amp;" LEN(MLAX!H30)), """"),
  IFERROR(FILTER(SOFT!H30, LEN(SOFT!H30)), """"),
  IFERROR(FILTER(BASE!H30, LEN(BASE!H30)), """"),
  IFERROR(FILTER(ESPORTS!H30, LEN(ESPORTS!H30)), """")
)
"),"")</f>
        <v/>
      </c>
      <c r="I30" s="11" t="str">
        <f>IFERROR(__xludf.DUMMYFUNCTION("TEXTJOIN(
  CHAR(10) &amp; CHAR(10),
  TRUE,
  IFERROR(ARRAYFORMULA(TEXT(FILTER(WSO!F30, LEN(WSO!F30)), ""h:mm AM/PM"")), """"),
  IFERROR(ARRAYFORMULA(TEXT(FILTER(MSO!F30, LEN(MSO!F30)), ""h:mm AM/PM"")), """"),
  IFERROR(ARRAYFORMULA(TEXT(FILTER(FH!F30, LEN"&amp;"(FH!F30)), ""h:mm AM/PM"")), """"),
  IFERROR(ARRAYFORMULA(TEXT(FILTER(MGOLF!F30, LEN(MGOLF!F30)), ""h:mm AM/PM"")), """"),
  IFERROR(ARRAYFORMULA(TEXT(FILTER(Football!F30, LEN(Football!F30)), ""h:mm AM/PM"")), """"),
  IFERROR(ARRAYFORMULA(TEXT(FILTER(WV"&amp;"B!F30, LEN(WVB!F30)), ""h:mm AM/PM"")), """"),
  IFERROR(ARRAYFORMULA(TEXT(FILTER(XC!F30, LEN(XC!F30)), ""h:mm AM/PM"")), """"),
  IFERROR(ARRAYFORMULA(TEXT(FILTER(SWIMMING!F30, LEN(SWIMMING!F30)), ""h:mm AM/PM"")), """"),
  IFERROR(ARRAYFORMULA(TEXT(FILT"&amp;"ER(WTEN!F30, LEN(WTEN!F30)), ""h:mm AM/PM"")), """"),
  IFERROR(ARRAYFORMULA(TEXT(FILTER(TF!F30, LEN(TF!F30)), ""h:mm AM/PM"")), """"),
  IFERROR(ARRAYFORMULA(TEXT(FILTER(WGOLF!F30, LEN(WGOLF!F30)), ""h:mm AM/PM"")), """"),
  IFERROR(ARRAYFORMULA(TEXT(FIL"&amp;"TER(WBB!F30, LEN(WBB!F30)), ""h:mm AM/PM"")), """"),
  IFERROR(ARRAYFORMULA(TEXT(FILTER(MBB!F30, LEN(MBB!F30)), ""h:mm AM/PM"")), """"),
  IFERROR(ARRAYFORMULA(TEXT(FILTER(WLAX!F30, LEN(WLAX!F30)), ""h:mm AM/PM"")), """"),
  IFERROR(ARRAYFORMULA(TEXT(FILT"&amp;"ER(MLAX!F30, LEN(MLAX!F30)), ""h:mm AM/PM"")), """"),
  IFERROR(ARRAYFORMULA(TEXT(FILTER(SOFT!F30, LEN(SOFT!F30)), ""h:mm AM/PM"")), """"),
  IFERROR(ARRAYFORMULA(TEXT(FILTER(BASE!F30, LEN(BASE!F30)), ""h:mm AM/PM"")), """"),
  IFERROR(ARRAYFORMULA(TEXT(F"&amp;"ILTER(ESPORTS!F30, LEN(ESPORTS!F30)), ""h:mm AM/PM"")), """")
)
"),"")</f>
        <v/>
      </c>
      <c r="J30" s="12" t="str">
        <f>IFERROR(__xludf.DUMMYFUNCTION("IFERROR(
 TEXTJOIN(
   CHAR(10) &amp; CHAR(10),
   TRUE,
   FILTER(
     FLATTEN({
       WSO!P30;
       MSO!P30;
       FH!P30;
       MGOLF!P30;
       Football!P30;
       WVB!P30;
       XC!P30;
       SWIMMING!P30;
       WTEN!P30;
       TF!P30;
      "&amp;" WGOLF!P30;
       WBB!P30;
       MBB!P30;
       WLAX!P30;
       MLAX!P30;
       SOFT!P30;
       BASE!P30;
       ESPORTS!P30
     }),
     (FLATTEN({
       WSO!P30;
       MSO!P30;
       FH!P30;
       MGOLF!P30;
       Football!P30;
       WVB!P3"&amp;"0;
       XC!P30;
       SWIMMING!P30;
       WTEN!P30;
       TF!P30;
       WGOLF!P30;
       WBB!P30;
       MBB!P30;
       WLAX!P30;
       MLAX!P30;
       SOFT!P30;
       BASE!P30;
       ESPORTS!P30
     }) &lt;&gt; """") *
     (FLATTEN({
       WSO!P"&amp;"30;
       MSO!P30;
       FH!P30;
       MGOLF!P30;
       Football!P30;
       WVB!P30;
       XC!P30;
       SWIMMING!P30;
       WTEN!P30;
       TF!P30;
       WGOLF!P30;
       WBB!P30;
       MBB!P30;
       WLAX!P30;
       MLAX!P30;
       SOFT!P"&amp;"30;
       BASE!P30;
       ESPORTS!P30
     }) &lt;&gt; ""Status"")
   )
 ),
 """"
)
"),"")</f>
        <v/>
      </c>
    </row>
    <row r="31" ht="22.5" customHeight="1">
      <c r="A31" s="6">
        <v>30.0</v>
      </c>
      <c r="B31" s="11"/>
      <c r="C31" s="7">
        <v>46264.0</v>
      </c>
      <c r="D31" s="8" t="str">
        <f t="shared" si="1"/>
        <v>Sunday</v>
      </c>
      <c r="E31" s="9" t="str">
        <f>TEXTJOIN(
  CHAR(10) &amp; CHAR(10),
  TRUE,
  IFERROR(WSO!E31, ""),
  IFERROR(MSO!E31, ""),
  IFERROR(FH!E31, ""),
  IFERROR(MGOLF!E31, ""),
  IFERROR(Football!E31, ""),
  IFERROR(WVB!E31, ""),
  IFERROR(XC!E31, ""),
  IFERROR(SWIMMING!E31, ""),
  IFERROR(WTEN!E31, ""),
  IFERROR(TF!E31, ""),
  IFERROR(WGOLF!E31, ""),
  IFERROR(WBB!E31, ""),
  IFERROR(MBB!E31, ""),
  IFERROR(WLAX!E31, ""),
  IFERROR(MLAX!E31, ""),
  IFERROR(SOFT!E31, ""),
  IFERROR(BASE!E31, ""),
  IFERROR(ESPORTS!E31, "")
)
</f>
        <v/>
      </c>
      <c r="F31" s="10" t="str">
        <f>IFERROR(__xludf.DUMMYFUNCTION("TEXTJOIN(
  CHAR(10) &amp; CHAR(10),
  TRUE,
  IFERROR(TEXT(FILTER(WSO!F31, LEN(WSO!F31)), ""h:mm AM/PM""), """"),
  IFERROR(TEXT(FILTER(MSO!F31, LEN(MSO!F31)), ""h:mm AM/PM""), """"),
  IFERROR(TEXT(FILTER(FH!F31, LEN(FH!F31)), ""h:mm AM/PM""), """"),
  IFER"&amp;"ROR(TEXT(FILTER(MGOLF!F31, LEN(MGOLF!F31)), ""h:mm AM/PM""), """"),
  IFERROR(TEXT(FILTER(Football!F31, LEN(Football!F31)), ""h:mm AM/PM""), """"),
  IFERROR(TEXT(FILTER(WVB!F31, LEN(WVB!F31)), ""h:mm AM/PM""), """"),
  IFERROR(TEXT(FILTER(XC!F31, LEN(XC!"&amp;"F31)), ""h:mm AM/PM""), """"),
  IFERROR(TEXT(FILTER(SWIMMING!F31, LEN(SWIMMING!F31)), ""h:mm AM/PM""), """"),
  IFERROR(TEXT(FILTER(WTEN!F31, LEN(WTEN!F31)), ""h:mm AM/PM""), """"),
  IFERROR(TEXT(FILTER(TF!F31, LEN(TF!F31)), ""h:mm AM/PM""), """"),
  IF"&amp;"ERROR(TEXT(FILTER(WGOLF!F31, LEN(WGOLF!F31)), ""h:mm AM/PM""), """"),
  IFERROR(TEXT(FILTER(WBB!F31, LEN(WBB!F31)), ""h:mm AM/PM""), """"),
  IFERROR(TEXT(FILTER(MBB!F31, LEN(MBB!F31)), ""h:mm AM/PM""), """"),
  IFERROR(TEXT(FILTER(WLAX!F31, LEN(WLAX!F31)"&amp;"), ""h:mm AM/PM""), """"),
  IFERROR(TEXT(FILTER(MLAX!F31, LEN(MLAX!F31)), ""h:mm AM/PM""), """"),
  IFERROR(TEXT(FILTER(SOFT!F31, LEN(SOFT!F31)), ""h:mm AM/PM""), """"),
  IFERROR(TEXT(FILTER(BASE!F31, LEN(BASE!F31)), ""h:mm AM/PM""), """"),
  IFERROR(TE"&amp;"XT(FILTER(ESPORTS!F31, LEN(ESPORTS!F31)), ""h:mm AM/PM""), """")
)
"),"")</f>
        <v/>
      </c>
      <c r="G31" s="11" t="str">
        <f>IFERROR(__xludf.DUMMYFUNCTION("TEXTJOIN(
  CHAR(10) &amp; CHAR(10),
  TRUE,
  IFERROR(FILTER(WSO!G31, LEN(WSO!G31)), """"),
  IFERROR(FILTER(MSO!G31, LEN(MSO!G31)), """"),
  IFERROR(FILTER(FH!G31, LEN(FH!G31)), """"),
  IFERROR(FILTER(MGOLF!G31, LEN(MGOLF!G31)), """"),
  IFERROR(FILTER(Foo"&amp;"tball!G31, LEN(Football!G31)), """"),
  IFERROR(FILTER(WVB!G31, LEN(WVB!G31)), """"),
  IFERROR(FILTER(XC!G31, LEN(XC!G31)), """"),
  IFERROR(FILTER(SWIMMING!G31, LEN(SWIMMING!G31)), """"),
  IFERROR(FILTER(WTEN!G31, LEN(WTEN!G31)), """"),
  IFERROR(FILTE"&amp;"R(TF!G31, LEN(TF!G31)), """"),
  IFERROR(FILTER(WGOLF!G31:G1000, LEN(WGOLF!G31)), """"),
  IFERROR(FILTER(WBB!G31, LEN(WBB!G31)), """"),
  IFERROR(FILTER(MBB!G31, LEN(MBB!G31)), """"),
  IFERROR(FILTER(WLAX!G31, LEN(WLAX!G31)), """"),
  IFERROR(FILTER(MLA"&amp;"X!G31, LEN(MLAX!G31)), """"),
  IFERROR(FILTER(SOFT!G31, LEN(SOFT!G31)), """"),
  IFERROR(FILTER(BASE!G31, LEN(BASE!G31)), """"),
  IFERROR(FILTER(ESPORTS!G31, LEN(ESPORTS!G31)), """")
)
"),"")</f>
        <v/>
      </c>
      <c r="H31" s="11" t="str">
        <f>IFERROR(__xludf.DUMMYFUNCTION("TEXTJOIN(
  CHAR(10) &amp; CHAR(10),
  TRUE,
  IFERROR(FILTER(WSO!H31, LEN(WSO!H31)), """"),
  IFERROR(FILTER(MSO!H31, LEN(MSO!H31)), """"),
  IFERROR(FILTER(FH!H31, LEN(FH!H31)), """"),
  IFERROR(FILTER(MGOLF!H31, LEN(MGOLF!H31)), """"),
  IFERROR(FILTER(Foo"&amp;"tball!H31, LEN(Football!H31)), """"),
  IFERROR(FILTER(WVB!H31, LEN(WVB!H31)), """"),
  IFERROR(FILTER(XC!H31, LEN(XC!H31)), """"),
  IFERROR(FILTER(SWIMMING!H31, LEN(SWIMMING!H31)), """"),
  IFERROR(FILTER(WTEN!H31, LEN(WTEN!H31)), """"),
  IFERROR(FILTE"&amp;"R(TF!H31, LEN(TF!H31)), """"),
  IFERROR(FILTER(WGOLF!H31, LEN(WGOLF!H31)), """"),
  IFERROR(FILTER(WBB!H31, LEN(WBB!H31)), """"),
  IFERROR(FILTER(MBB!H31, LEN(MBB!H31)), """"),
  IFERROR(FILTER(WLAX!H31, LEN(WLAX!H31)), """"),
  IFERROR(FILTER(MLAX!H31,"&amp;" LEN(MLAX!H31)), """"),
  IFERROR(FILTER(SOFT!H31, LEN(SOFT!H31)), """"),
  IFERROR(FILTER(BASE!H31, LEN(BASE!H31)), """"),
  IFERROR(FILTER(ESPORTS!H31, LEN(ESPORTS!H31)), """")
)
"),"")</f>
        <v/>
      </c>
      <c r="I31" s="11" t="str">
        <f>IFERROR(__xludf.DUMMYFUNCTION("TEXTJOIN(
  CHAR(10) &amp; CHAR(10),
  TRUE,
  IFERROR(ARRAYFORMULA(TEXT(FILTER(WSO!F31, LEN(WSO!F31)), ""h:mm AM/PM"")), """"),
  IFERROR(ARRAYFORMULA(TEXT(FILTER(MSO!F31, LEN(MSO!F31)), ""h:mm AM/PM"")), """"),
  IFERROR(ARRAYFORMULA(TEXT(FILTER(FH!F31, LEN"&amp;"(FH!F31)), ""h:mm AM/PM"")), """"),
  IFERROR(ARRAYFORMULA(TEXT(FILTER(MGOLF!F31, LEN(MGOLF!F31)), ""h:mm AM/PM"")), """"),
  IFERROR(ARRAYFORMULA(TEXT(FILTER(Football!F31, LEN(Football!F31)), ""h:mm AM/PM"")), """"),
  IFERROR(ARRAYFORMULA(TEXT(FILTER(WV"&amp;"B!F31, LEN(WVB!F31)), ""h:mm AM/PM"")), """"),
  IFERROR(ARRAYFORMULA(TEXT(FILTER(XC!F31, LEN(XC!F31)), ""h:mm AM/PM"")), """"),
  IFERROR(ARRAYFORMULA(TEXT(FILTER(SWIMMING!F31, LEN(SWIMMING!F31)), ""h:mm AM/PM"")), """"),
  IFERROR(ARRAYFORMULA(TEXT(FILT"&amp;"ER(WTEN!F31, LEN(WTEN!F31)), ""h:mm AM/PM"")), """"),
  IFERROR(ARRAYFORMULA(TEXT(FILTER(TF!F31, LEN(TF!F31)), ""h:mm AM/PM"")), """"),
  IFERROR(ARRAYFORMULA(TEXT(FILTER(WGOLF!F31, LEN(WGOLF!F31)), ""h:mm AM/PM"")), """"),
  IFERROR(ARRAYFORMULA(TEXT(FIL"&amp;"TER(WBB!F31, LEN(WBB!F31)), ""h:mm AM/PM"")), """"),
  IFERROR(ARRAYFORMULA(TEXT(FILTER(MBB!F31, LEN(MBB!F31)), ""h:mm AM/PM"")), """"),
  IFERROR(ARRAYFORMULA(TEXT(FILTER(WLAX!F31, LEN(WLAX!F31)), ""h:mm AM/PM"")), """"),
  IFERROR(ARRAYFORMULA(TEXT(FILT"&amp;"ER(MLAX!F31, LEN(MLAX!F31)), ""h:mm AM/PM"")), """"),
  IFERROR(ARRAYFORMULA(TEXT(FILTER(SOFT!F31, LEN(SOFT!F31)), ""h:mm AM/PM"")), """"),
  IFERROR(ARRAYFORMULA(TEXT(FILTER(BASE!F31, LEN(BASE!F31)), ""h:mm AM/PM"")), """"),
  IFERROR(ARRAYFORMULA(TEXT(F"&amp;"ILTER(ESPORTS!F31, LEN(ESPORTS!F31)), ""h:mm AM/PM"")), """")
)
"),"")</f>
        <v/>
      </c>
      <c r="J31" s="12" t="str">
        <f>IFERROR(__xludf.DUMMYFUNCTION("IFERROR(
 TEXTJOIN(
   CHAR(10) &amp; CHAR(10),
   TRUE,
   FILTER(
     FLATTEN({
       WSO!P31;
       MSO!P31;
       FH!P31;
       MGOLF!P31;
       Football!P31;
       WVB!P31;
       XC!P31;
       SWIMMING!P31;
       WTEN!P31;
       TF!P31;
      "&amp;" WGOLF!P31;
       WBB!P31;
       MBB!P31;
       WLAX!P31;
       MLAX!P31;
       SOFT!P31;
       BASE!P31;
       ESPORTS!P31
     }),
     (FLATTEN({
       WSO!P31;
       MSO!P31;
       FH!P31;
       MGOLF!P31;
       Football!P31;
       WVB!P3"&amp;"1;
       XC!P31;
       SWIMMING!P31;
       WTEN!P31;
       TF!P31;
       WGOLF!P31;
       WBB!P31;
       MBB!P31;
       WLAX!P31;
       MLAX!P31;
       SOFT!P31;
       BASE!P31;
       ESPORTS!P31
     }) &lt;&gt; """") *
     (FLATTEN({
       WSO!P"&amp;"31;
       MSO!P31;
       FH!P31;
       MGOLF!P31;
       Football!P31;
       WVB!P31;
       XC!P31;
       SWIMMING!P31;
       WTEN!P31;
       TF!P31;
       WGOLF!P31;
       WBB!P31;
       MBB!P31;
       WLAX!P31;
       MLAX!P31;
       SOFT!P"&amp;"31;
       BASE!P31;
       ESPORTS!P31
     }) &lt;&gt; ""Status"")
   )
 ),
 """"
)
"),"")</f>
        <v/>
      </c>
    </row>
    <row r="32" ht="22.5" customHeight="1">
      <c r="A32" s="6">
        <v>31.0</v>
      </c>
      <c r="B32" s="11"/>
      <c r="C32" s="7">
        <v>46265.0</v>
      </c>
      <c r="D32" s="8" t="str">
        <f t="shared" si="1"/>
        <v>Monday</v>
      </c>
      <c r="E32" s="9" t="str">
        <f>TEXTJOIN(
  CHAR(10) &amp; CHAR(10),
  TRUE,
  IFERROR(WSO!E32, ""),
  IFERROR(MSO!E32, ""),
  IFERROR(FH!E32, ""),
  IFERROR(MGOLF!E32, ""),
  IFERROR(Football!E32, ""),
  IFERROR(WVB!E32, ""),
  IFERROR(XC!E32, ""),
  IFERROR(SWIMMING!E32, ""),
  IFERROR(WTEN!E32, ""),
  IFERROR(TF!E32, ""),
  IFERROR(WGOLF!E32, ""),
  IFERROR(WBB!E32, ""),
  IFERROR(MBB!E32, ""),
  IFERROR(WLAX!E32, ""),
  IFERROR(MLAX!E32, ""),
  IFERROR(SOFT!E32, ""),
  IFERROR(BASE!E32, ""),
  IFERROR(ESPORTS!E32, "")
)
</f>
        <v/>
      </c>
      <c r="F32" s="10" t="str">
        <f>IFERROR(__xludf.DUMMYFUNCTION("TEXTJOIN(
  CHAR(10) &amp; CHAR(10),
  TRUE,
  IFERROR(TEXT(FILTER(WSO!F32, LEN(WSO!F32)), ""h:mm AM/PM""), """"),
  IFERROR(TEXT(FILTER(MSO!F32, LEN(MSO!F32)), ""h:mm AM/PM""), """"),
  IFERROR(TEXT(FILTER(FH!F32, LEN(FH!F32)), ""h:mm AM/PM""), """"),
  IFER"&amp;"ROR(TEXT(FILTER(MGOLF!F32, LEN(MGOLF!F32)), ""h:mm AM/PM""), """"),
  IFERROR(TEXT(FILTER(Football!F32, LEN(Football!F32)), ""h:mm AM/PM""), """"),
  IFERROR(TEXT(FILTER(WVB!F32, LEN(WVB!F32)), ""h:mm AM/PM""), """"),
  IFERROR(TEXT(FILTER(XC!F32, LEN(XC!"&amp;"F32)), ""h:mm AM/PM""), """"),
  IFERROR(TEXT(FILTER(SWIMMING!F32, LEN(SWIMMING!F32)), ""h:mm AM/PM""), """"),
  IFERROR(TEXT(FILTER(WTEN!F32, LEN(WTEN!F32)), ""h:mm AM/PM""), """"),
  IFERROR(TEXT(FILTER(TF!F32, LEN(TF!F32)), ""h:mm AM/PM""), """"),
  IF"&amp;"ERROR(TEXT(FILTER(WGOLF!F32, LEN(WGOLF!F32)), ""h:mm AM/PM""), """"),
  IFERROR(TEXT(FILTER(WBB!F32, LEN(WBB!F32)), ""h:mm AM/PM""), """"),
  IFERROR(TEXT(FILTER(MBB!F32, LEN(MBB!F32)), ""h:mm AM/PM""), """"),
  IFERROR(TEXT(FILTER(WLAX!F32, LEN(WLAX!F32)"&amp;"), ""h:mm AM/PM""), """"),
  IFERROR(TEXT(FILTER(MLAX!F32, LEN(MLAX!F32)), ""h:mm AM/PM""), """"),
  IFERROR(TEXT(FILTER(SOFT!F32, LEN(SOFT!F32)), ""h:mm AM/PM""), """"),
  IFERROR(TEXT(FILTER(BASE!F32, LEN(BASE!F32)), ""h:mm AM/PM""), """"),
  IFERROR(TE"&amp;"XT(FILTER(ESPORTS!F32, LEN(ESPORTS!F32)), ""h:mm AM/PM""), """")
)
"),"")</f>
        <v/>
      </c>
      <c r="G32" s="11" t="str">
        <f>IFERROR(__xludf.DUMMYFUNCTION("TEXTJOIN(
  CHAR(10) &amp; CHAR(10),
  TRUE,
  IFERROR(FILTER(WSO!G32, LEN(WSO!G32)), """"),
  IFERROR(FILTER(MSO!G32, LEN(MSO!G32)), """"),
  IFERROR(FILTER(FH!G32, LEN(FH!G32)), """"),
  IFERROR(FILTER(MGOLF!G32, LEN(MGOLF!G32)), """"),
  IFERROR(FILTER(Foo"&amp;"tball!G32, LEN(Football!G32)), """"),
  IFERROR(FILTER(WVB!G32, LEN(WVB!G32)), """"),
  IFERROR(FILTER(XC!G32, LEN(XC!G32)), """"),
  IFERROR(FILTER(SWIMMING!G32, LEN(SWIMMING!G32)), """"),
  IFERROR(FILTER(WTEN!G32, LEN(WTEN!G32)), """"),
  IFERROR(FILTE"&amp;"R(TF!G32, LEN(TF!G32)), """"),
  IFERROR(FILTER(WGOLF!G32:G1000, LEN(WGOLF!G32)), """"),
  IFERROR(FILTER(WBB!G32, LEN(WBB!G32)), """"),
  IFERROR(FILTER(MBB!G32, LEN(MBB!G32)), """"),
  IFERROR(FILTER(WLAX!G32, LEN(WLAX!G32)), """"),
  IFERROR(FILTER(MLA"&amp;"X!G32, LEN(MLAX!G32)), """"),
  IFERROR(FILTER(SOFT!G32, LEN(SOFT!G32)), """"),
  IFERROR(FILTER(BASE!G32, LEN(BASE!G32)), """"),
  IFERROR(FILTER(ESPORTS!G32, LEN(ESPORTS!G32)), """")
)
"),"")</f>
        <v/>
      </c>
      <c r="H32" s="11" t="str">
        <f>IFERROR(__xludf.DUMMYFUNCTION("TEXTJOIN(
  CHAR(10) &amp; CHAR(10),
  TRUE,
  IFERROR(FILTER(WSO!H32, LEN(WSO!H32)), """"),
  IFERROR(FILTER(MSO!H32, LEN(MSO!H32)), """"),
  IFERROR(FILTER(FH!H32, LEN(FH!H32)), """"),
  IFERROR(FILTER(MGOLF!H32, LEN(MGOLF!H32)), """"),
  IFERROR(FILTER(Foo"&amp;"tball!H32, LEN(Football!H32)), """"),
  IFERROR(FILTER(WVB!H32, LEN(WVB!H32)), """"),
  IFERROR(FILTER(XC!H32, LEN(XC!H32)), """"),
  IFERROR(FILTER(SWIMMING!H32, LEN(SWIMMING!H32)), """"),
  IFERROR(FILTER(WTEN!H32, LEN(WTEN!H32)), """"),
  IFERROR(FILTE"&amp;"R(TF!H32, LEN(TF!H32)), """"),
  IFERROR(FILTER(WGOLF!H32, LEN(WGOLF!H32)), """"),
  IFERROR(FILTER(WBB!H32, LEN(WBB!H32)), """"),
  IFERROR(FILTER(MBB!H32, LEN(MBB!H32)), """"),
  IFERROR(FILTER(WLAX!H32, LEN(WLAX!H32)), """"),
  IFERROR(FILTER(MLAX!H32,"&amp;" LEN(MLAX!H32)), """"),
  IFERROR(FILTER(SOFT!H32, LEN(SOFT!H32)), """"),
  IFERROR(FILTER(BASE!H32, LEN(BASE!H32)), """"),
  IFERROR(FILTER(ESPORTS!H32, LEN(ESPORTS!H32)), """")
)
"),"")</f>
        <v/>
      </c>
      <c r="I32" s="11" t="str">
        <f>IFERROR(__xludf.DUMMYFUNCTION("TEXTJOIN(
  CHAR(10) &amp; CHAR(10),
  TRUE,
  IFERROR(ARRAYFORMULA(TEXT(FILTER(WSO!F32, LEN(WSO!F32)), ""h:mm AM/PM"")), """"),
  IFERROR(ARRAYFORMULA(TEXT(FILTER(MSO!F32, LEN(MSO!F32)), ""h:mm AM/PM"")), """"),
  IFERROR(ARRAYFORMULA(TEXT(FILTER(FH!F32, LEN"&amp;"(FH!F32)), ""h:mm AM/PM"")), """"),
  IFERROR(ARRAYFORMULA(TEXT(FILTER(MGOLF!F32, LEN(MGOLF!F32)), ""h:mm AM/PM"")), """"),
  IFERROR(ARRAYFORMULA(TEXT(FILTER(Football!F32, LEN(Football!F32)), ""h:mm AM/PM"")), """"),
  IFERROR(ARRAYFORMULA(TEXT(FILTER(WV"&amp;"B!F32, LEN(WVB!F32)), ""h:mm AM/PM"")), """"),
  IFERROR(ARRAYFORMULA(TEXT(FILTER(XC!F32, LEN(XC!F32)), ""h:mm AM/PM"")), """"),
  IFERROR(ARRAYFORMULA(TEXT(FILTER(SWIMMING!F32, LEN(SWIMMING!F32)), ""h:mm AM/PM"")), """"),
  IFERROR(ARRAYFORMULA(TEXT(FILT"&amp;"ER(WTEN!F32, LEN(WTEN!F32)), ""h:mm AM/PM"")), """"),
  IFERROR(ARRAYFORMULA(TEXT(FILTER(TF!F32, LEN(TF!F32)), ""h:mm AM/PM"")), """"),
  IFERROR(ARRAYFORMULA(TEXT(FILTER(WGOLF!F32, LEN(WGOLF!F32)), ""h:mm AM/PM"")), """"),
  IFERROR(ARRAYFORMULA(TEXT(FIL"&amp;"TER(WBB!F32, LEN(WBB!F32)), ""h:mm AM/PM"")), """"),
  IFERROR(ARRAYFORMULA(TEXT(FILTER(MBB!F32, LEN(MBB!F32)), ""h:mm AM/PM"")), """"),
  IFERROR(ARRAYFORMULA(TEXT(FILTER(WLAX!F32, LEN(WLAX!F32)), ""h:mm AM/PM"")), """"),
  IFERROR(ARRAYFORMULA(TEXT(FILT"&amp;"ER(MLAX!F32, LEN(MLAX!F32)), ""h:mm AM/PM"")), """"),
  IFERROR(ARRAYFORMULA(TEXT(FILTER(SOFT!F32, LEN(SOFT!F32)), ""h:mm AM/PM"")), """"),
  IFERROR(ARRAYFORMULA(TEXT(FILTER(BASE!F32, LEN(BASE!F32)), ""h:mm AM/PM"")), """"),
  IFERROR(ARRAYFORMULA(TEXT(F"&amp;"ILTER(ESPORTS!F32, LEN(ESPORTS!F32)), ""h:mm AM/PM"")), """")
)
"),"")</f>
        <v/>
      </c>
      <c r="J32" s="12" t="str">
        <f>IFERROR(__xludf.DUMMYFUNCTION("IFERROR(
 TEXTJOIN(
   CHAR(10) &amp; CHAR(10),
   TRUE,
   FILTER(
     FLATTEN({
       WSO!P32;
       MSO!P32;
       FH!P32;
       MGOLF!P32;
       Football!P32;
       WVB!P32;
       XC!P32;
       SWIMMING!P32;
       WTEN!P32;
       TF!P32;
      "&amp;" WGOLF!P32;
       WBB!P32;
       MBB!P32;
       WLAX!P32;
       MLAX!P32;
       SOFT!P32;
       BASE!P32;
       ESPORTS!P32
     }),
     (FLATTEN({
       WSO!P32;
       MSO!P32;
       FH!P32;
       MGOLF!P32;
       Football!P32;
       WVB!P3"&amp;"2;
       XC!P32;
       SWIMMING!P32;
       WTEN!P32;
       TF!P32;
       WGOLF!P32;
       WBB!P32;
       MBB!P32;
       WLAX!P32;
       MLAX!P32;
       SOFT!P32;
       BASE!P32;
       ESPORTS!P32
     }) &lt;&gt; """") *
     (FLATTEN({
       WSO!P"&amp;"32;
       MSO!P32;
       FH!P32;
       MGOLF!P32;
       Football!P32;
       WVB!P32;
       XC!P32;
       SWIMMING!P32;
       WTEN!P32;
       TF!P32;
       WGOLF!P32;
       WBB!P32;
       MBB!P32;
       WLAX!P32;
       MLAX!P32;
       SOFT!P"&amp;"32;
       BASE!P32;
       ESPORTS!P32
     }) &lt;&gt; ""Status"")
   )
 ),
 """"
)
"),"")</f>
        <v/>
      </c>
    </row>
    <row r="33" ht="22.5" customHeight="1">
      <c r="A33" s="6">
        <v>32.0</v>
      </c>
      <c r="B33" s="11"/>
      <c r="C33" s="7">
        <v>46266.0</v>
      </c>
      <c r="D33" s="8" t="str">
        <f t="shared" si="1"/>
        <v>Tuesday</v>
      </c>
      <c r="E33" s="9" t="str">
        <f>TEXTJOIN(
  CHAR(10) &amp; CHAR(10),
  TRUE,
  IFERROR(WSO!E33, ""),
  IFERROR(MSO!E33, ""),
  IFERROR(FH!E33, ""),
  IFERROR(MGOLF!E33, ""),
  IFERROR(Football!E33, ""),
  IFERROR(WVB!E33, ""),
  IFERROR(XC!E33, ""),
  IFERROR(SWIMMING!E33, ""),
  IFERROR(WTEN!E33, ""),
  IFERROR(TF!E33, ""),
  IFERROR(WGOLF!E33, ""),
  IFERROR(WBB!E33, ""),
  IFERROR(MBB!E33, ""),
  IFERROR(WLAX!E33, ""),
  IFERROR(MLAX!E33, ""),
  IFERROR(SOFT!E33, ""),
  IFERROR(BASE!E33, ""),
  IFERROR(ESPORTS!E33, "")
)
</f>
        <v>WSO
MSO</v>
      </c>
      <c r="F33" s="10" t="str">
        <f>IFERROR(__xludf.DUMMYFUNCTION("TEXTJOIN(
  CHAR(10) &amp; CHAR(10),
  TRUE,
  IFERROR(TEXT(FILTER(WSO!F33, LEN(WSO!F33)), ""h:mm AM/PM""), """"),
  IFERROR(TEXT(FILTER(MSO!F33, LEN(MSO!F33)), ""h:mm AM/PM""), """"),
  IFERROR(TEXT(FILTER(FH!F33, LEN(FH!F33)), ""h:mm AM/PM""), """"),
  IFER"&amp;"ROR(TEXT(FILTER(MGOLF!F33, LEN(MGOLF!F33)), ""h:mm AM/PM""), """"),
  IFERROR(TEXT(FILTER(Football!F33, LEN(Football!F33)), ""h:mm AM/PM""), """"),
  IFERROR(TEXT(FILTER(WVB!F33, LEN(WVB!F33)), ""h:mm AM/PM""), """"),
  IFERROR(TEXT(FILTER(XC!F33, LEN(XC!"&amp;"F33)), ""h:mm AM/PM""), """"),
  IFERROR(TEXT(FILTER(SWIMMING!F33, LEN(SWIMMING!F33)), ""h:mm AM/PM""), """"),
  IFERROR(TEXT(FILTER(WTEN!F33, LEN(WTEN!F33)), ""h:mm AM/PM""), """"),
  IFERROR(TEXT(FILTER(TF!F33, LEN(TF!F33)), ""h:mm AM/PM""), """"),
  IF"&amp;"ERROR(TEXT(FILTER(WGOLF!F33, LEN(WGOLF!F33)), ""h:mm AM/PM""), """"),
  IFERROR(TEXT(FILTER(WBB!F33, LEN(WBB!F33)), ""h:mm AM/PM""), """"),
  IFERROR(TEXT(FILTER(MBB!F33, LEN(MBB!F33)), ""h:mm AM/PM""), """"),
  IFERROR(TEXT(FILTER(WLAX!F33, LEN(WLAX!F33)"&amp;"), ""h:mm AM/PM""), """"),
  IFERROR(TEXT(FILTER(MLAX!F33, LEN(MLAX!F33)), ""h:mm AM/PM""), """"),
  IFERROR(TEXT(FILTER(SOFT!F33, LEN(SOFT!F33)), ""h:mm AM/PM""), """"),
  IFERROR(TEXT(FILTER(BASE!F33, LEN(BASE!F33)), ""h:mm AM/PM""), """"),
  IFERROR(TE"&amp;"XT(FILTER(ESPORTS!F33, LEN(ESPORTS!F33)), ""h:mm AM/PM""), """")
)
"),"4:00 PM
TBD")</f>
        <v>4:00 PM
TBD</v>
      </c>
      <c r="G33" s="11" t="str">
        <f>IFERROR(__xludf.DUMMYFUNCTION("TEXTJOIN(
  CHAR(10) &amp; CHAR(10),
  TRUE,
  IFERROR(FILTER(WSO!G33, LEN(WSO!G33)), """"),
  IFERROR(FILTER(MSO!G33, LEN(MSO!G33)), """"),
  IFERROR(FILTER(FH!G33, LEN(FH!G33)), """"),
  IFERROR(FILTER(MGOLF!G33, LEN(MGOLF!G33)), """"),
  IFERROR(FILTER(Foo"&amp;"tball!G33, LEN(Football!G33)), """"),
  IFERROR(FILTER(WVB!G33, LEN(WVB!G33)), """"),
  IFERROR(FILTER(XC!G33, LEN(XC!G33)), """"),
  IFERROR(FILTER(SWIMMING!G33, LEN(SWIMMING!G33)), """"),
  IFERROR(FILTER(WTEN!G33, LEN(WTEN!G33)), """"),
  IFERROR(FILTE"&amp;"R(TF!G33, LEN(TF!G33)), """"),
  IFERROR(FILTER(WGOLF!G33:G1000, LEN(WGOLF!G33)), """"),
  IFERROR(FILTER(WBB!G33, LEN(WBB!G33)), """"),
  IFERROR(FILTER(MBB!G33, LEN(MBB!G33)), """"),
  IFERROR(FILTER(WLAX!G33, LEN(WLAX!G33)), """"),
  IFERROR(FILTER(MLA"&amp;"X!G33, LEN(MLAX!G33)), """"),
  IFERROR(FILTER(SOFT!G33, LEN(SOFT!G33)), """"),
  IFERROR(FILTER(BASE!G33, LEN(BASE!G33)), """"),
  IFERROR(FILTER(ESPORTS!G33, LEN(ESPORTS!G33)), """")
)
"),"CMCC
USM")</f>
        <v>CMCC
USM</v>
      </c>
      <c r="H33" s="11" t="str">
        <f>IFERROR(__xludf.DUMMYFUNCTION("TEXTJOIN(
  CHAR(10) &amp; CHAR(10),
  TRUE,
  IFERROR(FILTER(WSO!H33, LEN(WSO!H33)), """"),
  IFERROR(FILTER(MSO!H33, LEN(MSO!H33)), """"),
  IFERROR(FILTER(FH!H33, LEN(FH!H33)), """"),
  IFERROR(FILTER(MGOLF!H33, LEN(MGOLF!H33)), """"),
  IFERROR(FILTER(Foo"&amp;"tball!H33, LEN(Football!H33)), """"),
  IFERROR(FILTER(WVB!H33, LEN(WVB!H33)), """"),
  IFERROR(FILTER(XC!H33, LEN(XC!H33)), """"),
  IFERROR(FILTER(SWIMMING!H33, LEN(SWIMMING!H33)), """"),
  IFERROR(FILTER(WTEN!H33, LEN(WTEN!H33)), """"),
  IFERROR(FILTE"&amp;"R(TF!H33, LEN(TF!H33)), """"),
  IFERROR(FILTER(WGOLF!H33, LEN(WGOLF!H33)), """"),
  IFERROR(FILTER(WBB!H33, LEN(WBB!H33)), """"),
  IFERROR(FILTER(MBB!H33, LEN(MBB!H33)), """"),
  IFERROR(FILTER(WLAX!H33, LEN(WLAX!H33)), """"),
  IFERROR(FILTER(MLAX!H33,"&amp;" LEN(MLAX!H33)), """"),
  IFERROR(FILTER(SOFT!H33, LEN(SOFT!H33)), """"),
  IFERROR(FILTER(BASE!H33, LEN(BASE!H33)), """"),
  IFERROR(FILTER(ESPORTS!H33, LEN(ESPORTS!H33)), """")
)
"),"Home
Home")</f>
        <v>Home
Home</v>
      </c>
      <c r="I33" s="11" t="str">
        <f>IFERROR(__xludf.DUMMYFUNCTION("TEXTJOIN(
  CHAR(10) &amp; CHAR(10),
  TRUE,
  IFERROR(ARRAYFORMULA(TEXT(FILTER(WSO!F33, LEN(WSO!F33)), ""h:mm AM/PM"")), """"),
  IFERROR(ARRAYFORMULA(TEXT(FILTER(MSO!F33, LEN(MSO!F33)), ""h:mm AM/PM"")), """"),
  IFERROR(ARRAYFORMULA(TEXT(FILTER(FH!F33, LEN"&amp;"(FH!F33)), ""h:mm AM/PM"")), """"),
  IFERROR(ARRAYFORMULA(TEXT(FILTER(MGOLF!F33, LEN(MGOLF!F33)), ""h:mm AM/PM"")), """"),
  IFERROR(ARRAYFORMULA(TEXT(FILTER(Football!F33, LEN(Football!F33)), ""h:mm AM/PM"")), """"),
  IFERROR(ARRAYFORMULA(TEXT(FILTER(WV"&amp;"B!F33, LEN(WVB!F33)), ""h:mm AM/PM"")), """"),
  IFERROR(ARRAYFORMULA(TEXT(FILTER(XC!F33, LEN(XC!F33)), ""h:mm AM/PM"")), """"),
  IFERROR(ARRAYFORMULA(TEXT(FILTER(SWIMMING!F33, LEN(SWIMMING!F33)), ""h:mm AM/PM"")), """"),
  IFERROR(ARRAYFORMULA(TEXT(FILT"&amp;"ER(WTEN!F33, LEN(WTEN!F33)), ""h:mm AM/PM"")), """"),
  IFERROR(ARRAYFORMULA(TEXT(FILTER(TF!F33, LEN(TF!F33)), ""h:mm AM/PM"")), """"),
  IFERROR(ARRAYFORMULA(TEXT(FILTER(WGOLF!F33, LEN(WGOLF!F33)), ""h:mm AM/PM"")), """"),
  IFERROR(ARRAYFORMULA(TEXT(FIL"&amp;"TER(WBB!F33, LEN(WBB!F33)), ""h:mm AM/PM"")), """"),
  IFERROR(ARRAYFORMULA(TEXT(FILTER(MBB!F33, LEN(MBB!F33)), ""h:mm AM/PM"")), """"),
  IFERROR(ARRAYFORMULA(TEXT(FILTER(WLAX!F33, LEN(WLAX!F33)), ""h:mm AM/PM"")), """"),
  IFERROR(ARRAYFORMULA(TEXT(FILT"&amp;"ER(MLAX!F33, LEN(MLAX!F33)), ""h:mm AM/PM"")), """"),
  IFERROR(ARRAYFORMULA(TEXT(FILTER(SOFT!F33, LEN(SOFT!F33)), ""h:mm AM/PM"")), """"),
  IFERROR(ARRAYFORMULA(TEXT(FILTER(BASE!F33, LEN(BASE!F33)), ""h:mm AM/PM"")), """"),
  IFERROR(ARRAYFORMULA(TEXT(F"&amp;"ILTER(ESPORTS!F33, LEN(ESPORTS!F33)), ""h:mm AM/PM"")), """")
)
"),"4:00 PM
TBD")</f>
        <v>4:00 PM
TBD</v>
      </c>
      <c r="J33" s="12" t="str">
        <f>IFERROR(__xludf.DUMMYFUNCTION("IFERROR(
 TEXTJOIN(
   CHAR(10) &amp; CHAR(10),
   TRUE,
   FILTER(
     FLATTEN({
       WSO!P33;
       MSO!P33;
       FH!P33;
       MGOLF!P33;
       Football!P33;
       WVB!P33;
       XC!P33;
       SWIMMING!P33;
       WTEN!P33;
       TF!P33;
      "&amp;" WGOLF!P33;
       WBB!P33;
       MBB!P33;
       WLAX!P33;
       MLAX!P33;
       SOFT!P33;
       BASE!P33;
       ESPORTS!P33
     }),
     (FLATTEN({
       WSO!P33;
       MSO!P33;
       FH!P33;
       MGOLF!P33;
       Football!P33;
       WVB!P3"&amp;"3;
       XC!P33;
       SWIMMING!P33;
       WTEN!P33;
       TF!P33;
       WGOLF!P33;
       WBB!P33;
       MBB!P33;
       WLAX!P33;
       MLAX!P33;
       SOFT!P33;
       BASE!P33;
       ESPORTS!P33
     }) &lt;&gt; """") *
     (FLATTEN({
       WSO!P"&amp;"33;
       MSO!P33;
       FH!P33;
       MGOLF!P33;
       Football!P33;
       WVB!P33;
       XC!P33;
       SWIMMING!P33;
       WTEN!P33;
       TF!P33;
       WGOLF!P33;
       WBB!P33;
       MBB!P33;
       WLAX!P33;
       MLAX!P33;
       SOFT!P"&amp;"33;
       BASE!P33;
       ESPORTS!P33
     }) &lt;&gt; ""Status"")
   )
 ),
 """"
)
"),"⌛️ Pending
⌛️ Pending")</f>
        <v>⌛️ Pending
⌛️ Pending</v>
      </c>
    </row>
    <row r="34" ht="22.5" customHeight="1">
      <c r="A34" s="6">
        <v>33.0</v>
      </c>
      <c r="B34" s="11"/>
      <c r="C34" s="7">
        <v>46267.0</v>
      </c>
      <c r="D34" s="8" t="str">
        <f t="shared" si="1"/>
        <v>Wednesday</v>
      </c>
      <c r="E34" s="9" t="str">
        <f>TEXTJOIN(
  CHAR(10) &amp; CHAR(10),
  TRUE,
  IFERROR(WSO!E34, ""),
  IFERROR(MSO!E34, ""),
  IFERROR(FH!E34, ""),
  IFERROR(MGOLF!E34, ""),
  IFERROR(Football!E34, ""),
  IFERROR(WVB!E34, ""),
  IFERROR(XC!E34, ""),
  IFERROR(SWIMMING!E34, ""),
  IFERROR(WTEN!E34, ""),
  IFERROR(TF!E34, ""),
  IFERROR(WGOLF!E34, ""),
  IFERROR(WBB!E34, ""),
  IFERROR(MBB!E34, ""),
  IFERROR(WLAX!E34, ""),
  IFERROR(MLAX!E34, ""),
  IFERROR(SOFT!E34, ""),
  IFERROR(BASE!E34, ""),
  IFERROR(ESPORTS!E34, "")
)
</f>
        <v/>
      </c>
      <c r="F34" s="10" t="str">
        <f>IFERROR(__xludf.DUMMYFUNCTION("TEXTJOIN(
  CHAR(10) &amp; CHAR(10),
  TRUE,
  IFERROR(TEXT(FILTER(WSO!F34, LEN(WSO!F34)), ""h:mm AM/PM""), """"),
  IFERROR(TEXT(FILTER(MSO!F34, LEN(MSO!F34)), ""h:mm AM/PM""), """"),
  IFERROR(TEXT(FILTER(FH!F34, LEN(FH!F34)), ""h:mm AM/PM""), """"),
  IFER"&amp;"ROR(TEXT(FILTER(MGOLF!F34, LEN(MGOLF!F34)), ""h:mm AM/PM""), """"),
  IFERROR(TEXT(FILTER(Football!F34, LEN(Football!F34)), ""h:mm AM/PM""), """"),
  IFERROR(TEXT(FILTER(WVB!F34, LEN(WVB!F34)), ""h:mm AM/PM""), """"),
  IFERROR(TEXT(FILTER(XC!F34, LEN(XC!"&amp;"F34)), ""h:mm AM/PM""), """"),
  IFERROR(TEXT(FILTER(SWIMMING!F34, LEN(SWIMMING!F34)), ""h:mm AM/PM""), """"),
  IFERROR(TEXT(FILTER(WTEN!F34, LEN(WTEN!F34)), ""h:mm AM/PM""), """"),
  IFERROR(TEXT(FILTER(TF!F34, LEN(TF!F34)), ""h:mm AM/PM""), """"),
  IF"&amp;"ERROR(TEXT(FILTER(WGOLF!F34, LEN(WGOLF!F34)), ""h:mm AM/PM""), """"),
  IFERROR(TEXT(FILTER(WBB!F34, LEN(WBB!F34)), ""h:mm AM/PM""), """"),
  IFERROR(TEXT(FILTER(MBB!F34, LEN(MBB!F34)), ""h:mm AM/PM""), """"),
  IFERROR(TEXT(FILTER(WLAX!F34, LEN(WLAX!F34)"&amp;"), ""h:mm AM/PM""), """"),
  IFERROR(TEXT(FILTER(MLAX!F34, LEN(MLAX!F34)), ""h:mm AM/PM""), """"),
  IFERROR(TEXT(FILTER(SOFT!F34, LEN(SOFT!F34)), ""h:mm AM/PM""), """"),
  IFERROR(TEXT(FILTER(BASE!F34, LEN(BASE!F34)), ""h:mm AM/PM""), """"),
  IFERROR(TE"&amp;"XT(FILTER(ESPORTS!F34, LEN(ESPORTS!F34)), ""h:mm AM/PM""), """")
)
"),"")</f>
        <v/>
      </c>
      <c r="G34" s="11" t="str">
        <f>IFERROR(__xludf.DUMMYFUNCTION("TEXTJOIN(
  CHAR(10) &amp; CHAR(10),
  TRUE,
  IFERROR(FILTER(WSO!G34, LEN(WSO!G34)), """"),
  IFERROR(FILTER(MSO!G34, LEN(MSO!G34)), """"),
  IFERROR(FILTER(FH!G34, LEN(FH!G34)), """"),
  IFERROR(FILTER(MGOLF!G34, LEN(MGOLF!G34)), """"),
  IFERROR(FILTER(Foo"&amp;"tball!G34, LEN(Football!G34)), """"),
  IFERROR(FILTER(WVB!G34, LEN(WVB!G34)), """"),
  IFERROR(FILTER(XC!G34, LEN(XC!G34)), """"),
  IFERROR(FILTER(SWIMMING!G34, LEN(SWIMMING!G34)), """"),
  IFERROR(FILTER(WTEN!G34, LEN(WTEN!G34)), """"),
  IFERROR(FILTE"&amp;"R(TF!G34, LEN(TF!G34)), """"),
  IFERROR(FILTER(WGOLF!G34:G1000, LEN(WGOLF!G34)), """"),
  IFERROR(FILTER(WBB!G34, LEN(WBB!G34)), """"),
  IFERROR(FILTER(MBB!G34, LEN(MBB!G34)), """"),
  IFERROR(FILTER(WLAX!G34, LEN(WLAX!G34)), """"),
  IFERROR(FILTER(MLA"&amp;"X!G34, LEN(MLAX!G34)), """"),
  IFERROR(FILTER(SOFT!G34, LEN(SOFT!G34)), """"),
  IFERROR(FILTER(BASE!G34, LEN(BASE!G34)), """"),
  IFERROR(FILTER(ESPORTS!G34, LEN(ESPORTS!G34)), """")
)
"),"")</f>
        <v/>
      </c>
      <c r="H34" s="11" t="str">
        <f>IFERROR(__xludf.DUMMYFUNCTION("TEXTJOIN(
  CHAR(10) &amp; CHAR(10),
  TRUE,
  IFERROR(FILTER(WSO!H34, LEN(WSO!H34)), """"),
  IFERROR(FILTER(MSO!H34, LEN(MSO!H34)), """"),
  IFERROR(FILTER(FH!H34, LEN(FH!H34)), """"),
  IFERROR(FILTER(MGOLF!H34, LEN(MGOLF!H34)), """"),
  IFERROR(FILTER(Foo"&amp;"tball!H34, LEN(Football!H34)), """"),
  IFERROR(FILTER(WVB!H34, LEN(WVB!H34)), """"),
  IFERROR(FILTER(XC!H34, LEN(XC!H34)), """"),
  IFERROR(FILTER(SWIMMING!H34, LEN(SWIMMING!H34)), """"),
  IFERROR(FILTER(WTEN!H34, LEN(WTEN!H34)), """"),
  IFERROR(FILTE"&amp;"R(TF!H34, LEN(TF!H34)), """"),
  IFERROR(FILTER(WGOLF!H34, LEN(WGOLF!H34)), """"),
  IFERROR(FILTER(WBB!H34, LEN(WBB!H34)), """"),
  IFERROR(FILTER(MBB!H34, LEN(MBB!H34)), """"),
  IFERROR(FILTER(WLAX!H34, LEN(WLAX!H34)), """"),
  IFERROR(FILTER(MLAX!H34,"&amp;" LEN(MLAX!H34)), """"),
  IFERROR(FILTER(SOFT!H34, LEN(SOFT!H34)), """"),
  IFERROR(FILTER(BASE!H34, LEN(BASE!H34)), """"),
  IFERROR(FILTER(ESPORTS!H34, LEN(ESPORTS!H34)), """")
)
"),"")</f>
        <v/>
      </c>
      <c r="I34" s="11" t="str">
        <f>IFERROR(__xludf.DUMMYFUNCTION("TEXTJOIN(
  CHAR(10) &amp; CHAR(10),
  TRUE,
  IFERROR(ARRAYFORMULA(TEXT(FILTER(WSO!F34, LEN(WSO!F34)), ""h:mm AM/PM"")), """"),
  IFERROR(ARRAYFORMULA(TEXT(FILTER(MSO!F34, LEN(MSO!F34)), ""h:mm AM/PM"")), """"),
  IFERROR(ARRAYFORMULA(TEXT(FILTER(FH!F34, LEN"&amp;"(FH!F34)), ""h:mm AM/PM"")), """"),
  IFERROR(ARRAYFORMULA(TEXT(FILTER(MGOLF!F34, LEN(MGOLF!F34)), ""h:mm AM/PM"")), """"),
  IFERROR(ARRAYFORMULA(TEXT(FILTER(Football!F34, LEN(Football!F34)), ""h:mm AM/PM"")), """"),
  IFERROR(ARRAYFORMULA(TEXT(FILTER(WV"&amp;"B!F34, LEN(WVB!F34)), ""h:mm AM/PM"")), """"),
  IFERROR(ARRAYFORMULA(TEXT(FILTER(XC!F34, LEN(XC!F34)), ""h:mm AM/PM"")), """"),
  IFERROR(ARRAYFORMULA(TEXT(FILTER(SWIMMING!F34, LEN(SWIMMING!F34)), ""h:mm AM/PM"")), """"),
  IFERROR(ARRAYFORMULA(TEXT(FILT"&amp;"ER(WTEN!F34, LEN(WTEN!F34)), ""h:mm AM/PM"")), """"),
  IFERROR(ARRAYFORMULA(TEXT(FILTER(TF!F34, LEN(TF!F34)), ""h:mm AM/PM"")), """"),
  IFERROR(ARRAYFORMULA(TEXT(FILTER(WGOLF!F34, LEN(WGOLF!F34)), ""h:mm AM/PM"")), """"),
  IFERROR(ARRAYFORMULA(TEXT(FIL"&amp;"TER(WBB!F34, LEN(WBB!F34)), ""h:mm AM/PM"")), """"),
  IFERROR(ARRAYFORMULA(TEXT(FILTER(MBB!F34, LEN(MBB!F34)), ""h:mm AM/PM"")), """"),
  IFERROR(ARRAYFORMULA(TEXT(FILTER(WLAX!F34, LEN(WLAX!F34)), ""h:mm AM/PM"")), """"),
  IFERROR(ARRAYFORMULA(TEXT(FILT"&amp;"ER(MLAX!F34, LEN(MLAX!F34)), ""h:mm AM/PM"")), """"),
  IFERROR(ARRAYFORMULA(TEXT(FILTER(SOFT!F34, LEN(SOFT!F34)), ""h:mm AM/PM"")), """"),
  IFERROR(ARRAYFORMULA(TEXT(FILTER(BASE!F34, LEN(BASE!F34)), ""h:mm AM/PM"")), """"),
  IFERROR(ARRAYFORMULA(TEXT(F"&amp;"ILTER(ESPORTS!F34, LEN(ESPORTS!F34)), ""h:mm AM/PM"")), """")
)
"),"")</f>
        <v/>
      </c>
      <c r="J34" s="12" t="str">
        <f>IFERROR(__xludf.DUMMYFUNCTION("IFERROR(
 TEXTJOIN(
   CHAR(10) &amp; CHAR(10),
   TRUE,
   FILTER(
     FLATTEN({
       WSO!P34;
       MSO!P34;
       FH!P34;
       MGOLF!P34;
       Football!P34;
       WVB!P34;
       XC!P34;
       SWIMMING!P34;
       WTEN!P34;
       TF!P34;
      "&amp;" WGOLF!P34;
       WBB!P34;
       MBB!P34;
       WLAX!P34;
       MLAX!P34;
       SOFT!P34;
       BASE!P34;
       ESPORTS!P34
     }),
     (FLATTEN({
       WSO!P34;
       MSO!P34;
       FH!P34;
       MGOLF!P34;
       Football!P34;
       WVB!P3"&amp;"4;
       XC!P34;
       SWIMMING!P34;
       WTEN!P34;
       TF!P34;
       WGOLF!P34;
       WBB!P34;
       MBB!P34;
       WLAX!P34;
       MLAX!P34;
       SOFT!P34;
       BASE!P34;
       ESPORTS!P34
     }) &lt;&gt; """") *
     (FLATTEN({
       WSO!P"&amp;"34;
       MSO!P34;
       FH!P34;
       MGOLF!P34;
       Football!P34;
       WVB!P34;
       XC!P34;
       SWIMMING!P34;
       WTEN!P34;
       TF!P34;
       WGOLF!P34;
       WBB!P34;
       MBB!P34;
       WLAX!P34;
       MLAX!P34;
       SOFT!P"&amp;"34;
       BASE!P34;
       ESPORTS!P34
     }) &lt;&gt; ""Status"")
   )
 ),
 """"
)
"),"")</f>
        <v/>
      </c>
    </row>
    <row r="35" ht="22.5" customHeight="1">
      <c r="A35" s="6">
        <v>34.0</v>
      </c>
      <c r="B35" s="11"/>
      <c r="C35" s="7">
        <v>46268.0</v>
      </c>
      <c r="D35" s="8" t="str">
        <f t="shared" si="1"/>
        <v>Thursday</v>
      </c>
      <c r="E35" s="9" t="str">
        <f>TEXTJOIN(
  CHAR(10) &amp; CHAR(10),
  TRUE,
  IFERROR(WSO!E35, ""),
  IFERROR(MSO!E35, ""),
  IFERROR(FH!E35, ""),
  IFERROR(MGOLF!E35, ""),
  IFERROR(Football!E35, ""),
  IFERROR(WVB!E35, ""),
  IFERROR(XC!E35, ""),
  IFERROR(SWIMMING!E35, ""),
  IFERROR(WTEN!E35, ""),
  IFERROR(TF!E35, ""),
  IFERROR(WGOLF!E35, ""),
  IFERROR(WBB!E35, ""),
  IFERROR(MBB!E35, ""),
  IFERROR(WLAX!E35, ""),
  IFERROR(MLAX!E35, ""),
  IFERROR(SOFT!E35, ""),
  IFERROR(BASE!E35, ""),
  IFERROR(ESPORTS!E35, "")
)
</f>
        <v/>
      </c>
      <c r="F35" s="10" t="str">
        <f>IFERROR(__xludf.DUMMYFUNCTION("TEXTJOIN(
  CHAR(10) &amp; CHAR(10),
  TRUE,
  IFERROR(TEXT(FILTER(WSO!F35, LEN(WSO!F35)), ""h:mm AM/PM""), """"),
  IFERROR(TEXT(FILTER(MSO!F35, LEN(MSO!F35)), ""h:mm AM/PM""), """"),
  IFERROR(TEXT(FILTER(FH!F35, LEN(FH!F35)), ""h:mm AM/PM""), """"),
  IFER"&amp;"ROR(TEXT(FILTER(MGOLF!F35, LEN(MGOLF!F35)), ""h:mm AM/PM""), """"),
  IFERROR(TEXT(FILTER(Football!F35, LEN(Football!F35)), ""h:mm AM/PM""), """"),
  IFERROR(TEXT(FILTER(WVB!F35, LEN(WVB!F35)), ""h:mm AM/PM""), """"),
  IFERROR(TEXT(FILTER(XC!F35, LEN(XC!"&amp;"F35)), ""h:mm AM/PM""), """"),
  IFERROR(TEXT(FILTER(SWIMMING!F35, LEN(SWIMMING!F35)), ""h:mm AM/PM""), """"),
  IFERROR(TEXT(FILTER(WTEN!F35, LEN(WTEN!F35)), ""h:mm AM/PM""), """"),
  IFERROR(TEXT(FILTER(TF!F35, LEN(TF!F35)), ""h:mm AM/PM""), """"),
  IF"&amp;"ERROR(TEXT(FILTER(WGOLF!F35, LEN(WGOLF!F35)), ""h:mm AM/PM""), """"),
  IFERROR(TEXT(FILTER(WBB!F35, LEN(WBB!F35)), ""h:mm AM/PM""), """"),
  IFERROR(TEXT(FILTER(MBB!F35, LEN(MBB!F35)), ""h:mm AM/PM""), """"),
  IFERROR(TEXT(FILTER(WLAX!F35, LEN(WLAX!F35)"&amp;"), ""h:mm AM/PM""), """"),
  IFERROR(TEXT(FILTER(MLAX!F35, LEN(MLAX!F35)), ""h:mm AM/PM""), """"),
  IFERROR(TEXT(FILTER(SOFT!F35, LEN(SOFT!F35)), ""h:mm AM/PM""), """"),
  IFERROR(TEXT(FILTER(BASE!F35, LEN(BASE!F35)), ""h:mm AM/PM""), """"),
  IFERROR(TE"&amp;"XT(FILTER(ESPORTS!F35, LEN(ESPORTS!F35)), ""h:mm AM/PM""), """")
)
"),"")</f>
        <v/>
      </c>
      <c r="G35" s="11" t="str">
        <f>IFERROR(__xludf.DUMMYFUNCTION("TEXTJOIN(
  CHAR(10) &amp; CHAR(10),
  TRUE,
  IFERROR(FILTER(WSO!G35, LEN(WSO!G35)), """"),
  IFERROR(FILTER(MSO!G35, LEN(MSO!G35)), """"),
  IFERROR(FILTER(FH!G35, LEN(FH!G35)), """"),
  IFERROR(FILTER(MGOLF!G35, LEN(MGOLF!G35)), """"),
  IFERROR(FILTER(Foo"&amp;"tball!G35, LEN(Football!G35)), """"),
  IFERROR(FILTER(WVB!G35, LEN(WVB!G35)), """"),
  IFERROR(FILTER(XC!G35, LEN(XC!G35)), """"),
  IFERROR(FILTER(SWIMMING!G35, LEN(SWIMMING!G35)), """"),
  IFERROR(FILTER(WTEN!G35, LEN(WTEN!G35)), """"),
  IFERROR(FILTE"&amp;"R(TF!G35, LEN(TF!G35)), """"),
  IFERROR(FILTER(WGOLF!G35:G1000, LEN(WGOLF!G35)), """"),
  IFERROR(FILTER(WBB!G35, LEN(WBB!G35)), """"),
  IFERROR(FILTER(MBB!G35, LEN(MBB!G35)), """"),
  IFERROR(FILTER(WLAX!G35, LEN(WLAX!G35)), """"),
  IFERROR(FILTER(MLA"&amp;"X!G35, LEN(MLAX!G35)), """"),
  IFERROR(FILTER(SOFT!G35, LEN(SOFT!G35)), """"),
  IFERROR(FILTER(BASE!G35, LEN(BASE!G35)), """"),
  IFERROR(FILTER(ESPORTS!G35, LEN(ESPORTS!G35)), """")
)
"),"")</f>
        <v/>
      </c>
      <c r="H35" s="11" t="str">
        <f>IFERROR(__xludf.DUMMYFUNCTION("TEXTJOIN(
  CHAR(10) &amp; CHAR(10),
  TRUE,
  IFERROR(FILTER(WSO!H35, LEN(WSO!H35)), """"),
  IFERROR(FILTER(MSO!H35, LEN(MSO!H35)), """"),
  IFERROR(FILTER(FH!H35, LEN(FH!H35)), """"),
  IFERROR(FILTER(MGOLF!H35, LEN(MGOLF!H35)), """"),
  IFERROR(FILTER(Foo"&amp;"tball!H35, LEN(Football!H35)), """"),
  IFERROR(FILTER(WVB!H35, LEN(WVB!H35)), """"),
  IFERROR(FILTER(XC!H35, LEN(XC!H35)), """"),
  IFERROR(FILTER(SWIMMING!H35, LEN(SWIMMING!H35)), """"),
  IFERROR(FILTER(WTEN!H35, LEN(WTEN!H35)), """"),
  IFERROR(FILTE"&amp;"R(TF!H35, LEN(TF!H35)), """"),
  IFERROR(FILTER(WGOLF!H35, LEN(WGOLF!H35)), """"),
  IFERROR(FILTER(WBB!H35, LEN(WBB!H35)), """"),
  IFERROR(FILTER(MBB!H35, LEN(MBB!H35)), """"),
  IFERROR(FILTER(WLAX!H35, LEN(WLAX!H35)), """"),
  IFERROR(FILTER(MLAX!H35,"&amp;" LEN(MLAX!H35)), """"),
  IFERROR(FILTER(SOFT!H35, LEN(SOFT!H35)), """"),
  IFERROR(FILTER(BASE!H35, LEN(BASE!H35)), """"),
  IFERROR(FILTER(ESPORTS!H35, LEN(ESPORTS!H35)), """")
)
"),"")</f>
        <v/>
      </c>
      <c r="I35" s="11" t="str">
        <f>IFERROR(__xludf.DUMMYFUNCTION("TEXTJOIN(
  CHAR(10) &amp; CHAR(10),
  TRUE,
  IFERROR(ARRAYFORMULA(TEXT(FILTER(WSO!F35, LEN(WSO!F35)), ""h:mm AM/PM"")), """"),
  IFERROR(ARRAYFORMULA(TEXT(FILTER(MSO!F35, LEN(MSO!F35)), ""h:mm AM/PM"")), """"),
  IFERROR(ARRAYFORMULA(TEXT(FILTER(FH!F35, LEN"&amp;"(FH!F35)), ""h:mm AM/PM"")), """"),
  IFERROR(ARRAYFORMULA(TEXT(FILTER(MGOLF!F35, LEN(MGOLF!F35)), ""h:mm AM/PM"")), """"),
  IFERROR(ARRAYFORMULA(TEXT(FILTER(Football!F35, LEN(Football!F35)), ""h:mm AM/PM"")), """"),
  IFERROR(ARRAYFORMULA(TEXT(FILTER(WV"&amp;"B!F35, LEN(WVB!F35)), ""h:mm AM/PM"")), """"),
  IFERROR(ARRAYFORMULA(TEXT(FILTER(XC!F35, LEN(XC!F35)), ""h:mm AM/PM"")), """"),
  IFERROR(ARRAYFORMULA(TEXT(FILTER(SWIMMING!F35, LEN(SWIMMING!F35)), ""h:mm AM/PM"")), """"),
  IFERROR(ARRAYFORMULA(TEXT(FILT"&amp;"ER(WTEN!F35, LEN(WTEN!F35)), ""h:mm AM/PM"")), """"),
  IFERROR(ARRAYFORMULA(TEXT(FILTER(TF!F35, LEN(TF!F35)), ""h:mm AM/PM"")), """"),
  IFERROR(ARRAYFORMULA(TEXT(FILTER(WGOLF!F35, LEN(WGOLF!F35)), ""h:mm AM/PM"")), """"),
  IFERROR(ARRAYFORMULA(TEXT(FIL"&amp;"TER(WBB!F35, LEN(WBB!F35)), ""h:mm AM/PM"")), """"),
  IFERROR(ARRAYFORMULA(TEXT(FILTER(MBB!F35, LEN(MBB!F35)), ""h:mm AM/PM"")), """"),
  IFERROR(ARRAYFORMULA(TEXT(FILTER(WLAX!F35, LEN(WLAX!F35)), ""h:mm AM/PM"")), """"),
  IFERROR(ARRAYFORMULA(TEXT(FILT"&amp;"ER(MLAX!F35, LEN(MLAX!F35)), ""h:mm AM/PM"")), """"),
  IFERROR(ARRAYFORMULA(TEXT(FILTER(SOFT!F35, LEN(SOFT!F35)), ""h:mm AM/PM"")), """"),
  IFERROR(ARRAYFORMULA(TEXT(FILTER(BASE!F35, LEN(BASE!F35)), ""h:mm AM/PM"")), """"),
  IFERROR(ARRAYFORMULA(TEXT(F"&amp;"ILTER(ESPORTS!F35, LEN(ESPORTS!F35)), ""h:mm AM/PM"")), """")
)
"),"")</f>
        <v/>
      </c>
      <c r="J35" s="12" t="str">
        <f>IFERROR(__xludf.DUMMYFUNCTION("IFERROR(
 TEXTJOIN(
   CHAR(10) &amp; CHAR(10),
   TRUE,
   FILTER(
     FLATTEN({
       WSO!P35;
       MSO!P35;
       FH!P35;
       MGOLF!P35;
       Football!P35;
       WVB!P35;
       XC!P35;
       SWIMMING!P35;
       WTEN!P35;
       TF!P35;
      "&amp;" WGOLF!P35;
       WBB!P35;
       MBB!P35;
       WLAX!P35;
       MLAX!P35;
       SOFT!P35;
       BASE!P35;
       ESPORTS!P35
     }),
     (FLATTEN({
       WSO!P35;
       MSO!P35;
       FH!P35;
       MGOLF!P35;
       Football!P35;
       WVB!P3"&amp;"5;
       XC!P35;
       SWIMMING!P35;
       WTEN!P35;
       TF!P35;
       WGOLF!P35;
       WBB!P35;
       MBB!P35;
       WLAX!P35;
       MLAX!P35;
       SOFT!P35;
       BASE!P35;
       ESPORTS!P35
     }) &lt;&gt; """") *
     (FLATTEN({
       WSO!P"&amp;"35;
       MSO!P35;
       FH!P35;
       MGOLF!P35;
       Football!P35;
       WVB!P35;
       XC!P35;
       SWIMMING!P35;
       WTEN!P35;
       TF!P35;
       WGOLF!P35;
       WBB!P35;
       MBB!P35;
       WLAX!P35;
       MLAX!P35;
       SOFT!P"&amp;"35;
       BASE!P35;
       ESPORTS!P35
     }) &lt;&gt; ""Status"")
   )
 ),
 """"
)
"),"")</f>
        <v/>
      </c>
    </row>
    <row r="36" ht="22.5" customHeight="1">
      <c r="A36" s="6">
        <v>35.0</v>
      </c>
      <c r="B36" s="11"/>
      <c r="C36" s="7">
        <v>46269.0</v>
      </c>
      <c r="D36" s="8" t="str">
        <f t="shared" si="1"/>
        <v>Friday</v>
      </c>
      <c r="E36" s="9" t="str">
        <f>TEXTJOIN(
  CHAR(10) &amp; CHAR(10),
  TRUE,
  IFERROR(WSO!E36, ""),
  IFERROR(MSO!E36, ""),
  IFERROR(FH!E36, ""),
  IFERROR(MGOLF!E36, ""),
  IFERROR(Football!E36, ""),
  IFERROR(WVB!E36, ""),
  IFERROR(XC!E36, ""),
  IFERROR(SWIMMING!E36, ""),
  IFERROR(WTEN!E36, ""),
  IFERROR(TF!E36, ""),
  IFERROR(WGOLF!E36, ""),
  IFERROR(WBB!E36, ""),
  IFERROR(MBB!E36, ""),
  IFERROR(WLAX!E36, ""),
  IFERROR(MLAX!E36, ""),
  IFERROR(SOFT!E36, ""),
  IFERROR(BASE!E36, ""),
  IFERROR(ESPORTS!E36, "")
)
</f>
        <v>WSO
MSO</v>
      </c>
      <c r="F36" s="10" t="str">
        <f>IFERROR(__xludf.DUMMYFUNCTION("TEXTJOIN(
  CHAR(10) &amp; CHAR(10),
  TRUE,
  IFERROR(TEXT(FILTER(WSO!F36, LEN(WSO!F36)), ""h:mm AM/PM""), """"),
  IFERROR(TEXT(FILTER(MSO!F36, LEN(MSO!F36)), ""h:mm AM/PM""), """"),
  IFERROR(TEXT(FILTER(FH!F36, LEN(FH!F36)), ""h:mm AM/PM""), """"),
  IFER"&amp;"ROR(TEXT(FILTER(MGOLF!F36, LEN(MGOLF!F36)), ""h:mm AM/PM""), """"),
  IFERROR(TEXT(FILTER(Football!F36, LEN(Football!F36)), ""h:mm AM/PM""), """"),
  IFERROR(TEXT(FILTER(WVB!F36, LEN(WVB!F36)), ""h:mm AM/PM""), """"),
  IFERROR(TEXT(FILTER(XC!F36, LEN(XC!"&amp;"F36)), ""h:mm AM/PM""), """"),
  IFERROR(TEXT(FILTER(SWIMMING!F36, LEN(SWIMMING!F36)), ""h:mm AM/PM""), """"),
  IFERROR(TEXT(FILTER(WTEN!F36, LEN(WTEN!F36)), ""h:mm AM/PM""), """"),
  IFERROR(TEXT(FILTER(TF!F36, LEN(TF!F36)), ""h:mm AM/PM""), """"),
  IF"&amp;"ERROR(TEXT(FILTER(WGOLF!F36, LEN(WGOLF!F36)), ""h:mm AM/PM""), """"),
  IFERROR(TEXT(FILTER(WBB!F36, LEN(WBB!F36)), ""h:mm AM/PM""), """"),
  IFERROR(TEXT(FILTER(MBB!F36, LEN(MBB!F36)), ""h:mm AM/PM""), """"),
  IFERROR(TEXT(FILTER(WLAX!F36, LEN(WLAX!F36)"&amp;"), ""h:mm AM/PM""), """"),
  IFERROR(TEXT(FILTER(MLAX!F36, LEN(MLAX!F36)), ""h:mm AM/PM""), """"),
  IFERROR(TEXT(FILTER(SOFT!F36, LEN(SOFT!F36)), ""h:mm AM/PM""), """"),
  IFERROR(TEXT(FILTER(BASE!F36, LEN(BASE!F36)), ""h:mm AM/PM""), """"),
  IFERROR(TE"&amp;"XT(FILTER(ESPORTS!F36, LEN(ESPORTS!F36)), ""h:mm AM/PM""), """")
)
"),"6:00 PM
TBD")</f>
        <v>6:00 PM
TBD</v>
      </c>
      <c r="G36" s="11" t="str">
        <f>IFERROR(__xludf.DUMMYFUNCTION("TEXTJOIN(
  CHAR(10) &amp; CHAR(10),
  TRUE,
  IFERROR(FILTER(WSO!G36, LEN(WSO!G36)), """"),
  IFERROR(FILTER(MSO!G36, LEN(MSO!G36)), """"),
  IFERROR(FILTER(FH!G36, LEN(FH!G36)), """"),
  IFERROR(FILTER(MGOLF!G36, LEN(MGOLF!G36)), """"),
  IFERROR(FILTER(Foo"&amp;"tball!G36, LEN(Football!G36)), """"),
  IFERROR(FILTER(WVB!G36, LEN(WVB!G36)), """"),
  IFERROR(FILTER(XC!G36, LEN(XC!G36)), """"),
  IFERROR(FILTER(SWIMMING!G36, LEN(SWIMMING!G36)), """"),
  IFERROR(FILTER(WTEN!G36, LEN(WTEN!G36)), """"),
  IFERROR(FILTE"&amp;"R(TF!G36, LEN(TF!G36)), """"),
  IFERROR(FILTER(WGOLF!G36:G1000, LEN(WGOLF!G36)), """"),
  IFERROR(FILTER(WBB!G36, LEN(WBB!G36)), """"),
  IFERROR(FILTER(MBB!G36, LEN(MBB!G36)), """"),
  IFERROR(FILTER(WLAX!G36, LEN(WLAX!G36)), """"),
  IFERROR(FILTER(MLA"&amp;"X!G36, LEN(MLAX!G36)), """"),
  IFERROR(FILTER(SOFT!G36, LEN(SOFT!G36)), """"),
  IFERROR(FILTER(BASE!G36, LEN(BASE!G36)), """"),
  IFERROR(FILTER(ESPORTS!G36, LEN(ESPORTS!G36)), """")
)
"),"St Joes
UMFK")</f>
        <v>St Joes
UMFK</v>
      </c>
      <c r="H36" s="11" t="str">
        <f>IFERROR(__xludf.DUMMYFUNCTION("TEXTJOIN(
  CHAR(10) &amp; CHAR(10),
  TRUE,
  IFERROR(FILTER(WSO!H36, LEN(WSO!H36)), """"),
  IFERROR(FILTER(MSO!H36, LEN(MSO!H36)), """"),
  IFERROR(FILTER(FH!H36, LEN(FH!H36)), """"),
  IFERROR(FILTER(MGOLF!H36, LEN(MGOLF!H36)), """"),
  IFERROR(FILTER(Foo"&amp;"tball!H36, LEN(Football!H36)), """"),
  IFERROR(FILTER(WVB!H36, LEN(WVB!H36)), """"),
  IFERROR(FILTER(XC!H36, LEN(XC!H36)), """"),
  IFERROR(FILTER(SWIMMING!H36, LEN(SWIMMING!H36)), """"),
  IFERROR(FILTER(WTEN!H36, LEN(WTEN!H36)), """"),
  IFERROR(FILTE"&amp;"R(TF!H36, LEN(TF!H36)), """"),
  IFERROR(FILTER(WGOLF!H36, LEN(WGOLF!H36)), """"),
  IFERROR(FILTER(WBB!H36, LEN(WBB!H36)), """"),
  IFERROR(FILTER(MBB!H36, LEN(MBB!H36)), """"),
  IFERROR(FILTER(WLAX!H36, LEN(WLAX!H36)), """"),
  IFERROR(FILTER(MLAX!H36,"&amp;" LEN(MLAX!H36)), """"),
  IFERROR(FILTER(SOFT!H36, LEN(SOFT!H36)), """"),
  IFERROR(FILTER(BASE!H36, LEN(BASE!H36)), """"),
  IFERROR(FILTER(ESPORTS!H36, LEN(ESPORTS!H36)), """")
)
"),"Away
Home")</f>
        <v>Away
Home</v>
      </c>
      <c r="I36" s="11" t="str">
        <f>IFERROR(__xludf.DUMMYFUNCTION("TEXTJOIN(
  CHAR(10) &amp; CHAR(10),
  TRUE,
  IFERROR(ARRAYFORMULA(TEXT(FILTER(WSO!F36, LEN(WSO!F36)), ""h:mm AM/PM"")), """"),
  IFERROR(ARRAYFORMULA(TEXT(FILTER(MSO!F36, LEN(MSO!F36)), ""h:mm AM/PM"")), """"),
  IFERROR(ARRAYFORMULA(TEXT(FILTER(FH!F36, LEN"&amp;"(FH!F36)), ""h:mm AM/PM"")), """"),
  IFERROR(ARRAYFORMULA(TEXT(FILTER(MGOLF!F36, LEN(MGOLF!F36)), ""h:mm AM/PM"")), """"),
  IFERROR(ARRAYFORMULA(TEXT(FILTER(Football!F36, LEN(Football!F36)), ""h:mm AM/PM"")), """"),
  IFERROR(ARRAYFORMULA(TEXT(FILTER(WV"&amp;"B!F36, LEN(WVB!F36)), ""h:mm AM/PM"")), """"),
  IFERROR(ARRAYFORMULA(TEXT(FILTER(XC!F36, LEN(XC!F36)), ""h:mm AM/PM"")), """"),
  IFERROR(ARRAYFORMULA(TEXT(FILTER(SWIMMING!F36, LEN(SWIMMING!F36)), ""h:mm AM/PM"")), """"),
  IFERROR(ARRAYFORMULA(TEXT(FILT"&amp;"ER(WTEN!F36, LEN(WTEN!F36)), ""h:mm AM/PM"")), """"),
  IFERROR(ARRAYFORMULA(TEXT(FILTER(TF!F36, LEN(TF!F36)), ""h:mm AM/PM"")), """"),
  IFERROR(ARRAYFORMULA(TEXT(FILTER(WGOLF!F36, LEN(WGOLF!F36)), ""h:mm AM/PM"")), """"),
  IFERROR(ARRAYFORMULA(TEXT(FIL"&amp;"TER(WBB!F36, LEN(WBB!F36)), ""h:mm AM/PM"")), """"),
  IFERROR(ARRAYFORMULA(TEXT(FILTER(MBB!F36, LEN(MBB!F36)), ""h:mm AM/PM"")), """"),
  IFERROR(ARRAYFORMULA(TEXT(FILTER(WLAX!F36, LEN(WLAX!F36)), ""h:mm AM/PM"")), """"),
  IFERROR(ARRAYFORMULA(TEXT(FILT"&amp;"ER(MLAX!F36, LEN(MLAX!F36)), ""h:mm AM/PM"")), """"),
  IFERROR(ARRAYFORMULA(TEXT(FILTER(SOFT!F36, LEN(SOFT!F36)), ""h:mm AM/PM"")), """"),
  IFERROR(ARRAYFORMULA(TEXT(FILTER(BASE!F36, LEN(BASE!F36)), ""h:mm AM/PM"")), """"),
  IFERROR(ARRAYFORMULA(TEXT(F"&amp;"ILTER(ESPORTS!F36, LEN(ESPORTS!F36)), ""h:mm AM/PM"")), """")
)
"),"6:00 PM
TBD")</f>
        <v>6:00 PM
TBD</v>
      </c>
      <c r="J36" s="12" t="str">
        <f>IFERROR(__xludf.DUMMYFUNCTION("IFERROR(
 TEXTJOIN(
   CHAR(10) &amp; CHAR(10),
   TRUE,
   FILTER(
     FLATTEN({
       WSO!P36;
       MSO!P36;
       FH!P36;
       MGOLF!P36;
       Football!P36;
       WVB!P36;
       XC!P36;
       SWIMMING!P36;
       WTEN!P36;
       TF!P36;
      "&amp;" WGOLF!P36;
       WBB!P36;
       MBB!P36;
       WLAX!P36;
       MLAX!P36;
       SOFT!P36;
       BASE!P36;
       ESPORTS!P36
     }),
     (FLATTEN({
       WSO!P36;
       MSO!P36;
       FH!P36;
       MGOLF!P36;
       Football!P36;
       WVB!P3"&amp;"6;
       XC!P36;
       SWIMMING!P36;
       WTEN!P36;
       TF!P36;
       WGOLF!P36;
       WBB!P36;
       MBB!P36;
       WLAX!P36;
       MLAX!P36;
       SOFT!P36;
       BASE!P36;
       ESPORTS!P36
     }) &lt;&gt; """") *
     (FLATTEN({
       WSO!P"&amp;"36;
       MSO!P36;
       FH!P36;
       MGOLF!P36;
       Football!P36;
       WVB!P36;
       XC!P36;
       SWIMMING!P36;
       WTEN!P36;
       TF!P36;
       WGOLF!P36;
       WBB!P36;
       MBB!P36;
       WLAX!P36;
       MLAX!P36;
       SOFT!P"&amp;"36;
       BASE!P36;
       ESPORTS!P36
     }) &lt;&gt; ""Status"")
   )
 ),
 """"
)
"),"⌛️ Pending
⌛️ Pending")</f>
        <v>⌛️ Pending
⌛️ Pending</v>
      </c>
    </row>
    <row r="37" ht="22.5" customHeight="1">
      <c r="A37" s="6">
        <v>36.0</v>
      </c>
      <c r="B37" s="11"/>
      <c r="C37" s="7">
        <v>46270.0</v>
      </c>
      <c r="D37" s="8" t="str">
        <f t="shared" si="1"/>
        <v>Saturday</v>
      </c>
      <c r="E37" s="9" t="str">
        <f>TEXTJOIN(
  CHAR(10) &amp; CHAR(10),
  TRUE,
  IFERROR(WSO!E37, ""),
  IFERROR(MSO!E37, ""),
  IFERROR(FH!E37, ""),
  IFERROR(MGOLF!E37, ""),
  IFERROR(Football!E37, ""),
  IFERROR(WVB!E37, ""),
  IFERROR(XC!E37, ""),
  IFERROR(SWIMMING!E37, ""),
  IFERROR(WTEN!E37, ""),
  IFERROR(TF!E37, ""),
  IFERROR(WGOLF!E37, ""),
  IFERROR(WBB!E37, ""),
  IFERROR(MBB!E37, ""),
  IFERROR(WLAX!E37, ""),
  IFERROR(MLAX!E37, ""),
  IFERROR(SOFT!E37, ""),
  IFERROR(BASE!E37, ""),
  IFERROR(ESPORTS!E37, "")
)
</f>
        <v/>
      </c>
      <c r="F37" s="10" t="str">
        <f>IFERROR(__xludf.DUMMYFUNCTION("TEXTJOIN(
  CHAR(10) &amp; CHAR(10),
  TRUE,
  IFERROR(TEXT(FILTER(WSO!F37, LEN(WSO!F37)), ""h:mm AM/PM""), """"),
  IFERROR(TEXT(FILTER(MSO!F37, LEN(MSO!F37)), ""h:mm AM/PM""), """"),
  IFERROR(TEXT(FILTER(FH!F37, LEN(FH!F37)), ""h:mm AM/PM""), """"),
  IFER"&amp;"ROR(TEXT(FILTER(MGOLF!F37, LEN(MGOLF!F37)), ""h:mm AM/PM""), """"),
  IFERROR(TEXT(FILTER(Football!F37, LEN(Football!F37)), ""h:mm AM/PM""), """"),
  IFERROR(TEXT(FILTER(WVB!F37, LEN(WVB!F37)), ""h:mm AM/PM""), """"),
  IFERROR(TEXT(FILTER(XC!F37, LEN(XC!"&amp;"F37)), ""h:mm AM/PM""), """"),
  IFERROR(TEXT(FILTER(SWIMMING!F37, LEN(SWIMMING!F37)), ""h:mm AM/PM""), """"),
  IFERROR(TEXT(FILTER(WTEN!F37, LEN(WTEN!F37)), ""h:mm AM/PM""), """"),
  IFERROR(TEXT(FILTER(TF!F37, LEN(TF!F37)), ""h:mm AM/PM""), """"),
  IF"&amp;"ERROR(TEXT(FILTER(WGOLF!F37, LEN(WGOLF!F37)), ""h:mm AM/PM""), """"),
  IFERROR(TEXT(FILTER(WBB!F37, LEN(WBB!F37)), ""h:mm AM/PM""), """"),
  IFERROR(TEXT(FILTER(MBB!F37, LEN(MBB!F37)), ""h:mm AM/PM""), """"),
  IFERROR(TEXT(FILTER(WLAX!F37, LEN(WLAX!F37)"&amp;"), ""h:mm AM/PM""), """"),
  IFERROR(TEXT(FILTER(MLAX!F37, LEN(MLAX!F37)), ""h:mm AM/PM""), """"),
  IFERROR(TEXT(FILTER(SOFT!F37, LEN(SOFT!F37)), ""h:mm AM/PM""), """"),
  IFERROR(TEXT(FILTER(BASE!F37, LEN(BASE!F37)), ""h:mm AM/PM""), """"),
  IFERROR(TE"&amp;"XT(FILTER(ESPORTS!F37, LEN(ESPORTS!F37)), ""h:mm AM/PM""), """")
)
"),"")</f>
        <v/>
      </c>
      <c r="G37" s="11" t="str">
        <f>IFERROR(__xludf.DUMMYFUNCTION("TEXTJOIN(
  CHAR(10) &amp; CHAR(10),
  TRUE,
  IFERROR(FILTER(WSO!G37, LEN(WSO!G37)), """"),
  IFERROR(FILTER(MSO!G37, LEN(MSO!G37)), """"),
  IFERROR(FILTER(FH!G37, LEN(FH!G37)), """"),
  IFERROR(FILTER(MGOLF!G37, LEN(MGOLF!G37)), """"),
  IFERROR(FILTER(Foo"&amp;"tball!G37, LEN(Football!G37)), """"),
  IFERROR(FILTER(WVB!G37, LEN(WVB!G37)), """"),
  IFERROR(FILTER(XC!G37, LEN(XC!G37)), """"),
  IFERROR(FILTER(SWIMMING!G37, LEN(SWIMMING!G37)), """"),
  IFERROR(FILTER(WTEN!G37, LEN(WTEN!G37)), """"),
  IFERROR(FILTE"&amp;"R(TF!G37, LEN(TF!G37)), """"),
  IFERROR(FILTER(WGOLF!G37:G1000, LEN(WGOLF!G37)), """"),
  IFERROR(FILTER(WBB!G37, LEN(WBB!G37)), """"),
  IFERROR(FILTER(MBB!G37, LEN(MBB!G37)), """"),
  IFERROR(FILTER(WLAX!G37, LEN(WLAX!G37)), """"),
  IFERROR(FILTER(MLA"&amp;"X!G37, LEN(MLAX!G37)), """"),
  IFERROR(FILTER(SOFT!G37, LEN(SOFT!G37)), """"),
  IFERROR(FILTER(BASE!G37, LEN(BASE!G37)), """"),
  IFERROR(FILTER(ESPORTS!G37, LEN(ESPORTS!G37)), """")
)
"),"")</f>
        <v/>
      </c>
      <c r="H37" s="11" t="str">
        <f>IFERROR(__xludf.DUMMYFUNCTION("TEXTJOIN(
  CHAR(10) &amp; CHAR(10),
  TRUE,
  IFERROR(FILTER(WSO!H37, LEN(WSO!H37)), """"),
  IFERROR(FILTER(MSO!H37, LEN(MSO!H37)), """"),
  IFERROR(FILTER(FH!H37, LEN(FH!H37)), """"),
  IFERROR(FILTER(MGOLF!H37, LEN(MGOLF!H37)), """"),
  IFERROR(FILTER(Foo"&amp;"tball!H37, LEN(Football!H37)), """"),
  IFERROR(FILTER(WVB!H37, LEN(WVB!H37)), """"),
  IFERROR(FILTER(XC!H37, LEN(XC!H37)), """"),
  IFERROR(FILTER(SWIMMING!H37, LEN(SWIMMING!H37)), """"),
  IFERROR(FILTER(WTEN!H37, LEN(WTEN!H37)), """"),
  IFERROR(FILTE"&amp;"R(TF!H37, LEN(TF!H37)), """"),
  IFERROR(FILTER(WGOLF!H37, LEN(WGOLF!H37)), """"),
  IFERROR(FILTER(WBB!H37, LEN(WBB!H37)), """"),
  IFERROR(FILTER(MBB!H37, LEN(MBB!H37)), """"),
  IFERROR(FILTER(WLAX!H37, LEN(WLAX!H37)), """"),
  IFERROR(FILTER(MLAX!H37,"&amp;" LEN(MLAX!H37)), """"),
  IFERROR(FILTER(SOFT!H37, LEN(SOFT!H37)), """"),
  IFERROR(FILTER(BASE!H37, LEN(BASE!H37)), """"),
  IFERROR(FILTER(ESPORTS!H37, LEN(ESPORTS!H37)), """")
)
"),"")</f>
        <v/>
      </c>
      <c r="I37" s="11" t="str">
        <f>IFERROR(__xludf.DUMMYFUNCTION("TEXTJOIN(
  CHAR(10) &amp; CHAR(10),
  TRUE,
  IFERROR(ARRAYFORMULA(TEXT(FILTER(WSO!F37, LEN(WSO!F37)), ""h:mm AM/PM"")), """"),
  IFERROR(ARRAYFORMULA(TEXT(FILTER(MSO!F37, LEN(MSO!F37)), ""h:mm AM/PM"")), """"),
  IFERROR(ARRAYFORMULA(TEXT(FILTER(FH!F37, LEN"&amp;"(FH!F37)), ""h:mm AM/PM"")), """"),
  IFERROR(ARRAYFORMULA(TEXT(FILTER(MGOLF!F37, LEN(MGOLF!F37)), ""h:mm AM/PM"")), """"),
  IFERROR(ARRAYFORMULA(TEXT(FILTER(Football!F37, LEN(Football!F37)), ""h:mm AM/PM"")), """"),
  IFERROR(ARRAYFORMULA(TEXT(FILTER(WV"&amp;"B!F37, LEN(WVB!F37)), ""h:mm AM/PM"")), """"),
  IFERROR(ARRAYFORMULA(TEXT(FILTER(XC!F37, LEN(XC!F37)), ""h:mm AM/PM"")), """"),
  IFERROR(ARRAYFORMULA(TEXT(FILTER(SWIMMING!F37, LEN(SWIMMING!F37)), ""h:mm AM/PM"")), """"),
  IFERROR(ARRAYFORMULA(TEXT(FILT"&amp;"ER(WTEN!F37, LEN(WTEN!F37)), ""h:mm AM/PM"")), """"),
  IFERROR(ARRAYFORMULA(TEXT(FILTER(TF!F37, LEN(TF!F37)), ""h:mm AM/PM"")), """"),
  IFERROR(ARRAYFORMULA(TEXT(FILTER(WGOLF!F37, LEN(WGOLF!F37)), ""h:mm AM/PM"")), """"),
  IFERROR(ARRAYFORMULA(TEXT(FIL"&amp;"TER(WBB!F37, LEN(WBB!F37)), ""h:mm AM/PM"")), """"),
  IFERROR(ARRAYFORMULA(TEXT(FILTER(MBB!F37, LEN(MBB!F37)), ""h:mm AM/PM"")), """"),
  IFERROR(ARRAYFORMULA(TEXT(FILTER(WLAX!F37, LEN(WLAX!F37)), ""h:mm AM/PM"")), """"),
  IFERROR(ARRAYFORMULA(TEXT(FILT"&amp;"ER(MLAX!F37, LEN(MLAX!F37)), ""h:mm AM/PM"")), """"),
  IFERROR(ARRAYFORMULA(TEXT(FILTER(SOFT!F37, LEN(SOFT!F37)), ""h:mm AM/PM"")), """"),
  IFERROR(ARRAYFORMULA(TEXT(FILTER(BASE!F37, LEN(BASE!F37)), ""h:mm AM/PM"")), """"),
  IFERROR(ARRAYFORMULA(TEXT(F"&amp;"ILTER(ESPORTS!F37, LEN(ESPORTS!F37)), ""h:mm AM/PM"")), """")
)
"),"")</f>
        <v/>
      </c>
      <c r="J37" s="12" t="str">
        <f>IFERROR(__xludf.DUMMYFUNCTION("IFERROR(
 TEXTJOIN(
   CHAR(10) &amp; CHAR(10),
   TRUE,
   FILTER(
     FLATTEN({
       WSO!P37;
       MSO!P37;
       FH!P37;
       MGOLF!P37;
       Football!P37;
       WVB!P37;
       XC!P37;
       SWIMMING!P37;
       WTEN!P37;
       TF!P37;
      "&amp;" WGOLF!P37;
       WBB!P37;
       MBB!P37;
       WLAX!P37;
       MLAX!P37;
       SOFT!P37;
       BASE!P37;
       ESPORTS!P37
     }),
     (FLATTEN({
       WSO!P37;
       MSO!P37;
       FH!P37;
       MGOLF!P37;
       Football!P37;
       WVB!P3"&amp;"7;
       XC!P37;
       SWIMMING!P37;
       WTEN!P37;
       TF!P37;
       WGOLF!P37;
       WBB!P37;
       MBB!P37;
       WLAX!P37;
       MLAX!P37;
       SOFT!P37;
       BASE!P37;
       ESPORTS!P37
     }) &lt;&gt; """") *
     (FLATTEN({
       WSO!P"&amp;"37;
       MSO!P37;
       FH!P37;
       MGOLF!P37;
       Football!P37;
       WVB!P37;
       XC!P37;
       SWIMMING!P37;
       WTEN!P37;
       TF!P37;
       WGOLF!P37;
       WBB!P37;
       MBB!P37;
       WLAX!P37;
       MLAX!P37;
       SOFT!P"&amp;"37;
       BASE!P37;
       ESPORTS!P37
     }) &lt;&gt; ""Status"")
   )
 ),
 """"
)
"),"")</f>
        <v/>
      </c>
    </row>
    <row r="38" ht="22.5" customHeight="1">
      <c r="A38" s="6">
        <v>37.0</v>
      </c>
      <c r="B38" s="11"/>
      <c r="C38" s="7">
        <v>46271.0</v>
      </c>
      <c r="D38" s="8" t="str">
        <f t="shared" si="1"/>
        <v>Sunday</v>
      </c>
      <c r="E38" s="9" t="str">
        <f>TEXTJOIN(
  CHAR(10) &amp; CHAR(10),
  TRUE,
  IFERROR(WSO!E38, ""),
  IFERROR(MSO!E38, ""),
  IFERROR(FH!E38, ""),
  IFERROR(MGOLF!E38, ""),
  IFERROR(Football!E38, ""),
  IFERROR(WVB!E38, ""),
  IFERROR(XC!E38, ""),
  IFERROR(SWIMMING!E38, ""),
  IFERROR(WTEN!E38, ""),
  IFERROR(TF!E38, ""),
  IFERROR(WGOLF!E38, ""),
  IFERROR(WBB!E38, ""),
  IFERROR(MBB!E38, ""),
  IFERROR(WLAX!E38, ""),
  IFERROR(MLAX!E38, ""),
  IFERROR(SOFT!E38, ""),
  IFERROR(BASE!E38, ""),
  IFERROR(ESPORTS!E38, "")
)
</f>
        <v>WSO</v>
      </c>
      <c r="F38" s="10" t="str">
        <f>IFERROR(__xludf.DUMMYFUNCTION("TEXTJOIN(
  CHAR(10) &amp; CHAR(10),
  TRUE,
  IFERROR(TEXT(FILTER(WSO!F38, LEN(WSO!F38)), ""h:mm AM/PM""), """"),
  IFERROR(TEXT(FILTER(MSO!F38, LEN(MSO!F38)), ""h:mm AM/PM""), """"),
  IFERROR(TEXT(FILTER(FH!F38, LEN(FH!F38)), ""h:mm AM/PM""), """"),
  IFER"&amp;"ROR(TEXT(FILTER(MGOLF!F38, LEN(MGOLF!F38)), ""h:mm AM/PM""), """"),
  IFERROR(TEXT(FILTER(Football!F38, LEN(Football!F38)), ""h:mm AM/PM""), """"),
  IFERROR(TEXT(FILTER(WVB!F38, LEN(WVB!F38)), ""h:mm AM/PM""), """"),
  IFERROR(TEXT(FILTER(XC!F38, LEN(XC!"&amp;"F38)), ""h:mm AM/PM""), """"),
  IFERROR(TEXT(FILTER(SWIMMING!F38, LEN(SWIMMING!F38)), ""h:mm AM/PM""), """"),
  IFERROR(TEXT(FILTER(WTEN!F38, LEN(WTEN!F38)), ""h:mm AM/PM""), """"),
  IFERROR(TEXT(FILTER(TF!F38, LEN(TF!F38)), ""h:mm AM/PM""), """"),
  IF"&amp;"ERROR(TEXT(FILTER(WGOLF!F38, LEN(WGOLF!F38)), ""h:mm AM/PM""), """"),
  IFERROR(TEXT(FILTER(WBB!F38, LEN(WBB!F38)), ""h:mm AM/PM""), """"),
  IFERROR(TEXT(FILTER(MBB!F38, LEN(MBB!F38)), ""h:mm AM/PM""), """"),
  IFERROR(TEXT(FILTER(WLAX!F38, LEN(WLAX!F38)"&amp;"), ""h:mm AM/PM""), """"),
  IFERROR(TEXT(FILTER(MLAX!F38, LEN(MLAX!F38)), ""h:mm AM/PM""), """"),
  IFERROR(TEXT(FILTER(SOFT!F38, LEN(SOFT!F38)), ""h:mm AM/PM""), """"),
  IFERROR(TEXT(FILTER(BASE!F38, LEN(BASE!F38)), ""h:mm AM/PM""), """"),
  IFERROR(TE"&amp;"XT(FILTER(ESPORTS!F38, LEN(ESPORTS!F38)), ""h:mm AM/PM""), """")
)
"),"11:00 AM")</f>
        <v>11:00 AM</v>
      </c>
      <c r="G38" s="11" t="str">
        <f>IFERROR(__xludf.DUMMYFUNCTION("TEXTJOIN(
  CHAR(10) &amp; CHAR(10),
  TRUE,
  IFERROR(FILTER(WSO!G38, LEN(WSO!G38)), """"),
  IFERROR(FILTER(MSO!G38, LEN(MSO!G38)), """"),
  IFERROR(FILTER(FH!G38, LEN(FH!G38)), """"),
  IFERROR(FILTER(MGOLF!G38, LEN(MGOLF!G38)), """"),
  IFERROR(FILTER(Foo"&amp;"tball!G38, LEN(Football!G38)), """"),
  IFERROR(FILTER(WVB!G38, LEN(WVB!G38)), """"),
  IFERROR(FILTER(XC!G38, LEN(XC!G38)), """"),
  IFERROR(FILTER(SWIMMING!G38, LEN(SWIMMING!G38)), """"),
  IFERROR(FILTER(WTEN!G38, LEN(WTEN!G38)), """"),
  IFERROR(FILTE"&amp;"R(TF!G38, LEN(TF!G38)), """"),
  IFERROR(FILTER(WGOLF!G38:G1000, LEN(WGOLF!G38)), """"),
  IFERROR(FILTER(WBB!G38, LEN(WBB!G38)), """"),
  IFERROR(FILTER(MBB!G38, LEN(MBB!G38)), """"),
  IFERROR(FILTER(WLAX!G38, LEN(WLAX!G38)), """"),
  IFERROR(FILTER(MLA"&amp;"X!G38, LEN(MLAX!G38)), """"),
  IFERROR(FILTER(SOFT!G38, LEN(SOFT!G38)), """"),
  IFERROR(FILTER(BASE!G38, LEN(BASE!G38)), """"),
  IFERROR(FILTER(ESPORTS!G38, LEN(ESPORTS!G38)), """")
)
"),"UW Lacrosse")</f>
        <v>UW Lacrosse</v>
      </c>
      <c r="H38" s="11" t="str">
        <f>IFERROR(__xludf.DUMMYFUNCTION("TEXTJOIN(
  CHAR(10) &amp; CHAR(10),
  TRUE,
  IFERROR(FILTER(WSO!H38, LEN(WSO!H38)), """"),
  IFERROR(FILTER(MSO!H38, LEN(MSO!H38)), """"),
  IFERROR(FILTER(FH!H38, LEN(FH!H38)), """"),
  IFERROR(FILTER(MGOLF!H38, LEN(MGOLF!H38)), """"),
  IFERROR(FILTER(Foo"&amp;"tball!H38, LEN(Football!H38)), """"),
  IFERROR(FILTER(WVB!H38, LEN(WVB!H38)), """"),
  IFERROR(FILTER(XC!H38, LEN(XC!H38)), """"),
  IFERROR(FILTER(SWIMMING!H38, LEN(SWIMMING!H38)), """"),
  IFERROR(FILTER(WTEN!H38, LEN(WTEN!H38)), """"),
  IFERROR(FILTE"&amp;"R(TF!H38, LEN(TF!H38)), """"),
  IFERROR(FILTER(WGOLF!H38, LEN(WGOLF!H38)), """"),
  IFERROR(FILTER(WBB!H38, LEN(WBB!H38)), """"),
  IFERROR(FILTER(MBB!H38, LEN(MBB!H38)), """"),
  IFERROR(FILTER(WLAX!H38, LEN(WLAX!H38)), """"),
  IFERROR(FILTER(MLAX!H38,"&amp;" LEN(MLAX!H38)), """"),
  IFERROR(FILTER(SOFT!H38, LEN(SOFT!H38)), """"),
  IFERROR(FILTER(BASE!H38, LEN(BASE!H38)), """"),
  IFERROR(FILTER(ESPORTS!H38, LEN(ESPORTS!H38)), """")
)
"),"Home")</f>
        <v>Home</v>
      </c>
      <c r="I38" s="11" t="str">
        <f>IFERROR(__xludf.DUMMYFUNCTION("TEXTJOIN(
  CHAR(10) &amp; CHAR(10),
  TRUE,
  IFERROR(ARRAYFORMULA(TEXT(FILTER(WSO!F38, LEN(WSO!F38)), ""h:mm AM/PM"")), """"),
  IFERROR(ARRAYFORMULA(TEXT(FILTER(MSO!F38, LEN(MSO!F38)), ""h:mm AM/PM"")), """"),
  IFERROR(ARRAYFORMULA(TEXT(FILTER(FH!F38, LEN"&amp;"(FH!F38)), ""h:mm AM/PM"")), """"),
  IFERROR(ARRAYFORMULA(TEXT(FILTER(MGOLF!F38, LEN(MGOLF!F38)), ""h:mm AM/PM"")), """"),
  IFERROR(ARRAYFORMULA(TEXT(FILTER(Football!F38, LEN(Football!F38)), ""h:mm AM/PM"")), """"),
  IFERROR(ARRAYFORMULA(TEXT(FILTER(WV"&amp;"B!F38, LEN(WVB!F38)), ""h:mm AM/PM"")), """"),
  IFERROR(ARRAYFORMULA(TEXT(FILTER(XC!F38, LEN(XC!F38)), ""h:mm AM/PM"")), """"),
  IFERROR(ARRAYFORMULA(TEXT(FILTER(SWIMMING!F38, LEN(SWIMMING!F38)), ""h:mm AM/PM"")), """"),
  IFERROR(ARRAYFORMULA(TEXT(FILT"&amp;"ER(WTEN!F38, LEN(WTEN!F38)), ""h:mm AM/PM"")), """"),
  IFERROR(ARRAYFORMULA(TEXT(FILTER(TF!F38, LEN(TF!F38)), ""h:mm AM/PM"")), """"),
  IFERROR(ARRAYFORMULA(TEXT(FILTER(WGOLF!F38, LEN(WGOLF!F38)), ""h:mm AM/PM"")), """"),
  IFERROR(ARRAYFORMULA(TEXT(FIL"&amp;"TER(WBB!F38, LEN(WBB!F38)), ""h:mm AM/PM"")), """"),
  IFERROR(ARRAYFORMULA(TEXT(FILTER(MBB!F38, LEN(MBB!F38)), ""h:mm AM/PM"")), """"),
  IFERROR(ARRAYFORMULA(TEXT(FILTER(WLAX!F38, LEN(WLAX!F38)), ""h:mm AM/PM"")), """"),
  IFERROR(ARRAYFORMULA(TEXT(FILT"&amp;"ER(MLAX!F38, LEN(MLAX!F38)), ""h:mm AM/PM"")), """"),
  IFERROR(ARRAYFORMULA(TEXT(FILTER(SOFT!F38, LEN(SOFT!F38)), ""h:mm AM/PM"")), """"),
  IFERROR(ARRAYFORMULA(TEXT(FILTER(BASE!F38, LEN(BASE!F38)), ""h:mm AM/PM"")), """"),
  IFERROR(ARRAYFORMULA(TEXT(F"&amp;"ILTER(ESPORTS!F38, LEN(ESPORTS!F38)), ""h:mm AM/PM"")), """")
)
"),"11:00 AM")</f>
        <v>11:00 AM</v>
      </c>
      <c r="J38" s="12" t="str">
        <f>IFERROR(__xludf.DUMMYFUNCTION("IFERROR(
 TEXTJOIN(
   CHAR(10) &amp; CHAR(10),
   TRUE,
   FILTER(
     FLATTEN({
       WSO!P38;
       MSO!P38;
       FH!P38;
       MGOLF!P38;
       Football!P38;
       WVB!P38;
       XC!P38;
       SWIMMING!P38;
       WTEN!P38;
       TF!P38;
      "&amp;" WGOLF!P38;
       WBB!P38;
       MBB!P38;
       WLAX!P38;
       MLAX!P38;
       SOFT!P38;
       BASE!P38;
       ESPORTS!P38
     }),
     (FLATTEN({
       WSO!P38;
       MSO!P38;
       FH!P38;
       MGOLF!P38;
       Football!P38;
       WVB!P3"&amp;"8;
       XC!P38;
       SWIMMING!P38;
       WTEN!P38;
       TF!P38;
       WGOLF!P38;
       WBB!P38;
       MBB!P38;
       WLAX!P38;
       MLAX!P38;
       SOFT!P38;
       BASE!P38;
       ESPORTS!P38
     }) &lt;&gt; """") *
     (FLATTEN({
       WSO!P"&amp;"38;
       MSO!P38;
       FH!P38;
       MGOLF!P38;
       Football!P38;
       WVB!P38;
       XC!P38;
       SWIMMING!P38;
       WTEN!P38;
       TF!P38;
       WGOLF!P38;
       WBB!P38;
       MBB!P38;
       WLAX!P38;
       MLAX!P38;
       SOFT!P"&amp;"38;
       BASE!P38;
       ESPORTS!P38
     }) &lt;&gt; ""Status"")
   )
 ),
 """"
)
"),"⌛️ Pending")</f>
        <v>⌛️ Pending</v>
      </c>
    </row>
    <row r="39" ht="22.5" customHeight="1">
      <c r="A39" s="6">
        <v>38.0</v>
      </c>
      <c r="B39" s="11"/>
      <c r="C39" s="7">
        <v>46272.0</v>
      </c>
      <c r="D39" s="8" t="str">
        <f t="shared" si="1"/>
        <v>Monday</v>
      </c>
      <c r="E39" s="9" t="str">
        <f>TEXTJOIN(
  CHAR(10) &amp; CHAR(10),
  TRUE,
  IFERROR(WSO!E39, ""),
  IFERROR(MSO!E39, ""),
  IFERROR(FH!E39, ""),
  IFERROR(MGOLF!E39, ""),
  IFERROR(Football!E39, ""),
  IFERROR(WVB!E39, ""),
  IFERROR(XC!E39, ""),
  IFERROR(SWIMMING!E39, ""),
  IFERROR(WTEN!E39, ""),
  IFERROR(TF!E39, ""),
  IFERROR(WGOLF!E39, ""),
  IFERROR(WBB!E39, ""),
  IFERROR(MBB!E39, ""),
  IFERROR(WLAX!E39, ""),
  IFERROR(MLAX!E39, ""),
  IFERROR(SOFT!E39, ""),
  IFERROR(BASE!E39, ""),
  IFERROR(ESPORTS!E39, "")
)
</f>
        <v/>
      </c>
      <c r="F39" s="10" t="str">
        <f>IFERROR(__xludf.DUMMYFUNCTION("TEXTJOIN(
  CHAR(10) &amp; CHAR(10),
  TRUE,
  IFERROR(TEXT(FILTER(WSO!F39, LEN(WSO!F39)), ""h:mm AM/PM""), """"),
  IFERROR(TEXT(FILTER(MSO!F39, LEN(MSO!F39)), ""h:mm AM/PM""), """"),
  IFERROR(TEXT(FILTER(FH!F39, LEN(FH!F39)), ""h:mm AM/PM""), """"),
  IFER"&amp;"ROR(TEXT(FILTER(MGOLF!F39, LEN(MGOLF!F39)), ""h:mm AM/PM""), """"),
  IFERROR(TEXT(FILTER(Football!F39, LEN(Football!F39)), ""h:mm AM/PM""), """"),
  IFERROR(TEXT(FILTER(WVB!F39, LEN(WVB!F39)), ""h:mm AM/PM""), """"),
  IFERROR(TEXT(FILTER(XC!F39, LEN(XC!"&amp;"F39)), ""h:mm AM/PM""), """"),
  IFERROR(TEXT(FILTER(SWIMMING!F39, LEN(SWIMMING!F39)), ""h:mm AM/PM""), """"),
  IFERROR(TEXT(FILTER(WTEN!F39, LEN(WTEN!F39)), ""h:mm AM/PM""), """"),
  IFERROR(TEXT(FILTER(TF!F39, LEN(TF!F39)), ""h:mm AM/PM""), """"),
  IF"&amp;"ERROR(TEXT(FILTER(WGOLF!F39, LEN(WGOLF!F39)), ""h:mm AM/PM""), """"),
  IFERROR(TEXT(FILTER(WBB!F39, LEN(WBB!F39)), ""h:mm AM/PM""), """"),
  IFERROR(TEXT(FILTER(MBB!F39, LEN(MBB!F39)), ""h:mm AM/PM""), """"),
  IFERROR(TEXT(FILTER(WLAX!F39, LEN(WLAX!F39)"&amp;"), ""h:mm AM/PM""), """"),
  IFERROR(TEXT(FILTER(MLAX!F39, LEN(MLAX!F39)), ""h:mm AM/PM""), """"),
  IFERROR(TEXT(FILTER(SOFT!F39, LEN(SOFT!F39)), ""h:mm AM/PM""), """"),
  IFERROR(TEXT(FILTER(BASE!F39, LEN(BASE!F39)), ""h:mm AM/PM""), """"),
  IFERROR(TE"&amp;"XT(FILTER(ESPORTS!F39, LEN(ESPORTS!F39)), ""h:mm AM/PM""), """")
)
"),"")</f>
        <v/>
      </c>
      <c r="G39" s="11" t="str">
        <f>IFERROR(__xludf.DUMMYFUNCTION("TEXTJOIN(
  CHAR(10) &amp; CHAR(10),
  TRUE,
  IFERROR(FILTER(WSO!G39, LEN(WSO!G39)), """"),
  IFERROR(FILTER(MSO!G39, LEN(MSO!G39)), """"),
  IFERROR(FILTER(FH!G39, LEN(FH!G39)), """"),
  IFERROR(FILTER(MGOLF!G39, LEN(MGOLF!G39)), """"),
  IFERROR(FILTER(Foo"&amp;"tball!G39, LEN(Football!G39)), """"),
  IFERROR(FILTER(WVB!G39, LEN(WVB!G39)), """"),
  IFERROR(FILTER(XC!G39, LEN(XC!G39)), """"),
  IFERROR(FILTER(SWIMMING!G39, LEN(SWIMMING!G39)), """"),
  IFERROR(FILTER(WTEN!G39, LEN(WTEN!G39)), """"),
  IFERROR(FILTE"&amp;"R(TF!G39, LEN(TF!G39)), """"),
  IFERROR(FILTER(WGOLF!G39:G1000, LEN(WGOLF!G39)), """"),
  IFERROR(FILTER(WBB!G39, LEN(WBB!G39)), """"),
  IFERROR(FILTER(MBB!G39, LEN(MBB!G39)), """"),
  IFERROR(FILTER(WLAX!G39, LEN(WLAX!G39)), """"),
  IFERROR(FILTER(MLA"&amp;"X!G39, LEN(MLAX!G39)), """"),
  IFERROR(FILTER(SOFT!G39, LEN(SOFT!G39)), """"),
  IFERROR(FILTER(BASE!G39, LEN(BASE!G39)), """"),
  IFERROR(FILTER(ESPORTS!G39, LEN(ESPORTS!G39)), """")
)
"),"")</f>
        <v/>
      </c>
      <c r="H39" s="11" t="str">
        <f>IFERROR(__xludf.DUMMYFUNCTION("TEXTJOIN(
  CHAR(10) &amp; CHAR(10),
  TRUE,
  IFERROR(FILTER(WSO!H39, LEN(WSO!H39)), """"),
  IFERROR(FILTER(MSO!H39, LEN(MSO!H39)), """"),
  IFERROR(FILTER(FH!H39, LEN(FH!H39)), """"),
  IFERROR(FILTER(MGOLF!H39, LEN(MGOLF!H39)), """"),
  IFERROR(FILTER(Foo"&amp;"tball!H39, LEN(Football!H39)), """"),
  IFERROR(FILTER(WVB!H39, LEN(WVB!H39)), """"),
  IFERROR(FILTER(XC!H39, LEN(XC!H39)), """"),
  IFERROR(FILTER(SWIMMING!H39, LEN(SWIMMING!H39)), """"),
  IFERROR(FILTER(WTEN!H39, LEN(WTEN!H39)), """"),
  IFERROR(FILTE"&amp;"R(TF!H39, LEN(TF!H39)), """"),
  IFERROR(FILTER(WGOLF!H39, LEN(WGOLF!H39)), """"),
  IFERROR(FILTER(WBB!H39, LEN(WBB!H39)), """"),
  IFERROR(FILTER(MBB!H39, LEN(MBB!H39)), """"),
  IFERROR(FILTER(WLAX!H39, LEN(WLAX!H39)), """"),
  IFERROR(FILTER(MLAX!H39,"&amp;" LEN(MLAX!H39)), """"),
  IFERROR(FILTER(SOFT!H39, LEN(SOFT!H39)), """"),
  IFERROR(FILTER(BASE!H39, LEN(BASE!H39)), """"),
  IFERROR(FILTER(ESPORTS!H39, LEN(ESPORTS!H39)), """")
)
"),"")</f>
        <v/>
      </c>
      <c r="I39" s="11" t="str">
        <f>IFERROR(__xludf.DUMMYFUNCTION("TEXTJOIN(
  CHAR(10) &amp; CHAR(10),
  TRUE,
  IFERROR(ARRAYFORMULA(TEXT(FILTER(WSO!F39, LEN(WSO!F39)), ""h:mm AM/PM"")), """"),
  IFERROR(ARRAYFORMULA(TEXT(FILTER(MSO!F39, LEN(MSO!F39)), ""h:mm AM/PM"")), """"),
  IFERROR(ARRAYFORMULA(TEXT(FILTER(FH!F39, LEN"&amp;"(FH!F39)), ""h:mm AM/PM"")), """"),
  IFERROR(ARRAYFORMULA(TEXT(FILTER(MGOLF!F39, LEN(MGOLF!F39)), ""h:mm AM/PM"")), """"),
  IFERROR(ARRAYFORMULA(TEXT(FILTER(Football!F39, LEN(Football!F39)), ""h:mm AM/PM"")), """"),
  IFERROR(ARRAYFORMULA(TEXT(FILTER(WV"&amp;"B!F39, LEN(WVB!F39)), ""h:mm AM/PM"")), """"),
  IFERROR(ARRAYFORMULA(TEXT(FILTER(XC!F39, LEN(XC!F39)), ""h:mm AM/PM"")), """"),
  IFERROR(ARRAYFORMULA(TEXT(FILTER(SWIMMING!F39, LEN(SWIMMING!F39)), ""h:mm AM/PM"")), """"),
  IFERROR(ARRAYFORMULA(TEXT(FILT"&amp;"ER(WTEN!F39, LEN(WTEN!F39)), ""h:mm AM/PM"")), """"),
  IFERROR(ARRAYFORMULA(TEXT(FILTER(TF!F39, LEN(TF!F39)), ""h:mm AM/PM"")), """"),
  IFERROR(ARRAYFORMULA(TEXT(FILTER(WGOLF!F39, LEN(WGOLF!F39)), ""h:mm AM/PM"")), """"),
  IFERROR(ARRAYFORMULA(TEXT(FIL"&amp;"TER(WBB!F39, LEN(WBB!F39)), ""h:mm AM/PM"")), """"),
  IFERROR(ARRAYFORMULA(TEXT(FILTER(MBB!F39, LEN(MBB!F39)), ""h:mm AM/PM"")), """"),
  IFERROR(ARRAYFORMULA(TEXT(FILTER(WLAX!F39, LEN(WLAX!F39)), ""h:mm AM/PM"")), """"),
  IFERROR(ARRAYFORMULA(TEXT(FILT"&amp;"ER(MLAX!F39, LEN(MLAX!F39)), ""h:mm AM/PM"")), """"),
  IFERROR(ARRAYFORMULA(TEXT(FILTER(SOFT!F39, LEN(SOFT!F39)), ""h:mm AM/PM"")), """"),
  IFERROR(ARRAYFORMULA(TEXT(FILTER(BASE!F39, LEN(BASE!F39)), ""h:mm AM/PM"")), """"),
  IFERROR(ARRAYFORMULA(TEXT(F"&amp;"ILTER(ESPORTS!F39, LEN(ESPORTS!F39)), ""h:mm AM/PM"")), """")
)
"),"")</f>
        <v/>
      </c>
      <c r="J39" s="12" t="str">
        <f>IFERROR(__xludf.DUMMYFUNCTION("IFERROR(
 TEXTJOIN(
   CHAR(10) &amp; CHAR(10),
   TRUE,
   FILTER(
     FLATTEN({
       WSO!P39;
       MSO!P39;
       FH!P39;
       MGOLF!P39;
       Football!P39;
       WVB!P39;
       XC!P39;
       SWIMMING!P39;
       WTEN!P39;
       TF!P39;
      "&amp;" WGOLF!P39;
       WBB!P39;
       MBB!P39;
       WLAX!P39;
       MLAX!P39;
       SOFT!P39;
       BASE!P39;
       ESPORTS!P39
     }),
     (FLATTEN({
       WSO!P39;
       MSO!P39;
       FH!P39;
       MGOLF!P39;
       Football!P39;
       WVB!P3"&amp;"9;
       XC!P39;
       SWIMMING!P39;
       WTEN!P39;
       TF!P39;
       WGOLF!P39;
       WBB!P39;
       MBB!P39;
       WLAX!P39;
       MLAX!P39;
       SOFT!P39;
       BASE!P39;
       ESPORTS!P39
     }) &lt;&gt; """") *
     (FLATTEN({
       WSO!P"&amp;"39;
       MSO!P39;
       FH!P39;
       MGOLF!P39;
       Football!P39;
       WVB!P39;
       XC!P39;
       SWIMMING!P39;
       WTEN!P39;
       TF!P39;
       WGOLF!P39;
       WBB!P39;
       MBB!P39;
       WLAX!P39;
       MLAX!P39;
       SOFT!P"&amp;"39;
       BASE!P39;
       ESPORTS!P39
     }) &lt;&gt; ""Status"")
   )
 ),
 """"
)
"),"")</f>
        <v/>
      </c>
    </row>
    <row r="40" ht="22.5" customHeight="1">
      <c r="A40" s="6">
        <v>39.0</v>
      </c>
      <c r="B40" s="11"/>
      <c r="C40" s="7">
        <v>46273.0</v>
      </c>
      <c r="D40" s="8" t="str">
        <f t="shared" si="1"/>
        <v>Tuesday</v>
      </c>
      <c r="E40" s="9" t="str">
        <f>TEXTJOIN(
  CHAR(10) &amp; CHAR(10),
  TRUE,
  IFERROR(WSO!E40, ""),
  IFERROR(MSO!E40, ""),
  IFERROR(FH!E40, ""),
  IFERROR(MGOLF!E40, ""),
  IFERROR(Football!E40, ""),
  IFERROR(WVB!E40, ""),
  IFERROR(XC!E40, ""),
  IFERROR(SWIMMING!E40, ""),
  IFERROR(WTEN!E40, ""),
  IFERROR(TF!E40, ""),
  IFERROR(WGOLF!E40, ""),
  IFERROR(WBB!E40, ""),
  IFERROR(MBB!E40, ""),
  IFERROR(WLAX!E40, ""),
  IFERROR(MLAX!E40, ""),
  IFERROR(SOFT!E40, ""),
  IFERROR(BASE!E40, ""),
  IFERROR(ESPORTS!E40, "")
)
</f>
        <v/>
      </c>
      <c r="F40" s="10" t="str">
        <f>IFERROR(__xludf.DUMMYFUNCTION("TEXTJOIN(
  CHAR(10) &amp; CHAR(10),
  TRUE,
  IFERROR(TEXT(FILTER(WSO!F40, LEN(WSO!F40)), ""h:mm AM/PM""), """"),
  IFERROR(TEXT(FILTER(MSO!F40, LEN(MSO!F40)), ""h:mm AM/PM""), """"),
  IFERROR(TEXT(FILTER(FH!F40, LEN(FH!F40)), ""h:mm AM/PM""), """"),
  IFER"&amp;"ROR(TEXT(FILTER(MGOLF!F40, LEN(MGOLF!F40)), ""h:mm AM/PM""), """"),
  IFERROR(TEXT(FILTER(Football!F40, LEN(Football!F40)), ""h:mm AM/PM""), """"),
  IFERROR(TEXT(FILTER(WVB!F40, LEN(WVB!F40)), ""h:mm AM/PM""), """"),
  IFERROR(TEXT(FILTER(XC!F40, LEN(XC!"&amp;"F40)), ""h:mm AM/PM""), """"),
  IFERROR(TEXT(FILTER(SWIMMING!F40, LEN(SWIMMING!F40)), ""h:mm AM/PM""), """"),
  IFERROR(TEXT(FILTER(WTEN!F40, LEN(WTEN!F40)), ""h:mm AM/PM""), """"),
  IFERROR(TEXT(FILTER(TF!F40, LEN(TF!F40)), ""h:mm AM/PM""), """"),
  IF"&amp;"ERROR(TEXT(FILTER(WGOLF!F40, LEN(WGOLF!F40)), ""h:mm AM/PM""), """"),
  IFERROR(TEXT(FILTER(WBB!F40, LEN(WBB!F40)), ""h:mm AM/PM""), """"),
  IFERROR(TEXT(FILTER(MBB!F40, LEN(MBB!F40)), ""h:mm AM/PM""), """"),
  IFERROR(TEXT(FILTER(WLAX!F40, LEN(WLAX!F40)"&amp;"), ""h:mm AM/PM""), """"),
  IFERROR(TEXT(FILTER(MLAX!F40, LEN(MLAX!F40)), ""h:mm AM/PM""), """"),
  IFERROR(TEXT(FILTER(SOFT!F40, LEN(SOFT!F40)), ""h:mm AM/PM""), """"),
  IFERROR(TEXT(FILTER(BASE!F40, LEN(BASE!F40)), ""h:mm AM/PM""), """"),
  IFERROR(TE"&amp;"XT(FILTER(ESPORTS!F40, LEN(ESPORTS!F40)), ""h:mm AM/PM""), """")
)
"),"")</f>
        <v/>
      </c>
      <c r="G40" s="11" t="str">
        <f>IFERROR(__xludf.DUMMYFUNCTION("TEXTJOIN(
  CHAR(10) &amp; CHAR(10),
  TRUE,
  IFERROR(FILTER(WSO!G40, LEN(WSO!G40)), """"),
  IFERROR(FILTER(MSO!G40, LEN(MSO!G40)), """"),
  IFERROR(FILTER(FH!G40, LEN(FH!G40)), """"),
  IFERROR(FILTER(MGOLF!G40, LEN(MGOLF!G40)), """"),
  IFERROR(FILTER(Foo"&amp;"tball!G40, LEN(Football!G40)), """"),
  IFERROR(FILTER(WVB!G40, LEN(WVB!G40)), """"),
  IFERROR(FILTER(XC!G40, LEN(XC!G40)), """"),
  IFERROR(FILTER(SWIMMING!G40, LEN(SWIMMING!G40)), """"),
  IFERROR(FILTER(WTEN!G40, LEN(WTEN!G40)), """"),
  IFERROR(FILTE"&amp;"R(TF!G40, LEN(TF!G40)), """"),
  IFERROR(FILTER(WGOLF!G40:G1000, LEN(WGOLF!G40)), """"),
  IFERROR(FILTER(WBB!G40, LEN(WBB!G40)), """"),
  IFERROR(FILTER(MBB!G40, LEN(MBB!G40)), """"),
  IFERROR(FILTER(WLAX!G40, LEN(WLAX!G40)), """"),
  IFERROR(FILTER(MLA"&amp;"X!G40, LEN(MLAX!G40)), """"),
  IFERROR(FILTER(SOFT!G40, LEN(SOFT!G40)), """"),
  IFERROR(FILTER(BASE!G40, LEN(BASE!G40)), """"),
  IFERROR(FILTER(ESPORTS!G40, LEN(ESPORTS!G40)), """")
)
"),"")</f>
        <v/>
      </c>
      <c r="H40" s="11" t="str">
        <f>IFERROR(__xludf.DUMMYFUNCTION("TEXTJOIN(
  CHAR(10) &amp; CHAR(10),
  TRUE,
  IFERROR(FILTER(WSO!H40, LEN(WSO!H40)), """"),
  IFERROR(FILTER(MSO!H40, LEN(MSO!H40)), """"),
  IFERROR(FILTER(FH!H40, LEN(FH!H40)), """"),
  IFERROR(FILTER(MGOLF!H40, LEN(MGOLF!H40)), """"),
  IFERROR(FILTER(Foo"&amp;"tball!H40, LEN(Football!H40)), """"),
  IFERROR(FILTER(WVB!H40, LEN(WVB!H40)), """"),
  IFERROR(FILTER(XC!H40, LEN(XC!H40)), """"),
  IFERROR(FILTER(SWIMMING!H40, LEN(SWIMMING!H40)), """"),
  IFERROR(FILTER(WTEN!H40, LEN(WTEN!H40)), """"),
  IFERROR(FILTE"&amp;"R(TF!H40, LEN(TF!H40)), """"),
  IFERROR(FILTER(WGOLF!H40, LEN(WGOLF!H40)), """"),
  IFERROR(FILTER(WBB!H40, LEN(WBB!H40)), """"),
  IFERROR(FILTER(MBB!H40, LEN(MBB!H40)), """"),
  IFERROR(FILTER(WLAX!H40, LEN(WLAX!H40)), """"),
  IFERROR(FILTER(MLAX!H40,"&amp;" LEN(MLAX!H40)), """"),
  IFERROR(FILTER(SOFT!H40, LEN(SOFT!H40)), """"),
  IFERROR(FILTER(BASE!H40, LEN(BASE!H40)), """"),
  IFERROR(FILTER(ESPORTS!H40, LEN(ESPORTS!H40)), """")
)
"),"")</f>
        <v/>
      </c>
      <c r="I40" s="11" t="str">
        <f>IFERROR(__xludf.DUMMYFUNCTION("TEXTJOIN(
  CHAR(10) &amp; CHAR(10),
  TRUE,
  IFERROR(ARRAYFORMULA(TEXT(FILTER(WSO!F40, LEN(WSO!F40)), ""h:mm AM/PM"")), """"),
  IFERROR(ARRAYFORMULA(TEXT(FILTER(MSO!F40, LEN(MSO!F40)), ""h:mm AM/PM"")), """"),
  IFERROR(ARRAYFORMULA(TEXT(FILTER(FH!F40, LEN"&amp;"(FH!F40)), ""h:mm AM/PM"")), """"),
  IFERROR(ARRAYFORMULA(TEXT(FILTER(MGOLF!F40, LEN(MGOLF!F40)), ""h:mm AM/PM"")), """"),
  IFERROR(ARRAYFORMULA(TEXT(FILTER(Football!F40, LEN(Football!F40)), ""h:mm AM/PM"")), """"),
  IFERROR(ARRAYFORMULA(TEXT(FILTER(WV"&amp;"B!F40, LEN(WVB!F40)), ""h:mm AM/PM"")), """"),
  IFERROR(ARRAYFORMULA(TEXT(FILTER(XC!F40, LEN(XC!F40)), ""h:mm AM/PM"")), """"),
  IFERROR(ARRAYFORMULA(TEXT(FILTER(SWIMMING!F40, LEN(SWIMMING!F40)), ""h:mm AM/PM"")), """"),
  IFERROR(ARRAYFORMULA(TEXT(FILT"&amp;"ER(WTEN!F40, LEN(WTEN!F40)), ""h:mm AM/PM"")), """"),
  IFERROR(ARRAYFORMULA(TEXT(FILTER(TF!F40, LEN(TF!F40)), ""h:mm AM/PM"")), """"),
  IFERROR(ARRAYFORMULA(TEXT(FILTER(WGOLF!F40, LEN(WGOLF!F40)), ""h:mm AM/PM"")), """"),
  IFERROR(ARRAYFORMULA(TEXT(FIL"&amp;"TER(WBB!F40, LEN(WBB!F40)), ""h:mm AM/PM"")), """"),
  IFERROR(ARRAYFORMULA(TEXT(FILTER(MBB!F40, LEN(MBB!F40)), ""h:mm AM/PM"")), """"),
  IFERROR(ARRAYFORMULA(TEXT(FILTER(WLAX!F40, LEN(WLAX!F40)), ""h:mm AM/PM"")), """"),
  IFERROR(ARRAYFORMULA(TEXT(FILT"&amp;"ER(MLAX!F40, LEN(MLAX!F40)), ""h:mm AM/PM"")), """"),
  IFERROR(ARRAYFORMULA(TEXT(FILTER(SOFT!F40, LEN(SOFT!F40)), ""h:mm AM/PM"")), """"),
  IFERROR(ARRAYFORMULA(TEXT(FILTER(BASE!F40, LEN(BASE!F40)), ""h:mm AM/PM"")), """"),
  IFERROR(ARRAYFORMULA(TEXT(F"&amp;"ILTER(ESPORTS!F40, LEN(ESPORTS!F40)), ""h:mm AM/PM"")), """")
)
"),"")</f>
        <v/>
      </c>
      <c r="J40" s="12" t="str">
        <f>IFERROR(__xludf.DUMMYFUNCTION("IFERROR(
 TEXTJOIN(
   CHAR(10) &amp; CHAR(10),
   TRUE,
   FILTER(
     FLATTEN({
       WSO!P40;
       MSO!P40;
       FH!P40;
       MGOLF!P40;
       Football!P40;
       WVB!P40;
       XC!P40;
       SWIMMING!P40;
       WTEN!P40;
       TF!P40;
      "&amp;" WGOLF!P40;
       WBB!P40;
       MBB!P40;
       WLAX!P40;
       MLAX!P40;
       SOFT!P40;
       BASE!P40;
       ESPORTS!P40
     }),
     (FLATTEN({
       WSO!P40;
       MSO!P40;
       FH!P40;
       MGOLF!P40;
       Football!P40;
       WVB!P4"&amp;"0;
       XC!P40;
       SWIMMING!P40;
       WTEN!P40;
       TF!P40;
       WGOLF!P40;
       WBB!P40;
       MBB!P40;
       WLAX!P40;
       MLAX!P40;
       SOFT!P40;
       BASE!P40;
       ESPORTS!P40
     }) &lt;&gt; """") *
     (FLATTEN({
       WSO!P"&amp;"40;
       MSO!P40;
       FH!P40;
       MGOLF!P40;
       Football!P40;
       WVB!P40;
       XC!P40;
       SWIMMING!P40;
       WTEN!P40;
       TF!P40;
       WGOLF!P40;
       WBB!P40;
       MBB!P40;
       WLAX!P40;
       MLAX!P40;
       SOFT!P"&amp;"40;
       BASE!P40;
       ESPORTS!P40
     }) &lt;&gt; ""Status"")
   )
 ),
 """"
)
"),"")</f>
        <v/>
      </c>
    </row>
    <row r="41" ht="22.5" customHeight="1">
      <c r="A41" s="6">
        <v>40.0</v>
      </c>
      <c r="B41" s="11"/>
      <c r="C41" s="7">
        <v>46274.0</v>
      </c>
      <c r="D41" s="8" t="str">
        <f t="shared" si="1"/>
        <v>Wednesday</v>
      </c>
      <c r="E41" s="9" t="str">
        <f>TEXTJOIN(
  CHAR(10) &amp; CHAR(10),
  TRUE,
  IFERROR(WSO!E41, ""),
  IFERROR(MSO!E41, ""),
  IFERROR(FH!E41, ""),
  IFERROR(MGOLF!E41, ""),
  IFERROR(Football!E41, ""),
  IFERROR(WVB!E41, ""),
  IFERROR(XC!E41, ""),
  IFERROR(SWIMMING!E41, ""),
  IFERROR(WTEN!E41, ""),
  IFERROR(TF!E41, ""),
  IFERROR(WGOLF!E41, ""),
  IFERROR(WBB!E41, ""),
  IFERROR(MBB!E41, ""),
  IFERROR(WLAX!E41, ""),
  IFERROR(MLAX!E41, ""),
  IFERROR(SOFT!E41, ""),
  IFERROR(BASE!E41, ""),
  IFERROR(ESPORTS!E41, "")
)
</f>
        <v/>
      </c>
      <c r="F41" s="10" t="str">
        <f>IFERROR(__xludf.DUMMYFUNCTION("TEXTJOIN(
  CHAR(10) &amp; CHAR(10),
  TRUE,
  IFERROR(TEXT(FILTER(WSO!F41, LEN(WSO!F41)), ""h:mm AM/PM""), """"),
  IFERROR(TEXT(FILTER(MSO!F41, LEN(MSO!F41)), ""h:mm AM/PM""), """"),
  IFERROR(TEXT(FILTER(FH!F41, LEN(FH!F41)), ""h:mm AM/PM""), """"),
  IFER"&amp;"ROR(TEXT(FILTER(MGOLF!F41, LEN(MGOLF!F41)), ""h:mm AM/PM""), """"),
  IFERROR(TEXT(FILTER(Football!F41, LEN(Football!F41)), ""h:mm AM/PM""), """"),
  IFERROR(TEXT(FILTER(WVB!F41, LEN(WVB!F41)), ""h:mm AM/PM""), """"),
  IFERROR(TEXT(FILTER(XC!F41, LEN(XC!"&amp;"F41)), ""h:mm AM/PM""), """"),
  IFERROR(TEXT(FILTER(SWIMMING!F41, LEN(SWIMMING!F41)), ""h:mm AM/PM""), """"),
  IFERROR(TEXT(FILTER(WTEN!F41, LEN(WTEN!F41)), ""h:mm AM/PM""), """"),
  IFERROR(TEXT(FILTER(TF!F41, LEN(TF!F41)), ""h:mm AM/PM""), """"),
  IF"&amp;"ERROR(TEXT(FILTER(WGOLF!F41, LEN(WGOLF!F41)), ""h:mm AM/PM""), """"),
  IFERROR(TEXT(FILTER(WBB!F41, LEN(WBB!F41)), ""h:mm AM/PM""), """"),
  IFERROR(TEXT(FILTER(MBB!F41, LEN(MBB!F41)), ""h:mm AM/PM""), """"),
  IFERROR(TEXT(FILTER(WLAX!F41, LEN(WLAX!F41)"&amp;"), ""h:mm AM/PM""), """"),
  IFERROR(TEXT(FILTER(MLAX!F41, LEN(MLAX!F41)), ""h:mm AM/PM""), """"),
  IFERROR(TEXT(FILTER(SOFT!F41, LEN(SOFT!F41)), ""h:mm AM/PM""), """"),
  IFERROR(TEXT(FILTER(BASE!F41, LEN(BASE!F41)), ""h:mm AM/PM""), """"),
  IFERROR(TE"&amp;"XT(FILTER(ESPORTS!F41, LEN(ESPORTS!F41)), ""h:mm AM/PM""), """")
)
"),"")</f>
        <v/>
      </c>
      <c r="G41" s="11" t="str">
        <f>IFERROR(__xludf.DUMMYFUNCTION("TEXTJOIN(
  CHAR(10) &amp; CHAR(10),
  TRUE,
  IFERROR(FILTER(WSO!G41, LEN(WSO!G41)), """"),
  IFERROR(FILTER(MSO!G41, LEN(MSO!G41)), """"),
  IFERROR(FILTER(FH!G41, LEN(FH!G41)), """"),
  IFERROR(FILTER(MGOLF!G41, LEN(MGOLF!G41)), """"),
  IFERROR(FILTER(Foo"&amp;"tball!G41, LEN(Football!G41)), """"),
  IFERROR(FILTER(WVB!G41, LEN(WVB!G41)), """"),
  IFERROR(FILTER(XC!G41, LEN(XC!G41)), """"),
  IFERROR(FILTER(SWIMMING!G41, LEN(SWIMMING!G41)), """"),
  IFERROR(FILTER(WTEN!G41, LEN(WTEN!G41)), """"),
  IFERROR(FILTE"&amp;"R(TF!G41, LEN(TF!G41)), """"),
  IFERROR(FILTER(WGOLF!G41:G1000, LEN(WGOLF!G41)), """"),
  IFERROR(FILTER(WBB!G41, LEN(WBB!G41)), """"),
  IFERROR(FILTER(MBB!G41, LEN(MBB!G41)), """"),
  IFERROR(FILTER(WLAX!G41, LEN(WLAX!G41)), """"),
  IFERROR(FILTER(MLA"&amp;"X!G41, LEN(MLAX!G41)), """"),
  IFERROR(FILTER(SOFT!G41, LEN(SOFT!G41)), """"),
  IFERROR(FILTER(BASE!G41, LEN(BASE!G41)), """"),
  IFERROR(FILTER(ESPORTS!G41, LEN(ESPORTS!G41)), """")
)
"),"")</f>
        <v/>
      </c>
      <c r="H41" s="11" t="str">
        <f>IFERROR(__xludf.DUMMYFUNCTION("TEXTJOIN(
  CHAR(10) &amp; CHAR(10),
  TRUE,
  IFERROR(FILTER(WSO!H41, LEN(WSO!H41)), """"),
  IFERROR(FILTER(MSO!H41, LEN(MSO!H41)), """"),
  IFERROR(FILTER(FH!H41, LEN(FH!H41)), """"),
  IFERROR(FILTER(MGOLF!H41, LEN(MGOLF!H41)), """"),
  IFERROR(FILTER(Foo"&amp;"tball!H41, LEN(Football!H41)), """"),
  IFERROR(FILTER(WVB!H41, LEN(WVB!H41)), """"),
  IFERROR(FILTER(XC!H41, LEN(XC!H41)), """"),
  IFERROR(FILTER(SWIMMING!H41, LEN(SWIMMING!H41)), """"),
  IFERROR(FILTER(WTEN!H41, LEN(WTEN!H41)), """"),
  IFERROR(FILTE"&amp;"R(TF!H41, LEN(TF!H41)), """"),
  IFERROR(FILTER(WGOLF!H41, LEN(WGOLF!H41)), """"),
  IFERROR(FILTER(WBB!H41, LEN(WBB!H41)), """"),
  IFERROR(FILTER(MBB!H41, LEN(MBB!H41)), """"),
  IFERROR(FILTER(WLAX!H41, LEN(WLAX!H41)), """"),
  IFERROR(FILTER(MLAX!H41,"&amp;" LEN(MLAX!H41)), """"),
  IFERROR(FILTER(SOFT!H41, LEN(SOFT!H41)), """"),
  IFERROR(FILTER(BASE!H41, LEN(BASE!H41)), """"),
  IFERROR(FILTER(ESPORTS!H41, LEN(ESPORTS!H41)), """")
)
"),"")</f>
        <v/>
      </c>
      <c r="I41" s="11" t="str">
        <f>IFERROR(__xludf.DUMMYFUNCTION("TEXTJOIN(
  CHAR(10) &amp; CHAR(10),
  TRUE,
  IFERROR(ARRAYFORMULA(TEXT(FILTER(WSO!F41, LEN(WSO!F41)), ""h:mm AM/PM"")), """"),
  IFERROR(ARRAYFORMULA(TEXT(FILTER(MSO!F41, LEN(MSO!F41)), ""h:mm AM/PM"")), """"),
  IFERROR(ARRAYFORMULA(TEXT(FILTER(FH!F41, LEN"&amp;"(FH!F41)), ""h:mm AM/PM"")), """"),
  IFERROR(ARRAYFORMULA(TEXT(FILTER(MGOLF!F41, LEN(MGOLF!F41)), ""h:mm AM/PM"")), """"),
  IFERROR(ARRAYFORMULA(TEXT(FILTER(Football!F41, LEN(Football!F41)), ""h:mm AM/PM"")), """"),
  IFERROR(ARRAYFORMULA(TEXT(FILTER(WV"&amp;"B!F41, LEN(WVB!F41)), ""h:mm AM/PM"")), """"),
  IFERROR(ARRAYFORMULA(TEXT(FILTER(XC!F41, LEN(XC!F41)), ""h:mm AM/PM"")), """"),
  IFERROR(ARRAYFORMULA(TEXT(FILTER(SWIMMING!F41, LEN(SWIMMING!F41)), ""h:mm AM/PM"")), """"),
  IFERROR(ARRAYFORMULA(TEXT(FILT"&amp;"ER(WTEN!F41, LEN(WTEN!F41)), ""h:mm AM/PM"")), """"),
  IFERROR(ARRAYFORMULA(TEXT(FILTER(TF!F41, LEN(TF!F41)), ""h:mm AM/PM"")), """"),
  IFERROR(ARRAYFORMULA(TEXT(FILTER(WGOLF!F41, LEN(WGOLF!F41)), ""h:mm AM/PM"")), """"),
  IFERROR(ARRAYFORMULA(TEXT(FIL"&amp;"TER(WBB!F41, LEN(WBB!F41)), ""h:mm AM/PM"")), """"),
  IFERROR(ARRAYFORMULA(TEXT(FILTER(MBB!F41, LEN(MBB!F41)), ""h:mm AM/PM"")), """"),
  IFERROR(ARRAYFORMULA(TEXT(FILTER(WLAX!F41, LEN(WLAX!F41)), ""h:mm AM/PM"")), """"),
  IFERROR(ARRAYFORMULA(TEXT(FILT"&amp;"ER(MLAX!F41, LEN(MLAX!F41)), ""h:mm AM/PM"")), """"),
  IFERROR(ARRAYFORMULA(TEXT(FILTER(SOFT!F41, LEN(SOFT!F41)), ""h:mm AM/PM"")), """"),
  IFERROR(ARRAYFORMULA(TEXT(FILTER(BASE!F41, LEN(BASE!F41)), ""h:mm AM/PM"")), """"),
  IFERROR(ARRAYFORMULA(TEXT(F"&amp;"ILTER(ESPORTS!F41, LEN(ESPORTS!F41)), ""h:mm AM/PM"")), """")
)
"),"")</f>
        <v/>
      </c>
      <c r="J41" s="12" t="str">
        <f>IFERROR(__xludf.DUMMYFUNCTION("IFERROR(
 TEXTJOIN(
   CHAR(10) &amp; CHAR(10),
   TRUE,
   FILTER(
     FLATTEN({
       WSO!P41;
       MSO!P41;
       FH!P41;
       MGOLF!P41;
       Football!P41;
       WVB!P41;
       XC!P41;
       SWIMMING!P41;
       WTEN!P41;
       TF!P41;
      "&amp;" WGOLF!P41;
       WBB!P41;
       MBB!P41;
       WLAX!P41;
       MLAX!P41;
       SOFT!P41;
       BASE!P41;
       ESPORTS!P41
     }),
     (FLATTEN({
       WSO!P41;
       MSO!P41;
       FH!P41;
       MGOLF!P41;
       Football!P41;
       WVB!P4"&amp;"1;
       XC!P41;
       SWIMMING!P41;
       WTEN!P41;
       TF!P41;
       WGOLF!P41;
       WBB!P41;
       MBB!P41;
       WLAX!P41;
       MLAX!P41;
       SOFT!P41;
       BASE!P41;
       ESPORTS!P41
     }) &lt;&gt; """") *
     (FLATTEN({
       WSO!P"&amp;"41;
       MSO!P41;
       FH!P41;
       MGOLF!P41;
       Football!P41;
       WVB!P41;
       XC!P41;
       SWIMMING!P41;
       WTEN!P41;
       TF!P41;
       WGOLF!P41;
       WBB!P41;
       MBB!P41;
       WLAX!P41;
       MLAX!P41;
       SOFT!P"&amp;"41;
       BASE!P41;
       ESPORTS!P41
     }) &lt;&gt; ""Status"")
   )
 ),
 """"
)
"),"")</f>
        <v/>
      </c>
    </row>
    <row r="42" ht="22.5" customHeight="1">
      <c r="A42" s="6">
        <v>41.0</v>
      </c>
      <c r="B42" s="11"/>
      <c r="C42" s="7">
        <v>46275.0</v>
      </c>
      <c r="D42" s="8" t="str">
        <f t="shared" si="1"/>
        <v>Thursday</v>
      </c>
      <c r="E42" s="9" t="str">
        <f>TEXTJOIN(
  CHAR(10) &amp; CHAR(10),
  TRUE,
  IFERROR(WSO!E42, ""),
  IFERROR(MSO!E42, ""),
  IFERROR(FH!E42, ""),
  IFERROR(MGOLF!E42, ""),
  IFERROR(Football!E42, ""),
  IFERROR(WVB!E42, ""),
  IFERROR(XC!E42, ""),
  IFERROR(SWIMMING!E42, ""),
  IFERROR(WTEN!E42, ""),
  IFERROR(TF!E42, ""),
  IFERROR(WGOLF!E42, ""),
  IFERROR(WBB!E42, ""),
  IFERROR(MBB!E42, ""),
  IFERROR(WLAX!E42, ""),
  IFERROR(MLAX!E42, ""),
  IFERROR(SOFT!E42, ""),
  IFERROR(BASE!E42, ""),
  IFERROR(ESPORTS!E42, "")
)
</f>
        <v/>
      </c>
      <c r="F42" s="10" t="str">
        <f>IFERROR(__xludf.DUMMYFUNCTION("TEXTJOIN(
  CHAR(10) &amp; CHAR(10),
  TRUE,
  IFERROR(TEXT(FILTER(WSO!F42, LEN(WSO!F42)), ""h:mm AM/PM""), """"),
  IFERROR(TEXT(FILTER(MSO!F42, LEN(MSO!F42)), ""h:mm AM/PM""), """"),
  IFERROR(TEXT(FILTER(FH!F42, LEN(FH!F42)), ""h:mm AM/PM""), """"),
  IFER"&amp;"ROR(TEXT(FILTER(MGOLF!F42, LEN(MGOLF!F42)), ""h:mm AM/PM""), """"),
  IFERROR(TEXT(FILTER(Football!F42, LEN(Football!F42)), ""h:mm AM/PM""), """"),
  IFERROR(TEXT(FILTER(WVB!F42, LEN(WVB!F42)), ""h:mm AM/PM""), """"),
  IFERROR(TEXT(FILTER(XC!F42, LEN(XC!"&amp;"F42)), ""h:mm AM/PM""), """"),
  IFERROR(TEXT(FILTER(SWIMMING!F42, LEN(SWIMMING!F42)), ""h:mm AM/PM""), """"),
  IFERROR(TEXT(FILTER(WTEN!F42, LEN(WTEN!F42)), ""h:mm AM/PM""), """"),
  IFERROR(TEXT(FILTER(TF!F42, LEN(TF!F42)), ""h:mm AM/PM""), """"),
  IF"&amp;"ERROR(TEXT(FILTER(WGOLF!F42, LEN(WGOLF!F42)), ""h:mm AM/PM""), """"),
  IFERROR(TEXT(FILTER(WBB!F42, LEN(WBB!F42)), ""h:mm AM/PM""), """"),
  IFERROR(TEXT(FILTER(MBB!F42, LEN(MBB!F42)), ""h:mm AM/PM""), """"),
  IFERROR(TEXT(FILTER(WLAX!F42, LEN(WLAX!F42)"&amp;"), ""h:mm AM/PM""), """"),
  IFERROR(TEXT(FILTER(MLAX!F42, LEN(MLAX!F42)), ""h:mm AM/PM""), """"),
  IFERROR(TEXT(FILTER(SOFT!F42, LEN(SOFT!F42)), ""h:mm AM/PM""), """"),
  IFERROR(TEXT(FILTER(BASE!F42, LEN(BASE!F42)), ""h:mm AM/PM""), """"),
  IFERROR(TE"&amp;"XT(FILTER(ESPORTS!F42, LEN(ESPORTS!F42)), ""h:mm AM/PM""), """")
)
"),"")</f>
        <v/>
      </c>
      <c r="G42" s="11" t="str">
        <f>IFERROR(__xludf.DUMMYFUNCTION("TEXTJOIN(
  CHAR(10) &amp; CHAR(10),
  TRUE,
  IFERROR(FILTER(WSO!G42, LEN(WSO!G42)), """"),
  IFERROR(FILTER(MSO!G42, LEN(MSO!G42)), """"),
  IFERROR(FILTER(FH!G42, LEN(FH!G42)), """"),
  IFERROR(FILTER(MGOLF!G42, LEN(MGOLF!G42)), """"),
  IFERROR(FILTER(Foo"&amp;"tball!G42, LEN(Football!G42)), """"),
  IFERROR(FILTER(WVB!G42, LEN(WVB!G42)), """"),
  IFERROR(FILTER(XC!G42, LEN(XC!G42)), """"),
  IFERROR(FILTER(SWIMMING!G42, LEN(SWIMMING!G42)), """"),
  IFERROR(FILTER(WTEN!G42, LEN(WTEN!G42)), """"),
  IFERROR(FILTE"&amp;"R(TF!G42, LEN(TF!G42)), """"),
  IFERROR(FILTER(WGOLF!G42:G1000, LEN(WGOLF!G42)), """"),
  IFERROR(FILTER(WBB!G42, LEN(WBB!G42)), """"),
  IFERROR(FILTER(MBB!G42, LEN(MBB!G42)), """"),
  IFERROR(FILTER(WLAX!G42, LEN(WLAX!G42)), """"),
  IFERROR(FILTER(MLA"&amp;"X!G42, LEN(MLAX!G42)), """"),
  IFERROR(FILTER(SOFT!G42, LEN(SOFT!G42)), """"),
  IFERROR(FILTER(BASE!G42, LEN(BASE!G42)), """"),
  IFERROR(FILTER(ESPORTS!G42, LEN(ESPORTS!G42)), """")
)
"),"")</f>
        <v/>
      </c>
      <c r="H42" s="11" t="str">
        <f>IFERROR(__xludf.DUMMYFUNCTION("TEXTJOIN(
  CHAR(10) &amp; CHAR(10),
  TRUE,
  IFERROR(FILTER(WSO!H42, LEN(WSO!H42)), """"),
  IFERROR(FILTER(MSO!H42, LEN(MSO!H42)), """"),
  IFERROR(FILTER(FH!H42, LEN(FH!H42)), """"),
  IFERROR(FILTER(MGOLF!H42, LEN(MGOLF!H42)), """"),
  IFERROR(FILTER(Foo"&amp;"tball!H42, LEN(Football!H42)), """"),
  IFERROR(FILTER(WVB!H42, LEN(WVB!H42)), """"),
  IFERROR(FILTER(XC!H42, LEN(XC!H42)), """"),
  IFERROR(FILTER(SWIMMING!H42, LEN(SWIMMING!H42)), """"),
  IFERROR(FILTER(WTEN!H42, LEN(WTEN!H42)), """"),
  IFERROR(FILTE"&amp;"R(TF!H42, LEN(TF!H42)), """"),
  IFERROR(FILTER(WGOLF!H42, LEN(WGOLF!H42)), """"),
  IFERROR(FILTER(WBB!H42, LEN(WBB!H42)), """"),
  IFERROR(FILTER(MBB!H42, LEN(MBB!H42)), """"),
  IFERROR(FILTER(WLAX!H42, LEN(WLAX!H42)), """"),
  IFERROR(FILTER(MLAX!H42,"&amp;" LEN(MLAX!H42)), """"),
  IFERROR(FILTER(SOFT!H42, LEN(SOFT!H42)), """"),
  IFERROR(FILTER(BASE!H42, LEN(BASE!H42)), """"),
  IFERROR(FILTER(ESPORTS!H42, LEN(ESPORTS!H42)), """")
)
"),"")</f>
        <v/>
      </c>
      <c r="I42" s="11" t="str">
        <f>IFERROR(__xludf.DUMMYFUNCTION("TEXTJOIN(
  CHAR(10) &amp; CHAR(10),
  TRUE,
  IFERROR(ARRAYFORMULA(TEXT(FILTER(WSO!F42, LEN(WSO!F42)), ""h:mm AM/PM"")), """"),
  IFERROR(ARRAYFORMULA(TEXT(FILTER(MSO!F42, LEN(MSO!F42)), ""h:mm AM/PM"")), """"),
  IFERROR(ARRAYFORMULA(TEXT(FILTER(FH!F42, LEN"&amp;"(FH!F42)), ""h:mm AM/PM"")), """"),
  IFERROR(ARRAYFORMULA(TEXT(FILTER(MGOLF!F42, LEN(MGOLF!F42)), ""h:mm AM/PM"")), """"),
  IFERROR(ARRAYFORMULA(TEXT(FILTER(Football!F42, LEN(Football!F42)), ""h:mm AM/PM"")), """"),
  IFERROR(ARRAYFORMULA(TEXT(FILTER(WV"&amp;"B!F42, LEN(WVB!F42)), ""h:mm AM/PM"")), """"),
  IFERROR(ARRAYFORMULA(TEXT(FILTER(XC!F42, LEN(XC!F42)), ""h:mm AM/PM"")), """"),
  IFERROR(ARRAYFORMULA(TEXT(FILTER(SWIMMING!F42, LEN(SWIMMING!F42)), ""h:mm AM/PM"")), """"),
  IFERROR(ARRAYFORMULA(TEXT(FILT"&amp;"ER(WTEN!F42, LEN(WTEN!F42)), ""h:mm AM/PM"")), """"),
  IFERROR(ARRAYFORMULA(TEXT(FILTER(TF!F42, LEN(TF!F42)), ""h:mm AM/PM"")), """"),
  IFERROR(ARRAYFORMULA(TEXT(FILTER(WGOLF!F42, LEN(WGOLF!F42)), ""h:mm AM/PM"")), """"),
  IFERROR(ARRAYFORMULA(TEXT(FIL"&amp;"TER(WBB!F42, LEN(WBB!F42)), ""h:mm AM/PM"")), """"),
  IFERROR(ARRAYFORMULA(TEXT(FILTER(MBB!F42, LEN(MBB!F42)), ""h:mm AM/PM"")), """"),
  IFERROR(ARRAYFORMULA(TEXT(FILTER(WLAX!F42, LEN(WLAX!F42)), ""h:mm AM/PM"")), """"),
  IFERROR(ARRAYFORMULA(TEXT(FILT"&amp;"ER(MLAX!F42, LEN(MLAX!F42)), ""h:mm AM/PM"")), """"),
  IFERROR(ARRAYFORMULA(TEXT(FILTER(SOFT!F42, LEN(SOFT!F42)), ""h:mm AM/PM"")), """"),
  IFERROR(ARRAYFORMULA(TEXT(FILTER(BASE!F42, LEN(BASE!F42)), ""h:mm AM/PM"")), """"),
  IFERROR(ARRAYFORMULA(TEXT(F"&amp;"ILTER(ESPORTS!F42, LEN(ESPORTS!F42)), ""h:mm AM/PM"")), """")
)
"),"")</f>
        <v/>
      </c>
      <c r="J42" s="12" t="str">
        <f>IFERROR(__xludf.DUMMYFUNCTION("IFERROR(
 TEXTJOIN(
   CHAR(10) &amp; CHAR(10),
   TRUE,
   FILTER(
     FLATTEN({
       WSO!P42;
       MSO!P42;
       FH!P42;
       MGOLF!P42;
       Football!P42;
       WVB!P42;
       XC!P42;
       SWIMMING!P42;
       WTEN!P42;
       TF!P42;
      "&amp;" WGOLF!P42;
       WBB!P42;
       MBB!P42;
       WLAX!P42;
       MLAX!P42;
       SOFT!P42;
       BASE!P42;
       ESPORTS!P42
     }),
     (FLATTEN({
       WSO!P42;
       MSO!P42;
       FH!P42;
       MGOLF!P42;
       Football!P42;
       WVB!P4"&amp;"2;
       XC!P42;
       SWIMMING!P42;
       WTEN!P42;
       TF!P42;
       WGOLF!P42;
       WBB!P42;
       MBB!P42;
       WLAX!P42;
       MLAX!P42;
       SOFT!P42;
       BASE!P42;
       ESPORTS!P42
     }) &lt;&gt; """") *
     (FLATTEN({
       WSO!P"&amp;"42;
       MSO!P42;
       FH!P42;
       MGOLF!P42;
       Football!P42;
       WVB!P42;
       XC!P42;
       SWIMMING!P42;
       WTEN!P42;
       TF!P42;
       WGOLF!P42;
       WBB!P42;
       MBB!P42;
       WLAX!P42;
       MLAX!P42;
       SOFT!P"&amp;"42;
       BASE!P42;
       ESPORTS!P42
     }) &lt;&gt; ""Status"")
   )
 ),
 """"
)
"),"")</f>
        <v/>
      </c>
    </row>
    <row r="43" ht="22.5" customHeight="1">
      <c r="A43" s="6">
        <v>42.0</v>
      </c>
      <c r="B43" s="11"/>
      <c r="C43" s="7">
        <v>46276.0</v>
      </c>
      <c r="D43" s="8" t="str">
        <f t="shared" si="1"/>
        <v>Friday</v>
      </c>
      <c r="E43" s="9" t="str">
        <f>TEXTJOIN(
  CHAR(10) &amp; CHAR(10),
  TRUE,
  IFERROR(WSO!E43, ""),
  IFERROR(MSO!E43, ""),
  IFERROR(FH!E43, ""),
  IFERROR(MGOLF!E43, ""),
  IFERROR(Football!E43, ""),
  IFERROR(WVB!E43, ""),
  IFERROR(XC!E43, ""),
  IFERROR(SWIMMING!E43, ""),
  IFERROR(WTEN!E43, ""),
  IFERROR(TF!E43, ""),
  IFERROR(WGOLF!E43, ""),
  IFERROR(WBB!E43, ""),
  IFERROR(MBB!E43, ""),
  IFERROR(WLAX!E43, ""),
  IFERROR(MLAX!E43, ""),
  IFERROR(SOFT!E43, ""),
  IFERROR(BASE!E43, ""),
  IFERROR(ESPORTS!E43, "")
)
</f>
        <v/>
      </c>
      <c r="F43" s="10" t="str">
        <f>IFERROR(__xludf.DUMMYFUNCTION("TEXTJOIN(
  CHAR(10) &amp; CHAR(10),
  TRUE,
  IFERROR(TEXT(FILTER(WSO!F43, LEN(WSO!F43)), ""h:mm AM/PM""), """"),
  IFERROR(TEXT(FILTER(MSO!F43, LEN(MSO!F43)), ""h:mm AM/PM""), """"),
  IFERROR(TEXT(FILTER(FH!F43, LEN(FH!F43)), ""h:mm AM/PM""), """"),
  IFER"&amp;"ROR(TEXT(FILTER(MGOLF!F43, LEN(MGOLF!F43)), ""h:mm AM/PM""), """"),
  IFERROR(TEXT(FILTER(Football!F43, LEN(Football!F43)), ""h:mm AM/PM""), """"),
  IFERROR(TEXT(FILTER(WVB!F43, LEN(WVB!F43)), ""h:mm AM/PM""), """"),
  IFERROR(TEXT(FILTER(XC!F43, LEN(XC!"&amp;"F43)), ""h:mm AM/PM""), """"),
  IFERROR(TEXT(FILTER(SWIMMING!F43, LEN(SWIMMING!F43)), ""h:mm AM/PM""), """"),
  IFERROR(TEXT(FILTER(WTEN!F43, LEN(WTEN!F43)), ""h:mm AM/PM""), """"),
  IFERROR(TEXT(FILTER(TF!F43, LEN(TF!F43)), ""h:mm AM/PM""), """"),
  IF"&amp;"ERROR(TEXT(FILTER(WGOLF!F43, LEN(WGOLF!F43)), ""h:mm AM/PM""), """"),
  IFERROR(TEXT(FILTER(WBB!F43, LEN(WBB!F43)), ""h:mm AM/PM""), """"),
  IFERROR(TEXT(FILTER(MBB!F43, LEN(MBB!F43)), ""h:mm AM/PM""), """"),
  IFERROR(TEXT(FILTER(WLAX!F43, LEN(WLAX!F43)"&amp;"), ""h:mm AM/PM""), """"),
  IFERROR(TEXT(FILTER(MLAX!F43, LEN(MLAX!F43)), ""h:mm AM/PM""), """"),
  IFERROR(TEXT(FILTER(SOFT!F43, LEN(SOFT!F43)), ""h:mm AM/PM""), """"),
  IFERROR(TEXT(FILTER(BASE!F43, LEN(BASE!F43)), ""h:mm AM/PM""), """"),
  IFERROR(TE"&amp;"XT(FILTER(ESPORTS!F43, LEN(ESPORTS!F43)), ""h:mm AM/PM""), """")
)
"),"")</f>
        <v/>
      </c>
      <c r="G43" s="11" t="str">
        <f>IFERROR(__xludf.DUMMYFUNCTION("TEXTJOIN(
  CHAR(10) &amp; CHAR(10),
  TRUE,
  IFERROR(FILTER(WSO!G43, LEN(WSO!G43)), """"),
  IFERROR(FILTER(MSO!G43, LEN(MSO!G43)), """"),
  IFERROR(FILTER(FH!G43, LEN(FH!G43)), """"),
  IFERROR(FILTER(MGOLF!G43, LEN(MGOLF!G43)), """"),
  IFERROR(FILTER(Foo"&amp;"tball!G43, LEN(Football!G43)), """"),
  IFERROR(FILTER(WVB!G43, LEN(WVB!G43)), """"),
  IFERROR(FILTER(XC!G43, LEN(XC!G43)), """"),
  IFERROR(FILTER(SWIMMING!G43, LEN(SWIMMING!G43)), """"),
  IFERROR(FILTER(WTEN!G43, LEN(WTEN!G43)), """"),
  IFERROR(FILTE"&amp;"R(TF!G43, LEN(TF!G43)), """"),
  IFERROR(FILTER(WGOLF!G43:G1000, LEN(WGOLF!G43)), """"),
  IFERROR(FILTER(WBB!G43, LEN(WBB!G43)), """"),
  IFERROR(FILTER(MBB!G43, LEN(MBB!G43)), """"),
  IFERROR(FILTER(WLAX!G43, LEN(WLAX!G43)), """"),
  IFERROR(FILTER(MLA"&amp;"X!G43, LEN(MLAX!G43)), """"),
  IFERROR(FILTER(SOFT!G43, LEN(SOFT!G43)), """"),
  IFERROR(FILTER(BASE!G43, LEN(BASE!G43)), """"),
  IFERROR(FILTER(ESPORTS!G43, LEN(ESPORTS!G43)), """")
)
"),"")</f>
        <v/>
      </c>
      <c r="H43" s="11" t="str">
        <f>IFERROR(__xludf.DUMMYFUNCTION("TEXTJOIN(
  CHAR(10) &amp; CHAR(10),
  TRUE,
  IFERROR(FILTER(WSO!H43, LEN(WSO!H43)), """"),
  IFERROR(FILTER(MSO!H43, LEN(MSO!H43)), """"),
  IFERROR(FILTER(FH!H43, LEN(FH!H43)), """"),
  IFERROR(FILTER(MGOLF!H43, LEN(MGOLF!H43)), """"),
  IFERROR(FILTER(Foo"&amp;"tball!H43, LEN(Football!H43)), """"),
  IFERROR(FILTER(WVB!H43, LEN(WVB!H43)), """"),
  IFERROR(FILTER(XC!H43, LEN(XC!H43)), """"),
  IFERROR(FILTER(SWIMMING!H43, LEN(SWIMMING!H43)), """"),
  IFERROR(FILTER(WTEN!H43, LEN(WTEN!H43)), """"),
  IFERROR(FILTE"&amp;"R(TF!H43, LEN(TF!H43)), """"),
  IFERROR(FILTER(WGOLF!H43, LEN(WGOLF!H43)), """"),
  IFERROR(FILTER(WBB!H43, LEN(WBB!H43)), """"),
  IFERROR(FILTER(MBB!H43, LEN(MBB!H43)), """"),
  IFERROR(FILTER(WLAX!H43, LEN(WLAX!H43)), """"),
  IFERROR(FILTER(MLAX!H43,"&amp;" LEN(MLAX!H43)), """"),
  IFERROR(FILTER(SOFT!H43, LEN(SOFT!H43)), """"),
  IFERROR(FILTER(BASE!H43, LEN(BASE!H43)), """"),
  IFERROR(FILTER(ESPORTS!H43, LEN(ESPORTS!H43)), """")
)
"),"")</f>
        <v/>
      </c>
      <c r="I43" s="11" t="str">
        <f>IFERROR(__xludf.DUMMYFUNCTION("TEXTJOIN(
  CHAR(10) &amp; CHAR(10),
  TRUE,
  IFERROR(ARRAYFORMULA(TEXT(FILTER(WSO!F43, LEN(WSO!F43)), ""h:mm AM/PM"")), """"),
  IFERROR(ARRAYFORMULA(TEXT(FILTER(MSO!F43, LEN(MSO!F43)), ""h:mm AM/PM"")), """"),
  IFERROR(ARRAYFORMULA(TEXT(FILTER(FH!F43, LEN"&amp;"(FH!F43)), ""h:mm AM/PM"")), """"),
  IFERROR(ARRAYFORMULA(TEXT(FILTER(MGOLF!F43, LEN(MGOLF!F43)), ""h:mm AM/PM"")), """"),
  IFERROR(ARRAYFORMULA(TEXT(FILTER(Football!F43, LEN(Football!F43)), ""h:mm AM/PM"")), """"),
  IFERROR(ARRAYFORMULA(TEXT(FILTER(WV"&amp;"B!F43, LEN(WVB!F43)), ""h:mm AM/PM"")), """"),
  IFERROR(ARRAYFORMULA(TEXT(FILTER(XC!F43, LEN(XC!F43)), ""h:mm AM/PM"")), """"),
  IFERROR(ARRAYFORMULA(TEXT(FILTER(SWIMMING!F43, LEN(SWIMMING!F43)), ""h:mm AM/PM"")), """"),
  IFERROR(ARRAYFORMULA(TEXT(FILT"&amp;"ER(WTEN!F43, LEN(WTEN!F43)), ""h:mm AM/PM"")), """"),
  IFERROR(ARRAYFORMULA(TEXT(FILTER(TF!F43, LEN(TF!F43)), ""h:mm AM/PM"")), """"),
  IFERROR(ARRAYFORMULA(TEXT(FILTER(WGOLF!F43, LEN(WGOLF!F43)), ""h:mm AM/PM"")), """"),
  IFERROR(ARRAYFORMULA(TEXT(FIL"&amp;"TER(WBB!F43, LEN(WBB!F43)), ""h:mm AM/PM"")), """"),
  IFERROR(ARRAYFORMULA(TEXT(FILTER(MBB!F43, LEN(MBB!F43)), ""h:mm AM/PM"")), """"),
  IFERROR(ARRAYFORMULA(TEXT(FILTER(WLAX!F43, LEN(WLAX!F43)), ""h:mm AM/PM"")), """"),
  IFERROR(ARRAYFORMULA(TEXT(FILT"&amp;"ER(MLAX!F43, LEN(MLAX!F43)), ""h:mm AM/PM"")), """"),
  IFERROR(ARRAYFORMULA(TEXT(FILTER(SOFT!F43, LEN(SOFT!F43)), ""h:mm AM/PM"")), """"),
  IFERROR(ARRAYFORMULA(TEXT(FILTER(BASE!F43, LEN(BASE!F43)), ""h:mm AM/PM"")), """"),
  IFERROR(ARRAYFORMULA(TEXT(F"&amp;"ILTER(ESPORTS!F43, LEN(ESPORTS!F43)), ""h:mm AM/PM"")), """")
)
"),"")</f>
        <v/>
      </c>
      <c r="J43" s="12" t="str">
        <f>IFERROR(__xludf.DUMMYFUNCTION("IFERROR(
 TEXTJOIN(
   CHAR(10) &amp; CHAR(10),
   TRUE,
   FILTER(
     FLATTEN({
       WSO!P43;
       MSO!P43;
       FH!P43;
       MGOLF!P43;
       Football!P43;
       WVB!P43;
       XC!P43;
       SWIMMING!P43;
       WTEN!P43;
       TF!P43;
      "&amp;" WGOLF!P43;
       WBB!P43;
       MBB!P43;
       WLAX!P43;
       MLAX!P43;
       SOFT!P43;
       BASE!P43;
       ESPORTS!P43
     }),
     (FLATTEN({
       WSO!P43;
       MSO!P43;
       FH!P43;
       MGOLF!P43;
       Football!P43;
       WVB!P4"&amp;"3;
       XC!P43;
       SWIMMING!P43;
       WTEN!P43;
       TF!P43;
       WGOLF!P43;
       WBB!P43;
       MBB!P43;
       WLAX!P43;
       MLAX!P43;
       SOFT!P43;
       BASE!P43;
       ESPORTS!P43
     }) &lt;&gt; """") *
     (FLATTEN({
       WSO!P"&amp;"43;
       MSO!P43;
       FH!P43;
       MGOLF!P43;
       Football!P43;
       WVB!P43;
       XC!P43;
       SWIMMING!P43;
       WTEN!P43;
       TF!P43;
       WGOLF!P43;
       WBB!P43;
       MBB!P43;
       WLAX!P43;
       MLAX!P43;
       SOFT!P"&amp;"43;
       BASE!P43;
       ESPORTS!P43
     }) &lt;&gt; ""Status"")
   )
 ),
 """"
)
"),"")</f>
        <v/>
      </c>
    </row>
    <row r="44" ht="22.5" customHeight="1">
      <c r="A44" s="6">
        <v>43.0</v>
      </c>
      <c r="B44" s="11"/>
      <c r="C44" s="7">
        <v>46277.0</v>
      </c>
      <c r="D44" s="8" t="str">
        <f t="shared" si="1"/>
        <v>Saturday</v>
      </c>
      <c r="E44" s="9" t="str">
        <f>TEXTJOIN(
  CHAR(10) &amp; CHAR(10),
  TRUE,
  IFERROR(WSO!E44, ""),
  IFERROR(MSO!E44, ""),
  IFERROR(FH!E44, ""),
  IFERROR(MGOLF!E44, ""),
  IFERROR(Football!E44, ""),
  IFERROR(WVB!E44, ""),
  IFERROR(XC!E44, ""),
  IFERROR(SWIMMING!E44, ""),
  IFERROR(WTEN!E44, ""),
  IFERROR(TF!E44, ""),
  IFERROR(WGOLF!E44, ""),
  IFERROR(WBB!E44, ""),
  IFERROR(MBB!E44, ""),
  IFERROR(WLAX!E44, ""),
  IFERROR(MLAX!E44, ""),
  IFERROR(SOFT!E44, ""),
  IFERROR(BASE!E44, ""),
  IFERROR(ESPORTS!E44, "")
)
</f>
        <v>WSO
MSO</v>
      </c>
      <c r="F44" s="10" t="str">
        <f>IFERROR(__xludf.DUMMYFUNCTION("TEXTJOIN(
  CHAR(10) &amp; CHAR(10),
  TRUE,
  IFERROR(TEXT(FILTER(WSO!F44, LEN(WSO!F44)), ""h:mm AM/PM""), """"),
  IFERROR(TEXT(FILTER(MSO!F44, LEN(MSO!F44)), ""h:mm AM/PM""), """"),
  IFERROR(TEXT(FILTER(FH!F44, LEN(FH!F44)), ""h:mm AM/PM""), """"),
  IFER"&amp;"ROR(TEXT(FILTER(MGOLF!F44, LEN(MGOLF!F44)), ""h:mm AM/PM""), """"),
  IFERROR(TEXT(FILTER(Football!F44, LEN(Football!F44)), ""h:mm AM/PM""), """"),
  IFERROR(TEXT(FILTER(WVB!F44, LEN(WVB!F44)), ""h:mm AM/PM""), """"),
  IFERROR(TEXT(FILTER(XC!F44, LEN(XC!"&amp;"F44)), ""h:mm AM/PM""), """"),
  IFERROR(TEXT(FILTER(SWIMMING!F44, LEN(SWIMMING!F44)), ""h:mm AM/PM""), """"),
  IFERROR(TEXT(FILTER(WTEN!F44, LEN(WTEN!F44)), ""h:mm AM/PM""), """"),
  IFERROR(TEXT(FILTER(TF!F44, LEN(TF!F44)), ""h:mm AM/PM""), """"),
  IF"&amp;"ERROR(TEXT(FILTER(WGOLF!F44, LEN(WGOLF!F44)), ""h:mm AM/PM""), """"),
  IFERROR(TEXT(FILTER(WBB!F44, LEN(WBB!F44)), ""h:mm AM/PM""), """"),
  IFERROR(TEXT(FILTER(MBB!F44, LEN(MBB!F44)), ""h:mm AM/PM""), """"),
  IFERROR(TEXT(FILTER(WLAX!F44, LEN(WLAX!F44)"&amp;"), ""h:mm AM/PM""), """"),
  IFERROR(TEXT(FILTER(MLAX!F44, LEN(MLAX!F44)), ""h:mm AM/PM""), """"),
  IFERROR(TEXT(FILTER(SOFT!F44, LEN(SOFT!F44)), ""h:mm AM/PM""), """"),
  IFERROR(TEXT(FILTER(BASE!F44, LEN(BASE!F44)), ""h:mm AM/PM""), """"),
  IFERROR(TE"&amp;"XT(FILTER(ESPORTS!F44, LEN(ESPORTS!F44)), ""h:mm AM/PM""), """")
)
"),"2:00 PM
TBD")</f>
        <v>2:00 PM
TBD</v>
      </c>
      <c r="G44" s="11" t="str">
        <f>IFERROR(__xludf.DUMMYFUNCTION("TEXTJOIN(
  CHAR(10) &amp; CHAR(10),
  TRUE,
  IFERROR(FILTER(WSO!G44, LEN(WSO!G44)), """"),
  IFERROR(FILTER(MSO!G44, LEN(MSO!G44)), """"),
  IFERROR(FILTER(FH!G44, LEN(FH!G44)), """"),
  IFERROR(FILTER(MGOLF!G44, LEN(MGOLF!G44)), """"),
  IFERROR(FILTER(Foo"&amp;"tball!G44, LEN(Football!G44)), """"),
  IFERROR(FILTER(WVB!G44, LEN(WVB!G44)), """"),
  IFERROR(FILTER(XC!G44, LEN(XC!G44)), """"),
  IFERROR(FILTER(SWIMMING!G44, LEN(SWIMMING!G44)), """"),
  IFERROR(FILTER(WTEN!G44, LEN(WTEN!G44)), """"),
  IFERROR(FILTE"&amp;"R(TF!G44, LEN(TF!G44)), """"),
  IFERROR(FILTER(WGOLF!G44:G1000, LEN(WGOLF!G44)), """"),
  IFERROR(FILTER(WBB!G44, LEN(WBB!G44)), """"),
  IFERROR(FILTER(MBB!G44, LEN(MBB!G44)), """"),
  IFERROR(FILTER(WLAX!G44, LEN(WLAX!G44)), """"),
  IFERROR(FILTER(MLA"&amp;"X!G44, LEN(MLAX!G44)), """"),
  IFERROR(FILTER(SOFT!G44, LEN(SOFT!G44)), """"),
  IFERROR(FILTER(BASE!G44, LEN(BASE!G44)), """"),
  IFERROR(FILTER(ESPORTS!G44, LEN(ESPORTS!G44)), """")
)
"),"Wheaton
Wheaton")</f>
        <v>Wheaton
Wheaton</v>
      </c>
      <c r="H44" s="11" t="str">
        <f>IFERROR(__xludf.DUMMYFUNCTION("TEXTJOIN(
  CHAR(10) &amp; CHAR(10),
  TRUE,
  IFERROR(FILTER(WSO!H44, LEN(WSO!H44)), """"),
  IFERROR(FILTER(MSO!H44, LEN(MSO!H44)), """"),
  IFERROR(FILTER(FH!H44, LEN(FH!H44)), """"),
  IFERROR(FILTER(MGOLF!H44, LEN(MGOLF!H44)), """"),
  IFERROR(FILTER(Foo"&amp;"tball!H44, LEN(Football!H44)), """"),
  IFERROR(FILTER(WVB!H44, LEN(WVB!H44)), """"),
  IFERROR(FILTER(XC!H44, LEN(XC!H44)), """"),
  IFERROR(FILTER(SWIMMING!H44, LEN(SWIMMING!H44)), """"),
  IFERROR(FILTER(WTEN!H44, LEN(WTEN!H44)), """"),
  IFERROR(FILTE"&amp;"R(TF!H44, LEN(TF!H44)), """"),
  IFERROR(FILTER(WGOLF!H44, LEN(WGOLF!H44)), """"),
  IFERROR(FILTER(WBB!H44, LEN(WBB!H44)), """"),
  IFERROR(FILTER(MBB!H44, LEN(MBB!H44)), """"),
  IFERROR(FILTER(WLAX!H44, LEN(WLAX!H44)), """"),
  IFERROR(FILTER(MLAX!H44,"&amp;" LEN(MLAX!H44)), """"),
  IFERROR(FILTER(SOFT!H44, LEN(SOFT!H44)), """"),
  IFERROR(FILTER(BASE!H44, LEN(BASE!H44)), """"),
  IFERROR(FILTER(ESPORTS!H44, LEN(ESPORTS!H44)), """")
)
"),"Home
Home")</f>
        <v>Home
Home</v>
      </c>
      <c r="I44" s="11" t="str">
        <f>IFERROR(__xludf.DUMMYFUNCTION("TEXTJOIN(
  CHAR(10) &amp; CHAR(10),
  TRUE,
  IFERROR(ARRAYFORMULA(TEXT(FILTER(WSO!F44, LEN(WSO!F44)), ""h:mm AM/PM"")), """"),
  IFERROR(ARRAYFORMULA(TEXT(FILTER(MSO!F44, LEN(MSO!F44)), ""h:mm AM/PM"")), """"),
  IFERROR(ARRAYFORMULA(TEXT(FILTER(FH!F44, LEN"&amp;"(FH!F44)), ""h:mm AM/PM"")), """"),
  IFERROR(ARRAYFORMULA(TEXT(FILTER(MGOLF!F44, LEN(MGOLF!F44)), ""h:mm AM/PM"")), """"),
  IFERROR(ARRAYFORMULA(TEXT(FILTER(Football!F44, LEN(Football!F44)), ""h:mm AM/PM"")), """"),
  IFERROR(ARRAYFORMULA(TEXT(FILTER(WV"&amp;"B!F44, LEN(WVB!F44)), ""h:mm AM/PM"")), """"),
  IFERROR(ARRAYFORMULA(TEXT(FILTER(XC!F44, LEN(XC!F44)), ""h:mm AM/PM"")), """"),
  IFERROR(ARRAYFORMULA(TEXT(FILTER(SWIMMING!F44, LEN(SWIMMING!F44)), ""h:mm AM/PM"")), """"),
  IFERROR(ARRAYFORMULA(TEXT(FILT"&amp;"ER(WTEN!F44, LEN(WTEN!F44)), ""h:mm AM/PM"")), """"),
  IFERROR(ARRAYFORMULA(TEXT(FILTER(TF!F44, LEN(TF!F44)), ""h:mm AM/PM"")), """"),
  IFERROR(ARRAYFORMULA(TEXT(FILTER(WGOLF!F44, LEN(WGOLF!F44)), ""h:mm AM/PM"")), """"),
  IFERROR(ARRAYFORMULA(TEXT(FIL"&amp;"TER(WBB!F44, LEN(WBB!F44)), ""h:mm AM/PM"")), """"),
  IFERROR(ARRAYFORMULA(TEXT(FILTER(MBB!F44, LEN(MBB!F44)), ""h:mm AM/PM"")), """"),
  IFERROR(ARRAYFORMULA(TEXT(FILTER(WLAX!F44, LEN(WLAX!F44)), ""h:mm AM/PM"")), """"),
  IFERROR(ARRAYFORMULA(TEXT(FILT"&amp;"ER(MLAX!F44, LEN(MLAX!F44)), ""h:mm AM/PM"")), """"),
  IFERROR(ARRAYFORMULA(TEXT(FILTER(SOFT!F44, LEN(SOFT!F44)), ""h:mm AM/PM"")), """"),
  IFERROR(ARRAYFORMULA(TEXT(FILTER(BASE!F44, LEN(BASE!F44)), ""h:mm AM/PM"")), """"),
  IFERROR(ARRAYFORMULA(TEXT(F"&amp;"ILTER(ESPORTS!F44, LEN(ESPORTS!F44)), ""h:mm AM/PM"")), """")
)
"),"2:00 PM
TBD")</f>
        <v>2:00 PM
TBD</v>
      </c>
      <c r="J44" s="12" t="str">
        <f>IFERROR(__xludf.DUMMYFUNCTION("IFERROR(
 TEXTJOIN(
   CHAR(10) &amp; CHAR(10),
   TRUE,
   FILTER(
     FLATTEN({
       WSO!P44;
       MSO!P44;
       FH!P44;
       MGOLF!P44;
       Football!P44;
       WVB!P44;
       XC!P44;
       SWIMMING!P44;
       WTEN!P44;
       TF!P44;
      "&amp;" WGOLF!P44;
       WBB!P44;
       MBB!P44;
       WLAX!P44;
       MLAX!P44;
       SOFT!P44;
       BASE!P44;
       ESPORTS!P44
     }),
     (FLATTEN({
       WSO!P44;
       MSO!P44;
       FH!P44;
       MGOLF!P44;
       Football!P44;
       WVB!P4"&amp;"4;
       XC!P44;
       SWIMMING!P44;
       WTEN!P44;
       TF!P44;
       WGOLF!P44;
       WBB!P44;
       MBB!P44;
       WLAX!P44;
       MLAX!P44;
       SOFT!P44;
       BASE!P44;
       ESPORTS!P44
     }) &lt;&gt; """") *
     (FLATTEN({
       WSO!P"&amp;"44;
       MSO!P44;
       FH!P44;
       MGOLF!P44;
       Football!P44;
       WVB!P44;
       XC!P44;
       SWIMMING!P44;
       WTEN!P44;
       TF!P44;
       WGOLF!P44;
       WBB!P44;
       MBB!P44;
       WLAX!P44;
       MLAX!P44;
       SOFT!P"&amp;"44;
       BASE!P44;
       ESPORTS!P44
     }) &lt;&gt; ""Status"")
   )
 ),
 """"
)
"),"⌛️ Pending
⌛️ Pending")</f>
        <v>⌛️ Pending
⌛️ Pending</v>
      </c>
    </row>
    <row r="45" ht="22.5" customHeight="1">
      <c r="A45" s="6">
        <v>44.0</v>
      </c>
      <c r="B45" s="11"/>
      <c r="C45" s="7">
        <v>46278.0</v>
      </c>
      <c r="D45" s="8" t="str">
        <f t="shared" si="1"/>
        <v>Sunday</v>
      </c>
      <c r="E45" s="9" t="str">
        <f>TEXTJOIN(
  CHAR(10) &amp; CHAR(10),
  TRUE,
  IFERROR(WSO!E45, ""),
  IFERROR(MSO!E45, ""),
  IFERROR(FH!E45, ""),
  IFERROR(MGOLF!E45, ""),
  IFERROR(Football!E45, ""),
  IFERROR(WVB!E45, ""),
  IFERROR(XC!E45, ""),
  IFERROR(SWIMMING!E45, ""),
  IFERROR(WTEN!E45, ""),
  IFERROR(TF!E45, ""),
  IFERROR(WGOLF!E45, ""),
  IFERROR(WBB!E45, ""),
  IFERROR(MBB!E45, ""),
  IFERROR(WLAX!E45, ""),
  IFERROR(MLAX!E45, ""),
  IFERROR(SOFT!E45, ""),
  IFERROR(BASE!E45, ""),
  IFERROR(ESPORTS!E45, "")
)
</f>
        <v>WSO</v>
      </c>
      <c r="F45" s="10" t="str">
        <f>IFERROR(__xludf.DUMMYFUNCTION("TEXTJOIN(
  CHAR(10) &amp; CHAR(10),
  TRUE,
  IFERROR(TEXT(FILTER(WSO!F45, LEN(WSO!F45)), ""h:mm AM/PM""), """"),
  IFERROR(TEXT(FILTER(MSO!F45, LEN(MSO!F45)), ""h:mm AM/PM""), """"),
  IFERROR(TEXT(FILTER(FH!F45, LEN(FH!F45)), ""h:mm AM/PM""), """"),
  IFER"&amp;"ROR(TEXT(FILTER(MGOLF!F45, LEN(MGOLF!F45)), ""h:mm AM/PM""), """"),
  IFERROR(TEXT(FILTER(Football!F45, LEN(Football!F45)), ""h:mm AM/PM""), """"),
  IFERROR(TEXT(FILTER(WVB!F45, LEN(WVB!F45)), ""h:mm AM/PM""), """"),
  IFERROR(TEXT(FILTER(XC!F45, LEN(XC!"&amp;"F45)), ""h:mm AM/PM""), """"),
  IFERROR(TEXT(FILTER(SWIMMING!F45, LEN(SWIMMING!F45)), ""h:mm AM/PM""), """"),
  IFERROR(TEXT(FILTER(WTEN!F45, LEN(WTEN!F45)), ""h:mm AM/PM""), """"),
  IFERROR(TEXT(FILTER(TF!F45, LEN(TF!F45)), ""h:mm AM/PM""), """"),
  IF"&amp;"ERROR(TEXT(FILTER(WGOLF!F45, LEN(WGOLF!F45)), ""h:mm AM/PM""), """"),
  IFERROR(TEXT(FILTER(WBB!F45, LEN(WBB!F45)), ""h:mm AM/PM""), """"),
  IFERROR(TEXT(FILTER(MBB!F45, LEN(MBB!F45)), ""h:mm AM/PM""), """"),
  IFERROR(TEXT(FILTER(WLAX!F45, LEN(WLAX!F45)"&amp;"), ""h:mm AM/PM""), """"),
  IFERROR(TEXT(FILTER(MLAX!F45, LEN(MLAX!F45)), ""h:mm AM/PM""), """"),
  IFERROR(TEXT(FILTER(SOFT!F45, LEN(SOFT!F45)), ""h:mm AM/PM""), """"),
  IFERROR(TEXT(FILTER(BASE!F45, LEN(BASE!F45)), ""h:mm AM/PM""), """"),
  IFERROR(TE"&amp;"XT(FILTER(ESPORTS!F45, LEN(ESPORTS!F45)), ""h:mm AM/PM""), """")
)
"),"3:00 PM")</f>
        <v>3:00 PM</v>
      </c>
      <c r="G45" s="11" t="str">
        <f>IFERROR(__xludf.DUMMYFUNCTION("TEXTJOIN(
  CHAR(10) &amp; CHAR(10),
  TRUE,
  IFERROR(FILTER(WSO!G45, LEN(WSO!G45)), """"),
  IFERROR(FILTER(MSO!G45, LEN(MSO!G45)), """"),
  IFERROR(FILTER(FH!G45, LEN(FH!G45)), """"),
  IFERROR(FILTER(MGOLF!G45, LEN(MGOLF!G45)), """"),
  IFERROR(FILTER(Foo"&amp;"tball!G45, LEN(Football!G45)), """"),
  IFERROR(FILTER(WVB!G45, LEN(WVB!G45)), """"),
  IFERROR(FILTER(XC!G45, LEN(XC!G45)), """"),
  IFERROR(FILTER(SWIMMING!G45, LEN(SWIMMING!G45)), """"),
  IFERROR(FILTER(WTEN!G45, LEN(WTEN!G45)), """"),
  IFERROR(FILTE"&amp;"R(TF!G45, LEN(TF!G45)), """"),
  IFERROR(FILTER(WGOLF!G45:G1000, LEN(WGOLF!G45)), """"),
  IFERROR(FILTER(WBB!G45, LEN(WBB!G45)), """"),
  IFERROR(FILTER(MBB!G45, LEN(MBB!G45)), """"),
  IFERROR(FILTER(WLAX!G45, LEN(WLAX!G45)), """"),
  IFERROR(FILTER(MLA"&amp;"X!G45, LEN(MLAX!G45)), """"),
  IFERROR(FILTER(SOFT!G45, LEN(SOFT!G45)), """"),
  IFERROR(FILTER(BASE!G45, LEN(BASE!G45)), """"),
  IFERROR(FILTER(ESPORTS!G45, LEN(ESPORTS!G45)), """")
)
"),"Colby")</f>
        <v>Colby</v>
      </c>
      <c r="H45" s="11" t="str">
        <f>IFERROR(__xludf.DUMMYFUNCTION("TEXTJOIN(
  CHAR(10) &amp; CHAR(10),
  TRUE,
  IFERROR(FILTER(WSO!H45, LEN(WSO!H45)), """"),
  IFERROR(FILTER(MSO!H45, LEN(MSO!H45)), """"),
  IFERROR(FILTER(FH!H45, LEN(FH!H45)), """"),
  IFERROR(FILTER(MGOLF!H45, LEN(MGOLF!H45)), """"),
  IFERROR(FILTER(Foo"&amp;"tball!H45, LEN(Football!H45)), """"),
  IFERROR(FILTER(WVB!H45, LEN(WVB!H45)), """"),
  IFERROR(FILTER(XC!H45, LEN(XC!H45)), """"),
  IFERROR(FILTER(SWIMMING!H45, LEN(SWIMMING!H45)), """"),
  IFERROR(FILTER(WTEN!H45, LEN(WTEN!H45)), """"),
  IFERROR(FILTE"&amp;"R(TF!H45, LEN(TF!H45)), """"),
  IFERROR(FILTER(WGOLF!H45, LEN(WGOLF!H45)), """"),
  IFERROR(FILTER(WBB!H45, LEN(WBB!H45)), """"),
  IFERROR(FILTER(MBB!H45, LEN(MBB!H45)), """"),
  IFERROR(FILTER(WLAX!H45, LEN(WLAX!H45)), """"),
  IFERROR(FILTER(MLAX!H45,"&amp;" LEN(MLAX!H45)), """"),
  IFERROR(FILTER(SOFT!H45, LEN(SOFT!H45)), """"),
  IFERROR(FILTER(BASE!H45, LEN(BASE!H45)), """"),
  IFERROR(FILTER(ESPORTS!H45, LEN(ESPORTS!H45)), """")
)
"),"Away")</f>
        <v>Away</v>
      </c>
      <c r="I45" s="11" t="str">
        <f>IFERROR(__xludf.DUMMYFUNCTION("TEXTJOIN(
  CHAR(10) &amp; CHAR(10),
  TRUE,
  IFERROR(ARRAYFORMULA(TEXT(FILTER(WSO!F45, LEN(WSO!F45)), ""h:mm AM/PM"")), """"),
  IFERROR(ARRAYFORMULA(TEXT(FILTER(MSO!F45, LEN(MSO!F45)), ""h:mm AM/PM"")), """"),
  IFERROR(ARRAYFORMULA(TEXT(FILTER(FH!F45, LEN"&amp;"(FH!F45)), ""h:mm AM/PM"")), """"),
  IFERROR(ARRAYFORMULA(TEXT(FILTER(MGOLF!F45, LEN(MGOLF!F45)), ""h:mm AM/PM"")), """"),
  IFERROR(ARRAYFORMULA(TEXT(FILTER(Football!F45, LEN(Football!F45)), ""h:mm AM/PM"")), """"),
  IFERROR(ARRAYFORMULA(TEXT(FILTER(WV"&amp;"B!F45, LEN(WVB!F45)), ""h:mm AM/PM"")), """"),
  IFERROR(ARRAYFORMULA(TEXT(FILTER(XC!F45, LEN(XC!F45)), ""h:mm AM/PM"")), """"),
  IFERROR(ARRAYFORMULA(TEXT(FILTER(SWIMMING!F45, LEN(SWIMMING!F45)), ""h:mm AM/PM"")), """"),
  IFERROR(ARRAYFORMULA(TEXT(FILT"&amp;"ER(WTEN!F45, LEN(WTEN!F45)), ""h:mm AM/PM"")), """"),
  IFERROR(ARRAYFORMULA(TEXT(FILTER(TF!F45, LEN(TF!F45)), ""h:mm AM/PM"")), """"),
  IFERROR(ARRAYFORMULA(TEXT(FILTER(WGOLF!F45, LEN(WGOLF!F45)), ""h:mm AM/PM"")), """"),
  IFERROR(ARRAYFORMULA(TEXT(FIL"&amp;"TER(WBB!F45, LEN(WBB!F45)), ""h:mm AM/PM"")), """"),
  IFERROR(ARRAYFORMULA(TEXT(FILTER(MBB!F45, LEN(MBB!F45)), ""h:mm AM/PM"")), """"),
  IFERROR(ARRAYFORMULA(TEXT(FILTER(WLAX!F45, LEN(WLAX!F45)), ""h:mm AM/PM"")), """"),
  IFERROR(ARRAYFORMULA(TEXT(FILT"&amp;"ER(MLAX!F45, LEN(MLAX!F45)), ""h:mm AM/PM"")), """"),
  IFERROR(ARRAYFORMULA(TEXT(FILTER(SOFT!F45, LEN(SOFT!F45)), ""h:mm AM/PM"")), """"),
  IFERROR(ARRAYFORMULA(TEXT(FILTER(BASE!F45, LEN(BASE!F45)), ""h:mm AM/PM"")), """"),
  IFERROR(ARRAYFORMULA(TEXT(F"&amp;"ILTER(ESPORTS!F45, LEN(ESPORTS!F45)), ""h:mm AM/PM"")), """")
)
"),"3:00 PM")</f>
        <v>3:00 PM</v>
      </c>
      <c r="J45" s="12" t="str">
        <f>IFERROR(__xludf.DUMMYFUNCTION("IFERROR(
 TEXTJOIN(
   CHAR(10) &amp; CHAR(10),
   TRUE,
   FILTER(
     FLATTEN({
       WSO!P45;
       MSO!P45;
       FH!P45;
       MGOLF!P45;
       Football!P45;
       WVB!P45;
       XC!P45;
       SWIMMING!P45;
       WTEN!P45;
       TF!P45;
      "&amp;" WGOLF!P45;
       WBB!P45;
       MBB!P45;
       WLAX!P45;
       MLAX!P45;
       SOFT!P45;
       BASE!P45;
       ESPORTS!P45
     }),
     (FLATTEN({
       WSO!P45;
       MSO!P45;
       FH!P45;
       MGOLF!P45;
       Football!P45;
       WVB!P4"&amp;"5;
       XC!P45;
       SWIMMING!P45;
       WTEN!P45;
       TF!P45;
       WGOLF!P45;
       WBB!P45;
       MBB!P45;
       WLAX!P45;
       MLAX!P45;
       SOFT!P45;
       BASE!P45;
       ESPORTS!P45
     }) &lt;&gt; """") *
     (FLATTEN({
       WSO!P"&amp;"45;
       MSO!P45;
       FH!P45;
       MGOLF!P45;
       Football!P45;
       WVB!P45;
       XC!P45;
       SWIMMING!P45;
       WTEN!P45;
       TF!P45;
       WGOLF!P45;
       WBB!P45;
       MBB!P45;
       WLAX!P45;
       MLAX!P45;
       SOFT!P"&amp;"45;
       BASE!P45;
       ESPORTS!P45
     }) &lt;&gt; ""Status"")
   )
 ),
 """"
)
"),"⌛️ Pending")</f>
        <v>⌛️ Pending</v>
      </c>
    </row>
    <row r="46" ht="22.5" customHeight="1">
      <c r="A46" s="6">
        <v>45.0</v>
      </c>
      <c r="B46" s="11"/>
      <c r="C46" s="7">
        <v>46279.0</v>
      </c>
      <c r="D46" s="8" t="str">
        <f t="shared" si="1"/>
        <v>Monday</v>
      </c>
      <c r="E46" s="9" t="str">
        <f>TEXTJOIN(
  CHAR(10) &amp; CHAR(10),
  TRUE,
  IFERROR(WSO!E46, ""),
  IFERROR(MSO!E46, ""),
  IFERROR(FH!E46, ""),
  IFERROR(MGOLF!E46, ""),
  IFERROR(Football!E46, ""),
  IFERROR(WVB!E46, ""),
  IFERROR(XC!E46, ""),
  IFERROR(SWIMMING!E46, ""),
  IFERROR(WTEN!E46, ""),
  IFERROR(TF!E46, ""),
  IFERROR(WGOLF!E46, ""),
  IFERROR(WBB!E46, ""),
  IFERROR(MBB!E46, ""),
  IFERROR(WLAX!E46, ""),
  IFERROR(MLAX!E46, ""),
  IFERROR(SOFT!E46, ""),
  IFERROR(BASE!E46, ""),
  IFERROR(ESPORTS!E46, "")
)
</f>
        <v/>
      </c>
      <c r="F46" s="10" t="str">
        <f>IFERROR(__xludf.DUMMYFUNCTION("TEXTJOIN(
  CHAR(10) &amp; CHAR(10),
  TRUE,
  IFERROR(TEXT(FILTER(WSO!F46, LEN(WSO!F46)), ""h:mm AM/PM""), """"),
  IFERROR(TEXT(FILTER(MSO!F46, LEN(MSO!F46)), ""h:mm AM/PM""), """"),
  IFERROR(TEXT(FILTER(FH!F46, LEN(FH!F46)), ""h:mm AM/PM""), """"),
  IFER"&amp;"ROR(TEXT(FILTER(MGOLF!F46, LEN(MGOLF!F46)), ""h:mm AM/PM""), """"),
  IFERROR(TEXT(FILTER(Football!F46, LEN(Football!F46)), ""h:mm AM/PM""), """"),
  IFERROR(TEXT(FILTER(WVB!F46, LEN(WVB!F46)), ""h:mm AM/PM""), """"),
  IFERROR(TEXT(FILTER(XC!F46, LEN(XC!"&amp;"F46)), ""h:mm AM/PM""), """"),
  IFERROR(TEXT(FILTER(SWIMMING!F46, LEN(SWIMMING!F46)), ""h:mm AM/PM""), """"),
  IFERROR(TEXT(FILTER(WTEN!F46, LEN(WTEN!F46)), ""h:mm AM/PM""), """"),
  IFERROR(TEXT(FILTER(TF!F46, LEN(TF!F46)), ""h:mm AM/PM""), """"),
  IF"&amp;"ERROR(TEXT(FILTER(WGOLF!F46, LEN(WGOLF!F46)), ""h:mm AM/PM""), """"),
  IFERROR(TEXT(FILTER(WBB!F46, LEN(WBB!F46)), ""h:mm AM/PM""), """"),
  IFERROR(TEXT(FILTER(MBB!F46, LEN(MBB!F46)), ""h:mm AM/PM""), """"),
  IFERROR(TEXT(FILTER(WLAX!F46, LEN(WLAX!F46)"&amp;"), ""h:mm AM/PM""), """"),
  IFERROR(TEXT(FILTER(MLAX!F46, LEN(MLAX!F46)), ""h:mm AM/PM""), """"),
  IFERROR(TEXT(FILTER(SOFT!F46, LEN(SOFT!F46)), ""h:mm AM/PM""), """"),
  IFERROR(TEXT(FILTER(BASE!F46, LEN(BASE!F46)), ""h:mm AM/PM""), """"),
  IFERROR(TE"&amp;"XT(FILTER(ESPORTS!F46, LEN(ESPORTS!F46)), ""h:mm AM/PM""), """")
)
"),"")</f>
        <v/>
      </c>
      <c r="G46" s="11" t="str">
        <f>IFERROR(__xludf.DUMMYFUNCTION("TEXTJOIN(
  CHAR(10) &amp; CHAR(10),
  TRUE,
  IFERROR(FILTER(WSO!G46, LEN(WSO!G46)), """"),
  IFERROR(FILTER(MSO!G46, LEN(MSO!G46)), """"),
  IFERROR(FILTER(FH!G46, LEN(FH!G46)), """"),
  IFERROR(FILTER(MGOLF!G46, LEN(MGOLF!G46)), """"),
  IFERROR(FILTER(Foo"&amp;"tball!G46, LEN(Football!G46)), """"),
  IFERROR(FILTER(WVB!G46, LEN(WVB!G46)), """"),
  IFERROR(FILTER(XC!G46, LEN(XC!G46)), """"),
  IFERROR(FILTER(SWIMMING!G46, LEN(SWIMMING!G46)), """"),
  IFERROR(FILTER(WTEN!G46, LEN(WTEN!G46)), """"),
  IFERROR(FILTE"&amp;"R(TF!G46, LEN(TF!G46)), """"),
  IFERROR(FILTER(WGOLF!G46:G1000, LEN(WGOLF!G46)), """"),
  IFERROR(FILTER(WBB!G46, LEN(WBB!G46)), """"),
  IFERROR(FILTER(MBB!G46, LEN(MBB!G46)), """"),
  IFERROR(FILTER(WLAX!G46, LEN(WLAX!G46)), """"),
  IFERROR(FILTER(MLA"&amp;"X!G46, LEN(MLAX!G46)), """"),
  IFERROR(FILTER(SOFT!G46, LEN(SOFT!G46)), """"),
  IFERROR(FILTER(BASE!G46, LEN(BASE!G46)), """"),
  IFERROR(FILTER(ESPORTS!G46, LEN(ESPORTS!G46)), """")
)
"),"")</f>
        <v/>
      </c>
      <c r="H46" s="11" t="str">
        <f>IFERROR(__xludf.DUMMYFUNCTION("TEXTJOIN(
  CHAR(10) &amp; CHAR(10),
  TRUE,
  IFERROR(FILTER(WSO!H46, LEN(WSO!H46)), """"),
  IFERROR(FILTER(MSO!H46, LEN(MSO!H46)), """"),
  IFERROR(FILTER(FH!H46, LEN(FH!H46)), """"),
  IFERROR(FILTER(MGOLF!H46, LEN(MGOLF!H46)), """"),
  IFERROR(FILTER(Foo"&amp;"tball!H46, LEN(Football!H46)), """"),
  IFERROR(FILTER(WVB!H46, LEN(WVB!H46)), """"),
  IFERROR(FILTER(XC!H46, LEN(XC!H46)), """"),
  IFERROR(FILTER(SWIMMING!H46, LEN(SWIMMING!H46)), """"),
  IFERROR(FILTER(WTEN!H46, LEN(WTEN!H46)), """"),
  IFERROR(FILTE"&amp;"R(TF!H46, LEN(TF!H46)), """"),
  IFERROR(FILTER(WGOLF!H46, LEN(WGOLF!H46)), """"),
  IFERROR(FILTER(WBB!H46, LEN(WBB!H46)), """"),
  IFERROR(FILTER(MBB!H46, LEN(MBB!H46)), """"),
  IFERROR(FILTER(WLAX!H46, LEN(WLAX!H46)), """"),
  IFERROR(FILTER(MLAX!H46,"&amp;" LEN(MLAX!H46)), """"),
  IFERROR(FILTER(SOFT!H46, LEN(SOFT!H46)), """"),
  IFERROR(FILTER(BASE!H46, LEN(BASE!H46)), """"),
  IFERROR(FILTER(ESPORTS!H46, LEN(ESPORTS!H46)), """")
)
"),"")</f>
        <v/>
      </c>
      <c r="I46" s="11" t="str">
        <f>IFERROR(__xludf.DUMMYFUNCTION("TEXTJOIN(
  CHAR(10) &amp; CHAR(10),
  TRUE,
  IFERROR(ARRAYFORMULA(TEXT(FILTER(WSO!F46, LEN(WSO!F46)), ""h:mm AM/PM"")), """"),
  IFERROR(ARRAYFORMULA(TEXT(FILTER(MSO!F46, LEN(MSO!F46)), ""h:mm AM/PM"")), """"),
  IFERROR(ARRAYFORMULA(TEXT(FILTER(FH!F46, LEN"&amp;"(FH!F46)), ""h:mm AM/PM"")), """"),
  IFERROR(ARRAYFORMULA(TEXT(FILTER(MGOLF!F46, LEN(MGOLF!F46)), ""h:mm AM/PM"")), """"),
  IFERROR(ARRAYFORMULA(TEXT(FILTER(Football!F46, LEN(Football!F46)), ""h:mm AM/PM"")), """"),
  IFERROR(ARRAYFORMULA(TEXT(FILTER(WV"&amp;"B!F46, LEN(WVB!F46)), ""h:mm AM/PM"")), """"),
  IFERROR(ARRAYFORMULA(TEXT(FILTER(XC!F46, LEN(XC!F46)), ""h:mm AM/PM"")), """"),
  IFERROR(ARRAYFORMULA(TEXT(FILTER(SWIMMING!F46, LEN(SWIMMING!F46)), ""h:mm AM/PM"")), """"),
  IFERROR(ARRAYFORMULA(TEXT(FILT"&amp;"ER(WTEN!F46, LEN(WTEN!F46)), ""h:mm AM/PM"")), """"),
  IFERROR(ARRAYFORMULA(TEXT(FILTER(TF!F46, LEN(TF!F46)), ""h:mm AM/PM"")), """"),
  IFERROR(ARRAYFORMULA(TEXT(FILTER(WGOLF!F46, LEN(WGOLF!F46)), ""h:mm AM/PM"")), """"),
  IFERROR(ARRAYFORMULA(TEXT(FIL"&amp;"TER(WBB!F46, LEN(WBB!F46)), ""h:mm AM/PM"")), """"),
  IFERROR(ARRAYFORMULA(TEXT(FILTER(MBB!F46, LEN(MBB!F46)), ""h:mm AM/PM"")), """"),
  IFERROR(ARRAYFORMULA(TEXT(FILTER(WLAX!F46, LEN(WLAX!F46)), ""h:mm AM/PM"")), """"),
  IFERROR(ARRAYFORMULA(TEXT(FILT"&amp;"ER(MLAX!F46, LEN(MLAX!F46)), ""h:mm AM/PM"")), """"),
  IFERROR(ARRAYFORMULA(TEXT(FILTER(SOFT!F46, LEN(SOFT!F46)), ""h:mm AM/PM"")), """"),
  IFERROR(ARRAYFORMULA(TEXT(FILTER(BASE!F46, LEN(BASE!F46)), ""h:mm AM/PM"")), """"),
  IFERROR(ARRAYFORMULA(TEXT(F"&amp;"ILTER(ESPORTS!F46, LEN(ESPORTS!F46)), ""h:mm AM/PM"")), """")
)
"),"")</f>
        <v/>
      </c>
      <c r="J46" s="12" t="str">
        <f>IFERROR(__xludf.DUMMYFUNCTION("IFERROR(
 TEXTJOIN(
   CHAR(10) &amp; CHAR(10),
   TRUE,
   FILTER(
     FLATTEN({
       WSO!P46;
       MSO!P46;
       FH!P46;
       MGOLF!P46;
       Football!P46;
       WVB!P46;
       XC!P46;
       SWIMMING!P46;
       WTEN!P46;
       TF!P46;
      "&amp;" WGOLF!P46;
       WBB!P46;
       MBB!P46;
       WLAX!P46;
       MLAX!P46;
       SOFT!P46;
       BASE!P46;
       ESPORTS!P46
     }),
     (FLATTEN({
       WSO!P46;
       MSO!P46;
       FH!P46;
       MGOLF!P46;
       Football!P46;
       WVB!P4"&amp;"6;
       XC!P46;
       SWIMMING!P46;
       WTEN!P46;
       TF!P46;
       WGOLF!P46;
       WBB!P46;
       MBB!P46;
       WLAX!P46;
       MLAX!P46;
       SOFT!P46;
       BASE!P46;
       ESPORTS!P46
     }) &lt;&gt; """") *
     (FLATTEN({
       WSO!P"&amp;"46;
       MSO!P46;
       FH!P46;
       MGOLF!P46;
       Football!P46;
       WVB!P46;
       XC!P46;
       SWIMMING!P46;
       WTEN!P46;
       TF!P46;
       WGOLF!P46;
       WBB!P46;
       MBB!P46;
       WLAX!P46;
       MLAX!P46;
       SOFT!P"&amp;"46;
       BASE!P46;
       ESPORTS!P46
     }) &lt;&gt; ""Status"")
   )
 ),
 """"
)
"),"")</f>
        <v/>
      </c>
    </row>
    <row r="47" ht="22.5" customHeight="1">
      <c r="A47" s="6">
        <v>46.0</v>
      </c>
      <c r="B47" s="11"/>
      <c r="C47" s="7">
        <v>46280.0</v>
      </c>
      <c r="D47" s="8" t="str">
        <f t="shared" si="1"/>
        <v>Tuesday</v>
      </c>
      <c r="E47" s="9" t="str">
        <f>TEXTJOIN(
  CHAR(10) &amp; CHAR(10),
  TRUE,
  IFERROR(WSO!E47, ""),
  IFERROR(MSO!E47, ""),
  IFERROR(FH!E47, ""),
  IFERROR(MGOLF!E47, ""),
  IFERROR(Football!E47, ""),
  IFERROR(WVB!E47, ""),
  IFERROR(XC!E47, ""),
  IFERROR(SWIMMING!E47, ""),
  IFERROR(WTEN!E47, ""),
  IFERROR(TF!E47, ""),
  IFERROR(WGOLF!E47, ""),
  IFERROR(WBB!E47, ""),
  IFERROR(MBB!E47, ""),
  IFERROR(WLAX!E47, ""),
  IFERROR(MLAX!E47, ""),
  IFERROR(SOFT!E47, ""),
  IFERROR(BASE!E47, ""),
  IFERROR(ESPORTS!E47, "")
)
</f>
        <v>MSO</v>
      </c>
      <c r="F47" s="10" t="str">
        <f>IFERROR(__xludf.DUMMYFUNCTION("TEXTJOIN(
  CHAR(10) &amp; CHAR(10),
  TRUE,
  IFERROR(TEXT(FILTER(WSO!F47, LEN(WSO!F47)), ""h:mm AM/PM""), """"),
  IFERROR(TEXT(FILTER(MSO!F47, LEN(MSO!F47)), ""h:mm AM/PM""), """"),
  IFERROR(TEXT(FILTER(FH!F47, LEN(FH!F47)), ""h:mm AM/PM""), """"),
  IFER"&amp;"ROR(TEXT(FILTER(MGOLF!F47, LEN(MGOLF!F47)), ""h:mm AM/PM""), """"),
  IFERROR(TEXT(FILTER(Football!F47, LEN(Football!F47)), ""h:mm AM/PM""), """"),
  IFERROR(TEXT(FILTER(WVB!F47, LEN(WVB!F47)), ""h:mm AM/PM""), """"),
  IFERROR(TEXT(FILTER(XC!F47, LEN(XC!"&amp;"F47)), ""h:mm AM/PM""), """"),
  IFERROR(TEXT(FILTER(SWIMMING!F47, LEN(SWIMMING!F47)), ""h:mm AM/PM""), """"),
  IFERROR(TEXT(FILTER(WTEN!F47, LEN(WTEN!F47)), ""h:mm AM/PM""), """"),
  IFERROR(TEXT(FILTER(TF!F47, LEN(TF!F47)), ""h:mm AM/PM""), """"),
  IF"&amp;"ERROR(TEXT(FILTER(WGOLF!F47, LEN(WGOLF!F47)), ""h:mm AM/PM""), """"),
  IFERROR(TEXT(FILTER(WBB!F47, LEN(WBB!F47)), ""h:mm AM/PM""), """"),
  IFERROR(TEXT(FILTER(MBB!F47, LEN(MBB!F47)), ""h:mm AM/PM""), """"),
  IFERROR(TEXT(FILTER(WLAX!F47, LEN(WLAX!F47)"&amp;"), ""h:mm AM/PM""), """"),
  IFERROR(TEXT(FILTER(MLAX!F47, LEN(MLAX!F47)), ""h:mm AM/PM""), """"),
  IFERROR(TEXT(FILTER(SOFT!F47, LEN(SOFT!F47)), ""h:mm AM/PM""), """"),
  IFERROR(TEXT(FILTER(BASE!F47, LEN(BASE!F47)), ""h:mm AM/PM""), """"),
  IFERROR(TE"&amp;"XT(FILTER(ESPORTS!F47, LEN(ESPORTS!F47)), ""h:mm AM/PM""), """")
)
"),"TBD")</f>
        <v>TBD</v>
      </c>
      <c r="G47" s="11" t="str">
        <f>IFERROR(__xludf.DUMMYFUNCTION("TEXTJOIN(
  CHAR(10) &amp; CHAR(10),
  TRUE,
  IFERROR(FILTER(WSO!G47, LEN(WSO!G47)), """"),
  IFERROR(FILTER(MSO!G47, LEN(MSO!G47)), """"),
  IFERROR(FILTER(FH!G47, LEN(FH!G47)), """"),
  IFERROR(FILTER(MGOLF!G47, LEN(MGOLF!G47)), """"),
  IFERROR(FILTER(Foo"&amp;"tball!G47, LEN(Football!G47)), """"),
  IFERROR(FILTER(WVB!G47, LEN(WVB!G47)), """"),
  IFERROR(FILTER(XC!G47, LEN(XC!G47)), """"),
  IFERROR(FILTER(SWIMMING!G47, LEN(SWIMMING!G47)), """"),
  IFERROR(FILTER(WTEN!G47, LEN(WTEN!G47)), """"),
  IFERROR(FILTE"&amp;"R(TF!G47, LEN(TF!G47)), """"),
  IFERROR(FILTER(WGOLF!G47:G1000, LEN(WGOLF!G47)), """"),
  IFERROR(FILTER(WBB!G47, LEN(WBB!G47)), """"),
  IFERROR(FILTER(MBB!G47, LEN(MBB!G47)), """"),
  IFERROR(FILTER(WLAX!G47, LEN(WLAX!G47)), """"),
  IFERROR(FILTER(MLA"&amp;"X!G47, LEN(MLAX!G47)), """"),
  IFERROR(FILTER(SOFT!G47, LEN(SOFT!G47)), """"),
  IFERROR(FILTER(BASE!G47, LEN(BASE!G47)), """"),
  IFERROR(FILTER(ESPORTS!G47, LEN(ESPORTS!G47)), """")
)
"),"Bates")</f>
        <v>Bates</v>
      </c>
      <c r="H47" s="11" t="str">
        <f>IFERROR(__xludf.DUMMYFUNCTION("TEXTJOIN(
  CHAR(10) &amp; CHAR(10),
  TRUE,
  IFERROR(FILTER(WSO!H47, LEN(WSO!H47)), """"),
  IFERROR(FILTER(MSO!H47, LEN(MSO!H47)), """"),
  IFERROR(FILTER(FH!H47, LEN(FH!H47)), """"),
  IFERROR(FILTER(MGOLF!H47, LEN(MGOLF!H47)), """"),
  IFERROR(FILTER(Foo"&amp;"tball!H47, LEN(Football!H47)), """"),
  IFERROR(FILTER(WVB!H47, LEN(WVB!H47)), """"),
  IFERROR(FILTER(XC!H47, LEN(XC!H47)), """"),
  IFERROR(FILTER(SWIMMING!H47, LEN(SWIMMING!H47)), """"),
  IFERROR(FILTER(WTEN!H47, LEN(WTEN!H47)), """"),
  IFERROR(FILTE"&amp;"R(TF!H47, LEN(TF!H47)), """"),
  IFERROR(FILTER(WGOLF!H47, LEN(WGOLF!H47)), """"),
  IFERROR(FILTER(WBB!H47, LEN(WBB!H47)), """"),
  IFERROR(FILTER(MBB!H47, LEN(MBB!H47)), """"),
  IFERROR(FILTER(WLAX!H47, LEN(WLAX!H47)), """"),
  IFERROR(FILTER(MLAX!H47,"&amp;" LEN(MLAX!H47)), """"),
  IFERROR(FILTER(SOFT!H47, LEN(SOFT!H47)), """"),
  IFERROR(FILTER(BASE!H47, LEN(BASE!H47)), """"),
  IFERROR(FILTER(ESPORTS!H47, LEN(ESPORTS!H47)), """")
)
"),"Away")</f>
        <v>Away</v>
      </c>
      <c r="I47" s="11" t="str">
        <f>IFERROR(__xludf.DUMMYFUNCTION("TEXTJOIN(
  CHAR(10) &amp; CHAR(10),
  TRUE,
  IFERROR(ARRAYFORMULA(TEXT(FILTER(WSO!F47, LEN(WSO!F47)), ""h:mm AM/PM"")), """"),
  IFERROR(ARRAYFORMULA(TEXT(FILTER(MSO!F47, LEN(MSO!F47)), ""h:mm AM/PM"")), """"),
  IFERROR(ARRAYFORMULA(TEXT(FILTER(FH!F47, LEN"&amp;"(FH!F47)), ""h:mm AM/PM"")), """"),
  IFERROR(ARRAYFORMULA(TEXT(FILTER(MGOLF!F47, LEN(MGOLF!F47)), ""h:mm AM/PM"")), """"),
  IFERROR(ARRAYFORMULA(TEXT(FILTER(Football!F47, LEN(Football!F47)), ""h:mm AM/PM"")), """"),
  IFERROR(ARRAYFORMULA(TEXT(FILTER(WV"&amp;"B!F47, LEN(WVB!F47)), ""h:mm AM/PM"")), """"),
  IFERROR(ARRAYFORMULA(TEXT(FILTER(XC!F47, LEN(XC!F47)), ""h:mm AM/PM"")), """"),
  IFERROR(ARRAYFORMULA(TEXT(FILTER(SWIMMING!F47, LEN(SWIMMING!F47)), ""h:mm AM/PM"")), """"),
  IFERROR(ARRAYFORMULA(TEXT(FILT"&amp;"ER(WTEN!F47, LEN(WTEN!F47)), ""h:mm AM/PM"")), """"),
  IFERROR(ARRAYFORMULA(TEXT(FILTER(TF!F47, LEN(TF!F47)), ""h:mm AM/PM"")), """"),
  IFERROR(ARRAYFORMULA(TEXT(FILTER(WGOLF!F47, LEN(WGOLF!F47)), ""h:mm AM/PM"")), """"),
  IFERROR(ARRAYFORMULA(TEXT(FIL"&amp;"TER(WBB!F47, LEN(WBB!F47)), ""h:mm AM/PM"")), """"),
  IFERROR(ARRAYFORMULA(TEXT(FILTER(MBB!F47, LEN(MBB!F47)), ""h:mm AM/PM"")), """"),
  IFERROR(ARRAYFORMULA(TEXT(FILTER(WLAX!F47, LEN(WLAX!F47)), ""h:mm AM/PM"")), """"),
  IFERROR(ARRAYFORMULA(TEXT(FILT"&amp;"ER(MLAX!F47, LEN(MLAX!F47)), ""h:mm AM/PM"")), """"),
  IFERROR(ARRAYFORMULA(TEXT(FILTER(SOFT!F47, LEN(SOFT!F47)), ""h:mm AM/PM"")), """"),
  IFERROR(ARRAYFORMULA(TEXT(FILTER(BASE!F47, LEN(BASE!F47)), ""h:mm AM/PM"")), """"),
  IFERROR(ARRAYFORMULA(TEXT(F"&amp;"ILTER(ESPORTS!F47, LEN(ESPORTS!F47)), ""h:mm AM/PM"")), """")
)
"),"TBD")</f>
        <v>TBD</v>
      </c>
      <c r="J47" s="12" t="str">
        <f>IFERROR(__xludf.DUMMYFUNCTION("IFERROR(
 TEXTJOIN(
   CHAR(10) &amp; CHAR(10),
   TRUE,
   FILTER(
     FLATTEN({
       WSO!P47;
       MSO!P47;
       FH!P47;
       MGOLF!P47;
       Football!P47;
       WVB!P47;
       XC!P47;
       SWIMMING!P47;
       WTEN!P47;
       TF!P47;
      "&amp;" WGOLF!P47;
       WBB!P47;
       MBB!P47;
       WLAX!P47;
       MLAX!P47;
       SOFT!P47;
       BASE!P47;
       ESPORTS!P47
     }),
     (FLATTEN({
       WSO!P47;
       MSO!P47;
       FH!P47;
       MGOLF!P47;
       Football!P47;
       WVB!P4"&amp;"7;
       XC!P47;
       SWIMMING!P47;
       WTEN!P47;
       TF!P47;
       WGOLF!P47;
       WBB!P47;
       MBB!P47;
       WLAX!P47;
       MLAX!P47;
       SOFT!P47;
       BASE!P47;
       ESPORTS!P47
     }) &lt;&gt; """") *
     (FLATTEN({
       WSO!P"&amp;"47;
       MSO!P47;
       FH!P47;
       MGOLF!P47;
       Football!P47;
       WVB!P47;
       XC!P47;
       SWIMMING!P47;
       WTEN!P47;
       TF!P47;
       WGOLF!P47;
       WBB!P47;
       MBB!P47;
       WLAX!P47;
       MLAX!P47;
       SOFT!P"&amp;"47;
       BASE!P47;
       ESPORTS!P47
     }) &lt;&gt; ""Status"")
   )
 ),
 """"
)
"),"⌛️ Pending")</f>
        <v>⌛️ Pending</v>
      </c>
    </row>
    <row r="48" ht="22.5" customHeight="1">
      <c r="A48" s="6">
        <v>47.0</v>
      </c>
      <c r="B48" s="11"/>
      <c r="C48" s="7">
        <v>46281.0</v>
      </c>
      <c r="D48" s="8" t="str">
        <f t="shared" si="1"/>
        <v>Wednesday</v>
      </c>
      <c r="E48" s="9" t="str">
        <f>TEXTJOIN(
  CHAR(10) &amp; CHAR(10),
  TRUE,
  IFERROR(WSO!E48, ""),
  IFERROR(MSO!E48, ""),
  IFERROR(FH!E48, ""),
  IFERROR(MGOLF!E48, ""),
  IFERROR(Football!E48, ""),
  IFERROR(WVB!E48, ""),
  IFERROR(XC!E48, ""),
  IFERROR(SWIMMING!E48, ""),
  IFERROR(WTEN!E48, ""),
  IFERROR(TF!E48, ""),
  IFERROR(WGOLF!E48, ""),
  IFERROR(WBB!E48, ""),
  IFERROR(MBB!E48, ""),
  IFERROR(WLAX!E48, ""),
  IFERROR(MLAX!E48, ""),
  IFERROR(SOFT!E48, ""),
  IFERROR(BASE!E48, ""),
  IFERROR(ESPORTS!E48, "")
)
</f>
        <v>WSO</v>
      </c>
      <c r="F48" s="10" t="str">
        <f>IFERROR(__xludf.DUMMYFUNCTION("TEXTJOIN(
  CHAR(10) &amp; CHAR(10),
  TRUE,
  IFERROR(TEXT(FILTER(WSO!F48, LEN(WSO!F48)), ""h:mm AM/PM""), """"),
  IFERROR(TEXT(FILTER(MSO!F48, LEN(MSO!F48)), ""h:mm AM/PM""), """"),
  IFERROR(TEXT(FILTER(FH!F48, LEN(FH!F48)), ""h:mm AM/PM""), """"),
  IFER"&amp;"ROR(TEXT(FILTER(MGOLF!F48, LEN(MGOLF!F48)), ""h:mm AM/PM""), """"),
  IFERROR(TEXT(FILTER(Football!F48, LEN(Football!F48)), ""h:mm AM/PM""), """"),
  IFERROR(TEXT(FILTER(WVB!F48, LEN(WVB!F48)), ""h:mm AM/PM""), """"),
  IFERROR(TEXT(FILTER(XC!F48, LEN(XC!"&amp;"F48)), ""h:mm AM/PM""), """"),
  IFERROR(TEXT(FILTER(SWIMMING!F48, LEN(SWIMMING!F48)), ""h:mm AM/PM""), """"),
  IFERROR(TEXT(FILTER(WTEN!F48, LEN(WTEN!F48)), ""h:mm AM/PM""), """"),
  IFERROR(TEXT(FILTER(TF!F48, LEN(TF!F48)), ""h:mm AM/PM""), """"),
  IF"&amp;"ERROR(TEXT(FILTER(WGOLF!F48, LEN(WGOLF!F48)), ""h:mm AM/PM""), """"),
  IFERROR(TEXT(FILTER(WBB!F48, LEN(WBB!F48)), ""h:mm AM/PM""), """"),
  IFERROR(TEXT(FILTER(MBB!F48, LEN(MBB!F48)), ""h:mm AM/PM""), """"),
  IFERROR(TEXT(FILTER(WLAX!F48, LEN(WLAX!F48)"&amp;"), ""h:mm AM/PM""), """"),
  IFERROR(TEXT(FILTER(MLAX!F48, LEN(MLAX!F48)), ""h:mm AM/PM""), """"),
  IFERROR(TEXT(FILTER(SOFT!F48, LEN(SOFT!F48)), ""h:mm AM/PM""), """"),
  IFERROR(TEXT(FILTER(BASE!F48, LEN(BASE!F48)), ""h:mm AM/PM""), """"),
  IFERROR(TE"&amp;"XT(FILTER(ESPORTS!F48, LEN(ESPORTS!F48)), ""h:mm AM/PM""), """")
)
"),"6:00 PM")</f>
        <v>6:00 PM</v>
      </c>
      <c r="G48" s="11" t="str">
        <f>IFERROR(__xludf.DUMMYFUNCTION("TEXTJOIN(
  CHAR(10) &amp; CHAR(10),
  TRUE,
  IFERROR(FILTER(WSO!G48, LEN(WSO!G48)), """"),
  IFERROR(FILTER(MSO!G48, LEN(MSO!G48)), """"),
  IFERROR(FILTER(FH!G48, LEN(FH!G48)), """"),
  IFERROR(FILTER(MGOLF!G48, LEN(MGOLF!G48)), """"),
  IFERROR(FILTER(Foo"&amp;"tball!G48, LEN(Football!G48)), """"),
  IFERROR(FILTER(WVB!G48, LEN(WVB!G48)), """"),
  IFERROR(FILTER(XC!G48, LEN(XC!G48)), """"),
  IFERROR(FILTER(SWIMMING!G48, LEN(SWIMMING!G48)), """"),
  IFERROR(FILTER(WTEN!G48, LEN(WTEN!G48)), """"),
  IFERROR(FILTE"&amp;"R(TF!G48, LEN(TF!G48)), """"),
  IFERROR(FILTER(WGOLF!G48:G1000, LEN(WGOLF!G48)), """"),
  IFERROR(FILTER(WBB!G48, LEN(WBB!G48)), """"),
  IFERROR(FILTER(MBB!G48, LEN(MBB!G48)), """"),
  IFERROR(FILTER(WLAX!G48, LEN(WLAX!G48)), """"),
  IFERROR(FILTER(MLA"&amp;"X!G48, LEN(MLAX!G48)), """"),
  IFERROR(FILTER(SOFT!G48, LEN(SOFT!G48)), """"),
  IFERROR(FILTER(BASE!G48, LEN(BASE!G48)), """"),
  IFERROR(FILTER(ESPORTS!G48, LEN(ESPORTS!G48)), """")
)
"),"USM")</f>
        <v>USM</v>
      </c>
      <c r="H48" s="11" t="str">
        <f>IFERROR(__xludf.DUMMYFUNCTION("TEXTJOIN(
  CHAR(10) &amp; CHAR(10),
  TRUE,
  IFERROR(FILTER(WSO!H48, LEN(WSO!H48)), """"),
  IFERROR(FILTER(MSO!H48, LEN(MSO!H48)), """"),
  IFERROR(FILTER(FH!H48, LEN(FH!H48)), """"),
  IFERROR(FILTER(MGOLF!H48, LEN(MGOLF!H48)), """"),
  IFERROR(FILTER(Foo"&amp;"tball!H48, LEN(Football!H48)), """"),
  IFERROR(FILTER(WVB!H48, LEN(WVB!H48)), """"),
  IFERROR(FILTER(XC!H48, LEN(XC!H48)), """"),
  IFERROR(FILTER(SWIMMING!H48, LEN(SWIMMING!H48)), """"),
  IFERROR(FILTER(WTEN!H48, LEN(WTEN!H48)), """"),
  IFERROR(FILTE"&amp;"R(TF!H48, LEN(TF!H48)), """"),
  IFERROR(FILTER(WGOLF!H48, LEN(WGOLF!H48)), """"),
  IFERROR(FILTER(WBB!H48, LEN(WBB!H48)), """"),
  IFERROR(FILTER(MBB!H48, LEN(MBB!H48)), """"),
  IFERROR(FILTER(WLAX!H48, LEN(WLAX!H48)), """"),
  IFERROR(FILTER(MLAX!H48,"&amp;" LEN(MLAX!H48)), """"),
  IFERROR(FILTER(SOFT!H48, LEN(SOFT!H48)), """"),
  IFERROR(FILTER(BASE!H48, LEN(BASE!H48)), """"),
  IFERROR(FILTER(ESPORTS!H48, LEN(ESPORTS!H48)), """")
)
"),"Home")</f>
        <v>Home</v>
      </c>
      <c r="I48" s="11" t="str">
        <f>IFERROR(__xludf.DUMMYFUNCTION("TEXTJOIN(
  CHAR(10) &amp; CHAR(10),
  TRUE,
  IFERROR(ARRAYFORMULA(TEXT(FILTER(WSO!F48, LEN(WSO!F48)), ""h:mm AM/PM"")), """"),
  IFERROR(ARRAYFORMULA(TEXT(FILTER(MSO!F48, LEN(MSO!F48)), ""h:mm AM/PM"")), """"),
  IFERROR(ARRAYFORMULA(TEXT(FILTER(FH!F48, LEN"&amp;"(FH!F48)), ""h:mm AM/PM"")), """"),
  IFERROR(ARRAYFORMULA(TEXT(FILTER(MGOLF!F48, LEN(MGOLF!F48)), ""h:mm AM/PM"")), """"),
  IFERROR(ARRAYFORMULA(TEXT(FILTER(Football!F48, LEN(Football!F48)), ""h:mm AM/PM"")), """"),
  IFERROR(ARRAYFORMULA(TEXT(FILTER(WV"&amp;"B!F48, LEN(WVB!F48)), ""h:mm AM/PM"")), """"),
  IFERROR(ARRAYFORMULA(TEXT(FILTER(XC!F48, LEN(XC!F48)), ""h:mm AM/PM"")), """"),
  IFERROR(ARRAYFORMULA(TEXT(FILTER(SWIMMING!F48, LEN(SWIMMING!F48)), ""h:mm AM/PM"")), """"),
  IFERROR(ARRAYFORMULA(TEXT(FILT"&amp;"ER(WTEN!F48, LEN(WTEN!F48)), ""h:mm AM/PM"")), """"),
  IFERROR(ARRAYFORMULA(TEXT(FILTER(TF!F48, LEN(TF!F48)), ""h:mm AM/PM"")), """"),
  IFERROR(ARRAYFORMULA(TEXT(FILTER(WGOLF!F48, LEN(WGOLF!F48)), ""h:mm AM/PM"")), """"),
  IFERROR(ARRAYFORMULA(TEXT(FIL"&amp;"TER(WBB!F48, LEN(WBB!F48)), ""h:mm AM/PM"")), """"),
  IFERROR(ARRAYFORMULA(TEXT(FILTER(MBB!F48, LEN(MBB!F48)), ""h:mm AM/PM"")), """"),
  IFERROR(ARRAYFORMULA(TEXT(FILTER(WLAX!F48, LEN(WLAX!F48)), ""h:mm AM/PM"")), """"),
  IFERROR(ARRAYFORMULA(TEXT(FILT"&amp;"ER(MLAX!F48, LEN(MLAX!F48)), ""h:mm AM/PM"")), """"),
  IFERROR(ARRAYFORMULA(TEXT(FILTER(SOFT!F48, LEN(SOFT!F48)), ""h:mm AM/PM"")), """"),
  IFERROR(ARRAYFORMULA(TEXT(FILTER(BASE!F48, LEN(BASE!F48)), ""h:mm AM/PM"")), """"),
  IFERROR(ARRAYFORMULA(TEXT(F"&amp;"ILTER(ESPORTS!F48, LEN(ESPORTS!F48)), ""h:mm AM/PM"")), """")
)
"),"6:00 PM")</f>
        <v>6:00 PM</v>
      </c>
      <c r="J48" s="12" t="str">
        <f>IFERROR(__xludf.DUMMYFUNCTION("IFERROR(
 TEXTJOIN(
   CHAR(10) &amp; CHAR(10),
   TRUE,
   FILTER(
     FLATTEN({
       WSO!P48;
       MSO!P48;
       FH!P48;
       MGOLF!P48;
       Football!P48;
       WVB!P48;
       XC!P48;
       SWIMMING!P48;
       WTEN!P48;
       TF!P48;
      "&amp;" WGOLF!P48;
       WBB!P48;
       MBB!P48;
       WLAX!P48;
       MLAX!P48;
       SOFT!P48;
       BASE!P48;
       ESPORTS!P48
     }),
     (FLATTEN({
       WSO!P48;
       MSO!P48;
       FH!P48;
       MGOLF!P48;
       Football!P48;
       WVB!P4"&amp;"8;
       XC!P48;
       SWIMMING!P48;
       WTEN!P48;
       TF!P48;
       WGOLF!P48;
       WBB!P48;
       MBB!P48;
       WLAX!P48;
       MLAX!P48;
       SOFT!P48;
       BASE!P48;
       ESPORTS!P48
     }) &lt;&gt; """") *
     (FLATTEN({
       WSO!P"&amp;"48;
       MSO!P48;
       FH!P48;
       MGOLF!P48;
       Football!P48;
       WVB!P48;
       XC!P48;
       SWIMMING!P48;
       WTEN!P48;
       TF!P48;
       WGOLF!P48;
       WBB!P48;
       MBB!P48;
       WLAX!P48;
       MLAX!P48;
       SOFT!P"&amp;"48;
       BASE!P48;
       ESPORTS!P48
     }) &lt;&gt; ""Status"")
   )
 ),
 """"
)
"),"⌛️ Pending")</f>
        <v>⌛️ Pending</v>
      </c>
    </row>
    <row r="49" ht="22.5" customHeight="1">
      <c r="A49" s="6">
        <v>48.0</v>
      </c>
      <c r="B49" s="11"/>
      <c r="C49" s="7">
        <v>46282.0</v>
      </c>
      <c r="D49" s="8" t="str">
        <f t="shared" si="1"/>
        <v>Thursday</v>
      </c>
      <c r="E49" s="9" t="str">
        <f>TEXTJOIN(
  CHAR(10) &amp; CHAR(10),
  TRUE,
  IFERROR(WSO!E49, ""),
  IFERROR(MSO!E49, ""),
  IFERROR(FH!E49, ""),
  IFERROR(MGOLF!E49, ""),
  IFERROR(Football!E49, ""),
  IFERROR(WVB!E49, ""),
  IFERROR(XC!E49, ""),
  IFERROR(SWIMMING!E49, ""),
  IFERROR(WTEN!E49, ""),
  IFERROR(TF!E49, ""),
  IFERROR(WGOLF!E49, ""),
  IFERROR(WBB!E49, ""),
  IFERROR(MBB!E49, ""),
  IFERROR(WLAX!E49, ""),
  IFERROR(MLAX!E49, ""),
  IFERROR(SOFT!E49, ""),
  IFERROR(BASE!E49, ""),
  IFERROR(ESPORTS!E49, "")
)
</f>
        <v/>
      </c>
      <c r="F49" s="10" t="str">
        <f>IFERROR(__xludf.DUMMYFUNCTION("TEXTJOIN(
  CHAR(10) &amp; CHAR(10),
  TRUE,
  IFERROR(TEXT(FILTER(WSO!F49, LEN(WSO!F49)), ""h:mm AM/PM""), """"),
  IFERROR(TEXT(FILTER(MSO!F49, LEN(MSO!F49)), ""h:mm AM/PM""), """"),
  IFERROR(TEXT(FILTER(FH!F49, LEN(FH!F49)), ""h:mm AM/PM""), """"),
  IFER"&amp;"ROR(TEXT(FILTER(MGOLF!F49, LEN(MGOLF!F49)), ""h:mm AM/PM""), """"),
  IFERROR(TEXT(FILTER(Football!F49, LEN(Football!F49)), ""h:mm AM/PM""), """"),
  IFERROR(TEXT(FILTER(WVB!F49, LEN(WVB!F49)), ""h:mm AM/PM""), """"),
  IFERROR(TEXT(FILTER(XC!F49, LEN(XC!"&amp;"F49)), ""h:mm AM/PM""), """"),
  IFERROR(TEXT(FILTER(SWIMMING!F49, LEN(SWIMMING!F49)), ""h:mm AM/PM""), """"),
  IFERROR(TEXT(FILTER(WTEN!F49, LEN(WTEN!F49)), ""h:mm AM/PM""), """"),
  IFERROR(TEXT(FILTER(TF!F49, LEN(TF!F49)), ""h:mm AM/PM""), """"),
  IF"&amp;"ERROR(TEXT(FILTER(WGOLF!F49, LEN(WGOLF!F49)), ""h:mm AM/PM""), """"),
  IFERROR(TEXT(FILTER(WBB!F49, LEN(WBB!F49)), ""h:mm AM/PM""), """"),
  IFERROR(TEXT(FILTER(MBB!F49, LEN(MBB!F49)), ""h:mm AM/PM""), """"),
  IFERROR(TEXT(FILTER(WLAX!F49, LEN(WLAX!F49)"&amp;"), ""h:mm AM/PM""), """"),
  IFERROR(TEXT(FILTER(MLAX!F49, LEN(MLAX!F49)), ""h:mm AM/PM""), """"),
  IFERROR(TEXT(FILTER(SOFT!F49, LEN(SOFT!F49)), ""h:mm AM/PM""), """"),
  IFERROR(TEXT(FILTER(BASE!F49, LEN(BASE!F49)), ""h:mm AM/PM""), """"),
  IFERROR(TE"&amp;"XT(FILTER(ESPORTS!F49, LEN(ESPORTS!F49)), ""h:mm AM/PM""), """")
)
"),"")</f>
        <v/>
      </c>
      <c r="G49" s="11" t="str">
        <f>IFERROR(__xludf.DUMMYFUNCTION("TEXTJOIN(
  CHAR(10) &amp; CHAR(10),
  TRUE,
  IFERROR(FILTER(WSO!G49, LEN(WSO!G49)), """"),
  IFERROR(FILTER(MSO!G49, LEN(MSO!G49)), """"),
  IFERROR(FILTER(FH!G49, LEN(FH!G49)), """"),
  IFERROR(FILTER(MGOLF!G49, LEN(MGOLF!G49)), """"),
  IFERROR(FILTER(Foo"&amp;"tball!G49, LEN(Football!G49)), """"),
  IFERROR(FILTER(WVB!G49, LEN(WVB!G49)), """"),
  IFERROR(FILTER(XC!G49, LEN(XC!G49)), """"),
  IFERROR(FILTER(SWIMMING!G49, LEN(SWIMMING!G49)), """"),
  IFERROR(FILTER(WTEN!G49, LEN(WTEN!G49)), """"),
  IFERROR(FILTE"&amp;"R(TF!G49, LEN(TF!G49)), """"),
  IFERROR(FILTER(WGOLF!G49:G1000, LEN(WGOLF!G49)), """"),
  IFERROR(FILTER(WBB!G49, LEN(WBB!G49)), """"),
  IFERROR(FILTER(MBB!G49, LEN(MBB!G49)), """"),
  IFERROR(FILTER(WLAX!G49, LEN(WLAX!G49)), """"),
  IFERROR(FILTER(MLA"&amp;"X!G49, LEN(MLAX!G49)), """"),
  IFERROR(FILTER(SOFT!G49, LEN(SOFT!G49)), """"),
  IFERROR(FILTER(BASE!G49, LEN(BASE!G49)), """"),
  IFERROR(FILTER(ESPORTS!G49, LEN(ESPORTS!G49)), """")
)
"),"")</f>
        <v/>
      </c>
      <c r="H49" s="11" t="str">
        <f>IFERROR(__xludf.DUMMYFUNCTION("TEXTJOIN(
  CHAR(10) &amp; CHAR(10),
  TRUE,
  IFERROR(FILTER(WSO!H49, LEN(WSO!H49)), """"),
  IFERROR(FILTER(MSO!H49, LEN(MSO!H49)), """"),
  IFERROR(FILTER(FH!H49, LEN(FH!H49)), """"),
  IFERROR(FILTER(MGOLF!H49, LEN(MGOLF!H49)), """"),
  IFERROR(FILTER(Foo"&amp;"tball!H49, LEN(Football!H49)), """"),
  IFERROR(FILTER(WVB!H49, LEN(WVB!H49)), """"),
  IFERROR(FILTER(XC!H49, LEN(XC!H49)), """"),
  IFERROR(FILTER(SWIMMING!H49, LEN(SWIMMING!H49)), """"),
  IFERROR(FILTER(WTEN!H49, LEN(WTEN!H49)), """"),
  IFERROR(FILTE"&amp;"R(TF!H49, LEN(TF!H49)), """"),
  IFERROR(FILTER(WGOLF!H49, LEN(WGOLF!H49)), """"),
  IFERROR(FILTER(WBB!H49, LEN(WBB!H49)), """"),
  IFERROR(FILTER(MBB!H49, LEN(MBB!H49)), """"),
  IFERROR(FILTER(WLAX!H49, LEN(WLAX!H49)), """"),
  IFERROR(FILTER(MLAX!H49,"&amp;" LEN(MLAX!H49)), """"),
  IFERROR(FILTER(SOFT!H49, LEN(SOFT!H49)), """"),
  IFERROR(FILTER(BASE!H49, LEN(BASE!H49)), """"),
  IFERROR(FILTER(ESPORTS!H49, LEN(ESPORTS!H49)), """")
)
"),"")</f>
        <v/>
      </c>
      <c r="I49" s="11" t="str">
        <f>IFERROR(__xludf.DUMMYFUNCTION("TEXTJOIN(
  CHAR(10) &amp; CHAR(10),
  TRUE,
  IFERROR(ARRAYFORMULA(TEXT(FILTER(WSO!F49, LEN(WSO!F49)), ""h:mm AM/PM"")), """"),
  IFERROR(ARRAYFORMULA(TEXT(FILTER(MSO!F49, LEN(MSO!F49)), ""h:mm AM/PM"")), """"),
  IFERROR(ARRAYFORMULA(TEXT(FILTER(FH!F49, LEN"&amp;"(FH!F49)), ""h:mm AM/PM"")), """"),
  IFERROR(ARRAYFORMULA(TEXT(FILTER(MGOLF!F49, LEN(MGOLF!F49)), ""h:mm AM/PM"")), """"),
  IFERROR(ARRAYFORMULA(TEXT(FILTER(Football!F49, LEN(Football!F49)), ""h:mm AM/PM"")), """"),
  IFERROR(ARRAYFORMULA(TEXT(FILTER(WV"&amp;"B!F49, LEN(WVB!F49)), ""h:mm AM/PM"")), """"),
  IFERROR(ARRAYFORMULA(TEXT(FILTER(XC!F49, LEN(XC!F49)), ""h:mm AM/PM"")), """"),
  IFERROR(ARRAYFORMULA(TEXT(FILTER(SWIMMING!F49, LEN(SWIMMING!F49)), ""h:mm AM/PM"")), """"),
  IFERROR(ARRAYFORMULA(TEXT(FILT"&amp;"ER(WTEN!F49, LEN(WTEN!F49)), ""h:mm AM/PM"")), """"),
  IFERROR(ARRAYFORMULA(TEXT(FILTER(TF!F49, LEN(TF!F49)), ""h:mm AM/PM"")), """"),
  IFERROR(ARRAYFORMULA(TEXT(FILTER(WGOLF!F49, LEN(WGOLF!F49)), ""h:mm AM/PM"")), """"),
  IFERROR(ARRAYFORMULA(TEXT(FIL"&amp;"TER(WBB!F49, LEN(WBB!F49)), ""h:mm AM/PM"")), """"),
  IFERROR(ARRAYFORMULA(TEXT(FILTER(MBB!F49, LEN(MBB!F49)), ""h:mm AM/PM"")), """"),
  IFERROR(ARRAYFORMULA(TEXT(FILTER(WLAX!F49, LEN(WLAX!F49)), ""h:mm AM/PM"")), """"),
  IFERROR(ARRAYFORMULA(TEXT(FILT"&amp;"ER(MLAX!F49, LEN(MLAX!F49)), ""h:mm AM/PM"")), """"),
  IFERROR(ARRAYFORMULA(TEXT(FILTER(SOFT!F49, LEN(SOFT!F49)), ""h:mm AM/PM"")), """"),
  IFERROR(ARRAYFORMULA(TEXT(FILTER(BASE!F49, LEN(BASE!F49)), ""h:mm AM/PM"")), """"),
  IFERROR(ARRAYFORMULA(TEXT(F"&amp;"ILTER(ESPORTS!F49, LEN(ESPORTS!F49)), ""h:mm AM/PM"")), """")
)
"),"")</f>
        <v/>
      </c>
      <c r="J49" s="12" t="str">
        <f>IFERROR(__xludf.DUMMYFUNCTION("IFERROR(
 TEXTJOIN(
   CHAR(10) &amp; CHAR(10),
   TRUE,
   FILTER(
     FLATTEN({
       WSO!P49;
       MSO!P49;
       FH!P49;
       MGOLF!P49;
       Football!P49;
       WVB!P49;
       XC!P49;
       SWIMMING!P49;
       WTEN!P49;
       TF!P49;
      "&amp;" WGOLF!P49;
       WBB!P49;
       MBB!P49;
       WLAX!P49;
       MLAX!P49;
       SOFT!P49;
       BASE!P49;
       ESPORTS!P49
     }),
     (FLATTEN({
       WSO!P49;
       MSO!P49;
       FH!P49;
       MGOLF!P49;
       Football!P49;
       WVB!P4"&amp;"9;
       XC!P49;
       SWIMMING!P49;
       WTEN!P49;
       TF!P49;
       WGOLF!P49;
       WBB!P49;
       MBB!P49;
       WLAX!P49;
       MLAX!P49;
       SOFT!P49;
       BASE!P49;
       ESPORTS!P49
     }) &lt;&gt; """") *
     (FLATTEN({
       WSO!P"&amp;"49;
       MSO!P49;
       FH!P49;
       MGOLF!P49;
       Football!P49;
       WVB!P49;
       XC!P49;
       SWIMMING!P49;
       WTEN!P49;
       TF!P49;
       WGOLF!P49;
       WBB!P49;
       MBB!P49;
       WLAX!P49;
       MLAX!P49;
       SOFT!P"&amp;"49;
       BASE!P49;
       ESPORTS!P49
     }) &lt;&gt; ""Status"")
   )
 ),
 """"
)
"),"")</f>
        <v/>
      </c>
    </row>
    <row r="50" ht="22.5" customHeight="1">
      <c r="A50" s="6">
        <v>49.0</v>
      </c>
      <c r="B50" s="11"/>
      <c r="C50" s="7">
        <v>46283.0</v>
      </c>
      <c r="D50" s="8" t="str">
        <f t="shared" si="1"/>
        <v>Friday</v>
      </c>
      <c r="E50" s="9" t="str">
        <f>TEXTJOIN(
  CHAR(10) &amp; CHAR(10),
  TRUE,
  IFERROR(WSO!E50, ""),
  IFERROR(MSO!E50, ""),
  IFERROR(FH!E50, ""),
  IFERROR(MGOLF!E50, ""),
  IFERROR(Football!E50, ""),
  IFERROR(WVB!E50, ""),
  IFERROR(XC!E50, ""),
  IFERROR(SWIMMING!E50, ""),
  IFERROR(WTEN!E50, ""),
  IFERROR(TF!E50, ""),
  IFERROR(WGOLF!E50, ""),
  IFERROR(WBB!E50, ""),
  IFERROR(MBB!E50, ""),
  IFERROR(WLAX!E50, ""),
  IFERROR(MLAX!E50, ""),
  IFERROR(SOFT!E50, ""),
  IFERROR(BASE!E50, ""),
  IFERROR(ESPORTS!E50, "")
)
</f>
        <v/>
      </c>
      <c r="F50" s="10" t="str">
        <f>IFERROR(__xludf.DUMMYFUNCTION("TEXTJOIN(
  CHAR(10) &amp; CHAR(10),
  TRUE,
  IFERROR(TEXT(FILTER(WSO!F50, LEN(WSO!F50)), ""h:mm AM/PM""), """"),
  IFERROR(TEXT(FILTER(MSO!F50, LEN(MSO!F50)), ""h:mm AM/PM""), """"),
  IFERROR(TEXT(FILTER(FH!F50, LEN(FH!F50)), ""h:mm AM/PM""), """"),
  IFER"&amp;"ROR(TEXT(FILTER(MGOLF!F50, LEN(MGOLF!F50)), ""h:mm AM/PM""), """"),
  IFERROR(TEXT(FILTER(Football!F50, LEN(Football!F50)), ""h:mm AM/PM""), """"),
  IFERROR(TEXT(FILTER(WVB!F50, LEN(WVB!F50)), ""h:mm AM/PM""), """"),
  IFERROR(TEXT(FILTER(XC!F50, LEN(XC!"&amp;"F50)), ""h:mm AM/PM""), """"),
  IFERROR(TEXT(FILTER(SWIMMING!F50, LEN(SWIMMING!F50)), ""h:mm AM/PM""), """"),
  IFERROR(TEXT(FILTER(WTEN!F50, LEN(WTEN!F50)), ""h:mm AM/PM""), """"),
  IFERROR(TEXT(FILTER(TF!F50, LEN(TF!F50)), ""h:mm AM/PM""), """"),
  IF"&amp;"ERROR(TEXT(FILTER(WGOLF!F50, LEN(WGOLF!F50)), ""h:mm AM/PM""), """"),
  IFERROR(TEXT(FILTER(WBB!F50, LEN(WBB!F50)), ""h:mm AM/PM""), """"),
  IFERROR(TEXT(FILTER(MBB!F50, LEN(MBB!F50)), ""h:mm AM/PM""), """"),
  IFERROR(TEXT(FILTER(WLAX!F50, LEN(WLAX!F50)"&amp;"), ""h:mm AM/PM""), """"),
  IFERROR(TEXT(FILTER(MLAX!F50, LEN(MLAX!F50)), ""h:mm AM/PM""), """"),
  IFERROR(TEXT(FILTER(SOFT!F50, LEN(SOFT!F50)), ""h:mm AM/PM""), """"),
  IFERROR(TEXT(FILTER(BASE!F50, LEN(BASE!F50)), ""h:mm AM/PM""), """"),
  IFERROR(TE"&amp;"XT(FILTER(ESPORTS!F50, LEN(ESPORTS!F50)), ""h:mm AM/PM""), """")
)
"),"")</f>
        <v/>
      </c>
      <c r="G50" s="11" t="str">
        <f>IFERROR(__xludf.DUMMYFUNCTION("TEXTJOIN(
  CHAR(10) &amp; CHAR(10),
  TRUE,
  IFERROR(FILTER(WSO!G50, LEN(WSO!G50)), """"),
  IFERROR(FILTER(MSO!G50, LEN(MSO!G50)), """"),
  IFERROR(FILTER(FH!G50, LEN(FH!G50)), """"),
  IFERROR(FILTER(MGOLF!G50, LEN(MGOLF!G50)), """"),
  IFERROR(FILTER(Foo"&amp;"tball!G50, LEN(Football!G50)), """"),
  IFERROR(FILTER(WVB!G50, LEN(WVB!G50)), """"),
  IFERROR(FILTER(XC!G50, LEN(XC!G50)), """"),
  IFERROR(FILTER(SWIMMING!G50, LEN(SWIMMING!G50)), """"),
  IFERROR(FILTER(WTEN!G50, LEN(WTEN!G50)), """"),
  IFERROR(FILTE"&amp;"R(TF!G50, LEN(TF!G50)), """"),
  IFERROR(FILTER(WGOLF!G50:G1000, LEN(WGOLF!G50)), """"),
  IFERROR(FILTER(WBB!G50, LEN(WBB!G50)), """"),
  IFERROR(FILTER(MBB!G50, LEN(MBB!G50)), """"),
  IFERROR(FILTER(WLAX!G50, LEN(WLAX!G50)), """"),
  IFERROR(FILTER(MLA"&amp;"X!G50, LEN(MLAX!G50)), """"),
  IFERROR(FILTER(SOFT!G50, LEN(SOFT!G50)), """"),
  IFERROR(FILTER(BASE!G50, LEN(BASE!G50)), """"),
  IFERROR(FILTER(ESPORTS!G50, LEN(ESPORTS!G50)), """")
)
"),"")</f>
        <v/>
      </c>
      <c r="H50" s="11" t="str">
        <f>IFERROR(__xludf.DUMMYFUNCTION("TEXTJOIN(
  CHAR(10) &amp; CHAR(10),
  TRUE,
  IFERROR(FILTER(WSO!H50, LEN(WSO!H50)), """"),
  IFERROR(FILTER(MSO!H50, LEN(MSO!H50)), """"),
  IFERROR(FILTER(FH!H50, LEN(FH!H50)), """"),
  IFERROR(FILTER(MGOLF!H50, LEN(MGOLF!H50)), """"),
  IFERROR(FILTER(Foo"&amp;"tball!H50, LEN(Football!H50)), """"),
  IFERROR(FILTER(WVB!H50, LEN(WVB!H50)), """"),
  IFERROR(FILTER(XC!H50, LEN(XC!H50)), """"),
  IFERROR(FILTER(SWIMMING!H50, LEN(SWIMMING!H50)), """"),
  IFERROR(FILTER(WTEN!H50, LEN(WTEN!H50)), """"),
  IFERROR(FILTE"&amp;"R(TF!H50, LEN(TF!H50)), """"),
  IFERROR(FILTER(WGOLF!H50, LEN(WGOLF!H50)), """"),
  IFERROR(FILTER(WBB!H50, LEN(WBB!H50)), """"),
  IFERROR(FILTER(MBB!H50, LEN(MBB!H50)), """"),
  IFERROR(FILTER(WLAX!H50, LEN(WLAX!H50)), """"),
  IFERROR(FILTER(MLAX!H50,"&amp;" LEN(MLAX!H50)), """"),
  IFERROR(FILTER(SOFT!H50, LEN(SOFT!H50)), """"),
  IFERROR(FILTER(BASE!H50, LEN(BASE!H50)), """"),
  IFERROR(FILTER(ESPORTS!H50, LEN(ESPORTS!H50)), """")
)
"),"")</f>
        <v/>
      </c>
      <c r="I50" s="11" t="str">
        <f>IFERROR(__xludf.DUMMYFUNCTION("TEXTJOIN(
  CHAR(10) &amp; CHAR(10),
  TRUE,
  IFERROR(ARRAYFORMULA(TEXT(FILTER(WSO!F50, LEN(WSO!F50)), ""h:mm AM/PM"")), """"),
  IFERROR(ARRAYFORMULA(TEXT(FILTER(MSO!F50, LEN(MSO!F50)), ""h:mm AM/PM"")), """"),
  IFERROR(ARRAYFORMULA(TEXT(FILTER(FH!F50, LEN"&amp;"(FH!F50)), ""h:mm AM/PM"")), """"),
  IFERROR(ARRAYFORMULA(TEXT(FILTER(MGOLF!F50, LEN(MGOLF!F50)), ""h:mm AM/PM"")), """"),
  IFERROR(ARRAYFORMULA(TEXT(FILTER(Football!F50, LEN(Football!F50)), ""h:mm AM/PM"")), """"),
  IFERROR(ARRAYFORMULA(TEXT(FILTER(WV"&amp;"B!F50, LEN(WVB!F50)), ""h:mm AM/PM"")), """"),
  IFERROR(ARRAYFORMULA(TEXT(FILTER(XC!F50, LEN(XC!F50)), ""h:mm AM/PM"")), """"),
  IFERROR(ARRAYFORMULA(TEXT(FILTER(SWIMMING!F50, LEN(SWIMMING!F50)), ""h:mm AM/PM"")), """"),
  IFERROR(ARRAYFORMULA(TEXT(FILT"&amp;"ER(WTEN!F50, LEN(WTEN!F50)), ""h:mm AM/PM"")), """"),
  IFERROR(ARRAYFORMULA(TEXT(FILTER(TF!F50, LEN(TF!F50)), ""h:mm AM/PM"")), """"),
  IFERROR(ARRAYFORMULA(TEXT(FILTER(WGOLF!F50, LEN(WGOLF!F50)), ""h:mm AM/PM"")), """"),
  IFERROR(ARRAYFORMULA(TEXT(FIL"&amp;"TER(WBB!F50, LEN(WBB!F50)), ""h:mm AM/PM"")), """"),
  IFERROR(ARRAYFORMULA(TEXT(FILTER(MBB!F50, LEN(MBB!F50)), ""h:mm AM/PM"")), """"),
  IFERROR(ARRAYFORMULA(TEXT(FILTER(WLAX!F50, LEN(WLAX!F50)), ""h:mm AM/PM"")), """"),
  IFERROR(ARRAYFORMULA(TEXT(FILT"&amp;"ER(MLAX!F50, LEN(MLAX!F50)), ""h:mm AM/PM"")), """"),
  IFERROR(ARRAYFORMULA(TEXT(FILTER(SOFT!F50, LEN(SOFT!F50)), ""h:mm AM/PM"")), """"),
  IFERROR(ARRAYFORMULA(TEXT(FILTER(BASE!F50, LEN(BASE!F50)), ""h:mm AM/PM"")), """"),
  IFERROR(ARRAYFORMULA(TEXT(F"&amp;"ILTER(ESPORTS!F50, LEN(ESPORTS!F50)), ""h:mm AM/PM"")), """")
)
"),"")</f>
        <v/>
      </c>
      <c r="J50" s="12" t="str">
        <f>IFERROR(__xludf.DUMMYFUNCTION("IFERROR(
 TEXTJOIN(
   CHAR(10) &amp; CHAR(10),
   TRUE,
   FILTER(
     FLATTEN({
       WSO!P50;
       MSO!P50;
       FH!P50;
       MGOLF!P50;
       Football!P50;
       WVB!P50;
       XC!P50;
       SWIMMING!P50;
       WTEN!P50;
       TF!P50;
      "&amp;" WGOLF!P50;
       WBB!P50;
       MBB!P50;
       WLAX!P50;
       MLAX!P50;
       SOFT!P50;
       BASE!P50;
       ESPORTS!P50
     }),
     (FLATTEN({
       WSO!P50;
       MSO!P50;
       FH!P50;
       MGOLF!P50;
       Football!P50;
       WVB!P5"&amp;"0;
       XC!P50;
       SWIMMING!P50;
       WTEN!P50;
       TF!P50;
       WGOLF!P50;
       WBB!P50;
       MBB!P50;
       WLAX!P50;
       MLAX!P50;
       SOFT!P50;
       BASE!P50;
       ESPORTS!P50
     }) &lt;&gt; """") *
     (FLATTEN({
       WSO!P"&amp;"50;
       MSO!P50;
       FH!P50;
       MGOLF!P50;
       Football!P50;
       WVB!P50;
       XC!P50;
       SWIMMING!P50;
       WTEN!P50;
       TF!P50;
       WGOLF!P50;
       WBB!P50;
       MBB!P50;
       WLAX!P50;
       MLAX!P50;
       SOFT!P"&amp;"50;
       BASE!P50;
       ESPORTS!P50
     }) &lt;&gt; ""Status"")
   )
 ),
 """"
)
"),"")</f>
        <v/>
      </c>
    </row>
    <row r="51" ht="22.5" customHeight="1">
      <c r="A51" s="6">
        <v>50.0</v>
      </c>
      <c r="B51" s="11"/>
      <c r="C51" s="7">
        <v>46284.0</v>
      </c>
      <c r="D51" s="8" t="str">
        <f t="shared" si="1"/>
        <v>Saturday</v>
      </c>
      <c r="E51" s="9" t="str">
        <f>TEXTJOIN(
  CHAR(10) &amp; CHAR(10),
  TRUE,
  IFERROR(WSO!E51, ""),
  IFERROR(MSO!E51, ""),
  IFERROR(FH!E51, ""),
  IFERROR(MGOLF!E51, ""),
  IFERROR(Football!E51, ""),
  IFERROR(WVB!E51, ""),
  IFERROR(XC!E51, ""),
  IFERROR(SWIMMING!E51, ""),
  IFERROR(WTEN!E51, ""),
  IFERROR(TF!E51, ""),
  IFERROR(WGOLF!E51, ""),
  IFERROR(WBB!E51, ""),
  IFERROR(MBB!E51, ""),
  IFERROR(WLAX!E51, ""),
  IFERROR(MLAX!E51, ""),
  IFERROR(SOFT!E51, ""),
  IFERROR(BASE!E51, ""),
  IFERROR(ESPORTS!E51, "")
)
</f>
        <v>WSO
MSO</v>
      </c>
      <c r="F51" s="10" t="str">
        <f>IFERROR(__xludf.DUMMYFUNCTION("TEXTJOIN(
  CHAR(10) &amp; CHAR(10),
  TRUE,
  IFERROR(TEXT(FILTER(WSO!F51, LEN(WSO!F51)), ""h:mm AM/PM""), """"),
  IFERROR(TEXT(FILTER(MSO!F51, LEN(MSO!F51)), ""h:mm AM/PM""), """"),
  IFERROR(TEXT(FILTER(FH!F51, LEN(FH!F51)), ""h:mm AM/PM""), """"),
  IFER"&amp;"ROR(TEXT(FILTER(MGOLF!F51, LEN(MGOLF!F51)), ""h:mm AM/PM""), """"),
  IFERROR(TEXT(FILTER(Football!F51, LEN(Football!F51)), ""h:mm AM/PM""), """"),
  IFERROR(TEXT(FILTER(WVB!F51, LEN(WVB!F51)), ""h:mm AM/PM""), """"),
  IFERROR(TEXT(FILTER(XC!F51, LEN(XC!"&amp;"F51)), ""h:mm AM/PM""), """"),
  IFERROR(TEXT(FILTER(SWIMMING!F51, LEN(SWIMMING!F51)), ""h:mm AM/PM""), """"),
  IFERROR(TEXT(FILTER(WTEN!F51, LEN(WTEN!F51)), ""h:mm AM/PM""), """"),
  IFERROR(TEXT(FILTER(TF!F51, LEN(TF!F51)), ""h:mm AM/PM""), """"),
  IF"&amp;"ERROR(TEXT(FILTER(WGOLF!F51, LEN(WGOLF!F51)), ""h:mm AM/PM""), """"),
  IFERROR(TEXT(FILTER(WBB!F51, LEN(WBB!F51)), ""h:mm AM/PM""), """"),
  IFERROR(TEXT(FILTER(MBB!F51, LEN(MBB!F51)), ""h:mm AM/PM""), """"),
  IFERROR(TEXT(FILTER(WLAX!F51, LEN(WLAX!F51)"&amp;"), ""h:mm AM/PM""), """"),
  IFERROR(TEXT(FILTER(MLAX!F51, LEN(MLAX!F51)), ""h:mm AM/PM""), """"),
  IFERROR(TEXT(FILTER(SOFT!F51, LEN(SOFT!F51)), ""h:mm AM/PM""), """"),
  IFERROR(TEXT(FILTER(BASE!F51, LEN(BASE!F51)), ""h:mm AM/PM""), """"),
  IFERROR(TE"&amp;"XT(FILTER(ESPORTS!F51, LEN(ESPORTS!F51)), ""h:mm AM/PM""), """")
)
"),"3:30 PM
TBD")</f>
        <v>3:30 PM
TBD</v>
      </c>
      <c r="G51" s="11" t="str">
        <f>IFERROR(__xludf.DUMMYFUNCTION("TEXTJOIN(
  CHAR(10) &amp; CHAR(10),
  TRUE,
  IFERROR(FILTER(WSO!G51, LEN(WSO!G51)), """"),
  IFERROR(FILTER(MSO!G51, LEN(MSO!G51)), """"),
  IFERROR(FILTER(FH!G51, LEN(FH!G51)), """"),
  IFERROR(FILTER(MGOLF!G51, LEN(MGOLF!G51)), """"),
  IFERROR(FILTER(Foo"&amp;"tball!G51, LEN(Football!G51)), """"),
  IFERROR(FILTER(WVB!G51, LEN(WVB!G51)), """"),
  IFERROR(FILTER(XC!G51, LEN(XC!G51)), """"),
  IFERROR(FILTER(SWIMMING!G51, LEN(SWIMMING!G51)), """"),
  IFERROR(FILTER(WTEN!G51, LEN(WTEN!G51)), """"),
  IFERROR(FILTE"&amp;"R(TF!G51, LEN(TF!G51)), """"),
  IFERROR(FILTER(WGOLF!G51:G1000, LEN(WGOLF!G51)), """"),
  IFERROR(FILTER(WBB!G51, LEN(WBB!G51)), """"),
  IFERROR(FILTER(MBB!G51, LEN(MBB!G51)), """"),
  IFERROR(FILTER(WLAX!G51, LEN(WLAX!G51)), """"),
  IFERROR(FILTER(MLA"&amp;"X!G51, LEN(MLAX!G51)), """"),
  IFERROR(FILTER(SOFT!G51, LEN(SOFT!G51)), """"),
  IFERROR(FILTER(BASE!G51, LEN(BASE!G51)), """"),
  IFERROR(FILTER(ESPORTS!G51, LEN(ESPORTS!G51)), """")
)
"),"Lesley
Lesley")</f>
        <v>Lesley
Lesley</v>
      </c>
      <c r="H51" s="11" t="str">
        <f>IFERROR(__xludf.DUMMYFUNCTION("TEXTJOIN(
  CHAR(10) &amp; CHAR(10),
  TRUE,
  IFERROR(FILTER(WSO!H51, LEN(WSO!H51)), """"),
  IFERROR(FILTER(MSO!H51, LEN(MSO!H51)), """"),
  IFERROR(FILTER(FH!H51, LEN(FH!H51)), """"),
  IFERROR(FILTER(MGOLF!H51, LEN(MGOLF!H51)), """"),
  IFERROR(FILTER(Foo"&amp;"tball!H51, LEN(Football!H51)), """"),
  IFERROR(FILTER(WVB!H51, LEN(WVB!H51)), """"),
  IFERROR(FILTER(XC!H51, LEN(XC!H51)), """"),
  IFERROR(FILTER(SWIMMING!H51, LEN(SWIMMING!H51)), """"),
  IFERROR(FILTER(WTEN!H51, LEN(WTEN!H51)), """"),
  IFERROR(FILTE"&amp;"R(TF!H51, LEN(TF!H51)), """"),
  IFERROR(FILTER(WGOLF!H51, LEN(WGOLF!H51)), """"),
  IFERROR(FILTER(WBB!H51, LEN(WBB!H51)), """"),
  IFERROR(FILTER(MBB!H51, LEN(MBB!H51)), """"),
  IFERROR(FILTER(WLAX!H51, LEN(WLAX!H51)), """"),
  IFERROR(FILTER(MLAX!H51,"&amp;" LEN(MLAX!H51)), """"),
  IFERROR(FILTER(SOFT!H51, LEN(SOFT!H51)), """"),
  IFERROR(FILTER(BASE!H51, LEN(BASE!H51)), """"),
  IFERROR(FILTER(ESPORTS!H51, LEN(ESPORTS!H51)), """")
)
"),"Away
Away")</f>
        <v>Away
Away</v>
      </c>
      <c r="I51" s="11" t="str">
        <f>IFERROR(__xludf.DUMMYFUNCTION("TEXTJOIN(
  CHAR(10) &amp; CHAR(10),
  TRUE,
  IFERROR(ARRAYFORMULA(TEXT(FILTER(WSO!F51, LEN(WSO!F51)), ""h:mm AM/PM"")), """"),
  IFERROR(ARRAYFORMULA(TEXT(FILTER(MSO!F51, LEN(MSO!F51)), ""h:mm AM/PM"")), """"),
  IFERROR(ARRAYFORMULA(TEXT(FILTER(FH!F51, LEN"&amp;"(FH!F51)), ""h:mm AM/PM"")), """"),
  IFERROR(ARRAYFORMULA(TEXT(FILTER(MGOLF!F51, LEN(MGOLF!F51)), ""h:mm AM/PM"")), """"),
  IFERROR(ARRAYFORMULA(TEXT(FILTER(Football!F51, LEN(Football!F51)), ""h:mm AM/PM"")), """"),
  IFERROR(ARRAYFORMULA(TEXT(FILTER(WV"&amp;"B!F51, LEN(WVB!F51)), ""h:mm AM/PM"")), """"),
  IFERROR(ARRAYFORMULA(TEXT(FILTER(XC!F51, LEN(XC!F51)), ""h:mm AM/PM"")), """"),
  IFERROR(ARRAYFORMULA(TEXT(FILTER(SWIMMING!F51, LEN(SWIMMING!F51)), ""h:mm AM/PM"")), """"),
  IFERROR(ARRAYFORMULA(TEXT(FILT"&amp;"ER(WTEN!F51, LEN(WTEN!F51)), ""h:mm AM/PM"")), """"),
  IFERROR(ARRAYFORMULA(TEXT(FILTER(TF!F51, LEN(TF!F51)), ""h:mm AM/PM"")), """"),
  IFERROR(ARRAYFORMULA(TEXT(FILTER(WGOLF!F51, LEN(WGOLF!F51)), ""h:mm AM/PM"")), """"),
  IFERROR(ARRAYFORMULA(TEXT(FIL"&amp;"TER(WBB!F51, LEN(WBB!F51)), ""h:mm AM/PM"")), """"),
  IFERROR(ARRAYFORMULA(TEXT(FILTER(MBB!F51, LEN(MBB!F51)), ""h:mm AM/PM"")), """"),
  IFERROR(ARRAYFORMULA(TEXT(FILTER(WLAX!F51, LEN(WLAX!F51)), ""h:mm AM/PM"")), """"),
  IFERROR(ARRAYFORMULA(TEXT(FILT"&amp;"ER(MLAX!F51, LEN(MLAX!F51)), ""h:mm AM/PM"")), """"),
  IFERROR(ARRAYFORMULA(TEXT(FILTER(SOFT!F51, LEN(SOFT!F51)), ""h:mm AM/PM"")), """"),
  IFERROR(ARRAYFORMULA(TEXT(FILTER(BASE!F51, LEN(BASE!F51)), ""h:mm AM/PM"")), """"),
  IFERROR(ARRAYFORMULA(TEXT(F"&amp;"ILTER(ESPORTS!F51, LEN(ESPORTS!F51)), ""h:mm AM/PM"")), """")
)
"),"3:30 PM
TBD")</f>
        <v>3:30 PM
TBD</v>
      </c>
      <c r="J51" s="12" t="str">
        <f>IFERROR(__xludf.DUMMYFUNCTION("IFERROR(
 TEXTJOIN(
   CHAR(10) &amp; CHAR(10),
   TRUE,
   FILTER(
     FLATTEN({
       WSO!P51;
       MSO!P51;
       FH!P51;
       MGOLF!P51;
       Football!P51;
       WVB!P51;
       XC!P51;
       SWIMMING!P51;
       WTEN!P51;
       TF!P51;
      "&amp;" WGOLF!P51;
       WBB!P51;
       MBB!P51;
       WLAX!P51;
       MLAX!P51;
       SOFT!P51;
       BASE!P51;
       ESPORTS!P51
     }),
     (FLATTEN({
       WSO!P51;
       MSO!P51;
       FH!P51;
       MGOLF!P51;
       Football!P51;
       WVB!P5"&amp;"1;
       XC!P51;
       SWIMMING!P51;
       WTEN!P51;
       TF!P51;
       WGOLF!P51;
       WBB!P51;
       MBB!P51;
       WLAX!P51;
       MLAX!P51;
       SOFT!P51;
       BASE!P51;
       ESPORTS!P51
     }) &lt;&gt; """") *
     (FLATTEN({
       WSO!P"&amp;"51;
       MSO!P51;
       FH!P51;
       MGOLF!P51;
       Football!P51;
       WVB!P51;
       XC!P51;
       SWIMMING!P51;
       WTEN!P51;
       TF!P51;
       WGOLF!P51;
       WBB!P51;
       MBB!P51;
       WLAX!P51;
       MLAX!P51;
       SOFT!P"&amp;"51;
       BASE!P51;
       ESPORTS!P51
     }) &lt;&gt; ""Status"")
   )
 ),
 """"
)
"),"⌛️ Pending
⌛️ Pending")</f>
        <v>⌛️ Pending
⌛️ Pending</v>
      </c>
    </row>
    <row r="52" ht="22.5" customHeight="1">
      <c r="A52" s="6">
        <v>51.0</v>
      </c>
      <c r="B52" s="11"/>
      <c r="C52" s="7">
        <v>46285.0</v>
      </c>
      <c r="D52" s="8" t="str">
        <f t="shared" si="1"/>
        <v>Sunday</v>
      </c>
      <c r="E52" s="9" t="str">
        <f>TEXTJOIN(
  CHAR(10) &amp; CHAR(10),
  TRUE,
  IFERROR(WSO!E52, ""),
  IFERROR(MSO!E52, ""),
  IFERROR(FH!E52, ""),
  IFERROR(MGOLF!E52, ""),
  IFERROR(Football!E52, ""),
  IFERROR(WVB!E52, ""),
  IFERROR(XC!E52, ""),
  IFERROR(SWIMMING!E52, ""),
  IFERROR(WTEN!E52, ""),
  IFERROR(TF!E52, ""),
  IFERROR(WGOLF!E52, ""),
  IFERROR(WBB!E52, ""),
  IFERROR(MBB!E52, ""),
  IFERROR(WLAX!E52, ""),
  IFERROR(MLAX!E52, ""),
  IFERROR(SOFT!E52, ""),
  IFERROR(BASE!E52, ""),
  IFERROR(ESPORTS!E52, "")
)
</f>
        <v/>
      </c>
      <c r="F52" s="10" t="str">
        <f>IFERROR(__xludf.DUMMYFUNCTION("TEXTJOIN(
  CHAR(10) &amp; CHAR(10),
  TRUE,
  IFERROR(TEXT(FILTER(WSO!F52, LEN(WSO!F52)), ""h:mm AM/PM""), """"),
  IFERROR(TEXT(FILTER(MSO!F52, LEN(MSO!F52)), ""h:mm AM/PM""), """"),
  IFERROR(TEXT(FILTER(FH!F52, LEN(FH!F52)), ""h:mm AM/PM""), """"),
  IFER"&amp;"ROR(TEXT(FILTER(MGOLF!F52, LEN(MGOLF!F52)), ""h:mm AM/PM""), """"),
  IFERROR(TEXT(FILTER(Football!F52, LEN(Football!F52)), ""h:mm AM/PM""), """"),
  IFERROR(TEXT(FILTER(WVB!F52, LEN(WVB!F52)), ""h:mm AM/PM""), """"),
  IFERROR(TEXT(FILTER(XC!F52, LEN(XC!"&amp;"F52)), ""h:mm AM/PM""), """"),
  IFERROR(TEXT(FILTER(SWIMMING!F52, LEN(SWIMMING!F52)), ""h:mm AM/PM""), """"),
  IFERROR(TEXT(FILTER(WTEN!F52, LEN(WTEN!F52)), ""h:mm AM/PM""), """"),
  IFERROR(TEXT(FILTER(TF!F52, LEN(TF!F52)), ""h:mm AM/PM""), """"),
  IF"&amp;"ERROR(TEXT(FILTER(WGOLF!F52, LEN(WGOLF!F52)), ""h:mm AM/PM""), """"),
  IFERROR(TEXT(FILTER(WBB!F52, LEN(WBB!F52)), ""h:mm AM/PM""), """"),
  IFERROR(TEXT(FILTER(MBB!F52, LEN(MBB!F52)), ""h:mm AM/PM""), """"),
  IFERROR(TEXT(FILTER(WLAX!F52, LEN(WLAX!F52)"&amp;"), ""h:mm AM/PM""), """"),
  IFERROR(TEXT(FILTER(MLAX!F52, LEN(MLAX!F52)), ""h:mm AM/PM""), """"),
  IFERROR(TEXT(FILTER(SOFT!F52, LEN(SOFT!F52)), ""h:mm AM/PM""), """"),
  IFERROR(TEXT(FILTER(BASE!F52, LEN(BASE!F52)), ""h:mm AM/PM""), """"),
  IFERROR(TE"&amp;"XT(FILTER(ESPORTS!F52, LEN(ESPORTS!F52)), ""h:mm AM/PM""), """")
)
"),"")</f>
        <v/>
      </c>
      <c r="G52" s="11" t="str">
        <f>IFERROR(__xludf.DUMMYFUNCTION("TEXTJOIN(
  CHAR(10) &amp; CHAR(10),
  TRUE,
  IFERROR(FILTER(WSO!G52, LEN(WSO!G52)), """"),
  IFERROR(FILTER(MSO!G52, LEN(MSO!G52)), """"),
  IFERROR(FILTER(FH!G52, LEN(FH!G52)), """"),
  IFERROR(FILTER(MGOLF!G52, LEN(MGOLF!G52)), """"),
  IFERROR(FILTER(Foo"&amp;"tball!G52, LEN(Football!G52)), """"),
  IFERROR(FILTER(WVB!G52, LEN(WVB!G52)), """"),
  IFERROR(FILTER(XC!G52, LEN(XC!G52)), """"),
  IFERROR(FILTER(SWIMMING!G52, LEN(SWIMMING!G52)), """"),
  IFERROR(FILTER(WTEN!G52, LEN(WTEN!G52)), """"),
  IFERROR(FILTE"&amp;"R(TF!G52, LEN(TF!G52)), """"),
  IFERROR(FILTER(WGOLF!G52:G1000, LEN(WGOLF!G52)), """"),
  IFERROR(FILTER(WBB!G52, LEN(WBB!G52)), """"),
  IFERROR(FILTER(MBB!G52, LEN(MBB!G52)), """"),
  IFERROR(FILTER(WLAX!G52, LEN(WLAX!G52)), """"),
  IFERROR(FILTER(MLA"&amp;"X!G52, LEN(MLAX!G52)), """"),
  IFERROR(FILTER(SOFT!G52, LEN(SOFT!G52)), """"),
  IFERROR(FILTER(BASE!G52, LEN(BASE!G52)), """"),
  IFERROR(FILTER(ESPORTS!G52, LEN(ESPORTS!G52)), """")
)
"),"")</f>
        <v/>
      </c>
      <c r="H52" s="11" t="str">
        <f>IFERROR(__xludf.DUMMYFUNCTION("TEXTJOIN(
  CHAR(10) &amp; CHAR(10),
  TRUE,
  IFERROR(FILTER(WSO!H52, LEN(WSO!H52)), """"),
  IFERROR(FILTER(MSO!H52, LEN(MSO!H52)), """"),
  IFERROR(FILTER(FH!H52, LEN(FH!H52)), """"),
  IFERROR(FILTER(MGOLF!H52, LEN(MGOLF!H52)), """"),
  IFERROR(FILTER(Foo"&amp;"tball!H52, LEN(Football!H52)), """"),
  IFERROR(FILTER(WVB!H52, LEN(WVB!H52)), """"),
  IFERROR(FILTER(XC!H52, LEN(XC!H52)), """"),
  IFERROR(FILTER(SWIMMING!H52, LEN(SWIMMING!H52)), """"),
  IFERROR(FILTER(WTEN!H52, LEN(WTEN!H52)), """"),
  IFERROR(FILTE"&amp;"R(TF!H52, LEN(TF!H52)), """"),
  IFERROR(FILTER(WGOLF!H52, LEN(WGOLF!H52)), """"),
  IFERROR(FILTER(WBB!H52, LEN(WBB!H52)), """"),
  IFERROR(FILTER(MBB!H52, LEN(MBB!H52)), """"),
  IFERROR(FILTER(WLAX!H52, LEN(WLAX!H52)), """"),
  IFERROR(FILTER(MLAX!H52,"&amp;" LEN(MLAX!H52)), """"),
  IFERROR(FILTER(SOFT!H52, LEN(SOFT!H52)), """"),
  IFERROR(FILTER(BASE!H52, LEN(BASE!H52)), """"),
  IFERROR(FILTER(ESPORTS!H52, LEN(ESPORTS!H52)), """")
)
"),"")</f>
        <v/>
      </c>
      <c r="I52" s="11" t="str">
        <f>IFERROR(__xludf.DUMMYFUNCTION("TEXTJOIN(
  CHAR(10) &amp; CHAR(10),
  TRUE,
  IFERROR(ARRAYFORMULA(TEXT(FILTER(WSO!F52, LEN(WSO!F52)), ""h:mm AM/PM"")), """"),
  IFERROR(ARRAYFORMULA(TEXT(FILTER(MSO!F52, LEN(MSO!F52)), ""h:mm AM/PM"")), """"),
  IFERROR(ARRAYFORMULA(TEXT(FILTER(FH!F52, LEN"&amp;"(FH!F52)), ""h:mm AM/PM"")), """"),
  IFERROR(ARRAYFORMULA(TEXT(FILTER(MGOLF!F52, LEN(MGOLF!F52)), ""h:mm AM/PM"")), """"),
  IFERROR(ARRAYFORMULA(TEXT(FILTER(Football!F52, LEN(Football!F52)), ""h:mm AM/PM"")), """"),
  IFERROR(ARRAYFORMULA(TEXT(FILTER(WV"&amp;"B!F52, LEN(WVB!F52)), ""h:mm AM/PM"")), """"),
  IFERROR(ARRAYFORMULA(TEXT(FILTER(XC!F52, LEN(XC!F52)), ""h:mm AM/PM"")), """"),
  IFERROR(ARRAYFORMULA(TEXT(FILTER(SWIMMING!F52, LEN(SWIMMING!F52)), ""h:mm AM/PM"")), """"),
  IFERROR(ARRAYFORMULA(TEXT(FILT"&amp;"ER(WTEN!F52, LEN(WTEN!F52)), ""h:mm AM/PM"")), """"),
  IFERROR(ARRAYFORMULA(TEXT(FILTER(TF!F52, LEN(TF!F52)), ""h:mm AM/PM"")), """"),
  IFERROR(ARRAYFORMULA(TEXT(FILTER(WGOLF!F52, LEN(WGOLF!F52)), ""h:mm AM/PM"")), """"),
  IFERROR(ARRAYFORMULA(TEXT(FIL"&amp;"TER(WBB!F52, LEN(WBB!F52)), ""h:mm AM/PM"")), """"),
  IFERROR(ARRAYFORMULA(TEXT(FILTER(MBB!F52, LEN(MBB!F52)), ""h:mm AM/PM"")), """"),
  IFERROR(ARRAYFORMULA(TEXT(FILTER(WLAX!F52, LEN(WLAX!F52)), ""h:mm AM/PM"")), """"),
  IFERROR(ARRAYFORMULA(TEXT(FILT"&amp;"ER(MLAX!F52, LEN(MLAX!F52)), ""h:mm AM/PM"")), """"),
  IFERROR(ARRAYFORMULA(TEXT(FILTER(SOFT!F52, LEN(SOFT!F52)), ""h:mm AM/PM"")), """"),
  IFERROR(ARRAYFORMULA(TEXT(FILTER(BASE!F52, LEN(BASE!F52)), ""h:mm AM/PM"")), """"),
  IFERROR(ARRAYFORMULA(TEXT(F"&amp;"ILTER(ESPORTS!F52, LEN(ESPORTS!F52)), ""h:mm AM/PM"")), """")
)
"),"")</f>
        <v/>
      </c>
      <c r="J52" s="12" t="str">
        <f>IFERROR(__xludf.DUMMYFUNCTION("IFERROR(
 TEXTJOIN(
   CHAR(10) &amp; CHAR(10),
   TRUE,
   FILTER(
     FLATTEN({
       WSO!P52;
       MSO!P52;
       FH!P52;
       MGOLF!P52;
       Football!P52;
       WVB!P52;
       XC!P52;
       SWIMMING!P52;
       WTEN!P52;
       TF!P52;
      "&amp;" WGOLF!P52;
       WBB!P52;
       MBB!P52;
       WLAX!P52;
       MLAX!P52;
       SOFT!P52;
       BASE!P52;
       ESPORTS!P52
     }),
     (FLATTEN({
       WSO!P52;
       MSO!P52;
       FH!P52;
       MGOLF!P52;
       Football!P52;
       WVB!P5"&amp;"2;
       XC!P52;
       SWIMMING!P52;
       WTEN!P52;
       TF!P52;
       WGOLF!P52;
       WBB!P52;
       MBB!P52;
       WLAX!P52;
       MLAX!P52;
       SOFT!P52;
       BASE!P52;
       ESPORTS!P52
     }) &lt;&gt; """") *
     (FLATTEN({
       WSO!P"&amp;"52;
       MSO!P52;
       FH!P52;
       MGOLF!P52;
       Football!P52;
       WVB!P52;
       XC!P52;
       SWIMMING!P52;
       WTEN!P52;
       TF!P52;
       WGOLF!P52;
       WBB!P52;
       MBB!P52;
       WLAX!P52;
       MLAX!P52;
       SOFT!P"&amp;"52;
       BASE!P52;
       ESPORTS!P52
     }) &lt;&gt; ""Status"")
   )
 ),
 """"
)
"),"")</f>
        <v/>
      </c>
    </row>
    <row r="53" ht="22.5" customHeight="1">
      <c r="A53" s="6">
        <v>52.0</v>
      </c>
      <c r="B53" s="11"/>
      <c r="C53" s="7">
        <v>46286.0</v>
      </c>
      <c r="D53" s="8" t="str">
        <f t="shared" si="1"/>
        <v>Monday</v>
      </c>
      <c r="E53" s="9" t="str">
        <f>TEXTJOIN(
  CHAR(10) &amp; CHAR(10),
  TRUE,
  IFERROR(WSO!E53, ""),
  IFERROR(MSO!E53, ""),
  IFERROR(FH!E53, ""),
  IFERROR(MGOLF!E53, ""),
  IFERROR(Football!E53, ""),
  IFERROR(WVB!E53, ""),
  IFERROR(XC!E53, ""),
  IFERROR(SWIMMING!E53, ""),
  IFERROR(WTEN!E53, ""),
  IFERROR(TF!E53, ""),
  IFERROR(WGOLF!E53, ""),
  IFERROR(WBB!E53, ""),
  IFERROR(MBB!E53, ""),
  IFERROR(WLAX!E53, ""),
  IFERROR(MLAX!E53, ""),
  IFERROR(SOFT!E53, ""),
  IFERROR(BASE!E53, ""),
  IFERROR(ESPORTS!E53, "")
)
</f>
        <v/>
      </c>
      <c r="F53" s="10" t="str">
        <f>IFERROR(__xludf.DUMMYFUNCTION("TEXTJOIN(
  CHAR(10) &amp; CHAR(10),
  TRUE,
  IFERROR(TEXT(FILTER(WSO!F53, LEN(WSO!F53)), ""h:mm AM/PM""), """"),
  IFERROR(TEXT(FILTER(MSO!F53, LEN(MSO!F53)), ""h:mm AM/PM""), """"),
  IFERROR(TEXT(FILTER(FH!F53, LEN(FH!F53)), ""h:mm AM/PM""), """"),
  IFER"&amp;"ROR(TEXT(FILTER(MGOLF!F53, LEN(MGOLF!F53)), ""h:mm AM/PM""), """"),
  IFERROR(TEXT(FILTER(Football!F53, LEN(Football!F53)), ""h:mm AM/PM""), """"),
  IFERROR(TEXT(FILTER(WVB!F53, LEN(WVB!F53)), ""h:mm AM/PM""), """"),
  IFERROR(TEXT(FILTER(XC!F53, LEN(XC!"&amp;"F53)), ""h:mm AM/PM""), """"),
  IFERROR(TEXT(FILTER(SWIMMING!F53, LEN(SWIMMING!F53)), ""h:mm AM/PM""), """"),
  IFERROR(TEXT(FILTER(WTEN!F53, LEN(WTEN!F53)), ""h:mm AM/PM""), """"),
  IFERROR(TEXT(FILTER(TF!F53, LEN(TF!F53)), ""h:mm AM/PM""), """"),
  IF"&amp;"ERROR(TEXT(FILTER(WGOLF!F53, LEN(WGOLF!F53)), ""h:mm AM/PM""), """"),
  IFERROR(TEXT(FILTER(WBB!F53, LEN(WBB!F53)), ""h:mm AM/PM""), """"),
  IFERROR(TEXT(FILTER(MBB!F53, LEN(MBB!F53)), ""h:mm AM/PM""), """"),
  IFERROR(TEXT(FILTER(WLAX!F53, LEN(WLAX!F53)"&amp;"), ""h:mm AM/PM""), """"),
  IFERROR(TEXT(FILTER(MLAX!F53, LEN(MLAX!F53)), ""h:mm AM/PM""), """"),
  IFERROR(TEXT(FILTER(SOFT!F53, LEN(SOFT!F53)), ""h:mm AM/PM""), """"),
  IFERROR(TEXT(FILTER(BASE!F53, LEN(BASE!F53)), ""h:mm AM/PM""), """"),
  IFERROR(TE"&amp;"XT(FILTER(ESPORTS!F53, LEN(ESPORTS!F53)), ""h:mm AM/PM""), """")
)
"),"")</f>
        <v/>
      </c>
      <c r="G53" s="11" t="str">
        <f>IFERROR(__xludf.DUMMYFUNCTION("TEXTJOIN(
  CHAR(10) &amp; CHAR(10),
  TRUE,
  IFERROR(FILTER(WSO!G53, LEN(WSO!G53)), """"),
  IFERROR(FILTER(MSO!G53, LEN(MSO!G53)), """"),
  IFERROR(FILTER(FH!G53, LEN(FH!G53)), """"),
  IFERROR(FILTER(MGOLF!G53, LEN(MGOLF!G53)), """"),
  IFERROR(FILTER(Foo"&amp;"tball!G53, LEN(Football!G53)), """"),
  IFERROR(FILTER(WVB!G53, LEN(WVB!G53)), """"),
  IFERROR(FILTER(XC!G53, LEN(XC!G53)), """"),
  IFERROR(FILTER(SWIMMING!G53, LEN(SWIMMING!G53)), """"),
  IFERROR(FILTER(WTEN!G53, LEN(WTEN!G53)), """"),
  IFERROR(FILTE"&amp;"R(TF!G53, LEN(TF!G53)), """"),
  IFERROR(FILTER(WGOLF!G53:G1000, LEN(WGOLF!G53)), """"),
  IFERROR(FILTER(WBB!G53, LEN(WBB!G53)), """"),
  IFERROR(FILTER(MBB!G53, LEN(MBB!G53)), """"),
  IFERROR(FILTER(WLAX!G53, LEN(WLAX!G53)), """"),
  IFERROR(FILTER(MLA"&amp;"X!G53, LEN(MLAX!G53)), """"),
  IFERROR(FILTER(SOFT!G53, LEN(SOFT!G53)), """"),
  IFERROR(FILTER(BASE!G53, LEN(BASE!G53)), """"),
  IFERROR(FILTER(ESPORTS!G53, LEN(ESPORTS!G53)), """")
)
"),"")</f>
        <v/>
      </c>
      <c r="H53" s="11" t="str">
        <f>IFERROR(__xludf.DUMMYFUNCTION("TEXTJOIN(
  CHAR(10) &amp; CHAR(10),
  TRUE,
  IFERROR(FILTER(WSO!H53, LEN(WSO!H53)), """"),
  IFERROR(FILTER(MSO!H53, LEN(MSO!H53)), """"),
  IFERROR(FILTER(FH!H53, LEN(FH!H53)), """"),
  IFERROR(FILTER(MGOLF!H53, LEN(MGOLF!H53)), """"),
  IFERROR(FILTER(Foo"&amp;"tball!H53, LEN(Football!H53)), """"),
  IFERROR(FILTER(WVB!H53, LEN(WVB!H53)), """"),
  IFERROR(FILTER(XC!H53, LEN(XC!H53)), """"),
  IFERROR(FILTER(SWIMMING!H53, LEN(SWIMMING!H53)), """"),
  IFERROR(FILTER(WTEN!H53, LEN(WTEN!H53)), """"),
  IFERROR(FILTE"&amp;"R(TF!H53, LEN(TF!H53)), """"),
  IFERROR(FILTER(WGOLF!H53, LEN(WGOLF!H53)), """"),
  IFERROR(FILTER(WBB!H53, LEN(WBB!H53)), """"),
  IFERROR(FILTER(MBB!H53, LEN(MBB!H53)), """"),
  IFERROR(FILTER(WLAX!H53, LEN(WLAX!H53)), """"),
  IFERROR(FILTER(MLAX!H53,"&amp;" LEN(MLAX!H53)), """"),
  IFERROR(FILTER(SOFT!H53, LEN(SOFT!H53)), """"),
  IFERROR(FILTER(BASE!H53, LEN(BASE!H53)), """"),
  IFERROR(FILTER(ESPORTS!H53, LEN(ESPORTS!H53)), """")
)
"),"")</f>
        <v/>
      </c>
      <c r="I53" s="11" t="str">
        <f>IFERROR(__xludf.DUMMYFUNCTION("TEXTJOIN(
  CHAR(10) &amp; CHAR(10),
  TRUE,
  IFERROR(ARRAYFORMULA(TEXT(FILTER(WSO!F53, LEN(WSO!F53)), ""h:mm AM/PM"")), """"),
  IFERROR(ARRAYFORMULA(TEXT(FILTER(MSO!F53, LEN(MSO!F53)), ""h:mm AM/PM"")), """"),
  IFERROR(ARRAYFORMULA(TEXT(FILTER(FH!F53, LEN"&amp;"(FH!F53)), ""h:mm AM/PM"")), """"),
  IFERROR(ARRAYFORMULA(TEXT(FILTER(MGOLF!F53, LEN(MGOLF!F53)), ""h:mm AM/PM"")), """"),
  IFERROR(ARRAYFORMULA(TEXT(FILTER(Football!F53, LEN(Football!F53)), ""h:mm AM/PM"")), """"),
  IFERROR(ARRAYFORMULA(TEXT(FILTER(WV"&amp;"B!F53, LEN(WVB!F53)), ""h:mm AM/PM"")), """"),
  IFERROR(ARRAYFORMULA(TEXT(FILTER(XC!F53, LEN(XC!F53)), ""h:mm AM/PM"")), """"),
  IFERROR(ARRAYFORMULA(TEXT(FILTER(SWIMMING!F53, LEN(SWIMMING!F53)), ""h:mm AM/PM"")), """"),
  IFERROR(ARRAYFORMULA(TEXT(FILT"&amp;"ER(WTEN!F53, LEN(WTEN!F53)), ""h:mm AM/PM"")), """"),
  IFERROR(ARRAYFORMULA(TEXT(FILTER(TF!F53, LEN(TF!F53)), ""h:mm AM/PM"")), """"),
  IFERROR(ARRAYFORMULA(TEXT(FILTER(WGOLF!F53, LEN(WGOLF!F53)), ""h:mm AM/PM"")), """"),
  IFERROR(ARRAYFORMULA(TEXT(FIL"&amp;"TER(WBB!F53, LEN(WBB!F53)), ""h:mm AM/PM"")), """"),
  IFERROR(ARRAYFORMULA(TEXT(FILTER(MBB!F53, LEN(MBB!F53)), ""h:mm AM/PM"")), """"),
  IFERROR(ARRAYFORMULA(TEXT(FILTER(WLAX!F53, LEN(WLAX!F53)), ""h:mm AM/PM"")), """"),
  IFERROR(ARRAYFORMULA(TEXT(FILT"&amp;"ER(MLAX!F53, LEN(MLAX!F53)), ""h:mm AM/PM"")), """"),
  IFERROR(ARRAYFORMULA(TEXT(FILTER(SOFT!F53, LEN(SOFT!F53)), ""h:mm AM/PM"")), """"),
  IFERROR(ARRAYFORMULA(TEXT(FILTER(BASE!F53, LEN(BASE!F53)), ""h:mm AM/PM"")), """"),
  IFERROR(ARRAYFORMULA(TEXT(F"&amp;"ILTER(ESPORTS!F53, LEN(ESPORTS!F53)), ""h:mm AM/PM"")), """")
)
"),"")</f>
        <v/>
      </c>
      <c r="J53" s="12" t="str">
        <f>IFERROR(__xludf.DUMMYFUNCTION("IFERROR(
 TEXTJOIN(
   CHAR(10) &amp; CHAR(10),
   TRUE,
   FILTER(
     FLATTEN({
       WSO!P53;
       MSO!P53;
       FH!P53;
       MGOLF!P53;
       Football!P53;
       WVB!P53;
       XC!P53;
       SWIMMING!P53;
       WTEN!P53;
       TF!P53;
      "&amp;" WGOLF!P53;
       WBB!P53;
       MBB!P53;
       WLAX!P53;
       MLAX!P53;
       SOFT!P53;
       BASE!P53;
       ESPORTS!P53
     }),
     (FLATTEN({
       WSO!P53;
       MSO!P53;
       FH!P53;
       MGOLF!P53;
       Football!P53;
       WVB!P5"&amp;"3;
       XC!P53;
       SWIMMING!P53;
       WTEN!P53;
       TF!P53;
       WGOLF!P53;
       WBB!P53;
       MBB!P53;
       WLAX!P53;
       MLAX!P53;
       SOFT!P53;
       BASE!P53;
       ESPORTS!P53
     }) &lt;&gt; """") *
     (FLATTEN({
       WSO!P"&amp;"53;
       MSO!P53;
       FH!P53;
       MGOLF!P53;
       Football!P53;
       WVB!P53;
       XC!P53;
       SWIMMING!P53;
       WTEN!P53;
       TF!P53;
       WGOLF!P53;
       WBB!P53;
       MBB!P53;
       WLAX!P53;
       MLAX!P53;
       SOFT!P"&amp;"53;
       BASE!P53;
       ESPORTS!P53
     }) &lt;&gt; ""Status"")
   )
 ),
 """"
)
"),"")</f>
        <v/>
      </c>
    </row>
    <row r="54" ht="22.5" customHeight="1">
      <c r="A54" s="6">
        <v>53.0</v>
      </c>
      <c r="B54" s="11"/>
      <c r="C54" s="7">
        <v>46287.0</v>
      </c>
      <c r="D54" s="8" t="str">
        <f t="shared" si="1"/>
        <v>Tuesday</v>
      </c>
      <c r="E54" s="9" t="str">
        <f>TEXTJOIN(
  CHAR(10) &amp; CHAR(10),
  TRUE,
  IFERROR(WSO!E54, ""),
  IFERROR(MSO!E54, ""),
  IFERROR(FH!E54, ""),
  IFERROR(MGOLF!E54, ""),
  IFERROR(Football!E54, ""),
  IFERROR(WVB!E54, ""),
  IFERROR(XC!E54, ""),
  IFERROR(SWIMMING!E54, ""),
  IFERROR(WTEN!E54, ""),
  IFERROR(TF!E54, ""),
  IFERROR(WGOLF!E54, ""),
  IFERROR(WBB!E54, ""),
  IFERROR(MBB!E54, ""),
  IFERROR(WLAX!E54, ""),
  IFERROR(MLAX!E54, ""),
  IFERROR(SOFT!E54, ""),
  IFERROR(BASE!E54, ""),
  IFERROR(ESPORTS!E54, "")
)
</f>
        <v>WSO</v>
      </c>
      <c r="F54" s="10" t="str">
        <f>IFERROR(__xludf.DUMMYFUNCTION("TEXTJOIN(
  CHAR(10) &amp; CHAR(10),
  TRUE,
  IFERROR(TEXT(FILTER(WSO!F54, LEN(WSO!F54)), ""h:mm AM/PM""), """"),
  IFERROR(TEXT(FILTER(MSO!F54, LEN(MSO!F54)), ""h:mm AM/PM""), """"),
  IFERROR(TEXT(FILTER(FH!F54, LEN(FH!F54)), ""h:mm AM/PM""), """"),
  IFER"&amp;"ROR(TEXT(FILTER(MGOLF!F54, LEN(MGOLF!F54)), ""h:mm AM/PM""), """"),
  IFERROR(TEXT(FILTER(Football!F54, LEN(Football!F54)), ""h:mm AM/PM""), """"),
  IFERROR(TEXT(FILTER(WVB!F54, LEN(WVB!F54)), ""h:mm AM/PM""), """"),
  IFERROR(TEXT(FILTER(XC!F54, LEN(XC!"&amp;"F54)), ""h:mm AM/PM""), """"),
  IFERROR(TEXT(FILTER(SWIMMING!F54, LEN(SWIMMING!F54)), ""h:mm AM/PM""), """"),
  IFERROR(TEXT(FILTER(WTEN!F54, LEN(WTEN!F54)), ""h:mm AM/PM""), """"),
  IFERROR(TEXT(FILTER(TF!F54, LEN(TF!F54)), ""h:mm AM/PM""), """"),
  IF"&amp;"ERROR(TEXT(FILTER(WGOLF!F54, LEN(WGOLF!F54)), ""h:mm AM/PM""), """"),
  IFERROR(TEXT(FILTER(WBB!F54, LEN(WBB!F54)), ""h:mm AM/PM""), """"),
  IFERROR(TEXT(FILTER(MBB!F54, LEN(MBB!F54)), ""h:mm AM/PM""), """"),
  IFERROR(TEXT(FILTER(WLAX!F54, LEN(WLAX!F54)"&amp;"), ""h:mm AM/PM""), """"),
  IFERROR(TEXT(FILTER(MLAX!F54, LEN(MLAX!F54)), ""h:mm AM/PM""), """"),
  IFERROR(TEXT(FILTER(SOFT!F54, LEN(SOFT!F54)), ""h:mm AM/PM""), """"),
  IFERROR(TEXT(FILTER(BASE!F54, LEN(BASE!F54)), ""h:mm AM/PM""), """"),
  IFERROR(TE"&amp;"XT(FILTER(ESPORTS!F54, LEN(ESPORTS!F54)), ""h:mm AM/PM""), """")
)
"),"7:00 PM")</f>
        <v>7:00 PM</v>
      </c>
      <c r="G54" s="11" t="str">
        <f>IFERROR(__xludf.DUMMYFUNCTION("TEXTJOIN(
  CHAR(10) &amp; CHAR(10),
  TRUE,
  IFERROR(FILTER(WSO!G54, LEN(WSO!G54)), """"),
  IFERROR(FILTER(MSO!G54, LEN(MSO!G54)), """"),
  IFERROR(FILTER(FH!G54, LEN(FH!G54)), """"),
  IFERROR(FILTER(MGOLF!G54, LEN(MGOLF!G54)), """"),
  IFERROR(FILTER(Foo"&amp;"tball!G54, LEN(Football!G54)), """"),
  IFERROR(FILTER(WVB!G54, LEN(WVB!G54)), """"),
  IFERROR(FILTER(XC!G54, LEN(XC!G54)), """"),
  IFERROR(FILTER(SWIMMING!G54, LEN(SWIMMING!G54)), """"),
  IFERROR(FILTER(WTEN!G54, LEN(WTEN!G54)), """"),
  IFERROR(FILTE"&amp;"R(TF!G54, LEN(TF!G54)), """"),
  IFERROR(FILTER(WGOLF!G54:G1000, LEN(WGOLF!G54)), """"),
  IFERROR(FILTER(WBB!G54, LEN(WBB!G54)), """"),
  IFERROR(FILTER(MBB!G54, LEN(MBB!G54)), """"),
  IFERROR(FILTER(WLAX!G54, LEN(WLAX!G54)), """"),
  IFERROR(FILTER(MLA"&amp;"X!G54, LEN(MLAX!G54)), """"),
  IFERROR(FILTER(SOFT!G54, LEN(SOFT!G54)), """"),
  IFERROR(FILTER(BASE!G54, LEN(BASE!G54)), """"),
  IFERROR(FILTER(ESPORTS!G54, LEN(ESPORTS!G54)), """")
)
"),"Bates")</f>
        <v>Bates</v>
      </c>
      <c r="H54" s="11" t="str">
        <f>IFERROR(__xludf.DUMMYFUNCTION("TEXTJOIN(
  CHAR(10) &amp; CHAR(10),
  TRUE,
  IFERROR(FILTER(WSO!H54, LEN(WSO!H54)), """"),
  IFERROR(FILTER(MSO!H54, LEN(MSO!H54)), """"),
  IFERROR(FILTER(FH!H54, LEN(FH!H54)), """"),
  IFERROR(FILTER(MGOLF!H54, LEN(MGOLF!H54)), """"),
  IFERROR(FILTER(Foo"&amp;"tball!H54, LEN(Football!H54)), """"),
  IFERROR(FILTER(WVB!H54, LEN(WVB!H54)), """"),
  IFERROR(FILTER(XC!H54, LEN(XC!H54)), """"),
  IFERROR(FILTER(SWIMMING!H54, LEN(SWIMMING!H54)), """"),
  IFERROR(FILTER(WTEN!H54, LEN(WTEN!H54)), """"),
  IFERROR(FILTE"&amp;"R(TF!H54, LEN(TF!H54)), """"),
  IFERROR(FILTER(WGOLF!H54, LEN(WGOLF!H54)), """"),
  IFERROR(FILTER(WBB!H54, LEN(WBB!H54)), """"),
  IFERROR(FILTER(MBB!H54, LEN(MBB!H54)), """"),
  IFERROR(FILTER(WLAX!H54, LEN(WLAX!H54)), """"),
  IFERROR(FILTER(MLAX!H54,"&amp;" LEN(MLAX!H54)), """"),
  IFERROR(FILTER(SOFT!H54, LEN(SOFT!H54)), """"),
  IFERROR(FILTER(BASE!H54, LEN(BASE!H54)), """"),
  IFERROR(FILTER(ESPORTS!H54, LEN(ESPORTS!H54)), """")
)
"),"Away")</f>
        <v>Away</v>
      </c>
      <c r="I54" s="11" t="str">
        <f>IFERROR(__xludf.DUMMYFUNCTION("TEXTJOIN(
  CHAR(10) &amp; CHAR(10),
  TRUE,
  IFERROR(ARRAYFORMULA(TEXT(FILTER(WSO!F54, LEN(WSO!F54)), ""h:mm AM/PM"")), """"),
  IFERROR(ARRAYFORMULA(TEXT(FILTER(MSO!F54, LEN(MSO!F54)), ""h:mm AM/PM"")), """"),
  IFERROR(ARRAYFORMULA(TEXT(FILTER(FH!F54, LEN"&amp;"(FH!F54)), ""h:mm AM/PM"")), """"),
  IFERROR(ARRAYFORMULA(TEXT(FILTER(MGOLF!F54, LEN(MGOLF!F54)), ""h:mm AM/PM"")), """"),
  IFERROR(ARRAYFORMULA(TEXT(FILTER(Football!F54, LEN(Football!F54)), ""h:mm AM/PM"")), """"),
  IFERROR(ARRAYFORMULA(TEXT(FILTER(WV"&amp;"B!F54, LEN(WVB!F54)), ""h:mm AM/PM"")), """"),
  IFERROR(ARRAYFORMULA(TEXT(FILTER(XC!F54, LEN(XC!F54)), ""h:mm AM/PM"")), """"),
  IFERROR(ARRAYFORMULA(TEXT(FILTER(SWIMMING!F54, LEN(SWIMMING!F54)), ""h:mm AM/PM"")), """"),
  IFERROR(ARRAYFORMULA(TEXT(FILT"&amp;"ER(WTEN!F54, LEN(WTEN!F54)), ""h:mm AM/PM"")), """"),
  IFERROR(ARRAYFORMULA(TEXT(FILTER(TF!F54, LEN(TF!F54)), ""h:mm AM/PM"")), """"),
  IFERROR(ARRAYFORMULA(TEXT(FILTER(WGOLF!F54, LEN(WGOLF!F54)), ""h:mm AM/PM"")), """"),
  IFERROR(ARRAYFORMULA(TEXT(FIL"&amp;"TER(WBB!F54, LEN(WBB!F54)), ""h:mm AM/PM"")), """"),
  IFERROR(ARRAYFORMULA(TEXT(FILTER(MBB!F54, LEN(MBB!F54)), ""h:mm AM/PM"")), """"),
  IFERROR(ARRAYFORMULA(TEXT(FILTER(WLAX!F54, LEN(WLAX!F54)), ""h:mm AM/PM"")), """"),
  IFERROR(ARRAYFORMULA(TEXT(FILT"&amp;"ER(MLAX!F54, LEN(MLAX!F54)), ""h:mm AM/PM"")), """"),
  IFERROR(ARRAYFORMULA(TEXT(FILTER(SOFT!F54, LEN(SOFT!F54)), ""h:mm AM/PM"")), """"),
  IFERROR(ARRAYFORMULA(TEXT(FILTER(BASE!F54, LEN(BASE!F54)), ""h:mm AM/PM"")), """"),
  IFERROR(ARRAYFORMULA(TEXT(F"&amp;"ILTER(ESPORTS!F54, LEN(ESPORTS!F54)), ""h:mm AM/PM"")), """")
)
"),"7:00 PM")</f>
        <v>7:00 PM</v>
      </c>
      <c r="J54" s="12" t="str">
        <f>IFERROR(__xludf.DUMMYFUNCTION("IFERROR(
 TEXTJOIN(
   CHAR(10) &amp; CHAR(10),
   TRUE,
   FILTER(
     FLATTEN({
       WSO!P54;
       MSO!P54;
       FH!P54;
       MGOLF!P54;
       Football!P54;
       WVB!P54;
       XC!P54;
       SWIMMING!P54;
       WTEN!P54;
       TF!P54;
      "&amp;" WGOLF!P54;
       WBB!P54;
       MBB!P54;
       WLAX!P54;
       MLAX!P54;
       SOFT!P54;
       BASE!P54;
       ESPORTS!P54
     }),
     (FLATTEN({
       WSO!P54;
       MSO!P54;
       FH!P54;
       MGOLF!P54;
       Football!P54;
       WVB!P5"&amp;"4;
       XC!P54;
       SWIMMING!P54;
       WTEN!P54;
       TF!P54;
       WGOLF!P54;
       WBB!P54;
       MBB!P54;
       WLAX!P54;
       MLAX!P54;
       SOFT!P54;
       BASE!P54;
       ESPORTS!P54
     }) &lt;&gt; """") *
     (FLATTEN({
       WSO!P"&amp;"54;
       MSO!P54;
       FH!P54;
       MGOLF!P54;
       Football!P54;
       WVB!P54;
       XC!P54;
       SWIMMING!P54;
       WTEN!P54;
       TF!P54;
       WGOLF!P54;
       WBB!P54;
       MBB!P54;
       WLAX!P54;
       MLAX!P54;
       SOFT!P"&amp;"54;
       BASE!P54;
       ESPORTS!P54
     }) &lt;&gt; ""Status"")
   )
 ),
 """"
)
"),"⌛️ Pending")</f>
        <v>⌛️ Pending</v>
      </c>
    </row>
    <row r="55" ht="22.5" customHeight="1">
      <c r="A55" s="6">
        <v>54.0</v>
      </c>
      <c r="B55" s="11"/>
      <c r="C55" s="7">
        <v>46288.0</v>
      </c>
      <c r="D55" s="8" t="str">
        <f t="shared" si="1"/>
        <v>Wednesday</v>
      </c>
      <c r="E55" s="9" t="str">
        <f>TEXTJOIN(
  CHAR(10) &amp; CHAR(10),
  TRUE,
  IFERROR(WSO!E55, ""),
  IFERROR(MSO!E55, ""),
  IFERROR(FH!E55, ""),
  IFERROR(MGOLF!E55, ""),
  IFERROR(Football!E55, ""),
  IFERROR(WVB!E55, ""),
  IFERROR(XC!E55, ""),
  IFERROR(SWIMMING!E55, ""),
  IFERROR(WTEN!E55, ""),
  IFERROR(TF!E55, ""),
  IFERROR(WGOLF!E55, ""),
  IFERROR(WBB!E55, ""),
  IFERROR(MBB!E55, ""),
  IFERROR(WLAX!E55, ""),
  IFERROR(MLAX!E55, ""),
  IFERROR(SOFT!E55, ""),
  IFERROR(BASE!E55, ""),
  IFERROR(ESPORTS!E55, "")
)
</f>
        <v>MSO</v>
      </c>
      <c r="F55" s="10" t="str">
        <f>IFERROR(__xludf.DUMMYFUNCTION("TEXTJOIN(
  CHAR(10) &amp; CHAR(10),
  TRUE,
  IFERROR(TEXT(FILTER(WSO!F55, LEN(WSO!F55)), ""h:mm AM/PM""), """"),
  IFERROR(TEXT(FILTER(MSO!F55, LEN(MSO!F55)), ""h:mm AM/PM""), """"),
  IFERROR(TEXT(FILTER(FH!F55, LEN(FH!F55)), ""h:mm AM/PM""), """"),
  IFER"&amp;"ROR(TEXT(FILTER(MGOLF!F55, LEN(MGOLF!F55)), ""h:mm AM/PM""), """"),
  IFERROR(TEXT(FILTER(Football!F55, LEN(Football!F55)), ""h:mm AM/PM""), """"),
  IFERROR(TEXT(FILTER(WVB!F55, LEN(WVB!F55)), ""h:mm AM/PM""), """"),
  IFERROR(TEXT(FILTER(XC!F55, LEN(XC!"&amp;"F55)), ""h:mm AM/PM""), """"),
  IFERROR(TEXT(FILTER(SWIMMING!F55, LEN(SWIMMING!F55)), ""h:mm AM/PM""), """"),
  IFERROR(TEXT(FILTER(WTEN!F55, LEN(WTEN!F55)), ""h:mm AM/PM""), """"),
  IFERROR(TEXT(FILTER(TF!F55, LEN(TF!F55)), ""h:mm AM/PM""), """"),
  IF"&amp;"ERROR(TEXT(FILTER(WGOLF!F55, LEN(WGOLF!F55)), ""h:mm AM/PM""), """"),
  IFERROR(TEXT(FILTER(WBB!F55, LEN(WBB!F55)), ""h:mm AM/PM""), """"),
  IFERROR(TEXT(FILTER(MBB!F55, LEN(MBB!F55)), ""h:mm AM/PM""), """"),
  IFERROR(TEXT(FILTER(WLAX!F55, LEN(WLAX!F55)"&amp;"), ""h:mm AM/PM""), """"),
  IFERROR(TEXT(FILTER(MLAX!F55, LEN(MLAX!F55)), ""h:mm AM/PM""), """"),
  IFERROR(TEXT(FILTER(SOFT!F55, LEN(SOFT!F55)), ""h:mm AM/PM""), """"),
  IFERROR(TEXT(FILTER(BASE!F55, LEN(BASE!F55)), ""h:mm AM/PM""), """"),
  IFERROR(TE"&amp;"XT(FILTER(ESPORTS!F55, LEN(ESPORTS!F55)), ""h:mm AM/PM""), """")
)
"),"TBD")</f>
        <v>TBD</v>
      </c>
      <c r="G55" s="11" t="str">
        <f>IFERROR(__xludf.DUMMYFUNCTION("TEXTJOIN(
  CHAR(10) &amp; CHAR(10),
  TRUE,
  IFERROR(FILTER(WSO!G55, LEN(WSO!G55)), """"),
  IFERROR(FILTER(MSO!G55, LEN(MSO!G55)), """"),
  IFERROR(FILTER(FH!G55, LEN(FH!G55)), """"),
  IFERROR(FILTER(MGOLF!G55, LEN(MGOLF!G55)), """"),
  IFERROR(FILTER(Foo"&amp;"tball!G55, LEN(Football!G55)), """"),
  IFERROR(FILTER(WVB!G55, LEN(WVB!G55)), """"),
  IFERROR(FILTER(XC!G55, LEN(XC!G55)), """"),
  IFERROR(FILTER(SWIMMING!G55, LEN(SWIMMING!G55)), """"),
  IFERROR(FILTER(WTEN!G55, LEN(WTEN!G55)), """"),
  IFERROR(FILTE"&amp;"R(TF!G55, LEN(TF!G55)), """"),
  IFERROR(FILTER(WGOLF!G55:G1000, LEN(WGOLF!G55)), """"),
  IFERROR(FILTER(WBB!G55, LEN(WBB!G55)), """"),
  IFERROR(FILTER(MBB!G55, LEN(MBB!G55)), """"),
  IFERROR(FILTER(WLAX!G55, LEN(WLAX!G55)), """"),
  IFERROR(FILTER(MLA"&amp;"X!G55, LEN(MLAX!G55)), """"),
  IFERROR(FILTER(SOFT!G55, LEN(SOFT!G55)), """"),
  IFERROR(FILTER(BASE!G55, LEN(BASE!G55)), """"),
  IFERROR(FILTER(ESPORTS!G55, LEN(ESPORTS!G55)), """")
)
"),"UNE")</f>
        <v>UNE</v>
      </c>
      <c r="H55" s="11" t="str">
        <f>IFERROR(__xludf.DUMMYFUNCTION("TEXTJOIN(
  CHAR(10) &amp; CHAR(10),
  TRUE,
  IFERROR(FILTER(WSO!H55, LEN(WSO!H55)), """"),
  IFERROR(FILTER(MSO!H55, LEN(MSO!H55)), """"),
  IFERROR(FILTER(FH!H55, LEN(FH!H55)), """"),
  IFERROR(FILTER(MGOLF!H55, LEN(MGOLF!H55)), """"),
  IFERROR(FILTER(Foo"&amp;"tball!H55, LEN(Football!H55)), """"),
  IFERROR(FILTER(WVB!H55, LEN(WVB!H55)), """"),
  IFERROR(FILTER(XC!H55, LEN(XC!H55)), """"),
  IFERROR(FILTER(SWIMMING!H55, LEN(SWIMMING!H55)), """"),
  IFERROR(FILTER(WTEN!H55, LEN(WTEN!H55)), """"),
  IFERROR(FILTE"&amp;"R(TF!H55, LEN(TF!H55)), """"),
  IFERROR(FILTER(WGOLF!H55, LEN(WGOLF!H55)), """"),
  IFERROR(FILTER(WBB!H55, LEN(WBB!H55)), """"),
  IFERROR(FILTER(MBB!H55, LEN(MBB!H55)), """"),
  IFERROR(FILTER(WLAX!H55, LEN(WLAX!H55)), """"),
  IFERROR(FILTER(MLAX!H55,"&amp;" LEN(MLAX!H55)), """"),
  IFERROR(FILTER(SOFT!H55, LEN(SOFT!H55)), """"),
  IFERROR(FILTER(BASE!H55, LEN(BASE!H55)), """"),
  IFERROR(FILTER(ESPORTS!H55, LEN(ESPORTS!H55)), """")
)
"),"Home")</f>
        <v>Home</v>
      </c>
      <c r="I55" s="11" t="str">
        <f>IFERROR(__xludf.DUMMYFUNCTION("TEXTJOIN(
  CHAR(10) &amp; CHAR(10),
  TRUE,
  IFERROR(ARRAYFORMULA(TEXT(FILTER(WSO!F55, LEN(WSO!F55)), ""h:mm AM/PM"")), """"),
  IFERROR(ARRAYFORMULA(TEXT(FILTER(MSO!F55, LEN(MSO!F55)), ""h:mm AM/PM"")), """"),
  IFERROR(ARRAYFORMULA(TEXT(FILTER(FH!F55, LEN"&amp;"(FH!F55)), ""h:mm AM/PM"")), """"),
  IFERROR(ARRAYFORMULA(TEXT(FILTER(MGOLF!F55, LEN(MGOLF!F55)), ""h:mm AM/PM"")), """"),
  IFERROR(ARRAYFORMULA(TEXT(FILTER(Football!F55, LEN(Football!F55)), ""h:mm AM/PM"")), """"),
  IFERROR(ARRAYFORMULA(TEXT(FILTER(WV"&amp;"B!F55, LEN(WVB!F55)), ""h:mm AM/PM"")), """"),
  IFERROR(ARRAYFORMULA(TEXT(FILTER(XC!F55, LEN(XC!F55)), ""h:mm AM/PM"")), """"),
  IFERROR(ARRAYFORMULA(TEXT(FILTER(SWIMMING!F55, LEN(SWIMMING!F55)), ""h:mm AM/PM"")), """"),
  IFERROR(ARRAYFORMULA(TEXT(FILT"&amp;"ER(WTEN!F55, LEN(WTEN!F55)), ""h:mm AM/PM"")), """"),
  IFERROR(ARRAYFORMULA(TEXT(FILTER(TF!F55, LEN(TF!F55)), ""h:mm AM/PM"")), """"),
  IFERROR(ARRAYFORMULA(TEXT(FILTER(WGOLF!F55, LEN(WGOLF!F55)), ""h:mm AM/PM"")), """"),
  IFERROR(ARRAYFORMULA(TEXT(FIL"&amp;"TER(WBB!F55, LEN(WBB!F55)), ""h:mm AM/PM"")), """"),
  IFERROR(ARRAYFORMULA(TEXT(FILTER(MBB!F55, LEN(MBB!F55)), ""h:mm AM/PM"")), """"),
  IFERROR(ARRAYFORMULA(TEXT(FILTER(WLAX!F55, LEN(WLAX!F55)), ""h:mm AM/PM"")), """"),
  IFERROR(ARRAYFORMULA(TEXT(FILT"&amp;"ER(MLAX!F55, LEN(MLAX!F55)), ""h:mm AM/PM"")), """"),
  IFERROR(ARRAYFORMULA(TEXT(FILTER(SOFT!F55, LEN(SOFT!F55)), ""h:mm AM/PM"")), """"),
  IFERROR(ARRAYFORMULA(TEXT(FILTER(BASE!F55, LEN(BASE!F55)), ""h:mm AM/PM"")), """"),
  IFERROR(ARRAYFORMULA(TEXT(F"&amp;"ILTER(ESPORTS!F55, LEN(ESPORTS!F55)), ""h:mm AM/PM"")), """")
)
"),"TBD")</f>
        <v>TBD</v>
      </c>
      <c r="J55" s="12" t="str">
        <f>IFERROR(__xludf.DUMMYFUNCTION("IFERROR(
 TEXTJOIN(
   CHAR(10) &amp; CHAR(10),
   TRUE,
   FILTER(
     FLATTEN({
       WSO!P55;
       MSO!P55;
       FH!P55;
       MGOLF!P55;
       Football!P55;
       WVB!P55;
       XC!P55;
       SWIMMING!P55;
       WTEN!P55;
       TF!P55;
      "&amp;" WGOLF!P55;
       WBB!P55;
       MBB!P55;
       WLAX!P55;
       MLAX!P55;
       SOFT!P55;
       BASE!P55;
       ESPORTS!P55
     }),
     (FLATTEN({
       WSO!P55;
       MSO!P55;
       FH!P55;
       MGOLF!P55;
       Football!P55;
       WVB!P5"&amp;"5;
       XC!P55;
       SWIMMING!P55;
       WTEN!P55;
       TF!P55;
       WGOLF!P55;
       WBB!P55;
       MBB!P55;
       WLAX!P55;
       MLAX!P55;
       SOFT!P55;
       BASE!P55;
       ESPORTS!P55
     }) &lt;&gt; """") *
     (FLATTEN({
       WSO!P"&amp;"55;
       MSO!P55;
       FH!P55;
       MGOLF!P55;
       Football!P55;
       WVB!P55;
       XC!P55;
       SWIMMING!P55;
       WTEN!P55;
       TF!P55;
       WGOLF!P55;
       WBB!P55;
       MBB!P55;
       WLAX!P55;
       MLAX!P55;
       SOFT!P"&amp;"55;
       BASE!P55;
       ESPORTS!P55
     }) &lt;&gt; ""Status"")
   )
 ),
 """"
)
"),"⌛️ Pending")</f>
        <v>⌛️ Pending</v>
      </c>
    </row>
    <row r="56" ht="22.5" customHeight="1">
      <c r="A56" s="6">
        <v>55.0</v>
      </c>
      <c r="B56" s="11"/>
      <c r="C56" s="7">
        <v>46289.0</v>
      </c>
      <c r="D56" s="8" t="str">
        <f t="shared" si="1"/>
        <v>Thursday</v>
      </c>
      <c r="E56" s="9" t="str">
        <f>TEXTJOIN(
  CHAR(10) &amp; CHAR(10),
  TRUE,
  IFERROR(WSO!E56, ""),
  IFERROR(MSO!E56, ""),
  IFERROR(FH!E56, ""),
  IFERROR(MGOLF!E56, ""),
  IFERROR(Football!E56, ""),
  IFERROR(WVB!E56, ""),
  IFERROR(XC!E56, ""),
  IFERROR(SWIMMING!E56, ""),
  IFERROR(WTEN!E56, ""),
  IFERROR(TF!E56, ""),
  IFERROR(WGOLF!E56, ""),
  IFERROR(WBB!E56, ""),
  IFERROR(MBB!E56, ""),
  IFERROR(WLAX!E56, ""),
  IFERROR(MLAX!E56, ""),
  IFERROR(SOFT!E56, ""),
  IFERROR(BASE!E56, ""),
  IFERROR(ESPORTS!E56, "")
)
</f>
        <v/>
      </c>
      <c r="F56" s="10" t="str">
        <f>IFERROR(__xludf.DUMMYFUNCTION("TEXTJOIN(
  CHAR(10) &amp; CHAR(10),
  TRUE,
  IFERROR(TEXT(FILTER(WSO!F56, LEN(WSO!F56)), ""h:mm AM/PM""), """"),
  IFERROR(TEXT(FILTER(MSO!F56, LEN(MSO!F56)), ""h:mm AM/PM""), """"),
  IFERROR(TEXT(FILTER(FH!F56, LEN(FH!F56)), ""h:mm AM/PM""), """"),
  IFER"&amp;"ROR(TEXT(FILTER(MGOLF!F56, LEN(MGOLF!F56)), ""h:mm AM/PM""), """"),
  IFERROR(TEXT(FILTER(Football!F56, LEN(Football!F56)), ""h:mm AM/PM""), """"),
  IFERROR(TEXT(FILTER(WVB!F56, LEN(WVB!F56)), ""h:mm AM/PM""), """"),
  IFERROR(TEXT(FILTER(XC!F56, LEN(XC!"&amp;"F56)), ""h:mm AM/PM""), """"),
  IFERROR(TEXT(FILTER(SWIMMING!F56, LEN(SWIMMING!F56)), ""h:mm AM/PM""), """"),
  IFERROR(TEXT(FILTER(WTEN!F56, LEN(WTEN!F56)), ""h:mm AM/PM""), """"),
  IFERROR(TEXT(FILTER(TF!F56, LEN(TF!F56)), ""h:mm AM/PM""), """"),
  IF"&amp;"ERROR(TEXT(FILTER(WGOLF!F56, LEN(WGOLF!F56)), ""h:mm AM/PM""), """"),
  IFERROR(TEXT(FILTER(WBB!F56, LEN(WBB!F56)), ""h:mm AM/PM""), """"),
  IFERROR(TEXT(FILTER(MBB!F56, LEN(MBB!F56)), ""h:mm AM/PM""), """"),
  IFERROR(TEXT(FILTER(WLAX!F56, LEN(WLAX!F56)"&amp;"), ""h:mm AM/PM""), """"),
  IFERROR(TEXT(FILTER(MLAX!F56, LEN(MLAX!F56)), ""h:mm AM/PM""), """"),
  IFERROR(TEXT(FILTER(SOFT!F56, LEN(SOFT!F56)), ""h:mm AM/PM""), """"),
  IFERROR(TEXT(FILTER(BASE!F56, LEN(BASE!F56)), ""h:mm AM/PM""), """"),
  IFERROR(TE"&amp;"XT(FILTER(ESPORTS!F56, LEN(ESPORTS!F56)), ""h:mm AM/PM""), """")
)
"),"")</f>
        <v/>
      </c>
      <c r="G56" s="11" t="str">
        <f>IFERROR(__xludf.DUMMYFUNCTION("TEXTJOIN(
  CHAR(10) &amp; CHAR(10),
  TRUE,
  IFERROR(FILTER(WSO!G56, LEN(WSO!G56)), """"),
  IFERROR(FILTER(MSO!G56, LEN(MSO!G56)), """"),
  IFERROR(FILTER(FH!G56, LEN(FH!G56)), """"),
  IFERROR(FILTER(MGOLF!G56, LEN(MGOLF!G56)), """"),
  IFERROR(FILTER(Foo"&amp;"tball!G56, LEN(Football!G56)), """"),
  IFERROR(FILTER(WVB!G56, LEN(WVB!G56)), """"),
  IFERROR(FILTER(XC!G56, LEN(XC!G56)), """"),
  IFERROR(FILTER(SWIMMING!G56, LEN(SWIMMING!G56)), """"),
  IFERROR(FILTER(WTEN!G56, LEN(WTEN!G56)), """"),
  IFERROR(FILTE"&amp;"R(TF!G56, LEN(TF!G56)), """"),
  IFERROR(FILTER(WGOLF!G56:G1000, LEN(WGOLF!G56)), """"),
  IFERROR(FILTER(WBB!G56, LEN(WBB!G56)), """"),
  IFERROR(FILTER(MBB!G56, LEN(MBB!G56)), """"),
  IFERROR(FILTER(WLAX!G56, LEN(WLAX!G56)), """"),
  IFERROR(FILTER(MLA"&amp;"X!G56, LEN(MLAX!G56)), """"),
  IFERROR(FILTER(SOFT!G56, LEN(SOFT!G56)), """"),
  IFERROR(FILTER(BASE!G56, LEN(BASE!G56)), """"),
  IFERROR(FILTER(ESPORTS!G56, LEN(ESPORTS!G56)), """")
)
"),"")</f>
        <v/>
      </c>
      <c r="H56" s="11" t="str">
        <f>IFERROR(__xludf.DUMMYFUNCTION("TEXTJOIN(
  CHAR(10) &amp; CHAR(10),
  TRUE,
  IFERROR(FILTER(WSO!H56, LEN(WSO!H56)), """"),
  IFERROR(FILTER(MSO!H56, LEN(MSO!H56)), """"),
  IFERROR(FILTER(FH!H56, LEN(FH!H56)), """"),
  IFERROR(FILTER(MGOLF!H56, LEN(MGOLF!H56)), """"),
  IFERROR(FILTER(Foo"&amp;"tball!H56, LEN(Football!H56)), """"),
  IFERROR(FILTER(WVB!H56, LEN(WVB!H56)), """"),
  IFERROR(FILTER(XC!H56, LEN(XC!H56)), """"),
  IFERROR(FILTER(SWIMMING!H56, LEN(SWIMMING!H56)), """"),
  IFERROR(FILTER(WTEN!H56, LEN(WTEN!H56)), """"),
  IFERROR(FILTE"&amp;"R(TF!H56, LEN(TF!H56)), """"),
  IFERROR(FILTER(WGOLF!H56, LEN(WGOLF!H56)), """"),
  IFERROR(FILTER(WBB!H56, LEN(WBB!H56)), """"),
  IFERROR(FILTER(MBB!H56, LEN(MBB!H56)), """"),
  IFERROR(FILTER(WLAX!H56, LEN(WLAX!H56)), """"),
  IFERROR(FILTER(MLAX!H56,"&amp;" LEN(MLAX!H56)), """"),
  IFERROR(FILTER(SOFT!H56, LEN(SOFT!H56)), """"),
  IFERROR(FILTER(BASE!H56, LEN(BASE!H56)), """"),
  IFERROR(FILTER(ESPORTS!H56, LEN(ESPORTS!H56)), """")
)
"),"")</f>
        <v/>
      </c>
      <c r="I56" s="11" t="str">
        <f>IFERROR(__xludf.DUMMYFUNCTION("TEXTJOIN(
  CHAR(10) &amp; CHAR(10),
  TRUE,
  IFERROR(ARRAYFORMULA(TEXT(FILTER(WSO!F56, LEN(WSO!F56)), ""h:mm AM/PM"")), """"),
  IFERROR(ARRAYFORMULA(TEXT(FILTER(MSO!F56, LEN(MSO!F56)), ""h:mm AM/PM"")), """"),
  IFERROR(ARRAYFORMULA(TEXT(FILTER(FH!F56, LEN"&amp;"(FH!F56)), ""h:mm AM/PM"")), """"),
  IFERROR(ARRAYFORMULA(TEXT(FILTER(MGOLF!F56, LEN(MGOLF!F56)), ""h:mm AM/PM"")), """"),
  IFERROR(ARRAYFORMULA(TEXT(FILTER(Football!F56, LEN(Football!F56)), ""h:mm AM/PM"")), """"),
  IFERROR(ARRAYFORMULA(TEXT(FILTER(WV"&amp;"B!F56, LEN(WVB!F56)), ""h:mm AM/PM"")), """"),
  IFERROR(ARRAYFORMULA(TEXT(FILTER(XC!F56, LEN(XC!F56)), ""h:mm AM/PM"")), """"),
  IFERROR(ARRAYFORMULA(TEXT(FILTER(SWIMMING!F56, LEN(SWIMMING!F56)), ""h:mm AM/PM"")), """"),
  IFERROR(ARRAYFORMULA(TEXT(FILT"&amp;"ER(WTEN!F56, LEN(WTEN!F56)), ""h:mm AM/PM"")), """"),
  IFERROR(ARRAYFORMULA(TEXT(FILTER(TF!F56, LEN(TF!F56)), ""h:mm AM/PM"")), """"),
  IFERROR(ARRAYFORMULA(TEXT(FILTER(WGOLF!F56, LEN(WGOLF!F56)), ""h:mm AM/PM"")), """"),
  IFERROR(ARRAYFORMULA(TEXT(FIL"&amp;"TER(WBB!F56, LEN(WBB!F56)), ""h:mm AM/PM"")), """"),
  IFERROR(ARRAYFORMULA(TEXT(FILTER(MBB!F56, LEN(MBB!F56)), ""h:mm AM/PM"")), """"),
  IFERROR(ARRAYFORMULA(TEXT(FILTER(WLAX!F56, LEN(WLAX!F56)), ""h:mm AM/PM"")), """"),
  IFERROR(ARRAYFORMULA(TEXT(FILT"&amp;"ER(MLAX!F56, LEN(MLAX!F56)), ""h:mm AM/PM"")), """"),
  IFERROR(ARRAYFORMULA(TEXT(FILTER(SOFT!F56, LEN(SOFT!F56)), ""h:mm AM/PM"")), """"),
  IFERROR(ARRAYFORMULA(TEXT(FILTER(BASE!F56, LEN(BASE!F56)), ""h:mm AM/PM"")), """"),
  IFERROR(ARRAYFORMULA(TEXT(F"&amp;"ILTER(ESPORTS!F56, LEN(ESPORTS!F56)), ""h:mm AM/PM"")), """")
)
"),"")</f>
        <v/>
      </c>
      <c r="J56" s="12" t="str">
        <f>IFERROR(__xludf.DUMMYFUNCTION("IFERROR(
 TEXTJOIN(
   CHAR(10) &amp; CHAR(10),
   TRUE,
   FILTER(
     FLATTEN({
       WSO!P56;
       MSO!P56;
       FH!P56;
       MGOLF!P56;
       Football!P56;
       WVB!P56;
       XC!P56;
       SWIMMING!P56;
       WTEN!P56;
       TF!P56;
      "&amp;" WGOLF!P56;
       WBB!P56;
       MBB!P56;
       WLAX!P56;
       MLAX!P56;
       SOFT!P56;
       BASE!P56;
       ESPORTS!P56
     }),
     (FLATTEN({
       WSO!P56;
       MSO!P56;
       FH!P56;
       MGOLF!P56;
       Football!P56;
       WVB!P5"&amp;"6;
       XC!P56;
       SWIMMING!P56;
       WTEN!P56;
       TF!P56;
       WGOLF!P56;
       WBB!P56;
       MBB!P56;
       WLAX!P56;
       MLAX!P56;
       SOFT!P56;
       BASE!P56;
       ESPORTS!P56
     }) &lt;&gt; """") *
     (FLATTEN({
       WSO!P"&amp;"56;
       MSO!P56;
       FH!P56;
       MGOLF!P56;
       Football!P56;
       WVB!P56;
       XC!P56;
       SWIMMING!P56;
       WTEN!P56;
       TF!P56;
       WGOLF!P56;
       WBB!P56;
       MBB!P56;
       WLAX!P56;
       MLAX!P56;
       SOFT!P"&amp;"56;
       BASE!P56;
       ESPORTS!P56
     }) &lt;&gt; ""Status"")
   )
 ),
 """"
)
"),"")</f>
        <v/>
      </c>
    </row>
    <row r="57" ht="22.5" customHeight="1">
      <c r="A57" s="6">
        <v>56.0</v>
      </c>
      <c r="B57" s="11"/>
      <c r="C57" s="7">
        <v>46290.0</v>
      </c>
      <c r="D57" s="8" t="str">
        <f t="shared" si="1"/>
        <v>Friday</v>
      </c>
      <c r="E57" s="9" t="str">
        <f>TEXTJOIN(
  CHAR(10) &amp; CHAR(10),
  TRUE,
  IFERROR(WSO!E57, ""),
  IFERROR(MSO!E57, ""),
  IFERROR(FH!E57, ""),
  IFERROR(MGOLF!E57, ""),
  IFERROR(Football!E57, ""),
  IFERROR(WVB!E57, ""),
  IFERROR(XC!E57, ""),
  IFERROR(SWIMMING!E57, ""),
  IFERROR(WTEN!E57, ""),
  IFERROR(TF!E57, ""),
  IFERROR(WGOLF!E57, ""),
  IFERROR(WBB!E57, ""),
  IFERROR(MBB!E57, ""),
  IFERROR(WLAX!E57, ""),
  IFERROR(MLAX!E57, ""),
  IFERROR(SOFT!E57, ""),
  IFERROR(BASE!E57, ""),
  IFERROR(ESPORTS!E57, "")
)
</f>
        <v/>
      </c>
      <c r="F57" s="10" t="str">
        <f>IFERROR(__xludf.DUMMYFUNCTION("TEXTJOIN(
  CHAR(10) &amp; CHAR(10),
  TRUE,
  IFERROR(TEXT(FILTER(WSO!F57, LEN(WSO!F57)), ""h:mm AM/PM""), """"),
  IFERROR(TEXT(FILTER(MSO!F57, LEN(MSO!F57)), ""h:mm AM/PM""), """"),
  IFERROR(TEXT(FILTER(FH!F57, LEN(FH!F57)), ""h:mm AM/PM""), """"),
  IFER"&amp;"ROR(TEXT(FILTER(MGOLF!F57, LEN(MGOLF!F57)), ""h:mm AM/PM""), """"),
  IFERROR(TEXT(FILTER(Football!F57, LEN(Football!F57)), ""h:mm AM/PM""), """"),
  IFERROR(TEXT(FILTER(WVB!F57, LEN(WVB!F57)), ""h:mm AM/PM""), """"),
  IFERROR(TEXT(FILTER(XC!F57, LEN(XC!"&amp;"F57)), ""h:mm AM/PM""), """"),
  IFERROR(TEXT(FILTER(SWIMMING!F57, LEN(SWIMMING!F57)), ""h:mm AM/PM""), """"),
  IFERROR(TEXT(FILTER(WTEN!F57, LEN(WTEN!F57)), ""h:mm AM/PM""), """"),
  IFERROR(TEXT(FILTER(TF!F57, LEN(TF!F57)), ""h:mm AM/PM""), """"),
  IF"&amp;"ERROR(TEXT(FILTER(WGOLF!F57, LEN(WGOLF!F57)), ""h:mm AM/PM""), """"),
  IFERROR(TEXT(FILTER(WBB!F57, LEN(WBB!F57)), ""h:mm AM/PM""), """"),
  IFERROR(TEXT(FILTER(MBB!F57, LEN(MBB!F57)), ""h:mm AM/PM""), """"),
  IFERROR(TEXT(FILTER(WLAX!F57, LEN(WLAX!F57)"&amp;"), ""h:mm AM/PM""), """"),
  IFERROR(TEXT(FILTER(MLAX!F57, LEN(MLAX!F57)), ""h:mm AM/PM""), """"),
  IFERROR(TEXT(FILTER(SOFT!F57, LEN(SOFT!F57)), ""h:mm AM/PM""), """"),
  IFERROR(TEXT(FILTER(BASE!F57, LEN(BASE!F57)), ""h:mm AM/PM""), """"),
  IFERROR(TE"&amp;"XT(FILTER(ESPORTS!F57, LEN(ESPORTS!F57)), ""h:mm AM/PM""), """")
)
"),"")</f>
        <v/>
      </c>
      <c r="G57" s="11" t="str">
        <f>IFERROR(__xludf.DUMMYFUNCTION("TEXTJOIN(
  CHAR(10) &amp; CHAR(10),
  TRUE,
  IFERROR(FILTER(WSO!G57, LEN(WSO!G57)), """"),
  IFERROR(FILTER(MSO!G57, LEN(MSO!G57)), """"),
  IFERROR(FILTER(FH!G57, LEN(FH!G57)), """"),
  IFERROR(FILTER(MGOLF!G57, LEN(MGOLF!G57)), """"),
  IFERROR(FILTER(Foo"&amp;"tball!G57, LEN(Football!G57)), """"),
  IFERROR(FILTER(WVB!G57, LEN(WVB!G57)), """"),
  IFERROR(FILTER(XC!G57, LEN(XC!G57)), """"),
  IFERROR(FILTER(SWIMMING!G57, LEN(SWIMMING!G57)), """"),
  IFERROR(FILTER(WTEN!G57, LEN(WTEN!G57)), """"),
  IFERROR(FILTE"&amp;"R(TF!G57, LEN(TF!G57)), """"),
  IFERROR(FILTER(WGOLF!G57:G1000, LEN(WGOLF!G57)), """"),
  IFERROR(FILTER(WBB!G57, LEN(WBB!G57)), """"),
  IFERROR(FILTER(MBB!G57, LEN(MBB!G57)), """"),
  IFERROR(FILTER(WLAX!G57, LEN(WLAX!G57)), """"),
  IFERROR(FILTER(MLA"&amp;"X!G57, LEN(MLAX!G57)), """"),
  IFERROR(FILTER(SOFT!G57, LEN(SOFT!G57)), """"),
  IFERROR(FILTER(BASE!G57, LEN(BASE!G57)), """"),
  IFERROR(FILTER(ESPORTS!G57, LEN(ESPORTS!G57)), """")
)
"),"")</f>
        <v/>
      </c>
      <c r="H57" s="11" t="str">
        <f>IFERROR(__xludf.DUMMYFUNCTION("TEXTJOIN(
  CHAR(10) &amp; CHAR(10),
  TRUE,
  IFERROR(FILTER(WSO!H57, LEN(WSO!H57)), """"),
  IFERROR(FILTER(MSO!H57, LEN(MSO!H57)), """"),
  IFERROR(FILTER(FH!H57, LEN(FH!H57)), """"),
  IFERROR(FILTER(MGOLF!H57, LEN(MGOLF!H57)), """"),
  IFERROR(FILTER(Foo"&amp;"tball!H57, LEN(Football!H57)), """"),
  IFERROR(FILTER(WVB!H57, LEN(WVB!H57)), """"),
  IFERROR(FILTER(XC!H57, LEN(XC!H57)), """"),
  IFERROR(FILTER(SWIMMING!H57, LEN(SWIMMING!H57)), """"),
  IFERROR(FILTER(WTEN!H57, LEN(WTEN!H57)), """"),
  IFERROR(FILTE"&amp;"R(TF!H57, LEN(TF!H57)), """"),
  IFERROR(FILTER(WGOLF!H57, LEN(WGOLF!H57)), """"),
  IFERROR(FILTER(WBB!H57, LEN(WBB!H57)), """"),
  IFERROR(FILTER(MBB!H57, LEN(MBB!H57)), """"),
  IFERROR(FILTER(WLAX!H57, LEN(WLAX!H57)), """"),
  IFERROR(FILTER(MLAX!H57,"&amp;" LEN(MLAX!H57)), """"),
  IFERROR(FILTER(SOFT!H57, LEN(SOFT!H57)), """"),
  IFERROR(FILTER(BASE!H57, LEN(BASE!H57)), """"),
  IFERROR(FILTER(ESPORTS!H57, LEN(ESPORTS!H57)), """")
)
"),"")</f>
        <v/>
      </c>
      <c r="I57" s="11" t="str">
        <f>IFERROR(__xludf.DUMMYFUNCTION("TEXTJOIN(
  CHAR(10) &amp; CHAR(10),
  TRUE,
  IFERROR(ARRAYFORMULA(TEXT(FILTER(WSO!F57, LEN(WSO!F57)), ""h:mm AM/PM"")), """"),
  IFERROR(ARRAYFORMULA(TEXT(FILTER(MSO!F57, LEN(MSO!F57)), ""h:mm AM/PM"")), """"),
  IFERROR(ARRAYFORMULA(TEXT(FILTER(FH!F57, LEN"&amp;"(FH!F57)), ""h:mm AM/PM"")), """"),
  IFERROR(ARRAYFORMULA(TEXT(FILTER(MGOLF!F57, LEN(MGOLF!F57)), ""h:mm AM/PM"")), """"),
  IFERROR(ARRAYFORMULA(TEXT(FILTER(Football!F57, LEN(Football!F57)), ""h:mm AM/PM"")), """"),
  IFERROR(ARRAYFORMULA(TEXT(FILTER(WV"&amp;"B!F57, LEN(WVB!F57)), ""h:mm AM/PM"")), """"),
  IFERROR(ARRAYFORMULA(TEXT(FILTER(XC!F57, LEN(XC!F57)), ""h:mm AM/PM"")), """"),
  IFERROR(ARRAYFORMULA(TEXT(FILTER(SWIMMING!F57, LEN(SWIMMING!F57)), ""h:mm AM/PM"")), """"),
  IFERROR(ARRAYFORMULA(TEXT(FILT"&amp;"ER(WTEN!F57, LEN(WTEN!F57)), ""h:mm AM/PM"")), """"),
  IFERROR(ARRAYFORMULA(TEXT(FILTER(TF!F57, LEN(TF!F57)), ""h:mm AM/PM"")), """"),
  IFERROR(ARRAYFORMULA(TEXT(FILTER(WGOLF!F57, LEN(WGOLF!F57)), ""h:mm AM/PM"")), """"),
  IFERROR(ARRAYFORMULA(TEXT(FIL"&amp;"TER(WBB!F57, LEN(WBB!F57)), ""h:mm AM/PM"")), """"),
  IFERROR(ARRAYFORMULA(TEXT(FILTER(MBB!F57, LEN(MBB!F57)), ""h:mm AM/PM"")), """"),
  IFERROR(ARRAYFORMULA(TEXT(FILTER(WLAX!F57, LEN(WLAX!F57)), ""h:mm AM/PM"")), """"),
  IFERROR(ARRAYFORMULA(TEXT(FILT"&amp;"ER(MLAX!F57, LEN(MLAX!F57)), ""h:mm AM/PM"")), """"),
  IFERROR(ARRAYFORMULA(TEXT(FILTER(SOFT!F57, LEN(SOFT!F57)), ""h:mm AM/PM"")), """"),
  IFERROR(ARRAYFORMULA(TEXT(FILTER(BASE!F57, LEN(BASE!F57)), ""h:mm AM/PM"")), """"),
  IFERROR(ARRAYFORMULA(TEXT(F"&amp;"ILTER(ESPORTS!F57, LEN(ESPORTS!F57)), ""h:mm AM/PM"")), """")
)
"),"")</f>
        <v/>
      </c>
      <c r="J57" s="12" t="str">
        <f>IFERROR(__xludf.DUMMYFUNCTION("IFERROR(
 TEXTJOIN(
   CHAR(10) &amp; CHAR(10),
   TRUE,
   FILTER(
     FLATTEN({
       WSO!P57;
       MSO!P57;
       FH!P57;
       MGOLF!P57;
       Football!P57;
       WVB!P57;
       XC!P57;
       SWIMMING!P57;
       WTEN!P57;
       TF!P57;
      "&amp;" WGOLF!P57;
       WBB!P57;
       MBB!P57;
       WLAX!P57;
       MLAX!P57;
       SOFT!P57;
       BASE!P57;
       ESPORTS!P57
     }),
     (FLATTEN({
       WSO!P57;
       MSO!P57;
       FH!P57;
       MGOLF!P57;
       Football!P57;
       WVB!P5"&amp;"7;
       XC!P57;
       SWIMMING!P57;
       WTEN!P57;
       TF!P57;
       WGOLF!P57;
       WBB!P57;
       MBB!P57;
       WLAX!P57;
       MLAX!P57;
       SOFT!P57;
       BASE!P57;
       ESPORTS!P57
     }) &lt;&gt; """") *
     (FLATTEN({
       WSO!P"&amp;"57;
       MSO!P57;
       FH!P57;
       MGOLF!P57;
       Football!P57;
       WVB!P57;
       XC!P57;
       SWIMMING!P57;
       WTEN!P57;
       TF!P57;
       WGOLF!P57;
       WBB!P57;
       MBB!P57;
       WLAX!P57;
       MLAX!P57;
       SOFT!P"&amp;"57;
       BASE!P57;
       ESPORTS!P57
     }) &lt;&gt; ""Status"")
   )
 ),
 """"
)
"),"")</f>
        <v/>
      </c>
    </row>
    <row r="58" ht="22.5" customHeight="1">
      <c r="A58" s="6">
        <v>57.0</v>
      </c>
      <c r="B58" s="11"/>
      <c r="C58" s="7">
        <v>46291.0</v>
      </c>
      <c r="D58" s="8" t="str">
        <f t="shared" si="1"/>
        <v>Saturday</v>
      </c>
      <c r="E58" s="9" t="str">
        <f>TEXTJOIN(
  CHAR(10) &amp; CHAR(10),
  TRUE,
  IFERROR(WSO!E58, ""),
  IFERROR(MSO!E58, ""),
  IFERROR(FH!E58, ""),
  IFERROR(MGOLF!E58, ""),
  IFERROR(Football!E58, ""),
  IFERROR(WVB!E58, ""),
  IFERROR(XC!E58, ""),
  IFERROR(SWIMMING!E58, ""),
  IFERROR(WTEN!E58, ""),
  IFERROR(TF!E58, ""),
  IFERROR(WGOLF!E58, ""),
  IFERROR(WBB!E58, ""),
  IFERROR(MBB!E58, ""),
  IFERROR(WLAX!E58, ""),
  IFERROR(MLAX!E58, ""),
  IFERROR(SOFT!E58, ""),
  IFERROR(BASE!E58, ""),
  IFERROR(ESPORTS!E58, "")
)
</f>
        <v/>
      </c>
      <c r="F58" s="10" t="str">
        <f>IFERROR(__xludf.DUMMYFUNCTION("TEXTJOIN(
  CHAR(10) &amp; CHAR(10),
  TRUE,
  IFERROR(TEXT(FILTER(WSO!F58, LEN(WSO!F58)), ""h:mm AM/PM""), """"),
  IFERROR(TEXT(FILTER(MSO!F58, LEN(MSO!F58)), ""h:mm AM/PM""), """"),
  IFERROR(TEXT(FILTER(FH!F58, LEN(FH!F58)), ""h:mm AM/PM""), """"),
  IFER"&amp;"ROR(TEXT(FILTER(MGOLF!F58, LEN(MGOLF!F58)), ""h:mm AM/PM""), """"),
  IFERROR(TEXT(FILTER(Football!F58, LEN(Football!F58)), ""h:mm AM/PM""), """"),
  IFERROR(TEXT(FILTER(WVB!F58, LEN(WVB!F58)), ""h:mm AM/PM""), """"),
  IFERROR(TEXT(FILTER(XC!F58, LEN(XC!"&amp;"F58)), ""h:mm AM/PM""), """"),
  IFERROR(TEXT(FILTER(SWIMMING!F58, LEN(SWIMMING!F58)), ""h:mm AM/PM""), """"),
  IFERROR(TEXT(FILTER(WTEN!F58, LEN(WTEN!F58)), ""h:mm AM/PM""), """"),
  IFERROR(TEXT(FILTER(TF!F58, LEN(TF!F58)), ""h:mm AM/PM""), """"),
  IF"&amp;"ERROR(TEXT(FILTER(WGOLF!F58, LEN(WGOLF!F58)), ""h:mm AM/PM""), """"),
  IFERROR(TEXT(FILTER(WBB!F58, LEN(WBB!F58)), ""h:mm AM/PM""), """"),
  IFERROR(TEXT(FILTER(MBB!F58, LEN(MBB!F58)), ""h:mm AM/PM""), """"),
  IFERROR(TEXT(FILTER(WLAX!F58, LEN(WLAX!F58)"&amp;"), ""h:mm AM/PM""), """"),
  IFERROR(TEXT(FILTER(MLAX!F58, LEN(MLAX!F58)), ""h:mm AM/PM""), """"),
  IFERROR(TEXT(FILTER(SOFT!F58, LEN(SOFT!F58)), ""h:mm AM/PM""), """"),
  IFERROR(TEXT(FILTER(BASE!F58, LEN(BASE!F58)), ""h:mm AM/PM""), """"),
  IFERROR(TE"&amp;"XT(FILTER(ESPORTS!F58, LEN(ESPORTS!F58)), ""h:mm AM/PM""), """")
)
"),"")</f>
        <v/>
      </c>
      <c r="G58" s="11" t="str">
        <f>IFERROR(__xludf.DUMMYFUNCTION("TEXTJOIN(
  CHAR(10) &amp; CHAR(10),
  TRUE,
  IFERROR(FILTER(WSO!G58, LEN(WSO!G58)), """"),
  IFERROR(FILTER(MSO!G58, LEN(MSO!G58)), """"),
  IFERROR(FILTER(FH!G58, LEN(FH!G58)), """"),
  IFERROR(FILTER(MGOLF!G58, LEN(MGOLF!G58)), """"),
  IFERROR(FILTER(Foo"&amp;"tball!G58, LEN(Football!G58)), """"),
  IFERROR(FILTER(WVB!G58, LEN(WVB!G58)), """"),
  IFERROR(FILTER(XC!G58, LEN(XC!G58)), """"),
  IFERROR(FILTER(SWIMMING!G58, LEN(SWIMMING!G58)), """"),
  IFERROR(FILTER(WTEN!G58, LEN(WTEN!G58)), """"),
  IFERROR(FILTE"&amp;"R(TF!G58, LEN(TF!G58)), """"),
  IFERROR(FILTER(WGOLF!G58:G1000, LEN(WGOLF!G58)), """"),
  IFERROR(FILTER(WBB!G58, LEN(WBB!G58)), """"),
  IFERROR(FILTER(MBB!G58, LEN(MBB!G58)), """"),
  IFERROR(FILTER(WLAX!G58, LEN(WLAX!G58)), """"),
  IFERROR(FILTER(MLA"&amp;"X!G58, LEN(MLAX!G58)), """"),
  IFERROR(FILTER(SOFT!G58, LEN(SOFT!G58)), """"),
  IFERROR(FILTER(BASE!G58, LEN(BASE!G58)), """"),
  IFERROR(FILTER(ESPORTS!G58, LEN(ESPORTS!G58)), """")
)
"),"")</f>
        <v/>
      </c>
      <c r="H58" s="11" t="str">
        <f>IFERROR(__xludf.DUMMYFUNCTION("TEXTJOIN(
  CHAR(10) &amp; CHAR(10),
  TRUE,
  IFERROR(FILTER(WSO!H58, LEN(WSO!H58)), """"),
  IFERROR(FILTER(MSO!H58, LEN(MSO!H58)), """"),
  IFERROR(FILTER(FH!H58, LEN(FH!H58)), """"),
  IFERROR(FILTER(MGOLF!H58, LEN(MGOLF!H58)), """"),
  IFERROR(FILTER(Foo"&amp;"tball!H58, LEN(Football!H58)), """"),
  IFERROR(FILTER(WVB!H58, LEN(WVB!H58)), """"),
  IFERROR(FILTER(XC!H58, LEN(XC!H58)), """"),
  IFERROR(FILTER(SWIMMING!H58, LEN(SWIMMING!H58)), """"),
  IFERROR(FILTER(WTEN!H58, LEN(WTEN!H58)), """"),
  IFERROR(FILTE"&amp;"R(TF!H58, LEN(TF!H58)), """"),
  IFERROR(FILTER(WGOLF!H58, LEN(WGOLF!H58)), """"),
  IFERROR(FILTER(WBB!H58, LEN(WBB!H58)), """"),
  IFERROR(FILTER(MBB!H58, LEN(MBB!H58)), """"),
  IFERROR(FILTER(WLAX!H58, LEN(WLAX!H58)), """"),
  IFERROR(FILTER(MLAX!H58,"&amp;" LEN(MLAX!H58)), """"),
  IFERROR(FILTER(SOFT!H58, LEN(SOFT!H58)), """"),
  IFERROR(FILTER(BASE!H58, LEN(BASE!H58)), """"),
  IFERROR(FILTER(ESPORTS!H58, LEN(ESPORTS!H58)), """")
)
"),"")</f>
        <v/>
      </c>
      <c r="I58" s="11" t="str">
        <f>IFERROR(__xludf.DUMMYFUNCTION("TEXTJOIN(
  CHAR(10) &amp; CHAR(10),
  TRUE,
  IFERROR(ARRAYFORMULA(TEXT(FILTER(WSO!F58, LEN(WSO!F58)), ""h:mm AM/PM"")), """"),
  IFERROR(ARRAYFORMULA(TEXT(FILTER(MSO!F58, LEN(MSO!F58)), ""h:mm AM/PM"")), """"),
  IFERROR(ARRAYFORMULA(TEXT(FILTER(FH!F58, LEN"&amp;"(FH!F58)), ""h:mm AM/PM"")), """"),
  IFERROR(ARRAYFORMULA(TEXT(FILTER(MGOLF!F58, LEN(MGOLF!F58)), ""h:mm AM/PM"")), """"),
  IFERROR(ARRAYFORMULA(TEXT(FILTER(Football!F58, LEN(Football!F58)), ""h:mm AM/PM"")), """"),
  IFERROR(ARRAYFORMULA(TEXT(FILTER(WV"&amp;"B!F58, LEN(WVB!F58)), ""h:mm AM/PM"")), """"),
  IFERROR(ARRAYFORMULA(TEXT(FILTER(XC!F58, LEN(XC!F58)), ""h:mm AM/PM"")), """"),
  IFERROR(ARRAYFORMULA(TEXT(FILTER(SWIMMING!F58, LEN(SWIMMING!F58)), ""h:mm AM/PM"")), """"),
  IFERROR(ARRAYFORMULA(TEXT(FILT"&amp;"ER(WTEN!F58, LEN(WTEN!F58)), ""h:mm AM/PM"")), """"),
  IFERROR(ARRAYFORMULA(TEXT(FILTER(TF!F58, LEN(TF!F58)), ""h:mm AM/PM"")), """"),
  IFERROR(ARRAYFORMULA(TEXT(FILTER(WGOLF!F58, LEN(WGOLF!F58)), ""h:mm AM/PM"")), """"),
  IFERROR(ARRAYFORMULA(TEXT(FIL"&amp;"TER(WBB!F58, LEN(WBB!F58)), ""h:mm AM/PM"")), """"),
  IFERROR(ARRAYFORMULA(TEXT(FILTER(MBB!F58, LEN(MBB!F58)), ""h:mm AM/PM"")), """"),
  IFERROR(ARRAYFORMULA(TEXT(FILTER(WLAX!F58, LEN(WLAX!F58)), ""h:mm AM/PM"")), """"),
  IFERROR(ARRAYFORMULA(TEXT(FILT"&amp;"ER(MLAX!F58, LEN(MLAX!F58)), ""h:mm AM/PM"")), """"),
  IFERROR(ARRAYFORMULA(TEXT(FILTER(SOFT!F58, LEN(SOFT!F58)), ""h:mm AM/PM"")), """"),
  IFERROR(ARRAYFORMULA(TEXT(FILTER(BASE!F58, LEN(BASE!F58)), ""h:mm AM/PM"")), """"),
  IFERROR(ARRAYFORMULA(TEXT(F"&amp;"ILTER(ESPORTS!F58, LEN(ESPORTS!F58)), ""h:mm AM/PM"")), """")
)
"),"")</f>
        <v/>
      </c>
      <c r="J58" s="12" t="str">
        <f>IFERROR(__xludf.DUMMYFUNCTION("IFERROR(
 TEXTJOIN(
   CHAR(10) &amp; CHAR(10),
   TRUE,
   FILTER(
     FLATTEN({
       WSO!P58;
       MSO!P58;
       FH!P58;
       MGOLF!P58;
       Football!P58;
       WVB!P58;
       XC!P58;
       SWIMMING!P58;
       WTEN!P58;
       TF!P58;
      "&amp;" WGOLF!P58;
       WBB!P58;
       MBB!P58;
       WLAX!P58;
       MLAX!P58;
       SOFT!P58;
       BASE!P58;
       ESPORTS!P58
     }),
     (FLATTEN({
       WSO!P58;
       MSO!P58;
       FH!P58;
       MGOLF!P58;
       Football!P58;
       WVB!P5"&amp;"8;
       XC!P58;
       SWIMMING!P58;
       WTEN!P58;
       TF!P58;
       WGOLF!P58;
       WBB!P58;
       MBB!P58;
       WLAX!P58;
       MLAX!P58;
       SOFT!P58;
       BASE!P58;
       ESPORTS!P58
     }) &lt;&gt; """") *
     (FLATTEN({
       WSO!P"&amp;"58;
       MSO!P58;
       FH!P58;
       MGOLF!P58;
       Football!P58;
       WVB!P58;
       XC!P58;
       SWIMMING!P58;
       WTEN!P58;
       TF!P58;
       WGOLF!P58;
       WBB!P58;
       MBB!P58;
       WLAX!P58;
       MLAX!P58;
       SOFT!P"&amp;"58;
       BASE!P58;
       ESPORTS!P58
     }) &lt;&gt; ""Status"")
   )
 ),
 """"
)
"),"")</f>
        <v/>
      </c>
    </row>
    <row r="59" ht="22.5" customHeight="1">
      <c r="A59" s="6">
        <v>58.0</v>
      </c>
      <c r="B59" s="11"/>
      <c r="C59" s="7">
        <v>46292.0</v>
      </c>
      <c r="D59" s="8" t="str">
        <f t="shared" si="1"/>
        <v>Sunday</v>
      </c>
      <c r="E59" s="9" t="str">
        <f>TEXTJOIN(
  CHAR(10) &amp; CHAR(10),
  TRUE,
  IFERROR(WSO!E59, ""),
  IFERROR(MSO!E59, ""),
  IFERROR(FH!E59, ""),
  IFERROR(MGOLF!E59, ""),
  IFERROR(Football!E59, ""),
  IFERROR(WVB!E59, ""),
  IFERROR(XC!E59, ""),
  IFERROR(SWIMMING!E59, ""),
  IFERROR(WTEN!E59, ""),
  IFERROR(TF!E59, ""),
  IFERROR(WGOLF!E59, ""),
  IFERROR(WBB!E59, ""),
  IFERROR(MBB!E59, ""),
  IFERROR(WLAX!E59, ""),
  IFERROR(MLAX!E59, ""),
  IFERROR(SOFT!E59, ""),
  IFERROR(BASE!E59, ""),
  IFERROR(ESPORTS!E59, "")
)
</f>
        <v>MSO</v>
      </c>
      <c r="F59" s="10" t="str">
        <f>IFERROR(__xludf.DUMMYFUNCTION("TEXTJOIN(
  CHAR(10) &amp; CHAR(10),
  TRUE,
  IFERROR(TEXT(FILTER(WSO!F59, LEN(WSO!F59)), ""h:mm AM/PM""), """"),
  IFERROR(TEXT(FILTER(MSO!F59, LEN(MSO!F59)), ""h:mm AM/PM""), """"),
  IFERROR(TEXT(FILTER(FH!F59, LEN(FH!F59)), ""h:mm AM/PM""), """"),
  IFER"&amp;"ROR(TEXT(FILTER(MGOLF!F59, LEN(MGOLF!F59)), ""h:mm AM/PM""), """"),
  IFERROR(TEXT(FILTER(Football!F59, LEN(Football!F59)), ""h:mm AM/PM""), """"),
  IFERROR(TEXT(FILTER(WVB!F59, LEN(WVB!F59)), ""h:mm AM/PM""), """"),
  IFERROR(TEXT(FILTER(XC!F59, LEN(XC!"&amp;"F59)), ""h:mm AM/PM""), """"),
  IFERROR(TEXT(FILTER(SWIMMING!F59, LEN(SWIMMING!F59)), ""h:mm AM/PM""), """"),
  IFERROR(TEXT(FILTER(WTEN!F59, LEN(WTEN!F59)), ""h:mm AM/PM""), """"),
  IFERROR(TEXT(FILTER(TF!F59, LEN(TF!F59)), ""h:mm AM/PM""), """"),
  IF"&amp;"ERROR(TEXT(FILTER(WGOLF!F59, LEN(WGOLF!F59)), ""h:mm AM/PM""), """"),
  IFERROR(TEXT(FILTER(WBB!F59, LEN(WBB!F59)), ""h:mm AM/PM""), """"),
  IFERROR(TEXT(FILTER(MBB!F59, LEN(MBB!F59)), ""h:mm AM/PM""), """"),
  IFERROR(TEXT(FILTER(WLAX!F59, LEN(WLAX!F59)"&amp;"), ""h:mm AM/PM""), """"),
  IFERROR(TEXT(FILTER(MLAX!F59, LEN(MLAX!F59)), ""h:mm AM/PM""), """"),
  IFERROR(TEXT(FILTER(SOFT!F59, LEN(SOFT!F59)), ""h:mm AM/PM""), """"),
  IFERROR(TEXT(FILTER(BASE!F59, LEN(BASE!F59)), ""h:mm AM/PM""), """"),
  IFERROR(TE"&amp;"XT(FILTER(ESPORTS!F59, LEN(ESPORTS!F59)), ""h:mm AM/PM""), """")
)
"),"TBD")</f>
        <v>TBD</v>
      </c>
      <c r="G59" s="11" t="str">
        <f>IFERROR(__xludf.DUMMYFUNCTION("TEXTJOIN(
  CHAR(10) &amp; CHAR(10),
  TRUE,
  IFERROR(FILTER(WSO!G59, LEN(WSO!G59)), """"),
  IFERROR(FILTER(MSO!G59, LEN(MSO!G59)), """"),
  IFERROR(FILTER(FH!G59, LEN(FH!G59)), """"),
  IFERROR(FILTER(MGOLF!G59, LEN(MGOLF!G59)), """"),
  IFERROR(FILTER(Foo"&amp;"tball!G59, LEN(Football!G59)), """"),
  IFERROR(FILTER(WVB!G59, LEN(WVB!G59)), """"),
  IFERROR(FILTER(XC!G59, LEN(XC!G59)), """"),
  IFERROR(FILTER(SWIMMING!G59, LEN(SWIMMING!G59)), """"),
  IFERROR(FILTER(WTEN!G59, LEN(WTEN!G59)), """"),
  IFERROR(FILTE"&amp;"R(TF!G59, LEN(TF!G59)), """"),
  IFERROR(FILTER(WGOLF!G59:G1000, LEN(WGOLF!G59)), """"),
  IFERROR(FILTER(WBB!G59, LEN(WBB!G59)), """"),
  IFERROR(FILTER(MBB!G59, LEN(MBB!G59)), """"),
  IFERROR(FILTER(WLAX!G59, LEN(WLAX!G59)), """"),
  IFERROR(FILTER(MLA"&amp;"X!G59, LEN(MLAX!G59)), """"),
  IFERROR(FILTER(SOFT!G59, LEN(SOFT!G59)), """"),
  IFERROR(FILTER(BASE!G59, LEN(BASE!G59)), """"),
  IFERROR(FILTER(ESPORTS!G59, LEN(ESPORTS!G59)), """")
)
"),"Colby")</f>
        <v>Colby</v>
      </c>
      <c r="H59" s="11" t="str">
        <f>IFERROR(__xludf.DUMMYFUNCTION("TEXTJOIN(
  CHAR(10) &amp; CHAR(10),
  TRUE,
  IFERROR(FILTER(WSO!H59, LEN(WSO!H59)), """"),
  IFERROR(FILTER(MSO!H59, LEN(MSO!H59)), """"),
  IFERROR(FILTER(FH!H59, LEN(FH!H59)), """"),
  IFERROR(FILTER(MGOLF!H59, LEN(MGOLF!H59)), """"),
  IFERROR(FILTER(Foo"&amp;"tball!H59, LEN(Football!H59)), """"),
  IFERROR(FILTER(WVB!H59, LEN(WVB!H59)), """"),
  IFERROR(FILTER(XC!H59, LEN(XC!H59)), """"),
  IFERROR(FILTER(SWIMMING!H59, LEN(SWIMMING!H59)), """"),
  IFERROR(FILTER(WTEN!H59, LEN(WTEN!H59)), """"),
  IFERROR(FILTE"&amp;"R(TF!H59, LEN(TF!H59)), """"),
  IFERROR(FILTER(WGOLF!H59, LEN(WGOLF!H59)), """"),
  IFERROR(FILTER(WBB!H59, LEN(WBB!H59)), """"),
  IFERROR(FILTER(MBB!H59, LEN(MBB!H59)), """"),
  IFERROR(FILTER(WLAX!H59, LEN(WLAX!H59)), """"),
  IFERROR(FILTER(MLAX!H59,"&amp;" LEN(MLAX!H59)), """"),
  IFERROR(FILTER(SOFT!H59, LEN(SOFT!H59)), """"),
  IFERROR(FILTER(BASE!H59, LEN(BASE!H59)), """"),
  IFERROR(FILTER(ESPORTS!H59, LEN(ESPORTS!H59)), """")
)
"),"Away")</f>
        <v>Away</v>
      </c>
      <c r="I59" s="11" t="str">
        <f>IFERROR(__xludf.DUMMYFUNCTION("TEXTJOIN(
  CHAR(10) &amp; CHAR(10),
  TRUE,
  IFERROR(ARRAYFORMULA(TEXT(FILTER(WSO!F59, LEN(WSO!F59)), ""h:mm AM/PM"")), """"),
  IFERROR(ARRAYFORMULA(TEXT(FILTER(MSO!F59, LEN(MSO!F59)), ""h:mm AM/PM"")), """"),
  IFERROR(ARRAYFORMULA(TEXT(FILTER(FH!F59, LEN"&amp;"(FH!F59)), ""h:mm AM/PM"")), """"),
  IFERROR(ARRAYFORMULA(TEXT(FILTER(MGOLF!F59, LEN(MGOLF!F59)), ""h:mm AM/PM"")), """"),
  IFERROR(ARRAYFORMULA(TEXT(FILTER(Football!F59, LEN(Football!F59)), ""h:mm AM/PM"")), """"),
  IFERROR(ARRAYFORMULA(TEXT(FILTER(WV"&amp;"B!F59, LEN(WVB!F59)), ""h:mm AM/PM"")), """"),
  IFERROR(ARRAYFORMULA(TEXT(FILTER(XC!F59, LEN(XC!F59)), ""h:mm AM/PM"")), """"),
  IFERROR(ARRAYFORMULA(TEXT(FILTER(SWIMMING!F59, LEN(SWIMMING!F59)), ""h:mm AM/PM"")), """"),
  IFERROR(ARRAYFORMULA(TEXT(FILT"&amp;"ER(WTEN!F59, LEN(WTEN!F59)), ""h:mm AM/PM"")), """"),
  IFERROR(ARRAYFORMULA(TEXT(FILTER(TF!F59, LEN(TF!F59)), ""h:mm AM/PM"")), """"),
  IFERROR(ARRAYFORMULA(TEXT(FILTER(WGOLF!F59, LEN(WGOLF!F59)), ""h:mm AM/PM"")), """"),
  IFERROR(ARRAYFORMULA(TEXT(FIL"&amp;"TER(WBB!F59, LEN(WBB!F59)), ""h:mm AM/PM"")), """"),
  IFERROR(ARRAYFORMULA(TEXT(FILTER(MBB!F59, LEN(MBB!F59)), ""h:mm AM/PM"")), """"),
  IFERROR(ARRAYFORMULA(TEXT(FILTER(WLAX!F59, LEN(WLAX!F59)), ""h:mm AM/PM"")), """"),
  IFERROR(ARRAYFORMULA(TEXT(FILT"&amp;"ER(MLAX!F59, LEN(MLAX!F59)), ""h:mm AM/PM"")), """"),
  IFERROR(ARRAYFORMULA(TEXT(FILTER(SOFT!F59, LEN(SOFT!F59)), ""h:mm AM/PM"")), """"),
  IFERROR(ARRAYFORMULA(TEXT(FILTER(BASE!F59, LEN(BASE!F59)), ""h:mm AM/PM"")), """"),
  IFERROR(ARRAYFORMULA(TEXT(F"&amp;"ILTER(ESPORTS!F59, LEN(ESPORTS!F59)), ""h:mm AM/PM"")), """")
)
"),"TBD")</f>
        <v>TBD</v>
      </c>
      <c r="J59" s="12" t="str">
        <f>IFERROR(__xludf.DUMMYFUNCTION("IFERROR(
 TEXTJOIN(
   CHAR(10) &amp; CHAR(10),
   TRUE,
   FILTER(
     FLATTEN({
       WSO!P59;
       MSO!P59;
       FH!P59;
       MGOLF!P59;
       Football!P59;
       WVB!P59;
       XC!P59;
       SWIMMING!P59;
       WTEN!P59;
       TF!P59;
      "&amp;" WGOLF!P59;
       WBB!P59;
       MBB!P59;
       WLAX!P59;
       MLAX!P59;
       SOFT!P59;
       BASE!P59;
       ESPORTS!P59
     }),
     (FLATTEN({
       WSO!P59;
       MSO!P59;
       FH!P59;
       MGOLF!P59;
       Football!P59;
       WVB!P5"&amp;"9;
       XC!P59;
       SWIMMING!P59;
       WTEN!P59;
       TF!P59;
       WGOLF!P59;
       WBB!P59;
       MBB!P59;
       WLAX!P59;
       MLAX!P59;
       SOFT!P59;
       BASE!P59;
       ESPORTS!P59
     }) &lt;&gt; """") *
     (FLATTEN({
       WSO!P"&amp;"59;
       MSO!P59;
       FH!P59;
       MGOLF!P59;
       Football!P59;
       WVB!P59;
       XC!P59;
       SWIMMING!P59;
       WTEN!P59;
       TF!P59;
       WGOLF!P59;
       WBB!P59;
       MBB!P59;
       WLAX!P59;
       MLAX!P59;
       SOFT!P"&amp;"59;
       BASE!P59;
       ESPORTS!P59
     }) &lt;&gt; ""Status"")
   )
 ),
 """"
)
"),"⌛️ Pending")</f>
        <v>⌛️ Pending</v>
      </c>
    </row>
    <row r="60" ht="22.5" customHeight="1">
      <c r="A60" s="6">
        <v>59.0</v>
      </c>
      <c r="B60" s="11"/>
      <c r="C60" s="7">
        <v>46293.0</v>
      </c>
      <c r="D60" s="8" t="str">
        <f t="shared" si="1"/>
        <v>Monday</v>
      </c>
      <c r="E60" s="9" t="str">
        <f>TEXTJOIN(
  CHAR(10) &amp; CHAR(10),
  TRUE,
  IFERROR(WSO!E60, ""),
  IFERROR(MSO!E60, ""),
  IFERROR(FH!E60, ""),
  IFERROR(MGOLF!E60, ""),
  IFERROR(Football!E60, ""),
  IFERROR(WVB!E60, ""),
  IFERROR(XC!E60, ""),
  IFERROR(SWIMMING!E60, ""),
  IFERROR(WTEN!E60, ""),
  IFERROR(TF!E60, ""),
  IFERROR(WGOLF!E60, ""),
  IFERROR(WBB!E60, ""),
  IFERROR(MBB!E60, ""),
  IFERROR(WLAX!E60, ""),
  IFERROR(MLAX!E60, ""),
  IFERROR(SOFT!E60, ""),
  IFERROR(BASE!E60, ""),
  IFERROR(ESPORTS!E60, "")
)
</f>
        <v/>
      </c>
      <c r="F60" s="10" t="str">
        <f>IFERROR(__xludf.DUMMYFUNCTION("TEXTJOIN(
  CHAR(10) &amp; CHAR(10),
  TRUE,
  IFERROR(TEXT(FILTER(WSO!F60, LEN(WSO!F60)), ""h:mm AM/PM""), """"),
  IFERROR(TEXT(FILTER(MSO!F60, LEN(MSO!F60)), ""h:mm AM/PM""), """"),
  IFERROR(TEXT(FILTER(FH!F60, LEN(FH!F60)), ""h:mm AM/PM""), """"),
  IFER"&amp;"ROR(TEXT(FILTER(MGOLF!F60, LEN(MGOLF!F60)), ""h:mm AM/PM""), """"),
  IFERROR(TEXT(FILTER(Football!F60, LEN(Football!F60)), ""h:mm AM/PM""), """"),
  IFERROR(TEXT(FILTER(WVB!F60, LEN(WVB!F60)), ""h:mm AM/PM""), """"),
  IFERROR(TEXT(FILTER(XC!F60, LEN(XC!"&amp;"F60)), ""h:mm AM/PM""), """"),
  IFERROR(TEXT(FILTER(SWIMMING!F60, LEN(SWIMMING!F60)), ""h:mm AM/PM""), """"),
  IFERROR(TEXT(FILTER(WTEN!F60, LEN(WTEN!F60)), ""h:mm AM/PM""), """"),
  IFERROR(TEXT(FILTER(TF!F60, LEN(TF!F60)), ""h:mm AM/PM""), """"),
  IF"&amp;"ERROR(TEXT(FILTER(WGOLF!F60, LEN(WGOLF!F60)), ""h:mm AM/PM""), """"),
  IFERROR(TEXT(FILTER(WBB!F60, LEN(WBB!F60)), ""h:mm AM/PM""), """"),
  IFERROR(TEXT(FILTER(MBB!F60, LEN(MBB!F60)), ""h:mm AM/PM""), """"),
  IFERROR(TEXT(FILTER(WLAX!F60, LEN(WLAX!F60)"&amp;"), ""h:mm AM/PM""), """"),
  IFERROR(TEXT(FILTER(MLAX!F60, LEN(MLAX!F60)), ""h:mm AM/PM""), """"),
  IFERROR(TEXT(FILTER(SOFT!F60, LEN(SOFT!F60)), ""h:mm AM/PM""), """"),
  IFERROR(TEXT(FILTER(BASE!F60, LEN(BASE!F60)), ""h:mm AM/PM""), """"),
  IFERROR(TE"&amp;"XT(FILTER(ESPORTS!F60, LEN(ESPORTS!F60)), ""h:mm AM/PM""), """")
)
"),"")</f>
        <v/>
      </c>
      <c r="G60" s="11" t="str">
        <f>IFERROR(__xludf.DUMMYFUNCTION("TEXTJOIN(
  CHAR(10) &amp; CHAR(10),
  TRUE,
  IFERROR(FILTER(WSO!G60, LEN(WSO!G60)), """"),
  IFERROR(FILTER(MSO!G60, LEN(MSO!G60)), """"),
  IFERROR(FILTER(FH!G60, LEN(FH!G60)), """"),
  IFERROR(FILTER(MGOLF!G60, LEN(MGOLF!G60)), """"),
  IFERROR(FILTER(Foo"&amp;"tball!G60, LEN(Football!G60)), """"),
  IFERROR(FILTER(WVB!G60, LEN(WVB!G60)), """"),
  IFERROR(FILTER(XC!G60, LEN(XC!G60)), """"),
  IFERROR(FILTER(SWIMMING!G60, LEN(SWIMMING!G60)), """"),
  IFERROR(FILTER(WTEN!G60, LEN(WTEN!G60)), """"),
  IFERROR(FILTE"&amp;"R(TF!G60, LEN(TF!G60)), """"),
  IFERROR(FILTER(WGOLF!G60:G1000, LEN(WGOLF!G60)), """"),
  IFERROR(FILTER(WBB!G60, LEN(WBB!G60)), """"),
  IFERROR(FILTER(MBB!G60, LEN(MBB!G60)), """"),
  IFERROR(FILTER(WLAX!G60, LEN(WLAX!G60)), """"),
  IFERROR(FILTER(MLA"&amp;"X!G60, LEN(MLAX!G60)), """"),
  IFERROR(FILTER(SOFT!G60, LEN(SOFT!G60)), """"),
  IFERROR(FILTER(BASE!G60, LEN(BASE!G60)), """"),
  IFERROR(FILTER(ESPORTS!G60, LEN(ESPORTS!G60)), """")
)
"),"")</f>
        <v/>
      </c>
      <c r="H60" s="11" t="str">
        <f>IFERROR(__xludf.DUMMYFUNCTION("TEXTJOIN(
  CHAR(10) &amp; CHAR(10),
  TRUE,
  IFERROR(FILTER(WSO!H60, LEN(WSO!H60)), """"),
  IFERROR(FILTER(MSO!H60, LEN(MSO!H60)), """"),
  IFERROR(FILTER(FH!H60, LEN(FH!H60)), """"),
  IFERROR(FILTER(MGOLF!H60, LEN(MGOLF!H60)), """"),
  IFERROR(FILTER(Foo"&amp;"tball!H60, LEN(Football!H60)), """"),
  IFERROR(FILTER(WVB!H60, LEN(WVB!H60)), """"),
  IFERROR(FILTER(XC!H60, LEN(XC!H60)), """"),
  IFERROR(FILTER(SWIMMING!H60, LEN(SWIMMING!H60)), """"),
  IFERROR(FILTER(WTEN!H60, LEN(WTEN!H60)), """"),
  IFERROR(FILTE"&amp;"R(TF!H60, LEN(TF!H60)), """"),
  IFERROR(FILTER(WGOLF!H60, LEN(WGOLF!H60)), """"),
  IFERROR(FILTER(WBB!H60, LEN(WBB!H60)), """"),
  IFERROR(FILTER(MBB!H60, LEN(MBB!H60)), """"),
  IFERROR(FILTER(WLAX!H60, LEN(WLAX!H60)), """"),
  IFERROR(FILTER(MLAX!H60,"&amp;" LEN(MLAX!H60)), """"),
  IFERROR(FILTER(SOFT!H60, LEN(SOFT!H60)), """"),
  IFERROR(FILTER(BASE!H60, LEN(BASE!H60)), """"),
  IFERROR(FILTER(ESPORTS!H60, LEN(ESPORTS!H60)), """")
)
"),"")</f>
        <v/>
      </c>
      <c r="I60" s="11" t="str">
        <f>IFERROR(__xludf.DUMMYFUNCTION("TEXTJOIN(
  CHAR(10) &amp; CHAR(10),
  TRUE,
  IFERROR(ARRAYFORMULA(TEXT(FILTER(WSO!F60, LEN(WSO!F60)), ""h:mm AM/PM"")), """"),
  IFERROR(ARRAYFORMULA(TEXT(FILTER(MSO!F60, LEN(MSO!F60)), ""h:mm AM/PM"")), """"),
  IFERROR(ARRAYFORMULA(TEXT(FILTER(FH!F60, LEN"&amp;"(FH!F60)), ""h:mm AM/PM"")), """"),
  IFERROR(ARRAYFORMULA(TEXT(FILTER(MGOLF!F60, LEN(MGOLF!F60)), ""h:mm AM/PM"")), """"),
  IFERROR(ARRAYFORMULA(TEXT(FILTER(Football!F60, LEN(Football!F60)), ""h:mm AM/PM"")), """"),
  IFERROR(ARRAYFORMULA(TEXT(FILTER(WV"&amp;"B!F60, LEN(WVB!F60)), ""h:mm AM/PM"")), """"),
  IFERROR(ARRAYFORMULA(TEXT(FILTER(XC!F60, LEN(XC!F60)), ""h:mm AM/PM"")), """"),
  IFERROR(ARRAYFORMULA(TEXT(FILTER(SWIMMING!F60, LEN(SWIMMING!F60)), ""h:mm AM/PM"")), """"),
  IFERROR(ARRAYFORMULA(TEXT(FILT"&amp;"ER(WTEN!F60, LEN(WTEN!F60)), ""h:mm AM/PM"")), """"),
  IFERROR(ARRAYFORMULA(TEXT(FILTER(TF!F60, LEN(TF!F60)), ""h:mm AM/PM"")), """"),
  IFERROR(ARRAYFORMULA(TEXT(FILTER(WGOLF!F60, LEN(WGOLF!F60)), ""h:mm AM/PM"")), """"),
  IFERROR(ARRAYFORMULA(TEXT(FIL"&amp;"TER(WBB!F60, LEN(WBB!F60)), ""h:mm AM/PM"")), """"),
  IFERROR(ARRAYFORMULA(TEXT(FILTER(MBB!F60, LEN(MBB!F60)), ""h:mm AM/PM"")), """"),
  IFERROR(ARRAYFORMULA(TEXT(FILTER(WLAX!F60, LEN(WLAX!F60)), ""h:mm AM/PM"")), """"),
  IFERROR(ARRAYFORMULA(TEXT(FILT"&amp;"ER(MLAX!F60, LEN(MLAX!F60)), ""h:mm AM/PM"")), """"),
  IFERROR(ARRAYFORMULA(TEXT(FILTER(SOFT!F60, LEN(SOFT!F60)), ""h:mm AM/PM"")), """"),
  IFERROR(ARRAYFORMULA(TEXT(FILTER(BASE!F60, LEN(BASE!F60)), ""h:mm AM/PM"")), """"),
  IFERROR(ARRAYFORMULA(TEXT(F"&amp;"ILTER(ESPORTS!F60, LEN(ESPORTS!F60)), ""h:mm AM/PM"")), """")
)
"),"")</f>
        <v/>
      </c>
      <c r="J60" s="12" t="str">
        <f>IFERROR(__xludf.DUMMYFUNCTION("IFERROR(
 TEXTJOIN(
   CHAR(10) &amp; CHAR(10),
   TRUE,
   FILTER(
     FLATTEN({
       WSO!P60;
       MSO!P60;
       FH!P60;
       MGOLF!P60;
       Football!P60;
       WVB!P60;
       XC!P60;
       SWIMMING!P60;
       WTEN!P60;
       TF!P60;
      "&amp;" WGOLF!P60;
       WBB!P60;
       MBB!P60;
       WLAX!P60;
       MLAX!P60;
       SOFT!P60;
       BASE!P60;
       ESPORTS!P60
     }),
     (FLATTEN({
       WSO!P60;
       MSO!P60;
       FH!P60;
       MGOLF!P60;
       Football!P60;
       WVB!P6"&amp;"0;
       XC!P60;
       SWIMMING!P60;
       WTEN!P60;
       TF!P60;
       WGOLF!P60;
       WBB!P60;
       MBB!P60;
       WLAX!P60;
       MLAX!P60;
       SOFT!P60;
       BASE!P60;
       ESPORTS!P60
     }) &lt;&gt; """") *
     (FLATTEN({
       WSO!P"&amp;"60;
       MSO!P60;
       FH!P60;
       MGOLF!P60;
       Football!P60;
       WVB!P60;
       XC!P60;
       SWIMMING!P60;
       WTEN!P60;
       TF!P60;
       WGOLF!P60;
       WBB!P60;
       MBB!P60;
       WLAX!P60;
       MLAX!P60;
       SOFT!P"&amp;"60;
       BASE!P60;
       ESPORTS!P60
     }) &lt;&gt; ""Status"")
   )
 ),
 """"
)
"),"")</f>
        <v/>
      </c>
    </row>
    <row r="61" ht="22.5" customHeight="1">
      <c r="A61" s="6">
        <v>60.0</v>
      </c>
      <c r="B61" s="11"/>
      <c r="C61" s="7">
        <v>46294.0</v>
      </c>
      <c r="D61" s="8" t="str">
        <f t="shared" si="1"/>
        <v>Tuesday</v>
      </c>
      <c r="E61" s="9" t="str">
        <f>TEXTJOIN(
  CHAR(10) &amp; CHAR(10),
  TRUE,
  IFERROR(WSO!E61, ""),
  IFERROR(MSO!E61, ""),
  IFERROR(FH!E61, ""),
  IFERROR(MGOLF!E61, ""),
  IFERROR(Football!E61, ""),
  IFERROR(WVB!E61, ""),
  IFERROR(XC!E61, ""),
  IFERROR(SWIMMING!E61, ""),
  IFERROR(WTEN!E61, ""),
  IFERROR(TF!E61, ""),
  IFERROR(WGOLF!E61, ""),
  IFERROR(WBB!E61, ""),
  IFERROR(MBB!E61, ""),
  IFERROR(WLAX!E61, ""),
  IFERROR(MLAX!E61, ""),
  IFERROR(SOFT!E61, ""),
  IFERROR(BASE!E61, ""),
  IFERROR(ESPORTS!E61, "")
)
</f>
        <v>WSO</v>
      </c>
      <c r="F61" s="10" t="str">
        <f>IFERROR(__xludf.DUMMYFUNCTION("TEXTJOIN(
  CHAR(10) &amp; CHAR(10),
  TRUE,
  IFERROR(TEXT(FILTER(WSO!F61, LEN(WSO!F61)), ""h:mm AM/PM""), """"),
  IFERROR(TEXT(FILTER(MSO!F61, LEN(MSO!F61)), ""h:mm AM/PM""), """"),
  IFERROR(TEXT(FILTER(FH!F61, LEN(FH!F61)), ""h:mm AM/PM""), """"),
  IFER"&amp;"ROR(TEXT(FILTER(MGOLF!F61, LEN(MGOLF!F61)), ""h:mm AM/PM""), """"),
  IFERROR(TEXT(FILTER(Football!F61, LEN(Football!F61)), ""h:mm AM/PM""), """"),
  IFERROR(TEXT(FILTER(WVB!F61, LEN(WVB!F61)), ""h:mm AM/PM""), """"),
  IFERROR(TEXT(FILTER(XC!F61, LEN(XC!"&amp;"F61)), ""h:mm AM/PM""), """"),
  IFERROR(TEXT(FILTER(SWIMMING!F61, LEN(SWIMMING!F61)), ""h:mm AM/PM""), """"),
  IFERROR(TEXT(FILTER(WTEN!F61, LEN(WTEN!F61)), ""h:mm AM/PM""), """"),
  IFERROR(TEXT(FILTER(TF!F61, LEN(TF!F61)), ""h:mm AM/PM""), """"),
  IF"&amp;"ERROR(TEXT(FILTER(WGOLF!F61, LEN(WGOLF!F61)), ""h:mm AM/PM""), """"),
  IFERROR(TEXT(FILTER(WBB!F61, LEN(WBB!F61)), ""h:mm AM/PM""), """"),
  IFERROR(TEXT(FILTER(MBB!F61, LEN(MBB!F61)), ""h:mm AM/PM""), """"),
  IFERROR(TEXT(FILTER(WLAX!F61, LEN(WLAX!F61)"&amp;"), ""h:mm AM/PM""), """"),
  IFERROR(TEXT(FILTER(MLAX!F61, LEN(MLAX!F61)), ""h:mm AM/PM""), """"),
  IFERROR(TEXT(FILTER(SOFT!F61, LEN(SOFT!F61)), ""h:mm AM/PM""), """"),
  IFERROR(TEXT(FILTER(BASE!F61, LEN(BASE!F61)), ""h:mm AM/PM""), """"),
  IFERROR(TE"&amp;"XT(FILTER(ESPORTS!F61, LEN(ESPORTS!F61)), ""h:mm AM/PM""), """")
)
"),"4:00 PM")</f>
        <v>4:00 PM</v>
      </c>
      <c r="G61" s="11" t="str">
        <f>IFERROR(__xludf.DUMMYFUNCTION("TEXTJOIN(
  CHAR(10) &amp; CHAR(10),
  TRUE,
  IFERROR(FILTER(WSO!G61, LEN(WSO!G61)), """"),
  IFERROR(FILTER(MSO!G61, LEN(MSO!G61)), """"),
  IFERROR(FILTER(FH!G61, LEN(FH!G61)), """"),
  IFERROR(FILTER(MGOLF!G61, LEN(MGOLF!G61)), """"),
  IFERROR(FILTER(Foo"&amp;"tball!G61, LEN(Football!G61)), """"),
  IFERROR(FILTER(WVB!G61, LEN(WVB!G61)), """"),
  IFERROR(FILTER(XC!G61, LEN(XC!G61)), """"),
  IFERROR(FILTER(SWIMMING!G61, LEN(SWIMMING!G61)), """"),
  IFERROR(FILTER(WTEN!G61, LEN(WTEN!G61)), """"),
  IFERROR(FILTE"&amp;"R(TF!G61, LEN(TF!G61)), """"),
  IFERROR(FILTER(WGOLF!G61:G1000, LEN(WGOLF!G61)), """"),
  IFERROR(FILTER(WBB!G61, LEN(WBB!G61)), """"),
  IFERROR(FILTER(MBB!G61, LEN(MBB!G61)), """"),
  IFERROR(FILTER(WLAX!G61, LEN(WLAX!G61)), """"),
  IFERROR(FILTER(MLA"&amp;"X!G61, LEN(MLAX!G61)), """"),
  IFERROR(FILTER(SOFT!G61, LEN(SOFT!G61)), """"),
  IFERROR(FILTER(BASE!G61, LEN(BASE!G61)), """"),
  IFERROR(FILTER(ESPORTS!G61, LEN(ESPORTS!G61)), """")
)
"),"Thomas")</f>
        <v>Thomas</v>
      </c>
      <c r="H61" s="11" t="str">
        <f>IFERROR(__xludf.DUMMYFUNCTION("TEXTJOIN(
  CHAR(10) &amp; CHAR(10),
  TRUE,
  IFERROR(FILTER(WSO!H61, LEN(WSO!H61)), """"),
  IFERROR(FILTER(MSO!H61, LEN(MSO!H61)), """"),
  IFERROR(FILTER(FH!H61, LEN(FH!H61)), """"),
  IFERROR(FILTER(MGOLF!H61, LEN(MGOLF!H61)), """"),
  IFERROR(FILTER(Foo"&amp;"tball!H61, LEN(Football!H61)), """"),
  IFERROR(FILTER(WVB!H61, LEN(WVB!H61)), """"),
  IFERROR(FILTER(XC!H61, LEN(XC!H61)), """"),
  IFERROR(FILTER(SWIMMING!H61, LEN(SWIMMING!H61)), """"),
  IFERROR(FILTER(WTEN!H61, LEN(WTEN!H61)), """"),
  IFERROR(FILTE"&amp;"R(TF!H61, LEN(TF!H61)), """"),
  IFERROR(FILTER(WGOLF!H61, LEN(WGOLF!H61)), """"),
  IFERROR(FILTER(WBB!H61, LEN(WBB!H61)), """"),
  IFERROR(FILTER(MBB!H61, LEN(MBB!H61)), """"),
  IFERROR(FILTER(WLAX!H61, LEN(WLAX!H61)), """"),
  IFERROR(FILTER(MLAX!H61,"&amp;" LEN(MLAX!H61)), """"),
  IFERROR(FILTER(SOFT!H61, LEN(SOFT!H61)), """"),
  IFERROR(FILTER(BASE!H61, LEN(BASE!H61)), """"),
  IFERROR(FILTER(ESPORTS!H61, LEN(ESPORTS!H61)), """")
)
"),"Home")</f>
        <v>Home</v>
      </c>
      <c r="I61" s="11" t="str">
        <f>IFERROR(__xludf.DUMMYFUNCTION("TEXTJOIN(
  CHAR(10) &amp; CHAR(10),
  TRUE,
  IFERROR(ARRAYFORMULA(TEXT(FILTER(WSO!F61, LEN(WSO!F61)), ""h:mm AM/PM"")), """"),
  IFERROR(ARRAYFORMULA(TEXT(FILTER(MSO!F61, LEN(MSO!F61)), ""h:mm AM/PM"")), """"),
  IFERROR(ARRAYFORMULA(TEXT(FILTER(FH!F61, LEN"&amp;"(FH!F61)), ""h:mm AM/PM"")), """"),
  IFERROR(ARRAYFORMULA(TEXT(FILTER(MGOLF!F61, LEN(MGOLF!F61)), ""h:mm AM/PM"")), """"),
  IFERROR(ARRAYFORMULA(TEXT(FILTER(Football!F61, LEN(Football!F61)), ""h:mm AM/PM"")), """"),
  IFERROR(ARRAYFORMULA(TEXT(FILTER(WV"&amp;"B!F61, LEN(WVB!F61)), ""h:mm AM/PM"")), """"),
  IFERROR(ARRAYFORMULA(TEXT(FILTER(XC!F61, LEN(XC!F61)), ""h:mm AM/PM"")), """"),
  IFERROR(ARRAYFORMULA(TEXT(FILTER(SWIMMING!F61, LEN(SWIMMING!F61)), ""h:mm AM/PM"")), """"),
  IFERROR(ARRAYFORMULA(TEXT(FILT"&amp;"ER(WTEN!F61, LEN(WTEN!F61)), ""h:mm AM/PM"")), """"),
  IFERROR(ARRAYFORMULA(TEXT(FILTER(TF!F61, LEN(TF!F61)), ""h:mm AM/PM"")), """"),
  IFERROR(ARRAYFORMULA(TEXT(FILTER(WGOLF!F61, LEN(WGOLF!F61)), ""h:mm AM/PM"")), """"),
  IFERROR(ARRAYFORMULA(TEXT(FIL"&amp;"TER(WBB!F61, LEN(WBB!F61)), ""h:mm AM/PM"")), """"),
  IFERROR(ARRAYFORMULA(TEXT(FILTER(MBB!F61, LEN(MBB!F61)), ""h:mm AM/PM"")), """"),
  IFERROR(ARRAYFORMULA(TEXT(FILTER(WLAX!F61, LEN(WLAX!F61)), ""h:mm AM/PM"")), """"),
  IFERROR(ARRAYFORMULA(TEXT(FILT"&amp;"ER(MLAX!F61, LEN(MLAX!F61)), ""h:mm AM/PM"")), """"),
  IFERROR(ARRAYFORMULA(TEXT(FILTER(SOFT!F61, LEN(SOFT!F61)), ""h:mm AM/PM"")), """"),
  IFERROR(ARRAYFORMULA(TEXT(FILTER(BASE!F61, LEN(BASE!F61)), ""h:mm AM/PM"")), """"),
  IFERROR(ARRAYFORMULA(TEXT(F"&amp;"ILTER(ESPORTS!F61, LEN(ESPORTS!F61)), ""h:mm AM/PM"")), """")
)
"),"4:00 PM")</f>
        <v>4:00 PM</v>
      </c>
      <c r="J61" s="12" t="str">
        <f>IFERROR(__xludf.DUMMYFUNCTION("IFERROR(
 TEXTJOIN(
   CHAR(10) &amp; CHAR(10),
   TRUE,
   FILTER(
     FLATTEN({
       WSO!P61;
       MSO!P61;
       FH!P61;
       MGOLF!P61;
       Football!P61;
       WVB!P61;
       XC!P61;
       SWIMMING!P61;
       WTEN!P61;
       TF!P61;
      "&amp;" WGOLF!P61;
       WBB!P61;
       MBB!P61;
       WLAX!P61;
       MLAX!P61;
       SOFT!P61;
       BASE!P61;
       ESPORTS!P61
     }),
     (FLATTEN({
       WSO!P61;
       MSO!P61;
       FH!P61;
       MGOLF!P61;
       Football!P61;
       WVB!P6"&amp;"1;
       XC!P61;
       SWIMMING!P61;
       WTEN!P61;
       TF!P61;
       WGOLF!P61;
       WBB!P61;
       MBB!P61;
       WLAX!P61;
       MLAX!P61;
       SOFT!P61;
       BASE!P61;
       ESPORTS!P61
     }) &lt;&gt; """") *
     (FLATTEN({
       WSO!P"&amp;"61;
       MSO!P61;
       FH!P61;
       MGOLF!P61;
       Football!P61;
       WVB!P61;
       XC!P61;
       SWIMMING!P61;
       WTEN!P61;
       TF!P61;
       WGOLF!P61;
       WBB!P61;
       MBB!P61;
       WLAX!P61;
       MLAX!P61;
       SOFT!P"&amp;"61;
       BASE!P61;
       ESPORTS!P61
     }) &lt;&gt; ""Status"")
   )
 ),
 """"
)
"),"⌛️ Pending")</f>
        <v>⌛️ Pending</v>
      </c>
    </row>
    <row r="62" ht="22.5" customHeight="1">
      <c r="A62" s="6">
        <v>61.0</v>
      </c>
      <c r="B62" s="11"/>
      <c r="C62" s="7">
        <v>46295.0</v>
      </c>
      <c r="D62" s="8" t="str">
        <f t="shared" si="1"/>
        <v>Wednesday</v>
      </c>
      <c r="E62" s="9" t="str">
        <f>TEXTJOIN(
  CHAR(10) &amp; CHAR(10),
  TRUE,
  IFERROR(WSO!E62, ""),
  IFERROR(MSO!E62, ""),
  IFERROR(FH!E62, ""),
  IFERROR(MGOLF!E62, ""),
  IFERROR(Football!E62, ""),
  IFERROR(WVB!E62, ""),
  IFERROR(XC!E62, ""),
  IFERROR(SWIMMING!E62, ""),
  IFERROR(WTEN!E62, ""),
  IFERROR(TF!E62, ""),
  IFERROR(WGOLF!E62, ""),
  IFERROR(WBB!E62, ""),
  IFERROR(MBB!E62, ""),
  IFERROR(WLAX!E62, ""),
  IFERROR(MLAX!E62, ""),
  IFERROR(SOFT!E62, ""),
  IFERROR(BASE!E62, ""),
  IFERROR(ESPORTS!E62, "")
)
</f>
        <v/>
      </c>
      <c r="F62" s="10" t="str">
        <f>IFERROR(__xludf.DUMMYFUNCTION("TEXTJOIN(
  CHAR(10) &amp; CHAR(10),
  TRUE,
  IFERROR(TEXT(FILTER(WSO!F62, LEN(WSO!F62)), ""h:mm AM/PM""), """"),
  IFERROR(TEXT(FILTER(MSO!F62, LEN(MSO!F62)), ""h:mm AM/PM""), """"),
  IFERROR(TEXT(FILTER(FH!F62, LEN(FH!F62)), ""h:mm AM/PM""), """"),
  IFER"&amp;"ROR(TEXT(FILTER(MGOLF!F62, LEN(MGOLF!F62)), ""h:mm AM/PM""), """"),
  IFERROR(TEXT(FILTER(Football!F62, LEN(Football!F62)), ""h:mm AM/PM""), """"),
  IFERROR(TEXT(FILTER(WVB!F62, LEN(WVB!F62)), ""h:mm AM/PM""), """"),
  IFERROR(TEXT(FILTER(XC!F62, LEN(XC!"&amp;"F62)), ""h:mm AM/PM""), """"),
  IFERROR(TEXT(FILTER(SWIMMING!F62, LEN(SWIMMING!F62)), ""h:mm AM/PM""), """"),
  IFERROR(TEXT(FILTER(WTEN!F62, LEN(WTEN!F62)), ""h:mm AM/PM""), """"),
  IFERROR(TEXT(FILTER(TF!F62, LEN(TF!F62)), ""h:mm AM/PM""), """"),
  IF"&amp;"ERROR(TEXT(FILTER(WGOLF!F62, LEN(WGOLF!F62)), ""h:mm AM/PM""), """"),
  IFERROR(TEXT(FILTER(WBB!F62, LEN(WBB!F62)), ""h:mm AM/PM""), """"),
  IFERROR(TEXT(FILTER(MBB!F62, LEN(MBB!F62)), ""h:mm AM/PM""), """"),
  IFERROR(TEXT(FILTER(WLAX!F62, LEN(WLAX!F62)"&amp;"), ""h:mm AM/PM""), """"),
  IFERROR(TEXT(FILTER(MLAX!F62, LEN(MLAX!F62)), ""h:mm AM/PM""), """"),
  IFERROR(TEXT(FILTER(SOFT!F62, LEN(SOFT!F62)), ""h:mm AM/PM""), """"),
  IFERROR(TEXT(FILTER(BASE!F62, LEN(BASE!F62)), ""h:mm AM/PM""), """"),
  IFERROR(TE"&amp;"XT(FILTER(ESPORTS!F62, LEN(ESPORTS!F62)), ""h:mm AM/PM""), """")
)
"),"")</f>
        <v/>
      </c>
      <c r="G62" s="11" t="str">
        <f>IFERROR(__xludf.DUMMYFUNCTION("TEXTJOIN(
  CHAR(10) &amp; CHAR(10),
  TRUE,
  IFERROR(FILTER(WSO!G62, LEN(WSO!G62)), """"),
  IFERROR(FILTER(MSO!G62, LEN(MSO!G62)), """"),
  IFERROR(FILTER(FH!G62, LEN(FH!G62)), """"),
  IFERROR(FILTER(MGOLF!G62, LEN(MGOLF!G62)), """"),
  IFERROR(FILTER(Foo"&amp;"tball!G62, LEN(Football!G62)), """"),
  IFERROR(FILTER(WVB!G62, LEN(WVB!G62)), """"),
  IFERROR(FILTER(XC!G62, LEN(XC!G62)), """"),
  IFERROR(FILTER(SWIMMING!G62, LEN(SWIMMING!G62)), """"),
  IFERROR(FILTER(WTEN!G62, LEN(WTEN!G62)), """"),
  IFERROR(FILTE"&amp;"R(TF!G62, LEN(TF!G62)), """"),
  IFERROR(FILTER(WGOLF!G62:G1000, LEN(WGOLF!G62)), """"),
  IFERROR(FILTER(WBB!G62, LEN(WBB!G62)), """"),
  IFERROR(FILTER(MBB!G62, LEN(MBB!G62)), """"),
  IFERROR(FILTER(WLAX!G62, LEN(WLAX!G62)), """"),
  IFERROR(FILTER(MLA"&amp;"X!G62, LEN(MLAX!G62)), """"),
  IFERROR(FILTER(SOFT!G62, LEN(SOFT!G62)), """"),
  IFERROR(FILTER(BASE!G62, LEN(BASE!G62)), """"),
  IFERROR(FILTER(ESPORTS!G62, LEN(ESPORTS!G62)), """")
)
"),"")</f>
        <v/>
      </c>
      <c r="H62" s="11" t="str">
        <f>IFERROR(__xludf.DUMMYFUNCTION("TEXTJOIN(
  CHAR(10) &amp; CHAR(10),
  TRUE,
  IFERROR(FILTER(WSO!H62, LEN(WSO!H62)), """"),
  IFERROR(FILTER(MSO!H62, LEN(MSO!H62)), """"),
  IFERROR(FILTER(FH!H62, LEN(FH!H62)), """"),
  IFERROR(FILTER(MGOLF!H62, LEN(MGOLF!H62)), """"),
  IFERROR(FILTER(Foo"&amp;"tball!H62, LEN(Football!H62)), """"),
  IFERROR(FILTER(WVB!H62, LEN(WVB!H62)), """"),
  IFERROR(FILTER(XC!H62, LEN(XC!H62)), """"),
  IFERROR(FILTER(SWIMMING!H62, LEN(SWIMMING!H62)), """"),
  IFERROR(FILTER(WTEN!H62, LEN(WTEN!H62)), """"),
  IFERROR(FILTE"&amp;"R(TF!H62, LEN(TF!H62)), """"),
  IFERROR(FILTER(WGOLF!H62, LEN(WGOLF!H62)), """"),
  IFERROR(FILTER(WBB!H62, LEN(WBB!H62)), """"),
  IFERROR(FILTER(MBB!H62, LEN(MBB!H62)), """"),
  IFERROR(FILTER(WLAX!H62, LEN(WLAX!H62)), """"),
  IFERROR(FILTER(MLAX!H62,"&amp;" LEN(MLAX!H62)), """"),
  IFERROR(FILTER(SOFT!H62, LEN(SOFT!H62)), """"),
  IFERROR(FILTER(BASE!H62, LEN(BASE!H62)), """"),
  IFERROR(FILTER(ESPORTS!H62, LEN(ESPORTS!H62)), """")
)
"),"")</f>
        <v/>
      </c>
      <c r="I62" s="11" t="str">
        <f>IFERROR(__xludf.DUMMYFUNCTION("TEXTJOIN(
  CHAR(10) &amp; CHAR(10),
  TRUE,
  IFERROR(ARRAYFORMULA(TEXT(FILTER(WSO!F62, LEN(WSO!F62)), ""h:mm AM/PM"")), """"),
  IFERROR(ARRAYFORMULA(TEXT(FILTER(MSO!F62, LEN(MSO!F62)), ""h:mm AM/PM"")), """"),
  IFERROR(ARRAYFORMULA(TEXT(FILTER(FH!F62, LEN"&amp;"(FH!F62)), ""h:mm AM/PM"")), """"),
  IFERROR(ARRAYFORMULA(TEXT(FILTER(MGOLF!F62, LEN(MGOLF!F62)), ""h:mm AM/PM"")), """"),
  IFERROR(ARRAYFORMULA(TEXT(FILTER(Football!F62, LEN(Football!F62)), ""h:mm AM/PM"")), """"),
  IFERROR(ARRAYFORMULA(TEXT(FILTER(WV"&amp;"B!F62, LEN(WVB!F62)), ""h:mm AM/PM"")), """"),
  IFERROR(ARRAYFORMULA(TEXT(FILTER(XC!F62, LEN(XC!F62)), ""h:mm AM/PM"")), """"),
  IFERROR(ARRAYFORMULA(TEXT(FILTER(SWIMMING!F62, LEN(SWIMMING!F62)), ""h:mm AM/PM"")), """"),
  IFERROR(ARRAYFORMULA(TEXT(FILT"&amp;"ER(WTEN!F62, LEN(WTEN!F62)), ""h:mm AM/PM"")), """"),
  IFERROR(ARRAYFORMULA(TEXT(FILTER(TF!F62, LEN(TF!F62)), ""h:mm AM/PM"")), """"),
  IFERROR(ARRAYFORMULA(TEXT(FILTER(WGOLF!F62, LEN(WGOLF!F62)), ""h:mm AM/PM"")), """"),
  IFERROR(ARRAYFORMULA(TEXT(FIL"&amp;"TER(WBB!F62, LEN(WBB!F62)), ""h:mm AM/PM"")), """"),
  IFERROR(ARRAYFORMULA(TEXT(FILTER(MBB!F62, LEN(MBB!F62)), ""h:mm AM/PM"")), """"),
  IFERROR(ARRAYFORMULA(TEXT(FILTER(WLAX!F62, LEN(WLAX!F62)), ""h:mm AM/PM"")), """"),
  IFERROR(ARRAYFORMULA(TEXT(FILT"&amp;"ER(MLAX!F62, LEN(MLAX!F62)), ""h:mm AM/PM"")), """"),
  IFERROR(ARRAYFORMULA(TEXT(FILTER(SOFT!F62, LEN(SOFT!F62)), ""h:mm AM/PM"")), """"),
  IFERROR(ARRAYFORMULA(TEXT(FILTER(BASE!F62, LEN(BASE!F62)), ""h:mm AM/PM"")), """"),
  IFERROR(ARRAYFORMULA(TEXT(F"&amp;"ILTER(ESPORTS!F62, LEN(ESPORTS!F62)), ""h:mm AM/PM"")), """")
)
"),"")</f>
        <v/>
      </c>
      <c r="J62" s="12" t="str">
        <f>IFERROR(__xludf.DUMMYFUNCTION("IFERROR(
 TEXTJOIN(
   CHAR(10) &amp; CHAR(10),
   TRUE,
   FILTER(
     FLATTEN({
       WSO!P62;
       MSO!P62;
       FH!P62;
       MGOLF!P62;
       Football!P62;
       WVB!P62;
       XC!P62;
       SWIMMING!P62;
       WTEN!P62;
       TF!P62;
      "&amp;" WGOLF!P62;
       WBB!P62;
       MBB!P62;
       WLAX!P62;
       MLAX!P62;
       SOFT!P62;
       BASE!P62;
       ESPORTS!P62
     }),
     (FLATTEN({
       WSO!P62;
       MSO!P62;
       FH!P62;
       MGOLF!P62;
       Football!P62;
       WVB!P6"&amp;"2;
       XC!P62;
       SWIMMING!P62;
       WTEN!P62;
       TF!P62;
       WGOLF!P62;
       WBB!P62;
       MBB!P62;
       WLAX!P62;
       MLAX!P62;
       SOFT!P62;
       BASE!P62;
       ESPORTS!P62
     }) &lt;&gt; """") *
     (FLATTEN({
       WSO!P"&amp;"62;
       MSO!P62;
       FH!P62;
       MGOLF!P62;
       Football!P62;
       WVB!P62;
       XC!P62;
       SWIMMING!P62;
       WTEN!P62;
       TF!P62;
       WGOLF!P62;
       WBB!P62;
       MBB!P62;
       WLAX!P62;
       MLAX!P62;
       SOFT!P"&amp;"62;
       BASE!P62;
       ESPORTS!P62
     }) &lt;&gt; ""Status"")
   )
 ),
 """"
)
"),"")</f>
        <v/>
      </c>
    </row>
    <row r="63" ht="22.5" customHeight="1">
      <c r="A63" s="6">
        <v>62.0</v>
      </c>
      <c r="B63" s="11"/>
      <c r="C63" s="7">
        <v>46296.0</v>
      </c>
      <c r="D63" s="8" t="str">
        <f t="shared" si="1"/>
        <v>Thursday</v>
      </c>
      <c r="E63" s="9" t="str">
        <f>TEXTJOIN(
  CHAR(10) &amp; CHAR(10),
  TRUE,
  IFERROR(WSO!E63, ""),
  IFERROR(MSO!E63, ""),
  IFERROR(FH!E63, ""),
  IFERROR(MGOLF!E63, ""),
  IFERROR(Football!E63, ""),
  IFERROR(WVB!E63, ""),
  IFERROR(XC!E63, ""),
  IFERROR(SWIMMING!E63, ""),
  IFERROR(WTEN!E63, ""),
  IFERROR(TF!E63, ""),
  IFERROR(WGOLF!E63, ""),
  IFERROR(WBB!E63, ""),
  IFERROR(MBB!E63, ""),
  IFERROR(WLAX!E63, ""),
  IFERROR(MLAX!E63, ""),
  IFERROR(SOFT!E63, ""),
  IFERROR(BASE!E63, ""),
  IFERROR(ESPORTS!E63, "")
)
</f>
        <v/>
      </c>
      <c r="F63" s="10" t="str">
        <f>IFERROR(__xludf.DUMMYFUNCTION("TEXTJOIN(
  CHAR(10) &amp; CHAR(10),
  TRUE,
  IFERROR(TEXT(FILTER(WSO!F63, LEN(WSO!F63)), ""h:mm AM/PM""), """"),
  IFERROR(TEXT(FILTER(MSO!F63, LEN(MSO!F63)), ""h:mm AM/PM""), """"),
  IFERROR(TEXT(FILTER(FH!F63, LEN(FH!F63)), ""h:mm AM/PM""), """"),
  IFER"&amp;"ROR(TEXT(FILTER(MGOLF!F63, LEN(MGOLF!F63)), ""h:mm AM/PM""), """"),
  IFERROR(TEXT(FILTER(Football!F63, LEN(Football!F63)), ""h:mm AM/PM""), """"),
  IFERROR(TEXT(FILTER(WVB!F63, LEN(WVB!F63)), ""h:mm AM/PM""), """"),
  IFERROR(TEXT(FILTER(XC!F63, LEN(XC!"&amp;"F63)), ""h:mm AM/PM""), """"),
  IFERROR(TEXT(FILTER(SWIMMING!F63, LEN(SWIMMING!F63)), ""h:mm AM/PM""), """"),
  IFERROR(TEXT(FILTER(WTEN!F63, LEN(WTEN!F63)), ""h:mm AM/PM""), """"),
  IFERROR(TEXT(FILTER(TF!F63, LEN(TF!F63)), ""h:mm AM/PM""), """"),
  IF"&amp;"ERROR(TEXT(FILTER(WGOLF!F63, LEN(WGOLF!F63)), ""h:mm AM/PM""), """"),
  IFERROR(TEXT(FILTER(WBB!F63, LEN(WBB!F63)), ""h:mm AM/PM""), """"),
  IFERROR(TEXT(FILTER(MBB!F63, LEN(MBB!F63)), ""h:mm AM/PM""), """"),
  IFERROR(TEXT(FILTER(WLAX!F63, LEN(WLAX!F63)"&amp;"), ""h:mm AM/PM""), """"),
  IFERROR(TEXT(FILTER(MLAX!F63, LEN(MLAX!F63)), ""h:mm AM/PM""), """"),
  IFERROR(TEXT(FILTER(SOFT!F63, LEN(SOFT!F63)), ""h:mm AM/PM""), """"),
  IFERROR(TEXT(FILTER(BASE!F63, LEN(BASE!F63)), ""h:mm AM/PM""), """"),
  IFERROR(TE"&amp;"XT(FILTER(ESPORTS!F63, LEN(ESPORTS!F63)), ""h:mm AM/PM""), """")
)
"),"")</f>
        <v/>
      </c>
      <c r="G63" s="11" t="str">
        <f>IFERROR(__xludf.DUMMYFUNCTION("TEXTJOIN(
  CHAR(10) &amp; CHAR(10),
  TRUE,
  IFERROR(FILTER(WSO!G63, LEN(WSO!G63)), """"),
  IFERROR(FILTER(MSO!G63, LEN(MSO!G63)), """"),
  IFERROR(FILTER(FH!G63, LEN(FH!G63)), """"),
  IFERROR(FILTER(MGOLF!G63, LEN(MGOLF!G63)), """"),
  IFERROR(FILTER(Foo"&amp;"tball!G63, LEN(Football!G63)), """"),
  IFERROR(FILTER(WVB!G63, LEN(WVB!G63)), """"),
  IFERROR(FILTER(XC!G63, LEN(XC!G63)), """"),
  IFERROR(FILTER(SWIMMING!G63, LEN(SWIMMING!G63)), """"),
  IFERROR(FILTER(WTEN!G63, LEN(WTEN!G63)), """"),
  IFERROR(FILTE"&amp;"R(TF!G63, LEN(TF!G63)), """"),
  IFERROR(FILTER(WGOLF!G63:G1000, LEN(WGOLF!G63)), """"),
  IFERROR(FILTER(WBB!G63, LEN(WBB!G63)), """"),
  IFERROR(FILTER(MBB!G63, LEN(MBB!G63)), """"),
  IFERROR(FILTER(WLAX!G63, LEN(WLAX!G63)), """"),
  IFERROR(FILTER(MLA"&amp;"X!G63, LEN(MLAX!G63)), """"),
  IFERROR(FILTER(SOFT!G63, LEN(SOFT!G63)), """"),
  IFERROR(FILTER(BASE!G63, LEN(BASE!G63)), """"),
  IFERROR(FILTER(ESPORTS!G63, LEN(ESPORTS!G63)), """")
)
"),"")</f>
        <v/>
      </c>
      <c r="H63" s="11" t="str">
        <f>IFERROR(__xludf.DUMMYFUNCTION("TEXTJOIN(
  CHAR(10) &amp; CHAR(10),
  TRUE,
  IFERROR(FILTER(WSO!H63, LEN(WSO!H63)), """"),
  IFERROR(FILTER(MSO!H63, LEN(MSO!H63)), """"),
  IFERROR(FILTER(FH!H63, LEN(FH!H63)), """"),
  IFERROR(FILTER(MGOLF!H63, LEN(MGOLF!H63)), """"),
  IFERROR(FILTER(Foo"&amp;"tball!H63, LEN(Football!H63)), """"),
  IFERROR(FILTER(WVB!H63, LEN(WVB!H63)), """"),
  IFERROR(FILTER(XC!H63, LEN(XC!H63)), """"),
  IFERROR(FILTER(SWIMMING!H63, LEN(SWIMMING!H63)), """"),
  IFERROR(FILTER(WTEN!H63, LEN(WTEN!H63)), """"),
  IFERROR(FILTE"&amp;"R(TF!H63, LEN(TF!H63)), """"),
  IFERROR(FILTER(WGOLF!H63, LEN(WGOLF!H63)), """"),
  IFERROR(FILTER(WBB!H63, LEN(WBB!H63)), """"),
  IFERROR(FILTER(MBB!H63, LEN(MBB!H63)), """"),
  IFERROR(FILTER(WLAX!H63, LEN(WLAX!H63)), """"),
  IFERROR(FILTER(MLAX!H63,"&amp;" LEN(MLAX!H63)), """"),
  IFERROR(FILTER(SOFT!H63, LEN(SOFT!H63)), """"),
  IFERROR(FILTER(BASE!H63, LEN(BASE!H63)), """"),
  IFERROR(FILTER(ESPORTS!H63, LEN(ESPORTS!H63)), """")
)
"),"")</f>
        <v/>
      </c>
      <c r="I63" s="11" t="str">
        <f>IFERROR(__xludf.DUMMYFUNCTION("TEXTJOIN(
  CHAR(10) &amp; CHAR(10),
  TRUE,
  IFERROR(ARRAYFORMULA(TEXT(FILTER(WSO!F63, LEN(WSO!F63)), ""h:mm AM/PM"")), """"),
  IFERROR(ARRAYFORMULA(TEXT(FILTER(MSO!F63, LEN(MSO!F63)), ""h:mm AM/PM"")), """"),
  IFERROR(ARRAYFORMULA(TEXT(FILTER(FH!F63, LEN"&amp;"(FH!F63)), ""h:mm AM/PM"")), """"),
  IFERROR(ARRAYFORMULA(TEXT(FILTER(MGOLF!F63, LEN(MGOLF!F63)), ""h:mm AM/PM"")), """"),
  IFERROR(ARRAYFORMULA(TEXT(FILTER(Football!F63, LEN(Football!F63)), ""h:mm AM/PM"")), """"),
  IFERROR(ARRAYFORMULA(TEXT(FILTER(WV"&amp;"B!F63, LEN(WVB!F63)), ""h:mm AM/PM"")), """"),
  IFERROR(ARRAYFORMULA(TEXT(FILTER(XC!F63, LEN(XC!F63)), ""h:mm AM/PM"")), """"),
  IFERROR(ARRAYFORMULA(TEXT(FILTER(SWIMMING!F63, LEN(SWIMMING!F63)), ""h:mm AM/PM"")), """"),
  IFERROR(ARRAYFORMULA(TEXT(FILT"&amp;"ER(WTEN!F63, LEN(WTEN!F63)), ""h:mm AM/PM"")), """"),
  IFERROR(ARRAYFORMULA(TEXT(FILTER(TF!F63, LEN(TF!F63)), ""h:mm AM/PM"")), """"),
  IFERROR(ARRAYFORMULA(TEXT(FILTER(WGOLF!F63, LEN(WGOLF!F63)), ""h:mm AM/PM"")), """"),
  IFERROR(ARRAYFORMULA(TEXT(FIL"&amp;"TER(WBB!F63, LEN(WBB!F63)), ""h:mm AM/PM"")), """"),
  IFERROR(ARRAYFORMULA(TEXT(FILTER(MBB!F63, LEN(MBB!F63)), ""h:mm AM/PM"")), """"),
  IFERROR(ARRAYFORMULA(TEXT(FILTER(WLAX!F63, LEN(WLAX!F63)), ""h:mm AM/PM"")), """"),
  IFERROR(ARRAYFORMULA(TEXT(FILT"&amp;"ER(MLAX!F63, LEN(MLAX!F63)), ""h:mm AM/PM"")), """"),
  IFERROR(ARRAYFORMULA(TEXT(FILTER(SOFT!F63, LEN(SOFT!F63)), ""h:mm AM/PM"")), """"),
  IFERROR(ARRAYFORMULA(TEXT(FILTER(BASE!F63, LEN(BASE!F63)), ""h:mm AM/PM"")), """"),
  IFERROR(ARRAYFORMULA(TEXT(F"&amp;"ILTER(ESPORTS!F63, LEN(ESPORTS!F63)), ""h:mm AM/PM"")), """")
)
"),"")</f>
        <v/>
      </c>
      <c r="J63" s="12" t="str">
        <f>IFERROR(__xludf.DUMMYFUNCTION("IFERROR(
 TEXTJOIN(
   CHAR(10) &amp; CHAR(10),
   TRUE,
   FILTER(
     FLATTEN({
       WSO!P63;
       MSO!P63;
       FH!P63;
       MGOLF!P63;
       Football!P63;
       WVB!P63;
       XC!P63;
       SWIMMING!P63;
       WTEN!P63;
       TF!P63;
      "&amp;" WGOLF!P63;
       WBB!P63;
       MBB!P63;
       WLAX!P63;
       MLAX!P63;
       SOFT!P63;
       BASE!P63;
       ESPORTS!P63
     }),
     (FLATTEN({
       WSO!P63;
       MSO!P63;
       FH!P63;
       MGOLF!P63;
       Football!P63;
       WVB!P6"&amp;"3;
       XC!P63;
       SWIMMING!P63;
       WTEN!P63;
       TF!P63;
       WGOLF!P63;
       WBB!P63;
       MBB!P63;
       WLAX!P63;
       MLAX!P63;
       SOFT!P63;
       BASE!P63;
       ESPORTS!P63
     }) &lt;&gt; """") *
     (FLATTEN({
       WSO!P"&amp;"63;
       MSO!P63;
       FH!P63;
       MGOLF!P63;
       Football!P63;
       WVB!P63;
       XC!P63;
       SWIMMING!P63;
       WTEN!P63;
       TF!P63;
       WGOLF!P63;
       WBB!P63;
       MBB!P63;
       WLAX!P63;
       MLAX!P63;
       SOFT!P"&amp;"63;
       BASE!P63;
       ESPORTS!P63
     }) &lt;&gt; ""Status"")
   )
 ),
 """"
)
"),"")</f>
        <v/>
      </c>
    </row>
    <row r="64" ht="22.5" customHeight="1">
      <c r="A64" s="6">
        <v>63.0</v>
      </c>
      <c r="B64" s="11"/>
      <c r="C64" s="7">
        <v>46297.0</v>
      </c>
      <c r="D64" s="8" t="str">
        <f t="shared" si="1"/>
        <v>Friday</v>
      </c>
      <c r="E64" s="9" t="str">
        <f>TEXTJOIN(
  CHAR(10) &amp; CHAR(10),
  TRUE,
  IFERROR(WSO!E64, ""),
  IFERROR(MSO!E64, ""),
  IFERROR(FH!E64, ""),
  IFERROR(MGOLF!E64, ""),
  IFERROR(Football!E64, ""),
  IFERROR(WVB!E64, ""),
  IFERROR(XC!E64, ""),
  IFERROR(SWIMMING!E64, ""),
  IFERROR(WTEN!E64, ""),
  IFERROR(TF!E64, ""),
  IFERROR(WGOLF!E64, ""),
  IFERROR(WBB!E64, ""),
  IFERROR(MBB!E64, ""),
  IFERROR(WLAX!E64, ""),
  IFERROR(MLAX!E64, ""),
  IFERROR(SOFT!E64, ""),
  IFERROR(BASE!E64, ""),
  IFERROR(ESPORTS!E64, "")
)
</f>
        <v/>
      </c>
      <c r="F64" s="10" t="str">
        <f>IFERROR(__xludf.DUMMYFUNCTION("TEXTJOIN(
  CHAR(10) &amp; CHAR(10),
  TRUE,
  IFERROR(TEXT(FILTER(WSO!F64, LEN(WSO!F64)), ""h:mm AM/PM""), """"),
  IFERROR(TEXT(FILTER(MSO!F64, LEN(MSO!F64)), ""h:mm AM/PM""), """"),
  IFERROR(TEXT(FILTER(FH!F64, LEN(FH!F64)), ""h:mm AM/PM""), """"),
  IFER"&amp;"ROR(TEXT(FILTER(MGOLF!F64, LEN(MGOLF!F64)), ""h:mm AM/PM""), """"),
  IFERROR(TEXT(FILTER(Football!F64, LEN(Football!F64)), ""h:mm AM/PM""), """"),
  IFERROR(TEXT(FILTER(WVB!F64, LEN(WVB!F64)), ""h:mm AM/PM""), """"),
  IFERROR(TEXT(FILTER(XC!F64, LEN(XC!"&amp;"F64)), ""h:mm AM/PM""), """"),
  IFERROR(TEXT(FILTER(SWIMMING!F64, LEN(SWIMMING!F64)), ""h:mm AM/PM""), """"),
  IFERROR(TEXT(FILTER(WTEN!F64, LEN(WTEN!F64)), ""h:mm AM/PM""), """"),
  IFERROR(TEXT(FILTER(TF!F64, LEN(TF!F64)), ""h:mm AM/PM""), """"),
  IF"&amp;"ERROR(TEXT(FILTER(WGOLF!F64, LEN(WGOLF!F64)), ""h:mm AM/PM""), """"),
  IFERROR(TEXT(FILTER(WBB!F64, LEN(WBB!F64)), ""h:mm AM/PM""), """"),
  IFERROR(TEXT(FILTER(MBB!F64, LEN(MBB!F64)), ""h:mm AM/PM""), """"),
  IFERROR(TEXT(FILTER(WLAX!F64, LEN(WLAX!F64)"&amp;"), ""h:mm AM/PM""), """"),
  IFERROR(TEXT(FILTER(MLAX!F64, LEN(MLAX!F64)), ""h:mm AM/PM""), """"),
  IFERROR(TEXT(FILTER(SOFT!F64, LEN(SOFT!F64)), ""h:mm AM/PM""), """"),
  IFERROR(TEXT(FILTER(BASE!F64, LEN(BASE!F64)), ""h:mm AM/PM""), """"),
  IFERROR(TE"&amp;"XT(FILTER(ESPORTS!F64, LEN(ESPORTS!F64)), ""h:mm AM/PM""), """")
)
"),"")</f>
        <v/>
      </c>
      <c r="G64" s="11" t="str">
        <f>IFERROR(__xludf.DUMMYFUNCTION("TEXTJOIN(
  CHAR(10) &amp; CHAR(10),
  TRUE,
  IFERROR(FILTER(WSO!G64, LEN(WSO!G64)), """"),
  IFERROR(FILTER(MSO!G64, LEN(MSO!G64)), """"),
  IFERROR(FILTER(FH!G64, LEN(FH!G64)), """"),
  IFERROR(FILTER(MGOLF!G64, LEN(MGOLF!G64)), """"),
  IFERROR(FILTER(Foo"&amp;"tball!G64, LEN(Football!G64)), """"),
  IFERROR(FILTER(WVB!G64, LEN(WVB!G64)), """"),
  IFERROR(FILTER(XC!G64, LEN(XC!G64)), """"),
  IFERROR(FILTER(SWIMMING!G64, LEN(SWIMMING!G64)), """"),
  IFERROR(FILTER(WTEN!G64, LEN(WTEN!G64)), """"),
  IFERROR(FILTE"&amp;"R(TF!G64, LEN(TF!G64)), """"),
  IFERROR(FILTER(WGOLF!G64:G1000, LEN(WGOLF!G64)), """"),
  IFERROR(FILTER(WBB!G64, LEN(WBB!G64)), """"),
  IFERROR(FILTER(MBB!G64, LEN(MBB!G64)), """"),
  IFERROR(FILTER(WLAX!G64, LEN(WLAX!G64)), """"),
  IFERROR(FILTER(MLA"&amp;"X!G64, LEN(MLAX!G64)), """"),
  IFERROR(FILTER(SOFT!G64, LEN(SOFT!G64)), """"),
  IFERROR(FILTER(BASE!G64, LEN(BASE!G64)), """"),
  IFERROR(FILTER(ESPORTS!G64, LEN(ESPORTS!G64)), """")
)
"),"")</f>
        <v/>
      </c>
      <c r="H64" s="11" t="str">
        <f>IFERROR(__xludf.DUMMYFUNCTION("TEXTJOIN(
  CHAR(10) &amp; CHAR(10),
  TRUE,
  IFERROR(FILTER(WSO!H64, LEN(WSO!H64)), """"),
  IFERROR(FILTER(MSO!H64, LEN(MSO!H64)), """"),
  IFERROR(FILTER(FH!H64, LEN(FH!H64)), """"),
  IFERROR(FILTER(MGOLF!H64, LEN(MGOLF!H64)), """"),
  IFERROR(FILTER(Foo"&amp;"tball!H64, LEN(Football!H64)), """"),
  IFERROR(FILTER(WVB!H64, LEN(WVB!H64)), """"),
  IFERROR(FILTER(XC!H64, LEN(XC!H64)), """"),
  IFERROR(FILTER(SWIMMING!H64, LEN(SWIMMING!H64)), """"),
  IFERROR(FILTER(WTEN!H64, LEN(WTEN!H64)), """"),
  IFERROR(FILTE"&amp;"R(TF!H64, LEN(TF!H64)), """"),
  IFERROR(FILTER(WGOLF!H64, LEN(WGOLF!H64)), """"),
  IFERROR(FILTER(WBB!H64, LEN(WBB!H64)), """"),
  IFERROR(FILTER(MBB!H64, LEN(MBB!H64)), """"),
  IFERROR(FILTER(WLAX!H64, LEN(WLAX!H64)), """"),
  IFERROR(FILTER(MLAX!H64,"&amp;" LEN(MLAX!H64)), """"),
  IFERROR(FILTER(SOFT!H64, LEN(SOFT!H64)), """"),
  IFERROR(FILTER(BASE!H64, LEN(BASE!H64)), """"),
  IFERROR(FILTER(ESPORTS!H64, LEN(ESPORTS!H64)), """")
)
"),"")</f>
        <v/>
      </c>
      <c r="I64" s="11" t="str">
        <f>IFERROR(__xludf.DUMMYFUNCTION("TEXTJOIN(
  CHAR(10) &amp; CHAR(10),
  TRUE,
  IFERROR(ARRAYFORMULA(TEXT(FILTER(WSO!F64, LEN(WSO!F64)), ""h:mm AM/PM"")), """"),
  IFERROR(ARRAYFORMULA(TEXT(FILTER(MSO!F64, LEN(MSO!F64)), ""h:mm AM/PM"")), """"),
  IFERROR(ARRAYFORMULA(TEXT(FILTER(FH!F64, LEN"&amp;"(FH!F64)), ""h:mm AM/PM"")), """"),
  IFERROR(ARRAYFORMULA(TEXT(FILTER(MGOLF!F64, LEN(MGOLF!F64)), ""h:mm AM/PM"")), """"),
  IFERROR(ARRAYFORMULA(TEXT(FILTER(Football!F64, LEN(Football!F64)), ""h:mm AM/PM"")), """"),
  IFERROR(ARRAYFORMULA(TEXT(FILTER(WV"&amp;"B!F64, LEN(WVB!F64)), ""h:mm AM/PM"")), """"),
  IFERROR(ARRAYFORMULA(TEXT(FILTER(XC!F64, LEN(XC!F64)), ""h:mm AM/PM"")), """"),
  IFERROR(ARRAYFORMULA(TEXT(FILTER(SWIMMING!F64, LEN(SWIMMING!F64)), ""h:mm AM/PM"")), """"),
  IFERROR(ARRAYFORMULA(TEXT(FILT"&amp;"ER(WTEN!F64, LEN(WTEN!F64)), ""h:mm AM/PM"")), """"),
  IFERROR(ARRAYFORMULA(TEXT(FILTER(TF!F64, LEN(TF!F64)), ""h:mm AM/PM"")), """"),
  IFERROR(ARRAYFORMULA(TEXT(FILTER(WGOLF!F64, LEN(WGOLF!F64)), ""h:mm AM/PM"")), """"),
  IFERROR(ARRAYFORMULA(TEXT(FIL"&amp;"TER(WBB!F64, LEN(WBB!F64)), ""h:mm AM/PM"")), """"),
  IFERROR(ARRAYFORMULA(TEXT(FILTER(MBB!F64, LEN(MBB!F64)), ""h:mm AM/PM"")), """"),
  IFERROR(ARRAYFORMULA(TEXT(FILTER(WLAX!F64, LEN(WLAX!F64)), ""h:mm AM/PM"")), """"),
  IFERROR(ARRAYFORMULA(TEXT(FILT"&amp;"ER(MLAX!F64, LEN(MLAX!F64)), ""h:mm AM/PM"")), """"),
  IFERROR(ARRAYFORMULA(TEXT(FILTER(SOFT!F64, LEN(SOFT!F64)), ""h:mm AM/PM"")), """"),
  IFERROR(ARRAYFORMULA(TEXT(FILTER(BASE!F64, LEN(BASE!F64)), ""h:mm AM/PM"")), """"),
  IFERROR(ARRAYFORMULA(TEXT(F"&amp;"ILTER(ESPORTS!F64, LEN(ESPORTS!F64)), ""h:mm AM/PM"")), """")
)
"),"")</f>
        <v/>
      </c>
      <c r="J64" s="12" t="str">
        <f>IFERROR(__xludf.DUMMYFUNCTION("IFERROR(
 TEXTJOIN(
   CHAR(10) &amp; CHAR(10),
   TRUE,
   FILTER(
     FLATTEN({
       WSO!P64;
       MSO!P64;
       FH!P64;
       MGOLF!P64;
       Football!P64;
       WVB!P64;
       XC!P64;
       SWIMMING!P64;
       WTEN!P64;
       TF!P64;
      "&amp;" WGOLF!P64;
       WBB!P64;
       MBB!P64;
       WLAX!P64;
       MLAX!P64;
       SOFT!P64;
       BASE!P64;
       ESPORTS!P64
     }),
     (FLATTEN({
       WSO!P64;
       MSO!P64;
       FH!P64;
       MGOLF!P64;
       Football!P64;
       WVB!P6"&amp;"4;
       XC!P64;
       SWIMMING!P64;
       WTEN!P64;
       TF!P64;
       WGOLF!P64;
       WBB!P64;
       MBB!P64;
       WLAX!P64;
       MLAX!P64;
       SOFT!P64;
       BASE!P64;
       ESPORTS!P64
     }) &lt;&gt; """") *
     (FLATTEN({
       WSO!P"&amp;"64;
       MSO!P64;
       FH!P64;
       MGOLF!P64;
       Football!P64;
       WVB!P64;
       XC!P64;
       SWIMMING!P64;
       WTEN!P64;
       TF!P64;
       WGOLF!P64;
       WBB!P64;
       MBB!P64;
       WLAX!P64;
       MLAX!P64;
       SOFT!P"&amp;"64;
       BASE!P64;
       ESPORTS!P64
     }) &lt;&gt; ""Status"")
   )
 ),
 """"
)
"),"")</f>
        <v/>
      </c>
    </row>
    <row r="65" ht="22.5" customHeight="1">
      <c r="A65" s="6">
        <v>64.0</v>
      </c>
      <c r="B65" s="11"/>
      <c r="C65" s="7">
        <v>46298.0</v>
      </c>
      <c r="D65" s="8" t="str">
        <f t="shared" si="1"/>
        <v>Saturday</v>
      </c>
      <c r="E65" s="9" t="str">
        <f>TEXTJOIN(
  CHAR(10) &amp; CHAR(10),
  TRUE,
  IFERROR(WSO!E65, ""),
  IFERROR(MSO!E65, ""),
  IFERROR(FH!E65, ""),
  IFERROR(MGOLF!E65, ""),
  IFERROR(Football!E65, ""),
  IFERROR(WVB!E65, ""),
  IFERROR(XC!E65, ""),
  IFERROR(SWIMMING!E65, ""),
  IFERROR(WTEN!E65, ""),
  IFERROR(TF!E65, ""),
  IFERROR(WGOLF!E65, ""),
  IFERROR(WBB!E65, ""),
  IFERROR(MBB!E65, ""),
  IFERROR(WLAX!E65, ""),
  IFERROR(MLAX!E65, ""),
  IFERROR(SOFT!E65, ""),
  IFERROR(BASE!E65, ""),
  IFERROR(ESPORTS!E65, "")
)
</f>
        <v>WSO
MSO</v>
      </c>
      <c r="F65" s="10" t="str">
        <f>IFERROR(__xludf.DUMMYFUNCTION("TEXTJOIN(
  CHAR(10) &amp; CHAR(10),
  TRUE,
  IFERROR(TEXT(FILTER(WSO!F65, LEN(WSO!F65)), ""h:mm AM/PM""), """"),
  IFERROR(TEXT(FILTER(MSO!F65, LEN(MSO!F65)), ""h:mm AM/PM""), """"),
  IFERROR(TEXT(FILTER(FH!F65, LEN(FH!F65)), ""h:mm AM/PM""), """"),
  IFER"&amp;"ROR(TEXT(FILTER(MGOLF!F65, LEN(MGOLF!F65)), ""h:mm AM/PM""), """"),
  IFERROR(TEXT(FILTER(Football!F65, LEN(Football!F65)), ""h:mm AM/PM""), """"),
  IFERROR(TEXT(FILTER(WVB!F65, LEN(WVB!F65)), ""h:mm AM/PM""), """"),
  IFERROR(TEXT(FILTER(XC!F65, LEN(XC!"&amp;"F65)), ""h:mm AM/PM""), """"),
  IFERROR(TEXT(FILTER(SWIMMING!F65, LEN(SWIMMING!F65)), ""h:mm AM/PM""), """"),
  IFERROR(TEXT(FILTER(WTEN!F65, LEN(WTEN!F65)), ""h:mm AM/PM""), """"),
  IFERROR(TEXT(FILTER(TF!F65, LEN(TF!F65)), ""h:mm AM/PM""), """"),
  IF"&amp;"ERROR(TEXT(FILTER(WGOLF!F65, LEN(WGOLF!F65)), ""h:mm AM/PM""), """"),
  IFERROR(TEXT(FILTER(WBB!F65, LEN(WBB!F65)), ""h:mm AM/PM""), """"),
  IFERROR(TEXT(FILTER(MBB!F65, LEN(MBB!F65)), ""h:mm AM/PM""), """"),
  IFERROR(TEXT(FILTER(WLAX!F65, LEN(WLAX!F65)"&amp;"), ""h:mm AM/PM""), """"),
  IFERROR(TEXT(FILTER(MLAX!F65, LEN(MLAX!F65)), ""h:mm AM/PM""), """"),
  IFERROR(TEXT(FILTER(SOFT!F65, LEN(SOFT!F65)), ""h:mm AM/PM""), """"),
  IFERROR(TEXT(FILTER(BASE!F65, LEN(BASE!F65)), ""h:mm AM/PM""), """"),
  IFERROR(TE"&amp;"XT(FILTER(ESPORTS!F65, LEN(ESPORTS!F65)), ""h:mm AM/PM""), """")
)
"),"3:30 PM
TBD")</f>
        <v>3:30 PM
TBD</v>
      </c>
      <c r="G65" s="11" t="str">
        <f>IFERROR(__xludf.DUMMYFUNCTION("TEXTJOIN(
  CHAR(10) &amp; CHAR(10),
  TRUE,
  IFERROR(FILTER(WSO!G65, LEN(WSO!G65)), """"),
  IFERROR(FILTER(MSO!G65, LEN(MSO!G65)), """"),
  IFERROR(FILTER(FH!G65, LEN(FH!G65)), """"),
  IFERROR(FILTER(MGOLF!G65, LEN(MGOLF!G65)), """"),
  IFERROR(FILTER(Foo"&amp;"tball!G65, LEN(Football!G65)), """"),
  IFERROR(FILTER(WVB!G65, LEN(WVB!G65)), """"),
  IFERROR(FILTER(XC!G65, LEN(XC!G65)), """"),
  IFERROR(FILTER(SWIMMING!G65, LEN(SWIMMING!G65)), """"),
  IFERROR(FILTER(WTEN!G65, LEN(WTEN!G65)), """"),
  IFERROR(FILTE"&amp;"R(TF!G65, LEN(TF!G65)), """"),
  IFERROR(FILTER(WGOLF!G65:G1000, LEN(WGOLF!G65)), """"),
  IFERROR(FILTER(WBB!G65, LEN(WBB!G65)), """"),
  IFERROR(FILTER(MBB!G65, LEN(MBB!G65)), """"),
  IFERROR(FILTER(WLAX!G65, LEN(WLAX!G65)), """"),
  IFERROR(FILTER(MLA"&amp;"X!G65, LEN(MLAX!G65)), """"),
  IFERROR(FILTER(SOFT!G65, LEN(SOFT!G65)), """"),
  IFERROR(FILTER(BASE!G65, LEN(BASE!G65)), """"),
  IFERROR(FILTER(ESPORTS!G65, LEN(ESPORTS!G65)), """")
)
"),"UM Farmington
UMF")</f>
        <v>UM Farmington
UMF</v>
      </c>
      <c r="H65" s="11" t="str">
        <f>IFERROR(__xludf.DUMMYFUNCTION("TEXTJOIN(
  CHAR(10) &amp; CHAR(10),
  TRUE,
  IFERROR(FILTER(WSO!H65, LEN(WSO!H65)), """"),
  IFERROR(FILTER(MSO!H65, LEN(MSO!H65)), """"),
  IFERROR(FILTER(FH!H65, LEN(FH!H65)), """"),
  IFERROR(FILTER(MGOLF!H65, LEN(MGOLF!H65)), """"),
  IFERROR(FILTER(Foo"&amp;"tball!H65, LEN(Football!H65)), """"),
  IFERROR(FILTER(WVB!H65, LEN(WVB!H65)), """"),
  IFERROR(FILTER(XC!H65, LEN(XC!H65)), """"),
  IFERROR(FILTER(SWIMMING!H65, LEN(SWIMMING!H65)), """"),
  IFERROR(FILTER(WTEN!H65, LEN(WTEN!H65)), """"),
  IFERROR(FILTE"&amp;"R(TF!H65, LEN(TF!H65)), """"),
  IFERROR(FILTER(WGOLF!H65, LEN(WGOLF!H65)), """"),
  IFERROR(FILTER(WBB!H65, LEN(WBB!H65)), """"),
  IFERROR(FILTER(MBB!H65, LEN(MBB!H65)), """"),
  IFERROR(FILTER(WLAX!H65, LEN(WLAX!H65)), """"),
  IFERROR(FILTER(MLAX!H65,"&amp;" LEN(MLAX!H65)), """"),
  IFERROR(FILTER(SOFT!H65, LEN(SOFT!H65)), """"),
  IFERROR(FILTER(BASE!H65, LEN(BASE!H65)), """"),
  IFERROR(FILTER(ESPORTS!H65, LEN(ESPORTS!H65)), """")
)
"),"Away
Away")</f>
        <v>Away
Away</v>
      </c>
      <c r="I65" s="11" t="str">
        <f>IFERROR(__xludf.DUMMYFUNCTION("TEXTJOIN(
  CHAR(10) &amp; CHAR(10),
  TRUE,
  IFERROR(ARRAYFORMULA(TEXT(FILTER(WSO!F65, LEN(WSO!F65)), ""h:mm AM/PM"")), """"),
  IFERROR(ARRAYFORMULA(TEXT(FILTER(MSO!F65, LEN(MSO!F65)), ""h:mm AM/PM"")), """"),
  IFERROR(ARRAYFORMULA(TEXT(FILTER(FH!F65, LEN"&amp;"(FH!F65)), ""h:mm AM/PM"")), """"),
  IFERROR(ARRAYFORMULA(TEXT(FILTER(MGOLF!F65, LEN(MGOLF!F65)), ""h:mm AM/PM"")), """"),
  IFERROR(ARRAYFORMULA(TEXT(FILTER(Football!F65, LEN(Football!F65)), ""h:mm AM/PM"")), """"),
  IFERROR(ARRAYFORMULA(TEXT(FILTER(WV"&amp;"B!F65, LEN(WVB!F65)), ""h:mm AM/PM"")), """"),
  IFERROR(ARRAYFORMULA(TEXT(FILTER(XC!F65, LEN(XC!F65)), ""h:mm AM/PM"")), """"),
  IFERROR(ARRAYFORMULA(TEXT(FILTER(SWIMMING!F65, LEN(SWIMMING!F65)), ""h:mm AM/PM"")), """"),
  IFERROR(ARRAYFORMULA(TEXT(FILT"&amp;"ER(WTEN!F65, LEN(WTEN!F65)), ""h:mm AM/PM"")), """"),
  IFERROR(ARRAYFORMULA(TEXT(FILTER(TF!F65, LEN(TF!F65)), ""h:mm AM/PM"")), """"),
  IFERROR(ARRAYFORMULA(TEXT(FILTER(WGOLF!F65, LEN(WGOLF!F65)), ""h:mm AM/PM"")), """"),
  IFERROR(ARRAYFORMULA(TEXT(FIL"&amp;"TER(WBB!F65, LEN(WBB!F65)), ""h:mm AM/PM"")), """"),
  IFERROR(ARRAYFORMULA(TEXT(FILTER(MBB!F65, LEN(MBB!F65)), ""h:mm AM/PM"")), """"),
  IFERROR(ARRAYFORMULA(TEXT(FILTER(WLAX!F65, LEN(WLAX!F65)), ""h:mm AM/PM"")), """"),
  IFERROR(ARRAYFORMULA(TEXT(FILT"&amp;"ER(MLAX!F65, LEN(MLAX!F65)), ""h:mm AM/PM"")), """"),
  IFERROR(ARRAYFORMULA(TEXT(FILTER(SOFT!F65, LEN(SOFT!F65)), ""h:mm AM/PM"")), """"),
  IFERROR(ARRAYFORMULA(TEXT(FILTER(BASE!F65, LEN(BASE!F65)), ""h:mm AM/PM"")), """"),
  IFERROR(ARRAYFORMULA(TEXT(F"&amp;"ILTER(ESPORTS!F65, LEN(ESPORTS!F65)), ""h:mm AM/PM"")), """")
)
"),"3:30 PM
TBD")</f>
        <v>3:30 PM
TBD</v>
      </c>
      <c r="J65" s="12" t="str">
        <f>IFERROR(__xludf.DUMMYFUNCTION("IFERROR(
 TEXTJOIN(
   CHAR(10) &amp; CHAR(10),
   TRUE,
   FILTER(
     FLATTEN({
       WSO!P65;
       MSO!P65;
       FH!P65;
       MGOLF!P65;
       Football!P65;
       WVB!P65;
       XC!P65;
       SWIMMING!P65;
       WTEN!P65;
       TF!P65;
      "&amp;" WGOLF!P65;
       WBB!P65;
       MBB!P65;
       WLAX!P65;
       MLAX!P65;
       SOFT!P65;
       BASE!P65;
       ESPORTS!P65
     }),
     (FLATTEN({
       WSO!P65;
       MSO!P65;
       FH!P65;
       MGOLF!P65;
       Football!P65;
       WVB!P6"&amp;"5;
       XC!P65;
       SWIMMING!P65;
       WTEN!P65;
       TF!P65;
       WGOLF!P65;
       WBB!P65;
       MBB!P65;
       WLAX!P65;
       MLAX!P65;
       SOFT!P65;
       BASE!P65;
       ESPORTS!P65
     }) &lt;&gt; """") *
     (FLATTEN({
       WSO!P"&amp;"65;
       MSO!P65;
       FH!P65;
       MGOLF!P65;
       Football!P65;
       WVB!P65;
       XC!P65;
       SWIMMING!P65;
       WTEN!P65;
       TF!P65;
       WGOLF!P65;
       WBB!P65;
       MBB!P65;
       WLAX!P65;
       MLAX!P65;
       SOFT!P"&amp;"65;
       BASE!P65;
       ESPORTS!P65
     }) &lt;&gt; ""Status"")
   )
 ),
 """"
)
"),"⌛️ Pending
⌛️ Pending")</f>
        <v>⌛️ Pending
⌛️ Pending</v>
      </c>
    </row>
    <row r="66" ht="22.5" customHeight="1">
      <c r="A66" s="6">
        <v>65.0</v>
      </c>
      <c r="B66" s="11"/>
      <c r="C66" s="7">
        <v>46299.0</v>
      </c>
      <c r="D66" s="8" t="str">
        <f t="shared" si="1"/>
        <v>Sunday</v>
      </c>
      <c r="E66" s="9" t="str">
        <f>TEXTJOIN(
  CHAR(10) &amp; CHAR(10),
  TRUE,
  IFERROR(WSO!E66, ""),
  IFERROR(MSO!E66, ""),
  IFERROR(FH!E66, ""),
  IFERROR(MGOLF!E66, ""),
  IFERROR(Football!E66, ""),
  IFERROR(WVB!E66, ""),
  IFERROR(XC!E66, ""),
  IFERROR(SWIMMING!E66, ""),
  IFERROR(WTEN!E66, ""),
  IFERROR(TF!E66, ""),
  IFERROR(WGOLF!E66, ""),
  IFERROR(WBB!E66, ""),
  IFERROR(MBB!E66, ""),
  IFERROR(WLAX!E66, ""),
  IFERROR(MLAX!E66, ""),
  IFERROR(SOFT!E66, ""),
  IFERROR(BASE!E66, ""),
  IFERROR(ESPORTS!E66, "")
)
</f>
        <v/>
      </c>
      <c r="F66" s="10" t="str">
        <f>IFERROR(__xludf.DUMMYFUNCTION("TEXTJOIN(
  CHAR(10) &amp; CHAR(10),
  TRUE,
  IFERROR(TEXT(FILTER(WSO!F66, LEN(WSO!F66)), ""h:mm AM/PM""), """"),
  IFERROR(TEXT(FILTER(MSO!F66, LEN(MSO!F66)), ""h:mm AM/PM""), """"),
  IFERROR(TEXT(FILTER(FH!F66, LEN(FH!F66)), ""h:mm AM/PM""), """"),
  IFER"&amp;"ROR(TEXT(FILTER(MGOLF!F66, LEN(MGOLF!F66)), ""h:mm AM/PM""), """"),
  IFERROR(TEXT(FILTER(Football!F66, LEN(Football!F66)), ""h:mm AM/PM""), """"),
  IFERROR(TEXT(FILTER(WVB!F66, LEN(WVB!F66)), ""h:mm AM/PM""), """"),
  IFERROR(TEXT(FILTER(XC!F66, LEN(XC!"&amp;"F66)), ""h:mm AM/PM""), """"),
  IFERROR(TEXT(FILTER(SWIMMING!F66, LEN(SWIMMING!F66)), ""h:mm AM/PM""), """"),
  IFERROR(TEXT(FILTER(WTEN!F66, LEN(WTEN!F66)), ""h:mm AM/PM""), """"),
  IFERROR(TEXT(FILTER(TF!F66, LEN(TF!F66)), ""h:mm AM/PM""), """"),
  IF"&amp;"ERROR(TEXT(FILTER(WGOLF!F66, LEN(WGOLF!F66)), ""h:mm AM/PM""), """"),
  IFERROR(TEXT(FILTER(WBB!F66, LEN(WBB!F66)), ""h:mm AM/PM""), """"),
  IFERROR(TEXT(FILTER(MBB!F66, LEN(MBB!F66)), ""h:mm AM/PM""), """"),
  IFERROR(TEXT(FILTER(WLAX!F66, LEN(WLAX!F66)"&amp;"), ""h:mm AM/PM""), """"),
  IFERROR(TEXT(FILTER(MLAX!F66, LEN(MLAX!F66)), ""h:mm AM/PM""), """"),
  IFERROR(TEXT(FILTER(SOFT!F66, LEN(SOFT!F66)), ""h:mm AM/PM""), """"),
  IFERROR(TEXT(FILTER(BASE!F66, LEN(BASE!F66)), ""h:mm AM/PM""), """"),
  IFERROR(TE"&amp;"XT(FILTER(ESPORTS!F66, LEN(ESPORTS!F66)), ""h:mm AM/PM""), """")
)
"),"")</f>
        <v/>
      </c>
      <c r="G66" s="11" t="str">
        <f>IFERROR(__xludf.DUMMYFUNCTION("TEXTJOIN(
  CHAR(10) &amp; CHAR(10),
  TRUE,
  IFERROR(FILTER(WSO!G66, LEN(WSO!G66)), """"),
  IFERROR(FILTER(MSO!G66, LEN(MSO!G66)), """"),
  IFERROR(FILTER(FH!G66, LEN(FH!G66)), """"),
  IFERROR(FILTER(MGOLF!G66, LEN(MGOLF!G66)), """"),
  IFERROR(FILTER(Foo"&amp;"tball!G66, LEN(Football!G66)), """"),
  IFERROR(FILTER(WVB!G66, LEN(WVB!G66)), """"),
  IFERROR(FILTER(XC!G66, LEN(XC!G66)), """"),
  IFERROR(FILTER(SWIMMING!G66, LEN(SWIMMING!G66)), """"),
  IFERROR(FILTER(WTEN!G66, LEN(WTEN!G66)), """"),
  IFERROR(FILTE"&amp;"R(TF!G66, LEN(TF!G66)), """"),
  IFERROR(FILTER(WGOLF!G66:G1000, LEN(WGOLF!G66)), """"),
  IFERROR(FILTER(WBB!G66, LEN(WBB!G66)), """"),
  IFERROR(FILTER(MBB!G66, LEN(MBB!G66)), """"),
  IFERROR(FILTER(WLAX!G66, LEN(WLAX!G66)), """"),
  IFERROR(FILTER(MLA"&amp;"X!G66, LEN(MLAX!G66)), """"),
  IFERROR(FILTER(SOFT!G66, LEN(SOFT!G66)), """"),
  IFERROR(FILTER(BASE!G66, LEN(BASE!G66)), """"),
  IFERROR(FILTER(ESPORTS!G66, LEN(ESPORTS!G66)), """")
)
"),"")</f>
        <v/>
      </c>
      <c r="H66" s="11" t="str">
        <f>IFERROR(__xludf.DUMMYFUNCTION("TEXTJOIN(
  CHAR(10) &amp; CHAR(10),
  TRUE,
  IFERROR(FILTER(WSO!H66, LEN(WSO!H66)), """"),
  IFERROR(FILTER(MSO!H66, LEN(MSO!H66)), """"),
  IFERROR(FILTER(FH!H66, LEN(FH!H66)), """"),
  IFERROR(FILTER(MGOLF!H66, LEN(MGOLF!H66)), """"),
  IFERROR(FILTER(Foo"&amp;"tball!H66, LEN(Football!H66)), """"),
  IFERROR(FILTER(WVB!H66, LEN(WVB!H66)), """"),
  IFERROR(FILTER(XC!H66, LEN(XC!H66)), """"),
  IFERROR(FILTER(SWIMMING!H66, LEN(SWIMMING!H66)), """"),
  IFERROR(FILTER(WTEN!H66, LEN(WTEN!H66)), """"),
  IFERROR(FILTE"&amp;"R(TF!H66, LEN(TF!H66)), """"),
  IFERROR(FILTER(WGOLF!H66, LEN(WGOLF!H66)), """"),
  IFERROR(FILTER(WBB!H66, LEN(WBB!H66)), """"),
  IFERROR(FILTER(MBB!H66, LEN(MBB!H66)), """"),
  IFERROR(FILTER(WLAX!H66, LEN(WLAX!H66)), """"),
  IFERROR(FILTER(MLAX!H66,"&amp;" LEN(MLAX!H66)), """"),
  IFERROR(FILTER(SOFT!H66, LEN(SOFT!H66)), """"),
  IFERROR(FILTER(BASE!H66, LEN(BASE!H66)), """"),
  IFERROR(FILTER(ESPORTS!H66, LEN(ESPORTS!H66)), """")
)
"),"")</f>
        <v/>
      </c>
      <c r="I66" s="11" t="str">
        <f>IFERROR(__xludf.DUMMYFUNCTION("TEXTJOIN(
  CHAR(10) &amp; CHAR(10),
  TRUE,
  IFERROR(ARRAYFORMULA(TEXT(FILTER(WSO!F66, LEN(WSO!F66)), ""h:mm AM/PM"")), """"),
  IFERROR(ARRAYFORMULA(TEXT(FILTER(MSO!F66, LEN(MSO!F66)), ""h:mm AM/PM"")), """"),
  IFERROR(ARRAYFORMULA(TEXT(FILTER(FH!F66, LEN"&amp;"(FH!F66)), ""h:mm AM/PM"")), """"),
  IFERROR(ARRAYFORMULA(TEXT(FILTER(MGOLF!F66, LEN(MGOLF!F66)), ""h:mm AM/PM"")), """"),
  IFERROR(ARRAYFORMULA(TEXT(FILTER(Football!F66, LEN(Football!F66)), ""h:mm AM/PM"")), """"),
  IFERROR(ARRAYFORMULA(TEXT(FILTER(WV"&amp;"B!F66, LEN(WVB!F66)), ""h:mm AM/PM"")), """"),
  IFERROR(ARRAYFORMULA(TEXT(FILTER(XC!F66, LEN(XC!F66)), ""h:mm AM/PM"")), """"),
  IFERROR(ARRAYFORMULA(TEXT(FILTER(SWIMMING!F66, LEN(SWIMMING!F66)), ""h:mm AM/PM"")), """"),
  IFERROR(ARRAYFORMULA(TEXT(FILT"&amp;"ER(WTEN!F66, LEN(WTEN!F66)), ""h:mm AM/PM"")), """"),
  IFERROR(ARRAYFORMULA(TEXT(FILTER(TF!F66, LEN(TF!F66)), ""h:mm AM/PM"")), """"),
  IFERROR(ARRAYFORMULA(TEXT(FILTER(WGOLF!F66, LEN(WGOLF!F66)), ""h:mm AM/PM"")), """"),
  IFERROR(ARRAYFORMULA(TEXT(FIL"&amp;"TER(WBB!F66, LEN(WBB!F66)), ""h:mm AM/PM"")), """"),
  IFERROR(ARRAYFORMULA(TEXT(FILTER(MBB!F66, LEN(MBB!F66)), ""h:mm AM/PM"")), """"),
  IFERROR(ARRAYFORMULA(TEXT(FILTER(WLAX!F66, LEN(WLAX!F66)), ""h:mm AM/PM"")), """"),
  IFERROR(ARRAYFORMULA(TEXT(FILT"&amp;"ER(MLAX!F66, LEN(MLAX!F66)), ""h:mm AM/PM"")), """"),
  IFERROR(ARRAYFORMULA(TEXT(FILTER(SOFT!F66, LEN(SOFT!F66)), ""h:mm AM/PM"")), """"),
  IFERROR(ARRAYFORMULA(TEXT(FILTER(BASE!F66, LEN(BASE!F66)), ""h:mm AM/PM"")), """"),
  IFERROR(ARRAYFORMULA(TEXT(F"&amp;"ILTER(ESPORTS!F66, LEN(ESPORTS!F66)), ""h:mm AM/PM"")), """")
)
"),"")</f>
        <v/>
      </c>
      <c r="J66" s="12" t="str">
        <f>IFERROR(__xludf.DUMMYFUNCTION("IFERROR(
 TEXTJOIN(
   CHAR(10) &amp; CHAR(10),
   TRUE,
   FILTER(
     FLATTEN({
       WSO!P66;
       MSO!P66;
       FH!P66;
       MGOLF!P66;
       Football!P66;
       WVB!P66;
       XC!P66;
       SWIMMING!P66;
       WTEN!P66;
       TF!P66;
      "&amp;" WGOLF!P66;
       WBB!P66;
       MBB!P66;
       WLAX!P66;
       MLAX!P66;
       SOFT!P66;
       BASE!P66;
       ESPORTS!P66
     }),
     (FLATTEN({
       WSO!P66;
       MSO!P66;
       FH!P66;
       MGOLF!P66;
       Football!P66;
       WVB!P6"&amp;"6;
       XC!P66;
       SWIMMING!P66;
       WTEN!P66;
       TF!P66;
       WGOLF!P66;
       WBB!P66;
       MBB!P66;
       WLAX!P66;
       MLAX!P66;
       SOFT!P66;
       BASE!P66;
       ESPORTS!P66
     }) &lt;&gt; """") *
     (FLATTEN({
       WSO!P"&amp;"66;
       MSO!P66;
       FH!P66;
       MGOLF!P66;
       Football!P66;
       WVB!P66;
       XC!P66;
       SWIMMING!P66;
       WTEN!P66;
       TF!P66;
       WGOLF!P66;
       WBB!P66;
       MBB!P66;
       WLAX!P66;
       MLAX!P66;
       SOFT!P"&amp;"66;
       BASE!P66;
       ESPORTS!P66
     }) &lt;&gt; ""Status"")
   )
 ),
 """"
)
"),"")</f>
        <v/>
      </c>
    </row>
    <row r="67" ht="22.5" customHeight="1">
      <c r="A67" s="6">
        <v>66.0</v>
      </c>
      <c r="B67" s="11"/>
      <c r="C67" s="7">
        <v>46300.0</v>
      </c>
      <c r="D67" s="8" t="str">
        <f t="shared" si="1"/>
        <v>Monday</v>
      </c>
      <c r="E67" s="9" t="str">
        <f>TEXTJOIN(
  CHAR(10) &amp; CHAR(10),
  TRUE,
  IFERROR(WSO!E67, ""),
  IFERROR(MSO!E67, ""),
  IFERROR(FH!E67, ""),
  IFERROR(MGOLF!E67, ""),
  IFERROR(Football!E67, ""),
  IFERROR(WVB!E67, ""),
  IFERROR(XC!E67, ""),
  IFERROR(SWIMMING!E67, ""),
  IFERROR(WTEN!E67, ""),
  IFERROR(TF!E67, ""),
  IFERROR(WGOLF!E67, ""),
  IFERROR(WBB!E67, ""),
  IFERROR(MBB!E67, ""),
  IFERROR(WLAX!E67, ""),
  IFERROR(MLAX!E67, ""),
  IFERROR(SOFT!E67, ""),
  IFERROR(BASE!E67, ""),
  IFERROR(ESPORTS!E67, "")
)
</f>
        <v/>
      </c>
      <c r="F67" s="10" t="str">
        <f>IFERROR(__xludf.DUMMYFUNCTION("TEXTJOIN(
  CHAR(10) &amp; CHAR(10),
  TRUE,
  IFERROR(TEXT(FILTER(WSO!F67, LEN(WSO!F67)), ""h:mm AM/PM""), """"),
  IFERROR(TEXT(FILTER(MSO!F67, LEN(MSO!F67)), ""h:mm AM/PM""), """"),
  IFERROR(TEXT(FILTER(FH!F67, LEN(FH!F67)), ""h:mm AM/PM""), """"),
  IFER"&amp;"ROR(TEXT(FILTER(MGOLF!F67, LEN(MGOLF!F67)), ""h:mm AM/PM""), """"),
  IFERROR(TEXT(FILTER(Football!F67, LEN(Football!F67)), ""h:mm AM/PM""), """"),
  IFERROR(TEXT(FILTER(WVB!F67, LEN(WVB!F67)), ""h:mm AM/PM""), """"),
  IFERROR(TEXT(FILTER(XC!F67, LEN(XC!"&amp;"F67)), ""h:mm AM/PM""), """"),
  IFERROR(TEXT(FILTER(SWIMMING!F67, LEN(SWIMMING!F67)), ""h:mm AM/PM""), """"),
  IFERROR(TEXT(FILTER(WTEN!F67, LEN(WTEN!F67)), ""h:mm AM/PM""), """"),
  IFERROR(TEXT(FILTER(TF!F67, LEN(TF!F67)), ""h:mm AM/PM""), """"),
  IF"&amp;"ERROR(TEXT(FILTER(WGOLF!F67, LEN(WGOLF!F67)), ""h:mm AM/PM""), """"),
  IFERROR(TEXT(FILTER(WBB!F67, LEN(WBB!F67)), ""h:mm AM/PM""), """"),
  IFERROR(TEXT(FILTER(MBB!F67, LEN(MBB!F67)), ""h:mm AM/PM""), """"),
  IFERROR(TEXT(FILTER(WLAX!F67, LEN(WLAX!F67)"&amp;"), ""h:mm AM/PM""), """"),
  IFERROR(TEXT(FILTER(MLAX!F67, LEN(MLAX!F67)), ""h:mm AM/PM""), """"),
  IFERROR(TEXT(FILTER(SOFT!F67, LEN(SOFT!F67)), ""h:mm AM/PM""), """"),
  IFERROR(TEXT(FILTER(BASE!F67, LEN(BASE!F67)), ""h:mm AM/PM""), """"),
  IFERROR(TE"&amp;"XT(FILTER(ESPORTS!F67, LEN(ESPORTS!F67)), ""h:mm AM/PM""), """")
)
"),"")</f>
        <v/>
      </c>
      <c r="G67" s="11" t="str">
        <f>IFERROR(__xludf.DUMMYFUNCTION("TEXTJOIN(
  CHAR(10) &amp; CHAR(10),
  TRUE,
  IFERROR(FILTER(WSO!G67, LEN(WSO!G67)), """"),
  IFERROR(FILTER(MSO!G67, LEN(MSO!G67)), """"),
  IFERROR(FILTER(FH!G67, LEN(FH!G67)), """"),
  IFERROR(FILTER(MGOLF!G67, LEN(MGOLF!G67)), """"),
  IFERROR(FILTER(Foo"&amp;"tball!G67, LEN(Football!G67)), """"),
  IFERROR(FILTER(WVB!G67, LEN(WVB!G67)), """"),
  IFERROR(FILTER(XC!G67, LEN(XC!G67)), """"),
  IFERROR(FILTER(SWIMMING!G67, LEN(SWIMMING!G67)), """"),
  IFERROR(FILTER(WTEN!G67, LEN(WTEN!G67)), """"),
  IFERROR(FILTE"&amp;"R(TF!G67, LEN(TF!G67)), """"),
  IFERROR(FILTER(WGOLF!G67:G1000, LEN(WGOLF!G67)), """"),
  IFERROR(FILTER(WBB!G67, LEN(WBB!G67)), """"),
  IFERROR(FILTER(MBB!G67, LEN(MBB!G67)), """"),
  IFERROR(FILTER(WLAX!G67, LEN(WLAX!G67)), """"),
  IFERROR(FILTER(MLA"&amp;"X!G67, LEN(MLAX!G67)), """"),
  IFERROR(FILTER(SOFT!G67, LEN(SOFT!G67)), """"),
  IFERROR(FILTER(BASE!G67, LEN(BASE!G67)), """"),
  IFERROR(FILTER(ESPORTS!G67, LEN(ESPORTS!G67)), """")
)
"),"")</f>
        <v/>
      </c>
      <c r="H67" s="11" t="str">
        <f>IFERROR(__xludf.DUMMYFUNCTION("TEXTJOIN(
  CHAR(10) &amp; CHAR(10),
  TRUE,
  IFERROR(FILTER(WSO!H67, LEN(WSO!H67)), """"),
  IFERROR(FILTER(MSO!H67, LEN(MSO!H67)), """"),
  IFERROR(FILTER(FH!H67, LEN(FH!H67)), """"),
  IFERROR(FILTER(MGOLF!H67, LEN(MGOLF!H67)), """"),
  IFERROR(FILTER(Foo"&amp;"tball!H67, LEN(Football!H67)), """"),
  IFERROR(FILTER(WVB!H67, LEN(WVB!H67)), """"),
  IFERROR(FILTER(XC!H67, LEN(XC!H67)), """"),
  IFERROR(FILTER(SWIMMING!H67, LEN(SWIMMING!H67)), """"),
  IFERROR(FILTER(WTEN!H67, LEN(WTEN!H67)), """"),
  IFERROR(FILTE"&amp;"R(TF!H67, LEN(TF!H67)), """"),
  IFERROR(FILTER(WGOLF!H67, LEN(WGOLF!H67)), """"),
  IFERROR(FILTER(WBB!H67, LEN(WBB!H67)), """"),
  IFERROR(FILTER(MBB!H67, LEN(MBB!H67)), """"),
  IFERROR(FILTER(WLAX!H67, LEN(WLAX!H67)), """"),
  IFERROR(FILTER(MLAX!H67,"&amp;" LEN(MLAX!H67)), """"),
  IFERROR(FILTER(SOFT!H67, LEN(SOFT!H67)), """"),
  IFERROR(FILTER(BASE!H67, LEN(BASE!H67)), """"),
  IFERROR(FILTER(ESPORTS!H67, LEN(ESPORTS!H67)), """")
)
"),"")</f>
        <v/>
      </c>
      <c r="I67" s="11" t="str">
        <f>IFERROR(__xludf.DUMMYFUNCTION("TEXTJOIN(
  CHAR(10) &amp; CHAR(10),
  TRUE,
  IFERROR(ARRAYFORMULA(TEXT(FILTER(WSO!F67, LEN(WSO!F67)), ""h:mm AM/PM"")), """"),
  IFERROR(ARRAYFORMULA(TEXT(FILTER(MSO!F67, LEN(MSO!F67)), ""h:mm AM/PM"")), """"),
  IFERROR(ARRAYFORMULA(TEXT(FILTER(FH!F67, LEN"&amp;"(FH!F67)), ""h:mm AM/PM"")), """"),
  IFERROR(ARRAYFORMULA(TEXT(FILTER(MGOLF!F67, LEN(MGOLF!F67)), ""h:mm AM/PM"")), """"),
  IFERROR(ARRAYFORMULA(TEXT(FILTER(Football!F67, LEN(Football!F67)), ""h:mm AM/PM"")), """"),
  IFERROR(ARRAYFORMULA(TEXT(FILTER(WV"&amp;"B!F67, LEN(WVB!F67)), ""h:mm AM/PM"")), """"),
  IFERROR(ARRAYFORMULA(TEXT(FILTER(XC!F67, LEN(XC!F67)), ""h:mm AM/PM"")), """"),
  IFERROR(ARRAYFORMULA(TEXT(FILTER(SWIMMING!F67, LEN(SWIMMING!F67)), ""h:mm AM/PM"")), """"),
  IFERROR(ARRAYFORMULA(TEXT(FILT"&amp;"ER(WTEN!F67, LEN(WTEN!F67)), ""h:mm AM/PM"")), """"),
  IFERROR(ARRAYFORMULA(TEXT(FILTER(TF!F67, LEN(TF!F67)), ""h:mm AM/PM"")), """"),
  IFERROR(ARRAYFORMULA(TEXT(FILTER(WGOLF!F67, LEN(WGOLF!F67)), ""h:mm AM/PM"")), """"),
  IFERROR(ARRAYFORMULA(TEXT(FIL"&amp;"TER(WBB!F67, LEN(WBB!F67)), ""h:mm AM/PM"")), """"),
  IFERROR(ARRAYFORMULA(TEXT(FILTER(MBB!F67, LEN(MBB!F67)), ""h:mm AM/PM"")), """"),
  IFERROR(ARRAYFORMULA(TEXT(FILTER(WLAX!F67, LEN(WLAX!F67)), ""h:mm AM/PM"")), """"),
  IFERROR(ARRAYFORMULA(TEXT(FILT"&amp;"ER(MLAX!F67, LEN(MLAX!F67)), ""h:mm AM/PM"")), """"),
  IFERROR(ARRAYFORMULA(TEXT(FILTER(SOFT!F67, LEN(SOFT!F67)), ""h:mm AM/PM"")), """"),
  IFERROR(ARRAYFORMULA(TEXT(FILTER(BASE!F67, LEN(BASE!F67)), ""h:mm AM/PM"")), """"),
  IFERROR(ARRAYFORMULA(TEXT(F"&amp;"ILTER(ESPORTS!F67, LEN(ESPORTS!F67)), ""h:mm AM/PM"")), """")
)
"),"")</f>
        <v/>
      </c>
      <c r="J67" s="12" t="str">
        <f>IFERROR(__xludf.DUMMYFUNCTION("IFERROR(
 TEXTJOIN(
   CHAR(10) &amp; CHAR(10),
   TRUE,
   FILTER(
     FLATTEN({
       WSO!P67;
       MSO!P67;
       FH!P67;
       MGOLF!P67;
       Football!P67;
       WVB!P67;
       XC!P67;
       SWIMMING!P67;
       WTEN!P67;
       TF!P67;
      "&amp;" WGOLF!P67;
       WBB!P67;
       MBB!P67;
       WLAX!P67;
       MLAX!P67;
       SOFT!P67;
       BASE!P67;
       ESPORTS!P67
     }),
     (FLATTEN({
       WSO!P67;
       MSO!P67;
       FH!P67;
       MGOLF!P67;
       Football!P67;
       WVB!P6"&amp;"7;
       XC!P67;
       SWIMMING!P67;
       WTEN!P67;
       TF!P67;
       WGOLF!P67;
       WBB!P67;
       MBB!P67;
       WLAX!P67;
       MLAX!P67;
       SOFT!P67;
       BASE!P67;
       ESPORTS!P67
     }) &lt;&gt; """") *
     (FLATTEN({
       WSO!P"&amp;"67;
       MSO!P67;
       FH!P67;
       MGOLF!P67;
       Football!P67;
       WVB!P67;
       XC!P67;
       SWIMMING!P67;
       WTEN!P67;
       TF!P67;
       WGOLF!P67;
       WBB!P67;
       MBB!P67;
       WLAX!P67;
       MLAX!P67;
       SOFT!P"&amp;"67;
       BASE!P67;
       ESPORTS!P67
     }) &lt;&gt; ""Status"")
   )
 ),
 """"
)
"),"")</f>
        <v/>
      </c>
    </row>
    <row r="68" ht="22.5" customHeight="1">
      <c r="A68" s="6">
        <v>67.0</v>
      </c>
      <c r="B68" s="11"/>
      <c r="C68" s="7">
        <v>46301.0</v>
      </c>
      <c r="D68" s="8" t="str">
        <f t="shared" si="1"/>
        <v>Tuesday</v>
      </c>
      <c r="E68" s="9" t="str">
        <f>TEXTJOIN(
  CHAR(10) &amp; CHAR(10),
  TRUE,
  IFERROR(WSO!E68, ""),
  IFERROR(MSO!E68, ""),
  IFERROR(FH!E68, ""),
  IFERROR(MGOLF!E68, ""),
  IFERROR(Football!E68, ""),
  IFERROR(WVB!E68, ""),
  IFERROR(XC!E68, ""),
  IFERROR(SWIMMING!E68, ""),
  IFERROR(WTEN!E68, ""),
  IFERROR(TF!E68, ""),
  IFERROR(WGOLF!E68, ""),
  IFERROR(WBB!E68, ""),
  IFERROR(MBB!E68, ""),
  IFERROR(WLAX!E68, ""),
  IFERROR(MLAX!E68, ""),
  IFERROR(SOFT!E68, ""),
  IFERROR(BASE!E68, ""),
  IFERROR(ESPORTS!E68, "")
)
</f>
        <v>MSO</v>
      </c>
      <c r="F68" s="10" t="str">
        <f>IFERROR(__xludf.DUMMYFUNCTION("TEXTJOIN(
  CHAR(10) &amp; CHAR(10),
  TRUE,
  IFERROR(TEXT(FILTER(WSO!F68, LEN(WSO!F68)), ""h:mm AM/PM""), """"),
  IFERROR(TEXT(FILTER(MSO!F68, LEN(MSO!F68)), ""h:mm AM/PM""), """"),
  IFERROR(TEXT(FILTER(FH!F68, LEN(FH!F68)), ""h:mm AM/PM""), """"),
  IFER"&amp;"ROR(TEXT(FILTER(MGOLF!F68, LEN(MGOLF!F68)), ""h:mm AM/PM""), """"),
  IFERROR(TEXT(FILTER(Football!F68, LEN(Football!F68)), ""h:mm AM/PM""), """"),
  IFERROR(TEXT(FILTER(WVB!F68, LEN(WVB!F68)), ""h:mm AM/PM""), """"),
  IFERROR(TEXT(FILTER(XC!F68, LEN(XC!"&amp;"F68)), ""h:mm AM/PM""), """"),
  IFERROR(TEXT(FILTER(SWIMMING!F68, LEN(SWIMMING!F68)), ""h:mm AM/PM""), """"),
  IFERROR(TEXT(FILTER(WTEN!F68, LEN(WTEN!F68)), ""h:mm AM/PM""), """"),
  IFERROR(TEXT(FILTER(TF!F68, LEN(TF!F68)), ""h:mm AM/PM""), """"),
  IF"&amp;"ERROR(TEXT(FILTER(WGOLF!F68, LEN(WGOLF!F68)), ""h:mm AM/PM""), """"),
  IFERROR(TEXT(FILTER(WBB!F68, LEN(WBB!F68)), ""h:mm AM/PM""), """"),
  IFERROR(TEXT(FILTER(MBB!F68, LEN(MBB!F68)), ""h:mm AM/PM""), """"),
  IFERROR(TEXT(FILTER(WLAX!F68, LEN(WLAX!F68)"&amp;"), ""h:mm AM/PM""), """"),
  IFERROR(TEXT(FILTER(MLAX!F68, LEN(MLAX!F68)), ""h:mm AM/PM""), """"),
  IFERROR(TEXT(FILTER(SOFT!F68, LEN(SOFT!F68)), ""h:mm AM/PM""), """"),
  IFERROR(TEXT(FILTER(BASE!F68, LEN(BASE!F68)), ""h:mm AM/PM""), """"),
  IFERROR(TE"&amp;"XT(FILTER(ESPORTS!F68, LEN(ESPORTS!F68)), ""h:mm AM/PM""), """")
)
"),"TBD")</f>
        <v>TBD</v>
      </c>
      <c r="G68" s="11" t="str">
        <f>IFERROR(__xludf.DUMMYFUNCTION("TEXTJOIN(
  CHAR(10) &amp; CHAR(10),
  TRUE,
  IFERROR(FILTER(WSO!G68, LEN(WSO!G68)), """"),
  IFERROR(FILTER(MSO!G68, LEN(MSO!G68)), """"),
  IFERROR(FILTER(FH!G68, LEN(FH!G68)), """"),
  IFERROR(FILTER(MGOLF!G68, LEN(MGOLF!G68)), """"),
  IFERROR(FILTER(Foo"&amp;"tball!G68, LEN(Football!G68)), """"),
  IFERROR(FILTER(WVB!G68, LEN(WVB!G68)), """"),
  IFERROR(FILTER(XC!G68, LEN(XC!G68)), """"),
  IFERROR(FILTER(SWIMMING!G68, LEN(SWIMMING!G68)), """"),
  IFERROR(FILTER(WTEN!G68, LEN(WTEN!G68)), """"),
  IFERROR(FILTE"&amp;"R(TF!G68, LEN(TF!G68)), """"),
  IFERROR(FILTER(WGOLF!G68:G1000, LEN(WGOLF!G68)), """"),
  IFERROR(FILTER(WBB!G68, LEN(WBB!G68)), """"),
  IFERROR(FILTER(MBB!G68, LEN(MBB!G68)), """"),
  IFERROR(FILTER(WLAX!G68, LEN(WLAX!G68)), """"),
  IFERROR(FILTER(MLA"&amp;"X!G68, LEN(MLAX!G68)), """"),
  IFERROR(FILTER(SOFT!G68, LEN(SOFT!G68)), """"),
  IFERROR(FILTER(BASE!G68, LEN(BASE!G68)), """"),
  IFERROR(FILTER(ESPORTS!G68, LEN(ESPORTS!G68)), """")
)
"),"Thomas")</f>
        <v>Thomas</v>
      </c>
      <c r="H68" s="11" t="str">
        <f>IFERROR(__xludf.DUMMYFUNCTION("TEXTJOIN(
  CHAR(10) &amp; CHAR(10),
  TRUE,
  IFERROR(FILTER(WSO!H68, LEN(WSO!H68)), """"),
  IFERROR(FILTER(MSO!H68, LEN(MSO!H68)), """"),
  IFERROR(FILTER(FH!H68, LEN(FH!H68)), """"),
  IFERROR(FILTER(MGOLF!H68, LEN(MGOLF!H68)), """"),
  IFERROR(FILTER(Foo"&amp;"tball!H68, LEN(Football!H68)), """"),
  IFERROR(FILTER(WVB!H68, LEN(WVB!H68)), """"),
  IFERROR(FILTER(XC!H68, LEN(XC!H68)), """"),
  IFERROR(FILTER(SWIMMING!H68, LEN(SWIMMING!H68)), """"),
  IFERROR(FILTER(WTEN!H68, LEN(WTEN!H68)), """"),
  IFERROR(FILTE"&amp;"R(TF!H68, LEN(TF!H68)), """"),
  IFERROR(FILTER(WGOLF!H68, LEN(WGOLF!H68)), """"),
  IFERROR(FILTER(WBB!H68, LEN(WBB!H68)), """"),
  IFERROR(FILTER(MBB!H68, LEN(MBB!H68)), """"),
  IFERROR(FILTER(WLAX!H68, LEN(WLAX!H68)), """"),
  IFERROR(FILTER(MLAX!H68,"&amp;" LEN(MLAX!H68)), """"),
  IFERROR(FILTER(SOFT!H68, LEN(SOFT!H68)), """"),
  IFERROR(FILTER(BASE!H68, LEN(BASE!H68)), """"),
  IFERROR(FILTER(ESPORTS!H68, LEN(ESPORTS!H68)), """")
)
"),"Home")</f>
        <v>Home</v>
      </c>
      <c r="I68" s="11" t="str">
        <f>IFERROR(__xludf.DUMMYFUNCTION("TEXTJOIN(
  CHAR(10) &amp; CHAR(10),
  TRUE,
  IFERROR(ARRAYFORMULA(TEXT(FILTER(WSO!F68, LEN(WSO!F68)), ""h:mm AM/PM"")), """"),
  IFERROR(ARRAYFORMULA(TEXT(FILTER(MSO!F68, LEN(MSO!F68)), ""h:mm AM/PM"")), """"),
  IFERROR(ARRAYFORMULA(TEXT(FILTER(FH!F68, LEN"&amp;"(FH!F68)), ""h:mm AM/PM"")), """"),
  IFERROR(ARRAYFORMULA(TEXT(FILTER(MGOLF!F68, LEN(MGOLF!F68)), ""h:mm AM/PM"")), """"),
  IFERROR(ARRAYFORMULA(TEXT(FILTER(Football!F68, LEN(Football!F68)), ""h:mm AM/PM"")), """"),
  IFERROR(ARRAYFORMULA(TEXT(FILTER(WV"&amp;"B!F68, LEN(WVB!F68)), ""h:mm AM/PM"")), """"),
  IFERROR(ARRAYFORMULA(TEXT(FILTER(XC!F68, LEN(XC!F68)), ""h:mm AM/PM"")), """"),
  IFERROR(ARRAYFORMULA(TEXT(FILTER(SWIMMING!F68, LEN(SWIMMING!F68)), ""h:mm AM/PM"")), """"),
  IFERROR(ARRAYFORMULA(TEXT(FILT"&amp;"ER(WTEN!F68, LEN(WTEN!F68)), ""h:mm AM/PM"")), """"),
  IFERROR(ARRAYFORMULA(TEXT(FILTER(TF!F68, LEN(TF!F68)), ""h:mm AM/PM"")), """"),
  IFERROR(ARRAYFORMULA(TEXT(FILTER(WGOLF!F68, LEN(WGOLF!F68)), ""h:mm AM/PM"")), """"),
  IFERROR(ARRAYFORMULA(TEXT(FIL"&amp;"TER(WBB!F68, LEN(WBB!F68)), ""h:mm AM/PM"")), """"),
  IFERROR(ARRAYFORMULA(TEXT(FILTER(MBB!F68, LEN(MBB!F68)), ""h:mm AM/PM"")), """"),
  IFERROR(ARRAYFORMULA(TEXT(FILTER(WLAX!F68, LEN(WLAX!F68)), ""h:mm AM/PM"")), """"),
  IFERROR(ARRAYFORMULA(TEXT(FILT"&amp;"ER(MLAX!F68, LEN(MLAX!F68)), ""h:mm AM/PM"")), """"),
  IFERROR(ARRAYFORMULA(TEXT(FILTER(SOFT!F68, LEN(SOFT!F68)), ""h:mm AM/PM"")), """"),
  IFERROR(ARRAYFORMULA(TEXT(FILTER(BASE!F68, LEN(BASE!F68)), ""h:mm AM/PM"")), """"),
  IFERROR(ARRAYFORMULA(TEXT(F"&amp;"ILTER(ESPORTS!F68, LEN(ESPORTS!F68)), ""h:mm AM/PM"")), """")
)
"),"TBD")</f>
        <v>TBD</v>
      </c>
      <c r="J68" s="12" t="str">
        <f>IFERROR(__xludf.DUMMYFUNCTION("IFERROR(
 TEXTJOIN(
   CHAR(10) &amp; CHAR(10),
   TRUE,
   FILTER(
     FLATTEN({
       WSO!P68;
       MSO!P68;
       FH!P68;
       MGOLF!P68;
       Football!P68;
       WVB!P68;
       XC!P68;
       SWIMMING!P68;
       WTEN!P68;
       TF!P68;
      "&amp;" WGOLF!P68;
       WBB!P68;
       MBB!P68;
       WLAX!P68;
       MLAX!P68;
       SOFT!P68;
       BASE!P68;
       ESPORTS!P68
     }),
     (FLATTEN({
       WSO!P68;
       MSO!P68;
       FH!P68;
       MGOLF!P68;
       Football!P68;
       WVB!P6"&amp;"8;
       XC!P68;
       SWIMMING!P68;
       WTEN!P68;
       TF!P68;
       WGOLF!P68;
       WBB!P68;
       MBB!P68;
       WLAX!P68;
       MLAX!P68;
       SOFT!P68;
       BASE!P68;
       ESPORTS!P68
     }) &lt;&gt; """") *
     (FLATTEN({
       WSO!P"&amp;"68;
       MSO!P68;
       FH!P68;
       MGOLF!P68;
       Football!P68;
       WVB!P68;
       XC!P68;
       SWIMMING!P68;
       WTEN!P68;
       TF!P68;
       WGOLF!P68;
       WBB!P68;
       MBB!P68;
       WLAX!P68;
       MLAX!P68;
       SOFT!P"&amp;"68;
       BASE!P68;
       ESPORTS!P68
     }) &lt;&gt; ""Status"")
   )
 ),
 """"
)
"),"⌛️ Pending")</f>
        <v>⌛️ Pending</v>
      </c>
    </row>
    <row r="69" ht="22.5" customHeight="1">
      <c r="A69" s="6">
        <v>68.0</v>
      </c>
      <c r="B69" s="11"/>
      <c r="C69" s="7">
        <v>46302.0</v>
      </c>
      <c r="D69" s="8" t="str">
        <f t="shared" si="1"/>
        <v>Wednesday</v>
      </c>
      <c r="E69" s="9" t="str">
        <f>TEXTJOIN(
  CHAR(10) &amp; CHAR(10),
  TRUE,
  IFERROR(WSO!E69, ""),
  IFERROR(MSO!E69, ""),
  IFERROR(FH!E69, ""),
  IFERROR(MGOLF!E69, ""),
  IFERROR(Football!E69, ""),
  IFERROR(WVB!E69, ""),
  IFERROR(XC!E69, ""),
  IFERROR(SWIMMING!E69, ""),
  IFERROR(WTEN!E69, ""),
  IFERROR(TF!E69, ""),
  IFERROR(WGOLF!E69, ""),
  IFERROR(WBB!E69, ""),
  IFERROR(MBB!E69, ""),
  IFERROR(WLAX!E69, ""),
  IFERROR(MLAX!E69, ""),
  IFERROR(SOFT!E69, ""),
  IFERROR(BASE!E69, ""),
  IFERROR(ESPORTS!E69, "")
)
</f>
        <v/>
      </c>
      <c r="F69" s="10" t="str">
        <f>IFERROR(__xludf.DUMMYFUNCTION("TEXTJOIN(
  CHAR(10) &amp; CHAR(10),
  TRUE,
  IFERROR(TEXT(FILTER(WSO!F69, LEN(WSO!F69)), ""h:mm AM/PM""), """"),
  IFERROR(TEXT(FILTER(MSO!F69, LEN(MSO!F69)), ""h:mm AM/PM""), """"),
  IFERROR(TEXT(FILTER(FH!F69, LEN(FH!F69)), ""h:mm AM/PM""), """"),
  IFER"&amp;"ROR(TEXT(FILTER(MGOLF!F69, LEN(MGOLF!F69)), ""h:mm AM/PM""), """"),
  IFERROR(TEXT(FILTER(Football!F69, LEN(Football!F69)), ""h:mm AM/PM""), """"),
  IFERROR(TEXT(FILTER(WVB!F69, LEN(WVB!F69)), ""h:mm AM/PM""), """"),
  IFERROR(TEXT(FILTER(XC!F69, LEN(XC!"&amp;"F69)), ""h:mm AM/PM""), """"),
  IFERROR(TEXT(FILTER(SWIMMING!F69, LEN(SWIMMING!F69)), ""h:mm AM/PM""), """"),
  IFERROR(TEXT(FILTER(WTEN!F69, LEN(WTEN!F69)), ""h:mm AM/PM""), """"),
  IFERROR(TEXT(FILTER(TF!F69, LEN(TF!F69)), ""h:mm AM/PM""), """"),
  IF"&amp;"ERROR(TEXT(FILTER(WGOLF!F69, LEN(WGOLF!F69)), ""h:mm AM/PM""), """"),
  IFERROR(TEXT(FILTER(WBB!F69, LEN(WBB!F69)), ""h:mm AM/PM""), """"),
  IFERROR(TEXT(FILTER(MBB!F69, LEN(MBB!F69)), ""h:mm AM/PM""), """"),
  IFERROR(TEXT(FILTER(WLAX!F69, LEN(WLAX!F69)"&amp;"), ""h:mm AM/PM""), """"),
  IFERROR(TEXT(FILTER(MLAX!F69, LEN(MLAX!F69)), ""h:mm AM/PM""), """"),
  IFERROR(TEXT(FILTER(SOFT!F69, LEN(SOFT!F69)), ""h:mm AM/PM""), """"),
  IFERROR(TEXT(FILTER(BASE!F69, LEN(BASE!F69)), ""h:mm AM/PM""), """"),
  IFERROR(TE"&amp;"XT(FILTER(ESPORTS!F69, LEN(ESPORTS!F69)), ""h:mm AM/PM""), """")
)
"),"")</f>
        <v/>
      </c>
      <c r="G69" s="11" t="str">
        <f>IFERROR(__xludf.DUMMYFUNCTION("TEXTJOIN(
  CHAR(10) &amp; CHAR(10),
  TRUE,
  IFERROR(FILTER(WSO!G69, LEN(WSO!G69)), """"),
  IFERROR(FILTER(MSO!G69, LEN(MSO!G69)), """"),
  IFERROR(FILTER(FH!G69, LEN(FH!G69)), """"),
  IFERROR(FILTER(MGOLF!G69, LEN(MGOLF!G69)), """"),
  IFERROR(FILTER(Foo"&amp;"tball!G69, LEN(Football!G69)), """"),
  IFERROR(FILTER(WVB!G69, LEN(WVB!G69)), """"),
  IFERROR(FILTER(XC!G69, LEN(XC!G69)), """"),
  IFERROR(FILTER(SWIMMING!G69, LEN(SWIMMING!G69)), """"),
  IFERROR(FILTER(WTEN!G69, LEN(WTEN!G69)), """"),
  IFERROR(FILTE"&amp;"R(TF!G69, LEN(TF!G69)), """"),
  IFERROR(FILTER(WGOLF!G69:G1000, LEN(WGOLF!G69)), """"),
  IFERROR(FILTER(WBB!G69, LEN(WBB!G69)), """"),
  IFERROR(FILTER(MBB!G69, LEN(MBB!G69)), """"),
  IFERROR(FILTER(WLAX!G69, LEN(WLAX!G69)), """"),
  IFERROR(FILTER(MLA"&amp;"X!G69, LEN(MLAX!G69)), """"),
  IFERROR(FILTER(SOFT!G69, LEN(SOFT!G69)), """"),
  IFERROR(FILTER(BASE!G69, LEN(BASE!G69)), """"),
  IFERROR(FILTER(ESPORTS!G69, LEN(ESPORTS!G69)), """")
)
"),"")</f>
        <v/>
      </c>
      <c r="H69" s="11" t="str">
        <f>IFERROR(__xludf.DUMMYFUNCTION("TEXTJOIN(
  CHAR(10) &amp; CHAR(10),
  TRUE,
  IFERROR(FILTER(WSO!H69, LEN(WSO!H69)), """"),
  IFERROR(FILTER(MSO!H69, LEN(MSO!H69)), """"),
  IFERROR(FILTER(FH!H69, LEN(FH!H69)), """"),
  IFERROR(FILTER(MGOLF!H69, LEN(MGOLF!H69)), """"),
  IFERROR(FILTER(Foo"&amp;"tball!H69, LEN(Football!H69)), """"),
  IFERROR(FILTER(WVB!H69, LEN(WVB!H69)), """"),
  IFERROR(FILTER(XC!H69, LEN(XC!H69)), """"),
  IFERROR(FILTER(SWIMMING!H69, LEN(SWIMMING!H69)), """"),
  IFERROR(FILTER(WTEN!H69, LEN(WTEN!H69)), """"),
  IFERROR(FILTE"&amp;"R(TF!H69, LEN(TF!H69)), """"),
  IFERROR(FILTER(WGOLF!H69, LEN(WGOLF!H69)), """"),
  IFERROR(FILTER(WBB!H69, LEN(WBB!H69)), """"),
  IFERROR(FILTER(MBB!H69, LEN(MBB!H69)), """"),
  IFERROR(FILTER(WLAX!H69, LEN(WLAX!H69)), """"),
  IFERROR(FILTER(MLAX!H69,"&amp;" LEN(MLAX!H69)), """"),
  IFERROR(FILTER(SOFT!H69, LEN(SOFT!H69)), """"),
  IFERROR(FILTER(BASE!H69, LEN(BASE!H69)), """"),
  IFERROR(FILTER(ESPORTS!H69, LEN(ESPORTS!H69)), """")
)
"),"")</f>
        <v/>
      </c>
      <c r="I69" s="11" t="str">
        <f>IFERROR(__xludf.DUMMYFUNCTION("TEXTJOIN(
  CHAR(10) &amp; CHAR(10),
  TRUE,
  IFERROR(ARRAYFORMULA(TEXT(FILTER(WSO!F69, LEN(WSO!F69)), ""h:mm AM/PM"")), """"),
  IFERROR(ARRAYFORMULA(TEXT(FILTER(MSO!F69, LEN(MSO!F69)), ""h:mm AM/PM"")), """"),
  IFERROR(ARRAYFORMULA(TEXT(FILTER(FH!F69, LEN"&amp;"(FH!F69)), ""h:mm AM/PM"")), """"),
  IFERROR(ARRAYFORMULA(TEXT(FILTER(MGOLF!F69, LEN(MGOLF!F69)), ""h:mm AM/PM"")), """"),
  IFERROR(ARRAYFORMULA(TEXT(FILTER(Football!F69, LEN(Football!F69)), ""h:mm AM/PM"")), """"),
  IFERROR(ARRAYFORMULA(TEXT(FILTER(WV"&amp;"B!F69, LEN(WVB!F69)), ""h:mm AM/PM"")), """"),
  IFERROR(ARRAYFORMULA(TEXT(FILTER(XC!F69, LEN(XC!F69)), ""h:mm AM/PM"")), """"),
  IFERROR(ARRAYFORMULA(TEXT(FILTER(SWIMMING!F69, LEN(SWIMMING!F69)), ""h:mm AM/PM"")), """"),
  IFERROR(ARRAYFORMULA(TEXT(FILT"&amp;"ER(WTEN!F69, LEN(WTEN!F69)), ""h:mm AM/PM"")), """"),
  IFERROR(ARRAYFORMULA(TEXT(FILTER(TF!F69, LEN(TF!F69)), ""h:mm AM/PM"")), """"),
  IFERROR(ARRAYFORMULA(TEXT(FILTER(WGOLF!F69, LEN(WGOLF!F69)), ""h:mm AM/PM"")), """"),
  IFERROR(ARRAYFORMULA(TEXT(FIL"&amp;"TER(WBB!F69, LEN(WBB!F69)), ""h:mm AM/PM"")), """"),
  IFERROR(ARRAYFORMULA(TEXT(FILTER(MBB!F69, LEN(MBB!F69)), ""h:mm AM/PM"")), """"),
  IFERROR(ARRAYFORMULA(TEXT(FILTER(WLAX!F69, LEN(WLAX!F69)), ""h:mm AM/PM"")), """"),
  IFERROR(ARRAYFORMULA(TEXT(FILT"&amp;"ER(MLAX!F69, LEN(MLAX!F69)), ""h:mm AM/PM"")), """"),
  IFERROR(ARRAYFORMULA(TEXT(FILTER(SOFT!F69, LEN(SOFT!F69)), ""h:mm AM/PM"")), """"),
  IFERROR(ARRAYFORMULA(TEXT(FILTER(BASE!F69, LEN(BASE!F69)), ""h:mm AM/PM"")), """"),
  IFERROR(ARRAYFORMULA(TEXT(F"&amp;"ILTER(ESPORTS!F69, LEN(ESPORTS!F69)), ""h:mm AM/PM"")), """")
)
"),"")</f>
        <v/>
      </c>
      <c r="J69" s="12" t="str">
        <f>IFERROR(__xludf.DUMMYFUNCTION("IFERROR(
 TEXTJOIN(
   CHAR(10) &amp; CHAR(10),
   TRUE,
   FILTER(
     FLATTEN({
       WSO!P69;
       MSO!P69;
       FH!P69;
       MGOLF!P69;
       Football!P69;
       WVB!P69;
       XC!P69;
       SWIMMING!P69;
       WTEN!P69;
       TF!P69;
      "&amp;" WGOLF!P69;
       WBB!P69;
       MBB!P69;
       WLAX!P69;
       MLAX!P69;
       SOFT!P69;
       BASE!P69;
       ESPORTS!P69
     }),
     (FLATTEN({
       WSO!P69;
       MSO!P69;
       FH!P69;
       MGOLF!P69;
       Football!P69;
       WVB!P6"&amp;"9;
       XC!P69;
       SWIMMING!P69;
       WTEN!P69;
       TF!P69;
       WGOLF!P69;
       WBB!P69;
       MBB!P69;
       WLAX!P69;
       MLAX!P69;
       SOFT!P69;
       BASE!P69;
       ESPORTS!P69
     }) &lt;&gt; """") *
     (FLATTEN({
       WSO!P"&amp;"69;
       MSO!P69;
       FH!P69;
       MGOLF!P69;
       Football!P69;
       WVB!P69;
       XC!P69;
       SWIMMING!P69;
       WTEN!P69;
       TF!P69;
       WGOLF!P69;
       WBB!P69;
       MBB!P69;
       WLAX!P69;
       MLAX!P69;
       SOFT!P"&amp;"69;
       BASE!P69;
       ESPORTS!P69
     }) &lt;&gt; ""Status"")
   )
 ),
 """"
)
"),"")</f>
        <v/>
      </c>
    </row>
    <row r="70" ht="22.5" customHeight="1">
      <c r="A70" s="6">
        <v>69.0</v>
      </c>
      <c r="B70" s="11"/>
      <c r="C70" s="7">
        <v>46303.0</v>
      </c>
      <c r="D70" s="8" t="str">
        <f t="shared" si="1"/>
        <v>Thursday</v>
      </c>
      <c r="E70" s="9" t="str">
        <f>TEXTJOIN(
  CHAR(10) &amp; CHAR(10),
  TRUE,
  IFERROR(WSO!E70, ""),
  IFERROR(MSO!E70, ""),
  IFERROR(FH!E70, ""),
  IFERROR(MGOLF!E70, ""),
  IFERROR(Football!E70, ""),
  IFERROR(WVB!E70, ""),
  IFERROR(XC!E70, ""),
  IFERROR(SWIMMING!E70, ""),
  IFERROR(WTEN!E70, ""),
  IFERROR(TF!E70, ""),
  IFERROR(WGOLF!E70, ""),
  IFERROR(WBB!E70, ""),
  IFERROR(MBB!E70, ""),
  IFERROR(WLAX!E70, ""),
  IFERROR(MLAX!E70, ""),
  IFERROR(SOFT!E70, ""),
  IFERROR(BASE!E70, ""),
  IFERROR(ESPORTS!E70, "")
)
</f>
        <v/>
      </c>
      <c r="F70" s="10" t="str">
        <f>IFERROR(__xludf.DUMMYFUNCTION("TEXTJOIN(
  CHAR(10) &amp; CHAR(10),
  TRUE,
  IFERROR(TEXT(FILTER(WSO!F70, LEN(WSO!F70)), ""h:mm AM/PM""), """"),
  IFERROR(TEXT(FILTER(MSO!F70, LEN(MSO!F70)), ""h:mm AM/PM""), """"),
  IFERROR(TEXT(FILTER(FH!F70, LEN(FH!F70)), ""h:mm AM/PM""), """"),
  IFER"&amp;"ROR(TEXT(FILTER(MGOLF!F70, LEN(MGOLF!F70)), ""h:mm AM/PM""), """"),
  IFERROR(TEXT(FILTER(Football!F70, LEN(Football!F70)), ""h:mm AM/PM""), """"),
  IFERROR(TEXT(FILTER(WVB!F70, LEN(WVB!F70)), ""h:mm AM/PM""), """"),
  IFERROR(TEXT(FILTER(XC!F70, LEN(XC!"&amp;"F70)), ""h:mm AM/PM""), """"),
  IFERROR(TEXT(FILTER(SWIMMING!F70, LEN(SWIMMING!F70)), ""h:mm AM/PM""), """"),
  IFERROR(TEXT(FILTER(WTEN!F70, LEN(WTEN!F70)), ""h:mm AM/PM""), """"),
  IFERROR(TEXT(FILTER(TF!F70, LEN(TF!F70)), ""h:mm AM/PM""), """"),
  IF"&amp;"ERROR(TEXT(FILTER(WGOLF!F70, LEN(WGOLF!F70)), ""h:mm AM/PM""), """"),
  IFERROR(TEXT(FILTER(WBB!F70, LEN(WBB!F70)), ""h:mm AM/PM""), """"),
  IFERROR(TEXT(FILTER(MBB!F70, LEN(MBB!F70)), ""h:mm AM/PM""), """"),
  IFERROR(TEXT(FILTER(WLAX!F70, LEN(WLAX!F70)"&amp;"), ""h:mm AM/PM""), """"),
  IFERROR(TEXT(FILTER(MLAX!F70, LEN(MLAX!F70)), ""h:mm AM/PM""), """"),
  IFERROR(TEXT(FILTER(SOFT!F70, LEN(SOFT!F70)), ""h:mm AM/PM""), """"),
  IFERROR(TEXT(FILTER(BASE!F70, LEN(BASE!F70)), ""h:mm AM/PM""), """"),
  IFERROR(TE"&amp;"XT(FILTER(ESPORTS!F70, LEN(ESPORTS!F70)), ""h:mm AM/PM""), """")
)
"),"")</f>
        <v/>
      </c>
      <c r="G70" s="11" t="str">
        <f>IFERROR(__xludf.DUMMYFUNCTION("TEXTJOIN(
  CHAR(10) &amp; CHAR(10),
  TRUE,
  IFERROR(FILTER(WSO!G70, LEN(WSO!G70)), """"),
  IFERROR(FILTER(MSO!G70, LEN(MSO!G70)), """"),
  IFERROR(FILTER(FH!G70, LEN(FH!G70)), """"),
  IFERROR(FILTER(MGOLF!G70, LEN(MGOLF!G70)), """"),
  IFERROR(FILTER(Foo"&amp;"tball!G70, LEN(Football!G70)), """"),
  IFERROR(FILTER(WVB!G70, LEN(WVB!G70)), """"),
  IFERROR(FILTER(XC!G70, LEN(XC!G70)), """"),
  IFERROR(FILTER(SWIMMING!G70, LEN(SWIMMING!G70)), """"),
  IFERROR(FILTER(WTEN!G70, LEN(WTEN!G70)), """"),
  IFERROR(FILTE"&amp;"R(TF!G70, LEN(TF!G70)), """"),
  IFERROR(FILTER(WGOLF!G70:G1000, LEN(WGOLF!G70)), """"),
  IFERROR(FILTER(WBB!G70, LEN(WBB!G70)), """"),
  IFERROR(FILTER(MBB!G70, LEN(MBB!G70)), """"),
  IFERROR(FILTER(WLAX!G70, LEN(WLAX!G70)), """"),
  IFERROR(FILTER(MLA"&amp;"X!G70, LEN(MLAX!G70)), """"),
  IFERROR(FILTER(SOFT!G70, LEN(SOFT!G70)), """"),
  IFERROR(FILTER(BASE!G70, LEN(BASE!G70)), """"),
  IFERROR(FILTER(ESPORTS!G70, LEN(ESPORTS!G70)), """")
)
"),"")</f>
        <v/>
      </c>
      <c r="H70" s="11" t="str">
        <f>IFERROR(__xludf.DUMMYFUNCTION("TEXTJOIN(
  CHAR(10) &amp; CHAR(10),
  TRUE,
  IFERROR(FILTER(WSO!H70, LEN(WSO!H70)), """"),
  IFERROR(FILTER(MSO!H70, LEN(MSO!H70)), """"),
  IFERROR(FILTER(FH!H70, LEN(FH!H70)), """"),
  IFERROR(FILTER(MGOLF!H70, LEN(MGOLF!H70)), """"),
  IFERROR(FILTER(Foo"&amp;"tball!H70, LEN(Football!H70)), """"),
  IFERROR(FILTER(WVB!H70, LEN(WVB!H70)), """"),
  IFERROR(FILTER(XC!H70, LEN(XC!H70)), """"),
  IFERROR(FILTER(SWIMMING!H70, LEN(SWIMMING!H70)), """"),
  IFERROR(FILTER(WTEN!H70, LEN(WTEN!H70)), """"),
  IFERROR(FILTE"&amp;"R(TF!H70, LEN(TF!H70)), """"),
  IFERROR(FILTER(WGOLF!H70, LEN(WGOLF!H70)), """"),
  IFERROR(FILTER(WBB!H70, LEN(WBB!H70)), """"),
  IFERROR(FILTER(MBB!H70, LEN(MBB!H70)), """"),
  IFERROR(FILTER(WLAX!H70, LEN(WLAX!H70)), """"),
  IFERROR(FILTER(MLAX!H70,"&amp;" LEN(MLAX!H70)), """"),
  IFERROR(FILTER(SOFT!H70, LEN(SOFT!H70)), """"),
  IFERROR(FILTER(BASE!H70, LEN(BASE!H70)), """"),
  IFERROR(FILTER(ESPORTS!H70, LEN(ESPORTS!H70)), """")
)
"),"")</f>
        <v/>
      </c>
      <c r="I70" s="11" t="str">
        <f>IFERROR(__xludf.DUMMYFUNCTION("TEXTJOIN(
  CHAR(10) &amp; CHAR(10),
  TRUE,
  IFERROR(ARRAYFORMULA(TEXT(FILTER(WSO!F70, LEN(WSO!F70)), ""h:mm AM/PM"")), """"),
  IFERROR(ARRAYFORMULA(TEXT(FILTER(MSO!F70, LEN(MSO!F70)), ""h:mm AM/PM"")), """"),
  IFERROR(ARRAYFORMULA(TEXT(FILTER(FH!F70, LEN"&amp;"(FH!F70)), ""h:mm AM/PM"")), """"),
  IFERROR(ARRAYFORMULA(TEXT(FILTER(MGOLF!F70, LEN(MGOLF!F70)), ""h:mm AM/PM"")), """"),
  IFERROR(ARRAYFORMULA(TEXT(FILTER(Football!F70, LEN(Football!F70)), ""h:mm AM/PM"")), """"),
  IFERROR(ARRAYFORMULA(TEXT(FILTER(WV"&amp;"B!F70, LEN(WVB!F70)), ""h:mm AM/PM"")), """"),
  IFERROR(ARRAYFORMULA(TEXT(FILTER(XC!F70, LEN(XC!F70)), ""h:mm AM/PM"")), """"),
  IFERROR(ARRAYFORMULA(TEXT(FILTER(SWIMMING!F70, LEN(SWIMMING!F70)), ""h:mm AM/PM"")), """"),
  IFERROR(ARRAYFORMULA(TEXT(FILT"&amp;"ER(WTEN!F70, LEN(WTEN!F70)), ""h:mm AM/PM"")), """"),
  IFERROR(ARRAYFORMULA(TEXT(FILTER(TF!F70, LEN(TF!F70)), ""h:mm AM/PM"")), """"),
  IFERROR(ARRAYFORMULA(TEXT(FILTER(WGOLF!F70, LEN(WGOLF!F70)), ""h:mm AM/PM"")), """"),
  IFERROR(ARRAYFORMULA(TEXT(FIL"&amp;"TER(WBB!F70, LEN(WBB!F70)), ""h:mm AM/PM"")), """"),
  IFERROR(ARRAYFORMULA(TEXT(FILTER(MBB!F70, LEN(MBB!F70)), ""h:mm AM/PM"")), """"),
  IFERROR(ARRAYFORMULA(TEXT(FILTER(WLAX!F70, LEN(WLAX!F70)), ""h:mm AM/PM"")), """"),
  IFERROR(ARRAYFORMULA(TEXT(FILT"&amp;"ER(MLAX!F70, LEN(MLAX!F70)), ""h:mm AM/PM"")), """"),
  IFERROR(ARRAYFORMULA(TEXT(FILTER(SOFT!F70, LEN(SOFT!F70)), ""h:mm AM/PM"")), """"),
  IFERROR(ARRAYFORMULA(TEXT(FILTER(BASE!F70, LEN(BASE!F70)), ""h:mm AM/PM"")), """"),
  IFERROR(ARRAYFORMULA(TEXT(F"&amp;"ILTER(ESPORTS!F70, LEN(ESPORTS!F70)), ""h:mm AM/PM"")), """")
)
"),"")</f>
        <v/>
      </c>
      <c r="J70" s="12" t="str">
        <f>IFERROR(__xludf.DUMMYFUNCTION("IFERROR(
 TEXTJOIN(
   CHAR(10) &amp; CHAR(10),
   TRUE,
   FILTER(
     FLATTEN({
       WSO!P70;
       MSO!P70;
       FH!P70;
       MGOLF!P70;
       Football!P70;
       WVB!P70;
       XC!P70;
       SWIMMING!P70;
       WTEN!P70;
       TF!P70;
      "&amp;" WGOLF!P70;
       WBB!P70;
       MBB!P70;
       WLAX!P70;
       MLAX!P70;
       SOFT!P70;
       BASE!P70;
       ESPORTS!P70
     }),
     (FLATTEN({
       WSO!P70;
       MSO!P70;
       FH!P70;
       MGOLF!P70;
       Football!P70;
       WVB!P7"&amp;"0;
       XC!P70;
       SWIMMING!P70;
       WTEN!P70;
       TF!P70;
       WGOLF!P70;
       WBB!P70;
       MBB!P70;
       WLAX!P70;
       MLAX!P70;
       SOFT!P70;
       BASE!P70;
       ESPORTS!P70
     }) &lt;&gt; """") *
     (FLATTEN({
       WSO!P"&amp;"70;
       MSO!P70;
       FH!P70;
       MGOLF!P70;
       Football!P70;
       WVB!P70;
       XC!P70;
       SWIMMING!P70;
       WTEN!P70;
       TF!P70;
       WGOLF!P70;
       WBB!P70;
       MBB!P70;
       WLAX!P70;
       MLAX!P70;
       SOFT!P"&amp;"70;
       BASE!P70;
       ESPORTS!P70
     }) &lt;&gt; ""Status"")
   )
 ),
 """"
)
"),"")</f>
        <v/>
      </c>
    </row>
    <row r="71" ht="22.5" customHeight="1">
      <c r="A71" s="6">
        <v>70.0</v>
      </c>
      <c r="B71" s="11"/>
      <c r="C71" s="7">
        <v>46304.0</v>
      </c>
      <c r="D71" s="8" t="str">
        <f t="shared" si="1"/>
        <v>Friday</v>
      </c>
      <c r="E71" s="9" t="str">
        <f>TEXTJOIN(
  CHAR(10) &amp; CHAR(10),
  TRUE,
  IFERROR(WSO!E71, ""),
  IFERROR(MSO!E71, ""),
  IFERROR(FH!E71, ""),
  IFERROR(MGOLF!E71, ""),
  IFERROR(Football!E71, ""),
  IFERROR(WVB!E71, ""),
  IFERROR(XC!E71, ""),
  IFERROR(SWIMMING!E71, ""),
  IFERROR(WTEN!E71, ""),
  IFERROR(TF!E71, ""),
  IFERROR(WGOLF!E71, ""),
  IFERROR(WBB!E71, ""),
  IFERROR(MBB!E71, ""),
  IFERROR(WLAX!E71, ""),
  IFERROR(MLAX!E71, ""),
  IFERROR(SOFT!E71, ""),
  IFERROR(BASE!E71, ""),
  IFERROR(ESPORTS!E71, "")
)
</f>
        <v/>
      </c>
      <c r="F71" s="10" t="str">
        <f>IFERROR(__xludf.DUMMYFUNCTION("TEXTJOIN(
  CHAR(10) &amp; CHAR(10),
  TRUE,
  IFERROR(TEXT(FILTER(WSO!F71, LEN(WSO!F71)), ""h:mm AM/PM""), """"),
  IFERROR(TEXT(FILTER(MSO!F71, LEN(MSO!F71)), ""h:mm AM/PM""), """"),
  IFERROR(TEXT(FILTER(FH!F71, LEN(FH!F71)), ""h:mm AM/PM""), """"),
  IFER"&amp;"ROR(TEXT(FILTER(MGOLF!F71, LEN(MGOLF!F71)), ""h:mm AM/PM""), """"),
  IFERROR(TEXT(FILTER(Football!F71, LEN(Football!F71)), ""h:mm AM/PM""), """"),
  IFERROR(TEXT(FILTER(WVB!F71, LEN(WVB!F71)), ""h:mm AM/PM""), """"),
  IFERROR(TEXT(FILTER(XC!F71, LEN(XC!"&amp;"F71)), ""h:mm AM/PM""), """"),
  IFERROR(TEXT(FILTER(SWIMMING!F71, LEN(SWIMMING!F71)), ""h:mm AM/PM""), """"),
  IFERROR(TEXT(FILTER(WTEN!F71, LEN(WTEN!F71)), ""h:mm AM/PM""), """"),
  IFERROR(TEXT(FILTER(TF!F71, LEN(TF!F71)), ""h:mm AM/PM""), """"),
  IF"&amp;"ERROR(TEXT(FILTER(WGOLF!F71, LEN(WGOLF!F71)), ""h:mm AM/PM""), """"),
  IFERROR(TEXT(FILTER(WBB!F71, LEN(WBB!F71)), ""h:mm AM/PM""), """"),
  IFERROR(TEXT(FILTER(MBB!F71, LEN(MBB!F71)), ""h:mm AM/PM""), """"),
  IFERROR(TEXT(FILTER(WLAX!F71, LEN(WLAX!F71)"&amp;"), ""h:mm AM/PM""), """"),
  IFERROR(TEXT(FILTER(MLAX!F71, LEN(MLAX!F71)), ""h:mm AM/PM""), """"),
  IFERROR(TEXT(FILTER(SOFT!F71, LEN(SOFT!F71)), ""h:mm AM/PM""), """"),
  IFERROR(TEXT(FILTER(BASE!F71, LEN(BASE!F71)), ""h:mm AM/PM""), """"),
  IFERROR(TE"&amp;"XT(FILTER(ESPORTS!F71, LEN(ESPORTS!F71)), ""h:mm AM/PM""), """")
)
"),"")</f>
        <v/>
      </c>
      <c r="G71" s="11" t="str">
        <f>IFERROR(__xludf.DUMMYFUNCTION("TEXTJOIN(
  CHAR(10) &amp; CHAR(10),
  TRUE,
  IFERROR(FILTER(WSO!G71, LEN(WSO!G71)), """"),
  IFERROR(FILTER(MSO!G71, LEN(MSO!G71)), """"),
  IFERROR(FILTER(FH!G71, LEN(FH!G71)), """"),
  IFERROR(FILTER(MGOLF!G71, LEN(MGOLF!G71)), """"),
  IFERROR(FILTER(Foo"&amp;"tball!G71, LEN(Football!G71)), """"),
  IFERROR(FILTER(WVB!G71, LEN(WVB!G71)), """"),
  IFERROR(FILTER(XC!G71, LEN(XC!G71)), """"),
  IFERROR(FILTER(SWIMMING!G71, LEN(SWIMMING!G71)), """"),
  IFERROR(FILTER(WTEN!G71, LEN(WTEN!G71)), """"),
  IFERROR(FILTE"&amp;"R(TF!G71, LEN(TF!G71)), """"),
  IFERROR(FILTER(WGOLF!G71:G1000, LEN(WGOLF!G71)), """"),
  IFERROR(FILTER(WBB!G71, LEN(WBB!G71)), """"),
  IFERROR(FILTER(MBB!G71, LEN(MBB!G71)), """"),
  IFERROR(FILTER(WLAX!G71, LEN(WLAX!G71)), """"),
  IFERROR(FILTER(MLA"&amp;"X!G71, LEN(MLAX!G71)), """"),
  IFERROR(FILTER(SOFT!G71, LEN(SOFT!G71)), """"),
  IFERROR(FILTER(BASE!G71, LEN(BASE!G71)), """"),
  IFERROR(FILTER(ESPORTS!G71, LEN(ESPORTS!G71)), """")
)
"),"")</f>
        <v/>
      </c>
      <c r="H71" s="11" t="str">
        <f>IFERROR(__xludf.DUMMYFUNCTION("TEXTJOIN(
  CHAR(10) &amp; CHAR(10),
  TRUE,
  IFERROR(FILTER(WSO!H71, LEN(WSO!H71)), """"),
  IFERROR(FILTER(MSO!H71, LEN(MSO!H71)), """"),
  IFERROR(FILTER(FH!H71, LEN(FH!H71)), """"),
  IFERROR(FILTER(MGOLF!H71, LEN(MGOLF!H71)), """"),
  IFERROR(FILTER(Foo"&amp;"tball!H71, LEN(Football!H71)), """"),
  IFERROR(FILTER(WVB!H71, LEN(WVB!H71)), """"),
  IFERROR(FILTER(XC!H71, LEN(XC!H71)), """"),
  IFERROR(FILTER(SWIMMING!H71, LEN(SWIMMING!H71)), """"),
  IFERROR(FILTER(WTEN!H71, LEN(WTEN!H71)), """"),
  IFERROR(FILTE"&amp;"R(TF!H71, LEN(TF!H71)), """"),
  IFERROR(FILTER(WGOLF!H71, LEN(WGOLF!H71)), """"),
  IFERROR(FILTER(WBB!H71, LEN(WBB!H71)), """"),
  IFERROR(FILTER(MBB!H71, LEN(MBB!H71)), """"),
  IFERROR(FILTER(WLAX!H71, LEN(WLAX!H71)), """"),
  IFERROR(FILTER(MLAX!H71,"&amp;" LEN(MLAX!H71)), """"),
  IFERROR(FILTER(SOFT!H71, LEN(SOFT!H71)), """"),
  IFERROR(FILTER(BASE!H71, LEN(BASE!H71)), """"),
  IFERROR(FILTER(ESPORTS!H71, LEN(ESPORTS!H71)), """")
)
"),"")</f>
        <v/>
      </c>
      <c r="I71" s="11" t="str">
        <f>IFERROR(__xludf.DUMMYFUNCTION("TEXTJOIN(
  CHAR(10) &amp; CHAR(10),
  TRUE,
  IFERROR(ARRAYFORMULA(TEXT(FILTER(WSO!F71, LEN(WSO!F71)), ""h:mm AM/PM"")), """"),
  IFERROR(ARRAYFORMULA(TEXT(FILTER(MSO!F71, LEN(MSO!F71)), ""h:mm AM/PM"")), """"),
  IFERROR(ARRAYFORMULA(TEXT(FILTER(FH!F71, LEN"&amp;"(FH!F71)), ""h:mm AM/PM"")), """"),
  IFERROR(ARRAYFORMULA(TEXT(FILTER(MGOLF!F71, LEN(MGOLF!F71)), ""h:mm AM/PM"")), """"),
  IFERROR(ARRAYFORMULA(TEXT(FILTER(Football!F71, LEN(Football!F71)), ""h:mm AM/PM"")), """"),
  IFERROR(ARRAYFORMULA(TEXT(FILTER(WV"&amp;"B!F71, LEN(WVB!F71)), ""h:mm AM/PM"")), """"),
  IFERROR(ARRAYFORMULA(TEXT(FILTER(XC!F71, LEN(XC!F71)), ""h:mm AM/PM"")), """"),
  IFERROR(ARRAYFORMULA(TEXT(FILTER(SWIMMING!F71, LEN(SWIMMING!F71)), ""h:mm AM/PM"")), """"),
  IFERROR(ARRAYFORMULA(TEXT(FILT"&amp;"ER(WTEN!F71, LEN(WTEN!F71)), ""h:mm AM/PM"")), """"),
  IFERROR(ARRAYFORMULA(TEXT(FILTER(TF!F71, LEN(TF!F71)), ""h:mm AM/PM"")), """"),
  IFERROR(ARRAYFORMULA(TEXT(FILTER(WGOLF!F71, LEN(WGOLF!F71)), ""h:mm AM/PM"")), """"),
  IFERROR(ARRAYFORMULA(TEXT(FIL"&amp;"TER(WBB!F71, LEN(WBB!F71)), ""h:mm AM/PM"")), """"),
  IFERROR(ARRAYFORMULA(TEXT(FILTER(MBB!F71, LEN(MBB!F71)), ""h:mm AM/PM"")), """"),
  IFERROR(ARRAYFORMULA(TEXT(FILTER(WLAX!F71, LEN(WLAX!F71)), ""h:mm AM/PM"")), """"),
  IFERROR(ARRAYFORMULA(TEXT(FILT"&amp;"ER(MLAX!F71, LEN(MLAX!F71)), ""h:mm AM/PM"")), """"),
  IFERROR(ARRAYFORMULA(TEXT(FILTER(SOFT!F71, LEN(SOFT!F71)), ""h:mm AM/PM"")), """"),
  IFERROR(ARRAYFORMULA(TEXT(FILTER(BASE!F71, LEN(BASE!F71)), ""h:mm AM/PM"")), """"),
  IFERROR(ARRAYFORMULA(TEXT(F"&amp;"ILTER(ESPORTS!F71, LEN(ESPORTS!F71)), ""h:mm AM/PM"")), """")
)
"),"")</f>
        <v/>
      </c>
      <c r="J71" s="12" t="str">
        <f>IFERROR(__xludf.DUMMYFUNCTION("IFERROR(
 TEXTJOIN(
   CHAR(10) &amp; CHAR(10),
   TRUE,
   FILTER(
     FLATTEN({
       WSO!P71;
       MSO!P71;
       FH!P71;
       MGOLF!P71;
       Football!P71;
       WVB!P71;
       XC!P71;
       SWIMMING!P71;
       WTEN!P71;
       TF!P71;
      "&amp;" WGOLF!P71;
       WBB!P71;
       MBB!P71;
       WLAX!P71;
       MLAX!P71;
       SOFT!P71;
       BASE!P71;
       ESPORTS!P71
     }),
     (FLATTEN({
       WSO!P71;
       MSO!P71;
       FH!P71;
       MGOLF!P71;
       Football!P71;
       WVB!P7"&amp;"1;
       XC!P71;
       SWIMMING!P71;
       WTEN!P71;
       TF!P71;
       WGOLF!P71;
       WBB!P71;
       MBB!P71;
       WLAX!P71;
       MLAX!P71;
       SOFT!P71;
       BASE!P71;
       ESPORTS!P71
     }) &lt;&gt; """") *
     (FLATTEN({
       WSO!P"&amp;"71;
       MSO!P71;
       FH!P71;
       MGOLF!P71;
       Football!P71;
       WVB!P71;
       XC!P71;
       SWIMMING!P71;
       WTEN!P71;
       TF!P71;
       WGOLF!P71;
       WBB!P71;
       MBB!P71;
       WLAX!P71;
       MLAX!P71;
       SOFT!P"&amp;"71;
       BASE!P71;
       ESPORTS!P71
     }) &lt;&gt; ""Status"")
   )
 ),
 """"
)
"),"")</f>
        <v/>
      </c>
    </row>
    <row r="72" ht="22.5" customHeight="1">
      <c r="A72" s="6">
        <v>71.0</v>
      </c>
      <c r="B72" s="11"/>
      <c r="C72" s="7">
        <v>46305.0</v>
      </c>
      <c r="D72" s="8" t="str">
        <f t="shared" si="1"/>
        <v>Saturday</v>
      </c>
      <c r="E72" s="9" t="str">
        <f>TEXTJOIN(
  CHAR(10) &amp; CHAR(10),
  TRUE,
  IFERROR(WSO!E72, ""),
  IFERROR(MSO!E72, ""),
  IFERROR(FH!E72, ""),
  IFERROR(MGOLF!E72, ""),
  IFERROR(Football!E72, ""),
  IFERROR(WVB!E72, ""),
  IFERROR(XC!E72, ""),
  IFERROR(SWIMMING!E72, ""),
  IFERROR(WTEN!E72, ""),
  IFERROR(TF!E72, ""),
  IFERROR(WGOLF!E72, ""),
  IFERROR(WBB!E72, ""),
  IFERROR(MBB!E72, ""),
  IFERROR(WLAX!E72, ""),
  IFERROR(MLAX!E72, ""),
  IFERROR(SOFT!E72, ""),
  IFERROR(BASE!E72, ""),
  IFERROR(ESPORTS!E72, "")
)
</f>
        <v>WSO
MSO</v>
      </c>
      <c r="F72" s="10" t="str">
        <f>IFERROR(__xludf.DUMMYFUNCTION("TEXTJOIN(
  CHAR(10) &amp; CHAR(10),
  TRUE,
  IFERROR(TEXT(FILTER(WSO!F72, LEN(WSO!F72)), ""h:mm AM/PM""), """"),
  IFERROR(TEXT(FILTER(MSO!F72, LEN(MSO!F72)), ""h:mm AM/PM""), """"),
  IFERROR(TEXT(FILTER(FH!F72, LEN(FH!F72)), ""h:mm AM/PM""), """"),
  IFER"&amp;"ROR(TEXT(FILTER(MGOLF!F72, LEN(MGOLF!F72)), ""h:mm AM/PM""), """"),
  IFERROR(TEXT(FILTER(Football!F72, LEN(Football!F72)), ""h:mm AM/PM""), """"),
  IFERROR(TEXT(FILTER(WVB!F72, LEN(WVB!F72)), ""h:mm AM/PM""), """"),
  IFERROR(TEXT(FILTER(XC!F72, LEN(XC!"&amp;"F72)), ""h:mm AM/PM""), """"),
  IFERROR(TEXT(FILTER(SWIMMING!F72, LEN(SWIMMING!F72)), ""h:mm AM/PM""), """"),
  IFERROR(TEXT(FILTER(WTEN!F72, LEN(WTEN!F72)), ""h:mm AM/PM""), """"),
  IFERROR(TEXT(FILTER(TF!F72, LEN(TF!F72)), ""h:mm AM/PM""), """"),
  IF"&amp;"ERROR(TEXT(FILTER(WGOLF!F72, LEN(WGOLF!F72)), ""h:mm AM/PM""), """"),
  IFERROR(TEXT(FILTER(WBB!F72, LEN(WBB!F72)), ""h:mm AM/PM""), """"),
  IFERROR(TEXT(FILTER(MBB!F72, LEN(MBB!F72)), ""h:mm AM/PM""), """"),
  IFERROR(TEXT(FILTER(WLAX!F72, LEN(WLAX!F72)"&amp;"), ""h:mm AM/PM""), """"),
  IFERROR(TEXT(FILTER(MLAX!F72, LEN(MLAX!F72)), ""h:mm AM/PM""), """"),
  IFERROR(TEXT(FILTER(SOFT!F72, LEN(SOFT!F72)), ""h:mm AM/PM""), """"),
  IFERROR(TEXT(FILTER(BASE!F72, LEN(BASE!F72)), ""h:mm AM/PM""), """"),
  IFERROR(TE"&amp;"XT(FILTER(ESPORTS!F72, LEN(ESPORTS!F72)), ""h:mm AM/PM""), """")
)
"),"1:00 PM
TBD")</f>
        <v>1:00 PM
TBD</v>
      </c>
      <c r="G72" s="11" t="str">
        <f>IFERROR(__xludf.DUMMYFUNCTION("TEXTJOIN(
  CHAR(10) &amp; CHAR(10),
  TRUE,
  IFERROR(FILTER(WSO!G72, LEN(WSO!G72)), """"),
  IFERROR(FILTER(MSO!G72, LEN(MSO!G72)), """"),
  IFERROR(FILTER(FH!G72, LEN(FH!G72)), """"),
  IFERROR(FILTER(MGOLF!G72, LEN(MGOLF!G72)), """"),
  IFERROR(FILTER(Foo"&amp;"tball!G72, LEN(Football!G72)), """"),
  IFERROR(FILTER(WVB!G72, LEN(WVB!G72)), """"),
  IFERROR(FILTER(XC!G72, LEN(XC!G72)), """"),
  IFERROR(FILTER(SWIMMING!G72, LEN(SWIMMING!G72)), """"),
  IFERROR(FILTER(WTEN!G72, LEN(WTEN!G72)), """"),
  IFERROR(FILTE"&amp;"R(TF!G72, LEN(TF!G72)), """"),
  IFERROR(FILTER(WGOLF!G72:G1000, LEN(WGOLF!G72)), """"),
  IFERROR(FILTER(WBB!G72, LEN(WBB!G72)), """"),
  IFERROR(FILTER(MBB!G72, LEN(MBB!G72)), """"),
  IFERROR(FILTER(WLAX!G72, LEN(WLAX!G72)), """"),
  IFERROR(FILTER(MLA"&amp;"X!G72, LEN(MLAX!G72)), """"),
  IFERROR(FILTER(SOFT!G72, LEN(SOFT!G72)), """"),
  IFERROR(FILTER(BASE!G72, LEN(BASE!G72)), """"),
  IFERROR(FILTER(ESPORTS!G72, LEN(ESPORTS!G72)), """")
)
"),"Plymouth State
Johnson")</f>
        <v>Plymouth State
Johnson</v>
      </c>
      <c r="H72" s="11" t="str">
        <f>IFERROR(__xludf.DUMMYFUNCTION("TEXTJOIN(
  CHAR(10) &amp; CHAR(10),
  TRUE,
  IFERROR(FILTER(WSO!H72, LEN(WSO!H72)), """"),
  IFERROR(FILTER(MSO!H72, LEN(MSO!H72)), """"),
  IFERROR(FILTER(FH!H72, LEN(FH!H72)), """"),
  IFERROR(FILTER(MGOLF!H72, LEN(MGOLF!H72)), """"),
  IFERROR(FILTER(Foo"&amp;"tball!H72, LEN(Football!H72)), """"),
  IFERROR(FILTER(WVB!H72, LEN(WVB!H72)), """"),
  IFERROR(FILTER(XC!H72, LEN(XC!H72)), """"),
  IFERROR(FILTER(SWIMMING!H72, LEN(SWIMMING!H72)), """"),
  IFERROR(FILTER(WTEN!H72, LEN(WTEN!H72)), """"),
  IFERROR(FILTE"&amp;"R(TF!H72, LEN(TF!H72)), """"),
  IFERROR(FILTER(WGOLF!H72, LEN(WGOLF!H72)), """"),
  IFERROR(FILTER(WBB!H72, LEN(WBB!H72)), """"),
  IFERROR(FILTER(MBB!H72, LEN(MBB!H72)), """"),
  IFERROR(FILTER(WLAX!H72, LEN(WLAX!H72)), """"),
  IFERROR(FILTER(MLAX!H72,"&amp;" LEN(MLAX!H72)), """"),
  IFERROR(FILTER(SOFT!H72, LEN(SOFT!H72)), """"),
  IFERROR(FILTER(BASE!H72, LEN(BASE!H72)), """"),
  IFERROR(FILTER(ESPORTS!H72, LEN(ESPORTS!H72)), """")
)
"),"Away
Away")</f>
        <v>Away
Away</v>
      </c>
      <c r="I72" s="11" t="str">
        <f>IFERROR(__xludf.DUMMYFUNCTION("TEXTJOIN(
  CHAR(10) &amp; CHAR(10),
  TRUE,
  IFERROR(ARRAYFORMULA(TEXT(FILTER(WSO!F72, LEN(WSO!F72)), ""h:mm AM/PM"")), """"),
  IFERROR(ARRAYFORMULA(TEXT(FILTER(MSO!F72, LEN(MSO!F72)), ""h:mm AM/PM"")), """"),
  IFERROR(ARRAYFORMULA(TEXT(FILTER(FH!F72, LEN"&amp;"(FH!F72)), ""h:mm AM/PM"")), """"),
  IFERROR(ARRAYFORMULA(TEXT(FILTER(MGOLF!F72, LEN(MGOLF!F72)), ""h:mm AM/PM"")), """"),
  IFERROR(ARRAYFORMULA(TEXT(FILTER(Football!F72, LEN(Football!F72)), ""h:mm AM/PM"")), """"),
  IFERROR(ARRAYFORMULA(TEXT(FILTER(WV"&amp;"B!F72, LEN(WVB!F72)), ""h:mm AM/PM"")), """"),
  IFERROR(ARRAYFORMULA(TEXT(FILTER(XC!F72, LEN(XC!F72)), ""h:mm AM/PM"")), """"),
  IFERROR(ARRAYFORMULA(TEXT(FILTER(SWIMMING!F72, LEN(SWIMMING!F72)), ""h:mm AM/PM"")), """"),
  IFERROR(ARRAYFORMULA(TEXT(FILT"&amp;"ER(WTEN!F72, LEN(WTEN!F72)), ""h:mm AM/PM"")), """"),
  IFERROR(ARRAYFORMULA(TEXT(FILTER(TF!F72, LEN(TF!F72)), ""h:mm AM/PM"")), """"),
  IFERROR(ARRAYFORMULA(TEXT(FILTER(WGOLF!F72, LEN(WGOLF!F72)), ""h:mm AM/PM"")), """"),
  IFERROR(ARRAYFORMULA(TEXT(FIL"&amp;"TER(WBB!F72, LEN(WBB!F72)), ""h:mm AM/PM"")), """"),
  IFERROR(ARRAYFORMULA(TEXT(FILTER(MBB!F72, LEN(MBB!F72)), ""h:mm AM/PM"")), """"),
  IFERROR(ARRAYFORMULA(TEXT(FILTER(WLAX!F72, LEN(WLAX!F72)), ""h:mm AM/PM"")), """"),
  IFERROR(ARRAYFORMULA(TEXT(FILT"&amp;"ER(MLAX!F72, LEN(MLAX!F72)), ""h:mm AM/PM"")), """"),
  IFERROR(ARRAYFORMULA(TEXT(FILTER(SOFT!F72, LEN(SOFT!F72)), ""h:mm AM/PM"")), """"),
  IFERROR(ARRAYFORMULA(TEXT(FILTER(BASE!F72, LEN(BASE!F72)), ""h:mm AM/PM"")), """"),
  IFERROR(ARRAYFORMULA(TEXT(F"&amp;"ILTER(ESPORTS!F72, LEN(ESPORTS!F72)), ""h:mm AM/PM"")), """")
)
"),"1:00 PM
TBD")</f>
        <v>1:00 PM
TBD</v>
      </c>
      <c r="J72" s="12" t="str">
        <f>IFERROR(__xludf.DUMMYFUNCTION("IFERROR(
 TEXTJOIN(
   CHAR(10) &amp; CHAR(10),
   TRUE,
   FILTER(
     FLATTEN({
       WSO!P72;
       MSO!P72;
       FH!P72;
       MGOLF!P72;
       Football!P72;
       WVB!P72;
       XC!P72;
       SWIMMING!P72;
       WTEN!P72;
       TF!P72;
      "&amp;" WGOLF!P72;
       WBB!P72;
       MBB!P72;
       WLAX!P72;
       MLAX!P72;
       SOFT!P72;
       BASE!P72;
       ESPORTS!P72
     }),
     (FLATTEN({
       WSO!P72;
       MSO!P72;
       FH!P72;
       MGOLF!P72;
       Football!P72;
       WVB!P7"&amp;"2;
       XC!P72;
       SWIMMING!P72;
       WTEN!P72;
       TF!P72;
       WGOLF!P72;
       WBB!P72;
       MBB!P72;
       WLAX!P72;
       MLAX!P72;
       SOFT!P72;
       BASE!P72;
       ESPORTS!P72
     }) &lt;&gt; """") *
     (FLATTEN({
       WSO!P"&amp;"72;
       MSO!P72;
       FH!P72;
       MGOLF!P72;
       Football!P72;
       WVB!P72;
       XC!P72;
       SWIMMING!P72;
       WTEN!P72;
       TF!P72;
       WGOLF!P72;
       WBB!P72;
       MBB!P72;
       WLAX!P72;
       MLAX!P72;
       SOFT!P"&amp;"72;
       BASE!P72;
       ESPORTS!P72
     }) &lt;&gt; ""Status"")
   )
 ),
 """"
)
"),"⌛️ Pending
⌛️ Pending")</f>
        <v>⌛️ Pending
⌛️ Pending</v>
      </c>
    </row>
    <row r="73" ht="22.5" customHeight="1">
      <c r="A73" s="6">
        <v>72.0</v>
      </c>
      <c r="B73" s="11"/>
      <c r="C73" s="7">
        <v>46306.0</v>
      </c>
      <c r="D73" s="8" t="str">
        <f t="shared" si="1"/>
        <v>Sunday</v>
      </c>
      <c r="E73" s="9" t="str">
        <f>TEXTJOIN(
  CHAR(10) &amp; CHAR(10),
  TRUE,
  IFERROR(WSO!E73, ""),
  IFERROR(MSO!E73, ""),
  IFERROR(FH!E73, ""),
  IFERROR(MGOLF!E73, ""),
  IFERROR(Football!E73, ""),
  IFERROR(WVB!E73, ""),
  IFERROR(XC!E73, ""),
  IFERROR(SWIMMING!E73, ""),
  IFERROR(WTEN!E73, ""),
  IFERROR(TF!E73, ""),
  IFERROR(WGOLF!E73, ""),
  IFERROR(WBB!E73, ""),
  IFERROR(MBB!E73, ""),
  IFERROR(WLAX!E73, ""),
  IFERROR(MLAX!E73, ""),
  IFERROR(SOFT!E73, ""),
  IFERROR(BASE!E73, ""),
  IFERROR(ESPORTS!E73, "")
)
</f>
        <v>WSO
MSO</v>
      </c>
      <c r="F73" s="10" t="str">
        <f>IFERROR(__xludf.DUMMYFUNCTION("TEXTJOIN(
  CHAR(10) &amp; CHAR(10),
  TRUE,
  IFERROR(TEXT(FILTER(WSO!F73, LEN(WSO!F73)), ""h:mm AM/PM""), """"),
  IFERROR(TEXT(FILTER(MSO!F73, LEN(MSO!F73)), ""h:mm AM/PM""), """"),
  IFERROR(TEXT(FILTER(FH!F73, LEN(FH!F73)), ""h:mm AM/PM""), """"),
  IFER"&amp;"ROR(TEXT(FILTER(MGOLF!F73, LEN(MGOLF!F73)), ""h:mm AM/PM""), """"),
  IFERROR(TEXT(FILTER(Football!F73, LEN(Football!F73)), ""h:mm AM/PM""), """"),
  IFERROR(TEXT(FILTER(WVB!F73, LEN(WVB!F73)), ""h:mm AM/PM""), """"),
  IFERROR(TEXT(FILTER(XC!F73, LEN(XC!"&amp;"F73)), ""h:mm AM/PM""), """"),
  IFERROR(TEXT(FILTER(SWIMMING!F73, LEN(SWIMMING!F73)), ""h:mm AM/PM""), """"),
  IFERROR(TEXT(FILTER(WTEN!F73, LEN(WTEN!F73)), ""h:mm AM/PM""), """"),
  IFERROR(TEXT(FILTER(TF!F73, LEN(TF!F73)), ""h:mm AM/PM""), """"),
  IF"&amp;"ERROR(TEXT(FILTER(WGOLF!F73, LEN(WGOLF!F73)), ""h:mm AM/PM""), """"),
  IFERROR(TEXT(FILTER(WBB!F73, LEN(WBB!F73)), ""h:mm AM/PM""), """"),
  IFERROR(TEXT(FILTER(MBB!F73, LEN(MBB!F73)), ""h:mm AM/PM""), """"),
  IFERROR(TEXT(FILTER(WLAX!F73, LEN(WLAX!F73)"&amp;"), ""h:mm AM/PM""), """"),
  IFERROR(TEXT(FILTER(MLAX!F73, LEN(MLAX!F73)), ""h:mm AM/PM""), """"),
  IFERROR(TEXT(FILTER(SOFT!F73, LEN(SOFT!F73)), ""h:mm AM/PM""), """"),
  IFERROR(TEXT(FILTER(BASE!F73, LEN(BASE!F73)), ""h:mm AM/PM""), """"),
  IFERROR(TE"&amp;"XT(FILTER(ESPORTS!F73, LEN(ESPORTS!F73)), ""h:mm AM/PM""), """")
)
"),"2:00 PM
TBD")</f>
        <v>2:00 PM
TBD</v>
      </c>
      <c r="G73" s="11" t="str">
        <f>IFERROR(__xludf.DUMMYFUNCTION("TEXTJOIN(
  CHAR(10) &amp; CHAR(10),
  TRUE,
  IFERROR(FILTER(WSO!G73, LEN(WSO!G73)), """"),
  IFERROR(FILTER(MSO!G73, LEN(MSO!G73)), """"),
  IFERROR(FILTER(FH!G73, LEN(FH!G73)), """"),
  IFERROR(FILTER(MGOLF!G73, LEN(MGOLF!G73)), """"),
  IFERROR(FILTER(Foo"&amp;"tball!G73, LEN(Football!G73)), """"),
  IFERROR(FILTER(WVB!G73, LEN(WVB!G73)), """"),
  IFERROR(FILTER(XC!G73, LEN(XC!G73)), """"),
  IFERROR(FILTER(SWIMMING!G73, LEN(SWIMMING!G73)), """"),
  IFERROR(FILTER(WTEN!G73, LEN(WTEN!G73)), """"),
  IFERROR(FILTE"&amp;"R(TF!G73, LEN(TF!G73)), """"),
  IFERROR(FILTER(WGOLF!G73:G1000, LEN(WGOLF!G73)), """"),
  IFERROR(FILTER(WBB!G73, LEN(WBB!G73)), """"),
  IFERROR(FILTER(MBB!G73, LEN(MBB!G73)), """"),
  IFERROR(FILTER(WLAX!G73, LEN(WLAX!G73)), """"),
  IFERROR(FILTER(MLA"&amp;"X!G73, LEN(MLAX!G73)), """"),
  IFERROR(FILTER(SOFT!G73, LEN(SOFT!G73)), """"),
  IFERROR(FILTER(BASE!G73, LEN(BASE!G73)), """"),
  IFERROR(FILTER(ESPORTS!G73, LEN(ESPORTS!G73)), """")
)
"),"Johnson State
Williams")</f>
        <v>Johnson State
Williams</v>
      </c>
      <c r="H73" s="11" t="str">
        <f>IFERROR(__xludf.DUMMYFUNCTION("TEXTJOIN(
  CHAR(10) &amp; CHAR(10),
  TRUE,
  IFERROR(FILTER(WSO!H73, LEN(WSO!H73)), """"),
  IFERROR(FILTER(MSO!H73, LEN(MSO!H73)), """"),
  IFERROR(FILTER(FH!H73, LEN(FH!H73)), """"),
  IFERROR(FILTER(MGOLF!H73, LEN(MGOLF!H73)), """"),
  IFERROR(FILTER(Foo"&amp;"tball!H73, LEN(Football!H73)), """"),
  IFERROR(FILTER(WVB!H73, LEN(WVB!H73)), """"),
  IFERROR(FILTER(XC!H73, LEN(XC!H73)), """"),
  IFERROR(FILTER(SWIMMING!H73, LEN(SWIMMING!H73)), """"),
  IFERROR(FILTER(WTEN!H73, LEN(WTEN!H73)), """"),
  IFERROR(FILTE"&amp;"R(TF!H73, LEN(TF!H73)), """"),
  IFERROR(FILTER(WGOLF!H73, LEN(WGOLF!H73)), """"),
  IFERROR(FILTER(WBB!H73, LEN(WBB!H73)), """"),
  IFERROR(FILTER(MBB!H73, LEN(MBB!H73)), """"),
  IFERROR(FILTER(WLAX!H73, LEN(WLAX!H73)), """"),
  IFERROR(FILTER(MLAX!H73,"&amp;" LEN(MLAX!H73)), """"),
  IFERROR(FILTER(SOFT!H73, LEN(SOFT!H73)), """"),
  IFERROR(FILTER(BASE!H73, LEN(BASE!H73)), """"),
  IFERROR(FILTER(ESPORTS!H73, LEN(ESPORTS!H73)), """")
)
"),"Away
Away")</f>
        <v>Away
Away</v>
      </c>
      <c r="I73" s="11" t="str">
        <f>IFERROR(__xludf.DUMMYFUNCTION("TEXTJOIN(
  CHAR(10) &amp; CHAR(10),
  TRUE,
  IFERROR(ARRAYFORMULA(TEXT(FILTER(WSO!F73, LEN(WSO!F73)), ""h:mm AM/PM"")), """"),
  IFERROR(ARRAYFORMULA(TEXT(FILTER(MSO!F73, LEN(MSO!F73)), ""h:mm AM/PM"")), """"),
  IFERROR(ARRAYFORMULA(TEXT(FILTER(FH!F73, LEN"&amp;"(FH!F73)), ""h:mm AM/PM"")), """"),
  IFERROR(ARRAYFORMULA(TEXT(FILTER(MGOLF!F73, LEN(MGOLF!F73)), ""h:mm AM/PM"")), """"),
  IFERROR(ARRAYFORMULA(TEXT(FILTER(Football!F73, LEN(Football!F73)), ""h:mm AM/PM"")), """"),
  IFERROR(ARRAYFORMULA(TEXT(FILTER(WV"&amp;"B!F73, LEN(WVB!F73)), ""h:mm AM/PM"")), """"),
  IFERROR(ARRAYFORMULA(TEXT(FILTER(XC!F73, LEN(XC!F73)), ""h:mm AM/PM"")), """"),
  IFERROR(ARRAYFORMULA(TEXT(FILTER(SWIMMING!F73, LEN(SWIMMING!F73)), ""h:mm AM/PM"")), """"),
  IFERROR(ARRAYFORMULA(TEXT(FILT"&amp;"ER(WTEN!F73, LEN(WTEN!F73)), ""h:mm AM/PM"")), """"),
  IFERROR(ARRAYFORMULA(TEXT(FILTER(TF!F73, LEN(TF!F73)), ""h:mm AM/PM"")), """"),
  IFERROR(ARRAYFORMULA(TEXT(FILTER(WGOLF!F73, LEN(WGOLF!F73)), ""h:mm AM/PM"")), """"),
  IFERROR(ARRAYFORMULA(TEXT(FIL"&amp;"TER(WBB!F73, LEN(WBB!F73)), ""h:mm AM/PM"")), """"),
  IFERROR(ARRAYFORMULA(TEXT(FILTER(MBB!F73, LEN(MBB!F73)), ""h:mm AM/PM"")), """"),
  IFERROR(ARRAYFORMULA(TEXT(FILTER(WLAX!F73, LEN(WLAX!F73)), ""h:mm AM/PM"")), """"),
  IFERROR(ARRAYFORMULA(TEXT(FILT"&amp;"ER(MLAX!F73, LEN(MLAX!F73)), ""h:mm AM/PM"")), """"),
  IFERROR(ARRAYFORMULA(TEXT(FILTER(SOFT!F73, LEN(SOFT!F73)), ""h:mm AM/PM"")), """"),
  IFERROR(ARRAYFORMULA(TEXT(FILTER(BASE!F73, LEN(BASE!F73)), ""h:mm AM/PM"")), """"),
  IFERROR(ARRAYFORMULA(TEXT(F"&amp;"ILTER(ESPORTS!F73, LEN(ESPORTS!F73)), ""h:mm AM/PM"")), """")
)
"),"2:00 PM
TBD")</f>
        <v>2:00 PM
TBD</v>
      </c>
      <c r="J73" s="12" t="str">
        <f>IFERROR(__xludf.DUMMYFUNCTION("IFERROR(
 TEXTJOIN(
   CHAR(10) &amp; CHAR(10),
   TRUE,
   FILTER(
     FLATTEN({
       WSO!P73;
       MSO!P73;
       FH!P73;
       MGOLF!P73;
       Football!P73;
       WVB!P73;
       XC!P73;
       SWIMMING!P73;
       WTEN!P73;
       TF!P73;
      "&amp;" WGOLF!P73;
       WBB!P73;
       MBB!P73;
       WLAX!P73;
       MLAX!P73;
       SOFT!P73;
       BASE!P73;
       ESPORTS!P73
     }),
     (FLATTEN({
       WSO!P73;
       MSO!P73;
       FH!P73;
       MGOLF!P73;
       Football!P73;
       WVB!P7"&amp;"3;
       XC!P73;
       SWIMMING!P73;
       WTEN!P73;
       TF!P73;
       WGOLF!P73;
       WBB!P73;
       MBB!P73;
       WLAX!P73;
       MLAX!P73;
       SOFT!P73;
       BASE!P73;
       ESPORTS!P73
     }) &lt;&gt; """") *
     (FLATTEN({
       WSO!P"&amp;"73;
       MSO!P73;
       FH!P73;
       MGOLF!P73;
       Football!P73;
       WVB!P73;
       XC!P73;
       SWIMMING!P73;
       WTEN!P73;
       TF!P73;
       WGOLF!P73;
       WBB!P73;
       MBB!P73;
       WLAX!P73;
       MLAX!P73;
       SOFT!P"&amp;"73;
       BASE!P73;
       ESPORTS!P73
     }) &lt;&gt; ""Status"")
   )
 ),
 """"
)
"),"⌛️ Pending
⌛️ Pending")</f>
        <v>⌛️ Pending
⌛️ Pending</v>
      </c>
    </row>
    <row r="74" ht="22.5" customHeight="1">
      <c r="A74" s="6">
        <v>73.0</v>
      </c>
      <c r="B74" s="11"/>
      <c r="C74" s="7">
        <v>46307.0</v>
      </c>
      <c r="D74" s="8" t="str">
        <f t="shared" si="1"/>
        <v>Monday</v>
      </c>
      <c r="E74" s="9" t="str">
        <f>TEXTJOIN(
  CHAR(10) &amp; CHAR(10),
  TRUE,
  IFERROR(WSO!E74, ""),
  IFERROR(MSO!E74, ""),
  IFERROR(FH!E74, ""),
  IFERROR(MGOLF!E74, ""),
  IFERROR(Football!E74, ""),
  IFERROR(WVB!E74, ""),
  IFERROR(XC!E74, ""),
  IFERROR(SWIMMING!E74, ""),
  IFERROR(WTEN!E74, ""),
  IFERROR(TF!E74, ""),
  IFERROR(WGOLF!E74, ""),
  IFERROR(WBB!E74, ""),
  IFERROR(MBB!E74, ""),
  IFERROR(WLAX!E74, ""),
  IFERROR(MLAX!E74, ""),
  IFERROR(SOFT!E74, ""),
  IFERROR(BASE!E74, ""),
  IFERROR(ESPORTS!E74, "")
)
</f>
        <v/>
      </c>
      <c r="F74" s="10" t="str">
        <f>IFERROR(__xludf.DUMMYFUNCTION("TEXTJOIN(
  CHAR(10) &amp; CHAR(10),
  TRUE,
  IFERROR(TEXT(FILTER(WSO!F74, LEN(WSO!F74)), ""h:mm AM/PM""), """"),
  IFERROR(TEXT(FILTER(MSO!F74, LEN(MSO!F74)), ""h:mm AM/PM""), """"),
  IFERROR(TEXT(FILTER(FH!F74, LEN(FH!F74)), ""h:mm AM/PM""), """"),
  IFER"&amp;"ROR(TEXT(FILTER(MGOLF!F74, LEN(MGOLF!F74)), ""h:mm AM/PM""), """"),
  IFERROR(TEXT(FILTER(Football!F74, LEN(Football!F74)), ""h:mm AM/PM""), """"),
  IFERROR(TEXT(FILTER(WVB!F74, LEN(WVB!F74)), ""h:mm AM/PM""), """"),
  IFERROR(TEXT(FILTER(XC!F74, LEN(XC!"&amp;"F74)), ""h:mm AM/PM""), """"),
  IFERROR(TEXT(FILTER(SWIMMING!F74, LEN(SWIMMING!F74)), ""h:mm AM/PM""), """"),
  IFERROR(TEXT(FILTER(WTEN!F74, LEN(WTEN!F74)), ""h:mm AM/PM""), """"),
  IFERROR(TEXT(FILTER(TF!F74, LEN(TF!F74)), ""h:mm AM/PM""), """"),
  IF"&amp;"ERROR(TEXT(FILTER(WGOLF!F74, LEN(WGOLF!F74)), ""h:mm AM/PM""), """"),
  IFERROR(TEXT(FILTER(WBB!F74, LEN(WBB!F74)), ""h:mm AM/PM""), """"),
  IFERROR(TEXT(FILTER(MBB!F74, LEN(MBB!F74)), ""h:mm AM/PM""), """"),
  IFERROR(TEXT(FILTER(WLAX!F74, LEN(WLAX!F74)"&amp;"), ""h:mm AM/PM""), """"),
  IFERROR(TEXT(FILTER(MLAX!F74, LEN(MLAX!F74)), ""h:mm AM/PM""), """"),
  IFERROR(TEXT(FILTER(SOFT!F74, LEN(SOFT!F74)), ""h:mm AM/PM""), """"),
  IFERROR(TEXT(FILTER(BASE!F74, LEN(BASE!F74)), ""h:mm AM/PM""), """"),
  IFERROR(TE"&amp;"XT(FILTER(ESPORTS!F74, LEN(ESPORTS!F74)), ""h:mm AM/PM""), """")
)
"),"")</f>
        <v/>
      </c>
      <c r="G74" s="11" t="str">
        <f>IFERROR(__xludf.DUMMYFUNCTION("TEXTJOIN(
  CHAR(10) &amp; CHAR(10),
  TRUE,
  IFERROR(FILTER(WSO!G74, LEN(WSO!G74)), """"),
  IFERROR(FILTER(MSO!G74, LEN(MSO!G74)), """"),
  IFERROR(FILTER(FH!G74, LEN(FH!G74)), """"),
  IFERROR(FILTER(MGOLF!G74, LEN(MGOLF!G74)), """"),
  IFERROR(FILTER(Foo"&amp;"tball!G74, LEN(Football!G74)), """"),
  IFERROR(FILTER(WVB!G74, LEN(WVB!G74)), """"),
  IFERROR(FILTER(XC!G74, LEN(XC!G74)), """"),
  IFERROR(FILTER(SWIMMING!G74, LEN(SWIMMING!G74)), """"),
  IFERROR(FILTER(WTEN!G74, LEN(WTEN!G74)), """"),
  IFERROR(FILTE"&amp;"R(TF!G74, LEN(TF!G74)), """"),
  IFERROR(FILTER(WGOLF!G74:G1000, LEN(WGOLF!G74)), """"),
  IFERROR(FILTER(WBB!G74, LEN(WBB!G74)), """"),
  IFERROR(FILTER(MBB!G74, LEN(MBB!G74)), """"),
  IFERROR(FILTER(WLAX!G74, LEN(WLAX!G74)), """"),
  IFERROR(FILTER(MLA"&amp;"X!G74, LEN(MLAX!G74)), """"),
  IFERROR(FILTER(SOFT!G74, LEN(SOFT!G74)), """"),
  IFERROR(FILTER(BASE!G74, LEN(BASE!G74)), """"),
  IFERROR(FILTER(ESPORTS!G74, LEN(ESPORTS!G74)), """")
)
"),"")</f>
        <v/>
      </c>
      <c r="H74" s="11" t="str">
        <f>IFERROR(__xludf.DUMMYFUNCTION("TEXTJOIN(
  CHAR(10) &amp; CHAR(10),
  TRUE,
  IFERROR(FILTER(WSO!H74, LEN(WSO!H74)), """"),
  IFERROR(FILTER(MSO!H74, LEN(MSO!H74)), """"),
  IFERROR(FILTER(FH!H74, LEN(FH!H74)), """"),
  IFERROR(FILTER(MGOLF!H74, LEN(MGOLF!H74)), """"),
  IFERROR(FILTER(Foo"&amp;"tball!H74, LEN(Football!H74)), """"),
  IFERROR(FILTER(WVB!H74, LEN(WVB!H74)), """"),
  IFERROR(FILTER(XC!H74, LEN(XC!H74)), """"),
  IFERROR(FILTER(SWIMMING!H74, LEN(SWIMMING!H74)), """"),
  IFERROR(FILTER(WTEN!H74, LEN(WTEN!H74)), """"),
  IFERROR(FILTE"&amp;"R(TF!H74, LEN(TF!H74)), """"),
  IFERROR(FILTER(WGOLF!H74, LEN(WGOLF!H74)), """"),
  IFERROR(FILTER(WBB!H74, LEN(WBB!H74)), """"),
  IFERROR(FILTER(MBB!H74, LEN(MBB!H74)), """"),
  IFERROR(FILTER(WLAX!H74, LEN(WLAX!H74)), """"),
  IFERROR(FILTER(MLAX!H74,"&amp;" LEN(MLAX!H74)), """"),
  IFERROR(FILTER(SOFT!H74, LEN(SOFT!H74)), """"),
  IFERROR(FILTER(BASE!H74, LEN(BASE!H74)), """"),
  IFERROR(FILTER(ESPORTS!H74, LEN(ESPORTS!H74)), """")
)
"),"")</f>
        <v/>
      </c>
      <c r="I74" s="11" t="str">
        <f>IFERROR(__xludf.DUMMYFUNCTION("TEXTJOIN(
  CHAR(10) &amp; CHAR(10),
  TRUE,
  IFERROR(ARRAYFORMULA(TEXT(FILTER(WSO!F74, LEN(WSO!F74)), ""h:mm AM/PM"")), """"),
  IFERROR(ARRAYFORMULA(TEXT(FILTER(MSO!F74, LEN(MSO!F74)), ""h:mm AM/PM"")), """"),
  IFERROR(ARRAYFORMULA(TEXT(FILTER(FH!F74, LEN"&amp;"(FH!F74)), ""h:mm AM/PM"")), """"),
  IFERROR(ARRAYFORMULA(TEXT(FILTER(MGOLF!F74, LEN(MGOLF!F74)), ""h:mm AM/PM"")), """"),
  IFERROR(ARRAYFORMULA(TEXT(FILTER(Football!F74, LEN(Football!F74)), ""h:mm AM/PM"")), """"),
  IFERROR(ARRAYFORMULA(TEXT(FILTER(WV"&amp;"B!F74, LEN(WVB!F74)), ""h:mm AM/PM"")), """"),
  IFERROR(ARRAYFORMULA(TEXT(FILTER(XC!F74, LEN(XC!F74)), ""h:mm AM/PM"")), """"),
  IFERROR(ARRAYFORMULA(TEXT(FILTER(SWIMMING!F74, LEN(SWIMMING!F74)), ""h:mm AM/PM"")), """"),
  IFERROR(ARRAYFORMULA(TEXT(FILT"&amp;"ER(WTEN!F74, LEN(WTEN!F74)), ""h:mm AM/PM"")), """"),
  IFERROR(ARRAYFORMULA(TEXT(FILTER(TF!F74, LEN(TF!F74)), ""h:mm AM/PM"")), """"),
  IFERROR(ARRAYFORMULA(TEXT(FILTER(WGOLF!F74, LEN(WGOLF!F74)), ""h:mm AM/PM"")), """"),
  IFERROR(ARRAYFORMULA(TEXT(FIL"&amp;"TER(WBB!F74, LEN(WBB!F74)), ""h:mm AM/PM"")), """"),
  IFERROR(ARRAYFORMULA(TEXT(FILTER(MBB!F74, LEN(MBB!F74)), ""h:mm AM/PM"")), """"),
  IFERROR(ARRAYFORMULA(TEXT(FILTER(WLAX!F74, LEN(WLAX!F74)), ""h:mm AM/PM"")), """"),
  IFERROR(ARRAYFORMULA(TEXT(FILT"&amp;"ER(MLAX!F74, LEN(MLAX!F74)), ""h:mm AM/PM"")), """"),
  IFERROR(ARRAYFORMULA(TEXT(FILTER(SOFT!F74, LEN(SOFT!F74)), ""h:mm AM/PM"")), """"),
  IFERROR(ARRAYFORMULA(TEXT(FILTER(BASE!F74, LEN(BASE!F74)), ""h:mm AM/PM"")), """"),
  IFERROR(ARRAYFORMULA(TEXT(F"&amp;"ILTER(ESPORTS!F74, LEN(ESPORTS!F74)), ""h:mm AM/PM"")), """")
)
"),"")</f>
        <v/>
      </c>
      <c r="J74" s="12" t="str">
        <f>IFERROR(__xludf.DUMMYFUNCTION("IFERROR(
 TEXTJOIN(
   CHAR(10) &amp; CHAR(10),
   TRUE,
   FILTER(
     FLATTEN({
       WSO!P74;
       MSO!P74;
       FH!P74;
       MGOLF!P74;
       Football!P74;
       WVB!P74;
       XC!P74;
       SWIMMING!P74;
       WTEN!P74;
       TF!P74;
      "&amp;" WGOLF!P74;
       WBB!P74;
       MBB!P74;
       WLAX!P74;
       MLAX!P74;
       SOFT!P74;
       BASE!P74;
       ESPORTS!P74
     }),
     (FLATTEN({
       WSO!P74;
       MSO!P74;
       FH!P74;
       MGOLF!P74;
       Football!P74;
       WVB!P7"&amp;"4;
       XC!P74;
       SWIMMING!P74;
       WTEN!P74;
       TF!P74;
       WGOLF!P74;
       WBB!P74;
       MBB!P74;
       WLAX!P74;
       MLAX!P74;
       SOFT!P74;
       BASE!P74;
       ESPORTS!P74
     }) &lt;&gt; """") *
     (FLATTEN({
       WSO!P"&amp;"74;
       MSO!P74;
       FH!P74;
       MGOLF!P74;
       Football!P74;
       WVB!P74;
       XC!P74;
       SWIMMING!P74;
       WTEN!P74;
       TF!P74;
       WGOLF!P74;
       WBB!P74;
       MBB!P74;
       WLAX!P74;
       MLAX!P74;
       SOFT!P"&amp;"74;
       BASE!P74;
       ESPORTS!P74
     }) &lt;&gt; ""Status"")
   )
 ),
 """"
)
"),"")</f>
        <v/>
      </c>
    </row>
    <row r="75" ht="22.5" customHeight="1">
      <c r="A75" s="6">
        <v>74.0</v>
      </c>
      <c r="B75" s="11"/>
      <c r="C75" s="7">
        <v>46308.0</v>
      </c>
      <c r="D75" s="8" t="str">
        <f t="shared" si="1"/>
        <v>Tuesday</v>
      </c>
      <c r="E75" s="9" t="str">
        <f>TEXTJOIN(
  CHAR(10) &amp; CHAR(10),
  TRUE,
  IFERROR(WSO!E75, ""),
  IFERROR(MSO!E75, ""),
  IFERROR(FH!E75, ""),
  IFERROR(MGOLF!E75, ""),
  IFERROR(Football!E75, ""),
  IFERROR(WVB!E75, ""),
  IFERROR(XC!E75, ""),
  IFERROR(SWIMMING!E75, ""),
  IFERROR(WTEN!E75, ""),
  IFERROR(TF!E75, ""),
  IFERROR(WGOLF!E75, ""),
  IFERROR(WBB!E75, ""),
  IFERROR(MBB!E75, ""),
  IFERROR(WLAX!E75, ""),
  IFERROR(MLAX!E75, ""),
  IFERROR(SOFT!E75, ""),
  IFERROR(BASE!E75, ""),
  IFERROR(ESPORTS!E75, "")
)
</f>
        <v/>
      </c>
      <c r="F75" s="10" t="str">
        <f>IFERROR(__xludf.DUMMYFUNCTION("TEXTJOIN(
  CHAR(10) &amp; CHAR(10),
  TRUE,
  IFERROR(TEXT(FILTER(WSO!F75, LEN(WSO!F75)), ""h:mm AM/PM""), """"),
  IFERROR(TEXT(FILTER(MSO!F75, LEN(MSO!F75)), ""h:mm AM/PM""), """"),
  IFERROR(TEXT(FILTER(FH!F75, LEN(FH!F75)), ""h:mm AM/PM""), """"),
  IFER"&amp;"ROR(TEXT(FILTER(MGOLF!F75, LEN(MGOLF!F75)), ""h:mm AM/PM""), """"),
  IFERROR(TEXT(FILTER(Football!F75, LEN(Football!F75)), ""h:mm AM/PM""), """"),
  IFERROR(TEXT(FILTER(WVB!F75, LEN(WVB!F75)), ""h:mm AM/PM""), """"),
  IFERROR(TEXT(FILTER(XC!F75, LEN(XC!"&amp;"F75)), ""h:mm AM/PM""), """"),
  IFERROR(TEXT(FILTER(SWIMMING!F75, LEN(SWIMMING!F75)), ""h:mm AM/PM""), """"),
  IFERROR(TEXT(FILTER(WTEN!F75, LEN(WTEN!F75)), ""h:mm AM/PM""), """"),
  IFERROR(TEXT(FILTER(TF!F75, LEN(TF!F75)), ""h:mm AM/PM""), """"),
  IF"&amp;"ERROR(TEXT(FILTER(WGOLF!F75, LEN(WGOLF!F75)), ""h:mm AM/PM""), """"),
  IFERROR(TEXT(FILTER(WBB!F75, LEN(WBB!F75)), ""h:mm AM/PM""), """"),
  IFERROR(TEXT(FILTER(MBB!F75, LEN(MBB!F75)), ""h:mm AM/PM""), """"),
  IFERROR(TEXT(FILTER(WLAX!F75, LEN(WLAX!F75)"&amp;"), ""h:mm AM/PM""), """"),
  IFERROR(TEXT(FILTER(MLAX!F75, LEN(MLAX!F75)), ""h:mm AM/PM""), """"),
  IFERROR(TEXT(FILTER(SOFT!F75, LEN(SOFT!F75)), ""h:mm AM/PM""), """"),
  IFERROR(TEXT(FILTER(BASE!F75, LEN(BASE!F75)), ""h:mm AM/PM""), """"),
  IFERROR(TE"&amp;"XT(FILTER(ESPORTS!F75, LEN(ESPORTS!F75)), ""h:mm AM/PM""), """")
)
"),"")</f>
        <v/>
      </c>
      <c r="G75" s="11" t="str">
        <f>IFERROR(__xludf.DUMMYFUNCTION("TEXTJOIN(
  CHAR(10) &amp; CHAR(10),
  TRUE,
  IFERROR(FILTER(WSO!G75, LEN(WSO!G75)), """"),
  IFERROR(FILTER(MSO!G75, LEN(MSO!G75)), """"),
  IFERROR(FILTER(FH!G75, LEN(FH!G75)), """"),
  IFERROR(FILTER(MGOLF!G75, LEN(MGOLF!G75)), """"),
  IFERROR(FILTER(Foo"&amp;"tball!G75, LEN(Football!G75)), """"),
  IFERROR(FILTER(WVB!G75, LEN(WVB!G75)), """"),
  IFERROR(FILTER(XC!G75, LEN(XC!G75)), """"),
  IFERROR(FILTER(SWIMMING!G75, LEN(SWIMMING!G75)), """"),
  IFERROR(FILTER(WTEN!G75, LEN(WTEN!G75)), """"),
  IFERROR(FILTE"&amp;"R(TF!G75, LEN(TF!G75)), """"),
  IFERROR(FILTER(WGOLF!G75:G1000, LEN(WGOLF!G75)), """"),
  IFERROR(FILTER(WBB!G75, LEN(WBB!G75)), """"),
  IFERROR(FILTER(MBB!G75, LEN(MBB!G75)), """"),
  IFERROR(FILTER(WLAX!G75, LEN(WLAX!G75)), """"),
  IFERROR(FILTER(MLA"&amp;"X!G75, LEN(MLAX!G75)), """"),
  IFERROR(FILTER(SOFT!G75, LEN(SOFT!G75)), """"),
  IFERROR(FILTER(BASE!G75, LEN(BASE!G75)), """"),
  IFERROR(FILTER(ESPORTS!G75, LEN(ESPORTS!G75)), """")
)
"),"")</f>
        <v/>
      </c>
      <c r="H75" s="11" t="str">
        <f>IFERROR(__xludf.DUMMYFUNCTION("TEXTJOIN(
  CHAR(10) &amp; CHAR(10),
  TRUE,
  IFERROR(FILTER(WSO!H75, LEN(WSO!H75)), """"),
  IFERROR(FILTER(MSO!H75, LEN(MSO!H75)), """"),
  IFERROR(FILTER(FH!H75, LEN(FH!H75)), """"),
  IFERROR(FILTER(MGOLF!H75, LEN(MGOLF!H75)), """"),
  IFERROR(FILTER(Foo"&amp;"tball!H75, LEN(Football!H75)), """"),
  IFERROR(FILTER(WVB!H75, LEN(WVB!H75)), """"),
  IFERROR(FILTER(XC!H75, LEN(XC!H75)), """"),
  IFERROR(FILTER(SWIMMING!H75, LEN(SWIMMING!H75)), """"),
  IFERROR(FILTER(WTEN!H75, LEN(WTEN!H75)), """"),
  IFERROR(FILTE"&amp;"R(TF!H75, LEN(TF!H75)), """"),
  IFERROR(FILTER(WGOLF!H75, LEN(WGOLF!H75)), """"),
  IFERROR(FILTER(WBB!H75, LEN(WBB!H75)), """"),
  IFERROR(FILTER(MBB!H75, LEN(MBB!H75)), """"),
  IFERROR(FILTER(WLAX!H75, LEN(WLAX!H75)), """"),
  IFERROR(FILTER(MLAX!H75,"&amp;" LEN(MLAX!H75)), """"),
  IFERROR(FILTER(SOFT!H75, LEN(SOFT!H75)), """"),
  IFERROR(FILTER(BASE!H75, LEN(BASE!H75)), """"),
  IFERROR(FILTER(ESPORTS!H75, LEN(ESPORTS!H75)), """")
)
"),"")</f>
        <v/>
      </c>
      <c r="I75" s="11" t="str">
        <f>IFERROR(__xludf.DUMMYFUNCTION("TEXTJOIN(
  CHAR(10) &amp; CHAR(10),
  TRUE,
  IFERROR(ARRAYFORMULA(TEXT(FILTER(WSO!F75, LEN(WSO!F75)), ""h:mm AM/PM"")), """"),
  IFERROR(ARRAYFORMULA(TEXT(FILTER(MSO!F75, LEN(MSO!F75)), ""h:mm AM/PM"")), """"),
  IFERROR(ARRAYFORMULA(TEXT(FILTER(FH!F75, LEN"&amp;"(FH!F75)), ""h:mm AM/PM"")), """"),
  IFERROR(ARRAYFORMULA(TEXT(FILTER(MGOLF!F75, LEN(MGOLF!F75)), ""h:mm AM/PM"")), """"),
  IFERROR(ARRAYFORMULA(TEXT(FILTER(Football!F75, LEN(Football!F75)), ""h:mm AM/PM"")), """"),
  IFERROR(ARRAYFORMULA(TEXT(FILTER(WV"&amp;"B!F75, LEN(WVB!F75)), ""h:mm AM/PM"")), """"),
  IFERROR(ARRAYFORMULA(TEXT(FILTER(XC!F75, LEN(XC!F75)), ""h:mm AM/PM"")), """"),
  IFERROR(ARRAYFORMULA(TEXT(FILTER(SWIMMING!F75, LEN(SWIMMING!F75)), ""h:mm AM/PM"")), """"),
  IFERROR(ARRAYFORMULA(TEXT(FILT"&amp;"ER(WTEN!F75, LEN(WTEN!F75)), ""h:mm AM/PM"")), """"),
  IFERROR(ARRAYFORMULA(TEXT(FILTER(TF!F75, LEN(TF!F75)), ""h:mm AM/PM"")), """"),
  IFERROR(ARRAYFORMULA(TEXT(FILTER(WGOLF!F75, LEN(WGOLF!F75)), ""h:mm AM/PM"")), """"),
  IFERROR(ARRAYFORMULA(TEXT(FIL"&amp;"TER(WBB!F75, LEN(WBB!F75)), ""h:mm AM/PM"")), """"),
  IFERROR(ARRAYFORMULA(TEXT(FILTER(MBB!F75, LEN(MBB!F75)), ""h:mm AM/PM"")), """"),
  IFERROR(ARRAYFORMULA(TEXT(FILTER(WLAX!F75, LEN(WLAX!F75)), ""h:mm AM/PM"")), """"),
  IFERROR(ARRAYFORMULA(TEXT(FILT"&amp;"ER(MLAX!F75, LEN(MLAX!F75)), ""h:mm AM/PM"")), """"),
  IFERROR(ARRAYFORMULA(TEXT(FILTER(SOFT!F75, LEN(SOFT!F75)), ""h:mm AM/PM"")), """"),
  IFERROR(ARRAYFORMULA(TEXT(FILTER(BASE!F75, LEN(BASE!F75)), ""h:mm AM/PM"")), """"),
  IFERROR(ARRAYFORMULA(TEXT(F"&amp;"ILTER(ESPORTS!F75, LEN(ESPORTS!F75)), ""h:mm AM/PM"")), """")
)
"),"")</f>
        <v/>
      </c>
      <c r="J75" s="12" t="str">
        <f>IFERROR(__xludf.DUMMYFUNCTION("IFERROR(
 TEXTJOIN(
   CHAR(10) &amp; CHAR(10),
   TRUE,
   FILTER(
     FLATTEN({
       WSO!P75;
       MSO!P75;
       FH!P75;
       MGOLF!P75;
       Football!P75;
       WVB!P75;
       XC!P75;
       SWIMMING!P75;
       WTEN!P75;
       TF!P75;
      "&amp;" WGOLF!P75;
       WBB!P75;
       MBB!P75;
       WLAX!P75;
       MLAX!P75;
       SOFT!P75;
       BASE!P75;
       ESPORTS!P75
     }),
     (FLATTEN({
       WSO!P75;
       MSO!P75;
       FH!P75;
       MGOLF!P75;
       Football!P75;
       WVB!P7"&amp;"5;
       XC!P75;
       SWIMMING!P75;
       WTEN!P75;
       TF!P75;
       WGOLF!P75;
       WBB!P75;
       MBB!P75;
       WLAX!P75;
       MLAX!P75;
       SOFT!P75;
       BASE!P75;
       ESPORTS!P75
     }) &lt;&gt; """") *
     (FLATTEN({
       WSO!P"&amp;"75;
       MSO!P75;
       FH!P75;
       MGOLF!P75;
       Football!P75;
       WVB!P75;
       XC!P75;
       SWIMMING!P75;
       WTEN!P75;
       TF!P75;
       WGOLF!P75;
       WBB!P75;
       MBB!P75;
       WLAX!P75;
       MLAX!P75;
       SOFT!P"&amp;"75;
       BASE!P75;
       ESPORTS!P75
     }) &lt;&gt; ""Status"")
   )
 ),
 """"
)
"),"")</f>
        <v/>
      </c>
    </row>
    <row r="76" ht="22.5" customHeight="1">
      <c r="A76" s="6">
        <v>75.0</v>
      </c>
      <c r="B76" s="11"/>
      <c r="C76" s="7">
        <v>46309.0</v>
      </c>
      <c r="D76" s="8" t="str">
        <f t="shared" si="1"/>
        <v>Wednesday</v>
      </c>
      <c r="E76" s="9" t="str">
        <f>TEXTJOIN(
  CHAR(10) &amp; CHAR(10),
  TRUE,
  IFERROR(WSO!E76, ""),
  IFERROR(MSO!E76, ""),
  IFERROR(FH!E76, ""),
  IFERROR(MGOLF!E76, ""),
  IFERROR(Football!E76, ""),
  IFERROR(WVB!E76, ""),
  IFERROR(XC!E76, ""),
  IFERROR(SWIMMING!E76, ""),
  IFERROR(WTEN!E76, ""),
  IFERROR(TF!E76, ""),
  IFERROR(WGOLF!E76, ""),
  IFERROR(WBB!E76, ""),
  IFERROR(MBB!E76, ""),
  IFERROR(WLAX!E76, ""),
  IFERROR(MLAX!E76, ""),
  IFERROR(SOFT!E76, ""),
  IFERROR(BASE!E76, ""),
  IFERROR(ESPORTS!E76, "")
)
</f>
        <v>MSO</v>
      </c>
      <c r="F76" s="10" t="str">
        <f>IFERROR(__xludf.DUMMYFUNCTION("TEXTJOIN(
  CHAR(10) &amp; CHAR(10),
  TRUE,
  IFERROR(TEXT(FILTER(WSO!F76, LEN(WSO!F76)), ""h:mm AM/PM""), """"),
  IFERROR(TEXT(FILTER(MSO!F76, LEN(MSO!F76)), ""h:mm AM/PM""), """"),
  IFERROR(TEXT(FILTER(FH!F76, LEN(FH!F76)), ""h:mm AM/PM""), """"),
  IFER"&amp;"ROR(TEXT(FILTER(MGOLF!F76, LEN(MGOLF!F76)), ""h:mm AM/PM""), """"),
  IFERROR(TEXT(FILTER(Football!F76, LEN(Football!F76)), ""h:mm AM/PM""), """"),
  IFERROR(TEXT(FILTER(WVB!F76, LEN(WVB!F76)), ""h:mm AM/PM""), """"),
  IFERROR(TEXT(FILTER(XC!F76, LEN(XC!"&amp;"F76)), ""h:mm AM/PM""), """"),
  IFERROR(TEXT(FILTER(SWIMMING!F76, LEN(SWIMMING!F76)), ""h:mm AM/PM""), """"),
  IFERROR(TEXT(FILTER(WTEN!F76, LEN(WTEN!F76)), ""h:mm AM/PM""), """"),
  IFERROR(TEXT(FILTER(TF!F76, LEN(TF!F76)), ""h:mm AM/PM""), """"),
  IF"&amp;"ERROR(TEXT(FILTER(WGOLF!F76, LEN(WGOLF!F76)), ""h:mm AM/PM""), """"),
  IFERROR(TEXT(FILTER(WBB!F76, LEN(WBB!F76)), ""h:mm AM/PM""), """"),
  IFERROR(TEXT(FILTER(MBB!F76, LEN(MBB!F76)), ""h:mm AM/PM""), """"),
  IFERROR(TEXT(FILTER(WLAX!F76, LEN(WLAX!F76)"&amp;"), ""h:mm AM/PM""), """"),
  IFERROR(TEXT(FILTER(MLAX!F76, LEN(MLAX!F76)), ""h:mm AM/PM""), """"),
  IFERROR(TEXT(FILTER(SOFT!F76, LEN(SOFT!F76)), ""h:mm AM/PM""), """"),
  IFERROR(TEXT(FILTER(BASE!F76, LEN(BASE!F76)), ""h:mm AM/PM""), """"),
  IFERROR(TE"&amp;"XT(FILTER(ESPORTS!F76, LEN(ESPORTS!F76)), ""h:mm AM/PM""), """")
)
"),"TBD")</f>
        <v>TBD</v>
      </c>
      <c r="G76" s="11" t="str">
        <f>IFERROR(__xludf.DUMMYFUNCTION("TEXTJOIN(
  CHAR(10) &amp; CHAR(10),
  TRUE,
  IFERROR(FILTER(WSO!G76, LEN(WSO!G76)), """"),
  IFERROR(FILTER(MSO!G76, LEN(MSO!G76)), """"),
  IFERROR(FILTER(FH!G76, LEN(FH!G76)), """"),
  IFERROR(FILTER(MGOLF!G76, LEN(MGOLF!G76)), """"),
  IFERROR(FILTER(Foo"&amp;"tball!G76, LEN(Football!G76)), """"),
  IFERROR(FILTER(WVB!G76, LEN(WVB!G76)), """"),
  IFERROR(FILTER(XC!G76, LEN(XC!G76)), """"),
  IFERROR(FILTER(SWIMMING!G76, LEN(SWIMMING!G76)), """"),
  IFERROR(FILTER(WTEN!G76, LEN(WTEN!G76)), """"),
  IFERROR(FILTE"&amp;"R(TF!G76, LEN(TF!G76)), """"),
  IFERROR(FILTER(WGOLF!G76:G1000, LEN(WGOLF!G76)), """"),
  IFERROR(FILTER(WBB!G76, LEN(WBB!G76)), """"),
  IFERROR(FILTER(MBB!G76, LEN(MBB!G76)), """"),
  IFERROR(FILTER(WLAX!G76, LEN(WLAX!G76)), """"),
  IFERROR(FILTER(MLA"&amp;"X!G76, LEN(MLAX!G76)), """"),
  IFERROR(FILTER(SOFT!G76, LEN(SOFT!G76)), """"),
  IFERROR(FILTER(BASE!G76, LEN(BASE!G76)), """"),
  IFERROR(FILTER(ESPORTS!G76, LEN(ESPORTS!G76)), """")
)
"),"Bowdoin")</f>
        <v>Bowdoin</v>
      </c>
      <c r="H76" s="11" t="str">
        <f>IFERROR(__xludf.DUMMYFUNCTION("TEXTJOIN(
  CHAR(10) &amp; CHAR(10),
  TRUE,
  IFERROR(FILTER(WSO!H76, LEN(WSO!H76)), """"),
  IFERROR(FILTER(MSO!H76, LEN(MSO!H76)), """"),
  IFERROR(FILTER(FH!H76, LEN(FH!H76)), """"),
  IFERROR(FILTER(MGOLF!H76, LEN(MGOLF!H76)), """"),
  IFERROR(FILTER(Foo"&amp;"tball!H76, LEN(Football!H76)), """"),
  IFERROR(FILTER(WVB!H76, LEN(WVB!H76)), """"),
  IFERROR(FILTER(XC!H76, LEN(XC!H76)), """"),
  IFERROR(FILTER(SWIMMING!H76, LEN(SWIMMING!H76)), """"),
  IFERROR(FILTER(WTEN!H76, LEN(WTEN!H76)), """"),
  IFERROR(FILTE"&amp;"R(TF!H76, LEN(TF!H76)), """"),
  IFERROR(FILTER(WGOLF!H76, LEN(WGOLF!H76)), """"),
  IFERROR(FILTER(WBB!H76, LEN(WBB!H76)), """"),
  IFERROR(FILTER(MBB!H76, LEN(MBB!H76)), """"),
  IFERROR(FILTER(WLAX!H76, LEN(WLAX!H76)), """"),
  IFERROR(FILTER(MLAX!H76,"&amp;" LEN(MLAX!H76)), """"),
  IFERROR(FILTER(SOFT!H76, LEN(SOFT!H76)), """"),
  IFERROR(FILTER(BASE!H76, LEN(BASE!H76)), """"),
  IFERROR(FILTER(ESPORTS!H76, LEN(ESPORTS!H76)), """")
)
"),"Home")</f>
        <v>Home</v>
      </c>
      <c r="I76" s="11" t="str">
        <f>IFERROR(__xludf.DUMMYFUNCTION("TEXTJOIN(
  CHAR(10) &amp; CHAR(10),
  TRUE,
  IFERROR(ARRAYFORMULA(TEXT(FILTER(WSO!F76, LEN(WSO!F76)), ""h:mm AM/PM"")), """"),
  IFERROR(ARRAYFORMULA(TEXT(FILTER(MSO!F76, LEN(MSO!F76)), ""h:mm AM/PM"")), """"),
  IFERROR(ARRAYFORMULA(TEXT(FILTER(FH!F76, LEN"&amp;"(FH!F76)), ""h:mm AM/PM"")), """"),
  IFERROR(ARRAYFORMULA(TEXT(FILTER(MGOLF!F76, LEN(MGOLF!F76)), ""h:mm AM/PM"")), """"),
  IFERROR(ARRAYFORMULA(TEXT(FILTER(Football!F76, LEN(Football!F76)), ""h:mm AM/PM"")), """"),
  IFERROR(ARRAYFORMULA(TEXT(FILTER(WV"&amp;"B!F76, LEN(WVB!F76)), ""h:mm AM/PM"")), """"),
  IFERROR(ARRAYFORMULA(TEXT(FILTER(XC!F76, LEN(XC!F76)), ""h:mm AM/PM"")), """"),
  IFERROR(ARRAYFORMULA(TEXT(FILTER(SWIMMING!F76, LEN(SWIMMING!F76)), ""h:mm AM/PM"")), """"),
  IFERROR(ARRAYFORMULA(TEXT(FILT"&amp;"ER(WTEN!F76, LEN(WTEN!F76)), ""h:mm AM/PM"")), """"),
  IFERROR(ARRAYFORMULA(TEXT(FILTER(TF!F76, LEN(TF!F76)), ""h:mm AM/PM"")), """"),
  IFERROR(ARRAYFORMULA(TEXT(FILTER(WGOLF!F76, LEN(WGOLF!F76)), ""h:mm AM/PM"")), """"),
  IFERROR(ARRAYFORMULA(TEXT(FIL"&amp;"TER(WBB!F76, LEN(WBB!F76)), ""h:mm AM/PM"")), """"),
  IFERROR(ARRAYFORMULA(TEXT(FILTER(MBB!F76, LEN(MBB!F76)), ""h:mm AM/PM"")), """"),
  IFERROR(ARRAYFORMULA(TEXT(FILTER(WLAX!F76, LEN(WLAX!F76)), ""h:mm AM/PM"")), """"),
  IFERROR(ARRAYFORMULA(TEXT(FILT"&amp;"ER(MLAX!F76, LEN(MLAX!F76)), ""h:mm AM/PM"")), """"),
  IFERROR(ARRAYFORMULA(TEXT(FILTER(SOFT!F76, LEN(SOFT!F76)), ""h:mm AM/PM"")), """"),
  IFERROR(ARRAYFORMULA(TEXT(FILTER(BASE!F76, LEN(BASE!F76)), ""h:mm AM/PM"")), """"),
  IFERROR(ARRAYFORMULA(TEXT(F"&amp;"ILTER(ESPORTS!F76, LEN(ESPORTS!F76)), ""h:mm AM/PM"")), """")
)
"),"TBD")</f>
        <v>TBD</v>
      </c>
      <c r="J76" s="12" t="str">
        <f>IFERROR(__xludf.DUMMYFUNCTION("IFERROR(
 TEXTJOIN(
   CHAR(10) &amp; CHAR(10),
   TRUE,
   FILTER(
     FLATTEN({
       WSO!P76;
       MSO!P76;
       FH!P76;
       MGOLF!P76;
       Football!P76;
       WVB!P76;
       XC!P76;
       SWIMMING!P76;
       WTEN!P76;
       TF!P76;
      "&amp;" WGOLF!P76;
       WBB!P76;
       MBB!P76;
       WLAX!P76;
       MLAX!P76;
       SOFT!P76;
       BASE!P76;
       ESPORTS!P76
     }),
     (FLATTEN({
       WSO!P76;
       MSO!P76;
       FH!P76;
       MGOLF!P76;
       Football!P76;
       WVB!P7"&amp;"6;
       XC!P76;
       SWIMMING!P76;
       WTEN!P76;
       TF!P76;
       WGOLF!P76;
       WBB!P76;
       MBB!P76;
       WLAX!P76;
       MLAX!P76;
       SOFT!P76;
       BASE!P76;
       ESPORTS!P76
     }) &lt;&gt; """") *
     (FLATTEN({
       WSO!P"&amp;"76;
       MSO!P76;
       FH!P76;
       MGOLF!P76;
       Football!P76;
       WVB!P76;
       XC!P76;
       SWIMMING!P76;
       WTEN!P76;
       TF!P76;
       WGOLF!P76;
       WBB!P76;
       MBB!P76;
       WLAX!P76;
       MLAX!P76;
       SOFT!P"&amp;"76;
       BASE!P76;
       ESPORTS!P76
     }) &lt;&gt; ""Status"")
   )
 ),
 """"
)
"),"⌛️ Pending")</f>
        <v>⌛️ Pending</v>
      </c>
    </row>
    <row r="77" ht="22.5" customHeight="1">
      <c r="A77" s="6">
        <v>76.0</v>
      </c>
      <c r="B77" s="11"/>
      <c r="C77" s="7">
        <v>46310.0</v>
      </c>
      <c r="D77" s="8" t="str">
        <f t="shared" si="1"/>
        <v>Thursday</v>
      </c>
      <c r="E77" s="9" t="str">
        <f>TEXTJOIN(
  CHAR(10) &amp; CHAR(10),
  TRUE,
  IFERROR(WSO!E77, ""),
  IFERROR(MSO!E77, ""),
  IFERROR(FH!E77, ""),
  IFERROR(MGOLF!E77, ""),
  IFERROR(Football!E77, ""),
  IFERROR(WVB!E77, ""),
  IFERROR(XC!E77, ""),
  IFERROR(SWIMMING!E77, ""),
  IFERROR(WTEN!E77, ""),
  IFERROR(TF!E77, ""),
  IFERROR(WGOLF!E77, ""),
  IFERROR(WBB!E77, ""),
  IFERROR(MBB!E77, ""),
  IFERROR(WLAX!E77, ""),
  IFERROR(MLAX!E77, ""),
  IFERROR(SOFT!E77, ""),
  IFERROR(BASE!E77, ""),
  IFERROR(ESPORTS!E77, "")
)
</f>
        <v/>
      </c>
      <c r="F77" s="10" t="str">
        <f>IFERROR(__xludf.DUMMYFUNCTION("TEXTJOIN(
  CHAR(10) &amp; CHAR(10),
  TRUE,
  IFERROR(TEXT(FILTER(WSO!F77, LEN(WSO!F77)), ""h:mm AM/PM""), """"),
  IFERROR(TEXT(FILTER(MSO!F77, LEN(MSO!F77)), ""h:mm AM/PM""), """"),
  IFERROR(TEXT(FILTER(FH!F77, LEN(FH!F77)), ""h:mm AM/PM""), """"),
  IFER"&amp;"ROR(TEXT(FILTER(MGOLF!F77, LEN(MGOLF!F77)), ""h:mm AM/PM""), """"),
  IFERROR(TEXT(FILTER(Football!F77, LEN(Football!F77)), ""h:mm AM/PM""), """"),
  IFERROR(TEXT(FILTER(WVB!F77, LEN(WVB!F77)), ""h:mm AM/PM""), """"),
  IFERROR(TEXT(FILTER(XC!F77, LEN(XC!"&amp;"F77)), ""h:mm AM/PM""), """"),
  IFERROR(TEXT(FILTER(SWIMMING!F77, LEN(SWIMMING!F77)), ""h:mm AM/PM""), """"),
  IFERROR(TEXT(FILTER(WTEN!F77, LEN(WTEN!F77)), ""h:mm AM/PM""), """"),
  IFERROR(TEXT(FILTER(TF!F77, LEN(TF!F77)), ""h:mm AM/PM""), """"),
  IF"&amp;"ERROR(TEXT(FILTER(WGOLF!F77, LEN(WGOLF!F77)), ""h:mm AM/PM""), """"),
  IFERROR(TEXT(FILTER(WBB!F77, LEN(WBB!F77)), ""h:mm AM/PM""), """"),
  IFERROR(TEXT(FILTER(MBB!F77, LEN(MBB!F77)), ""h:mm AM/PM""), """"),
  IFERROR(TEXT(FILTER(WLAX!F77, LEN(WLAX!F77)"&amp;"), ""h:mm AM/PM""), """"),
  IFERROR(TEXT(FILTER(MLAX!F77, LEN(MLAX!F77)), ""h:mm AM/PM""), """"),
  IFERROR(TEXT(FILTER(SOFT!F77, LEN(SOFT!F77)), ""h:mm AM/PM""), """"),
  IFERROR(TEXT(FILTER(BASE!F77, LEN(BASE!F77)), ""h:mm AM/PM""), """"),
  IFERROR(TE"&amp;"XT(FILTER(ESPORTS!F77, LEN(ESPORTS!F77)), ""h:mm AM/PM""), """")
)
"),"")</f>
        <v/>
      </c>
      <c r="G77" s="11" t="str">
        <f>IFERROR(__xludf.DUMMYFUNCTION("TEXTJOIN(
  CHAR(10) &amp; CHAR(10),
  TRUE,
  IFERROR(FILTER(WSO!G77, LEN(WSO!G77)), """"),
  IFERROR(FILTER(MSO!G77, LEN(MSO!G77)), """"),
  IFERROR(FILTER(FH!G77, LEN(FH!G77)), """"),
  IFERROR(FILTER(MGOLF!G77, LEN(MGOLF!G77)), """"),
  IFERROR(FILTER(Foo"&amp;"tball!G77, LEN(Football!G77)), """"),
  IFERROR(FILTER(WVB!G77, LEN(WVB!G77)), """"),
  IFERROR(FILTER(XC!G77, LEN(XC!G77)), """"),
  IFERROR(FILTER(SWIMMING!G77, LEN(SWIMMING!G77)), """"),
  IFERROR(FILTER(WTEN!G77, LEN(WTEN!G77)), """"),
  IFERROR(FILTE"&amp;"R(TF!G77, LEN(TF!G77)), """"),
  IFERROR(FILTER(WGOLF!G77:G1000, LEN(WGOLF!G77)), """"),
  IFERROR(FILTER(WBB!G77, LEN(WBB!G77)), """"),
  IFERROR(FILTER(MBB!G77, LEN(MBB!G77)), """"),
  IFERROR(FILTER(WLAX!G77, LEN(WLAX!G77)), """"),
  IFERROR(FILTER(MLA"&amp;"X!G77, LEN(MLAX!G77)), """"),
  IFERROR(FILTER(SOFT!G77, LEN(SOFT!G77)), """"),
  IFERROR(FILTER(BASE!G77, LEN(BASE!G77)), """"),
  IFERROR(FILTER(ESPORTS!G77, LEN(ESPORTS!G77)), """")
)
"),"")</f>
        <v/>
      </c>
      <c r="H77" s="11" t="str">
        <f>IFERROR(__xludf.DUMMYFUNCTION("TEXTJOIN(
  CHAR(10) &amp; CHAR(10),
  TRUE,
  IFERROR(FILTER(WSO!H77, LEN(WSO!H77)), """"),
  IFERROR(FILTER(MSO!H77, LEN(MSO!H77)), """"),
  IFERROR(FILTER(FH!H77, LEN(FH!H77)), """"),
  IFERROR(FILTER(MGOLF!H77, LEN(MGOLF!H77)), """"),
  IFERROR(FILTER(Foo"&amp;"tball!H77, LEN(Football!H77)), """"),
  IFERROR(FILTER(WVB!H77, LEN(WVB!H77)), """"),
  IFERROR(FILTER(XC!H77, LEN(XC!H77)), """"),
  IFERROR(FILTER(SWIMMING!H77, LEN(SWIMMING!H77)), """"),
  IFERROR(FILTER(WTEN!H77, LEN(WTEN!H77)), """"),
  IFERROR(FILTE"&amp;"R(TF!H77, LEN(TF!H77)), """"),
  IFERROR(FILTER(WGOLF!H77, LEN(WGOLF!H77)), """"),
  IFERROR(FILTER(WBB!H77, LEN(WBB!H77)), """"),
  IFERROR(FILTER(MBB!H77, LEN(MBB!H77)), """"),
  IFERROR(FILTER(WLAX!H77, LEN(WLAX!H77)), """"),
  IFERROR(FILTER(MLAX!H77,"&amp;" LEN(MLAX!H77)), """"),
  IFERROR(FILTER(SOFT!H77, LEN(SOFT!H77)), """"),
  IFERROR(FILTER(BASE!H77, LEN(BASE!H77)), """"),
  IFERROR(FILTER(ESPORTS!H77, LEN(ESPORTS!H77)), """")
)
"),"")</f>
        <v/>
      </c>
      <c r="I77" s="11" t="str">
        <f>IFERROR(__xludf.DUMMYFUNCTION("TEXTJOIN(
  CHAR(10) &amp; CHAR(10),
  TRUE,
  IFERROR(ARRAYFORMULA(TEXT(FILTER(WSO!F77, LEN(WSO!F77)), ""h:mm AM/PM"")), """"),
  IFERROR(ARRAYFORMULA(TEXT(FILTER(MSO!F77, LEN(MSO!F77)), ""h:mm AM/PM"")), """"),
  IFERROR(ARRAYFORMULA(TEXT(FILTER(FH!F77, LEN"&amp;"(FH!F77)), ""h:mm AM/PM"")), """"),
  IFERROR(ARRAYFORMULA(TEXT(FILTER(MGOLF!F77, LEN(MGOLF!F77)), ""h:mm AM/PM"")), """"),
  IFERROR(ARRAYFORMULA(TEXT(FILTER(Football!F77, LEN(Football!F77)), ""h:mm AM/PM"")), """"),
  IFERROR(ARRAYFORMULA(TEXT(FILTER(WV"&amp;"B!F77, LEN(WVB!F77)), ""h:mm AM/PM"")), """"),
  IFERROR(ARRAYFORMULA(TEXT(FILTER(XC!F77, LEN(XC!F77)), ""h:mm AM/PM"")), """"),
  IFERROR(ARRAYFORMULA(TEXT(FILTER(SWIMMING!F77, LEN(SWIMMING!F77)), ""h:mm AM/PM"")), """"),
  IFERROR(ARRAYFORMULA(TEXT(FILT"&amp;"ER(WTEN!F77, LEN(WTEN!F77)), ""h:mm AM/PM"")), """"),
  IFERROR(ARRAYFORMULA(TEXT(FILTER(TF!F77, LEN(TF!F77)), ""h:mm AM/PM"")), """"),
  IFERROR(ARRAYFORMULA(TEXT(FILTER(WGOLF!F77, LEN(WGOLF!F77)), ""h:mm AM/PM"")), """"),
  IFERROR(ARRAYFORMULA(TEXT(FIL"&amp;"TER(WBB!F77, LEN(WBB!F77)), ""h:mm AM/PM"")), """"),
  IFERROR(ARRAYFORMULA(TEXT(FILTER(MBB!F77, LEN(MBB!F77)), ""h:mm AM/PM"")), """"),
  IFERROR(ARRAYFORMULA(TEXT(FILTER(WLAX!F77, LEN(WLAX!F77)), ""h:mm AM/PM"")), """"),
  IFERROR(ARRAYFORMULA(TEXT(FILT"&amp;"ER(MLAX!F77, LEN(MLAX!F77)), ""h:mm AM/PM"")), """"),
  IFERROR(ARRAYFORMULA(TEXT(FILTER(SOFT!F77, LEN(SOFT!F77)), ""h:mm AM/PM"")), """"),
  IFERROR(ARRAYFORMULA(TEXT(FILTER(BASE!F77, LEN(BASE!F77)), ""h:mm AM/PM"")), """"),
  IFERROR(ARRAYFORMULA(TEXT(F"&amp;"ILTER(ESPORTS!F77, LEN(ESPORTS!F77)), ""h:mm AM/PM"")), """")
)
"),"")</f>
        <v/>
      </c>
      <c r="J77" s="12" t="str">
        <f>IFERROR(__xludf.DUMMYFUNCTION("IFERROR(
 TEXTJOIN(
   CHAR(10) &amp; CHAR(10),
   TRUE,
   FILTER(
     FLATTEN({
       WSO!P77;
       MSO!P77;
       FH!P77;
       MGOLF!P77;
       Football!P77;
       WVB!P77;
       XC!P77;
       SWIMMING!P77;
       WTEN!P77;
       TF!P77;
      "&amp;" WGOLF!P77;
       WBB!P77;
       MBB!P77;
       WLAX!P77;
       MLAX!P77;
       SOFT!P77;
       BASE!P77;
       ESPORTS!P77
     }),
     (FLATTEN({
       WSO!P77;
       MSO!P77;
       FH!P77;
       MGOLF!P77;
       Football!P77;
       WVB!P7"&amp;"7;
       XC!P77;
       SWIMMING!P77;
       WTEN!P77;
       TF!P77;
       WGOLF!P77;
       WBB!P77;
       MBB!P77;
       WLAX!P77;
       MLAX!P77;
       SOFT!P77;
       BASE!P77;
       ESPORTS!P77
     }) &lt;&gt; """") *
     (FLATTEN({
       WSO!P"&amp;"77;
       MSO!P77;
       FH!P77;
       MGOLF!P77;
       Football!P77;
       WVB!P77;
       XC!P77;
       SWIMMING!P77;
       WTEN!P77;
       TF!P77;
       WGOLF!P77;
       WBB!P77;
       MBB!P77;
       WLAX!P77;
       MLAX!P77;
       SOFT!P"&amp;"77;
       BASE!P77;
       ESPORTS!P77
     }) &lt;&gt; ""Status"")
   )
 ),
 """"
)
"),"")</f>
        <v/>
      </c>
    </row>
    <row r="78" ht="22.5" customHeight="1">
      <c r="A78" s="6">
        <v>77.0</v>
      </c>
      <c r="B78" s="11"/>
      <c r="C78" s="7">
        <v>46311.0</v>
      </c>
      <c r="D78" s="8" t="str">
        <f t="shared" si="1"/>
        <v>Friday</v>
      </c>
      <c r="E78" s="9" t="str">
        <f>TEXTJOIN(
  CHAR(10) &amp; CHAR(10),
  TRUE,
  IFERROR(WSO!E78, ""),
  IFERROR(MSO!E78, ""),
  IFERROR(FH!E78, ""),
  IFERROR(MGOLF!E78, ""),
  IFERROR(Football!E78, ""),
  IFERROR(WVB!E78, ""),
  IFERROR(XC!E78, ""),
  IFERROR(SWIMMING!E78, ""),
  IFERROR(WTEN!E78, ""),
  IFERROR(TF!E78, ""),
  IFERROR(WGOLF!E78, ""),
  IFERROR(WBB!E78, ""),
  IFERROR(MBB!E78, ""),
  IFERROR(WLAX!E78, ""),
  IFERROR(MLAX!E78, ""),
  IFERROR(SOFT!E78, ""),
  IFERROR(BASE!E78, ""),
  IFERROR(ESPORTS!E78, "")
)
</f>
        <v/>
      </c>
      <c r="F78" s="10" t="str">
        <f>IFERROR(__xludf.DUMMYFUNCTION("TEXTJOIN(
  CHAR(10) &amp; CHAR(10),
  TRUE,
  IFERROR(TEXT(FILTER(WSO!F78, LEN(WSO!F78)), ""h:mm AM/PM""), """"),
  IFERROR(TEXT(FILTER(MSO!F78, LEN(MSO!F78)), ""h:mm AM/PM""), """"),
  IFERROR(TEXT(FILTER(FH!F78, LEN(FH!F78)), ""h:mm AM/PM""), """"),
  IFER"&amp;"ROR(TEXT(FILTER(MGOLF!F78, LEN(MGOLF!F78)), ""h:mm AM/PM""), """"),
  IFERROR(TEXT(FILTER(Football!F78, LEN(Football!F78)), ""h:mm AM/PM""), """"),
  IFERROR(TEXT(FILTER(WVB!F78, LEN(WVB!F78)), ""h:mm AM/PM""), """"),
  IFERROR(TEXT(FILTER(XC!F78, LEN(XC!"&amp;"F78)), ""h:mm AM/PM""), """"),
  IFERROR(TEXT(FILTER(SWIMMING!F78, LEN(SWIMMING!F78)), ""h:mm AM/PM""), """"),
  IFERROR(TEXT(FILTER(WTEN!F78, LEN(WTEN!F78)), ""h:mm AM/PM""), """"),
  IFERROR(TEXT(FILTER(TF!F78, LEN(TF!F78)), ""h:mm AM/PM""), """"),
  IF"&amp;"ERROR(TEXT(FILTER(WGOLF!F78, LEN(WGOLF!F78)), ""h:mm AM/PM""), """"),
  IFERROR(TEXT(FILTER(WBB!F78, LEN(WBB!F78)), ""h:mm AM/PM""), """"),
  IFERROR(TEXT(FILTER(MBB!F78, LEN(MBB!F78)), ""h:mm AM/PM""), """"),
  IFERROR(TEXT(FILTER(WLAX!F78, LEN(WLAX!F78)"&amp;"), ""h:mm AM/PM""), """"),
  IFERROR(TEXT(FILTER(MLAX!F78, LEN(MLAX!F78)), ""h:mm AM/PM""), """"),
  IFERROR(TEXT(FILTER(SOFT!F78, LEN(SOFT!F78)), ""h:mm AM/PM""), """"),
  IFERROR(TEXT(FILTER(BASE!F78, LEN(BASE!F78)), ""h:mm AM/PM""), """"),
  IFERROR(TE"&amp;"XT(FILTER(ESPORTS!F78, LEN(ESPORTS!F78)), ""h:mm AM/PM""), """")
)
"),"")</f>
        <v/>
      </c>
      <c r="G78" s="11" t="str">
        <f>IFERROR(__xludf.DUMMYFUNCTION("TEXTJOIN(
  CHAR(10) &amp; CHAR(10),
  TRUE,
  IFERROR(FILTER(WSO!G78, LEN(WSO!G78)), """"),
  IFERROR(FILTER(MSO!G78, LEN(MSO!G78)), """"),
  IFERROR(FILTER(FH!G78, LEN(FH!G78)), """"),
  IFERROR(FILTER(MGOLF!G78, LEN(MGOLF!G78)), """"),
  IFERROR(FILTER(Foo"&amp;"tball!G78, LEN(Football!G78)), """"),
  IFERROR(FILTER(WVB!G78, LEN(WVB!G78)), """"),
  IFERROR(FILTER(XC!G78, LEN(XC!G78)), """"),
  IFERROR(FILTER(SWIMMING!G78, LEN(SWIMMING!G78)), """"),
  IFERROR(FILTER(WTEN!G78, LEN(WTEN!G78)), """"),
  IFERROR(FILTE"&amp;"R(TF!G78, LEN(TF!G78)), """"),
  IFERROR(FILTER(WGOLF!G78:G1000, LEN(WGOLF!G78)), """"),
  IFERROR(FILTER(WBB!G78, LEN(WBB!G78)), """"),
  IFERROR(FILTER(MBB!G78, LEN(MBB!G78)), """"),
  IFERROR(FILTER(WLAX!G78, LEN(WLAX!G78)), """"),
  IFERROR(FILTER(MLA"&amp;"X!G78, LEN(MLAX!G78)), """"),
  IFERROR(FILTER(SOFT!G78, LEN(SOFT!G78)), """"),
  IFERROR(FILTER(BASE!G78, LEN(BASE!G78)), """"),
  IFERROR(FILTER(ESPORTS!G78, LEN(ESPORTS!G78)), """")
)
"),"")</f>
        <v/>
      </c>
      <c r="H78" s="11" t="str">
        <f>IFERROR(__xludf.DUMMYFUNCTION("TEXTJOIN(
  CHAR(10) &amp; CHAR(10),
  TRUE,
  IFERROR(FILTER(WSO!H78, LEN(WSO!H78)), """"),
  IFERROR(FILTER(MSO!H78, LEN(MSO!H78)), """"),
  IFERROR(FILTER(FH!H78, LEN(FH!H78)), """"),
  IFERROR(FILTER(MGOLF!H78, LEN(MGOLF!H78)), """"),
  IFERROR(FILTER(Foo"&amp;"tball!H78, LEN(Football!H78)), """"),
  IFERROR(FILTER(WVB!H78, LEN(WVB!H78)), """"),
  IFERROR(FILTER(XC!H78, LEN(XC!H78)), """"),
  IFERROR(FILTER(SWIMMING!H78, LEN(SWIMMING!H78)), """"),
  IFERROR(FILTER(WTEN!H78, LEN(WTEN!H78)), """"),
  IFERROR(FILTE"&amp;"R(TF!H78, LEN(TF!H78)), """"),
  IFERROR(FILTER(WGOLF!H78, LEN(WGOLF!H78)), """"),
  IFERROR(FILTER(WBB!H78, LEN(WBB!H78)), """"),
  IFERROR(FILTER(MBB!H78, LEN(MBB!H78)), """"),
  IFERROR(FILTER(WLAX!H78, LEN(WLAX!H78)), """"),
  IFERROR(FILTER(MLAX!H78,"&amp;" LEN(MLAX!H78)), """"),
  IFERROR(FILTER(SOFT!H78, LEN(SOFT!H78)), """"),
  IFERROR(FILTER(BASE!H78, LEN(BASE!H78)), """"),
  IFERROR(FILTER(ESPORTS!H78, LEN(ESPORTS!H78)), """")
)
"),"")</f>
        <v/>
      </c>
      <c r="I78" s="11" t="str">
        <f>IFERROR(__xludf.DUMMYFUNCTION("TEXTJOIN(
  CHAR(10) &amp; CHAR(10),
  TRUE,
  IFERROR(ARRAYFORMULA(TEXT(FILTER(WSO!F78, LEN(WSO!F78)), ""h:mm AM/PM"")), """"),
  IFERROR(ARRAYFORMULA(TEXT(FILTER(MSO!F78, LEN(MSO!F78)), ""h:mm AM/PM"")), """"),
  IFERROR(ARRAYFORMULA(TEXT(FILTER(FH!F78, LEN"&amp;"(FH!F78)), ""h:mm AM/PM"")), """"),
  IFERROR(ARRAYFORMULA(TEXT(FILTER(MGOLF!F78, LEN(MGOLF!F78)), ""h:mm AM/PM"")), """"),
  IFERROR(ARRAYFORMULA(TEXT(FILTER(Football!F78, LEN(Football!F78)), ""h:mm AM/PM"")), """"),
  IFERROR(ARRAYFORMULA(TEXT(FILTER(WV"&amp;"B!F78, LEN(WVB!F78)), ""h:mm AM/PM"")), """"),
  IFERROR(ARRAYFORMULA(TEXT(FILTER(XC!F78, LEN(XC!F78)), ""h:mm AM/PM"")), """"),
  IFERROR(ARRAYFORMULA(TEXT(FILTER(SWIMMING!F78, LEN(SWIMMING!F78)), ""h:mm AM/PM"")), """"),
  IFERROR(ARRAYFORMULA(TEXT(FILT"&amp;"ER(WTEN!F78, LEN(WTEN!F78)), ""h:mm AM/PM"")), """"),
  IFERROR(ARRAYFORMULA(TEXT(FILTER(TF!F78, LEN(TF!F78)), ""h:mm AM/PM"")), """"),
  IFERROR(ARRAYFORMULA(TEXT(FILTER(WGOLF!F78, LEN(WGOLF!F78)), ""h:mm AM/PM"")), """"),
  IFERROR(ARRAYFORMULA(TEXT(FIL"&amp;"TER(WBB!F78, LEN(WBB!F78)), ""h:mm AM/PM"")), """"),
  IFERROR(ARRAYFORMULA(TEXT(FILTER(MBB!F78, LEN(MBB!F78)), ""h:mm AM/PM"")), """"),
  IFERROR(ARRAYFORMULA(TEXT(FILTER(WLAX!F78, LEN(WLAX!F78)), ""h:mm AM/PM"")), """"),
  IFERROR(ARRAYFORMULA(TEXT(FILT"&amp;"ER(MLAX!F78, LEN(MLAX!F78)), ""h:mm AM/PM"")), """"),
  IFERROR(ARRAYFORMULA(TEXT(FILTER(SOFT!F78, LEN(SOFT!F78)), ""h:mm AM/PM"")), """"),
  IFERROR(ARRAYFORMULA(TEXT(FILTER(BASE!F78, LEN(BASE!F78)), ""h:mm AM/PM"")), """"),
  IFERROR(ARRAYFORMULA(TEXT(F"&amp;"ILTER(ESPORTS!F78, LEN(ESPORTS!F78)), ""h:mm AM/PM"")), """")
)
"),"")</f>
        <v/>
      </c>
      <c r="J78" s="12" t="str">
        <f>IFERROR(__xludf.DUMMYFUNCTION("IFERROR(
 TEXTJOIN(
   CHAR(10) &amp; CHAR(10),
   TRUE,
   FILTER(
     FLATTEN({
       WSO!P78;
       MSO!P78;
       FH!P78;
       MGOLF!P78;
       Football!P78;
       WVB!P78;
       XC!P78;
       SWIMMING!P78;
       WTEN!P78;
       TF!P78;
      "&amp;" WGOLF!P78;
       WBB!P78;
       MBB!P78;
       WLAX!P78;
       MLAX!P78;
       SOFT!P78;
       BASE!P78;
       ESPORTS!P78
     }),
     (FLATTEN({
       WSO!P78;
       MSO!P78;
       FH!P78;
       MGOLF!P78;
       Football!P78;
       WVB!P7"&amp;"8;
       XC!P78;
       SWIMMING!P78;
       WTEN!P78;
       TF!P78;
       WGOLF!P78;
       WBB!P78;
       MBB!P78;
       WLAX!P78;
       MLAX!P78;
       SOFT!P78;
       BASE!P78;
       ESPORTS!P78
     }) &lt;&gt; """") *
     (FLATTEN({
       WSO!P"&amp;"78;
       MSO!P78;
       FH!P78;
       MGOLF!P78;
       Football!P78;
       WVB!P78;
       XC!P78;
       SWIMMING!P78;
       WTEN!P78;
       TF!P78;
       WGOLF!P78;
       WBB!P78;
       MBB!P78;
       WLAX!P78;
       MLAX!P78;
       SOFT!P"&amp;"78;
       BASE!P78;
       ESPORTS!P78
     }) &lt;&gt; ""Status"")
   )
 ),
 """"
)
"),"")</f>
        <v/>
      </c>
    </row>
    <row r="79" ht="22.5" customHeight="1">
      <c r="A79" s="6">
        <v>78.0</v>
      </c>
      <c r="B79" s="11"/>
      <c r="C79" s="7">
        <v>46312.0</v>
      </c>
      <c r="D79" s="8" t="str">
        <f t="shared" si="1"/>
        <v>Saturday</v>
      </c>
      <c r="E79" s="9" t="str">
        <f>TEXTJOIN(
  CHAR(10) &amp; CHAR(10),
  TRUE,
  IFERROR(WSO!E79, ""),
  IFERROR(MSO!E79, ""),
  IFERROR(FH!E79, ""),
  IFERROR(MGOLF!E79, ""),
  IFERROR(Football!E79, ""),
  IFERROR(WVB!E79, ""),
  IFERROR(XC!E79, ""),
  IFERROR(SWIMMING!E79, ""),
  IFERROR(WTEN!E79, ""),
  IFERROR(TF!E79, ""),
  IFERROR(WGOLF!E79, ""),
  IFERROR(WBB!E79, ""),
  IFERROR(MBB!E79, ""),
  IFERROR(WLAX!E79, ""),
  IFERROR(MLAX!E79, ""),
  IFERROR(SOFT!E79, ""),
  IFERROR(BASE!E79, ""),
  IFERROR(ESPORTS!E79, "")
)
</f>
        <v>WSO
MSO</v>
      </c>
      <c r="F79" s="10" t="str">
        <f>IFERROR(__xludf.DUMMYFUNCTION("TEXTJOIN(
  CHAR(10) &amp; CHAR(10),
  TRUE,
  IFERROR(TEXT(FILTER(WSO!F79, LEN(WSO!F79)), ""h:mm AM/PM""), """"),
  IFERROR(TEXT(FILTER(MSO!F79, LEN(MSO!F79)), ""h:mm AM/PM""), """"),
  IFERROR(TEXT(FILTER(FH!F79, LEN(FH!F79)), ""h:mm AM/PM""), """"),
  IFER"&amp;"ROR(TEXT(FILTER(MGOLF!F79, LEN(MGOLF!F79)), ""h:mm AM/PM""), """"),
  IFERROR(TEXT(FILTER(Football!F79, LEN(Football!F79)), ""h:mm AM/PM""), """"),
  IFERROR(TEXT(FILTER(WVB!F79, LEN(WVB!F79)), ""h:mm AM/PM""), """"),
  IFERROR(TEXT(FILTER(XC!F79, LEN(XC!"&amp;"F79)), ""h:mm AM/PM""), """"),
  IFERROR(TEXT(FILTER(SWIMMING!F79, LEN(SWIMMING!F79)), ""h:mm AM/PM""), """"),
  IFERROR(TEXT(FILTER(WTEN!F79, LEN(WTEN!F79)), ""h:mm AM/PM""), """"),
  IFERROR(TEXT(FILTER(TF!F79, LEN(TF!F79)), ""h:mm AM/PM""), """"),
  IF"&amp;"ERROR(TEXT(FILTER(WGOLF!F79, LEN(WGOLF!F79)), ""h:mm AM/PM""), """"),
  IFERROR(TEXT(FILTER(WBB!F79, LEN(WBB!F79)), ""h:mm AM/PM""), """"),
  IFERROR(TEXT(FILTER(MBB!F79, LEN(MBB!F79)), ""h:mm AM/PM""), """"),
  IFERROR(TEXT(FILTER(WLAX!F79, LEN(WLAX!F79)"&amp;"), ""h:mm AM/PM""), """"),
  IFERROR(TEXT(FILTER(MLAX!F79, LEN(MLAX!F79)), ""h:mm AM/PM""), """"),
  IFERROR(TEXT(FILTER(SOFT!F79, LEN(SOFT!F79)), ""h:mm AM/PM""), """"),
  IFERROR(TEXT(FILTER(BASE!F79, LEN(BASE!F79)), ""h:mm AM/PM""), """"),
  IFERROR(TE"&amp;"XT(FILTER(ESPORTS!F79, LEN(ESPORTS!F79)), ""h:mm AM/PM""), """")
)
"),"3:30 PM
TBD")</f>
        <v>3:30 PM
TBD</v>
      </c>
      <c r="G79" s="11" t="str">
        <f>IFERROR(__xludf.DUMMYFUNCTION("TEXTJOIN(
  CHAR(10) &amp; CHAR(10),
  TRUE,
  IFERROR(FILTER(WSO!G79, LEN(WSO!G79)), """"),
  IFERROR(FILTER(MSO!G79, LEN(MSO!G79)), """"),
  IFERROR(FILTER(FH!G79, LEN(FH!G79)), """"),
  IFERROR(FILTER(MGOLF!G79, LEN(MGOLF!G79)), """"),
  IFERROR(FILTER(Foo"&amp;"tball!G79, LEN(Football!G79)), """"),
  IFERROR(FILTER(WVB!G79, LEN(WVB!G79)), """"),
  IFERROR(FILTER(XC!G79, LEN(XC!G79)), """"),
  IFERROR(FILTER(SWIMMING!G79, LEN(SWIMMING!G79)), """"),
  IFERROR(FILTER(WTEN!G79, LEN(WTEN!G79)), """"),
  IFERROR(FILTE"&amp;"R(TF!G79, LEN(TF!G79)), """"),
  IFERROR(FILTER(WGOLF!G79:G1000, LEN(WGOLF!G79)), """"),
  IFERROR(FILTER(WBB!G79, LEN(WBB!G79)), """"),
  IFERROR(FILTER(MBB!G79, LEN(MBB!G79)), """"),
  IFERROR(FILTER(WLAX!G79, LEN(WLAX!G79)), """"),
  IFERROR(FILTER(MLA"&amp;"X!G79, LEN(MLAX!G79)), """"),
  IFERROR(FILTER(SOFT!G79, LEN(SOFT!G79)), """"),
  IFERROR(FILTER(BASE!G79, LEN(BASE!G79)), """"),
  IFERROR(FILTER(ESPORTS!G79, LEN(ESPORTS!G79)), """")
)
"),"Lyndon State
Lyndon")</f>
        <v>Lyndon State
Lyndon</v>
      </c>
      <c r="H79" s="11" t="str">
        <f>IFERROR(__xludf.DUMMYFUNCTION("TEXTJOIN(
  CHAR(10) &amp; CHAR(10),
  TRUE,
  IFERROR(FILTER(WSO!H79, LEN(WSO!H79)), """"),
  IFERROR(FILTER(MSO!H79, LEN(MSO!H79)), """"),
  IFERROR(FILTER(FH!H79, LEN(FH!H79)), """"),
  IFERROR(FILTER(MGOLF!H79, LEN(MGOLF!H79)), """"),
  IFERROR(FILTER(Foo"&amp;"tball!H79, LEN(Football!H79)), """"),
  IFERROR(FILTER(WVB!H79, LEN(WVB!H79)), """"),
  IFERROR(FILTER(XC!H79, LEN(XC!H79)), """"),
  IFERROR(FILTER(SWIMMING!H79, LEN(SWIMMING!H79)), """"),
  IFERROR(FILTER(WTEN!H79, LEN(WTEN!H79)), """"),
  IFERROR(FILTE"&amp;"R(TF!H79, LEN(TF!H79)), """"),
  IFERROR(FILTER(WGOLF!H79, LEN(WGOLF!H79)), """"),
  IFERROR(FILTER(WBB!H79, LEN(WBB!H79)), """"),
  IFERROR(FILTER(MBB!H79, LEN(MBB!H79)), """"),
  IFERROR(FILTER(WLAX!H79, LEN(WLAX!H79)), """"),
  IFERROR(FILTER(MLAX!H79,"&amp;" LEN(MLAX!H79)), """"),
  IFERROR(FILTER(SOFT!H79, LEN(SOFT!H79)), """"),
  IFERROR(FILTER(BASE!H79, LEN(BASE!H79)), """"),
  IFERROR(FILTER(ESPORTS!H79, LEN(ESPORTS!H79)), """")
)
"),"Home
Home")</f>
        <v>Home
Home</v>
      </c>
      <c r="I79" s="11" t="str">
        <f>IFERROR(__xludf.DUMMYFUNCTION("TEXTJOIN(
  CHAR(10) &amp; CHAR(10),
  TRUE,
  IFERROR(ARRAYFORMULA(TEXT(FILTER(WSO!F79, LEN(WSO!F79)), ""h:mm AM/PM"")), """"),
  IFERROR(ARRAYFORMULA(TEXT(FILTER(MSO!F79, LEN(MSO!F79)), ""h:mm AM/PM"")), """"),
  IFERROR(ARRAYFORMULA(TEXT(FILTER(FH!F79, LEN"&amp;"(FH!F79)), ""h:mm AM/PM"")), """"),
  IFERROR(ARRAYFORMULA(TEXT(FILTER(MGOLF!F79, LEN(MGOLF!F79)), ""h:mm AM/PM"")), """"),
  IFERROR(ARRAYFORMULA(TEXT(FILTER(Football!F79, LEN(Football!F79)), ""h:mm AM/PM"")), """"),
  IFERROR(ARRAYFORMULA(TEXT(FILTER(WV"&amp;"B!F79, LEN(WVB!F79)), ""h:mm AM/PM"")), """"),
  IFERROR(ARRAYFORMULA(TEXT(FILTER(XC!F79, LEN(XC!F79)), ""h:mm AM/PM"")), """"),
  IFERROR(ARRAYFORMULA(TEXT(FILTER(SWIMMING!F79, LEN(SWIMMING!F79)), ""h:mm AM/PM"")), """"),
  IFERROR(ARRAYFORMULA(TEXT(FILT"&amp;"ER(WTEN!F79, LEN(WTEN!F79)), ""h:mm AM/PM"")), """"),
  IFERROR(ARRAYFORMULA(TEXT(FILTER(TF!F79, LEN(TF!F79)), ""h:mm AM/PM"")), """"),
  IFERROR(ARRAYFORMULA(TEXT(FILTER(WGOLF!F79, LEN(WGOLF!F79)), ""h:mm AM/PM"")), """"),
  IFERROR(ARRAYFORMULA(TEXT(FIL"&amp;"TER(WBB!F79, LEN(WBB!F79)), ""h:mm AM/PM"")), """"),
  IFERROR(ARRAYFORMULA(TEXT(FILTER(MBB!F79, LEN(MBB!F79)), ""h:mm AM/PM"")), """"),
  IFERROR(ARRAYFORMULA(TEXT(FILTER(WLAX!F79, LEN(WLAX!F79)), ""h:mm AM/PM"")), """"),
  IFERROR(ARRAYFORMULA(TEXT(FILT"&amp;"ER(MLAX!F79, LEN(MLAX!F79)), ""h:mm AM/PM"")), """"),
  IFERROR(ARRAYFORMULA(TEXT(FILTER(SOFT!F79, LEN(SOFT!F79)), ""h:mm AM/PM"")), """"),
  IFERROR(ARRAYFORMULA(TEXT(FILTER(BASE!F79, LEN(BASE!F79)), ""h:mm AM/PM"")), """"),
  IFERROR(ARRAYFORMULA(TEXT(F"&amp;"ILTER(ESPORTS!F79, LEN(ESPORTS!F79)), ""h:mm AM/PM"")), """")
)
"),"3:30 PM
TBD")</f>
        <v>3:30 PM
TBD</v>
      </c>
      <c r="J79" s="12" t="str">
        <f>IFERROR(__xludf.DUMMYFUNCTION("IFERROR(
 TEXTJOIN(
   CHAR(10) &amp; CHAR(10),
   TRUE,
   FILTER(
     FLATTEN({
       WSO!P79;
       MSO!P79;
       FH!P79;
       MGOLF!P79;
       Football!P79;
       WVB!P79;
       XC!P79;
       SWIMMING!P79;
       WTEN!P79;
       TF!P79;
      "&amp;" WGOLF!P79;
       WBB!P79;
       MBB!P79;
       WLAX!P79;
       MLAX!P79;
       SOFT!P79;
       BASE!P79;
       ESPORTS!P79
     }),
     (FLATTEN({
       WSO!P79;
       MSO!P79;
       FH!P79;
       MGOLF!P79;
       Football!P79;
       WVB!P7"&amp;"9;
       XC!P79;
       SWIMMING!P79;
       WTEN!P79;
       TF!P79;
       WGOLF!P79;
       WBB!P79;
       MBB!P79;
       WLAX!P79;
       MLAX!P79;
       SOFT!P79;
       BASE!P79;
       ESPORTS!P79
     }) &lt;&gt; """") *
     (FLATTEN({
       WSO!P"&amp;"79;
       MSO!P79;
       FH!P79;
       MGOLF!P79;
       Football!P79;
       WVB!P79;
       XC!P79;
       SWIMMING!P79;
       WTEN!P79;
       TF!P79;
       WGOLF!P79;
       WBB!P79;
       MBB!P79;
       WLAX!P79;
       MLAX!P79;
       SOFT!P"&amp;"79;
       BASE!P79;
       ESPORTS!P79
     }) &lt;&gt; ""Status"")
   )
 ),
 """"
)
"),"⌛️ Pending
⌛️ Pending")</f>
        <v>⌛️ Pending
⌛️ Pending</v>
      </c>
    </row>
    <row r="80" ht="22.5" customHeight="1">
      <c r="A80" s="6">
        <v>79.0</v>
      </c>
      <c r="B80" s="11"/>
      <c r="C80" s="7">
        <v>46313.0</v>
      </c>
      <c r="D80" s="8" t="str">
        <f t="shared" si="1"/>
        <v>Sunday</v>
      </c>
      <c r="E80" s="9" t="str">
        <f>TEXTJOIN(
  CHAR(10) &amp; CHAR(10),
  TRUE,
  IFERROR(WSO!E80, ""),
  IFERROR(MSO!E80, ""),
  IFERROR(FH!E80, ""),
  IFERROR(MGOLF!E80, ""),
  IFERROR(Football!E80, ""),
  IFERROR(WVB!E80, ""),
  IFERROR(XC!E80, ""),
  IFERROR(SWIMMING!E80, ""),
  IFERROR(WTEN!E80, ""),
  IFERROR(TF!E80, ""),
  IFERROR(WGOLF!E80, ""),
  IFERROR(WBB!E80, ""),
  IFERROR(MBB!E80, ""),
  IFERROR(WLAX!E80, ""),
  IFERROR(MLAX!E80, ""),
  IFERROR(SOFT!E80, ""),
  IFERROR(BASE!E80, ""),
  IFERROR(ESPORTS!E80, "")
)
</f>
        <v>MSO</v>
      </c>
      <c r="F80" s="10" t="str">
        <f>IFERROR(__xludf.DUMMYFUNCTION("TEXTJOIN(
  CHAR(10) &amp; CHAR(10),
  TRUE,
  IFERROR(TEXT(FILTER(WSO!F80, LEN(WSO!F80)), ""h:mm AM/PM""), """"),
  IFERROR(TEXT(FILTER(MSO!F80, LEN(MSO!F80)), ""h:mm AM/PM""), """"),
  IFERROR(TEXT(FILTER(FH!F80, LEN(FH!F80)), ""h:mm AM/PM""), """"),
  IFER"&amp;"ROR(TEXT(FILTER(MGOLF!F80, LEN(MGOLF!F80)), ""h:mm AM/PM""), """"),
  IFERROR(TEXT(FILTER(Football!F80, LEN(Football!F80)), ""h:mm AM/PM""), """"),
  IFERROR(TEXT(FILTER(WVB!F80, LEN(WVB!F80)), ""h:mm AM/PM""), """"),
  IFERROR(TEXT(FILTER(XC!F80, LEN(XC!"&amp;"F80)), ""h:mm AM/PM""), """"),
  IFERROR(TEXT(FILTER(SWIMMING!F80, LEN(SWIMMING!F80)), ""h:mm AM/PM""), """"),
  IFERROR(TEXT(FILTER(WTEN!F80, LEN(WTEN!F80)), ""h:mm AM/PM""), """"),
  IFERROR(TEXT(FILTER(TF!F80, LEN(TF!F80)), ""h:mm AM/PM""), """"),
  IF"&amp;"ERROR(TEXT(FILTER(WGOLF!F80, LEN(WGOLF!F80)), ""h:mm AM/PM""), """"),
  IFERROR(TEXT(FILTER(WBB!F80, LEN(WBB!F80)), ""h:mm AM/PM""), """"),
  IFERROR(TEXT(FILTER(MBB!F80, LEN(MBB!F80)), ""h:mm AM/PM""), """"),
  IFERROR(TEXT(FILTER(WLAX!F80, LEN(WLAX!F80)"&amp;"), ""h:mm AM/PM""), """"),
  IFERROR(TEXT(FILTER(MLAX!F80, LEN(MLAX!F80)), ""h:mm AM/PM""), """"),
  IFERROR(TEXT(FILTER(SOFT!F80, LEN(SOFT!F80)), ""h:mm AM/PM""), """"),
  IFERROR(TEXT(FILTER(BASE!F80, LEN(BASE!F80)), ""h:mm AM/PM""), """"),
  IFERROR(TE"&amp;"XT(FILTER(ESPORTS!F80, LEN(ESPORTS!F80)), ""h:mm AM/PM""), """")
)
"),"TBD")</f>
        <v>TBD</v>
      </c>
      <c r="G80" s="11" t="str">
        <f>IFERROR(__xludf.DUMMYFUNCTION("TEXTJOIN(
  CHAR(10) &amp; CHAR(10),
  TRUE,
  IFERROR(FILTER(WSO!G80, LEN(WSO!G80)), """"),
  IFERROR(FILTER(MSO!G80, LEN(MSO!G80)), """"),
  IFERROR(FILTER(FH!G80, LEN(FH!G80)), """"),
  IFERROR(FILTER(MGOLF!G80, LEN(MGOLF!G80)), """"),
  IFERROR(FILTER(Foo"&amp;"tball!G80, LEN(Football!G80)), """"),
  IFERROR(FILTER(WVB!G80, LEN(WVB!G80)), """"),
  IFERROR(FILTER(XC!G80, LEN(XC!G80)), """"),
  IFERROR(FILTER(SWIMMING!G80, LEN(SWIMMING!G80)), """"),
  IFERROR(FILTER(WTEN!G80, LEN(WTEN!G80)), """"),
  IFERROR(FILTE"&amp;"R(TF!G80, LEN(TF!G80)), """"),
  IFERROR(FILTER(WGOLF!G80:G1000, LEN(WGOLF!G80)), """"),
  IFERROR(FILTER(WBB!G80, LEN(WBB!G80)), """"),
  IFERROR(FILTER(MBB!G80, LEN(MBB!G80)), """"),
  IFERROR(FILTER(WLAX!G80, LEN(WLAX!G80)), """"),
  IFERROR(FILTER(MLA"&amp;"X!G80, LEN(MLAX!G80)), """"),
  IFERROR(FILTER(SOFT!G80, LEN(SOFT!G80)), """"),
  IFERROR(FILTER(BASE!G80, LEN(BASE!G80)), """"),
  IFERROR(FILTER(ESPORTS!G80, LEN(ESPORTS!G80)), """")
)
"),"Conn College")</f>
        <v>Conn College</v>
      </c>
      <c r="H80" s="11" t="str">
        <f>IFERROR(__xludf.DUMMYFUNCTION("TEXTJOIN(
  CHAR(10) &amp; CHAR(10),
  TRUE,
  IFERROR(FILTER(WSO!H80, LEN(WSO!H80)), """"),
  IFERROR(FILTER(MSO!H80, LEN(MSO!H80)), """"),
  IFERROR(FILTER(FH!H80, LEN(FH!H80)), """"),
  IFERROR(FILTER(MGOLF!H80, LEN(MGOLF!H80)), """"),
  IFERROR(FILTER(Foo"&amp;"tball!H80, LEN(Football!H80)), """"),
  IFERROR(FILTER(WVB!H80, LEN(WVB!H80)), """"),
  IFERROR(FILTER(XC!H80, LEN(XC!H80)), """"),
  IFERROR(FILTER(SWIMMING!H80, LEN(SWIMMING!H80)), """"),
  IFERROR(FILTER(WTEN!H80, LEN(WTEN!H80)), """"),
  IFERROR(FILTE"&amp;"R(TF!H80, LEN(TF!H80)), """"),
  IFERROR(FILTER(WGOLF!H80, LEN(WGOLF!H80)), """"),
  IFERROR(FILTER(WBB!H80, LEN(WBB!H80)), """"),
  IFERROR(FILTER(MBB!H80, LEN(MBB!H80)), """"),
  IFERROR(FILTER(WLAX!H80, LEN(WLAX!H80)), """"),
  IFERROR(FILTER(MLAX!H80,"&amp;" LEN(MLAX!H80)), """"),
  IFERROR(FILTER(SOFT!H80, LEN(SOFT!H80)), """"),
  IFERROR(FILTER(BASE!H80, LEN(BASE!H80)), """"),
  IFERROR(FILTER(ESPORTS!H80, LEN(ESPORTS!H80)), """")
)
"),"Home")</f>
        <v>Home</v>
      </c>
      <c r="I80" s="11" t="str">
        <f>IFERROR(__xludf.DUMMYFUNCTION("TEXTJOIN(
  CHAR(10) &amp; CHAR(10),
  TRUE,
  IFERROR(ARRAYFORMULA(TEXT(FILTER(WSO!F80, LEN(WSO!F80)), ""h:mm AM/PM"")), """"),
  IFERROR(ARRAYFORMULA(TEXT(FILTER(MSO!F80, LEN(MSO!F80)), ""h:mm AM/PM"")), """"),
  IFERROR(ARRAYFORMULA(TEXT(FILTER(FH!F80, LEN"&amp;"(FH!F80)), ""h:mm AM/PM"")), """"),
  IFERROR(ARRAYFORMULA(TEXT(FILTER(MGOLF!F80, LEN(MGOLF!F80)), ""h:mm AM/PM"")), """"),
  IFERROR(ARRAYFORMULA(TEXT(FILTER(Football!F80, LEN(Football!F80)), ""h:mm AM/PM"")), """"),
  IFERROR(ARRAYFORMULA(TEXT(FILTER(WV"&amp;"B!F80, LEN(WVB!F80)), ""h:mm AM/PM"")), """"),
  IFERROR(ARRAYFORMULA(TEXT(FILTER(XC!F80, LEN(XC!F80)), ""h:mm AM/PM"")), """"),
  IFERROR(ARRAYFORMULA(TEXT(FILTER(SWIMMING!F80, LEN(SWIMMING!F80)), ""h:mm AM/PM"")), """"),
  IFERROR(ARRAYFORMULA(TEXT(FILT"&amp;"ER(WTEN!F80, LEN(WTEN!F80)), ""h:mm AM/PM"")), """"),
  IFERROR(ARRAYFORMULA(TEXT(FILTER(TF!F80, LEN(TF!F80)), ""h:mm AM/PM"")), """"),
  IFERROR(ARRAYFORMULA(TEXT(FILTER(WGOLF!F80, LEN(WGOLF!F80)), ""h:mm AM/PM"")), """"),
  IFERROR(ARRAYFORMULA(TEXT(FIL"&amp;"TER(WBB!F80, LEN(WBB!F80)), ""h:mm AM/PM"")), """"),
  IFERROR(ARRAYFORMULA(TEXT(FILTER(MBB!F80, LEN(MBB!F80)), ""h:mm AM/PM"")), """"),
  IFERROR(ARRAYFORMULA(TEXT(FILTER(WLAX!F80, LEN(WLAX!F80)), ""h:mm AM/PM"")), """"),
  IFERROR(ARRAYFORMULA(TEXT(FILT"&amp;"ER(MLAX!F80, LEN(MLAX!F80)), ""h:mm AM/PM"")), """"),
  IFERROR(ARRAYFORMULA(TEXT(FILTER(SOFT!F80, LEN(SOFT!F80)), ""h:mm AM/PM"")), """"),
  IFERROR(ARRAYFORMULA(TEXT(FILTER(BASE!F80, LEN(BASE!F80)), ""h:mm AM/PM"")), """"),
  IFERROR(ARRAYFORMULA(TEXT(F"&amp;"ILTER(ESPORTS!F80, LEN(ESPORTS!F80)), ""h:mm AM/PM"")), """")
)
"),"TBD")</f>
        <v>TBD</v>
      </c>
      <c r="J80" s="12" t="str">
        <f>IFERROR(__xludf.DUMMYFUNCTION("IFERROR(
 TEXTJOIN(
   CHAR(10) &amp; CHAR(10),
   TRUE,
   FILTER(
     FLATTEN({
       WSO!P80;
       MSO!P80;
       FH!P80;
       MGOLF!P80;
       Football!P80;
       WVB!P80;
       XC!P80;
       SWIMMING!P80;
       WTEN!P80;
       TF!P80;
      "&amp;" WGOLF!P80;
       WBB!P80;
       MBB!P80;
       WLAX!P80;
       MLAX!P80;
       SOFT!P80;
       BASE!P80;
       ESPORTS!P80
     }),
     (FLATTEN({
       WSO!P80;
       MSO!P80;
       FH!P80;
       MGOLF!P80;
       Football!P80;
       WVB!P8"&amp;"0;
       XC!P80;
       SWIMMING!P80;
       WTEN!P80;
       TF!P80;
       WGOLF!P80;
       WBB!P80;
       MBB!P80;
       WLAX!P80;
       MLAX!P80;
       SOFT!P80;
       BASE!P80;
       ESPORTS!P80
     }) &lt;&gt; """") *
     (FLATTEN({
       WSO!P"&amp;"80;
       MSO!P80;
       FH!P80;
       MGOLF!P80;
       Football!P80;
       WVB!P80;
       XC!P80;
       SWIMMING!P80;
       WTEN!P80;
       TF!P80;
       WGOLF!P80;
       WBB!P80;
       MBB!P80;
       WLAX!P80;
       MLAX!P80;
       SOFT!P"&amp;"80;
       BASE!P80;
       ESPORTS!P80
     }) &lt;&gt; ""Status"")
   )
 ),
 """"
)
"),"⌛️ Pending")</f>
        <v>⌛️ Pending</v>
      </c>
    </row>
    <row r="81" ht="22.5" customHeight="1">
      <c r="A81" s="6">
        <v>80.0</v>
      </c>
      <c r="B81" s="11"/>
      <c r="C81" s="7">
        <v>46314.0</v>
      </c>
      <c r="D81" s="8" t="str">
        <f t="shared" si="1"/>
        <v>Monday</v>
      </c>
      <c r="E81" s="9" t="str">
        <f>TEXTJOIN(
  CHAR(10) &amp; CHAR(10),
  TRUE,
  IFERROR(WSO!E81, ""),
  IFERROR(MSO!E81, ""),
  IFERROR(FH!E81, ""),
  IFERROR(MGOLF!E81, ""),
  IFERROR(Football!E81, ""),
  IFERROR(WVB!E81, ""),
  IFERROR(XC!E81, ""),
  IFERROR(SWIMMING!E81, ""),
  IFERROR(WTEN!E81, ""),
  IFERROR(TF!E81, ""),
  IFERROR(WGOLF!E81, ""),
  IFERROR(WBB!E81, ""),
  IFERROR(MBB!E81, ""),
  IFERROR(WLAX!E81, ""),
  IFERROR(MLAX!E81, ""),
  IFERROR(SOFT!E81, ""),
  IFERROR(BASE!E81, ""),
  IFERROR(ESPORTS!E81, "")
)
</f>
        <v/>
      </c>
      <c r="F81" s="10" t="str">
        <f>IFERROR(__xludf.DUMMYFUNCTION("TEXTJOIN(
  CHAR(10) &amp; CHAR(10),
  TRUE,
  IFERROR(TEXT(FILTER(WSO!F81, LEN(WSO!F81)), ""h:mm AM/PM""), """"),
  IFERROR(TEXT(FILTER(MSO!F81, LEN(MSO!F81)), ""h:mm AM/PM""), """"),
  IFERROR(TEXT(FILTER(FH!F81, LEN(FH!F81)), ""h:mm AM/PM""), """"),
  IFER"&amp;"ROR(TEXT(FILTER(MGOLF!F81, LEN(MGOLF!F81)), ""h:mm AM/PM""), """"),
  IFERROR(TEXT(FILTER(Football!F81, LEN(Football!F81)), ""h:mm AM/PM""), """"),
  IFERROR(TEXT(FILTER(WVB!F81, LEN(WVB!F81)), ""h:mm AM/PM""), """"),
  IFERROR(TEXT(FILTER(XC!F81, LEN(XC!"&amp;"F81)), ""h:mm AM/PM""), """"),
  IFERROR(TEXT(FILTER(SWIMMING!F81, LEN(SWIMMING!F81)), ""h:mm AM/PM""), """"),
  IFERROR(TEXT(FILTER(WTEN!F81, LEN(WTEN!F81)), ""h:mm AM/PM""), """"),
  IFERROR(TEXT(FILTER(TF!F81, LEN(TF!F81)), ""h:mm AM/PM""), """"),
  IF"&amp;"ERROR(TEXT(FILTER(WGOLF!F81, LEN(WGOLF!F81)), ""h:mm AM/PM""), """"),
  IFERROR(TEXT(FILTER(WBB!F81, LEN(WBB!F81)), ""h:mm AM/PM""), """"),
  IFERROR(TEXT(FILTER(MBB!F81, LEN(MBB!F81)), ""h:mm AM/PM""), """"),
  IFERROR(TEXT(FILTER(WLAX!F81, LEN(WLAX!F81)"&amp;"), ""h:mm AM/PM""), """"),
  IFERROR(TEXT(FILTER(MLAX!F81, LEN(MLAX!F81)), ""h:mm AM/PM""), """"),
  IFERROR(TEXT(FILTER(SOFT!F81, LEN(SOFT!F81)), ""h:mm AM/PM""), """"),
  IFERROR(TEXT(FILTER(BASE!F81, LEN(BASE!F81)), ""h:mm AM/PM""), """"),
  IFERROR(TE"&amp;"XT(FILTER(ESPORTS!F81, LEN(ESPORTS!F81)), ""h:mm AM/PM""), """")
)
"),"")</f>
        <v/>
      </c>
      <c r="G81" s="11" t="str">
        <f>IFERROR(__xludf.DUMMYFUNCTION("TEXTJOIN(
  CHAR(10) &amp; CHAR(10),
  TRUE,
  IFERROR(FILTER(WSO!G81, LEN(WSO!G81)), """"),
  IFERROR(FILTER(MSO!G81, LEN(MSO!G81)), """"),
  IFERROR(FILTER(FH!G81, LEN(FH!G81)), """"),
  IFERROR(FILTER(MGOLF!G81, LEN(MGOLF!G81)), """"),
  IFERROR(FILTER(Foo"&amp;"tball!G81, LEN(Football!G81)), """"),
  IFERROR(FILTER(WVB!G81, LEN(WVB!G81)), """"),
  IFERROR(FILTER(XC!G81, LEN(XC!G81)), """"),
  IFERROR(FILTER(SWIMMING!G81, LEN(SWIMMING!G81)), """"),
  IFERROR(FILTER(WTEN!G81, LEN(WTEN!G81)), """"),
  IFERROR(FILTE"&amp;"R(TF!G81, LEN(TF!G81)), """"),
  IFERROR(FILTER(WGOLF!G81:G1000, LEN(WGOLF!G81)), """"),
  IFERROR(FILTER(WBB!G81, LEN(WBB!G81)), """"),
  IFERROR(FILTER(MBB!G81, LEN(MBB!G81)), """"),
  IFERROR(FILTER(WLAX!G81, LEN(WLAX!G81)), """"),
  IFERROR(FILTER(MLA"&amp;"X!G81, LEN(MLAX!G81)), """"),
  IFERROR(FILTER(SOFT!G81, LEN(SOFT!G81)), """"),
  IFERROR(FILTER(BASE!G81, LEN(BASE!G81)), """"),
  IFERROR(FILTER(ESPORTS!G81, LEN(ESPORTS!G81)), """")
)
"),"")</f>
        <v/>
      </c>
      <c r="H81" s="11" t="str">
        <f>IFERROR(__xludf.DUMMYFUNCTION("TEXTJOIN(
  CHAR(10) &amp; CHAR(10),
  TRUE,
  IFERROR(FILTER(WSO!H81, LEN(WSO!H81)), """"),
  IFERROR(FILTER(MSO!H81, LEN(MSO!H81)), """"),
  IFERROR(FILTER(FH!H81, LEN(FH!H81)), """"),
  IFERROR(FILTER(MGOLF!H81, LEN(MGOLF!H81)), """"),
  IFERROR(FILTER(Foo"&amp;"tball!H81, LEN(Football!H81)), """"),
  IFERROR(FILTER(WVB!H81, LEN(WVB!H81)), """"),
  IFERROR(FILTER(XC!H81, LEN(XC!H81)), """"),
  IFERROR(FILTER(SWIMMING!H81, LEN(SWIMMING!H81)), """"),
  IFERROR(FILTER(WTEN!H81, LEN(WTEN!H81)), """"),
  IFERROR(FILTE"&amp;"R(TF!H81, LEN(TF!H81)), """"),
  IFERROR(FILTER(WGOLF!H81, LEN(WGOLF!H81)), """"),
  IFERROR(FILTER(WBB!H81, LEN(WBB!H81)), """"),
  IFERROR(FILTER(MBB!H81, LEN(MBB!H81)), """"),
  IFERROR(FILTER(WLAX!H81, LEN(WLAX!H81)), """"),
  IFERROR(FILTER(MLAX!H81,"&amp;" LEN(MLAX!H81)), """"),
  IFERROR(FILTER(SOFT!H81, LEN(SOFT!H81)), """"),
  IFERROR(FILTER(BASE!H81, LEN(BASE!H81)), """"),
  IFERROR(FILTER(ESPORTS!H81, LEN(ESPORTS!H81)), """")
)
"),"")</f>
        <v/>
      </c>
      <c r="I81" s="11" t="str">
        <f>IFERROR(__xludf.DUMMYFUNCTION("TEXTJOIN(
  CHAR(10) &amp; CHAR(10),
  TRUE,
  IFERROR(ARRAYFORMULA(TEXT(FILTER(WSO!F81, LEN(WSO!F81)), ""h:mm AM/PM"")), """"),
  IFERROR(ARRAYFORMULA(TEXT(FILTER(MSO!F81, LEN(MSO!F81)), ""h:mm AM/PM"")), """"),
  IFERROR(ARRAYFORMULA(TEXT(FILTER(FH!F81, LEN"&amp;"(FH!F81)), ""h:mm AM/PM"")), """"),
  IFERROR(ARRAYFORMULA(TEXT(FILTER(MGOLF!F81, LEN(MGOLF!F81)), ""h:mm AM/PM"")), """"),
  IFERROR(ARRAYFORMULA(TEXT(FILTER(Football!F81, LEN(Football!F81)), ""h:mm AM/PM"")), """"),
  IFERROR(ARRAYFORMULA(TEXT(FILTER(WV"&amp;"B!F81, LEN(WVB!F81)), ""h:mm AM/PM"")), """"),
  IFERROR(ARRAYFORMULA(TEXT(FILTER(XC!F81, LEN(XC!F81)), ""h:mm AM/PM"")), """"),
  IFERROR(ARRAYFORMULA(TEXT(FILTER(SWIMMING!F81, LEN(SWIMMING!F81)), ""h:mm AM/PM"")), """"),
  IFERROR(ARRAYFORMULA(TEXT(FILT"&amp;"ER(WTEN!F81, LEN(WTEN!F81)), ""h:mm AM/PM"")), """"),
  IFERROR(ARRAYFORMULA(TEXT(FILTER(TF!F81, LEN(TF!F81)), ""h:mm AM/PM"")), """"),
  IFERROR(ARRAYFORMULA(TEXT(FILTER(WGOLF!F81, LEN(WGOLF!F81)), ""h:mm AM/PM"")), """"),
  IFERROR(ARRAYFORMULA(TEXT(FIL"&amp;"TER(WBB!F81, LEN(WBB!F81)), ""h:mm AM/PM"")), """"),
  IFERROR(ARRAYFORMULA(TEXT(FILTER(MBB!F81, LEN(MBB!F81)), ""h:mm AM/PM"")), """"),
  IFERROR(ARRAYFORMULA(TEXT(FILTER(WLAX!F81, LEN(WLAX!F81)), ""h:mm AM/PM"")), """"),
  IFERROR(ARRAYFORMULA(TEXT(FILT"&amp;"ER(MLAX!F81, LEN(MLAX!F81)), ""h:mm AM/PM"")), """"),
  IFERROR(ARRAYFORMULA(TEXT(FILTER(SOFT!F81, LEN(SOFT!F81)), ""h:mm AM/PM"")), """"),
  IFERROR(ARRAYFORMULA(TEXT(FILTER(BASE!F81, LEN(BASE!F81)), ""h:mm AM/PM"")), """"),
  IFERROR(ARRAYFORMULA(TEXT(F"&amp;"ILTER(ESPORTS!F81, LEN(ESPORTS!F81)), ""h:mm AM/PM"")), """")
)
"),"")</f>
        <v/>
      </c>
      <c r="J81" s="12" t="str">
        <f>IFERROR(__xludf.DUMMYFUNCTION("IFERROR(
 TEXTJOIN(
   CHAR(10) &amp; CHAR(10),
   TRUE,
   FILTER(
     FLATTEN({
       WSO!P81;
       MSO!P81;
       FH!P81;
       MGOLF!P81;
       Football!P81;
       WVB!P81;
       XC!P81;
       SWIMMING!P81;
       WTEN!P81;
       TF!P81;
      "&amp;" WGOLF!P81;
       WBB!P81;
       MBB!P81;
       WLAX!P81;
       MLAX!P81;
       SOFT!P81;
       BASE!P81;
       ESPORTS!P81
     }),
     (FLATTEN({
       WSO!P81;
       MSO!P81;
       FH!P81;
       MGOLF!P81;
       Football!P81;
       WVB!P8"&amp;"1;
       XC!P81;
       SWIMMING!P81;
       WTEN!P81;
       TF!P81;
       WGOLF!P81;
       WBB!P81;
       MBB!P81;
       WLAX!P81;
       MLAX!P81;
       SOFT!P81;
       BASE!P81;
       ESPORTS!P81
     }) &lt;&gt; """") *
     (FLATTEN({
       WSO!P"&amp;"81;
       MSO!P81;
       FH!P81;
       MGOLF!P81;
       Football!P81;
       WVB!P81;
       XC!P81;
       SWIMMING!P81;
       WTEN!P81;
       TF!P81;
       WGOLF!P81;
       WBB!P81;
       MBB!P81;
       WLAX!P81;
       MLAX!P81;
       SOFT!P"&amp;"81;
       BASE!P81;
       ESPORTS!P81
     }) &lt;&gt; ""Status"")
   )
 ),
 """"
)
"),"")</f>
        <v/>
      </c>
    </row>
    <row r="82" ht="22.5" customHeight="1">
      <c r="A82" s="6">
        <v>81.0</v>
      </c>
      <c r="B82" s="11"/>
      <c r="C82" s="7">
        <v>46315.0</v>
      </c>
      <c r="D82" s="8" t="str">
        <f t="shared" si="1"/>
        <v>Tuesday</v>
      </c>
      <c r="E82" s="9" t="str">
        <f>TEXTJOIN(
  CHAR(10) &amp; CHAR(10),
  TRUE,
  IFERROR(WSO!E82, ""),
  IFERROR(MSO!E82, ""),
  IFERROR(FH!E82, ""),
  IFERROR(MGOLF!E82, ""),
  IFERROR(Football!E82, ""),
  IFERROR(WVB!E82, ""),
  IFERROR(XC!E82, ""),
  IFERROR(SWIMMING!E82, ""),
  IFERROR(WTEN!E82, ""),
  IFERROR(TF!E82, ""),
  IFERROR(WGOLF!E82, ""),
  IFERROR(WBB!E82, ""),
  IFERROR(MBB!E82, ""),
  IFERROR(WLAX!E82, ""),
  IFERROR(MLAX!E82, ""),
  IFERROR(SOFT!E82, ""),
  IFERROR(BASE!E82, ""),
  IFERROR(ESPORTS!E82, "")
)
</f>
        <v/>
      </c>
      <c r="F82" s="10" t="str">
        <f>IFERROR(__xludf.DUMMYFUNCTION("TEXTJOIN(
  CHAR(10) &amp; CHAR(10),
  TRUE,
  IFERROR(TEXT(FILTER(WSO!F82, LEN(WSO!F82)), ""h:mm AM/PM""), """"),
  IFERROR(TEXT(FILTER(MSO!F82, LEN(MSO!F82)), ""h:mm AM/PM""), """"),
  IFERROR(TEXT(FILTER(FH!F82, LEN(FH!F82)), ""h:mm AM/PM""), """"),
  IFER"&amp;"ROR(TEXT(FILTER(MGOLF!F82, LEN(MGOLF!F82)), ""h:mm AM/PM""), """"),
  IFERROR(TEXT(FILTER(Football!F82, LEN(Football!F82)), ""h:mm AM/PM""), """"),
  IFERROR(TEXT(FILTER(WVB!F82, LEN(WVB!F82)), ""h:mm AM/PM""), """"),
  IFERROR(TEXT(FILTER(XC!F82, LEN(XC!"&amp;"F82)), ""h:mm AM/PM""), """"),
  IFERROR(TEXT(FILTER(SWIMMING!F82, LEN(SWIMMING!F82)), ""h:mm AM/PM""), """"),
  IFERROR(TEXT(FILTER(WTEN!F82, LEN(WTEN!F82)), ""h:mm AM/PM""), """"),
  IFERROR(TEXT(FILTER(TF!F82, LEN(TF!F82)), ""h:mm AM/PM""), """"),
  IF"&amp;"ERROR(TEXT(FILTER(WGOLF!F82, LEN(WGOLF!F82)), ""h:mm AM/PM""), """"),
  IFERROR(TEXT(FILTER(WBB!F82, LEN(WBB!F82)), ""h:mm AM/PM""), """"),
  IFERROR(TEXT(FILTER(MBB!F82, LEN(MBB!F82)), ""h:mm AM/PM""), """"),
  IFERROR(TEXT(FILTER(WLAX!F82, LEN(WLAX!F82)"&amp;"), ""h:mm AM/PM""), """"),
  IFERROR(TEXT(FILTER(MLAX!F82, LEN(MLAX!F82)), ""h:mm AM/PM""), """"),
  IFERROR(TEXT(FILTER(SOFT!F82, LEN(SOFT!F82)), ""h:mm AM/PM""), """"),
  IFERROR(TEXT(FILTER(BASE!F82, LEN(BASE!F82)), ""h:mm AM/PM""), """"),
  IFERROR(TE"&amp;"XT(FILTER(ESPORTS!F82, LEN(ESPORTS!F82)), ""h:mm AM/PM""), """")
)
"),"")</f>
        <v/>
      </c>
      <c r="G82" s="11" t="str">
        <f>IFERROR(__xludf.DUMMYFUNCTION("TEXTJOIN(
  CHAR(10) &amp; CHAR(10),
  TRUE,
  IFERROR(FILTER(WSO!G82, LEN(WSO!G82)), """"),
  IFERROR(FILTER(MSO!G82, LEN(MSO!G82)), """"),
  IFERROR(FILTER(FH!G82, LEN(FH!G82)), """"),
  IFERROR(FILTER(MGOLF!G82, LEN(MGOLF!G82)), """"),
  IFERROR(FILTER(Foo"&amp;"tball!G82, LEN(Football!G82)), """"),
  IFERROR(FILTER(WVB!G82, LEN(WVB!G82)), """"),
  IFERROR(FILTER(XC!G82, LEN(XC!G82)), """"),
  IFERROR(FILTER(SWIMMING!G82, LEN(SWIMMING!G82)), """"),
  IFERROR(FILTER(WTEN!G82, LEN(WTEN!G82)), """"),
  IFERROR(FILTE"&amp;"R(TF!G82, LEN(TF!G82)), """"),
  IFERROR(FILTER(WGOLF!G82:G1000, LEN(WGOLF!G82)), """"),
  IFERROR(FILTER(WBB!G82, LEN(WBB!G82)), """"),
  IFERROR(FILTER(MBB!G82, LEN(MBB!G82)), """"),
  IFERROR(FILTER(WLAX!G82, LEN(WLAX!G82)), """"),
  IFERROR(FILTER(MLA"&amp;"X!G82, LEN(MLAX!G82)), """"),
  IFERROR(FILTER(SOFT!G82, LEN(SOFT!G82)), """"),
  IFERROR(FILTER(BASE!G82, LEN(BASE!G82)), """"),
  IFERROR(FILTER(ESPORTS!G82, LEN(ESPORTS!G82)), """")
)
"),"")</f>
        <v/>
      </c>
      <c r="H82" s="11" t="str">
        <f>IFERROR(__xludf.DUMMYFUNCTION("TEXTJOIN(
  CHAR(10) &amp; CHAR(10),
  TRUE,
  IFERROR(FILTER(WSO!H82, LEN(WSO!H82)), """"),
  IFERROR(FILTER(MSO!H82, LEN(MSO!H82)), """"),
  IFERROR(FILTER(FH!H82, LEN(FH!H82)), """"),
  IFERROR(FILTER(MGOLF!H82, LEN(MGOLF!H82)), """"),
  IFERROR(FILTER(Foo"&amp;"tball!H82, LEN(Football!H82)), """"),
  IFERROR(FILTER(WVB!H82, LEN(WVB!H82)), """"),
  IFERROR(FILTER(XC!H82, LEN(XC!H82)), """"),
  IFERROR(FILTER(SWIMMING!H82, LEN(SWIMMING!H82)), """"),
  IFERROR(FILTER(WTEN!H82, LEN(WTEN!H82)), """"),
  IFERROR(FILTE"&amp;"R(TF!H82, LEN(TF!H82)), """"),
  IFERROR(FILTER(WGOLF!H82, LEN(WGOLF!H82)), """"),
  IFERROR(FILTER(WBB!H82, LEN(WBB!H82)), """"),
  IFERROR(FILTER(MBB!H82, LEN(MBB!H82)), """"),
  IFERROR(FILTER(WLAX!H82, LEN(WLAX!H82)), """"),
  IFERROR(FILTER(MLAX!H82,"&amp;" LEN(MLAX!H82)), """"),
  IFERROR(FILTER(SOFT!H82, LEN(SOFT!H82)), """"),
  IFERROR(FILTER(BASE!H82, LEN(BASE!H82)), """"),
  IFERROR(FILTER(ESPORTS!H82, LEN(ESPORTS!H82)), """")
)
"),"")</f>
        <v/>
      </c>
      <c r="I82" s="11" t="str">
        <f>IFERROR(__xludf.DUMMYFUNCTION("TEXTJOIN(
  CHAR(10) &amp; CHAR(10),
  TRUE,
  IFERROR(ARRAYFORMULA(TEXT(FILTER(WSO!F82, LEN(WSO!F82)), ""h:mm AM/PM"")), """"),
  IFERROR(ARRAYFORMULA(TEXT(FILTER(MSO!F82, LEN(MSO!F82)), ""h:mm AM/PM"")), """"),
  IFERROR(ARRAYFORMULA(TEXT(FILTER(FH!F82, LEN"&amp;"(FH!F82)), ""h:mm AM/PM"")), """"),
  IFERROR(ARRAYFORMULA(TEXT(FILTER(MGOLF!F82, LEN(MGOLF!F82)), ""h:mm AM/PM"")), """"),
  IFERROR(ARRAYFORMULA(TEXT(FILTER(Football!F82, LEN(Football!F82)), ""h:mm AM/PM"")), """"),
  IFERROR(ARRAYFORMULA(TEXT(FILTER(WV"&amp;"B!F82, LEN(WVB!F82)), ""h:mm AM/PM"")), """"),
  IFERROR(ARRAYFORMULA(TEXT(FILTER(XC!F82, LEN(XC!F82)), ""h:mm AM/PM"")), """"),
  IFERROR(ARRAYFORMULA(TEXT(FILTER(SWIMMING!F82, LEN(SWIMMING!F82)), ""h:mm AM/PM"")), """"),
  IFERROR(ARRAYFORMULA(TEXT(FILT"&amp;"ER(WTEN!F82, LEN(WTEN!F82)), ""h:mm AM/PM"")), """"),
  IFERROR(ARRAYFORMULA(TEXT(FILTER(TF!F82, LEN(TF!F82)), ""h:mm AM/PM"")), """"),
  IFERROR(ARRAYFORMULA(TEXT(FILTER(WGOLF!F82, LEN(WGOLF!F82)), ""h:mm AM/PM"")), """"),
  IFERROR(ARRAYFORMULA(TEXT(FIL"&amp;"TER(WBB!F82, LEN(WBB!F82)), ""h:mm AM/PM"")), """"),
  IFERROR(ARRAYFORMULA(TEXT(FILTER(MBB!F82, LEN(MBB!F82)), ""h:mm AM/PM"")), """"),
  IFERROR(ARRAYFORMULA(TEXT(FILTER(WLAX!F82, LEN(WLAX!F82)), ""h:mm AM/PM"")), """"),
  IFERROR(ARRAYFORMULA(TEXT(FILT"&amp;"ER(MLAX!F82, LEN(MLAX!F82)), ""h:mm AM/PM"")), """"),
  IFERROR(ARRAYFORMULA(TEXT(FILTER(SOFT!F82, LEN(SOFT!F82)), ""h:mm AM/PM"")), """"),
  IFERROR(ARRAYFORMULA(TEXT(FILTER(BASE!F82, LEN(BASE!F82)), ""h:mm AM/PM"")), """"),
  IFERROR(ARRAYFORMULA(TEXT(F"&amp;"ILTER(ESPORTS!F82, LEN(ESPORTS!F82)), ""h:mm AM/PM"")), """")
)
"),"")</f>
        <v/>
      </c>
      <c r="J82" s="12" t="str">
        <f>IFERROR(__xludf.DUMMYFUNCTION("IFERROR(
 TEXTJOIN(
   CHAR(10) &amp; CHAR(10),
   TRUE,
   FILTER(
     FLATTEN({
       WSO!P82;
       MSO!P82;
       FH!P82;
       MGOLF!P82;
       Football!P82;
       WVB!P82;
       XC!P82;
       SWIMMING!P82;
       WTEN!P82;
       TF!P82;
      "&amp;" WGOLF!P82;
       WBB!P82;
       MBB!P82;
       WLAX!P82;
       MLAX!P82;
       SOFT!P82;
       BASE!P82;
       ESPORTS!P82
     }),
     (FLATTEN({
       WSO!P82;
       MSO!P82;
       FH!P82;
       MGOLF!P82;
       Football!P82;
       WVB!P8"&amp;"2;
       XC!P82;
       SWIMMING!P82;
       WTEN!P82;
       TF!P82;
       WGOLF!P82;
       WBB!P82;
       MBB!P82;
       WLAX!P82;
       MLAX!P82;
       SOFT!P82;
       BASE!P82;
       ESPORTS!P82
     }) &lt;&gt; """") *
     (FLATTEN({
       WSO!P"&amp;"82;
       MSO!P82;
       FH!P82;
       MGOLF!P82;
       Football!P82;
       WVB!P82;
       XC!P82;
       SWIMMING!P82;
       WTEN!P82;
       TF!P82;
       WGOLF!P82;
       WBB!P82;
       MBB!P82;
       WLAX!P82;
       MLAX!P82;
       SOFT!P"&amp;"82;
       BASE!P82;
       ESPORTS!P82
     }) &lt;&gt; ""Status"")
   )
 ),
 """"
)
"),"")</f>
        <v/>
      </c>
    </row>
    <row r="83" ht="22.5" customHeight="1">
      <c r="A83" s="6">
        <v>82.0</v>
      </c>
      <c r="B83" s="11"/>
      <c r="C83" s="7">
        <v>46316.0</v>
      </c>
      <c r="D83" s="8" t="str">
        <f t="shared" si="1"/>
        <v>Wednesday</v>
      </c>
      <c r="E83" s="9" t="str">
        <f>TEXTJOIN(
  CHAR(10) &amp; CHAR(10),
  TRUE,
  IFERROR(WSO!E83, ""),
  IFERROR(MSO!E83, ""),
  IFERROR(FH!E83, ""),
  IFERROR(MGOLF!E83, ""),
  IFERROR(Football!E83, ""),
  IFERROR(WVB!E83, ""),
  IFERROR(XC!E83, ""),
  IFERROR(SWIMMING!E83, ""),
  IFERROR(WTEN!E83, ""),
  IFERROR(TF!E83, ""),
  IFERROR(WGOLF!E83, ""),
  IFERROR(WBB!E83, ""),
  IFERROR(MBB!E83, ""),
  IFERROR(WLAX!E83, ""),
  IFERROR(MLAX!E83, ""),
  IFERROR(SOFT!E83, ""),
  IFERROR(BASE!E83, ""),
  IFERROR(ESPORTS!E83, "")
)
</f>
        <v/>
      </c>
      <c r="F83" s="10" t="str">
        <f>IFERROR(__xludf.DUMMYFUNCTION("TEXTJOIN(
  CHAR(10) &amp; CHAR(10),
  TRUE,
  IFERROR(TEXT(FILTER(WSO!F83, LEN(WSO!F83)), ""h:mm AM/PM""), """"),
  IFERROR(TEXT(FILTER(MSO!F83, LEN(MSO!F83)), ""h:mm AM/PM""), """"),
  IFERROR(TEXT(FILTER(FH!F83, LEN(FH!F83)), ""h:mm AM/PM""), """"),
  IFER"&amp;"ROR(TEXT(FILTER(MGOLF!F83, LEN(MGOLF!F83)), ""h:mm AM/PM""), """"),
  IFERROR(TEXT(FILTER(Football!F83, LEN(Football!F83)), ""h:mm AM/PM""), """"),
  IFERROR(TEXT(FILTER(WVB!F83, LEN(WVB!F83)), ""h:mm AM/PM""), """"),
  IFERROR(TEXT(FILTER(XC!F83, LEN(XC!"&amp;"F83)), ""h:mm AM/PM""), """"),
  IFERROR(TEXT(FILTER(SWIMMING!F83, LEN(SWIMMING!F83)), ""h:mm AM/PM""), """"),
  IFERROR(TEXT(FILTER(WTEN!F83, LEN(WTEN!F83)), ""h:mm AM/PM""), """"),
  IFERROR(TEXT(FILTER(TF!F83, LEN(TF!F83)), ""h:mm AM/PM""), """"),
  IF"&amp;"ERROR(TEXT(FILTER(WGOLF!F83, LEN(WGOLF!F83)), ""h:mm AM/PM""), """"),
  IFERROR(TEXT(FILTER(WBB!F83, LEN(WBB!F83)), ""h:mm AM/PM""), """"),
  IFERROR(TEXT(FILTER(MBB!F83, LEN(MBB!F83)), ""h:mm AM/PM""), """"),
  IFERROR(TEXT(FILTER(WLAX!F83, LEN(WLAX!F83)"&amp;"), ""h:mm AM/PM""), """"),
  IFERROR(TEXT(FILTER(MLAX!F83, LEN(MLAX!F83)), ""h:mm AM/PM""), """"),
  IFERROR(TEXT(FILTER(SOFT!F83, LEN(SOFT!F83)), ""h:mm AM/PM""), """"),
  IFERROR(TEXT(FILTER(BASE!F83, LEN(BASE!F83)), ""h:mm AM/PM""), """"),
  IFERROR(TE"&amp;"XT(FILTER(ESPORTS!F83, LEN(ESPORTS!F83)), ""h:mm AM/PM""), """")
)
"),"")</f>
        <v/>
      </c>
      <c r="G83" s="11" t="str">
        <f>IFERROR(__xludf.DUMMYFUNCTION("TEXTJOIN(
  CHAR(10) &amp; CHAR(10),
  TRUE,
  IFERROR(FILTER(WSO!G83, LEN(WSO!G83)), """"),
  IFERROR(FILTER(MSO!G83, LEN(MSO!G83)), """"),
  IFERROR(FILTER(FH!G83, LEN(FH!G83)), """"),
  IFERROR(FILTER(MGOLF!G83, LEN(MGOLF!G83)), """"),
  IFERROR(FILTER(Foo"&amp;"tball!G83, LEN(Football!G83)), """"),
  IFERROR(FILTER(WVB!G83, LEN(WVB!G83)), """"),
  IFERROR(FILTER(XC!G83, LEN(XC!G83)), """"),
  IFERROR(FILTER(SWIMMING!G83, LEN(SWIMMING!G83)), """"),
  IFERROR(FILTER(WTEN!G83, LEN(WTEN!G83)), """"),
  IFERROR(FILTE"&amp;"R(TF!G83, LEN(TF!G83)), """"),
  IFERROR(FILTER(WGOLF!G83:G1000, LEN(WGOLF!G83)), """"),
  IFERROR(FILTER(WBB!G83, LEN(WBB!G83)), """"),
  IFERROR(FILTER(MBB!G83, LEN(MBB!G83)), """"),
  IFERROR(FILTER(WLAX!G83, LEN(WLAX!G83)), """"),
  IFERROR(FILTER(MLA"&amp;"X!G83, LEN(MLAX!G83)), """"),
  IFERROR(FILTER(SOFT!G83, LEN(SOFT!G83)), """"),
  IFERROR(FILTER(BASE!G83, LEN(BASE!G83)), """"),
  IFERROR(FILTER(ESPORTS!G83, LEN(ESPORTS!G83)), """")
)
"),"")</f>
        <v/>
      </c>
      <c r="H83" s="11" t="str">
        <f>IFERROR(__xludf.DUMMYFUNCTION("TEXTJOIN(
  CHAR(10) &amp; CHAR(10),
  TRUE,
  IFERROR(FILTER(WSO!H83, LEN(WSO!H83)), """"),
  IFERROR(FILTER(MSO!H83, LEN(MSO!H83)), """"),
  IFERROR(FILTER(FH!H83, LEN(FH!H83)), """"),
  IFERROR(FILTER(MGOLF!H83, LEN(MGOLF!H83)), """"),
  IFERROR(FILTER(Foo"&amp;"tball!H83, LEN(Football!H83)), """"),
  IFERROR(FILTER(WVB!H83, LEN(WVB!H83)), """"),
  IFERROR(FILTER(XC!H83, LEN(XC!H83)), """"),
  IFERROR(FILTER(SWIMMING!H83, LEN(SWIMMING!H83)), """"),
  IFERROR(FILTER(WTEN!H83, LEN(WTEN!H83)), """"),
  IFERROR(FILTE"&amp;"R(TF!H83, LEN(TF!H83)), """"),
  IFERROR(FILTER(WGOLF!H83, LEN(WGOLF!H83)), """"),
  IFERROR(FILTER(WBB!H83, LEN(WBB!H83)), """"),
  IFERROR(FILTER(MBB!H83, LEN(MBB!H83)), """"),
  IFERROR(FILTER(WLAX!H83, LEN(WLAX!H83)), """"),
  IFERROR(FILTER(MLAX!H83,"&amp;" LEN(MLAX!H83)), """"),
  IFERROR(FILTER(SOFT!H83, LEN(SOFT!H83)), """"),
  IFERROR(FILTER(BASE!H83, LEN(BASE!H83)), """"),
  IFERROR(FILTER(ESPORTS!H83, LEN(ESPORTS!H83)), """")
)
"),"")</f>
        <v/>
      </c>
      <c r="I83" s="11" t="str">
        <f>IFERROR(__xludf.DUMMYFUNCTION("TEXTJOIN(
  CHAR(10) &amp; CHAR(10),
  TRUE,
  IFERROR(ARRAYFORMULA(TEXT(FILTER(WSO!F83, LEN(WSO!F83)), ""h:mm AM/PM"")), """"),
  IFERROR(ARRAYFORMULA(TEXT(FILTER(MSO!F83, LEN(MSO!F83)), ""h:mm AM/PM"")), """"),
  IFERROR(ARRAYFORMULA(TEXT(FILTER(FH!F83, LEN"&amp;"(FH!F83)), ""h:mm AM/PM"")), """"),
  IFERROR(ARRAYFORMULA(TEXT(FILTER(MGOLF!F83, LEN(MGOLF!F83)), ""h:mm AM/PM"")), """"),
  IFERROR(ARRAYFORMULA(TEXT(FILTER(Football!F83, LEN(Football!F83)), ""h:mm AM/PM"")), """"),
  IFERROR(ARRAYFORMULA(TEXT(FILTER(WV"&amp;"B!F83, LEN(WVB!F83)), ""h:mm AM/PM"")), """"),
  IFERROR(ARRAYFORMULA(TEXT(FILTER(XC!F83, LEN(XC!F83)), ""h:mm AM/PM"")), """"),
  IFERROR(ARRAYFORMULA(TEXT(FILTER(SWIMMING!F83, LEN(SWIMMING!F83)), ""h:mm AM/PM"")), """"),
  IFERROR(ARRAYFORMULA(TEXT(FILT"&amp;"ER(WTEN!F83, LEN(WTEN!F83)), ""h:mm AM/PM"")), """"),
  IFERROR(ARRAYFORMULA(TEXT(FILTER(TF!F83, LEN(TF!F83)), ""h:mm AM/PM"")), """"),
  IFERROR(ARRAYFORMULA(TEXT(FILTER(WGOLF!F83, LEN(WGOLF!F83)), ""h:mm AM/PM"")), """"),
  IFERROR(ARRAYFORMULA(TEXT(FIL"&amp;"TER(WBB!F83, LEN(WBB!F83)), ""h:mm AM/PM"")), """"),
  IFERROR(ARRAYFORMULA(TEXT(FILTER(MBB!F83, LEN(MBB!F83)), ""h:mm AM/PM"")), """"),
  IFERROR(ARRAYFORMULA(TEXT(FILTER(WLAX!F83, LEN(WLAX!F83)), ""h:mm AM/PM"")), """"),
  IFERROR(ARRAYFORMULA(TEXT(FILT"&amp;"ER(MLAX!F83, LEN(MLAX!F83)), ""h:mm AM/PM"")), """"),
  IFERROR(ARRAYFORMULA(TEXT(FILTER(SOFT!F83, LEN(SOFT!F83)), ""h:mm AM/PM"")), """"),
  IFERROR(ARRAYFORMULA(TEXT(FILTER(BASE!F83, LEN(BASE!F83)), ""h:mm AM/PM"")), """"),
  IFERROR(ARRAYFORMULA(TEXT(F"&amp;"ILTER(ESPORTS!F83, LEN(ESPORTS!F83)), ""h:mm AM/PM"")), """")
)
"),"")</f>
        <v/>
      </c>
      <c r="J83" s="12" t="str">
        <f>IFERROR(__xludf.DUMMYFUNCTION("IFERROR(
 TEXTJOIN(
   CHAR(10) &amp; CHAR(10),
   TRUE,
   FILTER(
     FLATTEN({
       WSO!P83;
       MSO!P83;
       FH!P83;
       MGOLF!P83;
       Football!P83;
       WVB!P83;
       XC!P83;
       SWIMMING!P83;
       WTEN!P83;
       TF!P83;
      "&amp;" WGOLF!P83;
       WBB!P83;
       MBB!P83;
       WLAX!P83;
       MLAX!P83;
       SOFT!P83;
       BASE!P83;
       ESPORTS!P83
     }),
     (FLATTEN({
       WSO!P83;
       MSO!P83;
       FH!P83;
       MGOLF!P83;
       Football!P83;
       WVB!P8"&amp;"3;
       XC!P83;
       SWIMMING!P83;
       WTEN!P83;
       TF!P83;
       WGOLF!P83;
       WBB!P83;
       MBB!P83;
       WLAX!P83;
       MLAX!P83;
       SOFT!P83;
       BASE!P83;
       ESPORTS!P83
     }) &lt;&gt; """") *
     (FLATTEN({
       WSO!P"&amp;"83;
       MSO!P83;
       FH!P83;
       MGOLF!P83;
       Football!P83;
       WVB!P83;
       XC!P83;
       SWIMMING!P83;
       WTEN!P83;
       TF!P83;
       WGOLF!P83;
       WBB!P83;
       MBB!P83;
       WLAX!P83;
       MLAX!P83;
       SOFT!P"&amp;"83;
       BASE!P83;
       ESPORTS!P83
     }) &lt;&gt; ""Status"")
   )
 ),
 """"
)
"),"")</f>
        <v/>
      </c>
    </row>
    <row r="84" ht="22.5" customHeight="1">
      <c r="A84" s="6">
        <v>83.0</v>
      </c>
      <c r="B84" s="11"/>
      <c r="C84" s="7">
        <v>46317.0</v>
      </c>
      <c r="D84" s="8" t="str">
        <f t="shared" si="1"/>
        <v>Thursday</v>
      </c>
      <c r="E84" s="9" t="str">
        <f>TEXTJOIN(
  CHAR(10) &amp; CHAR(10),
  TRUE,
  IFERROR(WSO!E84, ""),
  IFERROR(MSO!E84, ""),
  IFERROR(FH!E84, ""),
  IFERROR(MGOLF!E84, ""),
  IFERROR(Football!E84, ""),
  IFERROR(WVB!E84, ""),
  IFERROR(XC!E84, ""),
  IFERROR(SWIMMING!E84, ""),
  IFERROR(WTEN!E84, ""),
  IFERROR(TF!E84, ""),
  IFERROR(WGOLF!E84, ""),
  IFERROR(WBB!E84, ""),
  IFERROR(MBB!E84, ""),
  IFERROR(WLAX!E84, ""),
  IFERROR(MLAX!E84, ""),
  IFERROR(SOFT!E84, ""),
  IFERROR(BASE!E84, ""),
  IFERROR(ESPORTS!E84, "")
)
</f>
        <v/>
      </c>
      <c r="F84" s="10" t="str">
        <f>IFERROR(__xludf.DUMMYFUNCTION("TEXTJOIN(
  CHAR(10) &amp; CHAR(10),
  TRUE,
  IFERROR(TEXT(FILTER(WSO!F84, LEN(WSO!F84)), ""h:mm AM/PM""), """"),
  IFERROR(TEXT(FILTER(MSO!F84, LEN(MSO!F84)), ""h:mm AM/PM""), """"),
  IFERROR(TEXT(FILTER(FH!F84, LEN(FH!F84)), ""h:mm AM/PM""), """"),
  IFER"&amp;"ROR(TEXT(FILTER(MGOLF!F84, LEN(MGOLF!F84)), ""h:mm AM/PM""), """"),
  IFERROR(TEXT(FILTER(Football!F84, LEN(Football!F84)), ""h:mm AM/PM""), """"),
  IFERROR(TEXT(FILTER(WVB!F84, LEN(WVB!F84)), ""h:mm AM/PM""), """"),
  IFERROR(TEXT(FILTER(XC!F84, LEN(XC!"&amp;"F84)), ""h:mm AM/PM""), """"),
  IFERROR(TEXT(FILTER(SWIMMING!F84, LEN(SWIMMING!F84)), ""h:mm AM/PM""), """"),
  IFERROR(TEXT(FILTER(WTEN!F84, LEN(WTEN!F84)), ""h:mm AM/PM""), """"),
  IFERROR(TEXT(FILTER(TF!F84, LEN(TF!F84)), ""h:mm AM/PM""), """"),
  IF"&amp;"ERROR(TEXT(FILTER(WGOLF!F84, LEN(WGOLF!F84)), ""h:mm AM/PM""), """"),
  IFERROR(TEXT(FILTER(WBB!F84, LEN(WBB!F84)), ""h:mm AM/PM""), """"),
  IFERROR(TEXT(FILTER(MBB!F84, LEN(MBB!F84)), ""h:mm AM/PM""), """"),
  IFERROR(TEXT(FILTER(WLAX!F84, LEN(WLAX!F84)"&amp;"), ""h:mm AM/PM""), """"),
  IFERROR(TEXT(FILTER(MLAX!F84, LEN(MLAX!F84)), ""h:mm AM/PM""), """"),
  IFERROR(TEXT(FILTER(SOFT!F84, LEN(SOFT!F84)), ""h:mm AM/PM""), """"),
  IFERROR(TEXT(FILTER(BASE!F84, LEN(BASE!F84)), ""h:mm AM/PM""), """"),
  IFERROR(TE"&amp;"XT(FILTER(ESPORTS!F84, LEN(ESPORTS!F84)), ""h:mm AM/PM""), """")
)
"),"")</f>
        <v/>
      </c>
      <c r="G84" s="11" t="str">
        <f>IFERROR(__xludf.DUMMYFUNCTION("TEXTJOIN(
  CHAR(10) &amp; CHAR(10),
  TRUE,
  IFERROR(FILTER(WSO!G84, LEN(WSO!G84)), """"),
  IFERROR(FILTER(MSO!G84, LEN(MSO!G84)), """"),
  IFERROR(FILTER(FH!G84, LEN(FH!G84)), """"),
  IFERROR(FILTER(MGOLF!G84, LEN(MGOLF!G84)), """"),
  IFERROR(FILTER(Foo"&amp;"tball!G84, LEN(Football!G84)), """"),
  IFERROR(FILTER(WVB!G84, LEN(WVB!G84)), """"),
  IFERROR(FILTER(XC!G84, LEN(XC!G84)), """"),
  IFERROR(FILTER(SWIMMING!G84, LEN(SWIMMING!G84)), """"),
  IFERROR(FILTER(WTEN!G84, LEN(WTEN!G84)), """"),
  IFERROR(FILTE"&amp;"R(TF!G84, LEN(TF!G84)), """"),
  IFERROR(FILTER(WGOLF!G84:G1000, LEN(WGOLF!G84)), """"),
  IFERROR(FILTER(WBB!G84, LEN(WBB!G84)), """"),
  IFERROR(FILTER(MBB!G84, LEN(MBB!G84)), """"),
  IFERROR(FILTER(WLAX!G84, LEN(WLAX!G84)), """"),
  IFERROR(FILTER(MLA"&amp;"X!G84, LEN(MLAX!G84)), """"),
  IFERROR(FILTER(SOFT!G84, LEN(SOFT!G84)), """"),
  IFERROR(FILTER(BASE!G84, LEN(BASE!G84)), """"),
  IFERROR(FILTER(ESPORTS!G84, LEN(ESPORTS!G84)), """")
)
"),"")</f>
        <v/>
      </c>
      <c r="H84" s="11" t="str">
        <f>IFERROR(__xludf.DUMMYFUNCTION("TEXTJOIN(
  CHAR(10) &amp; CHAR(10),
  TRUE,
  IFERROR(FILTER(WSO!H84, LEN(WSO!H84)), """"),
  IFERROR(FILTER(MSO!H84, LEN(MSO!H84)), """"),
  IFERROR(FILTER(FH!H84, LEN(FH!H84)), """"),
  IFERROR(FILTER(MGOLF!H84, LEN(MGOLF!H84)), """"),
  IFERROR(FILTER(Foo"&amp;"tball!H84, LEN(Football!H84)), """"),
  IFERROR(FILTER(WVB!H84, LEN(WVB!H84)), """"),
  IFERROR(FILTER(XC!H84, LEN(XC!H84)), """"),
  IFERROR(FILTER(SWIMMING!H84, LEN(SWIMMING!H84)), """"),
  IFERROR(FILTER(WTEN!H84, LEN(WTEN!H84)), """"),
  IFERROR(FILTE"&amp;"R(TF!H84, LEN(TF!H84)), """"),
  IFERROR(FILTER(WGOLF!H84, LEN(WGOLF!H84)), """"),
  IFERROR(FILTER(WBB!H84, LEN(WBB!H84)), """"),
  IFERROR(FILTER(MBB!H84, LEN(MBB!H84)), """"),
  IFERROR(FILTER(WLAX!H84, LEN(WLAX!H84)), """"),
  IFERROR(FILTER(MLAX!H84,"&amp;" LEN(MLAX!H84)), """"),
  IFERROR(FILTER(SOFT!H84, LEN(SOFT!H84)), """"),
  IFERROR(FILTER(BASE!H84, LEN(BASE!H84)), """"),
  IFERROR(FILTER(ESPORTS!H84, LEN(ESPORTS!H84)), """")
)
"),"")</f>
        <v/>
      </c>
      <c r="I84" s="11" t="str">
        <f>IFERROR(__xludf.DUMMYFUNCTION("TEXTJOIN(
  CHAR(10) &amp; CHAR(10),
  TRUE,
  IFERROR(ARRAYFORMULA(TEXT(FILTER(WSO!F84, LEN(WSO!F84)), ""h:mm AM/PM"")), """"),
  IFERROR(ARRAYFORMULA(TEXT(FILTER(MSO!F84, LEN(MSO!F84)), ""h:mm AM/PM"")), """"),
  IFERROR(ARRAYFORMULA(TEXT(FILTER(FH!F84, LEN"&amp;"(FH!F84)), ""h:mm AM/PM"")), """"),
  IFERROR(ARRAYFORMULA(TEXT(FILTER(MGOLF!F84, LEN(MGOLF!F84)), ""h:mm AM/PM"")), """"),
  IFERROR(ARRAYFORMULA(TEXT(FILTER(Football!F84, LEN(Football!F84)), ""h:mm AM/PM"")), """"),
  IFERROR(ARRAYFORMULA(TEXT(FILTER(WV"&amp;"B!F84, LEN(WVB!F84)), ""h:mm AM/PM"")), """"),
  IFERROR(ARRAYFORMULA(TEXT(FILTER(XC!F84, LEN(XC!F84)), ""h:mm AM/PM"")), """"),
  IFERROR(ARRAYFORMULA(TEXT(FILTER(SWIMMING!F84, LEN(SWIMMING!F84)), ""h:mm AM/PM"")), """"),
  IFERROR(ARRAYFORMULA(TEXT(FILT"&amp;"ER(WTEN!F84, LEN(WTEN!F84)), ""h:mm AM/PM"")), """"),
  IFERROR(ARRAYFORMULA(TEXT(FILTER(TF!F84, LEN(TF!F84)), ""h:mm AM/PM"")), """"),
  IFERROR(ARRAYFORMULA(TEXT(FILTER(WGOLF!F84, LEN(WGOLF!F84)), ""h:mm AM/PM"")), """"),
  IFERROR(ARRAYFORMULA(TEXT(FIL"&amp;"TER(WBB!F84, LEN(WBB!F84)), ""h:mm AM/PM"")), """"),
  IFERROR(ARRAYFORMULA(TEXT(FILTER(MBB!F84, LEN(MBB!F84)), ""h:mm AM/PM"")), """"),
  IFERROR(ARRAYFORMULA(TEXT(FILTER(WLAX!F84, LEN(WLAX!F84)), ""h:mm AM/PM"")), """"),
  IFERROR(ARRAYFORMULA(TEXT(FILT"&amp;"ER(MLAX!F84, LEN(MLAX!F84)), ""h:mm AM/PM"")), """"),
  IFERROR(ARRAYFORMULA(TEXT(FILTER(SOFT!F84, LEN(SOFT!F84)), ""h:mm AM/PM"")), """"),
  IFERROR(ARRAYFORMULA(TEXT(FILTER(BASE!F84, LEN(BASE!F84)), ""h:mm AM/PM"")), """"),
  IFERROR(ARRAYFORMULA(TEXT(F"&amp;"ILTER(ESPORTS!F84, LEN(ESPORTS!F84)), ""h:mm AM/PM"")), """")
)
"),"")</f>
        <v/>
      </c>
      <c r="J84" s="12" t="str">
        <f>IFERROR(__xludf.DUMMYFUNCTION("IFERROR(
 TEXTJOIN(
   CHAR(10) &amp; CHAR(10),
   TRUE,
   FILTER(
     FLATTEN({
       WSO!P84;
       MSO!P84;
       FH!P84;
       MGOLF!P84;
       Football!P84;
       WVB!P84;
       XC!P84;
       SWIMMING!P84;
       WTEN!P84;
       TF!P84;
      "&amp;" WGOLF!P84;
       WBB!P84;
       MBB!P84;
       WLAX!P84;
       MLAX!P84;
       SOFT!P84;
       BASE!P84;
       ESPORTS!P84
     }),
     (FLATTEN({
       WSO!P84;
       MSO!P84;
       FH!P84;
       MGOLF!P84;
       Football!P84;
       WVB!P8"&amp;"4;
       XC!P84;
       SWIMMING!P84;
       WTEN!P84;
       TF!P84;
       WGOLF!P84;
       WBB!P84;
       MBB!P84;
       WLAX!P84;
       MLAX!P84;
       SOFT!P84;
       BASE!P84;
       ESPORTS!P84
     }) &lt;&gt; """") *
     (FLATTEN({
       WSO!P"&amp;"84;
       MSO!P84;
       FH!P84;
       MGOLF!P84;
       Football!P84;
       WVB!P84;
       XC!P84;
       SWIMMING!P84;
       WTEN!P84;
       TF!P84;
       WGOLF!P84;
       WBB!P84;
       MBB!P84;
       WLAX!P84;
       MLAX!P84;
       SOFT!P"&amp;"84;
       BASE!P84;
       ESPORTS!P84
     }) &lt;&gt; ""Status"")
   )
 ),
 """"
)
"),"")</f>
        <v/>
      </c>
    </row>
    <row r="85" ht="22.5" customHeight="1">
      <c r="A85" s="6">
        <v>84.0</v>
      </c>
      <c r="B85" s="11"/>
      <c r="C85" s="7">
        <v>46318.0</v>
      </c>
      <c r="D85" s="8" t="str">
        <f t="shared" si="1"/>
        <v>Friday</v>
      </c>
      <c r="E85" s="9" t="str">
        <f>TEXTJOIN(
  CHAR(10) &amp; CHAR(10),
  TRUE,
  IFERROR(WSO!E85, ""),
  IFERROR(MSO!E85, ""),
  IFERROR(FH!E85, ""),
  IFERROR(MGOLF!E85, ""),
  IFERROR(Football!E85, ""),
  IFERROR(WVB!E85, ""),
  IFERROR(XC!E85, ""),
  IFERROR(SWIMMING!E85, ""),
  IFERROR(WTEN!E85, ""),
  IFERROR(TF!E85, ""),
  IFERROR(WGOLF!E85, ""),
  IFERROR(WBB!E85, ""),
  IFERROR(MBB!E85, ""),
  IFERROR(WLAX!E85, ""),
  IFERROR(MLAX!E85, ""),
  IFERROR(SOFT!E85, ""),
  IFERROR(BASE!E85, ""),
  IFERROR(ESPORTS!E85, "")
)
</f>
        <v/>
      </c>
      <c r="F85" s="10" t="str">
        <f>IFERROR(__xludf.DUMMYFUNCTION("TEXTJOIN(
  CHAR(10) &amp; CHAR(10),
  TRUE,
  IFERROR(TEXT(FILTER(WSO!F85, LEN(WSO!F85)), ""h:mm AM/PM""), """"),
  IFERROR(TEXT(FILTER(MSO!F85, LEN(MSO!F85)), ""h:mm AM/PM""), """"),
  IFERROR(TEXT(FILTER(FH!F85, LEN(FH!F85)), ""h:mm AM/PM""), """"),
  IFER"&amp;"ROR(TEXT(FILTER(MGOLF!F85, LEN(MGOLF!F85)), ""h:mm AM/PM""), """"),
  IFERROR(TEXT(FILTER(Football!F85, LEN(Football!F85)), ""h:mm AM/PM""), """"),
  IFERROR(TEXT(FILTER(WVB!F85, LEN(WVB!F85)), ""h:mm AM/PM""), """"),
  IFERROR(TEXT(FILTER(XC!F85, LEN(XC!"&amp;"F85)), ""h:mm AM/PM""), """"),
  IFERROR(TEXT(FILTER(SWIMMING!F85, LEN(SWIMMING!F85)), ""h:mm AM/PM""), """"),
  IFERROR(TEXT(FILTER(WTEN!F85, LEN(WTEN!F85)), ""h:mm AM/PM""), """"),
  IFERROR(TEXT(FILTER(TF!F85, LEN(TF!F85)), ""h:mm AM/PM""), """"),
  IF"&amp;"ERROR(TEXT(FILTER(WGOLF!F85, LEN(WGOLF!F85)), ""h:mm AM/PM""), """"),
  IFERROR(TEXT(FILTER(WBB!F85, LEN(WBB!F85)), ""h:mm AM/PM""), """"),
  IFERROR(TEXT(FILTER(MBB!F85, LEN(MBB!F85)), ""h:mm AM/PM""), """"),
  IFERROR(TEXT(FILTER(WLAX!F85, LEN(WLAX!F85)"&amp;"), ""h:mm AM/PM""), """"),
  IFERROR(TEXT(FILTER(MLAX!F85, LEN(MLAX!F85)), ""h:mm AM/PM""), """"),
  IFERROR(TEXT(FILTER(SOFT!F85, LEN(SOFT!F85)), ""h:mm AM/PM""), """"),
  IFERROR(TEXT(FILTER(BASE!F85, LEN(BASE!F85)), ""h:mm AM/PM""), """"),
  IFERROR(TE"&amp;"XT(FILTER(ESPORTS!F85, LEN(ESPORTS!F85)), ""h:mm AM/PM""), """")
)
"),"")</f>
        <v/>
      </c>
      <c r="G85" s="11" t="str">
        <f>IFERROR(__xludf.DUMMYFUNCTION("TEXTJOIN(
  CHAR(10) &amp; CHAR(10),
  TRUE,
  IFERROR(FILTER(WSO!G85, LEN(WSO!G85)), """"),
  IFERROR(FILTER(MSO!G85, LEN(MSO!G85)), """"),
  IFERROR(FILTER(FH!G85, LEN(FH!G85)), """"),
  IFERROR(FILTER(MGOLF!G85, LEN(MGOLF!G85)), """"),
  IFERROR(FILTER(Foo"&amp;"tball!G85, LEN(Football!G85)), """"),
  IFERROR(FILTER(WVB!G85, LEN(WVB!G85)), """"),
  IFERROR(FILTER(XC!G85, LEN(XC!G85)), """"),
  IFERROR(FILTER(SWIMMING!G85, LEN(SWIMMING!G85)), """"),
  IFERROR(FILTER(WTEN!G85, LEN(WTEN!G85)), """"),
  IFERROR(FILTE"&amp;"R(TF!G85, LEN(TF!G85)), """"),
  IFERROR(FILTER(WGOLF!G85:G1000, LEN(WGOLF!G85)), """"),
  IFERROR(FILTER(WBB!G85, LEN(WBB!G85)), """"),
  IFERROR(FILTER(MBB!G85, LEN(MBB!G85)), """"),
  IFERROR(FILTER(WLAX!G85, LEN(WLAX!G85)), """"),
  IFERROR(FILTER(MLA"&amp;"X!G85, LEN(MLAX!G85)), """"),
  IFERROR(FILTER(SOFT!G85, LEN(SOFT!G85)), """"),
  IFERROR(FILTER(BASE!G85, LEN(BASE!G85)), """"),
  IFERROR(FILTER(ESPORTS!G85, LEN(ESPORTS!G85)), """")
)
"),"")</f>
        <v/>
      </c>
      <c r="H85" s="11" t="str">
        <f>IFERROR(__xludf.DUMMYFUNCTION("TEXTJOIN(
  CHAR(10) &amp; CHAR(10),
  TRUE,
  IFERROR(FILTER(WSO!H85, LEN(WSO!H85)), """"),
  IFERROR(FILTER(MSO!H85, LEN(MSO!H85)), """"),
  IFERROR(FILTER(FH!H85, LEN(FH!H85)), """"),
  IFERROR(FILTER(MGOLF!H85, LEN(MGOLF!H85)), """"),
  IFERROR(FILTER(Foo"&amp;"tball!H85, LEN(Football!H85)), """"),
  IFERROR(FILTER(WVB!H85, LEN(WVB!H85)), """"),
  IFERROR(FILTER(XC!H85, LEN(XC!H85)), """"),
  IFERROR(FILTER(SWIMMING!H85, LEN(SWIMMING!H85)), """"),
  IFERROR(FILTER(WTEN!H85, LEN(WTEN!H85)), """"),
  IFERROR(FILTE"&amp;"R(TF!H85, LEN(TF!H85)), """"),
  IFERROR(FILTER(WGOLF!H85, LEN(WGOLF!H85)), """"),
  IFERROR(FILTER(WBB!H85, LEN(WBB!H85)), """"),
  IFERROR(FILTER(MBB!H85, LEN(MBB!H85)), """"),
  IFERROR(FILTER(WLAX!H85, LEN(WLAX!H85)), """"),
  IFERROR(FILTER(MLAX!H85,"&amp;" LEN(MLAX!H85)), """"),
  IFERROR(FILTER(SOFT!H85, LEN(SOFT!H85)), """"),
  IFERROR(FILTER(BASE!H85, LEN(BASE!H85)), """"),
  IFERROR(FILTER(ESPORTS!H85, LEN(ESPORTS!H85)), """")
)
"),"")</f>
        <v/>
      </c>
      <c r="I85" s="11" t="str">
        <f>IFERROR(__xludf.DUMMYFUNCTION("TEXTJOIN(
  CHAR(10) &amp; CHAR(10),
  TRUE,
  IFERROR(ARRAYFORMULA(TEXT(FILTER(WSO!F85, LEN(WSO!F85)), ""h:mm AM/PM"")), """"),
  IFERROR(ARRAYFORMULA(TEXT(FILTER(MSO!F85, LEN(MSO!F85)), ""h:mm AM/PM"")), """"),
  IFERROR(ARRAYFORMULA(TEXT(FILTER(FH!F85, LEN"&amp;"(FH!F85)), ""h:mm AM/PM"")), """"),
  IFERROR(ARRAYFORMULA(TEXT(FILTER(MGOLF!F85, LEN(MGOLF!F85)), ""h:mm AM/PM"")), """"),
  IFERROR(ARRAYFORMULA(TEXT(FILTER(Football!F85, LEN(Football!F85)), ""h:mm AM/PM"")), """"),
  IFERROR(ARRAYFORMULA(TEXT(FILTER(WV"&amp;"B!F85, LEN(WVB!F85)), ""h:mm AM/PM"")), """"),
  IFERROR(ARRAYFORMULA(TEXT(FILTER(XC!F85, LEN(XC!F85)), ""h:mm AM/PM"")), """"),
  IFERROR(ARRAYFORMULA(TEXT(FILTER(SWIMMING!F85, LEN(SWIMMING!F85)), ""h:mm AM/PM"")), """"),
  IFERROR(ARRAYFORMULA(TEXT(FILT"&amp;"ER(WTEN!F85, LEN(WTEN!F85)), ""h:mm AM/PM"")), """"),
  IFERROR(ARRAYFORMULA(TEXT(FILTER(TF!F85, LEN(TF!F85)), ""h:mm AM/PM"")), """"),
  IFERROR(ARRAYFORMULA(TEXT(FILTER(WGOLF!F85, LEN(WGOLF!F85)), ""h:mm AM/PM"")), """"),
  IFERROR(ARRAYFORMULA(TEXT(FIL"&amp;"TER(WBB!F85, LEN(WBB!F85)), ""h:mm AM/PM"")), """"),
  IFERROR(ARRAYFORMULA(TEXT(FILTER(MBB!F85, LEN(MBB!F85)), ""h:mm AM/PM"")), """"),
  IFERROR(ARRAYFORMULA(TEXT(FILTER(WLAX!F85, LEN(WLAX!F85)), ""h:mm AM/PM"")), """"),
  IFERROR(ARRAYFORMULA(TEXT(FILT"&amp;"ER(MLAX!F85, LEN(MLAX!F85)), ""h:mm AM/PM"")), """"),
  IFERROR(ARRAYFORMULA(TEXT(FILTER(SOFT!F85, LEN(SOFT!F85)), ""h:mm AM/PM"")), """"),
  IFERROR(ARRAYFORMULA(TEXT(FILTER(BASE!F85, LEN(BASE!F85)), ""h:mm AM/PM"")), """"),
  IFERROR(ARRAYFORMULA(TEXT(F"&amp;"ILTER(ESPORTS!F85, LEN(ESPORTS!F85)), ""h:mm AM/PM"")), """")
)
"),"")</f>
        <v/>
      </c>
      <c r="J85" s="12" t="str">
        <f>IFERROR(__xludf.DUMMYFUNCTION("IFERROR(
 TEXTJOIN(
   CHAR(10) &amp; CHAR(10),
   TRUE,
   FILTER(
     FLATTEN({
       WSO!P85;
       MSO!P85;
       FH!P85;
       MGOLF!P85;
       Football!P85;
       WVB!P85;
       XC!P85;
       SWIMMING!P85;
       WTEN!P85;
       TF!P85;
      "&amp;" WGOLF!P85;
       WBB!P85;
       MBB!P85;
       WLAX!P85;
       MLAX!P85;
       SOFT!P85;
       BASE!P85;
       ESPORTS!P85
     }),
     (FLATTEN({
       WSO!P85;
       MSO!P85;
       FH!P85;
       MGOLF!P85;
       Football!P85;
       WVB!P8"&amp;"5;
       XC!P85;
       SWIMMING!P85;
       WTEN!P85;
       TF!P85;
       WGOLF!P85;
       WBB!P85;
       MBB!P85;
       WLAX!P85;
       MLAX!P85;
       SOFT!P85;
       BASE!P85;
       ESPORTS!P85
     }) &lt;&gt; """") *
     (FLATTEN({
       WSO!P"&amp;"85;
       MSO!P85;
       FH!P85;
       MGOLF!P85;
       Football!P85;
       WVB!P85;
       XC!P85;
       SWIMMING!P85;
       WTEN!P85;
       TF!P85;
       WGOLF!P85;
       WBB!P85;
       MBB!P85;
       WLAX!P85;
       MLAX!P85;
       SOFT!P"&amp;"85;
       BASE!P85;
       ESPORTS!P85
     }) &lt;&gt; ""Status"")
   )
 ),
 """"
)
"),"")</f>
        <v/>
      </c>
    </row>
    <row r="86" ht="22.5" customHeight="1">
      <c r="A86" s="6">
        <v>85.0</v>
      </c>
      <c r="B86" s="11"/>
      <c r="C86" s="7">
        <v>46319.0</v>
      </c>
      <c r="D86" s="8" t="str">
        <f t="shared" si="1"/>
        <v>Saturday</v>
      </c>
      <c r="E86" s="9" t="str">
        <f>TEXTJOIN(
  CHAR(10) &amp; CHAR(10),
  TRUE,
  IFERROR(WSO!E86, ""),
  IFERROR(MSO!E86, ""),
  IFERROR(FH!E86, ""),
  IFERROR(MGOLF!E86, ""),
  IFERROR(Football!E86, ""),
  IFERROR(WVB!E86, ""),
  IFERROR(XC!E86, ""),
  IFERROR(SWIMMING!E86, ""),
  IFERROR(WTEN!E86, ""),
  IFERROR(TF!E86, ""),
  IFERROR(WGOLF!E86, ""),
  IFERROR(WBB!E86, ""),
  IFERROR(MBB!E86, ""),
  IFERROR(WLAX!E86, ""),
  IFERROR(MLAX!E86, ""),
  IFERROR(SOFT!E86, ""),
  IFERROR(BASE!E86, ""),
  IFERROR(ESPORTS!E86, "")
)
</f>
        <v>WSO
MSO</v>
      </c>
      <c r="F86" s="10" t="str">
        <f>IFERROR(__xludf.DUMMYFUNCTION("TEXTJOIN(
  CHAR(10) &amp; CHAR(10),
  TRUE,
  IFERROR(TEXT(FILTER(WSO!F86, LEN(WSO!F86)), ""h:mm AM/PM""), """"),
  IFERROR(TEXT(FILTER(MSO!F86, LEN(MSO!F86)), ""h:mm AM/PM""), """"),
  IFERROR(TEXT(FILTER(FH!F86, LEN(FH!F86)), ""h:mm AM/PM""), """"),
  IFER"&amp;"ROR(TEXT(FILTER(MGOLF!F86, LEN(MGOLF!F86)), ""h:mm AM/PM""), """"),
  IFERROR(TEXT(FILTER(Football!F86, LEN(Football!F86)), ""h:mm AM/PM""), """"),
  IFERROR(TEXT(FILTER(WVB!F86, LEN(WVB!F86)), ""h:mm AM/PM""), """"),
  IFERROR(TEXT(FILTER(XC!F86, LEN(XC!"&amp;"F86)), ""h:mm AM/PM""), """"),
  IFERROR(TEXT(FILTER(SWIMMING!F86, LEN(SWIMMING!F86)), ""h:mm AM/PM""), """"),
  IFERROR(TEXT(FILTER(WTEN!F86, LEN(WTEN!F86)), ""h:mm AM/PM""), """"),
  IFERROR(TEXT(FILTER(TF!F86, LEN(TF!F86)), ""h:mm AM/PM""), """"),
  IF"&amp;"ERROR(TEXT(FILTER(WGOLF!F86, LEN(WGOLF!F86)), ""h:mm AM/PM""), """"),
  IFERROR(TEXT(FILTER(WBB!F86, LEN(WBB!F86)), ""h:mm AM/PM""), """"),
  IFERROR(TEXT(FILTER(MBB!F86, LEN(MBB!F86)), ""h:mm AM/PM""), """"),
  IFERROR(TEXT(FILTER(WLAX!F86, LEN(WLAX!F86)"&amp;"), ""h:mm AM/PM""), """"),
  IFERROR(TEXT(FILTER(MLAX!F86, LEN(MLAX!F86)), ""h:mm AM/PM""), """"),
  IFERROR(TEXT(FILTER(SOFT!F86, LEN(SOFT!F86)), ""h:mm AM/PM""), """"),
  IFERROR(TEXT(FILTER(BASE!F86, LEN(BASE!F86)), ""h:mm AM/PM""), """"),
  IFERROR(TE"&amp;"XT(FILTER(ESPORTS!F86, LEN(ESPORTS!F86)), ""h:mm AM/PM""), """")
)
"),"3:00 PM
TBD")</f>
        <v>3:00 PM
TBD</v>
      </c>
      <c r="G86" s="11" t="str">
        <f>IFERROR(__xludf.DUMMYFUNCTION("TEXTJOIN(
  CHAR(10) &amp; CHAR(10),
  TRUE,
  IFERROR(FILTER(WSO!G86, LEN(WSO!G86)), """"),
  IFERROR(FILTER(MSO!G86, LEN(MSO!G86)), """"),
  IFERROR(FILTER(FH!G86, LEN(FH!G86)), """"),
  IFERROR(FILTER(MGOLF!G86, LEN(MGOLF!G86)), """"),
  IFERROR(FILTER(Foo"&amp;"tball!G86, LEN(Football!G86)), """"),
  IFERROR(FILTER(WVB!G86, LEN(WVB!G86)), """"),
  IFERROR(FILTER(XC!G86, LEN(XC!G86)), """"),
  IFERROR(FILTER(SWIMMING!G86, LEN(SWIMMING!G86)), """"),
  IFERROR(FILTER(WTEN!G86, LEN(WTEN!G86)), """"),
  IFERROR(FILTE"&amp;"R(TF!G86, LEN(TF!G86)), """"),
  IFERROR(FILTER(WGOLF!G86:G1000, LEN(WGOLF!G86)), """"),
  IFERROR(FILTER(WBB!G86, LEN(WBB!G86)), """"),
  IFERROR(FILTER(MBB!G86, LEN(MBB!G86)), """"),
  IFERROR(FILTER(WLAX!G86, LEN(WLAX!G86)), """"),
  IFERROR(FILTER(MLA"&amp;"X!G86, LEN(MLAX!G86)), """"),
  IFERROR(FILTER(SOFT!G86, LEN(SOFT!G86)), """"),
  IFERROR(FILTER(BASE!G86, LEN(BASE!G86)), """"),
  IFERROR(FILTER(ESPORTS!G86, LEN(ESPORTS!G86)), """")
)
"),"UMPI
UMPI")</f>
        <v>UMPI
UMPI</v>
      </c>
      <c r="H86" s="11" t="str">
        <f>IFERROR(__xludf.DUMMYFUNCTION("TEXTJOIN(
  CHAR(10) &amp; CHAR(10),
  TRUE,
  IFERROR(FILTER(WSO!H86, LEN(WSO!H86)), """"),
  IFERROR(FILTER(MSO!H86, LEN(MSO!H86)), """"),
  IFERROR(FILTER(FH!H86, LEN(FH!H86)), """"),
  IFERROR(FILTER(MGOLF!H86, LEN(MGOLF!H86)), """"),
  IFERROR(FILTER(Foo"&amp;"tball!H86, LEN(Football!H86)), """"),
  IFERROR(FILTER(WVB!H86, LEN(WVB!H86)), """"),
  IFERROR(FILTER(XC!H86, LEN(XC!H86)), """"),
  IFERROR(FILTER(SWIMMING!H86, LEN(SWIMMING!H86)), """"),
  IFERROR(FILTER(WTEN!H86, LEN(WTEN!H86)), """"),
  IFERROR(FILTE"&amp;"R(TF!H86, LEN(TF!H86)), """"),
  IFERROR(FILTER(WGOLF!H86, LEN(WGOLF!H86)), """"),
  IFERROR(FILTER(WBB!H86, LEN(WBB!H86)), """"),
  IFERROR(FILTER(MBB!H86, LEN(MBB!H86)), """"),
  IFERROR(FILTER(WLAX!H86, LEN(WLAX!H86)), """"),
  IFERROR(FILTER(MLAX!H86,"&amp;" LEN(MLAX!H86)), """"),
  IFERROR(FILTER(SOFT!H86, LEN(SOFT!H86)), """"),
  IFERROR(FILTER(BASE!H86, LEN(BASE!H86)), """"),
  IFERROR(FILTER(ESPORTS!H86, LEN(ESPORTS!H86)), """")
)
"),"Away
Away")</f>
        <v>Away
Away</v>
      </c>
      <c r="I86" s="11" t="str">
        <f>IFERROR(__xludf.DUMMYFUNCTION("TEXTJOIN(
  CHAR(10) &amp; CHAR(10),
  TRUE,
  IFERROR(ARRAYFORMULA(TEXT(FILTER(WSO!F86, LEN(WSO!F86)), ""h:mm AM/PM"")), """"),
  IFERROR(ARRAYFORMULA(TEXT(FILTER(MSO!F86, LEN(MSO!F86)), ""h:mm AM/PM"")), """"),
  IFERROR(ARRAYFORMULA(TEXT(FILTER(FH!F86, LEN"&amp;"(FH!F86)), ""h:mm AM/PM"")), """"),
  IFERROR(ARRAYFORMULA(TEXT(FILTER(MGOLF!F86, LEN(MGOLF!F86)), ""h:mm AM/PM"")), """"),
  IFERROR(ARRAYFORMULA(TEXT(FILTER(Football!F86, LEN(Football!F86)), ""h:mm AM/PM"")), """"),
  IFERROR(ARRAYFORMULA(TEXT(FILTER(WV"&amp;"B!F86, LEN(WVB!F86)), ""h:mm AM/PM"")), """"),
  IFERROR(ARRAYFORMULA(TEXT(FILTER(XC!F86, LEN(XC!F86)), ""h:mm AM/PM"")), """"),
  IFERROR(ARRAYFORMULA(TEXT(FILTER(SWIMMING!F86, LEN(SWIMMING!F86)), ""h:mm AM/PM"")), """"),
  IFERROR(ARRAYFORMULA(TEXT(FILT"&amp;"ER(WTEN!F86, LEN(WTEN!F86)), ""h:mm AM/PM"")), """"),
  IFERROR(ARRAYFORMULA(TEXT(FILTER(TF!F86, LEN(TF!F86)), ""h:mm AM/PM"")), """"),
  IFERROR(ARRAYFORMULA(TEXT(FILTER(WGOLF!F86, LEN(WGOLF!F86)), ""h:mm AM/PM"")), """"),
  IFERROR(ARRAYFORMULA(TEXT(FIL"&amp;"TER(WBB!F86, LEN(WBB!F86)), ""h:mm AM/PM"")), """"),
  IFERROR(ARRAYFORMULA(TEXT(FILTER(MBB!F86, LEN(MBB!F86)), ""h:mm AM/PM"")), """"),
  IFERROR(ARRAYFORMULA(TEXT(FILTER(WLAX!F86, LEN(WLAX!F86)), ""h:mm AM/PM"")), """"),
  IFERROR(ARRAYFORMULA(TEXT(FILT"&amp;"ER(MLAX!F86, LEN(MLAX!F86)), ""h:mm AM/PM"")), """"),
  IFERROR(ARRAYFORMULA(TEXT(FILTER(SOFT!F86, LEN(SOFT!F86)), ""h:mm AM/PM"")), """"),
  IFERROR(ARRAYFORMULA(TEXT(FILTER(BASE!F86, LEN(BASE!F86)), ""h:mm AM/PM"")), """"),
  IFERROR(ARRAYFORMULA(TEXT(F"&amp;"ILTER(ESPORTS!F86, LEN(ESPORTS!F86)), ""h:mm AM/PM"")), """")
)
"),"3:00 PM
TBD")</f>
        <v>3:00 PM
TBD</v>
      </c>
      <c r="J86" s="12" t="str">
        <f>IFERROR(__xludf.DUMMYFUNCTION("IFERROR(
 TEXTJOIN(
   CHAR(10) &amp; CHAR(10),
   TRUE,
   FILTER(
     FLATTEN({
       WSO!P86;
       MSO!P86;
       FH!P86;
       MGOLF!P86;
       Football!P86;
       WVB!P86;
       XC!P86;
       SWIMMING!P86;
       WTEN!P86;
       TF!P86;
      "&amp;" WGOLF!P86;
       WBB!P86;
       MBB!P86;
       WLAX!P86;
       MLAX!P86;
       SOFT!P86;
       BASE!P86;
       ESPORTS!P86
     }),
     (FLATTEN({
       WSO!P86;
       MSO!P86;
       FH!P86;
       MGOLF!P86;
       Football!P86;
       WVB!P8"&amp;"6;
       XC!P86;
       SWIMMING!P86;
       WTEN!P86;
       TF!P86;
       WGOLF!P86;
       WBB!P86;
       MBB!P86;
       WLAX!P86;
       MLAX!P86;
       SOFT!P86;
       BASE!P86;
       ESPORTS!P86
     }) &lt;&gt; """") *
     (FLATTEN({
       WSO!P"&amp;"86;
       MSO!P86;
       FH!P86;
       MGOLF!P86;
       Football!P86;
       WVB!P86;
       XC!P86;
       SWIMMING!P86;
       WTEN!P86;
       TF!P86;
       WGOLF!P86;
       WBB!P86;
       MBB!P86;
       WLAX!P86;
       MLAX!P86;
       SOFT!P"&amp;"86;
       BASE!P86;
       ESPORTS!P86
     }) &lt;&gt; ""Status"")
   )
 ),
 """"
)
"),"⌛️ Pending
⌛️ Pending")</f>
        <v>⌛️ Pending
⌛️ Pending</v>
      </c>
    </row>
    <row r="87" ht="22.5" customHeight="1">
      <c r="A87" s="6">
        <v>86.0</v>
      </c>
      <c r="B87" s="11"/>
      <c r="C87" s="7">
        <v>46320.0</v>
      </c>
      <c r="D87" s="8" t="str">
        <f t="shared" si="1"/>
        <v>Sunday</v>
      </c>
      <c r="E87" s="9" t="str">
        <f>TEXTJOIN(
  CHAR(10) &amp; CHAR(10),
  TRUE,
  IFERROR(WSO!E87, ""),
  IFERROR(MSO!E87, ""),
  IFERROR(FH!E87, ""),
  IFERROR(MGOLF!E87, ""),
  IFERROR(Football!E87, ""),
  IFERROR(WVB!E87, ""),
  IFERROR(XC!E87, ""),
  IFERROR(SWIMMING!E87, ""),
  IFERROR(WTEN!E87, ""),
  IFERROR(TF!E87, ""),
  IFERROR(WGOLF!E87, ""),
  IFERROR(WBB!E87, ""),
  IFERROR(MBB!E87, ""),
  IFERROR(WLAX!E87, ""),
  IFERROR(MLAX!E87, ""),
  IFERROR(SOFT!E87, ""),
  IFERROR(BASE!E87, ""),
  IFERROR(ESPORTS!E87, "")
)
</f>
        <v>WSO</v>
      </c>
      <c r="F87" s="10" t="str">
        <f>IFERROR(__xludf.DUMMYFUNCTION("TEXTJOIN(
  CHAR(10) &amp; CHAR(10),
  TRUE,
  IFERROR(TEXT(FILTER(WSO!F87, LEN(WSO!F87)), ""h:mm AM/PM""), """"),
  IFERROR(TEXT(FILTER(MSO!F87, LEN(MSO!F87)), ""h:mm AM/PM""), """"),
  IFERROR(TEXT(FILTER(FH!F87, LEN(FH!F87)), ""h:mm AM/PM""), """"),
  IFER"&amp;"ROR(TEXT(FILTER(MGOLF!F87, LEN(MGOLF!F87)), ""h:mm AM/PM""), """"),
  IFERROR(TEXT(FILTER(Football!F87, LEN(Football!F87)), ""h:mm AM/PM""), """"),
  IFERROR(TEXT(FILTER(WVB!F87, LEN(WVB!F87)), ""h:mm AM/PM""), """"),
  IFERROR(TEXT(FILTER(XC!F87, LEN(XC!"&amp;"F87)), ""h:mm AM/PM""), """"),
  IFERROR(TEXT(FILTER(SWIMMING!F87, LEN(SWIMMING!F87)), ""h:mm AM/PM""), """"),
  IFERROR(TEXT(FILTER(WTEN!F87, LEN(WTEN!F87)), ""h:mm AM/PM""), """"),
  IFERROR(TEXT(FILTER(TF!F87, LEN(TF!F87)), ""h:mm AM/PM""), """"),
  IF"&amp;"ERROR(TEXT(FILTER(WGOLF!F87, LEN(WGOLF!F87)), ""h:mm AM/PM""), """"),
  IFERROR(TEXT(FILTER(WBB!F87, LEN(WBB!F87)), ""h:mm AM/PM""), """"),
  IFERROR(TEXT(FILTER(MBB!F87, LEN(MBB!F87)), ""h:mm AM/PM""), """"),
  IFERROR(TEXT(FILTER(WLAX!F87, LEN(WLAX!F87)"&amp;"), ""h:mm AM/PM""), """"),
  IFERROR(TEXT(FILTER(MLAX!F87, LEN(MLAX!F87)), ""h:mm AM/PM""), """"),
  IFERROR(TEXT(FILTER(SOFT!F87, LEN(SOFT!F87)), ""h:mm AM/PM""), """"),
  IFERROR(TEXT(FILTER(BASE!F87, LEN(BASE!F87)), ""h:mm AM/PM""), """"),
  IFERROR(TE"&amp;"XT(FILTER(ESPORTS!F87, LEN(ESPORTS!F87)), ""h:mm AM/PM""), """")
)
"),"2:00 PM")</f>
        <v>2:00 PM</v>
      </c>
      <c r="G87" s="11" t="str">
        <f>IFERROR(__xludf.DUMMYFUNCTION("TEXTJOIN(
  CHAR(10) &amp; CHAR(10),
  TRUE,
  IFERROR(FILTER(WSO!G87, LEN(WSO!G87)), """"),
  IFERROR(FILTER(MSO!G87, LEN(MSO!G87)), """"),
  IFERROR(FILTER(FH!G87, LEN(FH!G87)), """"),
  IFERROR(FILTER(MGOLF!G87, LEN(MGOLF!G87)), """"),
  IFERROR(FILTER(Foo"&amp;"tball!G87, LEN(Football!G87)), """"),
  IFERROR(FILTER(WVB!G87, LEN(WVB!G87)), """"),
  IFERROR(FILTER(XC!G87, LEN(XC!G87)), """"),
  IFERROR(FILTER(SWIMMING!G87, LEN(SWIMMING!G87)), """"),
  IFERROR(FILTER(WTEN!G87, LEN(WTEN!G87)), """"),
  IFERROR(FILTE"&amp;"R(TF!G87, LEN(TF!G87)), """"),
  IFERROR(FILTER(WGOLF!G87:G1000, LEN(WGOLF!G87)), """"),
  IFERROR(FILTER(WBB!G87, LEN(WBB!G87)), """"),
  IFERROR(FILTER(MBB!G87, LEN(MBB!G87)), """"),
  IFERROR(FILTER(WLAX!G87, LEN(WLAX!G87)), """"),
  IFERROR(FILTER(MLA"&amp;"X!G87, LEN(MLAX!G87)), """"),
  IFERROR(FILTER(SOFT!G87, LEN(SOFT!G87)), """"),
  IFERROR(FILTER(BASE!G87, LEN(BASE!G87)), """"),
  IFERROR(FILTER(ESPORTS!G87, LEN(ESPORTS!G87)), """")
)
"),"UMFK")</f>
        <v>UMFK</v>
      </c>
      <c r="H87" s="11" t="str">
        <f>IFERROR(__xludf.DUMMYFUNCTION("TEXTJOIN(
  CHAR(10) &amp; CHAR(10),
  TRUE,
  IFERROR(FILTER(WSO!H87, LEN(WSO!H87)), """"),
  IFERROR(FILTER(MSO!H87, LEN(MSO!H87)), """"),
  IFERROR(FILTER(FH!H87, LEN(FH!H87)), """"),
  IFERROR(FILTER(MGOLF!H87, LEN(MGOLF!H87)), """"),
  IFERROR(FILTER(Foo"&amp;"tball!H87, LEN(Football!H87)), """"),
  IFERROR(FILTER(WVB!H87, LEN(WVB!H87)), """"),
  IFERROR(FILTER(XC!H87, LEN(XC!H87)), """"),
  IFERROR(FILTER(SWIMMING!H87, LEN(SWIMMING!H87)), """"),
  IFERROR(FILTER(WTEN!H87, LEN(WTEN!H87)), """"),
  IFERROR(FILTE"&amp;"R(TF!H87, LEN(TF!H87)), """"),
  IFERROR(FILTER(WGOLF!H87, LEN(WGOLF!H87)), """"),
  IFERROR(FILTER(WBB!H87, LEN(WBB!H87)), """"),
  IFERROR(FILTER(MBB!H87, LEN(MBB!H87)), """"),
  IFERROR(FILTER(WLAX!H87, LEN(WLAX!H87)), """"),
  IFERROR(FILTER(MLAX!H87,"&amp;" LEN(MLAX!H87)), """"),
  IFERROR(FILTER(SOFT!H87, LEN(SOFT!H87)), """"),
  IFERROR(FILTER(BASE!H87, LEN(BASE!H87)), """"),
  IFERROR(FILTER(ESPORTS!H87, LEN(ESPORTS!H87)), """")
)
"),"Away")</f>
        <v>Away</v>
      </c>
      <c r="I87" s="11" t="str">
        <f>IFERROR(__xludf.DUMMYFUNCTION("TEXTJOIN(
  CHAR(10) &amp; CHAR(10),
  TRUE,
  IFERROR(ARRAYFORMULA(TEXT(FILTER(WSO!F87, LEN(WSO!F87)), ""h:mm AM/PM"")), """"),
  IFERROR(ARRAYFORMULA(TEXT(FILTER(MSO!F87, LEN(MSO!F87)), ""h:mm AM/PM"")), """"),
  IFERROR(ARRAYFORMULA(TEXT(FILTER(FH!F87, LEN"&amp;"(FH!F87)), ""h:mm AM/PM"")), """"),
  IFERROR(ARRAYFORMULA(TEXT(FILTER(MGOLF!F87, LEN(MGOLF!F87)), ""h:mm AM/PM"")), """"),
  IFERROR(ARRAYFORMULA(TEXT(FILTER(Football!F87, LEN(Football!F87)), ""h:mm AM/PM"")), """"),
  IFERROR(ARRAYFORMULA(TEXT(FILTER(WV"&amp;"B!F87, LEN(WVB!F87)), ""h:mm AM/PM"")), """"),
  IFERROR(ARRAYFORMULA(TEXT(FILTER(XC!F87, LEN(XC!F87)), ""h:mm AM/PM"")), """"),
  IFERROR(ARRAYFORMULA(TEXT(FILTER(SWIMMING!F87, LEN(SWIMMING!F87)), ""h:mm AM/PM"")), """"),
  IFERROR(ARRAYFORMULA(TEXT(FILT"&amp;"ER(WTEN!F87, LEN(WTEN!F87)), ""h:mm AM/PM"")), """"),
  IFERROR(ARRAYFORMULA(TEXT(FILTER(TF!F87, LEN(TF!F87)), ""h:mm AM/PM"")), """"),
  IFERROR(ARRAYFORMULA(TEXT(FILTER(WGOLF!F87, LEN(WGOLF!F87)), ""h:mm AM/PM"")), """"),
  IFERROR(ARRAYFORMULA(TEXT(FIL"&amp;"TER(WBB!F87, LEN(WBB!F87)), ""h:mm AM/PM"")), """"),
  IFERROR(ARRAYFORMULA(TEXT(FILTER(MBB!F87, LEN(MBB!F87)), ""h:mm AM/PM"")), """"),
  IFERROR(ARRAYFORMULA(TEXT(FILTER(WLAX!F87, LEN(WLAX!F87)), ""h:mm AM/PM"")), """"),
  IFERROR(ARRAYFORMULA(TEXT(FILT"&amp;"ER(MLAX!F87, LEN(MLAX!F87)), ""h:mm AM/PM"")), """"),
  IFERROR(ARRAYFORMULA(TEXT(FILTER(SOFT!F87, LEN(SOFT!F87)), ""h:mm AM/PM"")), """"),
  IFERROR(ARRAYFORMULA(TEXT(FILTER(BASE!F87, LEN(BASE!F87)), ""h:mm AM/PM"")), """"),
  IFERROR(ARRAYFORMULA(TEXT(F"&amp;"ILTER(ESPORTS!F87, LEN(ESPORTS!F87)), ""h:mm AM/PM"")), """")
)
"),"2:00 PM")</f>
        <v>2:00 PM</v>
      </c>
      <c r="J87" s="12" t="str">
        <f>IFERROR(__xludf.DUMMYFUNCTION("IFERROR(
 TEXTJOIN(
   CHAR(10) &amp; CHAR(10),
   TRUE,
   FILTER(
     FLATTEN({
       WSO!P87;
       MSO!P87;
       FH!P87;
       MGOLF!P87;
       Football!P87;
       WVB!P87;
       XC!P87;
       SWIMMING!P87;
       WTEN!P87;
       TF!P87;
      "&amp;" WGOLF!P87;
       WBB!P87;
       MBB!P87;
       WLAX!P87;
       MLAX!P87;
       SOFT!P87;
       BASE!P87;
       ESPORTS!P87
     }),
     (FLATTEN({
       WSO!P87;
       MSO!P87;
       FH!P87;
       MGOLF!P87;
       Football!P87;
       WVB!P8"&amp;"7;
       XC!P87;
       SWIMMING!P87;
       WTEN!P87;
       TF!P87;
       WGOLF!P87;
       WBB!P87;
       MBB!P87;
       WLAX!P87;
       MLAX!P87;
       SOFT!P87;
       BASE!P87;
       ESPORTS!P87
     }) &lt;&gt; """") *
     (FLATTEN({
       WSO!P"&amp;"87;
       MSO!P87;
       FH!P87;
       MGOLF!P87;
       Football!P87;
       WVB!P87;
       XC!P87;
       SWIMMING!P87;
       WTEN!P87;
       TF!P87;
       WGOLF!P87;
       WBB!P87;
       MBB!P87;
       WLAX!P87;
       MLAX!P87;
       SOFT!P"&amp;"87;
       BASE!P87;
       ESPORTS!P87
     }) &lt;&gt; ""Status"")
   )
 ),
 """"
)
"),"⌛️ Pending")</f>
        <v>⌛️ Pending</v>
      </c>
    </row>
    <row r="88" ht="22.5" customHeight="1">
      <c r="A88" s="6">
        <v>87.0</v>
      </c>
      <c r="B88" s="11"/>
      <c r="C88" s="7">
        <v>46321.0</v>
      </c>
      <c r="D88" s="8" t="str">
        <f t="shared" si="1"/>
        <v>Monday</v>
      </c>
      <c r="E88" s="9" t="str">
        <f>TEXTJOIN(
  CHAR(10) &amp; CHAR(10),
  TRUE,
  IFERROR(WSO!E88, ""),
  IFERROR(MSO!E88, ""),
  IFERROR(FH!E88, ""),
  IFERROR(MGOLF!E88, ""),
  IFERROR(Football!E88, ""),
  IFERROR(WVB!E88, ""),
  IFERROR(XC!E88, ""),
  IFERROR(SWIMMING!E88, ""),
  IFERROR(WTEN!E88, ""),
  IFERROR(TF!E88, ""),
  IFERROR(WGOLF!E88, ""),
  IFERROR(WBB!E88, ""),
  IFERROR(MBB!E88, ""),
  IFERROR(WLAX!E88, ""),
  IFERROR(MLAX!E88, ""),
  IFERROR(SOFT!E88, ""),
  IFERROR(BASE!E88, ""),
  IFERROR(ESPORTS!E88, "")
)
</f>
        <v/>
      </c>
      <c r="F88" s="10" t="str">
        <f>IFERROR(__xludf.DUMMYFUNCTION("TEXTJOIN(
  CHAR(10) &amp; CHAR(10),
  TRUE,
  IFERROR(TEXT(FILTER(WSO!F88, LEN(WSO!F88)), ""h:mm AM/PM""), """"),
  IFERROR(TEXT(FILTER(MSO!F88, LEN(MSO!F88)), ""h:mm AM/PM""), """"),
  IFERROR(TEXT(FILTER(FH!F88, LEN(FH!F88)), ""h:mm AM/PM""), """"),
  IFER"&amp;"ROR(TEXT(FILTER(MGOLF!F88, LEN(MGOLF!F88)), ""h:mm AM/PM""), """"),
  IFERROR(TEXT(FILTER(Football!F88, LEN(Football!F88)), ""h:mm AM/PM""), """"),
  IFERROR(TEXT(FILTER(WVB!F88, LEN(WVB!F88)), ""h:mm AM/PM""), """"),
  IFERROR(TEXT(FILTER(XC!F88, LEN(XC!"&amp;"F88)), ""h:mm AM/PM""), """"),
  IFERROR(TEXT(FILTER(SWIMMING!F88, LEN(SWIMMING!F88)), ""h:mm AM/PM""), """"),
  IFERROR(TEXT(FILTER(WTEN!F88, LEN(WTEN!F88)), ""h:mm AM/PM""), """"),
  IFERROR(TEXT(FILTER(TF!F88, LEN(TF!F88)), ""h:mm AM/PM""), """"),
  IF"&amp;"ERROR(TEXT(FILTER(WGOLF!F88, LEN(WGOLF!F88)), ""h:mm AM/PM""), """"),
  IFERROR(TEXT(FILTER(WBB!F88, LEN(WBB!F88)), ""h:mm AM/PM""), """"),
  IFERROR(TEXT(FILTER(MBB!F88, LEN(MBB!F88)), ""h:mm AM/PM""), """"),
  IFERROR(TEXT(FILTER(WLAX!F88, LEN(WLAX!F88)"&amp;"), ""h:mm AM/PM""), """"),
  IFERROR(TEXT(FILTER(MLAX!F88, LEN(MLAX!F88)), ""h:mm AM/PM""), """"),
  IFERROR(TEXT(FILTER(SOFT!F88, LEN(SOFT!F88)), ""h:mm AM/PM""), """"),
  IFERROR(TEXT(FILTER(BASE!F88, LEN(BASE!F88)), ""h:mm AM/PM""), """"),
  IFERROR(TE"&amp;"XT(FILTER(ESPORTS!F88, LEN(ESPORTS!F88)), ""h:mm AM/PM""), """")
)
"),"")</f>
        <v/>
      </c>
      <c r="G88" s="11" t="str">
        <f>IFERROR(__xludf.DUMMYFUNCTION("TEXTJOIN(
  CHAR(10) &amp; CHAR(10),
  TRUE,
  IFERROR(FILTER(WSO!G88, LEN(WSO!G88)), """"),
  IFERROR(FILTER(MSO!G88, LEN(MSO!G88)), """"),
  IFERROR(FILTER(FH!G88, LEN(FH!G88)), """"),
  IFERROR(FILTER(MGOLF!G88, LEN(MGOLF!G88)), """"),
  IFERROR(FILTER(Foo"&amp;"tball!G88, LEN(Football!G88)), """"),
  IFERROR(FILTER(WVB!G88, LEN(WVB!G88)), """"),
  IFERROR(FILTER(XC!G88, LEN(XC!G88)), """"),
  IFERROR(FILTER(SWIMMING!G88, LEN(SWIMMING!G88)), """"),
  IFERROR(FILTER(WTEN!G88, LEN(WTEN!G88)), """"),
  IFERROR(FILTE"&amp;"R(TF!G88, LEN(TF!G88)), """"),
  IFERROR(FILTER(WGOLF!G88:G1000, LEN(WGOLF!G88)), """"),
  IFERROR(FILTER(WBB!G88, LEN(WBB!G88)), """"),
  IFERROR(FILTER(MBB!G88, LEN(MBB!G88)), """"),
  IFERROR(FILTER(WLAX!G88, LEN(WLAX!G88)), """"),
  IFERROR(FILTER(MLA"&amp;"X!G88, LEN(MLAX!G88)), """"),
  IFERROR(FILTER(SOFT!G88, LEN(SOFT!G88)), """"),
  IFERROR(FILTER(BASE!G88, LEN(BASE!G88)), """"),
  IFERROR(FILTER(ESPORTS!G88, LEN(ESPORTS!G88)), """")
)
"),"")</f>
        <v/>
      </c>
      <c r="H88" s="11" t="str">
        <f>IFERROR(__xludf.DUMMYFUNCTION("TEXTJOIN(
  CHAR(10) &amp; CHAR(10),
  TRUE,
  IFERROR(FILTER(WSO!H88, LEN(WSO!H88)), """"),
  IFERROR(FILTER(MSO!H88, LEN(MSO!H88)), """"),
  IFERROR(FILTER(FH!H88, LEN(FH!H88)), """"),
  IFERROR(FILTER(MGOLF!H88, LEN(MGOLF!H88)), """"),
  IFERROR(FILTER(Foo"&amp;"tball!H88, LEN(Football!H88)), """"),
  IFERROR(FILTER(WVB!H88, LEN(WVB!H88)), """"),
  IFERROR(FILTER(XC!H88, LEN(XC!H88)), """"),
  IFERROR(FILTER(SWIMMING!H88, LEN(SWIMMING!H88)), """"),
  IFERROR(FILTER(WTEN!H88, LEN(WTEN!H88)), """"),
  IFERROR(FILTE"&amp;"R(TF!H88, LEN(TF!H88)), """"),
  IFERROR(FILTER(WGOLF!H88, LEN(WGOLF!H88)), """"),
  IFERROR(FILTER(WBB!H88, LEN(WBB!H88)), """"),
  IFERROR(FILTER(MBB!H88, LEN(MBB!H88)), """"),
  IFERROR(FILTER(WLAX!H88, LEN(WLAX!H88)), """"),
  IFERROR(FILTER(MLAX!H88,"&amp;" LEN(MLAX!H88)), """"),
  IFERROR(FILTER(SOFT!H88, LEN(SOFT!H88)), """"),
  IFERROR(FILTER(BASE!H88, LEN(BASE!H88)), """"),
  IFERROR(FILTER(ESPORTS!H88, LEN(ESPORTS!H88)), """")
)
"),"")</f>
        <v/>
      </c>
      <c r="I88" s="11" t="str">
        <f>IFERROR(__xludf.DUMMYFUNCTION("TEXTJOIN(
  CHAR(10) &amp; CHAR(10),
  TRUE,
  IFERROR(ARRAYFORMULA(TEXT(FILTER(WSO!F88, LEN(WSO!F88)), ""h:mm AM/PM"")), """"),
  IFERROR(ARRAYFORMULA(TEXT(FILTER(MSO!F88, LEN(MSO!F88)), ""h:mm AM/PM"")), """"),
  IFERROR(ARRAYFORMULA(TEXT(FILTER(FH!F88, LEN"&amp;"(FH!F88)), ""h:mm AM/PM"")), """"),
  IFERROR(ARRAYFORMULA(TEXT(FILTER(MGOLF!F88, LEN(MGOLF!F88)), ""h:mm AM/PM"")), """"),
  IFERROR(ARRAYFORMULA(TEXT(FILTER(Football!F88, LEN(Football!F88)), ""h:mm AM/PM"")), """"),
  IFERROR(ARRAYFORMULA(TEXT(FILTER(WV"&amp;"B!F88, LEN(WVB!F88)), ""h:mm AM/PM"")), """"),
  IFERROR(ARRAYFORMULA(TEXT(FILTER(XC!F88, LEN(XC!F88)), ""h:mm AM/PM"")), """"),
  IFERROR(ARRAYFORMULA(TEXT(FILTER(SWIMMING!F88, LEN(SWIMMING!F88)), ""h:mm AM/PM"")), """"),
  IFERROR(ARRAYFORMULA(TEXT(FILT"&amp;"ER(WTEN!F88, LEN(WTEN!F88)), ""h:mm AM/PM"")), """"),
  IFERROR(ARRAYFORMULA(TEXT(FILTER(TF!F88, LEN(TF!F88)), ""h:mm AM/PM"")), """"),
  IFERROR(ARRAYFORMULA(TEXT(FILTER(WGOLF!F88, LEN(WGOLF!F88)), ""h:mm AM/PM"")), """"),
  IFERROR(ARRAYFORMULA(TEXT(FIL"&amp;"TER(WBB!F88, LEN(WBB!F88)), ""h:mm AM/PM"")), """"),
  IFERROR(ARRAYFORMULA(TEXT(FILTER(MBB!F88, LEN(MBB!F88)), ""h:mm AM/PM"")), """"),
  IFERROR(ARRAYFORMULA(TEXT(FILTER(WLAX!F88, LEN(WLAX!F88)), ""h:mm AM/PM"")), """"),
  IFERROR(ARRAYFORMULA(TEXT(FILT"&amp;"ER(MLAX!F88, LEN(MLAX!F88)), ""h:mm AM/PM"")), """"),
  IFERROR(ARRAYFORMULA(TEXT(FILTER(SOFT!F88, LEN(SOFT!F88)), ""h:mm AM/PM"")), """"),
  IFERROR(ARRAYFORMULA(TEXT(FILTER(BASE!F88, LEN(BASE!F88)), ""h:mm AM/PM"")), """"),
  IFERROR(ARRAYFORMULA(TEXT(F"&amp;"ILTER(ESPORTS!F88, LEN(ESPORTS!F88)), ""h:mm AM/PM"")), """")
)
"),"")</f>
        <v/>
      </c>
      <c r="J88" s="12" t="str">
        <f>IFERROR(__xludf.DUMMYFUNCTION("IFERROR(
 TEXTJOIN(
   CHAR(10) &amp; CHAR(10),
   TRUE,
   FILTER(
     FLATTEN({
       WSO!P88;
       MSO!P88;
       FH!P88;
       MGOLF!P88;
       Football!P88;
       WVB!P88;
       XC!P88;
       SWIMMING!P88;
       WTEN!P88;
       TF!P88;
      "&amp;" WGOLF!P88;
       WBB!P88;
       MBB!P88;
       WLAX!P88;
       MLAX!P88;
       SOFT!P88;
       BASE!P88;
       ESPORTS!P88
     }),
     (FLATTEN({
       WSO!P88;
       MSO!P88;
       FH!P88;
       MGOLF!P88;
       Football!P88;
       WVB!P8"&amp;"8;
       XC!P88;
       SWIMMING!P88;
       WTEN!P88;
       TF!P88;
       WGOLF!P88;
       WBB!P88;
       MBB!P88;
       WLAX!P88;
       MLAX!P88;
       SOFT!P88;
       BASE!P88;
       ESPORTS!P88
     }) &lt;&gt; """") *
     (FLATTEN({
       WSO!P"&amp;"88;
       MSO!P88;
       FH!P88;
       MGOLF!P88;
       Football!P88;
       WVB!P88;
       XC!P88;
       SWIMMING!P88;
       WTEN!P88;
       TF!P88;
       WGOLF!P88;
       WBB!P88;
       MBB!P88;
       WLAX!P88;
       MLAX!P88;
       SOFT!P"&amp;"88;
       BASE!P88;
       ESPORTS!P88
     }) &lt;&gt; ""Status"")
   )
 ),
 """"
)
"),"")</f>
        <v/>
      </c>
    </row>
    <row r="89" ht="22.5" customHeight="1">
      <c r="A89" s="6">
        <v>88.0</v>
      </c>
      <c r="B89" s="11"/>
      <c r="C89" s="7">
        <v>46322.0</v>
      </c>
      <c r="D89" s="8" t="str">
        <f t="shared" si="1"/>
        <v>Tuesday</v>
      </c>
      <c r="E89" s="9" t="str">
        <f>TEXTJOIN(
  CHAR(10) &amp; CHAR(10),
  TRUE,
  IFERROR(WSO!E89, ""),
  IFERROR(MSO!E89, ""),
  IFERROR(FH!E89, ""),
  IFERROR(MGOLF!E89, ""),
  IFERROR(Football!E89, ""),
  IFERROR(WVB!E89, ""),
  IFERROR(XC!E89, ""),
  IFERROR(SWIMMING!E89, ""),
  IFERROR(WTEN!E89, ""),
  IFERROR(TF!E89, ""),
  IFERROR(WGOLF!E89, ""),
  IFERROR(WBB!E89, ""),
  IFERROR(MBB!E89, ""),
  IFERROR(WLAX!E89, ""),
  IFERROR(MLAX!E89, ""),
  IFERROR(SOFT!E89, ""),
  IFERROR(BASE!E89, ""),
  IFERROR(ESPORTS!E89, "")
)
</f>
        <v/>
      </c>
      <c r="F89" s="10" t="str">
        <f>IFERROR(__xludf.DUMMYFUNCTION("TEXTJOIN(
  CHAR(10) &amp; CHAR(10),
  TRUE,
  IFERROR(TEXT(FILTER(WSO!F89, LEN(WSO!F89)), ""h:mm AM/PM""), """"),
  IFERROR(TEXT(FILTER(MSO!F89, LEN(MSO!F89)), ""h:mm AM/PM""), """"),
  IFERROR(TEXT(FILTER(FH!F89, LEN(FH!F89)), ""h:mm AM/PM""), """"),
  IFER"&amp;"ROR(TEXT(FILTER(MGOLF!F89, LEN(MGOLF!F89)), ""h:mm AM/PM""), """"),
  IFERROR(TEXT(FILTER(Football!F89, LEN(Football!F89)), ""h:mm AM/PM""), """"),
  IFERROR(TEXT(FILTER(WVB!F89, LEN(WVB!F89)), ""h:mm AM/PM""), """"),
  IFERROR(TEXT(FILTER(XC!F89, LEN(XC!"&amp;"F89)), ""h:mm AM/PM""), """"),
  IFERROR(TEXT(FILTER(SWIMMING!F89, LEN(SWIMMING!F89)), ""h:mm AM/PM""), """"),
  IFERROR(TEXT(FILTER(WTEN!F89, LEN(WTEN!F89)), ""h:mm AM/PM""), """"),
  IFERROR(TEXT(FILTER(TF!F89, LEN(TF!F89)), ""h:mm AM/PM""), """"),
  IF"&amp;"ERROR(TEXT(FILTER(WGOLF!F89, LEN(WGOLF!F89)), ""h:mm AM/PM""), """"),
  IFERROR(TEXT(FILTER(WBB!F89, LEN(WBB!F89)), ""h:mm AM/PM""), """"),
  IFERROR(TEXT(FILTER(MBB!F89, LEN(MBB!F89)), ""h:mm AM/PM""), """"),
  IFERROR(TEXT(FILTER(WLAX!F89, LEN(WLAX!F89)"&amp;"), ""h:mm AM/PM""), """"),
  IFERROR(TEXT(FILTER(MLAX!F89, LEN(MLAX!F89)), ""h:mm AM/PM""), """"),
  IFERROR(TEXT(FILTER(SOFT!F89, LEN(SOFT!F89)), ""h:mm AM/PM""), """"),
  IFERROR(TEXT(FILTER(BASE!F89, LEN(BASE!F89)), ""h:mm AM/PM""), """"),
  IFERROR(TE"&amp;"XT(FILTER(ESPORTS!F89, LEN(ESPORTS!F89)), ""h:mm AM/PM""), """")
)
"),"")</f>
        <v/>
      </c>
      <c r="G89" s="11" t="str">
        <f>IFERROR(__xludf.DUMMYFUNCTION("TEXTJOIN(
  CHAR(10) &amp; CHAR(10),
  TRUE,
  IFERROR(FILTER(WSO!G89, LEN(WSO!G89)), """"),
  IFERROR(FILTER(MSO!G89, LEN(MSO!G89)), """"),
  IFERROR(FILTER(FH!G89, LEN(FH!G89)), """"),
  IFERROR(FILTER(MGOLF!G89, LEN(MGOLF!G89)), """"),
  IFERROR(FILTER(Foo"&amp;"tball!G89, LEN(Football!G89)), """"),
  IFERROR(FILTER(WVB!G89, LEN(WVB!G89)), """"),
  IFERROR(FILTER(XC!G89, LEN(XC!G89)), """"),
  IFERROR(FILTER(SWIMMING!G89, LEN(SWIMMING!G89)), """"),
  IFERROR(FILTER(WTEN!G89, LEN(WTEN!G89)), """"),
  IFERROR(FILTE"&amp;"R(TF!G89, LEN(TF!G89)), """"),
  IFERROR(FILTER(WGOLF!G89:G1000, LEN(WGOLF!G89)), """"),
  IFERROR(FILTER(WBB!G89, LEN(WBB!G89)), """"),
  IFERROR(FILTER(MBB!G89, LEN(MBB!G89)), """"),
  IFERROR(FILTER(WLAX!G89, LEN(WLAX!G89)), """"),
  IFERROR(FILTER(MLA"&amp;"X!G89, LEN(MLAX!G89)), """"),
  IFERROR(FILTER(SOFT!G89, LEN(SOFT!G89)), """"),
  IFERROR(FILTER(BASE!G89, LEN(BASE!G89)), """"),
  IFERROR(FILTER(ESPORTS!G89, LEN(ESPORTS!G89)), """")
)
"),"")</f>
        <v/>
      </c>
      <c r="H89" s="11" t="str">
        <f>IFERROR(__xludf.DUMMYFUNCTION("TEXTJOIN(
  CHAR(10) &amp; CHAR(10),
  TRUE,
  IFERROR(FILTER(WSO!H89, LEN(WSO!H89)), """"),
  IFERROR(FILTER(MSO!H89, LEN(MSO!H89)), """"),
  IFERROR(FILTER(FH!H89, LEN(FH!H89)), """"),
  IFERROR(FILTER(MGOLF!H89, LEN(MGOLF!H89)), """"),
  IFERROR(FILTER(Foo"&amp;"tball!H89, LEN(Football!H89)), """"),
  IFERROR(FILTER(WVB!H89, LEN(WVB!H89)), """"),
  IFERROR(FILTER(XC!H89, LEN(XC!H89)), """"),
  IFERROR(FILTER(SWIMMING!H89, LEN(SWIMMING!H89)), """"),
  IFERROR(FILTER(WTEN!H89, LEN(WTEN!H89)), """"),
  IFERROR(FILTE"&amp;"R(TF!H89, LEN(TF!H89)), """"),
  IFERROR(FILTER(WGOLF!H89, LEN(WGOLF!H89)), """"),
  IFERROR(FILTER(WBB!H89, LEN(WBB!H89)), """"),
  IFERROR(FILTER(MBB!H89, LEN(MBB!H89)), """"),
  IFERROR(FILTER(WLAX!H89, LEN(WLAX!H89)), """"),
  IFERROR(FILTER(MLAX!H89,"&amp;" LEN(MLAX!H89)), """"),
  IFERROR(FILTER(SOFT!H89, LEN(SOFT!H89)), """"),
  IFERROR(FILTER(BASE!H89, LEN(BASE!H89)), """"),
  IFERROR(FILTER(ESPORTS!H89, LEN(ESPORTS!H89)), """")
)
"),"")</f>
        <v/>
      </c>
      <c r="I89" s="11" t="str">
        <f>IFERROR(__xludf.DUMMYFUNCTION("TEXTJOIN(
  CHAR(10) &amp; CHAR(10),
  TRUE,
  IFERROR(ARRAYFORMULA(TEXT(FILTER(WSO!F89, LEN(WSO!F89)), ""h:mm AM/PM"")), """"),
  IFERROR(ARRAYFORMULA(TEXT(FILTER(MSO!F89, LEN(MSO!F89)), ""h:mm AM/PM"")), """"),
  IFERROR(ARRAYFORMULA(TEXT(FILTER(FH!F89, LEN"&amp;"(FH!F89)), ""h:mm AM/PM"")), """"),
  IFERROR(ARRAYFORMULA(TEXT(FILTER(MGOLF!F89, LEN(MGOLF!F89)), ""h:mm AM/PM"")), """"),
  IFERROR(ARRAYFORMULA(TEXT(FILTER(Football!F89, LEN(Football!F89)), ""h:mm AM/PM"")), """"),
  IFERROR(ARRAYFORMULA(TEXT(FILTER(WV"&amp;"B!F89, LEN(WVB!F89)), ""h:mm AM/PM"")), """"),
  IFERROR(ARRAYFORMULA(TEXT(FILTER(XC!F89, LEN(XC!F89)), ""h:mm AM/PM"")), """"),
  IFERROR(ARRAYFORMULA(TEXT(FILTER(SWIMMING!F89, LEN(SWIMMING!F89)), ""h:mm AM/PM"")), """"),
  IFERROR(ARRAYFORMULA(TEXT(FILT"&amp;"ER(WTEN!F89, LEN(WTEN!F89)), ""h:mm AM/PM"")), """"),
  IFERROR(ARRAYFORMULA(TEXT(FILTER(TF!F89, LEN(TF!F89)), ""h:mm AM/PM"")), """"),
  IFERROR(ARRAYFORMULA(TEXT(FILTER(WGOLF!F89, LEN(WGOLF!F89)), ""h:mm AM/PM"")), """"),
  IFERROR(ARRAYFORMULA(TEXT(FIL"&amp;"TER(WBB!F89, LEN(WBB!F89)), ""h:mm AM/PM"")), """"),
  IFERROR(ARRAYFORMULA(TEXT(FILTER(MBB!F89, LEN(MBB!F89)), ""h:mm AM/PM"")), """"),
  IFERROR(ARRAYFORMULA(TEXT(FILTER(WLAX!F89, LEN(WLAX!F89)), ""h:mm AM/PM"")), """"),
  IFERROR(ARRAYFORMULA(TEXT(FILT"&amp;"ER(MLAX!F89, LEN(MLAX!F89)), ""h:mm AM/PM"")), """"),
  IFERROR(ARRAYFORMULA(TEXT(FILTER(SOFT!F89, LEN(SOFT!F89)), ""h:mm AM/PM"")), """"),
  IFERROR(ARRAYFORMULA(TEXT(FILTER(BASE!F89, LEN(BASE!F89)), ""h:mm AM/PM"")), """"),
  IFERROR(ARRAYFORMULA(TEXT(F"&amp;"ILTER(ESPORTS!F89, LEN(ESPORTS!F89)), ""h:mm AM/PM"")), """")
)
"),"")</f>
        <v/>
      </c>
      <c r="J89" s="12" t="str">
        <f>IFERROR(__xludf.DUMMYFUNCTION("IFERROR(
 TEXTJOIN(
   CHAR(10) &amp; CHAR(10),
   TRUE,
   FILTER(
     FLATTEN({
       WSO!P89;
       MSO!P89;
       FH!P89;
       MGOLF!P89;
       Football!P89;
       WVB!P89;
       XC!P89;
       SWIMMING!P89;
       WTEN!P89;
       TF!P89;
      "&amp;" WGOLF!P89;
       WBB!P89;
       MBB!P89;
       WLAX!P89;
       MLAX!P89;
       SOFT!P89;
       BASE!P89;
       ESPORTS!P89
     }),
     (FLATTEN({
       WSO!P89;
       MSO!P89;
       FH!P89;
       MGOLF!P89;
       Football!P89;
       WVB!P8"&amp;"9;
       XC!P89;
       SWIMMING!P89;
       WTEN!P89;
       TF!P89;
       WGOLF!P89;
       WBB!P89;
       MBB!P89;
       WLAX!P89;
       MLAX!P89;
       SOFT!P89;
       BASE!P89;
       ESPORTS!P89
     }) &lt;&gt; """") *
     (FLATTEN({
       WSO!P"&amp;"89;
       MSO!P89;
       FH!P89;
       MGOLF!P89;
       Football!P89;
       WVB!P89;
       XC!P89;
       SWIMMING!P89;
       WTEN!P89;
       TF!P89;
       WGOLF!P89;
       WBB!P89;
       MBB!P89;
       WLAX!P89;
       MLAX!P89;
       SOFT!P"&amp;"89;
       BASE!P89;
       ESPORTS!P89
     }) &lt;&gt; ""Status"")
   )
 ),
 """"
)
"),"")</f>
        <v/>
      </c>
    </row>
    <row r="90" ht="22.5" customHeight="1">
      <c r="A90" s="6">
        <v>89.0</v>
      </c>
      <c r="B90" s="11"/>
      <c r="C90" s="7">
        <v>46323.0</v>
      </c>
      <c r="D90" s="8" t="str">
        <f t="shared" si="1"/>
        <v>Wednesday</v>
      </c>
      <c r="E90" s="9" t="str">
        <f>TEXTJOIN(
  CHAR(10) &amp; CHAR(10),
  TRUE,
  IFERROR(WSO!E90, ""),
  IFERROR(MSO!E90, ""),
  IFERROR(FH!E90, ""),
  IFERROR(MGOLF!E90, ""),
  IFERROR(Football!E90, ""),
  IFERROR(WVB!E90, ""),
  IFERROR(XC!E90, ""),
  IFERROR(SWIMMING!E90, ""),
  IFERROR(WTEN!E90, ""),
  IFERROR(TF!E90, ""),
  IFERROR(WGOLF!E90, ""),
  IFERROR(WBB!E90, ""),
  IFERROR(MBB!E90, ""),
  IFERROR(WLAX!E90, ""),
  IFERROR(MLAX!E90, ""),
  IFERROR(SOFT!E90, ""),
  IFERROR(BASE!E90, ""),
  IFERROR(ESPORTS!E90, "")
)
</f>
        <v>WSO
MSO</v>
      </c>
      <c r="F90" s="10" t="str">
        <f>IFERROR(__xludf.DUMMYFUNCTION("TEXTJOIN(
  CHAR(10) &amp; CHAR(10),
  TRUE,
  IFERROR(TEXT(FILTER(WSO!F90, LEN(WSO!F90)), ""h:mm AM/PM""), """"),
  IFERROR(TEXT(FILTER(MSO!F90, LEN(MSO!F90)), ""h:mm AM/PM""), """"),
  IFERROR(TEXT(FILTER(FH!F90, LEN(FH!F90)), ""h:mm AM/PM""), """"),
  IFER"&amp;"ROR(TEXT(FILTER(MGOLF!F90, LEN(MGOLF!F90)), ""h:mm AM/PM""), """"),
  IFERROR(TEXT(FILTER(Football!F90, LEN(Football!F90)), ""h:mm AM/PM""), """"),
  IFERROR(TEXT(FILTER(WVB!F90, LEN(WVB!F90)), ""h:mm AM/PM""), """"),
  IFERROR(TEXT(FILTER(XC!F90, LEN(XC!"&amp;"F90)), ""h:mm AM/PM""), """"),
  IFERROR(TEXT(FILTER(SWIMMING!F90, LEN(SWIMMING!F90)), ""h:mm AM/PM""), """"),
  IFERROR(TEXT(FILTER(WTEN!F90, LEN(WTEN!F90)), ""h:mm AM/PM""), """"),
  IFERROR(TEXT(FILTER(TF!F90, LEN(TF!F90)), ""h:mm AM/PM""), """"),
  IF"&amp;"ERROR(TEXT(FILTER(WGOLF!F90, LEN(WGOLF!F90)), ""h:mm AM/PM""), """"),
  IFERROR(TEXT(FILTER(WBB!F90, LEN(WBB!F90)), ""h:mm AM/PM""), """"),
  IFERROR(TEXT(FILTER(MBB!F90, LEN(MBB!F90)), ""h:mm AM/PM""), """"),
  IFERROR(TEXT(FILTER(WLAX!F90, LEN(WLAX!F90)"&amp;"), ""h:mm AM/PM""), """"),
  IFERROR(TEXT(FILTER(MLAX!F90, LEN(MLAX!F90)), ""h:mm AM/PM""), """"),
  IFERROR(TEXT(FILTER(SOFT!F90, LEN(SOFT!F90)), ""h:mm AM/PM""), """"),
  IFERROR(TEXT(FILTER(BASE!F90, LEN(BASE!F90)), ""h:mm AM/PM""), """"),
  IFERROR(TE"&amp;"XT(FILTER(ESPORTS!F90, LEN(ESPORTS!F90)), ""h:mm AM/PM""), """")
)
"),"7:00 PM
TBD")</f>
        <v>7:00 PM
TBD</v>
      </c>
      <c r="G90" s="11" t="str">
        <f>IFERROR(__xludf.DUMMYFUNCTION("TEXTJOIN(
  CHAR(10) &amp; CHAR(10),
  TRUE,
  IFERROR(FILTER(WSO!G90, LEN(WSO!G90)), """"),
  IFERROR(FILTER(MSO!G90, LEN(MSO!G90)), """"),
  IFERROR(FILTER(FH!G90, LEN(FH!G90)), """"),
  IFERROR(FILTER(MGOLF!G90, LEN(MGOLF!G90)), """"),
  IFERROR(FILTER(Foo"&amp;"tball!G90, LEN(Football!G90)), """"),
  IFERROR(FILTER(WVB!G90, LEN(WVB!G90)), """"),
  IFERROR(FILTER(XC!G90, LEN(XC!G90)), """"),
  IFERROR(FILTER(SWIMMING!G90, LEN(SWIMMING!G90)), """"),
  IFERROR(FILTER(WTEN!G90, LEN(WTEN!G90)), """"),
  IFERROR(FILTE"&amp;"R(TF!G90, LEN(TF!G90)), """"),
  IFERROR(FILTER(WGOLF!G90:G1000, LEN(WGOLF!G90)), """"),
  IFERROR(FILTER(WBB!G90, LEN(WBB!G90)), """"),
  IFERROR(FILTER(MBB!G90, LEN(MBB!G90)), """"),
  IFERROR(FILTER(WLAX!G90, LEN(WLAX!G90)), """"),
  IFERROR(FILTER(MLA"&amp;"X!G90, LEN(MLAX!G90)), """"),
  IFERROR(FILTER(SOFT!G90, LEN(SOFT!G90)), """"),
  IFERROR(FILTER(BASE!G90, LEN(BASE!G90)), """"),
  IFERROR(FILTER(ESPORTS!G90, LEN(ESPORTS!G90)), """")
)
"),"MMA
MMA")</f>
        <v>MMA
MMA</v>
      </c>
      <c r="H90" s="11" t="str">
        <f>IFERROR(__xludf.DUMMYFUNCTION("TEXTJOIN(
  CHAR(10) &amp; CHAR(10),
  TRUE,
  IFERROR(FILTER(WSO!H90, LEN(WSO!H90)), """"),
  IFERROR(FILTER(MSO!H90, LEN(MSO!H90)), """"),
  IFERROR(FILTER(FH!H90, LEN(FH!H90)), """"),
  IFERROR(FILTER(MGOLF!H90, LEN(MGOLF!H90)), """"),
  IFERROR(FILTER(Foo"&amp;"tball!H90, LEN(Football!H90)), """"),
  IFERROR(FILTER(WVB!H90, LEN(WVB!H90)), """"),
  IFERROR(FILTER(XC!H90, LEN(XC!H90)), """"),
  IFERROR(FILTER(SWIMMING!H90, LEN(SWIMMING!H90)), """"),
  IFERROR(FILTER(WTEN!H90, LEN(WTEN!H90)), """"),
  IFERROR(FILTE"&amp;"R(TF!H90, LEN(TF!H90)), """"),
  IFERROR(FILTER(WGOLF!H90, LEN(WGOLF!H90)), """"),
  IFERROR(FILTER(WBB!H90, LEN(WBB!H90)), """"),
  IFERROR(FILTER(MBB!H90, LEN(MBB!H90)), """"),
  IFERROR(FILTER(WLAX!H90, LEN(WLAX!H90)), """"),
  IFERROR(FILTER(MLAX!H90,"&amp;" LEN(MLAX!H90)), """"),
  IFERROR(FILTER(SOFT!H90, LEN(SOFT!H90)), """"),
  IFERROR(FILTER(BASE!H90, LEN(BASE!H90)), """"),
  IFERROR(FILTER(ESPORTS!H90, LEN(ESPORTS!H90)), """")
)
"),"Home
Home")</f>
        <v>Home
Home</v>
      </c>
      <c r="I90" s="11" t="str">
        <f>IFERROR(__xludf.DUMMYFUNCTION("TEXTJOIN(
  CHAR(10) &amp; CHAR(10),
  TRUE,
  IFERROR(ARRAYFORMULA(TEXT(FILTER(WSO!F90, LEN(WSO!F90)), ""h:mm AM/PM"")), """"),
  IFERROR(ARRAYFORMULA(TEXT(FILTER(MSO!F90, LEN(MSO!F90)), ""h:mm AM/PM"")), """"),
  IFERROR(ARRAYFORMULA(TEXT(FILTER(FH!F90, LEN"&amp;"(FH!F90)), ""h:mm AM/PM"")), """"),
  IFERROR(ARRAYFORMULA(TEXT(FILTER(MGOLF!F90, LEN(MGOLF!F90)), ""h:mm AM/PM"")), """"),
  IFERROR(ARRAYFORMULA(TEXT(FILTER(Football!F90, LEN(Football!F90)), ""h:mm AM/PM"")), """"),
  IFERROR(ARRAYFORMULA(TEXT(FILTER(WV"&amp;"B!F90, LEN(WVB!F90)), ""h:mm AM/PM"")), """"),
  IFERROR(ARRAYFORMULA(TEXT(FILTER(XC!F90, LEN(XC!F90)), ""h:mm AM/PM"")), """"),
  IFERROR(ARRAYFORMULA(TEXT(FILTER(SWIMMING!F90, LEN(SWIMMING!F90)), ""h:mm AM/PM"")), """"),
  IFERROR(ARRAYFORMULA(TEXT(FILT"&amp;"ER(WTEN!F90, LEN(WTEN!F90)), ""h:mm AM/PM"")), """"),
  IFERROR(ARRAYFORMULA(TEXT(FILTER(TF!F90, LEN(TF!F90)), ""h:mm AM/PM"")), """"),
  IFERROR(ARRAYFORMULA(TEXT(FILTER(WGOLF!F90, LEN(WGOLF!F90)), ""h:mm AM/PM"")), """"),
  IFERROR(ARRAYFORMULA(TEXT(FIL"&amp;"TER(WBB!F90, LEN(WBB!F90)), ""h:mm AM/PM"")), """"),
  IFERROR(ARRAYFORMULA(TEXT(FILTER(MBB!F90, LEN(MBB!F90)), ""h:mm AM/PM"")), """"),
  IFERROR(ARRAYFORMULA(TEXT(FILTER(WLAX!F90, LEN(WLAX!F90)), ""h:mm AM/PM"")), """"),
  IFERROR(ARRAYFORMULA(TEXT(FILT"&amp;"ER(MLAX!F90, LEN(MLAX!F90)), ""h:mm AM/PM"")), """"),
  IFERROR(ARRAYFORMULA(TEXT(FILTER(SOFT!F90, LEN(SOFT!F90)), ""h:mm AM/PM"")), """"),
  IFERROR(ARRAYFORMULA(TEXT(FILTER(BASE!F90, LEN(BASE!F90)), ""h:mm AM/PM"")), """"),
  IFERROR(ARRAYFORMULA(TEXT(F"&amp;"ILTER(ESPORTS!F90, LEN(ESPORTS!F90)), ""h:mm AM/PM"")), """")
)
"),"7:00 PM
TBD")</f>
        <v>7:00 PM
TBD</v>
      </c>
      <c r="J90" s="12" t="str">
        <f>IFERROR(__xludf.DUMMYFUNCTION("IFERROR(
 TEXTJOIN(
   CHAR(10) &amp; CHAR(10),
   TRUE,
   FILTER(
     FLATTEN({
       WSO!P90;
       MSO!P90;
       FH!P90;
       MGOLF!P90;
       Football!P90;
       WVB!P90;
       XC!P90;
       SWIMMING!P90;
       WTEN!P90;
       TF!P90;
      "&amp;" WGOLF!P90;
       WBB!P90;
       MBB!P90;
       WLAX!P90;
       MLAX!P90;
       SOFT!P90;
       BASE!P90;
       ESPORTS!P90
     }),
     (FLATTEN({
       WSO!P90;
       MSO!P90;
       FH!P90;
       MGOLF!P90;
       Football!P90;
       WVB!P9"&amp;"0;
       XC!P90;
       SWIMMING!P90;
       WTEN!P90;
       TF!P90;
       WGOLF!P90;
       WBB!P90;
       MBB!P90;
       WLAX!P90;
       MLAX!P90;
       SOFT!P90;
       BASE!P90;
       ESPORTS!P90
     }) &lt;&gt; """") *
     (FLATTEN({
       WSO!P"&amp;"90;
       MSO!P90;
       FH!P90;
       MGOLF!P90;
       Football!P90;
       WVB!P90;
       XC!P90;
       SWIMMING!P90;
       WTEN!P90;
       TF!P90;
       WGOLF!P90;
       WBB!P90;
       MBB!P90;
       WLAX!P90;
       MLAX!P90;
       SOFT!P"&amp;"90;
       BASE!P90;
       ESPORTS!P90
     }) &lt;&gt; ""Status"")
   )
 ),
 """"
)
"),"⌛️ Pending
⌛️ Pending")</f>
        <v>⌛️ Pending
⌛️ Pending</v>
      </c>
    </row>
    <row r="91" ht="22.5" customHeight="1">
      <c r="A91" s="6">
        <v>90.0</v>
      </c>
      <c r="B91" s="11"/>
      <c r="C91" s="7">
        <v>46324.0</v>
      </c>
      <c r="D91" s="8" t="str">
        <f t="shared" si="1"/>
        <v>Thursday</v>
      </c>
      <c r="E91" s="9" t="str">
        <f>TEXTJOIN(
  CHAR(10) &amp; CHAR(10),
  TRUE,
  IFERROR(WSO!E91, ""),
  IFERROR(MSO!E91, ""),
  IFERROR(FH!E91, ""),
  IFERROR(MGOLF!E91, ""),
  IFERROR(Football!E91, ""),
  IFERROR(WVB!E91, ""),
  IFERROR(XC!E91, ""),
  IFERROR(SWIMMING!E91, ""),
  IFERROR(WTEN!E91, ""),
  IFERROR(TF!E91, ""),
  IFERROR(WGOLF!E91, ""),
  IFERROR(WBB!E91, ""),
  IFERROR(MBB!E91, ""),
  IFERROR(WLAX!E91, ""),
  IFERROR(MLAX!E91, ""),
  IFERROR(SOFT!E91, ""),
  IFERROR(BASE!E91, ""),
  IFERROR(ESPORTS!E91, "")
)
</f>
        <v/>
      </c>
      <c r="F91" s="10" t="str">
        <f>IFERROR(__xludf.DUMMYFUNCTION("TEXTJOIN(
  CHAR(10) &amp; CHAR(10),
  TRUE,
  IFERROR(TEXT(FILTER(WSO!F91, LEN(WSO!F91)), ""h:mm AM/PM""), """"),
  IFERROR(TEXT(FILTER(MSO!F91, LEN(MSO!F91)), ""h:mm AM/PM""), """"),
  IFERROR(TEXT(FILTER(FH!F91, LEN(FH!F91)), ""h:mm AM/PM""), """"),
  IFER"&amp;"ROR(TEXT(FILTER(MGOLF!F91, LEN(MGOLF!F91)), ""h:mm AM/PM""), """"),
  IFERROR(TEXT(FILTER(Football!F91, LEN(Football!F91)), ""h:mm AM/PM""), """"),
  IFERROR(TEXT(FILTER(WVB!F91, LEN(WVB!F91)), ""h:mm AM/PM""), """"),
  IFERROR(TEXT(FILTER(XC!F91, LEN(XC!"&amp;"F91)), ""h:mm AM/PM""), """"),
  IFERROR(TEXT(FILTER(SWIMMING!F91, LEN(SWIMMING!F91)), ""h:mm AM/PM""), """"),
  IFERROR(TEXT(FILTER(WTEN!F91, LEN(WTEN!F91)), ""h:mm AM/PM""), """"),
  IFERROR(TEXT(FILTER(TF!F91, LEN(TF!F91)), ""h:mm AM/PM""), """"),
  IF"&amp;"ERROR(TEXT(FILTER(WGOLF!F91, LEN(WGOLF!F91)), ""h:mm AM/PM""), """"),
  IFERROR(TEXT(FILTER(WBB!F91, LEN(WBB!F91)), ""h:mm AM/PM""), """"),
  IFERROR(TEXT(FILTER(MBB!F91, LEN(MBB!F91)), ""h:mm AM/PM""), """"),
  IFERROR(TEXT(FILTER(WLAX!F91, LEN(WLAX!F91)"&amp;"), ""h:mm AM/PM""), """"),
  IFERROR(TEXT(FILTER(MLAX!F91, LEN(MLAX!F91)), ""h:mm AM/PM""), """"),
  IFERROR(TEXT(FILTER(SOFT!F91, LEN(SOFT!F91)), ""h:mm AM/PM""), """"),
  IFERROR(TEXT(FILTER(BASE!F91, LEN(BASE!F91)), ""h:mm AM/PM""), """"),
  IFERROR(TE"&amp;"XT(FILTER(ESPORTS!F91, LEN(ESPORTS!F91)), ""h:mm AM/PM""), """")
)
"),"")</f>
        <v/>
      </c>
      <c r="G91" s="11" t="str">
        <f>IFERROR(__xludf.DUMMYFUNCTION("TEXTJOIN(
  CHAR(10) &amp; CHAR(10),
  TRUE,
  IFERROR(FILTER(WSO!G91, LEN(WSO!G91)), """"),
  IFERROR(FILTER(MSO!G91, LEN(MSO!G91)), """"),
  IFERROR(FILTER(FH!G91, LEN(FH!G91)), """"),
  IFERROR(FILTER(MGOLF!G91, LEN(MGOLF!G91)), """"),
  IFERROR(FILTER(Foo"&amp;"tball!G91, LEN(Football!G91)), """"),
  IFERROR(FILTER(WVB!G91, LEN(WVB!G91)), """"),
  IFERROR(FILTER(XC!G91, LEN(XC!G91)), """"),
  IFERROR(FILTER(SWIMMING!G91, LEN(SWIMMING!G91)), """"),
  IFERROR(FILTER(WTEN!G91, LEN(WTEN!G91)), """"),
  IFERROR(FILTE"&amp;"R(TF!G91, LEN(TF!G91)), """"),
  IFERROR(FILTER(WGOLF!G91:G1000, LEN(WGOLF!G91)), """"),
  IFERROR(FILTER(WBB!G91, LEN(WBB!G91)), """"),
  IFERROR(FILTER(MBB!G91, LEN(MBB!G91)), """"),
  IFERROR(FILTER(WLAX!G91, LEN(WLAX!G91)), """"),
  IFERROR(FILTER(MLA"&amp;"X!G91, LEN(MLAX!G91)), """"),
  IFERROR(FILTER(SOFT!G91, LEN(SOFT!G91)), """"),
  IFERROR(FILTER(BASE!G91, LEN(BASE!G91)), """"),
  IFERROR(FILTER(ESPORTS!G91, LEN(ESPORTS!G91)), """")
)
"),"")</f>
        <v/>
      </c>
      <c r="H91" s="11" t="str">
        <f>IFERROR(__xludf.DUMMYFUNCTION("TEXTJOIN(
  CHAR(10) &amp; CHAR(10),
  TRUE,
  IFERROR(FILTER(WSO!H91, LEN(WSO!H91)), """"),
  IFERROR(FILTER(MSO!H91, LEN(MSO!H91)), """"),
  IFERROR(FILTER(FH!H91, LEN(FH!H91)), """"),
  IFERROR(FILTER(MGOLF!H91, LEN(MGOLF!H91)), """"),
  IFERROR(FILTER(Foo"&amp;"tball!H91, LEN(Football!H91)), """"),
  IFERROR(FILTER(WVB!H91, LEN(WVB!H91)), """"),
  IFERROR(FILTER(XC!H91, LEN(XC!H91)), """"),
  IFERROR(FILTER(SWIMMING!H91, LEN(SWIMMING!H91)), """"),
  IFERROR(FILTER(WTEN!H91, LEN(WTEN!H91)), """"),
  IFERROR(FILTE"&amp;"R(TF!H91, LEN(TF!H91)), """"),
  IFERROR(FILTER(WGOLF!H91, LEN(WGOLF!H91)), """"),
  IFERROR(FILTER(WBB!H91, LEN(WBB!H91)), """"),
  IFERROR(FILTER(MBB!H91, LEN(MBB!H91)), """"),
  IFERROR(FILTER(WLAX!H91, LEN(WLAX!H91)), """"),
  IFERROR(FILTER(MLAX!H91,"&amp;" LEN(MLAX!H91)), """"),
  IFERROR(FILTER(SOFT!H91, LEN(SOFT!H91)), """"),
  IFERROR(FILTER(BASE!H91, LEN(BASE!H91)), """"),
  IFERROR(FILTER(ESPORTS!H91, LEN(ESPORTS!H91)), """")
)
"),"")</f>
        <v/>
      </c>
      <c r="I91" s="11" t="str">
        <f>IFERROR(__xludf.DUMMYFUNCTION("TEXTJOIN(
  CHAR(10) &amp; CHAR(10),
  TRUE,
  IFERROR(ARRAYFORMULA(TEXT(FILTER(WSO!F91, LEN(WSO!F91)), ""h:mm AM/PM"")), """"),
  IFERROR(ARRAYFORMULA(TEXT(FILTER(MSO!F91, LEN(MSO!F91)), ""h:mm AM/PM"")), """"),
  IFERROR(ARRAYFORMULA(TEXT(FILTER(FH!F91, LEN"&amp;"(FH!F91)), ""h:mm AM/PM"")), """"),
  IFERROR(ARRAYFORMULA(TEXT(FILTER(MGOLF!F91, LEN(MGOLF!F91)), ""h:mm AM/PM"")), """"),
  IFERROR(ARRAYFORMULA(TEXT(FILTER(Football!F91, LEN(Football!F91)), ""h:mm AM/PM"")), """"),
  IFERROR(ARRAYFORMULA(TEXT(FILTER(WV"&amp;"B!F91, LEN(WVB!F91)), ""h:mm AM/PM"")), """"),
  IFERROR(ARRAYFORMULA(TEXT(FILTER(XC!F91, LEN(XC!F91)), ""h:mm AM/PM"")), """"),
  IFERROR(ARRAYFORMULA(TEXT(FILTER(SWIMMING!F91, LEN(SWIMMING!F91)), ""h:mm AM/PM"")), """"),
  IFERROR(ARRAYFORMULA(TEXT(FILT"&amp;"ER(WTEN!F91, LEN(WTEN!F91)), ""h:mm AM/PM"")), """"),
  IFERROR(ARRAYFORMULA(TEXT(FILTER(TF!F91, LEN(TF!F91)), ""h:mm AM/PM"")), """"),
  IFERROR(ARRAYFORMULA(TEXT(FILTER(WGOLF!F91, LEN(WGOLF!F91)), ""h:mm AM/PM"")), """"),
  IFERROR(ARRAYFORMULA(TEXT(FIL"&amp;"TER(WBB!F91, LEN(WBB!F91)), ""h:mm AM/PM"")), """"),
  IFERROR(ARRAYFORMULA(TEXT(FILTER(MBB!F91, LEN(MBB!F91)), ""h:mm AM/PM"")), """"),
  IFERROR(ARRAYFORMULA(TEXT(FILTER(WLAX!F91, LEN(WLAX!F91)), ""h:mm AM/PM"")), """"),
  IFERROR(ARRAYFORMULA(TEXT(FILT"&amp;"ER(MLAX!F91, LEN(MLAX!F91)), ""h:mm AM/PM"")), """"),
  IFERROR(ARRAYFORMULA(TEXT(FILTER(SOFT!F91, LEN(SOFT!F91)), ""h:mm AM/PM"")), """"),
  IFERROR(ARRAYFORMULA(TEXT(FILTER(BASE!F91, LEN(BASE!F91)), ""h:mm AM/PM"")), """"),
  IFERROR(ARRAYFORMULA(TEXT(F"&amp;"ILTER(ESPORTS!F91, LEN(ESPORTS!F91)), ""h:mm AM/PM"")), """")
)
"),"")</f>
        <v/>
      </c>
      <c r="J91" s="12" t="str">
        <f>IFERROR(__xludf.DUMMYFUNCTION("IFERROR(
 TEXTJOIN(
   CHAR(10) &amp; CHAR(10),
   TRUE,
   FILTER(
     FLATTEN({
       WSO!P91;
       MSO!P91;
       FH!P91;
       MGOLF!P91;
       Football!P91;
       WVB!P91;
       XC!P91;
       SWIMMING!P91;
       WTEN!P91;
       TF!P91;
      "&amp;" WGOLF!P91;
       WBB!P91;
       MBB!P91;
       WLAX!P91;
       MLAX!P91;
       SOFT!P91;
       BASE!P91;
       ESPORTS!P91
     }),
     (FLATTEN({
       WSO!P91;
       MSO!P91;
       FH!P91;
       MGOLF!P91;
       Football!P91;
       WVB!P9"&amp;"1;
       XC!P91;
       SWIMMING!P91;
       WTEN!P91;
       TF!P91;
       WGOLF!P91;
       WBB!P91;
       MBB!P91;
       WLAX!P91;
       MLAX!P91;
       SOFT!P91;
       BASE!P91;
       ESPORTS!P91
     }) &lt;&gt; """") *
     (FLATTEN({
       WSO!P"&amp;"91;
       MSO!P91;
       FH!P91;
       MGOLF!P91;
       Football!P91;
       WVB!P91;
       XC!P91;
       SWIMMING!P91;
       WTEN!P91;
       TF!P91;
       WGOLF!P91;
       WBB!P91;
       MBB!P91;
       WLAX!P91;
       MLAX!P91;
       SOFT!P"&amp;"91;
       BASE!P91;
       ESPORTS!P91
     }) &lt;&gt; ""Status"")
   )
 ),
 """"
)
"),"")</f>
        <v/>
      </c>
    </row>
    <row r="92" ht="22.5" customHeight="1">
      <c r="A92" s="6">
        <v>91.0</v>
      </c>
      <c r="B92" s="11"/>
      <c r="C92" s="7">
        <v>46325.0</v>
      </c>
      <c r="D92" s="8" t="str">
        <f t="shared" si="1"/>
        <v>Friday</v>
      </c>
      <c r="E92" s="9" t="str">
        <f>TEXTJOIN(
  CHAR(10) &amp; CHAR(10),
  TRUE,
  IFERROR(WSO!E92, ""),
  IFERROR(MSO!E92, ""),
  IFERROR(FH!E92, ""),
  IFERROR(MGOLF!E92, ""),
  IFERROR(Football!E92, ""),
  IFERROR(WVB!E92, ""),
  IFERROR(XC!E92, ""),
  IFERROR(SWIMMING!E92, ""),
  IFERROR(WTEN!E92, ""),
  IFERROR(TF!E92, ""),
  IFERROR(WGOLF!E92, ""),
  IFERROR(WBB!E92, ""),
  IFERROR(MBB!E92, ""),
  IFERROR(WLAX!E92, ""),
  IFERROR(MLAX!E92, ""),
  IFERROR(SOFT!E92, ""),
  IFERROR(BASE!E92, ""),
  IFERROR(ESPORTS!E92, "")
)
</f>
        <v/>
      </c>
      <c r="F92" s="10" t="str">
        <f>IFERROR(__xludf.DUMMYFUNCTION("TEXTJOIN(
  CHAR(10) &amp; CHAR(10),
  TRUE,
  IFERROR(TEXT(FILTER(WSO!F92, LEN(WSO!F92)), ""h:mm AM/PM""), """"),
  IFERROR(TEXT(FILTER(MSO!F92, LEN(MSO!F92)), ""h:mm AM/PM""), """"),
  IFERROR(TEXT(FILTER(FH!F92, LEN(FH!F92)), ""h:mm AM/PM""), """"),
  IFER"&amp;"ROR(TEXT(FILTER(MGOLF!F92, LEN(MGOLF!F92)), ""h:mm AM/PM""), """"),
  IFERROR(TEXT(FILTER(Football!F92, LEN(Football!F92)), ""h:mm AM/PM""), """"),
  IFERROR(TEXT(FILTER(WVB!F92, LEN(WVB!F92)), ""h:mm AM/PM""), """"),
  IFERROR(TEXT(FILTER(XC!F92, LEN(XC!"&amp;"F92)), ""h:mm AM/PM""), """"),
  IFERROR(TEXT(FILTER(SWIMMING!F92, LEN(SWIMMING!F92)), ""h:mm AM/PM""), """"),
  IFERROR(TEXT(FILTER(WTEN!F92, LEN(WTEN!F92)), ""h:mm AM/PM""), """"),
  IFERROR(TEXT(FILTER(TF!F92, LEN(TF!F92)), ""h:mm AM/PM""), """"),
  IF"&amp;"ERROR(TEXT(FILTER(WGOLF!F92, LEN(WGOLF!F92)), ""h:mm AM/PM""), """"),
  IFERROR(TEXT(FILTER(WBB!F92, LEN(WBB!F92)), ""h:mm AM/PM""), """"),
  IFERROR(TEXT(FILTER(MBB!F92, LEN(MBB!F92)), ""h:mm AM/PM""), """"),
  IFERROR(TEXT(FILTER(WLAX!F92, LEN(WLAX!F92)"&amp;"), ""h:mm AM/PM""), """"),
  IFERROR(TEXT(FILTER(MLAX!F92, LEN(MLAX!F92)), ""h:mm AM/PM""), """"),
  IFERROR(TEXT(FILTER(SOFT!F92, LEN(SOFT!F92)), ""h:mm AM/PM""), """"),
  IFERROR(TEXT(FILTER(BASE!F92, LEN(BASE!F92)), ""h:mm AM/PM""), """"),
  IFERROR(TE"&amp;"XT(FILTER(ESPORTS!F92, LEN(ESPORTS!F92)), ""h:mm AM/PM""), """")
)
"),"")</f>
        <v/>
      </c>
      <c r="G92" s="11" t="str">
        <f>IFERROR(__xludf.DUMMYFUNCTION("TEXTJOIN(
  CHAR(10) &amp; CHAR(10),
  TRUE,
  IFERROR(FILTER(WSO!G92, LEN(WSO!G92)), """"),
  IFERROR(FILTER(MSO!G92, LEN(MSO!G92)), """"),
  IFERROR(FILTER(FH!G92, LEN(FH!G92)), """"),
  IFERROR(FILTER(MGOLF!G92, LEN(MGOLF!G92)), """"),
  IFERROR(FILTER(Foo"&amp;"tball!G92, LEN(Football!G92)), """"),
  IFERROR(FILTER(WVB!G92, LEN(WVB!G92)), """"),
  IFERROR(FILTER(XC!G92, LEN(XC!G92)), """"),
  IFERROR(FILTER(SWIMMING!G92, LEN(SWIMMING!G92)), """"),
  IFERROR(FILTER(WTEN!G92, LEN(WTEN!G92)), """"),
  IFERROR(FILTE"&amp;"R(TF!G92, LEN(TF!G92)), """"),
  IFERROR(FILTER(WGOLF!G92:G1000, LEN(WGOLF!G92)), """"),
  IFERROR(FILTER(WBB!G92, LEN(WBB!G92)), """"),
  IFERROR(FILTER(MBB!G92, LEN(MBB!G92)), """"),
  IFERROR(FILTER(WLAX!G92, LEN(WLAX!G92)), """"),
  IFERROR(FILTER(MLA"&amp;"X!G92, LEN(MLAX!G92)), """"),
  IFERROR(FILTER(SOFT!G92, LEN(SOFT!G92)), """"),
  IFERROR(FILTER(BASE!G92, LEN(BASE!G92)), """"),
  IFERROR(FILTER(ESPORTS!G92, LEN(ESPORTS!G92)), """")
)
"),"")</f>
        <v/>
      </c>
      <c r="H92" s="11" t="str">
        <f>IFERROR(__xludf.DUMMYFUNCTION("TEXTJOIN(
  CHAR(10) &amp; CHAR(10),
  TRUE,
  IFERROR(FILTER(WSO!H92, LEN(WSO!H92)), """"),
  IFERROR(FILTER(MSO!H92, LEN(MSO!H92)), """"),
  IFERROR(FILTER(FH!H92, LEN(FH!H92)), """"),
  IFERROR(FILTER(MGOLF!H92, LEN(MGOLF!H92)), """"),
  IFERROR(FILTER(Foo"&amp;"tball!H92, LEN(Football!H92)), """"),
  IFERROR(FILTER(WVB!H92, LEN(WVB!H92)), """"),
  IFERROR(FILTER(XC!H92, LEN(XC!H92)), """"),
  IFERROR(FILTER(SWIMMING!H92, LEN(SWIMMING!H92)), """"),
  IFERROR(FILTER(WTEN!H92, LEN(WTEN!H92)), """"),
  IFERROR(FILTE"&amp;"R(TF!H92, LEN(TF!H92)), """"),
  IFERROR(FILTER(WGOLF!H92, LEN(WGOLF!H92)), """"),
  IFERROR(FILTER(WBB!H92, LEN(WBB!H92)), """"),
  IFERROR(FILTER(MBB!H92, LEN(MBB!H92)), """"),
  IFERROR(FILTER(WLAX!H92, LEN(WLAX!H92)), """"),
  IFERROR(FILTER(MLAX!H92,"&amp;" LEN(MLAX!H92)), """"),
  IFERROR(FILTER(SOFT!H92, LEN(SOFT!H92)), """"),
  IFERROR(FILTER(BASE!H92, LEN(BASE!H92)), """"),
  IFERROR(FILTER(ESPORTS!H92, LEN(ESPORTS!H92)), """")
)
"),"")</f>
        <v/>
      </c>
      <c r="I92" s="11" t="str">
        <f>IFERROR(__xludf.DUMMYFUNCTION("TEXTJOIN(
  CHAR(10) &amp; CHAR(10),
  TRUE,
  IFERROR(ARRAYFORMULA(TEXT(FILTER(WSO!F92, LEN(WSO!F92)), ""h:mm AM/PM"")), """"),
  IFERROR(ARRAYFORMULA(TEXT(FILTER(MSO!F92, LEN(MSO!F92)), ""h:mm AM/PM"")), """"),
  IFERROR(ARRAYFORMULA(TEXT(FILTER(FH!F92, LEN"&amp;"(FH!F92)), ""h:mm AM/PM"")), """"),
  IFERROR(ARRAYFORMULA(TEXT(FILTER(MGOLF!F92, LEN(MGOLF!F92)), ""h:mm AM/PM"")), """"),
  IFERROR(ARRAYFORMULA(TEXT(FILTER(Football!F92, LEN(Football!F92)), ""h:mm AM/PM"")), """"),
  IFERROR(ARRAYFORMULA(TEXT(FILTER(WV"&amp;"B!F92, LEN(WVB!F92)), ""h:mm AM/PM"")), """"),
  IFERROR(ARRAYFORMULA(TEXT(FILTER(XC!F92, LEN(XC!F92)), ""h:mm AM/PM"")), """"),
  IFERROR(ARRAYFORMULA(TEXT(FILTER(SWIMMING!F92, LEN(SWIMMING!F92)), ""h:mm AM/PM"")), """"),
  IFERROR(ARRAYFORMULA(TEXT(FILT"&amp;"ER(WTEN!F92, LEN(WTEN!F92)), ""h:mm AM/PM"")), """"),
  IFERROR(ARRAYFORMULA(TEXT(FILTER(TF!F92, LEN(TF!F92)), ""h:mm AM/PM"")), """"),
  IFERROR(ARRAYFORMULA(TEXT(FILTER(WGOLF!F92, LEN(WGOLF!F92)), ""h:mm AM/PM"")), """"),
  IFERROR(ARRAYFORMULA(TEXT(FIL"&amp;"TER(WBB!F92, LEN(WBB!F92)), ""h:mm AM/PM"")), """"),
  IFERROR(ARRAYFORMULA(TEXT(FILTER(MBB!F92, LEN(MBB!F92)), ""h:mm AM/PM"")), """"),
  IFERROR(ARRAYFORMULA(TEXT(FILTER(WLAX!F92, LEN(WLAX!F92)), ""h:mm AM/PM"")), """"),
  IFERROR(ARRAYFORMULA(TEXT(FILT"&amp;"ER(MLAX!F92, LEN(MLAX!F92)), ""h:mm AM/PM"")), """"),
  IFERROR(ARRAYFORMULA(TEXT(FILTER(SOFT!F92, LEN(SOFT!F92)), ""h:mm AM/PM"")), """"),
  IFERROR(ARRAYFORMULA(TEXT(FILTER(BASE!F92, LEN(BASE!F92)), ""h:mm AM/PM"")), """"),
  IFERROR(ARRAYFORMULA(TEXT(F"&amp;"ILTER(ESPORTS!F92, LEN(ESPORTS!F92)), ""h:mm AM/PM"")), """")
)
"),"")</f>
        <v/>
      </c>
      <c r="J92" s="12" t="str">
        <f>IFERROR(__xludf.DUMMYFUNCTION("IFERROR(
 TEXTJOIN(
   CHAR(10) &amp; CHAR(10),
   TRUE,
   FILTER(
     FLATTEN({
       WSO!P92;
       MSO!P92;
       FH!P92;
       MGOLF!P92;
       Football!P92;
       WVB!P92;
       XC!P92;
       SWIMMING!P92;
       WTEN!P92;
       TF!P92;
      "&amp;" WGOLF!P92;
       WBB!P92;
       MBB!P92;
       WLAX!P92;
       MLAX!P92;
       SOFT!P92;
       BASE!P92;
       ESPORTS!P92
     }),
     (FLATTEN({
       WSO!P92;
       MSO!P92;
       FH!P92;
       MGOLF!P92;
       Football!P92;
       WVB!P9"&amp;"2;
       XC!P92;
       SWIMMING!P92;
       WTEN!P92;
       TF!P92;
       WGOLF!P92;
       WBB!P92;
       MBB!P92;
       WLAX!P92;
       MLAX!P92;
       SOFT!P92;
       BASE!P92;
       ESPORTS!P92
     }) &lt;&gt; """") *
     (FLATTEN({
       WSO!P"&amp;"92;
       MSO!P92;
       FH!P92;
       MGOLF!P92;
       Football!P92;
       WVB!P92;
       XC!P92;
       SWIMMING!P92;
       WTEN!P92;
       TF!P92;
       WGOLF!P92;
       WBB!P92;
       MBB!P92;
       WLAX!P92;
       MLAX!P92;
       SOFT!P"&amp;"92;
       BASE!P92;
       ESPORTS!P92
     }) &lt;&gt; ""Status"")
   )
 ),
 """"
)
"),"")</f>
        <v/>
      </c>
    </row>
    <row r="93" ht="22.5" customHeight="1">
      <c r="A93" s="6">
        <v>92.0</v>
      </c>
      <c r="B93" s="11"/>
      <c r="C93" s="7">
        <v>46326.0</v>
      </c>
      <c r="D93" s="8" t="str">
        <f t="shared" si="1"/>
        <v>Saturday</v>
      </c>
      <c r="E93" s="9" t="str">
        <f>TEXTJOIN(
  CHAR(10) &amp; CHAR(10),
  TRUE,
  IFERROR(WSO!E93, ""),
  IFERROR(MSO!E93, ""),
  IFERROR(FH!E93, ""),
  IFERROR(MGOLF!E93, ""),
  IFERROR(Football!E93, ""),
  IFERROR(WVB!E93, ""),
  IFERROR(XC!E93, ""),
  IFERROR(SWIMMING!E93, ""),
  IFERROR(WTEN!E93, ""),
  IFERROR(TF!E93, ""),
  IFERROR(WGOLF!E93, ""),
  IFERROR(WBB!E93, ""),
  IFERROR(MBB!E93, ""),
  IFERROR(WLAX!E93, ""),
  IFERROR(MLAX!E93, ""),
  IFERROR(SOFT!E93, ""),
  IFERROR(BASE!E93, ""),
  IFERROR(ESPORTS!E93, "")
)
</f>
        <v/>
      </c>
      <c r="F93" s="10" t="str">
        <f>IFERROR(__xludf.DUMMYFUNCTION("TEXTJOIN(
  CHAR(10) &amp; CHAR(10),
  TRUE,
  IFERROR(TEXT(FILTER(WSO!F93, LEN(WSO!F93)), ""h:mm AM/PM""), """"),
  IFERROR(TEXT(FILTER(MSO!F93, LEN(MSO!F93)), ""h:mm AM/PM""), """"),
  IFERROR(TEXT(FILTER(FH!F93, LEN(FH!F93)), ""h:mm AM/PM""), """"),
  IFER"&amp;"ROR(TEXT(FILTER(MGOLF!F93, LEN(MGOLF!F93)), ""h:mm AM/PM""), """"),
  IFERROR(TEXT(FILTER(Football!F93, LEN(Football!F93)), ""h:mm AM/PM""), """"),
  IFERROR(TEXT(FILTER(WVB!F93, LEN(WVB!F93)), ""h:mm AM/PM""), """"),
  IFERROR(TEXT(FILTER(XC!F93, LEN(XC!"&amp;"F93)), ""h:mm AM/PM""), """"),
  IFERROR(TEXT(FILTER(SWIMMING!F93, LEN(SWIMMING!F93)), ""h:mm AM/PM""), """"),
  IFERROR(TEXT(FILTER(WTEN!F93, LEN(WTEN!F93)), ""h:mm AM/PM""), """"),
  IFERROR(TEXT(FILTER(TF!F93, LEN(TF!F93)), ""h:mm AM/PM""), """"),
  IF"&amp;"ERROR(TEXT(FILTER(WGOLF!F93, LEN(WGOLF!F93)), ""h:mm AM/PM""), """"),
  IFERROR(TEXT(FILTER(WBB!F93, LEN(WBB!F93)), ""h:mm AM/PM""), """"),
  IFERROR(TEXT(FILTER(MBB!F93, LEN(MBB!F93)), ""h:mm AM/PM""), """"),
  IFERROR(TEXT(FILTER(WLAX!F93, LEN(WLAX!F93)"&amp;"), ""h:mm AM/PM""), """"),
  IFERROR(TEXT(FILTER(MLAX!F93, LEN(MLAX!F93)), ""h:mm AM/PM""), """"),
  IFERROR(TEXT(FILTER(SOFT!F93, LEN(SOFT!F93)), ""h:mm AM/PM""), """"),
  IFERROR(TEXT(FILTER(BASE!F93, LEN(BASE!F93)), ""h:mm AM/PM""), """"),
  IFERROR(TE"&amp;"XT(FILTER(ESPORTS!F93, LEN(ESPORTS!F93)), ""h:mm AM/PM""), """")
)
"),"")</f>
        <v/>
      </c>
      <c r="G93" s="11" t="str">
        <f>IFERROR(__xludf.DUMMYFUNCTION("TEXTJOIN(
  CHAR(10) &amp; CHAR(10),
  TRUE,
  IFERROR(FILTER(WSO!G93, LEN(WSO!G93)), """"),
  IFERROR(FILTER(MSO!G93, LEN(MSO!G93)), """"),
  IFERROR(FILTER(FH!G93, LEN(FH!G93)), """"),
  IFERROR(FILTER(MGOLF!G93, LEN(MGOLF!G93)), """"),
  IFERROR(FILTER(Foo"&amp;"tball!G93, LEN(Football!G93)), """"),
  IFERROR(FILTER(WVB!G93, LEN(WVB!G93)), """"),
  IFERROR(FILTER(XC!G93, LEN(XC!G93)), """"),
  IFERROR(FILTER(SWIMMING!G93, LEN(SWIMMING!G93)), """"),
  IFERROR(FILTER(WTEN!G93, LEN(WTEN!G93)), """"),
  IFERROR(FILTE"&amp;"R(TF!G93, LEN(TF!G93)), """"),
  IFERROR(FILTER(WGOLF!G93:G1000, LEN(WGOLF!G93)), """"),
  IFERROR(FILTER(WBB!G93, LEN(WBB!G93)), """"),
  IFERROR(FILTER(MBB!G93, LEN(MBB!G93)), """"),
  IFERROR(FILTER(WLAX!G93, LEN(WLAX!G93)), """"),
  IFERROR(FILTER(MLA"&amp;"X!G93, LEN(MLAX!G93)), """"),
  IFERROR(FILTER(SOFT!G93, LEN(SOFT!G93)), """"),
  IFERROR(FILTER(BASE!G93, LEN(BASE!G93)), """"),
  IFERROR(FILTER(ESPORTS!G93, LEN(ESPORTS!G93)), """")
)
"),"")</f>
        <v/>
      </c>
      <c r="H93" s="11" t="str">
        <f>IFERROR(__xludf.DUMMYFUNCTION("TEXTJOIN(
  CHAR(10) &amp; CHAR(10),
  TRUE,
  IFERROR(FILTER(WSO!H93, LEN(WSO!H93)), """"),
  IFERROR(FILTER(MSO!H93, LEN(MSO!H93)), """"),
  IFERROR(FILTER(FH!H93, LEN(FH!H93)), """"),
  IFERROR(FILTER(MGOLF!H93, LEN(MGOLF!H93)), """"),
  IFERROR(FILTER(Foo"&amp;"tball!H93, LEN(Football!H93)), """"),
  IFERROR(FILTER(WVB!H93, LEN(WVB!H93)), """"),
  IFERROR(FILTER(XC!H93, LEN(XC!H93)), """"),
  IFERROR(FILTER(SWIMMING!H93, LEN(SWIMMING!H93)), """"),
  IFERROR(FILTER(WTEN!H93, LEN(WTEN!H93)), """"),
  IFERROR(FILTE"&amp;"R(TF!H93, LEN(TF!H93)), """"),
  IFERROR(FILTER(WGOLF!H93, LEN(WGOLF!H93)), """"),
  IFERROR(FILTER(WBB!H93, LEN(WBB!H93)), """"),
  IFERROR(FILTER(MBB!H93, LEN(MBB!H93)), """"),
  IFERROR(FILTER(WLAX!H93, LEN(WLAX!H93)), """"),
  IFERROR(FILTER(MLAX!H93,"&amp;" LEN(MLAX!H93)), """"),
  IFERROR(FILTER(SOFT!H93, LEN(SOFT!H93)), """"),
  IFERROR(FILTER(BASE!H93, LEN(BASE!H93)), """"),
  IFERROR(FILTER(ESPORTS!H93, LEN(ESPORTS!H93)), """")
)
"),"")</f>
        <v/>
      </c>
      <c r="I93" s="11" t="str">
        <f>IFERROR(__xludf.DUMMYFUNCTION("TEXTJOIN(
  CHAR(10) &amp; CHAR(10),
  TRUE,
  IFERROR(ARRAYFORMULA(TEXT(FILTER(WSO!F93, LEN(WSO!F93)), ""h:mm AM/PM"")), """"),
  IFERROR(ARRAYFORMULA(TEXT(FILTER(MSO!F93, LEN(MSO!F93)), ""h:mm AM/PM"")), """"),
  IFERROR(ARRAYFORMULA(TEXT(FILTER(FH!F93, LEN"&amp;"(FH!F93)), ""h:mm AM/PM"")), """"),
  IFERROR(ARRAYFORMULA(TEXT(FILTER(MGOLF!F93, LEN(MGOLF!F93)), ""h:mm AM/PM"")), """"),
  IFERROR(ARRAYFORMULA(TEXT(FILTER(Football!F93, LEN(Football!F93)), ""h:mm AM/PM"")), """"),
  IFERROR(ARRAYFORMULA(TEXT(FILTER(WV"&amp;"B!F93, LEN(WVB!F93)), ""h:mm AM/PM"")), """"),
  IFERROR(ARRAYFORMULA(TEXT(FILTER(XC!F93, LEN(XC!F93)), ""h:mm AM/PM"")), """"),
  IFERROR(ARRAYFORMULA(TEXT(FILTER(SWIMMING!F93, LEN(SWIMMING!F93)), ""h:mm AM/PM"")), """"),
  IFERROR(ARRAYFORMULA(TEXT(FILT"&amp;"ER(WTEN!F93, LEN(WTEN!F93)), ""h:mm AM/PM"")), """"),
  IFERROR(ARRAYFORMULA(TEXT(FILTER(TF!F93, LEN(TF!F93)), ""h:mm AM/PM"")), """"),
  IFERROR(ARRAYFORMULA(TEXT(FILTER(WGOLF!F93, LEN(WGOLF!F93)), ""h:mm AM/PM"")), """"),
  IFERROR(ARRAYFORMULA(TEXT(FIL"&amp;"TER(WBB!F93, LEN(WBB!F93)), ""h:mm AM/PM"")), """"),
  IFERROR(ARRAYFORMULA(TEXT(FILTER(MBB!F93, LEN(MBB!F93)), ""h:mm AM/PM"")), """"),
  IFERROR(ARRAYFORMULA(TEXT(FILTER(WLAX!F93, LEN(WLAX!F93)), ""h:mm AM/PM"")), """"),
  IFERROR(ARRAYFORMULA(TEXT(FILT"&amp;"ER(MLAX!F93, LEN(MLAX!F93)), ""h:mm AM/PM"")), """"),
  IFERROR(ARRAYFORMULA(TEXT(FILTER(SOFT!F93, LEN(SOFT!F93)), ""h:mm AM/PM"")), """"),
  IFERROR(ARRAYFORMULA(TEXT(FILTER(BASE!F93, LEN(BASE!F93)), ""h:mm AM/PM"")), """"),
  IFERROR(ARRAYFORMULA(TEXT(F"&amp;"ILTER(ESPORTS!F93, LEN(ESPORTS!F93)), ""h:mm AM/PM"")), """")
)
"),"")</f>
        <v/>
      </c>
      <c r="J93" s="12" t="str">
        <f>IFERROR(__xludf.DUMMYFUNCTION("IFERROR(
 TEXTJOIN(
   CHAR(10) &amp; CHAR(10),
   TRUE,
   FILTER(
     FLATTEN({
       WSO!P93;
       MSO!P93;
       FH!P93;
       MGOLF!P93;
       Football!P93;
       WVB!P93;
       XC!P93;
       SWIMMING!P93;
       WTEN!P93;
       TF!P93;
      "&amp;" WGOLF!P93;
       WBB!P93;
       MBB!P93;
       WLAX!P93;
       MLAX!P93;
       SOFT!P93;
       BASE!P93;
       ESPORTS!P93
     }),
     (FLATTEN({
       WSO!P93;
       MSO!P93;
       FH!P93;
       MGOLF!P93;
       Football!P93;
       WVB!P9"&amp;"3;
       XC!P93;
       SWIMMING!P93;
       WTEN!P93;
       TF!P93;
       WGOLF!P93;
       WBB!P93;
       MBB!P93;
       WLAX!P93;
       MLAX!P93;
       SOFT!P93;
       BASE!P93;
       ESPORTS!P93
     }) &lt;&gt; """") *
     (FLATTEN({
       WSO!P"&amp;"93;
       MSO!P93;
       FH!P93;
       MGOLF!P93;
       Football!P93;
       WVB!P93;
       XC!P93;
       SWIMMING!P93;
       WTEN!P93;
       TF!P93;
       WGOLF!P93;
       WBB!P93;
       MBB!P93;
       WLAX!P93;
       MLAX!P93;
       SOFT!P"&amp;"93;
       BASE!P93;
       ESPORTS!P93
     }) &lt;&gt; ""Status"")
   )
 ),
 """"
)
"),"")</f>
        <v/>
      </c>
    </row>
    <row r="94" ht="22.5" customHeight="1">
      <c r="A94" s="6">
        <v>93.0</v>
      </c>
      <c r="B94" s="11"/>
      <c r="C94" s="7">
        <v>46327.0</v>
      </c>
      <c r="D94" s="8" t="str">
        <f t="shared" si="1"/>
        <v>Sunday</v>
      </c>
      <c r="E94" s="9" t="str">
        <f>TEXTJOIN(
  CHAR(10) &amp; CHAR(10),
  TRUE,
  IFERROR(WSO!E94, ""),
  IFERROR(MSO!E94, ""),
  IFERROR(FH!E94, ""),
  IFERROR(MGOLF!E94, ""),
  IFERROR(Football!E94, ""),
  IFERROR(WVB!E94, ""),
  IFERROR(XC!E94, ""),
  IFERROR(SWIMMING!E94, ""),
  IFERROR(WTEN!E94, ""),
  IFERROR(TF!E94, ""),
  IFERROR(WGOLF!E94, ""),
  IFERROR(WBB!E94, ""),
  IFERROR(MBB!E94, ""),
  IFERROR(WLAX!E94, ""),
  IFERROR(MLAX!E94, ""),
  IFERROR(SOFT!E94, ""),
  IFERROR(BASE!E94, ""),
  IFERROR(ESPORTS!E94, "")
)
</f>
        <v/>
      </c>
      <c r="F94" s="10" t="str">
        <f>IFERROR(__xludf.DUMMYFUNCTION("TEXTJOIN(
  CHAR(10) &amp; CHAR(10),
  TRUE,
  IFERROR(TEXT(FILTER(WSO!F94, LEN(WSO!F94)), ""h:mm AM/PM""), """"),
  IFERROR(TEXT(FILTER(MSO!F94, LEN(MSO!F94)), ""h:mm AM/PM""), """"),
  IFERROR(TEXT(FILTER(FH!F94, LEN(FH!F94)), ""h:mm AM/PM""), """"),
  IFER"&amp;"ROR(TEXT(FILTER(MGOLF!F94, LEN(MGOLF!F94)), ""h:mm AM/PM""), """"),
  IFERROR(TEXT(FILTER(Football!F94, LEN(Football!F94)), ""h:mm AM/PM""), """"),
  IFERROR(TEXT(FILTER(WVB!F94, LEN(WVB!F94)), ""h:mm AM/PM""), """"),
  IFERROR(TEXT(FILTER(XC!F94, LEN(XC!"&amp;"F94)), ""h:mm AM/PM""), """"),
  IFERROR(TEXT(FILTER(SWIMMING!F94, LEN(SWIMMING!F94)), ""h:mm AM/PM""), """"),
  IFERROR(TEXT(FILTER(WTEN!F94, LEN(WTEN!F94)), ""h:mm AM/PM""), """"),
  IFERROR(TEXT(FILTER(TF!F94, LEN(TF!F94)), ""h:mm AM/PM""), """"),
  IF"&amp;"ERROR(TEXT(FILTER(WGOLF!F94, LEN(WGOLF!F94)), ""h:mm AM/PM""), """"),
  IFERROR(TEXT(FILTER(WBB!F94, LEN(WBB!F94)), ""h:mm AM/PM""), """"),
  IFERROR(TEXT(FILTER(MBB!F94, LEN(MBB!F94)), ""h:mm AM/PM""), """"),
  IFERROR(TEXT(FILTER(WLAX!F94, LEN(WLAX!F94)"&amp;"), ""h:mm AM/PM""), """"),
  IFERROR(TEXT(FILTER(MLAX!F94, LEN(MLAX!F94)), ""h:mm AM/PM""), """"),
  IFERROR(TEXT(FILTER(SOFT!F94, LEN(SOFT!F94)), ""h:mm AM/PM""), """"),
  IFERROR(TEXT(FILTER(BASE!F94, LEN(BASE!F94)), ""h:mm AM/PM""), """"),
  IFERROR(TE"&amp;"XT(FILTER(ESPORTS!F94, LEN(ESPORTS!F94)), ""h:mm AM/PM""), """")
)
"),"")</f>
        <v/>
      </c>
      <c r="G94" s="11" t="str">
        <f>IFERROR(__xludf.DUMMYFUNCTION("TEXTJOIN(
  CHAR(10) &amp; CHAR(10),
  TRUE,
  IFERROR(FILTER(WSO!G94, LEN(WSO!G94)), """"),
  IFERROR(FILTER(MSO!G94, LEN(MSO!G94)), """"),
  IFERROR(FILTER(FH!G94, LEN(FH!G94)), """"),
  IFERROR(FILTER(MGOLF!G94, LEN(MGOLF!G94)), """"),
  IFERROR(FILTER(Foo"&amp;"tball!G94, LEN(Football!G94)), """"),
  IFERROR(FILTER(WVB!G94, LEN(WVB!G94)), """"),
  IFERROR(FILTER(XC!G94, LEN(XC!G94)), """"),
  IFERROR(FILTER(SWIMMING!G94, LEN(SWIMMING!G94)), """"),
  IFERROR(FILTER(WTEN!G94, LEN(WTEN!G94)), """"),
  IFERROR(FILTE"&amp;"R(TF!G94, LEN(TF!G94)), """"),
  IFERROR(FILTER(WGOLF!G94:G1000, LEN(WGOLF!G94)), """"),
  IFERROR(FILTER(WBB!G94, LEN(WBB!G94)), """"),
  IFERROR(FILTER(MBB!G94, LEN(MBB!G94)), """"),
  IFERROR(FILTER(WLAX!G94, LEN(WLAX!G94)), """"),
  IFERROR(FILTER(MLA"&amp;"X!G94, LEN(MLAX!G94)), """"),
  IFERROR(FILTER(SOFT!G94, LEN(SOFT!G94)), """"),
  IFERROR(FILTER(BASE!G94, LEN(BASE!G94)), """"),
  IFERROR(FILTER(ESPORTS!G94, LEN(ESPORTS!G94)), """")
)
"),"")</f>
        <v/>
      </c>
      <c r="H94" s="11" t="str">
        <f>IFERROR(__xludf.DUMMYFUNCTION("TEXTJOIN(
  CHAR(10) &amp; CHAR(10),
  TRUE,
  IFERROR(FILTER(WSO!H94, LEN(WSO!H94)), """"),
  IFERROR(FILTER(MSO!H94, LEN(MSO!H94)), """"),
  IFERROR(FILTER(FH!H94, LEN(FH!H94)), """"),
  IFERROR(FILTER(MGOLF!H94, LEN(MGOLF!H94)), """"),
  IFERROR(FILTER(Foo"&amp;"tball!H94, LEN(Football!H94)), """"),
  IFERROR(FILTER(WVB!H94, LEN(WVB!H94)), """"),
  IFERROR(FILTER(XC!H94, LEN(XC!H94)), """"),
  IFERROR(FILTER(SWIMMING!H94, LEN(SWIMMING!H94)), """"),
  IFERROR(FILTER(WTEN!H94, LEN(WTEN!H94)), """"),
  IFERROR(FILTE"&amp;"R(TF!H94, LEN(TF!H94)), """"),
  IFERROR(FILTER(WGOLF!H94, LEN(WGOLF!H94)), """"),
  IFERROR(FILTER(WBB!H94, LEN(WBB!H94)), """"),
  IFERROR(FILTER(MBB!H94, LEN(MBB!H94)), """"),
  IFERROR(FILTER(WLAX!H94, LEN(WLAX!H94)), """"),
  IFERROR(FILTER(MLAX!H94,"&amp;" LEN(MLAX!H94)), """"),
  IFERROR(FILTER(SOFT!H94, LEN(SOFT!H94)), """"),
  IFERROR(FILTER(BASE!H94, LEN(BASE!H94)), """"),
  IFERROR(FILTER(ESPORTS!H94, LEN(ESPORTS!H94)), """")
)
"),"")</f>
        <v/>
      </c>
      <c r="I94" s="11" t="str">
        <f>IFERROR(__xludf.DUMMYFUNCTION("TEXTJOIN(
  CHAR(10) &amp; CHAR(10),
  TRUE,
  IFERROR(ARRAYFORMULA(TEXT(FILTER(WSO!F94, LEN(WSO!F94)), ""h:mm AM/PM"")), """"),
  IFERROR(ARRAYFORMULA(TEXT(FILTER(MSO!F94, LEN(MSO!F94)), ""h:mm AM/PM"")), """"),
  IFERROR(ARRAYFORMULA(TEXT(FILTER(FH!F94, LEN"&amp;"(FH!F94)), ""h:mm AM/PM"")), """"),
  IFERROR(ARRAYFORMULA(TEXT(FILTER(MGOLF!F94, LEN(MGOLF!F94)), ""h:mm AM/PM"")), """"),
  IFERROR(ARRAYFORMULA(TEXT(FILTER(Football!F94, LEN(Football!F94)), ""h:mm AM/PM"")), """"),
  IFERROR(ARRAYFORMULA(TEXT(FILTER(WV"&amp;"B!F94, LEN(WVB!F94)), ""h:mm AM/PM"")), """"),
  IFERROR(ARRAYFORMULA(TEXT(FILTER(XC!F94, LEN(XC!F94)), ""h:mm AM/PM"")), """"),
  IFERROR(ARRAYFORMULA(TEXT(FILTER(SWIMMING!F94, LEN(SWIMMING!F94)), ""h:mm AM/PM"")), """"),
  IFERROR(ARRAYFORMULA(TEXT(FILT"&amp;"ER(WTEN!F94, LEN(WTEN!F94)), ""h:mm AM/PM"")), """"),
  IFERROR(ARRAYFORMULA(TEXT(FILTER(TF!F94, LEN(TF!F94)), ""h:mm AM/PM"")), """"),
  IFERROR(ARRAYFORMULA(TEXT(FILTER(WGOLF!F94, LEN(WGOLF!F94)), ""h:mm AM/PM"")), """"),
  IFERROR(ARRAYFORMULA(TEXT(FIL"&amp;"TER(WBB!F94, LEN(WBB!F94)), ""h:mm AM/PM"")), """"),
  IFERROR(ARRAYFORMULA(TEXT(FILTER(MBB!F94, LEN(MBB!F94)), ""h:mm AM/PM"")), """"),
  IFERROR(ARRAYFORMULA(TEXT(FILTER(WLAX!F94, LEN(WLAX!F94)), ""h:mm AM/PM"")), """"),
  IFERROR(ARRAYFORMULA(TEXT(FILT"&amp;"ER(MLAX!F94, LEN(MLAX!F94)), ""h:mm AM/PM"")), """"),
  IFERROR(ARRAYFORMULA(TEXT(FILTER(SOFT!F94, LEN(SOFT!F94)), ""h:mm AM/PM"")), """"),
  IFERROR(ARRAYFORMULA(TEXT(FILTER(BASE!F94, LEN(BASE!F94)), ""h:mm AM/PM"")), """"),
  IFERROR(ARRAYFORMULA(TEXT(F"&amp;"ILTER(ESPORTS!F94, LEN(ESPORTS!F94)), ""h:mm AM/PM"")), """")
)
"),"")</f>
        <v/>
      </c>
      <c r="J94" s="12" t="str">
        <f>IFERROR(__xludf.DUMMYFUNCTION("IFERROR(
 TEXTJOIN(
   CHAR(10) &amp; CHAR(10),
   TRUE,
   FILTER(
     FLATTEN({
       WSO!P94;
       MSO!P94;
       FH!P94;
       MGOLF!P94;
       Football!P94;
       WVB!P94;
       XC!P94;
       SWIMMING!P94;
       WTEN!P94;
       TF!P94;
      "&amp;" WGOLF!P94;
       WBB!P94;
       MBB!P94;
       WLAX!P94;
       MLAX!P94;
       SOFT!P94;
       BASE!P94;
       ESPORTS!P94
     }),
     (FLATTEN({
       WSO!P94;
       MSO!P94;
       FH!P94;
       MGOLF!P94;
       Football!P94;
       WVB!P9"&amp;"4;
       XC!P94;
       SWIMMING!P94;
       WTEN!P94;
       TF!P94;
       WGOLF!P94;
       WBB!P94;
       MBB!P94;
       WLAX!P94;
       MLAX!P94;
       SOFT!P94;
       BASE!P94;
       ESPORTS!P94
     }) &lt;&gt; """") *
     (FLATTEN({
       WSO!P"&amp;"94;
       MSO!P94;
       FH!P94;
       MGOLF!P94;
       Football!P94;
       WVB!P94;
       XC!P94;
       SWIMMING!P94;
       WTEN!P94;
       TF!P94;
       WGOLF!P94;
       WBB!P94;
       MBB!P94;
       WLAX!P94;
       MLAX!P94;
       SOFT!P"&amp;"94;
       BASE!P94;
       ESPORTS!P94
     }) &lt;&gt; ""Status"")
   )
 ),
 """"
)
"),"")</f>
        <v/>
      </c>
    </row>
    <row r="95" ht="22.5" customHeight="1">
      <c r="A95" s="6">
        <v>94.0</v>
      </c>
      <c r="B95" s="11"/>
      <c r="C95" s="7">
        <v>46328.0</v>
      </c>
      <c r="D95" s="8" t="str">
        <f t="shared" si="1"/>
        <v>Monday</v>
      </c>
      <c r="E95" s="9" t="str">
        <f>TEXTJOIN(
  CHAR(10) &amp; CHAR(10),
  TRUE,
  IFERROR(WSO!E95, ""),
  IFERROR(MSO!E95, ""),
  IFERROR(FH!E95, ""),
  IFERROR(MGOLF!E95, ""),
  IFERROR(Football!E95, ""),
  IFERROR(WVB!E95, ""),
  IFERROR(XC!E95, ""),
  IFERROR(SWIMMING!E95, ""),
  IFERROR(WTEN!E95, ""),
  IFERROR(TF!E95, ""),
  IFERROR(WGOLF!E95, ""),
  IFERROR(WBB!E95, ""),
  IFERROR(MBB!E95, ""),
  IFERROR(WLAX!E95, ""),
  IFERROR(MLAX!E95, ""),
  IFERROR(SOFT!E95, ""),
  IFERROR(BASE!E95, ""),
  IFERROR(ESPORTS!E95, "")
)
</f>
        <v/>
      </c>
      <c r="F95" s="10" t="str">
        <f>IFERROR(__xludf.DUMMYFUNCTION("TEXTJOIN(
  CHAR(10) &amp; CHAR(10),
  TRUE,
  IFERROR(TEXT(FILTER(WSO!F95, LEN(WSO!F95)), ""h:mm AM/PM""), """"),
  IFERROR(TEXT(FILTER(MSO!F95, LEN(MSO!F95)), ""h:mm AM/PM""), """"),
  IFERROR(TEXT(FILTER(FH!F95, LEN(FH!F95)), ""h:mm AM/PM""), """"),
  IFER"&amp;"ROR(TEXT(FILTER(MGOLF!F95, LEN(MGOLF!F95)), ""h:mm AM/PM""), """"),
  IFERROR(TEXT(FILTER(Football!F95, LEN(Football!F95)), ""h:mm AM/PM""), """"),
  IFERROR(TEXT(FILTER(WVB!F95, LEN(WVB!F95)), ""h:mm AM/PM""), """"),
  IFERROR(TEXT(FILTER(XC!F95, LEN(XC!"&amp;"F95)), ""h:mm AM/PM""), """"),
  IFERROR(TEXT(FILTER(SWIMMING!F95, LEN(SWIMMING!F95)), ""h:mm AM/PM""), """"),
  IFERROR(TEXT(FILTER(WTEN!F95, LEN(WTEN!F95)), ""h:mm AM/PM""), """"),
  IFERROR(TEXT(FILTER(TF!F95, LEN(TF!F95)), ""h:mm AM/PM""), """"),
  IF"&amp;"ERROR(TEXT(FILTER(WGOLF!F95, LEN(WGOLF!F95)), ""h:mm AM/PM""), """"),
  IFERROR(TEXT(FILTER(WBB!F95, LEN(WBB!F95)), ""h:mm AM/PM""), """"),
  IFERROR(TEXT(FILTER(MBB!F95, LEN(MBB!F95)), ""h:mm AM/PM""), """"),
  IFERROR(TEXT(FILTER(WLAX!F95, LEN(WLAX!F95)"&amp;"), ""h:mm AM/PM""), """"),
  IFERROR(TEXT(FILTER(MLAX!F95, LEN(MLAX!F95)), ""h:mm AM/PM""), """"),
  IFERROR(TEXT(FILTER(SOFT!F95, LEN(SOFT!F95)), ""h:mm AM/PM""), """"),
  IFERROR(TEXT(FILTER(BASE!F95, LEN(BASE!F95)), ""h:mm AM/PM""), """"),
  IFERROR(TE"&amp;"XT(FILTER(ESPORTS!F95, LEN(ESPORTS!F95)), ""h:mm AM/PM""), """")
)
"),"")</f>
        <v/>
      </c>
      <c r="G95" s="11" t="str">
        <f>IFERROR(__xludf.DUMMYFUNCTION("TEXTJOIN(
  CHAR(10) &amp; CHAR(10),
  TRUE,
  IFERROR(FILTER(WSO!G95, LEN(WSO!G95)), """"),
  IFERROR(FILTER(MSO!G95, LEN(MSO!G95)), """"),
  IFERROR(FILTER(FH!G95, LEN(FH!G95)), """"),
  IFERROR(FILTER(MGOLF!G95, LEN(MGOLF!G95)), """"),
  IFERROR(FILTER(Foo"&amp;"tball!G95, LEN(Football!G95)), """"),
  IFERROR(FILTER(WVB!G95, LEN(WVB!G95)), """"),
  IFERROR(FILTER(XC!G95, LEN(XC!G95)), """"),
  IFERROR(FILTER(SWIMMING!G95, LEN(SWIMMING!G95)), """"),
  IFERROR(FILTER(WTEN!G95, LEN(WTEN!G95)), """"),
  IFERROR(FILTE"&amp;"R(TF!G95, LEN(TF!G95)), """"),
  IFERROR(FILTER(WGOLF!G95:G1000, LEN(WGOLF!G95)), """"),
  IFERROR(FILTER(WBB!G95, LEN(WBB!G95)), """"),
  IFERROR(FILTER(MBB!G95, LEN(MBB!G95)), """"),
  IFERROR(FILTER(WLAX!G95, LEN(WLAX!G95)), """"),
  IFERROR(FILTER(MLA"&amp;"X!G95, LEN(MLAX!G95)), """"),
  IFERROR(FILTER(SOFT!G95, LEN(SOFT!G95)), """"),
  IFERROR(FILTER(BASE!G95, LEN(BASE!G95)), """"),
  IFERROR(FILTER(ESPORTS!G95, LEN(ESPORTS!G95)), """")
)
"),"")</f>
        <v/>
      </c>
      <c r="H95" s="11" t="str">
        <f>IFERROR(__xludf.DUMMYFUNCTION("TEXTJOIN(
  CHAR(10) &amp; CHAR(10),
  TRUE,
  IFERROR(FILTER(WSO!H95, LEN(WSO!H95)), """"),
  IFERROR(FILTER(MSO!H95, LEN(MSO!H95)), """"),
  IFERROR(FILTER(FH!H95, LEN(FH!H95)), """"),
  IFERROR(FILTER(MGOLF!H95, LEN(MGOLF!H95)), """"),
  IFERROR(FILTER(Foo"&amp;"tball!H95, LEN(Football!H95)), """"),
  IFERROR(FILTER(WVB!H95, LEN(WVB!H95)), """"),
  IFERROR(FILTER(XC!H95, LEN(XC!H95)), """"),
  IFERROR(FILTER(SWIMMING!H95, LEN(SWIMMING!H95)), """"),
  IFERROR(FILTER(WTEN!H95, LEN(WTEN!H95)), """"),
  IFERROR(FILTE"&amp;"R(TF!H95, LEN(TF!H95)), """"),
  IFERROR(FILTER(WGOLF!H95, LEN(WGOLF!H95)), """"),
  IFERROR(FILTER(WBB!H95, LEN(WBB!H95)), """"),
  IFERROR(FILTER(MBB!H95, LEN(MBB!H95)), """"),
  IFERROR(FILTER(WLAX!H95, LEN(WLAX!H95)), """"),
  IFERROR(FILTER(MLAX!H95,"&amp;" LEN(MLAX!H95)), """"),
  IFERROR(FILTER(SOFT!H95, LEN(SOFT!H95)), """"),
  IFERROR(FILTER(BASE!H95, LEN(BASE!H95)), """"),
  IFERROR(FILTER(ESPORTS!H95, LEN(ESPORTS!H95)), """")
)
"),"")</f>
        <v/>
      </c>
      <c r="I95" s="11" t="str">
        <f>IFERROR(__xludf.DUMMYFUNCTION("TEXTJOIN(
  CHAR(10) &amp; CHAR(10),
  TRUE,
  IFERROR(ARRAYFORMULA(TEXT(FILTER(WSO!F95, LEN(WSO!F95)), ""h:mm AM/PM"")), """"),
  IFERROR(ARRAYFORMULA(TEXT(FILTER(MSO!F95, LEN(MSO!F95)), ""h:mm AM/PM"")), """"),
  IFERROR(ARRAYFORMULA(TEXT(FILTER(FH!F95, LEN"&amp;"(FH!F95)), ""h:mm AM/PM"")), """"),
  IFERROR(ARRAYFORMULA(TEXT(FILTER(MGOLF!F95, LEN(MGOLF!F95)), ""h:mm AM/PM"")), """"),
  IFERROR(ARRAYFORMULA(TEXT(FILTER(Football!F95, LEN(Football!F95)), ""h:mm AM/PM"")), """"),
  IFERROR(ARRAYFORMULA(TEXT(FILTER(WV"&amp;"B!F95, LEN(WVB!F95)), ""h:mm AM/PM"")), """"),
  IFERROR(ARRAYFORMULA(TEXT(FILTER(XC!F95, LEN(XC!F95)), ""h:mm AM/PM"")), """"),
  IFERROR(ARRAYFORMULA(TEXT(FILTER(SWIMMING!F95, LEN(SWIMMING!F95)), ""h:mm AM/PM"")), """"),
  IFERROR(ARRAYFORMULA(TEXT(FILT"&amp;"ER(WTEN!F95, LEN(WTEN!F95)), ""h:mm AM/PM"")), """"),
  IFERROR(ARRAYFORMULA(TEXT(FILTER(TF!F95, LEN(TF!F95)), ""h:mm AM/PM"")), """"),
  IFERROR(ARRAYFORMULA(TEXT(FILTER(WGOLF!F95, LEN(WGOLF!F95)), ""h:mm AM/PM"")), """"),
  IFERROR(ARRAYFORMULA(TEXT(FIL"&amp;"TER(WBB!F95, LEN(WBB!F95)), ""h:mm AM/PM"")), """"),
  IFERROR(ARRAYFORMULA(TEXT(FILTER(MBB!F95, LEN(MBB!F95)), ""h:mm AM/PM"")), """"),
  IFERROR(ARRAYFORMULA(TEXT(FILTER(WLAX!F95, LEN(WLAX!F95)), ""h:mm AM/PM"")), """"),
  IFERROR(ARRAYFORMULA(TEXT(FILT"&amp;"ER(MLAX!F95, LEN(MLAX!F95)), ""h:mm AM/PM"")), """"),
  IFERROR(ARRAYFORMULA(TEXT(FILTER(SOFT!F95, LEN(SOFT!F95)), ""h:mm AM/PM"")), """"),
  IFERROR(ARRAYFORMULA(TEXT(FILTER(BASE!F95, LEN(BASE!F95)), ""h:mm AM/PM"")), """"),
  IFERROR(ARRAYFORMULA(TEXT(F"&amp;"ILTER(ESPORTS!F95, LEN(ESPORTS!F95)), ""h:mm AM/PM"")), """")
)
"),"")</f>
        <v/>
      </c>
      <c r="J95" s="12" t="str">
        <f>IFERROR(__xludf.DUMMYFUNCTION("IFERROR(
 TEXTJOIN(
   CHAR(10) &amp; CHAR(10),
   TRUE,
   FILTER(
     FLATTEN({
       WSO!P95;
       MSO!P95;
       FH!P95;
       MGOLF!P95;
       Football!P95;
       WVB!P95;
       XC!P95;
       SWIMMING!P95;
       WTEN!P95;
       TF!P95;
      "&amp;" WGOLF!P95;
       WBB!P95;
       MBB!P95;
       WLAX!P95;
       MLAX!P95;
       SOFT!P95;
       BASE!P95;
       ESPORTS!P95
     }),
     (FLATTEN({
       WSO!P95;
       MSO!P95;
       FH!P95;
       MGOLF!P95;
       Football!P95;
       WVB!P9"&amp;"5;
       XC!P95;
       SWIMMING!P95;
       WTEN!P95;
       TF!P95;
       WGOLF!P95;
       WBB!P95;
       MBB!P95;
       WLAX!P95;
       MLAX!P95;
       SOFT!P95;
       BASE!P95;
       ESPORTS!P95
     }) &lt;&gt; """") *
     (FLATTEN({
       WSO!P"&amp;"95;
       MSO!P95;
       FH!P95;
       MGOLF!P95;
       Football!P95;
       WVB!P95;
       XC!P95;
       SWIMMING!P95;
       WTEN!P95;
       TF!P95;
       WGOLF!P95;
       WBB!P95;
       MBB!P95;
       WLAX!P95;
       MLAX!P95;
       SOFT!P"&amp;"95;
       BASE!P95;
       ESPORTS!P95
     }) &lt;&gt; ""Status"")
   )
 ),
 """"
)
"),"")</f>
        <v/>
      </c>
    </row>
    <row r="96" ht="22.5" customHeight="1">
      <c r="A96" s="6">
        <v>95.0</v>
      </c>
      <c r="B96" s="11"/>
      <c r="C96" s="7">
        <v>46329.0</v>
      </c>
      <c r="D96" s="8" t="str">
        <f t="shared" si="1"/>
        <v>Tuesday</v>
      </c>
      <c r="E96" s="9" t="str">
        <f>TEXTJOIN(
  CHAR(10) &amp; CHAR(10),
  TRUE,
  IFERROR(WSO!E96, ""),
  IFERROR(MSO!E96, ""),
  IFERROR(FH!E96, ""),
  IFERROR(MGOLF!E96, ""),
  IFERROR(Football!E96, ""),
  IFERROR(WVB!E96, ""),
  IFERROR(XC!E96, ""),
  IFERROR(SWIMMING!E96, ""),
  IFERROR(WTEN!E96, ""),
  IFERROR(TF!E96, ""),
  IFERROR(WGOLF!E96, ""),
  IFERROR(WBB!E96, ""),
  IFERROR(MBB!E96, ""),
  IFERROR(WLAX!E96, ""),
  IFERROR(MLAX!E96, ""),
  IFERROR(SOFT!E96, ""),
  IFERROR(BASE!E96, ""),
  IFERROR(ESPORTS!E96, "")
)
</f>
        <v/>
      </c>
      <c r="F96" s="10" t="str">
        <f>IFERROR(__xludf.DUMMYFUNCTION("TEXTJOIN(
  CHAR(10) &amp; CHAR(10),
  TRUE,
  IFERROR(TEXT(FILTER(WSO!F96, LEN(WSO!F96)), ""h:mm AM/PM""), """"),
  IFERROR(TEXT(FILTER(MSO!F96, LEN(MSO!F96)), ""h:mm AM/PM""), """"),
  IFERROR(TEXT(FILTER(FH!F96, LEN(FH!F96)), ""h:mm AM/PM""), """"),
  IFER"&amp;"ROR(TEXT(FILTER(MGOLF!F96, LEN(MGOLF!F96)), ""h:mm AM/PM""), """"),
  IFERROR(TEXT(FILTER(Football!F96, LEN(Football!F96)), ""h:mm AM/PM""), """"),
  IFERROR(TEXT(FILTER(WVB!F96, LEN(WVB!F96)), ""h:mm AM/PM""), """"),
  IFERROR(TEXT(FILTER(XC!F96, LEN(XC!"&amp;"F96)), ""h:mm AM/PM""), """"),
  IFERROR(TEXT(FILTER(SWIMMING!F96, LEN(SWIMMING!F96)), ""h:mm AM/PM""), """"),
  IFERROR(TEXT(FILTER(WTEN!F96, LEN(WTEN!F96)), ""h:mm AM/PM""), """"),
  IFERROR(TEXT(FILTER(TF!F96, LEN(TF!F96)), ""h:mm AM/PM""), """"),
  IF"&amp;"ERROR(TEXT(FILTER(WGOLF!F96, LEN(WGOLF!F96)), ""h:mm AM/PM""), """"),
  IFERROR(TEXT(FILTER(WBB!F96, LEN(WBB!F96)), ""h:mm AM/PM""), """"),
  IFERROR(TEXT(FILTER(MBB!F96, LEN(MBB!F96)), ""h:mm AM/PM""), """"),
  IFERROR(TEXT(FILTER(WLAX!F96, LEN(WLAX!F96)"&amp;"), ""h:mm AM/PM""), """"),
  IFERROR(TEXT(FILTER(MLAX!F96, LEN(MLAX!F96)), ""h:mm AM/PM""), """"),
  IFERROR(TEXT(FILTER(SOFT!F96, LEN(SOFT!F96)), ""h:mm AM/PM""), """"),
  IFERROR(TEXT(FILTER(BASE!F96, LEN(BASE!F96)), ""h:mm AM/PM""), """"),
  IFERROR(TE"&amp;"XT(FILTER(ESPORTS!F96, LEN(ESPORTS!F96)), ""h:mm AM/PM""), """")
)
"),"")</f>
        <v/>
      </c>
      <c r="G96" s="11" t="str">
        <f>IFERROR(__xludf.DUMMYFUNCTION("TEXTJOIN(
  CHAR(10) &amp; CHAR(10),
  TRUE,
  IFERROR(FILTER(WSO!G96, LEN(WSO!G96)), """"),
  IFERROR(FILTER(MSO!G96, LEN(MSO!G96)), """"),
  IFERROR(FILTER(FH!G96, LEN(FH!G96)), """"),
  IFERROR(FILTER(MGOLF!G96, LEN(MGOLF!G96)), """"),
  IFERROR(FILTER(Foo"&amp;"tball!G96, LEN(Football!G96)), """"),
  IFERROR(FILTER(WVB!G96, LEN(WVB!G96)), """"),
  IFERROR(FILTER(XC!G96, LEN(XC!G96)), """"),
  IFERROR(FILTER(SWIMMING!G96, LEN(SWIMMING!G96)), """"),
  IFERROR(FILTER(WTEN!G96, LEN(WTEN!G96)), """"),
  IFERROR(FILTE"&amp;"R(TF!G96, LEN(TF!G96)), """"),
  IFERROR(FILTER(WGOLF!G96:G1000, LEN(WGOLF!G96)), """"),
  IFERROR(FILTER(WBB!G96, LEN(WBB!G96)), """"),
  IFERROR(FILTER(MBB!G96, LEN(MBB!G96)), """"),
  IFERROR(FILTER(WLAX!G96, LEN(WLAX!G96)), """"),
  IFERROR(FILTER(MLA"&amp;"X!G96, LEN(MLAX!G96)), """"),
  IFERROR(FILTER(SOFT!G96, LEN(SOFT!G96)), """"),
  IFERROR(FILTER(BASE!G96, LEN(BASE!G96)), """"),
  IFERROR(FILTER(ESPORTS!G96, LEN(ESPORTS!G96)), """")
)
"),"")</f>
        <v/>
      </c>
      <c r="H96" s="11" t="str">
        <f>IFERROR(__xludf.DUMMYFUNCTION("TEXTJOIN(
  CHAR(10) &amp; CHAR(10),
  TRUE,
  IFERROR(FILTER(WSO!H96, LEN(WSO!H96)), """"),
  IFERROR(FILTER(MSO!H96, LEN(MSO!H96)), """"),
  IFERROR(FILTER(FH!H96, LEN(FH!H96)), """"),
  IFERROR(FILTER(MGOLF!H96, LEN(MGOLF!H96)), """"),
  IFERROR(FILTER(Foo"&amp;"tball!H96, LEN(Football!H96)), """"),
  IFERROR(FILTER(WVB!H96, LEN(WVB!H96)), """"),
  IFERROR(FILTER(XC!H96, LEN(XC!H96)), """"),
  IFERROR(FILTER(SWIMMING!H96, LEN(SWIMMING!H96)), """"),
  IFERROR(FILTER(WTEN!H96, LEN(WTEN!H96)), """"),
  IFERROR(FILTE"&amp;"R(TF!H96, LEN(TF!H96)), """"),
  IFERROR(FILTER(WGOLF!H96, LEN(WGOLF!H96)), """"),
  IFERROR(FILTER(WBB!H96, LEN(WBB!H96)), """"),
  IFERROR(FILTER(MBB!H96, LEN(MBB!H96)), """"),
  IFERROR(FILTER(WLAX!H96, LEN(WLAX!H96)), """"),
  IFERROR(FILTER(MLAX!H96,"&amp;" LEN(MLAX!H96)), """"),
  IFERROR(FILTER(SOFT!H96, LEN(SOFT!H96)), """"),
  IFERROR(FILTER(BASE!H96, LEN(BASE!H96)), """"),
  IFERROR(FILTER(ESPORTS!H96, LEN(ESPORTS!H96)), """")
)
"),"")</f>
        <v/>
      </c>
      <c r="I96" s="11" t="str">
        <f>IFERROR(__xludf.DUMMYFUNCTION("TEXTJOIN(
  CHAR(10) &amp; CHAR(10),
  TRUE,
  IFERROR(ARRAYFORMULA(TEXT(FILTER(WSO!F96, LEN(WSO!F96)), ""h:mm AM/PM"")), """"),
  IFERROR(ARRAYFORMULA(TEXT(FILTER(MSO!F96, LEN(MSO!F96)), ""h:mm AM/PM"")), """"),
  IFERROR(ARRAYFORMULA(TEXT(FILTER(FH!F96, LEN"&amp;"(FH!F96)), ""h:mm AM/PM"")), """"),
  IFERROR(ARRAYFORMULA(TEXT(FILTER(MGOLF!F96, LEN(MGOLF!F96)), ""h:mm AM/PM"")), """"),
  IFERROR(ARRAYFORMULA(TEXT(FILTER(Football!F96, LEN(Football!F96)), ""h:mm AM/PM"")), """"),
  IFERROR(ARRAYFORMULA(TEXT(FILTER(WV"&amp;"B!F96, LEN(WVB!F96)), ""h:mm AM/PM"")), """"),
  IFERROR(ARRAYFORMULA(TEXT(FILTER(XC!F96, LEN(XC!F96)), ""h:mm AM/PM"")), """"),
  IFERROR(ARRAYFORMULA(TEXT(FILTER(SWIMMING!F96, LEN(SWIMMING!F96)), ""h:mm AM/PM"")), """"),
  IFERROR(ARRAYFORMULA(TEXT(FILT"&amp;"ER(WTEN!F96, LEN(WTEN!F96)), ""h:mm AM/PM"")), """"),
  IFERROR(ARRAYFORMULA(TEXT(FILTER(TF!F96, LEN(TF!F96)), ""h:mm AM/PM"")), """"),
  IFERROR(ARRAYFORMULA(TEXT(FILTER(WGOLF!F96, LEN(WGOLF!F96)), ""h:mm AM/PM"")), """"),
  IFERROR(ARRAYFORMULA(TEXT(FIL"&amp;"TER(WBB!F96, LEN(WBB!F96)), ""h:mm AM/PM"")), """"),
  IFERROR(ARRAYFORMULA(TEXT(FILTER(MBB!F96, LEN(MBB!F96)), ""h:mm AM/PM"")), """"),
  IFERROR(ARRAYFORMULA(TEXT(FILTER(WLAX!F96, LEN(WLAX!F96)), ""h:mm AM/PM"")), """"),
  IFERROR(ARRAYFORMULA(TEXT(FILT"&amp;"ER(MLAX!F96, LEN(MLAX!F96)), ""h:mm AM/PM"")), """"),
  IFERROR(ARRAYFORMULA(TEXT(FILTER(SOFT!F96, LEN(SOFT!F96)), ""h:mm AM/PM"")), """"),
  IFERROR(ARRAYFORMULA(TEXT(FILTER(BASE!F96, LEN(BASE!F96)), ""h:mm AM/PM"")), """"),
  IFERROR(ARRAYFORMULA(TEXT(F"&amp;"ILTER(ESPORTS!F96, LEN(ESPORTS!F96)), ""h:mm AM/PM"")), """")
)
"),"")</f>
        <v/>
      </c>
      <c r="J96" s="12" t="str">
        <f>IFERROR(__xludf.DUMMYFUNCTION("IFERROR(
 TEXTJOIN(
   CHAR(10) &amp; CHAR(10),
   TRUE,
   FILTER(
     FLATTEN({
       WSO!P96;
       MSO!P96;
       FH!P96;
       MGOLF!P96;
       Football!P96;
       WVB!P96;
       XC!P96;
       SWIMMING!P96;
       WTEN!P96;
       TF!P96;
      "&amp;" WGOLF!P96;
       WBB!P96;
       MBB!P96;
       WLAX!P96;
       MLAX!P96;
       SOFT!P96;
       BASE!P96;
       ESPORTS!P96
     }),
     (FLATTEN({
       WSO!P96;
       MSO!P96;
       FH!P96;
       MGOLF!P96;
       Football!P96;
       WVB!P9"&amp;"6;
       XC!P96;
       SWIMMING!P96;
       WTEN!P96;
       TF!P96;
       WGOLF!P96;
       WBB!P96;
       MBB!P96;
       WLAX!P96;
       MLAX!P96;
       SOFT!P96;
       BASE!P96;
       ESPORTS!P96
     }) &lt;&gt; """") *
     (FLATTEN({
       WSO!P"&amp;"96;
       MSO!P96;
       FH!P96;
       MGOLF!P96;
       Football!P96;
       WVB!P96;
       XC!P96;
       SWIMMING!P96;
       WTEN!P96;
       TF!P96;
       WGOLF!P96;
       WBB!P96;
       MBB!P96;
       WLAX!P96;
       MLAX!P96;
       SOFT!P"&amp;"96;
       BASE!P96;
       ESPORTS!P96
     }) &lt;&gt; ""Status"")
   )
 ),
 """"
)
"),"")</f>
        <v/>
      </c>
    </row>
    <row r="97" ht="22.5" customHeight="1">
      <c r="A97" s="6">
        <v>96.0</v>
      </c>
      <c r="B97" s="11"/>
      <c r="C97" s="7">
        <v>46330.0</v>
      </c>
      <c r="D97" s="8" t="str">
        <f t="shared" si="1"/>
        <v>Wednesday</v>
      </c>
      <c r="E97" s="9" t="str">
        <f>TEXTJOIN(
  CHAR(10) &amp; CHAR(10),
  TRUE,
  IFERROR(WSO!E97, ""),
  IFERROR(MSO!E97, ""),
  IFERROR(FH!E97, ""),
  IFERROR(MGOLF!E97, ""),
  IFERROR(Football!E97, ""),
  IFERROR(WVB!E97, ""),
  IFERROR(XC!E97, ""),
  IFERROR(SWIMMING!E97, ""),
  IFERROR(WTEN!E97, ""),
  IFERROR(TF!E97, ""),
  IFERROR(WGOLF!E97, ""),
  IFERROR(WBB!E97, ""),
  IFERROR(MBB!E97, ""),
  IFERROR(WLAX!E97, ""),
  IFERROR(MLAX!E97, ""),
  IFERROR(SOFT!E97, ""),
  IFERROR(BASE!E97, ""),
  IFERROR(ESPORTS!E97, "")
)
</f>
        <v/>
      </c>
      <c r="F97" s="10" t="str">
        <f>IFERROR(__xludf.DUMMYFUNCTION("TEXTJOIN(
  CHAR(10) &amp; CHAR(10),
  TRUE,
  IFERROR(TEXT(FILTER(WSO!F97, LEN(WSO!F97)), ""h:mm AM/PM""), """"),
  IFERROR(TEXT(FILTER(MSO!F97, LEN(MSO!F97)), ""h:mm AM/PM""), """"),
  IFERROR(TEXT(FILTER(FH!F97, LEN(FH!F97)), ""h:mm AM/PM""), """"),
  IFER"&amp;"ROR(TEXT(FILTER(MGOLF!F97, LEN(MGOLF!F97)), ""h:mm AM/PM""), """"),
  IFERROR(TEXT(FILTER(Football!F97, LEN(Football!F97)), ""h:mm AM/PM""), """"),
  IFERROR(TEXT(FILTER(WVB!F97, LEN(WVB!F97)), ""h:mm AM/PM""), """"),
  IFERROR(TEXT(FILTER(XC!F97, LEN(XC!"&amp;"F97)), ""h:mm AM/PM""), """"),
  IFERROR(TEXT(FILTER(SWIMMING!F97, LEN(SWIMMING!F97)), ""h:mm AM/PM""), """"),
  IFERROR(TEXT(FILTER(WTEN!F97, LEN(WTEN!F97)), ""h:mm AM/PM""), """"),
  IFERROR(TEXT(FILTER(TF!F97, LEN(TF!F97)), ""h:mm AM/PM""), """"),
  IF"&amp;"ERROR(TEXT(FILTER(WGOLF!F97, LEN(WGOLF!F97)), ""h:mm AM/PM""), """"),
  IFERROR(TEXT(FILTER(WBB!F97, LEN(WBB!F97)), ""h:mm AM/PM""), """"),
  IFERROR(TEXT(FILTER(MBB!F97, LEN(MBB!F97)), ""h:mm AM/PM""), """"),
  IFERROR(TEXT(FILTER(WLAX!F97, LEN(WLAX!F97)"&amp;"), ""h:mm AM/PM""), """"),
  IFERROR(TEXT(FILTER(MLAX!F97, LEN(MLAX!F97)), ""h:mm AM/PM""), """"),
  IFERROR(TEXT(FILTER(SOFT!F97, LEN(SOFT!F97)), ""h:mm AM/PM""), """"),
  IFERROR(TEXT(FILTER(BASE!F97, LEN(BASE!F97)), ""h:mm AM/PM""), """"),
  IFERROR(TE"&amp;"XT(FILTER(ESPORTS!F97, LEN(ESPORTS!F97)), ""h:mm AM/PM""), """")
)
"),"")</f>
        <v/>
      </c>
      <c r="G97" s="11" t="str">
        <f>IFERROR(__xludf.DUMMYFUNCTION("TEXTJOIN(
  CHAR(10) &amp; CHAR(10),
  TRUE,
  IFERROR(FILTER(WSO!G97, LEN(WSO!G97)), """"),
  IFERROR(FILTER(MSO!G97, LEN(MSO!G97)), """"),
  IFERROR(FILTER(FH!G97, LEN(FH!G97)), """"),
  IFERROR(FILTER(MGOLF!G97, LEN(MGOLF!G97)), """"),
  IFERROR(FILTER(Foo"&amp;"tball!G97, LEN(Football!G97)), """"),
  IFERROR(FILTER(WVB!G97, LEN(WVB!G97)), """"),
  IFERROR(FILTER(XC!G97, LEN(XC!G97)), """"),
  IFERROR(FILTER(SWIMMING!G97, LEN(SWIMMING!G97)), """"),
  IFERROR(FILTER(WTEN!G97, LEN(WTEN!G97)), """"),
  IFERROR(FILTE"&amp;"R(TF!G97, LEN(TF!G97)), """"),
  IFERROR(FILTER(WGOLF!G97:G1000, LEN(WGOLF!G97)), """"),
  IFERROR(FILTER(WBB!G97, LEN(WBB!G97)), """"),
  IFERROR(FILTER(MBB!G97, LEN(MBB!G97)), """"),
  IFERROR(FILTER(WLAX!G97, LEN(WLAX!G97)), """"),
  IFERROR(FILTER(MLA"&amp;"X!G97, LEN(MLAX!G97)), """"),
  IFERROR(FILTER(SOFT!G97, LEN(SOFT!G97)), """"),
  IFERROR(FILTER(BASE!G97, LEN(BASE!G97)), """"),
  IFERROR(FILTER(ESPORTS!G97, LEN(ESPORTS!G97)), """")
)
"),"")</f>
        <v/>
      </c>
      <c r="H97" s="11" t="str">
        <f>IFERROR(__xludf.DUMMYFUNCTION("TEXTJOIN(
  CHAR(10) &amp; CHAR(10),
  TRUE,
  IFERROR(FILTER(WSO!H97, LEN(WSO!H97)), """"),
  IFERROR(FILTER(MSO!H97, LEN(MSO!H97)), """"),
  IFERROR(FILTER(FH!H97, LEN(FH!H97)), """"),
  IFERROR(FILTER(MGOLF!H97, LEN(MGOLF!H97)), """"),
  IFERROR(FILTER(Foo"&amp;"tball!H97, LEN(Football!H97)), """"),
  IFERROR(FILTER(WVB!H97, LEN(WVB!H97)), """"),
  IFERROR(FILTER(XC!H97, LEN(XC!H97)), """"),
  IFERROR(FILTER(SWIMMING!H97, LEN(SWIMMING!H97)), """"),
  IFERROR(FILTER(WTEN!H97, LEN(WTEN!H97)), """"),
  IFERROR(FILTE"&amp;"R(TF!H97, LEN(TF!H97)), """"),
  IFERROR(FILTER(WGOLF!H97, LEN(WGOLF!H97)), """"),
  IFERROR(FILTER(WBB!H97, LEN(WBB!H97)), """"),
  IFERROR(FILTER(MBB!H97, LEN(MBB!H97)), """"),
  IFERROR(FILTER(WLAX!H97, LEN(WLAX!H97)), """"),
  IFERROR(FILTER(MLAX!H97,"&amp;" LEN(MLAX!H97)), """"),
  IFERROR(FILTER(SOFT!H97, LEN(SOFT!H97)), """"),
  IFERROR(FILTER(BASE!H97, LEN(BASE!H97)), """"),
  IFERROR(FILTER(ESPORTS!H97, LEN(ESPORTS!H97)), """")
)
"),"")</f>
        <v/>
      </c>
      <c r="I97" s="11" t="str">
        <f>IFERROR(__xludf.DUMMYFUNCTION("TEXTJOIN(
  CHAR(10) &amp; CHAR(10),
  TRUE,
  IFERROR(ARRAYFORMULA(TEXT(FILTER(WSO!F97, LEN(WSO!F97)), ""h:mm AM/PM"")), """"),
  IFERROR(ARRAYFORMULA(TEXT(FILTER(MSO!F97, LEN(MSO!F97)), ""h:mm AM/PM"")), """"),
  IFERROR(ARRAYFORMULA(TEXT(FILTER(FH!F97, LEN"&amp;"(FH!F97)), ""h:mm AM/PM"")), """"),
  IFERROR(ARRAYFORMULA(TEXT(FILTER(MGOLF!F97, LEN(MGOLF!F97)), ""h:mm AM/PM"")), """"),
  IFERROR(ARRAYFORMULA(TEXT(FILTER(Football!F97, LEN(Football!F97)), ""h:mm AM/PM"")), """"),
  IFERROR(ARRAYFORMULA(TEXT(FILTER(WV"&amp;"B!F97, LEN(WVB!F97)), ""h:mm AM/PM"")), """"),
  IFERROR(ARRAYFORMULA(TEXT(FILTER(XC!F97, LEN(XC!F97)), ""h:mm AM/PM"")), """"),
  IFERROR(ARRAYFORMULA(TEXT(FILTER(SWIMMING!F97, LEN(SWIMMING!F97)), ""h:mm AM/PM"")), """"),
  IFERROR(ARRAYFORMULA(TEXT(FILT"&amp;"ER(WTEN!F97, LEN(WTEN!F97)), ""h:mm AM/PM"")), """"),
  IFERROR(ARRAYFORMULA(TEXT(FILTER(TF!F97, LEN(TF!F97)), ""h:mm AM/PM"")), """"),
  IFERROR(ARRAYFORMULA(TEXT(FILTER(WGOLF!F97, LEN(WGOLF!F97)), ""h:mm AM/PM"")), """"),
  IFERROR(ARRAYFORMULA(TEXT(FIL"&amp;"TER(WBB!F97, LEN(WBB!F97)), ""h:mm AM/PM"")), """"),
  IFERROR(ARRAYFORMULA(TEXT(FILTER(MBB!F97, LEN(MBB!F97)), ""h:mm AM/PM"")), """"),
  IFERROR(ARRAYFORMULA(TEXT(FILTER(WLAX!F97, LEN(WLAX!F97)), ""h:mm AM/PM"")), """"),
  IFERROR(ARRAYFORMULA(TEXT(FILT"&amp;"ER(MLAX!F97, LEN(MLAX!F97)), ""h:mm AM/PM"")), """"),
  IFERROR(ARRAYFORMULA(TEXT(FILTER(SOFT!F97, LEN(SOFT!F97)), ""h:mm AM/PM"")), """"),
  IFERROR(ARRAYFORMULA(TEXT(FILTER(BASE!F97, LEN(BASE!F97)), ""h:mm AM/PM"")), """"),
  IFERROR(ARRAYFORMULA(TEXT(F"&amp;"ILTER(ESPORTS!F97, LEN(ESPORTS!F97)), ""h:mm AM/PM"")), """")
)
"),"")</f>
        <v/>
      </c>
      <c r="J97" s="12" t="str">
        <f>IFERROR(__xludf.DUMMYFUNCTION("IFERROR(
 TEXTJOIN(
   CHAR(10) &amp; CHAR(10),
   TRUE,
   FILTER(
     FLATTEN({
       WSO!P97;
       MSO!P97;
       FH!P97;
       MGOLF!P97;
       Football!P97;
       WVB!P97;
       XC!P97;
       SWIMMING!P97;
       WTEN!P97;
       TF!P97;
      "&amp;" WGOLF!P97;
       WBB!P97;
       MBB!P97;
       WLAX!P97;
       MLAX!P97;
       SOFT!P97;
       BASE!P97;
       ESPORTS!P97
     }),
     (FLATTEN({
       WSO!P97;
       MSO!P97;
       FH!P97;
       MGOLF!P97;
       Football!P97;
       WVB!P9"&amp;"7;
       XC!P97;
       SWIMMING!P97;
       WTEN!P97;
       TF!P97;
       WGOLF!P97;
       WBB!P97;
       MBB!P97;
       WLAX!P97;
       MLAX!P97;
       SOFT!P97;
       BASE!P97;
       ESPORTS!P97
     }) &lt;&gt; """") *
     (FLATTEN({
       WSO!P"&amp;"97;
       MSO!P97;
       FH!P97;
       MGOLF!P97;
       Football!P97;
       WVB!P97;
       XC!P97;
       SWIMMING!P97;
       WTEN!P97;
       TF!P97;
       WGOLF!P97;
       WBB!P97;
       MBB!P97;
       WLAX!P97;
       MLAX!P97;
       SOFT!P"&amp;"97;
       BASE!P97;
       ESPORTS!P97
     }) &lt;&gt; ""Status"")
   )
 ),
 """"
)
"),"")</f>
        <v/>
      </c>
    </row>
    <row r="98" ht="22.5" customHeight="1">
      <c r="A98" s="6">
        <v>97.0</v>
      </c>
      <c r="B98" s="11"/>
      <c r="C98" s="7">
        <v>46331.0</v>
      </c>
      <c r="D98" s="8" t="str">
        <f t="shared" si="1"/>
        <v>Thursday</v>
      </c>
      <c r="E98" s="9" t="str">
        <f>TEXTJOIN(
  CHAR(10) &amp; CHAR(10),
  TRUE,
  IFERROR(WSO!E98, ""),
  IFERROR(MSO!E98, ""),
  IFERROR(FH!E98, ""),
  IFERROR(MGOLF!E98, ""),
  IFERROR(Football!E98, ""),
  IFERROR(WVB!E98, ""),
  IFERROR(XC!E98, ""),
  IFERROR(SWIMMING!E98, ""),
  IFERROR(WTEN!E98, ""),
  IFERROR(TF!E98, ""),
  IFERROR(WGOLF!E98, ""),
  IFERROR(WBB!E98, ""),
  IFERROR(MBB!E98, ""),
  IFERROR(WLAX!E98, ""),
  IFERROR(MLAX!E98, ""),
  IFERROR(SOFT!E98, ""),
  IFERROR(BASE!E98, ""),
  IFERROR(ESPORTS!E98, "")
)
</f>
        <v/>
      </c>
      <c r="F98" s="10" t="str">
        <f>IFERROR(__xludf.DUMMYFUNCTION("TEXTJOIN(
  CHAR(10) &amp; CHAR(10),
  TRUE,
  IFERROR(TEXT(FILTER(WSO!F98, LEN(WSO!F98)), ""h:mm AM/PM""), """"),
  IFERROR(TEXT(FILTER(MSO!F98, LEN(MSO!F98)), ""h:mm AM/PM""), """"),
  IFERROR(TEXT(FILTER(FH!F98, LEN(FH!F98)), ""h:mm AM/PM""), """"),
  IFER"&amp;"ROR(TEXT(FILTER(MGOLF!F98, LEN(MGOLF!F98)), ""h:mm AM/PM""), """"),
  IFERROR(TEXT(FILTER(Football!F98, LEN(Football!F98)), ""h:mm AM/PM""), """"),
  IFERROR(TEXT(FILTER(WVB!F98, LEN(WVB!F98)), ""h:mm AM/PM""), """"),
  IFERROR(TEXT(FILTER(XC!F98, LEN(XC!"&amp;"F98)), ""h:mm AM/PM""), """"),
  IFERROR(TEXT(FILTER(SWIMMING!F98, LEN(SWIMMING!F98)), ""h:mm AM/PM""), """"),
  IFERROR(TEXT(FILTER(WTEN!F98, LEN(WTEN!F98)), ""h:mm AM/PM""), """"),
  IFERROR(TEXT(FILTER(TF!F98, LEN(TF!F98)), ""h:mm AM/PM""), """"),
  IF"&amp;"ERROR(TEXT(FILTER(WGOLF!F98, LEN(WGOLF!F98)), ""h:mm AM/PM""), """"),
  IFERROR(TEXT(FILTER(WBB!F98, LEN(WBB!F98)), ""h:mm AM/PM""), """"),
  IFERROR(TEXT(FILTER(MBB!F98, LEN(MBB!F98)), ""h:mm AM/PM""), """"),
  IFERROR(TEXT(FILTER(WLAX!F98, LEN(WLAX!F98)"&amp;"), ""h:mm AM/PM""), """"),
  IFERROR(TEXT(FILTER(MLAX!F98, LEN(MLAX!F98)), ""h:mm AM/PM""), """"),
  IFERROR(TEXT(FILTER(SOFT!F98, LEN(SOFT!F98)), ""h:mm AM/PM""), """"),
  IFERROR(TEXT(FILTER(BASE!F98, LEN(BASE!F98)), ""h:mm AM/PM""), """"),
  IFERROR(TE"&amp;"XT(FILTER(ESPORTS!F98, LEN(ESPORTS!F98)), ""h:mm AM/PM""), """")
)
"),"")</f>
        <v/>
      </c>
      <c r="G98" s="11" t="str">
        <f>IFERROR(__xludf.DUMMYFUNCTION("TEXTJOIN(
  CHAR(10) &amp; CHAR(10),
  TRUE,
  IFERROR(FILTER(WSO!G98, LEN(WSO!G98)), """"),
  IFERROR(FILTER(MSO!G98, LEN(MSO!G98)), """"),
  IFERROR(FILTER(FH!G98, LEN(FH!G98)), """"),
  IFERROR(FILTER(MGOLF!G98, LEN(MGOLF!G98)), """"),
  IFERROR(FILTER(Foo"&amp;"tball!G98, LEN(Football!G98)), """"),
  IFERROR(FILTER(WVB!G98, LEN(WVB!G98)), """"),
  IFERROR(FILTER(XC!G98, LEN(XC!G98)), """"),
  IFERROR(FILTER(SWIMMING!G98, LEN(SWIMMING!G98)), """"),
  IFERROR(FILTER(WTEN!G98, LEN(WTEN!G98)), """"),
  IFERROR(FILTE"&amp;"R(TF!G98, LEN(TF!G98)), """"),
  IFERROR(FILTER(WGOLF!G98:G1000, LEN(WGOLF!G98)), """"),
  IFERROR(FILTER(WBB!G98, LEN(WBB!G98)), """"),
  IFERROR(FILTER(MBB!G98, LEN(MBB!G98)), """"),
  IFERROR(FILTER(WLAX!G98, LEN(WLAX!G98)), """"),
  IFERROR(FILTER(MLA"&amp;"X!G98, LEN(MLAX!G98)), """"),
  IFERROR(FILTER(SOFT!G98, LEN(SOFT!G98)), """"),
  IFERROR(FILTER(BASE!G98, LEN(BASE!G98)), """"),
  IFERROR(FILTER(ESPORTS!G98, LEN(ESPORTS!G98)), """")
)
"),"")</f>
        <v/>
      </c>
      <c r="H98" s="11" t="str">
        <f>IFERROR(__xludf.DUMMYFUNCTION("TEXTJOIN(
  CHAR(10) &amp; CHAR(10),
  TRUE,
  IFERROR(FILTER(WSO!H98, LEN(WSO!H98)), """"),
  IFERROR(FILTER(MSO!H98, LEN(MSO!H98)), """"),
  IFERROR(FILTER(FH!H98, LEN(FH!H98)), """"),
  IFERROR(FILTER(MGOLF!H98, LEN(MGOLF!H98)), """"),
  IFERROR(FILTER(Foo"&amp;"tball!H98, LEN(Football!H98)), """"),
  IFERROR(FILTER(WVB!H98, LEN(WVB!H98)), """"),
  IFERROR(FILTER(XC!H98, LEN(XC!H98)), """"),
  IFERROR(FILTER(SWIMMING!H98, LEN(SWIMMING!H98)), """"),
  IFERROR(FILTER(WTEN!H98, LEN(WTEN!H98)), """"),
  IFERROR(FILTE"&amp;"R(TF!H98, LEN(TF!H98)), """"),
  IFERROR(FILTER(WGOLF!H98, LEN(WGOLF!H98)), """"),
  IFERROR(FILTER(WBB!H98, LEN(WBB!H98)), """"),
  IFERROR(FILTER(MBB!H98, LEN(MBB!H98)), """"),
  IFERROR(FILTER(WLAX!H98, LEN(WLAX!H98)), """"),
  IFERROR(FILTER(MLAX!H98,"&amp;" LEN(MLAX!H98)), """"),
  IFERROR(FILTER(SOFT!H98, LEN(SOFT!H98)), """"),
  IFERROR(FILTER(BASE!H98, LEN(BASE!H98)), """"),
  IFERROR(FILTER(ESPORTS!H98, LEN(ESPORTS!H98)), """")
)
"),"")</f>
        <v/>
      </c>
      <c r="I98" s="11" t="str">
        <f>IFERROR(__xludf.DUMMYFUNCTION("TEXTJOIN(
  CHAR(10) &amp; CHAR(10),
  TRUE,
  IFERROR(ARRAYFORMULA(TEXT(FILTER(WSO!F98, LEN(WSO!F98)), ""h:mm AM/PM"")), """"),
  IFERROR(ARRAYFORMULA(TEXT(FILTER(MSO!F98, LEN(MSO!F98)), ""h:mm AM/PM"")), """"),
  IFERROR(ARRAYFORMULA(TEXT(FILTER(FH!F98, LEN"&amp;"(FH!F98)), ""h:mm AM/PM"")), """"),
  IFERROR(ARRAYFORMULA(TEXT(FILTER(MGOLF!F98, LEN(MGOLF!F98)), ""h:mm AM/PM"")), """"),
  IFERROR(ARRAYFORMULA(TEXT(FILTER(Football!F98, LEN(Football!F98)), ""h:mm AM/PM"")), """"),
  IFERROR(ARRAYFORMULA(TEXT(FILTER(WV"&amp;"B!F98, LEN(WVB!F98)), ""h:mm AM/PM"")), """"),
  IFERROR(ARRAYFORMULA(TEXT(FILTER(XC!F98, LEN(XC!F98)), ""h:mm AM/PM"")), """"),
  IFERROR(ARRAYFORMULA(TEXT(FILTER(SWIMMING!F98, LEN(SWIMMING!F98)), ""h:mm AM/PM"")), """"),
  IFERROR(ARRAYFORMULA(TEXT(FILT"&amp;"ER(WTEN!F98, LEN(WTEN!F98)), ""h:mm AM/PM"")), """"),
  IFERROR(ARRAYFORMULA(TEXT(FILTER(TF!F98, LEN(TF!F98)), ""h:mm AM/PM"")), """"),
  IFERROR(ARRAYFORMULA(TEXT(FILTER(WGOLF!F98, LEN(WGOLF!F98)), ""h:mm AM/PM"")), """"),
  IFERROR(ARRAYFORMULA(TEXT(FIL"&amp;"TER(WBB!F98, LEN(WBB!F98)), ""h:mm AM/PM"")), """"),
  IFERROR(ARRAYFORMULA(TEXT(FILTER(MBB!F98, LEN(MBB!F98)), ""h:mm AM/PM"")), """"),
  IFERROR(ARRAYFORMULA(TEXT(FILTER(WLAX!F98, LEN(WLAX!F98)), ""h:mm AM/PM"")), """"),
  IFERROR(ARRAYFORMULA(TEXT(FILT"&amp;"ER(MLAX!F98, LEN(MLAX!F98)), ""h:mm AM/PM"")), """"),
  IFERROR(ARRAYFORMULA(TEXT(FILTER(SOFT!F98, LEN(SOFT!F98)), ""h:mm AM/PM"")), """"),
  IFERROR(ARRAYFORMULA(TEXT(FILTER(BASE!F98, LEN(BASE!F98)), ""h:mm AM/PM"")), """"),
  IFERROR(ARRAYFORMULA(TEXT(F"&amp;"ILTER(ESPORTS!F98, LEN(ESPORTS!F98)), ""h:mm AM/PM"")), """")
)
"),"")</f>
        <v/>
      </c>
      <c r="J98" s="12" t="str">
        <f>IFERROR(__xludf.DUMMYFUNCTION("IFERROR(
 TEXTJOIN(
   CHAR(10) &amp; CHAR(10),
   TRUE,
   FILTER(
     FLATTEN({
       WSO!P98;
       MSO!P98;
       FH!P98;
       MGOLF!P98;
       Football!P98;
       WVB!P98;
       XC!P98;
       SWIMMING!P98;
       WTEN!P98;
       TF!P98;
      "&amp;" WGOLF!P98;
       WBB!P98;
       MBB!P98;
       WLAX!P98;
       MLAX!P98;
       SOFT!P98;
       BASE!P98;
       ESPORTS!P98
     }),
     (FLATTEN({
       WSO!P98;
       MSO!P98;
       FH!P98;
       MGOLF!P98;
       Football!P98;
       WVB!P9"&amp;"8;
       XC!P98;
       SWIMMING!P98;
       WTEN!P98;
       TF!P98;
       WGOLF!P98;
       WBB!P98;
       MBB!P98;
       WLAX!P98;
       MLAX!P98;
       SOFT!P98;
       BASE!P98;
       ESPORTS!P98
     }) &lt;&gt; """") *
     (FLATTEN({
       WSO!P"&amp;"98;
       MSO!P98;
       FH!P98;
       MGOLF!P98;
       Football!P98;
       WVB!P98;
       XC!P98;
       SWIMMING!P98;
       WTEN!P98;
       TF!P98;
       WGOLF!P98;
       WBB!P98;
       MBB!P98;
       WLAX!P98;
       MLAX!P98;
       SOFT!P"&amp;"98;
       BASE!P98;
       ESPORTS!P98
     }) &lt;&gt; ""Status"")
   )
 ),
 """"
)
"),"")</f>
        <v/>
      </c>
    </row>
    <row r="99" ht="22.5" customHeight="1">
      <c r="A99" s="6">
        <v>98.0</v>
      </c>
      <c r="B99" s="11"/>
      <c r="C99" s="7">
        <v>46332.0</v>
      </c>
      <c r="D99" s="8" t="str">
        <f t="shared" si="1"/>
        <v>Friday</v>
      </c>
      <c r="E99" s="9" t="str">
        <f>TEXTJOIN(
  CHAR(10) &amp; CHAR(10),
  TRUE,
  IFERROR(WSO!E99, ""),
  IFERROR(MSO!E99, ""),
  IFERROR(FH!E99, ""),
  IFERROR(MGOLF!E99, ""),
  IFERROR(Football!E99, ""),
  IFERROR(WVB!E99, ""),
  IFERROR(XC!E99, ""),
  IFERROR(SWIMMING!E99, ""),
  IFERROR(WTEN!E99, ""),
  IFERROR(TF!E99, ""),
  IFERROR(WGOLF!E99, ""),
  IFERROR(WBB!E99, ""),
  IFERROR(MBB!E99, ""),
  IFERROR(WLAX!E99, ""),
  IFERROR(MLAX!E99, ""),
  IFERROR(SOFT!E99, ""),
  IFERROR(BASE!E99, ""),
  IFERROR(ESPORTS!E99, "")
)
</f>
        <v/>
      </c>
      <c r="F99" s="10" t="str">
        <f>IFERROR(__xludf.DUMMYFUNCTION("TEXTJOIN(
  CHAR(10) &amp; CHAR(10),
  TRUE,
  IFERROR(TEXT(FILTER(WSO!F99, LEN(WSO!F99)), ""h:mm AM/PM""), """"),
  IFERROR(TEXT(FILTER(MSO!F99, LEN(MSO!F99)), ""h:mm AM/PM""), """"),
  IFERROR(TEXT(FILTER(FH!F99, LEN(FH!F99)), ""h:mm AM/PM""), """"),
  IFER"&amp;"ROR(TEXT(FILTER(MGOLF!F99, LEN(MGOLF!F99)), ""h:mm AM/PM""), """"),
  IFERROR(TEXT(FILTER(Football!F99, LEN(Football!F99)), ""h:mm AM/PM""), """"),
  IFERROR(TEXT(FILTER(WVB!F99, LEN(WVB!F99)), ""h:mm AM/PM""), """"),
  IFERROR(TEXT(FILTER(XC!F99, LEN(XC!"&amp;"F99)), ""h:mm AM/PM""), """"),
  IFERROR(TEXT(FILTER(SWIMMING!F99, LEN(SWIMMING!F99)), ""h:mm AM/PM""), """"),
  IFERROR(TEXT(FILTER(WTEN!F99, LEN(WTEN!F99)), ""h:mm AM/PM""), """"),
  IFERROR(TEXT(FILTER(TF!F99, LEN(TF!F99)), ""h:mm AM/PM""), """"),
  IF"&amp;"ERROR(TEXT(FILTER(WGOLF!F99, LEN(WGOLF!F99)), ""h:mm AM/PM""), """"),
  IFERROR(TEXT(FILTER(WBB!F99, LEN(WBB!F99)), ""h:mm AM/PM""), """"),
  IFERROR(TEXT(FILTER(MBB!F99, LEN(MBB!F99)), ""h:mm AM/PM""), """"),
  IFERROR(TEXT(FILTER(WLAX!F99, LEN(WLAX!F99)"&amp;"), ""h:mm AM/PM""), """"),
  IFERROR(TEXT(FILTER(MLAX!F99, LEN(MLAX!F99)), ""h:mm AM/PM""), """"),
  IFERROR(TEXT(FILTER(SOFT!F99, LEN(SOFT!F99)), ""h:mm AM/PM""), """"),
  IFERROR(TEXT(FILTER(BASE!F99, LEN(BASE!F99)), ""h:mm AM/PM""), """"),
  IFERROR(TE"&amp;"XT(FILTER(ESPORTS!F99, LEN(ESPORTS!F99)), ""h:mm AM/PM""), """")
)
"),"")</f>
        <v/>
      </c>
      <c r="G99" s="11" t="str">
        <f>IFERROR(__xludf.DUMMYFUNCTION("TEXTJOIN(
  CHAR(10) &amp; CHAR(10),
  TRUE,
  IFERROR(FILTER(WSO!G99, LEN(WSO!G99)), """"),
  IFERROR(FILTER(MSO!G99, LEN(MSO!G99)), """"),
  IFERROR(FILTER(FH!G99, LEN(FH!G99)), """"),
  IFERROR(FILTER(MGOLF!G99, LEN(MGOLF!G99)), """"),
  IFERROR(FILTER(Foo"&amp;"tball!G99, LEN(Football!G99)), """"),
  IFERROR(FILTER(WVB!G99, LEN(WVB!G99)), """"),
  IFERROR(FILTER(XC!G99, LEN(XC!G99)), """"),
  IFERROR(FILTER(SWIMMING!G99, LEN(SWIMMING!G99)), """"),
  IFERROR(FILTER(WTEN!G99, LEN(WTEN!G99)), """"),
  IFERROR(FILTE"&amp;"R(TF!G99, LEN(TF!G99)), """"),
  IFERROR(FILTER(WGOLF!G99:G1000, LEN(WGOLF!G99)), """"),
  IFERROR(FILTER(WBB!G99, LEN(WBB!G99)), """"),
  IFERROR(FILTER(MBB!G99, LEN(MBB!G99)), """"),
  IFERROR(FILTER(WLAX!G99, LEN(WLAX!G99)), """"),
  IFERROR(FILTER(MLA"&amp;"X!G99, LEN(MLAX!G99)), """"),
  IFERROR(FILTER(SOFT!G99, LEN(SOFT!G99)), """"),
  IFERROR(FILTER(BASE!G99, LEN(BASE!G99)), """"),
  IFERROR(FILTER(ESPORTS!G99, LEN(ESPORTS!G99)), """")
)
"),"")</f>
        <v/>
      </c>
      <c r="H99" s="11" t="str">
        <f>IFERROR(__xludf.DUMMYFUNCTION("TEXTJOIN(
  CHAR(10) &amp; CHAR(10),
  TRUE,
  IFERROR(FILTER(WSO!H99, LEN(WSO!H99)), """"),
  IFERROR(FILTER(MSO!H99, LEN(MSO!H99)), """"),
  IFERROR(FILTER(FH!H99, LEN(FH!H99)), """"),
  IFERROR(FILTER(MGOLF!H99, LEN(MGOLF!H99)), """"),
  IFERROR(FILTER(Foo"&amp;"tball!H99, LEN(Football!H99)), """"),
  IFERROR(FILTER(WVB!H99, LEN(WVB!H99)), """"),
  IFERROR(FILTER(XC!H99, LEN(XC!H99)), """"),
  IFERROR(FILTER(SWIMMING!H99, LEN(SWIMMING!H99)), """"),
  IFERROR(FILTER(WTEN!H99, LEN(WTEN!H99)), """"),
  IFERROR(FILTE"&amp;"R(TF!H99, LEN(TF!H99)), """"),
  IFERROR(FILTER(WGOLF!H99, LEN(WGOLF!H99)), """"),
  IFERROR(FILTER(WBB!H99, LEN(WBB!H99)), """"),
  IFERROR(FILTER(MBB!H99, LEN(MBB!H99)), """"),
  IFERROR(FILTER(WLAX!H99, LEN(WLAX!H99)), """"),
  IFERROR(FILTER(MLAX!H99,"&amp;" LEN(MLAX!H99)), """"),
  IFERROR(FILTER(SOFT!H99, LEN(SOFT!H99)), """"),
  IFERROR(FILTER(BASE!H99, LEN(BASE!H99)), """"),
  IFERROR(FILTER(ESPORTS!H99, LEN(ESPORTS!H99)), """")
)
"),"")</f>
        <v/>
      </c>
      <c r="I99" s="11" t="str">
        <f>IFERROR(__xludf.DUMMYFUNCTION("TEXTJOIN(
  CHAR(10) &amp; CHAR(10),
  TRUE,
  IFERROR(ARRAYFORMULA(TEXT(FILTER(WSO!F99, LEN(WSO!F99)), ""h:mm AM/PM"")), """"),
  IFERROR(ARRAYFORMULA(TEXT(FILTER(MSO!F99, LEN(MSO!F99)), ""h:mm AM/PM"")), """"),
  IFERROR(ARRAYFORMULA(TEXT(FILTER(FH!F99, LEN"&amp;"(FH!F99)), ""h:mm AM/PM"")), """"),
  IFERROR(ARRAYFORMULA(TEXT(FILTER(MGOLF!F99, LEN(MGOLF!F99)), ""h:mm AM/PM"")), """"),
  IFERROR(ARRAYFORMULA(TEXT(FILTER(Football!F99, LEN(Football!F99)), ""h:mm AM/PM"")), """"),
  IFERROR(ARRAYFORMULA(TEXT(FILTER(WV"&amp;"B!F99, LEN(WVB!F99)), ""h:mm AM/PM"")), """"),
  IFERROR(ARRAYFORMULA(TEXT(FILTER(XC!F99, LEN(XC!F99)), ""h:mm AM/PM"")), """"),
  IFERROR(ARRAYFORMULA(TEXT(FILTER(SWIMMING!F99, LEN(SWIMMING!F99)), ""h:mm AM/PM"")), """"),
  IFERROR(ARRAYFORMULA(TEXT(FILT"&amp;"ER(WTEN!F99, LEN(WTEN!F99)), ""h:mm AM/PM"")), """"),
  IFERROR(ARRAYFORMULA(TEXT(FILTER(TF!F99, LEN(TF!F99)), ""h:mm AM/PM"")), """"),
  IFERROR(ARRAYFORMULA(TEXT(FILTER(WGOLF!F99, LEN(WGOLF!F99)), ""h:mm AM/PM"")), """"),
  IFERROR(ARRAYFORMULA(TEXT(FIL"&amp;"TER(WBB!F99, LEN(WBB!F99)), ""h:mm AM/PM"")), """"),
  IFERROR(ARRAYFORMULA(TEXT(FILTER(MBB!F99, LEN(MBB!F99)), ""h:mm AM/PM"")), """"),
  IFERROR(ARRAYFORMULA(TEXT(FILTER(WLAX!F99, LEN(WLAX!F99)), ""h:mm AM/PM"")), """"),
  IFERROR(ARRAYFORMULA(TEXT(FILT"&amp;"ER(MLAX!F99, LEN(MLAX!F99)), ""h:mm AM/PM"")), """"),
  IFERROR(ARRAYFORMULA(TEXT(FILTER(SOFT!F99, LEN(SOFT!F99)), ""h:mm AM/PM"")), """"),
  IFERROR(ARRAYFORMULA(TEXT(FILTER(BASE!F99, LEN(BASE!F99)), ""h:mm AM/PM"")), """"),
  IFERROR(ARRAYFORMULA(TEXT(F"&amp;"ILTER(ESPORTS!F99, LEN(ESPORTS!F99)), ""h:mm AM/PM"")), """")
)
"),"")</f>
        <v/>
      </c>
      <c r="J99" s="12" t="str">
        <f>IFERROR(__xludf.DUMMYFUNCTION("IFERROR(
 TEXTJOIN(
   CHAR(10) &amp; CHAR(10),
   TRUE,
   FILTER(
     FLATTEN({
       WSO!P99;
       MSO!P99;
       FH!P99;
       MGOLF!P99;
       Football!P99;
       WVB!P99;
       XC!P99;
       SWIMMING!P99;
       WTEN!P99;
       TF!P99;
      "&amp;" WGOLF!P99;
       WBB!P99;
       MBB!P99;
       WLAX!P99;
       MLAX!P99;
       SOFT!P99;
       BASE!P99;
       ESPORTS!P99
     }),
     (FLATTEN({
       WSO!P99;
       MSO!P99;
       FH!P99;
       MGOLF!P99;
       Football!P99;
       WVB!P9"&amp;"9;
       XC!P99;
       SWIMMING!P99;
       WTEN!P99;
       TF!P99;
       WGOLF!P99;
       WBB!P99;
       MBB!P99;
       WLAX!P99;
       MLAX!P99;
       SOFT!P99;
       BASE!P99;
       ESPORTS!P99
     }) &lt;&gt; """") *
     (FLATTEN({
       WSO!P"&amp;"99;
       MSO!P99;
       FH!P99;
       MGOLF!P99;
       Football!P99;
       WVB!P99;
       XC!P99;
       SWIMMING!P99;
       WTEN!P99;
       TF!P99;
       WGOLF!P99;
       WBB!P99;
       MBB!P99;
       WLAX!P99;
       MLAX!P99;
       SOFT!P"&amp;"99;
       BASE!P99;
       ESPORTS!P99
     }) &lt;&gt; ""Status"")
   )
 ),
 """"
)
"),"")</f>
        <v/>
      </c>
    </row>
    <row r="100" ht="22.5" customHeight="1">
      <c r="A100" s="6">
        <v>99.0</v>
      </c>
      <c r="B100" s="11"/>
      <c r="C100" s="7">
        <v>46333.0</v>
      </c>
      <c r="D100" s="8" t="str">
        <f t="shared" si="1"/>
        <v>Saturday</v>
      </c>
      <c r="E100" s="9" t="str">
        <f>TEXTJOIN(
  CHAR(10) &amp; CHAR(10),
  TRUE,
  IFERROR(WSO!E100, ""),
  IFERROR(MSO!E100, ""),
  IFERROR(FH!E100, ""),
  IFERROR(MGOLF!E100, ""),
  IFERROR(Football!E100, ""),
  IFERROR(WVB!E100, ""),
  IFERROR(XC!E100, ""),
  IFERROR(SWIMMING!E100, ""),
  IFERROR(WTEN!E100, ""),
  IFERROR(TF!E100, ""),
  IFERROR(WGOLF!E100, ""),
  IFERROR(WBB!E100, ""),
  IFERROR(MBB!E100, ""),
  IFERROR(WLAX!E100, ""),
  IFERROR(MLAX!E100, ""),
  IFERROR(SOFT!E100, ""),
  IFERROR(BASE!E100, ""),
  IFERROR(ESPORTS!E100, "")
)
</f>
        <v/>
      </c>
      <c r="F100" s="10" t="str">
        <f>IFERROR(__xludf.DUMMYFUNCTION("TEXTJOIN(
  CHAR(10) &amp; CHAR(10),
  TRUE,
  IFERROR(TEXT(FILTER(WSO!F100, LEN(WSO!F100)), ""h:mm AM/PM""), """"),
  IFERROR(TEXT(FILTER(MSO!F100, LEN(MSO!F100)), ""h:mm AM/PM""), """"),
  IFERROR(TEXT(FILTER(FH!F100, LEN(FH!F100)), ""h:mm AM/PM""), """"),
"&amp;"  IFERROR(TEXT(FILTER(MGOLF!F100, LEN(MGOLF!F100)), ""h:mm AM/PM""), """"),
  IFERROR(TEXT(FILTER(Football!F100, LEN(Football!F100)), ""h:mm AM/PM""), """"),
  IFERROR(TEXT(FILTER(WVB!F100, LEN(WVB!F100)), ""h:mm AM/PM""), """"),
  IFERROR(TEXT(FILTER(XC!"&amp;"F100, LEN(XC!F100)), ""h:mm AM/PM""), """"),
  IFERROR(TEXT(FILTER(SWIMMING!F100, LEN(SWIMMING!F100)), ""h:mm AM/PM""), """"),
  IFERROR(TEXT(FILTER(WTEN!F100, LEN(WTEN!F100)), ""h:mm AM/PM""), """"),
  IFERROR(TEXT(FILTER(TF!F100, LEN(TF!F100)), ""h:mm A"&amp;"M/PM""), """"),
  IFERROR(TEXT(FILTER(WGOLF!F100, LEN(WGOLF!F100)), ""h:mm AM/PM""), """"),
  IFERROR(TEXT(FILTER(WBB!F100, LEN(WBB!F100)), ""h:mm AM/PM""), """"),
  IFERROR(TEXT(FILTER(MBB!F100, LEN(MBB!F100)), ""h:mm AM/PM""), """"),
  IFERROR(TEXT(FILT"&amp;"ER(WLAX!F100, LEN(WLAX!F100)), ""h:mm AM/PM""), """"),
  IFERROR(TEXT(FILTER(MLAX!F100, LEN(MLAX!F100)), ""h:mm AM/PM""), """"),
  IFERROR(TEXT(FILTER(SOFT!F100, LEN(SOFT!F100)), ""h:mm AM/PM""), """"),
  IFERROR(TEXT(FILTER(BASE!F100, LEN(BASE!F100)), """&amp;"h:mm AM/PM""), """"),
  IFERROR(TEXT(FILTER(ESPORTS!F100, LEN(ESPORTS!F100)), ""h:mm AM/PM""), """")
)
"),"")</f>
        <v/>
      </c>
      <c r="G100" s="11" t="str">
        <f>IFERROR(__xludf.DUMMYFUNCTION("TEXTJOIN(
  CHAR(10) &amp; CHAR(10),
  TRUE,
  IFERROR(FILTER(WSO!G100, LEN(WSO!G100)), """"),
  IFERROR(FILTER(MSO!G100, LEN(MSO!G100)), """"),
  IFERROR(FILTER(FH!G100, LEN(FH!G100)), """"),
  IFERROR(FILTER(MGOLF!G100, LEN(MGOLF!G100)), """"),
  IFERROR(FI"&amp;"LTER(Football!G100, LEN(Football!G100)), """"),
  IFERROR(FILTER(WVB!G100, LEN(WVB!G100)), """"),
  IFERROR(FILTER(XC!G100, LEN(XC!G100)), """"),
  IFERROR(FILTER(SWIMMING!G100, LEN(SWIMMING!G100)), """"),
  IFERROR(FILTER(WTEN!G100, LEN(WTEN!G100)), """""&amp;"),
  IFERROR(FILTER(TF!G100, LEN(TF!G100)), """"),
  IFERROR(FILTER(WGOLF!G100:G1000, LEN(WGOLF!G100)), """"),
  IFERROR(FILTER(WBB!G100, LEN(WBB!G100)), """"),
  IFERROR(FILTER(MBB!G100, LEN(MBB!G100)), """"),
  IFERROR(FILTER(WLAX!G100, LEN(WLAX!G100)),"&amp;" """"),
  IFERROR(FILTER(MLAX!G100, LEN(MLAX!G100)), """"),
  IFERROR(FILTER(SOFT!G100, LEN(SOFT!G100)), """"),
  IFERROR(FILTER(BASE!G100, LEN(BASE!G100)), """"),
  IFERROR(FILTER(ESPORTS!G100, LEN(ESPORTS!G100)), """")
)
"),"")</f>
        <v/>
      </c>
      <c r="H100" s="11" t="str">
        <f>IFERROR(__xludf.DUMMYFUNCTION("TEXTJOIN(
  CHAR(10) &amp; CHAR(10),
  TRUE,
  IFERROR(FILTER(WSO!H100, LEN(WSO!H100)), """"),
  IFERROR(FILTER(MSO!H100, LEN(MSO!H100)), """"),
  IFERROR(FILTER(FH!H100, LEN(FH!H100)), """"),
  IFERROR(FILTER(MGOLF!H100, LEN(MGOLF!H100)), """"),
  IFERROR(FI"&amp;"LTER(Football!H100, LEN(Football!H100)), """"),
  IFERROR(FILTER(WVB!H100, LEN(WVB!H100)), """"),
  IFERROR(FILTER(XC!H100, LEN(XC!H100)), """"),
  IFERROR(FILTER(SWIMMING!H100, LEN(SWIMMING!H100)), """"),
  IFERROR(FILTER(WTEN!H100, LEN(WTEN!H100)), """""&amp;"),
  IFERROR(FILTER(TF!H100, LEN(TF!H100)), """"),
  IFERROR(FILTER(WGOLF!H100, LEN(WGOLF!H100)), """"),
  IFERROR(FILTER(WBB!H100, LEN(WBB!H100)), """"),
  IFERROR(FILTER(MBB!H100, LEN(MBB!H100)), """"),
  IFERROR(FILTER(WLAX!H100, LEN(WLAX!H100)), """")"&amp;",
  IFERROR(FILTER(MLAX!H100, LEN(MLAX!H100)), """"),
  IFERROR(FILTER(SOFT!H100, LEN(SOFT!H100)), """"),
  IFERROR(FILTER(BASE!H100, LEN(BASE!H100)), """"),
  IFERROR(FILTER(ESPORTS!H100, LEN(ESPORTS!H100)), """")
)
"),"")</f>
        <v/>
      </c>
      <c r="I100" s="11" t="str">
        <f>IFERROR(__xludf.DUMMYFUNCTION("TEXTJOIN(
  CHAR(10) &amp; CHAR(10),
  TRUE,
  IFERROR(ARRAYFORMULA(TEXT(FILTER(WSO!F100, LEN(WSO!F100)), ""h:mm AM/PM"")), """"),
  IFERROR(ARRAYFORMULA(TEXT(FILTER(MSO!F100, LEN(MSO!F100)), ""h:mm AM/PM"")), """"),
  IFERROR(ARRAYFORMULA(TEXT(FILTER(FH!F100"&amp;", LEN(FH!F100)), ""h:mm AM/PM"")), """"),
  IFERROR(ARRAYFORMULA(TEXT(FILTER(MGOLF!F100, LEN(MGOLF!F100)), ""h:mm AM/PM"")), """"),
  IFERROR(ARRAYFORMULA(TEXT(FILTER(Football!F100, LEN(Football!F100)), ""h:mm AM/PM"")), """"),
  IFERROR(ARRAYFORMULA(TEXT"&amp;"(FILTER(WVB!F100, LEN(WVB!F100)), ""h:mm AM/PM"")), """"),
  IFERROR(ARRAYFORMULA(TEXT(FILTER(XC!F100, LEN(XC!F100)), ""h:mm AM/PM"")), """"),
  IFERROR(ARRAYFORMULA(TEXT(FILTER(SWIMMING!F100, LEN(SWIMMING!F100)), ""h:mm AM/PM"")), """"),
  IFERROR(ARRAYF"&amp;"ORMULA(TEXT(FILTER(WTEN!F100, LEN(WTEN!F100)), ""h:mm AM/PM"")), """"),
  IFERROR(ARRAYFORMULA(TEXT(FILTER(TF!F100, LEN(TF!F100)), ""h:mm AM/PM"")), """"),
  IFERROR(ARRAYFORMULA(TEXT(FILTER(WGOLF!F100, LEN(WGOLF!F100)), ""h:mm AM/PM"")), """"),
  IFERROR"&amp;"(ARRAYFORMULA(TEXT(FILTER(WBB!F100, LEN(WBB!F100)), ""h:mm AM/PM"")), """"),
  IFERROR(ARRAYFORMULA(TEXT(FILTER(MBB!F100, LEN(MBB!F100)), ""h:mm AM/PM"")), """"),
  IFERROR(ARRAYFORMULA(TEXT(FILTER(WLAX!F100, LEN(WLAX!F100)), ""h:mm AM/PM"")), """"),
  IF"&amp;"ERROR(ARRAYFORMULA(TEXT(FILTER(MLAX!F100, LEN(MLAX!F100)), ""h:mm AM/PM"")), """"),
  IFERROR(ARRAYFORMULA(TEXT(FILTER(SOFT!F100, LEN(SOFT!F100)), ""h:mm AM/PM"")), """"),
  IFERROR(ARRAYFORMULA(TEXT(FILTER(BASE!F100, LEN(BASE!F100)), ""h:mm AM/PM"")), """&amp;"""),
  IFERROR(ARRAYFORMULA(TEXT(FILTER(ESPORTS!F100, LEN(ESPORTS!F100)), ""h:mm AM/PM"")), """")
)
"),"")</f>
        <v/>
      </c>
      <c r="J100" s="12" t="str">
        <f>IFERROR(__xludf.DUMMYFUNCTION("IFERROR(
 TEXTJOIN(
   CHAR(10) &amp; CHAR(10),
   TRUE,
   FILTER(
     FLATTEN({
       WSO!P100;
       MSO!P100;
       FH!P100;
       MGOLF!P100;
       Football!P100;
       WVB!P100;
       XC!P100;
       SWIMMING!P100;
       WTEN!P100;
       TF!P1"&amp;"00;
       WGOLF!P100;
       WBB!P100;
       MBB!P100;
       WLAX!P100;
       MLAX!P100;
       SOFT!P100;
       BASE!P100;
       ESPORTS!P100
     }),
     (FLATTEN({
       WSO!P100;
       MSO!P100;
       FH!P100;
       MGOLF!P100;
       Footb"&amp;"all!P100;
       WVB!P100;
       XC!P100;
       SWIMMING!P100;
       WTEN!P100;
       TF!P100;
       WGOLF!P100;
       WBB!P100;
       MBB!P100;
       WLAX!P100;
       MLAX!P100;
       SOFT!P100;
       BASE!P100;
       ESPORTS!P100
     }) &lt;&gt; "&amp;""""") *
     (FLATTEN({
       WSO!P100;
       MSO!P100;
       FH!P100;
       MGOLF!P100;
       Football!P100;
       WVB!P100;
       XC!P100;
       SWIMMING!P100;
       WTEN!P100;
       TF!P100;
       WGOLF!P100;
       WBB!P100;
       MBB!P100"&amp;";
       WLAX!P100;
       MLAX!P100;
       SOFT!P100;
       BASE!P100;
       ESPORTS!P100
     }) &lt;&gt; ""Status"")
   )
 ),
 """"
)
"),"")</f>
        <v/>
      </c>
    </row>
    <row r="101" ht="22.5" customHeight="1">
      <c r="A101" s="6">
        <v>100.0</v>
      </c>
      <c r="B101" s="11"/>
      <c r="C101" s="7">
        <v>46334.0</v>
      </c>
      <c r="D101" s="8" t="str">
        <f t="shared" si="1"/>
        <v>Sunday</v>
      </c>
      <c r="E101" s="9" t="str">
        <f>TEXTJOIN(
  CHAR(10) &amp; CHAR(10),
  TRUE,
  IFERROR(WSO!E101, ""),
  IFERROR(MSO!E101, ""),
  IFERROR(FH!E101, ""),
  IFERROR(MGOLF!E101, ""),
  IFERROR(Football!E101, ""),
  IFERROR(WVB!E101, ""),
  IFERROR(XC!E101, ""),
  IFERROR(SWIMMING!E101, ""),
  IFERROR(WTEN!E101, ""),
  IFERROR(TF!E101, ""),
  IFERROR(WGOLF!E101, ""),
  IFERROR(WBB!E101, ""),
  IFERROR(MBB!E101, ""),
  IFERROR(WLAX!E101, ""),
  IFERROR(MLAX!E101, ""),
  IFERROR(SOFT!E101, ""),
  IFERROR(BASE!E101, ""),
  IFERROR(ESPORTS!E101, "")
)
</f>
        <v/>
      </c>
      <c r="F101" s="10" t="str">
        <f>IFERROR(__xludf.DUMMYFUNCTION("TEXTJOIN(
  CHAR(10) &amp; CHAR(10),
  TRUE,
  IFERROR(TEXT(FILTER(WSO!F101, LEN(WSO!F101)), ""h:mm AM/PM""), """"),
  IFERROR(TEXT(FILTER(MSO!F101, LEN(MSO!F101)), ""h:mm AM/PM""), """"),
  IFERROR(TEXT(FILTER(FH!F101, LEN(FH!F101)), ""h:mm AM/PM""), """"),
"&amp;"  IFERROR(TEXT(FILTER(MGOLF!F101, LEN(MGOLF!F101)), ""h:mm AM/PM""), """"),
  IFERROR(TEXT(FILTER(Football!F101, LEN(Football!F101)), ""h:mm AM/PM""), """"),
  IFERROR(TEXT(FILTER(WVB!F101, LEN(WVB!F101)), ""h:mm AM/PM""), """"),
  IFERROR(TEXT(FILTER(XC!"&amp;"F101, LEN(XC!F101)), ""h:mm AM/PM""), """"),
  IFERROR(TEXT(FILTER(SWIMMING!F101, LEN(SWIMMING!F101)), ""h:mm AM/PM""), """"),
  IFERROR(TEXT(FILTER(WTEN!F101, LEN(WTEN!F101)), ""h:mm AM/PM""), """"),
  IFERROR(TEXT(FILTER(TF!F101, LEN(TF!F101)), ""h:mm A"&amp;"M/PM""), """"),
  IFERROR(TEXT(FILTER(WGOLF!F101, LEN(WGOLF!F101)), ""h:mm AM/PM""), """"),
  IFERROR(TEXT(FILTER(WBB!F101, LEN(WBB!F101)), ""h:mm AM/PM""), """"),
  IFERROR(TEXT(FILTER(MBB!F101, LEN(MBB!F101)), ""h:mm AM/PM""), """"),
  IFERROR(TEXT(FILT"&amp;"ER(WLAX!F101, LEN(WLAX!F101)), ""h:mm AM/PM""), """"),
  IFERROR(TEXT(FILTER(MLAX!F101, LEN(MLAX!F101)), ""h:mm AM/PM""), """"),
  IFERROR(TEXT(FILTER(SOFT!F101, LEN(SOFT!F101)), ""h:mm AM/PM""), """"),
  IFERROR(TEXT(FILTER(BASE!F101, LEN(BASE!F101)), """&amp;"h:mm AM/PM""), """"),
  IFERROR(TEXT(FILTER(ESPORTS!F101, LEN(ESPORTS!F101)), ""h:mm AM/PM""), """")
)
"),"")</f>
        <v/>
      </c>
      <c r="G101" s="11" t="str">
        <f>IFERROR(__xludf.DUMMYFUNCTION("TEXTJOIN(
  CHAR(10) &amp; CHAR(10),
  TRUE,
  IFERROR(FILTER(WSO!G101, LEN(WSO!G101)), """"),
  IFERROR(FILTER(MSO!G101, LEN(MSO!G101)), """"),
  IFERROR(FILTER(FH!G101, LEN(FH!G101)), """"),
  IFERROR(FILTER(MGOLF!G101, LEN(MGOLF!G101)), """"),
  IFERROR(FI"&amp;"LTER(Football!G101, LEN(Football!G101)), """"),
  IFERROR(FILTER(WVB!G101, LEN(WVB!G101)), """"),
  IFERROR(FILTER(XC!G101, LEN(XC!G101)), """"),
  IFERROR(FILTER(SWIMMING!G101, LEN(SWIMMING!G101)), """"),
  IFERROR(FILTER(WTEN!G101, LEN(WTEN!G101)), """""&amp;"),
  IFERROR(FILTER(TF!G101, LEN(TF!G101)), """"),
  IFERROR(FILTER(WGOLF!G101:G1000, LEN(WGOLF!G101)), """"),
  IFERROR(FILTER(WBB!G101, LEN(WBB!G101)), """"),
  IFERROR(FILTER(MBB!G101, LEN(MBB!G101)), """"),
  IFERROR(FILTER(WLAX!G101, LEN(WLAX!G101)),"&amp;" """"),
  IFERROR(FILTER(MLAX!G101, LEN(MLAX!G101)), """"),
  IFERROR(FILTER(SOFT!G101, LEN(SOFT!G101)), """"),
  IFERROR(FILTER(BASE!G101, LEN(BASE!G101)), """"),
  IFERROR(FILTER(ESPORTS!G101, LEN(ESPORTS!G101)), """")
)
"),"")</f>
        <v/>
      </c>
      <c r="H101" s="11" t="str">
        <f>IFERROR(__xludf.DUMMYFUNCTION("TEXTJOIN(
  CHAR(10) &amp; CHAR(10),
  TRUE,
  IFERROR(FILTER(WSO!H101, LEN(WSO!H101)), """"),
  IFERROR(FILTER(MSO!H101, LEN(MSO!H101)), """"),
  IFERROR(FILTER(FH!H101, LEN(FH!H101)), """"),
  IFERROR(FILTER(MGOLF!H101, LEN(MGOLF!H101)), """"),
  IFERROR(FI"&amp;"LTER(Football!H101, LEN(Football!H101)), """"),
  IFERROR(FILTER(WVB!H101, LEN(WVB!H101)), """"),
  IFERROR(FILTER(XC!H101, LEN(XC!H101)), """"),
  IFERROR(FILTER(SWIMMING!H101, LEN(SWIMMING!H101)), """"),
  IFERROR(FILTER(WTEN!H101, LEN(WTEN!H101)), """""&amp;"),
  IFERROR(FILTER(TF!H101, LEN(TF!H101)), """"),
  IFERROR(FILTER(WGOLF!H101, LEN(WGOLF!H101)), """"),
  IFERROR(FILTER(WBB!H101, LEN(WBB!H101)), """"),
  IFERROR(FILTER(MBB!H101, LEN(MBB!H101)), """"),
  IFERROR(FILTER(WLAX!H101, LEN(WLAX!H101)), """")"&amp;",
  IFERROR(FILTER(MLAX!H101, LEN(MLAX!H101)), """"),
  IFERROR(FILTER(SOFT!H101, LEN(SOFT!H101)), """"),
  IFERROR(FILTER(BASE!H101, LEN(BASE!H101)), """"),
  IFERROR(FILTER(ESPORTS!H101, LEN(ESPORTS!H101)), """")
)
"),"")</f>
        <v/>
      </c>
      <c r="I101" s="11" t="str">
        <f>IFERROR(__xludf.DUMMYFUNCTION("TEXTJOIN(
  CHAR(10) &amp; CHAR(10),
  TRUE,
  IFERROR(ARRAYFORMULA(TEXT(FILTER(WSO!F101, LEN(WSO!F101)), ""h:mm AM/PM"")), """"),
  IFERROR(ARRAYFORMULA(TEXT(FILTER(MSO!F101, LEN(MSO!F101)), ""h:mm AM/PM"")), """"),
  IFERROR(ARRAYFORMULA(TEXT(FILTER(FH!F101"&amp;", LEN(FH!F101)), ""h:mm AM/PM"")), """"),
  IFERROR(ARRAYFORMULA(TEXT(FILTER(MGOLF!F101, LEN(MGOLF!F101)), ""h:mm AM/PM"")), """"),
  IFERROR(ARRAYFORMULA(TEXT(FILTER(Football!F101, LEN(Football!F101)), ""h:mm AM/PM"")), """"),
  IFERROR(ARRAYFORMULA(TEXT"&amp;"(FILTER(WVB!F101, LEN(WVB!F101)), ""h:mm AM/PM"")), """"),
  IFERROR(ARRAYFORMULA(TEXT(FILTER(XC!F101, LEN(XC!F101)), ""h:mm AM/PM"")), """"),
  IFERROR(ARRAYFORMULA(TEXT(FILTER(SWIMMING!F101, LEN(SWIMMING!F101)), ""h:mm AM/PM"")), """"),
  IFERROR(ARRAYF"&amp;"ORMULA(TEXT(FILTER(WTEN!F101, LEN(WTEN!F101)), ""h:mm AM/PM"")), """"),
  IFERROR(ARRAYFORMULA(TEXT(FILTER(TF!F101, LEN(TF!F101)), ""h:mm AM/PM"")), """"),
  IFERROR(ARRAYFORMULA(TEXT(FILTER(WGOLF!F101, LEN(WGOLF!F101)), ""h:mm AM/PM"")), """"),
  IFERROR"&amp;"(ARRAYFORMULA(TEXT(FILTER(WBB!F101, LEN(WBB!F101)), ""h:mm AM/PM"")), """"),
  IFERROR(ARRAYFORMULA(TEXT(FILTER(MBB!F101, LEN(MBB!F101)), ""h:mm AM/PM"")), """"),
  IFERROR(ARRAYFORMULA(TEXT(FILTER(WLAX!F101, LEN(WLAX!F101)), ""h:mm AM/PM"")), """"),
  IF"&amp;"ERROR(ARRAYFORMULA(TEXT(FILTER(MLAX!F101, LEN(MLAX!F101)), ""h:mm AM/PM"")), """"),
  IFERROR(ARRAYFORMULA(TEXT(FILTER(SOFT!F101, LEN(SOFT!F101)), ""h:mm AM/PM"")), """"),
  IFERROR(ARRAYFORMULA(TEXT(FILTER(BASE!F101, LEN(BASE!F101)), ""h:mm AM/PM"")), """&amp;"""),
  IFERROR(ARRAYFORMULA(TEXT(FILTER(ESPORTS!F101, LEN(ESPORTS!F101)), ""h:mm AM/PM"")), """")
)
"),"")</f>
        <v/>
      </c>
      <c r="J101" s="12" t="str">
        <f>IFERROR(__xludf.DUMMYFUNCTION("IFERROR(
 TEXTJOIN(
   CHAR(10) &amp; CHAR(10),
   TRUE,
   FILTER(
     FLATTEN({
       WSO!P101;
       MSO!P101;
       FH!P101;
       MGOLF!P101;
       Football!P101;
       WVB!P101;
       XC!P101;
       SWIMMING!P101;
       WTEN!P101;
       TF!P1"&amp;"01;
       WGOLF!P101;
       WBB!P101;
       MBB!P101;
       WLAX!P101;
       MLAX!P101;
       SOFT!P101;
       BASE!P101;
       ESPORTS!P101
     }),
     (FLATTEN({
       WSO!P101;
       MSO!P101;
       FH!P101;
       MGOLF!P101;
       Footb"&amp;"all!P101;
       WVB!P101;
       XC!P101;
       SWIMMING!P101;
       WTEN!P101;
       TF!P101;
       WGOLF!P101;
       WBB!P101;
       MBB!P101;
       WLAX!P101;
       MLAX!P101;
       SOFT!P101;
       BASE!P101;
       ESPORTS!P101
     }) &lt;&gt; "&amp;""""") *
     (FLATTEN({
       WSO!P101;
       MSO!P101;
       FH!P101;
       MGOLF!P101;
       Football!P101;
       WVB!P101;
       XC!P101;
       SWIMMING!P101;
       WTEN!P101;
       TF!P101;
       WGOLF!P101;
       WBB!P101;
       MBB!P101"&amp;";
       WLAX!P101;
       MLAX!P101;
       SOFT!P101;
       BASE!P101;
       ESPORTS!P101
     }) &lt;&gt; ""Status"")
   )
 ),
 """"
)
"),"")</f>
        <v/>
      </c>
    </row>
    <row r="102" ht="22.5" customHeight="1">
      <c r="A102" s="6">
        <v>101.0</v>
      </c>
      <c r="B102" s="11"/>
      <c r="C102" s="7">
        <v>46335.0</v>
      </c>
      <c r="D102" s="8" t="str">
        <f t="shared" si="1"/>
        <v>Monday</v>
      </c>
      <c r="E102" s="9" t="str">
        <f>TEXTJOIN(
  CHAR(10) &amp; CHAR(10),
  TRUE,
  IFERROR(WSO!E102, ""),
  IFERROR(MSO!E102, ""),
  IFERROR(FH!E102, ""),
  IFERROR(MGOLF!E102, ""),
  IFERROR(Football!E102, ""),
  IFERROR(WVB!E102, ""),
  IFERROR(XC!E102, ""),
  IFERROR(SWIMMING!E102, ""),
  IFERROR(WTEN!E102, ""),
  IFERROR(TF!E102, ""),
  IFERROR(WGOLF!E102, ""),
  IFERROR(WBB!E102, ""),
  IFERROR(MBB!E102, ""),
  IFERROR(WLAX!E102, ""),
  IFERROR(MLAX!E102, ""),
  IFERROR(SOFT!E102, ""),
  IFERROR(BASE!E102, ""),
  IFERROR(ESPORTS!E102, "")
)
</f>
        <v/>
      </c>
      <c r="F102" s="10" t="str">
        <f>IFERROR(__xludf.DUMMYFUNCTION("TEXTJOIN(
  CHAR(10) &amp; CHAR(10),
  TRUE,
  IFERROR(TEXT(FILTER(WSO!F102, LEN(WSO!F102)), ""h:mm AM/PM""), """"),
  IFERROR(TEXT(FILTER(MSO!F102, LEN(MSO!F102)), ""h:mm AM/PM""), """"),
  IFERROR(TEXT(FILTER(FH!F102, LEN(FH!F102)), ""h:mm AM/PM""), """"),
"&amp;"  IFERROR(TEXT(FILTER(MGOLF!F102, LEN(MGOLF!F102)), ""h:mm AM/PM""), """"),
  IFERROR(TEXT(FILTER(Football!F102, LEN(Football!F102)), ""h:mm AM/PM""), """"),
  IFERROR(TEXT(FILTER(WVB!F102, LEN(WVB!F102)), ""h:mm AM/PM""), """"),
  IFERROR(TEXT(FILTER(XC!"&amp;"F102, LEN(XC!F102)), ""h:mm AM/PM""), """"),
  IFERROR(TEXT(FILTER(SWIMMING!F102, LEN(SWIMMING!F102)), ""h:mm AM/PM""), """"),
  IFERROR(TEXT(FILTER(WTEN!F102, LEN(WTEN!F102)), ""h:mm AM/PM""), """"),
  IFERROR(TEXT(FILTER(TF!F102, LEN(TF!F102)), ""h:mm A"&amp;"M/PM""), """"),
  IFERROR(TEXT(FILTER(WGOLF!F102, LEN(WGOLF!F102)), ""h:mm AM/PM""), """"),
  IFERROR(TEXT(FILTER(WBB!F102, LEN(WBB!F102)), ""h:mm AM/PM""), """"),
  IFERROR(TEXT(FILTER(MBB!F102, LEN(MBB!F102)), ""h:mm AM/PM""), """"),
  IFERROR(TEXT(FILT"&amp;"ER(WLAX!F102, LEN(WLAX!F102)), ""h:mm AM/PM""), """"),
  IFERROR(TEXT(FILTER(MLAX!F102, LEN(MLAX!F102)), ""h:mm AM/PM""), """"),
  IFERROR(TEXT(FILTER(SOFT!F102, LEN(SOFT!F102)), ""h:mm AM/PM""), """"),
  IFERROR(TEXT(FILTER(BASE!F102, LEN(BASE!F102)), """&amp;"h:mm AM/PM""), """"),
  IFERROR(TEXT(FILTER(ESPORTS!F102, LEN(ESPORTS!F102)), ""h:mm AM/PM""), """")
)
"),"")</f>
        <v/>
      </c>
      <c r="G102" s="11" t="str">
        <f>IFERROR(__xludf.DUMMYFUNCTION("TEXTJOIN(
  CHAR(10) &amp; CHAR(10),
  TRUE,
  IFERROR(FILTER(WSO!G102, LEN(WSO!G102)), """"),
  IFERROR(FILTER(MSO!G102, LEN(MSO!G102)), """"),
  IFERROR(FILTER(FH!G102, LEN(FH!G102)), """"),
  IFERROR(FILTER(MGOLF!G102, LEN(MGOLF!G102)), """"),
  IFERROR(FI"&amp;"LTER(Football!G102, LEN(Football!G102)), """"),
  IFERROR(FILTER(WVB!G102, LEN(WVB!G102)), """"),
  IFERROR(FILTER(XC!G102, LEN(XC!G102)), """"),
  IFERROR(FILTER(SWIMMING!G102, LEN(SWIMMING!G102)), """"),
  IFERROR(FILTER(WTEN!G102, LEN(WTEN!G102)), """""&amp;"),
  IFERROR(FILTER(TF!G102, LEN(TF!G102)), """"),
  IFERROR(FILTER(WGOLF!G102:G1000, LEN(WGOLF!G102)), """"),
  IFERROR(FILTER(WBB!G102, LEN(WBB!G102)), """"),
  IFERROR(FILTER(MBB!G102, LEN(MBB!G102)), """"),
  IFERROR(FILTER(WLAX!G102, LEN(WLAX!G102)),"&amp;" """"),
  IFERROR(FILTER(MLAX!G102, LEN(MLAX!G102)), """"),
  IFERROR(FILTER(SOFT!G102, LEN(SOFT!G102)), """"),
  IFERROR(FILTER(BASE!G102, LEN(BASE!G102)), """"),
  IFERROR(FILTER(ESPORTS!G102, LEN(ESPORTS!G102)), """")
)
"),"")</f>
        <v/>
      </c>
      <c r="H102" s="11" t="str">
        <f>IFERROR(__xludf.DUMMYFUNCTION("TEXTJOIN(
  CHAR(10) &amp; CHAR(10),
  TRUE,
  IFERROR(FILTER(WSO!H102, LEN(WSO!H102)), """"),
  IFERROR(FILTER(MSO!H102, LEN(MSO!H102)), """"),
  IFERROR(FILTER(FH!H102, LEN(FH!H102)), """"),
  IFERROR(FILTER(MGOLF!H102, LEN(MGOLF!H102)), """"),
  IFERROR(FI"&amp;"LTER(Football!H102, LEN(Football!H102)), """"),
  IFERROR(FILTER(WVB!H102, LEN(WVB!H102)), """"),
  IFERROR(FILTER(XC!H102, LEN(XC!H102)), """"),
  IFERROR(FILTER(SWIMMING!H102, LEN(SWIMMING!H102)), """"),
  IFERROR(FILTER(WTEN!H102, LEN(WTEN!H102)), """""&amp;"),
  IFERROR(FILTER(TF!H102, LEN(TF!H102)), """"),
  IFERROR(FILTER(WGOLF!H102, LEN(WGOLF!H102)), """"),
  IFERROR(FILTER(WBB!H102, LEN(WBB!H102)), """"),
  IFERROR(FILTER(MBB!H102, LEN(MBB!H102)), """"),
  IFERROR(FILTER(WLAX!H102, LEN(WLAX!H102)), """")"&amp;",
  IFERROR(FILTER(MLAX!H102, LEN(MLAX!H102)), """"),
  IFERROR(FILTER(SOFT!H102, LEN(SOFT!H102)), """"),
  IFERROR(FILTER(BASE!H102, LEN(BASE!H102)), """"),
  IFERROR(FILTER(ESPORTS!H102, LEN(ESPORTS!H102)), """")
)
"),"")</f>
        <v/>
      </c>
      <c r="I102" s="11" t="str">
        <f>IFERROR(__xludf.DUMMYFUNCTION("TEXTJOIN(
  CHAR(10) &amp; CHAR(10),
  TRUE,
  IFERROR(ARRAYFORMULA(TEXT(FILTER(WSO!F102, LEN(WSO!F102)), ""h:mm AM/PM"")), """"),
  IFERROR(ARRAYFORMULA(TEXT(FILTER(MSO!F102, LEN(MSO!F102)), ""h:mm AM/PM"")), """"),
  IFERROR(ARRAYFORMULA(TEXT(FILTER(FH!F102"&amp;", LEN(FH!F102)), ""h:mm AM/PM"")), """"),
  IFERROR(ARRAYFORMULA(TEXT(FILTER(MGOLF!F102, LEN(MGOLF!F102)), ""h:mm AM/PM"")), """"),
  IFERROR(ARRAYFORMULA(TEXT(FILTER(Football!F102, LEN(Football!F102)), ""h:mm AM/PM"")), """"),
  IFERROR(ARRAYFORMULA(TEXT"&amp;"(FILTER(WVB!F102, LEN(WVB!F102)), ""h:mm AM/PM"")), """"),
  IFERROR(ARRAYFORMULA(TEXT(FILTER(XC!F102, LEN(XC!F102)), ""h:mm AM/PM"")), """"),
  IFERROR(ARRAYFORMULA(TEXT(FILTER(SWIMMING!F102, LEN(SWIMMING!F102)), ""h:mm AM/PM"")), """"),
  IFERROR(ARRAYF"&amp;"ORMULA(TEXT(FILTER(WTEN!F102, LEN(WTEN!F102)), ""h:mm AM/PM"")), """"),
  IFERROR(ARRAYFORMULA(TEXT(FILTER(TF!F102, LEN(TF!F102)), ""h:mm AM/PM"")), """"),
  IFERROR(ARRAYFORMULA(TEXT(FILTER(WGOLF!F102, LEN(WGOLF!F102)), ""h:mm AM/PM"")), """"),
  IFERROR"&amp;"(ARRAYFORMULA(TEXT(FILTER(WBB!F102, LEN(WBB!F102)), ""h:mm AM/PM"")), """"),
  IFERROR(ARRAYFORMULA(TEXT(FILTER(MBB!F102, LEN(MBB!F102)), ""h:mm AM/PM"")), """"),
  IFERROR(ARRAYFORMULA(TEXT(FILTER(WLAX!F102, LEN(WLAX!F102)), ""h:mm AM/PM"")), """"),
  IF"&amp;"ERROR(ARRAYFORMULA(TEXT(FILTER(MLAX!F102, LEN(MLAX!F102)), ""h:mm AM/PM"")), """"),
  IFERROR(ARRAYFORMULA(TEXT(FILTER(SOFT!F102, LEN(SOFT!F102)), ""h:mm AM/PM"")), """"),
  IFERROR(ARRAYFORMULA(TEXT(FILTER(BASE!F102, LEN(BASE!F102)), ""h:mm AM/PM"")), """&amp;"""),
  IFERROR(ARRAYFORMULA(TEXT(FILTER(ESPORTS!F102, LEN(ESPORTS!F102)), ""h:mm AM/PM"")), """")
)
"),"")</f>
        <v/>
      </c>
      <c r="J102" s="12" t="str">
        <f>IFERROR(__xludf.DUMMYFUNCTION("IFERROR(
 TEXTJOIN(
   CHAR(10) &amp; CHAR(10),
   TRUE,
   FILTER(
     FLATTEN({
       WSO!P102;
       MSO!P102;
       FH!P102;
       MGOLF!P102;
       Football!P102;
       WVB!P102;
       XC!P102;
       SWIMMING!P102;
       WTEN!P102;
       TF!P1"&amp;"02;
       WGOLF!P102;
       WBB!P102;
       MBB!P102;
       WLAX!P102;
       MLAX!P102;
       SOFT!P102;
       BASE!P102;
       ESPORTS!P102
     }),
     (FLATTEN({
       WSO!P102;
       MSO!P102;
       FH!P102;
       MGOLF!P102;
       Footb"&amp;"all!P102;
       WVB!P102;
       XC!P102;
       SWIMMING!P102;
       WTEN!P102;
       TF!P102;
       WGOLF!P102;
       WBB!P102;
       MBB!P102;
       WLAX!P102;
       MLAX!P102;
       SOFT!P102;
       BASE!P102;
       ESPORTS!P102
     }) &lt;&gt; "&amp;""""") *
     (FLATTEN({
       WSO!P102;
       MSO!P102;
       FH!P102;
       MGOLF!P102;
       Football!P102;
       WVB!P102;
       XC!P102;
       SWIMMING!P102;
       WTEN!P102;
       TF!P102;
       WGOLF!P102;
       WBB!P102;
       MBB!P102"&amp;";
       WLAX!P102;
       MLAX!P102;
       SOFT!P102;
       BASE!P102;
       ESPORTS!P102
     }) &lt;&gt; ""Status"")
   )
 ),
 """"
)
"),"")</f>
        <v/>
      </c>
    </row>
    <row r="103" ht="22.5" customHeight="1">
      <c r="A103" s="6">
        <v>102.0</v>
      </c>
      <c r="B103" s="11"/>
      <c r="C103" s="7">
        <v>46336.0</v>
      </c>
      <c r="D103" s="8" t="str">
        <f t="shared" si="1"/>
        <v>Tuesday</v>
      </c>
      <c r="E103" s="9" t="str">
        <f>TEXTJOIN(
  CHAR(10) &amp; CHAR(10),
  TRUE,
  IFERROR(WSO!E103, ""),
  IFERROR(MSO!E103, ""),
  IFERROR(FH!E103, ""),
  IFERROR(MGOLF!E103, ""),
  IFERROR(Football!E103, ""),
  IFERROR(WVB!E103, ""),
  IFERROR(XC!E103, ""),
  IFERROR(SWIMMING!E103, ""),
  IFERROR(WTEN!E103, ""),
  IFERROR(TF!E103, ""),
  IFERROR(WGOLF!E103, ""),
  IFERROR(WBB!E103, ""),
  IFERROR(MBB!E103, ""),
  IFERROR(WLAX!E103, ""),
  IFERROR(MLAX!E103, ""),
  IFERROR(SOFT!E103, ""),
  IFERROR(BASE!E103, ""),
  IFERROR(ESPORTS!E103, "")
)
</f>
        <v/>
      </c>
      <c r="F103" s="10" t="str">
        <f>IFERROR(__xludf.DUMMYFUNCTION("TEXTJOIN(
  CHAR(10) &amp; CHAR(10),
  TRUE,
  IFERROR(TEXT(FILTER(WSO!F103, LEN(WSO!F103)), ""h:mm AM/PM""), """"),
  IFERROR(TEXT(FILTER(MSO!F103, LEN(MSO!F103)), ""h:mm AM/PM""), """"),
  IFERROR(TEXT(FILTER(FH!F103, LEN(FH!F103)), ""h:mm AM/PM""), """"),
"&amp;"  IFERROR(TEXT(FILTER(MGOLF!F103, LEN(MGOLF!F103)), ""h:mm AM/PM""), """"),
  IFERROR(TEXT(FILTER(Football!F103, LEN(Football!F103)), ""h:mm AM/PM""), """"),
  IFERROR(TEXT(FILTER(WVB!F103, LEN(WVB!F103)), ""h:mm AM/PM""), """"),
  IFERROR(TEXT(FILTER(XC!"&amp;"F103, LEN(XC!F103)), ""h:mm AM/PM""), """"),
  IFERROR(TEXT(FILTER(SWIMMING!F103, LEN(SWIMMING!F103)), ""h:mm AM/PM""), """"),
  IFERROR(TEXT(FILTER(WTEN!F103, LEN(WTEN!F103)), ""h:mm AM/PM""), """"),
  IFERROR(TEXT(FILTER(TF!F103, LEN(TF!F103)), ""h:mm A"&amp;"M/PM""), """"),
  IFERROR(TEXT(FILTER(WGOLF!F103, LEN(WGOLF!F103)), ""h:mm AM/PM""), """"),
  IFERROR(TEXT(FILTER(WBB!F103, LEN(WBB!F103)), ""h:mm AM/PM""), """"),
  IFERROR(TEXT(FILTER(MBB!F103, LEN(MBB!F103)), ""h:mm AM/PM""), """"),
  IFERROR(TEXT(FILT"&amp;"ER(WLAX!F103, LEN(WLAX!F103)), ""h:mm AM/PM""), """"),
  IFERROR(TEXT(FILTER(MLAX!F103, LEN(MLAX!F103)), ""h:mm AM/PM""), """"),
  IFERROR(TEXT(FILTER(SOFT!F103, LEN(SOFT!F103)), ""h:mm AM/PM""), """"),
  IFERROR(TEXT(FILTER(BASE!F103, LEN(BASE!F103)), """&amp;"h:mm AM/PM""), """"),
  IFERROR(TEXT(FILTER(ESPORTS!F103, LEN(ESPORTS!F103)), ""h:mm AM/PM""), """")
)
"),"")</f>
        <v/>
      </c>
      <c r="G103" s="11" t="str">
        <f>IFERROR(__xludf.DUMMYFUNCTION("TEXTJOIN(
  CHAR(10) &amp; CHAR(10),
  TRUE,
  IFERROR(FILTER(WSO!G103, LEN(WSO!G103)), """"),
  IFERROR(FILTER(MSO!G103, LEN(MSO!G103)), """"),
  IFERROR(FILTER(FH!G103, LEN(FH!G103)), """"),
  IFERROR(FILTER(MGOLF!G103, LEN(MGOLF!G103)), """"),
  IFERROR(FI"&amp;"LTER(Football!G103, LEN(Football!G103)), """"),
  IFERROR(FILTER(WVB!G103, LEN(WVB!G103)), """"),
  IFERROR(FILTER(XC!G103, LEN(XC!G103)), """"),
  IFERROR(FILTER(SWIMMING!G103, LEN(SWIMMING!G103)), """"),
  IFERROR(FILTER(WTEN!G103, LEN(WTEN!G103)), """""&amp;"),
  IFERROR(FILTER(TF!G103, LEN(TF!G103)), """"),
  IFERROR(FILTER(WGOLF!G103:G1000, LEN(WGOLF!G103)), """"),
  IFERROR(FILTER(WBB!G103, LEN(WBB!G103)), """"),
  IFERROR(FILTER(MBB!G103, LEN(MBB!G103)), """"),
  IFERROR(FILTER(WLAX!G103, LEN(WLAX!G103)),"&amp;" """"),
  IFERROR(FILTER(MLAX!G103, LEN(MLAX!G103)), """"),
  IFERROR(FILTER(SOFT!G103, LEN(SOFT!G103)), """"),
  IFERROR(FILTER(BASE!G103, LEN(BASE!G103)), """"),
  IFERROR(FILTER(ESPORTS!G103, LEN(ESPORTS!G103)), """")
)
"),"")</f>
        <v/>
      </c>
      <c r="H103" s="11" t="str">
        <f>IFERROR(__xludf.DUMMYFUNCTION("TEXTJOIN(
  CHAR(10) &amp; CHAR(10),
  TRUE,
  IFERROR(FILTER(WSO!H103, LEN(WSO!H103)), """"),
  IFERROR(FILTER(MSO!H103, LEN(MSO!H103)), """"),
  IFERROR(FILTER(FH!H103, LEN(FH!H103)), """"),
  IFERROR(FILTER(MGOLF!H103, LEN(MGOLF!H103)), """"),
  IFERROR(FI"&amp;"LTER(Football!H103, LEN(Football!H103)), """"),
  IFERROR(FILTER(WVB!H103, LEN(WVB!H103)), """"),
  IFERROR(FILTER(XC!H103, LEN(XC!H103)), """"),
  IFERROR(FILTER(SWIMMING!H103, LEN(SWIMMING!H103)), """"),
  IFERROR(FILTER(WTEN!H103, LEN(WTEN!H103)), """""&amp;"),
  IFERROR(FILTER(TF!H103, LEN(TF!H103)), """"),
  IFERROR(FILTER(WGOLF!H103, LEN(WGOLF!H103)), """"),
  IFERROR(FILTER(WBB!H103, LEN(WBB!H103)), """"),
  IFERROR(FILTER(MBB!H103, LEN(MBB!H103)), """"),
  IFERROR(FILTER(WLAX!H103, LEN(WLAX!H103)), """")"&amp;",
  IFERROR(FILTER(MLAX!H103, LEN(MLAX!H103)), """"),
  IFERROR(FILTER(SOFT!H103, LEN(SOFT!H103)), """"),
  IFERROR(FILTER(BASE!H103, LEN(BASE!H103)), """"),
  IFERROR(FILTER(ESPORTS!H103, LEN(ESPORTS!H103)), """")
)
"),"")</f>
        <v/>
      </c>
      <c r="I103" s="11" t="str">
        <f>IFERROR(__xludf.DUMMYFUNCTION("TEXTJOIN(
  CHAR(10) &amp; CHAR(10),
  TRUE,
  IFERROR(ARRAYFORMULA(TEXT(FILTER(WSO!F103, LEN(WSO!F103)), ""h:mm AM/PM"")), """"),
  IFERROR(ARRAYFORMULA(TEXT(FILTER(MSO!F103, LEN(MSO!F103)), ""h:mm AM/PM"")), """"),
  IFERROR(ARRAYFORMULA(TEXT(FILTER(FH!F103"&amp;", LEN(FH!F103)), ""h:mm AM/PM"")), """"),
  IFERROR(ARRAYFORMULA(TEXT(FILTER(MGOLF!F103, LEN(MGOLF!F103)), ""h:mm AM/PM"")), """"),
  IFERROR(ARRAYFORMULA(TEXT(FILTER(Football!F103, LEN(Football!F103)), ""h:mm AM/PM"")), """"),
  IFERROR(ARRAYFORMULA(TEXT"&amp;"(FILTER(WVB!F103, LEN(WVB!F103)), ""h:mm AM/PM"")), """"),
  IFERROR(ARRAYFORMULA(TEXT(FILTER(XC!F103, LEN(XC!F103)), ""h:mm AM/PM"")), """"),
  IFERROR(ARRAYFORMULA(TEXT(FILTER(SWIMMING!F103, LEN(SWIMMING!F103)), ""h:mm AM/PM"")), """"),
  IFERROR(ARRAYF"&amp;"ORMULA(TEXT(FILTER(WTEN!F103, LEN(WTEN!F103)), ""h:mm AM/PM"")), """"),
  IFERROR(ARRAYFORMULA(TEXT(FILTER(TF!F103, LEN(TF!F103)), ""h:mm AM/PM"")), """"),
  IFERROR(ARRAYFORMULA(TEXT(FILTER(WGOLF!F103, LEN(WGOLF!F103)), ""h:mm AM/PM"")), """"),
  IFERROR"&amp;"(ARRAYFORMULA(TEXT(FILTER(WBB!F103, LEN(WBB!F103)), ""h:mm AM/PM"")), """"),
  IFERROR(ARRAYFORMULA(TEXT(FILTER(MBB!F103, LEN(MBB!F103)), ""h:mm AM/PM"")), """"),
  IFERROR(ARRAYFORMULA(TEXT(FILTER(WLAX!F103, LEN(WLAX!F103)), ""h:mm AM/PM"")), """"),
  IF"&amp;"ERROR(ARRAYFORMULA(TEXT(FILTER(MLAX!F103, LEN(MLAX!F103)), ""h:mm AM/PM"")), """"),
  IFERROR(ARRAYFORMULA(TEXT(FILTER(SOFT!F103, LEN(SOFT!F103)), ""h:mm AM/PM"")), """"),
  IFERROR(ARRAYFORMULA(TEXT(FILTER(BASE!F103, LEN(BASE!F103)), ""h:mm AM/PM"")), """&amp;"""),
  IFERROR(ARRAYFORMULA(TEXT(FILTER(ESPORTS!F103, LEN(ESPORTS!F103)), ""h:mm AM/PM"")), """")
)
"),"")</f>
        <v/>
      </c>
      <c r="J103" s="12" t="str">
        <f>IFERROR(__xludf.DUMMYFUNCTION("IFERROR(
 TEXTJOIN(
   CHAR(10) &amp; CHAR(10),
   TRUE,
   FILTER(
     FLATTEN({
       WSO!P103;
       MSO!P103;
       FH!P103;
       MGOLF!P103;
       Football!P103;
       WVB!P103;
       XC!P103;
       SWIMMING!P103;
       WTEN!P103;
       TF!P1"&amp;"03;
       WGOLF!P103;
       WBB!P103;
       MBB!P103;
       WLAX!P103;
       MLAX!P103;
       SOFT!P103;
       BASE!P103;
       ESPORTS!P103
     }),
     (FLATTEN({
       WSO!P103;
       MSO!P103;
       FH!P103;
       MGOLF!P103;
       Footb"&amp;"all!P103;
       WVB!P103;
       XC!P103;
       SWIMMING!P103;
       WTEN!P103;
       TF!P103;
       WGOLF!P103;
       WBB!P103;
       MBB!P103;
       WLAX!P103;
       MLAX!P103;
       SOFT!P103;
       BASE!P103;
       ESPORTS!P103
     }) &lt;&gt; "&amp;""""") *
     (FLATTEN({
       WSO!P103;
       MSO!P103;
       FH!P103;
       MGOLF!P103;
       Football!P103;
       WVB!P103;
       XC!P103;
       SWIMMING!P103;
       WTEN!P103;
       TF!P103;
       WGOLF!P103;
       WBB!P103;
       MBB!P103"&amp;";
       WLAX!P103;
       MLAX!P103;
       SOFT!P103;
       BASE!P103;
       ESPORTS!P103
     }) &lt;&gt; ""Status"")
   )
 ),
 """"
)
"),"")</f>
        <v/>
      </c>
    </row>
    <row r="104" ht="22.5" customHeight="1">
      <c r="A104" s="6">
        <v>103.0</v>
      </c>
      <c r="B104" s="11"/>
      <c r="C104" s="7">
        <v>46337.0</v>
      </c>
      <c r="D104" s="8" t="str">
        <f t="shared" si="1"/>
        <v>Wednesday</v>
      </c>
      <c r="E104" s="9" t="str">
        <f>TEXTJOIN(
  CHAR(10) &amp; CHAR(10),
  TRUE,
  IFERROR(WSO!E104, ""),
  IFERROR(MSO!E104, ""),
  IFERROR(FH!E104, ""),
  IFERROR(MGOLF!E104, ""),
  IFERROR(Football!E104, ""),
  IFERROR(WVB!E104, ""),
  IFERROR(XC!E104, ""),
  IFERROR(SWIMMING!E104, ""),
  IFERROR(WTEN!E104, ""),
  IFERROR(TF!E104, ""),
  IFERROR(WGOLF!E104, ""),
  IFERROR(WBB!E104, ""),
  IFERROR(MBB!E104, ""),
  IFERROR(WLAX!E104, ""),
  IFERROR(MLAX!E104, ""),
  IFERROR(SOFT!E104, ""),
  IFERROR(BASE!E104, ""),
  IFERROR(ESPORTS!E104, "")
)
</f>
        <v/>
      </c>
      <c r="F104" s="10" t="str">
        <f>IFERROR(__xludf.DUMMYFUNCTION("TEXTJOIN(
  CHAR(10) &amp; CHAR(10),
  TRUE,
  IFERROR(TEXT(FILTER(WSO!F104, LEN(WSO!F104)), ""h:mm AM/PM""), """"),
  IFERROR(TEXT(FILTER(MSO!F104, LEN(MSO!F104)), ""h:mm AM/PM""), """"),
  IFERROR(TEXT(FILTER(FH!F104, LEN(FH!F104)), ""h:mm AM/PM""), """"),
"&amp;"  IFERROR(TEXT(FILTER(MGOLF!F104, LEN(MGOLF!F104)), ""h:mm AM/PM""), """"),
  IFERROR(TEXT(FILTER(Football!F104, LEN(Football!F104)), ""h:mm AM/PM""), """"),
  IFERROR(TEXT(FILTER(WVB!F104, LEN(WVB!F104)), ""h:mm AM/PM""), """"),
  IFERROR(TEXT(FILTER(XC!"&amp;"F104, LEN(XC!F104)), ""h:mm AM/PM""), """"),
  IFERROR(TEXT(FILTER(SWIMMING!F104, LEN(SWIMMING!F104)), ""h:mm AM/PM""), """"),
  IFERROR(TEXT(FILTER(WTEN!F104, LEN(WTEN!F104)), ""h:mm AM/PM""), """"),
  IFERROR(TEXT(FILTER(TF!F104, LEN(TF!F104)), ""h:mm A"&amp;"M/PM""), """"),
  IFERROR(TEXT(FILTER(WGOLF!F104, LEN(WGOLF!F104)), ""h:mm AM/PM""), """"),
  IFERROR(TEXT(FILTER(WBB!F104, LEN(WBB!F104)), ""h:mm AM/PM""), """"),
  IFERROR(TEXT(FILTER(MBB!F104, LEN(MBB!F104)), ""h:mm AM/PM""), """"),
  IFERROR(TEXT(FILT"&amp;"ER(WLAX!F104, LEN(WLAX!F104)), ""h:mm AM/PM""), """"),
  IFERROR(TEXT(FILTER(MLAX!F104, LEN(MLAX!F104)), ""h:mm AM/PM""), """"),
  IFERROR(TEXT(FILTER(SOFT!F104, LEN(SOFT!F104)), ""h:mm AM/PM""), """"),
  IFERROR(TEXT(FILTER(BASE!F104, LEN(BASE!F104)), """&amp;"h:mm AM/PM""), """"),
  IFERROR(TEXT(FILTER(ESPORTS!F104, LEN(ESPORTS!F104)), ""h:mm AM/PM""), """")
)
"),"")</f>
        <v/>
      </c>
      <c r="G104" s="11" t="str">
        <f>IFERROR(__xludf.DUMMYFUNCTION("TEXTJOIN(
  CHAR(10) &amp; CHAR(10),
  TRUE,
  IFERROR(FILTER(WSO!G104, LEN(WSO!G104)), """"),
  IFERROR(FILTER(MSO!G104, LEN(MSO!G104)), """"),
  IFERROR(FILTER(FH!G104, LEN(FH!G104)), """"),
  IFERROR(FILTER(MGOLF!G104, LEN(MGOLF!G104)), """"),
  IFERROR(FI"&amp;"LTER(Football!G104, LEN(Football!G104)), """"),
  IFERROR(FILTER(WVB!G104, LEN(WVB!G104)), """"),
  IFERROR(FILTER(XC!G104, LEN(XC!G104)), """"),
  IFERROR(FILTER(SWIMMING!G104, LEN(SWIMMING!G104)), """"),
  IFERROR(FILTER(WTEN!G104, LEN(WTEN!G104)), """""&amp;"),
  IFERROR(FILTER(TF!G104, LEN(TF!G104)), """"),
  IFERROR(FILTER(WGOLF!G104:G1000, LEN(WGOLF!G104)), """"),
  IFERROR(FILTER(WBB!G104, LEN(WBB!G104)), """"),
  IFERROR(FILTER(MBB!G104, LEN(MBB!G104)), """"),
  IFERROR(FILTER(WLAX!G104, LEN(WLAX!G104)),"&amp;" """"),
  IFERROR(FILTER(MLAX!G104, LEN(MLAX!G104)), """"),
  IFERROR(FILTER(SOFT!G104, LEN(SOFT!G104)), """"),
  IFERROR(FILTER(BASE!G104, LEN(BASE!G104)), """"),
  IFERROR(FILTER(ESPORTS!G104, LEN(ESPORTS!G104)), """")
)
"),"")</f>
        <v/>
      </c>
      <c r="H104" s="11" t="str">
        <f>IFERROR(__xludf.DUMMYFUNCTION("TEXTJOIN(
  CHAR(10) &amp; CHAR(10),
  TRUE,
  IFERROR(FILTER(WSO!H104, LEN(WSO!H104)), """"),
  IFERROR(FILTER(MSO!H104, LEN(MSO!H104)), """"),
  IFERROR(FILTER(FH!H104, LEN(FH!H104)), """"),
  IFERROR(FILTER(MGOLF!H104, LEN(MGOLF!H104)), """"),
  IFERROR(FI"&amp;"LTER(Football!H104, LEN(Football!H104)), """"),
  IFERROR(FILTER(WVB!H104, LEN(WVB!H104)), """"),
  IFERROR(FILTER(XC!H104, LEN(XC!H104)), """"),
  IFERROR(FILTER(SWIMMING!H104, LEN(SWIMMING!H104)), """"),
  IFERROR(FILTER(WTEN!H104, LEN(WTEN!H104)), """""&amp;"),
  IFERROR(FILTER(TF!H104, LEN(TF!H104)), """"),
  IFERROR(FILTER(WGOLF!H104, LEN(WGOLF!H104)), """"),
  IFERROR(FILTER(WBB!H104, LEN(WBB!H104)), """"),
  IFERROR(FILTER(MBB!H104, LEN(MBB!H104)), """"),
  IFERROR(FILTER(WLAX!H104, LEN(WLAX!H104)), """")"&amp;",
  IFERROR(FILTER(MLAX!H104, LEN(MLAX!H104)), """"),
  IFERROR(FILTER(SOFT!H104, LEN(SOFT!H104)), """"),
  IFERROR(FILTER(BASE!H104, LEN(BASE!H104)), """"),
  IFERROR(FILTER(ESPORTS!H104, LEN(ESPORTS!H104)), """")
)
"),"")</f>
        <v/>
      </c>
      <c r="I104" s="11" t="str">
        <f>IFERROR(__xludf.DUMMYFUNCTION("TEXTJOIN(
  CHAR(10) &amp; CHAR(10),
  TRUE,
  IFERROR(ARRAYFORMULA(TEXT(FILTER(WSO!F104, LEN(WSO!F104)), ""h:mm AM/PM"")), """"),
  IFERROR(ARRAYFORMULA(TEXT(FILTER(MSO!F104, LEN(MSO!F104)), ""h:mm AM/PM"")), """"),
  IFERROR(ARRAYFORMULA(TEXT(FILTER(FH!F104"&amp;", LEN(FH!F104)), ""h:mm AM/PM"")), """"),
  IFERROR(ARRAYFORMULA(TEXT(FILTER(MGOLF!F104, LEN(MGOLF!F104)), ""h:mm AM/PM"")), """"),
  IFERROR(ARRAYFORMULA(TEXT(FILTER(Football!F104, LEN(Football!F104)), ""h:mm AM/PM"")), """"),
  IFERROR(ARRAYFORMULA(TEXT"&amp;"(FILTER(WVB!F104, LEN(WVB!F104)), ""h:mm AM/PM"")), """"),
  IFERROR(ARRAYFORMULA(TEXT(FILTER(XC!F104, LEN(XC!F104)), ""h:mm AM/PM"")), """"),
  IFERROR(ARRAYFORMULA(TEXT(FILTER(SWIMMING!F104, LEN(SWIMMING!F104)), ""h:mm AM/PM"")), """"),
  IFERROR(ARRAYF"&amp;"ORMULA(TEXT(FILTER(WTEN!F104, LEN(WTEN!F104)), ""h:mm AM/PM"")), """"),
  IFERROR(ARRAYFORMULA(TEXT(FILTER(TF!F104, LEN(TF!F104)), ""h:mm AM/PM"")), """"),
  IFERROR(ARRAYFORMULA(TEXT(FILTER(WGOLF!F104, LEN(WGOLF!F104)), ""h:mm AM/PM"")), """"),
  IFERROR"&amp;"(ARRAYFORMULA(TEXT(FILTER(WBB!F104, LEN(WBB!F104)), ""h:mm AM/PM"")), """"),
  IFERROR(ARRAYFORMULA(TEXT(FILTER(MBB!F104, LEN(MBB!F104)), ""h:mm AM/PM"")), """"),
  IFERROR(ARRAYFORMULA(TEXT(FILTER(WLAX!F104, LEN(WLAX!F104)), ""h:mm AM/PM"")), """"),
  IF"&amp;"ERROR(ARRAYFORMULA(TEXT(FILTER(MLAX!F104, LEN(MLAX!F104)), ""h:mm AM/PM"")), """"),
  IFERROR(ARRAYFORMULA(TEXT(FILTER(SOFT!F104, LEN(SOFT!F104)), ""h:mm AM/PM"")), """"),
  IFERROR(ARRAYFORMULA(TEXT(FILTER(BASE!F104, LEN(BASE!F104)), ""h:mm AM/PM"")), """&amp;"""),
  IFERROR(ARRAYFORMULA(TEXT(FILTER(ESPORTS!F104, LEN(ESPORTS!F104)), ""h:mm AM/PM"")), """")
)
"),"")</f>
        <v/>
      </c>
      <c r="J104" s="12" t="str">
        <f>IFERROR(__xludf.DUMMYFUNCTION("IFERROR(
 TEXTJOIN(
   CHAR(10) &amp; CHAR(10),
   TRUE,
   FILTER(
     FLATTEN({
       WSO!P104;
       MSO!P104;
       FH!P104;
       MGOLF!P104;
       Football!P104;
       WVB!P104;
       XC!P104;
       SWIMMING!P104;
       WTEN!P104;
       TF!P1"&amp;"04;
       WGOLF!P104;
       WBB!P104;
       MBB!P104;
       WLAX!P104;
       MLAX!P104;
       SOFT!P104;
       BASE!P104;
       ESPORTS!P104
     }),
     (FLATTEN({
       WSO!P104;
       MSO!P104;
       FH!P104;
       MGOLF!P104;
       Footb"&amp;"all!P104;
       WVB!P104;
       XC!P104;
       SWIMMING!P104;
       WTEN!P104;
       TF!P104;
       WGOLF!P104;
       WBB!P104;
       MBB!P104;
       WLAX!P104;
       MLAX!P104;
       SOFT!P104;
       BASE!P104;
       ESPORTS!P104
     }) &lt;&gt; "&amp;""""") *
     (FLATTEN({
       WSO!P104;
       MSO!P104;
       FH!P104;
       MGOLF!P104;
       Football!P104;
       WVB!P104;
       XC!P104;
       SWIMMING!P104;
       WTEN!P104;
       TF!P104;
       WGOLF!P104;
       WBB!P104;
       MBB!P104"&amp;";
       WLAX!P104;
       MLAX!P104;
       SOFT!P104;
       BASE!P104;
       ESPORTS!P104
     }) &lt;&gt; ""Status"")
   )
 ),
 """"
)
"),"")</f>
        <v/>
      </c>
    </row>
    <row r="105" ht="22.5" customHeight="1">
      <c r="A105" s="6">
        <v>104.0</v>
      </c>
      <c r="B105" s="11"/>
      <c r="C105" s="7">
        <v>46338.0</v>
      </c>
      <c r="D105" s="8" t="str">
        <f t="shared" si="1"/>
        <v>Thursday</v>
      </c>
      <c r="E105" s="9" t="str">
        <f>TEXTJOIN(
  CHAR(10) &amp; CHAR(10),
  TRUE,
  IFERROR(WSO!E105, ""),
  IFERROR(MSO!E105, ""),
  IFERROR(FH!E105, ""),
  IFERROR(MGOLF!E105, ""),
  IFERROR(Football!E105, ""),
  IFERROR(WVB!E105, ""),
  IFERROR(XC!E105, ""),
  IFERROR(SWIMMING!E105, ""),
  IFERROR(WTEN!E105, ""),
  IFERROR(TF!E105, ""),
  IFERROR(WGOLF!E105, ""),
  IFERROR(WBB!E105, ""),
  IFERROR(MBB!E105, ""),
  IFERROR(WLAX!E105, ""),
  IFERROR(MLAX!E105, ""),
  IFERROR(SOFT!E105, ""),
  IFERROR(BASE!E105, ""),
  IFERROR(ESPORTS!E105, "")
)
</f>
        <v/>
      </c>
      <c r="F105" s="10" t="str">
        <f>IFERROR(__xludf.DUMMYFUNCTION("TEXTJOIN(
  CHAR(10) &amp; CHAR(10),
  TRUE,
  IFERROR(TEXT(FILTER(WSO!F105, LEN(WSO!F105)), ""h:mm AM/PM""), """"),
  IFERROR(TEXT(FILTER(MSO!F105, LEN(MSO!F105)), ""h:mm AM/PM""), """"),
  IFERROR(TEXT(FILTER(FH!F105, LEN(FH!F105)), ""h:mm AM/PM""), """"),
"&amp;"  IFERROR(TEXT(FILTER(MGOLF!F105, LEN(MGOLF!F105)), ""h:mm AM/PM""), """"),
  IFERROR(TEXT(FILTER(Football!F105, LEN(Football!F105)), ""h:mm AM/PM""), """"),
  IFERROR(TEXT(FILTER(WVB!F105, LEN(WVB!F105)), ""h:mm AM/PM""), """"),
  IFERROR(TEXT(FILTER(XC!"&amp;"F105, LEN(XC!F105)), ""h:mm AM/PM""), """"),
  IFERROR(TEXT(FILTER(SWIMMING!F105, LEN(SWIMMING!F105)), ""h:mm AM/PM""), """"),
  IFERROR(TEXT(FILTER(WTEN!F105, LEN(WTEN!F105)), ""h:mm AM/PM""), """"),
  IFERROR(TEXT(FILTER(TF!F105, LEN(TF!F105)), ""h:mm A"&amp;"M/PM""), """"),
  IFERROR(TEXT(FILTER(WGOLF!F105, LEN(WGOLF!F105)), ""h:mm AM/PM""), """"),
  IFERROR(TEXT(FILTER(WBB!F105, LEN(WBB!F105)), ""h:mm AM/PM""), """"),
  IFERROR(TEXT(FILTER(MBB!F105, LEN(MBB!F105)), ""h:mm AM/PM""), """"),
  IFERROR(TEXT(FILT"&amp;"ER(WLAX!F105, LEN(WLAX!F105)), ""h:mm AM/PM""), """"),
  IFERROR(TEXT(FILTER(MLAX!F105, LEN(MLAX!F105)), ""h:mm AM/PM""), """"),
  IFERROR(TEXT(FILTER(SOFT!F105, LEN(SOFT!F105)), ""h:mm AM/PM""), """"),
  IFERROR(TEXT(FILTER(BASE!F105, LEN(BASE!F105)), """&amp;"h:mm AM/PM""), """"),
  IFERROR(TEXT(FILTER(ESPORTS!F105, LEN(ESPORTS!F105)), ""h:mm AM/PM""), """")
)
"),"")</f>
        <v/>
      </c>
      <c r="G105" s="11" t="str">
        <f>IFERROR(__xludf.DUMMYFUNCTION("TEXTJOIN(
  CHAR(10) &amp; CHAR(10),
  TRUE,
  IFERROR(FILTER(WSO!G105, LEN(WSO!G105)), """"),
  IFERROR(FILTER(MSO!G105, LEN(MSO!G105)), """"),
  IFERROR(FILTER(FH!G105, LEN(FH!G105)), """"),
  IFERROR(FILTER(MGOLF!G105, LEN(MGOLF!G105)), """"),
  IFERROR(FI"&amp;"LTER(Football!G105, LEN(Football!G105)), """"),
  IFERROR(FILTER(WVB!G105, LEN(WVB!G105)), """"),
  IFERROR(FILTER(XC!G105, LEN(XC!G105)), """"),
  IFERROR(FILTER(SWIMMING!G105, LEN(SWIMMING!G105)), """"),
  IFERROR(FILTER(WTEN!G105, LEN(WTEN!G105)), """""&amp;"),
  IFERROR(FILTER(TF!G105, LEN(TF!G105)), """"),
  IFERROR(FILTER(WGOLF!G105:G1000, LEN(WGOLF!G105)), """"),
  IFERROR(FILTER(WBB!G105, LEN(WBB!G105)), """"),
  IFERROR(FILTER(MBB!G105, LEN(MBB!G105)), """"),
  IFERROR(FILTER(WLAX!G105, LEN(WLAX!G105)),"&amp;" """"),
  IFERROR(FILTER(MLAX!G105, LEN(MLAX!G105)), """"),
  IFERROR(FILTER(SOFT!G105, LEN(SOFT!G105)), """"),
  IFERROR(FILTER(BASE!G105, LEN(BASE!G105)), """"),
  IFERROR(FILTER(ESPORTS!G105, LEN(ESPORTS!G105)), """")
)
"),"")</f>
        <v/>
      </c>
      <c r="H105" s="11" t="str">
        <f>IFERROR(__xludf.DUMMYFUNCTION("TEXTJOIN(
  CHAR(10) &amp; CHAR(10),
  TRUE,
  IFERROR(FILTER(WSO!H105, LEN(WSO!H105)), """"),
  IFERROR(FILTER(MSO!H105, LEN(MSO!H105)), """"),
  IFERROR(FILTER(FH!H105, LEN(FH!H105)), """"),
  IFERROR(FILTER(MGOLF!H105, LEN(MGOLF!H105)), """"),
  IFERROR(FI"&amp;"LTER(Football!H105, LEN(Football!H105)), """"),
  IFERROR(FILTER(WVB!H105, LEN(WVB!H105)), """"),
  IFERROR(FILTER(XC!H105, LEN(XC!H105)), """"),
  IFERROR(FILTER(SWIMMING!H105, LEN(SWIMMING!H105)), """"),
  IFERROR(FILTER(WTEN!H105, LEN(WTEN!H105)), """""&amp;"),
  IFERROR(FILTER(TF!H105, LEN(TF!H105)), """"),
  IFERROR(FILTER(WGOLF!H105, LEN(WGOLF!H105)), """"),
  IFERROR(FILTER(WBB!H105, LEN(WBB!H105)), """"),
  IFERROR(FILTER(MBB!H105, LEN(MBB!H105)), """"),
  IFERROR(FILTER(WLAX!H105, LEN(WLAX!H105)), """")"&amp;",
  IFERROR(FILTER(MLAX!H105, LEN(MLAX!H105)), """"),
  IFERROR(FILTER(SOFT!H105, LEN(SOFT!H105)), """"),
  IFERROR(FILTER(BASE!H105, LEN(BASE!H105)), """"),
  IFERROR(FILTER(ESPORTS!H105, LEN(ESPORTS!H105)), """")
)
"),"")</f>
        <v/>
      </c>
      <c r="I105" s="11" t="str">
        <f>IFERROR(__xludf.DUMMYFUNCTION("TEXTJOIN(
  CHAR(10) &amp; CHAR(10),
  TRUE,
  IFERROR(ARRAYFORMULA(TEXT(FILTER(WSO!F105, LEN(WSO!F105)), ""h:mm AM/PM"")), """"),
  IFERROR(ARRAYFORMULA(TEXT(FILTER(MSO!F105, LEN(MSO!F105)), ""h:mm AM/PM"")), """"),
  IFERROR(ARRAYFORMULA(TEXT(FILTER(FH!F105"&amp;", LEN(FH!F105)), ""h:mm AM/PM"")), """"),
  IFERROR(ARRAYFORMULA(TEXT(FILTER(MGOLF!F105, LEN(MGOLF!F105)), ""h:mm AM/PM"")), """"),
  IFERROR(ARRAYFORMULA(TEXT(FILTER(Football!F105, LEN(Football!F105)), ""h:mm AM/PM"")), """"),
  IFERROR(ARRAYFORMULA(TEXT"&amp;"(FILTER(WVB!F105, LEN(WVB!F105)), ""h:mm AM/PM"")), """"),
  IFERROR(ARRAYFORMULA(TEXT(FILTER(XC!F105, LEN(XC!F105)), ""h:mm AM/PM"")), """"),
  IFERROR(ARRAYFORMULA(TEXT(FILTER(SWIMMING!F105, LEN(SWIMMING!F105)), ""h:mm AM/PM"")), """"),
  IFERROR(ARRAYF"&amp;"ORMULA(TEXT(FILTER(WTEN!F105, LEN(WTEN!F105)), ""h:mm AM/PM"")), """"),
  IFERROR(ARRAYFORMULA(TEXT(FILTER(TF!F105, LEN(TF!F105)), ""h:mm AM/PM"")), """"),
  IFERROR(ARRAYFORMULA(TEXT(FILTER(WGOLF!F105, LEN(WGOLF!F105)), ""h:mm AM/PM"")), """"),
  IFERROR"&amp;"(ARRAYFORMULA(TEXT(FILTER(WBB!F105, LEN(WBB!F105)), ""h:mm AM/PM"")), """"),
  IFERROR(ARRAYFORMULA(TEXT(FILTER(MBB!F105, LEN(MBB!F105)), ""h:mm AM/PM"")), """"),
  IFERROR(ARRAYFORMULA(TEXT(FILTER(WLAX!F105, LEN(WLAX!F105)), ""h:mm AM/PM"")), """"),
  IF"&amp;"ERROR(ARRAYFORMULA(TEXT(FILTER(MLAX!F105, LEN(MLAX!F105)), ""h:mm AM/PM"")), """"),
  IFERROR(ARRAYFORMULA(TEXT(FILTER(SOFT!F105, LEN(SOFT!F105)), ""h:mm AM/PM"")), """"),
  IFERROR(ARRAYFORMULA(TEXT(FILTER(BASE!F105, LEN(BASE!F105)), ""h:mm AM/PM"")), """&amp;"""),
  IFERROR(ARRAYFORMULA(TEXT(FILTER(ESPORTS!F105, LEN(ESPORTS!F105)), ""h:mm AM/PM"")), """")
)
"),"")</f>
        <v/>
      </c>
      <c r="J105" s="12" t="str">
        <f>IFERROR(__xludf.DUMMYFUNCTION("IFERROR(
 TEXTJOIN(
   CHAR(10) &amp; CHAR(10),
   TRUE,
   FILTER(
     FLATTEN({
       WSO!P105;
       MSO!P105;
       FH!P105;
       MGOLF!P105;
       Football!P105;
       WVB!P105;
       XC!P105;
       SWIMMING!P105;
       WTEN!P105;
       TF!P1"&amp;"05;
       WGOLF!P105;
       WBB!P105;
       MBB!P105;
       WLAX!P105;
       MLAX!P105;
       SOFT!P105;
       BASE!P105;
       ESPORTS!P105
     }),
     (FLATTEN({
       WSO!P105;
       MSO!P105;
       FH!P105;
       MGOLF!P105;
       Footb"&amp;"all!P105;
       WVB!P105;
       XC!P105;
       SWIMMING!P105;
       WTEN!P105;
       TF!P105;
       WGOLF!P105;
       WBB!P105;
       MBB!P105;
       WLAX!P105;
       MLAX!P105;
       SOFT!P105;
       BASE!P105;
       ESPORTS!P105
     }) &lt;&gt; "&amp;""""") *
     (FLATTEN({
       WSO!P105;
       MSO!P105;
       FH!P105;
       MGOLF!P105;
       Football!P105;
       WVB!P105;
       XC!P105;
       SWIMMING!P105;
       WTEN!P105;
       TF!P105;
       WGOLF!P105;
       WBB!P105;
       MBB!P105"&amp;";
       WLAX!P105;
       MLAX!P105;
       SOFT!P105;
       BASE!P105;
       ESPORTS!P105
     }) &lt;&gt; ""Status"")
   )
 ),
 """"
)
"),"")</f>
        <v/>
      </c>
    </row>
    <row r="106" ht="22.5" customHeight="1">
      <c r="A106" s="6">
        <v>105.0</v>
      </c>
      <c r="B106" s="11"/>
      <c r="C106" s="7">
        <v>46339.0</v>
      </c>
      <c r="D106" s="8" t="str">
        <f t="shared" si="1"/>
        <v>Friday</v>
      </c>
      <c r="E106" s="9" t="str">
        <f>TEXTJOIN(
  CHAR(10) &amp; CHAR(10),
  TRUE,
  IFERROR(WSO!E106, ""),
  IFERROR(MSO!E106, ""),
  IFERROR(FH!E106, ""),
  IFERROR(MGOLF!E106, ""),
  IFERROR(Football!E106, ""),
  IFERROR(WVB!E106, ""),
  IFERROR(XC!E106, ""),
  IFERROR(SWIMMING!E106, ""),
  IFERROR(WTEN!E106, ""),
  IFERROR(TF!E106, ""),
  IFERROR(WGOLF!E106, ""),
  IFERROR(WBB!E106, ""),
  IFERROR(MBB!E106, ""),
  IFERROR(WLAX!E106, ""),
  IFERROR(MLAX!E106, ""),
  IFERROR(SOFT!E106, ""),
  IFERROR(BASE!E106, ""),
  IFERROR(ESPORTS!E106, "")
)
</f>
        <v/>
      </c>
      <c r="F106" s="10" t="str">
        <f>IFERROR(__xludf.DUMMYFUNCTION("TEXTJOIN(
  CHAR(10) &amp; CHAR(10),
  TRUE,
  IFERROR(TEXT(FILTER(WSO!F106, LEN(WSO!F106)), ""h:mm AM/PM""), """"),
  IFERROR(TEXT(FILTER(MSO!F106, LEN(MSO!F106)), ""h:mm AM/PM""), """"),
  IFERROR(TEXT(FILTER(FH!F106, LEN(FH!F106)), ""h:mm AM/PM""), """"),
"&amp;"  IFERROR(TEXT(FILTER(MGOLF!F106, LEN(MGOLF!F106)), ""h:mm AM/PM""), """"),
  IFERROR(TEXT(FILTER(Football!F106, LEN(Football!F106)), ""h:mm AM/PM""), """"),
  IFERROR(TEXT(FILTER(WVB!F106, LEN(WVB!F106)), ""h:mm AM/PM""), """"),
  IFERROR(TEXT(FILTER(XC!"&amp;"F106, LEN(XC!F106)), ""h:mm AM/PM""), """"),
  IFERROR(TEXT(FILTER(SWIMMING!F106, LEN(SWIMMING!F106)), ""h:mm AM/PM""), """"),
  IFERROR(TEXT(FILTER(WTEN!F106, LEN(WTEN!F106)), ""h:mm AM/PM""), """"),
  IFERROR(TEXT(FILTER(TF!F106, LEN(TF!F106)), ""h:mm A"&amp;"M/PM""), """"),
  IFERROR(TEXT(FILTER(WGOLF!F106, LEN(WGOLF!F106)), ""h:mm AM/PM""), """"),
  IFERROR(TEXT(FILTER(WBB!F106, LEN(WBB!F106)), ""h:mm AM/PM""), """"),
  IFERROR(TEXT(FILTER(MBB!F106, LEN(MBB!F106)), ""h:mm AM/PM""), """"),
  IFERROR(TEXT(FILT"&amp;"ER(WLAX!F106, LEN(WLAX!F106)), ""h:mm AM/PM""), """"),
  IFERROR(TEXT(FILTER(MLAX!F106, LEN(MLAX!F106)), ""h:mm AM/PM""), """"),
  IFERROR(TEXT(FILTER(SOFT!F106, LEN(SOFT!F106)), ""h:mm AM/PM""), """"),
  IFERROR(TEXT(FILTER(BASE!F106, LEN(BASE!F106)), """&amp;"h:mm AM/PM""), """"),
  IFERROR(TEXT(FILTER(ESPORTS!F106, LEN(ESPORTS!F106)), ""h:mm AM/PM""), """")
)
"),"")</f>
        <v/>
      </c>
      <c r="G106" s="11" t="str">
        <f>IFERROR(__xludf.DUMMYFUNCTION("TEXTJOIN(
  CHAR(10) &amp; CHAR(10),
  TRUE,
  IFERROR(FILTER(WSO!G106, LEN(WSO!G106)), """"),
  IFERROR(FILTER(MSO!G106, LEN(MSO!G106)), """"),
  IFERROR(FILTER(FH!G106, LEN(FH!G106)), """"),
  IFERROR(FILTER(MGOLF!G106, LEN(MGOLF!G106)), """"),
  IFERROR(FI"&amp;"LTER(Football!G106, LEN(Football!G106)), """"),
  IFERROR(FILTER(WVB!G106, LEN(WVB!G106)), """"),
  IFERROR(FILTER(XC!G106, LEN(XC!G106)), """"),
  IFERROR(FILTER(SWIMMING!G106, LEN(SWIMMING!G106)), """"),
  IFERROR(FILTER(WTEN!G106, LEN(WTEN!G106)), """""&amp;"),
  IFERROR(FILTER(TF!G106, LEN(TF!G106)), """"),
  IFERROR(FILTER(WGOLF!G106:G1000, LEN(WGOLF!G106)), """"),
  IFERROR(FILTER(WBB!G106, LEN(WBB!G106)), """"),
  IFERROR(FILTER(MBB!G106, LEN(MBB!G106)), """"),
  IFERROR(FILTER(WLAX!G106, LEN(WLAX!G106)),"&amp;" """"),
  IFERROR(FILTER(MLAX!G106, LEN(MLAX!G106)), """"),
  IFERROR(FILTER(SOFT!G106, LEN(SOFT!G106)), """"),
  IFERROR(FILTER(BASE!G106, LEN(BASE!G106)), """"),
  IFERROR(FILTER(ESPORTS!G106, LEN(ESPORTS!G106)), """")
)
"),"")</f>
        <v/>
      </c>
      <c r="H106" s="11" t="str">
        <f>IFERROR(__xludf.DUMMYFUNCTION("TEXTJOIN(
  CHAR(10) &amp; CHAR(10),
  TRUE,
  IFERROR(FILTER(WSO!H106, LEN(WSO!H106)), """"),
  IFERROR(FILTER(MSO!H106, LEN(MSO!H106)), """"),
  IFERROR(FILTER(FH!H106, LEN(FH!H106)), """"),
  IFERROR(FILTER(MGOLF!H106, LEN(MGOLF!H106)), """"),
  IFERROR(FI"&amp;"LTER(Football!H106, LEN(Football!H106)), """"),
  IFERROR(FILTER(WVB!H106, LEN(WVB!H106)), """"),
  IFERROR(FILTER(XC!H106, LEN(XC!H106)), """"),
  IFERROR(FILTER(SWIMMING!H106, LEN(SWIMMING!H106)), """"),
  IFERROR(FILTER(WTEN!H106, LEN(WTEN!H106)), """""&amp;"),
  IFERROR(FILTER(TF!H106, LEN(TF!H106)), """"),
  IFERROR(FILTER(WGOLF!H106, LEN(WGOLF!H106)), """"),
  IFERROR(FILTER(WBB!H106, LEN(WBB!H106)), """"),
  IFERROR(FILTER(MBB!H106, LEN(MBB!H106)), """"),
  IFERROR(FILTER(WLAX!H106, LEN(WLAX!H106)), """")"&amp;",
  IFERROR(FILTER(MLAX!H106, LEN(MLAX!H106)), """"),
  IFERROR(FILTER(SOFT!H106, LEN(SOFT!H106)), """"),
  IFERROR(FILTER(BASE!H106, LEN(BASE!H106)), """"),
  IFERROR(FILTER(ESPORTS!H106, LEN(ESPORTS!H106)), """")
)
"),"")</f>
        <v/>
      </c>
      <c r="I106" s="11" t="str">
        <f>IFERROR(__xludf.DUMMYFUNCTION("TEXTJOIN(
  CHAR(10) &amp; CHAR(10),
  TRUE,
  IFERROR(ARRAYFORMULA(TEXT(FILTER(WSO!F106, LEN(WSO!F106)), ""h:mm AM/PM"")), """"),
  IFERROR(ARRAYFORMULA(TEXT(FILTER(MSO!F106, LEN(MSO!F106)), ""h:mm AM/PM"")), """"),
  IFERROR(ARRAYFORMULA(TEXT(FILTER(FH!F106"&amp;", LEN(FH!F106)), ""h:mm AM/PM"")), """"),
  IFERROR(ARRAYFORMULA(TEXT(FILTER(MGOLF!F106, LEN(MGOLF!F106)), ""h:mm AM/PM"")), """"),
  IFERROR(ARRAYFORMULA(TEXT(FILTER(Football!F106, LEN(Football!F106)), ""h:mm AM/PM"")), """"),
  IFERROR(ARRAYFORMULA(TEXT"&amp;"(FILTER(WVB!F106, LEN(WVB!F106)), ""h:mm AM/PM"")), """"),
  IFERROR(ARRAYFORMULA(TEXT(FILTER(XC!F106, LEN(XC!F106)), ""h:mm AM/PM"")), """"),
  IFERROR(ARRAYFORMULA(TEXT(FILTER(SWIMMING!F106, LEN(SWIMMING!F106)), ""h:mm AM/PM"")), """"),
  IFERROR(ARRAYF"&amp;"ORMULA(TEXT(FILTER(WTEN!F106, LEN(WTEN!F106)), ""h:mm AM/PM"")), """"),
  IFERROR(ARRAYFORMULA(TEXT(FILTER(TF!F106, LEN(TF!F106)), ""h:mm AM/PM"")), """"),
  IFERROR(ARRAYFORMULA(TEXT(FILTER(WGOLF!F106, LEN(WGOLF!F106)), ""h:mm AM/PM"")), """"),
  IFERROR"&amp;"(ARRAYFORMULA(TEXT(FILTER(WBB!F106, LEN(WBB!F106)), ""h:mm AM/PM"")), """"),
  IFERROR(ARRAYFORMULA(TEXT(FILTER(MBB!F106, LEN(MBB!F106)), ""h:mm AM/PM"")), """"),
  IFERROR(ARRAYFORMULA(TEXT(FILTER(WLAX!F106, LEN(WLAX!F106)), ""h:mm AM/PM"")), """"),
  IF"&amp;"ERROR(ARRAYFORMULA(TEXT(FILTER(MLAX!F106, LEN(MLAX!F106)), ""h:mm AM/PM"")), """"),
  IFERROR(ARRAYFORMULA(TEXT(FILTER(SOFT!F106, LEN(SOFT!F106)), ""h:mm AM/PM"")), """"),
  IFERROR(ARRAYFORMULA(TEXT(FILTER(BASE!F106, LEN(BASE!F106)), ""h:mm AM/PM"")), """&amp;"""),
  IFERROR(ARRAYFORMULA(TEXT(FILTER(ESPORTS!F106, LEN(ESPORTS!F106)), ""h:mm AM/PM"")), """")
)
"),"")</f>
        <v/>
      </c>
      <c r="J106" s="12" t="str">
        <f>IFERROR(__xludf.DUMMYFUNCTION("IFERROR(
 TEXTJOIN(
   CHAR(10) &amp; CHAR(10),
   TRUE,
   FILTER(
     FLATTEN({
       WSO!P106;
       MSO!P106;
       FH!P106;
       MGOLF!P106;
       Football!P106;
       WVB!P106;
       XC!P106;
       SWIMMING!P106;
       WTEN!P106;
       TF!P1"&amp;"06;
       WGOLF!P106;
       WBB!P106;
       MBB!P106;
       WLAX!P106;
       MLAX!P106;
       SOFT!P106;
       BASE!P106;
       ESPORTS!P106
     }),
     (FLATTEN({
       WSO!P106;
       MSO!P106;
       FH!P106;
       MGOLF!P106;
       Footb"&amp;"all!P106;
       WVB!P106;
       XC!P106;
       SWIMMING!P106;
       WTEN!P106;
       TF!P106;
       WGOLF!P106;
       WBB!P106;
       MBB!P106;
       WLAX!P106;
       MLAX!P106;
       SOFT!P106;
       BASE!P106;
       ESPORTS!P106
     }) &lt;&gt; "&amp;""""") *
     (FLATTEN({
       WSO!P106;
       MSO!P106;
       FH!P106;
       MGOLF!P106;
       Football!P106;
       WVB!P106;
       XC!P106;
       SWIMMING!P106;
       WTEN!P106;
       TF!P106;
       WGOLF!P106;
       WBB!P106;
       MBB!P106"&amp;";
       WLAX!P106;
       MLAX!P106;
       SOFT!P106;
       BASE!P106;
       ESPORTS!P106
     }) &lt;&gt; ""Status"")
   )
 ),
 """"
)
"),"")</f>
        <v/>
      </c>
    </row>
    <row r="107" ht="22.5" customHeight="1">
      <c r="A107" s="6">
        <v>106.0</v>
      </c>
      <c r="B107" s="11"/>
      <c r="C107" s="7">
        <v>46340.0</v>
      </c>
      <c r="D107" s="8" t="str">
        <f t="shared" si="1"/>
        <v>Saturday</v>
      </c>
      <c r="E107" s="9" t="str">
        <f>TEXTJOIN(
  CHAR(10) &amp; CHAR(10),
  TRUE,
  IFERROR(WSO!E107, ""),
  IFERROR(MSO!E107, ""),
  IFERROR(FH!E107, ""),
  IFERROR(MGOLF!E107, ""),
  IFERROR(Football!E107, ""),
  IFERROR(WVB!E107, ""),
  IFERROR(XC!E107, ""),
  IFERROR(SWIMMING!E107, ""),
  IFERROR(WTEN!E107, ""),
  IFERROR(TF!E107, ""),
  IFERROR(WGOLF!E107, ""),
  IFERROR(WBB!E107, ""),
  IFERROR(MBB!E107, ""),
  IFERROR(WLAX!E107, ""),
  IFERROR(MLAX!E107, ""),
  IFERROR(SOFT!E107, ""),
  IFERROR(BASE!E107, ""),
  IFERROR(ESPORTS!E107, "")
)
</f>
        <v/>
      </c>
      <c r="F107" s="10" t="str">
        <f>IFERROR(__xludf.DUMMYFUNCTION("TEXTJOIN(
  CHAR(10) &amp; CHAR(10),
  TRUE,
  IFERROR(TEXT(FILTER(WSO!F107, LEN(WSO!F107)), ""h:mm AM/PM""), """"),
  IFERROR(TEXT(FILTER(MSO!F107, LEN(MSO!F107)), ""h:mm AM/PM""), """"),
  IFERROR(TEXT(FILTER(FH!F107, LEN(FH!F107)), ""h:mm AM/PM""), """"),
"&amp;"  IFERROR(TEXT(FILTER(MGOLF!F107, LEN(MGOLF!F107)), ""h:mm AM/PM""), """"),
  IFERROR(TEXT(FILTER(Football!F107, LEN(Football!F107)), ""h:mm AM/PM""), """"),
  IFERROR(TEXT(FILTER(WVB!F107, LEN(WVB!F107)), ""h:mm AM/PM""), """"),
  IFERROR(TEXT(FILTER(XC!"&amp;"F107, LEN(XC!F107)), ""h:mm AM/PM""), """"),
  IFERROR(TEXT(FILTER(SWIMMING!F107, LEN(SWIMMING!F107)), ""h:mm AM/PM""), """"),
  IFERROR(TEXT(FILTER(WTEN!F107, LEN(WTEN!F107)), ""h:mm AM/PM""), """"),
  IFERROR(TEXT(FILTER(TF!F107, LEN(TF!F107)), ""h:mm A"&amp;"M/PM""), """"),
  IFERROR(TEXT(FILTER(WGOLF!F107, LEN(WGOLF!F107)), ""h:mm AM/PM""), """"),
  IFERROR(TEXT(FILTER(WBB!F107, LEN(WBB!F107)), ""h:mm AM/PM""), """"),
  IFERROR(TEXT(FILTER(MBB!F107, LEN(MBB!F107)), ""h:mm AM/PM""), """"),
  IFERROR(TEXT(FILT"&amp;"ER(WLAX!F107, LEN(WLAX!F107)), ""h:mm AM/PM""), """"),
  IFERROR(TEXT(FILTER(MLAX!F107, LEN(MLAX!F107)), ""h:mm AM/PM""), """"),
  IFERROR(TEXT(FILTER(SOFT!F107, LEN(SOFT!F107)), ""h:mm AM/PM""), """"),
  IFERROR(TEXT(FILTER(BASE!F107, LEN(BASE!F107)), """&amp;"h:mm AM/PM""), """"),
  IFERROR(TEXT(FILTER(ESPORTS!F107, LEN(ESPORTS!F107)), ""h:mm AM/PM""), """")
)
"),"")</f>
        <v/>
      </c>
      <c r="G107" s="11" t="str">
        <f>IFERROR(__xludf.DUMMYFUNCTION("TEXTJOIN(
  CHAR(10) &amp; CHAR(10),
  TRUE,
  IFERROR(FILTER(WSO!G107, LEN(WSO!G107)), """"),
  IFERROR(FILTER(MSO!G107, LEN(MSO!G107)), """"),
  IFERROR(FILTER(FH!G107, LEN(FH!G107)), """"),
  IFERROR(FILTER(MGOLF!G107, LEN(MGOLF!G107)), """"),
  IFERROR(FI"&amp;"LTER(Football!G107, LEN(Football!G107)), """"),
  IFERROR(FILTER(WVB!G107, LEN(WVB!G107)), """"),
  IFERROR(FILTER(XC!G107, LEN(XC!G107)), """"),
  IFERROR(FILTER(SWIMMING!G107, LEN(SWIMMING!G107)), """"),
  IFERROR(FILTER(WTEN!G107, LEN(WTEN!G107)), """""&amp;"),
  IFERROR(FILTER(TF!G107, LEN(TF!G107)), """"),
  IFERROR(FILTER(WGOLF!G107:G1000, LEN(WGOLF!G107)), """"),
  IFERROR(FILTER(WBB!G107, LEN(WBB!G107)), """"),
  IFERROR(FILTER(MBB!G107, LEN(MBB!G107)), """"),
  IFERROR(FILTER(WLAX!G107, LEN(WLAX!G107)),"&amp;" """"),
  IFERROR(FILTER(MLAX!G107, LEN(MLAX!G107)), """"),
  IFERROR(FILTER(SOFT!G107, LEN(SOFT!G107)), """"),
  IFERROR(FILTER(BASE!G107, LEN(BASE!G107)), """"),
  IFERROR(FILTER(ESPORTS!G107, LEN(ESPORTS!G107)), """")
)
"),"")</f>
        <v/>
      </c>
      <c r="H107" s="11" t="str">
        <f>IFERROR(__xludf.DUMMYFUNCTION("TEXTJOIN(
  CHAR(10) &amp; CHAR(10),
  TRUE,
  IFERROR(FILTER(WSO!H107, LEN(WSO!H107)), """"),
  IFERROR(FILTER(MSO!H107, LEN(MSO!H107)), """"),
  IFERROR(FILTER(FH!H107, LEN(FH!H107)), """"),
  IFERROR(FILTER(MGOLF!H107, LEN(MGOLF!H107)), """"),
  IFERROR(FI"&amp;"LTER(Football!H107, LEN(Football!H107)), """"),
  IFERROR(FILTER(WVB!H107, LEN(WVB!H107)), """"),
  IFERROR(FILTER(XC!H107, LEN(XC!H107)), """"),
  IFERROR(FILTER(SWIMMING!H107, LEN(SWIMMING!H107)), """"),
  IFERROR(FILTER(WTEN!H107, LEN(WTEN!H107)), """""&amp;"),
  IFERROR(FILTER(TF!H107, LEN(TF!H107)), """"),
  IFERROR(FILTER(WGOLF!H107, LEN(WGOLF!H107)), """"),
  IFERROR(FILTER(WBB!H107, LEN(WBB!H107)), """"),
  IFERROR(FILTER(MBB!H107, LEN(MBB!H107)), """"),
  IFERROR(FILTER(WLAX!H107, LEN(WLAX!H107)), """")"&amp;",
  IFERROR(FILTER(MLAX!H107, LEN(MLAX!H107)), """"),
  IFERROR(FILTER(SOFT!H107, LEN(SOFT!H107)), """"),
  IFERROR(FILTER(BASE!H107, LEN(BASE!H107)), """"),
  IFERROR(FILTER(ESPORTS!H107, LEN(ESPORTS!H107)), """")
)
"),"")</f>
        <v/>
      </c>
      <c r="I107" s="11" t="str">
        <f>IFERROR(__xludf.DUMMYFUNCTION("TEXTJOIN(
  CHAR(10) &amp; CHAR(10),
  TRUE,
  IFERROR(ARRAYFORMULA(TEXT(FILTER(WSO!F107, LEN(WSO!F107)), ""h:mm AM/PM"")), """"),
  IFERROR(ARRAYFORMULA(TEXT(FILTER(MSO!F107, LEN(MSO!F107)), ""h:mm AM/PM"")), """"),
  IFERROR(ARRAYFORMULA(TEXT(FILTER(FH!F107"&amp;", LEN(FH!F107)), ""h:mm AM/PM"")), """"),
  IFERROR(ARRAYFORMULA(TEXT(FILTER(MGOLF!F107, LEN(MGOLF!F107)), ""h:mm AM/PM"")), """"),
  IFERROR(ARRAYFORMULA(TEXT(FILTER(Football!F107, LEN(Football!F107)), ""h:mm AM/PM"")), """"),
  IFERROR(ARRAYFORMULA(TEXT"&amp;"(FILTER(WVB!F107, LEN(WVB!F107)), ""h:mm AM/PM"")), """"),
  IFERROR(ARRAYFORMULA(TEXT(FILTER(XC!F107, LEN(XC!F107)), ""h:mm AM/PM"")), """"),
  IFERROR(ARRAYFORMULA(TEXT(FILTER(SWIMMING!F107, LEN(SWIMMING!F107)), ""h:mm AM/PM"")), """"),
  IFERROR(ARRAYF"&amp;"ORMULA(TEXT(FILTER(WTEN!F107, LEN(WTEN!F107)), ""h:mm AM/PM"")), """"),
  IFERROR(ARRAYFORMULA(TEXT(FILTER(TF!F107, LEN(TF!F107)), ""h:mm AM/PM"")), """"),
  IFERROR(ARRAYFORMULA(TEXT(FILTER(WGOLF!F107, LEN(WGOLF!F107)), ""h:mm AM/PM"")), """"),
  IFERROR"&amp;"(ARRAYFORMULA(TEXT(FILTER(WBB!F107, LEN(WBB!F107)), ""h:mm AM/PM"")), """"),
  IFERROR(ARRAYFORMULA(TEXT(FILTER(MBB!F107, LEN(MBB!F107)), ""h:mm AM/PM"")), """"),
  IFERROR(ARRAYFORMULA(TEXT(FILTER(WLAX!F107, LEN(WLAX!F107)), ""h:mm AM/PM"")), """"),
  IF"&amp;"ERROR(ARRAYFORMULA(TEXT(FILTER(MLAX!F107, LEN(MLAX!F107)), ""h:mm AM/PM"")), """"),
  IFERROR(ARRAYFORMULA(TEXT(FILTER(SOFT!F107, LEN(SOFT!F107)), ""h:mm AM/PM"")), """"),
  IFERROR(ARRAYFORMULA(TEXT(FILTER(BASE!F107, LEN(BASE!F107)), ""h:mm AM/PM"")), """&amp;"""),
  IFERROR(ARRAYFORMULA(TEXT(FILTER(ESPORTS!F107, LEN(ESPORTS!F107)), ""h:mm AM/PM"")), """")
)
"),"")</f>
        <v/>
      </c>
      <c r="J107" s="12" t="str">
        <f>IFERROR(__xludf.DUMMYFUNCTION("IFERROR(
 TEXTJOIN(
   CHAR(10) &amp; CHAR(10),
   TRUE,
   FILTER(
     FLATTEN({
       WSO!P107;
       MSO!P107;
       FH!P107;
       MGOLF!P107;
       Football!P107;
       WVB!P107;
       XC!P107;
       SWIMMING!P107;
       WTEN!P107;
       TF!P1"&amp;"07;
       WGOLF!P107;
       WBB!P107;
       MBB!P107;
       WLAX!P107;
       MLAX!P107;
       SOFT!P107;
       BASE!P107;
       ESPORTS!P107
     }),
     (FLATTEN({
       WSO!P107;
       MSO!P107;
       FH!P107;
       MGOLF!P107;
       Footb"&amp;"all!P107;
       WVB!P107;
       XC!P107;
       SWIMMING!P107;
       WTEN!P107;
       TF!P107;
       WGOLF!P107;
       WBB!P107;
       MBB!P107;
       WLAX!P107;
       MLAX!P107;
       SOFT!P107;
       BASE!P107;
       ESPORTS!P107
     }) &lt;&gt; "&amp;""""") *
     (FLATTEN({
       WSO!P107;
       MSO!P107;
       FH!P107;
       MGOLF!P107;
       Football!P107;
       WVB!P107;
       XC!P107;
       SWIMMING!P107;
       WTEN!P107;
       TF!P107;
       WGOLF!P107;
       WBB!P107;
       MBB!P107"&amp;";
       WLAX!P107;
       MLAX!P107;
       SOFT!P107;
       BASE!P107;
       ESPORTS!P107
     }) &lt;&gt; ""Status"")
   )
 ),
 """"
)
"),"")</f>
        <v/>
      </c>
    </row>
    <row r="108" ht="22.5" customHeight="1">
      <c r="A108" s="6">
        <v>107.0</v>
      </c>
      <c r="B108" s="11"/>
      <c r="C108" s="7">
        <v>46341.0</v>
      </c>
      <c r="D108" s="8" t="str">
        <f t="shared" si="1"/>
        <v>Sunday</v>
      </c>
      <c r="E108" s="9" t="str">
        <f>TEXTJOIN(
  CHAR(10) &amp; CHAR(10),
  TRUE,
  IFERROR(WSO!E108, ""),
  IFERROR(MSO!E108, ""),
  IFERROR(FH!E108, ""),
  IFERROR(MGOLF!E108, ""),
  IFERROR(Football!E108, ""),
  IFERROR(WVB!E108, ""),
  IFERROR(XC!E108, ""),
  IFERROR(SWIMMING!E108, ""),
  IFERROR(WTEN!E108, ""),
  IFERROR(TF!E108, ""),
  IFERROR(WGOLF!E108, ""),
  IFERROR(WBB!E108, ""),
  IFERROR(MBB!E108, ""),
  IFERROR(WLAX!E108, ""),
  IFERROR(MLAX!E108, ""),
  IFERROR(SOFT!E108, ""),
  IFERROR(BASE!E108, ""),
  IFERROR(ESPORTS!E108, "")
)
</f>
        <v/>
      </c>
      <c r="F108" s="10" t="str">
        <f>IFERROR(__xludf.DUMMYFUNCTION("TEXTJOIN(
  CHAR(10) &amp; CHAR(10),
  TRUE,
  IFERROR(TEXT(FILTER(WSO!F108, LEN(WSO!F108)), ""h:mm AM/PM""), """"),
  IFERROR(TEXT(FILTER(MSO!F108, LEN(MSO!F108)), ""h:mm AM/PM""), """"),
  IFERROR(TEXT(FILTER(FH!F108, LEN(FH!F108)), ""h:mm AM/PM""), """"),
"&amp;"  IFERROR(TEXT(FILTER(MGOLF!F108, LEN(MGOLF!F108)), ""h:mm AM/PM""), """"),
  IFERROR(TEXT(FILTER(Football!F108, LEN(Football!F108)), ""h:mm AM/PM""), """"),
  IFERROR(TEXT(FILTER(WVB!F108, LEN(WVB!F108)), ""h:mm AM/PM""), """"),
  IFERROR(TEXT(FILTER(XC!"&amp;"F108, LEN(XC!F108)), ""h:mm AM/PM""), """"),
  IFERROR(TEXT(FILTER(SWIMMING!F108, LEN(SWIMMING!F108)), ""h:mm AM/PM""), """"),
  IFERROR(TEXT(FILTER(WTEN!F108, LEN(WTEN!F108)), ""h:mm AM/PM""), """"),
  IFERROR(TEXT(FILTER(TF!F108, LEN(TF!F108)), ""h:mm A"&amp;"M/PM""), """"),
  IFERROR(TEXT(FILTER(WGOLF!F108, LEN(WGOLF!F108)), ""h:mm AM/PM""), """"),
  IFERROR(TEXT(FILTER(WBB!F108, LEN(WBB!F108)), ""h:mm AM/PM""), """"),
  IFERROR(TEXT(FILTER(MBB!F108, LEN(MBB!F108)), ""h:mm AM/PM""), """"),
  IFERROR(TEXT(FILT"&amp;"ER(WLAX!F108, LEN(WLAX!F108)), ""h:mm AM/PM""), """"),
  IFERROR(TEXT(FILTER(MLAX!F108, LEN(MLAX!F108)), ""h:mm AM/PM""), """"),
  IFERROR(TEXT(FILTER(SOFT!F108, LEN(SOFT!F108)), ""h:mm AM/PM""), """"),
  IFERROR(TEXT(FILTER(BASE!F108, LEN(BASE!F108)), """&amp;"h:mm AM/PM""), """"),
  IFERROR(TEXT(FILTER(ESPORTS!F108, LEN(ESPORTS!F108)), ""h:mm AM/PM""), """")
)
"),"")</f>
        <v/>
      </c>
      <c r="G108" s="11" t="str">
        <f>IFERROR(__xludf.DUMMYFUNCTION("TEXTJOIN(
  CHAR(10) &amp; CHAR(10),
  TRUE,
  IFERROR(FILTER(WSO!G108, LEN(WSO!G108)), """"),
  IFERROR(FILTER(MSO!G108, LEN(MSO!G108)), """"),
  IFERROR(FILTER(FH!G108, LEN(FH!G108)), """"),
  IFERROR(FILTER(MGOLF!G108, LEN(MGOLF!G108)), """"),
  IFERROR(FI"&amp;"LTER(Football!G108, LEN(Football!G108)), """"),
  IFERROR(FILTER(WVB!G108, LEN(WVB!G108)), """"),
  IFERROR(FILTER(XC!G108, LEN(XC!G108)), """"),
  IFERROR(FILTER(SWIMMING!G108, LEN(SWIMMING!G108)), """"),
  IFERROR(FILTER(WTEN!G108, LEN(WTEN!G108)), """""&amp;"),
  IFERROR(FILTER(TF!G108, LEN(TF!G108)), """"),
  IFERROR(FILTER(WGOLF!G108:G1000, LEN(WGOLF!G108)), """"),
  IFERROR(FILTER(WBB!G108, LEN(WBB!G108)), """"),
  IFERROR(FILTER(MBB!G108, LEN(MBB!G108)), """"),
  IFERROR(FILTER(WLAX!G108, LEN(WLAX!G108)),"&amp;" """"),
  IFERROR(FILTER(MLAX!G108, LEN(MLAX!G108)), """"),
  IFERROR(FILTER(SOFT!G108, LEN(SOFT!G108)), """"),
  IFERROR(FILTER(BASE!G108, LEN(BASE!G108)), """"),
  IFERROR(FILTER(ESPORTS!G108, LEN(ESPORTS!G108)), """")
)
"),"")</f>
        <v/>
      </c>
      <c r="H108" s="11" t="str">
        <f>IFERROR(__xludf.DUMMYFUNCTION("TEXTJOIN(
  CHAR(10) &amp; CHAR(10),
  TRUE,
  IFERROR(FILTER(WSO!H108, LEN(WSO!H108)), """"),
  IFERROR(FILTER(MSO!H108, LEN(MSO!H108)), """"),
  IFERROR(FILTER(FH!H108, LEN(FH!H108)), """"),
  IFERROR(FILTER(MGOLF!H108, LEN(MGOLF!H108)), """"),
  IFERROR(FI"&amp;"LTER(Football!H108, LEN(Football!H108)), """"),
  IFERROR(FILTER(WVB!H108, LEN(WVB!H108)), """"),
  IFERROR(FILTER(XC!H108, LEN(XC!H108)), """"),
  IFERROR(FILTER(SWIMMING!H108, LEN(SWIMMING!H108)), """"),
  IFERROR(FILTER(WTEN!H108, LEN(WTEN!H108)), """""&amp;"),
  IFERROR(FILTER(TF!H108, LEN(TF!H108)), """"),
  IFERROR(FILTER(WGOLF!H108, LEN(WGOLF!H108)), """"),
  IFERROR(FILTER(WBB!H108, LEN(WBB!H108)), """"),
  IFERROR(FILTER(MBB!H108, LEN(MBB!H108)), """"),
  IFERROR(FILTER(WLAX!H108, LEN(WLAX!H108)), """")"&amp;",
  IFERROR(FILTER(MLAX!H108, LEN(MLAX!H108)), """"),
  IFERROR(FILTER(SOFT!H108, LEN(SOFT!H108)), """"),
  IFERROR(FILTER(BASE!H108, LEN(BASE!H108)), """"),
  IFERROR(FILTER(ESPORTS!H108, LEN(ESPORTS!H108)), """")
)
"),"")</f>
        <v/>
      </c>
      <c r="I108" s="11" t="str">
        <f>IFERROR(__xludf.DUMMYFUNCTION("TEXTJOIN(
  CHAR(10) &amp; CHAR(10),
  TRUE,
  IFERROR(ARRAYFORMULA(TEXT(FILTER(WSO!F108, LEN(WSO!F108)), ""h:mm AM/PM"")), """"),
  IFERROR(ARRAYFORMULA(TEXT(FILTER(MSO!F108, LEN(MSO!F108)), ""h:mm AM/PM"")), """"),
  IFERROR(ARRAYFORMULA(TEXT(FILTER(FH!F108"&amp;", LEN(FH!F108)), ""h:mm AM/PM"")), """"),
  IFERROR(ARRAYFORMULA(TEXT(FILTER(MGOLF!F108, LEN(MGOLF!F108)), ""h:mm AM/PM"")), """"),
  IFERROR(ARRAYFORMULA(TEXT(FILTER(Football!F108, LEN(Football!F108)), ""h:mm AM/PM"")), """"),
  IFERROR(ARRAYFORMULA(TEXT"&amp;"(FILTER(WVB!F108, LEN(WVB!F108)), ""h:mm AM/PM"")), """"),
  IFERROR(ARRAYFORMULA(TEXT(FILTER(XC!F108, LEN(XC!F108)), ""h:mm AM/PM"")), """"),
  IFERROR(ARRAYFORMULA(TEXT(FILTER(SWIMMING!F108, LEN(SWIMMING!F108)), ""h:mm AM/PM"")), """"),
  IFERROR(ARRAYF"&amp;"ORMULA(TEXT(FILTER(WTEN!F108, LEN(WTEN!F108)), ""h:mm AM/PM"")), """"),
  IFERROR(ARRAYFORMULA(TEXT(FILTER(TF!F108, LEN(TF!F108)), ""h:mm AM/PM"")), """"),
  IFERROR(ARRAYFORMULA(TEXT(FILTER(WGOLF!F108, LEN(WGOLF!F108)), ""h:mm AM/PM"")), """"),
  IFERROR"&amp;"(ARRAYFORMULA(TEXT(FILTER(WBB!F108, LEN(WBB!F108)), ""h:mm AM/PM"")), """"),
  IFERROR(ARRAYFORMULA(TEXT(FILTER(MBB!F108, LEN(MBB!F108)), ""h:mm AM/PM"")), """"),
  IFERROR(ARRAYFORMULA(TEXT(FILTER(WLAX!F108, LEN(WLAX!F108)), ""h:mm AM/PM"")), """"),
  IF"&amp;"ERROR(ARRAYFORMULA(TEXT(FILTER(MLAX!F108, LEN(MLAX!F108)), ""h:mm AM/PM"")), """"),
  IFERROR(ARRAYFORMULA(TEXT(FILTER(SOFT!F108, LEN(SOFT!F108)), ""h:mm AM/PM"")), """"),
  IFERROR(ARRAYFORMULA(TEXT(FILTER(BASE!F108, LEN(BASE!F108)), ""h:mm AM/PM"")), """&amp;"""),
  IFERROR(ARRAYFORMULA(TEXT(FILTER(ESPORTS!F108, LEN(ESPORTS!F108)), ""h:mm AM/PM"")), """")
)
"),"")</f>
        <v/>
      </c>
      <c r="J108" s="12" t="str">
        <f>IFERROR(__xludf.DUMMYFUNCTION("IFERROR(
 TEXTJOIN(
   CHAR(10) &amp; CHAR(10),
   TRUE,
   FILTER(
     FLATTEN({
       WSO!P108;
       MSO!P108;
       FH!P108;
       MGOLF!P108;
       Football!P108;
       WVB!P108;
       XC!P108;
       SWIMMING!P108;
       WTEN!P108;
       TF!P1"&amp;"08;
       WGOLF!P108;
       WBB!P108;
       MBB!P108;
       WLAX!P108;
       MLAX!P108;
       SOFT!P108;
       BASE!P108;
       ESPORTS!P108
     }),
     (FLATTEN({
       WSO!P108;
       MSO!P108;
       FH!P108;
       MGOLF!P108;
       Footb"&amp;"all!P108;
       WVB!P108;
       XC!P108;
       SWIMMING!P108;
       WTEN!P108;
       TF!P108;
       WGOLF!P108;
       WBB!P108;
       MBB!P108;
       WLAX!P108;
       MLAX!P108;
       SOFT!P108;
       BASE!P108;
       ESPORTS!P108
     }) &lt;&gt; "&amp;""""") *
     (FLATTEN({
       WSO!P108;
       MSO!P108;
       FH!P108;
       MGOLF!P108;
       Football!P108;
       WVB!P108;
       XC!P108;
       SWIMMING!P108;
       WTEN!P108;
       TF!P108;
       WGOLF!P108;
       WBB!P108;
       MBB!P108"&amp;";
       WLAX!P108;
       MLAX!P108;
       SOFT!P108;
       BASE!P108;
       ESPORTS!P108
     }) &lt;&gt; ""Status"")
   )
 ),
 """"
)
"),"")</f>
        <v/>
      </c>
    </row>
    <row r="109" ht="22.5" customHeight="1">
      <c r="A109" s="6">
        <v>108.0</v>
      </c>
      <c r="B109" s="11"/>
      <c r="C109" s="7">
        <v>46342.0</v>
      </c>
      <c r="D109" s="8" t="str">
        <f t="shared" si="1"/>
        <v>Monday</v>
      </c>
      <c r="E109" s="9" t="str">
        <f>TEXTJOIN(
  CHAR(10) &amp; CHAR(10),
  TRUE,
  IFERROR(WSO!E109, ""),
  IFERROR(MSO!E109, ""),
  IFERROR(FH!E109, ""),
  IFERROR(MGOLF!E109, ""),
  IFERROR(Football!E109, ""),
  IFERROR(WVB!E109, ""),
  IFERROR(XC!E109, ""),
  IFERROR(SWIMMING!E109, ""),
  IFERROR(WTEN!E109, ""),
  IFERROR(TF!E109, ""),
  IFERROR(WGOLF!E109, ""),
  IFERROR(WBB!E109, ""),
  IFERROR(MBB!E109, ""),
  IFERROR(WLAX!E109, ""),
  IFERROR(MLAX!E109, ""),
  IFERROR(SOFT!E109, ""),
  IFERROR(BASE!E109, ""),
  IFERROR(ESPORTS!E109, "")
)
</f>
        <v/>
      </c>
      <c r="F109" s="10" t="str">
        <f>IFERROR(__xludf.DUMMYFUNCTION("TEXTJOIN(
  CHAR(10) &amp; CHAR(10),
  TRUE,
  IFERROR(TEXT(FILTER(WSO!F109, LEN(WSO!F109)), ""h:mm AM/PM""), """"),
  IFERROR(TEXT(FILTER(MSO!F109, LEN(MSO!F109)), ""h:mm AM/PM""), """"),
  IFERROR(TEXT(FILTER(FH!F109, LEN(FH!F109)), ""h:mm AM/PM""), """"),
"&amp;"  IFERROR(TEXT(FILTER(MGOLF!F109, LEN(MGOLF!F109)), ""h:mm AM/PM""), """"),
  IFERROR(TEXT(FILTER(Football!F109, LEN(Football!F109)), ""h:mm AM/PM""), """"),
  IFERROR(TEXT(FILTER(WVB!F109, LEN(WVB!F109)), ""h:mm AM/PM""), """"),
  IFERROR(TEXT(FILTER(XC!"&amp;"F109, LEN(XC!F109)), ""h:mm AM/PM""), """"),
  IFERROR(TEXT(FILTER(SWIMMING!F109, LEN(SWIMMING!F109)), ""h:mm AM/PM""), """"),
  IFERROR(TEXT(FILTER(WTEN!F109, LEN(WTEN!F109)), ""h:mm AM/PM""), """"),
  IFERROR(TEXT(FILTER(TF!F109, LEN(TF!F109)), ""h:mm A"&amp;"M/PM""), """"),
  IFERROR(TEXT(FILTER(WGOLF!F109, LEN(WGOLF!F109)), ""h:mm AM/PM""), """"),
  IFERROR(TEXT(FILTER(WBB!F109, LEN(WBB!F109)), ""h:mm AM/PM""), """"),
  IFERROR(TEXT(FILTER(MBB!F109, LEN(MBB!F109)), ""h:mm AM/PM""), """"),
  IFERROR(TEXT(FILT"&amp;"ER(WLAX!F109, LEN(WLAX!F109)), ""h:mm AM/PM""), """"),
  IFERROR(TEXT(FILTER(MLAX!F109, LEN(MLAX!F109)), ""h:mm AM/PM""), """"),
  IFERROR(TEXT(FILTER(SOFT!F109, LEN(SOFT!F109)), ""h:mm AM/PM""), """"),
  IFERROR(TEXT(FILTER(BASE!F109, LEN(BASE!F109)), """&amp;"h:mm AM/PM""), """"),
  IFERROR(TEXT(FILTER(ESPORTS!F109, LEN(ESPORTS!F109)), ""h:mm AM/PM""), """")
)
"),"")</f>
        <v/>
      </c>
      <c r="G109" s="11" t="str">
        <f>IFERROR(__xludf.DUMMYFUNCTION("TEXTJOIN(
  CHAR(10) &amp; CHAR(10),
  TRUE,
  IFERROR(FILTER(WSO!G109, LEN(WSO!G109)), """"),
  IFERROR(FILTER(MSO!G109, LEN(MSO!G109)), """"),
  IFERROR(FILTER(FH!G109, LEN(FH!G109)), """"),
  IFERROR(FILTER(MGOLF!G109, LEN(MGOLF!G109)), """"),
  IFERROR(FI"&amp;"LTER(Football!G109, LEN(Football!G109)), """"),
  IFERROR(FILTER(WVB!G109, LEN(WVB!G109)), """"),
  IFERROR(FILTER(XC!G109, LEN(XC!G109)), """"),
  IFERROR(FILTER(SWIMMING!G109, LEN(SWIMMING!G109)), """"),
  IFERROR(FILTER(WTEN!G109, LEN(WTEN!G109)), """""&amp;"),
  IFERROR(FILTER(TF!G109, LEN(TF!G109)), """"),
  IFERROR(FILTER(WGOLF!G109:G1000, LEN(WGOLF!G109)), """"),
  IFERROR(FILTER(WBB!G109, LEN(WBB!G109)), """"),
  IFERROR(FILTER(MBB!G109, LEN(MBB!G109)), """"),
  IFERROR(FILTER(WLAX!G109, LEN(WLAX!G109)),"&amp;" """"),
  IFERROR(FILTER(MLAX!G109, LEN(MLAX!G109)), """"),
  IFERROR(FILTER(SOFT!G109, LEN(SOFT!G109)), """"),
  IFERROR(FILTER(BASE!G109, LEN(BASE!G109)), """"),
  IFERROR(FILTER(ESPORTS!G109, LEN(ESPORTS!G109)), """")
)
"),"")</f>
        <v/>
      </c>
      <c r="H109" s="11" t="str">
        <f>IFERROR(__xludf.DUMMYFUNCTION("TEXTJOIN(
  CHAR(10) &amp; CHAR(10),
  TRUE,
  IFERROR(FILTER(WSO!H109, LEN(WSO!H109)), """"),
  IFERROR(FILTER(MSO!H109, LEN(MSO!H109)), """"),
  IFERROR(FILTER(FH!H109, LEN(FH!H109)), """"),
  IFERROR(FILTER(MGOLF!H109, LEN(MGOLF!H109)), """"),
  IFERROR(FI"&amp;"LTER(Football!H109, LEN(Football!H109)), """"),
  IFERROR(FILTER(WVB!H109, LEN(WVB!H109)), """"),
  IFERROR(FILTER(XC!H109, LEN(XC!H109)), """"),
  IFERROR(FILTER(SWIMMING!H109, LEN(SWIMMING!H109)), """"),
  IFERROR(FILTER(WTEN!H109, LEN(WTEN!H109)), """""&amp;"),
  IFERROR(FILTER(TF!H109, LEN(TF!H109)), """"),
  IFERROR(FILTER(WGOLF!H109, LEN(WGOLF!H109)), """"),
  IFERROR(FILTER(WBB!H109, LEN(WBB!H109)), """"),
  IFERROR(FILTER(MBB!H109, LEN(MBB!H109)), """"),
  IFERROR(FILTER(WLAX!H109, LEN(WLAX!H109)), """")"&amp;",
  IFERROR(FILTER(MLAX!H109, LEN(MLAX!H109)), """"),
  IFERROR(FILTER(SOFT!H109, LEN(SOFT!H109)), """"),
  IFERROR(FILTER(BASE!H109, LEN(BASE!H109)), """"),
  IFERROR(FILTER(ESPORTS!H109, LEN(ESPORTS!H109)), """")
)
"),"")</f>
        <v/>
      </c>
      <c r="I109" s="11" t="str">
        <f>IFERROR(__xludf.DUMMYFUNCTION("TEXTJOIN(
  CHAR(10) &amp; CHAR(10),
  TRUE,
  IFERROR(ARRAYFORMULA(TEXT(FILTER(WSO!F109, LEN(WSO!F109)), ""h:mm AM/PM"")), """"),
  IFERROR(ARRAYFORMULA(TEXT(FILTER(MSO!F109, LEN(MSO!F109)), ""h:mm AM/PM"")), """"),
  IFERROR(ARRAYFORMULA(TEXT(FILTER(FH!F109"&amp;", LEN(FH!F109)), ""h:mm AM/PM"")), """"),
  IFERROR(ARRAYFORMULA(TEXT(FILTER(MGOLF!F109, LEN(MGOLF!F109)), ""h:mm AM/PM"")), """"),
  IFERROR(ARRAYFORMULA(TEXT(FILTER(Football!F109, LEN(Football!F109)), ""h:mm AM/PM"")), """"),
  IFERROR(ARRAYFORMULA(TEXT"&amp;"(FILTER(WVB!F109, LEN(WVB!F109)), ""h:mm AM/PM"")), """"),
  IFERROR(ARRAYFORMULA(TEXT(FILTER(XC!F109, LEN(XC!F109)), ""h:mm AM/PM"")), """"),
  IFERROR(ARRAYFORMULA(TEXT(FILTER(SWIMMING!F109, LEN(SWIMMING!F109)), ""h:mm AM/PM"")), """"),
  IFERROR(ARRAYF"&amp;"ORMULA(TEXT(FILTER(WTEN!F109, LEN(WTEN!F109)), ""h:mm AM/PM"")), """"),
  IFERROR(ARRAYFORMULA(TEXT(FILTER(TF!F109, LEN(TF!F109)), ""h:mm AM/PM"")), """"),
  IFERROR(ARRAYFORMULA(TEXT(FILTER(WGOLF!F109, LEN(WGOLF!F109)), ""h:mm AM/PM"")), """"),
  IFERROR"&amp;"(ARRAYFORMULA(TEXT(FILTER(WBB!F109, LEN(WBB!F109)), ""h:mm AM/PM"")), """"),
  IFERROR(ARRAYFORMULA(TEXT(FILTER(MBB!F109, LEN(MBB!F109)), ""h:mm AM/PM"")), """"),
  IFERROR(ARRAYFORMULA(TEXT(FILTER(WLAX!F109, LEN(WLAX!F109)), ""h:mm AM/PM"")), """"),
  IF"&amp;"ERROR(ARRAYFORMULA(TEXT(FILTER(MLAX!F109, LEN(MLAX!F109)), ""h:mm AM/PM"")), """"),
  IFERROR(ARRAYFORMULA(TEXT(FILTER(SOFT!F109, LEN(SOFT!F109)), ""h:mm AM/PM"")), """"),
  IFERROR(ARRAYFORMULA(TEXT(FILTER(BASE!F109, LEN(BASE!F109)), ""h:mm AM/PM"")), """&amp;"""),
  IFERROR(ARRAYFORMULA(TEXT(FILTER(ESPORTS!F109, LEN(ESPORTS!F109)), ""h:mm AM/PM"")), """")
)
"),"")</f>
        <v/>
      </c>
      <c r="J109" s="12" t="str">
        <f>IFERROR(__xludf.DUMMYFUNCTION("IFERROR(
 TEXTJOIN(
   CHAR(10) &amp; CHAR(10),
   TRUE,
   FILTER(
     FLATTEN({
       WSO!P109;
       MSO!P109;
       FH!P109;
       MGOLF!P109;
       Football!P109;
       WVB!P109;
       XC!P109;
       SWIMMING!P109;
       WTEN!P109;
       TF!P1"&amp;"09;
       WGOLF!P109;
       WBB!P109;
       MBB!P109;
       WLAX!P109;
       MLAX!P109;
       SOFT!P109;
       BASE!P109;
       ESPORTS!P109
     }),
     (FLATTEN({
       WSO!P109;
       MSO!P109;
       FH!P109;
       MGOLF!P109;
       Footb"&amp;"all!P109;
       WVB!P109;
       XC!P109;
       SWIMMING!P109;
       WTEN!P109;
       TF!P109;
       WGOLF!P109;
       WBB!P109;
       MBB!P109;
       WLAX!P109;
       MLAX!P109;
       SOFT!P109;
       BASE!P109;
       ESPORTS!P109
     }) &lt;&gt; "&amp;""""") *
     (FLATTEN({
       WSO!P109;
       MSO!P109;
       FH!P109;
       MGOLF!P109;
       Football!P109;
       WVB!P109;
       XC!P109;
       SWIMMING!P109;
       WTEN!P109;
       TF!P109;
       WGOLF!P109;
       WBB!P109;
       MBB!P109"&amp;";
       WLAX!P109;
       MLAX!P109;
       SOFT!P109;
       BASE!P109;
       ESPORTS!P109
     }) &lt;&gt; ""Status"")
   )
 ),
 """"
)
"),"")</f>
        <v/>
      </c>
    </row>
    <row r="110" ht="22.5" customHeight="1">
      <c r="A110" s="6">
        <v>109.0</v>
      </c>
      <c r="B110" s="11"/>
      <c r="C110" s="7">
        <v>46343.0</v>
      </c>
      <c r="D110" s="8" t="str">
        <f t="shared" si="1"/>
        <v>Tuesday</v>
      </c>
      <c r="E110" s="9" t="str">
        <f>TEXTJOIN(
  CHAR(10) &amp; CHAR(10),
  TRUE,
  IFERROR(WSO!E110, ""),
  IFERROR(MSO!E110, ""),
  IFERROR(FH!E110, ""),
  IFERROR(MGOLF!E110, ""),
  IFERROR(Football!E110, ""),
  IFERROR(WVB!E110, ""),
  IFERROR(XC!E110, ""),
  IFERROR(SWIMMING!E110, ""),
  IFERROR(WTEN!E110, ""),
  IFERROR(TF!E110, ""),
  IFERROR(WGOLF!E110, ""),
  IFERROR(WBB!E110, ""),
  IFERROR(MBB!E110, ""),
  IFERROR(WLAX!E110, ""),
  IFERROR(MLAX!E110, ""),
  IFERROR(SOFT!E110, ""),
  IFERROR(BASE!E110, ""),
  IFERROR(ESPORTS!E110, "")
)
</f>
        <v/>
      </c>
      <c r="F110" s="10" t="str">
        <f>IFERROR(__xludf.DUMMYFUNCTION("TEXTJOIN(
  CHAR(10) &amp; CHAR(10),
  TRUE,
  IFERROR(TEXT(FILTER(WSO!F110, LEN(WSO!F110)), ""h:mm AM/PM""), """"),
  IFERROR(TEXT(FILTER(MSO!F110, LEN(MSO!F110)), ""h:mm AM/PM""), """"),
  IFERROR(TEXT(FILTER(FH!F110, LEN(FH!F110)), ""h:mm AM/PM""), """"),
"&amp;"  IFERROR(TEXT(FILTER(MGOLF!F110, LEN(MGOLF!F110)), ""h:mm AM/PM""), """"),
  IFERROR(TEXT(FILTER(Football!F110, LEN(Football!F110)), ""h:mm AM/PM""), """"),
  IFERROR(TEXT(FILTER(WVB!F110, LEN(WVB!F110)), ""h:mm AM/PM""), """"),
  IFERROR(TEXT(FILTER(XC!"&amp;"F110, LEN(XC!F110)), ""h:mm AM/PM""), """"),
  IFERROR(TEXT(FILTER(SWIMMING!F110, LEN(SWIMMING!F110)), ""h:mm AM/PM""), """"),
  IFERROR(TEXT(FILTER(WTEN!F110, LEN(WTEN!F110)), ""h:mm AM/PM""), """"),
  IFERROR(TEXT(FILTER(TF!F110, LEN(TF!F110)), ""h:mm A"&amp;"M/PM""), """"),
  IFERROR(TEXT(FILTER(WGOLF!F110, LEN(WGOLF!F110)), ""h:mm AM/PM""), """"),
  IFERROR(TEXT(FILTER(WBB!F110, LEN(WBB!F110)), ""h:mm AM/PM""), """"),
  IFERROR(TEXT(FILTER(MBB!F110, LEN(MBB!F110)), ""h:mm AM/PM""), """"),
  IFERROR(TEXT(FILT"&amp;"ER(WLAX!F110, LEN(WLAX!F110)), ""h:mm AM/PM""), """"),
  IFERROR(TEXT(FILTER(MLAX!F110, LEN(MLAX!F110)), ""h:mm AM/PM""), """"),
  IFERROR(TEXT(FILTER(SOFT!F110, LEN(SOFT!F110)), ""h:mm AM/PM""), """"),
  IFERROR(TEXT(FILTER(BASE!F110, LEN(BASE!F110)), """&amp;"h:mm AM/PM""), """"),
  IFERROR(TEXT(FILTER(ESPORTS!F110, LEN(ESPORTS!F110)), ""h:mm AM/PM""), """")
)
"),"")</f>
        <v/>
      </c>
      <c r="G110" s="11" t="str">
        <f>IFERROR(__xludf.DUMMYFUNCTION("TEXTJOIN(
  CHAR(10) &amp; CHAR(10),
  TRUE,
  IFERROR(FILTER(WSO!G110, LEN(WSO!G110)), """"),
  IFERROR(FILTER(MSO!G110, LEN(MSO!G110)), """"),
  IFERROR(FILTER(FH!G110, LEN(FH!G110)), """"),
  IFERROR(FILTER(MGOLF!G110, LEN(MGOLF!G110)), """"),
  IFERROR(FI"&amp;"LTER(Football!G110, LEN(Football!G110)), """"),
  IFERROR(FILTER(WVB!G110, LEN(WVB!G110)), """"),
  IFERROR(FILTER(XC!G110, LEN(XC!G110)), """"),
  IFERROR(FILTER(SWIMMING!G110, LEN(SWIMMING!G110)), """"),
  IFERROR(FILTER(WTEN!G110, LEN(WTEN!G110)), """""&amp;"),
  IFERROR(FILTER(TF!G110, LEN(TF!G110)), """"),
  IFERROR(FILTER(WGOLF!G110:G1000, LEN(WGOLF!G110)), """"),
  IFERROR(FILTER(WBB!G110, LEN(WBB!G110)), """"),
  IFERROR(FILTER(MBB!G110, LEN(MBB!G110)), """"),
  IFERROR(FILTER(WLAX!G110, LEN(WLAX!G110)),"&amp;" """"),
  IFERROR(FILTER(MLAX!G110, LEN(MLAX!G110)), """"),
  IFERROR(FILTER(SOFT!G110, LEN(SOFT!G110)), """"),
  IFERROR(FILTER(BASE!G110, LEN(BASE!G110)), """"),
  IFERROR(FILTER(ESPORTS!G110, LEN(ESPORTS!G110)), """")
)
"),"")</f>
        <v/>
      </c>
      <c r="H110" s="11" t="str">
        <f>IFERROR(__xludf.DUMMYFUNCTION("TEXTJOIN(
  CHAR(10) &amp; CHAR(10),
  TRUE,
  IFERROR(FILTER(WSO!H110, LEN(WSO!H110)), """"),
  IFERROR(FILTER(MSO!H110, LEN(MSO!H110)), """"),
  IFERROR(FILTER(FH!H110, LEN(FH!H110)), """"),
  IFERROR(FILTER(MGOLF!H110, LEN(MGOLF!H110)), """"),
  IFERROR(FI"&amp;"LTER(Football!H110, LEN(Football!H110)), """"),
  IFERROR(FILTER(WVB!H110, LEN(WVB!H110)), """"),
  IFERROR(FILTER(XC!H110, LEN(XC!H110)), """"),
  IFERROR(FILTER(SWIMMING!H110, LEN(SWIMMING!H110)), """"),
  IFERROR(FILTER(WTEN!H110, LEN(WTEN!H110)), """""&amp;"),
  IFERROR(FILTER(TF!H110, LEN(TF!H110)), """"),
  IFERROR(FILTER(WGOLF!H110, LEN(WGOLF!H110)), """"),
  IFERROR(FILTER(WBB!H110, LEN(WBB!H110)), """"),
  IFERROR(FILTER(MBB!H110, LEN(MBB!H110)), """"),
  IFERROR(FILTER(WLAX!H110, LEN(WLAX!H110)), """")"&amp;",
  IFERROR(FILTER(MLAX!H110, LEN(MLAX!H110)), """"),
  IFERROR(FILTER(SOFT!H110, LEN(SOFT!H110)), """"),
  IFERROR(FILTER(BASE!H110, LEN(BASE!H110)), """"),
  IFERROR(FILTER(ESPORTS!H110, LEN(ESPORTS!H110)), """")
)
"),"")</f>
        <v/>
      </c>
      <c r="I110" s="11" t="str">
        <f>IFERROR(__xludf.DUMMYFUNCTION("TEXTJOIN(
  CHAR(10) &amp; CHAR(10),
  TRUE,
  IFERROR(ARRAYFORMULA(TEXT(FILTER(WSO!F110, LEN(WSO!F110)), ""h:mm AM/PM"")), """"),
  IFERROR(ARRAYFORMULA(TEXT(FILTER(MSO!F110, LEN(MSO!F110)), ""h:mm AM/PM"")), """"),
  IFERROR(ARRAYFORMULA(TEXT(FILTER(FH!F110"&amp;", LEN(FH!F110)), ""h:mm AM/PM"")), """"),
  IFERROR(ARRAYFORMULA(TEXT(FILTER(MGOLF!F110, LEN(MGOLF!F110)), ""h:mm AM/PM"")), """"),
  IFERROR(ARRAYFORMULA(TEXT(FILTER(Football!F110, LEN(Football!F110)), ""h:mm AM/PM"")), """"),
  IFERROR(ARRAYFORMULA(TEXT"&amp;"(FILTER(WVB!F110, LEN(WVB!F110)), ""h:mm AM/PM"")), """"),
  IFERROR(ARRAYFORMULA(TEXT(FILTER(XC!F110, LEN(XC!F110)), ""h:mm AM/PM"")), """"),
  IFERROR(ARRAYFORMULA(TEXT(FILTER(SWIMMING!F110, LEN(SWIMMING!F110)), ""h:mm AM/PM"")), """"),
  IFERROR(ARRAYF"&amp;"ORMULA(TEXT(FILTER(WTEN!F110, LEN(WTEN!F110)), ""h:mm AM/PM"")), """"),
  IFERROR(ARRAYFORMULA(TEXT(FILTER(TF!F110, LEN(TF!F110)), ""h:mm AM/PM"")), """"),
  IFERROR(ARRAYFORMULA(TEXT(FILTER(WGOLF!F110, LEN(WGOLF!F110)), ""h:mm AM/PM"")), """"),
  IFERROR"&amp;"(ARRAYFORMULA(TEXT(FILTER(WBB!F110, LEN(WBB!F110)), ""h:mm AM/PM"")), """"),
  IFERROR(ARRAYFORMULA(TEXT(FILTER(MBB!F110, LEN(MBB!F110)), ""h:mm AM/PM"")), """"),
  IFERROR(ARRAYFORMULA(TEXT(FILTER(WLAX!F110, LEN(WLAX!F110)), ""h:mm AM/PM"")), """"),
  IF"&amp;"ERROR(ARRAYFORMULA(TEXT(FILTER(MLAX!F110, LEN(MLAX!F110)), ""h:mm AM/PM"")), """"),
  IFERROR(ARRAYFORMULA(TEXT(FILTER(SOFT!F110, LEN(SOFT!F110)), ""h:mm AM/PM"")), """"),
  IFERROR(ARRAYFORMULA(TEXT(FILTER(BASE!F110, LEN(BASE!F110)), ""h:mm AM/PM"")), """&amp;"""),
  IFERROR(ARRAYFORMULA(TEXT(FILTER(ESPORTS!F110, LEN(ESPORTS!F110)), ""h:mm AM/PM"")), """")
)
"),"")</f>
        <v/>
      </c>
      <c r="J110" s="12" t="str">
        <f>IFERROR(__xludf.DUMMYFUNCTION("IFERROR(
 TEXTJOIN(
   CHAR(10) &amp; CHAR(10),
   TRUE,
   FILTER(
     FLATTEN({
       WSO!P110;
       MSO!P110;
       FH!P110;
       MGOLF!P110;
       Football!P110;
       WVB!P110;
       XC!P110;
       SWIMMING!P110;
       WTEN!P110;
       TF!P1"&amp;"10;
       WGOLF!P110;
       WBB!P110;
       MBB!P110;
       WLAX!P110;
       MLAX!P110;
       SOFT!P110;
       BASE!P110;
       ESPORTS!P110
     }),
     (FLATTEN({
       WSO!P110;
       MSO!P110;
       FH!P110;
       MGOLF!P110;
       Footb"&amp;"all!P110;
       WVB!P110;
       XC!P110;
       SWIMMING!P110;
       WTEN!P110;
       TF!P110;
       WGOLF!P110;
       WBB!P110;
       MBB!P110;
       WLAX!P110;
       MLAX!P110;
       SOFT!P110;
       BASE!P110;
       ESPORTS!P110
     }) &lt;&gt; "&amp;""""") *
     (FLATTEN({
       WSO!P110;
       MSO!P110;
       FH!P110;
       MGOLF!P110;
       Football!P110;
       WVB!P110;
       XC!P110;
       SWIMMING!P110;
       WTEN!P110;
       TF!P110;
       WGOLF!P110;
       WBB!P110;
       MBB!P110"&amp;";
       WLAX!P110;
       MLAX!P110;
       SOFT!P110;
       BASE!P110;
       ESPORTS!P110
     }) &lt;&gt; ""Status"")
   )
 ),
 """"
)
"),"")</f>
        <v/>
      </c>
    </row>
    <row r="111" ht="22.5" customHeight="1">
      <c r="A111" s="6">
        <v>110.0</v>
      </c>
      <c r="B111" s="11"/>
      <c r="C111" s="7">
        <v>46344.0</v>
      </c>
      <c r="D111" s="8" t="str">
        <f t="shared" si="1"/>
        <v>Wednesday</v>
      </c>
      <c r="E111" s="9" t="str">
        <f>TEXTJOIN(
  CHAR(10) &amp; CHAR(10),
  TRUE,
  IFERROR(WSO!E111, ""),
  IFERROR(MSO!E111, ""),
  IFERROR(FH!E111, ""),
  IFERROR(MGOLF!E111, ""),
  IFERROR(Football!E111, ""),
  IFERROR(WVB!E111, ""),
  IFERROR(XC!E111, ""),
  IFERROR(SWIMMING!E111, ""),
  IFERROR(WTEN!E111, ""),
  IFERROR(TF!E111, ""),
  IFERROR(WGOLF!E111, ""),
  IFERROR(WBB!E111, ""),
  IFERROR(MBB!E111, ""),
  IFERROR(WLAX!E111, ""),
  IFERROR(MLAX!E111, ""),
  IFERROR(SOFT!E111, ""),
  IFERROR(BASE!E111, ""),
  IFERROR(ESPORTS!E111, "")
)
</f>
        <v/>
      </c>
      <c r="F111" s="10" t="str">
        <f>IFERROR(__xludf.DUMMYFUNCTION("TEXTJOIN(
  CHAR(10) &amp; CHAR(10),
  TRUE,
  IFERROR(TEXT(FILTER(WSO!F111, LEN(WSO!F111)), ""h:mm AM/PM""), """"),
  IFERROR(TEXT(FILTER(MSO!F111, LEN(MSO!F111)), ""h:mm AM/PM""), """"),
  IFERROR(TEXT(FILTER(FH!F111, LEN(FH!F111)), ""h:mm AM/PM""), """"),
"&amp;"  IFERROR(TEXT(FILTER(MGOLF!F111, LEN(MGOLF!F111)), ""h:mm AM/PM""), """"),
  IFERROR(TEXT(FILTER(Football!F111, LEN(Football!F111)), ""h:mm AM/PM""), """"),
  IFERROR(TEXT(FILTER(WVB!F111, LEN(WVB!F111)), ""h:mm AM/PM""), """"),
  IFERROR(TEXT(FILTER(XC!"&amp;"F111, LEN(XC!F111)), ""h:mm AM/PM""), """"),
  IFERROR(TEXT(FILTER(SWIMMING!F111, LEN(SWIMMING!F111)), ""h:mm AM/PM""), """"),
  IFERROR(TEXT(FILTER(WTEN!F111, LEN(WTEN!F111)), ""h:mm AM/PM""), """"),
  IFERROR(TEXT(FILTER(TF!F111, LEN(TF!F111)), ""h:mm A"&amp;"M/PM""), """"),
  IFERROR(TEXT(FILTER(WGOLF!F111, LEN(WGOLF!F111)), ""h:mm AM/PM""), """"),
  IFERROR(TEXT(FILTER(WBB!F111, LEN(WBB!F111)), ""h:mm AM/PM""), """"),
  IFERROR(TEXT(FILTER(MBB!F111, LEN(MBB!F111)), ""h:mm AM/PM""), """"),
  IFERROR(TEXT(FILT"&amp;"ER(WLAX!F111, LEN(WLAX!F111)), ""h:mm AM/PM""), """"),
  IFERROR(TEXT(FILTER(MLAX!F111, LEN(MLAX!F111)), ""h:mm AM/PM""), """"),
  IFERROR(TEXT(FILTER(SOFT!F111, LEN(SOFT!F111)), ""h:mm AM/PM""), """"),
  IFERROR(TEXT(FILTER(BASE!F111, LEN(BASE!F111)), """&amp;"h:mm AM/PM""), """"),
  IFERROR(TEXT(FILTER(ESPORTS!F111, LEN(ESPORTS!F111)), ""h:mm AM/PM""), """")
)
"),"")</f>
        <v/>
      </c>
      <c r="G111" s="11" t="str">
        <f>IFERROR(__xludf.DUMMYFUNCTION("TEXTJOIN(
  CHAR(10) &amp; CHAR(10),
  TRUE,
  IFERROR(FILTER(WSO!G111, LEN(WSO!G111)), """"),
  IFERROR(FILTER(MSO!G111, LEN(MSO!G111)), """"),
  IFERROR(FILTER(FH!G111, LEN(FH!G111)), """"),
  IFERROR(FILTER(MGOLF!G111, LEN(MGOLF!G111)), """"),
  IFERROR(FI"&amp;"LTER(Football!G111, LEN(Football!G111)), """"),
  IFERROR(FILTER(WVB!G111, LEN(WVB!G111)), """"),
  IFERROR(FILTER(XC!G111, LEN(XC!G111)), """"),
  IFERROR(FILTER(SWIMMING!G111, LEN(SWIMMING!G111)), """"),
  IFERROR(FILTER(WTEN!G111, LEN(WTEN!G111)), """""&amp;"),
  IFERROR(FILTER(TF!G111, LEN(TF!G111)), """"),
  IFERROR(FILTER(WGOLF!G111:G1000, LEN(WGOLF!G111)), """"),
  IFERROR(FILTER(WBB!G111, LEN(WBB!G111)), """"),
  IFERROR(FILTER(MBB!G111, LEN(MBB!G111)), """"),
  IFERROR(FILTER(WLAX!G111, LEN(WLAX!G111)),"&amp;" """"),
  IFERROR(FILTER(MLAX!G111, LEN(MLAX!G111)), """"),
  IFERROR(FILTER(SOFT!G111, LEN(SOFT!G111)), """"),
  IFERROR(FILTER(BASE!G111, LEN(BASE!G111)), """"),
  IFERROR(FILTER(ESPORTS!G111, LEN(ESPORTS!G111)), """")
)
"),"")</f>
        <v/>
      </c>
      <c r="H111" s="11" t="str">
        <f>IFERROR(__xludf.DUMMYFUNCTION("TEXTJOIN(
  CHAR(10) &amp; CHAR(10),
  TRUE,
  IFERROR(FILTER(WSO!H111, LEN(WSO!H111)), """"),
  IFERROR(FILTER(MSO!H111, LEN(MSO!H111)), """"),
  IFERROR(FILTER(FH!H111, LEN(FH!H111)), """"),
  IFERROR(FILTER(MGOLF!H111, LEN(MGOLF!H111)), """"),
  IFERROR(FI"&amp;"LTER(Football!H111, LEN(Football!H111)), """"),
  IFERROR(FILTER(WVB!H111, LEN(WVB!H111)), """"),
  IFERROR(FILTER(XC!H111, LEN(XC!H111)), """"),
  IFERROR(FILTER(SWIMMING!H111, LEN(SWIMMING!H111)), """"),
  IFERROR(FILTER(WTEN!H111, LEN(WTEN!H111)), """""&amp;"),
  IFERROR(FILTER(TF!H111, LEN(TF!H111)), """"),
  IFERROR(FILTER(WGOLF!H111, LEN(WGOLF!H111)), """"),
  IFERROR(FILTER(WBB!H111, LEN(WBB!H111)), """"),
  IFERROR(FILTER(MBB!H111, LEN(MBB!H111)), """"),
  IFERROR(FILTER(WLAX!H111, LEN(WLAX!H111)), """")"&amp;",
  IFERROR(FILTER(MLAX!H111, LEN(MLAX!H111)), """"),
  IFERROR(FILTER(SOFT!H111, LEN(SOFT!H111)), """"),
  IFERROR(FILTER(BASE!H111, LEN(BASE!H111)), """"),
  IFERROR(FILTER(ESPORTS!H111, LEN(ESPORTS!H111)), """")
)
"),"")</f>
        <v/>
      </c>
      <c r="I111" s="11" t="str">
        <f>IFERROR(__xludf.DUMMYFUNCTION("TEXTJOIN(
  CHAR(10) &amp; CHAR(10),
  TRUE,
  IFERROR(ARRAYFORMULA(TEXT(FILTER(WSO!F111, LEN(WSO!F111)), ""h:mm AM/PM"")), """"),
  IFERROR(ARRAYFORMULA(TEXT(FILTER(MSO!F111, LEN(MSO!F111)), ""h:mm AM/PM"")), """"),
  IFERROR(ARRAYFORMULA(TEXT(FILTER(FH!F111"&amp;", LEN(FH!F111)), ""h:mm AM/PM"")), """"),
  IFERROR(ARRAYFORMULA(TEXT(FILTER(MGOLF!F111, LEN(MGOLF!F111)), ""h:mm AM/PM"")), """"),
  IFERROR(ARRAYFORMULA(TEXT(FILTER(Football!F111, LEN(Football!F111)), ""h:mm AM/PM"")), """"),
  IFERROR(ARRAYFORMULA(TEXT"&amp;"(FILTER(WVB!F111, LEN(WVB!F111)), ""h:mm AM/PM"")), """"),
  IFERROR(ARRAYFORMULA(TEXT(FILTER(XC!F111, LEN(XC!F111)), ""h:mm AM/PM"")), """"),
  IFERROR(ARRAYFORMULA(TEXT(FILTER(SWIMMING!F111, LEN(SWIMMING!F111)), ""h:mm AM/PM"")), """"),
  IFERROR(ARRAYF"&amp;"ORMULA(TEXT(FILTER(WTEN!F111, LEN(WTEN!F111)), ""h:mm AM/PM"")), """"),
  IFERROR(ARRAYFORMULA(TEXT(FILTER(TF!F111, LEN(TF!F111)), ""h:mm AM/PM"")), """"),
  IFERROR(ARRAYFORMULA(TEXT(FILTER(WGOLF!F111, LEN(WGOLF!F111)), ""h:mm AM/PM"")), """"),
  IFERROR"&amp;"(ARRAYFORMULA(TEXT(FILTER(WBB!F111, LEN(WBB!F111)), ""h:mm AM/PM"")), """"),
  IFERROR(ARRAYFORMULA(TEXT(FILTER(MBB!F111, LEN(MBB!F111)), ""h:mm AM/PM"")), """"),
  IFERROR(ARRAYFORMULA(TEXT(FILTER(WLAX!F111, LEN(WLAX!F111)), ""h:mm AM/PM"")), """"),
  IF"&amp;"ERROR(ARRAYFORMULA(TEXT(FILTER(MLAX!F111, LEN(MLAX!F111)), ""h:mm AM/PM"")), """"),
  IFERROR(ARRAYFORMULA(TEXT(FILTER(SOFT!F111, LEN(SOFT!F111)), ""h:mm AM/PM"")), """"),
  IFERROR(ARRAYFORMULA(TEXT(FILTER(BASE!F111, LEN(BASE!F111)), ""h:mm AM/PM"")), """&amp;"""),
  IFERROR(ARRAYFORMULA(TEXT(FILTER(ESPORTS!F111, LEN(ESPORTS!F111)), ""h:mm AM/PM"")), """")
)
"),"")</f>
        <v/>
      </c>
      <c r="J111" s="12" t="str">
        <f>IFERROR(__xludf.DUMMYFUNCTION("IFERROR(
 TEXTJOIN(
   CHAR(10) &amp; CHAR(10),
   TRUE,
   FILTER(
     FLATTEN({
       WSO!P111;
       MSO!P111;
       FH!P111;
       MGOLF!P111;
       Football!P111;
       WVB!P111;
       XC!P111;
       SWIMMING!P111;
       WTEN!P111;
       TF!P1"&amp;"11;
       WGOLF!P111;
       WBB!P111;
       MBB!P111;
       WLAX!P111;
       MLAX!P111;
       SOFT!P111;
       BASE!P111;
       ESPORTS!P111
     }),
     (FLATTEN({
       WSO!P111;
       MSO!P111;
       FH!P111;
       MGOLF!P111;
       Footb"&amp;"all!P111;
       WVB!P111;
       XC!P111;
       SWIMMING!P111;
       WTEN!P111;
       TF!P111;
       WGOLF!P111;
       WBB!P111;
       MBB!P111;
       WLAX!P111;
       MLAX!P111;
       SOFT!P111;
       BASE!P111;
       ESPORTS!P111
     }) &lt;&gt; "&amp;""""") *
     (FLATTEN({
       WSO!P111;
       MSO!P111;
       FH!P111;
       MGOLF!P111;
       Football!P111;
       WVB!P111;
       XC!P111;
       SWIMMING!P111;
       WTEN!P111;
       TF!P111;
       WGOLF!P111;
       WBB!P111;
       MBB!P111"&amp;";
       WLAX!P111;
       MLAX!P111;
       SOFT!P111;
       BASE!P111;
       ESPORTS!P111
     }) &lt;&gt; ""Status"")
   )
 ),
 """"
)
"),"")</f>
        <v/>
      </c>
    </row>
    <row r="112" ht="22.5" customHeight="1">
      <c r="A112" s="6">
        <v>111.0</v>
      </c>
      <c r="B112" s="11"/>
      <c r="C112" s="7">
        <v>46345.0</v>
      </c>
      <c r="D112" s="8" t="str">
        <f t="shared" si="1"/>
        <v>Thursday</v>
      </c>
      <c r="E112" s="9" t="str">
        <f>TEXTJOIN(
  CHAR(10) &amp; CHAR(10),
  TRUE,
  IFERROR(WSO!E112, ""),
  IFERROR(MSO!E112, ""),
  IFERROR(FH!E112, ""),
  IFERROR(MGOLF!E112, ""),
  IFERROR(Football!E112, ""),
  IFERROR(WVB!E112, ""),
  IFERROR(XC!E112, ""),
  IFERROR(SWIMMING!E112, ""),
  IFERROR(WTEN!E112, ""),
  IFERROR(TF!E112, ""),
  IFERROR(WGOLF!E112, ""),
  IFERROR(WBB!E112, ""),
  IFERROR(MBB!E112, ""),
  IFERROR(WLAX!E112, ""),
  IFERROR(MLAX!E112, ""),
  IFERROR(SOFT!E112, ""),
  IFERROR(BASE!E112, ""),
  IFERROR(ESPORTS!E112, "")
)
</f>
        <v/>
      </c>
      <c r="F112" s="10" t="str">
        <f>IFERROR(__xludf.DUMMYFUNCTION("TEXTJOIN(
  CHAR(10) &amp; CHAR(10),
  TRUE,
  IFERROR(TEXT(FILTER(WSO!F112, LEN(WSO!F112)), ""h:mm AM/PM""), """"),
  IFERROR(TEXT(FILTER(MSO!F112, LEN(MSO!F112)), ""h:mm AM/PM""), """"),
  IFERROR(TEXT(FILTER(FH!F112, LEN(FH!F112)), ""h:mm AM/PM""), """"),
"&amp;"  IFERROR(TEXT(FILTER(MGOLF!F112, LEN(MGOLF!F112)), ""h:mm AM/PM""), """"),
  IFERROR(TEXT(FILTER(Football!F112, LEN(Football!F112)), ""h:mm AM/PM""), """"),
  IFERROR(TEXT(FILTER(WVB!F112, LEN(WVB!F112)), ""h:mm AM/PM""), """"),
  IFERROR(TEXT(FILTER(XC!"&amp;"F112, LEN(XC!F112)), ""h:mm AM/PM""), """"),
  IFERROR(TEXT(FILTER(SWIMMING!F112, LEN(SWIMMING!F112)), ""h:mm AM/PM""), """"),
  IFERROR(TEXT(FILTER(WTEN!F112, LEN(WTEN!F112)), ""h:mm AM/PM""), """"),
  IFERROR(TEXT(FILTER(TF!F112, LEN(TF!F112)), ""h:mm A"&amp;"M/PM""), """"),
  IFERROR(TEXT(FILTER(WGOLF!F112, LEN(WGOLF!F112)), ""h:mm AM/PM""), """"),
  IFERROR(TEXT(FILTER(WBB!F112, LEN(WBB!F112)), ""h:mm AM/PM""), """"),
  IFERROR(TEXT(FILTER(MBB!F112, LEN(MBB!F112)), ""h:mm AM/PM""), """"),
  IFERROR(TEXT(FILT"&amp;"ER(WLAX!F112, LEN(WLAX!F112)), ""h:mm AM/PM""), """"),
  IFERROR(TEXT(FILTER(MLAX!F112, LEN(MLAX!F112)), ""h:mm AM/PM""), """"),
  IFERROR(TEXT(FILTER(SOFT!F112, LEN(SOFT!F112)), ""h:mm AM/PM""), """"),
  IFERROR(TEXT(FILTER(BASE!F112, LEN(BASE!F112)), """&amp;"h:mm AM/PM""), """"),
  IFERROR(TEXT(FILTER(ESPORTS!F112, LEN(ESPORTS!F112)), ""h:mm AM/PM""), """")
)
"),"")</f>
        <v/>
      </c>
      <c r="G112" s="11" t="str">
        <f>IFERROR(__xludf.DUMMYFUNCTION("TEXTJOIN(
  CHAR(10) &amp; CHAR(10),
  TRUE,
  IFERROR(FILTER(WSO!G112, LEN(WSO!G112)), """"),
  IFERROR(FILTER(MSO!G112, LEN(MSO!G112)), """"),
  IFERROR(FILTER(FH!G112, LEN(FH!G112)), """"),
  IFERROR(FILTER(MGOLF!G112, LEN(MGOLF!G112)), """"),
  IFERROR(FI"&amp;"LTER(Football!G112, LEN(Football!G112)), """"),
  IFERROR(FILTER(WVB!G112, LEN(WVB!G112)), """"),
  IFERROR(FILTER(XC!G112, LEN(XC!G112)), """"),
  IFERROR(FILTER(SWIMMING!G112, LEN(SWIMMING!G112)), """"),
  IFERROR(FILTER(WTEN!G112, LEN(WTEN!G112)), """""&amp;"),
  IFERROR(FILTER(TF!G112, LEN(TF!G112)), """"),
  IFERROR(FILTER(WGOLF!G112:G1000, LEN(WGOLF!G112)), """"),
  IFERROR(FILTER(WBB!G112, LEN(WBB!G112)), """"),
  IFERROR(FILTER(MBB!G112, LEN(MBB!G112)), """"),
  IFERROR(FILTER(WLAX!G112, LEN(WLAX!G112)),"&amp;" """"),
  IFERROR(FILTER(MLAX!G112, LEN(MLAX!G112)), """"),
  IFERROR(FILTER(SOFT!G112, LEN(SOFT!G112)), """"),
  IFERROR(FILTER(BASE!G112, LEN(BASE!G112)), """"),
  IFERROR(FILTER(ESPORTS!G112, LEN(ESPORTS!G112)), """")
)
"),"")</f>
        <v/>
      </c>
      <c r="H112" s="11" t="str">
        <f>IFERROR(__xludf.DUMMYFUNCTION("TEXTJOIN(
  CHAR(10) &amp; CHAR(10),
  TRUE,
  IFERROR(FILTER(WSO!H112, LEN(WSO!H112)), """"),
  IFERROR(FILTER(MSO!H112, LEN(MSO!H112)), """"),
  IFERROR(FILTER(FH!H112, LEN(FH!H112)), """"),
  IFERROR(FILTER(MGOLF!H112, LEN(MGOLF!H112)), """"),
  IFERROR(FI"&amp;"LTER(Football!H112, LEN(Football!H112)), """"),
  IFERROR(FILTER(WVB!H112, LEN(WVB!H112)), """"),
  IFERROR(FILTER(XC!H112, LEN(XC!H112)), """"),
  IFERROR(FILTER(SWIMMING!H112, LEN(SWIMMING!H112)), """"),
  IFERROR(FILTER(WTEN!H112, LEN(WTEN!H112)), """""&amp;"),
  IFERROR(FILTER(TF!H112, LEN(TF!H112)), """"),
  IFERROR(FILTER(WGOLF!H112, LEN(WGOLF!H112)), """"),
  IFERROR(FILTER(WBB!H112, LEN(WBB!H112)), """"),
  IFERROR(FILTER(MBB!H112, LEN(MBB!H112)), """"),
  IFERROR(FILTER(WLAX!H112, LEN(WLAX!H112)), """")"&amp;",
  IFERROR(FILTER(MLAX!H112, LEN(MLAX!H112)), """"),
  IFERROR(FILTER(SOFT!H112, LEN(SOFT!H112)), """"),
  IFERROR(FILTER(BASE!H112, LEN(BASE!H112)), """"),
  IFERROR(FILTER(ESPORTS!H112, LEN(ESPORTS!H112)), """")
)
"),"")</f>
        <v/>
      </c>
      <c r="I112" s="11" t="str">
        <f>IFERROR(__xludf.DUMMYFUNCTION("TEXTJOIN(
  CHAR(10) &amp; CHAR(10),
  TRUE,
  IFERROR(ARRAYFORMULA(TEXT(FILTER(WSO!F112, LEN(WSO!F112)), ""h:mm AM/PM"")), """"),
  IFERROR(ARRAYFORMULA(TEXT(FILTER(MSO!F112, LEN(MSO!F112)), ""h:mm AM/PM"")), """"),
  IFERROR(ARRAYFORMULA(TEXT(FILTER(FH!F112"&amp;", LEN(FH!F112)), ""h:mm AM/PM"")), """"),
  IFERROR(ARRAYFORMULA(TEXT(FILTER(MGOLF!F112, LEN(MGOLF!F112)), ""h:mm AM/PM"")), """"),
  IFERROR(ARRAYFORMULA(TEXT(FILTER(Football!F112, LEN(Football!F112)), ""h:mm AM/PM"")), """"),
  IFERROR(ARRAYFORMULA(TEXT"&amp;"(FILTER(WVB!F112, LEN(WVB!F112)), ""h:mm AM/PM"")), """"),
  IFERROR(ARRAYFORMULA(TEXT(FILTER(XC!F112, LEN(XC!F112)), ""h:mm AM/PM"")), """"),
  IFERROR(ARRAYFORMULA(TEXT(FILTER(SWIMMING!F112, LEN(SWIMMING!F112)), ""h:mm AM/PM"")), """"),
  IFERROR(ARRAYF"&amp;"ORMULA(TEXT(FILTER(WTEN!F112, LEN(WTEN!F112)), ""h:mm AM/PM"")), """"),
  IFERROR(ARRAYFORMULA(TEXT(FILTER(TF!F112, LEN(TF!F112)), ""h:mm AM/PM"")), """"),
  IFERROR(ARRAYFORMULA(TEXT(FILTER(WGOLF!F112, LEN(WGOLF!F112)), ""h:mm AM/PM"")), """"),
  IFERROR"&amp;"(ARRAYFORMULA(TEXT(FILTER(WBB!F112, LEN(WBB!F112)), ""h:mm AM/PM"")), """"),
  IFERROR(ARRAYFORMULA(TEXT(FILTER(MBB!F112, LEN(MBB!F112)), ""h:mm AM/PM"")), """"),
  IFERROR(ARRAYFORMULA(TEXT(FILTER(WLAX!F112, LEN(WLAX!F112)), ""h:mm AM/PM"")), """"),
  IF"&amp;"ERROR(ARRAYFORMULA(TEXT(FILTER(MLAX!F112, LEN(MLAX!F112)), ""h:mm AM/PM"")), """"),
  IFERROR(ARRAYFORMULA(TEXT(FILTER(SOFT!F112, LEN(SOFT!F112)), ""h:mm AM/PM"")), """"),
  IFERROR(ARRAYFORMULA(TEXT(FILTER(BASE!F112, LEN(BASE!F112)), ""h:mm AM/PM"")), """&amp;"""),
  IFERROR(ARRAYFORMULA(TEXT(FILTER(ESPORTS!F112, LEN(ESPORTS!F112)), ""h:mm AM/PM"")), """")
)
"),"")</f>
        <v/>
      </c>
      <c r="J112" s="12" t="str">
        <f>IFERROR(__xludf.DUMMYFUNCTION("IFERROR(
 TEXTJOIN(
   CHAR(10) &amp; CHAR(10),
   TRUE,
   FILTER(
     FLATTEN({
       WSO!P112;
       MSO!P112;
       FH!P112;
       MGOLF!P112;
       Football!P112;
       WVB!P112;
       XC!P112;
       SWIMMING!P112;
       WTEN!P112;
       TF!P1"&amp;"12;
       WGOLF!P112;
       WBB!P112;
       MBB!P112;
       WLAX!P112;
       MLAX!P112;
       SOFT!P112;
       BASE!P112;
       ESPORTS!P112
     }),
     (FLATTEN({
       WSO!P112;
       MSO!P112;
       FH!P112;
       MGOLF!P112;
       Footb"&amp;"all!P112;
       WVB!P112;
       XC!P112;
       SWIMMING!P112;
       WTEN!P112;
       TF!P112;
       WGOLF!P112;
       WBB!P112;
       MBB!P112;
       WLAX!P112;
       MLAX!P112;
       SOFT!P112;
       BASE!P112;
       ESPORTS!P112
     }) &lt;&gt; "&amp;""""") *
     (FLATTEN({
       WSO!P112;
       MSO!P112;
       FH!P112;
       MGOLF!P112;
       Football!P112;
       WVB!P112;
       XC!P112;
       SWIMMING!P112;
       WTEN!P112;
       TF!P112;
       WGOLF!P112;
       WBB!P112;
       MBB!P112"&amp;";
       WLAX!P112;
       MLAX!P112;
       SOFT!P112;
       BASE!P112;
       ESPORTS!P112
     }) &lt;&gt; ""Status"")
   )
 ),
 """"
)
"),"")</f>
        <v/>
      </c>
    </row>
    <row r="113" ht="22.5" customHeight="1">
      <c r="A113" s="6">
        <v>112.0</v>
      </c>
      <c r="B113" s="11"/>
      <c r="C113" s="7">
        <v>46346.0</v>
      </c>
      <c r="D113" s="8" t="str">
        <f t="shared" si="1"/>
        <v>Friday</v>
      </c>
      <c r="E113" s="9" t="str">
        <f>TEXTJOIN(
  CHAR(10) &amp; CHAR(10),
  TRUE,
  IFERROR(WSO!E113, ""),
  IFERROR(MSO!E113, ""),
  IFERROR(FH!E113, ""),
  IFERROR(MGOLF!E113, ""),
  IFERROR(Football!E113, ""),
  IFERROR(WVB!E113, ""),
  IFERROR(XC!E113, ""),
  IFERROR(SWIMMING!E113, ""),
  IFERROR(WTEN!E113, ""),
  IFERROR(TF!E113, ""),
  IFERROR(WGOLF!E113, ""),
  IFERROR(WBB!E113, ""),
  IFERROR(MBB!E113, ""),
  IFERROR(WLAX!E113, ""),
  IFERROR(MLAX!E113, ""),
  IFERROR(SOFT!E113, ""),
  IFERROR(BASE!E113, ""),
  IFERROR(ESPORTS!E113, "")
)
</f>
        <v/>
      </c>
      <c r="F113" s="10" t="str">
        <f>IFERROR(__xludf.DUMMYFUNCTION("TEXTJOIN(
  CHAR(10) &amp; CHAR(10),
  TRUE,
  IFERROR(TEXT(FILTER(WSO!F113, LEN(WSO!F113)), ""h:mm AM/PM""), """"),
  IFERROR(TEXT(FILTER(MSO!F113, LEN(MSO!F113)), ""h:mm AM/PM""), """"),
  IFERROR(TEXT(FILTER(FH!F113, LEN(FH!F113)), ""h:mm AM/PM""), """"),
"&amp;"  IFERROR(TEXT(FILTER(MGOLF!F113, LEN(MGOLF!F113)), ""h:mm AM/PM""), """"),
  IFERROR(TEXT(FILTER(Football!F113, LEN(Football!F113)), ""h:mm AM/PM""), """"),
  IFERROR(TEXT(FILTER(WVB!F113, LEN(WVB!F113)), ""h:mm AM/PM""), """"),
  IFERROR(TEXT(FILTER(XC!"&amp;"F113, LEN(XC!F113)), ""h:mm AM/PM""), """"),
  IFERROR(TEXT(FILTER(SWIMMING!F113, LEN(SWIMMING!F113)), ""h:mm AM/PM""), """"),
  IFERROR(TEXT(FILTER(WTEN!F113, LEN(WTEN!F113)), ""h:mm AM/PM""), """"),
  IFERROR(TEXT(FILTER(TF!F113, LEN(TF!F113)), ""h:mm A"&amp;"M/PM""), """"),
  IFERROR(TEXT(FILTER(WGOLF!F113, LEN(WGOLF!F113)), ""h:mm AM/PM""), """"),
  IFERROR(TEXT(FILTER(WBB!F113, LEN(WBB!F113)), ""h:mm AM/PM""), """"),
  IFERROR(TEXT(FILTER(MBB!F113, LEN(MBB!F113)), ""h:mm AM/PM""), """"),
  IFERROR(TEXT(FILT"&amp;"ER(WLAX!F113, LEN(WLAX!F113)), ""h:mm AM/PM""), """"),
  IFERROR(TEXT(FILTER(MLAX!F113, LEN(MLAX!F113)), ""h:mm AM/PM""), """"),
  IFERROR(TEXT(FILTER(SOFT!F113, LEN(SOFT!F113)), ""h:mm AM/PM""), """"),
  IFERROR(TEXT(FILTER(BASE!F113, LEN(BASE!F113)), """&amp;"h:mm AM/PM""), """"),
  IFERROR(TEXT(FILTER(ESPORTS!F113, LEN(ESPORTS!F113)), ""h:mm AM/PM""), """")
)
"),"")</f>
        <v/>
      </c>
      <c r="G113" s="11" t="str">
        <f>IFERROR(__xludf.DUMMYFUNCTION("TEXTJOIN(
  CHAR(10) &amp; CHAR(10),
  TRUE,
  IFERROR(FILTER(WSO!G113, LEN(WSO!G113)), """"),
  IFERROR(FILTER(MSO!G113, LEN(MSO!G113)), """"),
  IFERROR(FILTER(FH!G113, LEN(FH!G113)), """"),
  IFERROR(FILTER(MGOLF!G113, LEN(MGOLF!G113)), """"),
  IFERROR(FI"&amp;"LTER(Football!G113, LEN(Football!G113)), """"),
  IFERROR(FILTER(WVB!G113, LEN(WVB!G113)), """"),
  IFERROR(FILTER(XC!G113, LEN(XC!G113)), """"),
  IFERROR(FILTER(SWIMMING!G113, LEN(SWIMMING!G113)), """"),
  IFERROR(FILTER(WTEN!G113, LEN(WTEN!G113)), """""&amp;"),
  IFERROR(FILTER(TF!G113, LEN(TF!G113)), """"),
  IFERROR(FILTER(WGOLF!G113:G1000, LEN(WGOLF!G113)), """"),
  IFERROR(FILTER(WBB!G113, LEN(WBB!G113)), """"),
  IFERROR(FILTER(MBB!G113, LEN(MBB!G113)), """"),
  IFERROR(FILTER(WLAX!G113, LEN(WLAX!G113)),"&amp;" """"),
  IFERROR(FILTER(MLAX!G113, LEN(MLAX!G113)), """"),
  IFERROR(FILTER(SOFT!G113, LEN(SOFT!G113)), """"),
  IFERROR(FILTER(BASE!G113, LEN(BASE!G113)), """"),
  IFERROR(FILTER(ESPORTS!G113, LEN(ESPORTS!G113)), """")
)
"),"")</f>
        <v/>
      </c>
      <c r="H113" s="11" t="str">
        <f>IFERROR(__xludf.DUMMYFUNCTION("TEXTJOIN(
  CHAR(10) &amp; CHAR(10),
  TRUE,
  IFERROR(FILTER(WSO!H113, LEN(WSO!H113)), """"),
  IFERROR(FILTER(MSO!H113, LEN(MSO!H113)), """"),
  IFERROR(FILTER(FH!H113, LEN(FH!H113)), """"),
  IFERROR(FILTER(MGOLF!H113, LEN(MGOLF!H113)), """"),
  IFERROR(FI"&amp;"LTER(Football!H113, LEN(Football!H113)), """"),
  IFERROR(FILTER(WVB!H113, LEN(WVB!H113)), """"),
  IFERROR(FILTER(XC!H113, LEN(XC!H113)), """"),
  IFERROR(FILTER(SWIMMING!H113, LEN(SWIMMING!H113)), """"),
  IFERROR(FILTER(WTEN!H113, LEN(WTEN!H113)), """""&amp;"),
  IFERROR(FILTER(TF!H113, LEN(TF!H113)), """"),
  IFERROR(FILTER(WGOLF!H113, LEN(WGOLF!H113)), """"),
  IFERROR(FILTER(WBB!H113, LEN(WBB!H113)), """"),
  IFERROR(FILTER(MBB!H113, LEN(MBB!H113)), """"),
  IFERROR(FILTER(WLAX!H113, LEN(WLAX!H113)), """")"&amp;",
  IFERROR(FILTER(MLAX!H113, LEN(MLAX!H113)), """"),
  IFERROR(FILTER(SOFT!H113, LEN(SOFT!H113)), """"),
  IFERROR(FILTER(BASE!H113, LEN(BASE!H113)), """"),
  IFERROR(FILTER(ESPORTS!H113, LEN(ESPORTS!H113)), """")
)
"),"")</f>
        <v/>
      </c>
      <c r="I113" s="11" t="str">
        <f>IFERROR(__xludf.DUMMYFUNCTION("TEXTJOIN(
  CHAR(10) &amp; CHAR(10),
  TRUE,
  IFERROR(ARRAYFORMULA(TEXT(FILTER(WSO!F113, LEN(WSO!F113)), ""h:mm AM/PM"")), """"),
  IFERROR(ARRAYFORMULA(TEXT(FILTER(MSO!F113, LEN(MSO!F113)), ""h:mm AM/PM"")), """"),
  IFERROR(ARRAYFORMULA(TEXT(FILTER(FH!F113"&amp;", LEN(FH!F113)), ""h:mm AM/PM"")), """"),
  IFERROR(ARRAYFORMULA(TEXT(FILTER(MGOLF!F113, LEN(MGOLF!F113)), ""h:mm AM/PM"")), """"),
  IFERROR(ARRAYFORMULA(TEXT(FILTER(Football!F113, LEN(Football!F113)), ""h:mm AM/PM"")), """"),
  IFERROR(ARRAYFORMULA(TEXT"&amp;"(FILTER(WVB!F113, LEN(WVB!F113)), ""h:mm AM/PM"")), """"),
  IFERROR(ARRAYFORMULA(TEXT(FILTER(XC!F113, LEN(XC!F113)), ""h:mm AM/PM"")), """"),
  IFERROR(ARRAYFORMULA(TEXT(FILTER(SWIMMING!F113, LEN(SWIMMING!F113)), ""h:mm AM/PM"")), """"),
  IFERROR(ARRAYF"&amp;"ORMULA(TEXT(FILTER(WTEN!F113, LEN(WTEN!F113)), ""h:mm AM/PM"")), """"),
  IFERROR(ARRAYFORMULA(TEXT(FILTER(TF!F113, LEN(TF!F113)), ""h:mm AM/PM"")), """"),
  IFERROR(ARRAYFORMULA(TEXT(FILTER(WGOLF!F113, LEN(WGOLF!F113)), ""h:mm AM/PM"")), """"),
  IFERROR"&amp;"(ARRAYFORMULA(TEXT(FILTER(WBB!F113, LEN(WBB!F113)), ""h:mm AM/PM"")), """"),
  IFERROR(ARRAYFORMULA(TEXT(FILTER(MBB!F113, LEN(MBB!F113)), ""h:mm AM/PM"")), """"),
  IFERROR(ARRAYFORMULA(TEXT(FILTER(WLAX!F113, LEN(WLAX!F113)), ""h:mm AM/PM"")), """"),
  IF"&amp;"ERROR(ARRAYFORMULA(TEXT(FILTER(MLAX!F113, LEN(MLAX!F113)), ""h:mm AM/PM"")), """"),
  IFERROR(ARRAYFORMULA(TEXT(FILTER(SOFT!F113, LEN(SOFT!F113)), ""h:mm AM/PM"")), """"),
  IFERROR(ARRAYFORMULA(TEXT(FILTER(BASE!F113, LEN(BASE!F113)), ""h:mm AM/PM"")), """&amp;"""),
  IFERROR(ARRAYFORMULA(TEXT(FILTER(ESPORTS!F113, LEN(ESPORTS!F113)), ""h:mm AM/PM"")), """")
)
"),"")</f>
        <v/>
      </c>
      <c r="J113" s="12" t="str">
        <f>IFERROR(__xludf.DUMMYFUNCTION("IFERROR(
 TEXTJOIN(
   CHAR(10) &amp; CHAR(10),
   TRUE,
   FILTER(
     FLATTEN({
       WSO!P113;
       MSO!P113;
       FH!P113;
       MGOLF!P113;
       Football!P113;
       WVB!P113;
       XC!P113;
       SWIMMING!P113;
       WTEN!P113;
       TF!P1"&amp;"13;
       WGOLF!P113;
       WBB!P113;
       MBB!P113;
       WLAX!P113;
       MLAX!P113;
       SOFT!P113;
       BASE!P113;
       ESPORTS!P113
     }),
     (FLATTEN({
       WSO!P113;
       MSO!P113;
       FH!P113;
       MGOLF!P113;
       Footb"&amp;"all!P113;
       WVB!P113;
       XC!P113;
       SWIMMING!P113;
       WTEN!P113;
       TF!P113;
       WGOLF!P113;
       WBB!P113;
       MBB!P113;
       WLAX!P113;
       MLAX!P113;
       SOFT!P113;
       BASE!P113;
       ESPORTS!P113
     }) &lt;&gt; "&amp;""""") *
     (FLATTEN({
       WSO!P113;
       MSO!P113;
       FH!P113;
       MGOLF!P113;
       Football!P113;
       WVB!P113;
       XC!P113;
       SWIMMING!P113;
       WTEN!P113;
       TF!P113;
       WGOLF!P113;
       WBB!P113;
       MBB!P113"&amp;";
       WLAX!P113;
       MLAX!P113;
       SOFT!P113;
       BASE!P113;
       ESPORTS!P113
     }) &lt;&gt; ""Status"")
   )
 ),
 """"
)
"),"")</f>
        <v/>
      </c>
    </row>
    <row r="114" ht="22.5" customHeight="1">
      <c r="A114" s="6">
        <v>113.0</v>
      </c>
      <c r="B114" s="11"/>
      <c r="C114" s="7">
        <v>46347.0</v>
      </c>
      <c r="D114" s="8" t="str">
        <f t="shared" si="1"/>
        <v>Saturday</v>
      </c>
      <c r="E114" s="9" t="str">
        <f>TEXTJOIN(
  CHAR(10) &amp; CHAR(10),
  TRUE,
  IFERROR(WSO!E114, ""),
  IFERROR(MSO!E114, ""),
  IFERROR(FH!E114, ""),
  IFERROR(MGOLF!E114, ""),
  IFERROR(Football!E114, ""),
  IFERROR(WVB!E114, ""),
  IFERROR(XC!E114, ""),
  IFERROR(SWIMMING!E114, ""),
  IFERROR(WTEN!E114, ""),
  IFERROR(TF!E114, ""),
  IFERROR(WGOLF!E114, ""),
  IFERROR(WBB!E114, ""),
  IFERROR(MBB!E114, ""),
  IFERROR(WLAX!E114, ""),
  IFERROR(MLAX!E114, ""),
  IFERROR(SOFT!E114, ""),
  IFERROR(BASE!E114, ""),
  IFERROR(ESPORTS!E114, "")
)
</f>
        <v/>
      </c>
      <c r="F114" s="10" t="str">
        <f>IFERROR(__xludf.DUMMYFUNCTION("TEXTJOIN(
  CHAR(10) &amp; CHAR(10),
  TRUE,
  IFERROR(TEXT(FILTER(WSO!F114, LEN(WSO!F114)), ""h:mm AM/PM""), """"),
  IFERROR(TEXT(FILTER(MSO!F114, LEN(MSO!F114)), ""h:mm AM/PM""), """"),
  IFERROR(TEXT(FILTER(FH!F114, LEN(FH!F114)), ""h:mm AM/PM""), """"),
"&amp;"  IFERROR(TEXT(FILTER(MGOLF!F114, LEN(MGOLF!F114)), ""h:mm AM/PM""), """"),
  IFERROR(TEXT(FILTER(Football!F114, LEN(Football!F114)), ""h:mm AM/PM""), """"),
  IFERROR(TEXT(FILTER(WVB!F114, LEN(WVB!F114)), ""h:mm AM/PM""), """"),
  IFERROR(TEXT(FILTER(XC!"&amp;"F114, LEN(XC!F114)), ""h:mm AM/PM""), """"),
  IFERROR(TEXT(FILTER(SWIMMING!F114, LEN(SWIMMING!F114)), ""h:mm AM/PM""), """"),
  IFERROR(TEXT(FILTER(WTEN!F114, LEN(WTEN!F114)), ""h:mm AM/PM""), """"),
  IFERROR(TEXT(FILTER(TF!F114, LEN(TF!F114)), ""h:mm A"&amp;"M/PM""), """"),
  IFERROR(TEXT(FILTER(WGOLF!F114, LEN(WGOLF!F114)), ""h:mm AM/PM""), """"),
  IFERROR(TEXT(FILTER(WBB!F114, LEN(WBB!F114)), ""h:mm AM/PM""), """"),
  IFERROR(TEXT(FILTER(MBB!F114, LEN(MBB!F114)), ""h:mm AM/PM""), """"),
  IFERROR(TEXT(FILT"&amp;"ER(WLAX!F114, LEN(WLAX!F114)), ""h:mm AM/PM""), """"),
  IFERROR(TEXT(FILTER(MLAX!F114, LEN(MLAX!F114)), ""h:mm AM/PM""), """"),
  IFERROR(TEXT(FILTER(SOFT!F114, LEN(SOFT!F114)), ""h:mm AM/PM""), """"),
  IFERROR(TEXT(FILTER(BASE!F114, LEN(BASE!F114)), """&amp;"h:mm AM/PM""), """"),
  IFERROR(TEXT(FILTER(ESPORTS!F114, LEN(ESPORTS!F114)), ""h:mm AM/PM""), """")
)
"),"")</f>
        <v/>
      </c>
      <c r="G114" s="11" t="str">
        <f>IFERROR(__xludf.DUMMYFUNCTION("TEXTJOIN(
  CHAR(10) &amp; CHAR(10),
  TRUE,
  IFERROR(FILTER(WSO!G114, LEN(WSO!G114)), """"),
  IFERROR(FILTER(MSO!G114, LEN(MSO!G114)), """"),
  IFERROR(FILTER(FH!G114, LEN(FH!G114)), """"),
  IFERROR(FILTER(MGOLF!G114, LEN(MGOLF!G114)), """"),
  IFERROR(FI"&amp;"LTER(Football!G114, LEN(Football!G114)), """"),
  IFERROR(FILTER(WVB!G114, LEN(WVB!G114)), """"),
  IFERROR(FILTER(XC!G114, LEN(XC!G114)), """"),
  IFERROR(FILTER(SWIMMING!G114, LEN(SWIMMING!G114)), """"),
  IFERROR(FILTER(WTEN!G114, LEN(WTEN!G114)), """""&amp;"),
  IFERROR(FILTER(TF!G114, LEN(TF!G114)), """"),
  IFERROR(FILTER(WGOLF!G114:G1000, LEN(WGOLF!G114)), """"),
  IFERROR(FILTER(WBB!G114, LEN(WBB!G114)), """"),
  IFERROR(FILTER(MBB!G114, LEN(MBB!G114)), """"),
  IFERROR(FILTER(WLAX!G114, LEN(WLAX!G114)),"&amp;" """"),
  IFERROR(FILTER(MLAX!G114, LEN(MLAX!G114)), """"),
  IFERROR(FILTER(SOFT!G114, LEN(SOFT!G114)), """"),
  IFERROR(FILTER(BASE!G114, LEN(BASE!G114)), """"),
  IFERROR(FILTER(ESPORTS!G114, LEN(ESPORTS!G114)), """")
)
"),"")</f>
        <v/>
      </c>
      <c r="H114" s="11" t="str">
        <f>IFERROR(__xludf.DUMMYFUNCTION("TEXTJOIN(
  CHAR(10) &amp; CHAR(10),
  TRUE,
  IFERROR(FILTER(WSO!H114, LEN(WSO!H114)), """"),
  IFERROR(FILTER(MSO!H114, LEN(MSO!H114)), """"),
  IFERROR(FILTER(FH!H114, LEN(FH!H114)), """"),
  IFERROR(FILTER(MGOLF!H114, LEN(MGOLF!H114)), """"),
  IFERROR(FI"&amp;"LTER(Football!H114, LEN(Football!H114)), """"),
  IFERROR(FILTER(WVB!H114, LEN(WVB!H114)), """"),
  IFERROR(FILTER(XC!H114, LEN(XC!H114)), """"),
  IFERROR(FILTER(SWIMMING!H114, LEN(SWIMMING!H114)), """"),
  IFERROR(FILTER(WTEN!H114, LEN(WTEN!H114)), """""&amp;"),
  IFERROR(FILTER(TF!H114, LEN(TF!H114)), """"),
  IFERROR(FILTER(WGOLF!H114, LEN(WGOLF!H114)), """"),
  IFERROR(FILTER(WBB!H114, LEN(WBB!H114)), """"),
  IFERROR(FILTER(MBB!H114, LEN(MBB!H114)), """"),
  IFERROR(FILTER(WLAX!H114, LEN(WLAX!H114)), """")"&amp;",
  IFERROR(FILTER(MLAX!H114, LEN(MLAX!H114)), """"),
  IFERROR(FILTER(SOFT!H114, LEN(SOFT!H114)), """"),
  IFERROR(FILTER(BASE!H114, LEN(BASE!H114)), """"),
  IFERROR(FILTER(ESPORTS!H114, LEN(ESPORTS!H114)), """")
)
"),"")</f>
        <v/>
      </c>
      <c r="I114" s="11" t="str">
        <f>IFERROR(__xludf.DUMMYFUNCTION("TEXTJOIN(
  CHAR(10) &amp; CHAR(10),
  TRUE,
  IFERROR(ARRAYFORMULA(TEXT(FILTER(WSO!F114, LEN(WSO!F114)), ""h:mm AM/PM"")), """"),
  IFERROR(ARRAYFORMULA(TEXT(FILTER(MSO!F114, LEN(MSO!F114)), ""h:mm AM/PM"")), """"),
  IFERROR(ARRAYFORMULA(TEXT(FILTER(FH!F114"&amp;", LEN(FH!F114)), ""h:mm AM/PM"")), """"),
  IFERROR(ARRAYFORMULA(TEXT(FILTER(MGOLF!F114, LEN(MGOLF!F114)), ""h:mm AM/PM"")), """"),
  IFERROR(ARRAYFORMULA(TEXT(FILTER(Football!F114, LEN(Football!F114)), ""h:mm AM/PM"")), """"),
  IFERROR(ARRAYFORMULA(TEXT"&amp;"(FILTER(WVB!F114, LEN(WVB!F114)), ""h:mm AM/PM"")), """"),
  IFERROR(ARRAYFORMULA(TEXT(FILTER(XC!F114, LEN(XC!F114)), ""h:mm AM/PM"")), """"),
  IFERROR(ARRAYFORMULA(TEXT(FILTER(SWIMMING!F114, LEN(SWIMMING!F114)), ""h:mm AM/PM"")), """"),
  IFERROR(ARRAYF"&amp;"ORMULA(TEXT(FILTER(WTEN!F114, LEN(WTEN!F114)), ""h:mm AM/PM"")), """"),
  IFERROR(ARRAYFORMULA(TEXT(FILTER(TF!F114, LEN(TF!F114)), ""h:mm AM/PM"")), """"),
  IFERROR(ARRAYFORMULA(TEXT(FILTER(WGOLF!F114, LEN(WGOLF!F114)), ""h:mm AM/PM"")), """"),
  IFERROR"&amp;"(ARRAYFORMULA(TEXT(FILTER(WBB!F114, LEN(WBB!F114)), ""h:mm AM/PM"")), """"),
  IFERROR(ARRAYFORMULA(TEXT(FILTER(MBB!F114, LEN(MBB!F114)), ""h:mm AM/PM"")), """"),
  IFERROR(ARRAYFORMULA(TEXT(FILTER(WLAX!F114, LEN(WLAX!F114)), ""h:mm AM/PM"")), """"),
  IF"&amp;"ERROR(ARRAYFORMULA(TEXT(FILTER(MLAX!F114, LEN(MLAX!F114)), ""h:mm AM/PM"")), """"),
  IFERROR(ARRAYFORMULA(TEXT(FILTER(SOFT!F114, LEN(SOFT!F114)), ""h:mm AM/PM"")), """"),
  IFERROR(ARRAYFORMULA(TEXT(FILTER(BASE!F114, LEN(BASE!F114)), ""h:mm AM/PM"")), """&amp;"""),
  IFERROR(ARRAYFORMULA(TEXT(FILTER(ESPORTS!F114, LEN(ESPORTS!F114)), ""h:mm AM/PM"")), """")
)
"),"")</f>
        <v/>
      </c>
      <c r="J114" s="12" t="str">
        <f>IFERROR(__xludf.DUMMYFUNCTION("IFERROR(
 TEXTJOIN(
   CHAR(10) &amp; CHAR(10),
   TRUE,
   FILTER(
     FLATTEN({
       WSO!P114;
       MSO!P114;
       FH!P114;
       MGOLF!P114;
       Football!P114;
       WVB!P114;
       XC!P114;
       SWIMMING!P114;
       WTEN!P114;
       TF!P1"&amp;"14;
       WGOLF!P114;
       WBB!P114;
       MBB!P114;
       WLAX!P114;
       MLAX!P114;
       SOFT!P114;
       BASE!P114;
       ESPORTS!P114
     }),
     (FLATTEN({
       WSO!P114;
       MSO!P114;
       FH!P114;
       MGOLF!P114;
       Footb"&amp;"all!P114;
       WVB!P114;
       XC!P114;
       SWIMMING!P114;
       WTEN!P114;
       TF!P114;
       WGOLF!P114;
       WBB!P114;
       MBB!P114;
       WLAX!P114;
       MLAX!P114;
       SOFT!P114;
       BASE!P114;
       ESPORTS!P114
     }) &lt;&gt; "&amp;""""") *
     (FLATTEN({
       WSO!P114;
       MSO!P114;
       FH!P114;
       MGOLF!P114;
       Football!P114;
       WVB!P114;
       XC!P114;
       SWIMMING!P114;
       WTEN!P114;
       TF!P114;
       WGOLF!P114;
       WBB!P114;
       MBB!P114"&amp;";
       WLAX!P114;
       MLAX!P114;
       SOFT!P114;
       BASE!P114;
       ESPORTS!P114
     }) &lt;&gt; ""Status"")
   )
 ),
 """"
)
"),"")</f>
        <v/>
      </c>
    </row>
    <row r="115" ht="22.5" customHeight="1">
      <c r="A115" s="6">
        <v>114.0</v>
      </c>
      <c r="B115" s="11"/>
      <c r="C115" s="7">
        <v>46348.0</v>
      </c>
      <c r="D115" s="8" t="str">
        <f t="shared" si="1"/>
        <v>Sunday</v>
      </c>
      <c r="E115" s="9" t="str">
        <f>TEXTJOIN(
  CHAR(10) &amp; CHAR(10),
  TRUE,
  IFERROR(WSO!E115, ""),
  IFERROR(MSO!E115, ""),
  IFERROR(FH!E115, ""),
  IFERROR(MGOLF!E115, ""),
  IFERROR(Football!E115, ""),
  IFERROR(WVB!E115, ""),
  IFERROR(XC!E115, ""),
  IFERROR(SWIMMING!E115, ""),
  IFERROR(WTEN!E115, ""),
  IFERROR(TF!E115, ""),
  IFERROR(WGOLF!E115, ""),
  IFERROR(WBB!E115, ""),
  IFERROR(MBB!E115, ""),
  IFERROR(WLAX!E115, ""),
  IFERROR(MLAX!E115, ""),
  IFERROR(SOFT!E115, ""),
  IFERROR(BASE!E115, ""),
  IFERROR(ESPORTS!E115, "")
)
</f>
        <v/>
      </c>
      <c r="F115" s="10" t="str">
        <f>IFERROR(__xludf.DUMMYFUNCTION("TEXTJOIN(
  CHAR(10) &amp; CHAR(10),
  TRUE,
  IFERROR(TEXT(FILTER(WSO!F115, LEN(WSO!F115)), ""h:mm AM/PM""), """"),
  IFERROR(TEXT(FILTER(MSO!F115, LEN(MSO!F115)), ""h:mm AM/PM""), """"),
  IFERROR(TEXT(FILTER(FH!F115, LEN(FH!F115)), ""h:mm AM/PM""), """"),
"&amp;"  IFERROR(TEXT(FILTER(MGOLF!F115, LEN(MGOLF!F115)), ""h:mm AM/PM""), """"),
  IFERROR(TEXT(FILTER(Football!F115, LEN(Football!F115)), ""h:mm AM/PM""), """"),
  IFERROR(TEXT(FILTER(WVB!F115, LEN(WVB!F115)), ""h:mm AM/PM""), """"),
  IFERROR(TEXT(FILTER(XC!"&amp;"F115, LEN(XC!F115)), ""h:mm AM/PM""), """"),
  IFERROR(TEXT(FILTER(SWIMMING!F115, LEN(SWIMMING!F115)), ""h:mm AM/PM""), """"),
  IFERROR(TEXT(FILTER(WTEN!F115, LEN(WTEN!F115)), ""h:mm AM/PM""), """"),
  IFERROR(TEXT(FILTER(TF!F115, LEN(TF!F115)), ""h:mm A"&amp;"M/PM""), """"),
  IFERROR(TEXT(FILTER(WGOLF!F115, LEN(WGOLF!F115)), ""h:mm AM/PM""), """"),
  IFERROR(TEXT(FILTER(WBB!F115, LEN(WBB!F115)), ""h:mm AM/PM""), """"),
  IFERROR(TEXT(FILTER(MBB!F115, LEN(MBB!F115)), ""h:mm AM/PM""), """"),
  IFERROR(TEXT(FILT"&amp;"ER(WLAX!F115, LEN(WLAX!F115)), ""h:mm AM/PM""), """"),
  IFERROR(TEXT(FILTER(MLAX!F115, LEN(MLAX!F115)), ""h:mm AM/PM""), """"),
  IFERROR(TEXT(FILTER(SOFT!F115, LEN(SOFT!F115)), ""h:mm AM/PM""), """"),
  IFERROR(TEXT(FILTER(BASE!F115, LEN(BASE!F115)), """&amp;"h:mm AM/PM""), """"),
  IFERROR(TEXT(FILTER(ESPORTS!F115, LEN(ESPORTS!F115)), ""h:mm AM/PM""), """")
)
"),"")</f>
        <v/>
      </c>
      <c r="G115" s="11" t="str">
        <f>IFERROR(__xludf.DUMMYFUNCTION("TEXTJOIN(
  CHAR(10) &amp; CHAR(10),
  TRUE,
  IFERROR(FILTER(WSO!G115, LEN(WSO!G115)), """"),
  IFERROR(FILTER(MSO!G115, LEN(MSO!G115)), """"),
  IFERROR(FILTER(FH!G115, LEN(FH!G115)), """"),
  IFERROR(FILTER(MGOLF!G115, LEN(MGOLF!G115)), """"),
  IFERROR(FI"&amp;"LTER(Football!G115, LEN(Football!G115)), """"),
  IFERROR(FILTER(WVB!G115, LEN(WVB!G115)), """"),
  IFERROR(FILTER(XC!G115, LEN(XC!G115)), """"),
  IFERROR(FILTER(SWIMMING!G115, LEN(SWIMMING!G115)), """"),
  IFERROR(FILTER(WTEN!G115, LEN(WTEN!G115)), """""&amp;"),
  IFERROR(FILTER(TF!G115, LEN(TF!G115)), """"),
  IFERROR(FILTER(WGOLF!G115:G1000, LEN(WGOLF!G115)), """"),
  IFERROR(FILTER(WBB!G115, LEN(WBB!G115)), """"),
  IFERROR(FILTER(MBB!G115, LEN(MBB!G115)), """"),
  IFERROR(FILTER(WLAX!G115, LEN(WLAX!G115)),"&amp;" """"),
  IFERROR(FILTER(MLAX!G115, LEN(MLAX!G115)), """"),
  IFERROR(FILTER(SOFT!G115, LEN(SOFT!G115)), """"),
  IFERROR(FILTER(BASE!G115, LEN(BASE!G115)), """"),
  IFERROR(FILTER(ESPORTS!G115, LEN(ESPORTS!G115)), """")
)
"),"")</f>
        <v/>
      </c>
      <c r="H115" s="11" t="str">
        <f>IFERROR(__xludf.DUMMYFUNCTION("TEXTJOIN(
  CHAR(10) &amp; CHAR(10),
  TRUE,
  IFERROR(FILTER(WSO!H115, LEN(WSO!H115)), """"),
  IFERROR(FILTER(MSO!H115, LEN(MSO!H115)), """"),
  IFERROR(FILTER(FH!H115, LEN(FH!H115)), """"),
  IFERROR(FILTER(MGOLF!H115, LEN(MGOLF!H115)), """"),
  IFERROR(FI"&amp;"LTER(Football!H115, LEN(Football!H115)), """"),
  IFERROR(FILTER(WVB!H115, LEN(WVB!H115)), """"),
  IFERROR(FILTER(XC!H115, LEN(XC!H115)), """"),
  IFERROR(FILTER(SWIMMING!H115, LEN(SWIMMING!H115)), """"),
  IFERROR(FILTER(WTEN!H115, LEN(WTEN!H115)), """""&amp;"),
  IFERROR(FILTER(TF!H115, LEN(TF!H115)), """"),
  IFERROR(FILTER(WGOLF!H115, LEN(WGOLF!H115)), """"),
  IFERROR(FILTER(WBB!H115, LEN(WBB!H115)), """"),
  IFERROR(FILTER(MBB!H115, LEN(MBB!H115)), """"),
  IFERROR(FILTER(WLAX!H115, LEN(WLAX!H115)), """")"&amp;",
  IFERROR(FILTER(MLAX!H115, LEN(MLAX!H115)), """"),
  IFERROR(FILTER(SOFT!H115, LEN(SOFT!H115)), """"),
  IFERROR(FILTER(BASE!H115, LEN(BASE!H115)), """"),
  IFERROR(FILTER(ESPORTS!H115, LEN(ESPORTS!H115)), """")
)
"),"")</f>
        <v/>
      </c>
      <c r="I115" s="11" t="str">
        <f>IFERROR(__xludf.DUMMYFUNCTION("TEXTJOIN(
  CHAR(10) &amp; CHAR(10),
  TRUE,
  IFERROR(ARRAYFORMULA(TEXT(FILTER(WSO!F115, LEN(WSO!F115)), ""h:mm AM/PM"")), """"),
  IFERROR(ARRAYFORMULA(TEXT(FILTER(MSO!F115, LEN(MSO!F115)), ""h:mm AM/PM"")), """"),
  IFERROR(ARRAYFORMULA(TEXT(FILTER(FH!F115"&amp;", LEN(FH!F115)), ""h:mm AM/PM"")), """"),
  IFERROR(ARRAYFORMULA(TEXT(FILTER(MGOLF!F115, LEN(MGOLF!F115)), ""h:mm AM/PM"")), """"),
  IFERROR(ARRAYFORMULA(TEXT(FILTER(Football!F115, LEN(Football!F115)), ""h:mm AM/PM"")), """"),
  IFERROR(ARRAYFORMULA(TEXT"&amp;"(FILTER(WVB!F115, LEN(WVB!F115)), ""h:mm AM/PM"")), """"),
  IFERROR(ARRAYFORMULA(TEXT(FILTER(XC!F115, LEN(XC!F115)), ""h:mm AM/PM"")), """"),
  IFERROR(ARRAYFORMULA(TEXT(FILTER(SWIMMING!F115, LEN(SWIMMING!F115)), ""h:mm AM/PM"")), """"),
  IFERROR(ARRAYF"&amp;"ORMULA(TEXT(FILTER(WTEN!F115, LEN(WTEN!F115)), ""h:mm AM/PM"")), """"),
  IFERROR(ARRAYFORMULA(TEXT(FILTER(TF!F115, LEN(TF!F115)), ""h:mm AM/PM"")), """"),
  IFERROR(ARRAYFORMULA(TEXT(FILTER(WGOLF!F115, LEN(WGOLF!F115)), ""h:mm AM/PM"")), """"),
  IFERROR"&amp;"(ARRAYFORMULA(TEXT(FILTER(WBB!F115, LEN(WBB!F115)), ""h:mm AM/PM"")), """"),
  IFERROR(ARRAYFORMULA(TEXT(FILTER(MBB!F115, LEN(MBB!F115)), ""h:mm AM/PM"")), """"),
  IFERROR(ARRAYFORMULA(TEXT(FILTER(WLAX!F115, LEN(WLAX!F115)), ""h:mm AM/PM"")), """"),
  IF"&amp;"ERROR(ARRAYFORMULA(TEXT(FILTER(MLAX!F115, LEN(MLAX!F115)), ""h:mm AM/PM"")), """"),
  IFERROR(ARRAYFORMULA(TEXT(FILTER(SOFT!F115, LEN(SOFT!F115)), ""h:mm AM/PM"")), """"),
  IFERROR(ARRAYFORMULA(TEXT(FILTER(BASE!F115, LEN(BASE!F115)), ""h:mm AM/PM"")), """&amp;"""),
  IFERROR(ARRAYFORMULA(TEXT(FILTER(ESPORTS!F115, LEN(ESPORTS!F115)), ""h:mm AM/PM"")), """")
)
"),"")</f>
        <v/>
      </c>
      <c r="J115" s="12" t="str">
        <f>IFERROR(__xludf.DUMMYFUNCTION("IFERROR(
 TEXTJOIN(
   CHAR(10) &amp; CHAR(10),
   TRUE,
   FILTER(
     FLATTEN({
       WSO!P115;
       MSO!P115;
       FH!P115;
       MGOLF!P115;
       Football!P115;
       WVB!P115;
       XC!P115;
       SWIMMING!P115;
       WTEN!P115;
       TF!P1"&amp;"15;
       WGOLF!P115;
       WBB!P115;
       MBB!P115;
       WLAX!P115;
       MLAX!P115;
       SOFT!P115;
       BASE!P115;
       ESPORTS!P115
     }),
     (FLATTEN({
       WSO!P115;
       MSO!P115;
       FH!P115;
       MGOLF!P115;
       Footb"&amp;"all!P115;
       WVB!P115;
       XC!P115;
       SWIMMING!P115;
       WTEN!P115;
       TF!P115;
       WGOLF!P115;
       WBB!P115;
       MBB!P115;
       WLAX!P115;
       MLAX!P115;
       SOFT!P115;
       BASE!P115;
       ESPORTS!P115
     }) &lt;&gt; "&amp;""""") *
     (FLATTEN({
       WSO!P115;
       MSO!P115;
       FH!P115;
       MGOLF!P115;
       Football!P115;
       WVB!P115;
       XC!P115;
       SWIMMING!P115;
       WTEN!P115;
       TF!P115;
       WGOLF!P115;
       WBB!P115;
       MBB!P115"&amp;";
       WLAX!P115;
       MLAX!P115;
       SOFT!P115;
       BASE!P115;
       ESPORTS!P115
     }) &lt;&gt; ""Status"")
   )
 ),
 """"
)
"),"")</f>
        <v/>
      </c>
    </row>
    <row r="116" ht="22.5" customHeight="1">
      <c r="A116" s="6">
        <v>115.0</v>
      </c>
      <c r="B116" s="11"/>
      <c r="C116" s="7">
        <v>46349.0</v>
      </c>
      <c r="D116" s="8" t="str">
        <f t="shared" si="1"/>
        <v>Monday</v>
      </c>
      <c r="E116" s="9" t="str">
        <f>TEXTJOIN(
  CHAR(10) &amp; CHAR(10),
  TRUE,
  IFERROR(WSO!E116, ""),
  IFERROR(MSO!E116, ""),
  IFERROR(FH!E116, ""),
  IFERROR(MGOLF!E116, ""),
  IFERROR(Football!E116, ""),
  IFERROR(WVB!E116, ""),
  IFERROR(XC!E116, ""),
  IFERROR(SWIMMING!E116, ""),
  IFERROR(WTEN!E116, ""),
  IFERROR(TF!E116, ""),
  IFERROR(WGOLF!E116, ""),
  IFERROR(WBB!E116, ""),
  IFERROR(MBB!E116, ""),
  IFERROR(WLAX!E116, ""),
  IFERROR(MLAX!E116, ""),
  IFERROR(SOFT!E116, ""),
  IFERROR(BASE!E116, ""),
  IFERROR(ESPORTS!E116, "")
)
</f>
        <v/>
      </c>
      <c r="F116" s="10" t="str">
        <f>IFERROR(__xludf.DUMMYFUNCTION("TEXTJOIN(
  CHAR(10) &amp; CHAR(10),
  TRUE,
  IFERROR(TEXT(FILTER(WSO!F116, LEN(WSO!F116)), ""h:mm AM/PM""), """"),
  IFERROR(TEXT(FILTER(MSO!F116, LEN(MSO!F116)), ""h:mm AM/PM""), """"),
  IFERROR(TEXT(FILTER(FH!F116, LEN(FH!F116)), ""h:mm AM/PM""), """"),
"&amp;"  IFERROR(TEXT(FILTER(MGOLF!F116, LEN(MGOLF!F116)), ""h:mm AM/PM""), """"),
  IFERROR(TEXT(FILTER(Football!F116, LEN(Football!F116)), ""h:mm AM/PM""), """"),
  IFERROR(TEXT(FILTER(WVB!F116, LEN(WVB!F116)), ""h:mm AM/PM""), """"),
  IFERROR(TEXT(FILTER(XC!"&amp;"F116, LEN(XC!F116)), ""h:mm AM/PM""), """"),
  IFERROR(TEXT(FILTER(SWIMMING!F116, LEN(SWIMMING!F116)), ""h:mm AM/PM""), """"),
  IFERROR(TEXT(FILTER(WTEN!F116, LEN(WTEN!F116)), ""h:mm AM/PM""), """"),
  IFERROR(TEXT(FILTER(TF!F116, LEN(TF!F116)), ""h:mm A"&amp;"M/PM""), """"),
  IFERROR(TEXT(FILTER(WGOLF!F116, LEN(WGOLF!F116)), ""h:mm AM/PM""), """"),
  IFERROR(TEXT(FILTER(WBB!F116, LEN(WBB!F116)), ""h:mm AM/PM""), """"),
  IFERROR(TEXT(FILTER(MBB!F116, LEN(MBB!F116)), ""h:mm AM/PM""), """"),
  IFERROR(TEXT(FILT"&amp;"ER(WLAX!F116, LEN(WLAX!F116)), ""h:mm AM/PM""), """"),
  IFERROR(TEXT(FILTER(MLAX!F116, LEN(MLAX!F116)), ""h:mm AM/PM""), """"),
  IFERROR(TEXT(FILTER(SOFT!F116, LEN(SOFT!F116)), ""h:mm AM/PM""), """"),
  IFERROR(TEXT(FILTER(BASE!F116, LEN(BASE!F116)), """&amp;"h:mm AM/PM""), """"),
  IFERROR(TEXT(FILTER(ESPORTS!F116, LEN(ESPORTS!F116)), ""h:mm AM/PM""), """")
)
"),"")</f>
        <v/>
      </c>
      <c r="G116" s="11" t="str">
        <f>IFERROR(__xludf.DUMMYFUNCTION("TEXTJOIN(
  CHAR(10) &amp; CHAR(10),
  TRUE,
  IFERROR(FILTER(WSO!G116, LEN(WSO!G116)), """"),
  IFERROR(FILTER(MSO!G116, LEN(MSO!G116)), """"),
  IFERROR(FILTER(FH!G116, LEN(FH!G116)), """"),
  IFERROR(FILTER(MGOLF!G116, LEN(MGOLF!G116)), """"),
  IFERROR(FI"&amp;"LTER(Football!G116, LEN(Football!G116)), """"),
  IFERROR(FILTER(WVB!G116, LEN(WVB!G116)), """"),
  IFERROR(FILTER(XC!G116, LEN(XC!G116)), """"),
  IFERROR(FILTER(SWIMMING!G116, LEN(SWIMMING!G116)), """"),
  IFERROR(FILTER(WTEN!G116, LEN(WTEN!G116)), """""&amp;"),
  IFERROR(FILTER(TF!G116, LEN(TF!G116)), """"),
  IFERROR(FILTER(WGOLF!G116:G1000, LEN(WGOLF!G116)), """"),
  IFERROR(FILTER(WBB!G116, LEN(WBB!G116)), """"),
  IFERROR(FILTER(MBB!G116, LEN(MBB!G116)), """"),
  IFERROR(FILTER(WLAX!G116, LEN(WLAX!G116)),"&amp;" """"),
  IFERROR(FILTER(MLAX!G116, LEN(MLAX!G116)), """"),
  IFERROR(FILTER(SOFT!G116, LEN(SOFT!G116)), """"),
  IFERROR(FILTER(BASE!G116, LEN(BASE!G116)), """"),
  IFERROR(FILTER(ESPORTS!G116, LEN(ESPORTS!G116)), """")
)
"),"")</f>
        <v/>
      </c>
      <c r="H116" s="11" t="str">
        <f>IFERROR(__xludf.DUMMYFUNCTION("TEXTJOIN(
  CHAR(10) &amp; CHAR(10),
  TRUE,
  IFERROR(FILTER(WSO!H116, LEN(WSO!H116)), """"),
  IFERROR(FILTER(MSO!H116, LEN(MSO!H116)), """"),
  IFERROR(FILTER(FH!H116, LEN(FH!H116)), """"),
  IFERROR(FILTER(MGOLF!H116, LEN(MGOLF!H116)), """"),
  IFERROR(FI"&amp;"LTER(Football!H116, LEN(Football!H116)), """"),
  IFERROR(FILTER(WVB!H116, LEN(WVB!H116)), """"),
  IFERROR(FILTER(XC!H116, LEN(XC!H116)), """"),
  IFERROR(FILTER(SWIMMING!H116, LEN(SWIMMING!H116)), """"),
  IFERROR(FILTER(WTEN!H116, LEN(WTEN!H116)), """""&amp;"),
  IFERROR(FILTER(TF!H116, LEN(TF!H116)), """"),
  IFERROR(FILTER(WGOLF!H116, LEN(WGOLF!H116)), """"),
  IFERROR(FILTER(WBB!H116, LEN(WBB!H116)), """"),
  IFERROR(FILTER(MBB!H116, LEN(MBB!H116)), """"),
  IFERROR(FILTER(WLAX!H116, LEN(WLAX!H116)), """")"&amp;",
  IFERROR(FILTER(MLAX!H116, LEN(MLAX!H116)), """"),
  IFERROR(FILTER(SOFT!H116, LEN(SOFT!H116)), """"),
  IFERROR(FILTER(BASE!H116, LEN(BASE!H116)), """"),
  IFERROR(FILTER(ESPORTS!H116, LEN(ESPORTS!H116)), """")
)
"),"")</f>
        <v/>
      </c>
      <c r="I116" s="11" t="str">
        <f>IFERROR(__xludf.DUMMYFUNCTION("TEXTJOIN(
  CHAR(10) &amp; CHAR(10),
  TRUE,
  IFERROR(ARRAYFORMULA(TEXT(FILTER(WSO!F116, LEN(WSO!F116)), ""h:mm AM/PM"")), """"),
  IFERROR(ARRAYFORMULA(TEXT(FILTER(MSO!F116, LEN(MSO!F116)), ""h:mm AM/PM"")), """"),
  IFERROR(ARRAYFORMULA(TEXT(FILTER(FH!F116"&amp;", LEN(FH!F116)), ""h:mm AM/PM"")), """"),
  IFERROR(ARRAYFORMULA(TEXT(FILTER(MGOLF!F116, LEN(MGOLF!F116)), ""h:mm AM/PM"")), """"),
  IFERROR(ARRAYFORMULA(TEXT(FILTER(Football!F116, LEN(Football!F116)), ""h:mm AM/PM"")), """"),
  IFERROR(ARRAYFORMULA(TEXT"&amp;"(FILTER(WVB!F116, LEN(WVB!F116)), ""h:mm AM/PM"")), """"),
  IFERROR(ARRAYFORMULA(TEXT(FILTER(XC!F116, LEN(XC!F116)), ""h:mm AM/PM"")), """"),
  IFERROR(ARRAYFORMULA(TEXT(FILTER(SWIMMING!F116, LEN(SWIMMING!F116)), ""h:mm AM/PM"")), """"),
  IFERROR(ARRAYF"&amp;"ORMULA(TEXT(FILTER(WTEN!F116, LEN(WTEN!F116)), ""h:mm AM/PM"")), """"),
  IFERROR(ARRAYFORMULA(TEXT(FILTER(TF!F116, LEN(TF!F116)), ""h:mm AM/PM"")), """"),
  IFERROR(ARRAYFORMULA(TEXT(FILTER(WGOLF!F116, LEN(WGOLF!F116)), ""h:mm AM/PM"")), """"),
  IFERROR"&amp;"(ARRAYFORMULA(TEXT(FILTER(WBB!F116, LEN(WBB!F116)), ""h:mm AM/PM"")), """"),
  IFERROR(ARRAYFORMULA(TEXT(FILTER(MBB!F116, LEN(MBB!F116)), ""h:mm AM/PM"")), """"),
  IFERROR(ARRAYFORMULA(TEXT(FILTER(WLAX!F116, LEN(WLAX!F116)), ""h:mm AM/PM"")), """"),
  IF"&amp;"ERROR(ARRAYFORMULA(TEXT(FILTER(MLAX!F116, LEN(MLAX!F116)), ""h:mm AM/PM"")), """"),
  IFERROR(ARRAYFORMULA(TEXT(FILTER(SOFT!F116, LEN(SOFT!F116)), ""h:mm AM/PM"")), """"),
  IFERROR(ARRAYFORMULA(TEXT(FILTER(BASE!F116, LEN(BASE!F116)), ""h:mm AM/PM"")), """&amp;"""),
  IFERROR(ARRAYFORMULA(TEXT(FILTER(ESPORTS!F116, LEN(ESPORTS!F116)), ""h:mm AM/PM"")), """")
)
"),"")</f>
        <v/>
      </c>
      <c r="J116" s="12" t="str">
        <f>IFERROR(__xludf.DUMMYFUNCTION("IFERROR(
 TEXTJOIN(
   CHAR(10) &amp; CHAR(10),
   TRUE,
   FILTER(
     FLATTEN({
       WSO!P116;
       MSO!P116;
       FH!P116;
       MGOLF!P116;
       Football!P116;
       WVB!P116;
       XC!P116;
       SWIMMING!P116;
       WTEN!P116;
       TF!P1"&amp;"16;
       WGOLF!P116;
       WBB!P116;
       MBB!P116;
       WLAX!P116;
       MLAX!P116;
       SOFT!P116;
       BASE!P116;
       ESPORTS!P116
     }),
     (FLATTEN({
       WSO!P116;
       MSO!P116;
       FH!P116;
       MGOLF!P116;
       Footb"&amp;"all!P116;
       WVB!P116;
       XC!P116;
       SWIMMING!P116;
       WTEN!P116;
       TF!P116;
       WGOLF!P116;
       WBB!P116;
       MBB!P116;
       WLAX!P116;
       MLAX!P116;
       SOFT!P116;
       BASE!P116;
       ESPORTS!P116
     }) &lt;&gt; "&amp;""""") *
     (FLATTEN({
       WSO!P116;
       MSO!P116;
       FH!P116;
       MGOLF!P116;
       Football!P116;
       WVB!P116;
       XC!P116;
       SWIMMING!P116;
       WTEN!P116;
       TF!P116;
       WGOLF!P116;
       WBB!P116;
       MBB!P116"&amp;";
       WLAX!P116;
       MLAX!P116;
       SOFT!P116;
       BASE!P116;
       ESPORTS!P116
     }) &lt;&gt; ""Status"")
   )
 ),
 """"
)
"),"")</f>
        <v/>
      </c>
    </row>
    <row r="117" ht="22.5" customHeight="1">
      <c r="A117" s="6">
        <v>116.0</v>
      </c>
      <c r="B117" s="11"/>
      <c r="C117" s="7">
        <v>46350.0</v>
      </c>
      <c r="D117" s="8" t="str">
        <f t="shared" si="1"/>
        <v>Tuesday</v>
      </c>
      <c r="E117" s="9" t="str">
        <f>TEXTJOIN(
  CHAR(10) &amp; CHAR(10),
  TRUE,
  IFERROR(WSO!E117, ""),
  IFERROR(MSO!E117, ""),
  IFERROR(FH!E117, ""),
  IFERROR(MGOLF!E117, ""),
  IFERROR(Football!E117, ""),
  IFERROR(WVB!E117, ""),
  IFERROR(XC!E117, ""),
  IFERROR(SWIMMING!E117, ""),
  IFERROR(WTEN!E117, ""),
  IFERROR(TF!E117, ""),
  IFERROR(WGOLF!E117, ""),
  IFERROR(WBB!E117, ""),
  IFERROR(MBB!E117, ""),
  IFERROR(WLAX!E117, ""),
  IFERROR(MLAX!E117, ""),
  IFERROR(SOFT!E117, ""),
  IFERROR(BASE!E117, ""),
  IFERROR(ESPORTS!E117, "")
)
</f>
        <v/>
      </c>
      <c r="F117" s="10" t="str">
        <f>IFERROR(__xludf.DUMMYFUNCTION("TEXTJOIN(
  CHAR(10) &amp; CHAR(10),
  TRUE,
  IFERROR(TEXT(FILTER(WSO!F117, LEN(WSO!F117)), ""h:mm AM/PM""), """"),
  IFERROR(TEXT(FILTER(MSO!F117, LEN(MSO!F117)), ""h:mm AM/PM""), """"),
  IFERROR(TEXT(FILTER(FH!F117, LEN(FH!F117)), ""h:mm AM/PM""), """"),
"&amp;"  IFERROR(TEXT(FILTER(MGOLF!F117, LEN(MGOLF!F117)), ""h:mm AM/PM""), """"),
  IFERROR(TEXT(FILTER(Football!F117, LEN(Football!F117)), ""h:mm AM/PM""), """"),
  IFERROR(TEXT(FILTER(WVB!F117, LEN(WVB!F117)), ""h:mm AM/PM""), """"),
  IFERROR(TEXT(FILTER(XC!"&amp;"F117, LEN(XC!F117)), ""h:mm AM/PM""), """"),
  IFERROR(TEXT(FILTER(SWIMMING!F117, LEN(SWIMMING!F117)), ""h:mm AM/PM""), """"),
  IFERROR(TEXT(FILTER(WTEN!F117, LEN(WTEN!F117)), ""h:mm AM/PM""), """"),
  IFERROR(TEXT(FILTER(TF!F117, LEN(TF!F117)), ""h:mm A"&amp;"M/PM""), """"),
  IFERROR(TEXT(FILTER(WGOLF!F117, LEN(WGOLF!F117)), ""h:mm AM/PM""), """"),
  IFERROR(TEXT(FILTER(WBB!F117, LEN(WBB!F117)), ""h:mm AM/PM""), """"),
  IFERROR(TEXT(FILTER(MBB!F117, LEN(MBB!F117)), ""h:mm AM/PM""), """"),
  IFERROR(TEXT(FILT"&amp;"ER(WLAX!F117, LEN(WLAX!F117)), ""h:mm AM/PM""), """"),
  IFERROR(TEXT(FILTER(MLAX!F117, LEN(MLAX!F117)), ""h:mm AM/PM""), """"),
  IFERROR(TEXT(FILTER(SOFT!F117, LEN(SOFT!F117)), ""h:mm AM/PM""), """"),
  IFERROR(TEXT(FILTER(BASE!F117, LEN(BASE!F117)), """&amp;"h:mm AM/PM""), """"),
  IFERROR(TEXT(FILTER(ESPORTS!F117, LEN(ESPORTS!F117)), ""h:mm AM/PM""), """")
)
"),"")</f>
        <v/>
      </c>
      <c r="G117" s="11" t="str">
        <f>IFERROR(__xludf.DUMMYFUNCTION("TEXTJOIN(
  CHAR(10) &amp; CHAR(10),
  TRUE,
  IFERROR(FILTER(WSO!G117, LEN(WSO!G117)), """"),
  IFERROR(FILTER(MSO!G117, LEN(MSO!G117)), """"),
  IFERROR(FILTER(FH!G117, LEN(FH!G117)), """"),
  IFERROR(FILTER(MGOLF!G117, LEN(MGOLF!G117)), """"),
  IFERROR(FI"&amp;"LTER(Football!G117, LEN(Football!G117)), """"),
  IFERROR(FILTER(WVB!G117, LEN(WVB!G117)), """"),
  IFERROR(FILTER(XC!G117, LEN(XC!G117)), """"),
  IFERROR(FILTER(SWIMMING!G117, LEN(SWIMMING!G117)), """"),
  IFERROR(FILTER(WTEN!G117, LEN(WTEN!G117)), """""&amp;"),
  IFERROR(FILTER(TF!G117, LEN(TF!G117)), """"),
  IFERROR(FILTER(WGOLF!G117:G1000, LEN(WGOLF!G117)), """"),
  IFERROR(FILTER(WBB!G117, LEN(WBB!G117)), """"),
  IFERROR(FILTER(MBB!G117, LEN(MBB!G117)), """"),
  IFERROR(FILTER(WLAX!G117, LEN(WLAX!G117)),"&amp;" """"),
  IFERROR(FILTER(MLAX!G117, LEN(MLAX!G117)), """"),
  IFERROR(FILTER(SOFT!G117, LEN(SOFT!G117)), """"),
  IFERROR(FILTER(BASE!G117, LEN(BASE!G117)), """"),
  IFERROR(FILTER(ESPORTS!G117, LEN(ESPORTS!G117)), """")
)
"),"")</f>
        <v/>
      </c>
      <c r="H117" s="11" t="str">
        <f>IFERROR(__xludf.DUMMYFUNCTION("TEXTJOIN(
  CHAR(10) &amp; CHAR(10),
  TRUE,
  IFERROR(FILTER(WSO!H117, LEN(WSO!H117)), """"),
  IFERROR(FILTER(MSO!H117, LEN(MSO!H117)), """"),
  IFERROR(FILTER(FH!H117, LEN(FH!H117)), """"),
  IFERROR(FILTER(MGOLF!H117, LEN(MGOLF!H117)), """"),
  IFERROR(FI"&amp;"LTER(Football!H117, LEN(Football!H117)), """"),
  IFERROR(FILTER(WVB!H117, LEN(WVB!H117)), """"),
  IFERROR(FILTER(XC!H117, LEN(XC!H117)), """"),
  IFERROR(FILTER(SWIMMING!H117, LEN(SWIMMING!H117)), """"),
  IFERROR(FILTER(WTEN!H117, LEN(WTEN!H117)), """""&amp;"),
  IFERROR(FILTER(TF!H117, LEN(TF!H117)), """"),
  IFERROR(FILTER(WGOLF!H117, LEN(WGOLF!H117)), """"),
  IFERROR(FILTER(WBB!H117, LEN(WBB!H117)), """"),
  IFERROR(FILTER(MBB!H117, LEN(MBB!H117)), """"),
  IFERROR(FILTER(WLAX!H117, LEN(WLAX!H117)), """")"&amp;",
  IFERROR(FILTER(MLAX!H117, LEN(MLAX!H117)), """"),
  IFERROR(FILTER(SOFT!H117, LEN(SOFT!H117)), """"),
  IFERROR(FILTER(BASE!H117, LEN(BASE!H117)), """"),
  IFERROR(FILTER(ESPORTS!H117, LEN(ESPORTS!H117)), """")
)
"),"")</f>
        <v/>
      </c>
      <c r="I117" s="11" t="str">
        <f>IFERROR(__xludf.DUMMYFUNCTION("TEXTJOIN(
  CHAR(10) &amp; CHAR(10),
  TRUE,
  IFERROR(ARRAYFORMULA(TEXT(FILTER(WSO!F117, LEN(WSO!F117)), ""h:mm AM/PM"")), """"),
  IFERROR(ARRAYFORMULA(TEXT(FILTER(MSO!F117, LEN(MSO!F117)), ""h:mm AM/PM"")), """"),
  IFERROR(ARRAYFORMULA(TEXT(FILTER(FH!F117"&amp;", LEN(FH!F117)), ""h:mm AM/PM"")), """"),
  IFERROR(ARRAYFORMULA(TEXT(FILTER(MGOLF!F117, LEN(MGOLF!F117)), ""h:mm AM/PM"")), """"),
  IFERROR(ARRAYFORMULA(TEXT(FILTER(Football!F117, LEN(Football!F117)), ""h:mm AM/PM"")), """"),
  IFERROR(ARRAYFORMULA(TEXT"&amp;"(FILTER(WVB!F117, LEN(WVB!F117)), ""h:mm AM/PM"")), """"),
  IFERROR(ARRAYFORMULA(TEXT(FILTER(XC!F117, LEN(XC!F117)), ""h:mm AM/PM"")), """"),
  IFERROR(ARRAYFORMULA(TEXT(FILTER(SWIMMING!F117, LEN(SWIMMING!F117)), ""h:mm AM/PM"")), """"),
  IFERROR(ARRAYF"&amp;"ORMULA(TEXT(FILTER(WTEN!F117, LEN(WTEN!F117)), ""h:mm AM/PM"")), """"),
  IFERROR(ARRAYFORMULA(TEXT(FILTER(TF!F117, LEN(TF!F117)), ""h:mm AM/PM"")), """"),
  IFERROR(ARRAYFORMULA(TEXT(FILTER(WGOLF!F117, LEN(WGOLF!F117)), ""h:mm AM/PM"")), """"),
  IFERROR"&amp;"(ARRAYFORMULA(TEXT(FILTER(WBB!F117, LEN(WBB!F117)), ""h:mm AM/PM"")), """"),
  IFERROR(ARRAYFORMULA(TEXT(FILTER(MBB!F117, LEN(MBB!F117)), ""h:mm AM/PM"")), """"),
  IFERROR(ARRAYFORMULA(TEXT(FILTER(WLAX!F117, LEN(WLAX!F117)), ""h:mm AM/PM"")), """"),
  IF"&amp;"ERROR(ARRAYFORMULA(TEXT(FILTER(MLAX!F117, LEN(MLAX!F117)), ""h:mm AM/PM"")), """"),
  IFERROR(ARRAYFORMULA(TEXT(FILTER(SOFT!F117, LEN(SOFT!F117)), ""h:mm AM/PM"")), """"),
  IFERROR(ARRAYFORMULA(TEXT(FILTER(BASE!F117, LEN(BASE!F117)), ""h:mm AM/PM"")), """&amp;"""),
  IFERROR(ARRAYFORMULA(TEXT(FILTER(ESPORTS!F117, LEN(ESPORTS!F117)), ""h:mm AM/PM"")), """")
)
"),"")</f>
        <v/>
      </c>
      <c r="J117" s="12" t="str">
        <f>IFERROR(__xludf.DUMMYFUNCTION("IFERROR(
 TEXTJOIN(
   CHAR(10) &amp; CHAR(10),
   TRUE,
   FILTER(
     FLATTEN({
       WSO!P117;
       MSO!P117;
       FH!P117;
       MGOLF!P117;
       Football!P117;
       WVB!P117;
       XC!P117;
       SWIMMING!P117;
       WTEN!P117;
       TF!P1"&amp;"17;
       WGOLF!P117;
       WBB!P117;
       MBB!P117;
       WLAX!P117;
       MLAX!P117;
       SOFT!P117;
       BASE!P117;
       ESPORTS!P117
     }),
     (FLATTEN({
       WSO!P117;
       MSO!P117;
       FH!P117;
       MGOLF!P117;
       Footb"&amp;"all!P117;
       WVB!P117;
       XC!P117;
       SWIMMING!P117;
       WTEN!P117;
       TF!P117;
       WGOLF!P117;
       WBB!P117;
       MBB!P117;
       WLAX!P117;
       MLAX!P117;
       SOFT!P117;
       BASE!P117;
       ESPORTS!P117
     }) &lt;&gt; "&amp;""""") *
     (FLATTEN({
       WSO!P117;
       MSO!P117;
       FH!P117;
       MGOLF!P117;
       Football!P117;
       WVB!P117;
       XC!P117;
       SWIMMING!P117;
       WTEN!P117;
       TF!P117;
       WGOLF!P117;
       WBB!P117;
       MBB!P117"&amp;";
       WLAX!P117;
       MLAX!P117;
       SOFT!P117;
       BASE!P117;
       ESPORTS!P117
     }) &lt;&gt; ""Status"")
   )
 ),
 """"
)
"),"")</f>
        <v/>
      </c>
    </row>
    <row r="118" ht="22.5" customHeight="1">
      <c r="A118" s="6">
        <v>117.0</v>
      </c>
      <c r="B118" s="11"/>
      <c r="C118" s="7">
        <v>46351.0</v>
      </c>
      <c r="D118" s="8" t="str">
        <f t="shared" si="1"/>
        <v>Wednesday</v>
      </c>
      <c r="E118" s="9" t="str">
        <f>TEXTJOIN(
  CHAR(10) &amp; CHAR(10),
  TRUE,
  IFERROR(WSO!E118, ""),
  IFERROR(MSO!E118, ""),
  IFERROR(FH!E118, ""),
  IFERROR(MGOLF!E118, ""),
  IFERROR(Football!E118, ""),
  IFERROR(WVB!E118, ""),
  IFERROR(XC!E118, ""),
  IFERROR(SWIMMING!E118, ""),
  IFERROR(WTEN!E118, ""),
  IFERROR(TF!E118, ""),
  IFERROR(WGOLF!E118, ""),
  IFERROR(WBB!E118, ""),
  IFERROR(MBB!E118, ""),
  IFERROR(WLAX!E118, ""),
  IFERROR(MLAX!E118, ""),
  IFERROR(SOFT!E118, ""),
  IFERROR(BASE!E118, ""),
  IFERROR(ESPORTS!E118, "")
)
</f>
        <v/>
      </c>
      <c r="F118" s="10" t="str">
        <f>IFERROR(__xludf.DUMMYFUNCTION("TEXTJOIN(
  CHAR(10) &amp; CHAR(10),
  TRUE,
  IFERROR(TEXT(FILTER(WSO!F118, LEN(WSO!F118)), ""h:mm AM/PM""), """"),
  IFERROR(TEXT(FILTER(MSO!F118, LEN(MSO!F118)), ""h:mm AM/PM""), """"),
  IFERROR(TEXT(FILTER(FH!F118, LEN(FH!F118)), ""h:mm AM/PM""), """"),
"&amp;"  IFERROR(TEXT(FILTER(MGOLF!F118, LEN(MGOLF!F118)), ""h:mm AM/PM""), """"),
  IFERROR(TEXT(FILTER(Football!F118, LEN(Football!F118)), ""h:mm AM/PM""), """"),
  IFERROR(TEXT(FILTER(WVB!F118, LEN(WVB!F118)), ""h:mm AM/PM""), """"),
  IFERROR(TEXT(FILTER(XC!"&amp;"F118, LEN(XC!F118)), ""h:mm AM/PM""), """"),
  IFERROR(TEXT(FILTER(SWIMMING!F118, LEN(SWIMMING!F118)), ""h:mm AM/PM""), """"),
  IFERROR(TEXT(FILTER(WTEN!F118, LEN(WTEN!F118)), ""h:mm AM/PM""), """"),
  IFERROR(TEXT(FILTER(TF!F118, LEN(TF!F118)), ""h:mm A"&amp;"M/PM""), """"),
  IFERROR(TEXT(FILTER(WGOLF!F118, LEN(WGOLF!F118)), ""h:mm AM/PM""), """"),
  IFERROR(TEXT(FILTER(WBB!F118, LEN(WBB!F118)), ""h:mm AM/PM""), """"),
  IFERROR(TEXT(FILTER(MBB!F118, LEN(MBB!F118)), ""h:mm AM/PM""), """"),
  IFERROR(TEXT(FILT"&amp;"ER(WLAX!F118, LEN(WLAX!F118)), ""h:mm AM/PM""), """"),
  IFERROR(TEXT(FILTER(MLAX!F118, LEN(MLAX!F118)), ""h:mm AM/PM""), """"),
  IFERROR(TEXT(FILTER(SOFT!F118, LEN(SOFT!F118)), ""h:mm AM/PM""), """"),
  IFERROR(TEXT(FILTER(BASE!F118, LEN(BASE!F118)), """&amp;"h:mm AM/PM""), """"),
  IFERROR(TEXT(FILTER(ESPORTS!F118, LEN(ESPORTS!F118)), ""h:mm AM/PM""), """")
)
"),"")</f>
        <v/>
      </c>
      <c r="G118" s="11" t="str">
        <f>IFERROR(__xludf.DUMMYFUNCTION("TEXTJOIN(
  CHAR(10) &amp; CHAR(10),
  TRUE,
  IFERROR(FILTER(WSO!G118, LEN(WSO!G118)), """"),
  IFERROR(FILTER(MSO!G118, LEN(MSO!G118)), """"),
  IFERROR(FILTER(FH!G118, LEN(FH!G118)), """"),
  IFERROR(FILTER(MGOLF!G118, LEN(MGOLF!G118)), """"),
  IFERROR(FI"&amp;"LTER(Football!G118, LEN(Football!G118)), """"),
  IFERROR(FILTER(WVB!G118, LEN(WVB!G118)), """"),
  IFERROR(FILTER(XC!G118, LEN(XC!G118)), """"),
  IFERROR(FILTER(SWIMMING!G118, LEN(SWIMMING!G118)), """"),
  IFERROR(FILTER(WTEN!G118, LEN(WTEN!G118)), """""&amp;"),
  IFERROR(FILTER(TF!G118, LEN(TF!G118)), """"),
  IFERROR(FILTER(WGOLF!G118:G1000, LEN(WGOLF!G118)), """"),
  IFERROR(FILTER(WBB!G118, LEN(WBB!G118)), """"),
  IFERROR(FILTER(MBB!G118, LEN(MBB!G118)), """"),
  IFERROR(FILTER(WLAX!G118, LEN(WLAX!G118)),"&amp;" """"),
  IFERROR(FILTER(MLAX!G118, LEN(MLAX!G118)), """"),
  IFERROR(FILTER(SOFT!G118, LEN(SOFT!G118)), """"),
  IFERROR(FILTER(BASE!G118, LEN(BASE!G118)), """"),
  IFERROR(FILTER(ESPORTS!G118, LEN(ESPORTS!G118)), """")
)
"),"")</f>
        <v/>
      </c>
      <c r="H118" s="11" t="str">
        <f>IFERROR(__xludf.DUMMYFUNCTION("TEXTJOIN(
  CHAR(10) &amp; CHAR(10),
  TRUE,
  IFERROR(FILTER(WSO!H118, LEN(WSO!H118)), """"),
  IFERROR(FILTER(MSO!H118, LEN(MSO!H118)), """"),
  IFERROR(FILTER(FH!H118, LEN(FH!H118)), """"),
  IFERROR(FILTER(MGOLF!H118, LEN(MGOLF!H118)), """"),
  IFERROR(FI"&amp;"LTER(Football!H118, LEN(Football!H118)), """"),
  IFERROR(FILTER(WVB!H118, LEN(WVB!H118)), """"),
  IFERROR(FILTER(XC!H118, LEN(XC!H118)), """"),
  IFERROR(FILTER(SWIMMING!H118, LEN(SWIMMING!H118)), """"),
  IFERROR(FILTER(WTEN!H118, LEN(WTEN!H118)), """""&amp;"),
  IFERROR(FILTER(TF!H118, LEN(TF!H118)), """"),
  IFERROR(FILTER(WGOLF!H118, LEN(WGOLF!H118)), """"),
  IFERROR(FILTER(WBB!H118, LEN(WBB!H118)), """"),
  IFERROR(FILTER(MBB!H118, LEN(MBB!H118)), """"),
  IFERROR(FILTER(WLAX!H118, LEN(WLAX!H118)), """")"&amp;",
  IFERROR(FILTER(MLAX!H118, LEN(MLAX!H118)), """"),
  IFERROR(FILTER(SOFT!H118, LEN(SOFT!H118)), """"),
  IFERROR(FILTER(BASE!H118, LEN(BASE!H118)), """"),
  IFERROR(FILTER(ESPORTS!H118, LEN(ESPORTS!H118)), """")
)
"),"")</f>
        <v/>
      </c>
      <c r="I118" s="11" t="str">
        <f>IFERROR(__xludf.DUMMYFUNCTION("TEXTJOIN(
  CHAR(10) &amp; CHAR(10),
  TRUE,
  IFERROR(ARRAYFORMULA(TEXT(FILTER(WSO!F118, LEN(WSO!F118)), ""h:mm AM/PM"")), """"),
  IFERROR(ARRAYFORMULA(TEXT(FILTER(MSO!F118, LEN(MSO!F118)), ""h:mm AM/PM"")), """"),
  IFERROR(ARRAYFORMULA(TEXT(FILTER(FH!F118"&amp;", LEN(FH!F118)), ""h:mm AM/PM"")), """"),
  IFERROR(ARRAYFORMULA(TEXT(FILTER(MGOLF!F118, LEN(MGOLF!F118)), ""h:mm AM/PM"")), """"),
  IFERROR(ARRAYFORMULA(TEXT(FILTER(Football!F118, LEN(Football!F118)), ""h:mm AM/PM"")), """"),
  IFERROR(ARRAYFORMULA(TEXT"&amp;"(FILTER(WVB!F118, LEN(WVB!F118)), ""h:mm AM/PM"")), """"),
  IFERROR(ARRAYFORMULA(TEXT(FILTER(XC!F118, LEN(XC!F118)), ""h:mm AM/PM"")), """"),
  IFERROR(ARRAYFORMULA(TEXT(FILTER(SWIMMING!F118, LEN(SWIMMING!F118)), ""h:mm AM/PM"")), """"),
  IFERROR(ARRAYF"&amp;"ORMULA(TEXT(FILTER(WTEN!F118, LEN(WTEN!F118)), ""h:mm AM/PM"")), """"),
  IFERROR(ARRAYFORMULA(TEXT(FILTER(TF!F118, LEN(TF!F118)), ""h:mm AM/PM"")), """"),
  IFERROR(ARRAYFORMULA(TEXT(FILTER(WGOLF!F118, LEN(WGOLF!F118)), ""h:mm AM/PM"")), """"),
  IFERROR"&amp;"(ARRAYFORMULA(TEXT(FILTER(WBB!F118, LEN(WBB!F118)), ""h:mm AM/PM"")), """"),
  IFERROR(ARRAYFORMULA(TEXT(FILTER(MBB!F118, LEN(MBB!F118)), ""h:mm AM/PM"")), """"),
  IFERROR(ARRAYFORMULA(TEXT(FILTER(WLAX!F118, LEN(WLAX!F118)), ""h:mm AM/PM"")), """"),
  IF"&amp;"ERROR(ARRAYFORMULA(TEXT(FILTER(MLAX!F118, LEN(MLAX!F118)), ""h:mm AM/PM"")), """"),
  IFERROR(ARRAYFORMULA(TEXT(FILTER(SOFT!F118, LEN(SOFT!F118)), ""h:mm AM/PM"")), """"),
  IFERROR(ARRAYFORMULA(TEXT(FILTER(BASE!F118, LEN(BASE!F118)), ""h:mm AM/PM"")), """&amp;"""),
  IFERROR(ARRAYFORMULA(TEXT(FILTER(ESPORTS!F118, LEN(ESPORTS!F118)), ""h:mm AM/PM"")), """")
)
"),"")</f>
        <v/>
      </c>
      <c r="J118" s="12" t="str">
        <f>IFERROR(__xludf.DUMMYFUNCTION("IFERROR(
 TEXTJOIN(
   CHAR(10) &amp; CHAR(10),
   TRUE,
   FILTER(
     FLATTEN({
       WSO!P118;
       MSO!P118;
       FH!P118;
       MGOLF!P118;
       Football!P118;
       WVB!P118;
       XC!P118;
       SWIMMING!P118;
       WTEN!P118;
       TF!P1"&amp;"18;
       WGOLF!P118;
       WBB!P118;
       MBB!P118;
       WLAX!P118;
       MLAX!P118;
       SOFT!P118;
       BASE!P118;
       ESPORTS!P118
     }),
     (FLATTEN({
       WSO!P118;
       MSO!P118;
       FH!P118;
       MGOLF!P118;
       Footb"&amp;"all!P118;
       WVB!P118;
       XC!P118;
       SWIMMING!P118;
       WTEN!P118;
       TF!P118;
       WGOLF!P118;
       WBB!P118;
       MBB!P118;
       WLAX!P118;
       MLAX!P118;
       SOFT!P118;
       BASE!P118;
       ESPORTS!P118
     }) &lt;&gt; "&amp;""""") *
     (FLATTEN({
       WSO!P118;
       MSO!P118;
       FH!P118;
       MGOLF!P118;
       Football!P118;
       WVB!P118;
       XC!P118;
       SWIMMING!P118;
       WTEN!P118;
       TF!P118;
       WGOLF!P118;
       WBB!P118;
       MBB!P118"&amp;";
       WLAX!P118;
       MLAX!P118;
       SOFT!P118;
       BASE!P118;
       ESPORTS!P118
     }) &lt;&gt; ""Status"")
   )
 ),
 """"
)
"),"")</f>
        <v/>
      </c>
    </row>
    <row r="119" ht="22.5" customHeight="1">
      <c r="A119" s="6">
        <v>118.0</v>
      </c>
      <c r="B119" s="11"/>
      <c r="C119" s="7">
        <v>46352.0</v>
      </c>
      <c r="D119" s="8" t="str">
        <f t="shared" si="1"/>
        <v>Thursday</v>
      </c>
      <c r="E119" s="9" t="str">
        <f>TEXTJOIN(
  CHAR(10) &amp; CHAR(10),
  TRUE,
  IFERROR(WSO!E119, ""),
  IFERROR(MSO!E119, ""),
  IFERROR(FH!E119, ""),
  IFERROR(MGOLF!E119, ""),
  IFERROR(Football!E119, ""),
  IFERROR(WVB!E119, ""),
  IFERROR(XC!E119, ""),
  IFERROR(SWIMMING!E119, ""),
  IFERROR(WTEN!E119, ""),
  IFERROR(TF!E119, ""),
  IFERROR(WGOLF!E119, ""),
  IFERROR(WBB!E119, ""),
  IFERROR(MBB!E119, ""),
  IFERROR(WLAX!E119, ""),
  IFERROR(MLAX!E119, ""),
  IFERROR(SOFT!E119, ""),
  IFERROR(BASE!E119, ""),
  IFERROR(ESPORTS!E119, "")
)
</f>
        <v/>
      </c>
      <c r="F119" s="10" t="str">
        <f>IFERROR(__xludf.DUMMYFUNCTION("TEXTJOIN(
  CHAR(10) &amp; CHAR(10),
  TRUE,
  IFERROR(TEXT(FILTER(WSO!F119, LEN(WSO!F119)), ""h:mm AM/PM""), """"),
  IFERROR(TEXT(FILTER(MSO!F119, LEN(MSO!F119)), ""h:mm AM/PM""), """"),
  IFERROR(TEXT(FILTER(FH!F119, LEN(FH!F119)), ""h:mm AM/PM""), """"),
"&amp;"  IFERROR(TEXT(FILTER(MGOLF!F119, LEN(MGOLF!F119)), ""h:mm AM/PM""), """"),
  IFERROR(TEXT(FILTER(Football!F119, LEN(Football!F119)), ""h:mm AM/PM""), """"),
  IFERROR(TEXT(FILTER(WVB!F119, LEN(WVB!F119)), ""h:mm AM/PM""), """"),
  IFERROR(TEXT(FILTER(XC!"&amp;"F119, LEN(XC!F119)), ""h:mm AM/PM""), """"),
  IFERROR(TEXT(FILTER(SWIMMING!F119, LEN(SWIMMING!F119)), ""h:mm AM/PM""), """"),
  IFERROR(TEXT(FILTER(WTEN!F119, LEN(WTEN!F119)), ""h:mm AM/PM""), """"),
  IFERROR(TEXT(FILTER(TF!F119, LEN(TF!F119)), ""h:mm A"&amp;"M/PM""), """"),
  IFERROR(TEXT(FILTER(WGOLF!F119, LEN(WGOLF!F119)), ""h:mm AM/PM""), """"),
  IFERROR(TEXT(FILTER(WBB!F119, LEN(WBB!F119)), ""h:mm AM/PM""), """"),
  IFERROR(TEXT(FILTER(MBB!F119, LEN(MBB!F119)), ""h:mm AM/PM""), """"),
  IFERROR(TEXT(FILT"&amp;"ER(WLAX!F119, LEN(WLAX!F119)), ""h:mm AM/PM""), """"),
  IFERROR(TEXT(FILTER(MLAX!F119, LEN(MLAX!F119)), ""h:mm AM/PM""), """"),
  IFERROR(TEXT(FILTER(SOFT!F119, LEN(SOFT!F119)), ""h:mm AM/PM""), """"),
  IFERROR(TEXT(FILTER(BASE!F119, LEN(BASE!F119)), """&amp;"h:mm AM/PM""), """"),
  IFERROR(TEXT(FILTER(ESPORTS!F119, LEN(ESPORTS!F119)), ""h:mm AM/PM""), """")
)
"),"")</f>
        <v/>
      </c>
      <c r="G119" s="11" t="str">
        <f>IFERROR(__xludf.DUMMYFUNCTION("TEXTJOIN(
  CHAR(10) &amp; CHAR(10),
  TRUE,
  IFERROR(FILTER(WSO!G119, LEN(WSO!G119)), """"),
  IFERROR(FILTER(MSO!G119, LEN(MSO!G119)), """"),
  IFERROR(FILTER(FH!G119, LEN(FH!G119)), """"),
  IFERROR(FILTER(MGOLF!G119, LEN(MGOLF!G119)), """"),
  IFERROR(FI"&amp;"LTER(Football!G119, LEN(Football!G119)), """"),
  IFERROR(FILTER(WVB!G119, LEN(WVB!G119)), """"),
  IFERROR(FILTER(XC!G119, LEN(XC!G119)), """"),
  IFERROR(FILTER(SWIMMING!G119, LEN(SWIMMING!G119)), """"),
  IFERROR(FILTER(WTEN!G119, LEN(WTEN!G119)), """""&amp;"),
  IFERROR(FILTER(TF!G119, LEN(TF!G119)), """"),
  IFERROR(FILTER(WGOLF!G119:G1000, LEN(WGOLF!G119)), """"),
  IFERROR(FILTER(WBB!G119, LEN(WBB!G119)), """"),
  IFERROR(FILTER(MBB!G119, LEN(MBB!G119)), """"),
  IFERROR(FILTER(WLAX!G119, LEN(WLAX!G119)),"&amp;" """"),
  IFERROR(FILTER(MLAX!G119, LEN(MLAX!G119)), """"),
  IFERROR(FILTER(SOFT!G119, LEN(SOFT!G119)), """"),
  IFERROR(FILTER(BASE!G119, LEN(BASE!G119)), """"),
  IFERROR(FILTER(ESPORTS!G119, LEN(ESPORTS!G119)), """")
)
"),"")</f>
        <v/>
      </c>
      <c r="H119" s="11" t="str">
        <f>IFERROR(__xludf.DUMMYFUNCTION("TEXTJOIN(
  CHAR(10) &amp; CHAR(10),
  TRUE,
  IFERROR(FILTER(WSO!H119, LEN(WSO!H119)), """"),
  IFERROR(FILTER(MSO!H119, LEN(MSO!H119)), """"),
  IFERROR(FILTER(FH!H119, LEN(FH!H119)), """"),
  IFERROR(FILTER(MGOLF!H119, LEN(MGOLF!H119)), """"),
  IFERROR(FI"&amp;"LTER(Football!H119, LEN(Football!H119)), """"),
  IFERROR(FILTER(WVB!H119, LEN(WVB!H119)), """"),
  IFERROR(FILTER(XC!H119, LEN(XC!H119)), """"),
  IFERROR(FILTER(SWIMMING!H119, LEN(SWIMMING!H119)), """"),
  IFERROR(FILTER(WTEN!H119, LEN(WTEN!H119)), """""&amp;"),
  IFERROR(FILTER(TF!H119, LEN(TF!H119)), """"),
  IFERROR(FILTER(WGOLF!H119, LEN(WGOLF!H119)), """"),
  IFERROR(FILTER(WBB!H119, LEN(WBB!H119)), """"),
  IFERROR(FILTER(MBB!H119, LEN(MBB!H119)), """"),
  IFERROR(FILTER(WLAX!H119, LEN(WLAX!H119)), """")"&amp;",
  IFERROR(FILTER(MLAX!H119, LEN(MLAX!H119)), """"),
  IFERROR(FILTER(SOFT!H119, LEN(SOFT!H119)), """"),
  IFERROR(FILTER(BASE!H119, LEN(BASE!H119)), """"),
  IFERROR(FILTER(ESPORTS!H119, LEN(ESPORTS!H119)), """")
)
"),"")</f>
        <v/>
      </c>
      <c r="I119" s="11" t="str">
        <f>IFERROR(__xludf.DUMMYFUNCTION("TEXTJOIN(
  CHAR(10) &amp; CHAR(10),
  TRUE,
  IFERROR(ARRAYFORMULA(TEXT(FILTER(WSO!F119, LEN(WSO!F119)), ""h:mm AM/PM"")), """"),
  IFERROR(ARRAYFORMULA(TEXT(FILTER(MSO!F119, LEN(MSO!F119)), ""h:mm AM/PM"")), """"),
  IFERROR(ARRAYFORMULA(TEXT(FILTER(FH!F119"&amp;", LEN(FH!F119)), ""h:mm AM/PM"")), """"),
  IFERROR(ARRAYFORMULA(TEXT(FILTER(MGOLF!F119, LEN(MGOLF!F119)), ""h:mm AM/PM"")), """"),
  IFERROR(ARRAYFORMULA(TEXT(FILTER(Football!F119, LEN(Football!F119)), ""h:mm AM/PM"")), """"),
  IFERROR(ARRAYFORMULA(TEXT"&amp;"(FILTER(WVB!F119, LEN(WVB!F119)), ""h:mm AM/PM"")), """"),
  IFERROR(ARRAYFORMULA(TEXT(FILTER(XC!F119, LEN(XC!F119)), ""h:mm AM/PM"")), """"),
  IFERROR(ARRAYFORMULA(TEXT(FILTER(SWIMMING!F119, LEN(SWIMMING!F119)), ""h:mm AM/PM"")), """"),
  IFERROR(ARRAYF"&amp;"ORMULA(TEXT(FILTER(WTEN!F119, LEN(WTEN!F119)), ""h:mm AM/PM"")), """"),
  IFERROR(ARRAYFORMULA(TEXT(FILTER(TF!F119, LEN(TF!F119)), ""h:mm AM/PM"")), """"),
  IFERROR(ARRAYFORMULA(TEXT(FILTER(WGOLF!F119, LEN(WGOLF!F119)), ""h:mm AM/PM"")), """"),
  IFERROR"&amp;"(ARRAYFORMULA(TEXT(FILTER(WBB!F119, LEN(WBB!F119)), ""h:mm AM/PM"")), """"),
  IFERROR(ARRAYFORMULA(TEXT(FILTER(MBB!F119, LEN(MBB!F119)), ""h:mm AM/PM"")), """"),
  IFERROR(ARRAYFORMULA(TEXT(FILTER(WLAX!F119, LEN(WLAX!F119)), ""h:mm AM/PM"")), """"),
  IF"&amp;"ERROR(ARRAYFORMULA(TEXT(FILTER(MLAX!F119, LEN(MLAX!F119)), ""h:mm AM/PM"")), """"),
  IFERROR(ARRAYFORMULA(TEXT(FILTER(SOFT!F119, LEN(SOFT!F119)), ""h:mm AM/PM"")), """"),
  IFERROR(ARRAYFORMULA(TEXT(FILTER(BASE!F119, LEN(BASE!F119)), ""h:mm AM/PM"")), """&amp;"""),
  IFERROR(ARRAYFORMULA(TEXT(FILTER(ESPORTS!F119, LEN(ESPORTS!F119)), ""h:mm AM/PM"")), """")
)
"),"")</f>
        <v/>
      </c>
      <c r="J119" s="12" t="str">
        <f>IFERROR(__xludf.DUMMYFUNCTION("IFERROR(
 TEXTJOIN(
   CHAR(10) &amp; CHAR(10),
   TRUE,
   FILTER(
     FLATTEN({
       WSO!P119;
       MSO!P119;
       FH!P119;
       MGOLF!P119;
       Football!P119;
       WVB!P119;
       XC!P119;
       SWIMMING!P119;
       WTEN!P119;
       TF!P1"&amp;"19;
       WGOLF!P119;
       WBB!P119;
       MBB!P119;
       WLAX!P119;
       MLAX!P119;
       SOFT!P119;
       BASE!P119;
       ESPORTS!P119
     }),
     (FLATTEN({
       WSO!P119;
       MSO!P119;
       FH!P119;
       MGOLF!P119;
       Footb"&amp;"all!P119;
       WVB!P119;
       XC!P119;
       SWIMMING!P119;
       WTEN!P119;
       TF!P119;
       WGOLF!P119;
       WBB!P119;
       MBB!P119;
       WLAX!P119;
       MLAX!P119;
       SOFT!P119;
       BASE!P119;
       ESPORTS!P119
     }) &lt;&gt; "&amp;""""") *
     (FLATTEN({
       WSO!P119;
       MSO!P119;
       FH!P119;
       MGOLF!P119;
       Football!P119;
       WVB!P119;
       XC!P119;
       SWIMMING!P119;
       WTEN!P119;
       TF!P119;
       WGOLF!P119;
       WBB!P119;
       MBB!P119"&amp;";
       WLAX!P119;
       MLAX!P119;
       SOFT!P119;
       BASE!P119;
       ESPORTS!P119
     }) &lt;&gt; ""Status"")
   )
 ),
 """"
)
"),"")</f>
        <v/>
      </c>
    </row>
    <row r="120" ht="22.5" customHeight="1">
      <c r="A120" s="6">
        <v>119.0</v>
      </c>
      <c r="B120" s="11"/>
      <c r="C120" s="7">
        <v>46353.0</v>
      </c>
      <c r="D120" s="8" t="str">
        <f t="shared" si="1"/>
        <v>Friday</v>
      </c>
      <c r="E120" s="9" t="str">
        <f>TEXTJOIN(
  CHAR(10) &amp; CHAR(10),
  TRUE,
  IFERROR(WSO!E120, ""),
  IFERROR(MSO!E120, ""),
  IFERROR(FH!E120, ""),
  IFERROR(MGOLF!E120, ""),
  IFERROR(Football!E120, ""),
  IFERROR(WVB!E120, ""),
  IFERROR(XC!E120, ""),
  IFERROR(SWIMMING!E120, ""),
  IFERROR(WTEN!E120, ""),
  IFERROR(TF!E120, ""),
  IFERROR(WGOLF!E120, ""),
  IFERROR(WBB!E120, ""),
  IFERROR(MBB!E120, ""),
  IFERROR(WLAX!E120, ""),
  IFERROR(MLAX!E120, ""),
  IFERROR(SOFT!E120, ""),
  IFERROR(BASE!E120, ""),
  IFERROR(ESPORTS!E120, "")
)
</f>
        <v/>
      </c>
      <c r="F120" s="10" t="str">
        <f>IFERROR(__xludf.DUMMYFUNCTION("TEXTJOIN(
  CHAR(10) &amp; CHAR(10),
  TRUE,
  IFERROR(TEXT(FILTER(WSO!F120, LEN(WSO!F120)), ""h:mm AM/PM""), """"),
  IFERROR(TEXT(FILTER(MSO!F120, LEN(MSO!F120)), ""h:mm AM/PM""), """"),
  IFERROR(TEXT(FILTER(FH!F120, LEN(FH!F120)), ""h:mm AM/PM""), """"),
"&amp;"  IFERROR(TEXT(FILTER(MGOLF!F120, LEN(MGOLF!F120)), ""h:mm AM/PM""), """"),
  IFERROR(TEXT(FILTER(Football!F120, LEN(Football!F120)), ""h:mm AM/PM""), """"),
  IFERROR(TEXT(FILTER(WVB!F120, LEN(WVB!F120)), ""h:mm AM/PM""), """"),
  IFERROR(TEXT(FILTER(XC!"&amp;"F120, LEN(XC!F120)), ""h:mm AM/PM""), """"),
  IFERROR(TEXT(FILTER(SWIMMING!F120, LEN(SWIMMING!F120)), ""h:mm AM/PM""), """"),
  IFERROR(TEXT(FILTER(WTEN!F120, LEN(WTEN!F120)), ""h:mm AM/PM""), """"),
  IFERROR(TEXT(FILTER(TF!F120, LEN(TF!F120)), ""h:mm A"&amp;"M/PM""), """"),
  IFERROR(TEXT(FILTER(WGOLF!F120, LEN(WGOLF!F120)), ""h:mm AM/PM""), """"),
  IFERROR(TEXT(FILTER(WBB!F120, LEN(WBB!F120)), ""h:mm AM/PM""), """"),
  IFERROR(TEXT(FILTER(MBB!F120, LEN(MBB!F120)), ""h:mm AM/PM""), """"),
  IFERROR(TEXT(FILT"&amp;"ER(WLAX!F120, LEN(WLAX!F120)), ""h:mm AM/PM""), """"),
  IFERROR(TEXT(FILTER(MLAX!F120, LEN(MLAX!F120)), ""h:mm AM/PM""), """"),
  IFERROR(TEXT(FILTER(SOFT!F120, LEN(SOFT!F120)), ""h:mm AM/PM""), """"),
  IFERROR(TEXT(FILTER(BASE!F120, LEN(BASE!F120)), """&amp;"h:mm AM/PM""), """"),
  IFERROR(TEXT(FILTER(ESPORTS!F120, LEN(ESPORTS!F120)), ""h:mm AM/PM""), """")
)
"),"")</f>
        <v/>
      </c>
      <c r="G120" s="11" t="str">
        <f>IFERROR(__xludf.DUMMYFUNCTION("TEXTJOIN(
  CHAR(10) &amp; CHAR(10),
  TRUE,
  IFERROR(FILTER(WSO!G120, LEN(WSO!G120)), """"),
  IFERROR(FILTER(MSO!G120, LEN(MSO!G120)), """"),
  IFERROR(FILTER(FH!G120, LEN(FH!G120)), """"),
  IFERROR(FILTER(MGOLF!G120, LEN(MGOLF!G120)), """"),
  IFERROR(FI"&amp;"LTER(Football!G120, LEN(Football!G120)), """"),
  IFERROR(FILTER(WVB!G120, LEN(WVB!G120)), """"),
  IFERROR(FILTER(XC!G120, LEN(XC!G120)), """"),
  IFERROR(FILTER(SWIMMING!G120, LEN(SWIMMING!G120)), """"),
  IFERROR(FILTER(WTEN!G120, LEN(WTEN!G120)), """""&amp;"),
  IFERROR(FILTER(TF!G120, LEN(TF!G120)), """"),
  IFERROR(FILTER(WGOLF!G120:G1000, LEN(WGOLF!G120)), """"),
  IFERROR(FILTER(WBB!G120, LEN(WBB!G120)), """"),
  IFERROR(FILTER(MBB!G120, LEN(MBB!G120)), """"),
  IFERROR(FILTER(WLAX!G120, LEN(WLAX!G120)),"&amp;" """"),
  IFERROR(FILTER(MLAX!G120, LEN(MLAX!G120)), """"),
  IFERROR(FILTER(SOFT!G120, LEN(SOFT!G120)), """"),
  IFERROR(FILTER(BASE!G120, LEN(BASE!G120)), """"),
  IFERROR(FILTER(ESPORTS!G120, LEN(ESPORTS!G120)), """")
)
"),"")</f>
        <v/>
      </c>
      <c r="H120" s="11" t="str">
        <f>IFERROR(__xludf.DUMMYFUNCTION("TEXTJOIN(
  CHAR(10) &amp; CHAR(10),
  TRUE,
  IFERROR(FILTER(WSO!H120, LEN(WSO!H120)), """"),
  IFERROR(FILTER(MSO!H120, LEN(MSO!H120)), """"),
  IFERROR(FILTER(FH!H120, LEN(FH!H120)), """"),
  IFERROR(FILTER(MGOLF!H120, LEN(MGOLF!H120)), """"),
  IFERROR(FI"&amp;"LTER(Football!H120, LEN(Football!H120)), """"),
  IFERROR(FILTER(WVB!H120, LEN(WVB!H120)), """"),
  IFERROR(FILTER(XC!H120, LEN(XC!H120)), """"),
  IFERROR(FILTER(SWIMMING!H120, LEN(SWIMMING!H120)), """"),
  IFERROR(FILTER(WTEN!H120, LEN(WTEN!H120)), """""&amp;"),
  IFERROR(FILTER(TF!H120, LEN(TF!H120)), """"),
  IFERROR(FILTER(WGOLF!H120, LEN(WGOLF!H120)), """"),
  IFERROR(FILTER(WBB!H120, LEN(WBB!H120)), """"),
  IFERROR(FILTER(MBB!H120, LEN(MBB!H120)), """"),
  IFERROR(FILTER(WLAX!H120, LEN(WLAX!H120)), """")"&amp;",
  IFERROR(FILTER(MLAX!H120, LEN(MLAX!H120)), """"),
  IFERROR(FILTER(SOFT!H120, LEN(SOFT!H120)), """"),
  IFERROR(FILTER(BASE!H120, LEN(BASE!H120)), """"),
  IFERROR(FILTER(ESPORTS!H120, LEN(ESPORTS!H120)), """")
)
"),"")</f>
        <v/>
      </c>
      <c r="I120" s="11" t="str">
        <f>IFERROR(__xludf.DUMMYFUNCTION("TEXTJOIN(
  CHAR(10) &amp; CHAR(10),
  TRUE,
  IFERROR(ARRAYFORMULA(TEXT(FILTER(WSO!F120, LEN(WSO!F120)), ""h:mm AM/PM"")), """"),
  IFERROR(ARRAYFORMULA(TEXT(FILTER(MSO!F120, LEN(MSO!F120)), ""h:mm AM/PM"")), """"),
  IFERROR(ARRAYFORMULA(TEXT(FILTER(FH!F120"&amp;", LEN(FH!F120)), ""h:mm AM/PM"")), """"),
  IFERROR(ARRAYFORMULA(TEXT(FILTER(MGOLF!F120, LEN(MGOLF!F120)), ""h:mm AM/PM"")), """"),
  IFERROR(ARRAYFORMULA(TEXT(FILTER(Football!F120, LEN(Football!F120)), ""h:mm AM/PM"")), """"),
  IFERROR(ARRAYFORMULA(TEXT"&amp;"(FILTER(WVB!F120, LEN(WVB!F120)), ""h:mm AM/PM"")), """"),
  IFERROR(ARRAYFORMULA(TEXT(FILTER(XC!F120, LEN(XC!F120)), ""h:mm AM/PM"")), """"),
  IFERROR(ARRAYFORMULA(TEXT(FILTER(SWIMMING!F120, LEN(SWIMMING!F120)), ""h:mm AM/PM"")), """"),
  IFERROR(ARRAYF"&amp;"ORMULA(TEXT(FILTER(WTEN!F120, LEN(WTEN!F120)), ""h:mm AM/PM"")), """"),
  IFERROR(ARRAYFORMULA(TEXT(FILTER(TF!F120, LEN(TF!F120)), ""h:mm AM/PM"")), """"),
  IFERROR(ARRAYFORMULA(TEXT(FILTER(WGOLF!F120, LEN(WGOLF!F120)), ""h:mm AM/PM"")), """"),
  IFERROR"&amp;"(ARRAYFORMULA(TEXT(FILTER(WBB!F120, LEN(WBB!F120)), ""h:mm AM/PM"")), """"),
  IFERROR(ARRAYFORMULA(TEXT(FILTER(MBB!F120, LEN(MBB!F120)), ""h:mm AM/PM"")), """"),
  IFERROR(ARRAYFORMULA(TEXT(FILTER(WLAX!F120, LEN(WLAX!F120)), ""h:mm AM/PM"")), """"),
  IF"&amp;"ERROR(ARRAYFORMULA(TEXT(FILTER(MLAX!F120, LEN(MLAX!F120)), ""h:mm AM/PM"")), """"),
  IFERROR(ARRAYFORMULA(TEXT(FILTER(SOFT!F120, LEN(SOFT!F120)), ""h:mm AM/PM"")), """"),
  IFERROR(ARRAYFORMULA(TEXT(FILTER(BASE!F120, LEN(BASE!F120)), ""h:mm AM/PM"")), """&amp;"""),
  IFERROR(ARRAYFORMULA(TEXT(FILTER(ESPORTS!F120, LEN(ESPORTS!F120)), ""h:mm AM/PM"")), """")
)
"),"")</f>
        <v/>
      </c>
      <c r="J120" s="12" t="str">
        <f>IFERROR(__xludf.DUMMYFUNCTION("IFERROR(
 TEXTJOIN(
   CHAR(10) &amp; CHAR(10),
   TRUE,
   FILTER(
     FLATTEN({
       WSO!P120;
       MSO!P120;
       FH!P120;
       MGOLF!P120;
       Football!P120;
       WVB!P120;
       XC!P120;
       SWIMMING!P120;
       WTEN!P120;
       TF!P1"&amp;"20;
       WGOLF!P120;
       WBB!P120;
       MBB!P120;
       WLAX!P120;
       MLAX!P120;
       SOFT!P120;
       BASE!P120;
       ESPORTS!P120
     }),
     (FLATTEN({
       WSO!P120;
       MSO!P120;
       FH!P120;
       MGOLF!P120;
       Footb"&amp;"all!P120;
       WVB!P120;
       XC!P120;
       SWIMMING!P120;
       WTEN!P120;
       TF!P120;
       WGOLF!P120;
       WBB!P120;
       MBB!P120;
       WLAX!P120;
       MLAX!P120;
       SOFT!P120;
       BASE!P120;
       ESPORTS!P120
     }) &lt;&gt; "&amp;""""") *
     (FLATTEN({
       WSO!P120;
       MSO!P120;
       FH!P120;
       MGOLF!P120;
       Football!P120;
       WVB!P120;
       XC!P120;
       SWIMMING!P120;
       WTEN!P120;
       TF!P120;
       WGOLF!P120;
       WBB!P120;
       MBB!P120"&amp;";
       WLAX!P120;
       MLAX!P120;
       SOFT!P120;
       BASE!P120;
       ESPORTS!P120
     }) &lt;&gt; ""Status"")
   )
 ),
 """"
)
"),"")</f>
        <v/>
      </c>
    </row>
    <row r="121" ht="22.5" customHeight="1">
      <c r="A121" s="6">
        <v>120.0</v>
      </c>
      <c r="B121" s="11"/>
      <c r="C121" s="7">
        <v>46354.0</v>
      </c>
      <c r="D121" s="8" t="str">
        <f t="shared" si="1"/>
        <v>Saturday</v>
      </c>
      <c r="E121" s="9" t="str">
        <f>TEXTJOIN(
  CHAR(10) &amp; CHAR(10),
  TRUE,
  IFERROR(WSO!E121, ""),
  IFERROR(MSO!E121, ""),
  IFERROR(FH!E121, ""),
  IFERROR(MGOLF!E121, ""),
  IFERROR(Football!E121, ""),
  IFERROR(WVB!E121, ""),
  IFERROR(XC!E121, ""),
  IFERROR(SWIMMING!E121, ""),
  IFERROR(WTEN!E121, ""),
  IFERROR(TF!E121, ""),
  IFERROR(WGOLF!E121, ""),
  IFERROR(WBB!E121, ""),
  IFERROR(MBB!E121, ""),
  IFERROR(WLAX!E121, ""),
  IFERROR(MLAX!E121, ""),
  IFERROR(SOFT!E121, ""),
  IFERROR(BASE!E121, ""),
  IFERROR(ESPORTS!E121, "")
)
</f>
        <v/>
      </c>
      <c r="F121" s="10" t="str">
        <f>IFERROR(__xludf.DUMMYFUNCTION("TEXTJOIN(
  CHAR(10) &amp; CHAR(10),
  TRUE,
  IFERROR(TEXT(FILTER(WSO!F121, LEN(WSO!F121)), ""h:mm AM/PM""), """"),
  IFERROR(TEXT(FILTER(MSO!F121, LEN(MSO!F121)), ""h:mm AM/PM""), """"),
  IFERROR(TEXT(FILTER(FH!F121, LEN(FH!F121)), ""h:mm AM/PM""), """"),
"&amp;"  IFERROR(TEXT(FILTER(MGOLF!F121, LEN(MGOLF!F121)), ""h:mm AM/PM""), """"),
  IFERROR(TEXT(FILTER(Football!F121, LEN(Football!F121)), ""h:mm AM/PM""), """"),
  IFERROR(TEXT(FILTER(WVB!F121, LEN(WVB!F121)), ""h:mm AM/PM""), """"),
  IFERROR(TEXT(FILTER(XC!"&amp;"F121, LEN(XC!F121)), ""h:mm AM/PM""), """"),
  IFERROR(TEXT(FILTER(SWIMMING!F121, LEN(SWIMMING!F121)), ""h:mm AM/PM""), """"),
  IFERROR(TEXT(FILTER(WTEN!F121, LEN(WTEN!F121)), ""h:mm AM/PM""), """"),
  IFERROR(TEXT(FILTER(TF!F121, LEN(TF!F121)), ""h:mm A"&amp;"M/PM""), """"),
  IFERROR(TEXT(FILTER(WGOLF!F121, LEN(WGOLF!F121)), ""h:mm AM/PM""), """"),
  IFERROR(TEXT(FILTER(WBB!F121, LEN(WBB!F121)), ""h:mm AM/PM""), """"),
  IFERROR(TEXT(FILTER(MBB!F121, LEN(MBB!F121)), ""h:mm AM/PM""), """"),
  IFERROR(TEXT(FILT"&amp;"ER(WLAX!F121, LEN(WLAX!F121)), ""h:mm AM/PM""), """"),
  IFERROR(TEXT(FILTER(MLAX!F121, LEN(MLAX!F121)), ""h:mm AM/PM""), """"),
  IFERROR(TEXT(FILTER(SOFT!F121, LEN(SOFT!F121)), ""h:mm AM/PM""), """"),
  IFERROR(TEXT(FILTER(BASE!F121, LEN(BASE!F121)), """&amp;"h:mm AM/PM""), """"),
  IFERROR(TEXT(FILTER(ESPORTS!F121, LEN(ESPORTS!F121)), ""h:mm AM/PM""), """")
)
"),"")</f>
        <v/>
      </c>
      <c r="G121" s="11" t="str">
        <f>IFERROR(__xludf.DUMMYFUNCTION("TEXTJOIN(
  CHAR(10) &amp; CHAR(10),
  TRUE,
  IFERROR(FILTER(WSO!G121, LEN(WSO!G121)), """"),
  IFERROR(FILTER(MSO!G121, LEN(MSO!G121)), """"),
  IFERROR(FILTER(FH!G121, LEN(FH!G121)), """"),
  IFERROR(FILTER(MGOLF!G121, LEN(MGOLF!G121)), """"),
  IFERROR(FI"&amp;"LTER(Football!G121, LEN(Football!G121)), """"),
  IFERROR(FILTER(WVB!G121, LEN(WVB!G121)), """"),
  IFERROR(FILTER(XC!G121, LEN(XC!G121)), """"),
  IFERROR(FILTER(SWIMMING!G121, LEN(SWIMMING!G121)), """"),
  IFERROR(FILTER(WTEN!G121, LEN(WTEN!G121)), """""&amp;"),
  IFERROR(FILTER(TF!G121, LEN(TF!G121)), """"),
  IFERROR(FILTER(WGOLF!G121:G1000, LEN(WGOLF!G121)), """"),
  IFERROR(FILTER(WBB!G121, LEN(WBB!G121)), """"),
  IFERROR(FILTER(MBB!G121, LEN(MBB!G121)), """"),
  IFERROR(FILTER(WLAX!G121, LEN(WLAX!G121)),"&amp;" """"),
  IFERROR(FILTER(MLAX!G121, LEN(MLAX!G121)), """"),
  IFERROR(FILTER(SOFT!G121, LEN(SOFT!G121)), """"),
  IFERROR(FILTER(BASE!G121, LEN(BASE!G121)), """"),
  IFERROR(FILTER(ESPORTS!G121, LEN(ESPORTS!G121)), """")
)
"),"")</f>
        <v/>
      </c>
      <c r="H121" s="11" t="str">
        <f>IFERROR(__xludf.DUMMYFUNCTION("TEXTJOIN(
  CHAR(10) &amp; CHAR(10),
  TRUE,
  IFERROR(FILTER(WSO!H121, LEN(WSO!H121)), """"),
  IFERROR(FILTER(MSO!H121, LEN(MSO!H121)), """"),
  IFERROR(FILTER(FH!H121, LEN(FH!H121)), """"),
  IFERROR(FILTER(MGOLF!H121, LEN(MGOLF!H121)), """"),
  IFERROR(FI"&amp;"LTER(Football!H121, LEN(Football!H121)), """"),
  IFERROR(FILTER(WVB!H121, LEN(WVB!H121)), """"),
  IFERROR(FILTER(XC!H121, LEN(XC!H121)), """"),
  IFERROR(FILTER(SWIMMING!H121, LEN(SWIMMING!H121)), """"),
  IFERROR(FILTER(WTEN!H121, LEN(WTEN!H121)), """""&amp;"),
  IFERROR(FILTER(TF!H121, LEN(TF!H121)), """"),
  IFERROR(FILTER(WGOLF!H121, LEN(WGOLF!H121)), """"),
  IFERROR(FILTER(WBB!H121, LEN(WBB!H121)), """"),
  IFERROR(FILTER(MBB!H121, LEN(MBB!H121)), """"),
  IFERROR(FILTER(WLAX!H121, LEN(WLAX!H121)), """")"&amp;",
  IFERROR(FILTER(MLAX!H121, LEN(MLAX!H121)), """"),
  IFERROR(FILTER(SOFT!H121, LEN(SOFT!H121)), """"),
  IFERROR(FILTER(BASE!H121, LEN(BASE!H121)), """"),
  IFERROR(FILTER(ESPORTS!H121, LEN(ESPORTS!H121)), """")
)
"),"")</f>
        <v/>
      </c>
      <c r="I121" s="11" t="str">
        <f>IFERROR(__xludf.DUMMYFUNCTION("TEXTJOIN(
  CHAR(10) &amp; CHAR(10),
  TRUE,
  IFERROR(ARRAYFORMULA(TEXT(FILTER(WSO!F121, LEN(WSO!F121)), ""h:mm AM/PM"")), """"),
  IFERROR(ARRAYFORMULA(TEXT(FILTER(MSO!F121, LEN(MSO!F121)), ""h:mm AM/PM"")), """"),
  IFERROR(ARRAYFORMULA(TEXT(FILTER(FH!F121"&amp;", LEN(FH!F121)), ""h:mm AM/PM"")), """"),
  IFERROR(ARRAYFORMULA(TEXT(FILTER(MGOLF!F121, LEN(MGOLF!F121)), ""h:mm AM/PM"")), """"),
  IFERROR(ARRAYFORMULA(TEXT(FILTER(Football!F121, LEN(Football!F121)), ""h:mm AM/PM"")), """"),
  IFERROR(ARRAYFORMULA(TEXT"&amp;"(FILTER(WVB!F121, LEN(WVB!F121)), ""h:mm AM/PM"")), """"),
  IFERROR(ARRAYFORMULA(TEXT(FILTER(XC!F121, LEN(XC!F121)), ""h:mm AM/PM"")), """"),
  IFERROR(ARRAYFORMULA(TEXT(FILTER(SWIMMING!F121, LEN(SWIMMING!F121)), ""h:mm AM/PM"")), """"),
  IFERROR(ARRAYF"&amp;"ORMULA(TEXT(FILTER(WTEN!F121, LEN(WTEN!F121)), ""h:mm AM/PM"")), """"),
  IFERROR(ARRAYFORMULA(TEXT(FILTER(TF!F121, LEN(TF!F121)), ""h:mm AM/PM"")), """"),
  IFERROR(ARRAYFORMULA(TEXT(FILTER(WGOLF!F121, LEN(WGOLF!F121)), ""h:mm AM/PM"")), """"),
  IFERROR"&amp;"(ARRAYFORMULA(TEXT(FILTER(WBB!F121, LEN(WBB!F121)), ""h:mm AM/PM"")), """"),
  IFERROR(ARRAYFORMULA(TEXT(FILTER(MBB!F121, LEN(MBB!F121)), ""h:mm AM/PM"")), """"),
  IFERROR(ARRAYFORMULA(TEXT(FILTER(WLAX!F121, LEN(WLAX!F121)), ""h:mm AM/PM"")), """"),
  IF"&amp;"ERROR(ARRAYFORMULA(TEXT(FILTER(MLAX!F121, LEN(MLAX!F121)), ""h:mm AM/PM"")), """"),
  IFERROR(ARRAYFORMULA(TEXT(FILTER(SOFT!F121, LEN(SOFT!F121)), ""h:mm AM/PM"")), """"),
  IFERROR(ARRAYFORMULA(TEXT(FILTER(BASE!F121, LEN(BASE!F121)), ""h:mm AM/PM"")), """&amp;"""),
  IFERROR(ARRAYFORMULA(TEXT(FILTER(ESPORTS!F121, LEN(ESPORTS!F121)), ""h:mm AM/PM"")), """")
)
"),"")</f>
        <v/>
      </c>
      <c r="J121" s="12" t="str">
        <f>IFERROR(__xludf.DUMMYFUNCTION("IFERROR(
 TEXTJOIN(
   CHAR(10) &amp; CHAR(10),
   TRUE,
   FILTER(
     FLATTEN({
       WSO!P121;
       MSO!P121;
       FH!P121;
       MGOLF!P121;
       Football!P121;
       WVB!P121;
       XC!P121;
       SWIMMING!P121;
       WTEN!P121;
       TF!P1"&amp;"21;
       WGOLF!P121;
       WBB!P121;
       MBB!P121;
       WLAX!P121;
       MLAX!P121;
       SOFT!P121;
       BASE!P121;
       ESPORTS!P121
     }),
     (FLATTEN({
       WSO!P121;
       MSO!P121;
       FH!P121;
       MGOLF!P121;
       Footb"&amp;"all!P121;
       WVB!P121;
       XC!P121;
       SWIMMING!P121;
       WTEN!P121;
       TF!P121;
       WGOLF!P121;
       WBB!P121;
       MBB!P121;
       WLAX!P121;
       MLAX!P121;
       SOFT!P121;
       BASE!P121;
       ESPORTS!P121
     }) &lt;&gt; "&amp;""""") *
     (FLATTEN({
       WSO!P121;
       MSO!P121;
       FH!P121;
       MGOLF!P121;
       Football!P121;
       WVB!P121;
       XC!P121;
       SWIMMING!P121;
       WTEN!P121;
       TF!P121;
       WGOLF!P121;
       WBB!P121;
       MBB!P121"&amp;";
       WLAX!P121;
       MLAX!P121;
       SOFT!P121;
       BASE!P121;
       ESPORTS!P121
     }) &lt;&gt; ""Status"")
   )
 ),
 """"
)
"),"")</f>
        <v/>
      </c>
    </row>
    <row r="122" ht="22.5" customHeight="1">
      <c r="A122" s="6">
        <v>121.0</v>
      </c>
      <c r="B122" s="11"/>
      <c r="C122" s="7">
        <v>46355.0</v>
      </c>
      <c r="D122" s="8" t="str">
        <f t="shared" si="1"/>
        <v>Sunday</v>
      </c>
      <c r="E122" s="9" t="str">
        <f>TEXTJOIN(
  CHAR(10) &amp; CHAR(10),
  TRUE,
  IFERROR(WSO!E122, ""),
  IFERROR(MSO!E122, ""),
  IFERROR(FH!E122, ""),
  IFERROR(MGOLF!E122, ""),
  IFERROR(Football!E122, ""),
  IFERROR(WVB!E122, ""),
  IFERROR(XC!E122, ""),
  IFERROR(SWIMMING!E122, ""),
  IFERROR(WTEN!E122, ""),
  IFERROR(TF!E122, ""),
  IFERROR(WGOLF!E122, ""),
  IFERROR(WBB!E122, ""),
  IFERROR(MBB!E122, ""),
  IFERROR(WLAX!E122, ""),
  IFERROR(MLAX!E122, ""),
  IFERROR(SOFT!E122, ""),
  IFERROR(BASE!E122, ""),
  IFERROR(ESPORTS!E122, "")
)
</f>
        <v/>
      </c>
      <c r="F122" s="10" t="str">
        <f>IFERROR(__xludf.DUMMYFUNCTION("TEXTJOIN(
  CHAR(10) &amp; CHAR(10),
  TRUE,
  IFERROR(TEXT(FILTER(WSO!F122, LEN(WSO!F122)), ""h:mm AM/PM""), """"),
  IFERROR(TEXT(FILTER(MSO!F122, LEN(MSO!F122)), ""h:mm AM/PM""), """"),
  IFERROR(TEXT(FILTER(FH!F122, LEN(FH!F122)), ""h:mm AM/PM""), """"),
"&amp;"  IFERROR(TEXT(FILTER(MGOLF!F122, LEN(MGOLF!F122)), ""h:mm AM/PM""), """"),
  IFERROR(TEXT(FILTER(Football!F122, LEN(Football!F122)), ""h:mm AM/PM""), """"),
  IFERROR(TEXT(FILTER(WVB!F122, LEN(WVB!F122)), ""h:mm AM/PM""), """"),
  IFERROR(TEXT(FILTER(XC!"&amp;"F122, LEN(XC!F122)), ""h:mm AM/PM""), """"),
  IFERROR(TEXT(FILTER(SWIMMING!F122, LEN(SWIMMING!F122)), ""h:mm AM/PM""), """"),
  IFERROR(TEXT(FILTER(WTEN!F122, LEN(WTEN!F122)), ""h:mm AM/PM""), """"),
  IFERROR(TEXT(FILTER(TF!F122, LEN(TF!F122)), ""h:mm A"&amp;"M/PM""), """"),
  IFERROR(TEXT(FILTER(WGOLF!F122, LEN(WGOLF!F122)), ""h:mm AM/PM""), """"),
  IFERROR(TEXT(FILTER(WBB!F122, LEN(WBB!F122)), ""h:mm AM/PM""), """"),
  IFERROR(TEXT(FILTER(MBB!F122, LEN(MBB!F122)), ""h:mm AM/PM""), """"),
  IFERROR(TEXT(FILT"&amp;"ER(WLAX!F122, LEN(WLAX!F122)), ""h:mm AM/PM""), """"),
  IFERROR(TEXT(FILTER(MLAX!F122, LEN(MLAX!F122)), ""h:mm AM/PM""), """"),
  IFERROR(TEXT(FILTER(SOFT!F122, LEN(SOFT!F122)), ""h:mm AM/PM""), """"),
  IFERROR(TEXT(FILTER(BASE!F122, LEN(BASE!F122)), """&amp;"h:mm AM/PM""), """"),
  IFERROR(TEXT(FILTER(ESPORTS!F122, LEN(ESPORTS!F122)), ""h:mm AM/PM""), """")
)
"),"")</f>
        <v/>
      </c>
      <c r="G122" s="11" t="str">
        <f>IFERROR(__xludf.DUMMYFUNCTION("TEXTJOIN(
  CHAR(10) &amp; CHAR(10),
  TRUE,
  IFERROR(FILTER(WSO!G122, LEN(WSO!G122)), """"),
  IFERROR(FILTER(MSO!G122, LEN(MSO!G122)), """"),
  IFERROR(FILTER(FH!G122, LEN(FH!G122)), """"),
  IFERROR(FILTER(MGOLF!G122, LEN(MGOLF!G122)), """"),
  IFERROR(FI"&amp;"LTER(Football!G122, LEN(Football!G122)), """"),
  IFERROR(FILTER(WVB!G122, LEN(WVB!G122)), """"),
  IFERROR(FILTER(XC!G122, LEN(XC!G122)), """"),
  IFERROR(FILTER(SWIMMING!G122, LEN(SWIMMING!G122)), """"),
  IFERROR(FILTER(WTEN!G122, LEN(WTEN!G122)), """""&amp;"),
  IFERROR(FILTER(TF!G122, LEN(TF!G122)), """"),
  IFERROR(FILTER(WGOLF!G122:G1000, LEN(WGOLF!G122)), """"),
  IFERROR(FILTER(WBB!G122, LEN(WBB!G122)), """"),
  IFERROR(FILTER(MBB!G122, LEN(MBB!G122)), """"),
  IFERROR(FILTER(WLAX!G122, LEN(WLAX!G122)),"&amp;" """"),
  IFERROR(FILTER(MLAX!G122, LEN(MLAX!G122)), """"),
  IFERROR(FILTER(SOFT!G122, LEN(SOFT!G122)), """"),
  IFERROR(FILTER(BASE!G122, LEN(BASE!G122)), """"),
  IFERROR(FILTER(ESPORTS!G122, LEN(ESPORTS!G122)), """")
)
"),"")</f>
        <v/>
      </c>
      <c r="H122" s="11" t="str">
        <f>IFERROR(__xludf.DUMMYFUNCTION("TEXTJOIN(
  CHAR(10) &amp; CHAR(10),
  TRUE,
  IFERROR(FILTER(WSO!H122, LEN(WSO!H122)), """"),
  IFERROR(FILTER(MSO!H122, LEN(MSO!H122)), """"),
  IFERROR(FILTER(FH!H122, LEN(FH!H122)), """"),
  IFERROR(FILTER(MGOLF!H122, LEN(MGOLF!H122)), """"),
  IFERROR(FI"&amp;"LTER(Football!H122, LEN(Football!H122)), """"),
  IFERROR(FILTER(WVB!H122, LEN(WVB!H122)), """"),
  IFERROR(FILTER(XC!H122, LEN(XC!H122)), """"),
  IFERROR(FILTER(SWIMMING!H122, LEN(SWIMMING!H122)), """"),
  IFERROR(FILTER(WTEN!H122, LEN(WTEN!H122)), """""&amp;"),
  IFERROR(FILTER(TF!H122, LEN(TF!H122)), """"),
  IFERROR(FILTER(WGOLF!H122, LEN(WGOLF!H122)), """"),
  IFERROR(FILTER(WBB!H122, LEN(WBB!H122)), """"),
  IFERROR(FILTER(MBB!H122, LEN(MBB!H122)), """"),
  IFERROR(FILTER(WLAX!H122, LEN(WLAX!H122)), """")"&amp;",
  IFERROR(FILTER(MLAX!H122, LEN(MLAX!H122)), """"),
  IFERROR(FILTER(SOFT!H122, LEN(SOFT!H122)), """"),
  IFERROR(FILTER(BASE!H122, LEN(BASE!H122)), """"),
  IFERROR(FILTER(ESPORTS!H122, LEN(ESPORTS!H122)), """")
)
"),"")</f>
        <v/>
      </c>
      <c r="I122" s="11" t="str">
        <f>IFERROR(__xludf.DUMMYFUNCTION("TEXTJOIN(
  CHAR(10) &amp; CHAR(10),
  TRUE,
  IFERROR(ARRAYFORMULA(TEXT(FILTER(WSO!F122, LEN(WSO!F122)), ""h:mm AM/PM"")), """"),
  IFERROR(ARRAYFORMULA(TEXT(FILTER(MSO!F122, LEN(MSO!F122)), ""h:mm AM/PM"")), """"),
  IFERROR(ARRAYFORMULA(TEXT(FILTER(FH!F122"&amp;", LEN(FH!F122)), ""h:mm AM/PM"")), """"),
  IFERROR(ARRAYFORMULA(TEXT(FILTER(MGOLF!F122, LEN(MGOLF!F122)), ""h:mm AM/PM"")), """"),
  IFERROR(ARRAYFORMULA(TEXT(FILTER(Football!F122, LEN(Football!F122)), ""h:mm AM/PM"")), """"),
  IFERROR(ARRAYFORMULA(TEXT"&amp;"(FILTER(WVB!F122, LEN(WVB!F122)), ""h:mm AM/PM"")), """"),
  IFERROR(ARRAYFORMULA(TEXT(FILTER(XC!F122, LEN(XC!F122)), ""h:mm AM/PM"")), """"),
  IFERROR(ARRAYFORMULA(TEXT(FILTER(SWIMMING!F122, LEN(SWIMMING!F122)), ""h:mm AM/PM"")), """"),
  IFERROR(ARRAYF"&amp;"ORMULA(TEXT(FILTER(WTEN!F122, LEN(WTEN!F122)), ""h:mm AM/PM"")), """"),
  IFERROR(ARRAYFORMULA(TEXT(FILTER(TF!F122, LEN(TF!F122)), ""h:mm AM/PM"")), """"),
  IFERROR(ARRAYFORMULA(TEXT(FILTER(WGOLF!F122, LEN(WGOLF!F122)), ""h:mm AM/PM"")), """"),
  IFERROR"&amp;"(ARRAYFORMULA(TEXT(FILTER(WBB!F122, LEN(WBB!F122)), ""h:mm AM/PM"")), """"),
  IFERROR(ARRAYFORMULA(TEXT(FILTER(MBB!F122, LEN(MBB!F122)), ""h:mm AM/PM"")), """"),
  IFERROR(ARRAYFORMULA(TEXT(FILTER(WLAX!F122, LEN(WLAX!F122)), ""h:mm AM/PM"")), """"),
  IF"&amp;"ERROR(ARRAYFORMULA(TEXT(FILTER(MLAX!F122, LEN(MLAX!F122)), ""h:mm AM/PM"")), """"),
  IFERROR(ARRAYFORMULA(TEXT(FILTER(SOFT!F122, LEN(SOFT!F122)), ""h:mm AM/PM"")), """"),
  IFERROR(ARRAYFORMULA(TEXT(FILTER(BASE!F122, LEN(BASE!F122)), ""h:mm AM/PM"")), """&amp;"""),
  IFERROR(ARRAYFORMULA(TEXT(FILTER(ESPORTS!F122, LEN(ESPORTS!F122)), ""h:mm AM/PM"")), """")
)
"),"")</f>
        <v/>
      </c>
      <c r="J122" s="12" t="str">
        <f>IFERROR(__xludf.DUMMYFUNCTION("IFERROR(
 TEXTJOIN(
   CHAR(10) &amp; CHAR(10),
   TRUE,
   FILTER(
     FLATTEN({
       WSO!P122;
       MSO!P122;
       FH!P122;
       MGOLF!P122;
       Football!P122;
       WVB!P122;
       XC!P122;
       SWIMMING!P122;
       WTEN!P122;
       TF!P1"&amp;"22;
       WGOLF!P122;
       WBB!P122;
       MBB!P122;
       WLAX!P122;
       MLAX!P122;
       SOFT!P122;
       BASE!P122;
       ESPORTS!P122
     }),
     (FLATTEN({
       WSO!P122;
       MSO!P122;
       FH!P122;
       MGOLF!P122;
       Footb"&amp;"all!P122;
       WVB!P122;
       XC!P122;
       SWIMMING!P122;
       WTEN!P122;
       TF!P122;
       WGOLF!P122;
       WBB!P122;
       MBB!P122;
       WLAX!P122;
       MLAX!P122;
       SOFT!P122;
       BASE!P122;
       ESPORTS!P122
     }) &lt;&gt; "&amp;""""") *
     (FLATTEN({
       WSO!P122;
       MSO!P122;
       FH!P122;
       MGOLF!P122;
       Football!P122;
       WVB!P122;
       XC!P122;
       SWIMMING!P122;
       WTEN!P122;
       TF!P122;
       WGOLF!P122;
       WBB!P122;
       MBB!P122"&amp;";
       WLAX!P122;
       MLAX!P122;
       SOFT!P122;
       BASE!P122;
       ESPORTS!P122
     }) &lt;&gt; ""Status"")
   )
 ),
 """"
)
"),"")</f>
        <v/>
      </c>
    </row>
    <row r="123" ht="22.5" customHeight="1">
      <c r="A123" s="6">
        <v>122.0</v>
      </c>
      <c r="B123" s="11"/>
      <c r="C123" s="7">
        <v>46356.0</v>
      </c>
      <c r="D123" s="8" t="str">
        <f t="shared" si="1"/>
        <v>Monday</v>
      </c>
      <c r="E123" s="9" t="str">
        <f>TEXTJOIN(
  CHAR(10) &amp; CHAR(10),
  TRUE,
  IFERROR(WSO!E123, ""),
  IFERROR(MSO!E123, ""),
  IFERROR(FH!E123, ""),
  IFERROR(MGOLF!E123, ""),
  IFERROR(Football!E123, ""),
  IFERROR(WVB!E123, ""),
  IFERROR(XC!E123, ""),
  IFERROR(SWIMMING!E123, ""),
  IFERROR(WTEN!E123, ""),
  IFERROR(TF!E123, ""),
  IFERROR(WGOLF!E123, ""),
  IFERROR(WBB!E123, ""),
  IFERROR(MBB!E123, ""),
  IFERROR(WLAX!E123, ""),
  IFERROR(MLAX!E123, ""),
  IFERROR(SOFT!E123, ""),
  IFERROR(BASE!E123, ""),
  IFERROR(ESPORTS!E123, "")
)
</f>
        <v/>
      </c>
      <c r="F123" s="10" t="str">
        <f>IFERROR(__xludf.DUMMYFUNCTION("TEXTJOIN(
  CHAR(10) &amp; CHAR(10),
  TRUE,
  IFERROR(TEXT(FILTER(WSO!F123, LEN(WSO!F123)), ""h:mm AM/PM""), """"),
  IFERROR(TEXT(FILTER(MSO!F123, LEN(MSO!F123)), ""h:mm AM/PM""), """"),
  IFERROR(TEXT(FILTER(FH!F123, LEN(FH!F123)), ""h:mm AM/PM""), """"),
"&amp;"  IFERROR(TEXT(FILTER(MGOLF!F123, LEN(MGOLF!F123)), ""h:mm AM/PM""), """"),
  IFERROR(TEXT(FILTER(Football!F123, LEN(Football!F123)), ""h:mm AM/PM""), """"),
  IFERROR(TEXT(FILTER(WVB!F123, LEN(WVB!F123)), ""h:mm AM/PM""), """"),
  IFERROR(TEXT(FILTER(XC!"&amp;"F123, LEN(XC!F123)), ""h:mm AM/PM""), """"),
  IFERROR(TEXT(FILTER(SWIMMING!F123, LEN(SWIMMING!F123)), ""h:mm AM/PM""), """"),
  IFERROR(TEXT(FILTER(WTEN!F123, LEN(WTEN!F123)), ""h:mm AM/PM""), """"),
  IFERROR(TEXT(FILTER(TF!F123, LEN(TF!F123)), ""h:mm A"&amp;"M/PM""), """"),
  IFERROR(TEXT(FILTER(WGOLF!F123, LEN(WGOLF!F123)), ""h:mm AM/PM""), """"),
  IFERROR(TEXT(FILTER(WBB!F123, LEN(WBB!F123)), ""h:mm AM/PM""), """"),
  IFERROR(TEXT(FILTER(MBB!F123, LEN(MBB!F123)), ""h:mm AM/PM""), """"),
  IFERROR(TEXT(FILT"&amp;"ER(WLAX!F123, LEN(WLAX!F123)), ""h:mm AM/PM""), """"),
  IFERROR(TEXT(FILTER(MLAX!F123, LEN(MLAX!F123)), ""h:mm AM/PM""), """"),
  IFERROR(TEXT(FILTER(SOFT!F123, LEN(SOFT!F123)), ""h:mm AM/PM""), """"),
  IFERROR(TEXT(FILTER(BASE!F123, LEN(BASE!F123)), """&amp;"h:mm AM/PM""), """"),
  IFERROR(TEXT(FILTER(ESPORTS!F123, LEN(ESPORTS!F123)), ""h:mm AM/PM""), """")
)
"),"")</f>
        <v/>
      </c>
      <c r="G123" s="11" t="str">
        <f>IFERROR(__xludf.DUMMYFUNCTION("TEXTJOIN(
  CHAR(10) &amp; CHAR(10),
  TRUE,
  IFERROR(FILTER(WSO!G123, LEN(WSO!G123)), """"),
  IFERROR(FILTER(MSO!G123, LEN(MSO!G123)), """"),
  IFERROR(FILTER(FH!G123, LEN(FH!G123)), """"),
  IFERROR(FILTER(MGOLF!G123, LEN(MGOLF!G123)), """"),
  IFERROR(FI"&amp;"LTER(Football!G123, LEN(Football!G123)), """"),
  IFERROR(FILTER(WVB!G123, LEN(WVB!G123)), """"),
  IFERROR(FILTER(XC!G123, LEN(XC!G123)), """"),
  IFERROR(FILTER(SWIMMING!G123, LEN(SWIMMING!G123)), """"),
  IFERROR(FILTER(WTEN!G123, LEN(WTEN!G123)), """""&amp;"),
  IFERROR(FILTER(TF!G123, LEN(TF!G123)), """"),
  IFERROR(FILTER(WGOLF!G123:G1000, LEN(WGOLF!G123)), """"),
  IFERROR(FILTER(WBB!G123, LEN(WBB!G123)), """"),
  IFERROR(FILTER(MBB!G123, LEN(MBB!G123)), """"),
  IFERROR(FILTER(WLAX!G123, LEN(WLAX!G123)),"&amp;" """"),
  IFERROR(FILTER(MLAX!G123, LEN(MLAX!G123)), """"),
  IFERROR(FILTER(SOFT!G123, LEN(SOFT!G123)), """"),
  IFERROR(FILTER(BASE!G123, LEN(BASE!G123)), """"),
  IFERROR(FILTER(ESPORTS!G123, LEN(ESPORTS!G123)), """")
)
"),"")</f>
        <v/>
      </c>
      <c r="H123" s="11" t="str">
        <f>IFERROR(__xludf.DUMMYFUNCTION("TEXTJOIN(
  CHAR(10) &amp; CHAR(10),
  TRUE,
  IFERROR(FILTER(WSO!H123, LEN(WSO!H123)), """"),
  IFERROR(FILTER(MSO!H123, LEN(MSO!H123)), """"),
  IFERROR(FILTER(FH!H123, LEN(FH!H123)), """"),
  IFERROR(FILTER(MGOLF!H123, LEN(MGOLF!H123)), """"),
  IFERROR(FI"&amp;"LTER(Football!H123, LEN(Football!H123)), """"),
  IFERROR(FILTER(WVB!H123, LEN(WVB!H123)), """"),
  IFERROR(FILTER(XC!H123, LEN(XC!H123)), """"),
  IFERROR(FILTER(SWIMMING!H123, LEN(SWIMMING!H123)), """"),
  IFERROR(FILTER(WTEN!H123, LEN(WTEN!H123)), """""&amp;"),
  IFERROR(FILTER(TF!H123, LEN(TF!H123)), """"),
  IFERROR(FILTER(WGOLF!H123, LEN(WGOLF!H123)), """"),
  IFERROR(FILTER(WBB!H123, LEN(WBB!H123)), """"),
  IFERROR(FILTER(MBB!H123, LEN(MBB!H123)), """"),
  IFERROR(FILTER(WLAX!H123, LEN(WLAX!H123)), """")"&amp;",
  IFERROR(FILTER(MLAX!H123, LEN(MLAX!H123)), """"),
  IFERROR(FILTER(SOFT!H123, LEN(SOFT!H123)), """"),
  IFERROR(FILTER(BASE!H123, LEN(BASE!H123)), """"),
  IFERROR(FILTER(ESPORTS!H123, LEN(ESPORTS!H123)), """")
)
"),"")</f>
        <v/>
      </c>
      <c r="I123" s="11" t="str">
        <f>IFERROR(__xludf.DUMMYFUNCTION("TEXTJOIN(
  CHAR(10) &amp; CHAR(10),
  TRUE,
  IFERROR(ARRAYFORMULA(TEXT(FILTER(WSO!F123, LEN(WSO!F123)), ""h:mm AM/PM"")), """"),
  IFERROR(ARRAYFORMULA(TEXT(FILTER(MSO!F123, LEN(MSO!F123)), ""h:mm AM/PM"")), """"),
  IFERROR(ARRAYFORMULA(TEXT(FILTER(FH!F123"&amp;", LEN(FH!F123)), ""h:mm AM/PM"")), """"),
  IFERROR(ARRAYFORMULA(TEXT(FILTER(MGOLF!F123, LEN(MGOLF!F123)), ""h:mm AM/PM"")), """"),
  IFERROR(ARRAYFORMULA(TEXT(FILTER(Football!F123, LEN(Football!F123)), ""h:mm AM/PM"")), """"),
  IFERROR(ARRAYFORMULA(TEXT"&amp;"(FILTER(WVB!F123, LEN(WVB!F123)), ""h:mm AM/PM"")), """"),
  IFERROR(ARRAYFORMULA(TEXT(FILTER(XC!F123, LEN(XC!F123)), ""h:mm AM/PM"")), """"),
  IFERROR(ARRAYFORMULA(TEXT(FILTER(SWIMMING!F123, LEN(SWIMMING!F123)), ""h:mm AM/PM"")), """"),
  IFERROR(ARRAYF"&amp;"ORMULA(TEXT(FILTER(WTEN!F123, LEN(WTEN!F123)), ""h:mm AM/PM"")), """"),
  IFERROR(ARRAYFORMULA(TEXT(FILTER(TF!F123, LEN(TF!F123)), ""h:mm AM/PM"")), """"),
  IFERROR(ARRAYFORMULA(TEXT(FILTER(WGOLF!F123, LEN(WGOLF!F123)), ""h:mm AM/PM"")), """"),
  IFERROR"&amp;"(ARRAYFORMULA(TEXT(FILTER(WBB!F123, LEN(WBB!F123)), ""h:mm AM/PM"")), """"),
  IFERROR(ARRAYFORMULA(TEXT(FILTER(MBB!F123, LEN(MBB!F123)), ""h:mm AM/PM"")), """"),
  IFERROR(ARRAYFORMULA(TEXT(FILTER(WLAX!F123, LEN(WLAX!F123)), ""h:mm AM/PM"")), """"),
  IF"&amp;"ERROR(ARRAYFORMULA(TEXT(FILTER(MLAX!F123, LEN(MLAX!F123)), ""h:mm AM/PM"")), """"),
  IFERROR(ARRAYFORMULA(TEXT(FILTER(SOFT!F123, LEN(SOFT!F123)), ""h:mm AM/PM"")), """"),
  IFERROR(ARRAYFORMULA(TEXT(FILTER(BASE!F123, LEN(BASE!F123)), ""h:mm AM/PM"")), """&amp;"""),
  IFERROR(ARRAYFORMULA(TEXT(FILTER(ESPORTS!F123, LEN(ESPORTS!F123)), ""h:mm AM/PM"")), """")
)
"),"")</f>
        <v/>
      </c>
      <c r="J123" s="12" t="str">
        <f>IFERROR(__xludf.DUMMYFUNCTION("IFERROR(
 TEXTJOIN(
   CHAR(10) &amp; CHAR(10),
   TRUE,
   FILTER(
     FLATTEN({
       WSO!P123;
       MSO!P123;
       FH!P123;
       MGOLF!P123;
       Football!P123;
       WVB!P123;
       XC!P123;
       SWIMMING!P123;
       WTEN!P123;
       TF!P1"&amp;"23;
       WGOLF!P123;
       WBB!P123;
       MBB!P123;
       WLAX!P123;
       MLAX!P123;
       SOFT!P123;
       BASE!P123;
       ESPORTS!P123
     }),
     (FLATTEN({
       WSO!P123;
       MSO!P123;
       FH!P123;
       MGOLF!P123;
       Footb"&amp;"all!P123;
       WVB!P123;
       XC!P123;
       SWIMMING!P123;
       WTEN!P123;
       TF!P123;
       WGOLF!P123;
       WBB!P123;
       MBB!P123;
       WLAX!P123;
       MLAX!P123;
       SOFT!P123;
       BASE!P123;
       ESPORTS!P123
     }) &lt;&gt; "&amp;""""") *
     (FLATTEN({
       WSO!P123;
       MSO!P123;
       FH!P123;
       MGOLF!P123;
       Football!P123;
       WVB!P123;
       XC!P123;
       SWIMMING!P123;
       WTEN!P123;
       TF!P123;
       WGOLF!P123;
       WBB!P123;
       MBB!P123"&amp;";
       WLAX!P123;
       MLAX!P123;
       SOFT!P123;
       BASE!P123;
       ESPORTS!P123
     }) &lt;&gt; ""Status"")
   )
 ),
 """"
)
"),"")</f>
        <v/>
      </c>
    </row>
    <row r="124" ht="22.5" customHeight="1">
      <c r="A124" s="6">
        <v>123.0</v>
      </c>
      <c r="B124" s="11"/>
      <c r="C124" s="7">
        <v>46357.0</v>
      </c>
      <c r="D124" s="8" t="str">
        <f t="shared" si="1"/>
        <v>Tuesday</v>
      </c>
      <c r="E124" s="9" t="str">
        <f>TEXTJOIN(
  CHAR(10) &amp; CHAR(10),
  TRUE,
  IFERROR(WSO!E124, ""),
  IFERROR(MSO!E124, ""),
  IFERROR(FH!E124, ""),
  IFERROR(MGOLF!E124, ""),
  IFERROR(Football!E124, ""),
  IFERROR(WVB!E124, ""),
  IFERROR(XC!E124, ""),
  IFERROR(SWIMMING!E124, ""),
  IFERROR(WTEN!E124, ""),
  IFERROR(TF!E124, ""),
  IFERROR(WGOLF!E124, ""),
  IFERROR(WBB!E124, ""),
  IFERROR(MBB!E124, ""),
  IFERROR(WLAX!E124, ""),
  IFERROR(MLAX!E124, ""),
  IFERROR(SOFT!E124, ""),
  IFERROR(BASE!E124, ""),
  IFERROR(ESPORTS!E124, "")
)
</f>
        <v/>
      </c>
      <c r="F124" s="10" t="str">
        <f>IFERROR(__xludf.DUMMYFUNCTION("TEXTJOIN(
  CHAR(10) &amp; CHAR(10),
  TRUE,
  IFERROR(TEXT(FILTER(WSO!F124, LEN(WSO!F124)), ""h:mm AM/PM""), """"),
  IFERROR(TEXT(FILTER(MSO!F124, LEN(MSO!F124)), ""h:mm AM/PM""), """"),
  IFERROR(TEXT(FILTER(FH!F124, LEN(FH!F124)), ""h:mm AM/PM""), """"),
"&amp;"  IFERROR(TEXT(FILTER(MGOLF!F124, LEN(MGOLF!F124)), ""h:mm AM/PM""), """"),
  IFERROR(TEXT(FILTER(Football!F124, LEN(Football!F124)), ""h:mm AM/PM""), """"),
  IFERROR(TEXT(FILTER(WVB!F124, LEN(WVB!F124)), ""h:mm AM/PM""), """"),
  IFERROR(TEXT(FILTER(XC!"&amp;"F124, LEN(XC!F124)), ""h:mm AM/PM""), """"),
  IFERROR(TEXT(FILTER(SWIMMING!F124, LEN(SWIMMING!F124)), ""h:mm AM/PM""), """"),
  IFERROR(TEXT(FILTER(WTEN!F124, LEN(WTEN!F124)), ""h:mm AM/PM""), """"),
  IFERROR(TEXT(FILTER(TF!F124, LEN(TF!F124)), ""h:mm A"&amp;"M/PM""), """"),
  IFERROR(TEXT(FILTER(WGOLF!F124, LEN(WGOLF!F124)), ""h:mm AM/PM""), """"),
  IFERROR(TEXT(FILTER(WBB!F124, LEN(WBB!F124)), ""h:mm AM/PM""), """"),
  IFERROR(TEXT(FILTER(MBB!F124, LEN(MBB!F124)), ""h:mm AM/PM""), """"),
  IFERROR(TEXT(FILT"&amp;"ER(WLAX!F124, LEN(WLAX!F124)), ""h:mm AM/PM""), """"),
  IFERROR(TEXT(FILTER(MLAX!F124, LEN(MLAX!F124)), ""h:mm AM/PM""), """"),
  IFERROR(TEXT(FILTER(SOFT!F124, LEN(SOFT!F124)), ""h:mm AM/PM""), """"),
  IFERROR(TEXT(FILTER(BASE!F124, LEN(BASE!F124)), """&amp;"h:mm AM/PM""), """"),
  IFERROR(TEXT(FILTER(ESPORTS!F124, LEN(ESPORTS!F124)), ""h:mm AM/PM""), """")
)
"),"")</f>
        <v/>
      </c>
      <c r="G124" s="11" t="str">
        <f>IFERROR(__xludf.DUMMYFUNCTION("TEXTJOIN(
  CHAR(10) &amp; CHAR(10),
  TRUE,
  IFERROR(FILTER(WSO!G124, LEN(WSO!G124)), """"),
  IFERROR(FILTER(MSO!G124, LEN(MSO!G124)), """"),
  IFERROR(FILTER(FH!G124, LEN(FH!G124)), """"),
  IFERROR(FILTER(MGOLF!G124, LEN(MGOLF!G124)), """"),
  IFERROR(FI"&amp;"LTER(Football!G124, LEN(Football!G124)), """"),
  IFERROR(FILTER(WVB!G124, LEN(WVB!G124)), """"),
  IFERROR(FILTER(XC!G124, LEN(XC!G124)), """"),
  IFERROR(FILTER(SWIMMING!G124, LEN(SWIMMING!G124)), """"),
  IFERROR(FILTER(WTEN!G124, LEN(WTEN!G124)), """""&amp;"),
  IFERROR(FILTER(TF!G124, LEN(TF!G124)), """"),
  IFERROR(FILTER(WGOLF!G124:G1000, LEN(WGOLF!G124)), """"),
  IFERROR(FILTER(WBB!G124, LEN(WBB!G124)), """"),
  IFERROR(FILTER(MBB!G124, LEN(MBB!G124)), """"),
  IFERROR(FILTER(WLAX!G124, LEN(WLAX!G124)),"&amp;" """"),
  IFERROR(FILTER(MLAX!G124, LEN(MLAX!G124)), """"),
  IFERROR(FILTER(SOFT!G124, LEN(SOFT!G124)), """"),
  IFERROR(FILTER(BASE!G124, LEN(BASE!G124)), """"),
  IFERROR(FILTER(ESPORTS!G124, LEN(ESPORTS!G124)), """")
)
"),"")</f>
        <v/>
      </c>
      <c r="H124" s="11" t="str">
        <f>IFERROR(__xludf.DUMMYFUNCTION("TEXTJOIN(
  CHAR(10) &amp; CHAR(10),
  TRUE,
  IFERROR(FILTER(WSO!H124, LEN(WSO!H124)), """"),
  IFERROR(FILTER(MSO!H124, LEN(MSO!H124)), """"),
  IFERROR(FILTER(FH!H124, LEN(FH!H124)), """"),
  IFERROR(FILTER(MGOLF!H124, LEN(MGOLF!H124)), """"),
  IFERROR(FI"&amp;"LTER(Football!H124, LEN(Football!H124)), """"),
  IFERROR(FILTER(WVB!H124, LEN(WVB!H124)), """"),
  IFERROR(FILTER(XC!H124, LEN(XC!H124)), """"),
  IFERROR(FILTER(SWIMMING!H124, LEN(SWIMMING!H124)), """"),
  IFERROR(FILTER(WTEN!H124, LEN(WTEN!H124)), """""&amp;"),
  IFERROR(FILTER(TF!H124, LEN(TF!H124)), """"),
  IFERROR(FILTER(WGOLF!H124, LEN(WGOLF!H124)), """"),
  IFERROR(FILTER(WBB!H124, LEN(WBB!H124)), """"),
  IFERROR(FILTER(MBB!H124, LEN(MBB!H124)), """"),
  IFERROR(FILTER(WLAX!H124, LEN(WLAX!H124)), """")"&amp;",
  IFERROR(FILTER(MLAX!H124, LEN(MLAX!H124)), """"),
  IFERROR(FILTER(SOFT!H124, LEN(SOFT!H124)), """"),
  IFERROR(FILTER(BASE!H124, LEN(BASE!H124)), """"),
  IFERROR(FILTER(ESPORTS!H124, LEN(ESPORTS!H124)), """")
)
"),"")</f>
        <v/>
      </c>
      <c r="I124" s="11" t="str">
        <f>IFERROR(__xludf.DUMMYFUNCTION("TEXTJOIN(
  CHAR(10) &amp; CHAR(10),
  TRUE,
  IFERROR(ARRAYFORMULA(TEXT(FILTER(WSO!F124, LEN(WSO!F124)), ""h:mm AM/PM"")), """"),
  IFERROR(ARRAYFORMULA(TEXT(FILTER(MSO!F124, LEN(MSO!F124)), ""h:mm AM/PM"")), """"),
  IFERROR(ARRAYFORMULA(TEXT(FILTER(FH!F124"&amp;", LEN(FH!F124)), ""h:mm AM/PM"")), """"),
  IFERROR(ARRAYFORMULA(TEXT(FILTER(MGOLF!F124, LEN(MGOLF!F124)), ""h:mm AM/PM"")), """"),
  IFERROR(ARRAYFORMULA(TEXT(FILTER(Football!F124, LEN(Football!F124)), ""h:mm AM/PM"")), """"),
  IFERROR(ARRAYFORMULA(TEXT"&amp;"(FILTER(WVB!F124, LEN(WVB!F124)), ""h:mm AM/PM"")), """"),
  IFERROR(ARRAYFORMULA(TEXT(FILTER(XC!F124, LEN(XC!F124)), ""h:mm AM/PM"")), """"),
  IFERROR(ARRAYFORMULA(TEXT(FILTER(SWIMMING!F124, LEN(SWIMMING!F124)), ""h:mm AM/PM"")), """"),
  IFERROR(ARRAYF"&amp;"ORMULA(TEXT(FILTER(WTEN!F124, LEN(WTEN!F124)), ""h:mm AM/PM"")), """"),
  IFERROR(ARRAYFORMULA(TEXT(FILTER(TF!F124, LEN(TF!F124)), ""h:mm AM/PM"")), """"),
  IFERROR(ARRAYFORMULA(TEXT(FILTER(WGOLF!F124, LEN(WGOLF!F124)), ""h:mm AM/PM"")), """"),
  IFERROR"&amp;"(ARRAYFORMULA(TEXT(FILTER(WBB!F124, LEN(WBB!F124)), ""h:mm AM/PM"")), """"),
  IFERROR(ARRAYFORMULA(TEXT(FILTER(MBB!F124, LEN(MBB!F124)), ""h:mm AM/PM"")), """"),
  IFERROR(ARRAYFORMULA(TEXT(FILTER(WLAX!F124, LEN(WLAX!F124)), ""h:mm AM/PM"")), """"),
  IF"&amp;"ERROR(ARRAYFORMULA(TEXT(FILTER(MLAX!F124, LEN(MLAX!F124)), ""h:mm AM/PM"")), """"),
  IFERROR(ARRAYFORMULA(TEXT(FILTER(SOFT!F124, LEN(SOFT!F124)), ""h:mm AM/PM"")), """"),
  IFERROR(ARRAYFORMULA(TEXT(FILTER(BASE!F124, LEN(BASE!F124)), ""h:mm AM/PM"")), """&amp;"""),
  IFERROR(ARRAYFORMULA(TEXT(FILTER(ESPORTS!F124, LEN(ESPORTS!F124)), ""h:mm AM/PM"")), """")
)
"),"")</f>
        <v/>
      </c>
      <c r="J124" s="12" t="str">
        <f>IFERROR(__xludf.DUMMYFUNCTION("IFERROR(
 TEXTJOIN(
   CHAR(10) &amp; CHAR(10),
   TRUE,
   FILTER(
     FLATTEN({
       WSO!P124;
       MSO!P124;
       FH!P124;
       MGOLF!P124;
       Football!P124;
       WVB!P124;
       XC!P124;
       SWIMMING!P124;
       WTEN!P124;
       TF!P1"&amp;"24;
       WGOLF!P124;
       WBB!P124;
       MBB!P124;
       WLAX!P124;
       MLAX!P124;
       SOFT!P124;
       BASE!P124;
       ESPORTS!P124
     }),
     (FLATTEN({
       WSO!P124;
       MSO!P124;
       FH!P124;
       MGOLF!P124;
       Footb"&amp;"all!P124;
       WVB!P124;
       XC!P124;
       SWIMMING!P124;
       WTEN!P124;
       TF!P124;
       WGOLF!P124;
       WBB!P124;
       MBB!P124;
       WLAX!P124;
       MLAX!P124;
       SOFT!P124;
       BASE!P124;
       ESPORTS!P124
     }) &lt;&gt; "&amp;""""") *
     (FLATTEN({
       WSO!P124;
       MSO!P124;
       FH!P124;
       MGOLF!P124;
       Football!P124;
       WVB!P124;
       XC!P124;
       SWIMMING!P124;
       WTEN!P124;
       TF!P124;
       WGOLF!P124;
       WBB!P124;
       MBB!P124"&amp;";
       WLAX!P124;
       MLAX!P124;
       SOFT!P124;
       BASE!P124;
       ESPORTS!P124
     }) &lt;&gt; ""Status"")
   )
 ),
 """"
)
"),"")</f>
        <v/>
      </c>
    </row>
    <row r="125" ht="22.5" customHeight="1">
      <c r="A125" s="6">
        <v>124.0</v>
      </c>
      <c r="B125" s="11"/>
      <c r="C125" s="7">
        <v>46358.0</v>
      </c>
      <c r="D125" s="8" t="str">
        <f t="shared" si="1"/>
        <v>Wednesday</v>
      </c>
      <c r="E125" s="9" t="str">
        <f>TEXTJOIN(
  CHAR(10) &amp; CHAR(10),
  TRUE,
  IFERROR(WSO!E125, ""),
  IFERROR(MSO!E125, ""),
  IFERROR(FH!E125, ""),
  IFERROR(MGOLF!E125, ""),
  IFERROR(Football!E125, ""),
  IFERROR(WVB!E125, ""),
  IFERROR(XC!E125, ""),
  IFERROR(SWIMMING!E125, ""),
  IFERROR(WTEN!E125, ""),
  IFERROR(TF!E125, ""),
  IFERROR(WGOLF!E125, ""),
  IFERROR(WBB!E125, ""),
  IFERROR(MBB!E125, ""),
  IFERROR(WLAX!E125, ""),
  IFERROR(MLAX!E125, ""),
  IFERROR(SOFT!E125, ""),
  IFERROR(BASE!E125, ""),
  IFERROR(ESPORTS!E125, "")
)
</f>
        <v/>
      </c>
      <c r="F125" s="10" t="str">
        <f>IFERROR(__xludf.DUMMYFUNCTION("TEXTJOIN(
  CHAR(10) &amp; CHAR(10),
  TRUE,
  IFERROR(TEXT(FILTER(WSO!F125, LEN(WSO!F125)), ""h:mm AM/PM""), """"),
  IFERROR(TEXT(FILTER(MSO!F125, LEN(MSO!F125)), ""h:mm AM/PM""), """"),
  IFERROR(TEXT(FILTER(FH!F125, LEN(FH!F125)), ""h:mm AM/PM""), """"),
"&amp;"  IFERROR(TEXT(FILTER(MGOLF!F125, LEN(MGOLF!F125)), ""h:mm AM/PM""), """"),
  IFERROR(TEXT(FILTER(Football!F125, LEN(Football!F125)), ""h:mm AM/PM""), """"),
  IFERROR(TEXT(FILTER(WVB!F125, LEN(WVB!F125)), ""h:mm AM/PM""), """"),
  IFERROR(TEXT(FILTER(XC!"&amp;"F125, LEN(XC!F125)), ""h:mm AM/PM""), """"),
  IFERROR(TEXT(FILTER(SWIMMING!F125, LEN(SWIMMING!F125)), ""h:mm AM/PM""), """"),
  IFERROR(TEXT(FILTER(WTEN!F125, LEN(WTEN!F125)), ""h:mm AM/PM""), """"),
  IFERROR(TEXT(FILTER(TF!F125, LEN(TF!F125)), ""h:mm A"&amp;"M/PM""), """"),
  IFERROR(TEXT(FILTER(WGOLF!F125, LEN(WGOLF!F125)), ""h:mm AM/PM""), """"),
  IFERROR(TEXT(FILTER(WBB!F125, LEN(WBB!F125)), ""h:mm AM/PM""), """"),
  IFERROR(TEXT(FILTER(MBB!F125, LEN(MBB!F125)), ""h:mm AM/PM""), """"),
  IFERROR(TEXT(FILT"&amp;"ER(WLAX!F125, LEN(WLAX!F125)), ""h:mm AM/PM""), """"),
  IFERROR(TEXT(FILTER(MLAX!F125, LEN(MLAX!F125)), ""h:mm AM/PM""), """"),
  IFERROR(TEXT(FILTER(SOFT!F125, LEN(SOFT!F125)), ""h:mm AM/PM""), """"),
  IFERROR(TEXT(FILTER(BASE!F125, LEN(BASE!F125)), """&amp;"h:mm AM/PM""), """"),
  IFERROR(TEXT(FILTER(ESPORTS!F125, LEN(ESPORTS!F125)), ""h:mm AM/PM""), """")
)
"),"")</f>
        <v/>
      </c>
      <c r="G125" s="11" t="str">
        <f>IFERROR(__xludf.DUMMYFUNCTION("TEXTJOIN(
  CHAR(10) &amp; CHAR(10),
  TRUE,
  IFERROR(FILTER(WSO!G125, LEN(WSO!G125)), """"),
  IFERROR(FILTER(MSO!G125, LEN(MSO!G125)), """"),
  IFERROR(FILTER(FH!G125, LEN(FH!G125)), """"),
  IFERROR(FILTER(MGOLF!G125, LEN(MGOLF!G125)), """"),
  IFERROR(FI"&amp;"LTER(Football!G125, LEN(Football!G125)), """"),
  IFERROR(FILTER(WVB!G125, LEN(WVB!G125)), """"),
  IFERROR(FILTER(XC!G125, LEN(XC!G125)), """"),
  IFERROR(FILTER(SWIMMING!G125, LEN(SWIMMING!G125)), """"),
  IFERROR(FILTER(WTEN!G125, LEN(WTEN!G125)), """""&amp;"),
  IFERROR(FILTER(TF!G125, LEN(TF!G125)), """"),
  IFERROR(FILTER(WGOLF!G125:G1000, LEN(WGOLF!G125)), """"),
  IFERROR(FILTER(WBB!G125, LEN(WBB!G125)), """"),
  IFERROR(FILTER(MBB!G125, LEN(MBB!G125)), """"),
  IFERROR(FILTER(WLAX!G125, LEN(WLAX!G125)),"&amp;" """"),
  IFERROR(FILTER(MLAX!G125, LEN(MLAX!G125)), """"),
  IFERROR(FILTER(SOFT!G125, LEN(SOFT!G125)), """"),
  IFERROR(FILTER(BASE!G125, LEN(BASE!G125)), """"),
  IFERROR(FILTER(ESPORTS!G125, LEN(ESPORTS!G125)), """")
)
"),"")</f>
        <v/>
      </c>
      <c r="H125" s="11" t="str">
        <f>IFERROR(__xludf.DUMMYFUNCTION("TEXTJOIN(
  CHAR(10) &amp; CHAR(10),
  TRUE,
  IFERROR(FILTER(WSO!H125, LEN(WSO!H125)), """"),
  IFERROR(FILTER(MSO!H125, LEN(MSO!H125)), """"),
  IFERROR(FILTER(FH!H125, LEN(FH!H125)), """"),
  IFERROR(FILTER(MGOLF!H125, LEN(MGOLF!H125)), """"),
  IFERROR(FI"&amp;"LTER(Football!H125, LEN(Football!H125)), """"),
  IFERROR(FILTER(WVB!H125, LEN(WVB!H125)), """"),
  IFERROR(FILTER(XC!H125, LEN(XC!H125)), """"),
  IFERROR(FILTER(SWIMMING!H125, LEN(SWIMMING!H125)), """"),
  IFERROR(FILTER(WTEN!H125, LEN(WTEN!H125)), """""&amp;"),
  IFERROR(FILTER(TF!H125, LEN(TF!H125)), """"),
  IFERROR(FILTER(WGOLF!H125, LEN(WGOLF!H125)), """"),
  IFERROR(FILTER(WBB!H125, LEN(WBB!H125)), """"),
  IFERROR(FILTER(MBB!H125, LEN(MBB!H125)), """"),
  IFERROR(FILTER(WLAX!H125, LEN(WLAX!H125)), """")"&amp;",
  IFERROR(FILTER(MLAX!H125, LEN(MLAX!H125)), """"),
  IFERROR(FILTER(SOFT!H125, LEN(SOFT!H125)), """"),
  IFERROR(FILTER(BASE!H125, LEN(BASE!H125)), """"),
  IFERROR(FILTER(ESPORTS!H125, LEN(ESPORTS!H125)), """")
)
"),"")</f>
        <v/>
      </c>
      <c r="I125" s="11" t="str">
        <f>IFERROR(__xludf.DUMMYFUNCTION("TEXTJOIN(
  CHAR(10) &amp; CHAR(10),
  TRUE,
  IFERROR(ARRAYFORMULA(TEXT(FILTER(WSO!F125, LEN(WSO!F125)), ""h:mm AM/PM"")), """"),
  IFERROR(ARRAYFORMULA(TEXT(FILTER(MSO!F125, LEN(MSO!F125)), ""h:mm AM/PM"")), """"),
  IFERROR(ARRAYFORMULA(TEXT(FILTER(FH!F125"&amp;", LEN(FH!F125)), ""h:mm AM/PM"")), """"),
  IFERROR(ARRAYFORMULA(TEXT(FILTER(MGOLF!F125, LEN(MGOLF!F125)), ""h:mm AM/PM"")), """"),
  IFERROR(ARRAYFORMULA(TEXT(FILTER(Football!F125, LEN(Football!F125)), ""h:mm AM/PM"")), """"),
  IFERROR(ARRAYFORMULA(TEXT"&amp;"(FILTER(WVB!F125, LEN(WVB!F125)), ""h:mm AM/PM"")), """"),
  IFERROR(ARRAYFORMULA(TEXT(FILTER(XC!F125, LEN(XC!F125)), ""h:mm AM/PM"")), """"),
  IFERROR(ARRAYFORMULA(TEXT(FILTER(SWIMMING!F125, LEN(SWIMMING!F125)), ""h:mm AM/PM"")), """"),
  IFERROR(ARRAYF"&amp;"ORMULA(TEXT(FILTER(WTEN!F125, LEN(WTEN!F125)), ""h:mm AM/PM"")), """"),
  IFERROR(ARRAYFORMULA(TEXT(FILTER(TF!F125, LEN(TF!F125)), ""h:mm AM/PM"")), """"),
  IFERROR(ARRAYFORMULA(TEXT(FILTER(WGOLF!F125, LEN(WGOLF!F125)), ""h:mm AM/PM"")), """"),
  IFERROR"&amp;"(ARRAYFORMULA(TEXT(FILTER(WBB!F125, LEN(WBB!F125)), ""h:mm AM/PM"")), """"),
  IFERROR(ARRAYFORMULA(TEXT(FILTER(MBB!F125, LEN(MBB!F125)), ""h:mm AM/PM"")), """"),
  IFERROR(ARRAYFORMULA(TEXT(FILTER(WLAX!F125, LEN(WLAX!F125)), ""h:mm AM/PM"")), """"),
  IF"&amp;"ERROR(ARRAYFORMULA(TEXT(FILTER(MLAX!F125, LEN(MLAX!F125)), ""h:mm AM/PM"")), """"),
  IFERROR(ARRAYFORMULA(TEXT(FILTER(SOFT!F125, LEN(SOFT!F125)), ""h:mm AM/PM"")), """"),
  IFERROR(ARRAYFORMULA(TEXT(FILTER(BASE!F125, LEN(BASE!F125)), ""h:mm AM/PM"")), """&amp;"""),
  IFERROR(ARRAYFORMULA(TEXT(FILTER(ESPORTS!F125, LEN(ESPORTS!F125)), ""h:mm AM/PM"")), """")
)
"),"")</f>
        <v/>
      </c>
      <c r="J125" s="12" t="str">
        <f>IFERROR(__xludf.DUMMYFUNCTION("IFERROR(
 TEXTJOIN(
   CHAR(10) &amp; CHAR(10),
   TRUE,
   FILTER(
     FLATTEN({
       WSO!P125;
       MSO!P125;
       FH!P125;
       MGOLF!P125;
       Football!P125;
       WVB!P125;
       XC!P125;
       SWIMMING!P125;
       WTEN!P125;
       TF!P1"&amp;"25;
       WGOLF!P125;
       WBB!P125;
       MBB!P125;
       WLAX!P125;
       MLAX!P125;
       SOFT!P125;
       BASE!P125;
       ESPORTS!P125
     }),
     (FLATTEN({
       WSO!P125;
       MSO!P125;
       FH!P125;
       MGOLF!P125;
       Footb"&amp;"all!P125;
       WVB!P125;
       XC!P125;
       SWIMMING!P125;
       WTEN!P125;
       TF!P125;
       WGOLF!P125;
       WBB!P125;
       MBB!P125;
       WLAX!P125;
       MLAX!P125;
       SOFT!P125;
       BASE!P125;
       ESPORTS!P125
     }) &lt;&gt; "&amp;""""") *
     (FLATTEN({
       WSO!P125;
       MSO!P125;
       FH!P125;
       MGOLF!P125;
       Football!P125;
       WVB!P125;
       XC!P125;
       SWIMMING!P125;
       WTEN!P125;
       TF!P125;
       WGOLF!P125;
       WBB!P125;
       MBB!P125"&amp;";
       WLAX!P125;
       MLAX!P125;
       SOFT!P125;
       BASE!P125;
       ESPORTS!P125
     }) &lt;&gt; ""Status"")
   )
 ),
 """"
)
"),"")</f>
        <v/>
      </c>
    </row>
    <row r="126" ht="22.5" customHeight="1">
      <c r="A126" s="6">
        <v>125.0</v>
      </c>
      <c r="B126" s="11"/>
      <c r="C126" s="7">
        <v>46359.0</v>
      </c>
      <c r="D126" s="8" t="str">
        <f t="shared" si="1"/>
        <v>Thursday</v>
      </c>
      <c r="E126" s="9" t="str">
        <f>TEXTJOIN(
  CHAR(10) &amp; CHAR(10),
  TRUE,
  IFERROR(WSO!E126, ""),
  IFERROR(MSO!E126, ""),
  IFERROR(FH!E126, ""),
  IFERROR(MGOLF!E126, ""),
  IFERROR(Football!E126, ""),
  IFERROR(WVB!E126, ""),
  IFERROR(XC!E126, ""),
  IFERROR(SWIMMING!E126, ""),
  IFERROR(WTEN!E126, ""),
  IFERROR(TF!E126, ""),
  IFERROR(WGOLF!E126, ""),
  IFERROR(WBB!E126, ""),
  IFERROR(MBB!E126, ""),
  IFERROR(WLAX!E126, ""),
  IFERROR(MLAX!E126, ""),
  IFERROR(SOFT!E126, ""),
  IFERROR(BASE!E126, ""),
  IFERROR(ESPORTS!E126, "")
)
</f>
        <v/>
      </c>
      <c r="F126" s="10" t="str">
        <f>IFERROR(__xludf.DUMMYFUNCTION("TEXTJOIN(
  CHAR(10) &amp; CHAR(10),
  TRUE,
  IFERROR(TEXT(FILTER(WSO!F126, LEN(WSO!F126)), ""h:mm AM/PM""), """"),
  IFERROR(TEXT(FILTER(MSO!F126, LEN(MSO!F126)), ""h:mm AM/PM""), """"),
  IFERROR(TEXT(FILTER(FH!F126, LEN(FH!F126)), ""h:mm AM/PM""), """"),
"&amp;"  IFERROR(TEXT(FILTER(MGOLF!F126, LEN(MGOLF!F126)), ""h:mm AM/PM""), """"),
  IFERROR(TEXT(FILTER(Football!F126, LEN(Football!F126)), ""h:mm AM/PM""), """"),
  IFERROR(TEXT(FILTER(WVB!F126, LEN(WVB!F126)), ""h:mm AM/PM""), """"),
  IFERROR(TEXT(FILTER(XC!"&amp;"F126, LEN(XC!F126)), ""h:mm AM/PM""), """"),
  IFERROR(TEXT(FILTER(SWIMMING!F126, LEN(SWIMMING!F126)), ""h:mm AM/PM""), """"),
  IFERROR(TEXT(FILTER(WTEN!F126, LEN(WTEN!F126)), ""h:mm AM/PM""), """"),
  IFERROR(TEXT(FILTER(TF!F126, LEN(TF!F126)), ""h:mm A"&amp;"M/PM""), """"),
  IFERROR(TEXT(FILTER(WGOLF!F126, LEN(WGOLF!F126)), ""h:mm AM/PM""), """"),
  IFERROR(TEXT(FILTER(WBB!F126, LEN(WBB!F126)), ""h:mm AM/PM""), """"),
  IFERROR(TEXT(FILTER(MBB!F126, LEN(MBB!F126)), ""h:mm AM/PM""), """"),
  IFERROR(TEXT(FILT"&amp;"ER(WLAX!F126, LEN(WLAX!F126)), ""h:mm AM/PM""), """"),
  IFERROR(TEXT(FILTER(MLAX!F126, LEN(MLAX!F126)), ""h:mm AM/PM""), """"),
  IFERROR(TEXT(FILTER(SOFT!F126, LEN(SOFT!F126)), ""h:mm AM/PM""), """"),
  IFERROR(TEXT(FILTER(BASE!F126, LEN(BASE!F126)), """&amp;"h:mm AM/PM""), """"),
  IFERROR(TEXT(FILTER(ESPORTS!F126, LEN(ESPORTS!F126)), ""h:mm AM/PM""), """")
)
"),"")</f>
        <v/>
      </c>
      <c r="G126" s="11" t="str">
        <f>IFERROR(__xludf.DUMMYFUNCTION("TEXTJOIN(
  CHAR(10) &amp; CHAR(10),
  TRUE,
  IFERROR(FILTER(WSO!G126, LEN(WSO!G126)), """"),
  IFERROR(FILTER(MSO!G126, LEN(MSO!G126)), """"),
  IFERROR(FILTER(FH!G126, LEN(FH!G126)), """"),
  IFERROR(FILTER(MGOLF!G126, LEN(MGOLF!G126)), """"),
  IFERROR(FI"&amp;"LTER(Football!G126, LEN(Football!G126)), """"),
  IFERROR(FILTER(WVB!G126, LEN(WVB!G126)), """"),
  IFERROR(FILTER(XC!G126, LEN(XC!G126)), """"),
  IFERROR(FILTER(SWIMMING!G126, LEN(SWIMMING!G126)), """"),
  IFERROR(FILTER(WTEN!G126, LEN(WTEN!G126)), """""&amp;"),
  IFERROR(FILTER(TF!G126, LEN(TF!G126)), """"),
  IFERROR(FILTER(WGOLF!G126:G1000, LEN(WGOLF!G126)), """"),
  IFERROR(FILTER(WBB!G126, LEN(WBB!G126)), """"),
  IFERROR(FILTER(MBB!G126, LEN(MBB!G126)), """"),
  IFERROR(FILTER(WLAX!G126, LEN(WLAX!G126)),"&amp;" """"),
  IFERROR(FILTER(MLAX!G126, LEN(MLAX!G126)), """"),
  IFERROR(FILTER(SOFT!G126, LEN(SOFT!G126)), """"),
  IFERROR(FILTER(BASE!G126, LEN(BASE!G126)), """"),
  IFERROR(FILTER(ESPORTS!G126, LEN(ESPORTS!G126)), """")
)
"),"")</f>
        <v/>
      </c>
      <c r="H126" s="11" t="str">
        <f>IFERROR(__xludf.DUMMYFUNCTION("TEXTJOIN(
  CHAR(10) &amp; CHAR(10),
  TRUE,
  IFERROR(FILTER(WSO!H126, LEN(WSO!H126)), """"),
  IFERROR(FILTER(MSO!H126, LEN(MSO!H126)), """"),
  IFERROR(FILTER(FH!H126, LEN(FH!H126)), """"),
  IFERROR(FILTER(MGOLF!H126, LEN(MGOLF!H126)), """"),
  IFERROR(FI"&amp;"LTER(Football!H126, LEN(Football!H126)), """"),
  IFERROR(FILTER(WVB!H126, LEN(WVB!H126)), """"),
  IFERROR(FILTER(XC!H126, LEN(XC!H126)), """"),
  IFERROR(FILTER(SWIMMING!H126, LEN(SWIMMING!H126)), """"),
  IFERROR(FILTER(WTEN!H126, LEN(WTEN!H126)), """""&amp;"),
  IFERROR(FILTER(TF!H126, LEN(TF!H126)), """"),
  IFERROR(FILTER(WGOLF!H126, LEN(WGOLF!H126)), """"),
  IFERROR(FILTER(WBB!H126, LEN(WBB!H126)), """"),
  IFERROR(FILTER(MBB!H126, LEN(MBB!H126)), """"),
  IFERROR(FILTER(WLAX!H126, LEN(WLAX!H126)), """")"&amp;",
  IFERROR(FILTER(MLAX!H126, LEN(MLAX!H126)), """"),
  IFERROR(FILTER(SOFT!H126, LEN(SOFT!H126)), """"),
  IFERROR(FILTER(BASE!H126, LEN(BASE!H126)), """"),
  IFERROR(FILTER(ESPORTS!H126, LEN(ESPORTS!H126)), """")
)
"),"")</f>
        <v/>
      </c>
      <c r="I126" s="11" t="str">
        <f>IFERROR(__xludf.DUMMYFUNCTION("TEXTJOIN(
  CHAR(10) &amp; CHAR(10),
  TRUE,
  IFERROR(ARRAYFORMULA(TEXT(FILTER(WSO!F126, LEN(WSO!F126)), ""h:mm AM/PM"")), """"),
  IFERROR(ARRAYFORMULA(TEXT(FILTER(MSO!F126, LEN(MSO!F126)), ""h:mm AM/PM"")), """"),
  IFERROR(ARRAYFORMULA(TEXT(FILTER(FH!F126"&amp;", LEN(FH!F126)), ""h:mm AM/PM"")), """"),
  IFERROR(ARRAYFORMULA(TEXT(FILTER(MGOLF!F126, LEN(MGOLF!F126)), ""h:mm AM/PM"")), """"),
  IFERROR(ARRAYFORMULA(TEXT(FILTER(Football!F126, LEN(Football!F126)), ""h:mm AM/PM"")), """"),
  IFERROR(ARRAYFORMULA(TEXT"&amp;"(FILTER(WVB!F126, LEN(WVB!F126)), ""h:mm AM/PM"")), """"),
  IFERROR(ARRAYFORMULA(TEXT(FILTER(XC!F126, LEN(XC!F126)), ""h:mm AM/PM"")), """"),
  IFERROR(ARRAYFORMULA(TEXT(FILTER(SWIMMING!F126, LEN(SWIMMING!F126)), ""h:mm AM/PM"")), """"),
  IFERROR(ARRAYF"&amp;"ORMULA(TEXT(FILTER(WTEN!F126, LEN(WTEN!F126)), ""h:mm AM/PM"")), """"),
  IFERROR(ARRAYFORMULA(TEXT(FILTER(TF!F126, LEN(TF!F126)), ""h:mm AM/PM"")), """"),
  IFERROR(ARRAYFORMULA(TEXT(FILTER(WGOLF!F126, LEN(WGOLF!F126)), ""h:mm AM/PM"")), """"),
  IFERROR"&amp;"(ARRAYFORMULA(TEXT(FILTER(WBB!F126, LEN(WBB!F126)), ""h:mm AM/PM"")), """"),
  IFERROR(ARRAYFORMULA(TEXT(FILTER(MBB!F126, LEN(MBB!F126)), ""h:mm AM/PM"")), """"),
  IFERROR(ARRAYFORMULA(TEXT(FILTER(WLAX!F126, LEN(WLAX!F126)), ""h:mm AM/PM"")), """"),
  IF"&amp;"ERROR(ARRAYFORMULA(TEXT(FILTER(MLAX!F126, LEN(MLAX!F126)), ""h:mm AM/PM"")), """"),
  IFERROR(ARRAYFORMULA(TEXT(FILTER(SOFT!F126, LEN(SOFT!F126)), ""h:mm AM/PM"")), """"),
  IFERROR(ARRAYFORMULA(TEXT(FILTER(BASE!F126, LEN(BASE!F126)), ""h:mm AM/PM"")), """&amp;"""),
  IFERROR(ARRAYFORMULA(TEXT(FILTER(ESPORTS!F126, LEN(ESPORTS!F126)), ""h:mm AM/PM"")), """")
)
"),"")</f>
        <v/>
      </c>
      <c r="J126" s="12" t="str">
        <f>IFERROR(__xludf.DUMMYFUNCTION("IFERROR(
 TEXTJOIN(
   CHAR(10) &amp; CHAR(10),
   TRUE,
   FILTER(
     FLATTEN({
       WSO!P126;
       MSO!P126;
       FH!P126;
       MGOLF!P126;
       Football!P126;
       WVB!P126;
       XC!P126;
       SWIMMING!P126;
       WTEN!P126;
       TF!P1"&amp;"26;
       WGOLF!P126;
       WBB!P126;
       MBB!P126;
       WLAX!P126;
       MLAX!P126;
       SOFT!P126;
       BASE!P126;
       ESPORTS!P126
     }),
     (FLATTEN({
       WSO!P126;
       MSO!P126;
       FH!P126;
       MGOLF!P126;
       Footb"&amp;"all!P126;
       WVB!P126;
       XC!P126;
       SWIMMING!P126;
       WTEN!P126;
       TF!P126;
       WGOLF!P126;
       WBB!P126;
       MBB!P126;
       WLAX!P126;
       MLAX!P126;
       SOFT!P126;
       BASE!P126;
       ESPORTS!P126
     }) &lt;&gt; "&amp;""""") *
     (FLATTEN({
       WSO!P126;
       MSO!P126;
       FH!P126;
       MGOLF!P126;
       Football!P126;
       WVB!P126;
       XC!P126;
       SWIMMING!P126;
       WTEN!P126;
       TF!P126;
       WGOLF!P126;
       WBB!P126;
       MBB!P126"&amp;";
       WLAX!P126;
       MLAX!P126;
       SOFT!P126;
       BASE!P126;
       ESPORTS!P126
     }) &lt;&gt; ""Status"")
   )
 ),
 """"
)
"),"")</f>
        <v/>
      </c>
    </row>
    <row r="127" ht="22.5" customHeight="1">
      <c r="A127" s="6">
        <v>126.0</v>
      </c>
      <c r="B127" s="11"/>
      <c r="C127" s="7">
        <v>46360.0</v>
      </c>
      <c r="D127" s="8" t="str">
        <f t="shared" si="1"/>
        <v>Friday</v>
      </c>
      <c r="E127" s="9" t="str">
        <f>TEXTJOIN(
  CHAR(10) &amp; CHAR(10),
  TRUE,
  IFERROR(WSO!E127, ""),
  IFERROR(MSO!E127, ""),
  IFERROR(FH!E127, ""),
  IFERROR(MGOLF!E127, ""),
  IFERROR(Football!E127, ""),
  IFERROR(WVB!E127, ""),
  IFERROR(XC!E127, ""),
  IFERROR(SWIMMING!E127, ""),
  IFERROR(WTEN!E127, ""),
  IFERROR(TF!E127, ""),
  IFERROR(WGOLF!E127, ""),
  IFERROR(WBB!E127, ""),
  IFERROR(MBB!E127, ""),
  IFERROR(WLAX!E127, ""),
  IFERROR(MLAX!E127, ""),
  IFERROR(SOFT!E127, ""),
  IFERROR(BASE!E127, ""),
  IFERROR(ESPORTS!E127, "")
)
</f>
        <v/>
      </c>
      <c r="F127" s="10" t="str">
        <f>IFERROR(__xludf.DUMMYFUNCTION("TEXTJOIN(
  CHAR(10) &amp; CHAR(10),
  TRUE,
  IFERROR(TEXT(FILTER(WSO!F127, LEN(WSO!F127)), ""h:mm AM/PM""), """"),
  IFERROR(TEXT(FILTER(MSO!F127, LEN(MSO!F127)), ""h:mm AM/PM""), """"),
  IFERROR(TEXT(FILTER(FH!F127, LEN(FH!F127)), ""h:mm AM/PM""), """"),
"&amp;"  IFERROR(TEXT(FILTER(MGOLF!F127, LEN(MGOLF!F127)), ""h:mm AM/PM""), """"),
  IFERROR(TEXT(FILTER(Football!F127, LEN(Football!F127)), ""h:mm AM/PM""), """"),
  IFERROR(TEXT(FILTER(WVB!F127, LEN(WVB!F127)), ""h:mm AM/PM""), """"),
  IFERROR(TEXT(FILTER(XC!"&amp;"F127, LEN(XC!F127)), ""h:mm AM/PM""), """"),
  IFERROR(TEXT(FILTER(SWIMMING!F127, LEN(SWIMMING!F127)), ""h:mm AM/PM""), """"),
  IFERROR(TEXT(FILTER(WTEN!F127, LEN(WTEN!F127)), ""h:mm AM/PM""), """"),
  IFERROR(TEXT(FILTER(TF!F127, LEN(TF!F127)), ""h:mm A"&amp;"M/PM""), """"),
  IFERROR(TEXT(FILTER(WGOLF!F127, LEN(WGOLF!F127)), ""h:mm AM/PM""), """"),
  IFERROR(TEXT(FILTER(WBB!F127, LEN(WBB!F127)), ""h:mm AM/PM""), """"),
  IFERROR(TEXT(FILTER(MBB!F127, LEN(MBB!F127)), ""h:mm AM/PM""), """"),
  IFERROR(TEXT(FILT"&amp;"ER(WLAX!F127, LEN(WLAX!F127)), ""h:mm AM/PM""), """"),
  IFERROR(TEXT(FILTER(MLAX!F127, LEN(MLAX!F127)), ""h:mm AM/PM""), """"),
  IFERROR(TEXT(FILTER(SOFT!F127, LEN(SOFT!F127)), ""h:mm AM/PM""), """"),
  IFERROR(TEXT(FILTER(BASE!F127, LEN(BASE!F127)), """&amp;"h:mm AM/PM""), """"),
  IFERROR(TEXT(FILTER(ESPORTS!F127, LEN(ESPORTS!F127)), ""h:mm AM/PM""), """")
)
"),"")</f>
        <v/>
      </c>
      <c r="G127" s="11" t="str">
        <f>IFERROR(__xludf.DUMMYFUNCTION("TEXTJOIN(
  CHAR(10) &amp; CHAR(10),
  TRUE,
  IFERROR(FILTER(WSO!G127, LEN(WSO!G127)), """"),
  IFERROR(FILTER(MSO!G127, LEN(MSO!G127)), """"),
  IFERROR(FILTER(FH!G127, LEN(FH!G127)), """"),
  IFERROR(FILTER(MGOLF!G127, LEN(MGOLF!G127)), """"),
  IFERROR(FI"&amp;"LTER(Football!G127, LEN(Football!G127)), """"),
  IFERROR(FILTER(WVB!G127, LEN(WVB!G127)), """"),
  IFERROR(FILTER(XC!G127, LEN(XC!G127)), """"),
  IFERROR(FILTER(SWIMMING!G127, LEN(SWIMMING!G127)), """"),
  IFERROR(FILTER(WTEN!G127, LEN(WTEN!G127)), """""&amp;"),
  IFERROR(FILTER(TF!G127, LEN(TF!G127)), """"),
  IFERROR(FILTER(WGOLF!G127:G1000, LEN(WGOLF!G127)), """"),
  IFERROR(FILTER(WBB!G127, LEN(WBB!G127)), """"),
  IFERROR(FILTER(MBB!G127, LEN(MBB!G127)), """"),
  IFERROR(FILTER(WLAX!G127, LEN(WLAX!G127)),"&amp;" """"),
  IFERROR(FILTER(MLAX!G127, LEN(MLAX!G127)), """"),
  IFERROR(FILTER(SOFT!G127, LEN(SOFT!G127)), """"),
  IFERROR(FILTER(BASE!G127, LEN(BASE!G127)), """"),
  IFERROR(FILTER(ESPORTS!G127, LEN(ESPORTS!G127)), """")
)
"),"")</f>
        <v/>
      </c>
      <c r="H127" s="11" t="str">
        <f>IFERROR(__xludf.DUMMYFUNCTION("TEXTJOIN(
  CHAR(10) &amp; CHAR(10),
  TRUE,
  IFERROR(FILTER(WSO!H127, LEN(WSO!H127)), """"),
  IFERROR(FILTER(MSO!H127, LEN(MSO!H127)), """"),
  IFERROR(FILTER(FH!H127, LEN(FH!H127)), """"),
  IFERROR(FILTER(MGOLF!H127, LEN(MGOLF!H127)), """"),
  IFERROR(FI"&amp;"LTER(Football!H127, LEN(Football!H127)), """"),
  IFERROR(FILTER(WVB!H127, LEN(WVB!H127)), """"),
  IFERROR(FILTER(XC!H127, LEN(XC!H127)), """"),
  IFERROR(FILTER(SWIMMING!H127, LEN(SWIMMING!H127)), """"),
  IFERROR(FILTER(WTEN!H127, LEN(WTEN!H127)), """""&amp;"),
  IFERROR(FILTER(TF!H127, LEN(TF!H127)), """"),
  IFERROR(FILTER(WGOLF!H127, LEN(WGOLF!H127)), """"),
  IFERROR(FILTER(WBB!H127, LEN(WBB!H127)), """"),
  IFERROR(FILTER(MBB!H127, LEN(MBB!H127)), """"),
  IFERROR(FILTER(WLAX!H127, LEN(WLAX!H127)), """")"&amp;",
  IFERROR(FILTER(MLAX!H127, LEN(MLAX!H127)), """"),
  IFERROR(FILTER(SOFT!H127, LEN(SOFT!H127)), """"),
  IFERROR(FILTER(BASE!H127, LEN(BASE!H127)), """"),
  IFERROR(FILTER(ESPORTS!H127, LEN(ESPORTS!H127)), """")
)
"),"")</f>
        <v/>
      </c>
      <c r="I127" s="11" t="str">
        <f>IFERROR(__xludf.DUMMYFUNCTION("TEXTJOIN(
  CHAR(10) &amp; CHAR(10),
  TRUE,
  IFERROR(ARRAYFORMULA(TEXT(FILTER(WSO!F127, LEN(WSO!F127)), ""h:mm AM/PM"")), """"),
  IFERROR(ARRAYFORMULA(TEXT(FILTER(MSO!F127, LEN(MSO!F127)), ""h:mm AM/PM"")), """"),
  IFERROR(ARRAYFORMULA(TEXT(FILTER(FH!F127"&amp;", LEN(FH!F127)), ""h:mm AM/PM"")), """"),
  IFERROR(ARRAYFORMULA(TEXT(FILTER(MGOLF!F127, LEN(MGOLF!F127)), ""h:mm AM/PM"")), """"),
  IFERROR(ARRAYFORMULA(TEXT(FILTER(Football!F127, LEN(Football!F127)), ""h:mm AM/PM"")), """"),
  IFERROR(ARRAYFORMULA(TEXT"&amp;"(FILTER(WVB!F127, LEN(WVB!F127)), ""h:mm AM/PM"")), """"),
  IFERROR(ARRAYFORMULA(TEXT(FILTER(XC!F127, LEN(XC!F127)), ""h:mm AM/PM"")), """"),
  IFERROR(ARRAYFORMULA(TEXT(FILTER(SWIMMING!F127, LEN(SWIMMING!F127)), ""h:mm AM/PM"")), """"),
  IFERROR(ARRAYF"&amp;"ORMULA(TEXT(FILTER(WTEN!F127, LEN(WTEN!F127)), ""h:mm AM/PM"")), """"),
  IFERROR(ARRAYFORMULA(TEXT(FILTER(TF!F127, LEN(TF!F127)), ""h:mm AM/PM"")), """"),
  IFERROR(ARRAYFORMULA(TEXT(FILTER(WGOLF!F127, LEN(WGOLF!F127)), ""h:mm AM/PM"")), """"),
  IFERROR"&amp;"(ARRAYFORMULA(TEXT(FILTER(WBB!F127, LEN(WBB!F127)), ""h:mm AM/PM"")), """"),
  IFERROR(ARRAYFORMULA(TEXT(FILTER(MBB!F127, LEN(MBB!F127)), ""h:mm AM/PM"")), """"),
  IFERROR(ARRAYFORMULA(TEXT(FILTER(WLAX!F127, LEN(WLAX!F127)), ""h:mm AM/PM"")), """"),
  IF"&amp;"ERROR(ARRAYFORMULA(TEXT(FILTER(MLAX!F127, LEN(MLAX!F127)), ""h:mm AM/PM"")), """"),
  IFERROR(ARRAYFORMULA(TEXT(FILTER(SOFT!F127, LEN(SOFT!F127)), ""h:mm AM/PM"")), """"),
  IFERROR(ARRAYFORMULA(TEXT(FILTER(BASE!F127, LEN(BASE!F127)), ""h:mm AM/PM"")), """&amp;"""),
  IFERROR(ARRAYFORMULA(TEXT(FILTER(ESPORTS!F127, LEN(ESPORTS!F127)), ""h:mm AM/PM"")), """")
)
"),"")</f>
        <v/>
      </c>
      <c r="J127" s="12" t="str">
        <f>IFERROR(__xludf.DUMMYFUNCTION("IFERROR(
 TEXTJOIN(
   CHAR(10) &amp; CHAR(10),
   TRUE,
   FILTER(
     FLATTEN({
       WSO!P127;
       MSO!P127;
       FH!P127;
       MGOLF!P127;
       Football!P127;
       WVB!P127;
       XC!P127;
       SWIMMING!P127;
       WTEN!P127;
       TF!P1"&amp;"27;
       WGOLF!P127;
       WBB!P127;
       MBB!P127;
       WLAX!P127;
       MLAX!P127;
       SOFT!P127;
       BASE!P127;
       ESPORTS!P127
     }),
     (FLATTEN({
       WSO!P127;
       MSO!P127;
       FH!P127;
       MGOLF!P127;
       Footb"&amp;"all!P127;
       WVB!P127;
       XC!P127;
       SWIMMING!P127;
       WTEN!P127;
       TF!P127;
       WGOLF!P127;
       WBB!P127;
       MBB!P127;
       WLAX!P127;
       MLAX!P127;
       SOFT!P127;
       BASE!P127;
       ESPORTS!P127
     }) &lt;&gt; "&amp;""""") *
     (FLATTEN({
       WSO!P127;
       MSO!P127;
       FH!P127;
       MGOLF!P127;
       Football!P127;
       WVB!P127;
       XC!P127;
       SWIMMING!P127;
       WTEN!P127;
       TF!P127;
       WGOLF!P127;
       WBB!P127;
       MBB!P127"&amp;";
       WLAX!P127;
       MLAX!P127;
       SOFT!P127;
       BASE!P127;
       ESPORTS!P127
     }) &lt;&gt; ""Status"")
   )
 ),
 """"
)
"),"")</f>
        <v/>
      </c>
    </row>
    <row r="128" ht="22.5" customHeight="1">
      <c r="A128" s="6">
        <v>127.0</v>
      </c>
      <c r="B128" s="11"/>
      <c r="C128" s="7">
        <v>46361.0</v>
      </c>
      <c r="D128" s="8" t="str">
        <f t="shared" si="1"/>
        <v>Saturday</v>
      </c>
      <c r="E128" s="9" t="str">
        <f>TEXTJOIN(
  CHAR(10) &amp; CHAR(10),
  TRUE,
  IFERROR(WSO!E128, ""),
  IFERROR(MSO!E128, ""),
  IFERROR(FH!E128, ""),
  IFERROR(MGOLF!E128, ""),
  IFERROR(Football!E128, ""),
  IFERROR(WVB!E128, ""),
  IFERROR(XC!E128, ""),
  IFERROR(SWIMMING!E128, ""),
  IFERROR(WTEN!E128, ""),
  IFERROR(TF!E128, ""),
  IFERROR(WGOLF!E128, ""),
  IFERROR(WBB!E128, ""),
  IFERROR(MBB!E128, ""),
  IFERROR(WLAX!E128, ""),
  IFERROR(MLAX!E128, ""),
  IFERROR(SOFT!E128, ""),
  IFERROR(BASE!E128, ""),
  IFERROR(ESPORTS!E128, "")
)
</f>
        <v/>
      </c>
      <c r="F128" s="10" t="str">
        <f>IFERROR(__xludf.DUMMYFUNCTION("TEXTJOIN(
  CHAR(10) &amp; CHAR(10),
  TRUE,
  IFERROR(TEXT(FILTER(WSO!F128, LEN(WSO!F128)), ""h:mm AM/PM""), """"),
  IFERROR(TEXT(FILTER(MSO!F128, LEN(MSO!F128)), ""h:mm AM/PM""), """"),
  IFERROR(TEXT(FILTER(FH!F128, LEN(FH!F128)), ""h:mm AM/PM""), """"),
"&amp;"  IFERROR(TEXT(FILTER(MGOLF!F128, LEN(MGOLF!F128)), ""h:mm AM/PM""), """"),
  IFERROR(TEXT(FILTER(Football!F128, LEN(Football!F128)), ""h:mm AM/PM""), """"),
  IFERROR(TEXT(FILTER(WVB!F128, LEN(WVB!F128)), ""h:mm AM/PM""), """"),
  IFERROR(TEXT(FILTER(XC!"&amp;"F128, LEN(XC!F128)), ""h:mm AM/PM""), """"),
  IFERROR(TEXT(FILTER(SWIMMING!F128, LEN(SWIMMING!F128)), ""h:mm AM/PM""), """"),
  IFERROR(TEXT(FILTER(WTEN!F128, LEN(WTEN!F128)), ""h:mm AM/PM""), """"),
  IFERROR(TEXT(FILTER(TF!F128, LEN(TF!F128)), ""h:mm A"&amp;"M/PM""), """"),
  IFERROR(TEXT(FILTER(WGOLF!F128, LEN(WGOLF!F128)), ""h:mm AM/PM""), """"),
  IFERROR(TEXT(FILTER(WBB!F128, LEN(WBB!F128)), ""h:mm AM/PM""), """"),
  IFERROR(TEXT(FILTER(MBB!F128, LEN(MBB!F128)), ""h:mm AM/PM""), """"),
  IFERROR(TEXT(FILT"&amp;"ER(WLAX!F128, LEN(WLAX!F128)), ""h:mm AM/PM""), """"),
  IFERROR(TEXT(FILTER(MLAX!F128, LEN(MLAX!F128)), ""h:mm AM/PM""), """"),
  IFERROR(TEXT(FILTER(SOFT!F128, LEN(SOFT!F128)), ""h:mm AM/PM""), """"),
  IFERROR(TEXT(FILTER(BASE!F128, LEN(BASE!F128)), """&amp;"h:mm AM/PM""), """"),
  IFERROR(TEXT(FILTER(ESPORTS!F128, LEN(ESPORTS!F128)), ""h:mm AM/PM""), """")
)
"),"")</f>
        <v/>
      </c>
      <c r="G128" s="11" t="str">
        <f>IFERROR(__xludf.DUMMYFUNCTION("TEXTJOIN(
  CHAR(10) &amp; CHAR(10),
  TRUE,
  IFERROR(FILTER(WSO!G128, LEN(WSO!G128)), """"),
  IFERROR(FILTER(MSO!G128, LEN(MSO!G128)), """"),
  IFERROR(FILTER(FH!G128, LEN(FH!G128)), """"),
  IFERROR(FILTER(MGOLF!G128, LEN(MGOLF!G128)), """"),
  IFERROR(FI"&amp;"LTER(Football!G128, LEN(Football!G128)), """"),
  IFERROR(FILTER(WVB!G128, LEN(WVB!G128)), """"),
  IFERROR(FILTER(XC!G128, LEN(XC!G128)), """"),
  IFERROR(FILTER(SWIMMING!G128, LEN(SWIMMING!G128)), """"),
  IFERROR(FILTER(WTEN!G128, LEN(WTEN!G128)), """""&amp;"),
  IFERROR(FILTER(TF!G128, LEN(TF!G128)), """"),
  IFERROR(FILTER(WGOLF!G128:G1000, LEN(WGOLF!G128)), """"),
  IFERROR(FILTER(WBB!G128, LEN(WBB!G128)), """"),
  IFERROR(FILTER(MBB!G128, LEN(MBB!G128)), """"),
  IFERROR(FILTER(WLAX!G128, LEN(WLAX!G128)),"&amp;" """"),
  IFERROR(FILTER(MLAX!G128, LEN(MLAX!G128)), """"),
  IFERROR(FILTER(SOFT!G128, LEN(SOFT!G128)), """"),
  IFERROR(FILTER(BASE!G128, LEN(BASE!G128)), """"),
  IFERROR(FILTER(ESPORTS!G128, LEN(ESPORTS!G128)), """")
)
"),"")</f>
        <v/>
      </c>
      <c r="H128" s="11" t="str">
        <f>IFERROR(__xludf.DUMMYFUNCTION("TEXTJOIN(
  CHAR(10) &amp; CHAR(10),
  TRUE,
  IFERROR(FILTER(WSO!H128, LEN(WSO!H128)), """"),
  IFERROR(FILTER(MSO!H128, LEN(MSO!H128)), """"),
  IFERROR(FILTER(FH!H128, LEN(FH!H128)), """"),
  IFERROR(FILTER(MGOLF!H128, LEN(MGOLF!H128)), """"),
  IFERROR(FI"&amp;"LTER(Football!H128, LEN(Football!H128)), """"),
  IFERROR(FILTER(WVB!H128, LEN(WVB!H128)), """"),
  IFERROR(FILTER(XC!H128, LEN(XC!H128)), """"),
  IFERROR(FILTER(SWIMMING!H128, LEN(SWIMMING!H128)), """"),
  IFERROR(FILTER(WTEN!H128, LEN(WTEN!H128)), """""&amp;"),
  IFERROR(FILTER(TF!H128, LEN(TF!H128)), """"),
  IFERROR(FILTER(WGOLF!H128, LEN(WGOLF!H128)), """"),
  IFERROR(FILTER(WBB!H128, LEN(WBB!H128)), """"),
  IFERROR(FILTER(MBB!H128, LEN(MBB!H128)), """"),
  IFERROR(FILTER(WLAX!H128, LEN(WLAX!H128)), """")"&amp;",
  IFERROR(FILTER(MLAX!H128, LEN(MLAX!H128)), """"),
  IFERROR(FILTER(SOFT!H128, LEN(SOFT!H128)), """"),
  IFERROR(FILTER(BASE!H128, LEN(BASE!H128)), """"),
  IFERROR(FILTER(ESPORTS!H128, LEN(ESPORTS!H128)), """")
)
"),"")</f>
        <v/>
      </c>
      <c r="I128" s="11" t="str">
        <f>IFERROR(__xludf.DUMMYFUNCTION("TEXTJOIN(
  CHAR(10) &amp; CHAR(10),
  TRUE,
  IFERROR(ARRAYFORMULA(TEXT(FILTER(WSO!F128, LEN(WSO!F128)), ""h:mm AM/PM"")), """"),
  IFERROR(ARRAYFORMULA(TEXT(FILTER(MSO!F128, LEN(MSO!F128)), ""h:mm AM/PM"")), """"),
  IFERROR(ARRAYFORMULA(TEXT(FILTER(FH!F128"&amp;", LEN(FH!F128)), ""h:mm AM/PM"")), """"),
  IFERROR(ARRAYFORMULA(TEXT(FILTER(MGOLF!F128, LEN(MGOLF!F128)), ""h:mm AM/PM"")), """"),
  IFERROR(ARRAYFORMULA(TEXT(FILTER(Football!F128, LEN(Football!F128)), ""h:mm AM/PM"")), """"),
  IFERROR(ARRAYFORMULA(TEXT"&amp;"(FILTER(WVB!F128, LEN(WVB!F128)), ""h:mm AM/PM"")), """"),
  IFERROR(ARRAYFORMULA(TEXT(FILTER(XC!F128, LEN(XC!F128)), ""h:mm AM/PM"")), """"),
  IFERROR(ARRAYFORMULA(TEXT(FILTER(SWIMMING!F128, LEN(SWIMMING!F128)), ""h:mm AM/PM"")), """"),
  IFERROR(ARRAYF"&amp;"ORMULA(TEXT(FILTER(WTEN!F128, LEN(WTEN!F128)), ""h:mm AM/PM"")), """"),
  IFERROR(ARRAYFORMULA(TEXT(FILTER(TF!F128, LEN(TF!F128)), ""h:mm AM/PM"")), """"),
  IFERROR(ARRAYFORMULA(TEXT(FILTER(WGOLF!F128, LEN(WGOLF!F128)), ""h:mm AM/PM"")), """"),
  IFERROR"&amp;"(ARRAYFORMULA(TEXT(FILTER(WBB!F128, LEN(WBB!F128)), ""h:mm AM/PM"")), """"),
  IFERROR(ARRAYFORMULA(TEXT(FILTER(MBB!F128, LEN(MBB!F128)), ""h:mm AM/PM"")), """"),
  IFERROR(ARRAYFORMULA(TEXT(FILTER(WLAX!F128, LEN(WLAX!F128)), ""h:mm AM/PM"")), """"),
  IF"&amp;"ERROR(ARRAYFORMULA(TEXT(FILTER(MLAX!F128, LEN(MLAX!F128)), ""h:mm AM/PM"")), """"),
  IFERROR(ARRAYFORMULA(TEXT(FILTER(SOFT!F128, LEN(SOFT!F128)), ""h:mm AM/PM"")), """"),
  IFERROR(ARRAYFORMULA(TEXT(FILTER(BASE!F128, LEN(BASE!F128)), ""h:mm AM/PM"")), """&amp;"""),
  IFERROR(ARRAYFORMULA(TEXT(FILTER(ESPORTS!F128, LEN(ESPORTS!F128)), ""h:mm AM/PM"")), """")
)
"),"")</f>
        <v/>
      </c>
      <c r="J128" s="12" t="str">
        <f>IFERROR(__xludf.DUMMYFUNCTION("IFERROR(
 TEXTJOIN(
   CHAR(10) &amp; CHAR(10),
   TRUE,
   FILTER(
     FLATTEN({
       WSO!P128;
       MSO!P128;
       FH!P128;
       MGOLF!P128;
       Football!P128;
       WVB!P128;
       XC!P128;
       SWIMMING!P128;
       WTEN!P128;
       TF!P1"&amp;"28;
       WGOLF!P128;
       WBB!P128;
       MBB!P128;
       WLAX!P128;
       MLAX!P128;
       SOFT!P128;
       BASE!P128;
       ESPORTS!P128
     }),
     (FLATTEN({
       WSO!P128;
       MSO!P128;
       FH!P128;
       MGOLF!P128;
       Footb"&amp;"all!P128;
       WVB!P128;
       XC!P128;
       SWIMMING!P128;
       WTEN!P128;
       TF!P128;
       WGOLF!P128;
       WBB!P128;
       MBB!P128;
       WLAX!P128;
       MLAX!P128;
       SOFT!P128;
       BASE!P128;
       ESPORTS!P128
     }) &lt;&gt; "&amp;""""") *
     (FLATTEN({
       WSO!P128;
       MSO!P128;
       FH!P128;
       MGOLF!P128;
       Football!P128;
       WVB!P128;
       XC!P128;
       SWIMMING!P128;
       WTEN!P128;
       TF!P128;
       WGOLF!P128;
       WBB!P128;
       MBB!P128"&amp;";
       WLAX!P128;
       MLAX!P128;
       SOFT!P128;
       BASE!P128;
       ESPORTS!P128
     }) &lt;&gt; ""Status"")
   )
 ),
 """"
)
"),"")</f>
        <v/>
      </c>
    </row>
    <row r="129" ht="22.5" customHeight="1">
      <c r="A129" s="6">
        <v>128.0</v>
      </c>
      <c r="B129" s="11"/>
      <c r="C129" s="7">
        <v>46362.0</v>
      </c>
      <c r="D129" s="8" t="str">
        <f t="shared" si="1"/>
        <v>Sunday</v>
      </c>
      <c r="E129" s="9" t="str">
        <f>TEXTJOIN(
  CHAR(10) &amp; CHAR(10),
  TRUE,
  IFERROR(WSO!E129, ""),
  IFERROR(MSO!E129, ""),
  IFERROR(FH!E129, ""),
  IFERROR(MGOLF!E129, ""),
  IFERROR(Football!E129, ""),
  IFERROR(WVB!E129, ""),
  IFERROR(XC!E129, ""),
  IFERROR(SWIMMING!E129, ""),
  IFERROR(WTEN!E129, ""),
  IFERROR(TF!E129, ""),
  IFERROR(WGOLF!E129, ""),
  IFERROR(WBB!E129, ""),
  IFERROR(MBB!E129, ""),
  IFERROR(WLAX!E129, ""),
  IFERROR(MLAX!E129, ""),
  IFERROR(SOFT!E129, ""),
  IFERROR(BASE!E129, ""),
  IFERROR(ESPORTS!E129, "")
)
</f>
        <v/>
      </c>
      <c r="F129" s="10" t="str">
        <f>IFERROR(__xludf.DUMMYFUNCTION("TEXTJOIN(
  CHAR(10) &amp; CHAR(10),
  TRUE,
  IFERROR(TEXT(FILTER(WSO!F129, LEN(WSO!F129)), ""h:mm AM/PM""), """"),
  IFERROR(TEXT(FILTER(MSO!F129, LEN(MSO!F129)), ""h:mm AM/PM""), """"),
  IFERROR(TEXT(FILTER(FH!F129, LEN(FH!F129)), ""h:mm AM/PM""), """"),
"&amp;"  IFERROR(TEXT(FILTER(MGOLF!F129, LEN(MGOLF!F129)), ""h:mm AM/PM""), """"),
  IFERROR(TEXT(FILTER(Football!F129, LEN(Football!F129)), ""h:mm AM/PM""), """"),
  IFERROR(TEXT(FILTER(WVB!F129, LEN(WVB!F129)), ""h:mm AM/PM""), """"),
  IFERROR(TEXT(FILTER(XC!"&amp;"F129, LEN(XC!F129)), ""h:mm AM/PM""), """"),
  IFERROR(TEXT(FILTER(SWIMMING!F129, LEN(SWIMMING!F129)), ""h:mm AM/PM""), """"),
  IFERROR(TEXT(FILTER(WTEN!F129, LEN(WTEN!F129)), ""h:mm AM/PM""), """"),
  IFERROR(TEXT(FILTER(TF!F129, LEN(TF!F129)), ""h:mm A"&amp;"M/PM""), """"),
  IFERROR(TEXT(FILTER(WGOLF!F129, LEN(WGOLF!F129)), ""h:mm AM/PM""), """"),
  IFERROR(TEXT(FILTER(WBB!F129, LEN(WBB!F129)), ""h:mm AM/PM""), """"),
  IFERROR(TEXT(FILTER(MBB!F129, LEN(MBB!F129)), ""h:mm AM/PM""), """"),
  IFERROR(TEXT(FILT"&amp;"ER(WLAX!F129, LEN(WLAX!F129)), ""h:mm AM/PM""), """"),
  IFERROR(TEXT(FILTER(MLAX!F129, LEN(MLAX!F129)), ""h:mm AM/PM""), """"),
  IFERROR(TEXT(FILTER(SOFT!F129, LEN(SOFT!F129)), ""h:mm AM/PM""), """"),
  IFERROR(TEXT(FILTER(BASE!F129, LEN(BASE!F129)), """&amp;"h:mm AM/PM""), """"),
  IFERROR(TEXT(FILTER(ESPORTS!F129, LEN(ESPORTS!F129)), ""h:mm AM/PM""), """")
)
"),"")</f>
        <v/>
      </c>
      <c r="G129" s="11" t="str">
        <f>IFERROR(__xludf.DUMMYFUNCTION("TEXTJOIN(
  CHAR(10) &amp; CHAR(10),
  TRUE,
  IFERROR(FILTER(WSO!G129, LEN(WSO!G129)), """"),
  IFERROR(FILTER(MSO!G129, LEN(MSO!G129)), """"),
  IFERROR(FILTER(FH!G129, LEN(FH!G129)), """"),
  IFERROR(FILTER(MGOLF!G129, LEN(MGOLF!G129)), """"),
  IFERROR(FI"&amp;"LTER(Football!G129, LEN(Football!G129)), """"),
  IFERROR(FILTER(WVB!G129, LEN(WVB!G129)), """"),
  IFERROR(FILTER(XC!G129, LEN(XC!G129)), """"),
  IFERROR(FILTER(SWIMMING!G129, LEN(SWIMMING!G129)), """"),
  IFERROR(FILTER(WTEN!G129, LEN(WTEN!G129)), """""&amp;"),
  IFERROR(FILTER(TF!G129, LEN(TF!G129)), """"),
  IFERROR(FILTER(WGOLF!G129:G1000, LEN(WGOLF!G129)), """"),
  IFERROR(FILTER(WBB!G129, LEN(WBB!G129)), """"),
  IFERROR(FILTER(MBB!G129, LEN(MBB!G129)), """"),
  IFERROR(FILTER(WLAX!G129, LEN(WLAX!G129)),"&amp;" """"),
  IFERROR(FILTER(MLAX!G129, LEN(MLAX!G129)), """"),
  IFERROR(FILTER(SOFT!G129, LEN(SOFT!G129)), """"),
  IFERROR(FILTER(BASE!G129, LEN(BASE!G129)), """"),
  IFERROR(FILTER(ESPORTS!G129, LEN(ESPORTS!G129)), """")
)
"),"")</f>
        <v/>
      </c>
      <c r="H129" s="11" t="str">
        <f>IFERROR(__xludf.DUMMYFUNCTION("TEXTJOIN(
  CHAR(10) &amp; CHAR(10),
  TRUE,
  IFERROR(FILTER(WSO!H129, LEN(WSO!H129)), """"),
  IFERROR(FILTER(MSO!H129, LEN(MSO!H129)), """"),
  IFERROR(FILTER(FH!H129, LEN(FH!H129)), """"),
  IFERROR(FILTER(MGOLF!H129, LEN(MGOLF!H129)), """"),
  IFERROR(FI"&amp;"LTER(Football!H129, LEN(Football!H129)), """"),
  IFERROR(FILTER(WVB!H129, LEN(WVB!H129)), """"),
  IFERROR(FILTER(XC!H129, LEN(XC!H129)), """"),
  IFERROR(FILTER(SWIMMING!H129, LEN(SWIMMING!H129)), """"),
  IFERROR(FILTER(WTEN!H129, LEN(WTEN!H129)), """""&amp;"),
  IFERROR(FILTER(TF!H129, LEN(TF!H129)), """"),
  IFERROR(FILTER(WGOLF!H129, LEN(WGOLF!H129)), """"),
  IFERROR(FILTER(WBB!H129, LEN(WBB!H129)), """"),
  IFERROR(FILTER(MBB!H129, LEN(MBB!H129)), """"),
  IFERROR(FILTER(WLAX!H129, LEN(WLAX!H129)), """")"&amp;",
  IFERROR(FILTER(MLAX!H129, LEN(MLAX!H129)), """"),
  IFERROR(FILTER(SOFT!H129, LEN(SOFT!H129)), """"),
  IFERROR(FILTER(BASE!H129, LEN(BASE!H129)), """"),
  IFERROR(FILTER(ESPORTS!H129, LEN(ESPORTS!H129)), """")
)
"),"")</f>
        <v/>
      </c>
      <c r="I129" s="11" t="str">
        <f>IFERROR(__xludf.DUMMYFUNCTION("TEXTJOIN(
  CHAR(10) &amp; CHAR(10),
  TRUE,
  IFERROR(ARRAYFORMULA(TEXT(FILTER(WSO!F129, LEN(WSO!F129)), ""h:mm AM/PM"")), """"),
  IFERROR(ARRAYFORMULA(TEXT(FILTER(MSO!F129, LEN(MSO!F129)), ""h:mm AM/PM"")), """"),
  IFERROR(ARRAYFORMULA(TEXT(FILTER(FH!F129"&amp;", LEN(FH!F129)), ""h:mm AM/PM"")), """"),
  IFERROR(ARRAYFORMULA(TEXT(FILTER(MGOLF!F129, LEN(MGOLF!F129)), ""h:mm AM/PM"")), """"),
  IFERROR(ARRAYFORMULA(TEXT(FILTER(Football!F129, LEN(Football!F129)), ""h:mm AM/PM"")), """"),
  IFERROR(ARRAYFORMULA(TEXT"&amp;"(FILTER(WVB!F129, LEN(WVB!F129)), ""h:mm AM/PM"")), """"),
  IFERROR(ARRAYFORMULA(TEXT(FILTER(XC!F129, LEN(XC!F129)), ""h:mm AM/PM"")), """"),
  IFERROR(ARRAYFORMULA(TEXT(FILTER(SWIMMING!F129, LEN(SWIMMING!F129)), ""h:mm AM/PM"")), """"),
  IFERROR(ARRAYF"&amp;"ORMULA(TEXT(FILTER(WTEN!F129, LEN(WTEN!F129)), ""h:mm AM/PM"")), """"),
  IFERROR(ARRAYFORMULA(TEXT(FILTER(TF!F129, LEN(TF!F129)), ""h:mm AM/PM"")), """"),
  IFERROR(ARRAYFORMULA(TEXT(FILTER(WGOLF!F129, LEN(WGOLF!F129)), ""h:mm AM/PM"")), """"),
  IFERROR"&amp;"(ARRAYFORMULA(TEXT(FILTER(WBB!F129, LEN(WBB!F129)), ""h:mm AM/PM"")), """"),
  IFERROR(ARRAYFORMULA(TEXT(FILTER(MBB!F129, LEN(MBB!F129)), ""h:mm AM/PM"")), """"),
  IFERROR(ARRAYFORMULA(TEXT(FILTER(WLAX!F129, LEN(WLAX!F129)), ""h:mm AM/PM"")), """"),
  IF"&amp;"ERROR(ARRAYFORMULA(TEXT(FILTER(MLAX!F129, LEN(MLAX!F129)), ""h:mm AM/PM"")), """"),
  IFERROR(ARRAYFORMULA(TEXT(FILTER(SOFT!F129, LEN(SOFT!F129)), ""h:mm AM/PM"")), """"),
  IFERROR(ARRAYFORMULA(TEXT(FILTER(BASE!F129, LEN(BASE!F129)), ""h:mm AM/PM"")), """&amp;"""),
  IFERROR(ARRAYFORMULA(TEXT(FILTER(ESPORTS!F129, LEN(ESPORTS!F129)), ""h:mm AM/PM"")), """")
)
"),"")</f>
        <v/>
      </c>
      <c r="J129" s="12" t="str">
        <f>IFERROR(__xludf.DUMMYFUNCTION("IFERROR(
 TEXTJOIN(
   CHAR(10) &amp; CHAR(10),
   TRUE,
   FILTER(
     FLATTEN({
       WSO!P129;
       MSO!P129;
       FH!P129;
       MGOLF!P129;
       Football!P129;
       WVB!P129;
       XC!P129;
       SWIMMING!P129;
       WTEN!P129;
       TF!P1"&amp;"29;
       WGOLF!P129;
       WBB!P129;
       MBB!P129;
       WLAX!P129;
       MLAX!P129;
       SOFT!P129;
       BASE!P129;
       ESPORTS!P129
     }),
     (FLATTEN({
       WSO!P129;
       MSO!P129;
       FH!P129;
       MGOLF!P129;
       Footb"&amp;"all!P129;
       WVB!P129;
       XC!P129;
       SWIMMING!P129;
       WTEN!P129;
       TF!P129;
       WGOLF!P129;
       WBB!P129;
       MBB!P129;
       WLAX!P129;
       MLAX!P129;
       SOFT!P129;
       BASE!P129;
       ESPORTS!P129
     }) &lt;&gt; "&amp;""""") *
     (FLATTEN({
       WSO!P129;
       MSO!P129;
       FH!P129;
       MGOLF!P129;
       Football!P129;
       WVB!P129;
       XC!P129;
       SWIMMING!P129;
       WTEN!P129;
       TF!P129;
       WGOLF!P129;
       WBB!P129;
       MBB!P129"&amp;";
       WLAX!P129;
       MLAX!P129;
       SOFT!P129;
       BASE!P129;
       ESPORTS!P129
     }) &lt;&gt; ""Status"")
   )
 ),
 """"
)
"),"")</f>
        <v/>
      </c>
    </row>
    <row r="130" ht="22.5" customHeight="1">
      <c r="A130" s="6">
        <v>129.0</v>
      </c>
      <c r="B130" s="11"/>
      <c r="C130" s="7">
        <v>46363.0</v>
      </c>
      <c r="D130" s="8" t="str">
        <f t="shared" si="1"/>
        <v>Monday</v>
      </c>
      <c r="E130" s="9" t="str">
        <f>TEXTJOIN(
  CHAR(10) &amp; CHAR(10),
  TRUE,
  IFERROR(WSO!E130, ""),
  IFERROR(MSO!E130, ""),
  IFERROR(FH!E130, ""),
  IFERROR(MGOLF!E130, ""),
  IFERROR(Football!E130, ""),
  IFERROR(WVB!E130, ""),
  IFERROR(XC!E130, ""),
  IFERROR(SWIMMING!E130, ""),
  IFERROR(WTEN!E130, ""),
  IFERROR(TF!E130, ""),
  IFERROR(WGOLF!E130, ""),
  IFERROR(WBB!E130, ""),
  IFERROR(MBB!E130, ""),
  IFERROR(WLAX!E130, ""),
  IFERROR(MLAX!E130, ""),
  IFERROR(SOFT!E130, ""),
  IFERROR(BASE!E130, ""),
  IFERROR(ESPORTS!E130, "")
)
</f>
        <v/>
      </c>
      <c r="F130" s="10" t="str">
        <f>IFERROR(__xludf.DUMMYFUNCTION("TEXTJOIN(
  CHAR(10) &amp; CHAR(10),
  TRUE,
  IFERROR(TEXT(FILTER(WSO!F130, LEN(WSO!F130)), ""h:mm AM/PM""), """"),
  IFERROR(TEXT(FILTER(MSO!F130, LEN(MSO!F130)), ""h:mm AM/PM""), """"),
  IFERROR(TEXT(FILTER(FH!F130, LEN(FH!F130)), ""h:mm AM/PM""), """"),
"&amp;"  IFERROR(TEXT(FILTER(MGOLF!F130, LEN(MGOLF!F130)), ""h:mm AM/PM""), """"),
  IFERROR(TEXT(FILTER(Football!F130, LEN(Football!F130)), ""h:mm AM/PM""), """"),
  IFERROR(TEXT(FILTER(WVB!F130, LEN(WVB!F130)), ""h:mm AM/PM""), """"),
  IFERROR(TEXT(FILTER(XC!"&amp;"F130, LEN(XC!F130)), ""h:mm AM/PM""), """"),
  IFERROR(TEXT(FILTER(SWIMMING!F130, LEN(SWIMMING!F130)), ""h:mm AM/PM""), """"),
  IFERROR(TEXT(FILTER(WTEN!F130, LEN(WTEN!F130)), ""h:mm AM/PM""), """"),
  IFERROR(TEXT(FILTER(TF!F130, LEN(TF!F130)), ""h:mm A"&amp;"M/PM""), """"),
  IFERROR(TEXT(FILTER(WGOLF!F130, LEN(WGOLF!F130)), ""h:mm AM/PM""), """"),
  IFERROR(TEXT(FILTER(WBB!F130, LEN(WBB!F130)), ""h:mm AM/PM""), """"),
  IFERROR(TEXT(FILTER(MBB!F130, LEN(MBB!F130)), ""h:mm AM/PM""), """"),
  IFERROR(TEXT(FILT"&amp;"ER(WLAX!F130, LEN(WLAX!F130)), ""h:mm AM/PM""), """"),
  IFERROR(TEXT(FILTER(MLAX!F130, LEN(MLAX!F130)), ""h:mm AM/PM""), """"),
  IFERROR(TEXT(FILTER(SOFT!F130, LEN(SOFT!F130)), ""h:mm AM/PM""), """"),
  IFERROR(TEXT(FILTER(BASE!F130, LEN(BASE!F130)), """&amp;"h:mm AM/PM""), """"),
  IFERROR(TEXT(FILTER(ESPORTS!F130, LEN(ESPORTS!F130)), ""h:mm AM/PM""), """")
)
"),"")</f>
        <v/>
      </c>
      <c r="G130" s="11" t="str">
        <f>IFERROR(__xludf.DUMMYFUNCTION("TEXTJOIN(
  CHAR(10) &amp; CHAR(10),
  TRUE,
  IFERROR(FILTER(WSO!G130, LEN(WSO!G130)), """"),
  IFERROR(FILTER(MSO!G130, LEN(MSO!G130)), """"),
  IFERROR(FILTER(FH!G130, LEN(FH!G130)), """"),
  IFERROR(FILTER(MGOLF!G130, LEN(MGOLF!G130)), """"),
  IFERROR(FI"&amp;"LTER(Football!G130, LEN(Football!G130)), """"),
  IFERROR(FILTER(WVB!G130, LEN(WVB!G130)), """"),
  IFERROR(FILTER(XC!G130, LEN(XC!G130)), """"),
  IFERROR(FILTER(SWIMMING!G130, LEN(SWIMMING!G130)), """"),
  IFERROR(FILTER(WTEN!G130, LEN(WTEN!G130)), """""&amp;"),
  IFERROR(FILTER(TF!G130, LEN(TF!G130)), """"),
  IFERROR(FILTER(WGOLF!G130:G1000, LEN(WGOLF!G130)), """"),
  IFERROR(FILTER(WBB!G130, LEN(WBB!G130)), """"),
  IFERROR(FILTER(MBB!G130, LEN(MBB!G130)), """"),
  IFERROR(FILTER(WLAX!G130, LEN(WLAX!G130)),"&amp;" """"),
  IFERROR(FILTER(MLAX!G130, LEN(MLAX!G130)), """"),
  IFERROR(FILTER(SOFT!G130, LEN(SOFT!G130)), """"),
  IFERROR(FILTER(BASE!G130, LEN(BASE!G130)), """"),
  IFERROR(FILTER(ESPORTS!G130, LEN(ESPORTS!G130)), """")
)
"),"")</f>
        <v/>
      </c>
      <c r="H130" s="11" t="str">
        <f>IFERROR(__xludf.DUMMYFUNCTION("TEXTJOIN(
  CHAR(10) &amp; CHAR(10),
  TRUE,
  IFERROR(FILTER(WSO!H130, LEN(WSO!H130)), """"),
  IFERROR(FILTER(MSO!H130, LEN(MSO!H130)), """"),
  IFERROR(FILTER(FH!H130, LEN(FH!H130)), """"),
  IFERROR(FILTER(MGOLF!H130, LEN(MGOLF!H130)), """"),
  IFERROR(FI"&amp;"LTER(Football!H130, LEN(Football!H130)), """"),
  IFERROR(FILTER(WVB!H130, LEN(WVB!H130)), """"),
  IFERROR(FILTER(XC!H130, LEN(XC!H130)), """"),
  IFERROR(FILTER(SWIMMING!H130, LEN(SWIMMING!H130)), """"),
  IFERROR(FILTER(WTEN!H130, LEN(WTEN!H130)), """""&amp;"),
  IFERROR(FILTER(TF!H130, LEN(TF!H130)), """"),
  IFERROR(FILTER(WGOLF!H130, LEN(WGOLF!H130)), """"),
  IFERROR(FILTER(WBB!H130, LEN(WBB!H130)), """"),
  IFERROR(FILTER(MBB!H130, LEN(MBB!H130)), """"),
  IFERROR(FILTER(WLAX!H130, LEN(WLAX!H130)), """")"&amp;",
  IFERROR(FILTER(MLAX!H130, LEN(MLAX!H130)), """"),
  IFERROR(FILTER(SOFT!H130, LEN(SOFT!H130)), """"),
  IFERROR(FILTER(BASE!H130, LEN(BASE!H130)), """"),
  IFERROR(FILTER(ESPORTS!H130, LEN(ESPORTS!H130)), """")
)
"),"")</f>
        <v/>
      </c>
      <c r="I130" s="11" t="str">
        <f>IFERROR(__xludf.DUMMYFUNCTION("TEXTJOIN(
  CHAR(10) &amp; CHAR(10),
  TRUE,
  IFERROR(ARRAYFORMULA(TEXT(FILTER(WSO!F130, LEN(WSO!F130)), ""h:mm AM/PM"")), """"),
  IFERROR(ARRAYFORMULA(TEXT(FILTER(MSO!F130, LEN(MSO!F130)), ""h:mm AM/PM"")), """"),
  IFERROR(ARRAYFORMULA(TEXT(FILTER(FH!F130"&amp;", LEN(FH!F130)), ""h:mm AM/PM"")), """"),
  IFERROR(ARRAYFORMULA(TEXT(FILTER(MGOLF!F130, LEN(MGOLF!F130)), ""h:mm AM/PM"")), """"),
  IFERROR(ARRAYFORMULA(TEXT(FILTER(Football!F130, LEN(Football!F130)), ""h:mm AM/PM"")), """"),
  IFERROR(ARRAYFORMULA(TEXT"&amp;"(FILTER(WVB!F130, LEN(WVB!F130)), ""h:mm AM/PM"")), """"),
  IFERROR(ARRAYFORMULA(TEXT(FILTER(XC!F130, LEN(XC!F130)), ""h:mm AM/PM"")), """"),
  IFERROR(ARRAYFORMULA(TEXT(FILTER(SWIMMING!F130, LEN(SWIMMING!F130)), ""h:mm AM/PM"")), """"),
  IFERROR(ARRAYF"&amp;"ORMULA(TEXT(FILTER(WTEN!F130, LEN(WTEN!F130)), ""h:mm AM/PM"")), """"),
  IFERROR(ARRAYFORMULA(TEXT(FILTER(TF!F130, LEN(TF!F130)), ""h:mm AM/PM"")), """"),
  IFERROR(ARRAYFORMULA(TEXT(FILTER(WGOLF!F130, LEN(WGOLF!F130)), ""h:mm AM/PM"")), """"),
  IFERROR"&amp;"(ARRAYFORMULA(TEXT(FILTER(WBB!F130, LEN(WBB!F130)), ""h:mm AM/PM"")), """"),
  IFERROR(ARRAYFORMULA(TEXT(FILTER(MBB!F130, LEN(MBB!F130)), ""h:mm AM/PM"")), """"),
  IFERROR(ARRAYFORMULA(TEXT(FILTER(WLAX!F130, LEN(WLAX!F130)), ""h:mm AM/PM"")), """"),
  IF"&amp;"ERROR(ARRAYFORMULA(TEXT(FILTER(MLAX!F130, LEN(MLAX!F130)), ""h:mm AM/PM"")), """"),
  IFERROR(ARRAYFORMULA(TEXT(FILTER(SOFT!F130, LEN(SOFT!F130)), ""h:mm AM/PM"")), """"),
  IFERROR(ARRAYFORMULA(TEXT(FILTER(BASE!F130, LEN(BASE!F130)), ""h:mm AM/PM"")), """&amp;"""),
  IFERROR(ARRAYFORMULA(TEXT(FILTER(ESPORTS!F130, LEN(ESPORTS!F130)), ""h:mm AM/PM"")), """")
)
"),"")</f>
        <v/>
      </c>
      <c r="J130" s="12" t="str">
        <f>IFERROR(__xludf.DUMMYFUNCTION("IFERROR(
 TEXTJOIN(
   CHAR(10) &amp; CHAR(10),
   TRUE,
   FILTER(
     FLATTEN({
       WSO!P130;
       MSO!P130;
       FH!P130;
       MGOLF!P130;
       Football!P130;
       WVB!P130;
       XC!P130;
       SWIMMING!P130;
       WTEN!P130;
       TF!P1"&amp;"30;
       WGOLF!P130;
       WBB!P130;
       MBB!P130;
       WLAX!P130;
       MLAX!P130;
       SOFT!P130;
       BASE!P130;
       ESPORTS!P130
     }),
     (FLATTEN({
       WSO!P130;
       MSO!P130;
       FH!P130;
       MGOLF!P130;
       Footb"&amp;"all!P130;
       WVB!P130;
       XC!P130;
       SWIMMING!P130;
       WTEN!P130;
       TF!P130;
       WGOLF!P130;
       WBB!P130;
       MBB!P130;
       WLAX!P130;
       MLAX!P130;
       SOFT!P130;
       BASE!P130;
       ESPORTS!P130
     }) &lt;&gt; "&amp;""""") *
     (FLATTEN({
       WSO!P130;
       MSO!P130;
       FH!P130;
       MGOLF!P130;
       Football!P130;
       WVB!P130;
       XC!P130;
       SWIMMING!P130;
       WTEN!P130;
       TF!P130;
       WGOLF!P130;
       WBB!P130;
       MBB!P130"&amp;";
       WLAX!P130;
       MLAX!P130;
       SOFT!P130;
       BASE!P130;
       ESPORTS!P130
     }) &lt;&gt; ""Status"")
   )
 ),
 """"
)
"),"")</f>
        <v/>
      </c>
    </row>
    <row r="131" ht="22.5" customHeight="1">
      <c r="A131" s="6">
        <v>130.0</v>
      </c>
      <c r="B131" s="11"/>
      <c r="C131" s="7">
        <v>46364.0</v>
      </c>
      <c r="D131" s="8" t="str">
        <f t="shared" si="1"/>
        <v>Tuesday</v>
      </c>
      <c r="E131" s="9" t="str">
        <f>TEXTJOIN(
  CHAR(10) &amp; CHAR(10),
  TRUE,
  IFERROR(WSO!E131, ""),
  IFERROR(MSO!E131, ""),
  IFERROR(FH!E131, ""),
  IFERROR(MGOLF!E131, ""),
  IFERROR(Football!E131, ""),
  IFERROR(WVB!E131, ""),
  IFERROR(XC!E131, ""),
  IFERROR(SWIMMING!E131, ""),
  IFERROR(WTEN!E131, ""),
  IFERROR(TF!E131, ""),
  IFERROR(WGOLF!E131, ""),
  IFERROR(WBB!E131, ""),
  IFERROR(MBB!E131, ""),
  IFERROR(WLAX!E131, ""),
  IFERROR(MLAX!E131, ""),
  IFERROR(SOFT!E131, ""),
  IFERROR(BASE!E131, ""),
  IFERROR(ESPORTS!E131, "")
)
</f>
        <v/>
      </c>
      <c r="F131" s="10" t="str">
        <f>IFERROR(__xludf.DUMMYFUNCTION("TEXTJOIN(
  CHAR(10) &amp; CHAR(10),
  TRUE,
  IFERROR(TEXT(FILTER(WSO!F131, LEN(WSO!F131)), ""h:mm AM/PM""), """"),
  IFERROR(TEXT(FILTER(MSO!F131, LEN(MSO!F131)), ""h:mm AM/PM""), """"),
  IFERROR(TEXT(FILTER(FH!F131, LEN(FH!F131)), ""h:mm AM/PM""), """"),
"&amp;"  IFERROR(TEXT(FILTER(MGOLF!F131, LEN(MGOLF!F131)), ""h:mm AM/PM""), """"),
  IFERROR(TEXT(FILTER(Football!F131, LEN(Football!F131)), ""h:mm AM/PM""), """"),
  IFERROR(TEXT(FILTER(WVB!F131, LEN(WVB!F131)), ""h:mm AM/PM""), """"),
  IFERROR(TEXT(FILTER(XC!"&amp;"F131, LEN(XC!F131)), ""h:mm AM/PM""), """"),
  IFERROR(TEXT(FILTER(SWIMMING!F131, LEN(SWIMMING!F131)), ""h:mm AM/PM""), """"),
  IFERROR(TEXT(FILTER(WTEN!F131, LEN(WTEN!F131)), ""h:mm AM/PM""), """"),
  IFERROR(TEXT(FILTER(TF!F131, LEN(TF!F131)), ""h:mm A"&amp;"M/PM""), """"),
  IFERROR(TEXT(FILTER(WGOLF!F131, LEN(WGOLF!F131)), ""h:mm AM/PM""), """"),
  IFERROR(TEXT(FILTER(WBB!F131, LEN(WBB!F131)), ""h:mm AM/PM""), """"),
  IFERROR(TEXT(FILTER(MBB!F131, LEN(MBB!F131)), ""h:mm AM/PM""), """"),
  IFERROR(TEXT(FILT"&amp;"ER(WLAX!F131, LEN(WLAX!F131)), ""h:mm AM/PM""), """"),
  IFERROR(TEXT(FILTER(MLAX!F131, LEN(MLAX!F131)), ""h:mm AM/PM""), """"),
  IFERROR(TEXT(FILTER(SOFT!F131, LEN(SOFT!F131)), ""h:mm AM/PM""), """"),
  IFERROR(TEXT(FILTER(BASE!F131, LEN(BASE!F131)), """&amp;"h:mm AM/PM""), """"),
  IFERROR(TEXT(FILTER(ESPORTS!F131, LEN(ESPORTS!F131)), ""h:mm AM/PM""), """")
)
"),"")</f>
        <v/>
      </c>
      <c r="G131" s="11" t="str">
        <f>IFERROR(__xludf.DUMMYFUNCTION("TEXTJOIN(
  CHAR(10) &amp; CHAR(10),
  TRUE,
  IFERROR(FILTER(WSO!G131, LEN(WSO!G131)), """"),
  IFERROR(FILTER(MSO!G131, LEN(MSO!G131)), """"),
  IFERROR(FILTER(FH!G131, LEN(FH!G131)), """"),
  IFERROR(FILTER(MGOLF!G131, LEN(MGOLF!G131)), """"),
  IFERROR(FI"&amp;"LTER(Football!G131, LEN(Football!G131)), """"),
  IFERROR(FILTER(WVB!G131, LEN(WVB!G131)), """"),
  IFERROR(FILTER(XC!G131, LEN(XC!G131)), """"),
  IFERROR(FILTER(SWIMMING!G131, LEN(SWIMMING!G131)), """"),
  IFERROR(FILTER(WTEN!G131, LEN(WTEN!G131)), """""&amp;"),
  IFERROR(FILTER(TF!G131, LEN(TF!G131)), """"),
  IFERROR(FILTER(WGOLF!G131:G1000, LEN(WGOLF!G131)), """"),
  IFERROR(FILTER(WBB!G131, LEN(WBB!G131)), """"),
  IFERROR(FILTER(MBB!G131, LEN(MBB!G131)), """"),
  IFERROR(FILTER(WLAX!G131, LEN(WLAX!G131)),"&amp;" """"),
  IFERROR(FILTER(MLAX!G131, LEN(MLAX!G131)), """"),
  IFERROR(FILTER(SOFT!G131, LEN(SOFT!G131)), """"),
  IFERROR(FILTER(BASE!G131, LEN(BASE!G131)), """"),
  IFERROR(FILTER(ESPORTS!G131, LEN(ESPORTS!G131)), """")
)
"),"")</f>
        <v/>
      </c>
      <c r="H131" s="11" t="str">
        <f>IFERROR(__xludf.DUMMYFUNCTION("TEXTJOIN(
  CHAR(10) &amp; CHAR(10),
  TRUE,
  IFERROR(FILTER(WSO!H131, LEN(WSO!H131)), """"),
  IFERROR(FILTER(MSO!H131, LEN(MSO!H131)), """"),
  IFERROR(FILTER(FH!H131, LEN(FH!H131)), """"),
  IFERROR(FILTER(MGOLF!H131, LEN(MGOLF!H131)), """"),
  IFERROR(FI"&amp;"LTER(Football!H131, LEN(Football!H131)), """"),
  IFERROR(FILTER(WVB!H131, LEN(WVB!H131)), """"),
  IFERROR(FILTER(XC!H131, LEN(XC!H131)), """"),
  IFERROR(FILTER(SWIMMING!H131, LEN(SWIMMING!H131)), """"),
  IFERROR(FILTER(WTEN!H131, LEN(WTEN!H131)), """""&amp;"),
  IFERROR(FILTER(TF!H131, LEN(TF!H131)), """"),
  IFERROR(FILTER(WGOLF!H131, LEN(WGOLF!H131)), """"),
  IFERROR(FILTER(WBB!H131, LEN(WBB!H131)), """"),
  IFERROR(FILTER(MBB!H131, LEN(MBB!H131)), """"),
  IFERROR(FILTER(WLAX!H131, LEN(WLAX!H131)), """")"&amp;",
  IFERROR(FILTER(MLAX!H131, LEN(MLAX!H131)), """"),
  IFERROR(FILTER(SOFT!H131, LEN(SOFT!H131)), """"),
  IFERROR(FILTER(BASE!H131, LEN(BASE!H131)), """"),
  IFERROR(FILTER(ESPORTS!H131, LEN(ESPORTS!H131)), """")
)
"),"")</f>
        <v/>
      </c>
      <c r="I131" s="11" t="str">
        <f>IFERROR(__xludf.DUMMYFUNCTION("TEXTJOIN(
  CHAR(10) &amp; CHAR(10),
  TRUE,
  IFERROR(ARRAYFORMULA(TEXT(FILTER(WSO!F131, LEN(WSO!F131)), ""h:mm AM/PM"")), """"),
  IFERROR(ARRAYFORMULA(TEXT(FILTER(MSO!F131, LEN(MSO!F131)), ""h:mm AM/PM"")), """"),
  IFERROR(ARRAYFORMULA(TEXT(FILTER(FH!F131"&amp;", LEN(FH!F131)), ""h:mm AM/PM"")), """"),
  IFERROR(ARRAYFORMULA(TEXT(FILTER(MGOLF!F131, LEN(MGOLF!F131)), ""h:mm AM/PM"")), """"),
  IFERROR(ARRAYFORMULA(TEXT(FILTER(Football!F131, LEN(Football!F131)), ""h:mm AM/PM"")), """"),
  IFERROR(ARRAYFORMULA(TEXT"&amp;"(FILTER(WVB!F131, LEN(WVB!F131)), ""h:mm AM/PM"")), """"),
  IFERROR(ARRAYFORMULA(TEXT(FILTER(XC!F131, LEN(XC!F131)), ""h:mm AM/PM"")), """"),
  IFERROR(ARRAYFORMULA(TEXT(FILTER(SWIMMING!F131, LEN(SWIMMING!F131)), ""h:mm AM/PM"")), """"),
  IFERROR(ARRAYF"&amp;"ORMULA(TEXT(FILTER(WTEN!F131, LEN(WTEN!F131)), ""h:mm AM/PM"")), """"),
  IFERROR(ARRAYFORMULA(TEXT(FILTER(TF!F131, LEN(TF!F131)), ""h:mm AM/PM"")), """"),
  IFERROR(ARRAYFORMULA(TEXT(FILTER(WGOLF!F131, LEN(WGOLF!F131)), ""h:mm AM/PM"")), """"),
  IFERROR"&amp;"(ARRAYFORMULA(TEXT(FILTER(WBB!F131, LEN(WBB!F131)), ""h:mm AM/PM"")), """"),
  IFERROR(ARRAYFORMULA(TEXT(FILTER(MBB!F131, LEN(MBB!F131)), ""h:mm AM/PM"")), """"),
  IFERROR(ARRAYFORMULA(TEXT(FILTER(WLAX!F131, LEN(WLAX!F131)), ""h:mm AM/PM"")), """"),
  IF"&amp;"ERROR(ARRAYFORMULA(TEXT(FILTER(MLAX!F131, LEN(MLAX!F131)), ""h:mm AM/PM"")), """"),
  IFERROR(ARRAYFORMULA(TEXT(FILTER(SOFT!F131, LEN(SOFT!F131)), ""h:mm AM/PM"")), """"),
  IFERROR(ARRAYFORMULA(TEXT(FILTER(BASE!F131, LEN(BASE!F131)), ""h:mm AM/PM"")), """&amp;"""),
  IFERROR(ARRAYFORMULA(TEXT(FILTER(ESPORTS!F131, LEN(ESPORTS!F131)), ""h:mm AM/PM"")), """")
)
"),"")</f>
        <v/>
      </c>
      <c r="J131" s="12" t="str">
        <f>IFERROR(__xludf.DUMMYFUNCTION("IFERROR(
 TEXTJOIN(
   CHAR(10) &amp; CHAR(10),
   TRUE,
   FILTER(
     FLATTEN({
       WSO!P131;
       MSO!P131;
       FH!P131;
       MGOLF!P131;
       Football!P131;
       WVB!P131;
       XC!P131;
       SWIMMING!P131;
       WTEN!P131;
       TF!P1"&amp;"31;
       WGOLF!P131;
       WBB!P131;
       MBB!P131;
       WLAX!P131;
       MLAX!P131;
       SOFT!P131;
       BASE!P131;
       ESPORTS!P131
     }),
     (FLATTEN({
       WSO!P131;
       MSO!P131;
       FH!P131;
       MGOLF!P131;
       Footb"&amp;"all!P131;
       WVB!P131;
       XC!P131;
       SWIMMING!P131;
       WTEN!P131;
       TF!P131;
       WGOLF!P131;
       WBB!P131;
       MBB!P131;
       WLAX!P131;
       MLAX!P131;
       SOFT!P131;
       BASE!P131;
       ESPORTS!P131
     }) &lt;&gt; "&amp;""""") *
     (FLATTEN({
       WSO!P131;
       MSO!P131;
       FH!P131;
       MGOLF!P131;
       Football!P131;
       WVB!P131;
       XC!P131;
       SWIMMING!P131;
       WTEN!P131;
       TF!P131;
       WGOLF!P131;
       WBB!P131;
       MBB!P131"&amp;";
       WLAX!P131;
       MLAX!P131;
       SOFT!P131;
       BASE!P131;
       ESPORTS!P131
     }) &lt;&gt; ""Status"")
   )
 ),
 """"
)
"),"")</f>
        <v/>
      </c>
    </row>
    <row r="132" ht="22.5" customHeight="1">
      <c r="A132" s="6">
        <v>131.0</v>
      </c>
      <c r="B132" s="11"/>
      <c r="C132" s="7">
        <v>46365.0</v>
      </c>
      <c r="D132" s="8" t="str">
        <f t="shared" si="1"/>
        <v>Wednesday</v>
      </c>
      <c r="E132" s="9" t="str">
        <f>TEXTJOIN(
  CHAR(10) &amp; CHAR(10),
  TRUE,
  IFERROR(WSO!E132, ""),
  IFERROR(MSO!E132, ""),
  IFERROR(FH!E132, ""),
  IFERROR(MGOLF!E132, ""),
  IFERROR(Football!E132, ""),
  IFERROR(WVB!E132, ""),
  IFERROR(XC!E132, ""),
  IFERROR(SWIMMING!E132, ""),
  IFERROR(WTEN!E132, ""),
  IFERROR(TF!E132, ""),
  IFERROR(WGOLF!E132, ""),
  IFERROR(WBB!E132, ""),
  IFERROR(MBB!E132, ""),
  IFERROR(WLAX!E132, ""),
  IFERROR(MLAX!E132, ""),
  IFERROR(SOFT!E132, ""),
  IFERROR(BASE!E132, ""),
  IFERROR(ESPORTS!E132, "")
)
</f>
        <v/>
      </c>
      <c r="F132" s="10" t="str">
        <f>IFERROR(__xludf.DUMMYFUNCTION("TEXTJOIN(
  CHAR(10) &amp; CHAR(10),
  TRUE,
  IFERROR(TEXT(FILTER(WSO!F132, LEN(WSO!F132)), ""h:mm AM/PM""), """"),
  IFERROR(TEXT(FILTER(MSO!F132, LEN(MSO!F132)), ""h:mm AM/PM""), """"),
  IFERROR(TEXT(FILTER(FH!F132, LEN(FH!F132)), ""h:mm AM/PM""), """"),
"&amp;"  IFERROR(TEXT(FILTER(MGOLF!F132, LEN(MGOLF!F132)), ""h:mm AM/PM""), """"),
  IFERROR(TEXT(FILTER(Football!F132, LEN(Football!F132)), ""h:mm AM/PM""), """"),
  IFERROR(TEXT(FILTER(WVB!F132, LEN(WVB!F132)), ""h:mm AM/PM""), """"),
  IFERROR(TEXT(FILTER(XC!"&amp;"F132, LEN(XC!F132)), ""h:mm AM/PM""), """"),
  IFERROR(TEXT(FILTER(SWIMMING!F132, LEN(SWIMMING!F132)), ""h:mm AM/PM""), """"),
  IFERROR(TEXT(FILTER(WTEN!F132, LEN(WTEN!F132)), ""h:mm AM/PM""), """"),
  IFERROR(TEXT(FILTER(TF!F132, LEN(TF!F132)), ""h:mm A"&amp;"M/PM""), """"),
  IFERROR(TEXT(FILTER(WGOLF!F132, LEN(WGOLF!F132)), ""h:mm AM/PM""), """"),
  IFERROR(TEXT(FILTER(WBB!F132, LEN(WBB!F132)), ""h:mm AM/PM""), """"),
  IFERROR(TEXT(FILTER(MBB!F132, LEN(MBB!F132)), ""h:mm AM/PM""), """"),
  IFERROR(TEXT(FILT"&amp;"ER(WLAX!F132, LEN(WLAX!F132)), ""h:mm AM/PM""), """"),
  IFERROR(TEXT(FILTER(MLAX!F132, LEN(MLAX!F132)), ""h:mm AM/PM""), """"),
  IFERROR(TEXT(FILTER(SOFT!F132, LEN(SOFT!F132)), ""h:mm AM/PM""), """"),
  IFERROR(TEXT(FILTER(BASE!F132, LEN(BASE!F132)), """&amp;"h:mm AM/PM""), """"),
  IFERROR(TEXT(FILTER(ESPORTS!F132, LEN(ESPORTS!F132)), ""h:mm AM/PM""), """")
)
"),"")</f>
        <v/>
      </c>
      <c r="G132" s="11" t="str">
        <f>IFERROR(__xludf.DUMMYFUNCTION("TEXTJOIN(
  CHAR(10) &amp; CHAR(10),
  TRUE,
  IFERROR(FILTER(WSO!G132, LEN(WSO!G132)), """"),
  IFERROR(FILTER(MSO!G132, LEN(MSO!G132)), """"),
  IFERROR(FILTER(FH!G132, LEN(FH!G132)), """"),
  IFERROR(FILTER(MGOLF!G132, LEN(MGOLF!G132)), """"),
  IFERROR(FI"&amp;"LTER(Football!G132, LEN(Football!G132)), """"),
  IFERROR(FILTER(WVB!G132, LEN(WVB!G132)), """"),
  IFERROR(FILTER(XC!G132, LEN(XC!G132)), """"),
  IFERROR(FILTER(SWIMMING!G132, LEN(SWIMMING!G132)), """"),
  IFERROR(FILTER(WTEN!G132, LEN(WTEN!G132)), """""&amp;"),
  IFERROR(FILTER(TF!G132, LEN(TF!G132)), """"),
  IFERROR(FILTER(WGOLF!G132:G1000, LEN(WGOLF!G132)), """"),
  IFERROR(FILTER(WBB!G132, LEN(WBB!G132)), """"),
  IFERROR(FILTER(MBB!G132, LEN(MBB!G132)), """"),
  IFERROR(FILTER(WLAX!G132, LEN(WLAX!G132)),"&amp;" """"),
  IFERROR(FILTER(MLAX!G132, LEN(MLAX!G132)), """"),
  IFERROR(FILTER(SOFT!G132, LEN(SOFT!G132)), """"),
  IFERROR(FILTER(BASE!G132, LEN(BASE!G132)), """"),
  IFERROR(FILTER(ESPORTS!G132, LEN(ESPORTS!G132)), """")
)
"),"")</f>
        <v/>
      </c>
      <c r="H132" s="11" t="str">
        <f>IFERROR(__xludf.DUMMYFUNCTION("TEXTJOIN(
  CHAR(10) &amp; CHAR(10),
  TRUE,
  IFERROR(FILTER(WSO!H132, LEN(WSO!H132)), """"),
  IFERROR(FILTER(MSO!H132, LEN(MSO!H132)), """"),
  IFERROR(FILTER(FH!H132, LEN(FH!H132)), """"),
  IFERROR(FILTER(MGOLF!H132, LEN(MGOLF!H132)), """"),
  IFERROR(FI"&amp;"LTER(Football!H132, LEN(Football!H132)), """"),
  IFERROR(FILTER(WVB!H132, LEN(WVB!H132)), """"),
  IFERROR(FILTER(XC!H132, LEN(XC!H132)), """"),
  IFERROR(FILTER(SWIMMING!H132, LEN(SWIMMING!H132)), """"),
  IFERROR(FILTER(WTEN!H132, LEN(WTEN!H132)), """""&amp;"),
  IFERROR(FILTER(TF!H132, LEN(TF!H132)), """"),
  IFERROR(FILTER(WGOLF!H132, LEN(WGOLF!H132)), """"),
  IFERROR(FILTER(WBB!H132, LEN(WBB!H132)), """"),
  IFERROR(FILTER(MBB!H132, LEN(MBB!H132)), """"),
  IFERROR(FILTER(WLAX!H132, LEN(WLAX!H132)), """")"&amp;",
  IFERROR(FILTER(MLAX!H132, LEN(MLAX!H132)), """"),
  IFERROR(FILTER(SOFT!H132, LEN(SOFT!H132)), """"),
  IFERROR(FILTER(BASE!H132, LEN(BASE!H132)), """"),
  IFERROR(FILTER(ESPORTS!H132, LEN(ESPORTS!H132)), """")
)
"),"")</f>
        <v/>
      </c>
      <c r="I132" s="11" t="str">
        <f>IFERROR(__xludf.DUMMYFUNCTION("TEXTJOIN(
  CHAR(10) &amp; CHAR(10),
  TRUE,
  IFERROR(ARRAYFORMULA(TEXT(FILTER(WSO!F132, LEN(WSO!F132)), ""h:mm AM/PM"")), """"),
  IFERROR(ARRAYFORMULA(TEXT(FILTER(MSO!F132, LEN(MSO!F132)), ""h:mm AM/PM"")), """"),
  IFERROR(ARRAYFORMULA(TEXT(FILTER(FH!F132"&amp;", LEN(FH!F132)), ""h:mm AM/PM"")), """"),
  IFERROR(ARRAYFORMULA(TEXT(FILTER(MGOLF!F132, LEN(MGOLF!F132)), ""h:mm AM/PM"")), """"),
  IFERROR(ARRAYFORMULA(TEXT(FILTER(Football!F132, LEN(Football!F132)), ""h:mm AM/PM"")), """"),
  IFERROR(ARRAYFORMULA(TEXT"&amp;"(FILTER(WVB!F132, LEN(WVB!F132)), ""h:mm AM/PM"")), """"),
  IFERROR(ARRAYFORMULA(TEXT(FILTER(XC!F132, LEN(XC!F132)), ""h:mm AM/PM"")), """"),
  IFERROR(ARRAYFORMULA(TEXT(FILTER(SWIMMING!F132, LEN(SWIMMING!F132)), ""h:mm AM/PM"")), """"),
  IFERROR(ARRAYF"&amp;"ORMULA(TEXT(FILTER(WTEN!F132, LEN(WTEN!F132)), ""h:mm AM/PM"")), """"),
  IFERROR(ARRAYFORMULA(TEXT(FILTER(TF!F132, LEN(TF!F132)), ""h:mm AM/PM"")), """"),
  IFERROR(ARRAYFORMULA(TEXT(FILTER(WGOLF!F132, LEN(WGOLF!F132)), ""h:mm AM/PM"")), """"),
  IFERROR"&amp;"(ARRAYFORMULA(TEXT(FILTER(WBB!F132, LEN(WBB!F132)), ""h:mm AM/PM"")), """"),
  IFERROR(ARRAYFORMULA(TEXT(FILTER(MBB!F132, LEN(MBB!F132)), ""h:mm AM/PM"")), """"),
  IFERROR(ARRAYFORMULA(TEXT(FILTER(WLAX!F132, LEN(WLAX!F132)), ""h:mm AM/PM"")), """"),
  IF"&amp;"ERROR(ARRAYFORMULA(TEXT(FILTER(MLAX!F132, LEN(MLAX!F132)), ""h:mm AM/PM"")), """"),
  IFERROR(ARRAYFORMULA(TEXT(FILTER(SOFT!F132, LEN(SOFT!F132)), ""h:mm AM/PM"")), """"),
  IFERROR(ARRAYFORMULA(TEXT(FILTER(BASE!F132, LEN(BASE!F132)), ""h:mm AM/PM"")), """&amp;"""),
  IFERROR(ARRAYFORMULA(TEXT(FILTER(ESPORTS!F132, LEN(ESPORTS!F132)), ""h:mm AM/PM"")), """")
)
"),"")</f>
        <v/>
      </c>
      <c r="J132" s="12" t="str">
        <f>IFERROR(__xludf.DUMMYFUNCTION("IFERROR(
 TEXTJOIN(
   CHAR(10) &amp; CHAR(10),
   TRUE,
   FILTER(
     FLATTEN({
       WSO!P132;
       MSO!P132;
       FH!P132;
       MGOLF!P132;
       Football!P132;
       WVB!P132;
       XC!P132;
       SWIMMING!P132;
       WTEN!P132;
       TF!P1"&amp;"32;
       WGOLF!P132;
       WBB!P132;
       MBB!P132;
       WLAX!P132;
       MLAX!P132;
       SOFT!P132;
       BASE!P132;
       ESPORTS!P132
     }),
     (FLATTEN({
       WSO!P132;
       MSO!P132;
       FH!P132;
       MGOLF!P132;
       Footb"&amp;"all!P132;
       WVB!P132;
       XC!P132;
       SWIMMING!P132;
       WTEN!P132;
       TF!P132;
       WGOLF!P132;
       WBB!P132;
       MBB!P132;
       WLAX!P132;
       MLAX!P132;
       SOFT!P132;
       BASE!P132;
       ESPORTS!P132
     }) &lt;&gt; "&amp;""""") *
     (FLATTEN({
       WSO!P132;
       MSO!P132;
       FH!P132;
       MGOLF!P132;
       Football!P132;
       WVB!P132;
       XC!P132;
       SWIMMING!P132;
       WTEN!P132;
       TF!P132;
       WGOLF!P132;
       WBB!P132;
       MBB!P132"&amp;";
       WLAX!P132;
       MLAX!P132;
       SOFT!P132;
       BASE!P132;
       ESPORTS!P132
     }) &lt;&gt; ""Status"")
   )
 ),
 """"
)
"),"")</f>
        <v/>
      </c>
    </row>
    <row r="133" ht="22.5" customHeight="1">
      <c r="A133" s="6">
        <v>132.0</v>
      </c>
      <c r="B133" s="11"/>
      <c r="C133" s="7">
        <v>46366.0</v>
      </c>
      <c r="D133" s="8" t="str">
        <f t="shared" si="1"/>
        <v>Thursday</v>
      </c>
      <c r="E133" s="9" t="str">
        <f>TEXTJOIN(
  CHAR(10) &amp; CHAR(10),
  TRUE,
  IFERROR(WSO!E133, ""),
  IFERROR(MSO!E133, ""),
  IFERROR(FH!E133, ""),
  IFERROR(MGOLF!E133, ""),
  IFERROR(Football!E133, ""),
  IFERROR(WVB!E133, ""),
  IFERROR(XC!E133, ""),
  IFERROR(SWIMMING!E133, ""),
  IFERROR(WTEN!E133, ""),
  IFERROR(TF!E133, ""),
  IFERROR(WGOLF!E133, ""),
  IFERROR(WBB!E133, ""),
  IFERROR(MBB!E133, ""),
  IFERROR(WLAX!E133, ""),
  IFERROR(MLAX!E133, ""),
  IFERROR(SOFT!E133, ""),
  IFERROR(BASE!E133, ""),
  IFERROR(ESPORTS!E133, "")
)
</f>
        <v/>
      </c>
      <c r="F133" s="10" t="str">
        <f>IFERROR(__xludf.DUMMYFUNCTION("TEXTJOIN(
  CHAR(10) &amp; CHAR(10),
  TRUE,
  IFERROR(TEXT(FILTER(WSO!F133, LEN(WSO!F133)), ""h:mm AM/PM""), """"),
  IFERROR(TEXT(FILTER(MSO!F133, LEN(MSO!F133)), ""h:mm AM/PM""), """"),
  IFERROR(TEXT(FILTER(FH!F133, LEN(FH!F133)), ""h:mm AM/PM""), """"),
"&amp;"  IFERROR(TEXT(FILTER(MGOLF!F133, LEN(MGOLF!F133)), ""h:mm AM/PM""), """"),
  IFERROR(TEXT(FILTER(Football!F133, LEN(Football!F133)), ""h:mm AM/PM""), """"),
  IFERROR(TEXT(FILTER(WVB!F133, LEN(WVB!F133)), ""h:mm AM/PM""), """"),
  IFERROR(TEXT(FILTER(XC!"&amp;"F133, LEN(XC!F133)), ""h:mm AM/PM""), """"),
  IFERROR(TEXT(FILTER(SWIMMING!F133, LEN(SWIMMING!F133)), ""h:mm AM/PM""), """"),
  IFERROR(TEXT(FILTER(WTEN!F133, LEN(WTEN!F133)), ""h:mm AM/PM""), """"),
  IFERROR(TEXT(FILTER(TF!F133, LEN(TF!F133)), ""h:mm A"&amp;"M/PM""), """"),
  IFERROR(TEXT(FILTER(WGOLF!F133, LEN(WGOLF!F133)), ""h:mm AM/PM""), """"),
  IFERROR(TEXT(FILTER(WBB!F133, LEN(WBB!F133)), ""h:mm AM/PM""), """"),
  IFERROR(TEXT(FILTER(MBB!F133, LEN(MBB!F133)), ""h:mm AM/PM""), """"),
  IFERROR(TEXT(FILT"&amp;"ER(WLAX!F133, LEN(WLAX!F133)), ""h:mm AM/PM""), """"),
  IFERROR(TEXT(FILTER(MLAX!F133, LEN(MLAX!F133)), ""h:mm AM/PM""), """"),
  IFERROR(TEXT(FILTER(SOFT!F133, LEN(SOFT!F133)), ""h:mm AM/PM""), """"),
  IFERROR(TEXT(FILTER(BASE!F133, LEN(BASE!F133)), """&amp;"h:mm AM/PM""), """"),
  IFERROR(TEXT(FILTER(ESPORTS!F133, LEN(ESPORTS!F133)), ""h:mm AM/PM""), """")
)
"),"")</f>
        <v/>
      </c>
      <c r="G133" s="11" t="str">
        <f>IFERROR(__xludf.DUMMYFUNCTION("TEXTJOIN(
  CHAR(10) &amp; CHAR(10),
  TRUE,
  IFERROR(FILTER(WSO!G133, LEN(WSO!G133)), """"),
  IFERROR(FILTER(MSO!G133, LEN(MSO!G133)), """"),
  IFERROR(FILTER(FH!G133, LEN(FH!G133)), """"),
  IFERROR(FILTER(MGOLF!G133, LEN(MGOLF!G133)), """"),
  IFERROR(FI"&amp;"LTER(Football!G133, LEN(Football!G133)), """"),
  IFERROR(FILTER(WVB!G133, LEN(WVB!G133)), """"),
  IFERROR(FILTER(XC!G133, LEN(XC!G133)), """"),
  IFERROR(FILTER(SWIMMING!G133, LEN(SWIMMING!G133)), """"),
  IFERROR(FILTER(WTEN!G133, LEN(WTEN!G133)), """""&amp;"),
  IFERROR(FILTER(TF!G133, LEN(TF!G133)), """"),
  IFERROR(FILTER(WGOLF!G133:G1000, LEN(WGOLF!G133)), """"),
  IFERROR(FILTER(WBB!G133, LEN(WBB!G133)), """"),
  IFERROR(FILTER(MBB!G133, LEN(MBB!G133)), """"),
  IFERROR(FILTER(WLAX!G133, LEN(WLAX!G133)),"&amp;" """"),
  IFERROR(FILTER(MLAX!G133, LEN(MLAX!G133)), """"),
  IFERROR(FILTER(SOFT!G133, LEN(SOFT!G133)), """"),
  IFERROR(FILTER(BASE!G133, LEN(BASE!G133)), """"),
  IFERROR(FILTER(ESPORTS!G133, LEN(ESPORTS!G133)), """")
)
"),"")</f>
        <v/>
      </c>
      <c r="H133" s="11" t="str">
        <f>IFERROR(__xludf.DUMMYFUNCTION("TEXTJOIN(
  CHAR(10) &amp; CHAR(10),
  TRUE,
  IFERROR(FILTER(WSO!H133, LEN(WSO!H133)), """"),
  IFERROR(FILTER(MSO!H133, LEN(MSO!H133)), """"),
  IFERROR(FILTER(FH!H133, LEN(FH!H133)), """"),
  IFERROR(FILTER(MGOLF!H133, LEN(MGOLF!H133)), """"),
  IFERROR(FI"&amp;"LTER(Football!H133, LEN(Football!H133)), """"),
  IFERROR(FILTER(WVB!H133, LEN(WVB!H133)), """"),
  IFERROR(FILTER(XC!H133, LEN(XC!H133)), """"),
  IFERROR(FILTER(SWIMMING!H133, LEN(SWIMMING!H133)), """"),
  IFERROR(FILTER(WTEN!H133, LEN(WTEN!H133)), """""&amp;"),
  IFERROR(FILTER(TF!H133, LEN(TF!H133)), """"),
  IFERROR(FILTER(WGOLF!H133, LEN(WGOLF!H133)), """"),
  IFERROR(FILTER(WBB!H133, LEN(WBB!H133)), """"),
  IFERROR(FILTER(MBB!H133, LEN(MBB!H133)), """"),
  IFERROR(FILTER(WLAX!H133, LEN(WLAX!H133)), """")"&amp;",
  IFERROR(FILTER(MLAX!H133, LEN(MLAX!H133)), """"),
  IFERROR(FILTER(SOFT!H133, LEN(SOFT!H133)), """"),
  IFERROR(FILTER(BASE!H133, LEN(BASE!H133)), """"),
  IFERROR(FILTER(ESPORTS!H133, LEN(ESPORTS!H133)), """")
)
"),"")</f>
        <v/>
      </c>
      <c r="I133" s="11" t="str">
        <f>IFERROR(__xludf.DUMMYFUNCTION("TEXTJOIN(
  CHAR(10) &amp; CHAR(10),
  TRUE,
  IFERROR(ARRAYFORMULA(TEXT(FILTER(WSO!F133, LEN(WSO!F133)), ""h:mm AM/PM"")), """"),
  IFERROR(ARRAYFORMULA(TEXT(FILTER(MSO!F133, LEN(MSO!F133)), ""h:mm AM/PM"")), """"),
  IFERROR(ARRAYFORMULA(TEXT(FILTER(FH!F133"&amp;", LEN(FH!F133)), ""h:mm AM/PM"")), """"),
  IFERROR(ARRAYFORMULA(TEXT(FILTER(MGOLF!F133, LEN(MGOLF!F133)), ""h:mm AM/PM"")), """"),
  IFERROR(ARRAYFORMULA(TEXT(FILTER(Football!F133, LEN(Football!F133)), ""h:mm AM/PM"")), """"),
  IFERROR(ARRAYFORMULA(TEXT"&amp;"(FILTER(WVB!F133, LEN(WVB!F133)), ""h:mm AM/PM"")), """"),
  IFERROR(ARRAYFORMULA(TEXT(FILTER(XC!F133, LEN(XC!F133)), ""h:mm AM/PM"")), """"),
  IFERROR(ARRAYFORMULA(TEXT(FILTER(SWIMMING!F133, LEN(SWIMMING!F133)), ""h:mm AM/PM"")), """"),
  IFERROR(ARRAYF"&amp;"ORMULA(TEXT(FILTER(WTEN!F133, LEN(WTEN!F133)), ""h:mm AM/PM"")), """"),
  IFERROR(ARRAYFORMULA(TEXT(FILTER(TF!F133, LEN(TF!F133)), ""h:mm AM/PM"")), """"),
  IFERROR(ARRAYFORMULA(TEXT(FILTER(WGOLF!F133, LEN(WGOLF!F133)), ""h:mm AM/PM"")), """"),
  IFERROR"&amp;"(ARRAYFORMULA(TEXT(FILTER(WBB!F133, LEN(WBB!F133)), ""h:mm AM/PM"")), """"),
  IFERROR(ARRAYFORMULA(TEXT(FILTER(MBB!F133, LEN(MBB!F133)), ""h:mm AM/PM"")), """"),
  IFERROR(ARRAYFORMULA(TEXT(FILTER(WLAX!F133, LEN(WLAX!F133)), ""h:mm AM/PM"")), """"),
  IF"&amp;"ERROR(ARRAYFORMULA(TEXT(FILTER(MLAX!F133, LEN(MLAX!F133)), ""h:mm AM/PM"")), """"),
  IFERROR(ARRAYFORMULA(TEXT(FILTER(SOFT!F133, LEN(SOFT!F133)), ""h:mm AM/PM"")), """"),
  IFERROR(ARRAYFORMULA(TEXT(FILTER(BASE!F133, LEN(BASE!F133)), ""h:mm AM/PM"")), """&amp;"""),
  IFERROR(ARRAYFORMULA(TEXT(FILTER(ESPORTS!F133, LEN(ESPORTS!F133)), ""h:mm AM/PM"")), """")
)
"),"")</f>
        <v/>
      </c>
      <c r="J133" s="12" t="str">
        <f>IFERROR(__xludf.DUMMYFUNCTION("IFERROR(
 TEXTJOIN(
   CHAR(10) &amp; CHAR(10),
   TRUE,
   FILTER(
     FLATTEN({
       WSO!P133;
       MSO!P133;
       FH!P133;
       MGOLF!P133;
       Football!P133;
       WVB!P133;
       XC!P133;
       SWIMMING!P133;
       WTEN!P133;
       TF!P1"&amp;"33;
       WGOLF!P133;
       WBB!P133;
       MBB!P133;
       WLAX!P133;
       MLAX!P133;
       SOFT!P133;
       BASE!P133;
       ESPORTS!P133
     }),
     (FLATTEN({
       WSO!P133;
       MSO!P133;
       FH!P133;
       MGOLF!P133;
       Footb"&amp;"all!P133;
       WVB!P133;
       XC!P133;
       SWIMMING!P133;
       WTEN!P133;
       TF!P133;
       WGOLF!P133;
       WBB!P133;
       MBB!P133;
       WLAX!P133;
       MLAX!P133;
       SOFT!P133;
       BASE!P133;
       ESPORTS!P133
     }) &lt;&gt; "&amp;""""") *
     (FLATTEN({
       WSO!P133;
       MSO!P133;
       FH!P133;
       MGOLF!P133;
       Football!P133;
       WVB!P133;
       XC!P133;
       SWIMMING!P133;
       WTEN!P133;
       TF!P133;
       WGOLF!P133;
       WBB!P133;
       MBB!P133"&amp;";
       WLAX!P133;
       MLAX!P133;
       SOFT!P133;
       BASE!P133;
       ESPORTS!P133
     }) &lt;&gt; ""Status"")
   )
 ),
 """"
)
"),"")</f>
        <v/>
      </c>
    </row>
    <row r="134" ht="22.5" customHeight="1">
      <c r="A134" s="6">
        <v>133.0</v>
      </c>
      <c r="B134" s="11"/>
      <c r="C134" s="7">
        <v>46367.0</v>
      </c>
      <c r="D134" s="8" t="str">
        <f t="shared" si="1"/>
        <v>Friday</v>
      </c>
      <c r="E134" s="9" t="str">
        <f>TEXTJOIN(
  CHAR(10) &amp; CHAR(10),
  TRUE,
  IFERROR(WSO!E134, ""),
  IFERROR(MSO!E134, ""),
  IFERROR(FH!E134, ""),
  IFERROR(MGOLF!E134, ""),
  IFERROR(Football!E134, ""),
  IFERROR(WVB!E134, ""),
  IFERROR(XC!E134, ""),
  IFERROR(SWIMMING!E134, ""),
  IFERROR(WTEN!E134, ""),
  IFERROR(TF!E134, ""),
  IFERROR(WGOLF!E134, ""),
  IFERROR(WBB!E134, ""),
  IFERROR(MBB!E134, ""),
  IFERROR(WLAX!E134, ""),
  IFERROR(MLAX!E134, ""),
  IFERROR(SOFT!E134, ""),
  IFERROR(BASE!E134, ""),
  IFERROR(ESPORTS!E134, "")
)
</f>
        <v/>
      </c>
      <c r="F134" s="10" t="str">
        <f>IFERROR(__xludf.DUMMYFUNCTION("TEXTJOIN(
  CHAR(10) &amp; CHAR(10),
  TRUE,
  IFERROR(TEXT(FILTER(WSO!F134, LEN(WSO!F134)), ""h:mm AM/PM""), """"),
  IFERROR(TEXT(FILTER(MSO!F134, LEN(MSO!F134)), ""h:mm AM/PM""), """"),
  IFERROR(TEXT(FILTER(FH!F134, LEN(FH!F134)), ""h:mm AM/PM""), """"),
"&amp;"  IFERROR(TEXT(FILTER(MGOLF!F134, LEN(MGOLF!F134)), ""h:mm AM/PM""), """"),
  IFERROR(TEXT(FILTER(Football!F134, LEN(Football!F134)), ""h:mm AM/PM""), """"),
  IFERROR(TEXT(FILTER(WVB!F134, LEN(WVB!F134)), ""h:mm AM/PM""), """"),
  IFERROR(TEXT(FILTER(XC!"&amp;"F134, LEN(XC!F134)), ""h:mm AM/PM""), """"),
  IFERROR(TEXT(FILTER(SWIMMING!F134, LEN(SWIMMING!F134)), ""h:mm AM/PM""), """"),
  IFERROR(TEXT(FILTER(WTEN!F134, LEN(WTEN!F134)), ""h:mm AM/PM""), """"),
  IFERROR(TEXT(FILTER(TF!F134, LEN(TF!F134)), ""h:mm A"&amp;"M/PM""), """"),
  IFERROR(TEXT(FILTER(WGOLF!F134, LEN(WGOLF!F134)), ""h:mm AM/PM""), """"),
  IFERROR(TEXT(FILTER(WBB!F134, LEN(WBB!F134)), ""h:mm AM/PM""), """"),
  IFERROR(TEXT(FILTER(MBB!F134, LEN(MBB!F134)), ""h:mm AM/PM""), """"),
  IFERROR(TEXT(FILT"&amp;"ER(WLAX!F134, LEN(WLAX!F134)), ""h:mm AM/PM""), """"),
  IFERROR(TEXT(FILTER(MLAX!F134, LEN(MLAX!F134)), ""h:mm AM/PM""), """"),
  IFERROR(TEXT(FILTER(SOFT!F134, LEN(SOFT!F134)), ""h:mm AM/PM""), """"),
  IFERROR(TEXT(FILTER(BASE!F134, LEN(BASE!F134)), """&amp;"h:mm AM/PM""), """"),
  IFERROR(TEXT(FILTER(ESPORTS!F134, LEN(ESPORTS!F134)), ""h:mm AM/PM""), """")
)
"),"")</f>
        <v/>
      </c>
      <c r="G134" s="11" t="str">
        <f>IFERROR(__xludf.DUMMYFUNCTION("TEXTJOIN(
  CHAR(10) &amp; CHAR(10),
  TRUE,
  IFERROR(FILTER(WSO!G134, LEN(WSO!G134)), """"),
  IFERROR(FILTER(MSO!G134, LEN(MSO!G134)), """"),
  IFERROR(FILTER(FH!G134, LEN(FH!G134)), """"),
  IFERROR(FILTER(MGOLF!G134, LEN(MGOLF!G134)), """"),
  IFERROR(FI"&amp;"LTER(Football!G134, LEN(Football!G134)), """"),
  IFERROR(FILTER(WVB!G134, LEN(WVB!G134)), """"),
  IFERROR(FILTER(XC!G134, LEN(XC!G134)), """"),
  IFERROR(FILTER(SWIMMING!G134, LEN(SWIMMING!G134)), """"),
  IFERROR(FILTER(WTEN!G134, LEN(WTEN!G134)), """""&amp;"),
  IFERROR(FILTER(TF!G134, LEN(TF!G134)), """"),
  IFERROR(FILTER(WGOLF!G134:G1000, LEN(WGOLF!G134)), """"),
  IFERROR(FILTER(WBB!G134, LEN(WBB!G134)), """"),
  IFERROR(FILTER(MBB!G134, LEN(MBB!G134)), """"),
  IFERROR(FILTER(WLAX!G134, LEN(WLAX!G134)),"&amp;" """"),
  IFERROR(FILTER(MLAX!G134, LEN(MLAX!G134)), """"),
  IFERROR(FILTER(SOFT!G134, LEN(SOFT!G134)), """"),
  IFERROR(FILTER(BASE!G134, LEN(BASE!G134)), """"),
  IFERROR(FILTER(ESPORTS!G134, LEN(ESPORTS!G134)), """")
)
"),"")</f>
        <v/>
      </c>
      <c r="H134" s="11" t="str">
        <f>IFERROR(__xludf.DUMMYFUNCTION("TEXTJOIN(
  CHAR(10) &amp; CHAR(10),
  TRUE,
  IFERROR(FILTER(WSO!H134, LEN(WSO!H134)), """"),
  IFERROR(FILTER(MSO!H134, LEN(MSO!H134)), """"),
  IFERROR(FILTER(FH!H134, LEN(FH!H134)), """"),
  IFERROR(FILTER(MGOLF!H134, LEN(MGOLF!H134)), """"),
  IFERROR(FI"&amp;"LTER(Football!H134, LEN(Football!H134)), """"),
  IFERROR(FILTER(WVB!H134, LEN(WVB!H134)), """"),
  IFERROR(FILTER(XC!H134, LEN(XC!H134)), """"),
  IFERROR(FILTER(SWIMMING!H134, LEN(SWIMMING!H134)), """"),
  IFERROR(FILTER(WTEN!H134, LEN(WTEN!H134)), """""&amp;"),
  IFERROR(FILTER(TF!H134, LEN(TF!H134)), """"),
  IFERROR(FILTER(WGOLF!H134, LEN(WGOLF!H134)), """"),
  IFERROR(FILTER(WBB!H134, LEN(WBB!H134)), """"),
  IFERROR(FILTER(MBB!H134, LEN(MBB!H134)), """"),
  IFERROR(FILTER(WLAX!H134, LEN(WLAX!H134)), """")"&amp;",
  IFERROR(FILTER(MLAX!H134, LEN(MLAX!H134)), """"),
  IFERROR(FILTER(SOFT!H134, LEN(SOFT!H134)), """"),
  IFERROR(FILTER(BASE!H134, LEN(BASE!H134)), """"),
  IFERROR(FILTER(ESPORTS!H134, LEN(ESPORTS!H134)), """")
)
"),"")</f>
        <v/>
      </c>
      <c r="I134" s="11" t="str">
        <f>IFERROR(__xludf.DUMMYFUNCTION("TEXTJOIN(
  CHAR(10) &amp; CHAR(10),
  TRUE,
  IFERROR(ARRAYFORMULA(TEXT(FILTER(WSO!F134, LEN(WSO!F134)), ""h:mm AM/PM"")), """"),
  IFERROR(ARRAYFORMULA(TEXT(FILTER(MSO!F134, LEN(MSO!F134)), ""h:mm AM/PM"")), """"),
  IFERROR(ARRAYFORMULA(TEXT(FILTER(FH!F134"&amp;", LEN(FH!F134)), ""h:mm AM/PM"")), """"),
  IFERROR(ARRAYFORMULA(TEXT(FILTER(MGOLF!F134, LEN(MGOLF!F134)), ""h:mm AM/PM"")), """"),
  IFERROR(ARRAYFORMULA(TEXT(FILTER(Football!F134, LEN(Football!F134)), ""h:mm AM/PM"")), """"),
  IFERROR(ARRAYFORMULA(TEXT"&amp;"(FILTER(WVB!F134, LEN(WVB!F134)), ""h:mm AM/PM"")), """"),
  IFERROR(ARRAYFORMULA(TEXT(FILTER(XC!F134, LEN(XC!F134)), ""h:mm AM/PM"")), """"),
  IFERROR(ARRAYFORMULA(TEXT(FILTER(SWIMMING!F134, LEN(SWIMMING!F134)), ""h:mm AM/PM"")), """"),
  IFERROR(ARRAYF"&amp;"ORMULA(TEXT(FILTER(WTEN!F134, LEN(WTEN!F134)), ""h:mm AM/PM"")), """"),
  IFERROR(ARRAYFORMULA(TEXT(FILTER(TF!F134, LEN(TF!F134)), ""h:mm AM/PM"")), """"),
  IFERROR(ARRAYFORMULA(TEXT(FILTER(WGOLF!F134, LEN(WGOLF!F134)), ""h:mm AM/PM"")), """"),
  IFERROR"&amp;"(ARRAYFORMULA(TEXT(FILTER(WBB!F134, LEN(WBB!F134)), ""h:mm AM/PM"")), """"),
  IFERROR(ARRAYFORMULA(TEXT(FILTER(MBB!F134, LEN(MBB!F134)), ""h:mm AM/PM"")), """"),
  IFERROR(ARRAYFORMULA(TEXT(FILTER(WLAX!F134, LEN(WLAX!F134)), ""h:mm AM/PM"")), """"),
  IF"&amp;"ERROR(ARRAYFORMULA(TEXT(FILTER(MLAX!F134, LEN(MLAX!F134)), ""h:mm AM/PM"")), """"),
  IFERROR(ARRAYFORMULA(TEXT(FILTER(SOFT!F134, LEN(SOFT!F134)), ""h:mm AM/PM"")), """"),
  IFERROR(ARRAYFORMULA(TEXT(FILTER(BASE!F134, LEN(BASE!F134)), ""h:mm AM/PM"")), """&amp;"""),
  IFERROR(ARRAYFORMULA(TEXT(FILTER(ESPORTS!F134, LEN(ESPORTS!F134)), ""h:mm AM/PM"")), """")
)
"),"")</f>
        <v/>
      </c>
      <c r="J134" s="12" t="str">
        <f>IFERROR(__xludf.DUMMYFUNCTION("IFERROR(
 TEXTJOIN(
   CHAR(10) &amp; CHAR(10),
   TRUE,
   FILTER(
     FLATTEN({
       WSO!P134;
       MSO!P134;
       FH!P134;
       MGOLF!P134;
       Football!P134;
       WVB!P134;
       XC!P134;
       SWIMMING!P134;
       WTEN!P134;
       TF!P1"&amp;"34;
       WGOLF!P134;
       WBB!P134;
       MBB!P134;
       WLAX!P134;
       MLAX!P134;
       SOFT!P134;
       BASE!P134;
       ESPORTS!P134
     }),
     (FLATTEN({
       WSO!P134;
       MSO!P134;
       FH!P134;
       MGOLF!P134;
       Footb"&amp;"all!P134;
       WVB!P134;
       XC!P134;
       SWIMMING!P134;
       WTEN!P134;
       TF!P134;
       WGOLF!P134;
       WBB!P134;
       MBB!P134;
       WLAX!P134;
       MLAX!P134;
       SOFT!P134;
       BASE!P134;
       ESPORTS!P134
     }) &lt;&gt; "&amp;""""") *
     (FLATTEN({
       WSO!P134;
       MSO!P134;
       FH!P134;
       MGOLF!P134;
       Football!P134;
       WVB!P134;
       XC!P134;
       SWIMMING!P134;
       WTEN!P134;
       TF!P134;
       WGOLF!P134;
       WBB!P134;
       MBB!P134"&amp;";
       WLAX!P134;
       MLAX!P134;
       SOFT!P134;
       BASE!P134;
       ESPORTS!P134
     }) &lt;&gt; ""Status"")
   )
 ),
 """"
)
"),"")</f>
        <v/>
      </c>
    </row>
    <row r="135" ht="22.5" customHeight="1">
      <c r="A135" s="6">
        <v>134.0</v>
      </c>
      <c r="B135" s="11"/>
      <c r="C135" s="7">
        <v>46368.0</v>
      </c>
      <c r="D135" s="8" t="str">
        <f t="shared" si="1"/>
        <v>Saturday</v>
      </c>
      <c r="E135" s="9" t="str">
        <f>TEXTJOIN(
  CHAR(10) &amp; CHAR(10),
  TRUE,
  IFERROR(WSO!E135, ""),
  IFERROR(MSO!E135, ""),
  IFERROR(FH!E135, ""),
  IFERROR(MGOLF!E135, ""),
  IFERROR(Football!E135, ""),
  IFERROR(WVB!E135, ""),
  IFERROR(XC!E135, ""),
  IFERROR(SWIMMING!E135, ""),
  IFERROR(WTEN!E135, ""),
  IFERROR(TF!E135, ""),
  IFERROR(WGOLF!E135, ""),
  IFERROR(WBB!E135, ""),
  IFERROR(MBB!E135, ""),
  IFERROR(WLAX!E135, ""),
  IFERROR(MLAX!E135, ""),
  IFERROR(SOFT!E135, ""),
  IFERROR(BASE!E135, ""),
  IFERROR(ESPORTS!E135, "")
)
</f>
        <v/>
      </c>
      <c r="F135" s="10" t="str">
        <f>IFERROR(__xludf.DUMMYFUNCTION("TEXTJOIN(
  CHAR(10) &amp; CHAR(10),
  TRUE,
  IFERROR(TEXT(FILTER(WSO!F135, LEN(WSO!F135)), ""h:mm AM/PM""), """"),
  IFERROR(TEXT(FILTER(MSO!F135, LEN(MSO!F135)), ""h:mm AM/PM""), """"),
  IFERROR(TEXT(FILTER(FH!F135, LEN(FH!F135)), ""h:mm AM/PM""), """"),
"&amp;"  IFERROR(TEXT(FILTER(MGOLF!F135, LEN(MGOLF!F135)), ""h:mm AM/PM""), """"),
  IFERROR(TEXT(FILTER(Football!F135, LEN(Football!F135)), ""h:mm AM/PM""), """"),
  IFERROR(TEXT(FILTER(WVB!F135, LEN(WVB!F135)), ""h:mm AM/PM""), """"),
  IFERROR(TEXT(FILTER(XC!"&amp;"F135, LEN(XC!F135)), ""h:mm AM/PM""), """"),
  IFERROR(TEXT(FILTER(SWIMMING!F135, LEN(SWIMMING!F135)), ""h:mm AM/PM""), """"),
  IFERROR(TEXT(FILTER(WTEN!F135, LEN(WTEN!F135)), ""h:mm AM/PM""), """"),
  IFERROR(TEXT(FILTER(TF!F135, LEN(TF!F135)), ""h:mm A"&amp;"M/PM""), """"),
  IFERROR(TEXT(FILTER(WGOLF!F135, LEN(WGOLF!F135)), ""h:mm AM/PM""), """"),
  IFERROR(TEXT(FILTER(WBB!F135, LEN(WBB!F135)), ""h:mm AM/PM""), """"),
  IFERROR(TEXT(FILTER(MBB!F135, LEN(MBB!F135)), ""h:mm AM/PM""), """"),
  IFERROR(TEXT(FILT"&amp;"ER(WLAX!F135, LEN(WLAX!F135)), ""h:mm AM/PM""), """"),
  IFERROR(TEXT(FILTER(MLAX!F135, LEN(MLAX!F135)), ""h:mm AM/PM""), """"),
  IFERROR(TEXT(FILTER(SOFT!F135, LEN(SOFT!F135)), ""h:mm AM/PM""), """"),
  IFERROR(TEXT(FILTER(BASE!F135, LEN(BASE!F135)), """&amp;"h:mm AM/PM""), """"),
  IFERROR(TEXT(FILTER(ESPORTS!F135, LEN(ESPORTS!F135)), ""h:mm AM/PM""), """")
)
"),"")</f>
        <v/>
      </c>
      <c r="G135" s="11" t="str">
        <f>IFERROR(__xludf.DUMMYFUNCTION("TEXTJOIN(
  CHAR(10) &amp; CHAR(10),
  TRUE,
  IFERROR(FILTER(WSO!G135, LEN(WSO!G135)), """"),
  IFERROR(FILTER(MSO!G135, LEN(MSO!G135)), """"),
  IFERROR(FILTER(FH!G135, LEN(FH!G135)), """"),
  IFERROR(FILTER(MGOLF!G135, LEN(MGOLF!G135)), """"),
  IFERROR(FI"&amp;"LTER(Football!G135, LEN(Football!G135)), """"),
  IFERROR(FILTER(WVB!G135, LEN(WVB!G135)), """"),
  IFERROR(FILTER(XC!G135, LEN(XC!G135)), """"),
  IFERROR(FILTER(SWIMMING!G135, LEN(SWIMMING!G135)), """"),
  IFERROR(FILTER(WTEN!G135, LEN(WTEN!G135)), """""&amp;"),
  IFERROR(FILTER(TF!G135, LEN(TF!G135)), """"),
  IFERROR(FILTER(WGOLF!G135:G1000, LEN(WGOLF!G135)), """"),
  IFERROR(FILTER(WBB!G135, LEN(WBB!G135)), """"),
  IFERROR(FILTER(MBB!G135, LEN(MBB!G135)), """"),
  IFERROR(FILTER(WLAX!G135, LEN(WLAX!G135)),"&amp;" """"),
  IFERROR(FILTER(MLAX!G135, LEN(MLAX!G135)), """"),
  IFERROR(FILTER(SOFT!G135, LEN(SOFT!G135)), """"),
  IFERROR(FILTER(BASE!G135, LEN(BASE!G135)), """"),
  IFERROR(FILTER(ESPORTS!G135, LEN(ESPORTS!G135)), """")
)
"),"")</f>
        <v/>
      </c>
      <c r="H135" s="11" t="str">
        <f>IFERROR(__xludf.DUMMYFUNCTION("TEXTJOIN(
  CHAR(10) &amp; CHAR(10),
  TRUE,
  IFERROR(FILTER(WSO!H135, LEN(WSO!H135)), """"),
  IFERROR(FILTER(MSO!H135, LEN(MSO!H135)), """"),
  IFERROR(FILTER(FH!H135, LEN(FH!H135)), """"),
  IFERROR(FILTER(MGOLF!H135, LEN(MGOLF!H135)), """"),
  IFERROR(FI"&amp;"LTER(Football!H135, LEN(Football!H135)), """"),
  IFERROR(FILTER(WVB!H135, LEN(WVB!H135)), """"),
  IFERROR(FILTER(XC!H135, LEN(XC!H135)), """"),
  IFERROR(FILTER(SWIMMING!H135, LEN(SWIMMING!H135)), """"),
  IFERROR(FILTER(WTEN!H135, LEN(WTEN!H135)), """""&amp;"),
  IFERROR(FILTER(TF!H135, LEN(TF!H135)), """"),
  IFERROR(FILTER(WGOLF!H135, LEN(WGOLF!H135)), """"),
  IFERROR(FILTER(WBB!H135, LEN(WBB!H135)), """"),
  IFERROR(FILTER(MBB!H135, LEN(MBB!H135)), """"),
  IFERROR(FILTER(WLAX!H135, LEN(WLAX!H135)), """")"&amp;",
  IFERROR(FILTER(MLAX!H135, LEN(MLAX!H135)), """"),
  IFERROR(FILTER(SOFT!H135, LEN(SOFT!H135)), """"),
  IFERROR(FILTER(BASE!H135, LEN(BASE!H135)), """"),
  IFERROR(FILTER(ESPORTS!H135, LEN(ESPORTS!H135)), """")
)
"),"")</f>
        <v/>
      </c>
      <c r="I135" s="11" t="str">
        <f>IFERROR(__xludf.DUMMYFUNCTION("TEXTJOIN(
  CHAR(10) &amp; CHAR(10),
  TRUE,
  IFERROR(ARRAYFORMULA(TEXT(FILTER(WSO!F135, LEN(WSO!F135)), ""h:mm AM/PM"")), """"),
  IFERROR(ARRAYFORMULA(TEXT(FILTER(MSO!F135, LEN(MSO!F135)), ""h:mm AM/PM"")), """"),
  IFERROR(ARRAYFORMULA(TEXT(FILTER(FH!F135"&amp;", LEN(FH!F135)), ""h:mm AM/PM"")), """"),
  IFERROR(ARRAYFORMULA(TEXT(FILTER(MGOLF!F135, LEN(MGOLF!F135)), ""h:mm AM/PM"")), """"),
  IFERROR(ARRAYFORMULA(TEXT(FILTER(Football!F135, LEN(Football!F135)), ""h:mm AM/PM"")), """"),
  IFERROR(ARRAYFORMULA(TEXT"&amp;"(FILTER(WVB!F135, LEN(WVB!F135)), ""h:mm AM/PM"")), """"),
  IFERROR(ARRAYFORMULA(TEXT(FILTER(XC!F135, LEN(XC!F135)), ""h:mm AM/PM"")), """"),
  IFERROR(ARRAYFORMULA(TEXT(FILTER(SWIMMING!F135, LEN(SWIMMING!F135)), ""h:mm AM/PM"")), """"),
  IFERROR(ARRAYF"&amp;"ORMULA(TEXT(FILTER(WTEN!F135, LEN(WTEN!F135)), ""h:mm AM/PM"")), """"),
  IFERROR(ARRAYFORMULA(TEXT(FILTER(TF!F135, LEN(TF!F135)), ""h:mm AM/PM"")), """"),
  IFERROR(ARRAYFORMULA(TEXT(FILTER(WGOLF!F135, LEN(WGOLF!F135)), ""h:mm AM/PM"")), """"),
  IFERROR"&amp;"(ARRAYFORMULA(TEXT(FILTER(WBB!F135, LEN(WBB!F135)), ""h:mm AM/PM"")), """"),
  IFERROR(ARRAYFORMULA(TEXT(FILTER(MBB!F135, LEN(MBB!F135)), ""h:mm AM/PM"")), """"),
  IFERROR(ARRAYFORMULA(TEXT(FILTER(WLAX!F135, LEN(WLAX!F135)), ""h:mm AM/PM"")), """"),
  IF"&amp;"ERROR(ARRAYFORMULA(TEXT(FILTER(MLAX!F135, LEN(MLAX!F135)), ""h:mm AM/PM"")), """"),
  IFERROR(ARRAYFORMULA(TEXT(FILTER(SOFT!F135, LEN(SOFT!F135)), ""h:mm AM/PM"")), """"),
  IFERROR(ARRAYFORMULA(TEXT(FILTER(BASE!F135, LEN(BASE!F135)), ""h:mm AM/PM"")), """&amp;"""),
  IFERROR(ARRAYFORMULA(TEXT(FILTER(ESPORTS!F135, LEN(ESPORTS!F135)), ""h:mm AM/PM"")), """")
)
"),"")</f>
        <v/>
      </c>
      <c r="J135" s="12" t="str">
        <f>IFERROR(__xludf.DUMMYFUNCTION("IFERROR(
 TEXTJOIN(
   CHAR(10) &amp; CHAR(10),
   TRUE,
   FILTER(
     FLATTEN({
       WSO!P135;
       MSO!P135;
       FH!P135;
       MGOLF!P135;
       Football!P135;
       WVB!P135;
       XC!P135;
       SWIMMING!P135;
       WTEN!P135;
       TF!P1"&amp;"35;
       WGOLF!P135;
       WBB!P135;
       MBB!P135;
       WLAX!P135;
       MLAX!P135;
       SOFT!P135;
       BASE!P135;
       ESPORTS!P135
     }),
     (FLATTEN({
       WSO!P135;
       MSO!P135;
       FH!P135;
       MGOLF!P135;
       Footb"&amp;"all!P135;
       WVB!P135;
       XC!P135;
       SWIMMING!P135;
       WTEN!P135;
       TF!P135;
       WGOLF!P135;
       WBB!P135;
       MBB!P135;
       WLAX!P135;
       MLAX!P135;
       SOFT!P135;
       BASE!P135;
       ESPORTS!P135
     }) &lt;&gt; "&amp;""""") *
     (FLATTEN({
       WSO!P135;
       MSO!P135;
       FH!P135;
       MGOLF!P135;
       Football!P135;
       WVB!P135;
       XC!P135;
       SWIMMING!P135;
       WTEN!P135;
       TF!P135;
       WGOLF!P135;
       WBB!P135;
       MBB!P135"&amp;";
       WLAX!P135;
       MLAX!P135;
       SOFT!P135;
       BASE!P135;
       ESPORTS!P135
     }) &lt;&gt; ""Status"")
   )
 ),
 """"
)
"),"")</f>
        <v/>
      </c>
    </row>
    <row r="136" ht="22.5" customHeight="1">
      <c r="A136" s="6">
        <v>135.0</v>
      </c>
      <c r="B136" s="11"/>
      <c r="C136" s="7">
        <v>46369.0</v>
      </c>
      <c r="D136" s="8" t="str">
        <f t="shared" si="1"/>
        <v>Sunday</v>
      </c>
      <c r="E136" s="9" t="str">
        <f>TEXTJOIN(
  CHAR(10) &amp; CHAR(10),
  TRUE,
  IFERROR(WSO!E136, ""),
  IFERROR(MSO!E136, ""),
  IFERROR(FH!E136, ""),
  IFERROR(MGOLF!E136, ""),
  IFERROR(Football!E136, ""),
  IFERROR(WVB!E136, ""),
  IFERROR(XC!E136, ""),
  IFERROR(SWIMMING!E136, ""),
  IFERROR(WTEN!E136, ""),
  IFERROR(TF!E136, ""),
  IFERROR(WGOLF!E136, ""),
  IFERROR(WBB!E136, ""),
  IFERROR(MBB!E136, ""),
  IFERROR(WLAX!E136, ""),
  IFERROR(MLAX!E136, ""),
  IFERROR(SOFT!E136, ""),
  IFERROR(BASE!E136, ""),
  IFERROR(ESPORTS!E136, "")
)
</f>
        <v/>
      </c>
      <c r="F136" s="10" t="str">
        <f>IFERROR(__xludf.DUMMYFUNCTION("TEXTJOIN(
  CHAR(10) &amp; CHAR(10),
  TRUE,
  IFERROR(TEXT(FILTER(WSO!F136, LEN(WSO!F136)), ""h:mm AM/PM""), """"),
  IFERROR(TEXT(FILTER(MSO!F136, LEN(MSO!F136)), ""h:mm AM/PM""), """"),
  IFERROR(TEXT(FILTER(FH!F136, LEN(FH!F136)), ""h:mm AM/PM""), """"),
"&amp;"  IFERROR(TEXT(FILTER(MGOLF!F136, LEN(MGOLF!F136)), ""h:mm AM/PM""), """"),
  IFERROR(TEXT(FILTER(Football!F136, LEN(Football!F136)), ""h:mm AM/PM""), """"),
  IFERROR(TEXT(FILTER(WVB!F136, LEN(WVB!F136)), ""h:mm AM/PM""), """"),
  IFERROR(TEXT(FILTER(XC!"&amp;"F136, LEN(XC!F136)), ""h:mm AM/PM""), """"),
  IFERROR(TEXT(FILTER(SWIMMING!F136, LEN(SWIMMING!F136)), ""h:mm AM/PM""), """"),
  IFERROR(TEXT(FILTER(WTEN!F136, LEN(WTEN!F136)), ""h:mm AM/PM""), """"),
  IFERROR(TEXT(FILTER(TF!F136, LEN(TF!F136)), ""h:mm A"&amp;"M/PM""), """"),
  IFERROR(TEXT(FILTER(WGOLF!F136, LEN(WGOLF!F136)), ""h:mm AM/PM""), """"),
  IFERROR(TEXT(FILTER(WBB!F136, LEN(WBB!F136)), ""h:mm AM/PM""), """"),
  IFERROR(TEXT(FILTER(MBB!F136, LEN(MBB!F136)), ""h:mm AM/PM""), """"),
  IFERROR(TEXT(FILT"&amp;"ER(WLAX!F136, LEN(WLAX!F136)), ""h:mm AM/PM""), """"),
  IFERROR(TEXT(FILTER(MLAX!F136, LEN(MLAX!F136)), ""h:mm AM/PM""), """"),
  IFERROR(TEXT(FILTER(SOFT!F136, LEN(SOFT!F136)), ""h:mm AM/PM""), """"),
  IFERROR(TEXT(FILTER(BASE!F136, LEN(BASE!F136)), """&amp;"h:mm AM/PM""), """"),
  IFERROR(TEXT(FILTER(ESPORTS!F136, LEN(ESPORTS!F136)), ""h:mm AM/PM""), """")
)
"),"")</f>
        <v/>
      </c>
      <c r="G136" s="11" t="str">
        <f>IFERROR(__xludf.DUMMYFUNCTION("TEXTJOIN(
  CHAR(10) &amp; CHAR(10),
  TRUE,
  IFERROR(FILTER(WSO!G136, LEN(WSO!G136)), """"),
  IFERROR(FILTER(MSO!G136, LEN(MSO!G136)), """"),
  IFERROR(FILTER(FH!G136, LEN(FH!G136)), """"),
  IFERROR(FILTER(MGOLF!G136, LEN(MGOLF!G136)), """"),
  IFERROR(FI"&amp;"LTER(Football!G136, LEN(Football!G136)), """"),
  IFERROR(FILTER(WVB!G136, LEN(WVB!G136)), """"),
  IFERROR(FILTER(XC!G136, LEN(XC!G136)), """"),
  IFERROR(FILTER(SWIMMING!G136, LEN(SWIMMING!G136)), """"),
  IFERROR(FILTER(WTEN!G136, LEN(WTEN!G136)), """""&amp;"),
  IFERROR(FILTER(TF!G136, LEN(TF!G136)), """"),
  IFERROR(FILTER(WGOLF!G136:G1000, LEN(WGOLF!G136)), """"),
  IFERROR(FILTER(WBB!G136, LEN(WBB!G136)), """"),
  IFERROR(FILTER(MBB!G136, LEN(MBB!G136)), """"),
  IFERROR(FILTER(WLAX!G136, LEN(WLAX!G136)),"&amp;" """"),
  IFERROR(FILTER(MLAX!G136, LEN(MLAX!G136)), """"),
  IFERROR(FILTER(SOFT!G136, LEN(SOFT!G136)), """"),
  IFERROR(FILTER(BASE!G136, LEN(BASE!G136)), """"),
  IFERROR(FILTER(ESPORTS!G136, LEN(ESPORTS!G136)), """")
)
"),"")</f>
        <v/>
      </c>
      <c r="H136" s="11" t="str">
        <f>IFERROR(__xludf.DUMMYFUNCTION("TEXTJOIN(
  CHAR(10) &amp; CHAR(10),
  TRUE,
  IFERROR(FILTER(WSO!H136, LEN(WSO!H136)), """"),
  IFERROR(FILTER(MSO!H136, LEN(MSO!H136)), """"),
  IFERROR(FILTER(FH!H136, LEN(FH!H136)), """"),
  IFERROR(FILTER(MGOLF!H136, LEN(MGOLF!H136)), """"),
  IFERROR(FI"&amp;"LTER(Football!H136, LEN(Football!H136)), """"),
  IFERROR(FILTER(WVB!H136, LEN(WVB!H136)), """"),
  IFERROR(FILTER(XC!H136, LEN(XC!H136)), """"),
  IFERROR(FILTER(SWIMMING!H136, LEN(SWIMMING!H136)), """"),
  IFERROR(FILTER(WTEN!H136, LEN(WTEN!H136)), """""&amp;"),
  IFERROR(FILTER(TF!H136, LEN(TF!H136)), """"),
  IFERROR(FILTER(WGOLF!H136, LEN(WGOLF!H136)), """"),
  IFERROR(FILTER(WBB!H136, LEN(WBB!H136)), """"),
  IFERROR(FILTER(MBB!H136, LEN(MBB!H136)), """"),
  IFERROR(FILTER(WLAX!H136, LEN(WLAX!H136)), """")"&amp;",
  IFERROR(FILTER(MLAX!H136, LEN(MLAX!H136)), """"),
  IFERROR(FILTER(SOFT!H136, LEN(SOFT!H136)), """"),
  IFERROR(FILTER(BASE!H136, LEN(BASE!H136)), """"),
  IFERROR(FILTER(ESPORTS!H136, LEN(ESPORTS!H136)), """")
)
"),"")</f>
        <v/>
      </c>
      <c r="I136" s="11" t="str">
        <f>IFERROR(__xludf.DUMMYFUNCTION("TEXTJOIN(
  CHAR(10) &amp; CHAR(10),
  TRUE,
  IFERROR(ARRAYFORMULA(TEXT(FILTER(WSO!F136, LEN(WSO!F136)), ""h:mm AM/PM"")), """"),
  IFERROR(ARRAYFORMULA(TEXT(FILTER(MSO!F136, LEN(MSO!F136)), ""h:mm AM/PM"")), """"),
  IFERROR(ARRAYFORMULA(TEXT(FILTER(FH!F136"&amp;", LEN(FH!F136)), ""h:mm AM/PM"")), """"),
  IFERROR(ARRAYFORMULA(TEXT(FILTER(MGOLF!F136, LEN(MGOLF!F136)), ""h:mm AM/PM"")), """"),
  IFERROR(ARRAYFORMULA(TEXT(FILTER(Football!F136, LEN(Football!F136)), ""h:mm AM/PM"")), """"),
  IFERROR(ARRAYFORMULA(TEXT"&amp;"(FILTER(WVB!F136, LEN(WVB!F136)), ""h:mm AM/PM"")), """"),
  IFERROR(ARRAYFORMULA(TEXT(FILTER(XC!F136, LEN(XC!F136)), ""h:mm AM/PM"")), """"),
  IFERROR(ARRAYFORMULA(TEXT(FILTER(SWIMMING!F136, LEN(SWIMMING!F136)), ""h:mm AM/PM"")), """"),
  IFERROR(ARRAYF"&amp;"ORMULA(TEXT(FILTER(WTEN!F136, LEN(WTEN!F136)), ""h:mm AM/PM"")), """"),
  IFERROR(ARRAYFORMULA(TEXT(FILTER(TF!F136, LEN(TF!F136)), ""h:mm AM/PM"")), """"),
  IFERROR(ARRAYFORMULA(TEXT(FILTER(WGOLF!F136, LEN(WGOLF!F136)), ""h:mm AM/PM"")), """"),
  IFERROR"&amp;"(ARRAYFORMULA(TEXT(FILTER(WBB!F136, LEN(WBB!F136)), ""h:mm AM/PM"")), """"),
  IFERROR(ARRAYFORMULA(TEXT(FILTER(MBB!F136, LEN(MBB!F136)), ""h:mm AM/PM"")), """"),
  IFERROR(ARRAYFORMULA(TEXT(FILTER(WLAX!F136, LEN(WLAX!F136)), ""h:mm AM/PM"")), """"),
  IF"&amp;"ERROR(ARRAYFORMULA(TEXT(FILTER(MLAX!F136, LEN(MLAX!F136)), ""h:mm AM/PM"")), """"),
  IFERROR(ARRAYFORMULA(TEXT(FILTER(SOFT!F136, LEN(SOFT!F136)), ""h:mm AM/PM"")), """"),
  IFERROR(ARRAYFORMULA(TEXT(FILTER(BASE!F136, LEN(BASE!F136)), ""h:mm AM/PM"")), """&amp;"""),
  IFERROR(ARRAYFORMULA(TEXT(FILTER(ESPORTS!F136, LEN(ESPORTS!F136)), ""h:mm AM/PM"")), """")
)
"),"")</f>
        <v/>
      </c>
      <c r="J136" s="12" t="str">
        <f>IFERROR(__xludf.DUMMYFUNCTION("IFERROR(
 TEXTJOIN(
   CHAR(10) &amp; CHAR(10),
   TRUE,
   FILTER(
     FLATTEN({
       WSO!P136;
       MSO!P136;
       FH!P136;
       MGOLF!P136;
       Football!P136;
       WVB!P136;
       XC!P136;
       SWIMMING!P136;
       WTEN!P136;
       TF!P1"&amp;"36;
       WGOLF!P136;
       WBB!P136;
       MBB!P136;
       WLAX!P136;
       MLAX!P136;
       SOFT!P136;
       BASE!P136;
       ESPORTS!P136
     }),
     (FLATTEN({
       WSO!P136;
       MSO!P136;
       FH!P136;
       MGOLF!P136;
       Footb"&amp;"all!P136;
       WVB!P136;
       XC!P136;
       SWIMMING!P136;
       WTEN!P136;
       TF!P136;
       WGOLF!P136;
       WBB!P136;
       MBB!P136;
       WLAX!P136;
       MLAX!P136;
       SOFT!P136;
       BASE!P136;
       ESPORTS!P136
     }) &lt;&gt; "&amp;""""") *
     (FLATTEN({
       WSO!P136;
       MSO!P136;
       FH!P136;
       MGOLF!P136;
       Football!P136;
       WVB!P136;
       XC!P136;
       SWIMMING!P136;
       WTEN!P136;
       TF!P136;
       WGOLF!P136;
       WBB!P136;
       MBB!P136"&amp;";
       WLAX!P136;
       MLAX!P136;
       SOFT!P136;
       BASE!P136;
       ESPORTS!P136
     }) &lt;&gt; ""Status"")
   )
 ),
 """"
)
"),"")</f>
        <v/>
      </c>
    </row>
    <row r="137" ht="22.5" customHeight="1">
      <c r="A137" s="6">
        <v>136.0</v>
      </c>
      <c r="B137" s="11"/>
      <c r="C137" s="7">
        <v>46370.0</v>
      </c>
      <c r="D137" s="8" t="str">
        <f t="shared" si="1"/>
        <v>Monday</v>
      </c>
      <c r="E137" s="9" t="str">
        <f>TEXTJOIN(
  CHAR(10) &amp; CHAR(10),
  TRUE,
  IFERROR(WSO!E137, ""),
  IFERROR(MSO!E137, ""),
  IFERROR(FH!E137, ""),
  IFERROR(MGOLF!E137, ""),
  IFERROR(Football!E137, ""),
  IFERROR(WVB!E137, ""),
  IFERROR(XC!E137, ""),
  IFERROR(SWIMMING!E137, ""),
  IFERROR(WTEN!E137, ""),
  IFERROR(TF!E137, ""),
  IFERROR(WGOLF!E137, ""),
  IFERROR(WBB!E137, ""),
  IFERROR(MBB!E137, ""),
  IFERROR(WLAX!E137, ""),
  IFERROR(MLAX!E137, ""),
  IFERROR(SOFT!E137, ""),
  IFERROR(BASE!E137, ""),
  IFERROR(ESPORTS!E137, "")
)
</f>
        <v/>
      </c>
      <c r="F137" s="10" t="str">
        <f>IFERROR(__xludf.DUMMYFUNCTION("TEXTJOIN(
  CHAR(10) &amp; CHAR(10),
  TRUE,
  IFERROR(TEXT(FILTER(WSO!F137, LEN(WSO!F137)), ""h:mm AM/PM""), """"),
  IFERROR(TEXT(FILTER(MSO!F137, LEN(MSO!F137)), ""h:mm AM/PM""), """"),
  IFERROR(TEXT(FILTER(FH!F137, LEN(FH!F137)), ""h:mm AM/PM""), """"),
"&amp;"  IFERROR(TEXT(FILTER(MGOLF!F137, LEN(MGOLF!F137)), ""h:mm AM/PM""), """"),
  IFERROR(TEXT(FILTER(Football!F137, LEN(Football!F137)), ""h:mm AM/PM""), """"),
  IFERROR(TEXT(FILTER(WVB!F137, LEN(WVB!F137)), ""h:mm AM/PM""), """"),
  IFERROR(TEXT(FILTER(XC!"&amp;"F137, LEN(XC!F137)), ""h:mm AM/PM""), """"),
  IFERROR(TEXT(FILTER(SWIMMING!F137, LEN(SWIMMING!F137)), ""h:mm AM/PM""), """"),
  IFERROR(TEXT(FILTER(WTEN!F137, LEN(WTEN!F137)), ""h:mm AM/PM""), """"),
  IFERROR(TEXT(FILTER(TF!F137, LEN(TF!F137)), ""h:mm A"&amp;"M/PM""), """"),
  IFERROR(TEXT(FILTER(WGOLF!F137, LEN(WGOLF!F137)), ""h:mm AM/PM""), """"),
  IFERROR(TEXT(FILTER(WBB!F137, LEN(WBB!F137)), ""h:mm AM/PM""), """"),
  IFERROR(TEXT(FILTER(MBB!F137, LEN(MBB!F137)), ""h:mm AM/PM""), """"),
  IFERROR(TEXT(FILT"&amp;"ER(WLAX!F137, LEN(WLAX!F137)), ""h:mm AM/PM""), """"),
  IFERROR(TEXT(FILTER(MLAX!F137, LEN(MLAX!F137)), ""h:mm AM/PM""), """"),
  IFERROR(TEXT(FILTER(SOFT!F137, LEN(SOFT!F137)), ""h:mm AM/PM""), """"),
  IFERROR(TEXT(FILTER(BASE!F137, LEN(BASE!F137)), """&amp;"h:mm AM/PM""), """"),
  IFERROR(TEXT(FILTER(ESPORTS!F137, LEN(ESPORTS!F137)), ""h:mm AM/PM""), """")
)
"),"")</f>
        <v/>
      </c>
      <c r="G137" s="11" t="str">
        <f>IFERROR(__xludf.DUMMYFUNCTION("TEXTJOIN(
  CHAR(10) &amp; CHAR(10),
  TRUE,
  IFERROR(FILTER(WSO!G137, LEN(WSO!G137)), """"),
  IFERROR(FILTER(MSO!G137, LEN(MSO!G137)), """"),
  IFERROR(FILTER(FH!G137, LEN(FH!G137)), """"),
  IFERROR(FILTER(MGOLF!G137, LEN(MGOLF!G137)), """"),
  IFERROR(FI"&amp;"LTER(Football!G137, LEN(Football!G137)), """"),
  IFERROR(FILTER(WVB!G137, LEN(WVB!G137)), """"),
  IFERROR(FILTER(XC!G137, LEN(XC!G137)), """"),
  IFERROR(FILTER(SWIMMING!G137, LEN(SWIMMING!G137)), """"),
  IFERROR(FILTER(WTEN!G137, LEN(WTEN!G137)), """""&amp;"),
  IFERROR(FILTER(TF!G137, LEN(TF!G137)), """"),
  IFERROR(FILTER(WGOLF!G137:G1000, LEN(WGOLF!G137)), """"),
  IFERROR(FILTER(WBB!G137, LEN(WBB!G137)), """"),
  IFERROR(FILTER(MBB!G137, LEN(MBB!G137)), """"),
  IFERROR(FILTER(WLAX!G137, LEN(WLAX!G137)),"&amp;" """"),
  IFERROR(FILTER(MLAX!G137, LEN(MLAX!G137)), """"),
  IFERROR(FILTER(SOFT!G137, LEN(SOFT!G137)), """"),
  IFERROR(FILTER(BASE!G137, LEN(BASE!G137)), """"),
  IFERROR(FILTER(ESPORTS!G137, LEN(ESPORTS!G137)), """")
)
"),"")</f>
        <v/>
      </c>
      <c r="H137" s="11" t="str">
        <f>IFERROR(__xludf.DUMMYFUNCTION("TEXTJOIN(
  CHAR(10) &amp; CHAR(10),
  TRUE,
  IFERROR(FILTER(WSO!H137, LEN(WSO!H137)), """"),
  IFERROR(FILTER(MSO!H137, LEN(MSO!H137)), """"),
  IFERROR(FILTER(FH!H137, LEN(FH!H137)), """"),
  IFERROR(FILTER(MGOLF!H137, LEN(MGOLF!H137)), """"),
  IFERROR(FI"&amp;"LTER(Football!H137, LEN(Football!H137)), """"),
  IFERROR(FILTER(WVB!H137, LEN(WVB!H137)), """"),
  IFERROR(FILTER(XC!H137, LEN(XC!H137)), """"),
  IFERROR(FILTER(SWIMMING!H137, LEN(SWIMMING!H137)), """"),
  IFERROR(FILTER(WTEN!H137, LEN(WTEN!H137)), """""&amp;"),
  IFERROR(FILTER(TF!H137, LEN(TF!H137)), """"),
  IFERROR(FILTER(WGOLF!H137, LEN(WGOLF!H137)), """"),
  IFERROR(FILTER(WBB!H137, LEN(WBB!H137)), """"),
  IFERROR(FILTER(MBB!H137, LEN(MBB!H137)), """"),
  IFERROR(FILTER(WLAX!H137, LEN(WLAX!H137)), """")"&amp;",
  IFERROR(FILTER(MLAX!H137, LEN(MLAX!H137)), """"),
  IFERROR(FILTER(SOFT!H137, LEN(SOFT!H137)), """"),
  IFERROR(FILTER(BASE!H137, LEN(BASE!H137)), """"),
  IFERROR(FILTER(ESPORTS!H137, LEN(ESPORTS!H137)), """")
)
"),"")</f>
        <v/>
      </c>
      <c r="I137" s="11" t="str">
        <f>IFERROR(__xludf.DUMMYFUNCTION("TEXTJOIN(
  CHAR(10) &amp; CHAR(10),
  TRUE,
  IFERROR(ARRAYFORMULA(TEXT(FILTER(WSO!F137, LEN(WSO!F137)), ""h:mm AM/PM"")), """"),
  IFERROR(ARRAYFORMULA(TEXT(FILTER(MSO!F137, LEN(MSO!F137)), ""h:mm AM/PM"")), """"),
  IFERROR(ARRAYFORMULA(TEXT(FILTER(FH!F137"&amp;", LEN(FH!F137)), ""h:mm AM/PM"")), """"),
  IFERROR(ARRAYFORMULA(TEXT(FILTER(MGOLF!F137, LEN(MGOLF!F137)), ""h:mm AM/PM"")), """"),
  IFERROR(ARRAYFORMULA(TEXT(FILTER(Football!F137, LEN(Football!F137)), ""h:mm AM/PM"")), """"),
  IFERROR(ARRAYFORMULA(TEXT"&amp;"(FILTER(WVB!F137, LEN(WVB!F137)), ""h:mm AM/PM"")), """"),
  IFERROR(ARRAYFORMULA(TEXT(FILTER(XC!F137, LEN(XC!F137)), ""h:mm AM/PM"")), """"),
  IFERROR(ARRAYFORMULA(TEXT(FILTER(SWIMMING!F137, LEN(SWIMMING!F137)), ""h:mm AM/PM"")), """"),
  IFERROR(ARRAYF"&amp;"ORMULA(TEXT(FILTER(WTEN!F137, LEN(WTEN!F137)), ""h:mm AM/PM"")), """"),
  IFERROR(ARRAYFORMULA(TEXT(FILTER(TF!F137, LEN(TF!F137)), ""h:mm AM/PM"")), """"),
  IFERROR(ARRAYFORMULA(TEXT(FILTER(WGOLF!F137, LEN(WGOLF!F137)), ""h:mm AM/PM"")), """"),
  IFERROR"&amp;"(ARRAYFORMULA(TEXT(FILTER(WBB!F137, LEN(WBB!F137)), ""h:mm AM/PM"")), """"),
  IFERROR(ARRAYFORMULA(TEXT(FILTER(MBB!F137, LEN(MBB!F137)), ""h:mm AM/PM"")), """"),
  IFERROR(ARRAYFORMULA(TEXT(FILTER(WLAX!F137, LEN(WLAX!F137)), ""h:mm AM/PM"")), """"),
  IF"&amp;"ERROR(ARRAYFORMULA(TEXT(FILTER(MLAX!F137, LEN(MLAX!F137)), ""h:mm AM/PM"")), """"),
  IFERROR(ARRAYFORMULA(TEXT(FILTER(SOFT!F137, LEN(SOFT!F137)), ""h:mm AM/PM"")), """"),
  IFERROR(ARRAYFORMULA(TEXT(FILTER(BASE!F137, LEN(BASE!F137)), ""h:mm AM/PM"")), """&amp;"""),
  IFERROR(ARRAYFORMULA(TEXT(FILTER(ESPORTS!F137, LEN(ESPORTS!F137)), ""h:mm AM/PM"")), """")
)
"),"")</f>
        <v/>
      </c>
      <c r="J137" s="12" t="str">
        <f>IFERROR(__xludf.DUMMYFUNCTION("IFERROR(
 TEXTJOIN(
   CHAR(10) &amp; CHAR(10),
   TRUE,
   FILTER(
     FLATTEN({
       WSO!P137;
       MSO!P137;
       FH!P137;
       MGOLF!P137;
       Football!P137;
       WVB!P137;
       XC!P137;
       SWIMMING!P137;
       WTEN!P137;
       TF!P1"&amp;"37;
       WGOLF!P137;
       WBB!P137;
       MBB!P137;
       WLAX!P137;
       MLAX!P137;
       SOFT!P137;
       BASE!P137;
       ESPORTS!P137
     }),
     (FLATTEN({
       WSO!P137;
       MSO!P137;
       FH!P137;
       MGOLF!P137;
       Footb"&amp;"all!P137;
       WVB!P137;
       XC!P137;
       SWIMMING!P137;
       WTEN!P137;
       TF!P137;
       WGOLF!P137;
       WBB!P137;
       MBB!P137;
       WLAX!P137;
       MLAX!P137;
       SOFT!P137;
       BASE!P137;
       ESPORTS!P137
     }) &lt;&gt; "&amp;""""") *
     (FLATTEN({
       WSO!P137;
       MSO!P137;
       FH!P137;
       MGOLF!P137;
       Football!P137;
       WVB!P137;
       XC!P137;
       SWIMMING!P137;
       WTEN!P137;
       TF!P137;
       WGOLF!P137;
       WBB!P137;
       MBB!P137"&amp;";
       WLAX!P137;
       MLAX!P137;
       SOFT!P137;
       BASE!P137;
       ESPORTS!P137
     }) &lt;&gt; ""Status"")
   )
 ),
 """"
)
"),"")</f>
        <v/>
      </c>
    </row>
    <row r="138" ht="22.5" customHeight="1">
      <c r="A138" s="6">
        <v>137.0</v>
      </c>
      <c r="B138" s="11"/>
      <c r="C138" s="7">
        <v>46371.0</v>
      </c>
      <c r="D138" s="8" t="str">
        <f t="shared" si="1"/>
        <v>Tuesday</v>
      </c>
      <c r="E138" s="9" t="str">
        <f>TEXTJOIN(
  CHAR(10) &amp; CHAR(10),
  TRUE,
  IFERROR(WSO!E138, ""),
  IFERROR(MSO!E138, ""),
  IFERROR(FH!E138, ""),
  IFERROR(MGOLF!E138, ""),
  IFERROR(Football!E138, ""),
  IFERROR(WVB!E138, ""),
  IFERROR(XC!E138, ""),
  IFERROR(SWIMMING!E138, ""),
  IFERROR(WTEN!E138, ""),
  IFERROR(TF!E138, ""),
  IFERROR(WGOLF!E138, ""),
  IFERROR(WBB!E138, ""),
  IFERROR(MBB!E138, ""),
  IFERROR(WLAX!E138, ""),
  IFERROR(MLAX!E138, ""),
  IFERROR(SOFT!E138, ""),
  IFERROR(BASE!E138, ""),
  IFERROR(ESPORTS!E138, "")
)
</f>
        <v/>
      </c>
      <c r="F138" s="10" t="str">
        <f>IFERROR(__xludf.DUMMYFUNCTION("TEXTJOIN(
  CHAR(10) &amp; CHAR(10),
  TRUE,
  IFERROR(TEXT(FILTER(WSO!F138, LEN(WSO!F138)), ""h:mm AM/PM""), """"),
  IFERROR(TEXT(FILTER(MSO!F138, LEN(MSO!F138)), ""h:mm AM/PM""), """"),
  IFERROR(TEXT(FILTER(FH!F138, LEN(FH!F138)), ""h:mm AM/PM""), """"),
"&amp;"  IFERROR(TEXT(FILTER(MGOLF!F138, LEN(MGOLF!F138)), ""h:mm AM/PM""), """"),
  IFERROR(TEXT(FILTER(Football!F138, LEN(Football!F138)), ""h:mm AM/PM""), """"),
  IFERROR(TEXT(FILTER(WVB!F138, LEN(WVB!F138)), ""h:mm AM/PM""), """"),
  IFERROR(TEXT(FILTER(XC!"&amp;"F138, LEN(XC!F138)), ""h:mm AM/PM""), """"),
  IFERROR(TEXT(FILTER(SWIMMING!F138, LEN(SWIMMING!F138)), ""h:mm AM/PM""), """"),
  IFERROR(TEXT(FILTER(WTEN!F138, LEN(WTEN!F138)), ""h:mm AM/PM""), """"),
  IFERROR(TEXT(FILTER(TF!F138, LEN(TF!F138)), ""h:mm A"&amp;"M/PM""), """"),
  IFERROR(TEXT(FILTER(WGOLF!F138, LEN(WGOLF!F138)), ""h:mm AM/PM""), """"),
  IFERROR(TEXT(FILTER(WBB!F138, LEN(WBB!F138)), ""h:mm AM/PM""), """"),
  IFERROR(TEXT(FILTER(MBB!F138, LEN(MBB!F138)), ""h:mm AM/PM""), """"),
  IFERROR(TEXT(FILT"&amp;"ER(WLAX!F138, LEN(WLAX!F138)), ""h:mm AM/PM""), """"),
  IFERROR(TEXT(FILTER(MLAX!F138, LEN(MLAX!F138)), ""h:mm AM/PM""), """"),
  IFERROR(TEXT(FILTER(SOFT!F138, LEN(SOFT!F138)), ""h:mm AM/PM""), """"),
  IFERROR(TEXT(FILTER(BASE!F138, LEN(BASE!F138)), """&amp;"h:mm AM/PM""), """"),
  IFERROR(TEXT(FILTER(ESPORTS!F138, LEN(ESPORTS!F138)), ""h:mm AM/PM""), """")
)
"),"")</f>
        <v/>
      </c>
      <c r="G138" s="11" t="str">
        <f>IFERROR(__xludf.DUMMYFUNCTION("TEXTJOIN(
  CHAR(10) &amp; CHAR(10),
  TRUE,
  IFERROR(FILTER(WSO!G138, LEN(WSO!G138)), """"),
  IFERROR(FILTER(MSO!G138, LEN(MSO!G138)), """"),
  IFERROR(FILTER(FH!G138, LEN(FH!G138)), """"),
  IFERROR(FILTER(MGOLF!G138, LEN(MGOLF!G138)), """"),
  IFERROR(FI"&amp;"LTER(Football!G138, LEN(Football!G138)), """"),
  IFERROR(FILTER(WVB!G138, LEN(WVB!G138)), """"),
  IFERROR(FILTER(XC!G138, LEN(XC!G138)), """"),
  IFERROR(FILTER(SWIMMING!G138, LEN(SWIMMING!G138)), """"),
  IFERROR(FILTER(WTEN!G138, LEN(WTEN!G138)), """""&amp;"),
  IFERROR(FILTER(TF!G138, LEN(TF!G138)), """"),
  IFERROR(FILTER(WGOLF!G138:G1000, LEN(WGOLF!G138)), """"),
  IFERROR(FILTER(WBB!G138, LEN(WBB!G138)), """"),
  IFERROR(FILTER(MBB!G138, LEN(MBB!G138)), """"),
  IFERROR(FILTER(WLAX!G138, LEN(WLAX!G138)),"&amp;" """"),
  IFERROR(FILTER(MLAX!G138, LEN(MLAX!G138)), """"),
  IFERROR(FILTER(SOFT!G138, LEN(SOFT!G138)), """"),
  IFERROR(FILTER(BASE!G138, LEN(BASE!G138)), """"),
  IFERROR(FILTER(ESPORTS!G138, LEN(ESPORTS!G138)), """")
)
"),"")</f>
        <v/>
      </c>
      <c r="H138" s="11" t="str">
        <f>IFERROR(__xludf.DUMMYFUNCTION("TEXTJOIN(
  CHAR(10) &amp; CHAR(10),
  TRUE,
  IFERROR(FILTER(WSO!H138, LEN(WSO!H138)), """"),
  IFERROR(FILTER(MSO!H138, LEN(MSO!H138)), """"),
  IFERROR(FILTER(FH!H138, LEN(FH!H138)), """"),
  IFERROR(FILTER(MGOLF!H138, LEN(MGOLF!H138)), """"),
  IFERROR(FI"&amp;"LTER(Football!H138, LEN(Football!H138)), """"),
  IFERROR(FILTER(WVB!H138, LEN(WVB!H138)), """"),
  IFERROR(FILTER(XC!H138, LEN(XC!H138)), """"),
  IFERROR(FILTER(SWIMMING!H138, LEN(SWIMMING!H138)), """"),
  IFERROR(FILTER(WTEN!H138, LEN(WTEN!H138)), """""&amp;"),
  IFERROR(FILTER(TF!H138, LEN(TF!H138)), """"),
  IFERROR(FILTER(WGOLF!H138, LEN(WGOLF!H138)), """"),
  IFERROR(FILTER(WBB!H138, LEN(WBB!H138)), """"),
  IFERROR(FILTER(MBB!H138, LEN(MBB!H138)), """"),
  IFERROR(FILTER(WLAX!H138, LEN(WLAX!H138)), """")"&amp;",
  IFERROR(FILTER(MLAX!H138, LEN(MLAX!H138)), """"),
  IFERROR(FILTER(SOFT!H138, LEN(SOFT!H138)), """"),
  IFERROR(FILTER(BASE!H138, LEN(BASE!H138)), """"),
  IFERROR(FILTER(ESPORTS!H138, LEN(ESPORTS!H138)), """")
)
"),"")</f>
        <v/>
      </c>
      <c r="I138" s="11" t="str">
        <f>IFERROR(__xludf.DUMMYFUNCTION("TEXTJOIN(
  CHAR(10) &amp; CHAR(10),
  TRUE,
  IFERROR(ARRAYFORMULA(TEXT(FILTER(WSO!F138, LEN(WSO!F138)), ""h:mm AM/PM"")), """"),
  IFERROR(ARRAYFORMULA(TEXT(FILTER(MSO!F138, LEN(MSO!F138)), ""h:mm AM/PM"")), """"),
  IFERROR(ARRAYFORMULA(TEXT(FILTER(FH!F138"&amp;", LEN(FH!F138)), ""h:mm AM/PM"")), """"),
  IFERROR(ARRAYFORMULA(TEXT(FILTER(MGOLF!F138, LEN(MGOLF!F138)), ""h:mm AM/PM"")), """"),
  IFERROR(ARRAYFORMULA(TEXT(FILTER(Football!F138, LEN(Football!F138)), ""h:mm AM/PM"")), """"),
  IFERROR(ARRAYFORMULA(TEXT"&amp;"(FILTER(WVB!F138, LEN(WVB!F138)), ""h:mm AM/PM"")), """"),
  IFERROR(ARRAYFORMULA(TEXT(FILTER(XC!F138, LEN(XC!F138)), ""h:mm AM/PM"")), """"),
  IFERROR(ARRAYFORMULA(TEXT(FILTER(SWIMMING!F138, LEN(SWIMMING!F138)), ""h:mm AM/PM"")), """"),
  IFERROR(ARRAYF"&amp;"ORMULA(TEXT(FILTER(WTEN!F138, LEN(WTEN!F138)), ""h:mm AM/PM"")), """"),
  IFERROR(ARRAYFORMULA(TEXT(FILTER(TF!F138, LEN(TF!F138)), ""h:mm AM/PM"")), """"),
  IFERROR(ARRAYFORMULA(TEXT(FILTER(WGOLF!F138, LEN(WGOLF!F138)), ""h:mm AM/PM"")), """"),
  IFERROR"&amp;"(ARRAYFORMULA(TEXT(FILTER(WBB!F138, LEN(WBB!F138)), ""h:mm AM/PM"")), """"),
  IFERROR(ARRAYFORMULA(TEXT(FILTER(MBB!F138, LEN(MBB!F138)), ""h:mm AM/PM"")), """"),
  IFERROR(ARRAYFORMULA(TEXT(FILTER(WLAX!F138, LEN(WLAX!F138)), ""h:mm AM/PM"")), """"),
  IF"&amp;"ERROR(ARRAYFORMULA(TEXT(FILTER(MLAX!F138, LEN(MLAX!F138)), ""h:mm AM/PM"")), """"),
  IFERROR(ARRAYFORMULA(TEXT(FILTER(SOFT!F138, LEN(SOFT!F138)), ""h:mm AM/PM"")), """"),
  IFERROR(ARRAYFORMULA(TEXT(FILTER(BASE!F138, LEN(BASE!F138)), ""h:mm AM/PM"")), """&amp;"""),
  IFERROR(ARRAYFORMULA(TEXT(FILTER(ESPORTS!F138, LEN(ESPORTS!F138)), ""h:mm AM/PM"")), """")
)
"),"")</f>
        <v/>
      </c>
      <c r="J138" s="12" t="str">
        <f>IFERROR(__xludf.DUMMYFUNCTION("IFERROR(
 TEXTJOIN(
   CHAR(10) &amp; CHAR(10),
   TRUE,
   FILTER(
     FLATTEN({
       WSO!P138;
       MSO!P138;
       FH!P138;
       MGOLF!P138;
       Football!P138;
       WVB!P138;
       XC!P138;
       SWIMMING!P138;
       WTEN!P138;
       TF!P1"&amp;"38;
       WGOLF!P138;
       WBB!P138;
       MBB!P138;
       WLAX!P138;
       MLAX!P138;
       SOFT!P138;
       BASE!P138;
       ESPORTS!P138
     }),
     (FLATTEN({
       WSO!P138;
       MSO!P138;
       FH!P138;
       MGOLF!P138;
       Footb"&amp;"all!P138;
       WVB!P138;
       XC!P138;
       SWIMMING!P138;
       WTEN!P138;
       TF!P138;
       WGOLF!P138;
       WBB!P138;
       MBB!P138;
       WLAX!P138;
       MLAX!P138;
       SOFT!P138;
       BASE!P138;
       ESPORTS!P138
     }) &lt;&gt; "&amp;""""") *
     (FLATTEN({
       WSO!P138;
       MSO!P138;
       FH!P138;
       MGOLF!P138;
       Football!P138;
       WVB!P138;
       XC!P138;
       SWIMMING!P138;
       WTEN!P138;
       TF!P138;
       WGOLF!P138;
       WBB!P138;
       MBB!P138"&amp;";
       WLAX!P138;
       MLAX!P138;
       SOFT!P138;
       BASE!P138;
       ESPORTS!P138
     }) &lt;&gt; ""Status"")
   )
 ),
 """"
)
"),"")</f>
        <v/>
      </c>
    </row>
    <row r="139" ht="22.5" customHeight="1">
      <c r="A139" s="6">
        <v>138.0</v>
      </c>
      <c r="B139" s="11"/>
      <c r="C139" s="7">
        <v>46372.0</v>
      </c>
      <c r="D139" s="8" t="str">
        <f t="shared" si="1"/>
        <v>Wednesday</v>
      </c>
      <c r="E139" s="9" t="str">
        <f>TEXTJOIN(
  CHAR(10) &amp; CHAR(10),
  TRUE,
  IFERROR(WSO!E139, ""),
  IFERROR(MSO!E139, ""),
  IFERROR(FH!E139, ""),
  IFERROR(MGOLF!E139, ""),
  IFERROR(Football!E139, ""),
  IFERROR(WVB!E139, ""),
  IFERROR(XC!E139, ""),
  IFERROR(SWIMMING!E139, ""),
  IFERROR(WTEN!E139, ""),
  IFERROR(TF!E139, ""),
  IFERROR(WGOLF!E139, ""),
  IFERROR(WBB!E139, ""),
  IFERROR(MBB!E139, ""),
  IFERROR(WLAX!E139, ""),
  IFERROR(MLAX!E139, ""),
  IFERROR(SOFT!E139, ""),
  IFERROR(BASE!E139, ""),
  IFERROR(ESPORTS!E139, "")
)
</f>
        <v/>
      </c>
      <c r="F139" s="10" t="str">
        <f>IFERROR(__xludf.DUMMYFUNCTION("TEXTJOIN(
  CHAR(10) &amp; CHAR(10),
  TRUE,
  IFERROR(TEXT(FILTER(WSO!F139, LEN(WSO!F139)), ""h:mm AM/PM""), """"),
  IFERROR(TEXT(FILTER(MSO!F139, LEN(MSO!F139)), ""h:mm AM/PM""), """"),
  IFERROR(TEXT(FILTER(FH!F139, LEN(FH!F139)), ""h:mm AM/PM""), """"),
"&amp;"  IFERROR(TEXT(FILTER(MGOLF!F139, LEN(MGOLF!F139)), ""h:mm AM/PM""), """"),
  IFERROR(TEXT(FILTER(Football!F139, LEN(Football!F139)), ""h:mm AM/PM""), """"),
  IFERROR(TEXT(FILTER(WVB!F139, LEN(WVB!F139)), ""h:mm AM/PM""), """"),
  IFERROR(TEXT(FILTER(XC!"&amp;"F139, LEN(XC!F139)), ""h:mm AM/PM""), """"),
  IFERROR(TEXT(FILTER(SWIMMING!F139, LEN(SWIMMING!F139)), ""h:mm AM/PM""), """"),
  IFERROR(TEXT(FILTER(WTEN!F139, LEN(WTEN!F139)), ""h:mm AM/PM""), """"),
  IFERROR(TEXT(FILTER(TF!F139, LEN(TF!F139)), ""h:mm A"&amp;"M/PM""), """"),
  IFERROR(TEXT(FILTER(WGOLF!F139, LEN(WGOLF!F139)), ""h:mm AM/PM""), """"),
  IFERROR(TEXT(FILTER(WBB!F139, LEN(WBB!F139)), ""h:mm AM/PM""), """"),
  IFERROR(TEXT(FILTER(MBB!F139, LEN(MBB!F139)), ""h:mm AM/PM""), """"),
  IFERROR(TEXT(FILT"&amp;"ER(WLAX!F139, LEN(WLAX!F139)), ""h:mm AM/PM""), """"),
  IFERROR(TEXT(FILTER(MLAX!F139, LEN(MLAX!F139)), ""h:mm AM/PM""), """"),
  IFERROR(TEXT(FILTER(SOFT!F139, LEN(SOFT!F139)), ""h:mm AM/PM""), """"),
  IFERROR(TEXT(FILTER(BASE!F139, LEN(BASE!F139)), """&amp;"h:mm AM/PM""), """"),
  IFERROR(TEXT(FILTER(ESPORTS!F139, LEN(ESPORTS!F139)), ""h:mm AM/PM""), """")
)
"),"")</f>
        <v/>
      </c>
      <c r="G139" s="11" t="str">
        <f>IFERROR(__xludf.DUMMYFUNCTION("TEXTJOIN(
  CHAR(10) &amp; CHAR(10),
  TRUE,
  IFERROR(FILTER(WSO!G139, LEN(WSO!G139)), """"),
  IFERROR(FILTER(MSO!G139, LEN(MSO!G139)), """"),
  IFERROR(FILTER(FH!G139, LEN(FH!G139)), """"),
  IFERROR(FILTER(MGOLF!G139, LEN(MGOLF!G139)), """"),
  IFERROR(FI"&amp;"LTER(Football!G139, LEN(Football!G139)), """"),
  IFERROR(FILTER(WVB!G139, LEN(WVB!G139)), """"),
  IFERROR(FILTER(XC!G139, LEN(XC!G139)), """"),
  IFERROR(FILTER(SWIMMING!G139, LEN(SWIMMING!G139)), """"),
  IFERROR(FILTER(WTEN!G139, LEN(WTEN!G139)), """""&amp;"),
  IFERROR(FILTER(TF!G139, LEN(TF!G139)), """"),
  IFERROR(FILTER(WGOLF!G139:G1000, LEN(WGOLF!G139)), """"),
  IFERROR(FILTER(WBB!G139, LEN(WBB!G139)), """"),
  IFERROR(FILTER(MBB!G139, LEN(MBB!G139)), """"),
  IFERROR(FILTER(WLAX!G139, LEN(WLAX!G139)),"&amp;" """"),
  IFERROR(FILTER(MLAX!G139, LEN(MLAX!G139)), """"),
  IFERROR(FILTER(SOFT!G139, LEN(SOFT!G139)), """"),
  IFERROR(FILTER(BASE!G139, LEN(BASE!G139)), """"),
  IFERROR(FILTER(ESPORTS!G139, LEN(ESPORTS!G139)), """")
)
"),"")</f>
        <v/>
      </c>
      <c r="H139" s="11" t="str">
        <f>IFERROR(__xludf.DUMMYFUNCTION("TEXTJOIN(
  CHAR(10) &amp; CHAR(10),
  TRUE,
  IFERROR(FILTER(WSO!H139, LEN(WSO!H139)), """"),
  IFERROR(FILTER(MSO!H139, LEN(MSO!H139)), """"),
  IFERROR(FILTER(FH!H139, LEN(FH!H139)), """"),
  IFERROR(FILTER(MGOLF!H139, LEN(MGOLF!H139)), """"),
  IFERROR(FI"&amp;"LTER(Football!H139, LEN(Football!H139)), """"),
  IFERROR(FILTER(WVB!H139, LEN(WVB!H139)), """"),
  IFERROR(FILTER(XC!H139, LEN(XC!H139)), """"),
  IFERROR(FILTER(SWIMMING!H139, LEN(SWIMMING!H139)), """"),
  IFERROR(FILTER(WTEN!H139, LEN(WTEN!H139)), """""&amp;"),
  IFERROR(FILTER(TF!H139, LEN(TF!H139)), """"),
  IFERROR(FILTER(WGOLF!H139, LEN(WGOLF!H139)), """"),
  IFERROR(FILTER(WBB!H139, LEN(WBB!H139)), """"),
  IFERROR(FILTER(MBB!H139, LEN(MBB!H139)), """"),
  IFERROR(FILTER(WLAX!H139, LEN(WLAX!H139)), """")"&amp;",
  IFERROR(FILTER(MLAX!H139, LEN(MLAX!H139)), """"),
  IFERROR(FILTER(SOFT!H139, LEN(SOFT!H139)), """"),
  IFERROR(FILTER(BASE!H139, LEN(BASE!H139)), """"),
  IFERROR(FILTER(ESPORTS!H139, LEN(ESPORTS!H139)), """")
)
"),"")</f>
        <v/>
      </c>
      <c r="I139" s="11" t="str">
        <f>IFERROR(__xludf.DUMMYFUNCTION("TEXTJOIN(
  CHAR(10) &amp; CHAR(10),
  TRUE,
  IFERROR(ARRAYFORMULA(TEXT(FILTER(WSO!F139, LEN(WSO!F139)), ""h:mm AM/PM"")), """"),
  IFERROR(ARRAYFORMULA(TEXT(FILTER(MSO!F139, LEN(MSO!F139)), ""h:mm AM/PM"")), """"),
  IFERROR(ARRAYFORMULA(TEXT(FILTER(FH!F139"&amp;", LEN(FH!F139)), ""h:mm AM/PM"")), """"),
  IFERROR(ARRAYFORMULA(TEXT(FILTER(MGOLF!F139, LEN(MGOLF!F139)), ""h:mm AM/PM"")), """"),
  IFERROR(ARRAYFORMULA(TEXT(FILTER(Football!F139, LEN(Football!F139)), ""h:mm AM/PM"")), """"),
  IFERROR(ARRAYFORMULA(TEXT"&amp;"(FILTER(WVB!F139, LEN(WVB!F139)), ""h:mm AM/PM"")), """"),
  IFERROR(ARRAYFORMULA(TEXT(FILTER(XC!F139, LEN(XC!F139)), ""h:mm AM/PM"")), """"),
  IFERROR(ARRAYFORMULA(TEXT(FILTER(SWIMMING!F139, LEN(SWIMMING!F139)), ""h:mm AM/PM"")), """"),
  IFERROR(ARRAYF"&amp;"ORMULA(TEXT(FILTER(WTEN!F139, LEN(WTEN!F139)), ""h:mm AM/PM"")), """"),
  IFERROR(ARRAYFORMULA(TEXT(FILTER(TF!F139, LEN(TF!F139)), ""h:mm AM/PM"")), """"),
  IFERROR(ARRAYFORMULA(TEXT(FILTER(WGOLF!F139, LEN(WGOLF!F139)), ""h:mm AM/PM"")), """"),
  IFERROR"&amp;"(ARRAYFORMULA(TEXT(FILTER(WBB!F139, LEN(WBB!F139)), ""h:mm AM/PM"")), """"),
  IFERROR(ARRAYFORMULA(TEXT(FILTER(MBB!F139, LEN(MBB!F139)), ""h:mm AM/PM"")), """"),
  IFERROR(ARRAYFORMULA(TEXT(FILTER(WLAX!F139, LEN(WLAX!F139)), ""h:mm AM/PM"")), """"),
  IF"&amp;"ERROR(ARRAYFORMULA(TEXT(FILTER(MLAX!F139, LEN(MLAX!F139)), ""h:mm AM/PM"")), """"),
  IFERROR(ARRAYFORMULA(TEXT(FILTER(SOFT!F139, LEN(SOFT!F139)), ""h:mm AM/PM"")), """"),
  IFERROR(ARRAYFORMULA(TEXT(FILTER(BASE!F139, LEN(BASE!F139)), ""h:mm AM/PM"")), """&amp;"""),
  IFERROR(ARRAYFORMULA(TEXT(FILTER(ESPORTS!F139, LEN(ESPORTS!F139)), ""h:mm AM/PM"")), """")
)
"),"")</f>
        <v/>
      </c>
      <c r="J139" s="12" t="str">
        <f>IFERROR(__xludf.DUMMYFUNCTION("IFERROR(
 TEXTJOIN(
   CHAR(10) &amp; CHAR(10),
   TRUE,
   FILTER(
     FLATTEN({
       WSO!P139;
       MSO!P139;
       FH!P139;
       MGOLF!P139;
       Football!P139;
       WVB!P139;
       XC!P139;
       SWIMMING!P139;
       WTEN!P139;
       TF!P1"&amp;"39;
       WGOLF!P139;
       WBB!P139;
       MBB!P139;
       WLAX!P139;
       MLAX!P139;
       SOFT!P139;
       BASE!P139;
       ESPORTS!P139
     }),
     (FLATTEN({
       WSO!P139;
       MSO!P139;
       FH!P139;
       MGOLF!P139;
       Footb"&amp;"all!P139;
       WVB!P139;
       XC!P139;
       SWIMMING!P139;
       WTEN!P139;
       TF!P139;
       WGOLF!P139;
       WBB!P139;
       MBB!P139;
       WLAX!P139;
       MLAX!P139;
       SOFT!P139;
       BASE!P139;
       ESPORTS!P139
     }) &lt;&gt; "&amp;""""") *
     (FLATTEN({
       WSO!P139;
       MSO!P139;
       FH!P139;
       MGOLF!P139;
       Football!P139;
       WVB!P139;
       XC!P139;
       SWIMMING!P139;
       WTEN!P139;
       TF!P139;
       WGOLF!P139;
       WBB!P139;
       MBB!P139"&amp;";
       WLAX!P139;
       MLAX!P139;
       SOFT!P139;
       BASE!P139;
       ESPORTS!P139
     }) &lt;&gt; ""Status"")
   )
 ),
 """"
)
"),"")</f>
        <v/>
      </c>
    </row>
    <row r="140" ht="22.5" customHeight="1">
      <c r="A140" s="6">
        <v>139.0</v>
      </c>
      <c r="B140" s="11"/>
      <c r="C140" s="7">
        <v>46373.0</v>
      </c>
      <c r="D140" s="8" t="str">
        <f t="shared" si="1"/>
        <v>Thursday</v>
      </c>
      <c r="E140" s="9" t="str">
        <f>TEXTJOIN(
  CHAR(10) &amp; CHAR(10),
  TRUE,
  IFERROR(WSO!E140, ""),
  IFERROR(MSO!E140, ""),
  IFERROR(FH!E140, ""),
  IFERROR(MGOLF!E140, ""),
  IFERROR(Football!E140, ""),
  IFERROR(WVB!E140, ""),
  IFERROR(XC!E140, ""),
  IFERROR(SWIMMING!E140, ""),
  IFERROR(WTEN!E140, ""),
  IFERROR(TF!E140, ""),
  IFERROR(WGOLF!E140, ""),
  IFERROR(WBB!E140, ""),
  IFERROR(MBB!E140, ""),
  IFERROR(WLAX!E140, ""),
  IFERROR(MLAX!E140, ""),
  IFERROR(SOFT!E140, ""),
  IFERROR(BASE!E140, ""),
  IFERROR(ESPORTS!E140, "")
)
</f>
        <v/>
      </c>
      <c r="F140" s="10" t="str">
        <f>IFERROR(__xludf.DUMMYFUNCTION("TEXTJOIN(
  CHAR(10) &amp; CHAR(10),
  TRUE,
  IFERROR(TEXT(FILTER(WSO!F140, LEN(WSO!F140)), ""h:mm AM/PM""), """"),
  IFERROR(TEXT(FILTER(MSO!F140, LEN(MSO!F140)), ""h:mm AM/PM""), """"),
  IFERROR(TEXT(FILTER(FH!F140, LEN(FH!F140)), ""h:mm AM/PM""), """"),
"&amp;"  IFERROR(TEXT(FILTER(MGOLF!F140, LEN(MGOLF!F140)), ""h:mm AM/PM""), """"),
  IFERROR(TEXT(FILTER(Football!F140, LEN(Football!F140)), ""h:mm AM/PM""), """"),
  IFERROR(TEXT(FILTER(WVB!F140, LEN(WVB!F140)), ""h:mm AM/PM""), """"),
  IFERROR(TEXT(FILTER(XC!"&amp;"F140, LEN(XC!F140)), ""h:mm AM/PM""), """"),
  IFERROR(TEXT(FILTER(SWIMMING!F140, LEN(SWIMMING!F140)), ""h:mm AM/PM""), """"),
  IFERROR(TEXT(FILTER(WTEN!F140, LEN(WTEN!F140)), ""h:mm AM/PM""), """"),
  IFERROR(TEXT(FILTER(TF!F140, LEN(TF!F140)), ""h:mm A"&amp;"M/PM""), """"),
  IFERROR(TEXT(FILTER(WGOLF!F140, LEN(WGOLF!F140)), ""h:mm AM/PM""), """"),
  IFERROR(TEXT(FILTER(WBB!F140, LEN(WBB!F140)), ""h:mm AM/PM""), """"),
  IFERROR(TEXT(FILTER(MBB!F140, LEN(MBB!F140)), ""h:mm AM/PM""), """"),
  IFERROR(TEXT(FILT"&amp;"ER(WLAX!F140, LEN(WLAX!F140)), ""h:mm AM/PM""), """"),
  IFERROR(TEXT(FILTER(MLAX!F140, LEN(MLAX!F140)), ""h:mm AM/PM""), """"),
  IFERROR(TEXT(FILTER(SOFT!F140, LEN(SOFT!F140)), ""h:mm AM/PM""), """"),
  IFERROR(TEXT(FILTER(BASE!F140, LEN(BASE!F140)), """&amp;"h:mm AM/PM""), """"),
  IFERROR(TEXT(FILTER(ESPORTS!F140, LEN(ESPORTS!F140)), ""h:mm AM/PM""), """")
)
"),"")</f>
        <v/>
      </c>
      <c r="G140" s="11" t="str">
        <f>IFERROR(__xludf.DUMMYFUNCTION("TEXTJOIN(
  CHAR(10) &amp; CHAR(10),
  TRUE,
  IFERROR(FILTER(WSO!G140, LEN(WSO!G140)), """"),
  IFERROR(FILTER(MSO!G140, LEN(MSO!G140)), """"),
  IFERROR(FILTER(FH!G140, LEN(FH!G140)), """"),
  IFERROR(FILTER(MGOLF!G140, LEN(MGOLF!G140)), """"),
  IFERROR(FI"&amp;"LTER(Football!G140, LEN(Football!G140)), """"),
  IFERROR(FILTER(WVB!G140, LEN(WVB!G140)), """"),
  IFERROR(FILTER(XC!G140, LEN(XC!G140)), """"),
  IFERROR(FILTER(SWIMMING!G140, LEN(SWIMMING!G140)), """"),
  IFERROR(FILTER(WTEN!G140, LEN(WTEN!G140)), """""&amp;"),
  IFERROR(FILTER(TF!G140, LEN(TF!G140)), """"),
  IFERROR(FILTER(WGOLF!G140:G1000, LEN(WGOLF!G140)), """"),
  IFERROR(FILTER(WBB!G140, LEN(WBB!G140)), """"),
  IFERROR(FILTER(MBB!G140, LEN(MBB!G140)), """"),
  IFERROR(FILTER(WLAX!G140, LEN(WLAX!G140)),"&amp;" """"),
  IFERROR(FILTER(MLAX!G140, LEN(MLAX!G140)), """"),
  IFERROR(FILTER(SOFT!G140, LEN(SOFT!G140)), """"),
  IFERROR(FILTER(BASE!G140, LEN(BASE!G140)), """"),
  IFERROR(FILTER(ESPORTS!G140, LEN(ESPORTS!G140)), """")
)
"),"")</f>
        <v/>
      </c>
      <c r="H140" s="11" t="str">
        <f>IFERROR(__xludf.DUMMYFUNCTION("TEXTJOIN(
  CHAR(10) &amp; CHAR(10),
  TRUE,
  IFERROR(FILTER(WSO!H140, LEN(WSO!H140)), """"),
  IFERROR(FILTER(MSO!H140, LEN(MSO!H140)), """"),
  IFERROR(FILTER(FH!H140, LEN(FH!H140)), """"),
  IFERROR(FILTER(MGOLF!H140, LEN(MGOLF!H140)), """"),
  IFERROR(FI"&amp;"LTER(Football!H140, LEN(Football!H140)), """"),
  IFERROR(FILTER(WVB!H140, LEN(WVB!H140)), """"),
  IFERROR(FILTER(XC!H140, LEN(XC!H140)), """"),
  IFERROR(FILTER(SWIMMING!H140, LEN(SWIMMING!H140)), """"),
  IFERROR(FILTER(WTEN!H140, LEN(WTEN!H140)), """""&amp;"),
  IFERROR(FILTER(TF!H140, LEN(TF!H140)), """"),
  IFERROR(FILTER(WGOLF!H140, LEN(WGOLF!H140)), """"),
  IFERROR(FILTER(WBB!H140, LEN(WBB!H140)), """"),
  IFERROR(FILTER(MBB!H140, LEN(MBB!H140)), """"),
  IFERROR(FILTER(WLAX!H140, LEN(WLAX!H140)), """")"&amp;",
  IFERROR(FILTER(MLAX!H140, LEN(MLAX!H140)), """"),
  IFERROR(FILTER(SOFT!H140, LEN(SOFT!H140)), """"),
  IFERROR(FILTER(BASE!H140, LEN(BASE!H140)), """"),
  IFERROR(FILTER(ESPORTS!H140, LEN(ESPORTS!H140)), """")
)
"),"")</f>
        <v/>
      </c>
      <c r="I140" s="11" t="str">
        <f>IFERROR(__xludf.DUMMYFUNCTION("TEXTJOIN(
  CHAR(10) &amp; CHAR(10),
  TRUE,
  IFERROR(ARRAYFORMULA(TEXT(FILTER(WSO!F140, LEN(WSO!F140)), ""h:mm AM/PM"")), """"),
  IFERROR(ARRAYFORMULA(TEXT(FILTER(MSO!F140, LEN(MSO!F140)), ""h:mm AM/PM"")), """"),
  IFERROR(ARRAYFORMULA(TEXT(FILTER(FH!F140"&amp;", LEN(FH!F140)), ""h:mm AM/PM"")), """"),
  IFERROR(ARRAYFORMULA(TEXT(FILTER(MGOLF!F140, LEN(MGOLF!F140)), ""h:mm AM/PM"")), """"),
  IFERROR(ARRAYFORMULA(TEXT(FILTER(Football!F140, LEN(Football!F140)), ""h:mm AM/PM"")), """"),
  IFERROR(ARRAYFORMULA(TEXT"&amp;"(FILTER(WVB!F140, LEN(WVB!F140)), ""h:mm AM/PM"")), """"),
  IFERROR(ARRAYFORMULA(TEXT(FILTER(XC!F140, LEN(XC!F140)), ""h:mm AM/PM"")), """"),
  IFERROR(ARRAYFORMULA(TEXT(FILTER(SWIMMING!F140, LEN(SWIMMING!F140)), ""h:mm AM/PM"")), """"),
  IFERROR(ARRAYF"&amp;"ORMULA(TEXT(FILTER(WTEN!F140, LEN(WTEN!F140)), ""h:mm AM/PM"")), """"),
  IFERROR(ARRAYFORMULA(TEXT(FILTER(TF!F140, LEN(TF!F140)), ""h:mm AM/PM"")), """"),
  IFERROR(ARRAYFORMULA(TEXT(FILTER(WGOLF!F140, LEN(WGOLF!F140)), ""h:mm AM/PM"")), """"),
  IFERROR"&amp;"(ARRAYFORMULA(TEXT(FILTER(WBB!F140, LEN(WBB!F140)), ""h:mm AM/PM"")), """"),
  IFERROR(ARRAYFORMULA(TEXT(FILTER(MBB!F140, LEN(MBB!F140)), ""h:mm AM/PM"")), """"),
  IFERROR(ARRAYFORMULA(TEXT(FILTER(WLAX!F140, LEN(WLAX!F140)), ""h:mm AM/PM"")), """"),
  IF"&amp;"ERROR(ARRAYFORMULA(TEXT(FILTER(MLAX!F140, LEN(MLAX!F140)), ""h:mm AM/PM"")), """"),
  IFERROR(ARRAYFORMULA(TEXT(FILTER(SOFT!F140, LEN(SOFT!F140)), ""h:mm AM/PM"")), """"),
  IFERROR(ARRAYFORMULA(TEXT(FILTER(BASE!F140, LEN(BASE!F140)), ""h:mm AM/PM"")), """&amp;"""),
  IFERROR(ARRAYFORMULA(TEXT(FILTER(ESPORTS!F140, LEN(ESPORTS!F140)), ""h:mm AM/PM"")), """")
)
"),"")</f>
        <v/>
      </c>
      <c r="J140" s="12" t="str">
        <f>IFERROR(__xludf.DUMMYFUNCTION("IFERROR(
 TEXTJOIN(
   CHAR(10) &amp; CHAR(10),
   TRUE,
   FILTER(
     FLATTEN({
       WSO!P140;
       MSO!P140;
       FH!P140;
       MGOLF!P140;
       Football!P140;
       WVB!P140;
       XC!P140;
       SWIMMING!P140;
       WTEN!P140;
       TF!P1"&amp;"40;
       WGOLF!P140;
       WBB!P140;
       MBB!P140;
       WLAX!P140;
       MLAX!P140;
       SOFT!P140;
       BASE!P140;
       ESPORTS!P140
     }),
     (FLATTEN({
       WSO!P140;
       MSO!P140;
       FH!P140;
       MGOLF!P140;
       Footb"&amp;"all!P140;
       WVB!P140;
       XC!P140;
       SWIMMING!P140;
       WTEN!P140;
       TF!P140;
       WGOLF!P140;
       WBB!P140;
       MBB!P140;
       WLAX!P140;
       MLAX!P140;
       SOFT!P140;
       BASE!P140;
       ESPORTS!P140
     }) &lt;&gt; "&amp;""""") *
     (FLATTEN({
       WSO!P140;
       MSO!P140;
       FH!P140;
       MGOLF!P140;
       Football!P140;
       WVB!P140;
       XC!P140;
       SWIMMING!P140;
       WTEN!P140;
       TF!P140;
       WGOLF!P140;
       WBB!P140;
       MBB!P140"&amp;";
       WLAX!P140;
       MLAX!P140;
       SOFT!P140;
       BASE!P140;
       ESPORTS!P140
     }) &lt;&gt; ""Status"")
   )
 ),
 """"
)
"),"")</f>
        <v/>
      </c>
    </row>
    <row r="141" ht="22.5" customHeight="1">
      <c r="A141" s="6">
        <v>140.0</v>
      </c>
      <c r="B141" s="11"/>
      <c r="C141" s="7">
        <v>46374.0</v>
      </c>
      <c r="D141" s="8" t="str">
        <f t="shared" si="1"/>
        <v>Friday</v>
      </c>
      <c r="E141" s="9" t="str">
        <f>TEXTJOIN(
  CHAR(10) &amp; CHAR(10),
  TRUE,
  IFERROR(WSO!E141, ""),
  IFERROR(MSO!E141, ""),
  IFERROR(FH!E141, ""),
  IFERROR(MGOLF!E141, ""),
  IFERROR(Football!E141, ""),
  IFERROR(WVB!E141, ""),
  IFERROR(XC!E141, ""),
  IFERROR(SWIMMING!E141, ""),
  IFERROR(WTEN!E141, ""),
  IFERROR(TF!E141, ""),
  IFERROR(WGOLF!E141, ""),
  IFERROR(WBB!E141, ""),
  IFERROR(MBB!E141, ""),
  IFERROR(WLAX!E141, ""),
  IFERROR(MLAX!E141, ""),
  IFERROR(SOFT!E141, ""),
  IFERROR(BASE!E141, ""),
  IFERROR(ESPORTS!E141, "")
)
</f>
        <v/>
      </c>
      <c r="F141" s="10" t="str">
        <f>IFERROR(__xludf.DUMMYFUNCTION("TEXTJOIN(
  CHAR(10) &amp; CHAR(10),
  TRUE,
  IFERROR(TEXT(FILTER(WSO!F141, LEN(WSO!F141)), ""h:mm AM/PM""), """"),
  IFERROR(TEXT(FILTER(MSO!F141, LEN(MSO!F141)), ""h:mm AM/PM""), """"),
  IFERROR(TEXT(FILTER(FH!F141, LEN(FH!F141)), ""h:mm AM/PM""), """"),
"&amp;"  IFERROR(TEXT(FILTER(MGOLF!F141, LEN(MGOLF!F141)), ""h:mm AM/PM""), """"),
  IFERROR(TEXT(FILTER(Football!F141, LEN(Football!F141)), ""h:mm AM/PM""), """"),
  IFERROR(TEXT(FILTER(WVB!F141, LEN(WVB!F141)), ""h:mm AM/PM""), """"),
  IFERROR(TEXT(FILTER(XC!"&amp;"F141, LEN(XC!F141)), ""h:mm AM/PM""), """"),
  IFERROR(TEXT(FILTER(SWIMMING!F141, LEN(SWIMMING!F141)), ""h:mm AM/PM""), """"),
  IFERROR(TEXT(FILTER(WTEN!F141, LEN(WTEN!F141)), ""h:mm AM/PM""), """"),
  IFERROR(TEXT(FILTER(TF!F141, LEN(TF!F141)), ""h:mm A"&amp;"M/PM""), """"),
  IFERROR(TEXT(FILTER(WGOLF!F141, LEN(WGOLF!F141)), ""h:mm AM/PM""), """"),
  IFERROR(TEXT(FILTER(WBB!F141, LEN(WBB!F141)), ""h:mm AM/PM""), """"),
  IFERROR(TEXT(FILTER(MBB!F141, LEN(MBB!F141)), ""h:mm AM/PM""), """"),
  IFERROR(TEXT(FILT"&amp;"ER(WLAX!F141, LEN(WLAX!F141)), ""h:mm AM/PM""), """"),
  IFERROR(TEXT(FILTER(MLAX!F141, LEN(MLAX!F141)), ""h:mm AM/PM""), """"),
  IFERROR(TEXT(FILTER(SOFT!F141, LEN(SOFT!F141)), ""h:mm AM/PM""), """"),
  IFERROR(TEXT(FILTER(BASE!F141, LEN(BASE!F141)), """&amp;"h:mm AM/PM""), """"),
  IFERROR(TEXT(FILTER(ESPORTS!F141, LEN(ESPORTS!F141)), ""h:mm AM/PM""), """")
)
"),"")</f>
        <v/>
      </c>
      <c r="G141" s="11" t="str">
        <f>IFERROR(__xludf.DUMMYFUNCTION("TEXTJOIN(
  CHAR(10) &amp; CHAR(10),
  TRUE,
  IFERROR(FILTER(WSO!G141, LEN(WSO!G141)), """"),
  IFERROR(FILTER(MSO!G141, LEN(MSO!G141)), """"),
  IFERROR(FILTER(FH!G141, LEN(FH!G141)), """"),
  IFERROR(FILTER(MGOLF!G141, LEN(MGOLF!G141)), """"),
  IFERROR(FI"&amp;"LTER(Football!G141, LEN(Football!G141)), """"),
  IFERROR(FILTER(WVB!G141, LEN(WVB!G141)), """"),
  IFERROR(FILTER(XC!G141, LEN(XC!G141)), """"),
  IFERROR(FILTER(SWIMMING!G141, LEN(SWIMMING!G141)), """"),
  IFERROR(FILTER(WTEN!G141, LEN(WTEN!G141)), """""&amp;"),
  IFERROR(FILTER(TF!G141, LEN(TF!G141)), """"),
  IFERROR(FILTER(WGOLF!G141:G1000, LEN(WGOLF!G141)), """"),
  IFERROR(FILTER(WBB!G141, LEN(WBB!G141)), """"),
  IFERROR(FILTER(MBB!G141, LEN(MBB!G141)), """"),
  IFERROR(FILTER(WLAX!G141, LEN(WLAX!G141)),"&amp;" """"),
  IFERROR(FILTER(MLAX!G141, LEN(MLAX!G141)), """"),
  IFERROR(FILTER(SOFT!G141, LEN(SOFT!G141)), """"),
  IFERROR(FILTER(BASE!G141, LEN(BASE!G141)), """"),
  IFERROR(FILTER(ESPORTS!G141, LEN(ESPORTS!G141)), """")
)
"),"")</f>
        <v/>
      </c>
      <c r="H141" s="11" t="str">
        <f>IFERROR(__xludf.DUMMYFUNCTION("TEXTJOIN(
  CHAR(10) &amp; CHAR(10),
  TRUE,
  IFERROR(FILTER(WSO!H141, LEN(WSO!H141)), """"),
  IFERROR(FILTER(MSO!H141, LEN(MSO!H141)), """"),
  IFERROR(FILTER(FH!H141, LEN(FH!H141)), """"),
  IFERROR(FILTER(MGOLF!H141, LEN(MGOLF!H141)), """"),
  IFERROR(FI"&amp;"LTER(Football!H141, LEN(Football!H141)), """"),
  IFERROR(FILTER(WVB!H141, LEN(WVB!H141)), """"),
  IFERROR(FILTER(XC!H141, LEN(XC!H141)), """"),
  IFERROR(FILTER(SWIMMING!H141, LEN(SWIMMING!H141)), """"),
  IFERROR(FILTER(WTEN!H141, LEN(WTEN!H141)), """""&amp;"),
  IFERROR(FILTER(TF!H141, LEN(TF!H141)), """"),
  IFERROR(FILTER(WGOLF!H141, LEN(WGOLF!H141)), """"),
  IFERROR(FILTER(WBB!H141, LEN(WBB!H141)), """"),
  IFERROR(FILTER(MBB!H141, LEN(MBB!H141)), """"),
  IFERROR(FILTER(WLAX!H141, LEN(WLAX!H141)), """")"&amp;",
  IFERROR(FILTER(MLAX!H141, LEN(MLAX!H141)), """"),
  IFERROR(FILTER(SOFT!H141, LEN(SOFT!H141)), """"),
  IFERROR(FILTER(BASE!H141, LEN(BASE!H141)), """"),
  IFERROR(FILTER(ESPORTS!H141, LEN(ESPORTS!H141)), """")
)
"),"")</f>
        <v/>
      </c>
      <c r="I141" s="11" t="str">
        <f>IFERROR(__xludf.DUMMYFUNCTION("TEXTJOIN(
  CHAR(10) &amp; CHAR(10),
  TRUE,
  IFERROR(ARRAYFORMULA(TEXT(FILTER(WSO!F141, LEN(WSO!F141)), ""h:mm AM/PM"")), """"),
  IFERROR(ARRAYFORMULA(TEXT(FILTER(MSO!F141, LEN(MSO!F141)), ""h:mm AM/PM"")), """"),
  IFERROR(ARRAYFORMULA(TEXT(FILTER(FH!F141"&amp;", LEN(FH!F141)), ""h:mm AM/PM"")), """"),
  IFERROR(ARRAYFORMULA(TEXT(FILTER(MGOLF!F141, LEN(MGOLF!F141)), ""h:mm AM/PM"")), """"),
  IFERROR(ARRAYFORMULA(TEXT(FILTER(Football!F141, LEN(Football!F141)), ""h:mm AM/PM"")), """"),
  IFERROR(ARRAYFORMULA(TEXT"&amp;"(FILTER(WVB!F141, LEN(WVB!F141)), ""h:mm AM/PM"")), """"),
  IFERROR(ARRAYFORMULA(TEXT(FILTER(XC!F141, LEN(XC!F141)), ""h:mm AM/PM"")), """"),
  IFERROR(ARRAYFORMULA(TEXT(FILTER(SWIMMING!F141, LEN(SWIMMING!F141)), ""h:mm AM/PM"")), """"),
  IFERROR(ARRAYF"&amp;"ORMULA(TEXT(FILTER(WTEN!F141, LEN(WTEN!F141)), ""h:mm AM/PM"")), """"),
  IFERROR(ARRAYFORMULA(TEXT(FILTER(TF!F141, LEN(TF!F141)), ""h:mm AM/PM"")), """"),
  IFERROR(ARRAYFORMULA(TEXT(FILTER(WGOLF!F141, LEN(WGOLF!F141)), ""h:mm AM/PM"")), """"),
  IFERROR"&amp;"(ARRAYFORMULA(TEXT(FILTER(WBB!F141, LEN(WBB!F141)), ""h:mm AM/PM"")), """"),
  IFERROR(ARRAYFORMULA(TEXT(FILTER(MBB!F141, LEN(MBB!F141)), ""h:mm AM/PM"")), """"),
  IFERROR(ARRAYFORMULA(TEXT(FILTER(WLAX!F141, LEN(WLAX!F141)), ""h:mm AM/PM"")), """"),
  IF"&amp;"ERROR(ARRAYFORMULA(TEXT(FILTER(MLAX!F141, LEN(MLAX!F141)), ""h:mm AM/PM"")), """"),
  IFERROR(ARRAYFORMULA(TEXT(FILTER(SOFT!F141, LEN(SOFT!F141)), ""h:mm AM/PM"")), """"),
  IFERROR(ARRAYFORMULA(TEXT(FILTER(BASE!F141, LEN(BASE!F141)), ""h:mm AM/PM"")), """&amp;"""),
  IFERROR(ARRAYFORMULA(TEXT(FILTER(ESPORTS!F141, LEN(ESPORTS!F141)), ""h:mm AM/PM"")), """")
)
"),"")</f>
        <v/>
      </c>
      <c r="J141" s="12" t="str">
        <f>IFERROR(__xludf.DUMMYFUNCTION("IFERROR(
 TEXTJOIN(
   CHAR(10) &amp; CHAR(10),
   TRUE,
   FILTER(
     FLATTEN({
       WSO!P141;
       MSO!P141;
       FH!P141;
       MGOLF!P141;
       Football!P141;
       WVB!P141;
       XC!P141;
       SWIMMING!P141;
       WTEN!P141;
       TF!P1"&amp;"41;
       WGOLF!P141;
       WBB!P141;
       MBB!P141;
       WLAX!P141;
       MLAX!P141;
       SOFT!P141;
       BASE!P141;
       ESPORTS!P141
     }),
     (FLATTEN({
       WSO!P141;
       MSO!P141;
       FH!P141;
       MGOLF!P141;
       Footb"&amp;"all!P141;
       WVB!P141;
       XC!P141;
       SWIMMING!P141;
       WTEN!P141;
       TF!P141;
       WGOLF!P141;
       WBB!P141;
       MBB!P141;
       WLAX!P141;
       MLAX!P141;
       SOFT!P141;
       BASE!P141;
       ESPORTS!P141
     }) &lt;&gt; "&amp;""""") *
     (FLATTEN({
       WSO!P141;
       MSO!P141;
       FH!P141;
       MGOLF!P141;
       Football!P141;
       WVB!P141;
       XC!P141;
       SWIMMING!P141;
       WTEN!P141;
       TF!P141;
       WGOLF!P141;
       WBB!P141;
       MBB!P141"&amp;";
       WLAX!P141;
       MLAX!P141;
       SOFT!P141;
       BASE!P141;
       ESPORTS!P141
     }) &lt;&gt; ""Status"")
   )
 ),
 """"
)
"),"")</f>
        <v/>
      </c>
    </row>
    <row r="142" ht="22.5" customHeight="1">
      <c r="A142" s="6">
        <v>141.0</v>
      </c>
      <c r="B142" s="11"/>
      <c r="C142" s="7">
        <v>46375.0</v>
      </c>
      <c r="D142" s="8" t="str">
        <f t="shared" si="1"/>
        <v>Saturday</v>
      </c>
      <c r="E142" s="9" t="str">
        <f>TEXTJOIN(
  CHAR(10) &amp; CHAR(10),
  TRUE,
  IFERROR(WSO!E142, ""),
  IFERROR(MSO!E142, ""),
  IFERROR(FH!E142, ""),
  IFERROR(MGOLF!E142, ""),
  IFERROR(Football!E142, ""),
  IFERROR(WVB!E142, ""),
  IFERROR(XC!E142, ""),
  IFERROR(SWIMMING!E142, ""),
  IFERROR(WTEN!E142, ""),
  IFERROR(TF!E142, ""),
  IFERROR(WGOLF!E142, ""),
  IFERROR(WBB!E142, ""),
  IFERROR(MBB!E142, ""),
  IFERROR(WLAX!E142, ""),
  IFERROR(MLAX!E142, ""),
  IFERROR(SOFT!E142, ""),
  IFERROR(BASE!E142, ""),
  IFERROR(ESPORTS!E142, "")
)
</f>
        <v/>
      </c>
      <c r="F142" s="10" t="str">
        <f>IFERROR(__xludf.DUMMYFUNCTION("TEXTJOIN(
  CHAR(10) &amp; CHAR(10),
  TRUE,
  IFERROR(TEXT(FILTER(WSO!F142, LEN(WSO!F142)), ""h:mm AM/PM""), """"),
  IFERROR(TEXT(FILTER(MSO!F142, LEN(MSO!F142)), ""h:mm AM/PM""), """"),
  IFERROR(TEXT(FILTER(FH!F142, LEN(FH!F142)), ""h:mm AM/PM""), """"),
"&amp;"  IFERROR(TEXT(FILTER(MGOLF!F142, LEN(MGOLF!F142)), ""h:mm AM/PM""), """"),
  IFERROR(TEXT(FILTER(Football!F142, LEN(Football!F142)), ""h:mm AM/PM""), """"),
  IFERROR(TEXT(FILTER(WVB!F142, LEN(WVB!F142)), ""h:mm AM/PM""), """"),
  IFERROR(TEXT(FILTER(XC!"&amp;"F142, LEN(XC!F142)), ""h:mm AM/PM""), """"),
  IFERROR(TEXT(FILTER(SWIMMING!F142, LEN(SWIMMING!F142)), ""h:mm AM/PM""), """"),
  IFERROR(TEXT(FILTER(WTEN!F142, LEN(WTEN!F142)), ""h:mm AM/PM""), """"),
  IFERROR(TEXT(FILTER(TF!F142, LEN(TF!F142)), ""h:mm A"&amp;"M/PM""), """"),
  IFERROR(TEXT(FILTER(WGOLF!F142, LEN(WGOLF!F142)), ""h:mm AM/PM""), """"),
  IFERROR(TEXT(FILTER(WBB!F142, LEN(WBB!F142)), ""h:mm AM/PM""), """"),
  IFERROR(TEXT(FILTER(MBB!F142, LEN(MBB!F142)), ""h:mm AM/PM""), """"),
  IFERROR(TEXT(FILT"&amp;"ER(WLAX!F142, LEN(WLAX!F142)), ""h:mm AM/PM""), """"),
  IFERROR(TEXT(FILTER(MLAX!F142, LEN(MLAX!F142)), ""h:mm AM/PM""), """"),
  IFERROR(TEXT(FILTER(SOFT!F142, LEN(SOFT!F142)), ""h:mm AM/PM""), """"),
  IFERROR(TEXT(FILTER(BASE!F142, LEN(BASE!F142)), """&amp;"h:mm AM/PM""), """"),
  IFERROR(TEXT(FILTER(ESPORTS!F142, LEN(ESPORTS!F142)), ""h:mm AM/PM""), """")
)
"),"")</f>
        <v/>
      </c>
      <c r="G142" s="11" t="str">
        <f>IFERROR(__xludf.DUMMYFUNCTION("TEXTJOIN(
  CHAR(10) &amp; CHAR(10),
  TRUE,
  IFERROR(FILTER(WSO!G142, LEN(WSO!G142)), """"),
  IFERROR(FILTER(MSO!G142, LEN(MSO!G142)), """"),
  IFERROR(FILTER(FH!G142, LEN(FH!G142)), """"),
  IFERROR(FILTER(MGOLF!G142, LEN(MGOLF!G142)), """"),
  IFERROR(FI"&amp;"LTER(Football!G142, LEN(Football!G142)), """"),
  IFERROR(FILTER(WVB!G142, LEN(WVB!G142)), """"),
  IFERROR(FILTER(XC!G142, LEN(XC!G142)), """"),
  IFERROR(FILTER(SWIMMING!G142, LEN(SWIMMING!G142)), """"),
  IFERROR(FILTER(WTEN!G142, LEN(WTEN!G142)), """""&amp;"),
  IFERROR(FILTER(TF!G142, LEN(TF!G142)), """"),
  IFERROR(FILTER(WGOLF!G142:G1000, LEN(WGOLF!G142)), """"),
  IFERROR(FILTER(WBB!G142, LEN(WBB!G142)), """"),
  IFERROR(FILTER(MBB!G142, LEN(MBB!G142)), """"),
  IFERROR(FILTER(WLAX!G142, LEN(WLAX!G142)),"&amp;" """"),
  IFERROR(FILTER(MLAX!G142, LEN(MLAX!G142)), """"),
  IFERROR(FILTER(SOFT!G142, LEN(SOFT!G142)), """"),
  IFERROR(FILTER(BASE!G142, LEN(BASE!G142)), """"),
  IFERROR(FILTER(ESPORTS!G142, LEN(ESPORTS!G142)), """")
)
"),"")</f>
        <v/>
      </c>
      <c r="H142" s="11" t="str">
        <f>IFERROR(__xludf.DUMMYFUNCTION("TEXTJOIN(
  CHAR(10) &amp; CHAR(10),
  TRUE,
  IFERROR(FILTER(WSO!H142, LEN(WSO!H142)), """"),
  IFERROR(FILTER(MSO!H142, LEN(MSO!H142)), """"),
  IFERROR(FILTER(FH!H142, LEN(FH!H142)), """"),
  IFERROR(FILTER(MGOLF!H142, LEN(MGOLF!H142)), """"),
  IFERROR(FI"&amp;"LTER(Football!H142, LEN(Football!H142)), """"),
  IFERROR(FILTER(WVB!H142, LEN(WVB!H142)), """"),
  IFERROR(FILTER(XC!H142, LEN(XC!H142)), """"),
  IFERROR(FILTER(SWIMMING!H142, LEN(SWIMMING!H142)), """"),
  IFERROR(FILTER(WTEN!H142, LEN(WTEN!H142)), """""&amp;"),
  IFERROR(FILTER(TF!H142, LEN(TF!H142)), """"),
  IFERROR(FILTER(WGOLF!H142, LEN(WGOLF!H142)), """"),
  IFERROR(FILTER(WBB!H142, LEN(WBB!H142)), """"),
  IFERROR(FILTER(MBB!H142, LEN(MBB!H142)), """"),
  IFERROR(FILTER(WLAX!H142, LEN(WLAX!H142)), """")"&amp;",
  IFERROR(FILTER(MLAX!H142, LEN(MLAX!H142)), """"),
  IFERROR(FILTER(SOFT!H142, LEN(SOFT!H142)), """"),
  IFERROR(FILTER(BASE!H142, LEN(BASE!H142)), """"),
  IFERROR(FILTER(ESPORTS!H142, LEN(ESPORTS!H142)), """")
)
"),"")</f>
        <v/>
      </c>
      <c r="I142" s="11" t="str">
        <f>IFERROR(__xludf.DUMMYFUNCTION("TEXTJOIN(
  CHAR(10) &amp; CHAR(10),
  TRUE,
  IFERROR(ARRAYFORMULA(TEXT(FILTER(WSO!F142, LEN(WSO!F142)), ""h:mm AM/PM"")), """"),
  IFERROR(ARRAYFORMULA(TEXT(FILTER(MSO!F142, LEN(MSO!F142)), ""h:mm AM/PM"")), """"),
  IFERROR(ARRAYFORMULA(TEXT(FILTER(FH!F142"&amp;", LEN(FH!F142)), ""h:mm AM/PM"")), """"),
  IFERROR(ARRAYFORMULA(TEXT(FILTER(MGOLF!F142, LEN(MGOLF!F142)), ""h:mm AM/PM"")), """"),
  IFERROR(ARRAYFORMULA(TEXT(FILTER(Football!F142, LEN(Football!F142)), ""h:mm AM/PM"")), """"),
  IFERROR(ARRAYFORMULA(TEXT"&amp;"(FILTER(WVB!F142, LEN(WVB!F142)), ""h:mm AM/PM"")), """"),
  IFERROR(ARRAYFORMULA(TEXT(FILTER(XC!F142, LEN(XC!F142)), ""h:mm AM/PM"")), """"),
  IFERROR(ARRAYFORMULA(TEXT(FILTER(SWIMMING!F142, LEN(SWIMMING!F142)), ""h:mm AM/PM"")), """"),
  IFERROR(ARRAYF"&amp;"ORMULA(TEXT(FILTER(WTEN!F142, LEN(WTEN!F142)), ""h:mm AM/PM"")), """"),
  IFERROR(ARRAYFORMULA(TEXT(FILTER(TF!F142, LEN(TF!F142)), ""h:mm AM/PM"")), """"),
  IFERROR(ARRAYFORMULA(TEXT(FILTER(WGOLF!F142, LEN(WGOLF!F142)), ""h:mm AM/PM"")), """"),
  IFERROR"&amp;"(ARRAYFORMULA(TEXT(FILTER(WBB!F142, LEN(WBB!F142)), ""h:mm AM/PM"")), """"),
  IFERROR(ARRAYFORMULA(TEXT(FILTER(MBB!F142, LEN(MBB!F142)), ""h:mm AM/PM"")), """"),
  IFERROR(ARRAYFORMULA(TEXT(FILTER(WLAX!F142, LEN(WLAX!F142)), ""h:mm AM/PM"")), """"),
  IF"&amp;"ERROR(ARRAYFORMULA(TEXT(FILTER(MLAX!F142, LEN(MLAX!F142)), ""h:mm AM/PM"")), """"),
  IFERROR(ARRAYFORMULA(TEXT(FILTER(SOFT!F142, LEN(SOFT!F142)), ""h:mm AM/PM"")), """"),
  IFERROR(ARRAYFORMULA(TEXT(FILTER(BASE!F142, LEN(BASE!F142)), ""h:mm AM/PM"")), """&amp;"""),
  IFERROR(ARRAYFORMULA(TEXT(FILTER(ESPORTS!F142, LEN(ESPORTS!F142)), ""h:mm AM/PM"")), """")
)
"),"")</f>
        <v/>
      </c>
      <c r="J142" s="12" t="str">
        <f>IFERROR(__xludf.DUMMYFUNCTION("IFERROR(
 TEXTJOIN(
   CHAR(10) &amp; CHAR(10),
   TRUE,
   FILTER(
     FLATTEN({
       WSO!P142;
       MSO!P142;
       FH!P142;
       MGOLF!P142;
       Football!P142;
       WVB!P142;
       XC!P142;
       SWIMMING!P142;
       WTEN!P142;
       TF!P1"&amp;"42;
       WGOLF!P142;
       WBB!P142;
       MBB!P142;
       WLAX!P142;
       MLAX!P142;
       SOFT!P142;
       BASE!P142;
       ESPORTS!P142
     }),
     (FLATTEN({
       WSO!P142;
       MSO!P142;
       FH!P142;
       MGOLF!P142;
       Footb"&amp;"all!P142;
       WVB!P142;
       XC!P142;
       SWIMMING!P142;
       WTEN!P142;
       TF!P142;
       WGOLF!P142;
       WBB!P142;
       MBB!P142;
       WLAX!P142;
       MLAX!P142;
       SOFT!P142;
       BASE!P142;
       ESPORTS!P142
     }) &lt;&gt; "&amp;""""") *
     (FLATTEN({
       WSO!P142;
       MSO!P142;
       FH!P142;
       MGOLF!P142;
       Football!P142;
       WVB!P142;
       XC!P142;
       SWIMMING!P142;
       WTEN!P142;
       TF!P142;
       WGOLF!P142;
       WBB!P142;
       MBB!P142"&amp;";
       WLAX!P142;
       MLAX!P142;
       SOFT!P142;
       BASE!P142;
       ESPORTS!P142
     }) &lt;&gt; ""Status"")
   )
 ),
 """"
)
"),"")</f>
        <v/>
      </c>
    </row>
    <row r="143" ht="22.5" customHeight="1">
      <c r="A143" s="6">
        <v>142.0</v>
      </c>
      <c r="B143" s="11"/>
      <c r="C143" s="7">
        <v>46376.0</v>
      </c>
      <c r="D143" s="8" t="str">
        <f t="shared" si="1"/>
        <v>Sunday</v>
      </c>
      <c r="E143" s="9" t="str">
        <f>TEXTJOIN(
  CHAR(10) &amp; CHAR(10),
  TRUE,
  IFERROR(WSO!E143, ""),
  IFERROR(MSO!E143, ""),
  IFERROR(FH!E143, ""),
  IFERROR(MGOLF!E143, ""),
  IFERROR(Football!E143, ""),
  IFERROR(WVB!E143, ""),
  IFERROR(XC!E143, ""),
  IFERROR(SWIMMING!E143, ""),
  IFERROR(WTEN!E143, ""),
  IFERROR(TF!E143, ""),
  IFERROR(WGOLF!E143, ""),
  IFERROR(WBB!E143, ""),
  IFERROR(MBB!E143, ""),
  IFERROR(WLAX!E143, ""),
  IFERROR(MLAX!E143, ""),
  IFERROR(SOFT!E143, ""),
  IFERROR(BASE!E143, ""),
  IFERROR(ESPORTS!E143, "")
)
</f>
        <v/>
      </c>
      <c r="F143" s="10" t="str">
        <f>IFERROR(__xludf.DUMMYFUNCTION("TEXTJOIN(
  CHAR(10) &amp; CHAR(10),
  TRUE,
  IFERROR(TEXT(FILTER(WSO!F143, LEN(WSO!F143)), ""h:mm AM/PM""), """"),
  IFERROR(TEXT(FILTER(MSO!F143, LEN(MSO!F143)), ""h:mm AM/PM""), """"),
  IFERROR(TEXT(FILTER(FH!F143, LEN(FH!F143)), ""h:mm AM/PM""), """"),
"&amp;"  IFERROR(TEXT(FILTER(MGOLF!F143, LEN(MGOLF!F143)), ""h:mm AM/PM""), """"),
  IFERROR(TEXT(FILTER(Football!F143, LEN(Football!F143)), ""h:mm AM/PM""), """"),
  IFERROR(TEXT(FILTER(WVB!F143, LEN(WVB!F143)), ""h:mm AM/PM""), """"),
  IFERROR(TEXT(FILTER(XC!"&amp;"F143, LEN(XC!F143)), ""h:mm AM/PM""), """"),
  IFERROR(TEXT(FILTER(SWIMMING!F143, LEN(SWIMMING!F143)), ""h:mm AM/PM""), """"),
  IFERROR(TEXT(FILTER(WTEN!F143, LEN(WTEN!F143)), ""h:mm AM/PM""), """"),
  IFERROR(TEXT(FILTER(TF!F143, LEN(TF!F143)), ""h:mm A"&amp;"M/PM""), """"),
  IFERROR(TEXT(FILTER(WGOLF!F143, LEN(WGOLF!F143)), ""h:mm AM/PM""), """"),
  IFERROR(TEXT(FILTER(WBB!F143, LEN(WBB!F143)), ""h:mm AM/PM""), """"),
  IFERROR(TEXT(FILTER(MBB!F143, LEN(MBB!F143)), ""h:mm AM/PM""), """"),
  IFERROR(TEXT(FILT"&amp;"ER(WLAX!F143, LEN(WLAX!F143)), ""h:mm AM/PM""), """"),
  IFERROR(TEXT(FILTER(MLAX!F143, LEN(MLAX!F143)), ""h:mm AM/PM""), """"),
  IFERROR(TEXT(FILTER(SOFT!F143, LEN(SOFT!F143)), ""h:mm AM/PM""), """"),
  IFERROR(TEXT(FILTER(BASE!F143, LEN(BASE!F143)), """&amp;"h:mm AM/PM""), """"),
  IFERROR(TEXT(FILTER(ESPORTS!F143, LEN(ESPORTS!F143)), ""h:mm AM/PM""), """")
)
"),"")</f>
        <v/>
      </c>
      <c r="G143" s="11" t="str">
        <f>IFERROR(__xludf.DUMMYFUNCTION("TEXTJOIN(
  CHAR(10) &amp; CHAR(10),
  TRUE,
  IFERROR(FILTER(WSO!G143, LEN(WSO!G143)), """"),
  IFERROR(FILTER(MSO!G143, LEN(MSO!G143)), """"),
  IFERROR(FILTER(FH!G143, LEN(FH!G143)), """"),
  IFERROR(FILTER(MGOLF!G143, LEN(MGOLF!G143)), """"),
  IFERROR(FI"&amp;"LTER(Football!G143, LEN(Football!G143)), """"),
  IFERROR(FILTER(WVB!G143, LEN(WVB!G143)), """"),
  IFERROR(FILTER(XC!G143, LEN(XC!G143)), """"),
  IFERROR(FILTER(SWIMMING!G143, LEN(SWIMMING!G143)), """"),
  IFERROR(FILTER(WTEN!G143, LEN(WTEN!G143)), """""&amp;"),
  IFERROR(FILTER(TF!G143, LEN(TF!G143)), """"),
  IFERROR(FILTER(WGOLF!G143:G1000, LEN(WGOLF!G143)), """"),
  IFERROR(FILTER(WBB!G143, LEN(WBB!G143)), """"),
  IFERROR(FILTER(MBB!G143, LEN(MBB!G143)), """"),
  IFERROR(FILTER(WLAX!G143, LEN(WLAX!G143)),"&amp;" """"),
  IFERROR(FILTER(MLAX!G143, LEN(MLAX!G143)), """"),
  IFERROR(FILTER(SOFT!G143, LEN(SOFT!G143)), """"),
  IFERROR(FILTER(BASE!G143, LEN(BASE!G143)), """"),
  IFERROR(FILTER(ESPORTS!G143, LEN(ESPORTS!G143)), """")
)
"),"")</f>
        <v/>
      </c>
      <c r="H143" s="11" t="str">
        <f>IFERROR(__xludf.DUMMYFUNCTION("TEXTJOIN(
  CHAR(10) &amp; CHAR(10),
  TRUE,
  IFERROR(FILTER(WSO!H143, LEN(WSO!H143)), """"),
  IFERROR(FILTER(MSO!H143, LEN(MSO!H143)), """"),
  IFERROR(FILTER(FH!H143, LEN(FH!H143)), """"),
  IFERROR(FILTER(MGOLF!H143, LEN(MGOLF!H143)), """"),
  IFERROR(FI"&amp;"LTER(Football!H143, LEN(Football!H143)), """"),
  IFERROR(FILTER(WVB!H143, LEN(WVB!H143)), """"),
  IFERROR(FILTER(XC!H143, LEN(XC!H143)), """"),
  IFERROR(FILTER(SWIMMING!H143, LEN(SWIMMING!H143)), """"),
  IFERROR(FILTER(WTEN!H143, LEN(WTEN!H143)), """""&amp;"),
  IFERROR(FILTER(TF!H143, LEN(TF!H143)), """"),
  IFERROR(FILTER(WGOLF!H143, LEN(WGOLF!H143)), """"),
  IFERROR(FILTER(WBB!H143, LEN(WBB!H143)), """"),
  IFERROR(FILTER(MBB!H143, LEN(MBB!H143)), """"),
  IFERROR(FILTER(WLAX!H143, LEN(WLAX!H143)), """")"&amp;",
  IFERROR(FILTER(MLAX!H143, LEN(MLAX!H143)), """"),
  IFERROR(FILTER(SOFT!H143, LEN(SOFT!H143)), """"),
  IFERROR(FILTER(BASE!H143, LEN(BASE!H143)), """"),
  IFERROR(FILTER(ESPORTS!H143, LEN(ESPORTS!H143)), """")
)
"),"")</f>
        <v/>
      </c>
      <c r="I143" s="11" t="str">
        <f>IFERROR(__xludf.DUMMYFUNCTION("TEXTJOIN(
  CHAR(10) &amp; CHAR(10),
  TRUE,
  IFERROR(ARRAYFORMULA(TEXT(FILTER(WSO!F143, LEN(WSO!F143)), ""h:mm AM/PM"")), """"),
  IFERROR(ARRAYFORMULA(TEXT(FILTER(MSO!F143, LEN(MSO!F143)), ""h:mm AM/PM"")), """"),
  IFERROR(ARRAYFORMULA(TEXT(FILTER(FH!F143"&amp;", LEN(FH!F143)), ""h:mm AM/PM"")), """"),
  IFERROR(ARRAYFORMULA(TEXT(FILTER(MGOLF!F143, LEN(MGOLF!F143)), ""h:mm AM/PM"")), """"),
  IFERROR(ARRAYFORMULA(TEXT(FILTER(Football!F143, LEN(Football!F143)), ""h:mm AM/PM"")), """"),
  IFERROR(ARRAYFORMULA(TEXT"&amp;"(FILTER(WVB!F143, LEN(WVB!F143)), ""h:mm AM/PM"")), """"),
  IFERROR(ARRAYFORMULA(TEXT(FILTER(XC!F143, LEN(XC!F143)), ""h:mm AM/PM"")), """"),
  IFERROR(ARRAYFORMULA(TEXT(FILTER(SWIMMING!F143, LEN(SWIMMING!F143)), ""h:mm AM/PM"")), """"),
  IFERROR(ARRAYF"&amp;"ORMULA(TEXT(FILTER(WTEN!F143, LEN(WTEN!F143)), ""h:mm AM/PM"")), """"),
  IFERROR(ARRAYFORMULA(TEXT(FILTER(TF!F143, LEN(TF!F143)), ""h:mm AM/PM"")), """"),
  IFERROR(ARRAYFORMULA(TEXT(FILTER(WGOLF!F143, LEN(WGOLF!F143)), ""h:mm AM/PM"")), """"),
  IFERROR"&amp;"(ARRAYFORMULA(TEXT(FILTER(WBB!F143, LEN(WBB!F143)), ""h:mm AM/PM"")), """"),
  IFERROR(ARRAYFORMULA(TEXT(FILTER(MBB!F143, LEN(MBB!F143)), ""h:mm AM/PM"")), """"),
  IFERROR(ARRAYFORMULA(TEXT(FILTER(WLAX!F143, LEN(WLAX!F143)), ""h:mm AM/PM"")), """"),
  IF"&amp;"ERROR(ARRAYFORMULA(TEXT(FILTER(MLAX!F143, LEN(MLAX!F143)), ""h:mm AM/PM"")), """"),
  IFERROR(ARRAYFORMULA(TEXT(FILTER(SOFT!F143, LEN(SOFT!F143)), ""h:mm AM/PM"")), """"),
  IFERROR(ARRAYFORMULA(TEXT(FILTER(BASE!F143, LEN(BASE!F143)), ""h:mm AM/PM"")), """&amp;"""),
  IFERROR(ARRAYFORMULA(TEXT(FILTER(ESPORTS!F143, LEN(ESPORTS!F143)), ""h:mm AM/PM"")), """")
)
"),"")</f>
        <v/>
      </c>
      <c r="J143" s="12" t="str">
        <f>IFERROR(__xludf.DUMMYFUNCTION("IFERROR(
 TEXTJOIN(
   CHAR(10) &amp; CHAR(10),
   TRUE,
   FILTER(
     FLATTEN({
       WSO!P143;
       MSO!P143;
       FH!P143;
       MGOLF!P143;
       Football!P143;
       WVB!P143;
       XC!P143;
       SWIMMING!P143;
       WTEN!P143;
       TF!P1"&amp;"43;
       WGOLF!P143;
       WBB!P143;
       MBB!P143;
       WLAX!P143;
       MLAX!P143;
       SOFT!P143;
       BASE!P143;
       ESPORTS!P143
     }),
     (FLATTEN({
       WSO!P143;
       MSO!P143;
       FH!P143;
       MGOLF!P143;
       Footb"&amp;"all!P143;
       WVB!P143;
       XC!P143;
       SWIMMING!P143;
       WTEN!P143;
       TF!P143;
       WGOLF!P143;
       WBB!P143;
       MBB!P143;
       WLAX!P143;
       MLAX!P143;
       SOFT!P143;
       BASE!P143;
       ESPORTS!P143
     }) &lt;&gt; "&amp;""""") *
     (FLATTEN({
       WSO!P143;
       MSO!P143;
       FH!P143;
       MGOLF!P143;
       Football!P143;
       WVB!P143;
       XC!P143;
       SWIMMING!P143;
       WTEN!P143;
       TF!P143;
       WGOLF!P143;
       WBB!P143;
       MBB!P143"&amp;";
       WLAX!P143;
       MLAX!P143;
       SOFT!P143;
       BASE!P143;
       ESPORTS!P143
     }) &lt;&gt; ""Status"")
   )
 ),
 """"
)
"),"")</f>
        <v/>
      </c>
    </row>
    <row r="144" ht="22.5" customHeight="1">
      <c r="A144" s="6">
        <v>143.0</v>
      </c>
      <c r="B144" s="11"/>
      <c r="C144" s="7">
        <v>46377.0</v>
      </c>
      <c r="D144" s="8" t="str">
        <f t="shared" si="1"/>
        <v>Monday</v>
      </c>
      <c r="E144" s="9" t="str">
        <f>TEXTJOIN(
  CHAR(10) &amp; CHAR(10),
  TRUE,
  IFERROR(WSO!E144, ""),
  IFERROR(MSO!E144, ""),
  IFERROR(FH!E144, ""),
  IFERROR(MGOLF!E144, ""),
  IFERROR(Football!E144, ""),
  IFERROR(WVB!E144, ""),
  IFERROR(XC!E144, ""),
  IFERROR(SWIMMING!E144, ""),
  IFERROR(WTEN!E144, ""),
  IFERROR(TF!E144, ""),
  IFERROR(WGOLF!E144, ""),
  IFERROR(WBB!E144, ""),
  IFERROR(MBB!E144, ""),
  IFERROR(WLAX!E144, ""),
  IFERROR(MLAX!E144, ""),
  IFERROR(SOFT!E144, ""),
  IFERROR(BASE!E144, ""),
  IFERROR(ESPORTS!E144, "")
)
</f>
        <v/>
      </c>
      <c r="F144" s="10" t="str">
        <f>IFERROR(__xludf.DUMMYFUNCTION("TEXTJOIN(
  CHAR(10) &amp; CHAR(10),
  TRUE,
  IFERROR(TEXT(FILTER(WSO!F144, LEN(WSO!F144)), ""h:mm AM/PM""), """"),
  IFERROR(TEXT(FILTER(MSO!F144, LEN(MSO!F144)), ""h:mm AM/PM""), """"),
  IFERROR(TEXT(FILTER(FH!F144, LEN(FH!F144)), ""h:mm AM/PM""), """"),
"&amp;"  IFERROR(TEXT(FILTER(MGOLF!F144, LEN(MGOLF!F144)), ""h:mm AM/PM""), """"),
  IFERROR(TEXT(FILTER(Football!F144, LEN(Football!F144)), ""h:mm AM/PM""), """"),
  IFERROR(TEXT(FILTER(WVB!F144, LEN(WVB!F144)), ""h:mm AM/PM""), """"),
  IFERROR(TEXT(FILTER(XC!"&amp;"F144, LEN(XC!F144)), ""h:mm AM/PM""), """"),
  IFERROR(TEXT(FILTER(SWIMMING!F144, LEN(SWIMMING!F144)), ""h:mm AM/PM""), """"),
  IFERROR(TEXT(FILTER(WTEN!F144, LEN(WTEN!F144)), ""h:mm AM/PM""), """"),
  IFERROR(TEXT(FILTER(TF!F144, LEN(TF!F144)), ""h:mm A"&amp;"M/PM""), """"),
  IFERROR(TEXT(FILTER(WGOLF!F144, LEN(WGOLF!F144)), ""h:mm AM/PM""), """"),
  IFERROR(TEXT(FILTER(WBB!F144, LEN(WBB!F144)), ""h:mm AM/PM""), """"),
  IFERROR(TEXT(FILTER(MBB!F144, LEN(MBB!F144)), ""h:mm AM/PM""), """"),
  IFERROR(TEXT(FILT"&amp;"ER(WLAX!F144, LEN(WLAX!F144)), ""h:mm AM/PM""), """"),
  IFERROR(TEXT(FILTER(MLAX!F144, LEN(MLAX!F144)), ""h:mm AM/PM""), """"),
  IFERROR(TEXT(FILTER(SOFT!F144, LEN(SOFT!F144)), ""h:mm AM/PM""), """"),
  IFERROR(TEXT(FILTER(BASE!F144, LEN(BASE!F144)), """&amp;"h:mm AM/PM""), """"),
  IFERROR(TEXT(FILTER(ESPORTS!F144, LEN(ESPORTS!F144)), ""h:mm AM/PM""), """")
)
"),"")</f>
        <v/>
      </c>
      <c r="G144" s="11" t="str">
        <f>IFERROR(__xludf.DUMMYFUNCTION("TEXTJOIN(
  CHAR(10) &amp; CHAR(10),
  TRUE,
  IFERROR(FILTER(WSO!G144, LEN(WSO!G144)), """"),
  IFERROR(FILTER(MSO!G144, LEN(MSO!G144)), """"),
  IFERROR(FILTER(FH!G144, LEN(FH!G144)), """"),
  IFERROR(FILTER(MGOLF!G144, LEN(MGOLF!G144)), """"),
  IFERROR(FI"&amp;"LTER(Football!G144, LEN(Football!G144)), """"),
  IFERROR(FILTER(WVB!G144, LEN(WVB!G144)), """"),
  IFERROR(FILTER(XC!G144, LEN(XC!G144)), """"),
  IFERROR(FILTER(SWIMMING!G144, LEN(SWIMMING!G144)), """"),
  IFERROR(FILTER(WTEN!G144, LEN(WTEN!G144)), """""&amp;"),
  IFERROR(FILTER(TF!G144, LEN(TF!G144)), """"),
  IFERROR(FILTER(WGOLF!G144:G1000, LEN(WGOLF!G144)), """"),
  IFERROR(FILTER(WBB!G144, LEN(WBB!G144)), """"),
  IFERROR(FILTER(MBB!G144, LEN(MBB!G144)), """"),
  IFERROR(FILTER(WLAX!G144, LEN(WLAX!G144)),"&amp;" """"),
  IFERROR(FILTER(MLAX!G144, LEN(MLAX!G144)), """"),
  IFERROR(FILTER(SOFT!G144, LEN(SOFT!G144)), """"),
  IFERROR(FILTER(BASE!G144, LEN(BASE!G144)), """"),
  IFERROR(FILTER(ESPORTS!G144, LEN(ESPORTS!G144)), """")
)
"),"")</f>
        <v/>
      </c>
      <c r="H144" s="11" t="str">
        <f>IFERROR(__xludf.DUMMYFUNCTION("TEXTJOIN(
  CHAR(10) &amp; CHAR(10),
  TRUE,
  IFERROR(FILTER(WSO!H144, LEN(WSO!H144)), """"),
  IFERROR(FILTER(MSO!H144, LEN(MSO!H144)), """"),
  IFERROR(FILTER(FH!H144, LEN(FH!H144)), """"),
  IFERROR(FILTER(MGOLF!H144, LEN(MGOLF!H144)), """"),
  IFERROR(FI"&amp;"LTER(Football!H144, LEN(Football!H144)), """"),
  IFERROR(FILTER(WVB!H144, LEN(WVB!H144)), """"),
  IFERROR(FILTER(XC!H144, LEN(XC!H144)), """"),
  IFERROR(FILTER(SWIMMING!H144, LEN(SWIMMING!H144)), """"),
  IFERROR(FILTER(WTEN!H144, LEN(WTEN!H144)), """""&amp;"),
  IFERROR(FILTER(TF!H144, LEN(TF!H144)), """"),
  IFERROR(FILTER(WGOLF!H144, LEN(WGOLF!H144)), """"),
  IFERROR(FILTER(WBB!H144, LEN(WBB!H144)), """"),
  IFERROR(FILTER(MBB!H144, LEN(MBB!H144)), """"),
  IFERROR(FILTER(WLAX!H144, LEN(WLAX!H144)), """")"&amp;",
  IFERROR(FILTER(MLAX!H144, LEN(MLAX!H144)), """"),
  IFERROR(FILTER(SOFT!H144, LEN(SOFT!H144)), """"),
  IFERROR(FILTER(BASE!H144, LEN(BASE!H144)), """"),
  IFERROR(FILTER(ESPORTS!H144, LEN(ESPORTS!H144)), """")
)
"),"")</f>
        <v/>
      </c>
      <c r="I144" s="11" t="str">
        <f>IFERROR(__xludf.DUMMYFUNCTION("TEXTJOIN(
  CHAR(10) &amp; CHAR(10),
  TRUE,
  IFERROR(ARRAYFORMULA(TEXT(FILTER(WSO!F144, LEN(WSO!F144)), ""h:mm AM/PM"")), """"),
  IFERROR(ARRAYFORMULA(TEXT(FILTER(MSO!F144, LEN(MSO!F144)), ""h:mm AM/PM"")), """"),
  IFERROR(ARRAYFORMULA(TEXT(FILTER(FH!F144"&amp;", LEN(FH!F144)), ""h:mm AM/PM"")), """"),
  IFERROR(ARRAYFORMULA(TEXT(FILTER(MGOLF!F144, LEN(MGOLF!F144)), ""h:mm AM/PM"")), """"),
  IFERROR(ARRAYFORMULA(TEXT(FILTER(Football!F144, LEN(Football!F144)), ""h:mm AM/PM"")), """"),
  IFERROR(ARRAYFORMULA(TEXT"&amp;"(FILTER(WVB!F144, LEN(WVB!F144)), ""h:mm AM/PM"")), """"),
  IFERROR(ARRAYFORMULA(TEXT(FILTER(XC!F144, LEN(XC!F144)), ""h:mm AM/PM"")), """"),
  IFERROR(ARRAYFORMULA(TEXT(FILTER(SWIMMING!F144, LEN(SWIMMING!F144)), ""h:mm AM/PM"")), """"),
  IFERROR(ARRAYF"&amp;"ORMULA(TEXT(FILTER(WTEN!F144, LEN(WTEN!F144)), ""h:mm AM/PM"")), """"),
  IFERROR(ARRAYFORMULA(TEXT(FILTER(TF!F144, LEN(TF!F144)), ""h:mm AM/PM"")), """"),
  IFERROR(ARRAYFORMULA(TEXT(FILTER(WGOLF!F144, LEN(WGOLF!F144)), ""h:mm AM/PM"")), """"),
  IFERROR"&amp;"(ARRAYFORMULA(TEXT(FILTER(WBB!F144, LEN(WBB!F144)), ""h:mm AM/PM"")), """"),
  IFERROR(ARRAYFORMULA(TEXT(FILTER(MBB!F144, LEN(MBB!F144)), ""h:mm AM/PM"")), """"),
  IFERROR(ARRAYFORMULA(TEXT(FILTER(WLAX!F144, LEN(WLAX!F144)), ""h:mm AM/PM"")), """"),
  IF"&amp;"ERROR(ARRAYFORMULA(TEXT(FILTER(MLAX!F144, LEN(MLAX!F144)), ""h:mm AM/PM"")), """"),
  IFERROR(ARRAYFORMULA(TEXT(FILTER(SOFT!F144, LEN(SOFT!F144)), ""h:mm AM/PM"")), """"),
  IFERROR(ARRAYFORMULA(TEXT(FILTER(BASE!F144, LEN(BASE!F144)), ""h:mm AM/PM"")), """&amp;"""),
  IFERROR(ARRAYFORMULA(TEXT(FILTER(ESPORTS!F144, LEN(ESPORTS!F144)), ""h:mm AM/PM"")), """")
)
"),"")</f>
        <v/>
      </c>
      <c r="J144" s="12" t="str">
        <f>IFERROR(__xludf.DUMMYFUNCTION("IFERROR(
 TEXTJOIN(
   CHAR(10) &amp; CHAR(10),
   TRUE,
   FILTER(
     FLATTEN({
       WSO!P144;
       MSO!P144;
       FH!P144;
       MGOLF!P144;
       Football!P144;
       WVB!P144;
       XC!P144;
       SWIMMING!P144;
       WTEN!P144;
       TF!P1"&amp;"44;
       WGOLF!P144;
       WBB!P144;
       MBB!P144;
       WLAX!P144;
       MLAX!P144;
       SOFT!P144;
       BASE!P144;
       ESPORTS!P144
     }),
     (FLATTEN({
       WSO!P144;
       MSO!P144;
       FH!P144;
       MGOLF!P144;
       Footb"&amp;"all!P144;
       WVB!P144;
       XC!P144;
       SWIMMING!P144;
       WTEN!P144;
       TF!P144;
       WGOLF!P144;
       WBB!P144;
       MBB!P144;
       WLAX!P144;
       MLAX!P144;
       SOFT!P144;
       BASE!P144;
       ESPORTS!P144
     }) &lt;&gt; "&amp;""""") *
     (FLATTEN({
       WSO!P144;
       MSO!P144;
       FH!P144;
       MGOLF!P144;
       Football!P144;
       WVB!P144;
       XC!P144;
       SWIMMING!P144;
       WTEN!P144;
       TF!P144;
       WGOLF!P144;
       WBB!P144;
       MBB!P144"&amp;";
       WLAX!P144;
       MLAX!P144;
       SOFT!P144;
       BASE!P144;
       ESPORTS!P144
     }) &lt;&gt; ""Status"")
   )
 ),
 """"
)
"),"")</f>
        <v/>
      </c>
    </row>
    <row r="145" ht="22.5" customHeight="1">
      <c r="A145" s="6">
        <v>144.0</v>
      </c>
      <c r="B145" s="11"/>
      <c r="C145" s="7">
        <v>46378.0</v>
      </c>
      <c r="D145" s="8" t="str">
        <f t="shared" si="1"/>
        <v>Tuesday</v>
      </c>
      <c r="E145" s="9" t="str">
        <f>TEXTJOIN(
  CHAR(10) &amp; CHAR(10),
  TRUE,
  IFERROR(WSO!E145, ""),
  IFERROR(MSO!E145, ""),
  IFERROR(FH!E145, ""),
  IFERROR(MGOLF!E145, ""),
  IFERROR(Football!E145, ""),
  IFERROR(WVB!E145, ""),
  IFERROR(XC!E145, ""),
  IFERROR(SWIMMING!E145, ""),
  IFERROR(WTEN!E145, ""),
  IFERROR(TF!E145, ""),
  IFERROR(WGOLF!E145, ""),
  IFERROR(WBB!E145, ""),
  IFERROR(MBB!E145, ""),
  IFERROR(WLAX!E145, ""),
  IFERROR(MLAX!E145, ""),
  IFERROR(SOFT!E145, ""),
  IFERROR(BASE!E145, ""),
  IFERROR(ESPORTS!E145, "")
)
</f>
        <v/>
      </c>
      <c r="F145" s="10" t="str">
        <f>IFERROR(__xludf.DUMMYFUNCTION("TEXTJOIN(
  CHAR(10) &amp; CHAR(10),
  TRUE,
  IFERROR(TEXT(FILTER(WSO!F145, LEN(WSO!F145)), ""h:mm AM/PM""), """"),
  IFERROR(TEXT(FILTER(MSO!F145, LEN(MSO!F145)), ""h:mm AM/PM""), """"),
  IFERROR(TEXT(FILTER(FH!F145, LEN(FH!F145)), ""h:mm AM/PM""), """"),
"&amp;"  IFERROR(TEXT(FILTER(MGOLF!F145, LEN(MGOLF!F145)), ""h:mm AM/PM""), """"),
  IFERROR(TEXT(FILTER(Football!F145, LEN(Football!F145)), ""h:mm AM/PM""), """"),
  IFERROR(TEXT(FILTER(WVB!F145, LEN(WVB!F145)), ""h:mm AM/PM""), """"),
  IFERROR(TEXT(FILTER(XC!"&amp;"F145, LEN(XC!F145)), ""h:mm AM/PM""), """"),
  IFERROR(TEXT(FILTER(SWIMMING!F145, LEN(SWIMMING!F145)), ""h:mm AM/PM""), """"),
  IFERROR(TEXT(FILTER(WTEN!F145, LEN(WTEN!F145)), ""h:mm AM/PM""), """"),
  IFERROR(TEXT(FILTER(TF!F145, LEN(TF!F145)), ""h:mm A"&amp;"M/PM""), """"),
  IFERROR(TEXT(FILTER(WGOLF!F145, LEN(WGOLF!F145)), ""h:mm AM/PM""), """"),
  IFERROR(TEXT(FILTER(WBB!F145, LEN(WBB!F145)), ""h:mm AM/PM""), """"),
  IFERROR(TEXT(FILTER(MBB!F145, LEN(MBB!F145)), ""h:mm AM/PM""), """"),
  IFERROR(TEXT(FILT"&amp;"ER(WLAX!F145, LEN(WLAX!F145)), ""h:mm AM/PM""), """"),
  IFERROR(TEXT(FILTER(MLAX!F145, LEN(MLAX!F145)), ""h:mm AM/PM""), """"),
  IFERROR(TEXT(FILTER(SOFT!F145, LEN(SOFT!F145)), ""h:mm AM/PM""), """"),
  IFERROR(TEXT(FILTER(BASE!F145, LEN(BASE!F145)), """&amp;"h:mm AM/PM""), """"),
  IFERROR(TEXT(FILTER(ESPORTS!F145, LEN(ESPORTS!F145)), ""h:mm AM/PM""), """")
)
"),"")</f>
        <v/>
      </c>
      <c r="G145" s="11" t="str">
        <f>IFERROR(__xludf.DUMMYFUNCTION("TEXTJOIN(
  CHAR(10) &amp; CHAR(10),
  TRUE,
  IFERROR(FILTER(WSO!G145, LEN(WSO!G145)), """"),
  IFERROR(FILTER(MSO!G145, LEN(MSO!G145)), """"),
  IFERROR(FILTER(FH!G145, LEN(FH!G145)), """"),
  IFERROR(FILTER(MGOLF!G145, LEN(MGOLF!G145)), """"),
  IFERROR(FI"&amp;"LTER(Football!G145, LEN(Football!G145)), """"),
  IFERROR(FILTER(WVB!G145, LEN(WVB!G145)), """"),
  IFERROR(FILTER(XC!G145, LEN(XC!G145)), """"),
  IFERROR(FILTER(SWIMMING!G145, LEN(SWIMMING!G145)), """"),
  IFERROR(FILTER(WTEN!G145, LEN(WTEN!G145)), """""&amp;"),
  IFERROR(FILTER(TF!G145, LEN(TF!G145)), """"),
  IFERROR(FILTER(WGOLF!G145:G1000, LEN(WGOLF!G145)), """"),
  IFERROR(FILTER(WBB!G145, LEN(WBB!G145)), """"),
  IFERROR(FILTER(MBB!G145, LEN(MBB!G145)), """"),
  IFERROR(FILTER(WLAX!G145, LEN(WLAX!G145)),"&amp;" """"),
  IFERROR(FILTER(MLAX!G145, LEN(MLAX!G145)), """"),
  IFERROR(FILTER(SOFT!G145, LEN(SOFT!G145)), """"),
  IFERROR(FILTER(BASE!G145, LEN(BASE!G145)), """"),
  IFERROR(FILTER(ESPORTS!G145, LEN(ESPORTS!G145)), """")
)
"),"")</f>
        <v/>
      </c>
      <c r="H145" s="11" t="str">
        <f>IFERROR(__xludf.DUMMYFUNCTION("TEXTJOIN(
  CHAR(10) &amp; CHAR(10),
  TRUE,
  IFERROR(FILTER(WSO!H145, LEN(WSO!H145)), """"),
  IFERROR(FILTER(MSO!H145, LEN(MSO!H145)), """"),
  IFERROR(FILTER(FH!H145, LEN(FH!H145)), """"),
  IFERROR(FILTER(MGOLF!H145, LEN(MGOLF!H145)), """"),
  IFERROR(FI"&amp;"LTER(Football!H145, LEN(Football!H145)), """"),
  IFERROR(FILTER(WVB!H145, LEN(WVB!H145)), """"),
  IFERROR(FILTER(XC!H145, LEN(XC!H145)), """"),
  IFERROR(FILTER(SWIMMING!H145, LEN(SWIMMING!H145)), """"),
  IFERROR(FILTER(WTEN!H145, LEN(WTEN!H145)), """""&amp;"),
  IFERROR(FILTER(TF!H145, LEN(TF!H145)), """"),
  IFERROR(FILTER(WGOLF!H145, LEN(WGOLF!H145)), """"),
  IFERROR(FILTER(WBB!H145, LEN(WBB!H145)), """"),
  IFERROR(FILTER(MBB!H145, LEN(MBB!H145)), """"),
  IFERROR(FILTER(WLAX!H145, LEN(WLAX!H145)), """")"&amp;",
  IFERROR(FILTER(MLAX!H145, LEN(MLAX!H145)), """"),
  IFERROR(FILTER(SOFT!H145, LEN(SOFT!H145)), """"),
  IFERROR(FILTER(BASE!H145, LEN(BASE!H145)), """"),
  IFERROR(FILTER(ESPORTS!H145, LEN(ESPORTS!H145)), """")
)
"),"")</f>
        <v/>
      </c>
      <c r="I145" s="11" t="str">
        <f>IFERROR(__xludf.DUMMYFUNCTION("TEXTJOIN(
  CHAR(10) &amp; CHAR(10),
  TRUE,
  IFERROR(ARRAYFORMULA(TEXT(FILTER(WSO!F145, LEN(WSO!F145)), ""h:mm AM/PM"")), """"),
  IFERROR(ARRAYFORMULA(TEXT(FILTER(MSO!F145, LEN(MSO!F145)), ""h:mm AM/PM"")), """"),
  IFERROR(ARRAYFORMULA(TEXT(FILTER(FH!F145"&amp;", LEN(FH!F145)), ""h:mm AM/PM"")), """"),
  IFERROR(ARRAYFORMULA(TEXT(FILTER(MGOLF!F145, LEN(MGOLF!F145)), ""h:mm AM/PM"")), """"),
  IFERROR(ARRAYFORMULA(TEXT(FILTER(Football!F145, LEN(Football!F145)), ""h:mm AM/PM"")), """"),
  IFERROR(ARRAYFORMULA(TEXT"&amp;"(FILTER(WVB!F145, LEN(WVB!F145)), ""h:mm AM/PM"")), """"),
  IFERROR(ARRAYFORMULA(TEXT(FILTER(XC!F145, LEN(XC!F145)), ""h:mm AM/PM"")), """"),
  IFERROR(ARRAYFORMULA(TEXT(FILTER(SWIMMING!F145, LEN(SWIMMING!F145)), ""h:mm AM/PM"")), """"),
  IFERROR(ARRAYF"&amp;"ORMULA(TEXT(FILTER(WTEN!F145, LEN(WTEN!F145)), ""h:mm AM/PM"")), """"),
  IFERROR(ARRAYFORMULA(TEXT(FILTER(TF!F145, LEN(TF!F145)), ""h:mm AM/PM"")), """"),
  IFERROR(ARRAYFORMULA(TEXT(FILTER(WGOLF!F145, LEN(WGOLF!F145)), ""h:mm AM/PM"")), """"),
  IFERROR"&amp;"(ARRAYFORMULA(TEXT(FILTER(WBB!F145, LEN(WBB!F145)), ""h:mm AM/PM"")), """"),
  IFERROR(ARRAYFORMULA(TEXT(FILTER(MBB!F145, LEN(MBB!F145)), ""h:mm AM/PM"")), """"),
  IFERROR(ARRAYFORMULA(TEXT(FILTER(WLAX!F145, LEN(WLAX!F145)), ""h:mm AM/PM"")), """"),
  IF"&amp;"ERROR(ARRAYFORMULA(TEXT(FILTER(MLAX!F145, LEN(MLAX!F145)), ""h:mm AM/PM"")), """"),
  IFERROR(ARRAYFORMULA(TEXT(FILTER(SOFT!F145, LEN(SOFT!F145)), ""h:mm AM/PM"")), """"),
  IFERROR(ARRAYFORMULA(TEXT(FILTER(BASE!F145, LEN(BASE!F145)), ""h:mm AM/PM"")), """&amp;"""),
  IFERROR(ARRAYFORMULA(TEXT(FILTER(ESPORTS!F145, LEN(ESPORTS!F145)), ""h:mm AM/PM"")), """")
)
"),"")</f>
        <v/>
      </c>
      <c r="J145" s="12" t="str">
        <f>IFERROR(__xludf.DUMMYFUNCTION("IFERROR(
 TEXTJOIN(
   CHAR(10) &amp; CHAR(10),
   TRUE,
   FILTER(
     FLATTEN({
       WSO!P145;
       MSO!P145;
       FH!P145;
       MGOLF!P145;
       Football!P145;
       WVB!P145;
       XC!P145;
       SWIMMING!P145;
       WTEN!P145;
       TF!P1"&amp;"45;
       WGOLF!P145;
       WBB!P145;
       MBB!P145;
       WLAX!P145;
       MLAX!P145;
       SOFT!P145;
       BASE!P145;
       ESPORTS!P145
     }),
     (FLATTEN({
       WSO!P145;
       MSO!P145;
       FH!P145;
       MGOLF!P145;
       Footb"&amp;"all!P145;
       WVB!P145;
       XC!P145;
       SWIMMING!P145;
       WTEN!P145;
       TF!P145;
       WGOLF!P145;
       WBB!P145;
       MBB!P145;
       WLAX!P145;
       MLAX!P145;
       SOFT!P145;
       BASE!P145;
       ESPORTS!P145
     }) &lt;&gt; "&amp;""""") *
     (FLATTEN({
       WSO!P145;
       MSO!P145;
       FH!P145;
       MGOLF!P145;
       Football!P145;
       WVB!P145;
       XC!P145;
       SWIMMING!P145;
       WTEN!P145;
       TF!P145;
       WGOLF!P145;
       WBB!P145;
       MBB!P145"&amp;";
       WLAX!P145;
       MLAX!P145;
       SOFT!P145;
       BASE!P145;
       ESPORTS!P145
     }) &lt;&gt; ""Status"")
   )
 ),
 """"
)
"),"")</f>
        <v/>
      </c>
    </row>
    <row r="146" ht="22.5" customHeight="1">
      <c r="A146" s="6">
        <v>145.0</v>
      </c>
      <c r="B146" s="11"/>
      <c r="C146" s="7">
        <v>46379.0</v>
      </c>
      <c r="D146" s="8" t="str">
        <f t="shared" si="1"/>
        <v>Wednesday</v>
      </c>
      <c r="E146" s="9" t="str">
        <f>TEXTJOIN(
  CHAR(10) &amp; CHAR(10),
  TRUE,
  IFERROR(WSO!E146, ""),
  IFERROR(MSO!E146, ""),
  IFERROR(FH!E146, ""),
  IFERROR(MGOLF!E146, ""),
  IFERROR(Football!E146, ""),
  IFERROR(WVB!E146, ""),
  IFERROR(XC!E146, ""),
  IFERROR(SWIMMING!E146, ""),
  IFERROR(WTEN!E146, ""),
  IFERROR(TF!E146, ""),
  IFERROR(WGOLF!E146, ""),
  IFERROR(WBB!E146, ""),
  IFERROR(MBB!E146, ""),
  IFERROR(WLAX!E146, ""),
  IFERROR(MLAX!E146, ""),
  IFERROR(SOFT!E146, ""),
  IFERROR(BASE!E146, ""),
  IFERROR(ESPORTS!E146, "")
)
</f>
        <v/>
      </c>
      <c r="F146" s="10" t="str">
        <f>IFERROR(__xludf.DUMMYFUNCTION("TEXTJOIN(
  CHAR(10) &amp; CHAR(10),
  TRUE,
  IFERROR(TEXT(FILTER(WSO!F146, LEN(WSO!F146)), ""h:mm AM/PM""), """"),
  IFERROR(TEXT(FILTER(MSO!F146, LEN(MSO!F146)), ""h:mm AM/PM""), """"),
  IFERROR(TEXT(FILTER(FH!F146, LEN(FH!F146)), ""h:mm AM/PM""), """"),
"&amp;"  IFERROR(TEXT(FILTER(MGOLF!F146, LEN(MGOLF!F146)), ""h:mm AM/PM""), """"),
  IFERROR(TEXT(FILTER(Football!F146, LEN(Football!F146)), ""h:mm AM/PM""), """"),
  IFERROR(TEXT(FILTER(WVB!F146, LEN(WVB!F146)), ""h:mm AM/PM""), """"),
  IFERROR(TEXT(FILTER(XC!"&amp;"F146, LEN(XC!F146)), ""h:mm AM/PM""), """"),
  IFERROR(TEXT(FILTER(SWIMMING!F146, LEN(SWIMMING!F146)), ""h:mm AM/PM""), """"),
  IFERROR(TEXT(FILTER(WTEN!F146, LEN(WTEN!F146)), ""h:mm AM/PM""), """"),
  IFERROR(TEXT(FILTER(TF!F146, LEN(TF!F146)), ""h:mm A"&amp;"M/PM""), """"),
  IFERROR(TEXT(FILTER(WGOLF!F146, LEN(WGOLF!F146)), ""h:mm AM/PM""), """"),
  IFERROR(TEXT(FILTER(WBB!F146, LEN(WBB!F146)), ""h:mm AM/PM""), """"),
  IFERROR(TEXT(FILTER(MBB!F146, LEN(MBB!F146)), ""h:mm AM/PM""), """"),
  IFERROR(TEXT(FILT"&amp;"ER(WLAX!F146, LEN(WLAX!F146)), ""h:mm AM/PM""), """"),
  IFERROR(TEXT(FILTER(MLAX!F146, LEN(MLAX!F146)), ""h:mm AM/PM""), """"),
  IFERROR(TEXT(FILTER(SOFT!F146, LEN(SOFT!F146)), ""h:mm AM/PM""), """"),
  IFERROR(TEXT(FILTER(BASE!F146, LEN(BASE!F146)), """&amp;"h:mm AM/PM""), """"),
  IFERROR(TEXT(FILTER(ESPORTS!F146, LEN(ESPORTS!F146)), ""h:mm AM/PM""), """")
)
"),"")</f>
        <v/>
      </c>
      <c r="G146" s="11" t="str">
        <f>IFERROR(__xludf.DUMMYFUNCTION("TEXTJOIN(
  CHAR(10) &amp; CHAR(10),
  TRUE,
  IFERROR(FILTER(WSO!G146, LEN(WSO!G146)), """"),
  IFERROR(FILTER(MSO!G146, LEN(MSO!G146)), """"),
  IFERROR(FILTER(FH!G146, LEN(FH!G146)), """"),
  IFERROR(FILTER(MGOLF!G146, LEN(MGOLF!G146)), """"),
  IFERROR(FI"&amp;"LTER(Football!G146, LEN(Football!G146)), """"),
  IFERROR(FILTER(WVB!G146, LEN(WVB!G146)), """"),
  IFERROR(FILTER(XC!G146, LEN(XC!G146)), """"),
  IFERROR(FILTER(SWIMMING!G146, LEN(SWIMMING!G146)), """"),
  IFERROR(FILTER(WTEN!G146, LEN(WTEN!G146)), """""&amp;"),
  IFERROR(FILTER(TF!G146, LEN(TF!G146)), """"),
  IFERROR(FILTER(WGOLF!G146:G1000, LEN(WGOLF!G146)), """"),
  IFERROR(FILTER(WBB!G146, LEN(WBB!G146)), """"),
  IFERROR(FILTER(MBB!G146, LEN(MBB!G146)), """"),
  IFERROR(FILTER(WLAX!G146, LEN(WLAX!G146)),"&amp;" """"),
  IFERROR(FILTER(MLAX!G146, LEN(MLAX!G146)), """"),
  IFERROR(FILTER(SOFT!G146, LEN(SOFT!G146)), """"),
  IFERROR(FILTER(BASE!G146, LEN(BASE!G146)), """"),
  IFERROR(FILTER(ESPORTS!G146, LEN(ESPORTS!G146)), """")
)
"),"")</f>
        <v/>
      </c>
      <c r="H146" s="11" t="str">
        <f>IFERROR(__xludf.DUMMYFUNCTION("TEXTJOIN(
  CHAR(10) &amp; CHAR(10),
  TRUE,
  IFERROR(FILTER(WSO!H146, LEN(WSO!H146)), """"),
  IFERROR(FILTER(MSO!H146, LEN(MSO!H146)), """"),
  IFERROR(FILTER(FH!H146, LEN(FH!H146)), """"),
  IFERROR(FILTER(MGOLF!H146, LEN(MGOLF!H146)), """"),
  IFERROR(FI"&amp;"LTER(Football!H146, LEN(Football!H146)), """"),
  IFERROR(FILTER(WVB!H146, LEN(WVB!H146)), """"),
  IFERROR(FILTER(XC!H146, LEN(XC!H146)), """"),
  IFERROR(FILTER(SWIMMING!H146, LEN(SWIMMING!H146)), """"),
  IFERROR(FILTER(WTEN!H146, LEN(WTEN!H146)), """""&amp;"),
  IFERROR(FILTER(TF!H146, LEN(TF!H146)), """"),
  IFERROR(FILTER(WGOLF!H146, LEN(WGOLF!H146)), """"),
  IFERROR(FILTER(WBB!H146, LEN(WBB!H146)), """"),
  IFERROR(FILTER(MBB!H146, LEN(MBB!H146)), """"),
  IFERROR(FILTER(WLAX!H146, LEN(WLAX!H146)), """")"&amp;",
  IFERROR(FILTER(MLAX!H146, LEN(MLAX!H146)), """"),
  IFERROR(FILTER(SOFT!H146, LEN(SOFT!H146)), """"),
  IFERROR(FILTER(BASE!H146, LEN(BASE!H146)), """"),
  IFERROR(FILTER(ESPORTS!H146, LEN(ESPORTS!H146)), """")
)
"),"")</f>
        <v/>
      </c>
      <c r="I146" s="11" t="str">
        <f>IFERROR(__xludf.DUMMYFUNCTION("TEXTJOIN(
  CHAR(10) &amp; CHAR(10),
  TRUE,
  IFERROR(ARRAYFORMULA(TEXT(FILTER(WSO!F146, LEN(WSO!F146)), ""h:mm AM/PM"")), """"),
  IFERROR(ARRAYFORMULA(TEXT(FILTER(MSO!F146, LEN(MSO!F146)), ""h:mm AM/PM"")), """"),
  IFERROR(ARRAYFORMULA(TEXT(FILTER(FH!F146"&amp;", LEN(FH!F146)), ""h:mm AM/PM"")), """"),
  IFERROR(ARRAYFORMULA(TEXT(FILTER(MGOLF!F146, LEN(MGOLF!F146)), ""h:mm AM/PM"")), """"),
  IFERROR(ARRAYFORMULA(TEXT(FILTER(Football!F146, LEN(Football!F146)), ""h:mm AM/PM"")), """"),
  IFERROR(ARRAYFORMULA(TEXT"&amp;"(FILTER(WVB!F146, LEN(WVB!F146)), ""h:mm AM/PM"")), """"),
  IFERROR(ARRAYFORMULA(TEXT(FILTER(XC!F146, LEN(XC!F146)), ""h:mm AM/PM"")), """"),
  IFERROR(ARRAYFORMULA(TEXT(FILTER(SWIMMING!F146, LEN(SWIMMING!F146)), ""h:mm AM/PM"")), """"),
  IFERROR(ARRAYF"&amp;"ORMULA(TEXT(FILTER(WTEN!F146, LEN(WTEN!F146)), ""h:mm AM/PM"")), """"),
  IFERROR(ARRAYFORMULA(TEXT(FILTER(TF!F146, LEN(TF!F146)), ""h:mm AM/PM"")), """"),
  IFERROR(ARRAYFORMULA(TEXT(FILTER(WGOLF!F146, LEN(WGOLF!F146)), ""h:mm AM/PM"")), """"),
  IFERROR"&amp;"(ARRAYFORMULA(TEXT(FILTER(WBB!F146, LEN(WBB!F146)), ""h:mm AM/PM"")), """"),
  IFERROR(ARRAYFORMULA(TEXT(FILTER(MBB!F146, LEN(MBB!F146)), ""h:mm AM/PM"")), """"),
  IFERROR(ARRAYFORMULA(TEXT(FILTER(WLAX!F146, LEN(WLAX!F146)), ""h:mm AM/PM"")), """"),
  IF"&amp;"ERROR(ARRAYFORMULA(TEXT(FILTER(MLAX!F146, LEN(MLAX!F146)), ""h:mm AM/PM"")), """"),
  IFERROR(ARRAYFORMULA(TEXT(FILTER(SOFT!F146, LEN(SOFT!F146)), ""h:mm AM/PM"")), """"),
  IFERROR(ARRAYFORMULA(TEXT(FILTER(BASE!F146, LEN(BASE!F146)), ""h:mm AM/PM"")), """&amp;"""),
  IFERROR(ARRAYFORMULA(TEXT(FILTER(ESPORTS!F146, LEN(ESPORTS!F146)), ""h:mm AM/PM"")), """")
)
"),"")</f>
        <v/>
      </c>
      <c r="J146" s="12" t="str">
        <f>IFERROR(__xludf.DUMMYFUNCTION("IFERROR(
 TEXTJOIN(
   CHAR(10) &amp; CHAR(10),
   TRUE,
   FILTER(
     FLATTEN({
       WSO!P146;
       MSO!P146;
       FH!P146;
       MGOLF!P146;
       Football!P146;
       WVB!P146;
       XC!P146;
       SWIMMING!P146;
       WTEN!P146;
       TF!P1"&amp;"46;
       WGOLF!P146;
       WBB!P146;
       MBB!P146;
       WLAX!P146;
       MLAX!P146;
       SOFT!P146;
       BASE!P146;
       ESPORTS!P146
     }),
     (FLATTEN({
       WSO!P146;
       MSO!P146;
       FH!P146;
       MGOLF!P146;
       Footb"&amp;"all!P146;
       WVB!P146;
       XC!P146;
       SWIMMING!P146;
       WTEN!P146;
       TF!P146;
       WGOLF!P146;
       WBB!P146;
       MBB!P146;
       WLAX!P146;
       MLAX!P146;
       SOFT!P146;
       BASE!P146;
       ESPORTS!P146
     }) &lt;&gt; "&amp;""""") *
     (FLATTEN({
       WSO!P146;
       MSO!P146;
       FH!P146;
       MGOLF!P146;
       Football!P146;
       WVB!P146;
       XC!P146;
       SWIMMING!P146;
       WTEN!P146;
       TF!P146;
       WGOLF!P146;
       WBB!P146;
       MBB!P146"&amp;";
       WLAX!P146;
       MLAX!P146;
       SOFT!P146;
       BASE!P146;
       ESPORTS!P146
     }) &lt;&gt; ""Status"")
   )
 ),
 """"
)
"),"")</f>
        <v/>
      </c>
    </row>
    <row r="147" ht="22.5" customHeight="1">
      <c r="A147" s="6">
        <v>146.0</v>
      </c>
      <c r="B147" s="11"/>
      <c r="C147" s="7">
        <v>46380.0</v>
      </c>
      <c r="D147" s="8" t="str">
        <f t="shared" si="1"/>
        <v>Thursday</v>
      </c>
      <c r="E147" s="9" t="str">
        <f>TEXTJOIN(
  CHAR(10) &amp; CHAR(10),
  TRUE,
  IFERROR(WSO!E147, ""),
  IFERROR(MSO!E147, ""),
  IFERROR(FH!E147, ""),
  IFERROR(MGOLF!E147, ""),
  IFERROR(Football!E147, ""),
  IFERROR(WVB!E147, ""),
  IFERROR(XC!E147, ""),
  IFERROR(SWIMMING!E147, ""),
  IFERROR(WTEN!E147, ""),
  IFERROR(TF!E147, ""),
  IFERROR(WGOLF!E147, ""),
  IFERROR(WBB!E147, ""),
  IFERROR(MBB!E147, ""),
  IFERROR(WLAX!E147, ""),
  IFERROR(MLAX!E147, ""),
  IFERROR(SOFT!E147, ""),
  IFERROR(BASE!E147, ""),
  IFERROR(ESPORTS!E147, "")
)
</f>
        <v/>
      </c>
      <c r="F147" s="10" t="str">
        <f>IFERROR(__xludf.DUMMYFUNCTION("TEXTJOIN(
  CHAR(10) &amp; CHAR(10),
  TRUE,
  IFERROR(TEXT(FILTER(WSO!F147, LEN(WSO!F147)), ""h:mm AM/PM""), """"),
  IFERROR(TEXT(FILTER(MSO!F147, LEN(MSO!F147)), ""h:mm AM/PM""), """"),
  IFERROR(TEXT(FILTER(FH!F147, LEN(FH!F147)), ""h:mm AM/PM""), """"),
"&amp;"  IFERROR(TEXT(FILTER(MGOLF!F147, LEN(MGOLF!F147)), ""h:mm AM/PM""), """"),
  IFERROR(TEXT(FILTER(Football!F147, LEN(Football!F147)), ""h:mm AM/PM""), """"),
  IFERROR(TEXT(FILTER(WVB!F147, LEN(WVB!F147)), ""h:mm AM/PM""), """"),
  IFERROR(TEXT(FILTER(XC!"&amp;"F147, LEN(XC!F147)), ""h:mm AM/PM""), """"),
  IFERROR(TEXT(FILTER(SWIMMING!F147, LEN(SWIMMING!F147)), ""h:mm AM/PM""), """"),
  IFERROR(TEXT(FILTER(WTEN!F147, LEN(WTEN!F147)), ""h:mm AM/PM""), """"),
  IFERROR(TEXT(FILTER(TF!F147, LEN(TF!F147)), ""h:mm A"&amp;"M/PM""), """"),
  IFERROR(TEXT(FILTER(WGOLF!F147, LEN(WGOLF!F147)), ""h:mm AM/PM""), """"),
  IFERROR(TEXT(FILTER(WBB!F147, LEN(WBB!F147)), ""h:mm AM/PM""), """"),
  IFERROR(TEXT(FILTER(MBB!F147, LEN(MBB!F147)), ""h:mm AM/PM""), """"),
  IFERROR(TEXT(FILT"&amp;"ER(WLAX!F147, LEN(WLAX!F147)), ""h:mm AM/PM""), """"),
  IFERROR(TEXT(FILTER(MLAX!F147, LEN(MLAX!F147)), ""h:mm AM/PM""), """"),
  IFERROR(TEXT(FILTER(SOFT!F147, LEN(SOFT!F147)), ""h:mm AM/PM""), """"),
  IFERROR(TEXT(FILTER(BASE!F147, LEN(BASE!F147)), """&amp;"h:mm AM/PM""), """"),
  IFERROR(TEXT(FILTER(ESPORTS!F147, LEN(ESPORTS!F147)), ""h:mm AM/PM""), """")
)
"),"")</f>
        <v/>
      </c>
      <c r="G147" s="11" t="str">
        <f>IFERROR(__xludf.DUMMYFUNCTION("TEXTJOIN(
  CHAR(10) &amp; CHAR(10),
  TRUE,
  IFERROR(FILTER(WSO!G147, LEN(WSO!G147)), """"),
  IFERROR(FILTER(MSO!G147, LEN(MSO!G147)), """"),
  IFERROR(FILTER(FH!G147, LEN(FH!G147)), """"),
  IFERROR(FILTER(MGOLF!G147, LEN(MGOLF!G147)), """"),
  IFERROR(FI"&amp;"LTER(Football!G147, LEN(Football!G147)), """"),
  IFERROR(FILTER(WVB!G147, LEN(WVB!G147)), """"),
  IFERROR(FILTER(XC!G147, LEN(XC!G147)), """"),
  IFERROR(FILTER(SWIMMING!G147, LEN(SWIMMING!G147)), """"),
  IFERROR(FILTER(WTEN!G147, LEN(WTEN!G147)), """""&amp;"),
  IFERROR(FILTER(TF!G147, LEN(TF!G147)), """"),
  IFERROR(FILTER(WGOLF!G147:G1000, LEN(WGOLF!G147)), """"),
  IFERROR(FILTER(WBB!G147, LEN(WBB!G147)), """"),
  IFERROR(FILTER(MBB!G147, LEN(MBB!G147)), """"),
  IFERROR(FILTER(WLAX!G147, LEN(WLAX!G147)),"&amp;" """"),
  IFERROR(FILTER(MLAX!G147, LEN(MLAX!G147)), """"),
  IFERROR(FILTER(SOFT!G147, LEN(SOFT!G147)), """"),
  IFERROR(FILTER(BASE!G147, LEN(BASE!G147)), """"),
  IFERROR(FILTER(ESPORTS!G147, LEN(ESPORTS!G147)), """")
)
"),"")</f>
        <v/>
      </c>
      <c r="H147" s="11" t="str">
        <f>IFERROR(__xludf.DUMMYFUNCTION("TEXTJOIN(
  CHAR(10) &amp; CHAR(10),
  TRUE,
  IFERROR(FILTER(WSO!H147, LEN(WSO!H147)), """"),
  IFERROR(FILTER(MSO!H147, LEN(MSO!H147)), """"),
  IFERROR(FILTER(FH!H147, LEN(FH!H147)), """"),
  IFERROR(FILTER(MGOLF!H147, LEN(MGOLF!H147)), """"),
  IFERROR(FI"&amp;"LTER(Football!H147, LEN(Football!H147)), """"),
  IFERROR(FILTER(WVB!H147, LEN(WVB!H147)), """"),
  IFERROR(FILTER(XC!H147, LEN(XC!H147)), """"),
  IFERROR(FILTER(SWIMMING!H147, LEN(SWIMMING!H147)), """"),
  IFERROR(FILTER(WTEN!H147, LEN(WTEN!H147)), """""&amp;"),
  IFERROR(FILTER(TF!H147, LEN(TF!H147)), """"),
  IFERROR(FILTER(WGOLF!H147, LEN(WGOLF!H147)), """"),
  IFERROR(FILTER(WBB!H147, LEN(WBB!H147)), """"),
  IFERROR(FILTER(MBB!H147, LEN(MBB!H147)), """"),
  IFERROR(FILTER(WLAX!H147, LEN(WLAX!H147)), """")"&amp;",
  IFERROR(FILTER(MLAX!H147, LEN(MLAX!H147)), """"),
  IFERROR(FILTER(SOFT!H147, LEN(SOFT!H147)), """"),
  IFERROR(FILTER(BASE!H147, LEN(BASE!H147)), """"),
  IFERROR(FILTER(ESPORTS!H147, LEN(ESPORTS!H147)), """")
)
"),"")</f>
        <v/>
      </c>
      <c r="I147" s="11" t="str">
        <f>IFERROR(__xludf.DUMMYFUNCTION("TEXTJOIN(
  CHAR(10) &amp; CHAR(10),
  TRUE,
  IFERROR(ARRAYFORMULA(TEXT(FILTER(WSO!F147, LEN(WSO!F147)), ""h:mm AM/PM"")), """"),
  IFERROR(ARRAYFORMULA(TEXT(FILTER(MSO!F147, LEN(MSO!F147)), ""h:mm AM/PM"")), """"),
  IFERROR(ARRAYFORMULA(TEXT(FILTER(FH!F147"&amp;", LEN(FH!F147)), ""h:mm AM/PM"")), """"),
  IFERROR(ARRAYFORMULA(TEXT(FILTER(MGOLF!F147, LEN(MGOLF!F147)), ""h:mm AM/PM"")), """"),
  IFERROR(ARRAYFORMULA(TEXT(FILTER(Football!F147, LEN(Football!F147)), ""h:mm AM/PM"")), """"),
  IFERROR(ARRAYFORMULA(TEXT"&amp;"(FILTER(WVB!F147, LEN(WVB!F147)), ""h:mm AM/PM"")), """"),
  IFERROR(ARRAYFORMULA(TEXT(FILTER(XC!F147, LEN(XC!F147)), ""h:mm AM/PM"")), """"),
  IFERROR(ARRAYFORMULA(TEXT(FILTER(SWIMMING!F147, LEN(SWIMMING!F147)), ""h:mm AM/PM"")), """"),
  IFERROR(ARRAYF"&amp;"ORMULA(TEXT(FILTER(WTEN!F147, LEN(WTEN!F147)), ""h:mm AM/PM"")), """"),
  IFERROR(ARRAYFORMULA(TEXT(FILTER(TF!F147, LEN(TF!F147)), ""h:mm AM/PM"")), """"),
  IFERROR(ARRAYFORMULA(TEXT(FILTER(WGOLF!F147, LEN(WGOLF!F147)), ""h:mm AM/PM"")), """"),
  IFERROR"&amp;"(ARRAYFORMULA(TEXT(FILTER(WBB!F147, LEN(WBB!F147)), ""h:mm AM/PM"")), """"),
  IFERROR(ARRAYFORMULA(TEXT(FILTER(MBB!F147, LEN(MBB!F147)), ""h:mm AM/PM"")), """"),
  IFERROR(ARRAYFORMULA(TEXT(FILTER(WLAX!F147, LEN(WLAX!F147)), ""h:mm AM/PM"")), """"),
  IF"&amp;"ERROR(ARRAYFORMULA(TEXT(FILTER(MLAX!F147, LEN(MLAX!F147)), ""h:mm AM/PM"")), """"),
  IFERROR(ARRAYFORMULA(TEXT(FILTER(SOFT!F147, LEN(SOFT!F147)), ""h:mm AM/PM"")), """"),
  IFERROR(ARRAYFORMULA(TEXT(FILTER(BASE!F147, LEN(BASE!F147)), ""h:mm AM/PM"")), """&amp;"""),
  IFERROR(ARRAYFORMULA(TEXT(FILTER(ESPORTS!F147, LEN(ESPORTS!F147)), ""h:mm AM/PM"")), """")
)
"),"")</f>
        <v/>
      </c>
      <c r="J147" s="12" t="str">
        <f>IFERROR(__xludf.DUMMYFUNCTION("IFERROR(
 TEXTJOIN(
   CHAR(10) &amp; CHAR(10),
   TRUE,
   FILTER(
     FLATTEN({
       WSO!P147;
       MSO!P147;
       FH!P147;
       MGOLF!P147;
       Football!P147;
       WVB!P147;
       XC!P147;
       SWIMMING!P147;
       WTEN!P147;
       TF!P1"&amp;"47;
       WGOLF!P147;
       WBB!P147;
       MBB!P147;
       WLAX!P147;
       MLAX!P147;
       SOFT!P147;
       BASE!P147;
       ESPORTS!P147
     }),
     (FLATTEN({
       WSO!P147;
       MSO!P147;
       FH!P147;
       MGOLF!P147;
       Footb"&amp;"all!P147;
       WVB!P147;
       XC!P147;
       SWIMMING!P147;
       WTEN!P147;
       TF!P147;
       WGOLF!P147;
       WBB!P147;
       MBB!P147;
       WLAX!P147;
       MLAX!P147;
       SOFT!P147;
       BASE!P147;
       ESPORTS!P147
     }) &lt;&gt; "&amp;""""") *
     (FLATTEN({
       WSO!P147;
       MSO!P147;
       FH!P147;
       MGOLF!P147;
       Football!P147;
       WVB!P147;
       XC!P147;
       SWIMMING!P147;
       WTEN!P147;
       TF!P147;
       WGOLF!P147;
       WBB!P147;
       MBB!P147"&amp;";
       WLAX!P147;
       MLAX!P147;
       SOFT!P147;
       BASE!P147;
       ESPORTS!P147
     }) &lt;&gt; ""Status"")
   )
 ),
 """"
)
"),"")</f>
        <v/>
      </c>
    </row>
    <row r="148" ht="22.5" customHeight="1">
      <c r="A148" s="6">
        <v>147.0</v>
      </c>
      <c r="B148" s="11"/>
      <c r="C148" s="7">
        <v>46381.0</v>
      </c>
      <c r="D148" s="8" t="str">
        <f t="shared" si="1"/>
        <v>Friday</v>
      </c>
      <c r="E148" s="9" t="str">
        <f>TEXTJOIN(
  CHAR(10) &amp; CHAR(10),
  TRUE,
  IFERROR(WSO!E148, ""),
  IFERROR(MSO!E148, ""),
  IFERROR(FH!E148, ""),
  IFERROR(MGOLF!E148, ""),
  IFERROR(Football!E148, ""),
  IFERROR(WVB!E148, ""),
  IFERROR(XC!E148, ""),
  IFERROR(SWIMMING!E148, ""),
  IFERROR(WTEN!E148, ""),
  IFERROR(TF!E148, ""),
  IFERROR(WGOLF!E148, ""),
  IFERROR(WBB!E148, ""),
  IFERROR(MBB!E148, ""),
  IFERROR(WLAX!E148, ""),
  IFERROR(MLAX!E148, ""),
  IFERROR(SOFT!E148, ""),
  IFERROR(BASE!E148, ""),
  IFERROR(ESPORTS!E148, "")
)
</f>
        <v/>
      </c>
      <c r="F148" s="10" t="str">
        <f>IFERROR(__xludf.DUMMYFUNCTION("TEXTJOIN(
  CHAR(10) &amp; CHAR(10),
  TRUE,
  IFERROR(TEXT(FILTER(WSO!F148, LEN(WSO!F148)), ""h:mm AM/PM""), """"),
  IFERROR(TEXT(FILTER(MSO!F148, LEN(MSO!F148)), ""h:mm AM/PM""), """"),
  IFERROR(TEXT(FILTER(FH!F148, LEN(FH!F148)), ""h:mm AM/PM""), """"),
"&amp;"  IFERROR(TEXT(FILTER(MGOLF!F148, LEN(MGOLF!F148)), ""h:mm AM/PM""), """"),
  IFERROR(TEXT(FILTER(Football!F148, LEN(Football!F148)), ""h:mm AM/PM""), """"),
  IFERROR(TEXT(FILTER(WVB!F148, LEN(WVB!F148)), ""h:mm AM/PM""), """"),
  IFERROR(TEXT(FILTER(XC!"&amp;"F148, LEN(XC!F148)), ""h:mm AM/PM""), """"),
  IFERROR(TEXT(FILTER(SWIMMING!F148, LEN(SWIMMING!F148)), ""h:mm AM/PM""), """"),
  IFERROR(TEXT(FILTER(WTEN!F148, LEN(WTEN!F148)), ""h:mm AM/PM""), """"),
  IFERROR(TEXT(FILTER(TF!F148, LEN(TF!F148)), ""h:mm A"&amp;"M/PM""), """"),
  IFERROR(TEXT(FILTER(WGOLF!F148, LEN(WGOLF!F148)), ""h:mm AM/PM""), """"),
  IFERROR(TEXT(FILTER(WBB!F148, LEN(WBB!F148)), ""h:mm AM/PM""), """"),
  IFERROR(TEXT(FILTER(MBB!F148, LEN(MBB!F148)), ""h:mm AM/PM""), """"),
  IFERROR(TEXT(FILT"&amp;"ER(WLAX!F148, LEN(WLAX!F148)), ""h:mm AM/PM""), """"),
  IFERROR(TEXT(FILTER(MLAX!F148, LEN(MLAX!F148)), ""h:mm AM/PM""), """"),
  IFERROR(TEXT(FILTER(SOFT!F148, LEN(SOFT!F148)), ""h:mm AM/PM""), """"),
  IFERROR(TEXT(FILTER(BASE!F148, LEN(BASE!F148)), """&amp;"h:mm AM/PM""), """"),
  IFERROR(TEXT(FILTER(ESPORTS!F148, LEN(ESPORTS!F148)), ""h:mm AM/PM""), """")
)
"),"")</f>
        <v/>
      </c>
      <c r="G148" s="11" t="str">
        <f>IFERROR(__xludf.DUMMYFUNCTION("TEXTJOIN(
  CHAR(10) &amp; CHAR(10),
  TRUE,
  IFERROR(FILTER(WSO!G148, LEN(WSO!G148)), """"),
  IFERROR(FILTER(MSO!G148, LEN(MSO!G148)), """"),
  IFERROR(FILTER(FH!G148, LEN(FH!G148)), """"),
  IFERROR(FILTER(MGOLF!G148, LEN(MGOLF!G148)), """"),
  IFERROR(FI"&amp;"LTER(Football!G148, LEN(Football!G148)), """"),
  IFERROR(FILTER(WVB!G148, LEN(WVB!G148)), """"),
  IFERROR(FILTER(XC!G148, LEN(XC!G148)), """"),
  IFERROR(FILTER(SWIMMING!G148, LEN(SWIMMING!G148)), """"),
  IFERROR(FILTER(WTEN!G148, LEN(WTEN!G148)), """""&amp;"),
  IFERROR(FILTER(TF!G148, LEN(TF!G148)), """"),
  IFERROR(FILTER(WGOLF!G148:G1000, LEN(WGOLF!G148)), """"),
  IFERROR(FILTER(WBB!G148, LEN(WBB!G148)), """"),
  IFERROR(FILTER(MBB!G148, LEN(MBB!G148)), """"),
  IFERROR(FILTER(WLAX!G148, LEN(WLAX!G148)),"&amp;" """"),
  IFERROR(FILTER(MLAX!G148, LEN(MLAX!G148)), """"),
  IFERROR(FILTER(SOFT!G148, LEN(SOFT!G148)), """"),
  IFERROR(FILTER(BASE!G148, LEN(BASE!G148)), """"),
  IFERROR(FILTER(ESPORTS!G148, LEN(ESPORTS!G148)), """")
)
"),"")</f>
        <v/>
      </c>
      <c r="H148" s="11" t="str">
        <f>IFERROR(__xludf.DUMMYFUNCTION("TEXTJOIN(
  CHAR(10) &amp; CHAR(10),
  TRUE,
  IFERROR(FILTER(WSO!H148, LEN(WSO!H148)), """"),
  IFERROR(FILTER(MSO!H148, LEN(MSO!H148)), """"),
  IFERROR(FILTER(FH!H148, LEN(FH!H148)), """"),
  IFERROR(FILTER(MGOLF!H148, LEN(MGOLF!H148)), """"),
  IFERROR(FI"&amp;"LTER(Football!H148, LEN(Football!H148)), """"),
  IFERROR(FILTER(WVB!H148, LEN(WVB!H148)), """"),
  IFERROR(FILTER(XC!H148, LEN(XC!H148)), """"),
  IFERROR(FILTER(SWIMMING!H148, LEN(SWIMMING!H148)), """"),
  IFERROR(FILTER(WTEN!H148, LEN(WTEN!H148)), """""&amp;"),
  IFERROR(FILTER(TF!H148, LEN(TF!H148)), """"),
  IFERROR(FILTER(WGOLF!H148, LEN(WGOLF!H148)), """"),
  IFERROR(FILTER(WBB!H148, LEN(WBB!H148)), """"),
  IFERROR(FILTER(MBB!H148, LEN(MBB!H148)), """"),
  IFERROR(FILTER(WLAX!H148, LEN(WLAX!H148)), """")"&amp;",
  IFERROR(FILTER(MLAX!H148, LEN(MLAX!H148)), """"),
  IFERROR(FILTER(SOFT!H148, LEN(SOFT!H148)), """"),
  IFERROR(FILTER(BASE!H148, LEN(BASE!H148)), """"),
  IFERROR(FILTER(ESPORTS!H148, LEN(ESPORTS!H148)), """")
)
"),"")</f>
        <v/>
      </c>
      <c r="I148" s="11" t="str">
        <f>IFERROR(__xludf.DUMMYFUNCTION("TEXTJOIN(
  CHAR(10) &amp; CHAR(10),
  TRUE,
  IFERROR(ARRAYFORMULA(TEXT(FILTER(WSO!F148, LEN(WSO!F148)), ""h:mm AM/PM"")), """"),
  IFERROR(ARRAYFORMULA(TEXT(FILTER(MSO!F148, LEN(MSO!F148)), ""h:mm AM/PM"")), """"),
  IFERROR(ARRAYFORMULA(TEXT(FILTER(FH!F148"&amp;", LEN(FH!F148)), ""h:mm AM/PM"")), """"),
  IFERROR(ARRAYFORMULA(TEXT(FILTER(MGOLF!F148, LEN(MGOLF!F148)), ""h:mm AM/PM"")), """"),
  IFERROR(ARRAYFORMULA(TEXT(FILTER(Football!F148, LEN(Football!F148)), ""h:mm AM/PM"")), """"),
  IFERROR(ARRAYFORMULA(TEXT"&amp;"(FILTER(WVB!F148, LEN(WVB!F148)), ""h:mm AM/PM"")), """"),
  IFERROR(ARRAYFORMULA(TEXT(FILTER(XC!F148, LEN(XC!F148)), ""h:mm AM/PM"")), """"),
  IFERROR(ARRAYFORMULA(TEXT(FILTER(SWIMMING!F148, LEN(SWIMMING!F148)), ""h:mm AM/PM"")), """"),
  IFERROR(ARRAYF"&amp;"ORMULA(TEXT(FILTER(WTEN!F148, LEN(WTEN!F148)), ""h:mm AM/PM"")), """"),
  IFERROR(ARRAYFORMULA(TEXT(FILTER(TF!F148, LEN(TF!F148)), ""h:mm AM/PM"")), """"),
  IFERROR(ARRAYFORMULA(TEXT(FILTER(WGOLF!F148, LEN(WGOLF!F148)), ""h:mm AM/PM"")), """"),
  IFERROR"&amp;"(ARRAYFORMULA(TEXT(FILTER(WBB!F148, LEN(WBB!F148)), ""h:mm AM/PM"")), """"),
  IFERROR(ARRAYFORMULA(TEXT(FILTER(MBB!F148, LEN(MBB!F148)), ""h:mm AM/PM"")), """"),
  IFERROR(ARRAYFORMULA(TEXT(FILTER(WLAX!F148, LEN(WLAX!F148)), ""h:mm AM/PM"")), """"),
  IF"&amp;"ERROR(ARRAYFORMULA(TEXT(FILTER(MLAX!F148, LEN(MLAX!F148)), ""h:mm AM/PM"")), """"),
  IFERROR(ARRAYFORMULA(TEXT(FILTER(SOFT!F148, LEN(SOFT!F148)), ""h:mm AM/PM"")), """"),
  IFERROR(ARRAYFORMULA(TEXT(FILTER(BASE!F148, LEN(BASE!F148)), ""h:mm AM/PM"")), """&amp;"""),
  IFERROR(ARRAYFORMULA(TEXT(FILTER(ESPORTS!F148, LEN(ESPORTS!F148)), ""h:mm AM/PM"")), """")
)
"),"")</f>
        <v/>
      </c>
      <c r="J148" s="12" t="str">
        <f>IFERROR(__xludf.DUMMYFUNCTION("IFERROR(
 TEXTJOIN(
   CHAR(10) &amp; CHAR(10),
   TRUE,
   FILTER(
     FLATTEN({
       WSO!P148;
       MSO!P148;
       FH!P148;
       MGOLF!P148;
       Football!P148;
       WVB!P148;
       XC!P148;
       SWIMMING!P148;
       WTEN!P148;
       TF!P1"&amp;"48;
       WGOLF!P148;
       WBB!P148;
       MBB!P148;
       WLAX!P148;
       MLAX!P148;
       SOFT!P148;
       BASE!P148;
       ESPORTS!P148
     }),
     (FLATTEN({
       WSO!P148;
       MSO!P148;
       FH!P148;
       MGOLF!P148;
       Footb"&amp;"all!P148;
       WVB!P148;
       XC!P148;
       SWIMMING!P148;
       WTEN!P148;
       TF!P148;
       WGOLF!P148;
       WBB!P148;
       MBB!P148;
       WLAX!P148;
       MLAX!P148;
       SOFT!P148;
       BASE!P148;
       ESPORTS!P148
     }) &lt;&gt; "&amp;""""") *
     (FLATTEN({
       WSO!P148;
       MSO!P148;
       FH!P148;
       MGOLF!P148;
       Football!P148;
       WVB!P148;
       XC!P148;
       SWIMMING!P148;
       WTEN!P148;
       TF!P148;
       WGOLF!P148;
       WBB!P148;
       MBB!P148"&amp;";
       WLAX!P148;
       MLAX!P148;
       SOFT!P148;
       BASE!P148;
       ESPORTS!P148
     }) &lt;&gt; ""Status"")
   )
 ),
 """"
)
"),"")</f>
        <v/>
      </c>
    </row>
    <row r="149" ht="22.5" customHeight="1">
      <c r="A149" s="6">
        <v>148.0</v>
      </c>
      <c r="B149" s="11"/>
      <c r="C149" s="7">
        <v>46382.0</v>
      </c>
      <c r="D149" s="8" t="str">
        <f t="shared" si="1"/>
        <v>Saturday</v>
      </c>
      <c r="E149" s="9" t="str">
        <f>TEXTJOIN(
  CHAR(10) &amp; CHAR(10),
  TRUE,
  IFERROR(WSO!E149, ""),
  IFERROR(MSO!E149, ""),
  IFERROR(FH!E149, ""),
  IFERROR(MGOLF!E149, ""),
  IFERROR(Football!E149, ""),
  IFERROR(WVB!E149, ""),
  IFERROR(XC!E149, ""),
  IFERROR(SWIMMING!E149, ""),
  IFERROR(WTEN!E149, ""),
  IFERROR(TF!E149, ""),
  IFERROR(WGOLF!E149, ""),
  IFERROR(WBB!E149, ""),
  IFERROR(MBB!E149, ""),
  IFERROR(WLAX!E149, ""),
  IFERROR(MLAX!E149, ""),
  IFERROR(SOFT!E149, ""),
  IFERROR(BASE!E149, ""),
  IFERROR(ESPORTS!E149, "")
)
</f>
        <v/>
      </c>
      <c r="F149" s="10" t="str">
        <f>IFERROR(__xludf.DUMMYFUNCTION("TEXTJOIN(
  CHAR(10) &amp; CHAR(10),
  TRUE,
  IFERROR(TEXT(FILTER(WSO!F149, LEN(WSO!F149)), ""h:mm AM/PM""), """"),
  IFERROR(TEXT(FILTER(MSO!F149, LEN(MSO!F149)), ""h:mm AM/PM""), """"),
  IFERROR(TEXT(FILTER(FH!F149, LEN(FH!F149)), ""h:mm AM/PM""), """"),
"&amp;"  IFERROR(TEXT(FILTER(MGOLF!F149, LEN(MGOLF!F149)), ""h:mm AM/PM""), """"),
  IFERROR(TEXT(FILTER(Football!F149, LEN(Football!F149)), ""h:mm AM/PM""), """"),
  IFERROR(TEXT(FILTER(WVB!F149, LEN(WVB!F149)), ""h:mm AM/PM""), """"),
  IFERROR(TEXT(FILTER(XC!"&amp;"F149, LEN(XC!F149)), ""h:mm AM/PM""), """"),
  IFERROR(TEXT(FILTER(SWIMMING!F149, LEN(SWIMMING!F149)), ""h:mm AM/PM""), """"),
  IFERROR(TEXT(FILTER(WTEN!F149, LEN(WTEN!F149)), ""h:mm AM/PM""), """"),
  IFERROR(TEXT(FILTER(TF!F149, LEN(TF!F149)), ""h:mm A"&amp;"M/PM""), """"),
  IFERROR(TEXT(FILTER(WGOLF!F149, LEN(WGOLF!F149)), ""h:mm AM/PM""), """"),
  IFERROR(TEXT(FILTER(WBB!F149, LEN(WBB!F149)), ""h:mm AM/PM""), """"),
  IFERROR(TEXT(FILTER(MBB!F149, LEN(MBB!F149)), ""h:mm AM/PM""), """"),
  IFERROR(TEXT(FILT"&amp;"ER(WLAX!F149, LEN(WLAX!F149)), ""h:mm AM/PM""), """"),
  IFERROR(TEXT(FILTER(MLAX!F149, LEN(MLAX!F149)), ""h:mm AM/PM""), """"),
  IFERROR(TEXT(FILTER(SOFT!F149, LEN(SOFT!F149)), ""h:mm AM/PM""), """"),
  IFERROR(TEXT(FILTER(BASE!F149, LEN(BASE!F149)), """&amp;"h:mm AM/PM""), """"),
  IFERROR(TEXT(FILTER(ESPORTS!F149, LEN(ESPORTS!F149)), ""h:mm AM/PM""), """")
)
"),"")</f>
        <v/>
      </c>
      <c r="G149" s="11" t="str">
        <f>IFERROR(__xludf.DUMMYFUNCTION("TEXTJOIN(
  CHAR(10) &amp; CHAR(10),
  TRUE,
  IFERROR(FILTER(WSO!G149, LEN(WSO!G149)), """"),
  IFERROR(FILTER(MSO!G149, LEN(MSO!G149)), """"),
  IFERROR(FILTER(FH!G149, LEN(FH!G149)), """"),
  IFERROR(FILTER(MGOLF!G149, LEN(MGOLF!G149)), """"),
  IFERROR(FI"&amp;"LTER(Football!G149, LEN(Football!G149)), """"),
  IFERROR(FILTER(WVB!G149, LEN(WVB!G149)), """"),
  IFERROR(FILTER(XC!G149, LEN(XC!G149)), """"),
  IFERROR(FILTER(SWIMMING!G149, LEN(SWIMMING!G149)), """"),
  IFERROR(FILTER(WTEN!G149, LEN(WTEN!G149)), """""&amp;"),
  IFERROR(FILTER(TF!G149, LEN(TF!G149)), """"),
  IFERROR(FILTER(WGOLF!G149:G1000, LEN(WGOLF!G149)), """"),
  IFERROR(FILTER(WBB!G149, LEN(WBB!G149)), """"),
  IFERROR(FILTER(MBB!G149, LEN(MBB!G149)), """"),
  IFERROR(FILTER(WLAX!G149, LEN(WLAX!G149)),"&amp;" """"),
  IFERROR(FILTER(MLAX!G149, LEN(MLAX!G149)), """"),
  IFERROR(FILTER(SOFT!G149, LEN(SOFT!G149)), """"),
  IFERROR(FILTER(BASE!G149, LEN(BASE!G149)), """"),
  IFERROR(FILTER(ESPORTS!G149, LEN(ESPORTS!G149)), """")
)
"),"")</f>
        <v/>
      </c>
      <c r="H149" s="11" t="str">
        <f>IFERROR(__xludf.DUMMYFUNCTION("TEXTJOIN(
  CHAR(10) &amp; CHAR(10),
  TRUE,
  IFERROR(FILTER(WSO!H149, LEN(WSO!H149)), """"),
  IFERROR(FILTER(MSO!H149, LEN(MSO!H149)), """"),
  IFERROR(FILTER(FH!H149, LEN(FH!H149)), """"),
  IFERROR(FILTER(MGOLF!H149, LEN(MGOLF!H149)), """"),
  IFERROR(FI"&amp;"LTER(Football!H149, LEN(Football!H149)), """"),
  IFERROR(FILTER(WVB!H149, LEN(WVB!H149)), """"),
  IFERROR(FILTER(XC!H149, LEN(XC!H149)), """"),
  IFERROR(FILTER(SWIMMING!H149, LEN(SWIMMING!H149)), """"),
  IFERROR(FILTER(WTEN!H149, LEN(WTEN!H149)), """""&amp;"),
  IFERROR(FILTER(TF!H149, LEN(TF!H149)), """"),
  IFERROR(FILTER(WGOLF!H149, LEN(WGOLF!H149)), """"),
  IFERROR(FILTER(WBB!H149, LEN(WBB!H149)), """"),
  IFERROR(FILTER(MBB!H149, LEN(MBB!H149)), """"),
  IFERROR(FILTER(WLAX!H149, LEN(WLAX!H149)), """")"&amp;",
  IFERROR(FILTER(MLAX!H149, LEN(MLAX!H149)), """"),
  IFERROR(FILTER(SOFT!H149, LEN(SOFT!H149)), """"),
  IFERROR(FILTER(BASE!H149, LEN(BASE!H149)), """"),
  IFERROR(FILTER(ESPORTS!H149, LEN(ESPORTS!H149)), """")
)
"),"")</f>
        <v/>
      </c>
      <c r="I149" s="11" t="str">
        <f>IFERROR(__xludf.DUMMYFUNCTION("TEXTJOIN(
  CHAR(10) &amp; CHAR(10),
  TRUE,
  IFERROR(ARRAYFORMULA(TEXT(FILTER(WSO!F149, LEN(WSO!F149)), ""h:mm AM/PM"")), """"),
  IFERROR(ARRAYFORMULA(TEXT(FILTER(MSO!F149, LEN(MSO!F149)), ""h:mm AM/PM"")), """"),
  IFERROR(ARRAYFORMULA(TEXT(FILTER(FH!F149"&amp;", LEN(FH!F149)), ""h:mm AM/PM"")), """"),
  IFERROR(ARRAYFORMULA(TEXT(FILTER(MGOLF!F149, LEN(MGOLF!F149)), ""h:mm AM/PM"")), """"),
  IFERROR(ARRAYFORMULA(TEXT(FILTER(Football!F149, LEN(Football!F149)), ""h:mm AM/PM"")), """"),
  IFERROR(ARRAYFORMULA(TEXT"&amp;"(FILTER(WVB!F149, LEN(WVB!F149)), ""h:mm AM/PM"")), """"),
  IFERROR(ARRAYFORMULA(TEXT(FILTER(XC!F149, LEN(XC!F149)), ""h:mm AM/PM"")), """"),
  IFERROR(ARRAYFORMULA(TEXT(FILTER(SWIMMING!F149, LEN(SWIMMING!F149)), ""h:mm AM/PM"")), """"),
  IFERROR(ARRAYF"&amp;"ORMULA(TEXT(FILTER(WTEN!F149, LEN(WTEN!F149)), ""h:mm AM/PM"")), """"),
  IFERROR(ARRAYFORMULA(TEXT(FILTER(TF!F149, LEN(TF!F149)), ""h:mm AM/PM"")), """"),
  IFERROR(ARRAYFORMULA(TEXT(FILTER(WGOLF!F149, LEN(WGOLF!F149)), ""h:mm AM/PM"")), """"),
  IFERROR"&amp;"(ARRAYFORMULA(TEXT(FILTER(WBB!F149, LEN(WBB!F149)), ""h:mm AM/PM"")), """"),
  IFERROR(ARRAYFORMULA(TEXT(FILTER(MBB!F149, LEN(MBB!F149)), ""h:mm AM/PM"")), """"),
  IFERROR(ARRAYFORMULA(TEXT(FILTER(WLAX!F149, LEN(WLAX!F149)), ""h:mm AM/PM"")), """"),
  IF"&amp;"ERROR(ARRAYFORMULA(TEXT(FILTER(MLAX!F149, LEN(MLAX!F149)), ""h:mm AM/PM"")), """"),
  IFERROR(ARRAYFORMULA(TEXT(FILTER(SOFT!F149, LEN(SOFT!F149)), ""h:mm AM/PM"")), """"),
  IFERROR(ARRAYFORMULA(TEXT(FILTER(BASE!F149, LEN(BASE!F149)), ""h:mm AM/PM"")), """&amp;"""),
  IFERROR(ARRAYFORMULA(TEXT(FILTER(ESPORTS!F149, LEN(ESPORTS!F149)), ""h:mm AM/PM"")), """")
)
"),"")</f>
        <v/>
      </c>
      <c r="J149" s="12" t="str">
        <f>IFERROR(__xludf.DUMMYFUNCTION("IFERROR(
 TEXTJOIN(
   CHAR(10) &amp; CHAR(10),
   TRUE,
   FILTER(
     FLATTEN({
       WSO!P149;
       MSO!P149;
       FH!P149;
       MGOLF!P149;
       Football!P149;
       WVB!P149;
       XC!P149;
       SWIMMING!P149;
       WTEN!P149;
       TF!P1"&amp;"49;
       WGOLF!P149;
       WBB!P149;
       MBB!P149;
       WLAX!P149;
       MLAX!P149;
       SOFT!P149;
       BASE!P149;
       ESPORTS!P149
     }),
     (FLATTEN({
       WSO!P149;
       MSO!P149;
       FH!P149;
       MGOLF!P149;
       Footb"&amp;"all!P149;
       WVB!P149;
       XC!P149;
       SWIMMING!P149;
       WTEN!P149;
       TF!P149;
       WGOLF!P149;
       WBB!P149;
       MBB!P149;
       WLAX!P149;
       MLAX!P149;
       SOFT!P149;
       BASE!P149;
       ESPORTS!P149
     }) &lt;&gt; "&amp;""""") *
     (FLATTEN({
       WSO!P149;
       MSO!P149;
       FH!P149;
       MGOLF!P149;
       Football!P149;
       WVB!P149;
       XC!P149;
       SWIMMING!P149;
       WTEN!P149;
       TF!P149;
       WGOLF!P149;
       WBB!P149;
       MBB!P149"&amp;";
       WLAX!P149;
       MLAX!P149;
       SOFT!P149;
       BASE!P149;
       ESPORTS!P149
     }) &lt;&gt; ""Status"")
   )
 ),
 """"
)
"),"")</f>
        <v/>
      </c>
    </row>
    <row r="150" ht="22.5" customHeight="1">
      <c r="A150" s="6">
        <v>149.0</v>
      </c>
      <c r="B150" s="11"/>
      <c r="C150" s="7">
        <v>46383.0</v>
      </c>
      <c r="D150" s="8" t="str">
        <f t="shared" si="1"/>
        <v>Sunday</v>
      </c>
      <c r="E150" s="9" t="str">
        <f>TEXTJOIN(
  CHAR(10) &amp; CHAR(10),
  TRUE,
  IFERROR(WSO!E150, ""),
  IFERROR(MSO!E150, ""),
  IFERROR(FH!E150, ""),
  IFERROR(MGOLF!E150, ""),
  IFERROR(Football!E150, ""),
  IFERROR(WVB!E150, ""),
  IFERROR(XC!E150, ""),
  IFERROR(SWIMMING!E150, ""),
  IFERROR(WTEN!E150, ""),
  IFERROR(TF!E150, ""),
  IFERROR(WGOLF!E150, ""),
  IFERROR(WBB!E150, ""),
  IFERROR(MBB!E150, ""),
  IFERROR(WLAX!E150, ""),
  IFERROR(MLAX!E150, ""),
  IFERROR(SOFT!E150, ""),
  IFERROR(BASE!E150, ""),
  IFERROR(ESPORTS!E150, "")
)
</f>
        <v/>
      </c>
      <c r="F150" s="10" t="str">
        <f>IFERROR(__xludf.DUMMYFUNCTION("TEXTJOIN(
  CHAR(10) &amp; CHAR(10),
  TRUE,
  IFERROR(TEXT(FILTER(WSO!F150, LEN(WSO!F150)), ""h:mm AM/PM""), """"),
  IFERROR(TEXT(FILTER(MSO!F150, LEN(MSO!F150)), ""h:mm AM/PM""), """"),
  IFERROR(TEXT(FILTER(FH!F150, LEN(FH!F150)), ""h:mm AM/PM""), """"),
"&amp;"  IFERROR(TEXT(FILTER(MGOLF!F150, LEN(MGOLF!F150)), ""h:mm AM/PM""), """"),
  IFERROR(TEXT(FILTER(Football!F150, LEN(Football!F150)), ""h:mm AM/PM""), """"),
  IFERROR(TEXT(FILTER(WVB!F150, LEN(WVB!F150)), ""h:mm AM/PM""), """"),
  IFERROR(TEXT(FILTER(XC!"&amp;"F150, LEN(XC!F150)), ""h:mm AM/PM""), """"),
  IFERROR(TEXT(FILTER(SWIMMING!F150, LEN(SWIMMING!F150)), ""h:mm AM/PM""), """"),
  IFERROR(TEXT(FILTER(WTEN!F150, LEN(WTEN!F150)), ""h:mm AM/PM""), """"),
  IFERROR(TEXT(FILTER(TF!F150, LEN(TF!F150)), ""h:mm A"&amp;"M/PM""), """"),
  IFERROR(TEXT(FILTER(WGOLF!F150, LEN(WGOLF!F150)), ""h:mm AM/PM""), """"),
  IFERROR(TEXT(FILTER(WBB!F150, LEN(WBB!F150)), ""h:mm AM/PM""), """"),
  IFERROR(TEXT(FILTER(MBB!F150, LEN(MBB!F150)), ""h:mm AM/PM""), """"),
  IFERROR(TEXT(FILT"&amp;"ER(WLAX!F150, LEN(WLAX!F150)), ""h:mm AM/PM""), """"),
  IFERROR(TEXT(FILTER(MLAX!F150, LEN(MLAX!F150)), ""h:mm AM/PM""), """"),
  IFERROR(TEXT(FILTER(SOFT!F150, LEN(SOFT!F150)), ""h:mm AM/PM""), """"),
  IFERROR(TEXT(FILTER(BASE!F150, LEN(BASE!F150)), """&amp;"h:mm AM/PM""), """"),
  IFERROR(TEXT(FILTER(ESPORTS!F150, LEN(ESPORTS!F150)), ""h:mm AM/PM""), """")
)
"),"")</f>
        <v/>
      </c>
      <c r="G150" s="11" t="str">
        <f>IFERROR(__xludf.DUMMYFUNCTION("TEXTJOIN(
  CHAR(10) &amp; CHAR(10),
  TRUE,
  IFERROR(FILTER(WSO!G150, LEN(WSO!G150)), """"),
  IFERROR(FILTER(MSO!G150, LEN(MSO!G150)), """"),
  IFERROR(FILTER(FH!G150, LEN(FH!G150)), """"),
  IFERROR(FILTER(MGOLF!G150, LEN(MGOLF!G150)), """"),
  IFERROR(FI"&amp;"LTER(Football!G150, LEN(Football!G150)), """"),
  IFERROR(FILTER(WVB!G150, LEN(WVB!G150)), """"),
  IFERROR(FILTER(XC!G150, LEN(XC!G150)), """"),
  IFERROR(FILTER(SWIMMING!G150, LEN(SWIMMING!G150)), """"),
  IFERROR(FILTER(WTEN!G150, LEN(WTEN!G150)), """""&amp;"),
  IFERROR(FILTER(TF!G150, LEN(TF!G150)), """"),
  IFERROR(FILTER(WGOLF!G150:G1000, LEN(WGOLF!G150)), """"),
  IFERROR(FILTER(WBB!G150, LEN(WBB!G150)), """"),
  IFERROR(FILTER(MBB!G150, LEN(MBB!G150)), """"),
  IFERROR(FILTER(WLAX!G150, LEN(WLAX!G150)),"&amp;" """"),
  IFERROR(FILTER(MLAX!G150, LEN(MLAX!G150)), """"),
  IFERROR(FILTER(SOFT!G150, LEN(SOFT!G150)), """"),
  IFERROR(FILTER(BASE!G150, LEN(BASE!G150)), """"),
  IFERROR(FILTER(ESPORTS!G150, LEN(ESPORTS!G150)), """")
)
"),"")</f>
        <v/>
      </c>
      <c r="H150" s="11" t="str">
        <f>IFERROR(__xludf.DUMMYFUNCTION("TEXTJOIN(
  CHAR(10) &amp; CHAR(10),
  TRUE,
  IFERROR(FILTER(WSO!H150, LEN(WSO!H150)), """"),
  IFERROR(FILTER(MSO!H150, LEN(MSO!H150)), """"),
  IFERROR(FILTER(FH!H150, LEN(FH!H150)), """"),
  IFERROR(FILTER(MGOLF!H150, LEN(MGOLF!H150)), """"),
  IFERROR(FI"&amp;"LTER(Football!H150, LEN(Football!H150)), """"),
  IFERROR(FILTER(WVB!H150, LEN(WVB!H150)), """"),
  IFERROR(FILTER(XC!H150, LEN(XC!H150)), """"),
  IFERROR(FILTER(SWIMMING!H150, LEN(SWIMMING!H150)), """"),
  IFERROR(FILTER(WTEN!H150, LEN(WTEN!H150)), """""&amp;"),
  IFERROR(FILTER(TF!H150, LEN(TF!H150)), """"),
  IFERROR(FILTER(WGOLF!H150, LEN(WGOLF!H150)), """"),
  IFERROR(FILTER(WBB!H150, LEN(WBB!H150)), """"),
  IFERROR(FILTER(MBB!H150, LEN(MBB!H150)), """"),
  IFERROR(FILTER(WLAX!H150, LEN(WLAX!H150)), """")"&amp;",
  IFERROR(FILTER(MLAX!H150, LEN(MLAX!H150)), """"),
  IFERROR(FILTER(SOFT!H150, LEN(SOFT!H150)), """"),
  IFERROR(FILTER(BASE!H150, LEN(BASE!H150)), """"),
  IFERROR(FILTER(ESPORTS!H150, LEN(ESPORTS!H150)), """")
)
"),"")</f>
        <v/>
      </c>
      <c r="I150" s="11" t="str">
        <f>IFERROR(__xludf.DUMMYFUNCTION("TEXTJOIN(
  CHAR(10) &amp; CHAR(10),
  TRUE,
  IFERROR(ARRAYFORMULA(TEXT(FILTER(WSO!F150, LEN(WSO!F150)), ""h:mm AM/PM"")), """"),
  IFERROR(ARRAYFORMULA(TEXT(FILTER(MSO!F150, LEN(MSO!F150)), ""h:mm AM/PM"")), """"),
  IFERROR(ARRAYFORMULA(TEXT(FILTER(FH!F150"&amp;", LEN(FH!F150)), ""h:mm AM/PM"")), """"),
  IFERROR(ARRAYFORMULA(TEXT(FILTER(MGOLF!F150, LEN(MGOLF!F150)), ""h:mm AM/PM"")), """"),
  IFERROR(ARRAYFORMULA(TEXT(FILTER(Football!F150, LEN(Football!F150)), ""h:mm AM/PM"")), """"),
  IFERROR(ARRAYFORMULA(TEXT"&amp;"(FILTER(WVB!F150, LEN(WVB!F150)), ""h:mm AM/PM"")), """"),
  IFERROR(ARRAYFORMULA(TEXT(FILTER(XC!F150, LEN(XC!F150)), ""h:mm AM/PM"")), """"),
  IFERROR(ARRAYFORMULA(TEXT(FILTER(SWIMMING!F150, LEN(SWIMMING!F150)), ""h:mm AM/PM"")), """"),
  IFERROR(ARRAYF"&amp;"ORMULA(TEXT(FILTER(WTEN!F150, LEN(WTEN!F150)), ""h:mm AM/PM"")), """"),
  IFERROR(ARRAYFORMULA(TEXT(FILTER(TF!F150, LEN(TF!F150)), ""h:mm AM/PM"")), """"),
  IFERROR(ARRAYFORMULA(TEXT(FILTER(WGOLF!F150, LEN(WGOLF!F150)), ""h:mm AM/PM"")), """"),
  IFERROR"&amp;"(ARRAYFORMULA(TEXT(FILTER(WBB!F150, LEN(WBB!F150)), ""h:mm AM/PM"")), """"),
  IFERROR(ARRAYFORMULA(TEXT(FILTER(MBB!F150, LEN(MBB!F150)), ""h:mm AM/PM"")), """"),
  IFERROR(ARRAYFORMULA(TEXT(FILTER(WLAX!F150, LEN(WLAX!F150)), ""h:mm AM/PM"")), """"),
  IF"&amp;"ERROR(ARRAYFORMULA(TEXT(FILTER(MLAX!F150, LEN(MLAX!F150)), ""h:mm AM/PM"")), """"),
  IFERROR(ARRAYFORMULA(TEXT(FILTER(SOFT!F150, LEN(SOFT!F150)), ""h:mm AM/PM"")), """"),
  IFERROR(ARRAYFORMULA(TEXT(FILTER(BASE!F150, LEN(BASE!F150)), ""h:mm AM/PM"")), """&amp;"""),
  IFERROR(ARRAYFORMULA(TEXT(FILTER(ESPORTS!F150, LEN(ESPORTS!F150)), ""h:mm AM/PM"")), """")
)
"),"")</f>
        <v/>
      </c>
      <c r="J150" s="12" t="str">
        <f>IFERROR(__xludf.DUMMYFUNCTION("IFERROR(
 TEXTJOIN(
   CHAR(10) &amp; CHAR(10),
   TRUE,
   FILTER(
     FLATTEN({
       WSO!P150;
       MSO!P150;
       FH!P150;
       MGOLF!P150;
       Football!P150;
       WVB!P150;
       XC!P150;
       SWIMMING!P150;
       WTEN!P150;
       TF!P1"&amp;"50;
       WGOLF!P150;
       WBB!P150;
       MBB!P150;
       WLAX!P150;
       MLAX!P150;
       SOFT!P150;
       BASE!P150;
       ESPORTS!P150
     }),
     (FLATTEN({
       WSO!P150;
       MSO!P150;
       FH!P150;
       MGOLF!P150;
       Footb"&amp;"all!P150;
       WVB!P150;
       XC!P150;
       SWIMMING!P150;
       WTEN!P150;
       TF!P150;
       WGOLF!P150;
       WBB!P150;
       MBB!P150;
       WLAX!P150;
       MLAX!P150;
       SOFT!P150;
       BASE!P150;
       ESPORTS!P150
     }) &lt;&gt; "&amp;""""") *
     (FLATTEN({
       WSO!P150;
       MSO!P150;
       FH!P150;
       MGOLF!P150;
       Football!P150;
       WVB!P150;
       XC!P150;
       SWIMMING!P150;
       WTEN!P150;
       TF!P150;
       WGOLF!P150;
       WBB!P150;
       MBB!P150"&amp;";
       WLAX!P150;
       MLAX!P150;
       SOFT!P150;
       BASE!P150;
       ESPORTS!P150
     }) &lt;&gt; ""Status"")
   )
 ),
 """"
)
"),"")</f>
        <v/>
      </c>
    </row>
    <row r="151" ht="22.5" customHeight="1">
      <c r="A151" s="6">
        <v>150.0</v>
      </c>
      <c r="B151" s="11"/>
      <c r="C151" s="7">
        <v>46384.0</v>
      </c>
      <c r="D151" s="8" t="str">
        <f t="shared" si="1"/>
        <v>Monday</v>
      </c>
      <c r="E151" s="9" t="str">
        <f>TEXTJOIN(
  CHAR(10) &amp; CHAR(10),
  TRUE,
  IFERROR(WSO!E151, ""),
  IFERROR(MSO!E151, ""),
  IFERROR(FH!E151, ""),
  IFERROR(MGOLF!E151, ""),
  IFERROR(Football!E151, ""),
  IFERROR(WVB!E151, ""),
  IFERROR(XC!E151, ""),
  IFERROR(SWIMMING!E151, ""),
  IFERROR(WTEN!E151, ""),
  IFERROR(TF!E151, ""),
  IFERROR(WGOLF!E151, ""),
  IFERROR(WBB!E151, ""),
  IFERROR(MBB!E151, ""),
  IFERROR(WLAX!E151, ""),
  IFERROR(MLAX!E151, ""),
  IFERROR(SOFT!E151, ""),
  IFERROR(BASE!E151, ""),
  IFERROR(ESPORTS!E151, "")
)
</f>
        <v/>
      </c>
      <c r="F151" s="10" t="str">
        <f>IFERROR(__xludf.DUMMYFUNCTION("TEXTJOIN(
  CHAR(10) &amp; CHAR(10),
  TRUE,
  IFERROR(TEXT(FILTER(WSO!F151, LEN(WSO!F151)), ""h:mm AM/PM""), """"),
  IFERROR(TEXT(FILTER(MSO!F151, LEN(MSO!F151)), ""h:mm AM/PM""), """"),
  IFERROR(TEXT(FILTER(FH!F151, LEN(FH!F151)), ""h:mm AM/PM""), """"),
"&amp;"  IFERROR(TEXT(FILTER(MGOLF!F151, LEN(MGOLF!F151)), ""h:mm AM/PM""), """"),
  IFERROR(TEXT(FILTER(Football!F151, LEN(Football!F151)), ""h:mm AM/PM""), """"),
  IFERROR(TEXT(FILTER(WVB!F151, LEN(WVB!F151)), ""h:mm AM/PM""), """"),
  IFERROR(TEXT(FILTER(XC!"&amp;"F151, LEN(XC!F151)), ""h:mm AM/PM""), """"),
  IFERROR(TEXT(FILTER(SWIMMING!F151, LEN(SWIMMING!F151)), ""h:mm AM/PM""), """"),
  IFERROR(TEXT(FILTER(WTEN!F151, LEN(WTEN!F151)), ""h:mm AM/PM""), """"),
  IFERROR(TEXT(FILTER(TF!F151, LEN(TF!F151)), ""h:mm A"&amp;"M/PM""), """"),
  IFERROR(TEXT(FILTER(WGOLF!F151, LEN(WGOLF!F151)), ""h:mm AM/PM""), """"),
  IFERROR(TEXT(FILTER(WBB!F151, LEN(WBB!F151)), ""h:mm AM/PM""), """"),
  IFERROR(TEXT(FILTER(MBB!F151, LEN(MBB!F151)), ""h:mm AM/PM""), """"),
  IFERROR(TEXT(FILT"&amp;"ER(WLAX!F151, LEN(WLAX!F151)), ""h:mm AM/PM""), """"),
  IFERROR(TEXT(FILTER(MLAX!F151, LEN(MLAX!F151)), ""h:mm AM/PM""), """"),
  IFERROR(TEXT(FILTER(SOFT!F151, LEN(SOFT!F151)), ""h:mm AM/PM""), """"),
  IFERROR(TEXT(FILTER(BASE!F151, LEN(BASE!F151)), """&amp;"h:mm AM/PM""), """"),
  IFERROR(TEXT(FILTER(ESPORTS!F151, LEN(ESPORTS!F151)), ""h:mm AM/PM""), """")
)
"),"")</f>
        <v/>
      </c>
      <c r="G151" s="11" t="str">
        <f>IFERROR(__xludf.DUMMYFUNCTION("TEXTJOIN(
  CHAR(10) &amp; CHAR(10),
  TRUE,
  IFERROR(FILTER(WSO!G151, LEN(WSO!G151)), """"),
  IFERROR(FILTER(MSO!G151, LEN(MSO!G151)), """"),
  IFERROR(FILTER(FH!G151, LEN(FH!G151)), """"),
  IFERROR(FILTER(MGOLF!G151, LEN(MGOLF!G151)), """"),
  IFERROR(FI"&amp;"LTER(Football!G151, LEN(Football!G151)), """"),
  IFERROR(FILTER(WVB!G151, LEN(WVB!G151)), """"),
  IFERROR(FILTER(XC!G151, LEN(XC!G151)), """"),
  IFERROR(FILTER(SWIMMING!G151, LEN(SWIMMING!G151)), """"),
  IFERROR(FILTER(WTEN!G151, LEN(WTEN!G151)), """""&amp;"),
  IFERROR(FILTER(TF!G151, LEN(TF!G151)), """"),
  IFERROR(FILTER(WGOLF!G151:G1000, LEN(WGOLF!G151)), """"),
  IFERROR(FILTER(WBB!G151, LEN(WBB!G151)), """"),
  IFERROR(FILTER(MBB!G151, LEN(MBB!G151)), """"),
  IFERROR(FILTER(WLAX!G151, LEN(WLAX!G151)),"&amp;" """"),
  IFERROR(FILTER(MLAX!G151, LEN(MLAX!G151)), """"),
  IFERROR(FILTER(SOFT!G151, LEN(SOFT!G151)), """"),
  IFERROR(FILTER(BASE!G151, LEN(BASE!G151)), """"),
  IFERROR(FILTER(ESPORTS!G151, LEN(ESPORTS!G151)), """")
)
"),"")</f>
        <v/>
      </c>
      <c r="H151" s="11" t="str">
        <f>IFERROR(__xludf.DUMMYFUNCTION("TEXTJOIN(
  CHAR(10) &amp; CHAR(10),
  TRUE,
  IFERROR(FILTER(WSO!H151, LEN(WSO!H151)), """"),
  IFERROR(FILTER(MSO!H151, LEN(MSO!H151)), """"),
  IFERROR(FILTER(FH!H151, LEN(FH!H151)), """"),
  IFERROR(FILTER(MGOLF!H151, LEN(MGOLF!H151)), """"),
  IFERROR(FI"&amp;"LTER(Football!H151, LEN(Football!H151)), """"),
  IFERROR(FILTER(WVB!H151, LEN(WVB!H151)), """"),
  IFERROR(FILTER(XC!H151, LEN(XC!H151)), """"),
  IFERROR(FILTER(SWIMMING!H151, LEN(SWIMMING!H151)), """"),
  IFERROR(FILTER(WTEN!H151, LEN(WTEN!H151)), """""&amp;"),
  IFERROR(FILTER(TF!H151, LEN(TF!H151)), """"),
  IFERROR(FILTER(WGOLF!H151, LEN(WGOLF!H151)), """"),
  IFERROR(FILTER(WBB!H151, LEN(WBB!H151)), """"),
  IFERROR(FILTER(MBB!H151, LEN(MBB!H151)), """"),
  IFERROR(FILTER(WLAX!H151, LEN(WLAX!H151)), """")"&amp;",
  IFERROR(FILTER(MLAX!H151, LEN(MLAX!H151)), """"),
  IFERROR(FILTER(SOFT!H151, LEN(SOFT!H151)), """"),
  IFERROR(FILTER(BASE!H151, LEN(BASE!H151)), """"),
  IFERROR(FILTER(ESPORTS!H151, LEN(ESPORTS!H151)), """")
)
"),"")</f>
        <v/>
      </c>
      <c r="I151" s="11" t="str">
        <f>IFERROR(__xludf.DUMMYFUNCTION("TEXTJOIN(
  CHAR(10) &amp; CHAR(10),
  TRUE,
  IFERROR(ARRAYFORMULA(TEXT(FILTER(WSO!F151, LEN(WSO!F151)), ""h:mm AM/PM"")), """"),
  IFERROR(ARRAYFORMULA(TEXT(FILTER(MSO!F151, LEN(MSO!F151)), ""h:mm AM/PM"")), """"),
  IFERROR(ARRAYFORMULA(TEXT(FILTER(FH!F151"&amp;", LEN(FH!F151)), ""h:mm AM/PM"")), """"),
  IFERROR(ARRAYFORMULA(TEXT(FILTER(MGOLF!F151, LEN(MGOLF!F151)), ""h:mm AM/PM"")), """"),
  IFERROR(ARRAYFORMULA(TEXT(FILTER(Football!F151, LEN(Football!F151)), ""h:mm AM/PM"")), """"),
  IFERROR(ARRAYFORMULA(TEXT"&amp;"(FILTER(WVB!F151, LEN(WVB!F151)), ""h:mm AM/PM"")), """"),
  IFERROR(ARRAYFORMULA(TEXT(FILTER(XC!F151, LEN(XC!F151)), ""h:mm AM/PM"")), """"),
  IFERROR(ARRAYFORMULA(TEXT(FILTER(SWIMMING!F151, LEN(SWIMMING!F151)), ""h:mm AM/PM"")), """"),
  IFERROR(ARRAYF"&amp;"ORMULA(TEXT(FILTER(WTEN!F151, LEN(WTEN!F151)), ""h:mm AM/PM"")), """"),
  IFERROR(ARRAYFORMULA(TEXT(FILTER(TF!F151, LEN(TF!F151)), ""h:mm AM/PM"")), """"),
  IFERROR(ARRAYFORMULA(TEXT(FILTER(WGOLF!F151, LEN(WGOLF!F151)), ""h:mm AM/PM"")), """"),
  IFERROR"&amp;"(ARRAYFORMULA(TEXT(FILTER(WBB!F151, LEN(WBB!F151)), ""h:mm AM/PM"")), """"),
  IFERROR(ARRAYFORMULA(TEXT(FILTER(MBB!F151, LEN(MBB!F151)), ""h:mm AM/PM"")), """"),
  IFERROR(ARRAYFORMULA(TEXT(FILTER(WLAX!F151, LEN(WLAX!F151)), ""h:mm AM/PM"")), """"),
  IF"&amp;"ERROR(ARRAYFORMULA(TEXT(FILTER(MLAX!F151, LEN(MLAX!F151)), ""h:mm AM/PM"")), """"),
  IFERROR(ARRAYFORMULA(TEXT(FILTER(SOFT!F151, LEN(SOFT!F151)), ""h:mm AM/PM"")), """"),
  IFERROR(ARRAYFORMULA(TEXT(FILTER(BASE!F151, LEN(BASE!F151)), ""h:mm AM/PM"")), """&amp;"""),
  IFERROR(ARRAYFORMULA(TEXT(FILTER(ESPORTS!F151, LEN(ESPORTS!F151)), ""h:mm AM/PM"")), """")
)
"),"")</f>
        <v/>
      </c>
      <c r="J151" s="12" t="str">
        <f>IFERROR(__xludf.DUMMYFUNCTION("IFERROR(
 TEXTJOIN(
   CHAR(10) &amp; CHAR(10),
   TRUE,
   FILTER(
     FLATTEN({
       WSO!P151;
       MSO!P151;
       FH!P151;
       MGOLF!P151;
       Football!P151;
       WVB!P151;
       XC!P151;
       SWIMMING!P151;
       WTEN!P151;
       TF!P1"&amp;"51;
       WGOLF!P151;
       WBB!P151;
       MBB!P151;
       WLAX!P151;
       MLAX!P151;
       SOFT!P151;
       BASE!P151;
       ESPORTS!P151
     }),
     (FLATTEN({
       WSO!P151;
       MSO!P151;
       FH!P151;
       MGOLF!P151;
       Footb"&amp;"all!P151;
       WVB!P151;
       XC!P151;
       SWIMMING!P151;
       WTEN!P151;
       TF!P151;
       WGOLF!P151;
       WBB!P151;
       MBB!P151;
       WLAX!P151;
       MLAX!P151;
       SOFT!P151;
       BASE!P151;
       ESPORTS!P151
     }) &lt;&gt; "&amp;""""") *
     (FLATTEN({
       WSO!P151;
       MSO!P151;
       FH!P151;
       MGOLF!P151;
       Football!P151;
       WVB!P151;
       XC!P151;
       SWIMMING!P151;
       WTEN!P151;
       TF!P151;
       WGOLF!P151;
       WBB!P151;
       MBB!P151"&amp;";
       WLAX!P151;
       MLAX!P151;
       SOFT!P151;
       BASE!P151;
       ESPORTS!P151
     }) &lt;&gt; ""Status"")
   )
 ),
 """"
)
"),"")</f>
        <v/>
      </c>
    </row>
    <row r="152" ht="22.5" customHeight="1">
      <c r="A152" s="6">
        <v>151.0</v>
      </c>
      <c r="B152" s="11"/>
      <c r="C152" s="7">
        <v>46385.0</v>
      </c>
      <c r="D152" s="8" t="str">
        <f t="shared" si="1"/>
        <v>Tuesday</v>
      </c>
      <c r="E152" s="9" t="str">
        <f>TEXTJOIN(
  CHAR(10) &amp; CHAR(10),
  TRUE,
  IFERROR(WSO!E152, ""),
  IFERROR(MSO!E152, ""),
  IFERROR(FH!E152, ""),
  IFERROR(MGOLF!E152, ""),
  IFERROR(Football!E152, ""),
  IFERROR(WVB!E152, ""),
  IFERROR(XC!E152, ""),
  IFERROR(SWIMMING!E152, ""),
  IFERROR(WTEN!E152, ""),
  IFERROR(TF!E152, ""),
  IFERROR(WGOLF!E152, ""),
  IFERROR(WBB!E152, ""),
  IFERROR(MBB!E152, ""),
  IFERROR(WLAX!E152, ""),
  IFERROR(MLAX!E152, ""),
  IFERROR(SOFT!E152, ""),
  IFERROR(BASE!E152, ""),
  IFERROR(ESPORTS!E152, "")
)
</f>
        <v/>
      </c>
      <c r="F152" s="10" t="str">
        <f>IFERROR(__xludf.DUMMYFUNCTION("TEXTJOIN(
  CHAR(10) &amp; CHAR(10),
  TRUE,
  IFERROR(TEXT(FILTER(WSO!F152, LEN(WSO!F152)), ""h:mm AM/PM""), """"),
  IFERROR(TEXT(FILTER(MSO!F152, LEN(MSO!F152)), ""h:mm AM/PM""), """"),
  IFERROR(TEXT(FILTER(FH!F152, LEN(FH!F152)), ""h:mm AM/PM""), """"),
"&amp;"  IFERROR(TEXT(FILTER(MGOLF!F152, LEN(MGOLF!F152)), ""h:mm AM/PM""), """"),
  IFERROR(TEXT(FILTER(Football!F152, LEN(Football!F152)), ""h:mm AM/PM""), """"),
  IFERROR(TEXT(FILTER(WVB!F152, LEN(WVB!F152)), ""h:mm AM/PM""), """"),
  IFERROR(TEXT(FILTER(XC!"&amp;"F152, LEN(XC!F152)), ""h:mm AM/PM""), """"),
  IFERROR(TEXT(FILTER(SWIMMING!F152, LEN(SWIMMING!F152)), ""h:mm AM/PM""), """"),
  IFERROR(TEXT(FILTER(WTEN!F152, LEN(WTEN!F152)), ""h:mm AM/PM""), """"),
  IFERROR(TEXT(FILTER(TF!F152, LEN(TF!F152)), ""h:mm A"&amp;"M/PM""), """"),
  IFERROR(TEXT(FILTER(WGOLF!F152, LEN(WGOLF!F152)), ""h:mm AM/PM""), """"),
  IFERROR(TEXT(FILTER(WBB!F152, LEN(WBB!F152)), ""h:mm AM/PM""), """"),
  IFERROR(TEXT(FILTER(MBB!F152, LEN(MBB!F152)), ""h:mm AM/PM""), """"),
  IFERROR(TEXT(FILT"&amp;"ER(WLAX!F152, LEN(WLAX!F152)), ""h:mm AM/PM""), """"),
  IFERROR(TEXT(FILTER(MLAX!F152, LEN(MLAX!F152)), ""h:mm AM/PM""), """"),
  IFERROR(TEXT(FILTER(SOFT!F152, LEN(SOFT!F152)), ""h:mm AM/PM""), """"),
  IFERROR(TEXT(FILTER(BASE!F152, LEN(BASE!F152)), """&amp;"h:mm AM/PM""), """"),
  IFERROR(TEXT(FILTER(ESPORTS!F152, LEN(ESPORTS!F152)), ""h:mm AM/PM""), """")
)
"),"")</f>
        <v/>
      </c>
      <c r="G152" s="11" t="str">
        <f>IFERROR(__xludf.DUMMYFUNCTION("TEXTJOIN(
  CHAR(10) &amp; CHAR(10),
  TRUE,
  IFERROR(FILTER(WSO!G152, LEN(WSO!G152)), """"),
  IFERROR(FILTER(MSO!G152, LEN(MSO!G152)), """"),
  IFERROR(FILTER(FH!G152, LEN(FH!G152)), """"),
  IFERROR(FILTER(MGOLF!G152, LEN(MGOLF!G152)), """"),
  IFERROR(FI"&amp;"LTER(Football!G152, LEN(Football!G152)), """"),
  IFERROR(FILTER(WVB!G152, LEN(WVB!G152)), """"),
  IFERROR(FILTER(XC!G152, LEN(XC!G152)), """"),
  IFERROR(FILTER(SWIMMING!G152, LEN(SWIMMING!G152)), """"),
  IFERROR(FILTER(WTEN!G152, LEN(WTEN!G152)), """""&amp;"),
  IFERROR(FILTER(TF!G152, LEN(TF!G152)), """"),
  IFERROR(FILTER(WGOLF!G152:G1000, LEN(WGOLF!G152)), """"),
  IFERROR(FILTER(WBB!G152, LEN(WBB!G152)), """"),
  IFERROR(FILTER(MBB!G152, LEN(MBB!G152)), """"),
  IFERROR(FILTER(WLAX!G152, LEN(WLAX!G152)),"&amp;" """"),
  IFERROR(FILTER(MLAX!G152, LEN(MLAX!G152)), """"),
  IFERROR(FILTER(SOFT!G152, LEN(SOFT!G152)), """"),
  IFERROR(FILTER(BASE!G152, LEN(BASE!G152)), """"),
  IFERROR(FILTER(ESPORTS!G152, LEN(ESPORTS!G152)), """")
)
"),"")</f>
        <v/>
      </c>
      <c r="H152" s="11" t="str">
        <f>IFERROR(__xludf.DUMMYFUNCTION("TEXTJOIN(
  CHAR(10) &amp; CHAR(10),
  TRUE,
  IFERROR(FILTER(WSO!H152, LEN(WSO!H152)), """"),
  IFERROR(FILTER(MSO!H152, LEN(MSO!H152)), """"),
  IFERROR(FILTER(FH!H152, LEN(FH!H152)), """"),
  IFERROR(FILTER(MGOLF!H152, LEN(MGOLF!H152)), """"),
  IFERROR(FI"&amp;"LTER(Football!H152, LEN(Football!H152)), """"),
  IFERROR(FILTER(WVB!H152, LEN(WVB!H152)), """"),
  IFERROR(FILTER(XC!H152, LEN(XC!H152)), """"),
  IFERROR(FILTER(SWIMMING!H152, LEN(SWIMMING!H152)), """"),
  IFERROR(FILTER(WTEN!H152, LEN(WTEN!H152)), """""&amp;"),
  IFERROR(FILTER(TF!H152, LEN(TF!H152)), """"),
  IFERROR(FILTER(WGOLF!H152, LEN(WGOLF!H152)), """"),
  IFERROR(FILTER(WBB!H152, LEN(WBB!H152)), """"),
  IFERROR(FILTER(MBB!H152, LEN(MBB!H152)), """"),
  IFERROR(FILTER(WLAX!H152, LEN(WLAX!H152)), """")"&amp;",
  IFERROR(FILTER(MLAX!H152, LEN(MLAX!H152)), """"),
  IFERROR(FILTER(SOFT!H152, LEN(SOFT!H152)), """"),
  IFERROR(FILTER(BASE!H152, LEN(BASE!H152)), """"),
  IFERROR(FILTER(ESPORTS!H152, LEN(ESPORTS!H152)), """")
)
"),"")</f>
        <v/>
      </c>
      <c r="I152" s="11" t="str">
        <f>IFERROR(__xludf.DUMMYFUNCTION("TEXTJOIN(
  CHAR(10) &amp; CHAR(10),
  TRUE,
  IFERROR(ARRAYFORMULA(TEXT(FILTER(WSO!F152, LEN(WSO!F152)), ""h:mm AM/PM"")), """"),
  IFERROR(ARRAYFORMULA(TEXT(FILTER(MSO!F152, LEN(MSO!F152)), ""h:mm AM/PM"")), """"),
  IFERROR(ARRAYFORMULA(TEXT(FILTER(FH!F152"&amp;", LEN(FH!F152)), ""h:mm AM/PM"")), """"),
  IFERROR(ARRAYFORMULA(TEXT(FILTER(MGOLF!F152, LEN(MGOLF!F152)), ""h:mm AM/PM"")), """"),
  IFERROR(ARRAYFORMULA(TEXT(FILTER(Football!F152, LEN(Football!F152)), ""h:mm AM/PM"")), """"),
  IFERROR(ARRAYFORMULA(TEXT"&amp;"(FILTER(WVB!F152, LEN(WVB!F152)), ""h:mm AM/PM"")), """"),
  IFERROR(ARRAYFORMULA(TEXT(FILTER(XC!F152, LEN(XC!F152)), ""h:mm AM/PM"")), """"),
  IFERROR(ARRAYFORMULA(TEXT(FILTER(SWIMMING!F152, LEN(SWIMMING!F152)), ""h:mm AM/PM"")), """"),
  IFERROR(ARRAYF"&amp;"ORMULA(TEXT(FILTER(WTEN!F152, LEN(WTEN!F152)), ""h:mm AM/PM"")), """"),
  IFERROR(ARRAYFORMULA(TEXT(FILTER(TF!F152, LEN(TF!F152)), ""h:mm AM/PM"")), """"),
  IFERROR(ARRAYFORMULA(TEXT(FILTER(WGOLF!F152, LEN(WGOLF!F152)), ""h:mm AM/PM"")), """"),
  IFERROR"&amp;"(ARRAYFORMULA(TEXT(FILTER(WBB!F152, LEN(WBB!F152)), ""h:mm AM/PM"")), """"),
  IFERROR(ARRAYFORMULA(TEXT(FILTER(MBB!F152, LEN(MBB!F152)), ""h:mm AM/PM"")), """"),
  IFERROR(ARRAYFORMULA(TEXT(FILTER(WLAX!F152, LEN(WLAX!F152)), ""h:mm AM/PM"")), """"),
  IF"&amp;"ERROR(ARRAYFORMULA(TEXT(FILTER(MLAX!F152, LEN(MLAX!F152)), ""h:mm AM/PM"")), """"),
  IFERROR(ARRAYFORMULA(TEXT(FILTER(SOFT!F152, LEN(SOFT!F152)), ""h:mm AM/PM"")), """"),
  IFERROR(ARRAYFORMULA(TEXT(FILTER(BASE!F152, LEN(BASE!F152)), ""h:mm AM/PM"")), """&amp;"""),
  IFERROR(ARRAYFORMULA(TEXT(FILTER(ESPORTS!F152, LEN(ESPORTS!F152)), ""h:mm AM/PM"")), """")
)
"),"")</f>
        <v/>
      </c>
      <c r="J152" s="12" t="str">
        <f>IFERROR(__xludf.DUMMYFUNCTION("IFERROR(
 TEXTJOIN(
   CHAR(10) &amp; CHAR(10),
   TRUE,
   FILTER(
     FLATTEN({
       WSO!P152;
       MSO!P152;
       FH!P152;
       MGOLF!P152;
       Football!P152;
       WVB!P152;
       XC!P152;
       SWIMMING!P152;
       WTEN!P152;
       TF!P1"&amp;"52;
       WGOLF!P152;
       WBB!P152;
       MBB!P152;
       WLAX!P152;
       MLAX!P152;
       SOFT!P152;
       BASE!P152;
       ESPORTS!P152
     }),
     (FLATTEN({
       WSO!P152;
       MSO!P152;
       FH!P152;
       MGOLF!P152;
       Footb"&amp;"all!P152;
       WVB!P152;
       XC!P152;
       SWIMMING!P152;
       WTEN!P152;
       TF!P152;
       WGOLF!P152;
       WBB!P152;
       MBB!P152;
       WLAX!P152;
       MLAX!P152;
       SOFT!P152;
       BASE!P152;
       ESPORTS!P152
     }) &lt;&gt; "&amp;""""") *
     (FLATTEN({
       WSO!P152;
       MSO!P152;
       FH!P152;
       MGOLF!P152;
       Football!P152;
       WVB!P152;
       XC!P152;
       SWIMMING!P152;
       WTEN!P152;
       TF!P152;
       WGOLF!P152;
       WBB!P152;
       MBB!P152"&amp;";
       WLAX!P152;
       MLAX!P152;
       SOFT!P152;
       BASE!P152;
       ESPORTS!P152
     }) &lt;&gt; ""Status"")
   )
 ),
 """"
)
"),"")</f>
        <v/>
      </c>
    </row>
    <row r="153" ht="22.5" customHeight="1">
      <c r="A153" s="6">
        <v>152.0</v>
      </c>
      <c r="B153" s="11"/>
      <c r="C153" s="7">
        <v>46386.0</v>
      </c>
      <c r="D153" s="8" t="str">
        <f t="shared" si="1"/>
        <v>Wednesday</v>
      </c>
      <c r="E153" s="9" t="str">
        <f>TEXTJOIN(
  CHAR(10) &amp; CHAR(10),
  TRUE,
  IFERROR(WSO!E153, ""),
  IFERROR(MSO!E153, ""),
  IFERROR(FH!E153, ""),
  IFERROR(MGOLF!E153, ""),
  IFERROR(Football!E153, ""),
  IFERROR(WVB!E153, ""),
  IFERROR(XC!E153, ""),
  IFERROR(SWIMMING!E153, ""),
  IFERROR(WTEN!E153, ""),
  IFERROR(TF!E153, ""),
  IFERROR(WGOLF!E153, ""),
  IFERROR(WBB!E153, ""),
  IFERROR(MBB!E153, ""),
  IFERROR(WLAX!E153, ""),
  IFERROR(MLAX!E153, ""),
  IFERROR(SOFT!E153, ""),
  IFERROR(BASE!E153, ""),
  IFERROR(ESPORTS!E153, "")
)
</f>
        <v/>
      </c>
      <c r="F153" s="10" t="str">
        <f>IFERROR(__xludf.DUMMYFUNCTION("TEXTJOIN(
  CHAR(10) &amp; CHAR(10),
  TRUE,
  IFERROR(TEXT(FILTER(WSO!F153, LEN(WSO!F153)), ""h:mm AM/PM""), """"),
  IFERROR(TEXT(FILTER(MSO!F153, LEN(MSO!F153)), ""h:mm AM/PM""), """"),
  IFERROR(TEXT(FILTER(FH!F153, LEN(FH!F153)), ""h:mm AM/PM""), """"),
"&amp;"  IFERROR(TEXT(FILTER(MGOLF!F153, LEN(MGOLF!F153)), ""h:mm AM/PM""), """"),
  IFERROR(TEXT(FILTER(Football!F153, LEN(Football!F153)), ""h:mm AM/PM""), """"),
  IFERROR(TEXT(FILTER(WVB!F153, LEN(WVB!F153)), ""h:mm AM/PM""), """"),
  IFERROR(TEXT(FILTER(XC!"&amp;"F153, LEN(XC!F153)), ""h:mm AM/PM""), """"),
  IFERROR(TEXT(FILTER(SWIMMING!F153, LEN(SWIMMING!F153)), ""h:mm AM/PM""), """"),
  IFERROR(TEXT(FILTER(WTEN!F153, LEN(WTEN!F153)), ""h:mm AM/PM""), """"),
  IFERROR(TEXT(FILTER(TF!F153, LEN(TF!F153)), ""h:mm A"&amp;"M/PM""), """"),
  IFERROR(TEXT(FILTER(WGOLF!F153, LEN(WGOLF!F153)), ""h:mm AM/PM""), """"),
  IFERROR(TEXT(FILTER(WBB!F153, LEN(WBB!F153)), ""h:mm AM/PM""), """"),
  IFERROR(TEXT(FILTER(MBB!F153, LEN(MBB!F153)), ""h:mm AM/PM""), """"),
  IFERROR(TEXT(FILT"&amp;"ER(WLAX!F153, LEN(WLAX!F153)), ""h:mm AM/PM""), """"),
  IFERROR(TEXT(FILTER(MLAX!F153, LEN(MLAX!F153)), ""h:mm AM/PM""), """"),
  IFERROR(TEXT(FILTER(SOFT!F153, LEN(SOFT!F153)), ""h:mm AM/PM""), """"),
  IFERROR(TEXT(FILTER(BASE!F153, LEN(BASE!F153)), """&amp;"h:mm AM/PM""), """"),
  IFERROR(TEXT(FILTER(ESPORTS!F153, LEN(ESPORTS!F153)), ""h:mm AM/PM""), """")
)
"),"")</f>
        <v/>
      </c>
      <c r="G153" s="11" t="str">
        <f>IFERROR(__xludf.DUMMYFUNCTION("TEXTJOIN(
  CHAR(10) &amp; CHAR(10),
  TRUE,
  IFERROR(FILTER(WSO!G153, LEN(WSO!G153)), """"),
  IFERROR(FILTER(MSO!G153, LEN(MSO!G153)), """"),
  IFERROR(FILTER(FH!G153, LEN(FH!G153)), """"),
  IFERROR(FILTER(MGOLF!G153, LEN(MGOLF!G153)), """"),
  IFERROR(FI"&amp;"LTER(Football!G153, LEN(Football!G153)), """"),
  IFERROR(FILTER(WVB!G153, LEN(WVB!G153)), """"),
  IFERROR(FILTER(XC!G153, LEN(XC!G153)), """"),
  IFERROR(FILTER(SWIMMING!G153, LEN(SWIMMING!G153)), """"),
  IFERROR(FILTER(WTEN!G153, LEN(WTEN!G153)), """""&amp;"),
  IFERROR(FILTER(TF!G153, LEN(TF!G153)), """"),
  IFERROR(FILTER(WGOLF!G153:G1000, LEN(WGOLF!G153)), """"),
  IFERROR(FILTER(WBB!G153, LEN(WBB!G153)), """"),
  IFERROR(FILTER(MBB!G153, LEN(MBB!G153)), """"),
  IFERROR(FILTER(WLAX!G153, LEN(WLAX!G153)),"&amp;" """"),
  IFERROR(FILTER(MLAX!G153, LEN(MLAX!G153)), """"),
  IFERROR(FILTER(SOFT!G153, LEN(SOFT!G153)), """"),
  IFERROR(FILTER(BASE!G153, LEN(BASE!G153)), """"),
  IFERROR(FILTER(ESPORTS!G153, LEN(ESPORTS!G153)), """")
)
"),"")</f>
        <v/>
      </c>
      <c r="H153" s="11" t="str">
        <f>IFERROR(__xludf.DUMMYFUNCTION("TEXTJOIN(
  CHAR(10) &amp; CHAR(10),
  TRUE,
  IFERROR(FILTER(WSO!H153, LEN(WSO!H153)), """"),
  IFERROR(FILTER(MSO!H153, LEN(MSO!H153)), """"),
  IFERROR(FILTER(FH!H153, LEN(FH!H153)), """"),
  IFERROR(FILTER(MGOLF!H153, LEN(MGOLF!H153)), """"),
  IFERROR(FI"&amp;"LTER(Football!H153, LEN(Football!H153)), """"),
  IFERROR(FILTER(WVB!H153, LEN(WVB!H153)), """"),
  IFERROR(FILTER(XC!H153, LEN(XC!H153)), """"),
  IFERROR(FILTER(SWIMMING!H153, LEN(SWIMMING!H153)), """"),
  IFERROR(FILTER(WTEN!H153, LEN(WTEN!H153)), """""&amp;"),
  IFERROR(FILTER(TF!H153, LEN(TF!H153)), """"),
  IFERROR(FILTER(WGOLF!H153, LEN(WGOLF!H153)), """"),
  IFERROR(FILTER(WBB!H153, LEN(WBB!H153)), """"),
  IFERROR(FILTER(MBB!H153, LEN(MBB!H153)), """"),
  IFERROR(FILTER(WLAX!H153, LEN(WLAX!H153)), """")"&amp;",
  IFERROR(FILTER(MLAX!H153, LEN(MLAX!H153)), """"),
  IFERROR(FILTER(SOFT!H153, LEN(SOFT!H153)), """"),
  IFERROR(FILTER(BASE!H153, LEN(BASE!H153)), """"),
  IFERROR(FILTER(ESPORTS!H153, LEN(ESPORTS!H153)), """")
)
"),"")</f>
        <v/>
      </c>
      <c r="I153" s="11" t="str">
        <f>IFERROR(__xludf.DUMMYFUNCTION("TEXTJOIN(
  CHAR(10) &amp; CHAR(10),
  TRUE,
  IFERROR(ARRAYFORMULA(TEXT(FILTER(WSO!F153, LEN(WSO!F153)), ""h:mm AM/PM"")), """"),
  IFERROR(ARRAYFORMULA(TEXT(FILTER(MSO!F153, LEN(MSO!F153)), ""h:mm AM/PM"")), """"),
  IFERROR(ARRAYFORMULA(TEXT(FILTER(FH!F153"&amp;", LEN(FH!F153)), ""h:mm AM/PM"")), """"),
  IFERROR(ARRAYFORMULA(TEXT(FILTER(MGOLF!F153, LEN(MGOLF!F153)), ""h:mm AM/PM"")), """"),
  IFERROR(ARRAYFORMULA(TEXT(FILTER(Football!F153, LEN(Football!F153)), ""h:mm AM/PM"")), """"),
  IFERROR(ARRAYFORMULA(TEXT"&amp;"(FILTER(WVB!F153, LEN(WVB!F153)), ""h:mm AM/PM"")), """"),
  IFERROR(ARRAYFORMULA(TEXT(FILTER(XC!F153, LEN(XC!F153)), ""h:mm AM/PM"")), """"),
  IFERROR(ARRAYFORMULA(TEXT(FILTER(SWIMMING!F153, LEN(SWIMMING!F153)), ""h:mm AM/PM"")), """"),
  IFERROR(ARRAYF"&amp;"ORMULA(TEXT(FILTER(WTEN!F153, LEN(WTEN!F153)), ""h:mm AM/PM"")), """"),
  IFERROR(ARRAYFORMULA(TEXT(FILTER(TF!F153, LEN(TF!F153)), ""h:mm AM/PM"")), """"),
  IFERROR(ARRAYFORMULA(TEXT(FILTER(WGOLF!F153, LEN(WGOLF!F153)), ""h:mm AM/PM"")), """"),
  IFERROR"&amp;"(ARRAYFORMULA(TEXT(FILTER(WBB!F153, LEN(WBB!F153)), ""h:mm AM/PM"")), """"),
  IFERROR(ARRAYFORMULA(TEXT(FILTER(MBB!F153, LEN(MBB!F153)), ""h:mm AM/PM"")), """"),
  IFERROR(ARRAYFORMULA(TEXT(FILTER(WLAX!F153, LEN(WLAX!F153)), ""h:mm AM/PM"")), """"),
  IF"&amp;"ERROR(ARRAYFORMULA(TEXT(FILTER(MLAX!F153, LEN(MLAX!F153)), ""h:mm AM/PM"")), """"),
  IFERROR(ARRAYFORMULA(TEXT(FILTER(SOFT!F153, LEN(SOFT!F153)), ""h:mm AM/PM"")), """"),
  IFERROR(ARRAYFORMULA(TEXT(FILTER(BASE!F153, LEN(BASE!F153)), ""h:mm AM/PM"")), """&amp;"""),
  IFERROR(ARRAYFORMULA(TEXT(FILTER(ESPORTS!F153, LEN(ESPORTS!F153)), ""h:mm AM/PM"")), """")
)
"),"")</f>
        <v/>
      </c>
      <c r="J153" s="12" t="str">
        <f>IFERROR(__xludf.DUMMYFUNCTION("IFERROR(
 TEXTJOIN(
   CHAR(10) &amp; CHAR(10),
   TRUE,
   FILTER(
     FLATTEN({
       WSO!P153;
       MSO!P153;
       FH!P153;
       MGOLF!P153;
       Football!P153;
       WVB!P153;
       XC!P153;
       SWIMMING!P153;
       WTEN!P153;
       TF!P1"&amp;"53;
       WGOLF!P153;
       WBB!P153;
       MBB!P153;
       WLAX!P153;
       MLAX!P153;
       SOFT!P153;
       BASE!P153;
       ESPORTS!P153
     }),
     (FLATTEN({
       WSO!P153;
       MSO!P153;
       FH!P153;
       MGOLF!P153;
       Footb"&amp;"all!P153;
       WVB!P153;
       XC!P153;
       SWIMMING!P153;
       WTEN!P153;
       TF!P153;
       WGOLF!P153;
       WBB!P153;
       MBB!P153;
       WLAX!P153;
       MLAX!P153;
       SOFT!P153;
       BASE!P153;
       ESPORTS!P153
     }) &lt;&gt; "&amp;""""") *
     (FLATTEN({
       WSO!P153;
       MSO!P153;
       FH!P153;
       MGOLF!P153;
       Football!P153;
       WVB!P153;
       XC!P153;
       SWIMMING!P153;
       WTEN!P153;
       TF!P153;
       WGOLF!P153;
       WBB!P153;
       MBB!P153"&amp;";
       WLAX!P153;
       MLAX!P153;
       SOFT!P153;
       BASE!P153;
       ESPORTS!P153
     }) &lt;&gt; ""Status"")
   )
 ),
 """"
)
"),"")</f>
        <v/>
      </c>
    </row>
    <row r="154" ht="22.5" customHeight="1">
      <c r="A154" s="6">
        <v>153.0</v>
      </c>
      <c r="B154" s="11"/>
      <c r="C154" s="7">
        <v>46387.0</v>
      </c>
      <c r="D154" s="8" t="str">
        <f t="shared" si="1"/>
        <v>Thursday</v>
      </c>
      <c r="E154" s="9" t="str">
        <f>TEXTJOIN(
  CHAR(10) &amp; CHAR(10),
  TRUE,
  IFERROR(WSO!E154, ""),
  IFERROR(MSO!E154, ""),
  IFERROR(FH!E154, ""),
  IFERROR(MGOLF!E154, ""),
  IFERROR(Football!E154, ""),
  IFERROR(WVB!E154, ""),
  IFERROR(XC!E154, ""),
  IFERROR(SWIMMING!E154, ""),
  IFERROR(WTEN!E154, ""),
  IFERROR(TF!E154, ""),
  IFERROR(WGOLF!E154, ""),
  IFERROR(WBB!E154, ""),
  IFERROR(MBB!E154, ""),
  IFERROR(WLAX!E154, ""),
  IFERROR(MLAX!E154, ""),
  IFERROR(SOFT!E154, ""),
  IFERROR(BASE!E154, ""),
  IFERROR(ESPORTS!E154, "")
)
</f>
        <v/>
      </c>
      <c r="F154" s="10" t="str">
        <f>IFERROR(__xludf.DUMMYFUNCTION("TEXTJOIN(
  CHAR(10) &amp; CHAR(10),
  TRUE,
  IFERROR(TEXT(FILTER(WSO!F154, LEN(WSO!F154)), ""h:mm AM/PM""), """"),
  IFERROR(TEXT(FILTER(MSO!F154, LEN(MSO!F154)), ""h:mm AM/PM""), """"),
  IFERROR(TEXT(FILTER(FH!F154, LEN(FH!F154)), ""h:mm AM/PM""), """"),
"&amp;"  IFERROR(TEXT(FILTER(MGOLF!F154, LEN(MGOLF!F154)), ""h:mm AM/PM""), """"),
  IFERROR(TEXT(FILTER(Football!F154, LEN(Football!F154)), ""h:mm AM/PM""), """"),
  IFERROR(TEXT(FILTER(WVB!F154, LEN(WVB!F154)), ""h:mm AM/PM""), """"),
  IFERROR(TEXT(FILTER(XC!"&amp;"F154, LEN(XC!F154)), ""h:mm AM/PM""), """"),
  IFERROR(TEXT(FILTER(SWIMMING!F154, LEN(SWIMMING!F154)), ""h:mm AM/PM""), """"),
  IFERROR(TEXT(FILTER(WTEN!F154, LEN(WTEN!F154)), ""h:mm AM/PM""), """"),
  IFERROR(TEXT(FILTER(TF!F154, LEN(TF!F154)), ""h:mm A"&amp;"M/PM""), """"),
  IFERROR(TEXT(FILTER(WGOLF!F154, LEN(WGOLF!F154)), ""h:mm AM/PM""), """"),
  IFERROR(TEXT(FILTER(WBB!F154, LEN(WBB!F154)), ""h:mm AM/PM""), """"),
  IFERROR(TEXT(FILTER(MBB!F154, LEN(MBB!F154)), ""h:mm AM/PM""), """"),
  IFERROR(TEXT(FILT"&amp;"ER(WLAX!F154, LEN(WLAX!F154)), ""h:mm AM/PM""), """"),
  IFERROR(TEXT(FILTER(MLAX!F154, LEN(MLAX!F154)), ""h:mm AM/PM""), """"),
  IFERROR(TEXT(FILTER(SOFT!F154, LEN(SOFT!F154)), ""h:mm AM/PM""), """"),
  IFERROR(TEXT(FILTER(BASE!F154, LEN(BASE!F154)), """&amp;"h:mm AM/PM""), """"),
  IFERROR(TEXT(FILTER(ESPORTS!F154, LEN(ESPORTS!F154)), ""h:mm AM/PM""), """")
)
"),"")</f>
        <v/>
      </c>
      <c r="G154" s="11" t="str">
        <f>IFERROR(__xludf.DUMMYFUNCTION("TEXTJOIN(
  CHAR(10) &amp; CHAR(10),
  TRUE,
  IFERROR(FILTER(WSO!G154, LEN(WSO!G154)), """"),
  IFERROR(FILTER(MSO!G154, LEN(MSO!G154)), """"),
  IFERROR(FILTER(FH!G154, LEN(FH!G154)), """"),
  IFERROR(FILTER(MGOLF!G154, LEN(MGOLF!G154)), """"),
  IFERROR(FI"&amp;"LTER(Football!G154, LEN(Football!G154)), """"),
  IFERROR(FILTER(WVB!G154, LEN(WVB!G154)), """"),
  IFERROR(FILTER(XC!G154, LEN(XC!G154)), """"),
  IFERROR(FILTER(SWIMMING!G154, LEN(SWIMMING!G154)), """"),
  IFERROR(FILTER(WTEN!G154, LEN(WTEN!G154)), """""&amp;"),
  IFERROR(FILTER(TF!G154, LEN(TF!G154)), """"),
  IFERROR(FILTER(WGOLF!G154:G1000, LEN(WGOLF!G154)), """"),
  IFERROR(FILTER(WBB!G154, LEN(WBB!G154)), """"),
  IFERROR(FILTER(MBB!G154, LEN(MBB!G154)), """"),
  IFERROR(FILTER(WLAX!G154, LEN(WLAX!G154)),"&amp;" """"),
  IFERROR(FILTER(MLAX!G154, LEN(MLAX!G154)), """"),
  IFERROR(FILTER(SOFT!G154, LEN(SOFT!G154)), """"),
  IFERROR(FILTER(BASE!G154, LEN(BASE!G154)), """"),
  IFERROR(FILTER(ESPORTS!G154, LEN(ESPORTS!G154)), """")
)
"),"")</f>
        <v/>
      </c>
      <c r="H154" s="11" t="str">
        <f>IFERROR(__xludf.DUMMYFUNCTION("TEXTJOIN(
  CHAR(10) &amp; CHAR(10),
  TRUE,
  IFERROR(FILTER(WSO!H154, LEN(WSO!H154)), """"),
  IFERROR(FILTER(MSO!H154, LEN(MSO!H154)), """"),
  IFERROR(FILTER(FH!H154, LEN(FH!H154)), """"),
  IFERROR(FILTER(MGOLF!H154, LEN(MGOLF!H154)), """"),
  IFERROR(FI"&amp;"LTER(Football!H154, LEN(Football!H154)), """"),
  IFERROR(FILTER(WVB!H154, LEN(WVB!H154)), """"),
  IFERROR(FILTER(XC!H154, LEN(XC!H154)), """"),
  IFERROR(FILTER(SWIMMING!H154, LEN(SWIMMING!H154)), """"),
  IFERROR(FILTER(WTEN!H154, LEN(WTEN!H154)), """""&amp;"),
  IFERROR(FILTER(TF!H154, LEN(TF!H154)), """"),
  IFERROR(FILTER(WGOLF!H154, LEN(WGOLF!H154)), """"),
  IFERROR(FILTER(WBB!H154, LEN(WBB!H154)), """"),
  IFERROR(FILTER(MBB!H154, LEN(MBB!H154)), """"),
  IFERROR(FILTER(WLAX!H154, LEN(WLAX!H154)), """")"&amp;",
  IFERROR(FILTER(MLAX!H154, LEN(MLAX!H154)), """"),
  IFERROR(FILTER(SOFT!H154, LEN(SOFT!H154)), """"),
  IFERROR(FILTER(BASE!H154, LEN(BASE!H154)), """"),
  IFERROR(FILTER(ESPORTS!H154, LEN(ESPORTS!H154)), """")
)
"),"")</f>
        <v/>
      </c>
      <c r="I154" s="11" t="str">
        <f>IFERROR(__xludf.DUMMYFUNCTION("TEXTJOIN(
  CHAR(10) &amp; CHAR(10),
  TRUE,
  IFERROR(ARRAYFORMULA(TEXT(FILTER(WSO!F154, LEN(WSO!F154)), ""h:mm AM/PM"")), """"),
  IFERROR(ARRAYFORMULA(TEXT(FILTER(MSO!F154, LEN(MSO!F154)), ""h:mm AM/PM"")), """"),
  IFERROR(ARRAYFORMULA(TEXT(FILTER(FH!F154"&amp;", LEN(FH!F154)), ""h:mm AM/PM"")), """"),
  IFERROR(ARRAYFORMULA(TEXT(FILTER(MGOLF!F154, LEN(MGOLF!F154)), ""h:mm AM/PM"")), """"),
  IFERROR(ARRAYFORMULA(TEXT(FILTER(Football!F154, LEN(Football!F154)), ""h:mm AM/PM"")), """"),
  IFERROR(ARRAYFORMULA(TEXT"&amp;"(FILTER(WVB!F154, LEN(WVB!F154)), ""h:mm AM/PM"")), """"),
  IFERROR(ARRAYFORMULA(TEXT(FILTER(XC!F154, LEN(XC!F154)), ""h:mm AM/PM"")), """"),
  IFERROR(ARRAYFORMULA(TEXT(FILTER(SWIMMING!F154, LEN(SWIMMING!F154)), ""h:mm AM/PM"")), """"),
  IFERROR(ARRAYF"&amp;"ORMULA(TEXT(FILTER(WTEN!F154, LEN(WTEN!F154)), ""h:mm AM/PM"")), """"),
  IFERROR(ARRAYFORMULA(TEXT(FILTER(TF!F154, LEN(TF!F154)), ""h:mm AM/PM"")), """"),
  IFERROR(ARRAYFORMULA(TEXT(FILTER(WGOLF!F154, LEN(WGOLF!F154)), ""h:mm AM/PM"")), """"),
  IFERROR"&amp;"(ARRAYFORMULA(TEXT(FILTER(WBB!F154, LEN(WBB!F154)), ""h:mm AM/PM"")), """"),
  IFERROR(ARRAYFORMULA(TEXT(FILTER(MBB!F154, LEN(MBB!F154)), ""h:mm AM/PM"")), """"),
  IFERROR(ARRAYFORMULA(TEXT(FILTER(WLAX!F154, LEN(WLAX!F154)), ""h:mm AM/PM"")), """"),
  IF"&amp;"ERROR(ARRAYFORMULA(TEXT(FILTER(MLAX!F154, LEN(MLAX!F154)), ""h:mm AM/PM"")), """"),
  IFERROR(ARRAYFORMULA(TEXT(FILTER(SOFT!F154, LEN(SOFT!F154)), ""h:mm AM/PM"")), """"),
  IFERROR(ARRAYFORMULA(TEXT(FILTER(BASE!F154, LEN(BASE!F154)), ""h:mm AM/PM"")), """&amp;"""),
  IFERROR(ARRAYFORMULA(TEXT(FILTER(ESPORTS!F154, LEN(ESPORTS!F154)), ""h:mm AM/PM"")), """")
)
"),"")</f>
        <v/>
      </c>
      <c r="J154" s="12" t="str">
        <f>IFERROR(__xludf.DUMMYFUNCTION("IFERROR(
 TEXTJOIN(
   CHAR(10) &amp; CHAR(10),
   TRUE,
   FILTER(
     FLATTEN({
       WSO!P154;
       MSO!P154;
       FH!P154;
       MGOLF!P154;
       Football!P154;
       WVB!P154;
       XC!P154;
       SWIMMING!P154;
       WTEN!P154;
       TF!P1"&amp;"54;
       WGOLF!P154;
       WBB!P154;
       MBB!P154;
       WLAX!P154;
       MLAX!P154;
       SOFT!P154;
       BASE!P154;
       ESPORTS!P154
     }),
     (FLATTEN({
       WSO!P154;
       MSO!P154;
       FH!P154;
       MGOLF!P154;
       Footb"&amp;"all!P154;
       WVB!P154;
       XC!P154;
       SWIMMING!P154;
       WTEN!P154;
       TF!P154;
       WGOLF!P154;
       WBB!P154;
       MBB!P154;
       WLAX!P154;
       MLAX!P154;
       SOFT!P154;
       BASE!P154;
       ESPORTS!P154
     }) &lt;&gt; "&amp;""""") *
     (FLATTEN({
       WSO!P154;
       MSO!P154;
       FH!P154;
       MGOLF!P154;
       Football!P154;
       WVB!P154;
       XC!P154;
       SWIMMING!P154;
       WTEN!P154;
       TF!P154;
       WGOLF!P154;
       WBB!P154;
       MBB!P154"&amp;";
       WLAX!P154;
       MLAX!P154;
       SOFT!P154;
       BASE!P154;
       ESPORTS!P154
     }) &lt;&gt; ""Status"")
   )
 ),
 """"
)
"),"")</f>
        <v/>
      </c>
    </row>
    <row r="155" ht="22.5" customHeight="1">
      <c r="A155" s="6">
        <v>154.0</v>
      </c>
      <c r="B155" s="11"/>
      <c r="C155" s="7">
        <v>46388.0</v>
      </c>
      <c r="D155" s="8" t="str">
        <f t="shared" si="1"/>
        <v>Friday</v>
      </c>
      <c r="E155" s="9" t="str">
        <f>TEXTJOIN(
  CHAR(10) &amp; CHAR(10),
  TRUE,
  IFERROR(WSO!E155, ""),
  IFERROR(MSO!E155, ""),
  IFERROR(FH!E155, ""),
  IFERROR(MGOLF!E155, ""),
  IFERROR(Football!E155, ""),
  IFERROR(WVB!E155, ""),
  IFERROR(XC!E155, ""),
  IFERROR(SWIMMING!E155, ""),
  IFERROR(WTEN!E155, ""),
  IFERROR(TF!E155, ""),
  IFERROR(WGOLF!E155, ""),
  IFERROR(WBB!E155, ""),
  IFERROR(MBB!E155, ""),
  IFERROR(WLAX!E155, ""),
  IFERROR(MLAX!E155, ""),
  IFERROR(SOFT!E155, ""),
  IFERROR(BASE!E155, ""),
  IFERROR(ESPORTS!E155, "")
)
</f>
        <v/>
      </c>
      <c r="F155" s="10" t="str">
        <f>IFERROR(__xludf.DUMMYFUNCTION("TEXTJOIN(
  CHAR(10) &amp; CHAR(10),
  TRUE,
  IFERROR(TEXT(FILTER(WSO!F155, LEN(WSO!F155)), ""h:mm AM/PM""), """"),
  IFERROR(TEXT(FILTER(MSO!F155, LEN(MSO!F155)), ""h:mm AM/PM""), """"),
  IFERROR(TEXT(FILTER(FH!F155, LEN(FH!F155)), ""h:mm AM/PM""), """"),
"&amp;"  IFERROR(TEXT(FILTER(MGOLF!F155, LEN(MGOLF!F155)), ""h:mm AM/PM""), """"),
  IFERROR(TEXT(FILTER(Football!F155, LEN(Football!F155)), ""h:mm AM/PM""), """"),
  IFERROR(TEXT(FILTER(WVB!F155, LEN(WVB!F155)), ""h:mm AM/PM""), """"),
  IFERROR(TEXT(FILTER(XC!"&amp;"F155, LEN(XC!F155)), ""h:mm AM/PM""), """"),
  IFERROR(TEXT(FILTER(SWIMMING!F155, LEN(SWIMMING!F155)), ""h:mm AM/PM""), """"),
  IFERROR(TEXT(FILTER(WTEN!F155, LEN(WTEN!F155)), ""h:mm AM/PM""), """"),
  IFERROR(TEXT(FILTER(TF!F155, LEN(TF!F155)), ""h:mm A"&amp;"M/PM""), """"),
  IFERROR(TEXT(FILTER(WGOLF!F155, LEN(WGOLF!F155)), ""h:mm AM/PM""), """"),
  IFERROR(TEXT(FILTER(WBB!F155, LEN(WBB!F155)), ""h:mm AM/PM""), """"),
  IFERROR(TEXT(FILTER(MBB!F155, LEN(MBB!F155)), ""h:mm AM/PM""), """"),
  IFERROR(TEXT(FILT"&amp;"ER(WLAX!F155, LEN(WLAX!F155)), ""h:mm AM/PM""), """"),
  IFERROR(TEXT(FILTER(MLAX!F155, LEN(MLAX!F155)), ""h:mm AM/PM""), """"),
  IFERROR(TEXT(FILTER(SOFT!F155, LEN(SOFT!F155)), ""h:mm AM/PM""), """"),
  IFERROR(TEXT(FILTER(BASE!F155, LEN(BASE!F155)), """&amp;"h:mm AM/PM""), """"),
  IFERROR(TEXT(FILTER(ESPORTS!F155, LEN(ESPORTS!F155)), ""h:mm AM/PM""), """")
)
"),"")</f>
        <v/>
      </c>
      <c r="G155" s="11" t="str">
        <f>IFERROR(__xludf.DUMMYFUNCTION("TEXTJOIN(
  CHAR(10) &amp; CHAR(10),
  TRUE,
  IFERROR(FILTER(WSO!G155, LEN(WSO!G155)), """"),
  IFERROR(FILTER(MSO!G155, LEN(MSO!G155)), """"),
  IFERROR(FILTER(FH!G155, LEN(FH!G155)), """"),
  IFERROR(FILTER(MGOLF!G155, LEN(MGOLF!G155)), """"),
  IFERROR(FI"&amp;"LTER(Football!G155, LEN(Football!G155)), """"),
  IFERROR(FILTER(WVB!G155, LEN(WVB!G155)), """"),
  IFERROR(FILTER(XC!G155, LEN(XC!G155)), """"),
  IFERROR(FILTER(SWIMMING!G155, LEN(SWIMMING!G155)), """"),
  IFERROR(FILTER(WTEN!G155, LEN(WTEN!G155)), """""&amp;"),
  IFERROR(FILTER(TF!G155, LEN(TF!G155)), """"),
  IFERROR(FILTER(WGOLF!G155:G1000, LEN(WGOLF!G155)), """"),
  IFERROR(FILTER(WBB!G155, LEN(WBB!G155)), """"),
  IFERROR(FILTER(MBB!G155, LEN(MBB!G155)), """"),
  IFERROR(FILTER(WLAX!G155, LEN(WLAX!G155)),"&amp;" """"),
  IFERROR(FILTER(MLAX!G155, LEN(MLAX!G155)), """"),
  IFERROR(FILTER(SOFT!G155, LEN(SOFT!G155)), """"),
  IFERROR(FILTER(BASE!G155, LEN(BASE!G155)), """"),
  IFERROR(FILTER(ESPORTS!G155, LEN(ESPORTS!G155)), """")
)
"),"")</f>
        <v/>
      </c>
      <c r="H155" s="11" t="str">
        <f>IFERROR(__xludf.DUMMYFUNCTION("TEXTJOIN(
  CHAR(10) &amp; CHAR(10),
  TRUE,
  IFERROR(FILTER(WSO!H155, LEN(WSO!H155)), """"),
  IFERROR(FILTER(MSO!H155, LEN(MSO!H155)), """"),
  IFERROR(FILTER(FH!H155, LEN(FH!H155)), """"),
  IFERROR(FILTER(MGOLF!H155, LEN(MGOLF!H155)), """"),
  IFERROR(FI"&amp;"LTER(Football!H155, LEN(Football!H155)), """"),
  IFERROR(FILTER(WVB!H155, LEN(WVB!H155)), """"),
  IFERROR(FILTER(XC!H155, LEN(XC!H155)), """"),
  IFERROR(FILTER(SWIMMING!H155, LEN(SWIMMING!H155)), """"),
  IFERROR(FILTER(WTEN!H155, LEN(WTEN!H155)), """""&amp;"),
  IFERROR(FILTER(TF!H155, LEN(TF!H155)), """"),
  IFERROR(FILTER(WGOLF!H155, LEN(WGOLF!H155)), """"),
  IFERROR(FILTER(WBB!H155, LEN(WBB!H155)), """"),
  IFERROR(FILTER(MBB!H155, LEN(MBB!H155)), """"),
  IFERROR(FILTER(WLAX!H155, LEN(WLAX!H155)), """")"&amp;",
  IFERROR(FILTER(MLAX!H155, LEN(MLAX!H155)), """"),
  IFERROR(FILTER(SOFT!H155, LEN(SOFT!H155)), """"),
  IFERROR(FILTER(BASE!H155, LEN(BASE!H155)), """"),
  IFERROR(FILTER(ESPORTS!H155, LEN(ESPORTS!H155)), """")
)
"),"")</f>
        <v/>
      </c>
      <c r="I155" s="11" t="str">
        <f>IFERROR(__xludf.DUMMYFUNCTION("TEXTJOIN(
  CHAR(10) &amp; CHAR(10),
  TRUE,
  IFERROR(ARRAYFORMULA(TEXT(FILTER(WSO!F155, LEN(WSO!F155)), ""h:mm AM/PM"")), """"),
  IFERROR(ARRAYFORMULA(TEXT(FILTER(MSO!F155, LEN(MSO!F155)), ""h:mm AM/PM"")), """"),
  IFERROR(ARRAYFORMULA(TEXT(FILTER(FH!F155"&amp;", LEN(FH!F155)), ""h:mm AM/PM"")), """"),
  IFERROR(ARRAYFORMULA(TEXT(FILTER(MGOLF!F155, LEN(MGOLF!F155)), ""h:mm AM/PM"")), """"),
  IFERROR(ARRAYFORMULA(TEXT(FILTER(Football!F155, LEN(Football!F155)), ""h:mm AM/PM"")), """"),
  IFERROR(ARRAYFORMULA(TEXT"&amp;"(FILTER(WVB!F155, LEN(WVB!F155)), ""h:mm AM/PM"")), """"),
  IFERROR(ARRAYFORMULA(TEXT(FILTER(XC!F155, LEN(XC!F155)), ""h:mm AM/PM"")), """"),
  IFERROR(ARRAYFORMULA(TEXT(FILTER(SWIMMING!F155, LEN(SWIMMING!F155)), ""h:mm AM/PM"")), """"),
  IFERROR(ARRAYF"&amp;"ORMULA(TEXT(FILTER(WTEN!F155, LEN(WTEN!F155)), ""h:mm AM/PM"")), """"),
  IFERROR(ARRAYFORMULA(TEXT(FILTER(TF!F155, LEN(TF!F155)), ""h:mm AM/PM"")), """"),
  IFERROR(ARRAYFORMULA(TEXT(FILTER(WGOLF!F155, LEN(WGOLF!F155)), ""h:mm AM/PM"")), """"),
  IFERROR"&amp;"(ARRAYFORMULA(TEXT(FILTER(WBB!F155, LEN(WBB!F155)), ""h:mm AM/PM"")), """"),
  IFERROR(ARRAYFORMULA(TEXT(FILTER(MBB!F155, LEN(MBB!F155)), ""h:mm AM/PM"")), """"),
  IFERROR(ARRAYFORMULA(TEXT(FILTER(WLAX!F155, LEN(WLAX!F155)), ""h:mm AM/PM"")), """"),
  IF"&amp;"ERROR(ARRAYFORMULA(TEXT(FILTER(MLAX!F155, LEN(MLAX!F155)), ""h:mm AM/PM"")), """"),
  IFERROR(ARRAYFORMULA(TEXT(FILTER(SOFT!F155, LEN(SOFT!F155)), ""h:mm AM/PM"")), """"),
  IFERROR(ARRAYFORMULA(TEXT(FILTER(BASE!F155, LEN(BASE!F155)), ""h:mm AM/PM"")), """&amp;"""),
  IFERROR(ARRAYFORMULA(TEXT(FILTER(ESPORTS!F155, LEN(ESPORTS!F155)), ""h:mm AM/PM"")), """")
)
"),"")</f>
        <v/>
      </c>
      <c r="J155" s="12" t="str">
        <f>IFERROR(__xludf.DUMMYFUNCTION("IFERROR(
 TEXTJOIN(
   CHAR(10) &amp; CHAR(10),
   TRUE,
   FILTER(
     FLATTEN({
       WSO!P155;
       MSO!P155;
       FH!P155;
       MGOLF!P155;
       Football!P155;
       WVB!P155;
       XC!P155;
       SWIMMING!P155;
       WTEN!P155;
       TF!P1"&amp;"55;
       WGOLF!P155;
       WBB!P155;
       MBB!P155;
       WLAX!P155;
       MLAX!P155;
       SOFT!P155;
       BASE!P155;
       ESPORTS!P155
     }),
     (FLATTEN({
       WSO!P155;
       MSO!P155;
       FH!P155;
       MGOLF!P155;
       Footb"&amp;"all!P155;
       WVB!P155;
       XC!P155;
       SWIMMING!P155;
       WTEN!P155;
       TF!P155;
       WGOLF!P155;
       WBB!P155;
       MBB!P155;
       WLAX!P155;
       MLAX!P155;
       SOFT!P155;
       BASE!P155;
       ESPORTS!P155
     }) &lt;&gt; "&amp;""""") *
     (FLATTEN({
       WSO!P155;
       MSO!P155;
       FH!P155;
       MGOLF!P155;
       Football!P155;
       WVB!P155;
       XC!P155;
       SWIMMING!P155;
       WTEN!P155;
       TF!P155;
       WGOLF!P155;
       WBB!P155;
       MBB!P155"&amp;";
       WLAX!P155;
       MLAX!P155;
       SOFT!P155;
       BASE!P155;
       ESPORTS!P155
     }) &lt;&gt; ""Status"")
   )
 ),
 """"
)
"),"")</f>
        <v/>
      </c>
    </row>
    <row r="156" ht="22.5" customHeight="1">
      <c r="A156" s="6">
        <v>155.0</v>
      </c>
      <c r="B156" s="11"/>
      <c r="C156" s="7">
        <v>46389.0</v>
      </c>
      <c r="D156" s="8" t="str">
        <f t="shared" si="1"/>
        <v>Saturday</v>
      </c>
      <c r="E156" s="9" t="str">
        <f>TEXTJOIN(
  CHAR(10) &amp; CHAR(10),
  TRUE,
  IFERROR(WSO!E156, ""),
  IFERROR(MSO!E156, ""),
  IFERROR(FH!E156, ""),
  IFERROR(MGOLF!E156, ""),
  IFERROR(Football!E156, ""),
  IFERROR(WVB!E156, ""),
  IFERROR(XC!E156, ""),
  IFERROR(SWIMMING!E156, ""),
  IFERROR(WTEN!E156, ""),
  IFERROR(TF!E156, ""),
  IFERROR(WGOLF!E156, ""),
  IFERROR(WBB!E156, ""),
  IFERROR(MBB!E156, ""),
  IFERROR(WLAX!E156, ""),
  IFERROR(MLAX!E156, ""),
  IFERROR(SOFT!E156, ""),
  IFERROR(BASE!E156, ""),
  IFERROR(ESPORTS!E156, "")
)
</f>
        <v/>
      </c>
      <c r="F156" s="10" t="str">
        <f>IFERROR(__xludf.DUMMYFUNCTION("TEXTJOIN(
  CHAR(10) &amp; CHAR(10),
  TRUE,
  IFERROR(TEXT(FILTER(WSO!F156, LEN(WSO!F156)), ""h:mm AM/PM""), """"),
  IFERROR(TEXT(FILTER(MSO!F156, LEN(MSO!F156)), ""h:mm AM/PM""), """"),
  IFERROR(TEXT(FILTER(FH!F156, LEN(FH!F156)), ""h:mm AM/PM""), """"),
"&amp;"  IFERROR(TEXT(FILTER(MGOLF!F156, LEN(MGOLF!F156)), ""h:mm AM/PM""), """"),
  IFERROR(TEXT(FILTER(Football!F156, LEN(Football!F156)), ""h:mm AM/PM""), """"),
  IFERROR(TEXT(FILTER(WVB!F156, LEN(WVB!F156)), ""h:mm AM/PM""), """"),
  IFERROR(TEXT(FILTER(XC!"&amp;"F156, LEN(XC!F156)), ""h:mm AM/PM""), """"),
  IFERROR(TEXT(FILTER(SWIMMING!F156, LEN(SWIMMING!F156)), ""h:mm AM/PM""), """"),
  IFERROR(TEXT(FILTER(WTEN!F156, LEN(WTEN!F156)), ""h:mm AM/PM""), """"),
  IFERROR(TEXT(FILTER(TF!F156, LEN(TF!F156)), ""h:mm A"&amp;"M/PM""), """"),
  IFERROR(TEXT(FILTER(WGOLF!F156, LEN(WGOLF!F156)), ""h:mm AM/PM""), """"),
  IFERROR(TEXT(FILTER(WBB!F156, LEN(WBB!F156)), ""h:mm AM/PM""), """"),
  IFERROR(TEXT(FILTER(MBB!F156, LEN(MBB!F156)), ""h:mm AM/PM""), """"),
  IFERROR(TEXT(FILT"&amp;"ER(WLAX!F156, LEN(WLAX!F156)), ""h:mm AM/PM""), """"),
  IFERROR(TEXT(FILTER(MLAX!F156, LEN(MLAX!F156)), ""h:mm AM/PM""), """"),
  IFERROR(TEXT(FILTER(SOFT!F156, LEN(SOFT!F156)), ""h:mm AM/PM""), """"),
  IFERROR(TEXT(FILTER(BASE!F156, LEN(BASE!F156)), """&amp;"h:mm AM/PM""), """"),
  IFERROR(TEXT(FILTER(ESPORTS!F156, LEN(ESPORTS!F156)), ""h:mm AM/PM""), """")
)
"),"")</f>
        <v/>
      </c>
      <c r="G156" s="11" t="str">
        <f>IFERROR(__xludf.DUMMYFUNCTION("TEXTJOIN(
  CHAR(10) &amp; CHAR(10),
  TRUE,
  IFERROR(FILTER(WSO!G156, LEN(WSO!G156)), """"),
  IFERROR(FILTER(MSO!G156, LEN(MSO!G156)), """"),
  IFERROR(FILTER(FH!G156, LEN(FH!G156)), """"),
  IFERROR(FILTER(MGOLF!G156, LEN(MGOLF!G156)), """"),
  IFERROR(FI"&amp;"LTER(Football!G156, LEN(Football!G156)), """"),
  IFERROR(FILTER(WVB!G156, LEN(WVB!G156)), """"),
  IFERROR(FILTER(XC!G156, LEN(XC!G156)), """"),
  IFERROR(FILTER(SWIMMING!G156, LEN(SWIMMING!G156)), """"),
  IFERROR(FILTER(WTEN!G156, LEN(WTEN!G156)), """""&amp;"),
  IFERROR(FILTER(TF!G156, LEN(TF!G156)), """"),
  IFERROR(FILTER(WGOLF!G156:G1000, LEN(WGOLF!G156)), """"),
  IFERROR(FILTER(WBB!G156, LEN(WBB!G156)), """"),
  IFERROR(FILTER(MBB!G156, LEN(MBB!G156)), """"),
  IFERROR(FILTER(WLAX!G156, LEN(WLAX!G156)),"&amp;" """"),
  IFERROR(FILTER(MLAX!G156, LEN(MLAX!G156)), """"),
  IFERROR(FILTER(SOFT!G156, LEN(SOFT!G156)), """"),
  IFERROR(FILTER(BASE!G156, LEN(BASE!G156)), """"),
  IFERROR(FILTER(ESPORTS!G156, LEN(ESPORTS!G156)), """")
)
"),"")</f>
        <v/>
      </c>
      <c r="H156" s="11" t="str">
        <f>IFERROR(__xludf.DUMMYFUNCTION("TEXTJOIN(
  CHAR(10) &amp; CHAR(10),
  TRUE,
  IFERROR(FILTER(WSO!H156, LEN(WSO!H156)), """"),
  IFERROR(FILTER(MSO!H156, LEN(MSO!H156)), """"),
  IFERROR(FILTER(FH!H156, LEN(FH!H156)), """"),
  IFERROR(FILTER(MGOLF!H156, LEN(MGOLF!H156)), """"),
  IFERROR(FI"&amp;"LTER(Football!H156, LEN(Football!H156)), """"),
  IFERROR(FILTER(WVB!H156, LEN(WVB!H156)), """"),
  IFERROR(FILTER(XC!H156, LEN(XC!H156)), """"),
  IFERROR(FILTER(SWIMMING!H156, LEN(SWIMMING!H156)), """"),
  IFERROR(FILTER(WTEN!H156, LEN(WTEN!H156)), """""&amp;"),
  IFERROR(FILTER(TF!H156, LEN(TF!H156)), """"),
  IFERROR(FILTER(WGOLF!H156, LEN(WGOLF!H156)), """"),
  IFERROR(FILTER(WBB!H156, LEN(WBB!H156)), """"),
  IFERROR(FILTER(MBB!H156, LEN(MBB!H156)), """"),
  IFERROR(FILTER(WLAX!H156, LEN(WLAX!H156)), """")"&amp;",
  IFERROR(FILTER(MLAX!H156, LEN(MLAX!H156)), """"),
  IFERROR(FILTER(SOFT!H156, LEN(SOFT!H156)), """"),
  IFERROR(FILTER(BASE!H156, LEN(BASE!H156)), """"),
  IFERROR(FILTER(ESPORTS!H156, LEN(ESPORTS!H156)), """")
)
"),"")</f>
        <v/>
      </c>
      <c r="I156" s="11" t="str">
        <f>IFERROR(__xludf.DUMMYFUNCTION("TEXTJOIN(
  CHAR(10) &amp; CHAR(10),
  TRUE,
  IFERROR(ARRAYFORMULA(TEXT(FILTER(WSO!F156, LEN(WSO!F156)), ""h:mm AM/PM"")), """"),
  IFERROR(ARRAYFORMULA(TEXT(FILTER(MSO!F156, LEN(MSO!F156)), ""h:mm AM/PM"")), """"),
  IFERROR(ARRAYFORMULA(TEXT(FILTER(FH!F156"&amp;", LEN(FH!F156)), ""h:mm AM/PM"")), """"),
  IFERROR(ARRAYFORMULA(TEXT(FILTER(MGOLF!F156, LEN(MGOLF!F156)), ""h:mm AM/PM"")), """"),
  IFERROR(ARRAYFORMULA(TEXT(FILTER(Football!F156, LEN(Football!F156)), ""h:mm AM/PM"")), """"),
  IFERROR(ARRAYFORMULA(TEXT"&amp;"(FILTER(WVB!F156, LEN(WVB!F156)), ""h:mm AM/PM"")), """"),
  IFERROR(ARRAYFORMULA(TEXT(FILTER(XC!F156, LEN(XC!F156)), ""h:mm AM/PM"")), """"),
  IFERROR(ARRAYFORMULA(TEXT(FILTER(SWIMMING!F156, LEN(SWIMMING!F156)), ""h:mm AM/PM"")), """"),
  IFERROR(ARRAYF"&amp;"ORMULA(TEXT(FILTER(WTEN!F156, LEN(WTEN!F156)), ""h:mm AM/PM"")), """"),
  IFERROR(ARRAYFORMULA(TEXT(FILTER(TF!F156, LEN(TF!F156)), ""h:mm AM/PM"")), """"),
  IFERROR(ARRAYFORMULA(TEXT(FILTER(WGOLF!F156, LEN(WGOLF!F156)), ""h:mm AM/PM"")), """"),
  IFERROR"&amp;"(ARRAYFORMULA(TEXT(FILTER(WBB!F156, LEN(WBB!F156)), ""h:mm AM/PM"")), """"),
  IFERROR(ARRAYFORMULA(TEXT(FILTER(MBB!F156, LEN(MBB!F156)), ""h:mm AM/PM"")), """"),
  IFERROR(ARRAYFORMULA(TEXT(FILTER(WLAX!F156, LEN(WLAX!F156)), ""h:mm AM/PM"")), """"),
  IF"&amp;"ERROR(ARRAYFORMULA(TEXT(FILTER(MLAX!F156, LEN(MLAX!F156)), ""h:mm AM/PM"")), """"),
  IFERROR(ARRAYFORMULA(TEXT(FILTER(SOFT!F156, LEN(SOFT!F156)), ""h:mm AM/PM"")), """"),
  IFERROR(ARRAYFORMULA(TEXT(FILTER(BASE!F156, LEN(BASE!F156)), ""h:mm AM/PM"")), """&amp;"""),
  IFERROR(ARRAYFORMULA(TEXT(FILTER(ESPORTS!F156, LEN(ESPORTS!F156)), ""h:mm AM/PM"")), """")
)
"),"")</f>
        <v/>
      </c>
      <c r="J156" s="12" t="str">
        <f>IFERROR(__xludf.DUMMYFUNCTION("IFERROR(
 TEXTJOIN(
   CHAR(10) &amp; CHAR(10),
   TRUE,
   FILTER(
     FLATTEN({
       WSO!P156;
       MSO!P156;
       FH!P156;
       MGOLF!P156;
       Football!P156;
       WVB!P156;
       XC!P156;
       SWIMMING!P156;
       WTEN!P156;
       TF!P1"&amp;"56;
       WGOLF!P156;
       WBB!P156;
       MBB!P156;
       WLAX!P156;
       MLAX!P156;
       SOFT!P156;
       BASE!P156;
       ESPORTS!P156
     }),
     (FLATTEN({
       WSO!P156;
       MSO!P156;
       FH!P156;
       MGOLF!P156;
       Footb"&amp;"all!P156;
       WVB!P156;
       XC!P156;
       SWIMMING!P156;
       WTEN!P156;
       TF!P156;
       WGOLF!P156;
       WBB!P156;
       MBB!P156;
       WLAX!P156;
       MLAX!P156;
       SOFT!P156;
       BASE!P156;
       ESPORTS!P156
     }) &lt;&gt; "&amp;""""") *
     (FLATTEN({
       WSO!P156;
       MSO!P156;
       FH!P156;
       MGOLF!P156;
       Football!P156;
       WVB!P156;
       XC!P156;
       SWIMMING!P156;
       WTEN!P156;
       TF!P156;
       WGOLF!P156;
       WBB!P156;
       MBB!P156"&amp;";
       WLAX!P156;
       MLAX!P156;
       SOFT!P156;
       BASE!P156;
       ESPORTS!P156
     }) &lt;&gt; ""Status"")
   )
 ),
 """"
)
"),"")</f>
        <v/>
      </c>
    </row>
    <row r="157" ht="22.5" customHeight="1">
      <c r="A157" s="6">
        <v>156.0</v>
      </c>
      <c r="B157" s="11"/>
      <c r="C157" s="7">
        <v>46390.0</v>
      </c>
      <c r="D157" s="8" t="str">
        <f t="shared" si="1"/>
        <v>Sunday</v>
      </c>
      <c r="E157" s="9" t="str">
        <f>TEXTJOIN(
  CHAR(10) &amp; CHAR(10),
  TRUE,
  IFERROR(WSO!E157, ""),
  IFERROR(MSO!E157, ""),
  IFERROR(FH!E157, ""),
  IFERROR(MGOLF!E157, ""),
  IFERROR(Football!E157, ""),
  IFERROR(WVB!E157, ""),
  IFERROR(XC!E157, ""),
  IFERROR(SWIMMING!E157, ""),
  IFERROR(WTEN!E157, ""),
  IFERROR(TF!E157, ""),
  IFERROR(WGOLF!E157, ""),
  IFERROR(WBB!E157, ""),
  IFERROR(MBB!E157, ""),
  IFERROR(WLAX!E157, ""),
  IFERROR(MLAX!E157, ""),
  IFERROR(SOFT!E157, ""),
  IFERROR(BASE!E157, ""),
  IFERROR(ESPORTS!E157, "")
)
</f>
        <v/>
      </c>
      <c r="F157" s="10" t="str">
        <f>IFERROR(__xludf.DUMMYFUNCTION("TEXTJOIN(
  CHAR(10) &amp; CHAR(10),
  TRUE,
  IFERROR(TEXT(FILTER(WSO!F157, LEN(WSO!F157)), ""h:mm AM/PM""), """"),
  IFERROR(TEXT(FILTER(MSO!F157, LEN(MSO!F157)), ""h:mm AM/PM""), """"),
  IFERROR(TEXT(FILTER(FH!F157, LEN(FH!F157)), ""h:mm AM/PM""), """"),
"&amp;"  IFERROR(TEXT(FILTER(MGOLF!F157, LEN(MGOLF!F157)), ""h:mm AM/PM""), """"),
  IFERROR(TEXT(FILTER(Football!F157, LEN(Football!F157)), ""h:mm AM/PM""), """"),
  IFERROR(TEXT(FILTER(WVB!F157, LEN(WVB!F157)), ""h:mm AM/PM""), """"),
  IFERROR(TEXT(FILTER(XC!"&amp;"F157, LEN(XC!F157)), ""h:mm AM/PM""), """"),
  IFERROR(TEXT(FILTER(SWIMMING!F157, LEN(SWIMMING!F157)), ""h:mm AM/PM""), """"),
  IFERROR(TEXT(FILTER(WTEN!F157, LEN(WTEN!F157)), ""h:mm AM/PM""), """"),
  IFERROR(TEXT(FILTER(TF!F157, LEN(TF!F157)), ""h:mm A"&amp;"M/PM""), """"),
  IFERROR(TEXT(FILTER(WGOLF!F157, LEN(WGOLF!F157)), ""h:mm AM/PM""), """"),
  IFERROR(TEXT(FILTER(WBB!F157, LEN(WBB!F157)), ""h:mm AM/PM""), """"),
  IFERROR(TEXT(FILTER(MBB!F157, LEN(MBB!F157)), ""h:mm AM/PM""), """"),
  IFERROR(TEXT(FILT"&amp;"ER(WLAX!F157, LEN(WLAX!F157)), ""h:mm AM/PM""), """"),
  IFERROR(TEXT(FILTER(MLAX!F157, LEN(MLAX!F157)), ""h:mm AM/PM""), """"),
  IFERROR(TEXT(FILTER(SOFT!F157, LEN(SOFT!F157)), ""h:mm AM/PM""), """"),
  IFERROR(TEXT(FILTER(BASE!F157, LEN(BASE!F157)), """&amp;"h:mm AM/PM""), """"),
  IFERROR(TEXT(FILTER(ESPORTS!F157, LEN(ESPORTS!F157)), ""h:mm AM/PM""), """")
)
"),"")</f>
        <v/>
      </c>
      <c r="G157" s="11" t="str">
        <f>IFERROR(__xludf.DUMMYFUNCTION("TEXTJOIN(
  CHAR(10) &amp; CHAR(10),
  TRUE,
  IFERROR(FILTER(WSO!G157, LEN(WSO!G157)), """"),
  IFERROR(FILTER(MSO!G157, LEN(MSO!G157)), """"),
  IFERROR(FILTER(FH!G157, LEN(FH!G157)), """"),
  IFERROR(FILTER(MGOLF!G157, LEN(MGOLF!G157)), """"),
  IFERROR(FI"&amp;"LTER(Football!G157, LEN(Football!G157)), """"),
  IFERROR(FILTER(WVB!G157, LEN(WVB!G157)), """"),
  IFERROR(FILTER(XC!G157, LEN(XC!G157)), """"),
  IFERROR(FILTER(SWIMMING!G157, LEN(SWIMMING!G157)), """"),
  IFERROR(FILTER(WTEN!G157, LEN(WTEN!G157)), """""&amp;"),
  IFERROR(FILTER(TF!G157, LEN(TF!G157)), """"),
  IFERROR(FILTER(WGOLF!G157:G1000, LEN(WGOLF!G157)), """"),
  IFERROR(FILTER(WBB!G157, LEN(WBB!G157)), """"),
  IFERROR(FILTER(MBB!G157, LEN(MBB!G157)), """"),
  IFERROR(FILTER(WLAX!G157, LEN(WLAX!G157)),"&amp;" """"),
  IFERROR(FILTER(MLAX!G157, LEN(MLAX!G157)), """"),
  IFERROR(FILTER(SOFT!G157, LEN(SOFT!G157)), """"),
  IFERROR(FILTER(BASE!G157, LEN(BASE!G157)), """"),
  IFERROR(FILTER(ESPORTS!G157, LEN(ESPORTS!G157)), """")
)
"),"")</f>
        <v/>
      </c>
      <c r="H157" s="11" t="str">
        <f>IFERROR(__xludf.DUMMYFUNCTION("TEXTJOIN(
  CHAR(10) &amp; CHAR(10),
  TRUE,
  IFERROR(FILTER(WSO!H157, LEN(WSO!H157)), """"),
  IFERROR(FILTER(MSO!H157, LEN(MSO!H157)), """"),
  IFERROR(FILTER(FH!H157, LEN(FH!H157)), """"),
  IFERROR(FILTER(MGOLF!H157, LEN(MGOLF!H157)), """"),
  IFERROR(FI"&amp;"LTER(Football!H157, LEN(Football!H157)), """"),
  IFERROR(FILTER(WVB!H157, LEN(WVB!H157)), """"),
  IFERROR(FILTER(XC!H157, LEN(XC!H157)), """"),
  IFERROR(FILTER(SWIMMING!H157, LEN(SWIMMING!H157)), """"),
  IFERROR(FILTER(WTEN!H157, LEN(WTEN!H157)), """""&amp;"),
  IFERROR(FILTER(TF!H157, LEN(TF!H157)), """"),
  IFERROR(FILTER(WGOLF!H157, LEN(WGOLF!H157)), """"),
  IFERROR(FILTER(WBB!H157, LEN(WBB!H157)), """"),
  IFERROR(FILTER(MBB!H157, LEN(MBB!H157)), """"),
  IFERROR(FILTER(WLAX!H157, LEN(WLAX!H157)), """")"&amp;",
  IFERROR(FILTER(MLAX!H157, LEN(MLAX!H157)), """"),
  IFERROR(FILTER(SOFT!H157, LEN(SOFT!H157)), """"),
  IFERROR(FILTER(BASE!H157, LEN(BASE!H157)), """"),
  IFERROR(FILTER(ESPORTS!H157, LEN(ESPORTS!H157)), """")
)
"),"")</f>
        <v/>
      </c>
      <c r="I157" s="11" t="str">
        <f>IFERROR(__xludf.DUMMYFUNCTION("TEXTJOIN(
  CHAR(10) &amp; CHAR(10),
  TRUE,
  IFERROR(ARRAYFORMULA(TEXT(FILTER(WSO!F157, LEN(WSO!F157)), ""h:mm AM/PM"")), """"),
  IFERROR(ARRAYFORMULA(TEXT(FILTER(MSO!F157, LEN(MSO!F157)), ""h:mm AM/PM"")), """"),
  IFERROR(ARRAYFORMULA(TEXT(FILTER(FH!F157"&amp;", LEN(FH!F157)), ""h:mm AM/PM"")), """"),
  IFERROR(ARRAYFORMULA(TEXT(FILTER(MGOLF!F157, LEN(MGOLF!F157)), ""h:mm AM/PM"")), """"),
  IFERROR(ARRAYFORMULA(TEXT(FILTER(Football!F157, LEN(Football!F157)), ""h:mm AM/PM"")), """"),
  IFERROR(ARRAYFORMULA(TEXT"&amp;"(FILTER(WVB!F157, LEN(WVB!F157)), ""h:mm AM/PM"")), """"),
  IFERROR(ARRAYFORMULA(TEXT(FILTER(XC!F157, LEN(XC!F157)), ""h:mm AM/PM"")), """"),
  IFERROR(ARRAYFORMULA(TEXT(FILTER(SWIMMING!F157, LEN(SWIMMING!F157)), ""h:mm AM/PM"")), """"),
  IFERROR(ARRAYF"&amp;"ORMULA(TEXT(FILTER(WTEN!F157, LEN(WTEN!F157)), ""h:mm AM/PM"")), """"),
  IFERROR(ARRAYFORMULA(TEXT(FILTER(TF!F157, LEN(TF!F157)), ""h:mm AM/PM"")), """"),
  IFERROR(ARRAYFORMULA(TEXT(FILTER(WGOLF!F157, LEN(WGOLF!F157)), ""h:mm AM/PM"")), """"),
  IFERROR"&amp;"(ARRAYFORMULA(TEXT(FILTER(WBB!F157, LEN(WBB!F157)), ""h:mm AM/PM"")), """"),
  IFERROR(ARRAYFORMULA(TEXT(FILTER(MBB!F157, LEN(MBB!F157)), ""h:mm AM/PM"")), """"),
  IFERROR(ARRAYFORMULA(TEXT(FILTER(WLAX!F157, LEN(WLAX!F157)), ""h:mm AM/PM"")), """"),
  IF"&amp;"ERROR(ARRAYFORMULA(TEXT(FILTER(MLAX!F157, LEN(MLAX!F157)), ""h:mm AM/PM"")), """"),
  IFERROR(ARRAYFORMULA(TEXT(FILTER(SOFT!F157, LEN(SOFT!F157)), ""h:mm AM/PM"")), """"),
  IFERROR(ARRAYFORMULA(TEXT(FILTER(BASE!F157, LEN(BASE!F157)), ""h:mm AM/PM"")), """&amp;"""),
  IFERROR(ARRAYFORMULA(TEXT(FILTER(ESPORTS!F157, LEN(ESPORTS!F157)), ""h:mm AM/PM"")), """")
)
"),"")</f>
        <v/>
      </c>
      <c r="J157" s="12" t="str">
        <f>IFERROR(__xludf.DUMMYFUNCTION("IFERROR(
 TEXTJOIN(
   CHAR(10) &amp; CHAR(10),
   TRUE,
   FILTER(
     FLATTEN({
       WSO!P157;
       MSO!P157;
       FH!P157;
       MGOLF!P157;
       Football!P157;
       WVB!P157;
       XC!P157;
       SWIMMING!P157;
       WTEN!P157;
       TF!P1"&amp;"57;
       WGOLF!P157;
       WBB!P157;
       MBB!P157;
       WLAX!P157;
       MLAX!P157;
       SOFT!P157;
       BASE!P157;
       ESPORTS!P157
     }),
     (FLATTEN({
       WSO!P157;
       MSO!P157;
       FH!P157;
       MGOLF!P157;
       Footb"&amp;"all!P157;
       WVB!P157;
       XC!P157;
       SWIMMING!P157;
       WTEN!P157;
       TF!P157;
       WGOLF!P157;
       WBB!P157;
       MBB!P157;
       WLAX!P157;
       MLAX!P157;
       SOFT!P157;
       BASE!P157;
       ESPORTS!P157
     }) &lt;&gt; "&amp;""""") *
     (FLATTEN({
       WSO!P157;
       MSO!P157;
       FH!P157;
       MGOLF!P157;
       Football!P157;
       WVB!P157;
       XC!P157;
       SWIMMING!P157;
       WTEN!P157;
       TF!P157;
       WGOLF!P157;
       WBB!P157;
       MBB!P157"&amp;";
       WLAX!P157;
       MLAX!P157;
       SOFT!P157;
       BASE!P157;
       ESPORTS!P157
     }) &lt;&gt; ""Status"")
   )
 ),
 """"
)
"),"")</f>
        <v/>
      </c>
    </row>
    <row r="158" ht="22.5" customHeight="1">
      <c r="A158" s="6">
        <v>157.0</v>
      </c>
      <c r="B158" s="11"/>
      <c r="C158" s="7">
        <v>46391.0</v>
      </c>
      <c r="D158" s="8" t="str">
        <f t="shared" si="1"/>
        <v>Monday</v>
      </c>
      <c r="E158" s="9" t="str">
        <f>TEXTJOIN(
  CHAR(10) &amp; CHAR(10),
  TRUE,
  IFERROR(WSO!E158, ""),
  IFERROR(MSO!E158, ""),
  IFERROR(FH!E158, ""),
  IFERROR(MGOLF!E158, ""),
  IFERROR(Football!E158, ""),
  IFERROR(WVB!E158, ""),
  IFERROR(XC!E158, ""),
  IFERROR(SWIMMING!E158, ""),
  IFERROR(WTEN!E158, ""),
  IFERROR(TF!E158, ""),
  IFERROR(WGOLF!E158, ""),
  IFERROR(WBB!E158, ""),
  IFERROR(MBB!E158, ""),
  IFERROR(WLAX!E158, ""),
  IFERROR(MLAX!E158, ""),
  IFERROR(SOFT!E158, ""),
  IFERROR(BASE!E158, ""),
  IFERROR(ESPORTS!E158, "")
)
</f>
        <v/>
      </c>
      <c r="F158" s="10" t="str">
        <f>IFERROR(__xludf.DUMMYFUNCTION("TEXTJOIN(
  CHAR(10) &amp; CHAR(10),
  TRUE,
  IFERROR(TEXT(FILTER(WSO!F158, LEN(WSO!F158)), ""h:mm AM/PM""), """"),
  IFERROR(TEXT(FILTER(MSO!F158, LEN(MSO!F158)), ""h:mm AM/PM""), """"),
  IFERROR(TEXT(FILTER(FH!F158, LEN(FH!F158)), ""h:mm AM/PM""), """"),
"&amp;"  IFERROR(TEXT(FILTER(MGOLF!F158, LEN(MGOLF!F158)), ""h:mm AM/PM""), """"),
  IFERROR(TEXT(FILTER(Football!F158, LEN(Football!F158)), ""h:mm AM/PM""), """"),
  IFERROR(TEXT(FILTER(WVB!F158, LEN(WVB!F158)), ""h:mm AM/PM""), """"),
  IFERROR(TEXT(FILTER(XC!"&amp;"F158, LEN(XC!F158)), ""h:mm AM/PM""), """"),
  IFERROR(TEXT(FILTER(SWIMMING!F158, LEN(SWIMMING!F158)), ""h:mm AM/PM""), """"),
  IFERROR(TEXT(FILTER(WTEN!F158, LEN(WTEN!F158)), ""h:mm AM/PM""), """"),
  IFERROR(TEXT(FILTER(TF!F158, LEN(TF!F158)), ""h:mm A"&amp;"M/PM""), """"),
  IFERROR(TEXT(FILTER(WGOLF!F158, LEN(WGOLF!F158)), ""h:mm AM/PM""), """"),
  IFERROR(TEXT(FILTER(WBB!F158, LEN(WBB!F158)), ""h:mm AM/PM""), """"),
  IFERROR(TEXT(FILTER(MBB!F158, LEN(MBB!F158)), ""h:mm AM/PM""), """"),
  IFERROR(TEXT(FILT"&amp;"ER(WLAX!F158, LEN(WLAX!F158)), ""h:mm AM/PM""), """"),
  IFERROR(TEXT(FILTER(MLAX!F158, LEN(MLAX!F158)), ""h:mm AM/PM""), """"),
  IFERROR(TEXT(FILTER(SOFT!F158, LEN(SOFT!F158)), ""h:mm AM/PM""), """"),
  IFERROR(TEXT(FILTER(BASE!F158, LEN(BASE!F158)), """&amp;"h:mm AM/PM""), """"),
  IFERROR(TEXT(FILTER(ESPORTS!F158, LEN(ESPORTS!F158)), ""h:mm AM/PM""), """")
)
"),"")</f>
        <v/>
      </c>
      <c r="G158" s="11" t="str">
        <f>IFERROR(__xludf.DUMMYFUNCTION("TEXTJOIN(
  CHAR(10) &amp; CHAR(10),
  TRUE,
  IFERROR(FILTER(WSO!G158, LEN(WSO!G158)), """"),
  IFERROR(FILTER(MSO!G158, LEN(MSO!G158)), """"),
  IFERROR(FILTER(FH!G158, LEN(FH!G158)), """"),
  IFERROR(FILTER(MGOLF!G158, LEN(MGOLF!G158)), """"),
  IFERROR(FI"&amp;"LTER(Football!G158, LEN(Football!G158)), """"),
  IFERROR(FILTER(WVB!G158, LEN(WVB!G158)), """"),
  IFERROR(FILTER(XC!G158, LEN(XC!G158)), """"),
  IFERROR(FILTER(SWIMMING!G158, LEN(SWIMMING!G158)), """"),
  IFERROR(FILTER(WTEN!G158, LEN(WTEN!G158)), """""&amp;"),
  IFERROR(FILTER(TF!G158, LEN(TF!G158)), """"),
  IFERROR(FILTER(WGOLF!G158:G1000, LEN(WGOLF!G158)), """"),
  IFERROR(FILTER(WBB!G158, LEN(WBB!G158)), """"),
  IFERROR(FILTER(MBB!G158, LEN(MBB!G158)), """"),
  IFERROR(FILTER(WLAX!G158, LEN(WLAX!G158)),"&amp;" """"),
  IFERROR(FILTER(MLAX!G158, LEN(MLAX!G158)), """"),
  IFERROR(FILTER(SOFT!G158, LEN(SOFT!G158)), """"),
  IFERROR(FILTER(BASE!G158, LEN(BASE!G158)), """"),
  IFERROR(FILTER(ESPORTS!G158, LEN(ESPORTS!G158)), """")
)
"),"")</f>
        <v/>
      </c>
      <c r="H158" s="11" t="str">
        <f>IFERROR(__xludf.DUMMYFUNCTION("TEXTJOIN(
  CHAR(10) &amp; CHAR(10),
  TRUE,
  IFERROR(FILTER(WSO!H158, LEN(WSO!H158)), """"),
  IFERROR(FILTER(MSO!H158, LEN(MSO!H158)), """"),
  IFERROR(FILTER(FH!H158, LEN(FH!H158)), """"),
  IFERROR(FILTER(MGOLF!H158, LEN(MGOLF!H158)), """"),
  IFERROR(FI"&amp;"LTER(Football!H158, LEN(Football!H158)), """"),
  IFERROR(FILTER(WVB!H158, LEN(WVB!H158)), """"),
  IFERROR(FILTER(XC!H158, LEN(XC!H158)), """"),
  IFERROR(FILTER(SWIMMING!H158, LEN(SWIMMING!H158)), """"),
  IFERROR(FILTER(WTEN!H158, LEN(WTEN!H158)), """""&amp;"),
  IFERROR(FILTER(TF!H158, LEN(TF!H158)), """"),
  IFERROR(FILTER(WGOLF!H158, LEN(WGOLF!H158)), """"),
  IFERROR(FILTER(WBB!H158, LEN(WBB!H158)), """"),
  IFERROR(FILTER(MBB!H158, LEN(MBB!H158)), """"),
  IFERROR(FILTER(WLAX!H158, LEN(WLAX!H158)), """")"&amp;",
  IFERROR(FILTER(MLAX!H158, LEN(MLAX!H158)), """"),
  IFERROR(FILTER(SOFT!H158, LEN(SOFT!H158)), """"),
  IFERROR(FILTER(BASE!H158, LEN(BASE!H158)), """"),
  IFERROR(FILTER(ESPORTS!H158, LEN(ESPORTS!H158)), """")
)
"),"")</f>
        <v/>
      </c>
      <c r="I158" s="11" t="str">
        <f>IFERROR(__xludf.DUMMYFUNCTION("TEXTJOIN(
  CHAR(10) &amp; CHAR(10),
  TRUE,
  IFERROR(ARRAYFORMULA(TEXT(FILTER(WSO!F158, LEN(WSO!F158)), ""h:mm AM/PM"")), """"),
  IFERROR(ARRAYFORMULA(TEXT(FILTER(MSO!F158, LEN(MSO!F158)), ""h:mm AM/PM"")), """"),
  IFERROR(ARRAYFORMULA(TEXT(FILTER(FH!F158"&amp;", LEN(FH!F158)), ""h:mm AM/PM"")), """"),
  IFERROR(ARRAYFORMULA(TEXT(FILTER(MGOLF!F158, LEN(MGOLF!F158)), ""h:mm AM/PM"")), """"),
  IFERROR(ARRAYFORMULA(TEXT(FILTER(Football!F158, LEN(Football!F158)), ""h:mm AM/PM"")), """"),
  IFERROR(ARRAYFORMULA(TEXT"&amp;"(FILTER(WVB!F158, LEN(WVB!F158)), ""h:mm AM/PM"")), """"),
  IFERROR(ARRAYFORMULA(TEXT(FILTER(XC!F158, LEN(XC!F158)), ""h:mm AM/PM"")), """"),
  IFERROR(ARRAYFORMULA(TEXT(FILTER(SWIMMING!F158, LEN(SWIMMING!F158)), ""h:mm AM/PM"")), """"),
  IFERROR(ARRAYF"&amp;"ORMULA(TEXT(FILTER(WTEN!F158, LEN(WTEN!F158)), ""h:mm AM/PM"")), """"),
  IFERROR(ARRAYFORMULA(TEXT(FILTER(TF!F158, LEN(TF!F158)), ""h:mm AM/PM"")), """"),
  IFERROR(ARRAYFORMULA(TEXT(FILTER(WGOLF!F158, LEN(WGOLF!F158)), ""h:mm AM/PM"")), """"),
  IFERROR"&amp;"(ARRAYFORMULA(TEXT(FILTER(WBB!F158, LEN(WBB!F158)), ""h:mm AM/PM"")), """"),
  IFERROR(ARRAYFORMULA(TEXT(FILTER(MBB!F158, LEN(MBB!F158)), ""h:mm AM/PM"")), """"),
  IFERROR(ARRAYFORMULA(TEXT(FILTER(WLAX!F158, LEN(WLAX!F158)), ""h:mm AM/PM"")), """"),
  IF"&amp;"ERROR(ARRAYFORMULA(TEXT(FILTER(MLAX!F158, LEN(MLAX!F158)), ""h:mm AM/PM"")), """"),
  IFERROR(ARRAYFORMULA(TEXT(FILTER(SOFT!F158, LEN(SOFT!F158)), ""h:mm AM/PM"")), """"),
  IFERROR(ARRAYFORMULA(TEXT(FILTER(BASE!F158, LEN(BASE!F158)), ""h:mm AM/PM"")), """&amp;"""),
  IFERROR(ARRAYFORMULA(TEXT(FILTER(ESPORTS!F158, LEN(ESPORTS!F158)), ""h:mm AM/PM"")), """")
)
"),"")</f>
        <v/>
      </c>
      <c r="J158" s="12" t="str">
        <f>IFERROR(__xludf.DUMMYFUNCTION("IFERROR(
 TEXTJOIN(
   CHAR(10) &amp; CHAR(10),
   TRUE,
   FILTER(
     FLATTEN({
       WSO!P158;
       MSO!P158;
       FH!P158;
       MGOLF!P158;
       Football!P158;
       WVB!P158;
       XC!P158;
       SWIMMING!P158;
       WTEN!P158;
       TF!P1"&amp;"58;
       WGOLF!P158;
       WBB!P158;
       MBB!P158;
       WLAX!P158;
       MLAX!P158;
       SOFT!P158;
       BASE!P158;
       ESPORTS!P158
     }),
     (FLATTEN({
       WSO!P158;
       MSO!P158;
       FH!P158;
       MGOLF!P158;
       Footb"&amp;"all!P158;
       WVB!P158;
       XC!P158;
       SWIMMING!P158;
       WTEN!P158;
       TF!P158;
       WGOLF!P158;
       WBB!P158;
       MBB!P158;
       WLAX!P158;
       MLAX!P158;
       SOFT!P158;
       BASE!P158;
       ESPORTS!P158
     }) &lt;&gt; "&amp;""""") *
     (FLATTEN({
       WSO!P158;
       MSO!P158;
       FH!P158;
       MGOLF!P158;
       Football!P158;
       WVB!P158;
       XC!P158;
       SWIMMING!P158;
       WTEN!P158;
       TF!P158;
       WGOLF!P158;
       WBB!P158;
       MBB!P158"&amp;";
       WLAX!P158;
       MLAX!P158;
       SOFT!P158;
       BASE!P158;
       ESPORTS!P158
     }) &lt;&gt; ""Status"")
   )
 ),
 """"
)
"),"")</f>
        <v/>
      </c>
    </row>
    <row r="159" ht="22.5" customHeight="1">
      <c r="A159" s="6">
        <v>158.0</v>
      </c>
      <c r="B159" s="11"/>
      <c r="C159" s="7">
        <v>46392.0</v>
      </c>
      <c r="D159" s="8" t="str">
        <f t="shared" si="1"/>
        <v>Tuesday</v>
      </c>
      <c r="E159" s="9" t="str">
        <f>TEXTJOIN(
  CHAR(10) &amp; CHAR(10),
  TRUE,
  IFERROR(WSO!E159, ""),
  IFERROR(MSO!E159, ""),
  IFERROR(FH!E159, ""),
  IFERROR(MGOLF!E159, ""),
  IFERROR(Football!E159, ""),
  IFERROR(WVB!E159, ""),
  IFERROR(XC!E159, ""),
  IFERROR(SWIMMING!E159, ""),
  IFERROR(WTEN!E159, ""),
  IFERROR(TF!E159, ""),
  IFERROR(WGOLF!E159, ""),
  IFERROR(WBB!E159, ""),
  IFERROR(MBB!E159, ""),
  IFERROR(WLAX!E159, ""),
  IFERROR(MLAX!E159, ""),
  IFERROR(SOFT!E159, ""),
  IFERROR(BASE!E159, ""),
  IFERROR(ESPORTS!E159, "")
)
</f>
        <v/>
      </c>
      <c r="F159" s="10" t="str">
        <f>IFERROR(__xludf.DUMMYFUNCTION("TEXTJOIN(
  CHAR(10) &amp; CHAR(10),
  TRUE,
  IFERROR(TEXT(FILTER(WSO!F159, LEN(WSO!F159)), ""h:mm AM/PM""), """"),
  IFERROR(TEXT(FILTER(MSO!F159, LEN(MSO!F159)), ""h:mm AM/PM""), """"),
  IFERROR(TEXT(FILTER(FH!F159, LEN(FH!F159)), ""h:mm AM/PM""), """"),
"&amp;"  IFERROR(TEXT(FILTER(MGOLF!F159, LEN(MGOLF!F159)), ""h:mm AM/PM""), """"),
  IFERROR(TEXT(FILTER(Football!F159, LEN(Football!F159)), ""h:mm AM/PM""), """"),
  IFERROR(TEXT(FILTER(WVB!F159, LEN(WVB!F159)), ""h:mm AM/PM""), """"),
  IFERROR(TEXT(FILTER(XC!"&amp;"F159, LEN(XC!F159)), ""h:mm AM/PM""), """"),
  IFERROR(TEXT(FILTER(SWIMMING!F159, LEN(SWIMMING!F159)), ""h:mm AM/PM""), """"),
  IFERROR(TEXT(FILTER(WTEN!F159, LEN(WTEN!F159)), ""h:mm AM/PM""), """"),
  IFERROR(TEXT(FILTER(TF!F159, LEN(TF!F159)), ""h:mm A"&amp;"M/PM""), """"),
  IFERROR(TEXT(FILTER(WGOLF!F159, LEN(WGOLF!F159)), ""h:mm AM/PM""), """"),
  IFERROR(TEXT(FILTER(WBB!F159, LEN(WBB!F159)), ""h:mm AM/PM""), """"),
  IFERROR(TEXT(FILTER(MBB!F159, LEN(MBB!F159)), ""h:mm AM/PM""), """"),
  IFERROR(TEXT(FILT"&amp;"ER(WLAX!F159, LEN(WLAX!F159)), ""h:mm AM/PM""), """"),
  IFERROR(TEXT(FILTER(MLAX!F159, LEN(MLAX!F159)), ""h:mm AM/PM""), """"),
  IFERROR(TEXT(FILTER(SOFT!F159, LEN(SOFT!F159)), ""h:mm AM/PM""), """"),
  IFERROR(TEXT(FILTER(BASE!F159, LEN(BASE!F159)), """&amp;"h:mm AM/PM""), """"),
  IFERROR(TEXT(FILTER(ESPORTS!F159, LEN(ESPORTS!F159)), ""h:mm AM/PM""), """")
)
"),"")</f>
        <v/>
      </c>
      <c r="G159" s="11" t="str">
        <f>IFERROR(__xludf.DUMMYFUNCTION("TEXTJOIN(
  CHAR(10) &amp; CHAR(10),
  TRUE,
  IFERROR(FILTER(WSO!G159, LEN(WSO!G159)), """"),
  IFERROR(FILTER(MSO!G159, LEN(MSO!G159)), """"),
  IFERROR(FILTER(FH!G159, LEN(FH!G159)), """"),
  IFERROR(FILTER(MGOLF!G159, LEN(MGOLF!G159)), """"),
  IFERROR(FI"&amp;"LTER(Football!G159, LEN(Football!G159)), """"),
  IFERROR(FILTER(WVB!G159, LEN(WVB!G159)), """"),
  IFERROR(FILTER(XC!G159, LEN(XC!G159)), """"),
  IFERROR(FILTER(SWIMMING!G159, LEN(SWIMMING!G159)), """"),
  IFERROR(FILTER(WTEN!G159, LEN(WTEN!G159)), """""&amp;"),
  IFERROR(FILTER(TF!G159, LEN(TF!G159)), """"),
  IFERROR(FILTER(WGOLF!G159:G1000, LEN(WGOLF!G159)), """"),
  IFERROR(FILTER(WBB!G159, LEN(WBB!G159)), """"),
  IFERROR(FILTER(MBB!G159, LEN(MBB!G159)), """"),
  IFERROR(FILTER(WLAX!G159, LEN(WLAX!G159)),"&amp;" """"),
  IFERROR(FILTER(MLAX!G159, LEN(MLAX!G159)), """"),
  IFERROR(FILTER(SOFT!G159, LEN(SOFT!G159)), """"),
  IFERROR(FILTER(BASE!G159, LEN(BASE!G159)), """"),
  IFERROR(FILTER(ESPORTS!G159, LEN(ESPORTS!G159)), """")
)
"),"")</f>
        <v/>
      </c>
      <c r="H159" s="11" t="str">
        <f>IFERROR(__xludf.DUMMYFUNCTION("TEXTJOIN(
  CHAR(10) &amp; CHAR(10),
  TRUE,
  IFERROR(FILTER(WSO!H159, LEN(WSO!H159)), """"),
  IFERROR(FILTER(MSO!H159, LEN(MSO!H159)), """"),
  IFERROR(FILTER(FH!H159, LEN(FH!H159)), """"),
  IFERROR(FILTER(MGOLF!H159, LEN(MGOLF!H159)), """"),
  IFERROR(FI"&amp;"LTER(Football!H159, LEN(Football!H159)), """"),
  IFERROR(FILTER(WVB!H159, LEN(WVB!H159)), """"),
  IFERROR(FILTER(XC!H159, LEN(XC!H159)), """"),
  IFERROR(FILTER(SWIMMING!H159, LEN(SWIMMING!H159)), """"),
  IFERROR(FILTER(WTEN!H159, LEN(WTEN!H159)), """""&amp;"),
  IFERROR(FILTER(TF!H159, LEN(TF!H159)), """"),
  IFERROR(FILTER(WGOLF!H159, LEN(WGOLF!H159)), """"),
  IFERROR(FILTER(WBB!H159, LEN(WBB!H159)), """"),
  IFERROR(FILTER(MBB!H159, LEN(MBB!H159)), """"),
  IFERROR(FILTER(WLAX!H159, LEN(WLAX!H159)), """")"&amp;",
  IFERROR(FILTER(MLAX!H159, LEN(MLAX!H159)), """"),
  IFERROR(FILTER(SOFT!H159, LEN(SOFT!H159)), """"),
  IFERROR(FILTER(BASE!H159, LEN(BASE!H159)), """"),
  IFERROR(FILTER(ESPORTS!H159, LEN(ESPORTS!H159)), """")
)
"),"")</f>
        <v/>
      </c>
      <c r="I159" s="11" t="str">
        <f>IFERROR(__xludf.DUMMYFUNCTION("TEXTJOIN(
  CHAR(10) &amp; CHAR(10),
  TRUE,
  IFERROR(ARRAYFORMULA(TEXT(FILTER(WSO!F159, LEN(WSO!F159)), ""h:mm AM/PM"")), """"),
  IFERROR(ARRAYFORMULA(TEXT(FILTER(MSO!F159, LEN(MSO!F159)), ""h:mm AM/PM"")), """"),
  IFERROR(ARRAYFORMULA(TEXT(FILTER(FH!F159"&amp;", LEN(FH!F159)), ""h:mm AM/PM"")), """"),
  IFERROR(ARRAYFORMULA(TEXT(FILTER(MGOLF!F159, LEN(MGOLF!F159)), ""h:mm AM/PM"")), """"),
  IFERROR(ARRAYFORMULA(TEXT(FILTER(Football!F159, LEN(Football!F159)), ""h:mm AM/PM"")), """"),
  IFERROR(ARRAYFORMULA(TEXT"&amp;"(FILTER(WVB!F159, LEN(WVB!F159)), ""h:mm AM/PM"")), """"),
  IFERROR(ARRAYFORMULA(TEXT(FILTER(XC!F159, LEN(XC!F159)), ""h:mm AM/PM"")), """"),
  IFERROR(ARRAYFORMULA(TEXT(FILTER(SWIMMING!F159, LEN(SWIMMING!F159)), ""h:mm AM/PM"")), """"),
  IFERROR(ARRAYF"&amp;"ORMULA(TEXT(FILTER(WTEN!F159, LEN(WTEN!F159)), ""h:mm AM/PM"")), """"),
  IFERROR(ARRAYFORMULA(TEXT(FILTER(TF!F159, LEN(TF!F159)), ""h:mm AM/PM"")), """"),
  IFERROR(ARRAYFORMULA(TEXT(FILTER(WGOLF!F159, LEN(WGOLF!F159)), ""h:mm AM/PM"")), """"),
  IFERROR"&amp;"(ARRAYFORMULA(TEXT(FILTER(WBB!F159, LEN(WBB!F159)), ""h:mm AM/PM"")), """"),
  IFERROR(ARRAYFORMULA(TEXT(FILTER(MBB!F159, LEN(MBB!F159)), ""h:mm AM/PM"")), """"),
  IFERROR(ARRAYFORMULA(TEXT(FILTER(WLAX!F159, LEN(WLAX!F159)), ""h:mm AM/PM"")), """"),
  IF"&amp;"ERROR(ARRAYFORMULA(TEXT(FILTER(MLAX!F159, LEN(MLAX!F159)), ""h:mm AM/PM"")), """"),
  IFERROR(ARRAYFORMULA(TEXT(FILTER(SOFT!F159, LEN(SOFT!F159)), ""h:mm AM/PM"")), """"),
  IFERROR(ARRAYFORMULA(TEXT(FILTER(BASE!F159, LEN(BASE!F159)), ""h:mm AM/PM"")), """&amp;"""),
  IFERROR(ARRAYFORMULA(TEXT(FILTER(ESPORTS!F159, LEN(ESPORTS!F159)), ""h:mm AM/PM"")), """")
)
"),"")</f>
        <v/>
      </c>
      <c r="J159" s="12" t="str">
        <f>IFERROR(__xludf.DUMMYFUNCTION("IFERROR(
 TEXTJOIN(
   CHAR(10) &amp; CHAR(10),
   TRUE,
   FILTER(
     FLATTEN({
       WSO!P159;
       MSO!P159;
       FH!P159;
       MGOLF!P159;
       Football!P159;
       WVB!P159;
       XC!P159;
       SWIMMING!P159;
       WTEN!P159;
       TF!P1"&amp;"59;
       WGOLF!P159;
       WBB!P159;
       MBB!P159;
       WLAX!P159;
       MLAX!P159;
       SOFT!P159;
       BASE!P159;
       ESPORTS!P159
     }),
     (FLATTEN({
       WSO!P159;
       MSO!P159;
       FH!P159;
       MGOLF!P159;
       Footb"&amp;"all!P159;
       WVB!P159;
       XC!P159;
       SWIMMING!P159;
       WTEN!P159;
       TF!P159;
       WGOLF!P159;
       WBB!P159;
       MBB!P159;
       WLAX!P159;
       MLAX!P159;
       SOFT!P159;
       BASE!P159;
       ESPORTS!P159
     }) &lt;&gt; "&amp;""""") *
     (FLATTEN({
       WSO!P159;
       MSO!P159;
       FH!P159;
       MGOLF!P159;
       Football!P159;
       WVB!P159;
       XC!P159;
       SWIMMING!P159;
       WTEN!P159;
       TF!P159;
       WGOLF!P159;
       WBB!P159;
       MBB!P159"&amp;";
       WLAX!P159;
       MLAX!P159;
       SOFT!P159;
       BASE!P159;
       ESPORTS!P159
     }) &lt;&gt; ""Status"")
   )
 ),
 """"
)
"),"")</f>
        <v/>
      </c>
    </row>
    <row r="160" ht="22.5" customHeight="1">
      <c r="A160" s="6">
        <v>159.0</v>
      </c>
      <c r="B160" s="11"/>
      <c r="C160" s="7">
        <v>46393.0</v>
      </c>
      <c r="D160" s="8" t="str">
        <f t="shared" si="1"/>
        <v>Wednesday</v>
      </c>
      <c r="E160" s="9" t="str">
        <f>TEXTJOIN(
  CHAR(10) &amp; CHAR(10),
  TRUE,
  IFERROR(WSO!E160, ""),
  IFERROR(MSO!E160, ""),
  IFERROR(FH!E160, ""),
  IFERROR(MGOLF!E160, ""),
  IFERROR(Football!E160, ""),
  IFERROR(WVB!E160, ""),
  IFERROR(XC!E160, ""),
  IFERROR(SWIMMING!E160, ""),
  IFERROR(WTEN!E160, ""),
  IFERROR(TF!E160, ""),
  IFERROR(WGOLF!E160, ""),
  IFERROR(WBB!E160, ""),
  IFERROR(MBB!E160, ""),
  IFERROR(WLAX!E160, ""),
  IFERROR(MLAX!E160, ""),
  IFERROR(SOFT!E160, ""),
  IFERROR(BASE!E160, ""),
  IFERROR(ESPORTS!E160, "")
)
</f>
        <v/>
      </c>
      <c r="F160" s="10" t="str">
        <f>IFERROR(__xludf.DUMMYFUNCTION("TEXTJOIN(
  CHAR(10) &amp; CHAR(10),
  TRUE,
  IFERROR(TEXT(FILTER(WSO!F160, LEN(WSO!F160)), ""h:mm AM/PM""), """"),
  IFERROR(TEXT(FILTER(MSO!F160, LEN(MSO!F160)), ""h:mm AM/PM""), """"),
  IFERROR(TEXT(FILTER(FH!F160, LEN(FH!F160)), ""h:mm AM/PM""), """"),
"&amp;"  IFERROR(TEXT(FILTER(MGOLF!F160, LEN(MGOLF!F160)), ""h:mm AM/PM""), """"),
  IFERROR(TEXT(FILTER(Football!F160, LEN(Football!F160)), ""h:mm AM/PM""), """"),
  IFERROR(TEXT(FILTER(WVB!F160, LEN(WVB!F160)), ""h:mm AM/PM""), """"),
  IFERROR(TEXT(FILTER(XC!"&amp;"F160, LEN(XC!F160)), ""h:mm AM/PM""), """"),
  IFERROR(TEXT(FILTER(SWIMMING!F160, LEN(SWIMMING!F160)), ""h:mm AM/PM""), """"),
  IFERROR(TEXT(FILTER(WTEN!F160, LEN(WTEN!F160)), ""h:mm AM/PM""), """"),
  IFERROR(TEXT(FILTER(TF!F160, LEN(TF!F160)), ""h:mm A"&amp;"M/PM""), """"),
  IFERROR(TEXT(FILTER(WGOLF!F160, LEN(WGOLF!F160)), ""h:mm AM/PM""), """"),
  IFERROR(TEXT(FILTER(WBB!F160, LEN(WBB!F160)), ""h:mm AM/PM""), """"),
  IFERROR(TEXT(FILTER(MBB!F160, LEN(MBB!F160)), ""h:mm AM/PM""), """"),
  IFERROR(TEXT(FILT"&amp;"ER(WLAX!F160, LEN(WLAX!F160)), ""h:mm AM/PM""), """"),
  IFERROR(TEXT(FILTER(MLAX!F160, LEN(MLAX!F160)), ""h:mm AM/PM""), """"),
  IFERROR(TEXT(FILTER(SOFT!F160, LEN(SOFT!F160)), ""h:mm AM/PM""), """"),
  IFERROR(TEXT(FILTER(BASE!F160, LEN(BASE!F160)), """&amp;"h:mm AM/PM""), """"),
  IFERROR(TEXT(FILTER(ESPORTS!F160, LEN(ESPORTS!F160)), ""h:mm AM/PM""), """")
)
"),"")</f>
        <v/>
      </c>
      <c r="G160" s="11" t="str">
        <f>IFERROR(__xludf.DUMMYFUNCTION("TEXTJOIN(
  CHAR(10) &amp; CHAR(10),
  TRUE,
  IFERROR(FILTER(WSO!G160, LEN(WSO!G160)), """"),
  IFERROR(FILTER(MSO!G160, LEN(MSO!G160)), """"),
  IFERROR(FILTER(FH!G160, LEN(FH!G160)), """"),
  IFERROR(FILTER(MGOLF!G160, LEN(MGOLF!G160)), """"),
  IFERROR(FI"&amp;"LTER(Football!G160, LEN(Football!G160)), """"),
  IFERROR(FILTER(WVB!G160, LEN(WVB!G160)), """"),
  IFERROR(FILTER(XC!G160, LEN(XC!G160)), """"),
  IFERROR(FILTER(SWIMMING!G160, LEN(SWIMMING!G160)), """"),
  IFERROR(FILTER(WTEN!G160, LEN(WTEN!G160)), """""&amp;"),
  IFERROR(FILTER(TF!G160, LEN(TF!G160)), """"),
  IFERROR(FILTER(WGOLF!G160:G1000, LEN(WGOLF!G160)), """"),
  IFERROR(FILTER(WBB!G160, LEN(WBB!G160)), """"),
  IFERROR(FILTER(MBB!G160, LEN(MBB!G160)), """"),
  IFERROR(FILTER(WLAX!G160, LEN(WLAX!G160)),"&amp;" """"),
  IFERROR(FILTER(MLAX!G160, LEN(MLAX!G160)), """"),
  IFERROR(FILTER(SOFT!G160, LEN(SOFT!G160)), """"),
  IFERROR(FILTER(BASE!G160, LEN(BASE!G160)), """"),
  IFERROR(FILTER(ESPORTS!G160, LEN(ESPORTS!G160)), """")
)
"),"")</f>
        <v/>
      </c>
      <c r="H160" s="11" t="str">
        <f>IFERROR(__xludf.DUMMYFUNCTION("TEXTJOIN(
  CHAR(10) &amp; CHAR(10),
  TRUE,
  IFERROR(FILTER(WSO!H160, LEN(WSO!H160)), """"),
  IFERROR(FILTER(MSO!H160, LEN(MSO!H160)), """"),
  IFERROR(FILTER(FH!H160, LEN(FH!H160)), """"),
  IFERROR(FILTER(MGOLF!H160, LEN(MGOLF!H160)), """"),
  IFERROR(FI"&amp;"LTER(Football!H160, LEN(Football!H160)), """"),
  IFERROR(FILTER(WVB!H160, LEN(WVB!H160)), """"),
  IFERROR(FILTER(XC!H160, LEN(XC!H160)), """"),
  IFERROR(FILTER(SWIMMING!H160, LEN(SWIMMING!H160)), """"),
  IFERROR(FILTER(WTEN!H160, LEN(WTEN!H160)), """""&amp;"),
  IFERROR(FILTER(TF!H160, LEN(TF!H160)), """"),
  IFERROR(FILTER(WGOLF!H160, LEN(WGOLF!H160)), """"),
  IFERROR(FILTER(WBB!H160, LEN(WBB!H160)), """"),
  IFERROR(FILTER(MBB!H160, LEN(MBB!H160)), """"),
  IFERROR(FILTER(WLAX!H160, LEN(WLAX!H160)), """")"&amp;",
  IFERROR(FILTER(MLAX!H160, LEN(MLAX!H160)), """"),
  IFERROR(FILTER(SOFT!H160, LEN(SOFT!H160)), """"),
  IFERROR(FILTER(BASE!H160, LEN(BASE!H160)), """"),
  IFERROR(FILTER(ESPORTS!H160, LEN(ESPORTS!H160)), """")
)
"),"")</f>
        <v/>
      </c>
      <c r="I160" s="11" t="str">
        <f>IFERROR(__xludf.DUMMYFUNCTION("TEXTJOIN(
  CHAR(10) &amp; CHAR(10),
  TRUE,
  IFERROR(ARRAYFORMULA(TEXT(FILTER(WSO!F160, LEN(WSO!F160)), ""h:mm AM/PM"")), """"),
  IFERROR(ARRAYFORMULA(TEXT(FILTER(MSO!F160, LEN(MSO!F160)), ""h:mm AM/PM"")), """"),
  IFERROR(ARRAYFORMULA(TEXT(FILTER(FH!F160"&amp;", LEN(FH!F160)), ""h:mm AM/PM"")), """"),
  IFERROR(ARRAYFORMULA(TEXT(FILTER(MGOLF!F160, LEN(MGOLF!F160)), ""h:mm AM/PM"")), """"),
  IFERROR(ARRAYFORMULA(TEXT(FILTER(Football!F160, LEN(Football!F160)), ""h:mm AM/PM"")), """"),
  IFERROR(ARRAYFORMULA(TEXT"&amp;"(FILTER(WVB!F160, LEN(WVB!F160)), ""h:mm AM/PM"")), """"),
  IFERROR(ARRAYFORMULA(TEXT(FILTER(XC!F160, LEN(XC!F160)), ""h:mm AM/PM"")), """"),
  IFERROR(ARRAYFORMULA(TEXT(FILTER(SWIMMING!F160, LEN(SWIMMING!F160)), ""h:mm AM/PM"")), """"),
  IFERROR(ARRAYF"&amp;"ORMULA(TEXT(FILTER(WTEN!F160, LEN(WTEN!F160)), ""h:mm AM/PM"")), """"),
  IFERROR(ARRAYFORMULA(TEXT(FILTER(TF!F160, LEN(TF!F160)), ""h:mm AM/PM"")), """"),
  IFERROR(ARRAYFORMULA(TEXT(FILTER(WGOLF!F160, LEN(WGOLF!F160)), ""h:mm AM/PM"")), """"),
  IFERROR"&amp;"(ARRAYFORMULA(TEXT(FILTER(WBB!F160, LEN(WBB!F160)), ""h:mm AM/PM"")), """"),
  IFERROR(ARRAYFORMULA(TEXT(FILTER(MBB!F160, LEN(MBB!F160)), ""h:mm AM/PM"")), """"),
  IFERROR(ARRAYFORMULA(TEXT(FILTER(WLAX!F160, LEN(WLAX!F160)), ""h:mm AM/PM"")), """"),
  IF"&amp;"ERROR(ARRAYFORMULA(TEXT(FILTER(MLAX!F160, LEN(MLAX!F160)), ""h:mm AM/PM"")), """"),
  IFERROR(ARRAYFORMULA(TEXT(FILTER(SOFT!F160, LEN(SOFT!F160)), ""h:mm AM/PM"")), """"),
  IFERROR(ARRAYFORMULA(TEXT(FILTER(BASE!F160, LEN(BASE!F160)), ""h:mm AM/PM"")), """&amp;"""),
  IFERROR(ARRAYFORMULA(TEXT(FILTER(ESPORTS!F160, LEN(ESPORTS!F160)), ""h:mm AM/PM"")), """")
)
"),"")</f>
        <v/>
      </c>
      <c r="J160" s="12" t="str">
        <f>IFERROR(__xludf.DUMMYFUNCTION("IFERROR(
 TEXTJOIN(
   CHAR(10) &amp; CHAR(10),
   TRUE,
   FILTER(
     FLATTEN({
       WSO!P160;
       MSO!P160;
       FH!P160;
       MGOLF!P160;
       Football!P160;
       WVB!P160;
       XC!P160;
       SWIMMING!P160;
       WTEN!P160;
       TF!P1"&amp;"60;
       WGOLF!P160;
       WBB!P160;
       MBB!P160;
       WLAX!P160;
       MLAX!P160;
       SOFT!P160;
       BASE!P160;
       ESPORTS!P160
     }),
     (FLATTEN({
       WSO!P160;
       MSO!P160;
       FH!P160;
       MGOLF!P160;
       Footb"&amp;"all!P160;
       WVB!P160;
       XC!P160;
       SWIMMING!P160;
       WTEN!P160;
       TF!P160;
       WGOLF!P160;
       WBB!P160;
       MBB!P160;
       WLAX!P160;
       MLAX!P160;
       SOFT!P160;
       BASE!P160;
       ESPORTS!P160
     }) &lt;&gt; "&amp;""""") *
     (FLATTEN({
       WSO!P160;
       MSO!P160;
       FH!P160;
       MGOLF!P160;
       Football!P160;
       WVB!P160;
       XC!P160;
       SWIMMING!P160;
       WTEN!P160;
       TF!P160;
       WGOLF!P160;
       WBB!P160;
       MBB!P160"&amp;";
       WLAX!P160;
       MLAX!P160;
       SOFT!P160;
       BASE!P160;
       ESPORTS!P160
     }) &lt;&gt; ""Status"")
   )
 ),
 """"
)
"),"")</f>
        <v/>
      </c>
    </row>
    <row r="161" ht="22.5" customHeight="1">
      <c r="A161" s="6">
        <v>160.0</v>
      </c>
      <c r="B161" s="11"/>
      <c r="C161" s="7">
        <v>46394.0</v>
      </c>
      <c r="D161" s="8" t="str">
        <f t="shared" si="1"/>
        <v>Thursday</v>
      </c>
      <c r="E161" s="9" t="str">
        <f>TEXTJOIN(
  CHAR(10) &amp; CHAR(10),
  TRUE,
  IFERROR(WSO!E161, ""),
  IFERROR(MSO!E161, ""),
  IFERROR(FH!E161, ""),
  IFERROR(MGOLF!E161, ""),
  IFERROR(Football!E161, ""),
  IFERROR(WVB!E161, ""),
  IFERROR(XC!E161, ""),
  IFERROR(SWIMMING!E161, ""),
  IFERROR(WTEN!E161, ""),
  IFERROR(TF!E161, ""),
  IFERROR(WGOLF!E161, ""),
  IFERROR(WBB!E161, ""),
  IFERROR(MBB!E161, ""),
  IFERROR(WLAX!E161, ""),
  IFERROR(MLAX!E161, ""),
  IFERROR(SOFT!E161, ""),
  IFERROR(BASE!E161, ""),
  IFERROR(ESPORTS!E161, "")
)
</f>
        <v/>
      </c>
      <c r="F161" s="10" t="str">
        <f>IFERROR(__xludf.DUMMYFUNCTION("TEXTJOIN(
  CHAR(10) &amp; CHAR(10),
  TRUE,
  IFERROR(TEXT(FILTER(WSO!F161, LEN(WSO!F161)), ""h:mm AM/PM""), """"),
  IFERROR(TEXT(FILTER(MSO!F161, LEN(MSO!F161)), ""h:mm AM/PM""), """"),
  IFERROR(TEXT(FILTER(FH!F161, LEN(FH!F161)), ""h:mm AM/PM""), """"),
"&amp;"  IFERROR(TEXT(FILTER(MGOLF!F161, LEN(MGOLF!F161)), ""h:mm AM/PM""), """"),
  IFERROR(TEXT(FILTER(Football!F161, LEN(Football!F161)), ""h:mm AM/PM""), """"),
  IFERROR(TEXT(FILTER(WVB!F161, LEN(WVB!F161)), ""h:mm AM/PM""), """"),
  IFERROR(TEXT(FILTER(XC!"&amp;"F161, LEN(XC!F161)), ""h:mm AM/PM""), """"),
  IFERROR(TEXT(FILTER(SWIMMING!F161, LEN(SWIMMING!F161)), ""h:mm AM/PM""), """"),
  IFERROR(TEXT(FILTER(WTEN!F161, LEN(WTEN!F161)), ""h:mm AM/PM""), """"),
  IFERROR(TEXT(FILTER(TF!F161, LEN(TF!F161)), ""h:mm A"&amp;"M/PM""), """"),
  IFERROR(TEXT(FILTER(WGOLF!F161, LEN(WGOLF!F161)), ""h:mm AM/PM""), """"),
  IFERROR(TEXT(FILTER(WBB!F161, LEN(WBB!F161)), ""h:mm AM/PM""), """"),
  IFERROR(TEXT(FILTER(MBB!F161, LEN(MBB!F161)), ""h:mm AM/PM""), """"),
  IFERROR(TEXT(FILT"&amp;"ER(WLAX!F161, LEN(WLAX!F161)), ""h:mm AM/PM""), """"),
  IFERROR(TEXT(FILTER(MLAX!F161, LEN(MLAX!F161)), ""h:mm AM/PM""), """"),
  IFERROR(TEXT(FILTER(SOFT!F161, LEN(SOFT!F161)), ""h:mm AM/PM""), """"),
  IFERROR(TEXT(FILTER(BASE!F161, LEN(BASE!F161)), """&amp;"h:mm AM/PM""), """"),
  IFERROR(TEXT(FILTER(ESPORTS!F161, LEN(ESPORTS!F161)), ""h:mm AM/PM""), """")
)
"),"")</f>
        <v/>
      </c>
      <c r="G161" s="11" t="str">
        <f>IFERROR(__xludf.DUMMYFUNCTION("TEXTJOIN(
  CHAR(10) &amp; CHAR(10),
  TRUE,
  IFERROR(FILTER(WSO!G161, LEN(WSO!G161)), """"),
  IFERROR(FILTER(MSO!G161, LEN(MSO!G161)), """"),
  IFERROR(FILTER(FH!G161, LEN(FH!G161)), """"),
  IFERROR(FILTER(MGOLF!G161, LEN(MGOLF!G161)), """"),
  IFERROR(FI"&amp;"LTER(Football!G161, LEN(Football!G161)), """"),
  IFERROR(FILTER(WVB!G161, LEN(WVB!G161)), """"),
  IFERROR(FILTER(XC!G161, LEN(XC!G161)), """"),
  IFERROR(FILTER(SWIMMING!G161, LEN(SWIMMING!G161)), """"),
  IFERROR(FILTER(WTEN!G161, LEN(WTEN!G161)), """""&amp;"),
  IFERROR(FILTER(TF!G161, LEN(TF!G161)), """"),
  IFERROR(FILTER(WGOLF!G161:G1000, LEN(WGOLF!G161)), """"),
  IFERROR(FILTER(WBB!G161, LEN(WBB!G161)), """"),
  IFERROR(FILTER(MBB!G161, LEN(MBB!G161)), """"),
  IFERROR(FILTER(WLAX!G161, LEN(WLAX!G161)),"&amp;" """"),
  IFERROR(FILTER(MLAX!G161, LEN(MLAX!G161)), """"),
  IFERROR(FILTER(SOFT!G161, LEN(SOFT!G161)), """"),
  IFERROR(FILTER(BASE!G161, LEN(BASE!G161)), """"),
  IFERROR(FILTER(ESPORTS!G161, LEN(ESPORTS!G161)), """")
)
"),"")</f>
        <v/>
      </c>
      <c r="H161" s="11" t="str">
        <f>IFERROR(__xludf.DUMMYFUNCTION("TEXTJOIN(
  CHAR(10) &amp; CHAR(10),
  TRUE,
  IFERROR(FILTER(WSO!H161, LEN(WSO!H161)), """"),
  IFERROR(FILTER(MSO!H161, LEN(MSO!H161)), """"),
  IFERROR(FILTER(FH!H161, LEN(FH!H161)), """"),
  IFERROR(FILTER(MGOLF!H161, LEN(MGOLF!H161)), """"),
  IFERROR(FI"&amp;"LTER(Football!H161, LEN(Football!H161)), """"),
  IFERROR(FILTER(WVB!H161, LEN(WVB!H161)), """"),
  IFERROR(FILTER(XC!H161, LEN(XC!H161)), """"),
  IFERROR(FILTER(SWIMMING!H161, LEN(SWIMMING!H161)), """"),
  IFERROR(FILTER(WTEN!H161, LEN(WTEN!H161)), """""&amp;"),
  IFERROR(FILTER(TF!H161, LEN(TF!H161)), """"),
  IFERROR(FILTER(WGOLF!H161, LEN(WGOLF!H161)), """"),
  IFERROR(FILTER(WBB!H161, LEN(WBB!H161)), """"),
  IFERROR(FILTER(MBB!H161, LEN(MBB!H161)), """"),
  IFERROR(FILTER(WLAX!H161, LEN(WLAX!H161)), """")"&amp;",
  IFERROR(FILTER(MLAX!H161, LEN(MLAX!H161)), """"),
  IFERROR(FILTER(SOFT!H161, LEN(SOFT!H161)), """"),
  IFERROR(FILTER(BASE!H161, LEN(BASE!H161)), """"),
  IFERROR(FILTER(ESPORTS!H161, LEN(ESPORTS!H161)), """")
)
"),"")</f>
        <v/>
      </c>
      <c r="I161" s="11" t="str">
        <f>IFERROR(__xludf.DUMMYFUNCTION("TEXTJOIN(
  CHAR(10) &amp; CHAR(10),
  TRUE,
  IFERROR(ARRAYFORMULA(TEXT(FILTER(WSO!F161, LEN(WSO!F161)), ""h:mm AM/PM"")), """"),
  IFERROR(ARRAYFORMULA(TEXT(FILTER(MSO!F161, LEN(MSO!F161)), ""h:mm AM/PM"")), """"),
  IFERROR(ARRAYFORMULA(TEXT(FILTER(FH!F161"&amp;", LEN(FH!F161)), ""h:mm AM/PM"")), """"),
  IFERROR(ARRAYFORMULA(TEXT(FILTER(MGOLF!F161, LEN(MGOLF!F161)), ""h:mm AM/PM"")), """"),
  IFERROR(ARRAYFORMULA(TEXT(FILTER(Football!F161, LEN(Football!F161)), ""h:mm AM/PM"")), """"),
  IFERROR(ARRAYFORMULA(TEXT"&amp;"(FILTER(WVB!F161, LEN(WVB!F161)), ""h:mm AM/PM"")), """"),
  IFERROR(ARRAYFORMULA(TEXT(FILTER(XC!F161, LEN(XC!F161)), ""h:mm AM/PM"")), """"),
  IFERROR(ARRAYFORMULA(TEXT(FILTER(SWIMMING!F161, LEN(SWIMMING!F161)), ""h:mm AM/PM"")), """"),
  IFERROR(ARRAYF"&amp;"ORMULA(TEXT(FILTER(WTEN!F161, LEN(WTEN!F161)), ""h:mm AM/PM"")), """"),
  IFERROR(ARRAYFORMULA(TEXT(FILTER(TF!F161, LEN(TF!F161)), ""h:mm AM/PM"")), """"),
  IFERROR(ARRAYFORMULA(TEXT(FILTER(WGOLF!F161, LEN(WGOLF!F161)), ""h:mm AM/PM"")), """"),
  IFERROR"&amp;"(ARRAYFORMULA(TEXT(FILTER(WBB!F161, LEN(WBB!F161)), ""h:mm AM/PM"")), """"),
  IFERROR(ARRAYFORMULA(TEXT(FILTER(MBB!F161, LEN(MBB!F161)), ""h:mm AM/PM"")), """"),
  IFERROR(ARRAYFORMULA(TEXT(FILTER(WLAX!F161, LEN(WLAX!F161)), ""h:mm AM/PM"")), """"),
  IF"&amp;"ERROR(ARRAYFORMULA(TEXT(FILTER(MLAX!F161, LEN(MLAX!F161)), ""h:mm AM/PM"")), """"),
  IFERROR(ARRAYFORMULA(TEXT(FILTER(SOFT!F161, LEN(SOFT!F161)), ""h:mm AM/PM"")), """"),
  IFERROR(ARRAYFORMULA(TEXT(FILTER(BASE!F161, LEN(BASE!F161)), ""h:mm AM/PM"")), """&amp;"""),
  IFERROR(ARRAYFORMULA(TEXT(FILTER(ESPORTS!F161, LEN(ESPORTS!F161)), ""h:mm AM/PM"")), """")
)
"),"")</f>
        <v/>
      </c>
      <c r="J161" s="12" t="str">
        <f>IFERROR(__xludf.DUMMYFUNCTION("IFERROR(
 TEXTJOIN(
   CHAR(10) &amp; CHAR(10),
   TRUE,
   FILTER(
     FLATTEN({
       WSO!P161;
       MSO!P161;
       FH!P161;
       MGOLF!P161;
       Football!P161;
       WVB!P161;
       XC!P161;
       SWIMMING!P161;
       WTEN!P161;
       TF!P1"&amp;"61;
       WGOLF!P161;
       WBB!P161;
       MBB!P161;
       WLAX!P161;
       MLAX!P161;
       SOFT!P161;
       BASE!P161;
       ESPORTS!P161
     }),
     (FLATTEN({
       WSO!P161;
       MSO!P161;
       FH!P161;
       MGOLF!P161;
       Footb"&amp;"all!P161;
       WVB!P161;
       XC!P161;
       SWIMMING!P161;
       WTEN!P161;
       TF!P161;
       WGOLF!P161;
       WBB!P161;
       MBB!P161;
       WLAX!P161;
       MLAX!P161;
       SOFT!P161;
       BASE!P161;
       ESPORTS!P161
     }) &lt;&gt; "&amp;""""") *
     (FLATTEN({
       WSO!P161;
       MSO!P161;
       FH!P161;
       MGOLF!P161;
       Football!P161;
       WVB!P161;
       XC!P161;
       SWIMMING!P161;
       WTEN!P161;
       TF!P161;
       WGOLF!P161;
       WBB!P161;
       MBB!P161"&amp;";
       WLAX!P161;
       MLAX!P161;
       SOFT!P161;
       BASE!P161;
       ESPORTS!P161
     }) &lt;&gt; ""Status"")
   )
 ),
 """"
)
"),"")</f>
        <v/>
      </c>
    </row>
    <row r="162" ht="22.5" customHeight="1">
      <c r="A162" s="6">
        <v>161.0</v>
      </c>
      <c r="B162" s="11"/>
      <c r="C162" s="7">
        <v>46395.0</v>
      </c>
      <c r="D162" s="8" t="str">
        <f t="shared" si="1"/>
        <v>Friday</v>
      </c>
      <c r="E162" s="9" t="str">
        <f>TEXTJOIN(
  CHAR(10) &amp; CHAR(10),
  TRUE,
  IFERROR(WSO!E162, ""),
  IFERROR(MSO!E162, ""),
  IFERROR(FH!E162, ""),
  IFERROR(MGOLF!E162, ""),
  IFERROR(Football!E162, ""),
  IFERROR(WVB!E162, ""),
  IFERROR(XC!E162, ""),
  IFERROR(SWIMMING!E162, ""),
  IFERROR(WTEN!E162, ""),
  IFERROR(TF!E162, ""),
  IFERROR(WGOLF!E162, ""),
  IFERROR(WBB!E162, ""),
  IFERROR(MBB!E162, ""),
  IFERROR(WLAX!E162, ""),
  IFERROR(MLAX!E162, ""),
  IFERROR(SOFT!E162, ""),
  IFERROR(BASE!E162, ""),
  IFERROR(ESPORTS!E162, "")
)
</f>
        <v/>
      </c>
      <c r="F162" s="10" t="str">
        <f>IFERROR(__xludf.DUMMYFUNCTION("TEXTJOIN(
  CHAR(10) &amp; CHAR(10),
  TRUE,
  IFERROR(TEXT(FILTER(WSO!F162, LEN(WSO!F162)), ""h:mm AM/PM""), """"),
  IFERROR(TEXT(FILTER(MSO!F162, LEN(MSO!F162)), ""h:mm AM/PM""), """"),
  IFERROR(TEXT(FILTER(FH!F162, LEN(FH!F162)), ""h:mm AM/PM""), """"),
"&amp;"  IFERROR(TEXT(FILTER(MGOLF!F162, LEN(MGOLF!F162)), ""h:mm AM/PM""), """"),
  IFERROR(TEXT(FILTER(Football!F162, LEN(Football!F162)), ""h:mm AM/PM""), """"),
  IFERROR(TEXT(FILTER(WVB!F162, LEN(WVB!F162)), ""h:mm AM/PM""), """"),
  IFERROR(TEXT(FILTER(XC!"&amp;"F162, LEN(XC!F162)), ""h:mm AM/PM""), """"),
  IFERROR(TEXT(FILTER(SWIMMING!F162, LEN(SWIMMING!F162)), ""h:mm AM/PM""), """"),
  IFERROR(TEXT(FILTER(WTEN!F162, LEN(WTEN!F162)), ""h:mm AM/PM""), """"),
  IFERROR(TEXT(FILTER(TF!F162, LEN(TF!F162)), ""h:mm A"&amp;"M/PM""), """"),
  IFERROR(TEXT(FILTER(WGOLF!F162, LEN(WGOLF!F162)), ""h:mm AM/PM""), """"),
  IFERROR(TEXT(FILTER(WBB!F162, LEN(WBB!F162)), ""h:mm AM/PM""), """"),
  IFERROR(TEXT(FILTER(MBB!F162, LEN(MBB!F162)), ""h:mm AM/PM""), """"),
  IFERROR(TEXT(FILT"&amp;"ER(WLAX!F162, LEN(WLAX!F162)), ""h:mm AM/PM""), """"),
  IFERROR(TEXT(FILTER(MLAX!F162, LEN(MLAX!F162)), ""h:mm AM/PM""), """"),
  IFERROR(TEXT(FILTER(SOFT!F162, LEN(SOFT!F162)), ""h:mm AM/PM""), """"),
  IFERROR(TEXT(FILTER(BASE!F162, LEN(BASE!F162)), """&amp;"h:mm AM/PM""), """"),
  IFERROR(TEXT(FILTER(ESPORTS!F162, LEN(ESPORTS!F162)), ""h:mm AM/PM""), """")
)
"),"")</f>
        <v/>
      </c>
      <c r="G162" s="11" t="str">
        <f>IFERROR(__xludf.DUMMYFUNCTION("TEXTJOIN(
  CHAR(10) &amp; CHAR(10),
  TRUE,
  IFERROR(FILTER(WSO!G162, LEN(WSO!G162)), """"),
  IFERROR(FILTER(MSO!G162, LEN(MSO!G162)), """"),
  IFERROR(FILTER(FH!G162, LEN(FH!G162)), """"),
  IFERROR(FILTER(MGOLF!G162, LEN(MGOLF!G162)), """"),
  IFERROR(FI"&amp;"LTER(Football!G162, LEN(Football!G162)), """"),
  IFERROR(FILTER(WVB!G162, LEN(WVB!G162)), """"),
  IFERROR(FILTER(XC!G162, LEN(XC!G162)), """"),
  IFERROR(FILTER(SWIMMING!G162, LEN(SWIMMING!G162)), """"),
  IFERROR(FILTER(WTEN!G162, LEN(WTEN!G162)), """""&amp;"),
  IFERROR(FILTER(TF!G162, LEN(TF!G162)), """"),
  IFERROR(FILTER(WGOLF!G162:G1000, LEN(WGOLF!G162)), """"),
  IFERROR(FILTER(WBB!G162, LEN(WBB!G162)), """"),
  IFERROR(FILTER(MBB!G162, LEN(MBB!G162)), """"),
  IFERROR(FILTER(WLAX!G162, LEN(WLAX!G162)),"&amp;" """"),
  IFERROR(FILTER(MLAX!G162, LEN(MLAX!G162)), """"),
  IFERROR(FILTER(SOFT!G162, LEN(SOFT!G162)), """"),
  IFERROR(FILTER(BASE!G162, LEN(BASE!G162)), """"),
  IFERROR(FILTER(ESPORTS!G162, LEN(ESPORTS!G162)), """")
)
"),"")</f>
        <v/>
      </c>
      <c r="H162" s="11" t="str">
        <f>IFERROR(__xludf.DUMMYFUNCTION("TEXTJOIN(
  CHAR(10) &amp; CHAR(10),
  TRUE,
  IFERROR(FILTER(WSO!H162, LEN(WSO!H162)), """"),
  IFERROR(FILTER(MSO!H162, LEN(MSO!H162)), """"),
  IFERROR(FILTER(FH!H162, LEN(FH!H162)), """"),
  IFERROR(FILTER(MGOLF!H162, LEN(MGOLF!H162)), """"),
  IFERROR(FI"&amp;"LTER(Football!H162, LEN(Football!H162)), """"),
  IFERROR(FILTER(WVB!H162, LEN(WVB!H162)), """"),
  IFERROR(FILTER(XC!H162, LEN(XC!H162)), """"),
  IFERROR(FILTER(SWIMMING!H162, LEN(SWIMMING!H162)), """"),
  IFERROR(FILTER(WTEN!H162, LEN(WTEN!H162)), """""&amp;"),
  IFERROR(FILTER(TF!H162, LEN(TF!H162)), """"),
  IFERROR(FILTER(WGOLF!H162, LEN(WGOLF!H162)), """"),
  IFERROR(FILTER(WBB!H162, LEN(WBB!H162)), """"),
  IFERROR(FILTER(MBB!H162, LEN(MBB!H162)), """"),
  IFERROR(FILTER(WLAX!H162, LEN(WLAX!H162)), """")"&amp;",
  IFERROR(FILTER(MLAX!H162, LEN(MLAX!H162)), """"),
  IFERROR(FILTER(SOFT!H162, LEN(SOFT!H162)), """"),
  IFERROR(FILTER(BASE!H162, LEN(BASE!H162)), """"),
  IFERROR(FILTER(ESPORTS!H162, LEN(ESPORTS!H162)), """")
)
"),"")</f>
        <v/>
      </c>
      <c r="I162" s="11" t="str">
        <f>IFERROR(__xludf.DUMMYFUNCTION("TEXTJOIN(
  CHAR(10) &amp; CHAR(10),
  TRUE,
  IFERROR(ARRAYFORMULA(TEXT(FILTER(WSO!F162, LEN(WSO!F162)), ""h:mm AM/PM"")), """"),
  IFERROR(ARRAYFORMULA(TEXT(FILTER(MSO!F162, LEN(MSO!F162)), ""h:mm AM/PM"")), """"),
  IFERROR(ARRAYFORMULA(TEXT(FILTER(FH!F162"&amp;", LEN(FH!F162)), ""h:mm AM/PM"")), """"),
  IFERROR(ARRAYFORMULA(TEXT(FILTER(MGOLF!F162, LEN(MGOLF!F162)), ""h:mm AM/PM"")), """"),
  IFERROR(ARRAYFORMULA(TEXT(FILTER(Football!F162, LEN(Football!F162)), ""h:mm AM/PM"")), """"),
  IFERROR(ARRAYFORMULA(TEXT"&amp;"(FILTER(WVB!F162, LEN(WVB!F162)), ""h:mm AM/PM"")), """"),
  IFERROR(ARRAYFORMULA(TEXT(FILTER(XC!F162, LEN(XC!F162)), ""h:mm AM/PM"")), """"),
  IFERROR(ARRAYFORMULA(TEXT(FILTER(SWIMMING!F162, LEN(SWIMMING!F162)), ""h:mm AM/PM"")), """"),
  IFERROR(ARRAYF"&amp;"ORMULA(TEXT(FILTER(WTEN!F162, LEN(WTEN!F162)), ""h:mm AM/PM"")), """"),
  IFERROR(ARRAYFORMULA(TEXT(FILTER(TF!F162, LEN(TF!F162)), ""h:mm AM/PM"")), """"),
  IFERROR(ARRAYFORMULA(TEXT(FILTER(WGOLF!F162, LEN(WGOLF!F162)), ""h:mm AM/PM"")), """"),
  IFERROR"&amp;"(ARRAYFORMULA(TEXT(FILTER(WBB!F162, LEN(WBB!F162)), ""h:mm AM/PM"")), """"),
  IFERROR(ARRAYFORMULA(TEXT(FILTER(MBB!F162, LEN(MBB!F162)), ""h:mm AM/PM"")), """"),
  IFERROR(ARRAYFORMULA(TEXT(FILTER(WLAX!F162, LEN(WLAX!F162)), ""h:mm AM/PM"")), """"),
  IF"&amp;"ERROR(ARRAYFORMULA(TEXT(FILTER(MLAX!F162, LEN(MLAX!F162)), ""h:mm AM/PM"")), """"),
  IFERROR(ARRAYFORMULA(TEXT(FILTER(SOFT!F162, LEN(SOFT!F162)), ""h:mm AM/PM"")), """"),
  IFERROR(ARRAYFORMULA(TEXT(FILTER(BASE!F162, LEN(BASE!F162)), ""h:mm AM/PM"")), """&amp;"""),
  IFERROR(ARRAYFORMULA(TEXT(FILTER(ESPORTS!F162, LEN(ESPORTS!F162)), ""h:mm AM/PM"")), """")
)
"),"")</f>
        <v/>
      </c>
      <c r="J162" s="12" t="str">
        <f>IFERROR(__xludf.DUMMYFUNCTION("IFERROR(
 TEXTJOIN(
   CHAR(10) &amp; CHAR(10),
   TRUE,
   FILTER(
     FLATTEN({
       WSO!P162;
       MSO!P162;
       FH!P162;
       MGOLF!P162;
       Football!P162;
       WVB!P162;
       XC!P162;
       SWIMMING!P162;
       WTEN!P162;
       TF!P1"&amp;"62;
       WGOLF!P162;
       WBB!P162;
       MBB!P162;
       WLAX!P162;
       MLAX!P162;
       SOFT!P162;
       BASE!P162;
       ESPORTS!P162
     }),
     (FLATTEN({
       WSO!P162;
       MSO!P162;
       FH!P162;
       MGOLF!P162;
       Footb"&amp;"all!P162;
       WVB!P162;
       XC!P162;
       SWIMMING!P162;
       WTEN!P162;
       TF!P162;
       WGOLF!P162;
       WBB!P162;
       MBB!P162;
       WLAX!P162;
       MLAX!P162;
       SOFT!P162;
       BASE!P162;
       ESPORTS!P162
     }) &lt;&gt; "&amp;""""") *
     (FLATTEN({
       WSO!P162;
       MSO!P162;
       FH!P162;
       MGOLF!P162;
       Football!P162;
       WVB!P162;
       XC!P162;
       SWIMMING!P162;
       WTEN!P162;
       TF!P162;
       WGOLF!P162;
       WBB!P162;
       MBB!P162"&amp;";
       WLAX!P162;
       MLAX!P162;
       SOFT!P162;
       BASE!P162;
       ESPORTS!P162
     }) &lt;&gt; ""Status"")
   )
 ),
 """"
)
"),"")</f>
        <v/>
      </c>
    </row>
    <row r="163" ht="22.5" customHeight="1">
      <c r="A163" s="6">
        <v>162.0</v>
      </c>
      <c r="B163" s="11"/>
      <c r="C163" s="7">
        <v>46396.0</v>
      </c>
      <c r="D163" s="8" t="str">
        <f t="shared" si="1"/>
        <v>Saturday</v>
      </c>
      <c r="E163" s="9" t="str">
        <f>TEXTJOIN(
  CHAR(10) &amp; CHAR(10),
  TRUE,
  IFERROR(WSO!E163, ""),
  IFERROR(MSO!E163, ""),
  IFERROR(FH!E163, ""),
  IFERROR(MGOLF!E163, ""),
  IFERROR(Football!E163, ""),
  IFERROR(WVB!E163, ""),
  IFERROR(XC!E163, ""),
  IFERROR(SWIMMING!E163, ""),
  IFERROR(WTEN!E163, ""),
  IFERROR(TF!E163, ""),
  IFERROR(WGOLF!E163, ""),
  IFERROR(WBB!E163, ""),
  IFERROR(MBB!E163, ""),
  IFERROR(WLAX!E163, ""),
  IFERROR(MLAX!E163, ""),
  IFERROR(SOFT!E163, ""),
  IFERROR(BASE!E163, ""),
  IFERROR(ESPORTS!E163, "")
)
</f>
        <v/>
      </c>
      <c r="F163" s="10" t="str">
        <f>IFERROR(__xludf.DUMMYFUNCTION("TEXTJOIN(
  CHAR(10) &amp; CHAR(10),
  TRUE,
  IFERROR(TEXT(FILTER(WSO!F163, LEN(WSO!F163)), ""h:mm AM/PM""), """"),
  IFERROR(TEXT(FILTER(MSO!F163, LEN(MSO!F163)), ""h:mm AM/PM""), """"),
  IFERROR(TEXT(FILTER(FH!F163, LEN(FH!F163)), ""h:mm AM/PM""), """"),
"&amp;"  IFERROR(TEXT(FILTER(MGOLF!F163, LEN(MGOLF!F163)), ""h:mm AM/PM""), """"),
  IFERROR(TEXT(FILTER(Football!F163, LEN(Football!F163)), ""h:mm AM/PM""), """"),
  IFERROR(TEXT(FILTER(WVB!F163, LEN(WVB!F163)), ""h:mm AM/PM""), """"),
  IFERROR(TEXT(FILTER(XC!"&amp;"F163, LEN(XC!F163)), ""h:mm AM/PM""), """"),
  IFERROR(TEXT(FILTER(SWIMMING!F163, LEN(SWIMMING!F163)), ""h:mm AM/PM""), """"),
  IFERROR(TEXT(FILTER(WTEN!F163, LEN(WTEN!F163)), ""h:mm AM/PM""), """"),
  IFERROR(TEXT(FILTER(TF!F163, LEN(TF!F163)), ""h:mm A"&amp;"M/PM""), """"),
  IFERROR(TEXT(FILTER(WGOLF!F163, LEN(WGOLF!F163)), ""h:mm AM/PM""), """"),
  IFERROR(TEXT(FILTER(WBB!F163, LEN(WBB!F163)), ""h:mm AM/PM""), """"),
  IFERROR(TEXT(FILTER(MBB!F163, LEN(MBB!F163)), ""h:mm AM/PM""), """"),
  IFERROR(TEXT(FILT"&amp;"ER(WLAX!F163, LEN(WLAX!F163)), ""h:mm AM/PM""), """"),
  IFERROR(TEXT(FILTER(MLAX!F163, LEN(MLAX!F163)), ""h:mm AM/PM""), """"),
  IFERROR(TEXT(FILTER(SOFT!F163, LEN(SOFT!F163)), ""h:mm AM/PM""), """"),
  IFERROR(TEXT(FILTER(BASE!F163, LEN(BASE!F163)), """&amp;"h:mm AM/PM""), """"),
  IFERROR(TEXT(FILTER(ESPORTS!F163, LEN(ESPORTS!F163)), ""h:mm AM/PM""), """")
)
"),"")</f>
        <v/>
      </c>
      <c r="G163" s="11" t="str">
        <f>IFERROR(__xludf.DUMMYFUNCTION("TEXTJOIN(
  CHAR(10) &amp; CHAR(10),
  TRUE,
  IFERROR(FILTER(WSO!G163, LEN(WSO!G163)), """"),
  IFERROR(FILTER(MSO!G163, LEN(MSO!G163)), """"),
  IFERROR(FILTER(FH!G163, LEN(FH!G163)), """"),
  IFERROR(FILTER(MGOLF!G163, LEN(MGOLF!G163)), """"),
  IFERROR(FI"&amp;"LTER(Football!G163, LEN(Football!G163)), """"),
  IFERROR(FILTER(WVB!G163, LEN(WVB!G163)), """"),
  IFERROR(FILTER(XC!G163, LEN(XC!G163)), """"),
  IFERROR(FILTER(SWIMMING!G163, LEN(SWIMMING!G163)), """"),
  IFERROR(FILTER(WTEN!G163, LEN(WTEN!G163)), """""&amp;"),
  IFERROR(FILTER(TF!G163, LEN(TF!G163)), """"),
  IFERROR(FILTER(WGOLF!G163:G1000, LEN(WGOLF!G163)), """"),
  IFERROR(FILTER(WBB!G163, LEN(WBB!G163)), """"),
  IFERROR(FILTER(MBB!G163, LEN(MBB!G163)), """"),
  IFERROR(FILTER(WLAX!G163, LEN(WLAX!G163)),"&amp;" """"),
  IFERROR(FILTER(MLAX!G163, LEN(MLAX!G163)), """"),
  IFERROR(FILTER(SOFT!G163, LEN(SOFT!G163)), """"),
  IFERROR(FILTER(BASE!G163, LEN(BASE!G163)), """"),
  IFERROR(FILTER(ESPORTS!G163, LEN(ESPORTS!G163)), """")
)
"),"")</f>
        <v/>
      </c>
      <c r="H163" s="11" t="str">
        <f>IFERROR(__xludf.DUMMYFUNCTION("TEXTJOIN(
  CHAR(10) &amp; CHAR(10),
  TRUE,
  IFERROR(FILTER(WSO!H163, LEN(WSO!H163)), """"),
  IFERROR(FILTER(MSO!H163, LEN(MSO!H163)), """"),
  IFERROR(FILTER(FH!H163, LEN(FH!H163)), """"),
  IFERROR(FILTER(MGOLF!H163, LEN(MGOLF!H163)), """"),
  IFERROR(FI"&amp;"LTER(Football!H163, LEN(Football!H163)), """"),
  IFERROR(FILTER(WVB!H163, LEN(WVB!H163)), """"),
  IFERROR(FILTER(XC!H163, LEN(XC!H163)), """"),
  IFERROR(FILTER(SWIMMING!H163, LEN(SWIMMING!H163)), """"),
  IFERROR(FILTER(WTEN!H163, LEN(WTEN!H163)), """""&amp;"),
  IFERROR(FILTER(TF!H163, LEN(TF!H163)), """"),
  IFERROR(FILTER(WGOLF!H163, LEN(WGOLF!H163)), """"),
  IFERROR(FILTER(WBB!H163, LEN(WBB!H163)), """"),
  IFERROR(FILTER(MBB!H163, LEN(MBB!H163)), """"),
  IFERROR(FILTER(WLAX!H163, LEN(WLAX!H163)), """")"&amp;",
  IFERROR(FILTER(MLAX!H163, LEN(MLAX!H163)), """"),
  IFERROR(FILTER(SOFT!H163, LEN(SOFT!H163)), """"),
  IFERROR(FILTER(BASE!H163, LEN(BASE!H163)), """"),
  IFERROR(FILTER(ESPORTS!H163, LEN(ESPORTS!H163)), """")
)
"),"")</f>
        <v/>
      </c>
      <c r="I163" s="11" t="str">
        <f>IFERROR(__xludf.DUMMYFUNCTION("TEXTJOIN(
  CHAR(10) &amp; CHAR(10),
  TRUE,
  IFERROR(ARRAYFORMULA(TEXT(FILTER(WSO!F163, LEN(WSO!F163)), ""h:mm AM/PM"")), """"),
  IFERROR(ARRAYFORMULA(TEXT(FILTER(MSO!F163, LEN(MSO!F163)), ""h:mm AM/PM"")), """"),
  IFERROR(ARRAYFORMULA(TEXT(FILTER(FH!F163"&amp;", LEN(FH!F163)), ""h:mm AM/PM"")), """"),
  IFERROR(ARRAYFORMULA(TEXT(FILTER(MGOLF!F163, LEN(MGOLF!F163)), ""h:mm AM/PM"")), """"),
  IFERROR(ARRAYFORMULA(TEXT(FILTER(Football!F163, LEN(Football!F163)), ""h:mm AM/PM"")), """"),
  IFERROR(ARRAYFORMULA(TEXT"&amp;"(FILTER(WVB!F163, LEN(WVB!F163)), ""h:mm AM/PM"")), """"),
  IFERROR(ARRAYFORMULA(TEXT(FILTER(XC!F163, LEN(XC!F163)), ""h:mm AM/PM"")), """"),
  IFERROR(ARRAYFORMULA(TEXT(FILTER(SWIMMING!F163, LEN(SWIMMING!F163)), ""h:mm AM/PM"")), """"),
  IFERROR(ARRAYF"&amp;"ORMULA(TEXT(FILTER(WTEN!F163, LEN(WTEN!F163)), ""h:mm AM/PM"")), """"),
  IFERROR(ARRAYFORMULA(TEXT(FILTER(TF!F163, LEN(TF!F163)), ""h:mm AM/PM"")), """"),
  IFERROR(ARRAYFORMULA(TEXT(FILTER(WGOLF!F163, LEN(WGOLF!F163)), ""h:mm AM/PM"")), """"),
  IFERROR"&amp;"(ARRAYFORMULA(TEXT(FILTER(WBB!F163, LEN(WBB!F163)), ""h:mm AM/PM"")), """"),
  IFERROR(ARRAYFORMULA(TEXT(FILTER(MBB!F163, LEN(MBB!F163)), ""h:mm AM/PM"")), """"),
  IFERROR(ARRAYFORMULA(TEXT(FILTER(WLAX!F163, LEN(WLAX!F163)), ""h:mm AM/PM"")), """"),
  IF"&amp;"ERROR(ARRAYFORMULA(TEXT(FILTER(MLAX!F163, LEN(MLAX!F163)), ""h:mm AM/PM"")), """"),
  IFERROR(ARRAYFORMULA(TEXT(FILTER(SOFT!F163, LEN(SOFT!F163)), ""h:mm AM/PM"")), """"),
  IFERROR(ARRAYFORMULA(TEXT(FILTER(BASE!F163, LEN(BASE!F163)), ""h:mm AM/PM"")), """&amp;"""),
  IFERROR(ARRAYFORMULA(TEXT(FILTER(ESPORTS!F163, LEN(ESPORTS!F163)), ""h:mm AM/PM"")), """")
)
"),"")</f>
        <v/>
      </c>
      <c r="J163" s="12" t="str">
        <f>IFERROR(__xludf.DUMMYFUNCTION("IFERROR(
 TEXTJOIN(
   CHAR(10) &amp; CHAR(10),
   TRUE,
   FILTER(
     FLATTEN({
       WSO!P163;
       MSO!P163;
       FH!P163;
       MGOLF!P163;
       Football!P163;
       WVB!P163;
       XC!P163;
       SWIMMING!P163;
       WTEN!P163;
       TF!P1"&amp;"63;
       WGOLF!P163;
       WBB!P163;
       MBB!P163;
       WLAX!P163;
       MLAX!P163;
       SOFT!P163;
       BASE!P163;
       ESPORTS!P163
     }),
     (FLATTEN({
       WSO!P163;
       MSO!P163;
       FH!P163;
       MGOLF!P163;
       Footb"&amp;"all!P163;
       WVB!P163;
       XC!P163;
       SWIMMING!P163;
       WTEN!P163;
       TF!P163;
       WGOLF!P163;
       WBB!P163;
       MBB!P163;
       WLAX!P163;
       MLAX!P163;
       SOFT!P163;
       BASE!P163;
       ESPORTS!P163
     }) &lt;&gt; "&amp;""""") *
     (FLATTEN({
       WSO!P163;
       MSO!P163;
       FH!P163;
       MGOLF!P163;
       Football!P163;
       WVB!P163;
       XC!P163;
       SWIMMING!P163;
       WTEN!P163;
       TF!P163;
       WGOLF!P163;
       WBB!P163;
       MBB!P163"&amp;";
       WLAX!P163;
       MLAX!P163;
       SOFT!P163;
       BASE!P163;
       ESPORTS!P163
     }) &lt;&gt; ""Status"")
   )
 ),
 """"
)
"),"")</f>
        <v/>
      </c>
    </row>
    <row r="164" ht="22.5" customHeight="1">
      <c r="A164" s="6">
        <v>163.0</v>
      </c>
      <c r="B164" s="11"/>
      <c r="C164" s="7">
        <v>46397.0</v>
      </c>
      <c r="D164" s="8" t="str">
        <f t="shared" si="1"/>
        <v>Sunday</v>
      </c>
      <c r="E164" s="9" t="str">
        <f>TEXTJOIN(
  CHAR(10) &amp; CHAR(10),
  TRUE,
  IFERROR(WSO!E164, ""),
  IFERROR(MSO!E164, ""),
  IFERROR(FH!E164, ""),
  IFERROR(MGOLF!E164, ""),
  IFERROR(Football!E164, ""),
  IFERROR(WVB!E164, ""),
  IFERROR(XC!E164, ""),
  IFERROR(SWIMMING!E164, ""),
  IFERROR(WTEN!E164, ""),
  IFERROR(TF!E164, ""),
  IFERROR(WGOLF!E164, ""),
  IFERROR(WBB!E164, ""),
  IFERROR(MBB!E164, ""),
  IFERROR(WLAX!E164, ""),
  IFERROR(MLAX!E164, ""),
  IFERROR(SOFT!E164, ""),
  IFERROR(BASE!E164, ""),
  IFERROR(ESPORTS!E164, "")
)
</f>
        <v/>
      </c>
      <c r="F164" s="10" t="str">
        <f>IFERROR(__xludf.DUMMYFUNCTION("TEXTJOIN(
  CHAR(10) &amp; CHAR(10),
  TRUE,
  IFERROR(TEXT(FILTER(WSO!F164, LEN(WSO!F164)), ""h:mm AM/PM""), """"),
  IFERROR(TEXT(FILTER(MSO!F164, LEN(MSO!F164)), ""h:mm AM/PM""), """"),
  IFERROR(TEXT(FILTER(FH!F164, LEN(FH!F164)), ""h:mm AM/PM""), """"),
"&amp;"  IFERROR(TEXT(FILTER(MGOLF!F164, LEN(MGOLF!F164)), ""h:mm AM/PM""), """"),
  IFERROR(TEXT(FILTER(Football!F164, LEN(Football!F164)), ""h:mm AM/PM""), """"),
  IFERROR(TEXT(FILTER(WVB!F164, LEN(WVB!F164)), ""h:mm AM/PM""), """"),
  IFERROR(TEXT(FILTER(XC!"&amp;"F164, LEN(XC!F164)), ""h:mm AM/PM""), """"),
  IFERROR(TEXT(FILTER(SWIMMING!F164, LEN(SWIMMING!F164)), ""h:mm AM/PM""), """"),
  IFERROR(TEXT(FILTER(WTEN!F164, LEN(WTEN!F164)), ""h:mm AM/PM""), """"),
  IFERROR(TEXT(FILTER(TF!F164, LEN(TF!F164)), ""h:mm A"&amp;"M/PM""), """"),
  IFERROR(TEXT(FILTER(WGOLF!F164, LEN(WGOLF!F164)), ""h:mm AM/PM""), """"),
  IFERROR(TEXT(FILTER(WBB!F164, LEN(WBB!F164)), ""h:mm AM/PM""), """"),
  IFERROR(TEXT(FILTER(MBB!F164, LEN(MBB!F164)), ""h:mm AM/PM""), """"),
  IFERROR(TEXT(FILT"&amp;"ER(WLAX!F164, LEN(WLAX!F164)), ""h:mm AM/PM""), """"),
  IFERROR(TEXT(FILTER(MLAX!F164, LEN(MLAX!F164)), ""h:mm AM/PM""), """"),
  IFERROR(TEXT(FILTER(SOFT!F164, LEN(SOFT!F164)), ""h:mm AM/PM""), """"),
  IFERROR(TEXT(FILTER(BASE!F164, LEN(BASE!F164)), """&amp;"h:mm AM/PM""), """"),
  IFERROR(TEXT(FILTER(ESPORTS!F164, LEN(ESPORTS!F164)), ""h:mm AM/PM""), """")
)
"),"")</f>
        <v/>
      </c>
      <c r="G164" s="11" t="str">
        <f>IFERROR(__xludf.DUMMYFUNCTION("TEXTJOIN(
  CHAR(10) &amp; CHAR(10),
  TRUE,
  IFERROR(FILTER(WSO!G164, LEN(WSO!G164)), """"),
  IFERROR(FILTER(MSO!G164, LEN(MSO!G164)), """"),
  IFERROR(FILTER(FH!G164, LEN(FH!G164)), """"),
  IFERROR(FILTER(MGOLF!G164, LEN(MGOLF!G164)), """"),
  IFERROR(FI"&amp;"LTER(Football!G164, LEN(Football!G164)), """"),
  IFERROR(FILTER(WVB!G164, LEN(WVB!G164)), """"),
  IFERROR(FILTER(XC!G164, LEN(XC!G164)), """"),
  IFERROR(FILTER(SWIMMING!G164, LEN(SWIMMING!G164)), """"),
  IFERROR(FILTER(WTEN!G164, LEN(WTEN!G164)), """""&amp;"),
  IFERROR(FILTER(TF!G164, LEN(TF!G164)), """"),
  IFERROR(FILTER(WGOLF!G164:G1000, LEN(WGOLF!G164)), """"),
  IFERROR(FILTER(WBB!G164, LEN(WBB!G164)), """"),
  IFERROR(FILTER(MBB!G164, LEN(MBB!G164)), """"),
  IFERROR(FILTER(WLAX!G164, LEN(WLAX!G164)),"&amp;" """"),
  IFERROR(FILTER(MLAX!G164, LEN(MLAX!G164)), """"),
  IFERROR(FILTER(SOFT!G164, LEN(SOFT!G164)), """"),
  IFERROR(FILTER(BASE!G164, LEN(BASE!G164)), """"),
  IFERROR(FILTER(ESPORTS!G164, LEN(ESPORTS!G164)), """")
)
"),"")</f>
        <v/>
      </c>
      <c r="H164" s="11" t="str">
        <f>IFERROR(__xludf.DUMMYFUNCTION("TEXTJOIN(
  CHAR(10) &amp; CHAR(10),
  TRUE,
  IFERROR(FILTER(WSO!H164, LEN(WSO!H164)), """"),
  IFERROR(FILTER(MSO!H164, LEN(MSO!H164)), """"),
  IFERROR(FILTER(FH!H164, LEN(FH!H164)), """"),
  IFERROR(FILTER(MGOLF!H164, LEN(MGOLF!H164)), """"),
  IFERROR(FI"&amp;"LTER(Football!H164, LEN(Football!H164)), """"),
  IFERROR(FILTER(WVB!H164, LEN(WVB!H164)), """"),
  IFERROR(FILTER(XC!H164, LEN(XC!H164)), """"),
  IFERROR(FILTER(SWIMMING!H164, LEN(SWIMMING!H164)), """"),
  IFERROR(FILTER(WTEN!H164, LEN(WTEN!H164)), """""&amp;"),
  IFERROR(FILTER(TF!H164, LEN(TF!H164)), """"),
  IFERROR(FILTER(WGOLF!H164, LEN(WGOLF!H164)), """"),
  IFERROR(FILTER(WBB!H164, LEN(WBB!H164)), """"),
  IFERROR(FILTER(MBB!H164, LEN(MBB!H164)), """"),
  IFERROR(FILTER(WLAX!H164, LEN(WLAX!H164)), """")"&amp;",
  IFERROR(FILTER(MLAX!H164, LEN(MLAX!H164)), """"),
  IFERROR(FILTER(SOFT!H164, LEN(SOFT!H164)), """"),
  IFERROR(FILTER(BASE!H164, LEN(BASE!H164)), """"),
  IFERROR(FILTER(ESPORTS!H164, LEN(ESPORTS!H164)), """")
)
"),"")</f>
        <v/>
      </c>
      <c r="I164" s="11" t="str">
        <f>IFERROR(__xludf.DUMMYFUNCTION("TEXTJOIN(
  CHAR(10) &amp; CHAR(10),
  TRUE,
  IFERROR(ARRAYFORMULA(TEXT(FILTER(WSO!F164, LEN(WSO!F164)), ""h:mm AM/PM"")), """"),
  IFERROR(ARRAYFORMULA(TEXT(FILTER(MSO!F164, LEN(MSO!F164)), ""h:mm AM/PM"")), """"),
  IFERROR(ARRAYFORMULA(TEXT(FILTER(FH!F164"&amp;", LEN(FH!F164)), ""h:mm AM/PM"")), """"),
  IFERROR(ARRAYFORMULA(TEXT(FILTER(MGOLF!F164, LEN(MGOLF!F164)), ""h:mm AM/PM"")), """"),
  IFERROR(ARRAYFORMULA(TEXT(FILTER(Football!F164, LEN(Football!F164)), ""h:mm AM/PM"")), """"),
  IFERROR(ARRAYFORMULA(TEXT"&amp;"(FILTER(WVB!F164, LEN(WVB!F164)), ""h:mm AM/PM"")), """"),
  IFERROR(ARRAYFORMULA(TEXT(FILTER(XC!F164, LEN(XC!F164)), ""h:mm AM/PM"")), """"),
  IFERROR(ARRAYFORMULA(TEXT(FILTER(SWIMMING!F164, LEN(SWIMMING!F164)), ""h:mm AM/PM"")), """"),
  IFERROR(ARRAYF"&amp;"ORMULA(TEXT(FILTER(WTEN!F164, LEN(WTEN!F164)), ""h:mm AM/PM"")), """"),
  IFERROR(ARRAYFORMULA(TEXT(FILTER(TF!F164, LEN(TF!F164)), ""h:mm AM/PM"")), """"),
  IFERROR(ARRAYFORMULA(TEXT(FILTER(WGOLF!F164, LEN(WGOLF!F164)), ""h:mm AM/PM"")), """"),
  IFERROR"&amp;"(ARRAYFORMULA(TEXT(FILTER(WBB!F164, LEN(WBB!F164)), ""h:mm AM/PM"")), """"),
  IFERROR(ARRAYFORMULA(TEXT(FILTER(MBB!F164, LEN(MBB!F164)), ""h:mm AM/PM"")), """"),
  IFERROR(ARRAYFORMULA(TEXT(FILTER(WLAX!F164, LEN(WLAX!F164)), ""h:mm AM/PM"")), """"),
  IF"&amp;"ERROR(ARRAYFORMULA(TEXT(FILTER(MLAX!F164, LEN(MLAX!F164)), ""h:mm AM/PM"")), """"),
  IFERROR(ARRAYFORMULA(TEXT(FILTER(SOFT!F164, LEN(SOFT!F164)), ""h:mm AM/PM"")), """"),
  IFERROR(ARRAYFORMULA(TEXT(FILTER(BASE!F164, LEN(BASE!F164)), ""h:mm AM/PM"")), """&amp;"""),
  IFERROR(ARRAYFORMULA(TEXT(FILTER(ESPORTS!F164, LEN(ESPORTS!F164)), ""h:mm AM/PM"")), """")
)
"),"")</f>
        <v/>
      </c>
      <c r="J164" s="12" t="str">
        <f>IFERROR(__xludf.DUMMYFUNCTION("IFERROR(
 TEXTJOIN(
   CHAR(10) &amp; CHAR(10),
   TRUE,
   FILTER(
     FLATTEN({
       WSO!P164;
       MSO!P164;
       FH!P164;
       MGOLF!P164;
       Football!P164;
       WVB!P164;
       XC!P164;
       SWIMMING!P164;
       WTEN!P164;
       TF!P1"&amp;"64;
       WGOLF!P164;
       WBB!P164;
       MBB!P164;
       WLAX!P164;
       MLAX!P164;
       SOFT!P164;
       BASE!P164;
       ESPORTS!P164
     }),
     (FLATTEN({
       WSO!P164;
       MSO!P164;
       FH!P164;
       MGOLF!P164;
       Footb"&amp;"all!P164;
       WVB!P164;
       XC!P164;
       SWIMMING!P164;
       WTEN!P164;
       TF!P164;
       WGOLF!P164;
       WBB!P164;
       MBB!P164;
       WLAX!P164;
       MLAX!P164;
       SOFT!P164;
       BASE!P164;
       ESPORTS!P164
     }) &lt;&gt; "&amp;""""") *
     (FLATTEN({
       WSO!P164;
       MSO!P164;
       FH!P164;
       MGOLF!P164;
       Football!P164;
       WVB!P164;
       XC!P164;
       SWIMMING!P164;
       WTEN!P164;
       TF!P164;
       WGOLF!P164;
       WBB!P164;
       MBB!P164"&amp;";
       WLAX!P164;
       MLAX!P164;
       SOFT!P164;
       BASE!P164;
       ESPORTS!P164
     }) &lt;&gt; ""Status"")
   )
 ),
 """"
)
"),"")</f>
        <v/>
      </c>
    </row>
    <row r="165" ht="22.5" customHeight="1">
      <c r="A165" s="6">
        <v>164.0</v>
      </c>
      <c r="B165" s="11"/>
      <c r="C165" s="7">
        <v>46398.0</v>
      </c>
      <c r="D165" s="8" t="str">
        <f t="shared" si="1"/>
        <v>Monday</v>
      </c>
      <c r="E165" s="9" t="str">
        <f>TEXTJOIN(
  CHAR(10) &amp; CHAR(10),
  TRUE,
  IFERROR(WSO!E165, ""),
  IFERROR(MSO!E165, ""),
  IFERROR(FH!E165, ""),
  IFERROR(MGOLF!E165, ""),
  IFERROR(Football!E165, ""),
  IFERROR(WVB!E165, ""),
  IFERROR(XC!E165, ""),
  IFERROR(SWIMMING!E165, ""),
  IFERROR(WTEN!E165, ""),
  IFERROR(TF!E165, ""),
  IFERROR(WGOLF!E165, ""),
  IFERROR(WBB!E165, ""),
  IFERROR(MBB!E165, ""),
  IFERROR(WLAX!E165, ""),
  IFERROR(MLAX!E165, ""),
  IFERROR(SOFT!E165, ""),
  IFERROR(BASE!E165, ""),
  IFERROR(ESPORTS!E165, "")
)
</f>
        <v/>
      </c>
      <c r="F165" s="10" t="str">
        <f>IFERROR(__xludf.DUMMYFUNCTION("TEXTJOIN(
  CHAR(10) &amp; CHAR(10),
  TRUE,
  IFERROR(TEXT(FILTER(WSO!F165, LEN(WSO!F165)), ""h:mm AM/PM""), """"),
  IFERROR(TEXT(FILTER(MSO!F165, LEN(MSO!F165)), ""h:mm AM/PM""), """"),
  IFERROR(TEXT(FILTER(FH!F165, LEN(FH!F165)), ""h:mm AM/PM""), """"),
"&amp;"  IFERROR(TEXT(FILTER(MGOLF!F165, LEN(MGOLF!F165)), ""h:mm AM/PM""), """"),
  IFERROR(TEXT(FILTER(Football!F165, LEN(Football!F165)), ""h:mm AM/PM""), """"),
  IFERROR(TEXT(FILTER(WVB!F165, LEN(WVB!F165)), ""h:mm AM/PM""), """"),
  IFERROR(TEXT(FILTER(XC!"&amp;"F165, LEN(XC!F165)), ""h:mm AM/PM""), """"),
  IFERROR(TEXT(FILTER(SWIMMING!F165, LEN(SWIMMING!F165)), ""h:mm AM/PM""), """"),
  IFERROR(TEXT(FILTER(WTEN!F165, LEN(WTEN!F165)), ""h:mm AM/PM""), """"),
  IFERROR(TEXT(FILTER(TF!F165, LEN(TF!F165)), ""h:mm A"&amp;"M/PM""), """"),
  IFERROR(TEXT(FILTER(WGOLF!F165, LEN(WGOLF!F165)), ""h:mm AM/PM""), """"),
  IFERROR(TEXT(FILTER(WBB!F165, LEN(WBB!F165)), ""h:mm AM/PM""), """"),
  IFERROR(TEXT(FILTER(MBB!F165, LEN(MBB!F165)), ""h:mm AM/PM""), """"),
  IFERROR(TEXT(FILT"&amp;"ER(WLAX!F165, LEN(WLAX!F165)), ""h:mm AM/PM""), """"),
  IFERROR(TEXT(FILTER(MLAX!F165, LEN(MLAX!F165)), ""h:mm AM/PM""), """"),
  IFERROR(TEXT(FILTER(SOFT!F165, LEN(SOFT!F165)), ""h:mm AM/PM""), """"),
  IFERROR(TEXT(FILTER(BASE!F165, LEN(BASE!F165)), """&amp;"h:mm AM/PM""), """"),
  IFERROR(TEXT(FILTER(ESPORTS!F165, LEN(ESPORTS!F165)), ""h:mm AM/PM""), """")
)
"),"")</f>
        <v/>
      </c>
      <c r="G165" s="11" t="str">
        <f>IFERROR(__xludf.DUMMYFUNCTION("TEXTJOIN(
  CHAR(10) &amp; CHAR(10),
  TRUE,
  IFERROR(FILTER(WSO!G165, LEN(WSO!G165)), """"),
  IFERROR(FILTER(MSO!G165, LEN(MSO!G165)), """"),
  IFERROR(FILTER(FH!G165, LEN(FH!G165)), """"),
  IFERROR(FILTER(MGOLF!G165, LEN(MGOLF!G165)), """"),
  IFERROR(FI"&amp;"LTER(Football!G165, LEN(Football!G165)), """"),
  IFERROR(FILTER(WVB!G165, LEN(WVB!G165)), """"),
  IFERROR(FILTER(XC!G165, LEN(XC!G165)), """"),
  IFERROR(FILTER(SWIMMING!G165, LEN(SWIMMING!G165)), """"),
  IFERROR(FILTER(WTEN!G165, LEN(WTEN!G165)), """""&amp;"),
  IFERROR(FILTER(TF!G165, LEN(TF!G165)), """"),
  IFERROR(FILTER(WGOLF!G165:G1000, LEN(WGOLF!G165)), """"),
  IFERROR(FILTER(WBB!G165, LEN(WBB!G165)), """"),
  IFERROR(FILTER(MBB!G165, LEN(MBB!G165)), """"),
  IFERROR(FILTER(WLAX!G165, LEN(WLAX!G165)),"&amp;" """"),
  IFERROR(FILTER(MLAX!G165, LEN(MLAX!G165)), """"),
  IFERROR(FILTER(SOFT!G165, LEN(SOFT!G165)), """"),
  IFERROR(FILTER(BASE!G165, LEN(BASE!G165)), """"),
  IFERROR(FILTER(ESPORTS!G165, LEN(ESPORTS!G165)), """")
)
"),"")</f>
        <v/>
      </c>
      <c r="H165" s="11" t="str">
        <f>IFERROR(__xludf.DUMMYFUNCTION("TEXTJOIN(
  CHAR(10) &amp; CHAR(10),
  TRUE,
  IFERROR(FILTER(WSO!H165, LEN(WSO!H165)), """"),
  IFERROR(FILTER(MSO!H165, LEN(MSO!H165)), """"),
  IFERROR(FILTER(FH!H165, LEN(FH!H165)), """"),
  IFERROR(FILTER(MGOLF!H165, LEN(MGOLF!H165)), """"),
  IFERROR(FI"&amp;"LTER(Football!H165, LEN(Football!H165)), """"),
  IFERROR(FILTER(WVB!H165, LEN(WVB!H165)), """"),
  IFERROR(FILTER(XC!H165, LEN(XC!H165)), """"),
  IFERROR(FILTER(SWIMMING!H165, LEN(SWIMMING!H165)), """"),
  IFERROR(FILTER(WTEN!H165, LEN(WTEN!H165)), """""&amp;"),
  IFERROR(FILTER(TF!H165, LEN(TF!H165)), """"),
  IFERROR(FILTER(WGOLF!H165, LEN(WGOLF!H165)), """"),
  IFERROR(FILTER(WBB!H165, LEN(WBB!H165)), """"),
  IFERROR(FILTER(MBB!H165, LEN(MBB!H165)), """"),
  IFERROR(FILTER(WLAX!H165, LEN(WLAX!H165)), """")"&amp;",
  IFERROR(FILTER(MLAX!H165, LEN(MLAX!H165)), """"),
  IFERROR(FILTER(SOFT!H165, LEN(SOFT!H165)), """"),
  IFERROR(FILTER(BASE!H165, LEN(BASE!H165)), """"),
  IFERROR(FILTER(ESPORTS!H165, LEN(ESPORTS!H165)), """")
)
"),"")</f>
        <v/>
      </c>
      <c r="I165" s="11" t="str">
        <f>IFERROR(__xludf.DUMMYFUNCTION("TEXTJOIN(
  CHAR(10) &amp; CHAR(10),
  TRUE,
  IFERROR(ARRAYFORMULA(TEXT(FILTER(WSO!F165, LEN(WSO!F165)), ""h:mm AM/PM"")), """"),
  IFERROR(ARRAYFORMULA(TEXT(FILTER(MSO!F165, LEN(MSO!F165)), ""h:mm AM/PM"")), """"),
  IFERROR(ARRAYFORMULA(TEXT(FILTER(FH!F165"&amp;", LEN(FH!F165)), ""h:mm AM/PM"")), """"),
  IFERROR(ARRAYFORMULA(TEXT(FILTER(MGOLF!F165, LEN(MGOLF!F165)), ""h:mm AM/PM"")), """"),
  IFERROR(ARRAYFORMULA(TEXT(FILTER(Football!F165, LEN(Football!F165)), ""h:mm AM/PM"")), """"),
  IFERROR(ARRAYFORMULA(TEXT"&amp;"(FILTER(WVB!F165, LEN(WVB!F165)), ""h:mm AM/PM"")), """"),
  IFERROR(ARRAYFORMULA(TEXT(FILTER(XC!F165, LEN(XC!F165)), ""h:mm AM/PM"")), """"),
  IFERROR(ARRAYFORMULA(TEXT(FILTER(SWIMMING!F165, LEN(SWIMMING!F165)), ""h:mm AM/PM"")), """"),
  IFERROR(ARRAYF"&amp;"ORMULA(TEXT(FILTER(WTEN!F165, LEN(WTEN!F165)), ""h:mm AM/PM"")), """"),
  IFERROR(ARRAYFORMULA(TEXT(FILTER(TF!F165, LEN(TF!F165)), ""h:mm AM/PM"")), """"),
  IFERROR(ARRAYFORMULA(TEXT(FILTER(WGOLF!F165, LEN(WGOLF!F165)), ""h:mm AM/PM"")), """"),
  IFERROR"&amp;"(ARRAYFORMULA(TEXT(FILTER(WBB!F165, LEN(WBB!F165)), ""h:mm AM/PM"")), """"),
  IFERROR(ARRAYFORMULA(TEXT(FILTER(MBB!F165, LEN(MBB!F165)), ""h:mm AM/PM"")), """"),
  IFERROR(ARRAYFORMULA(TEXT(FILTER(WLAX!F165, LEN(WLAX!F165)), ""h:mm AM/PM"")), """"),
  IF"&amp;"ERROR(ARRAYFORMULA(TEXT(FILTER(MLAX!F165, LEN(MLAX!F165)), ""h:mm AM/PM"")), """"),
  IFERROR(ARRAYFORMULA(TEXT(FILTER(SOFT!F165, LEN(SOFT!F165)), ""h:mm AM/PM"")), """"),
  IFERROR(ARRAYFORMULA(TEXT(FILTER(BASE!F165, LEN(BASE!F165)), ""h:mm AM/PM"")), """&amp;"""),
  IFERROR(ARRAYFORMULA(TEXT(FILTER(ESPORTS!F165, LEN(ESPORTS!F165)), ""h:mm AM/PM"")), """")
)
"),"")</f>
        <v/>
      </c>
      <c r="J165" s="12" t="str">
        <f>IFERROR(__xludf.DUMMYFUNCTION("IFERROR(
 TEXTJOIN(
   CHAR(10) &amp; CHAR(10),
   TRUE,
   FILTER(
     FLATTEN({
       WSO!P165;
       MSO!P165;
       FH!P165;
       MGOLF!P165;
       Football!P165;
       WVB!P165;
       XC!P165;
       SWIMMING!P165;
       WTEN!P165;
       TF!P1"&amp;"65;
       WGOLF!P165;
       WBB!P165;
       MBB!P165;
       WLAX!P165;
       MLAX!P165;
       SOFT!P165;
       BASE!P165;
       ESPORTS!P165
     }),
     (FLATTEN({
       WSO!P165;
       MSO!P165;
       FH!P165;
       MGOLF!P165;
       Footb"&amp;"all!P165;
       WVB!P165;
       XC!P165;
       SWIMMING!P165;
       WTEN!P165;
       TF!P165;
       WGOLF!P165;
       WBB!P165;
       MBB!P165;
       WLAX!P165;
       MLAX!P165;
       SOFT!P165;
       BASE!P165;
       ESPORTS!P165
     }) &lt;&gt; "&amp;""""") *
     (FLATTEN({
       WSO!P165;
       MSO!P165;
       FH!P165;
       MGOLF!P165;
       Football!P165;
       WVB!P165;
       XC!P165;
       SWIMMING!P165;
       WTEN!P165;
       TF!P165;
       WGOLF!P165;
       WBB!P165;
       MBB!P165"&amp;";
       WLAX!P165;
       MLAX!P165;
       SOFT!P165;
       BASE!P165;
       ESPORTS!P165
     }) &lt;&gt; ""Status"")
   )
 ),
 """"
)
"),"")</f>
        <v/>
      </c>
    </row>
    <row r="166" ht="22.5" customHeight="1">
      <c r="A166" s="6">
        <v>165.0</v>
      </c>
      <c r="B166" s="11"/>
      <c r="C166" s="7">
        <v>46399.0</v>
      </c>
      <c r="D166" s="8" t="str">
        <f t="shared" si="1"/>
        <v>Tuesday</v>
      </c>
      <c r="E166" s="9" t="str">
        <f>TEXTJOIN(
  CHAR(10) &amp; CHAR(10),
  TRUE,
  IFERROR(WSO!E166, ""),
  IFERROR(MSO!E166, ""),
  IFERROR(FH!E166, ""),
  IFERROR(MGOLF!E166, ""),
  IFERROR(Football!E166, ""),
  IFERROR(WVB!E166, ""),
  IFERROR(XC!E166, ""),
  IFERROR(SWIMMING!E166, ""),
  IFERROR(WTEN!E166, ""),
  IFERROR(TF!E166, ""),
  IFERROR(WGOLF!E166, ""),
  IFERROR(WBB!E166, ""),
  IFERROR(MBB!E166, ""),
  IFERROR(WLAX!E166, ""),
  IFERROR(MLAX!E166, ""),
  IFERROR(SOFT!E166, ""),
  IFERROR(BASE!E166, ""),
  IFERROR(ESPORTS!E166, "")
)
</f>
        <v/>
      </c>
      <c r="F166" s="10" t="str">
        <f>IFERROR(__xludf.DUMMYFUNCTION("TEXTJOIN(
  CHAR(10) &amp; CHAR(10),
  TRUE,
  IFERROR(TEXT(FILTER(WSO!F166, LEN(WSO!F166)), ""h:mm AM/PM""), """"),
  IFERROR(TEXT(FILTER(MSO!F166, LEN(MSO!F166)), ""h:mm AM/PM""), """"),
  IFERROR(TEXT(FILTER(FH!F166, LEN(FH!F166)), ""h:mm AM/PM""), """"),
"&amp;"  IFERROR(TEXT(FILTER(MGOLF!F166, LEN(MGOLF!F166)), ""h:mm AM/PM""), """"),
  IFERROR(TEXT(FILTER(Football!F166, LEN(Football!F166)), ""h:mm AM/PM""), """"),
  IFERROR(TEXT(FILTER(WVB!F166, LEN(WVB!F166)), ""h:mm AM/PM""), """"),
  IFERROR(TEXT(FILTER(XC!"&amp;"F166, LEN(XC!F166)), ""h:mm AM/PM""), """"),
  IFERROR(TEXT(FILTER(SWIMMING!F166, LEN(SWIMMING!F166)), ""h:mm AM/PM""), """"),
  IFERROR(TEXT(FILTER(WTEN!F166, LEN(WTEN!F166)), ""h:mm AM/PM""), """"),
  IFERROR(TEXT(FILTER(TF!F166, LEN(TF!F166)), ""h:mm A"&amp;"M/PM""), """"),
  IFERROR(TEXT(FILTER(WGOLF!F166, LEN(WGOLF!F166)), ""h:mm AM/PM""), """"),
  IFERROR(TEXT(FILTER(WBB!F166, LEN(WBB!F166)), ""h:mm AM/PM""), """"),
  IFERROR(TEXT(FILTER(MBB!F166, LEN(MBB!F166)), ""h:mm AM/PM""), """"),
  IFERROR(TEXT(FILT"&amp;"ER(WLAX!F166, LEN(WLAX!F166)), ""h:mm AM/PM""), """"),
  IFERROR(TEXT(FILTER(MLAX!F166, LEN(MLAX!F166)), ""h:mm AM/PM""), """"),
  IFERROR(TEXT(FILTER(SOFT!F166, LEN(SOFT!F166)), ""h:mm AM/PM""), """"),
  IFERROR(TEXT(FILTER(BASE!F166, LEN(BASE!F166)), """&amp;"h:mm AM/PM""), """"),
  IFERROR(TEXT(FILTER(ESPORTS!F166, LEN(ESPORTS!F166)), ""h:mm AM/PM""), """")
)
"),"")</f>
        <v/>
      </c>
      <c r="G166" s="11" t="str">
        <f>IFERROR(__xludf.DUMMYFUNCTION("TEXTJOIN(
  CHAR(10) &amp; CHAR(10),
  TRUE,
  IFERROR(FILTER(WSO!G166, LEN(WSO!G166)), """"),
  IFERROR(FILTER(MSO!G166, LEN(MSO!G166)), """"),
  IFERROR(FILTER(FH!G166, LEN(FH!G166)), """"),
  IFERROR(FILTER(MGOLF!G166, LEN(MGOLF!G166)), """"),
  IFERROR(FI"&amp;"LTER(Football!G166, LEN(Football!G166)), """"),
  IFERROR(FILTER(WVB!G166, LEN(WVB!G166)), """"),
  IFERROR(FILTER(XC!G166, LEN(XC!G166)), """"),
  IFERROR(FILTER(SWIMMING!G166, LEN(SWIMMING!G166)), """"),
  IFERROR(FILTER(WTEN!G166, LEN(WTEN!G166)), """""&amp;"),
  IFERROR(FILTER(TF!G166, LEN(TF!G166)), """"),
  IFERROR(FILTER(WGOLF!G166:G1000, LEN(WGOLF!G166)), """"),
  IFERROR(FILTER(WBB!G166, LEN(WBB!G166)), """"),
  IFERROR(FILTER(MBB!G166, LEN(MBB!G166)), """"),
  IFERROR(FILTER(WLAX!G166, LEN(WLAX!G166)),"&amp;" """"),
  IFERROR(FILTER(MLAX!G166, LEN(MLAX!G166)), """"),
  IFERROR(FILTER(SOFT!G166, LEN(SOFT!G166)), """"),
  IFERROR(FILTER(BASE!G166, LEN(BASE!G166)), """"),
  IFERROR(FILTER(ESPORTS!G166, LEN(ESPORTS!G166)), """")
)
"),"")</f>
        <v/>
      </c>
      <c r="H166" s="11" t="str">
        <f>IFERROR(__xludf.DUMMYFUNCTION("TEXTJOIN(
  CHAR(10) &amp; CHAR(10),
  TRUE,
  IFERROR(FILTER(WSO!H166, LEN(WSO!H166)), """"),
  IFERROR(FILTER(MSO!H166, LEN(MSO!H166)), """"),
  IFERROR(FILTER(FH!H166, LEN(FH!H166)), """"),
  IFERROR(FILTER(MGOLF!H166, LEN(MGOLF!H166)), """"),
  IFERROR(FI"&amp;"LTER(Football!H166, LEN(Football!H166)), """"),
  IFERROR(FILTER(WVB!H166, LEN(WVB!H166)), """"),
  IFERROR(FILTER(XC!H166, LEN(XC!H166)), """"),
  IFERROR(FILTER(SWIMMING!H166, LEN(SWIMMING!H166)), """"),
  IFERROR(FILTER(WTEN!H166, LEN(WTEN!H166)), """""&amp;"),
  IFERROR(FILTER(TF!H166, LEN(TF!H166)), """"),
  IFERROR(FILTER(WGOLF!H166, LEN(WGOLF!H166)), """"),
  IFERROR(FILTER(WBB!H166, LEN(WBB!H166)), """"),
  IFERROR(FILTER(MBB!H166, LEN(MBB!H166)), """"),
  IFERROR(FILTER(WLAX!H166, LEN(WLAX!H166)), """")"&amp;",
  IFERROR(FILTER(MLAX!H166, LEN(MLAX!H166)), """"),
  IFERROR(FILTER(SOFT!H166, LEN(SOFT!H166)), """"),
  IFERROR(FILTER(BASE!H166, LEN(BASE!H166)), """"),
  IFERROR(FILTER(ESPORTS!H166, LEN(ESPORTS!H166)), """")
)
"),"")</f>
        <v/>
      </c>
      <c r="I166" s="11" t="str">
        <f>IFERROR(__xludf.DUMMYFUNCTION("TEXTJOIN(
  CHAR(10) &amp; CHAR(10),
  TRUE,
  IFERROR(ARRAYFORMULA(TEXT(FILTER(WSO!F166, LEN(WSO!F166)), ""h:mm AM/PM"")), """"),
  IFERROR(ARRAYFORMULA(TEXT(FILTER(MSO!F166, LEN(MSO!F166)), ""h:mm AM/PM"")), """"),
  IFERROR(ARRAYFORMULA(TEXT(FILTER(FH!F166"&amp;", LEN(FH!F166)), ""h:mm AM/PM"")), """"),
  IFERROR(ARRAYFORMULA(TEXT(FILTER(MGOLF!F166, LEN(MGOLF!F166)), ""h:mm AM/PM"")), """"),
  IFERROR(ARRAYFORMULA(TEXT(FILTER(Football!F166, LEN(Football!F166)), ""h:mm AM/PM"")), """"),
  IFERROR(ARRAYFORMULA(TEXT"&amp;"(FILTER(WVB!F166, LEN(WVB!F166)), ""h:mm AM/PM"")), """"),
  IFERROR(ARRAYFORMULA(TEXT(FILTER(XC!F166, LEN(XC!F166)), ""h:mm AM/PM"")), """"),
  IFERROR(ARRAYFORMULA(TEXT(FILTER(SWIMMING!F166, LEN(SWIMMING!F166)), ""h:mm AM/PM"")), """"),
  IFERROR(ARRAYF"&amp;"ORMULA(TEXT(FILTER(WTEN!F166, LEN(WTEN!F166)), ""h:mm AM/PM"")), """"),
  IFERROR(ARRAYFORMULA(TEXT(FILTER(TF!F166, LEN(TF!F166)), ""h:mm AM/PM"")), """"),
  IFERROR(ARRAYFORMULA(TEXT(FILTER(WGOLF!F166, LEN(WGOLF!F166)), ""h:mm AM/PM"")), """"),
  IFERROR"&amp;"(ARRAYFORMULA(TEXT(FILTER(WBB!F166, LEN(WBB!F166)), ""h:mm AM/PM"")), """"),
  IFERROR(ARRAYFORMULA(TEXT(FILTER(MBB!F166, LEN(MBB!F166)), ""h:mm AM/PM"")), """"),
  IFERROR(ARRAYFORMULA(TEXT(FILTER(WLAX!F166, LEN(WLAX!F166)), ""h:mm AM/PM"")), """"),
  IF"&amp;"ERROR(ARRAYFORMULA(TEXT(FILTER(MLAX!F166, LEN(MLAX!F166)), ""h:mm AM/PM"")), """"),
  IFERROR(ARRAYFORMULA(TEXT(FILTER(SOFT!F166, LEN(SOFT!F166)), ""h:mm AM/PM"")), """"),
  IFERROR(ARRAYFORMULA(TEXT(FILTER(BASE!F166, LEN(BASE!F166)), ""h:mm AM/PM"")), """&amp;"""),
  IFERROR(ARRAYFORMULA(TEXT(FILTER(ESPORTS!F166, LEN(ESPORTS!F166)), ""h:mm AM/PM"")), """")
)
"),"")</f>
        <v/>
      </c>
      <c r="J166" s="12" t="str">
        <f>IFERROR(__xludf.DUMMYFUNCTION("IFERROR(
 TEXTJOIN(
   CHAR(10) &amp; CHAR(10),
   TRUE,
   FILTER(
     FLATTEN({
       WSO!P166;
       MSO!P166;
       FH!P166;
       MGOLF!P166;
       Football!P166;
       WVB!P166;
       XC!P166;
       SWIMMING!P166;
       WTEN!P166;
       TF!P1"&amp;"66;
       WGOLF!P166;
       WBB!P166;
       MBB!P166;
       WLAX!P166;
       MLAX!P166;
       SOFT!P166;
       BASE!P166;
       ESPORTS!P166
     }),
     (FLATTEN({
       WSO!P166;
       MSO!P166;
       FH!P166;
       MGOLF!P166;
       Footb"&amp;"all!P166;
       WVB!P166;
       XC!P166;
       SWIMMING!P166;
       WTEN!P166;
       TF!P166;
       WGOLF!P166;
       WBB!P166;
       MBB!P166;
       WLAX!P166;
       MLAX!P166;
       SOFT!P166;
       BASE!P166;
       ESPORTS!P166
     }) &lt;&gt; "&amp;""""") *
     (FLATTEN({
       WSO!P166;
       MSO!P166;
       FH!P166;
       MGOLF!P166;
       Football!P166;
       WVB!P166;
       XC!P166;
       SWIMMING!P166;
       WTEN!P166;
       TF!P166;
       WGOLF!P166;
       WBB!P166;
       MBB!P166"&amp;";
       WLAX!P166;
       MLAX!P166;
       SOFT!P166;
       BASE!P166;
       ESPORTS!P166
     }) &lt;&gt; ""Status"")
   )
 ),
 """"
)
"),"")</f>
        <v/>
      </c>
    </row>
    <row r="167" ht="22.5" customHeight="1">
      <c r="A167" s="6">
        <v>166.0</v>
      </c>
      <c r="B167" s="11"/>
      <c r="C167" s="7">
        <v>46400.0</v>
      </c>
      <c r="D167" s="8" t="str">
        <f t="shared" si="1"/>
        <v>Wednesday</v>
      </c>
      <c r="E167" s="9" t="str">
        <f>TEXTJOIN(
  CHAR(10) &amp; CHAR(10),
  TRUE,
  IFERROR(WSO!E167, ""),
  IFERROR(MSO!E167, ""),
  IFERROR(FH!E167, ""),
  IFERROR(MGOLF!E167, ""),
  IFERROR(Football!E167, ""),
  IFERROR(WVB!E167, ""),
  IFERROR(XC!E167, ""),
  IFERROR(SWIMMING!E167, ""),
  IFERROR(WTEN!E167, ""),
  IFERROR(TF!E167, ""),
  IFERROR(WGOLF!E167, ""),
  IFERROR(WBB!E167, ""),
  IFERROR(MBB!E167, ""),
  IFERROR(WLAX!E167, ""),
  IFERROR(MLAX!E167, ""),
  IFERROR(SOFT!E167, ""),
  IFERROR(BASE!E167, ""),
  IFERROR(ESPORTS!E167, "")
)
</f>
        <v/>
      </c>
      <c r="F167" s="10" t="str">
        <f>IFERROR(__xludf.DUMMYFUNCTION("TEXTJOIN(
  CHAR(10) &amp; CHAR(10),
  TRUE,
  IFERROR(TEXT(FILTER(WSO!F167, LEN(WSO!F167)), ""h:mm AM/PM""), """"),
  IFERROR(TEXT(FILTER(MSO!F167, LEN(MSO!F167)), ""h:mm AM/PM""), """"),
  IFERROR(TEXT(FILTER(FH!F167, LEN(FH!F167)), ""h:mm AM/PM""), """"),
"&amp;"  IFERROR(TEXT(FILTER(MGOLF!F167, LEN(MGOLF!F167)), ""h:mm AM/PM""), """"),
  IFERROR(TEXT(FILTER(Football!F167, LEN(Football!F167)), ""h:mm AM/PM""), """"),
  IFERROR(TEXT(FILTER(WVB!F167, LEN(WVB!F167)), ""h:mm AM/PM""), """"),
  IFERROR(TEXT(FILTER(XC!"&amp;"F167, LEN(XC!F167)), ""h:mm AM/PM""), """"),
  IFERROR(TEXT(FILTER(SWIMMING!F167, LEN(SWIMMING!F167)), ""h:mm AM/PM""), """"),
  IFERROR(TEXT(FILTER(WTEN!F167, LEN(WTEN!F167)), ""h:mm AM/PM""), """"),
  IFERROR(TEXT(FILTER(TF!F167, LEN(TF!F167)), ""h:mm A"&amp;"M/PM""), """"),
  IFERROR(TEXT(FILTER(WGOLF!F167, LEN(WGOLF!F167)), ""h:mm AM/PM""), """"),
  IFERROR(TEXT(FILTER(WBB!F167, LEN(WBB!F167)), ""h:mm AM/PM""), """"),
  IFERROR(TEXT(FILTER(MBB!F167, LEN(MBB!F167)), ""h:mm AM/PM""), """"),
  IFERROR(TEXT(FILT"&amp;"ER(WLAX!F167, LEN(WLAX!F167)), ""h:mm AM/PM""), """"),
  IFERROR(TEXT(FILTER(MLAX!F167, LEN(MLAX!F167)), ""h:mm AM/PM""), """"),
  IFERROR(TEXT(FILTER(SOFT!F167, LEN(SOFT!F167)), ""h:mm AM/PM""), """"),
  IFERROR(TEXT(FILTER(BASE!F167, LEN(BASE!F167)), """&amp;"h:mm AM/PM""), """"),
  IFERROR(TEXT(FILTER(ESPORTS!F167, LEN(ESPORTS!F167)), ""h:mm AM/PM""), """")
)
"),"")</f>
        <v/>
      </c>
      <c r="G167" s="11" t="str">
        <f>IFERROR(__xludf.DUMMYFUNCTION("TEXTJOIN(
  CHAR(10) &amp; CHAR(10),
  TRUE,
  IFERROR(FILTER(WSO!G167, LEN(WSO!G167)), """"),
  IFERROR(FILTER(MSO!G167, LEN(MSO!G167)), """"),
  IFERROR(FILTER(FH!G167, LEN(FH!G167)), """"),
  IFERROR(FILTER(MGOLF!G167, LEN(MGOLF!G167)), """"),
  IFERROR(FI"&amp;"LTER(Football!G167, LEN(Football!G167)), """"),
  IFERROR(FILTER(WVB!G167, LEN(WVB!G167)), """"),
  IFERROR(FILTER(XC!G167, LEN(XC!G167)), """"),
  IFERROR(FILTER(SWIMMING!G167, LEN(SWIMMING!G167)), """"),
  IFERROR(FILTER(WTEN!G167, LEN(WTEN!G167)), """""&amp;"),
  IFERROR(FILTER(TF!G167, LEN(TF!G167)), """"),
  IFERROR(FILTER(WGOLF!G167:G1000, LEN(WGOLF!G167)), """"),
  IFERROR(FILTER(WBB!G167, LEN(WBB!G167)), """"),
  IFERROR(FILTER(MBB!G167, LEN(MBB!G167)), """"),
  IFERROR(FILTER(WLAX!G167, LEN(WLAX!G167)),"&amp;" """"),
  IFERROR(FILTER(MLAX!G167, LEN(MLAX!G167)), """"),
  IFERROR(FILTER(SOFT!G167, LEN(SOFT!G167)), """"),
  IFERROR(FILTER(BASE!G167, LEN(BASE!G167)), """"),
  IFERROR(FILTER(ESPORTS!G167, LEN(ESPORTS!G167)), """")
)
"),"")</f>
        <v/>
      </c>
      <c r="H167" s="11" t="str">
        <f>IFERROR(__xludf.DUMMYFUNCTION("TEXTJOIN(
  CHAR(10) &amp; CHAR(10),
  TRUE,
  IFERROR(FILTER(WSO!H167, LEN(WSO!H167)), """"),
  IFERROR(FILTER(MSO!H167, LEN(MSO!H167)), """"),
  IFERROR(FILTER(FH!H167, LEN(FH!H167)), """"),
  IFERROR(FILTER(MGOLF!H167, LEN(MGOLF!H167)), """"),
  IFERROR(FI"&amp;"LTER(Football!H167, LEN(Football!H167)), """"),
  IFERROR(FILTER(WVB!H167, LEN(WVB!H167)), """"),
  IFERROR(FILTER(XC!H167, LEN(XC!H167)), """"),
  IFERROR(FILTER(SWIMMING!H167, LEN(SWIMMING!H167)), """"),
  IFERROR(FILTER(WTEN!H167, LEN(WTEN!H167)), """""&amp;"),
  IFERROR(FILTER(TF!H167, LEN(TF!H167)), """"),
  IFERROR(FILTER(WGOLF!H167, LEN(WGOLF!H167)), """"),
  IFERROR(FILTER(WBB!H167, LEN(WBB!H167)), """"),
  IFERROR(FILTER(MBB!H167, LEN(MBB!H167)), """"),
  IFERROR(FILTER(WLAX!H167, LEN(WLAX!H167)), """")"&amp;",
  IFERROR(FILTER(MLAX!H167, LEN(MLAX!H167)), """"),
  IFERROR(FILTER(SOFT!H167, LEN(SOFT!H167)), """"),
  IFERROR(FILTER(BASE!H167, LEN(BASE!H167)), """"),
  IFERROR(FILTER(ESPORTS!H167, LEN(ESPORTS!H167)), """")
)
"),"")</f>
        <v/>
      </c>
      <c r="I167" s="11" t="str">
        <f>IFERROR(__xludf.DUMMYFUNCTION("TEXTJOIN(
  CHAR(10) &amp; CHAR(10),
  TRUE,
  IFERROR(ARRAYFORMULA(TEXT(FILTER(WSO!F167, LEN(WSO!F167)), ""h:mm AM/PM"")), """"),
  IFERROR(ARRAYFORMULA(TEXT(FILTER(MSO!F167, LEN(MSO!F167)), ""h:mm AM/PM"")), """"),
  IFERROR(ARRAYFORMULA(TEXT(FILTER(FH!F167"&amp;", LEN(FH!F167)), ""h:mm AM/PM"")), """"),
  IFERROR(ARRAYFORMULA(TEXT(FILTER(MGOLF!F167, LEN(MGOLF!F167)), ""h:mm AM/PM"")), """"),
  IFERROR(ARRAYFORMULA(TEXT(FILTER(Football!F167, LEN(Football!F167)), ""h:mm AM/PM"")), """"),
  IFERROR(ARRAYFORMULA(TEXT"&amp;"(FILTER(WVB!F167, LEN(WVB!F167)), ""h:mm AM/PM"")), """"),
  IFERROR(ARRAYFORMULA(TEXT(FILTER(XC!F167, LEN(XC!F167)), ""h:mm AM/PM"")), """"),
  IFERROR(ARRAYFORMULA(TEXT(FILTER(SWIMMING!F167, LEN(SWIMMING!F167)), ""h:mm AM/PM"")), """"),
  IFERROR(ARRAYF"&amp;"ORMULA(TEXT(FILTER(WTEN!F167, LEN(WTEN!F167)), ""h:mm AM/PM"")), """"),
  IFERROR(ARRAYFORMULA(TEXT(FILTER(TF!F167, LEN(TF!F167)), ""h:mm AM/PM"")), """"),
  IFERROR(ARRAYFORMULA(TEXT(FILTER(WGOLF!F167, LEN(WGOLF!F167)), ""h:mm AM/PM"")), """"),
  IFERROR"&amp;"(ARRAYFORMULA(TEXT(FILTER(WBB!F167, LEN(WBB!F167)), ""h:mm AM/PM"")), """"),
  IFERROR(ARRAYFORMULA(TEXT(FILTER(MBB!F167, LEN(MBB!F167)), ""h:mm AM/PM"")), """"),
  IFERROR(ARRAYFORMULA(TEXT(FILTER(WLAX!F167, LEN(WLAX!F167)), ""h:mm AM/PM"")), """"),
  IF"&amp;"ERROR(ARRAYFORMULA(TEXT(FILTER(MLAX!F167, LEN(MLAX!F167)), ""h:mm AM/PM"")), """"),
  IFERROR(ARRAYFORMULA(TEXT(FILTER(SOFT!F167, LEN(SOFT!F167)), ""h:mm AM/PM"")), """"),
  IFERROR(ARRAYFORMULA(TEXT(FILTER(BASE!F167, LEN(BASE!F167)), ""h:mm AM/PM"")), """&amp;"""),
  IFERROR(ARRAYFORMULA(TEXT(FILTER(ESPORTS!F167, LEN(ESPORTS!F167)), ""h:mm AM/PM"")), """")
)
"),"")</f>
        <v/>
      </c>
      <c r="J167" s="12" t="str">
        <f>IFERROR(__xludf.DUMMYFUNCTION("IFERROR(
 TEXTJOIN(
   CHAR(10) &amp; CHAR(10),
   TRUE,
   FILTER(
     FLATTEN({
       WSO!P167;
       MSO!P167;
       FH!P167;
       MGOLF!P167;
       Football!P167;
       WVB!P167;
       XC!P167;
       SWIMMING!P167;
       WTEN!P167;
       TF!P1"&amp;"67;
       WGOLF!P167;
       WBB!P167;
       MBB!P167;
       WLAX!P167;
       MLAX!P167;
       SOFT!P167;
       BASE!P167;
       ESPORTS!P167
     }),
     (FLATTEN({
       WSO!P167;
       MSO!P167;
       FH!P167;
       MGOLF!P167;
       Footb"&amp;"all!P167;
       WVB!P167;
       XC!P167;
       SWIMMING!P167;
       WTEN!P167;
       TF!P167;
       WGOLF!P167;
       WBB!P167;
       MBB!P167;
       WLAX!P167;
       MLAX!P167;
       SOFT!P167;
       BASE!P167;
       ESPORTS!P167
     }) &lt;&gt; "&amp;""""") *
     (FLATTEN({
       WSO!P167;
       MSO!P167;
       FH!P167;
       MGOLF!P167;
       Football!P167;
       WVB!P167;
       XC!P167;
       SWIMMING!P167;
       WTEN!P167;
       TF!P167;
       WGOLF!P167;
       WBB!P167;
       MBB!P167"&amp;";
       WLAX!P167;
       MLAX!P167;
       SOFT!P167;
       BASE!P167;
       ESPORTS!P167
     }) &lt;&gt; ""Status"")
   )
 ),
 """"
)
"),"")</f>
        <v/>
      </c>
    </row>
    <row r="168" ht="22.5" customHeight="1">
      <c r="A168" s="6">
        <v>167.0</v>
      </c>
      <c r="B168" s="11"/>
      <c r="C168" s="7">
        <v>46401.0</v>
      </c>
      <c r="D168" s="8" t="str">
        <f t="shared" si="1"/>
        <v>Thursday</v>
      </c>
      <c r="E168" s="9" t="str">
        <f>TEXTJOIN(
  CHAR(10) &amp; CHAR(10),
  TRUE,
  IFERROR(WSO!E168, ""),
  IFERROR(MSO!E168, ""),
  IFERROR(FH!E168, ""),
  IFERROR(MGOLF!E168, ""),
  IFERROR(Football!E168, ""),
  IFERROR(WVB!E168, ""),
  IFERROR(XC!E168, ""),
  IFERROR(SWIMMING!E168, ""),
  IFERROR(WTEN!E168, ""),
  IFERROR(TF!E168, ""),
  IFERROR(WGOLF!E168, ""),
  IFERROR(WBB!E168, ""),
  IFERROR(MBB!E168, ""),
  IFERROR(WLAX!E168, ""),
  IFERROR(MLAX!E168, ""),
  IFERROR(SOFT!E168, ""),
  IFERROR(BASE!E168, ""),
  IFERROR(ESPORTS!E168, "")
)
</f>
        <v/>
      </c>
      <c r="F168" s="10" t="str">
        <f>IFERROR(__xludf.DUMMYFUNCTION("TEXTJOIN(
  CHAR(10) &amp; CHAR(10),
  TRUE,
  IFERROR(TEXT(FILTER(WSO!F168, LEN(WSO!F168)), ""h:mm AM/PM""), """"),
  IFERROR(TEXT(FILTER(MSO!F168, LEN(MSO!F168)), ""h:mm AM/PM""), """"),
  IFERROR(TEXT(FILTER(FH!F168, LEN(FH!F168)), ""h:mm AM/PM""), """"),
"&amp;"  IFERROR(TEXT(FILTER(MGOLF!F168, LEN(MGOLF!F168)), ""h:mm AM/PM""), """"),
  IFERROR(TEXT(FILTER(Football!F168, LEN(Football!F168)), ""h:mm AM/PM""), """"),
  IFERROR(TEXT(FILTER(WVB!F168, LEN(WVB!F168)), ""h:mm AM/PM""), """"),
  IFERROR(TEXT(FILTER(XC!"&amp;"F168, LEN(XC!F168)), ""h:mm AM/PM""), """"),
  IFERROR(TEXT(FILTER(SWIMMING!F168, LEN(SWIMMING!F168)), ""h:mm AM/PM""), """"),
  IFERROR(TEXT(FILTER(WTEN!F168, LEN(WTEN!F168)), ""h:mm AM/PM""), """"),
  IFERROR(TEXT(FILTER(TF!F168, LEN(TF!F168)), ""h:mm A"&amp;"M/PM""), """"),
  IFERROR(TEXT(FILTER(WGOLF!F168, LEN(WGOLF!F168)), ""h:mm AM/PM""), """"),
  IFERROR(TEXT(FILTER(WBB!F168, LEN(WBB!F168)), ""h:mm AM/PM""), """"),
  IFERROR(TEXT(FILTER(MBB!F168, LEN(MBB!F168)), ""h:mm AM/PM""), """"),
  IFERROR(TEXT(FILT"&amp;"ER(WLAX!F168, LEN(WLAX!F168)), ""h:mm AM/PM""), """"),
  IFERROR(TEXT(FILTER(MLAX!F168, LEN(MLAX!F168)), ""h:mm AM/PM""), """"),
  IFERROR(TEXT(FILTER(SOFT!F168, LEN(SOFT!F168)), ""h:mm AM/PM""), """"),
  IFERROR(TEXT(FILTER(BASE!F168, LEN(BASE!F168)), """&amp;"h:mm AM/PM""), """"),
  IFERROR(TEXT(FILTER(ESPORTS!F168, LEN(ESPORTS!F168)), ""h:mm AM/PM""), """")
)
"),"")</f>
        <v/>
      </c>
      <c r="G168" s="11" t="str">
        <f>IFERROR(__xludf.DUMMYFUNCTION("TEXTJOIN(
  CHAR(10) &amp; CHAR(10),
  TRUE,
  IFERROR(FILTER(WSO!G168, LEN(WSO!G168)), """"),
  IFERROR(FILTER(MSO!G168, LEN(MSO!G168)), """"),
  IFERROR(FILTER(FH!G168, LEN(FH!G168)), """"),
  IFERROR(FILTER(MGOLF!G168, LEN(MGOLF!G168)), """"),
  IFERROR(FI"&amp;"LTER(Football!G168, LEN(Football!G168)), """"),
  IFERROR(FILTER(WVB!G168, LEN(WVB!G168)), """"),
  IFERROR(FILTER(XC!G168, LEN(XC!G168)), """"),
  IFERROR(FILTER(SWIMMING!G168, LEN(SWIMMING!G168)), """"),
  IFERROR(FILTER(WTEN!G168, LEN(WTEN!G168)), """""&amp;"),
  IFERROR(FILTER(TF!G168, LEN(TF!G168)), """"),
  IFERROR(FILTER(WGOLF!G168:G1000, LEN(WGOLF!G168)), """"),
  IFERROR(FILTER(WBB!G168, LEN(WBB!G168)), """"),
  IFERROR(FILTER(MBB!G168, LEN(MBB!G168)), """"),
  IFERROR(FILTER(WLAX!G168, LEN(WLAX!G168)),"&amp;" """"),
  IFERROR(FILTER(MLAX!G168, LEN(MLAX!G168)), """"),
  IFERROR(FILTER(SOFT!G168, LEN(SOFT!G168)), """"),
  IFERROR(FILTER(BASE!G168, LEN(BASE!G168)), """"),
  IFERROR(FILTER(ESPORTS!G168, LEN(ESPORTS!G168)), """")
)
"),"")</f>
        <v/>
      </c>
      <c r="H168" s="11" t="str">
        <f>IFERROR(__xludf.DUMMYFUNCTION("TEXTJOIN(
  CHAR(10) &amp; CHAR(10),
  TRUE,
  IFERROR(FILTER(WSO!H168, LEN(WSO!H168)), """"),
  IFERROR(FILTER(MSO!H168, LEN(MSO!H168)), """"),
  IFERROR(FILTER(FH!H168, LEN(FH!H168)), """"),
  IFERROR(FILTER(MGOLF!H168, LEN(MGOLF!H168)), """"),
  IFERROR(FI"&amp;"LTER(Football!H168, LEN(Football!H168)), """"),
  IFERROR(FILTER(WVB!H168, LEN(WVB!H168)), """"),
  IFERROR(FILTER(XC!H168, LEN(XC!H168)), """"),
  IFERROR(FILTER(SWIMMING!H168, LEN(SWIMMING!H168)), """"),
  IFERROR(FILTER(WTEN!H168, LEN(WTEN!H168)), """""&amp;"),
  IFERROR(FILTER(TF!H168, LEN(TF!H168)), """"),
  IFERROR(FILTER(WGOLF!H168, LEN(WGOLF!H168)), """"),
  IFERROR(FILTER(WBB!H168, LEN(WBB!H168)), """"),
  IFERROR(FILTER(MBB!H168, LEN(MBB!H168)), """"),
  IFERROR(FILTER(WLAX!H168, LEN(WLAX!H168)), """")"&amp;",
  IFERROR(FILTER(MLAX!H168, LEN(MLAX!H168)), """"),
  IFERROR(FILTER(SOFT!H168, LEN(SOFT!H168)), """"),
  IFERROR(FILTER(BASE!H168, LEN(BASE!H168)), """"),
  IFERROR(FILTER(ESPORTS!H168, LEN(ESPORTS!H168)), """")
)
"),"")</f>
        <v/>
      </c>
      <c r="I168" s="11" t="str">
        <f>IFERROR(__xludf.DUMMYFUNCTION("TEXTJOIN(
  CHAR(10) &amp; CHAR(10),
  TRUE,
  IFERROR(ARRAYFORMULA(TEXT(FILTER(WSO!F168, LEN(WSO!F168)), ""h:mm AM/PM"")), """"),
  IFERROR(ARRAYFORMULA(TEXT(FILTER(MSO!F168, LEN(MSO!F168)), ""h:mm AM/PM"")), """"),
  IFERROR(ARRAYFORMULA(TEXT(FILTER(FH!F168"&amp;", LEN(FH!F168)), ""h:mm AM/PM"")), """"),
  IFERROR(ARRAYFORMULA(TEXT(FILTER(MGOLF!F168, LEN(MGOLF!F168)), ""h:mm AM/PM"")), """"),
  IFERROR(ARRAYFORMULA(TEXT(FILTER(Football!F168, LEN(Football!F168)), ""h:mm AM/PM"")), """"),
  IFERROR(ARRAYFORMULA(TEXT"&amp;"(FILTER(WVB!F168, LEN(WVB!F168)), ""h:mm AM/PM"")), """"),
  IFERROR(ARRAYFORMULA(TEXT(FILTER(XC!F168, LEN(XC!F168)), ""h:mm AM/PM"")), """"),
  IFERROR(ARRAYFORMULA(TEXT(FILTER(SWIMMING!F168, LEN(SWIMMING!F168)), ""h:mm AM/PM"")), """"),
  IFERROR(ARRAYF"&amp;"ORMULA(TEXT(FILTER(WTEN!F168, LEN(WTEN!F168)), ""h:mm AM/PM"")), """"),
  IFERROR(ARRAYFORMULA(TEXT(FILTER(TF!F168, LEN(TF!F168)), ""h:mm AM/PM"")), """"),
  IFERROR(ARRAYFORMULA(TEXT(FILTER(WGOLF!F168, LEN(WGOLF!F168)), ""h:mm AM/PM"")), """"),
  IFERROR"&amp;"(ARRAYFORMULA(TEXT(FILTER(WBB!F168, LEN(WBB!F168)), ""h:mm AM/PM"")), """"),
  IFERROR(ARRAYFORMULA(TEXT(FILTER(MBB!F168, LEN(MBB!F168)), ""h:mm AM/PM"")), """"),
  IFERROR(ARRAYFORMULA(TEXT(FILTER(WLAX!F168, LEN(WLAX!F168)), ""h:mm AM/PM"")), """"),
  IF"&amp;"ERROR(ARRAYFORMULA(TEXT(FILTER(MLAX!F168, LEN(MLAX!F168)), ""h:mm AM/PM"")), """"),
  IFERROR(ARRAYFORMULA(TEXT(FILTER(SOFT!F168, LEN(SOFT!F168)), ""h:mm AM/PM"")), """"),
  IFERROR(ARRAYFORMULA(TEXT(FILTER(BASE!F168, LEN(BASE!F168)), ""h:mm AM/PM"")), """&amp;"""),
  IFERROR(ARRAYFORMULA(TEXT(FILTER(ESPORTS!F168, LEN(ESPORTS!F168)), ""h:mm AM/PM"")), """")
)
"),"")</f>
        <v/>
      </c>
      <c r="J168" s="12" t="str">
        <f>IFERROR(__xludf.DUMMYFUNCTION("IFERROR(
 TEXTJOIN(
   CHAR(10) &amp; CHAR(10),
   TRUE,
   FILTER(
     FLATTEN({
       WSO!P168;
       MSO!P168;
       FH!P168;
       MGOLF!P168;
       Football!P168;
       WVB!P168;
       XC!P168;
       SWIMMING!P168;
       WTEN!P168;
       TF!P1"&amp;"68;
       WGOLF!P168;
       WBB!P168;
       MBB!P168;
       WLAX!P168;
       MLAX!P168;
       SOFT!P168;
       BASE!P168;
       ESPORTS!P168
     }),
     (FLATTEN({
       WSO!P168;
       MSO!P168;
       FH!P168;
       MGOLF!P168;
       Footb"&amp;"all!P168;
       WVB!P168;
       XC!P168;
       SWIMMING!P168;
       WTEN!P168;
       TF!P168;
       WGOLF!P168;
       WBB!P168;
       MBB!P168;
       WLAX!P168;
       MLAX!P168;
       SOFT!P168;
       BASE!P168;
       ESPORTS!P168
     }) &lt;&gt; "&amp;""""") *
     (FLATTEN({
       WSO!P168;
       MSO!P168;
       FH!P168;
       MGOLF!P168;
       Football!P168;
       WVB!P168;
       XC!P168;
       SWIMMING!P168;
       WTEN!P168;
       TF!P168;
       WGOLF!P168;
       WBB!P168;
       MBB!P168"&amp;";
       WLAX!P168;
       MLAX!P168;
       SOFT!P168;
       BASE!P168;
       ESPORTS!P168
     }) &lt;&gt; ""Status"")
   )
 ),
 """"
)
"),"")</f>
        <v/>
      </c>
    </row>
    <row r="169" ht="22.5" customHeight="1">
      <c r="A169" s="6">
        <v>168.0</v>
      </c>
      <c r="B169" s="11"/>
      <c r="C169" s="7">
        <v>46402.0</v>
      </c>
      <c r="D169" s="8" t="str">
        <f t="shared" si="1"/>
        <v>Friday</v>
      </c>
      <c r="E169" s="9" t="str">
        <f>TEXTJOIN(
  CHAR(10) &amp; CHAR(10),
  TRUE,
  IFERROR(WSO!E169, ""),
  IFERROR(MSO!E169, ""),
  IFERROR(FH!E169, ""),
  IFERROR(MGOLF!E169, ""),
  IFERROR(Football!E169, ""),
  IFERROR(WVB!E169, ""),
  IFERROR(XC!E169, ""),
  IFERROR(SWIMMING!E169, ""),
  IFERROR(WTEN!E169, ""),
  IFERROR(TF!E169, ""),
  IFERROR(WGOLF!E169, ""),
  IFERROR(WBB!E169, ""),
  IFERROR(MBB!E169, ""),
  IFERROR(WLAX!E169, ""),
  IFERROR(MLAX!E169, ""),
  IFERROR(SOFT!E169, ""),
  IFERROR(BASE!E169, ""),
  IFERROR(ESPORTS!E169, "")
)
</f>
        <v/>
      </c>
      <c r="F169" s="10" t="str">
        <f>IFERROR(__xludf.DUMMYFUNCTION("TEXTJOIN(
  CHAR(10) &amp; CHAR(10),
  TRUE,
  IFERROR(TEXT(FILTER(WSO!F169, LEN(WSO!F169)), ""h:mm AM/PM""), """"),
  IFERROR(TEXT(FILTER(MSO!F169, LEN(MSO!F169)), ""h:mm AM/PM""), """"),
  IFERROR(TEXT(FILTER(FH!F169, LEN(FH!F169)), ""h:mm AM/PM""), """"),
"&amp;"  IFERROR(TEXT(FILTER(MGOLF!F169, LEN(MGOLF!F169)), ""h:mm AM/PM""), """"),
  IFERROR(TEXT(FILTER(Football!F169, LEN(Football!F169)), ""h:mm AM/PM""), """"),
  IFERROR(TEXT(FILTER(WVB!F169, LEN(WVB!F169)), ""h:mm AM/PM""), """"),
  IFERROR(TEXT(FILTER(XC!"&amp;"F169, LEN(XC!F169)), ""h:mm AM/PM""), """"),
  IFERROR(TEXT(FILTER(SWIMMING!F169, LEN(SWIMMING!F169)), ""h:mm AM/PM""), """"),
  IFERROR(TEXT(FILTER(WTEN!F169, LEN(WTEN!F169)), ""h:mm AM/PM""), """"),
  IFERROR(TEXT(FILTER(TF!F169, LEN(TF!F169)), ""h:mm A"&amp;"M/PM""), """"),
  IFERROR(TEXT(FILTER(WGOLF!F169, LEN(WGOLF!F169)), ""h:mm AM/PM""), """"),
  IFERROR(TEXT(FILTER(WBB!F169, LEN(WBB!F169)), ""h:mm AM/PM""), """"),
  IFERROR(TEXT(FILTER(MBB!F169, LEN(MBB!F169)), ""h:mm AM/PM""), """"),
  IFERROR(TEXT(FILT"&amp;"ER(WLAX!F169, LEN(WLAX!F169)), ""h:mm AM/PM""), """"),
  IFERROR(TEXT(FILTER(MLAX!F169, LEN(MLAX!F169)), ""h:mm AM/PM""), """"),
  IFERROR(TEXT(FILTER(SOFT!F169, LEN(SOFT!F169)), ""h:mm AM/PM""), """"),
  IFERROR(TEXT(FILTER(BASE!F169, LEN(BASE!F169)), """&amp;"h:mm AM/PM""), """"),
  IFERROR(TEXT(FILTER(ESPORTS!F169, LEN(ESPORTS!F169)), ""h:mm AM/PM""), """")
)
"),"")</f>
        <v/>
      </c>
      <c r="G169" s="11" t="str">
        <f>IFERROR(__xludf.DUMMYFUNCTION("TEXTJOIN(
  CHAR(10) &amp; CHAR(10),
  TRUE,
  IFERROR(FILTER(WSO!G169, LEN(WSO!G169)), """"),
  IFERROR(FILTER(MSO!G169, LEN(MSO!G169)), """"),
  IFERROR(FILTER(FH!G169, LEN(FH!G169)), """"),
  IFERROR(FILTER(MGOLF!G169, LEN(MGOLF!G169)), """"),
  IFERROR(FI"&amp;"LTER(Football!G169, LEN(Football!G169)), """"),
  IFERROR(FILTER(WVB!G169, LEN(WVB!G169)), """"),
  IFERROR(FILTER(XC!G169, LEN(XC!G169)), """"),
  IFERROR(FILTER(SWIMMING!G169, LEN(SWIMMING!G169)), """"),
  IFERROR(FILTER(WTEN!G169, LEN(WTEN!G169)), """""&amp;"),
  IFERROR(FILTER(TF!G169, LEN(TF!G169)), """"),
  IFERROR(FILTER(WGOLF!G169:G1000, LEN(WGOLF!G169)), """"),
  IFERROR(FILTER(WBB!G169, LEN(WBB!G169)), """"),
  IFERROR(FILTER(MBB!G169, LEN(MBB!G169)), """"),
  IFERROR(FILTER(WLAX!G169, LEN(WLAX!G169)),"&amp;" """"),
  IFERROR(FILTER(MLAX!G169, LEN(MLAX!G169)), """"),
  IFERROR(FILTER(SOFT!G169, LEN(SOFT!G169)), """"),
  IFERROR(FILTER(BASE!G169, LEN(BASE!G169)), """"),
  IFERROR(FILTER(ESPORTS!G169, LEN(ESPORTS!G169)), """")
)
"),"")</f>
        <v/>
      </c>
      <c r="H169" s="11" t="str">
        <f>IFERROR(__xludf.DUMMYFUNCTION("TEXTJOIN(
  CHAR(10) &amp; CHAR(10),
  TRUE,
  IFERROR(FILTER(WSO!H169, LEN(WSO!H169)), """"),
  IFERROR(FILTER(MSO!H169, LEN(MSO!H169)), """"),
  IFERROR(FILTER(FH!H169, LEN(FH!H169)), """"),
  IFERROR(FILTER(MGOLF!H169, LEN(MGOLF!H169)), """"),
  IFERROR(FI"&amp;"LTER(Football!H169, LEN(Football!H169)), """"),
  IFERROR(FILTER(WVB!H169, LEN(WVB!H169)), """"),
  IFERROR(FILTER(XC!H169, LEN(XC!H169)), """"),
  IFERROR(FILTER(SWIMMING!H169, LEN(SWIMMING!H169)), """"),
  IFERROR(FILTER(WTEN!H169, LEN(WTEN!H169)), """""&amp;"),
  IFERROR(FILTER(TF!H169, LEN(TF!H169)), """"),
  IFERROR(FILTER(WGOLF!H169, LEN(WGOLF!H169)), """"),
  IFERROR(FILTER(WBB!H169, LEN(WBB!H169)), """"),
  IFERROR(FILTER(MBB!H169, LEN(MBB!H169)), """"),
  IFERROR(FILTER(WLAX!H169, LEN(WLAX!H169)), """")"&amp;",
  IFERROR(FILTER(MLAX!H169, LEN(MLAX!H169)), """"),
  IFERROR(FILTER(SOFT!H169, LEN(SOFT!H169)), """"),
  IFERROR(FILTER(BASE!H169, LEN(BASE!H169)), """"),
  IFERROR(FILTER(ESPORTS!H169, LEN(ESPORTS!H169)), """")
)
"),"")</f>
        <v/>
      </c>
      <c r="I169" s="11" t="str">
        <f>IFERROR(__xludf.DUMMYFUNCTION("TEXTJOIN(
  CHAR(10) &amp; CHAR(10),
  TRUE,
  IFERROR(ARRAYFORMULA(TEXT(FILTER(WSO!F169, LEN(WSO!F169)), ""h:mm AM/PM"")), """"),
  IFERROR(ARRAYFORMULA(TEXT(FILTER(MSO!F169, LEN(MSO!F169)), ""h:mm AM/PM"")), """"),
  IFERROR(ARRAYFORMULA(TEXT(FILTER(FH!F169"&amp;", LEN(FH!F169)), ""h:mm AM/PM"")), """"),
  IFERROR(ARRAYFORMULA(TEXT(FILTER(MGOLF!F169, LEN(MGOLF!F169)), ""h:mm AM/PM"")), """"),
  IFERROR(ARRAYFORMULA(TEXT(FILTER(Football!F169, LEN(Football!F169)), ""h:mm AM/PM"")), """"),
  IFERROR(ARRAYFORMULA(TEXT"&amp;"(FILTER(WVB!F169, LEN(WVB!F169)), ""h:mm AM/PM"")), """"),
  IFERROR(ARRAYFORMULA(TEXT(FILTER(XC!F169, LEN(XC!F169)), ""h:mm AM/PM"")), """"),
  IFERROR(ARRAYFORMULA(TEXT(FILTER(SWIMMING!F169, LEN(SWIMMING!F169)), ""h:mm AM/PM"")), """"),
  IFERROR(ARRAYF"&amp;"ORMULA(TEXT(FILTER(WTEN!F169, LEN(WTEN!F169)), ""h:mm AM/PM"")), """"),
  IFERROR(ARRAYFORMULA(TEXT(FILTER(TF!F169, LEN(TF!F169)), ""h:mm AM/PM"")), """"),
  IFERROR(ARRAYFORMULA(TEXT(FILTER(WGOLF!F169, LEN(WGOLF!F169)), ""h:mm AM/PM"")), """"),
  IFERROR"&amp;"(ARRAYFORMULA(TEXT(FILTER(WBB!F169, LEN(WBB!F169)), ""h:mm AM/PM"")), """"),
  IFERROR(ARRAYFORMULA(TEXT(FILTER(MBB!F169, LEN(MBB!F169)), ""h:mm AM/PM"")), """"),
  IFERROR(ARRAYFORMULA(TEXT(FILTER(WLAX!F169, LEN(WLAX!F169)), ""h:mm AM/PM"")), """"),
  IF"&amp;"ERROR(ARRAYFORMULA(TEXT(FILTER(MLAX!F169, LEN(MLAX!F169)), ""h:mm AM/PM"")), """"),
  IFERROR(ARRAYFORMULA(TEXT(FILTER(SOFT!F169, LEN(SOFT!F169)), ""h:mm AM/PM"")), """"),
  IFERROR(ARRAYFORMULA(TEXT(FILTER(BASE!F169, LEN(BASE!F169)), ""h:mm AM/PM"")), """&amp;"""),
  IFERROR(ARRAYFORMULA(TEXT(FILTER(ESPORTS!F169, LEN(ESPORTS!F169)), ""h:mm AM/PM"")), """")
)
"),"")</f>
        <v/>
      </c>
      <c r="J169" s="12" t="str">
        <f>IFERROR(__xludf.DUMMYFUNCTION("IFERROR(
 TEXTJOIN(
   CHAR(10) &amp; CHAR(10),
   TRUE,
   FILTER(
     FLATTEN({
       WSO!P169;
       MSO!P169;
       FH!P169;
       MGOLF!P169;
       Football!P169;
       WVB!P169;
       XC!P169;
       SWIMMING!P169;
       WTEN!P169;
       TF!P1"&amp;"69;
       WGOLF!P169;
       WBB!P169;
       MBB!P169;
       WLAX!P169;
       MLAX!P169;
       SOFT!P169;
       BASE!P169;
       ESPORTS!P169
     }),
     (FLATTEN({
       WSO!P169;
       MSO!P169;
       FH!P169;
       MGOLF!P169;
       Footb"&amp;"all!P169;
       WVB!P169;
       XC!P169;
       SWIMMING!P169;
       WTEN!P169;
       TF!P169;
       WGOLF!P169;
       WBB!P169;
       MBB!P169;
       WLAX!P169;
       MLAX!P169;
       SOFT!P169;
       BASE!P169;
       ESPORTS!P169
     }) &lt;&gt; "&amp;""""") *
     (FLATTEN({
       WSO!P169;
       MSO!P169;
       FH!P169;
       MGOLF!P169;
       Football!P169;
       WVB!P169;
       XC!P169;
       SWIMMING!P169;
       WTEN!P169;
       TF!P169;
       WGOLF!P169;
       WBB!P169;
       MBB!P169"&amp;";
       WLAX!P169;
       MLAX!P169;
       SOFT!P169;
       BASE!P169;
       ESPORTS!P169
     }) &lt;&gt; ""Status"")
   )
 ),
 """"
)
"),"")</f>
        <v/>
      </c>
    </row>
    <row r="170" ht="22.5" customHeight="1">
      <c r="A170" s="6">
        <v>169.0</v>
      </c>
      <c r="B170" s="11"/>
      <c r="C170" s="7">
        <v>46403.0</v>
      </c>
      <c r="D170" s="8" t="str">
        <f t="shared" si="1"/>
        <v>Saturday</v>
      </c>
      <c r="E170" s="9" t="str">
        <f>TEXTJOIN(
  CHAR(10) &amp; CHAR(10),
  TRUE,
  IFERROR(WSO!E170, ""),
  IFERROR(MSO!E170, ""),
  IFERROR(FH!E170, ""),
  IFERROR(MGOLF!E170, ""),
  IFERROR(Football!E170, ""),
  IFERROR(WVB!E170, ""),
  IFERROR(XC!E170, ""),
  IFERROR(SWIMMING!E170, ""),
  IFERROR(WTEN!E170, ""),
  IFERROR(TF!E170, ""),
  IFERROR(WGOLF!E170, ""),
  IFERROR(WBB!E170, ""),
  IFERROR(MBB!E170, ""),
  IFERROR(WLAX!E170, ""),
  IFERROR(MLAX!E170, ""),
  IFERROR(SOFT!E170, ""),
  IFERROR(BASE!E170, ""),
  IFERROR(ESPORTS!E170, "")
)
</f>
        <v/>
      </c>
      <c r="F170" s="10" t="str">
        <f>IFERROR(__xludf.DUMMYFUNCTION("TEXTJOIN(
  CHAR(10) &amp; CHAR(10),
  TRUE,
  IFERROR(TEXT(FILTER(WSO!F170, LEN(WSO!F170)), ""h:mm AM/PM""), """"),
  IFERROR(TEXT(FILTER(MSO!F170, LEN(MSO!F170)), ""h:mm AM/PM""), """"),
  IFERROR(TEXT(FILTER(FH!F170, LEN(FH!F170)), ""h:mm AM/PM""), """"),
"&amp;"  IFERROR(TEXT(FILTER(MGOLF!F170, LEN(MGOLF!F170)), ""h:mm AM/PM""), """"),
  IFERROR(TEXT(FILTER(Football!F170, LEN(Football!F170)), ""h:mm AM/PM""), """"),
  IFERROR(TEXT(FILTER(WVB!F170, LEN(WVB!F170)), ""h:mm AM/PM""), """"),
  IFERROR(TEXT(FILTER(XC!"&amp;"F170, LEN(XC!F170)), ""h:mm AM/PM""), """"),
  IFERROR(TEXT(FILTER(SWIMMING!F170, LEN(SWIMMING!F170)), ""h:mm AM/PM""), """"),
  IFERROR(TEXT(FILTER(WTEN!F170, LEN(WTEN!F170)), ""h:mm AM/PM""), """"),
  IFERROR(TEXT(FILTER(TF!F170, LEN(TF!F170)), ""h:mm A"&amp;"M/PM""), """"),
  IFERROR(TEXT(FILTER(WGOLF!F170, LEN(WGOLF!F170)), ""h:mm AM/PM""), """"),
  IFERROR(TEXT(FILTER(WBB!F170, LEN(WBB!F170)), ""h:mm AM/PM""), """"),
  IFERROR(TEXT(FILTER(MBB!F170, LEN(MBB!F170)), ""h:mm AM/PM""), """"),
  IFERROR(TEXT(FILT"&amp;"ER(WLAX!F170, LEN(WLAX!F170)), ""h:mm AM/PM""), """"),
  IFERROR(TEXT(FILTER(MLAX!F170, LEN(MLAX!F170)), ""h:mm AM/PM""), """"),
  IFERROR(TEXT(FILTER(SOFT!F170, LEN(SOFT!F170)), ""h:mm AM/PM""), """"),
  IFERROR(TEXT(FILTER(BASE!F170, LEN(BASE!F170)), """&amp;"h:mm AM/PM""), """"),
  IFERROR(TEXT(FILTER(ESPORTS!F170, LEN(ESPORTS!F170)), ""h:mm AM/PM""), """")
)
"),"")</f>
        <v/>
      </c>
      <c r="G170" s="11" t="str">
        <f>IFERROR(__xludf.DUMMYFUNCTION("TEXTJOIN(
  CHAR(10) &amp; CHAR(10),
  TRUE,
  IFERROR(FILTER(WSO!G170, LEN(WSO!G170)), """"),
  IFERROR(FILTER(MSO!G170, LEN(MSO!G170)), """"),
  IFERROR(FILTER(FH!G170, LEN(FH!G170)), """"),
  IFERROR(FILTER(MGOLF!G170, LEN(MGOLF!G170)), """"),
  IFERROR(FI"&amp;"LTER(Football!G170, LEN(Football!G170)), """"),
  IFERROR(FILTER(WVB!G170, LEN(WVB!G170)), """"),
  IFERROR(FILTER(XC!G170, LEN(XC!G170)), """"),
  IFERROR(FILTER(SWIMMING!G170, LEN(SWIMMING!G170)), """"),
  IFERROR(FILTER(WTEN!G170, LEN(WTEN!G170)), """""&amp;"),
  IFERROR(FILTER(TF!G170, LEN(TF!G170)), """"),
  IFERROR(FILTER(WGOLF!G170:G1000, LEN(WGOLF!G170)), """"),
  IFERROR(FILTER(WBB!G170, LEN(WBB!G170)), """"),
  IFERROR(FILTER(MBB!G170, LEN(MBB!G170)), """"),
  IFERROR(FILTER(WLAX!G170, LEN(WLAX!G170)),"&amp;" """"),
  IFERROR(FILTER(MLAX!G170, LEN(MLAX!G170)), """"),
  IFERROR(FILTER(SOFT!G170, LEN(SOFT!G170)), """"),
  IFERROR(FILTER(BASE!G170, LEN(BASE!G170)), """"),
  IFERROR(FILTER(ESPORTS!G170, LEN(ESPORTS!G170)), """")
)
"),"")</f>
        <v/>
      </c>
      <c r="H170" s="11" t="str">
        <f>IFERROR(__xludf.DUMMYFUNCTION("TEXTJOIN(
  CHAR(10) &amp; CHAR(10),
  TRUE,
  IFERROR(FILTER(WSO!H170, LEN(WSO!H170)), """"),
  IFERROR(FILTER(MSO!H170, LEN(MSO!H170)), """"),
  IFERROR(FILTER(FH!H170, LEN(FH!H170)), """"),
  IFERROR(FILTER(MGOLF!H170, LEN(MGOLF!H170)), """"),
  IFERROR(FI"&amp;"LTER(Football!H170, LEN(Football!H170)), """"),
  IFERROR(FILTER(WVB!H170, LEN(WVB!H170)), """"),
  IFERROR(FILTER(XC!H170, LEN(XC!H170)), """"),
  IFERROR(FILTER(SWIMMING!H170, LEN(SWIMMING!H170)), """"),
  IFERROR(FILTER(WTEN!H170, LEN(WTEN!H170)), """""&amp;"),
  IFERROR(FILTER(TF!H170, LEN(TF!H170)), """"),
  IFERROR(FILTER(WGOLF!H170, LEN(WGOLF!H170)), """"),
  IFERROR(FILTER(WBB!H170, LEN(WBB!H170)), """"),
  IFERROR(FILTER(MBB!H170, LEN(MBB!H170)), """"),
  IFERROR(FILTER(WLAX!H170, LEN(WLAX!H170)), """")"&amp;",
  IFERROR(FILTER(MLAX!H170, LEN(MLAX!H170)), """"),
  IFERROR(FILTER(SOFT!H170, LEN(SOFT!H170)), """"),
  IFERROR(FILTER(BASE!H170, LEN(BASE!H170)), """"),
  IFERROR(FILTER(ESPORTS!H170, LEN(ESPORTS!H170)), """")
)
"),"")</f>
        <v/>
      </c>
      <c r="I170" s="11" t="str">
        <f>IFERROR(__xludf.DUMMYFUNCTION("TEXTJOIN(
  CHAR(10) &amp; CHAR(10),
  TRUE,
  IFERROR(ARRAYFORMULA(TEXT(FILTER(WSO!F170, LEN(WSO!F170)), ""h:mm AM/PM"")), """"),
  IFERROR(ARRAYFORMULA(TEXT(FILTER(MSO!F170, LEN(MSO!F170)), ""h:mm AM/PM"")), """"),
  IFERROR(ARRAYFORMULA(TEXT(FILTER(FH!F170"&amp;", LEN(FH!F170)), ""h:mm AM/PM"")), """"),
  IFERROR(ARRAYFORMULA(TEXT(FILTER(MGOLF!F170, LEN(MGOLF!F170)), ""h:mm AM/PM"")), """"),
  IFERROR(ARRAYFORMULA(TEXT(FILTER(Football!F170, LEN(Football!F170)), ""h:mm AM/PM"")), """"),
  IFERROR(ARRAYFORMULA(TEXT"&amp;"(FILTER(WVB!F170, LEN(WVB!F170)), ""h:mm AM/PM"")), """"),
  IFERROR(ARRAYFORMULA(TEXT(FILTER(XC!F170, LEN(XC!F170)), ""h:mm AM/PM"")), """"),
  IFERROR(ARRAYFORMULA(TEXT(FILTER(SWIMMING!F170, LEN(SWIMMING!F170)), ""h:mm AM/PM"")), """"),
  IFERROR(ARRAYF"&amp;"ORMULA(TEXT(FILTER(WTEN!F170, LEN(WTEN!F170)), ""h:mm AM/PM"")), """"),
  IFERROR(ARRAYFORMULA(TEXT(FILTER(TF!F170, LEN(TF!F170)), ""h:mm AM/PM"")), """"),
  IFERROR(ARRAYFORMULA(TEXT(FILTER(WGOLF!F170, LEN(WGOLF!F170)), ""h:mm AM/PM"")), """"),
  IFERROR"&amp;"(ARRAYFORMULA(TEXT(FILTER(WBB!F170, LEN(WBB!F170)), ""h:mm AM/PM"")), """"),
  IFERROR(ARRAYFORMULA(TEXT(FILTER(MBB!F170, LEN(MBB!F170)), ""h:mm AM/PM"")), """"),
  IFERROR(ARRAYFORMULA(TEXT(FILTER(WLAX!F170, LEN(WLAX!F170)), ""h:mm AM/PM"")), """"),
  IF"&amp;"ERROR(ARRAYFORMULA(TEXT(FILTER(MLAX!F170, LEN(MLAX!F170)), ""h:mm AM/PM"")), """"),
  IFERROR(ARRAYFORMULA(TEXT(FILTER(SOFT!F170, LEN(SOFT!F170)), ""h:mm AM/PM"")), """"),
  IFERROR(ARRAYFORMULA(TEXT(FILTER(BASE!F170, LEN(BASE!F170)), ""h:mm AM/PM"")), """&amp;"""),
  IFERROR(ARRAYFORMULA(TEXT(FILTER(ESPORTS!F170, LEN(ESPORTS!F170)), ""h:mm AM/PM"")), """")
)
"),"")</f>
        <v/>
      </c>
      <c r="J170" s="12" t="str">
        <f>IFERROR(__xludf.DUMMYFUNCTION("IFERROR(
 TEXTJOIN(
   CHAR(10) &amp; CHAR(10),
   TRUE,
   FILTER(
     FLATTEN({
       WSO!P170;
       MSO!P170;
       FH!P170;
       MGOLF!P170;
       Football!P170;
       WVB!P170;
       XC!P170;
       SWIMMING!P170;
       WTEN!P170;
       TF!P1"&amp;"70;
       WGOLF!P170;
       WBB!P170;
       MBB!P170;
       WLAX!P170;
       MLAX!P170;
       SOFT!P170;
       BASE!P170;
       ESPORTS!P170
     }),
     (FLATTEN({
       WSO!P170;
       MSO!P170;
       FH!P170;
       MGOLF!P170;
       Footb"&amp;"all!P170;
       WVB!P170;
       XC!P170;
       SWIMMING!P170;
       WTEN!P170;
       TF!P170;
       WGOLF!P170;
       WBB!P170;
       MBB!P170;
       WLAX!P170;
       MLAX!P170;
       SOFT!P170;
       BASE!P170;
       ESPORTS!P170
     }) &lt;&gt; "&amp;""""") *
     (FLATTEN({
       WSO!P170;
       MSO!P170;
       FH!P170;
       MGOLF!P170;
       Football!P170;
       WVB!P170;
       XC!P170;
       SWIMMING!P170;
       WTEN!P170;
       TF!P170;
       WGOLF!P170;
       WBB!P170;
       MBB!P170"&amp;";
       WLAX!P170;
       MLAX!P170;
       SOFT!P170;
       BASE!P170;
       ESPORTS!P170
     }) &lt;&gt; ""Status"")
   )
 ),
 """"
)
"),"")</f>
        <v/>
      </c>
    </row>
    <row r="171" ht="22.5" customHeight="1">
      <c r="A171" s="6">
        <v>170.0</v>
      </c>
      <c r="B171" s="11"/>
      <c r="C171" s="7">
        <v>46404.0</v>
      </c>
      <c r="D171" s="8" t="str">
        <f t="shared" si="1"/>
        <v>Sunday</v>
      </c>
      <c r="E171" s="9" t="str">
        <f>TEXTJOIN(
  CHAR(10) &amp; CHAR(10),
  TRUE,
  IFERROR(WSO!E171, ""),
  IFERROR(MSO!E171, ""),
  IFERROR(FH!E171, ""),
  IFERROR(MGOLF!E171, ""),
  IFERROR(Football!E171, ""),
  IFERROR(WVB!E171, ""),
  IFERROR(XC!E171, ""),
  IFERROR(SWIMMING!E171, ""),
  IFERROR(WTEN!E171, ""),
  IFERROR(TF!E171, ""),
  IFERROR(WGOLF!E171, ""),
  IFERROR(WBB!E171, ""),
  IFERROR(MBB!E171, ""),
  IFERROR(WLAX!E171, ""),
  IFERROR(MLAX!E171, ""),
  IFERROR(SOFT!E171, ""),
  IFERROR(BASE!E171, ""),
  IFERROR(ESPORTS!E171, "")
)
</f>
        <v/>
      </c>
      <c r="F171" s="10" t="str">
        <f>IFERROR(__xludf.DUMMYFUNCTION("TEXTJOIN(
  CHAR(10) &amp; CHAR(10),
  TRUE,
  IFERROR(TEXT(FILTER(WSO!F171, LEN(WSO!F171)), ""h:mm AM/PM""), """"),
  IFERROR(TEXT(FILTER(MSO!F171, LEN(MSO!F171)), ""h:mm AM/PM""), """"),
  IFERROR(TEXT(FILTER(FH!F171, LEN(FH!F171)), ""h:mm AM/PM""), """"),
"&amp;"  IFERROR(TEXT(FILTER(MGOLF!F171, LEN(MGOLF!F171)), ""h:mm AM/PM""), """"),
  IFERROR(TEXT(FILTER(Football!F171, LEN(Football!F171)), ""h:mm AM/PM""), """"),
  IFERROR(TEXT(FILTER(WVB!F171, LEN(WVB!F171)), ""h:mm AM/PM""), """"),
  IFERROR(TEXT(FILTER(XC!"&amp;"F171, LEN(XC!F171)), ""h:mm AM/PM""), """"),
  IFERROR(TEXT(FILTER(SWIMMING!F171, LEN(SWIMMING!F171)), ""h:mm AM/PM""), """"),
  IFERROR(TEXT(FILTER(WTEN!F171, LEN(WTEN!F171)), ""h:mm AM/PM""), """"),
  IFERROR(TEXT(FILTER(TF!F171, LEN(TF!F171)), ""h:mm A"&amp;"M/PM""), """"),
  IFERROR(TEXT(FILTER(WGOLF!F171, LEN(WGOLF!F171)), ""h:mm AM/PM""), """"),
  IFERROR(TEXT(FILTER(WBB!F171, LEN(WBB!F171)), ""h:mm AM/PM""), """"),
  IFERROR(TEXT(FILTER(MBB!F171, LEN(MBB!F171)), ""h:mm AM/PM""), """"),
  IFERROR(TEXT(FILT"&amp;"ER(WLAX!F171, LEN(WLAX!F171)), ""h:mm AM/PM""), """"),
  IFERROR(TEXT(FILTER(MLAX!F171, LEN(MLAX!F171)), ""h:mm AM/PM""), """"),
  IFERROR(TEXT(FILTER(SOFT!F171, LEN(SOFT!F171)), ""h:mm AM/PM""), """"),
  IFERROR(TEXT(FILTER(BASE!F171, LEN(BASE!F171)), """&amp;"h:mm AM/PM""), """"),
  IFERROR(TEXT(FILTER(ESPORTS!F171, LEN(ESPORTS!F171)), ""h:mm AM/PM""), """")
)
"),"")</f>
        <v/>
      </c>
      <c r="G171" s="11" t="str">
        <f>IFERROR(__xludf.DUMMYFUNCTION("TEXTJOIN(
  CHAR(10) &amp; CHAR(10),
  TRUE,
  IFERROR(FILTER(WSO!G171, LEN(WSO!G171)), """"),
  IFERROR(FILTER(MSO!G171, LEN(MSO!G171)), """"),
  IFERROR(FILTER(FH!G171, LEN(FH!G171)), """"),
  IFERROR(FILTER(MGOLF!G171, LEN(MGOLF!G171)), """"),
  IFERROR(FI"&amp;"LTER(Football!G171, LEN(Football!G171)), """"),
  IFERROR(FILTER(WVB!G171, LEN(WVB!G171)), """"),
  IFERROR(FILTER(XC!G171, LEN(XC!G171)), """"),
  IFERROR(FILTER(SWIMMING!G171, LEN(SWIMMING!G171)), """"),
  IFERROR(FILTER(WTEN!G171, LEN(WTEN!G171)), """""&amp;"),
  IFERROR(FILTER(TF!G171, LEN(TF!G171)), """"),
  IFERROR(FILTER(WGOLF!G171:G1000, LEN(WGOLF!G171)), """"),
  IFERROR(FILTER(WBB!G171, LEN(WBB!G171)), """"),
  IFERROR(FILTER(MBB!G171, LEN(MBB!G171)), """"),
  IFERROR(FILTER(WLAX!G171, LEN(WLAX!G171)),"&amp;" """"),
  IFERROR(FILTER(MLAX!G171, LEN(MLAX!G171)), """"),
  IFERROR(FILTER(SOFT!G171, LEN(SOFT!G171)), """"),
  IFERROR(FILTER(BASE!G171, LEN(BASE!G171)), """"),
  IFERROR(FILTER(ESPORTS!G171, LEN(ESPORTS!G171)), """")
)
"),"")</f>
        <v/>
      </c>
      <c r="H171" s="11" t="str">
        <f>IFERROR(__xludf.DUMMYFUNCTION("TEXTJOIN(
  CHAR(10) &amp; CHAR(10),
  TRUE,
  IFERROR(FILTER(WSO!H171, LEN(WSO!H171)), """"),
  IFERROR(FILTER(MSO!H171, LEN(MSO!H171)), """"),
  IFERROR(FILTER(FH!H171, LEN(FH!H171)), """"),
  IFERROR(FILTER(MGOLF!H171, LEN(MGOLF!H171)), """"),
  IFERROR(FI"&amp;"LTER(Football!H171, LEN(Football!H171)), """"),
  IFERROR(FILTER(WVB!H171, LEN(WVB!H171)), """"),
  IFERROR(FILTER(XC!H171, LEN(XC!H171)), """"),
  IFERROR(FILTER(SWIMMING!H171, LEN(SWIMMING!H171)), """"),
  IFERROR(FILTER(WTEN!H171, LEN(WTEN!H171)), """""&amp;"),
  IFERROR(FILTER(TF!H171, LEN(TF!H171)), """"),
  IFERROR(FILTER(WGOLF!H171, LEN(WGOLF!H171)), """"),
  IFERROR(FILTER(WBB!H171, LEN(WBB!H171)), """"),
  IFERROR(FILTER(MBB!H171, LEN(MBB!H171)), """"),
  IFERROR(FILTER(WLAX!H171, LEN(WLAX!H171)), """")"&amp;",
  IFERROR(FILTER(MLAX!H171, LEN(MLAX!H171)), """"),
  IFERROR(FILTER(SOFT!H171, LEN(SOFT!H171)), """"),
  IFERROR(FILTER(BASE!H171, LEN(BASE!H171)), """"),
  IFERROR(FILTER(ESPORTS!H171, LEN(ESPORTS!H171)), """")
)
"),"")</f>
        <v/>
      </c>
      <c r="I171" s="11" t="str">
        <f>IFERROR(__xludf.DUMMYFUNCTION("TEXTJOIN(
  CHAR(10) &amp; CHAR(10),
  TRUE,
  IFERROR(ARRAYFORMULA(TEXT(FILTER(WSO!F171, LEN(WSO!F171)), ""h:mm AM/PM"")), """"),
  IFERROR(ARRAYFORMULA(TEXT(FILTER(MSO!F171, LEN(MSO!F171)), ""h:mm AM/PM"")), """"),
  IFERROR(ARRAYFORMULA(TEXT(FILTER(FH!F171"&amp;", LEN(FH!F171)), ""h:mm AM/PM"")), """"),
  IFERROR(ARRAYFORMULA(TEXT(FILTER(MGOLF!F171, LEN(MGOLF!F171)), ""h:mm AM/PM"")), """"),
  IFERROR(ARRAYFORMULA(TEXT(FILTER(Football!F171, LEN(Football!F171)), ""h:mm AM/PM"")), """"),
  IFERROR(ARRAYFORMULA(TEXT"&amp;"(FILTER(WVB!F171, LEN(WVB!F171)), ""h:mm AM/PM"")), """"),
  IFERROR(ARRAYFORMULA(TEXT(FILTER(XC!F171, LEN(XC!F171)), ""h:mm AM/PM"")), """"),
  IFERROR(ARRAYFORMULA(TEXT(FILTER(SWIMMING!F171, LEN(SWIMMING!F171)), ""h:mm AM/PM"")), """"),
  IFERROR(ARRAYF"&amp;"ORMULA(TEXT(FILTER(WTEN!F171, LEN(WTEN!F171)), ""h:mm AM/PM"")), """"),
  IFERROR(ARRAYFORMULA(TEXT(FILTER(TF!F171, LEN(TF!F171)), ""h:mm AM/PM"")), """"),
  IFERROR(ARRAYFORMULA(TEXT(FILTER(WGOLF!F171, LEN(WGOLF!F171)), ""h:mm AM/PM"")), """"),
  IFERROR"&amp;"(ARRAYFORMULA(TEXT(FILTER(WBB!F171, LEN(WBB!F171)), ""h:mm AM/PM"")), """"),
  IFERROR(ARRAYFORMULA(TEXT(FILTER(MBB!F171, LEN(MBB!F171)), ""h:mm AM/PM"")), """"),
  IFERROR(ARRAYFORMULA(TEXT(FILTER(WLAX!F171, LEN(WLAX!F171)), ""h:mm AM/PM"")), """"),
  IF"&amp;"ERROR(ARRAYFORMULA(TEXT(FILTER(MLAX!F171, LEN(MLAX!F171)), ""h:mm AM/PM"")), """"),
  IFERROR(ARRAYFORMULA(TEXT(FILTER(SOFT!F171, LEN(SOFT!F171)), ""h:mm AM/PM"")), """"),
  IFERROR(ARRAYFORMULA(TEXT(FILTER(BASE!F171, LEN(BASE!F171)), ""h:mm AM/PM"")), """&amp;"""),
  IFERROR(ARRAYFORMULA(TEXT(FILTER(ESPORTS!F171, LEN(ESPORTS!F171)), ""h:mm AM/PM"")), """")
)
"),"")</f>
        <v/>
      </c>
      <c r="J171" s="12" t="str">
        <f>IFERROR(__xludf.DUMMYFUNCTION("IFERROR(
 TEXTJOIN(
   CHAR(10) &amp; CHAR(10),
   TRUE,
   FILTER(
     FLATTEN({
       WSO!P171;
       MSO!P171;
       FH!P171;
       MGOLF!P171;
       Football!P171;
       WVB!P171;
       XC!P171;
       SWIMMING!P171;
       WTEN!P171;
       TF!P1"&amp;"71;
       WGOLF!P171;
       WBB!P171;
       MBB!P171;
       WLAX!P171;
       MLAX!P171;
       SOFT!P171;
       BASE!P171;
       ESPORTS!P171
     }),
     (FLATTEN({
       WSO!P171;
       MSO!P171;
       FH!P171;
       MGOLF!P171;
       Footb"&amp;"all!P171;
       WVB!P171;
       XC!P171;
       SWIMMING!P171;
       WTEN!P171;
       TF!P171;
       WGOLF!P171;
       WBB!P171;
       MBB!P171;
       WLAX!P171;
       MLAX!P171;
       SOFT!P171;
       BASE!P171;
       ESPORTS!P171
     }) &lt;&gt; "&amp;""""") *
     (FLATTEN({
       WSO!P171;
       MSO!P171;
       FH!P171;
       MGOLF!P171;
       Football!P171;
       WVB!P171;
       XC!P171;
       SWIMMING!P171;
       WTEN!P171;
       TF!P171;
       WGOLF!P171;
       WBB!P171;
       MBB!P171"&amp;";
       WLAX!P171;
       MLAX!P171;
       SOFT!P171;
       BASE!P171;
       ESPORTS!P171
     }) &lt;&gt; ""Status"")
   )
 ),
 """"
)
"),"")</f>
        <v/>
      </c>
    </row>
    <row r="172" ht="22.5" customHeight="1">
      <c r="A172" s="6">
        <v>171.0</v>
      </c>
      <c r="B172" s="11"/>
      <c r="C172" s="7">
        <v>46405.0</v>
      </c>
      <c r="D172" s="8" t="str">
        <f t="shared" si="1"/>
        <v>Monday</v>
      </c>
      <c r="E172" s="9" t="str">
        <f>TEXTJOIN(
  CHAR(10) &amp; CHAR(10),
  TRUE,
  IFERROR(WSO!E172, ""),
  IFERROR(MSO!E172, ""),
  IFERROR(FH!E172, ""),
  IFERROR(MGOLF!E172, ""),
  IFERROR(Football!E172, ""),
  IFERROR(WVB!E172, ""),
  IFERROR(XC!E172, ""),
  IFERROR(SWIMMING!E172, ""),
  IFERROR(WTEN!E172, ""),
  IFERROR(TF!E172, ""),
  IFERROR(WGOLF!E172, ""),
  IFERROR(WBB!E172, ""),
  IFERROR(MBB!E172, ""),
  IFERROR(WLAX!E172, ""),
  IFERROR(MLAX!E172, ""),
  IFERROR(SOFT!E172, ""),
  IFERROR(BASE!E172, ""),
  IFERROR(ESPORTS!E172, "")
)
</f>
        <v/>
      </c>
      <c r="F172" s="10" t="str">
        <f>IFERROR(__xludf.DUMMYFUNCTION("TEXTJOIN(
  CHAR(10) &amp; CHAR(10),
  TRUE,
  IFERROR(TEXT(FILTER(WSO!F172, LEN(WSO!F172)), ""h:mm AM/PM""), """"),
  IFERROR(TEXT(FILTER(MSO!F172, LEN(MSO!F172)), ""h:mm AM/PM""), """"),
  IFERROR(TEXT(FILTER(FH!F172, LEN(FH!F172)), ""h:mm AM/PM""), """"),
"&amp;"  IFERROR(TEXT(FILTER(MGOLF!F172, LEN(MGOLF!F172)), ""h:mm AM/PM""), """"),
  IFERROR(TEXT(FILTER(Football!F172, LEN(Football!F172)), ""h:mm AM/PM""), """"),
  IFERROR(TEXT(FILTER(WVB!F172, LEN(WVB!F172)), ""h:mm AM/PM""), """"),
  IFERROR(TEXT(FILTER(XC!"&amp;"F172, LEN(XC!F172)), ""h:mm AM/PM""), """"),
  IFERROR(TEXT(FILTER(SWIMMING!F172, LEN(SWIMMING!F172)), ""h:mm AM/PM""), """"),
  IFERROR(TEXT(FILTER(WTEN!F172, LEN(WTEN!F172)), ""h:mm AM/PM""), """"),
  IFERROR(TEXT(FILTER(TF!F172, LEN(TF!F172)), ""h:mm A"&amp;"M/PM""), """"),
  IFERROR(TEXT(FILTER(WGOLF!F172, LEN(WGOLF!F172)), ""h:mm AM/PM""), """"),
  IFERROR(TEXT(FILTER(WBB!F172, LEN(WBB!F172)), ""h:mm AM/PM""), """"),
  IFERROR(TEXT(FILTER(MBB!F172, LEN(MBB!F172)), ""h:mm AM/PM""), """"),
  IFERROR(TEXT(FILT"&amp;"ER(WLAX!F172, LEN(WLAX!F172)), ""h:mm AM/PM""), """"),
  IFERROR(TEXT(FILTER(MLAX!F172, LEN(MLAX!F172)), ""h:mm AM/PM""), """"),
  IFERROR(TEXT(FILTER(SOFT!F172, LEN(SOFT!F172)), ""h:mm AM/PM""), """"),
  IFERROR(TEXT(FILTER(BASE!F172, LEN(BASE!F172)), """&amp;"h:mm AM/PM""), """"),
  IFERROR(TEXT(FILTER(ESPORTS!F172, LEN(ESPORTS!F172)), ""h:mm AM/PM""), """")
)
"),"")</f>
        <v/>
      </c>
      <c r="G172" s="11" t="str">
        <f>IFERROR(__xludf.DUMMYFUNCTION("TEXTJOIN(
  CHAR(10) &amp; CHAR(10),
  TRUE,
  IFERROR(FILTER(WSO!G172, LEN(WSO!G172)), """"),
  IFERROR(FILTER(MSO!G172, LEN(MSO!G172)), """"),
  IFERROR(FILTER(FH!G172, LEN(FH!G172)), """"),
  IFERROR(FILTER(MGOLF!G172, LEN(MGOLF!G172)), """"),
  IFERROR(FI"&amp;"LTER(Football!G172, LEN(Football!G172)), """"),
  IFERROR(FILTER(WVB!G172, LEN(WVB!G172)), """"),
  IFERROR(FILTER(XC!G172, LEN(XC!G172)), """"),
  IFERROR(FILTER(SWIMMING!G172, LEN(SWIMMING!G172)), """"),
  IFERROR(FILTER(WTEN!G172, LEN(WTEN!G172)), """""&amp;"),
  IFERROR(FILTER(TF!G172, LEN(TF!G172)), """"),
  IFERROR(FILTER(WGOLF!G172:G1000, LEN(WGOLF!G172)), """"),
  IFERROR(FILTER(WBB!G172, LEN(WBB!G172)), """"),
  IFERROR(FILTER(MBB!G172, LEN(MBB!G172)), """"),
  IFERROR(FILTER(WLAX!G172, LEN(WLAX!G172)),"&amp;" """"),
  IFERROR(FILTER(MLAX!G172, LEN(MLAX!G172)), """"),
  IFERROR(FILTER(SOFT!G172, LEN(SOFT!G172)), """"),
  IFERROR(FILTER(BASE!G172, LEN(BASE!G172)), """"),
  IFERROR(FILTER(ESPORTS!G172, LEN(ESPORTS!G172)), """")
)
"),"")</f>
        <v/>
      </c>
      <c r="H172" s="11" t="str">
        <f>IFERROR(__xludf.DUMMYFUNCTION("TEXTJOIN(
  CHAR(10) &amp; CHAR(10),
  TRUE,
  IFERROR(FILTER(WSO!H172, LEN(WSO!H172)), """"),
  IFERROR(FILTER(MSO!H172, LEN(MSO!H172)), """"),
  IFERROR(FILTER(FH!H172, LEN(FH!H172)), """"),
  IFERROR(FILTER(MGOLF!H172, LEN(MGOLF!H172)), """"),
  IFERROR(FI"&amp;"LTER(Football!H172, LEN(Football!H172)), """"),
  IFERROR(FILTER(WVB!H172, LEN(WVB!H172)), """"),
  IFERROR(FILTER(XC!H172, LEN(XC!H172)), """"),
  IFERROR(FILTER(SWIMMING!H172, LEN(SWIMMING!H172)), """"),
  IFERROR(FILTER(WTEN!H172, LEN(WTEN!H172)), """""&amp;"),
  IFERROR(FILTER(TF!H172, LEN(TF!H172)), """"),
  IFERROR(FILTER(WGOLF!H172, LEN(WGOLF!H172)), """"),
  IFERROR(FILTER(WBB!H172, LEN(WBB!H172)), """"),
  IFERROR(FILTER(MBB!H172, LEN(MBB!H172)), """"),
  IFERROR(FILTER(WLAX!H172, LEN(WLAX!H172)), """")"&amp;",
  IFERROR(FILTER(MLAX!H172, LEN(MLAX!H172)), """"),
  IFERROR(FILTER(SOFT!H172, LEN(SOFT!H172)), """"),
  IFERROR(FILTER(BASE!H172, LEN(BASE!H172)), """"),
  IFERROR(FILTER(ESPORTS!H172, LEN(ESPORTS!H172)), """")
)
"),"")</f>
        <v/>
      </c>
      <c r="I172" s="11" t="str">
        <f>IFERROR(__xludf.DUMMYFUNCTION("TEXTJOIN(
  CHAR(10) &amp; CHAR(10),
  TRUE,
  IFERROR(ARRAYFORMULA(TEXT(FILTER(WSO!F172, LEN(WSO!F172)), ""h:mm AM/PM"")), """"),
  IFERROR(ARRAYFORMULA(TEXT(FILTER(MSO!F172, LEN(MSO!F172)), ""h:mm AM/PM"")), """"),
  IFERROR(ARRAYFORMULA(TEXT(FILTER(FH!F172"&amp;", LEN(FH!F172)), ""h:mm AM/PM"")), """"),
  IFERROR(ARRAYFORMULA(TEXT(FILTER(MGOLF!F172, LEN(MGOLF!F172)), ""h:mm AM/PM"")), """"),
  IFERROR(ARRAYFORMULA(TEXT(FILTER(Football!F172, LEN(Football!F172)), ""h:mm AM/PM"")), """"),
  IFERROR(ARRAYFORMULA(TEXT"&amp;"(FILTER(WVB!F172, LEN(WVB!F172)), ""h:mm AM/PM"")), """"),
  IFERROR(ARRAYFORMULA(TEXT(FILTER(XC!F172, LEN(XC!F172)), ""h:mm AM/PM"")), """"),
  IFERROR(ARRAYFORMULA(TEXT(FILTER(SWIMMING!F172, LEN(SWIMMING!F172)), ""h:mm AM/PM"")), """"),
  IFERROR(ARRAYF"&amp;"ORMULA(TEXT(FILTER(WTEN!F172, LEN(WTEN!F172)), ""h:mm AM/PM"")), """"),
  IFERROR(ARRAYFORMULA(TEXT(FILTER(TF!F172, LEN(TF!F172)), ""h:mm AM/PM"")), """"),
  IFERROR(ARRAYFORMULA(TEXT(FILTER(WGOLF!F172, LEN(WGOLF!F172)), ""h:mm AM/PM"")), """"),
  IFERROR"&amp;"(ARRAYFORMULA(TEXT(FILTER(WBB!F172, LEN(WBB!F172)), ""h:mm AM/PM"")), """"),
  IFERROR(ARRAYFORMULA(TEXT(FILTER(MBB!F172, LEN(MBB!F172)), ""h:mm AM/PM"")), """"),
  IFERROR(ARRAYFORMULA(TEXT(FILTER(WLAX!F172, LEN(WLAX!F172)), ""h:mm AM/PM"")), """"),
  IF"&amp;"ERROR(ARRAYFORMULA(TEXT(FILTER(MLAX!F172, LEN(MLAX!F172)), ""h:mm AM/PM"")), """"),
  IFERROR(ARRAYFORMULA(TEXT(FILTER(SOFT!F172, LEN(SOFT!F172)), ""h:mm AM/PM"")), """"),
  IFERROR(ARRAYFORMULA(TEXT(FILTER(BASE!F172, LEN(BASE!F172)), ""h:mm AM/PM"")), """&amp;"""),
  IFERROR(ARRAYFORMULA(TEXT(FILTER(ESPORTS!F172, LEN(ESPORTS!F172)), ""h:mm AM/PM"")), """")
)
"),"")</f>
        <v/>
      </c>
      <c r="J172" s="12" t="str">
        <f>IFERROR(__xludf.DUMMYFUNCTION("IFERROR(
 TEXTJOIN(
   CHAR(10) &amp; CHAR(10),
   TRUE,
   FILTER(
     FLATTEN({
       WSO!P172;
       MSO!P172;
       FH!P172;
       MGOLF!P172;
       Football!P172;
       WVB!P172;
       XC!P172;
       SWIMMING!P172;
       WTEN!P172;
       TF!P1"&amp;"72;
       WGOLF!P172;
       WBB!P172;
       MBB!P172;
       WLAX!P172;
       MLAX!P172;
       SOFT!P172;
       BASE!P172;
       ESPORTS!P172
     }),
     (FLATTEN({
       WSO!P172;
       MSO!P172;
       FH!P172;
       MGOLF!P172;
       Footb"&amp;"all!P172;
       WVB!P172;
       XC!P172;
       SWIMMING!P172;
       WTEN!P172;
       TF!P172;
       WGOLF!P172;
       WBB!P172;
       MBB!P172;
       WLAX!P172;
       MLAX!P172;
       SOFT!P172;
       BASE!P172;
       ESPORTS!P172
     }) &lt;&gt; "&amp;""""") *
     (FLATTEN({
       WSO!P172;
       MSO!P172;
       FH!P172;
       MGOLF!P172;
       Football!P172;
       WVB!P172;
       XC!P172;
       SWIMMING!P172;
       WTEN!P172;
       TF!P172;
       WGOLF!P172;
       WBB!P172;
       MBB!P172"&amp;";
       WLAX!P172;
       MLAX!P172;
       SOFT!P172;
       BASE!P172;
       ESPORTS!P172
     }) &lt;&gt; ""Status"")
   )
 ),
 """"
)
"),"")</f>
        <v/>
      </c>
    </row>
    <row r="173" ht="22.5" customHeight="1">
      <c r="A173" s="6">
        <v>172.0</v>
      </c>
      <c r="B173" s="11"/>
      <c r="C173" s="7">
        <v>46406.0</v>
      </c>
      <c r="D173" s="8" t="str">
        <f t="shared" si="1"/>
        <v>Tuesday</v>
      </c>
      <c r="E173" s="9" t="str">
        <f>TEXTJOIN(
  CHAR(10) &amp; CHAR(10),
  TRUE,
  IFERROR(WSO!E173, ""),
  IFERROR(MSO!E173, ""),
  IFERROR(FH!E173, ""),
  IFERROR(MGOLF!E173, ""),
  IFERROR(Football!E173, ""),
  IFERROR(WVB!E173, ""),
  IFERROR(XC!E173, ""),
  IFERROR(SWIMMING!E173, ""),
  IFERROR(WTEN!E173, ""),
  IFERROR(TF!E173, ""),
  IFERROR(WGOLF!E173, ""),
  IFERROR(WBB!E173, ""),
  IFERROR(MBB!E173, ""),
  IFERROR(WLAX!E173, ""),
  IFERROR(MLAX!E173, ""),
  IFERROR(SOFT!E173, ""),
  IFERROR(BASE!E173, ""),
  IFERROR(ESPORTS!E173, "")
)
</f>
        <v/>
      </c>
      <c r="F173" s="10" t="str">
        <f>IFERROR(__xludf.DUMMYFUNCTION("TEXTJOIN(
  CHAR(10) &amp; CHAR(10),
  TRUE,
  IFERROR(TEXT(FILTER(WSO!F173, LEN(WSO!F173)), ""h:mm AM/PM""), """"),
  IFERROR(TEXT(FILTER(MSO!F173, LEN(MSO!F173)), ""h:mm AM/PM""), """"),
  IFERROR(TEXT(FILTER(FH!F173, LEN(FH!F173)), ""h:mm AM/PM""), """"),
"&amp;"  IFERROR(TEXT(FILTER(MGOLF!F173, LEN(MGOLF!F173)), ""h:mm AM/PM""), """"),
  IFERROR(TEXT(FILTER(Football!F173, LEN(Football!F173)), ""h:mm AM/PM""), """"),
  IFERROR(TEXT(FILTER(WVB!F173, LEN(WVB!F173)), ""h:mm AM/PM""), """"),
  IFERROR(TEXT(FILTER(XC!"&amp;"F173, LEN(XC!F173)), ""h:mm AM/PM""), """"),
  IFERROR(TEXT(FILTER(SWIMMING!F173, LEN(SWIMMING!F173)), ""h:mm AM/PM""), """"),
  IFERROR(TEXT(FILTER(WTEN!F173, LEN(WTEN!F173)), ""h:mm AM/PM""), """"),
  IFERROR(TEXT(FILTER(TF!F173, LEN(TF!F173)), ""h:mm A"&amp;"M/PM""), """"),
  IFERROR(TEXT(FILTER(WGOLF!F173, LEN(WGOLF!F173)), ""h:mm AM/PM""), """"),
  IFERROR(TEXT(FILTER(WBB!F173, LEN(WBB!F173)), ""h:mm AM/PM""), """"),
  IFERROR(TEXT(FILTER(MBB!F173, LEN(MBB!F173)), ""h:mm AM/PM""), """"),
  IFERROR(TEXT(FILT"&amp;"ER(WLAX!F173, LEN(WLAX!F173)), ""h:mm AM/PM""), """"),
  IFERROR(TEXT(FILTER(MLAX!F173, LEN(MLAX!F173)), ""h:mm AM/PM""), """"),
  IFERROR(TEXT(FILTER(SOFT!F173, LEN(SOFT!F173)), ""h:mm AM/PM""), """"),
  IFERROR(TEXT(FILTER(BASE!F173, LEN(BASE!F173)), """&amp;"h:mm AM/PM""), """"),
  IFERROR(TEXT(FILTER(ESPORTS!F173, LEN(ESPORTS!F173)), ""h:mm AM/PM""), """")
)
"),"")</f>
        <v/>
      </c>
      <c r="G173" s="11" t="str">
        <f>IFERROR(__xludf.DUMMYFUNCTION("TEXTJOIN(
  CHAR(10) &amp; CHAR(10),
  TRUE,
  IFERROR(FILTER(WSO!G173, LEN(WSO!G173)), """"),
  IFERROR(FILTER(MSO!G173, LEN(MSO!G173)), """"),
  IFERROR(FILTER(FH!G173, LEN(FH!G173)), """"),
  IFERROR(FILTER(MGOLF!G173, LEN(MGOLF!G173)), """"),
  IFERROR(FI"&amp;"LTER(Football!G173, LEN(Football!G173)), """"),
  IFERROR(FILTER(WVB!G173, LEN(WVB!G173)), """"),
  IFERROR(FILTER(XC!G173, LEN(XC!G173)), """"),
  IFERROR(FILTER(SWIMMING!G173, LEN(SWIMMING!G173)), """"),
  IFERROR(FILTER(WTEN!G173, LEN(WTEN!G173)), """""&amp;"),
  IFERROR(FILTER(TF!G173, LEN(TF!G173)), """"),
  IFERROR(FILTER(WGOLF!G173:G1000, LEN(WGOLF!G173)), """"),
  IFERROR(FILTER(WBB!G173, LEN(WBB!G173)), """"),
  IFERROR(FILTER(MBB!G173, LEN(MBB!G173)), """"),
  IFERROR(FILTER(WLAX!G173, LEN(WLAX!G173)),"&amp;" """"),
  IFERROR(FILTER(MLAX!G173, LEN(MLAX!G173)), """"),
  IFERROR(FILTER(SOFT!G173, LEN(SOFT!G173)), """"),
  IFERROR(FILTER(BASE!G173, LEN(BASE!G173)), """"),
  IFERROR(FILTER(ESPORTS!G173, LEN(ESPORTS!G173)), """")
)
"),"")</f>
        <v/>
      </c>
      <c r="H173" s="11" t="str">
        <f>IFERROR(__xludf.DUMMYFUNCTION("TEXTJOIN(
  CHAR(10) &amp; CHAR(10),
  TRUE,
  IFERROR(FILTER(WSO!H173, LEN(WSO!H173)), """"),
  IFERROR(FILTER(MSO!H173, LEN(MSO!H173)), """"),
  IFERROR(FILTER(FH!H173, LEN(FH!H173)), """"),
  IFERROR(FILTER(MGOLF!H173, LEN(MGOLF!H173)), """"),
  IFERROR(FI"&amp;"LTER(Football!H173, LEN(Football!H173)), """"),
  IFERROR(FILTER(WVB!H173, LEN(WVB!H173)), """"),
  IFERROR(FILTER(XC!H173, LEN(XC!H173)), """"),
  IFERROR(FILTER(SWIMMING!H173, LEN(SWIMMING!H173)), """"),
  IFERROR(FILTER(WTEN!H173, LEN(WTEN!H173)), """""&amp;"),
  IFERROR(FILTER(TF!H173, LEN(TF!H173)), """"),
  IFERROR(FILTER(WGOLF!H173, LEN(WGOLF!H173)), """"),
  IFERROR(FILTER(WBB!H173, LEN(WBB!H173)), """"),
  IFERROR(FILTER(MBB!H173, LEN(MBB!H173)), """"),
  IFERROR(FILTER(WLAX!H173, LEN(WLAX!H173)), """")"&amp;",
  IFERROR(FILTER(MLAX!H173, LEN(MLAX!H173)), """"),
  IFERROR(FILTER(SOFT!H173, LEN(SOFT!H173)), """"),
  IFERROR(FILTER(BASE!H173, LEN(BASE!H173)), """"),
  IFERROR(FILTER(ESPORTS!H173, LEN(ESPORTS!H173)), """")
)
"),"")</f>
        <v/>
      </c>
      <c r="I173" s="11" t="str">
        <f>IFERROR(__xludf.DUMMYFUNCTION("TEXTJOIN(
  CHAR(10) &amp; CHAR(10),
  TRUE,
  IFERROR(ARRAYFORMULA(TEXT(FILTER(WSO!F173, LEN(WSO!F173)), ""h:mm AM/PM"")), """"),
  IFERROR(ARRAYFORMULA(TEXT(FILTER(MSO!F173, LEN(MSO!F173)), ""h:mm AM/PM"")), """"),
  IFERROR(ARRAYFORMULA(TEXT(FILTER(FH!F173"&amp;", LEN(FH!F173)), ""h:mm AM/PM"")), """"),
  IFERROR(ARRAYFORMULA(TEXT(FILTER(MGOLF!F173, LEN(MGOLF!F173)), ""h:mm AM/PM"")), """"),
  IFERROR(ARRAYFORMULA(TEXT(FILTER(Football!F173, LEN(Football!F173)), ""h:mm AM/PM"")), """"),
  IFERROR(ARRAYFORMULA(TEXT"&amp;"(FILTER(WVB!F173, LEN(WVB!F173)), ""h:mm AM/PM"")), """"),
  IFERROR(ARRAYFORMULA(TEXT(FILTER(XC!F173, LEN(XC!F173)), ""h:mm AM/PM"")), """"),
  IFERROR(ARRAYFORMULA(TEXT(FILTER(SWIMMING!F173, LEN(SWIMMING!F173)), ""h:mm AM/PM"")), """"),
  IFERROR(ARRAYF"&amp;"ORMULA(TEXT(FILTER(WTEN!F173, LEN(WTEN!F173)), ""h:mm AM/PM"")), """"),
  IFERROR(ARRAYFORMULA(TEXT(FILTER(TF!F173, LEN(TF!F173)), ""h:mm AM/PM"")), """"),
  IFERROR(ARRAYFORMULA(TEXT(FILTER(WGOLF!F173, LEN(WGOLF!F173)), ""h:mm AM/PM"")), """"),
  IFERROR"&amp;"(ARRAYFORMULA(TEXT(FILTER(WBB!F173, LEN(WBB!F173)), ""h:mm AM/PM"")), """"),
  IFERROR(ARRAYFORMULA(TEXT(FILTER(MBB!F173, LEN(MBB!F173)), ""h:mm AM/PM"")), """"),
  IFERROR(ARRAYFORMULA(TEXT(FILTER(WLAX!F173, LEN(WLAX!F173)), ""h:mm AM/PM"")), """"),
  IF"&amp;"ERROR(ARRAYFORMULA(TEXT(FILTER(MLAX!F173, LEN(MLAX!F173)), ""h:mm AM/PM"")), """"),
  IFERROR(ARRAYFORMULA(TEXT(FILTER(SOFT!F173, LEN(SOFT!F173)), ""h:mm AM/PM"")), """"),
  IFERROR(ARRAYFORMULA(TEXT(FILTER(BASE!F173, LEN(BASE!F173)), ""h:mm AM/PM"")), """&amp;"""),
  IFERROR(ARRAYFORMULA(TEXT(FILTER(ESPORTS!F173, LEN(ESPORTS!F173)), ""h:mm AM/PM"")), """")
)
"),"")</f>
        <v/>
      </c>
      <c r="J173" s="12" t="str">
        <f>IFERROR(__xludf.DUMMYFUNCTION("IFERROR(
 TEXTJOIN(
   CHAR(10) &amp; CHAR(10),
   TRUE,
   FILTER(
     FLATTEN({
       WSO!P173;
       MSO!P173;
       FH!P173;
       MGOLF!P173;
       Football!P173;
       WVB!P173;
       XC!P173;
       SWIMMING!P173;
       WTEN!P173;
       TF!P1"&amp;"73;
       WGOLF!P173;
       WBB!P173;
       MBB!P173;
       WLAX!P173;
       MLAX!P173;
       SOFT!P173;
       BASE!P173;
       ESPORTS!P173
     }),
     (FLATTEN({
       WSO!P173;
       MSO!P173;
       FH!P173;
       MGOLF!P173;
       Footb"&amp;"all!P173;
       WVB!P173;
       XC!P173;
       SWIMMING!P173;
       WTEN!P173;
       TF!P173;
       WGOLF!P173;
       WBB!P173;
       MBB!P173;
       WLAX!P173;
       MLAX!P173;
       SOFT!P173;
       BASE!P173;
       ESPORTS!P173
     }) &lt;&gt; "&amp;""""") *
     (FLATTEN({
       WSO!P173;
       MSO!P173;
       FH!P173;
       MGOLF!P173;
       Football!P173;
       WVB!P173;
       XC!P173;
       SWIMMING!P173;
       WTEN!P173;
       TF!P173;
       WGOLF!P173;
       WBB!P173;
       MBB!P173"&amp;";
       WLAX!P173;
       MLAX!P173;
       SOFT!P173;
       BASE!P173;
       ESPORTS!P173
     }) &lt;&gt; ""Status"")
   )
 ),
 """"
)
"),"")</f>
        <v/>
      </c>
    </row>
    <row r="174" ht="22.5" customHeight="1">
      <c r="A174" s="6">
        <v>173.0</v>
      </c>
      <c r="B174" s="11"/>
      <c r="C174" s="7">
        <v>46407.0</v>
      </c>
      <c r="D174" s="8" t="str">
        <f t="shared" si="1"/>
        <v>Wednesday</v>
      </c>
      <c r="E174" s="9" t="str">
        <f>TEXTJOIN(
  CHAR(10) &amp; CHAR(10),
  TRUE,
  IFERROR(WSO!E174, ""),
  IFERROR(MSO!E174, ""),
  IFERROR(FH!E174, ""),
  IFERROR(MGOLF!E174, ""),
  IFERROR(Football!E174, ""),
  IFERROR(WVB!E174, ""),
  IFERROR(XC!E174, ""),
  IFERROR(SWIMMING!E174, ""),
  IFERROR(WTEN!E174, ""),
  IFERROR(TF!E174, ""),
  IFERROR(WGOLF!E174, ""),
  IFERROR(WBB!E174, ""),
  IFERROR(MBB!E174, ""),
  IFERROR(WLAX!E174, ""),
  IFERROR(MLAX!E174, ""),
  IFERROR(SOFT!E174, ""),
  IFERROR(BASE!E174, ""),
  IFERROR(ESPORTS!E174, "")
)
</f>
        <v/>
      </c>
      <c r="F174" s="10" t="str">
        <f>IFERROR(__xludf.DUMMYFUNCTION("TEXTJOIN(
  CHAR(10) &amp; CHAR(10),
  TRUE,
  IFERROR(TEXT(FILTER(WSO!F174, LEN(WSO!F174)), ""h:mm AM/PM""), """"),
  IFERROR(TEXT(FILTER(MSO!F174, LEN(MSO!F174)), ""h:mm AM/PM""), """"),
  IFERROR(TEXT(FILTER(FH!F174, LEN(FH!F174)), ""h:mm AM/PM""), """"),
"&amp;"  IFERROR(TEXT(FILTER(MGOLF!F174, LEN(MGOLF!F174)), ""h:mm AM/PM""), """"),
  IFERROR(TEXT(FILTER(Football!F174, LEN(Football!F174)), ""h:mm AM/PM""), """"),
  IFERROR(TEXT(FILTER(WVB!F174, LEN(WVB!F174)), ""h:mm AM/PM""), """"),
  IFERROR(TEXT(FILTER(XC!"&amp;"F174, LEN(XC!F174)), ""h:mm AM/PM""), """"),
  IFERROR(TEXT(FILTER(SWIMMING!F174, LEN(SWIMMING!F174)), ""h:mm AM/PM""), """"),
  IFERROR(TEXT(FILTER(WTEN!F174, LEN(WTEN!F174)), ""h:mm AM/PM""), """"),
  IFERROR(TEXT(FILTER(TF!F174, LEN(TF!F174)), ""h:mm A"&amp;"M/PM""), """"),
  IFERROR(TEXT(FILTER(WGOLF!F174, LEN(WGOLF!F174)), ""h:mm AM/PM""), """"),
  IFERROR(TEXT(FILTER(WBB!F174, LEN(WBB!F174)), ""h:mm AM/PM""), """"),
  IFERROR(TEXT(FILTER(MBB!F174, LEN(MBB!F174)), ""h:mm AM/PM""), """"),
  IFERROR(TEXT(FILT"&amp;"ER(WLAX!F174, LEN(WLAX!F174)), ""h:mm AM/PM""), """"),
  IFERROR(TEXT(FILTER(MLAX!F174, LEN(MLAX!F174)), ""h:mm AM/PM""), """"),
  IFERROR(TEXT(FILTER(SOFT!F174, LEN(SOFT!F174)), ""h:mm AM/PM""), """"),
  IFERROR(TEXT(FILTER(BASE!F174, LEN(BASE!F174)), """&amp;"h:mm AM/PM""), """"),
  IFERROR(TEXT(FILTER(ESPORTS!F174, LEN(ESPORTS!F174)), ""h:mm AM/PM""), """")
)
"),"")</f>
        <v/>
      </c>
      <c r="G174" s="11" t="str">
        <f>IFERROR(__xludf.DUMMYFUNCTION("TEXTJOIN(
  CHAR(10) &amp; CHAR(10),
  TRUE,
  IFERROR(FILTER(WSO!G174, LEN(WSO!G174)), """"),
  IFERROR(FILTER(MSO!G174, LEN(MSO!G174)), """"),
  IFERROR(FILTER(FH!G174, LEN(FH!G174)), """"),
  IFERROR(FILTER(MGOLF!G174, LEN(MGOLF!G174)), """"),
  IFERROR(FI"&amp;"LTER(Football!G174, LEN(Football!G174)), """"),
  IFERROR(FILTER(WVB!G174, LEN(WVB!G174)), """"),
  IFERROR(FILTER(XC!G174, LEN(XC!G174)), """"),
  IFERROR(FILTER(SWIMMING!G174, LEN(SWIMMING!G174)), """"),
  IFERROR(FILTER(WTEN!G174, LEN(WTEN!G174)), """""&amp;"),
  IFERROR(FILTER(TF!G174, LEN(TF!G174)), """"),
  IFERROR(FILTER(WGOLF!G174:G1000, LEN(WGOLF!G174)), """"),
  IFERROR(FILTER(WBB!G174, LEN(WBB!G174)), """"),
  IFERROR(FILTER(MBB!G174, LEN(MBB!G174)), """"),
  IFERROR(FILTER(WLAX!G174, LEN(WLAX!G174)),"&amp;" """"),
  IFERROR(FILTER(MLAX!G174, LEN(MLAX!G174)), """"),
  IFERROR(FILTER(SOFT!G174, LEN(SOFT!G174)), """"),
  IFERROR(FILTER(BASE!G174, LEN(BASE!G174)), """"),
  IFERROR(FILTER(ESPORTS!G174, LEN(ESPORTS!G174)), """")
)
"),"")</f>
        <v/>
      </c>
      <c r="H174" s="11" t="str">
        <f>IFERROR(__xludf.DUMMYFUNCTION("TEXTJOIN(
  CHAR(10) &amp; CHAR(10),
  TRUE,
  IFERROR(FILTER(WSO!H174, LEN(WSO!H174)), """"),
  IFERROR(FILTER(MSO!H174, LEN(MSO!H174)), """"),
  IFERROR(FILTER(FH!H174, LEN(FH!H174)), """"),
  IFERROR(FILTER(MGOLF!H174, LEN(MGOLF!H174)), """"),
  IFERROR(FI"&amp;"LTER(Football!H174, LEN(Football!H174)), """"),
  IFERROR(FILTER(WVB!H174, LEN(WVB!H174)), """"),
  IFERROR(FILTER(XC!H174, LEN(XC!H174)), """"),
  IFERROR(FILTER(SWIMMING!H174, LEN(SWIMMING!H174)), """"),
  IFERROR(FILTER(WTEN!H174, LEN(WTEN!H174)), """""&amp;"),
  IFERROR(FILTER(TF!H174, LEN(TF!H174)), """"),
  IFERROR(FILTER(WGOLF!H174, LEN(WGOLF!H174)), """"),
  IFERROR(FILTER(WBB!H174, LEN(WBB!H174)), """"),
  IFERROR(FILTER(MBB!H174, LEN(MBB!H174)), """"),
  IFERROR(FILTER(WLAX!H174, LEN(WLAX!H174)), """")"&amp;",
  IFERROR(FILTER(MLAX!H174, LEN(MLAX!H174)), """"),
  IFERROR(FILTER(SOFT!H174, LEN(SOFT!H174)), """"),
  IFERROR(FILTER(BASE!H174, LEN(BASE!H174)), """"),
  IFERROR(FILTER(ESPORTS!H174, LEN(ESPORTS!H174)), """")
)
"),"")</f>
        <v/>
      </c>
      <c r="I174" s="11" t="str">
        <f>IFERROR(__xludf.DUMMYFUNCTION("TEXTJOIN(
  CHAR(10) &amp; CHAR(10),
  TRUE,
  IFERROR(ARRAYFORMULA(TEXT(FILTER(WSO!F174, LEN(WSO!F174)), ""h:mm AM/PM"")), """"),
  IFERROR(ARRAYFORMULA(TEXT(FILTER(MSO!F174, LEN(MSO!F174)), ""h:mm AM/PM"")), """"),
  IFERROR(ARRAYFORMULA(TEXT(FILTER(FH!F174"&amp;", LEN(FH!F174)), ""h:mm AM/PM"")), """"),
  IFERROR(ARRAYFORMULA(TEXT(FILTER(MGOLF!F174, LEN(MGOLF!F174)), ""h:mm AM/PM"")), """"),
  IFERROR(ARRAYFORMULA(TEXT(FILTER(Football!F174, LEN(Football!F174)), ""h:mm AM/PM"")), """"),
  IFERROR(ARRAYFORMULA(TEXT"&amp;"(FILTER(WVB!F174, LEN(WVB!F174)), ""h:mm AM/PM"")), """"),
  IFERROR(ARRAYFORMULA(TEXT(FILTER(XC!F174, LEN(XC!F174)), ""h:mm AM/PM"")), """"),
  IFERROR(ARRAYFORMULA(TEXT(FILTER(SWIMMING!F174, LEN(SWIMMING!F174)), ""h:mm AM/PM"")), """"),
  IFERROR(ARRAYF"&amp;"ORMULA(TEXT(FILTER(WTEN!F174, LEN(WTEN!F174)), ""h:mm AM/PM"")), """"),
  IFERROR(ARRAYFORMULA(TEXT(FILTER(TF!F174, LEN(TF!F174)), ""h:mm AM/PM"")), """"),
  IFERROR(ARRAYFORMULA(TEXT(FILTER(WGOLF!F174, LEN(WGOLF!F174)), ""h:mm AM/PM"")), """"),
  IFERROR"&amp;"(ARRAYFORMULA(TEXT(FILTER(WBB!F174, LEN(WBB!F174)), ""h:mm AM/PM"")), """"),
  IFERROR(ARRAYFORMULA(TEXT(FILTER(MBB!F174, LEN(MBB!F174)), ""h:mm AM/PM"")), """"),
  IFERROR(ARRAYFORMULA(TEXT(FILTER(WLAX!F174, LEN(WLAX!F174)), ""h:mm AM/PM"")), """"),
  IF"&amp;"ERROR(ARRAYFORMULA(TEXT(FILTER(MLAX!F174, LEN(MLAX!F174)), ""h:mm AM/PM"")), """"),
  IFERROR(ARRAYFORMULA(TEXT(FILTER(SOFT!F174, LEN(SOFT!F174)), ""h:mm AM/PM"")), """"),
  IFERROR(ARRAYFORMULA(TEXT(FILTER(BASE!F174, LEN(BASE!F174)), ""h:mm AM/PM"")), """&amp;"""),
  IFERROR(ARRAYFORMULA(TEXT(FILTER(ESPORTS!F174, LEN(ESPORTS!F174)), ""h:mm AM/PM"")), """")
)
"),"")</f>
        <v/>
      </c>
      <c r="J174" s="12" t="str">
        <f>IFERROR(__xludf.DUMMYFUNCTION("IFERROR(
 TEXTJOIN(
   CHAR(10) &amp; CHAR(10),
   TRUE,
   FILTER(
     FLATTEN({
       WSO!P174;
       MSO!P174;
       FH!P174;
       MGOLF!P174;
       Football!P174;
       WVB!P174;
       XC!P174;
       SWIMMING!P174;
       WTEN!P174;
       TF!P1"&amp;"74;
       WGOLF!P174;
       WBB!P174;
       MBB!P174;
       WLAX!P174;
       MLAX!P174;
       SOFT!P174;
       BASE!P174;
       ESPORTS!P174
     }),
     (FLATTEN({
       WSO!P174;
       MSO!P174;
       FH!P174;
       MGOLF!P174;
       Footb"&amp;"all!P174;
       WVB!P174;
       XC!P174;
       SWIMMING!P174;
       WTEN!P174;
       TF!P174;
       WGOLF!P174;
       WBB!P174;
       MBB!P174;
       WLAX!P174;
       MLAX!P174;
       SOFT!P174;
       BASE!P174;
       ESPORTS!P174
     }) &lt;&gt; "&amp;""""") *
     (FLATTEN({
       WSO!P174;
       MSO!P174;
       FH!P174;
       MGOLF!P174;
       Football!P174;
       WVB!P174;
       XC!P174;
       SWIMMING!P174;
       WTEN!P174;
       TF!P174;
       WGOLF!P174;
       WBB!P174;
       MBB!P174"&amp;";
       WLAX!P174;
       MLAX!P174;
       SOFT!P174;
       BASE!P174;
       ESPORTS!P174
     }) &lt;&gt; ""Status"")
   )
 ),
 """"
)
"),"")</f>
        <v/>
      </c>
    </row>
    <row r="175" ht="22.5" customHeight="1">
      <c r="A175" s="6">
        <v>174.0</v>
      </c>
      <c r="B175" s="11"/>
      <c r="C175" s="7">
        <v>46408.0</v>
      </c>
      <c r="D175" s="8" t="str">
        <f t="shared" si="1"/>
        <v>Thursday</v>
      </c>
      <c r="E175" s="9" t="str">
        <f>TEXTJOIN(
  CHAR(10) &amp; CHAR(10),
  TRUE,
  IFERROR(WSO!E175, ""),
  IFERROR(MSO!E175, ""),
  IFERROR(FH!E175, ""),
  IFERROR(MGOLF!E175, ""),
  IFERROR(Football!E175, ""),
  IFERROR(WVB!E175, ""),
  IFERROR(XC!E175, ""),
  IFERROR(SWIMMING!E175, ""),
  IFERROR(WTEN!E175, ""),
  IFERROR(TF!E175, ""),
  IFERROR(WGOLF!E175, ""),
  IFERROR(WBB!E175, ""),
  IFERROR(MBB!E175, ""),
  IFERROR(WLAX!E175, ""),
  IFERROR(MLAX!E175, ""),
  IFERROR(SOFT!E175, ""),
  IFERROR(BASE!E175, ""),
  IFERROR(ESPORTS!E175, "")
)
</f>
        <v/>
      </c>
      <c r="F175" s="10" t="str">
        <f>IFERROR(__xludf.DUMMYFUNCTION("TEXTJOIN(
  CHAR(10) &amp; CHAR(10),
  TRUE,
  IFERROR(TEXT(FILTER(WSO!F175, LEN(WSO!F175)), ""h:mm AM/PM""), """"),
  IFERROR(TEXT(FILTER(MSO!F175, LEN(MSO!F175)), ""h:mm AM/PM""), """"),
  IFERROR(TEXT(FILTER(FH!F175, LEN(FH!F175)), ""h:mm AM/PM""), """"),
"&amp;"  IFERROR(TEXT(FILTER(MGOLF!F175, LEN(MGOLF!F175)), ""h:mm AM/PM""), """"),
  IFERROR(TEXT(FILTER(Football!F175, LEN(Football!F175)), ""h:mm AM/PM""), """"),
  IFERROR(TEXT(FILTER(WVB!F175, LEN(WVB!F175)), ""h:mm AM/PM""), """"),
  IFERROR(TEXT(FILTER(XC!"&amp;"F175, LEN(XC!F175)), ""h:mm AM/PM""), """"),
  IFERROR(TEXT(FILTER(SWIMMING!F175, LEN(SWIMMING!F175)), ""h:mm AM/PM""), """"),
  IFERROR(TEXT(FILTER(WTEN!F175, LEN(WTEN!F175)), ""h:mm AM/PM""), """"),
  IFERROR(TEXT(FILTER(TF!F175, LEN(TF!F175)), ""h:mm A"&amp;"M/PM""), """"),
  IFERROR(TEXT(FILTER(WGOLF!F175, LEN(WGOLF!F175)), ""h:mm AM/PM""), """"),
  IFERROR(TEXT(FILTER(WBB!F175, LEN(WBB!F175)), ""h:mm AM/PM""), """"),
  IFERROR(TEXT(FILTER(MBB!F175, LEN(MBB!F175)), ""h:mm AM/PM""), """"),
  IFERROR(TEXT(FILT"&amp;"ER(WLAX!F175, LEN(WLAX!F175)), ""h:mm AM/PM""), """"),
  IFERROR(TEXT(FILTER(MLAX!F175, LEN(MLAX!F175)), ""h:mm AM/PM""), """"),
  IFERROR(TEXT(FILTER(SOFT!F175, LEN(SOFT!F175)), ""h:mm AM/PM""), """"),
  IFERROR(TEXT(FILTER(BASE!F175, LEN(BASE!F175)), """&amp;"h:mm AM/PM""), """"),
  IFERROR(TEXT(FILTER(ESPORTS!F175, LEN(ESPORTS!F175)), ""h:mm AM/PM""), """")
)
"),"")</f>
        <v/>
      </c>
      <c r="G175" s="11" t="str">
        <f>IFERROR(__xludf.DUMMYFUNCTION("TEXTJOIN(
  CHAR(10) &amp; CHAR(10),
  TRUE,
  IFERROR(FILTER(WSO!G175, LEN(WSO!G175)), """"),
  IFERROR(FILTER(MSO!G175, LEN(MSO!G175)), """"),
  IFERROR(FILTER(FH!G175, LEN(FH!G175)), """"),
  IFERROR(FILTER(MGOLF!G175, LEN(MGOLF!G175)), """"),
  IFERROR(FI"&amp;"LTER(Football!G175, LEN(Football!G175)), """"),
  IFERROR(FILTER(WVB!G175, LEN(WVB!G175)), """"),
  IFERROR(FILTER(XC!G175, LEN(XC!G175)), """"),
  IFERROR(FILTER(SWIMMING!G175, LEN(SWIMMING!G175)), """"),
  IFERROR(FILTER(WTEN!G175, LEN(WTEN!G175)), """""&amp;"),
  IFERROR(FILTER(TF!G175, LEN(TF!G175)), """"),
  IFERROR(FILTER(WGOLF!G175:G1000, LEN(WGOLF!G175)), """"),
  IFERROR(FILTER(WBB!G175, LEN(WBB!G175)), """"),
  IFERROR(FILTER(MBB!G175, LEN(MBB!G175)), """"),
  IFERROR(FILTER(WLAX!G175, LEN(WLAX!G175)),"&amp;" """"),
  IFERROR(FILTER(MLAX!G175, LEN(MLAX!G175)), """"),
  IFERROR(FILTER(SOFT!G175, LEN(SOFT!G175)), """"),
  IFERROR(FILTER(BASE!G175, LEN(BASE!G175)), """"),
  IFERROR(FILTER(ESPORTS!G175, LEN(ESPORTS!G175)), """")
)
"),"")</f>
        <v/>
      </c>
      <c r="H175" s="11" t="str">
        <f>IFERROR(__xludf.DUMMYFUNCTION("TEXTJOIN(
  CHAR(10) &amp; CHAR(10),
  TRUE,
  IFERROR(FILTER(WSO!H175, LEN(WSO!H175)), """"),
  IFERROR(FILTER(MSO!H175, LEN(MSO!H175)), """"),
  IFERROR(FILTER(FH!H175, LEN(FH!H175)), """"),
  IFERROR(FILTER(MGOLF!H175, LEN(MGOLF!H175)), """"),
  IFERROR(FI"&amp;"LTER(Football!H175, LEN(Football!H175)), """"),
  IFERROR(FILTER(WVB!H175, LEN(WVB!H175)), """"),
  IFERROR(FILTER(XC!H175, LEN(XC!H175)), """"),
  IFERROR(FILTER(SWIMMING!H175, LEN(SWIMMING!H175)), """"),
  IFERROR(FILTER(WTEN!H175, LEN(WTEN!H175)), """""&amp;"),
  IFERROR(FILTER(TF!H175, LEN(TF!H175)), """"),
  IFERROR(FILTER(WGOLF!H175, LEN(WGOLF!H175)), """"),
  IFERROR(FILTER(WBB!H175, LEN(WBB!H175)), """"),
  IFERROR(FILTER(MBB!H175, LEN(MBB!H175)), """"),
  IFERROR(FILTER(WLAX!H175, LEN(WLAX!H175)), """")"&amp;",
  IFERROR(FILTER(MLAX!H175, LEN(MLAX!H175)), """"),
  IFERROR(FILTER(SOFT!H175, LEN(SOFT!H175)), """"),
  IFERROR(FILTER(BASE!H175, LEN(BASE!H175)), """"),
  IFERROR(FILTER(ESPORTS!H175, LEN(ESPORTS!H175)), """")
)
"),"")</f>
        <v/>
      </c>
      <c r="I175" s="11" t="str">
        <f>IFERROR(__xludf.DUMMYFUNCTION("TEXTJOIN(
  CHAR(10) &amp; CHAR(10),
  TRUE,
  IFERROR(ARRAYFORMULA(TEXT(FILTER(WSO!F175, LEN(WSO!F175)), ""h:mm AM/PM"")), """"),
  IFERROR(ARRAYFORMULA(TEXT(FILTER(MSO!F175, LEN(MSO!F175)), ""h:mm AM/PM"")), """"),
  IFERROR(ARRAYFORMULA(TEXT(FILTER(FH!F175"&amp;", LEN(FH!F175)), ""h:mm AM/PM"")), """"),
  IFERROR(ARRAYFORMULA(TEXT(FILTER(MGOLF!F175, LEN(MGOLF!F175)), ""h:mm AM/PM"")), """"),
  IFERROR(ARRAYFORMULA(TEXT(FILTER(Football!F175, LEN(Football!F175)), ""h:mm AM/PM"")), """"),
  IFERROR(ARRAYFORMULA(TEXT"&amp;"(FILTER(WVB!F175, LEN(WVB!F175)), ""h:mm AM/PM"")), """"),
  IFERROR(ARRAYFORMULA(TEXT(FILTER(XC!F175, LEN(XC!F175)), ""h:mm AM/PM"")), """"),
  IFERROR(ARRAYFORMULA(TEXT(FILTER(SWIMMING!F175, LEN(SWIMMING!F175)), ""h:mm AM/PM"")), """"),
  IFERROR(ARRAYF"&amp;"ORMULA(TEXT(FILTER(WTEN!F175, LEN(WTEN!F175)), ""h:mm AM/PM"")), """"),
  IFERROR(ARRAYFORMULA(TEXT(FILTER(TF!F175, LEN(TF!F175)), ""h:mm AM/PM"")), """"),
  IFERROR(ARRAYFORMULA(TEXT(FILTER(WGOLF!F175, LEN(WGOLF!F175)), ""h:mm AM/PM"")), """"),
  IFERROR"&amp;"(ARRAYFORMULA(TEXT(FILTER(WBB!F175, LEN(WBB!F175)), ""h:mm AM/PM"")), """"),
  IFERROR(ARRAYFORMULA(TEXT(FILTER(MBB!F175, LEN(MBB!F175)), ""h:mm AM/PM"")), """"),
  IFERROR(ARRAYFORMULA(TEXT(FILTER(WLAX!F175, LEN(WLAX!F175)), ""h:mm AM/PM"")), """"),
  IF"&amp;"ERROR(ARRAYFORMULA(TEXT(FILTER(MLAX!F175, LEN(MLAX!F175)), ""h:mm AM/PM"")), """"),
  IFERROR(ARRAYFORMULA(TEXT(FILTER(SOFT!F175, LEN(SOFT!F175)), ""h:mm AM/PM"")), """"),
  IFERROR(ARRAYFORMULA(TEXT(FILTER(BASE!F175, LEN(BASE!F175)), ""h:mm AM/PM"")), """&amp;"""),
  IFERROR(ARRAYFORMULA(TEXT(FILTER(ESPORTS!F175, LEN(ESPORTS!F175)), ""h:mm AM/PM"")), """")
)
"),"")</f>
        <v/>
      </c>
      <c r="J175" s="12" t="str">
        <f>IFERROR(__xludf.DUMMYFUNCTION("IFERROR(
 TEXTJOIN(
   CHAR(10) &amp; CHAR(10),
   TRUE,
   FILTER(
     FLATTEN({
       WSO!P175;
       MSO!P175;
       FH!P175;
       MGOLF!P175;
       Football!P175;
       WVB!P175;
       XC!P175;
       SWIMMING!P175;
       WTEN!P175;
       TF!P1"&amp;"75;
       WGOLF!P175;
       WBB!P175;
       MBB!P175;
       WLAX!P175;
       MLAX!P175;
       SOFT!P175;
       BASE!P175;
       ESPORTS!P175
     }),
     (FLATTEN({
       WSO!P175;
       MSO!P175;
       FH!P175;
       MGOLF!P175;
       Footb"&amp;"all!P175;
       WVB!P175;
       XC!P175;
       SWIMMING!P175;
       WTEN!P175;
       TF!P175;
       WGOLF!P175;
       WBB!P175;
       MBB!P175;
       WLAX!P175;
       MLAX!P175;
       SOFT!P175;
       BASE!P175;
       ESPORTS!P175
     }) &lt;&gt; "&amp;""""") *
     (FLATTEN({
       WSO!P175;
       MSO!P175;
       FH!P175;
       MGOLF!P175;
       Football!P175;
       WVB!P175;
       XC!P175;
       SWIMMING!P175;
       WTEN!P175;
       TF!P175;
       WGOLF!P175;
       WBB!P175;
       MBB!P175"&amp;";
       WLAX!P175;
       MLAX!P175;
       SOFT!P175;
       BASE!P175;
       ESPORTS!P175
     }) &lt;&gt; ""Status"")
   )
 ),
 """"
)
"),"")</f>
        <v/>
      </c>
    </row>
    <row r="176" ht="22.5" customHeight="1">
      <c r="A176" s="6">
        <v>175.0</v>
      </c>
      <c r="B176" s="11"/>
      <c r="C176" s="7">
        <v>46409.0</v>
      </c>
      <c r="D176" s="8" t="str">
        <f t="shared" si="1"/>
        <v>Friday</v>
      </c>
      <c r="E176" s="9" t="str">
        <f>TEXTJOIN(
  CHAR(10) &amp; CHAR(10),
  TRUE,
  IFERROR(WSO!E176, ""),
  IFERROR(MSO!E176, ""),
  IFERROR(FH!E176, ""),
  IFERROR(MGOLF!E176, ""),
  IFERROR(Football!E176, ""),
  IFERROR(WVB!E176, ""),
  IFERROR(XC!E176, ""),
  IFERROR(SWIMMING!E176, ""),
  IFERROR(WTEN!E176, ""),
  IFERROR(TF!E176, ""),
  IFERROR(WGOLF!E176, ""),
  IFERROR(WBB!E176, ""),
  IFERROR(MBB!E176, ""),
  IFERROR(WLAX!E176, ""),
  IFERROR(MLAX!E176, ""),
  IFERROR(SOFT!E176, ""),
  IFERROR(BASE!E176, ""),
  IFERROR(ESPORTS!E176, "")
)
</f>
        <v/>
      </c>
      <c r="F176" s="10" t="str">
        <f>IFERROR(__xludf.DUMMYFUNCTION("TEXTJOIN(
  CHAR(10) &amp; CHAR(10),
  TRUE,
  IFERROR(TEXT(FILTER(WSO!F176, LEN(WSO!F176)), ""h:mm AM/PM""), """"),
  IFERROR(TEXT(FILTER(MSO!F176, LEN(MSO!F176)), ""h:mm AM/PM""), """"),
  IFERROR(TEXT(FILTER(FH!F176, LEN(FH!F176)), ""h:mm AM/PM""), """"),
"&amp;"  IFERROR(TEXT(FILTER(MGOLF!F176, LEN(MGOLF!F176)), ""h:mm AM/PM""), """"),
  IFERROR(TEXT(FILTER(Football!F176, LEN(Football!F176)), ""h:mm AM/PM""), """"),
  IFERROR(TEXT(FILTER(WVB!F176, LEN(WVB!F176)), ""h:mm AM/PM""), """"),
  IFERROR(TEXT(FILTER(XC!"&amp;"F176, LEN(XC!F176)), ""h:mm AM/PM""), """"),
  IFERROR(TEXT(FILTER(SWIMMING!F176, LEN(SWIMMING!F176)), ""h:mm AM/PM""), """"),
  IFERROR(TEXT(FILTER(WTEN!F176, LEN(WTEN!F176)), ""h:mm AM/PM""), """"),
  IFERROR(TEXT(FILTER(TF!F176, LEN(TF!F176)), ""h:mm A"&amp;"M/PM""), """"),
  IFERROR(TEXT(FILTER(WGOLF!F176, LEN(WGOLF!F176)), ""h:mm AM/PM""), """"),
  IFERROR(TEXT(FILTER(WBB!F176, LEN(WBB!F176)), ""h:mm AM/PM""), """"),
  IFERROR(TEXT(FILTER(MBB!F176, LEN(MBB!F176)), ""h:mm AM/PM""), """"),
  IFERROR(TEXT(FILT"&amp;"ER(WLAX!F176, LEN(WLAX!F176)), ""h:mm AM/PM""), """"),
  IFERROR(TEXT(FILTER(MLAX!F176, LEN(MLAX!F176)), ""h:mm AM/PM""), """"),
  IFERROR(TEXT(FILTER(SOFT!F176, LEN(SOFT!F176)), ""h:mm AM/PM""), """"),
  IFERROR(TEXT(FILTER(BASE!F176, LEN(BASE!F176)), """&amp;"h:mm AM/PM""), """"),
  IFERROR(TEXT(FILTER(ESPORTS!F176, LEN(ESPORTS!F176)), ""h:mm AM/PM""), """")
)
"),"")</f>
        <v/>
      </c>
      <c r="G176" s="11" t="str">
        <f>IFERROR(__xludf.DUMMYFUNCTION("TEXTJOIN(
  CHAR(10) &amp; CHAR(10),
  TRUE,
  IFERROR(FILTER(WSO!G176, LEN(WSO!G176)), """"),
  IFERROR(FILTER(MSO!G176, LEN(MSO!G176)), """"),
  IFERROR(FILTER(FH!G176, LEN(FH!G176)), """"),
  IFERROR(FILTER(MGOLF!G176, LEN(MGOLF!G176)), """"),
  IFERROR(FI"&amp;"LTER(Football!G176, LEN(Football!G176)), """"),
  IFERROR(FILTER(WVB!G176, LEN(WVB!G176)), """"),
  IFERROR(FILTER(XC!G176, LEN(XC!G176)), """"),
  IFERROR(FILTER(SWIMMING!G176, LEN(SWIMMING!G176)), """"),
  IFERROR(FILTER(WTEN!G176, LEN(WTEN!G176)), """""&amp;"),
  IFERROR(FILTER(TF!G176, LEN(TF!G176)), """"),
  IFERROR(FILTER(WGOLF!G176:G1000, LEN(WGOLF!G176)), """"),
  IFERROR(FILTER(WBB!G176, LEN(WBB!G176)), """"),
  IFERROR(FILTER(MBB!G176, LEN(MBB!G176)), """"),
  IFERROR(FILTER(WLAX!G176, LEN(WLAX!G176)),"&amp;" """"),
  IFERROR(FILTER(MLAX!G176, LEN(MLAX!G176)), """"),
  IFERROR(FILTER(SOFT!G176, LEN(SOFT!G176)), """"),
  IFERROR(FILTER(BASE!G176, LEN(BASE!G176)), """"),
  IFERROR(FILTER(ESPORTS!G176, LEN(ESPORTS!G176)), """")
)
"),"")</f>
        <v/>
      </c>
      <c r="H176" s="11" t="str">
        <f>IFERROR(__xludf.DUMMYFUNCTION("TEXTJOIN(
  CHAR(10) &amp; CHAR(10),
  TRUE,
  IFERROR(FILTER(WSO!H176, LEN(WSO!H176)), """"),
  IFERROR(FILTER(MSO!H176, LEN(MSO!H176)), """"),
  IFERROR(FILTER(FH!H176, LEN(FH!H176)), """"),
  IFERROR(FILTER(MGOLF!H176, LEN(MGOLF!H176)), """"),
  IFERROR(FI"&amp;"LTER(Football!H176, LEN(Football!H176)), """"),
  IFERROR(FILTER(WVB!H176, LEN(WVB!H176)), """"),
  IFERROR(FILTER(XC!H176, LEN(XC!H176)), """"),
  IFERROR(FILTER(SWIMMING!H176, LEN(SWIMMING!H176)), """"),
  IFERROR(FILTER(WTEN!H176, LEN(WTEN!H176)), """""&amp;"),
  IFERROR(FILTER(TF!H176, LEN(TF!H176)), """"),
  IFERROR(FILTER(WGOLF!H176, LEN(WGOLF!H176)), """"),
  IFERROR(FILTER(WBB!H176, LEN(WBB!H176)), """"),
  IFERROR(FILTER(MBB!H176, LEN(MBB!H176)), """"),
  IFERROR(FILTER(WLAX!H176, LEN(WLAX!H176)), """")"&amp;",
  IFERROR(FILTER(MLAX!H176, LEN(MLAX!H176)), """"),
  IFERROR(FILTER(SOFT!H176, LEN(SOFT!H176)), """"),
  IFERROR(FILTER(BASE!H176, LEN(BASE!H176)), """"),
  IFERROR(FILTER(ESPORTS!H176, LEN(ESPORTS!H176)), """")
)
"),"")</f>
        <v/>
      </c>
      <c r="I176" s="11" t="str">
        <f>IFERROR(__xludf.DUMMYFUNCTION("TEXTJOIN(
  CHAR(10) &amp; CHAR(10),
  TRUE,
  IFERROR(ARRAYFORMULA(TEXT(FILTER(WSO!F176, LEN(WSO!F176)), ""h:mm AM/PM"")), """"),
  IFERROR(ARRAYFORMULA(TEXT(FILTER(MSO!F176, LEN(MSO!F176)), ""h:mm AM/PM"")), """"),
  IFERROR(ARRAYFORMULA(TEXT(FILTER(FH!F176"&amp;", LEN(FH!F176)), ""h:mm AM/PM"")), """"),
  IFERROR(ARRAYFORMULA(TEXT(FILTER(MGOLF!F176, LEN(MGOLF!F176)), ""h:mm AM/PM"")), """"),
  IFERROR(ARRAYFORMULA(TEXT(FILTER(Football!F176, LEN(Football!F176)), ""h:mm AM/PM"")), """"),
  IFERROR(ARRAYFORMULA(TEXT"&amp;"(FILTER(WVB!F176, LEN(WVB!F176)), ""h:mm AM/PM"")), """"),
  IFERROR(ARRAYFORMULA(TEXT(FILTER(XC!F176, LEN(XC!F176)), ""h:mm AM/PM"")), """"),
  IFERROR(ARRAYFORMULA(TEXT(FILTER(SWIMMING!F176, LEN(SWIMMING!F176)), ""h:mm AM/PM"")), """"),
  IFERROR(ARRAYF"&amp;"ORMULA(TEXT(FILTER(WTEN!F176, LEN(WTEN!F176)), ""h:mm AM/PM"")), """"),
  IFERROR(ARRAYFORMULA(TEXT(FILTER(TF!F176, LEN(TF!F176)), ""h:mm AM/PM"")), """"),
  IFERROR(ARRAYFORMULA(TEXT(FILTER(WGOLF!F176, LEN(WGOLF!F176)), ""h:mm AM/PM"")), """"),
  IFERROR"&amp;"(ARRAYFORMULA(TEXT(FILTER(WBB!F176, LEN(WBB!F176)), ""h:mm AM/PM"")), """"),
  IFERROR(ARRAYFORMULA(TEXT(FILTER(MBB!F176, LEN(MBB!F176)), ""h:mm AM/PM"")), """"),
  IFERROR(ARRAYFORMULA(TEXT(FILTER(WLAX!F176, LEN(WLAX!F176)), ""h:mm AM/PM"")), """"),
  IF"&amp;"ERROR(ARRAYFORMULA(TEXT(FILTER(MLAX!F176, LEN(MLAX!F176)), ""h:mm AM/PM"")), """"),
  IFERROR(ARRAYFORMULA(TEXT(FILTER(SOFT!F176, LEN(SOFT!F176)), ""h:mm AM/PM"")), """"),
  IFERROR(ARRAYFORMULA(TEXT(FILTER(BASE!F176, LEN(BASE!F176)), ""h:mm AM/PM"")), """&amp;"""),
  IFERROR(ARRAYFORMULA(TEXT(FILTER(ESPORTS!F176, LEN(ESPORTS!F176)), ""h:mm AM/PM"")), """")
)
"),"")</f>
        <v/>
      </c>
      <c r="J176" s="12" t="str">
        <f>IFERROR(__xludf.DUMMYFUNCTION("IFERROR(
 TEXTJOIN(
   CHAR(10) &amp; CHAR(10),
   TRUE,
   FILTER(
     FLATTEN({
       WSO!P176;
       MSO!P176;
       FH!P176;
       MGOLF!P176;
       Football!P176;
       WVB!P176;
       XC!P176;
       SWIMMING!P176;
       WTEN!P176;
       TF!P1"&amp;"76;
       WGOLF!P176;
       WBB!P176;
       MBB!P176;
       WLAX!P176;
       MLAX!P176;
       SOFT!P176;
       BASE!P176;
       ESPORTS!P176
     }),
     (FLATTEN({
       WSO!P176;
       MSO!P176;
       FH!P176;
       MGOLF!P176;
       Footb"&amp;"all!P176;
       WVB!P176;
       XC!P176;
       SWIMMING!P176;
       WTEN!P176;
       TF!P176;
       WGOLF!P176;
       WBB!P176;
       MBB!P176;
       WLAX!P176;
       MLAX!P176;
       SOFT!P176;
       BASE!P176;
       ESPORTS!P176
     }) &lt;&gt; "&amp;""""") *
     (FLATTEN({
       WSO!P176;
       MSO!P176;
       FH!P176;
       MGOLF!P176;
       Football!P176;
       WVB!P176;
       XC!P176;
       SWIMMING!P176;
       WTEN!P176;
       TF!P176;
       WGOLF!P176;
       WBB!P176;
       MBB!P176"&amp;";
       WLAX!P176;
       MLAX!P176;
       SOFT!P176;
       BASE!P176;
       ESPORTS!P176
     }) &lt;&gt; ""Status"")
   )
 ),
 """"
)
"),"")</f>
        <v/>
      </c>
    </row>
    <row r="177" ht="22.5" customHeight="1">
      <c r="A177" s="6">
        <v>176.0</v>
      </c>
      <c r="B177" s="11"/>
      <c r="C177" s="7">
        <v>46410.0</v>
      </c>
      <c r="D177" s="8" t="str">
        <f t="shared" si="1"/>
        <v>Saturday</v>
      </c>
      <c r="E177" s="9" t="str">
        <f>TEXTJOIN(
  CHAR(10) &amp; CHAR(10),
  TRUE,
  IFERROR(WSO!E177, ""),
  IFERROR(MSO!E177, ""),
  IFERROR(FH!E177, ""),
  IFERROR(MGOLF!E177, ""),
  IFERROR(Football!E177, ""),
  IFERROR(WVB!E177, ""),
  IFERROR(XC!E177, ""),
  IFERROR(SWIMMING!E177, ""),
  IFERROR(WTEN!E177, ""),
  IFERROR(TF!E177, ""),
  IFERROR(WGOLF!E177, ""),
  IFERROR(WBB!E177, ""),
  IFERROR(MBB!E177, ""),
  IFERROR(WLAX!E177, ""),
  IFERROR(MLAX!E177, ""),
  IFERROR(SOFT!E177, ""),
  IFERROR(BASE!E177, ""),
  IFERROR(ESPORTS!E177, "")
)
</f>
        <v/>
      </c>
      <c r="F177" s="10" t="str">
        <f>IFERROR(__xludf.DUMMYFUNCTION("TEXTJOIN(
  CHAR(10) &amp; CHAR(10),
  TRUE,
  IFERROR(TEXT(FILTER(WSO!F177, LEN(WSO!F177)), ""h:mm AM/PM""), """"),
  IFERROR(TEXT(FILTER(MSO!F177, LEN(MSO!F177)), ""h:mm AM/PM""), """"),
  IFERROR(TEXT(FILTER(FH!F177, LEN(FH!F177)), ""h:mm AM/PM""), """"),
"&amp;"  IFERROR(TEXT(FILTER(MGOLF!F177, LEN(MGOLF!F177)), ""h:mm AM/PM""), """"),
  IFERROR(TEXT(FILTER(Football!F177, LEN(Football!F177)), ""h:mm AM/PM""), """"),
  IFERROR(TEXT(FILTER(WVB!F177, LEN(WVB!F177)), ""h:mm AM/PM""), """"),
  IFERROR(TEXT(FILTER(XC!"&amp;"F177, LEN(XC!F177)), ""h:mm AM/PM""), """"),
  IFERROR(TEXT(FILTER(SWIMMING!F177, LEN(SWIMMING!F177)), ""h:mm AM/PM""), """"),
  IFERROR(TEXT(FILTER(WTEN!F177, LEN(WTEN!F177)), ""h:mm AM/PM""), """"),
  IFERROR(TEXT(FILTER(TF!F177, LEN(TF!F177)), ""h:mm A"&amp;"M/PM""), """"),
  IFERROR(TEXT(FILTER(WGOLF!F177, LEN(WGOLF!F177)), ""h:mm AM/PM""), """"),
  IFERROR(TEXT(FILTER(WBB!F177, LEN(WBB!F177)), ""h:mm AM/PM""), """"),
  IFERROR(TEXT(FILTER(MBB!F177, LEN(MBB!F177)), ""h:mm AM/PM""), """"),
  IFERROR(TEXT(FILT"&amp;"ER(WLAX!F177, LEN(WLAX!F177)), ""h:mm AM/PM""), """"),
  IFERROR(TEXT(FILTER(MLAX!F177, LEN(MLAX!F177)), ""h:mm AM/PM""), """"),
  IFERROR(TEXT(FILTER(SOFT!F177, LEN(SOFT!F177)), ""h:mm AM/PM""), """"),
  IFERROR(TEXT(FILTER(BASE!F177, LEN(BASE!F177)), """&amp;"h:mm AM/PM""), """"),
  IFERROR(TEXT(FILTER(ESPORTS!F177, LEN(ESPORTS!F177)), ""h:mm AM/PM""), """")
)
"),"")</f>
        <v/>
      </c>
      <c r="G177" s="11" t="str">
        <f>IFERROR(__xludf.DUMMYFUNCTION("TEXTJOIN(
  CHAR(10) &amp; CHAR(10),
  TRUE,
  IFERROR(FILTER(WSO!G177, LEN(WSO!G177)), """"),
  IFERROR(FILTER(MSO!G177, LEN(MSO!G177)), """"),
  IFERROR(FILTER(FH!G177, LEN(FH!G177)), """"),
  IFERROR(FILTER(MGOLF!G177, LEN(MGOLF!G177)), """"),
  IFERROR(FI"&amp;"LTER(Football!G177, LEN(Football!G177)), """"),
  IFERROR(FILTER(WVB!G177, LEN(WVB!G177)), """"),
  IFERROR(FILTER(XC!G177, LEN(XC!G177)), """"),
  IFERROR(FILTER(SWIMMING!G177, LEN(SWIMMING!G177)), """"),
  IFERROR(FILTER(WTEN!G177, LEN(WTEN!G177)), """""&amp;"),
  IFERROR(FILTER(TF!G177, LEN(TF!G177)), """"),
  IFERROR(FILTER(WGOLF!G177:G1000, LEN(WGOLF!G177)), """"),
  IFERROR(FILTER(WBB!G177, LEN(WBB!G177)), """"),
  IFERROR(FILTER(MBB!G177, LEN(MBB!G177)), """"),
  IFERROR(FILTER(WLAX!G177, LEN(WLAX!G177)),"&amp;" """"),
  IFERROR(FILTER(MLAX!G177, LEN(MLAX!G177)), """"),
  IFERROR(FILTER(SOFT!G177, LEN(SOFT!G177)), """"),
  IFERROR(FILTER(BASE!G177, LEN(BASE!G177)), """"),
  IFERROR(FILTER(ESPORTS!G177, LEN(ESPORTS!G177)), """")
)
"),"")</f>
        <v/>
      </c>
      <c r="H177" s="11" t="str">
        <f>IFERROR(__xludf.DUMMYFUNCTION("TEXTJOIN(
  CHAR(10) &amp; CHAR(10),
  TRUE,
  IFERROR(FILTER(WSO!H177, LEN(WSO!H177)), """"),
  IFERROR(FILTER(MSO!H177, LEN(MSO!H177)), """"),
  IFERROR(FILTER(FH!H177, LEN(FH!H177)), """"),
  IFERROR(FILTER(MGOLF!H177, LEN(MGOLF!H177)), """"),
  IFERROR(FI"&amp;"LTER(Football!H177, LEN(Football!H177)), """"),
  IFERROR(FILTER(WVB!H177, LEN(WVB!H177)), """"),
  IFERROR(FILTER(XC!H177, LEN(XC!H177)), """"),
  IFERROR(FILTER(SWIMMING!H177, LEN(SWIMMING!H177)), """"),
  IFERROR(FILTER(WTEN!H177, LEN(WTEN!H177)), """""&amp;"),
  IFERROR(FILTER(TF!H177, LEN(TF!H177)), """"),
  IFERROR(FILTER(WGOLF!H177, LEN(WGOLF!H177)), """"),
  IFERROR(FILTER(WBB!H177, LEN(WBB!H177)), """"),
  IFERROR(FILTER(MBB!H177, LEN(MBB!H177)), """"),
  IFERROR(FILTER(WLAX!H177, LEN(WLAX!H177)), """")"&amp;",
  IFERROR(FILTER(MLAX!H177, LEN(MLAX!H177)), """"),
  IFERROR(FILTER(SOFT!H177, LEN(SOFT!H177)), """"),
  IFERROR(FILTER(BASE!H177, LEN(BASE!H177)), """"),
  IFERROR(FILTER(ESPORTS!H177, LEN(ESPORTS!H177)), """")
)
"),"")</f>
        <v/>
      </c>
      <c r="I177" s="11" t="str">
        <f>IFERROR(__xludf.DUMMYFUNCTION("TEXTJOIN(
  CHAR(10) &amp; CHAR(10),
  TRUE,
  IFERROR(ARRAYFORMULA(TEXT(FILTER(WSO!F177, LEN(WSO!F177)), ""h:mm AM/PM"")), """"),
  IFERROR(ARRAYFORMULA(TEXT(FILTER(MSO!F177, LEN(MSO!F177)), ""h:mm AM/PM"")), """"),
  IFERROR(ARRAYFORMULA(TEXT(FILTER(FH!F177"&amp;", LEN(FH!F177)), ""h:mm AM/PM"")), """"),
  IFERROR(ARRAYFORMULA(TEXT(FILTER(MGOLF!F177, LEN(MGOLF!F177)), ""h:mm AM/PM"")), """"),
  IFERROR(ARRAYFORMULA(TEXT(FILTER(Football!F177, LEN(Football!F177)), ""h:mm AM/PM"")), """"),
  IFERROR(ARRAYFORMULA(TEXT"&amp;"(FILTER(WVB!F177, LEN(WVB!F177)), ""h:mm AM/PM"")), """"),
  IFERROR(ARRAYFORMULA(TEXT(FILTER(XC!F177, LEN(XC!F177)), ""h:mm AM/PM"")), """"),
  IFERROR(ARRAYFORMULA(TEXT(FILTER(SWIMMING!F177, LEN(SWIMMING!F177)), ""h:mm AM/PM"")), """"),
  IFERROR(ARRAYF"&amp;"ORMULA(TEXT(FILTER(WTEN!F177, LEN(WTEN!F177)), ""h:mm AM/PM"")), """"),
  IFERROR(ARRAYFORMULA(TEXT(FILTER(TF!F177, LEN(TF!F177)), ""h:mm AM/PM"")), """"),
  IFERROR(ARRAYFORMULA(TEXT(FILTER(WGOLF!F177, LEN(WGOLF!F177)), ""h:mm AM/PM"")), """"),
  IFERROR"&amp;"(ARRAYFORMULA(TEXT(FILTER(WBB!F177, LEN(WBB!F177)), ""h:mm AM/PM"")), """"),
  IFERROR(ARRAYFORMULA(TEXT(FILTER(MBB!F177, LEN(MBB!F177)), ""h:mm AM/PM"")), """"),
  IFERROR(ARRAYFORMULA(TEXT(FILTER(WLAX!F177, LEN(WLAX!F177)), ""h:mm AM/PM"")), """"),
  IF"&amp;"ERROR(ARRAYFORMULA(TEXT(FILTER(MLAX!F177, LEN(MLAX!F177)), ""h:mm AM/PM"")), """"),
  IFERROR(ARRAYFORMULA(TEXT(FILTER(SOFT!F177, LEN(SOFT!F177)), ""h:mm AM/PM"")), """"),
  IFERROR(ARRAYFORMULA(TEXT(FILTER(BASE!F177, LEN(BASE!F177)), ""h:mm AM/PM"")), """&amp;"""),
  IFERROR(ARRAYFORMULA(TEXT(FILTER(ESPORTS!F177, LEN(ESPORTS!F177)), ""h:mm AM/PM"")), """")
)
"),"")</f>
        <v/>
      </c>
      <c r="J177" s="12" t="str">
        <f>IFERROR(__xludf.DUMMYFUNCTION("IFERROR(
 TEXTJOIN(
   CHAR(10) &amp; CHAR(10),
   TRUE,
   FILTER(
     FLATTEN({
       WSO!P177;
       MSO!P177;
       FH!P177;
       MGOLF!P177;
       Football!P177;
       WVB!P177;
       XC!P177;
       SWIMMING!P177;
       WTEN!P177;
       TF!P1"&amp;"77;
       WGOLF!P177;
       WBB!P177;
       MBB!P177;
       WLAX!P177;
       MLAX!P177;
       SOFT!P177;
       BASE!P177;
       ESPORTS!P177
     }),
     (FLATTEN({
       WSO!P177;
       MSO!P177;
       FH!P177;
       MGOLF!P177;
       Footb"&amp;"all!P177;
       WVB!P177;
       XC!P177;
       SWIMMING!P177;
       WTEN!P177;
       TF!P177;
       WGOLF!P177;
       WBB!P177;
       MBB!P177;
       WLAX!P177;
       MLAX!P177;
       SOFT!P177;
       BASE!P177;
       ESPORTS!P177
     }) &lt;&gt; "&amp;""""") *
     (FLATTEN({
       WSO!P177;
       MSO!P177;
       FH!P177;
       MGOLF!P177;
       Football!P177;
       WVB!P177;
       XC!P177;
       SWIMMING!P177;
       WTEN!P177;
       TF!P177;
       WGOLF!P177;
       WBB!P177;
       MBB!P177"&amp;";
       WLAX!P177;
       MLAX!P177;
       SOFT!P177;
       BASE!P177;
       ESPORTS!P177
     }) &lt;&gt; ""Status"")
   )
 ),
 """"
)
"),"")</f>
        <v/>
      </c>
    </row>
    <row r="178" ht="22.5" customHeight="1">
      <c r="A178" s="6">
        <v>177.0</v>
      </c>
      <c r="B178" s="11"/>
      <c r="C178" s="7">
        <v>46411.0</v>
      </c>
      <c r="D178" s="8" t="str">
        <f t="shared" si="1"/>
        <v>Sunday</v>
      </c>
      <c r="E178" s="9" t="str">
        <f>TEXTJOIN(
  CHAR(10) &amp; CHAR(10),
  TRUE,
  IFERROR(WSO!E178, ""),
  IFERROR(MSO!E178, ""),
  IFERROR(FH!E178, ""),
  IFERROR(MGOLF!E178, ""),
  IFERROR(Football!E178, ""),
  IFERROR(WVB!E178, ""),
  IFERROR(XC!E178, ""),
  IFERROR(SWIMMING!E178, ""),
  IFERROR(WTEN!E178, ""),
  IFERROR(TF!E178, ""),
  IFERROR(WGOLF!E178, ""),
  IFERROR(WBB!E178, ""),
  IFERROR(MBB!E178, ""),
  IFERROR(WLAX!E178, ""),
  IFERROR(MLAX!E178, ""),
  IFERROR(SOFT!E178, ""),
  IFERROR(BASE!E178, ""),
  IFERROR(ESPORTS!E178, "")
)
</f>
        <v/>
      </c>
      <c r="F178" s="10" t="str">
        <f>IFERROR(__xludf.DUMMYFUNCTION("TEXTJOIN(
  CHAR(10) &amp; CHAR(10),
  TRUE,
  IFERROR(TEXT(FILTER(WSO!F178, LEN(WSO!F178)), ""h:mm AM/PM""), """"),
  IFERROR(TEXT(FILTER(MSO!F178, LEN(MSO!F178)), ""h:mm AM/PM""), """"),
  IFERROR(TEXT(FILTER(FH!F178, LEN(FH!F178)), ""h:mm AM/PM""), """"),
"&amp;"  IFERROR(TEXT(FILTER(MGOLF!F178, LEN(MGOLF!F178)), ""h:mm AM/PM""), """"),
  IFERROR(TEXT(FILTER(Football!F178, LEN(Football!F178)), ""h:mm AM/PM""), """"),
  IFERROR(TEXT(FILTER(WVB!F178, LEN(WVB!F178)), ""h:mm AM/PM""), """"),
  IFERROR(TEXT(FILTER(XC!"&amp;"F178, LEN(XC!F178)), ""h:mm AM/PM""), """"),
  IFERROR(TEXT(FILTER(SWIMMING!F178, LEN(SWIMMING!F178)), ""h:mm AM/PM""), """"),
  IFERROR(TEXT(FILTER(WTEN!F178, LEN(WTEN!F178)), ""h:mm AM/PM""), """"),
  IFERROR(TEXT(FILTER(TF!F178, LEN(TF!F178)), ""h:mm A"&amp;"M/PM""), """"),
  IFERROR(TEXT(FILTER(WGOLF!F178, LEN(WGOLF!F178)), ""h:mm AM/PM""), """"),
  IFERROR(TEXT(FILTER(WBB!F178, LEN(WBB!F178)), ""h:mm AM/PM""), """"),
  IFERROR(TEXT(FILTER(MBB!F178, LEN(MBB!F178)), ""h:mm AM/PM""), """"),
  IFERROR(TEXT(FILT"&amp;"ER(WLAX!F178, LEN(WLAX!F178)), ""h:mm AM/PM""), """"),
  IFERROR(TEXT(FILTER(MLAX!F178, LEN(MLAX!F178)), ""h:mm AM/PM""), """"),
  IFERROR(TEXT(FILTER(SOFT!F178, LEN(SOFT!F178)), ""h:mm AM/PM""), """"),
  IFERROR(TEXT(FILTER(BASE!F178, LEN(BASE!F178)), """&amp;"h:mm AM/PM""), """"),
  IFERROR(TEXT(FILTER(ESPORTS!F178, LEN(ESPORTS!F178)), ""h:mm AM/PM""), """")
)
"),"")</f>
        <v/>
      </c>
      <c r="G178" s="11" t="str">
        <f>IFERROR(__xludf.DUMMYFUNCTION("TEXTJOIN(
  CHAR(10) &amp; CHAR(10),
  TRUE,
  IFERROR(FILTER(WSO!G178, LEN(WSO!G178)), """"),
  IFERROR(FILTER(MSO!G178, LEN(MSO!G178)), """"),
  IFERROR(FILTER(FH!G178, LEN(FH!G178)), """"),
  IFERROR(FILTER(MGOLF!G178, LEN(MGOLF!G178)), """"),
  IFERROR(FI"&amp;"LTER(Football!G178, LEN(Football!G178)), """"),
  IFERROR(FILTER(WVB!G178, LEN(WVB!G178)), """"),
  IFERROR(FILTER(XC!G178, LEN(XC!G178)), """"),
  IFERROR(FILTER(SWIMMING!G178, LEN(SWIMMING!G178)), """"),
  IFERROR(FILTER(WTEN!G178, LEN(WTEN!G178)), """""&amp;"),
  IFERROR(FILTER(TF!G178, LEN(TF!G178)), """"),
  IFERROR(FILTER(WGOLF!G178:G1000, LEN(WGOLF!G178)), """"),
  IFERROR(FILTER(WBB!G178, LEN(WBB!G178)), """"),
  IFERROR(FILTER(MBB!G178, LEN(MBB!G178)), """"),
  IFERROR(FILTER(WLAX!G178, LEN(WLAX!G178)),"&amp;" """"),
  IFERROR(FILTER(MLAX!G178, LEN(MLAX!G178)), """"),
  IFERROR(FILTER(SOFT!G178, LEN(SOFT!G178)), """"),
  IFERROR(FILTER(BASE!G178, LEN(BASE!G178)), """"),
  IFERROR(FILTER(ESPORTS!G178, LEN(ESPORTS!G178)), """")
)
"),"")</f>
        <v/>
      </c>
      <c r="H178" s="11" t="str">
        <f>IFERROR(__xludf.DUMMYFUNCTION("TEXTJOIN(
  CHAR(10) &amp; CHAR(10),
  TRUE,
  IFERROR(FILTER(WSO!H178, LEN(WSO!H178)), """"),
  IFERROR(FILTER(MSO!H178, LEN(MSO!H178)), """"),
  IFERROR(FILTER(FH!H178, LEN(FH!H178)), """"),
  IFERROR(FILTER(MGOLF!H178, LEN(MGOLF!H178)), """"),
  IFERROR(FI"&amp;"LTER(Football!H178, LEN(Football!H178)), """"),
  IFERROR(FILTER(WVB!H178, LEN(WVB!H178)), """"),
  IFERROR(FILTER(XC!H178, LEN(XC!H178)), """"),
  IFERROR(FILTER(SWIMMING!H178, LEN(SWIMMING!H178)), """"),
  IFERROR(FILTER(WTEN!H178, LEN(WTEN!H178)), """""&amp;"),
  IFERROR(FILTER(TF!H178, LEN(TF!H178)), """"),
  IFERROR(FILTER(WGOLF!H178, LEN(WGOLF!H178)), """"),
  IFERROR(FILTER(WBB!H178, LEN(WBB!H178)), """"),
  IFERROR(FILTER(MBB!H178, LEN(MBB!H178)), """"),
  IFERROR(FILTER(WLAX!H178, LEN(WLAX!H178)), """")"&amp;",
  IFERROR(FILTER(MLAX!H178, LEN(MLAX!H178)), """"),
  IFERROR(FILTER(SOFT!H178, LEN(SOFT!H178)), """"),
  IFERROR(FILTER(BASE!H178, LEN(BASE!H178)), """"),
  IFERROR(FILTER(ESPORTS!H178, LEN(ESPORTS!H178)), """")
)
"),"")</f>
        <v/>
      </c>
      <c r="I178" s="11" t="str">
        <f>IFERROR(__xludf.DUMMYFUNCTION("TEXTJOIN(
  CHAR(10) &amp; CHAR(10),
  TRUE,
  IFERROR(ARRAYFORMULA(TEXT(FILTER(WSO!F178, LEN(WSO!F178)), ""h:mm AM/PM"")), """"),
  IFERROR(ARRAYFORMULA(TEXT(FILTER(MSO!F178, LEN(MSO!F178)), ""h:mm AM/PM"")), """"),
  IFERROR(ARRAYFORMULA(TEXT(FILTER(FH!F178"&amp;", LEN(FH!F178)), ""h:mm AM/PM"")), """"),
  IFERROR(ARRAYFORMULA(TEXT(FILTER(MGOLF!F178, LEN(MGOLF!F178)), ""h:mm AM/PM"")), """"),
  IFERROR(ARRAYFORMULA(TEXT(FILTER(Football!F178, LEN(Football!F178)), ""h:mm AM/PM"")), """"),
  IFERROR(ARRAYFORMULA(TEXT"&amp;"(FILTER(WVB!F178, LEN(WVB!F178)), ""h:mm AM/PM"")), """"),
  IFERROR(ARRAYFORMULA(TEXT(FILTER(XC!F178, LEN(XC!F178)), ""h:mm AM/PM"")), """"),
  IFERROR(ARRAYFORMULA(TEXT(FILTER(SWIMMING!F178, LEN(SWIMMING!F178)), ""h:mm AM/PM"")), """"),
  IFERROR(ARRAYF"&amp;"ORMULA(TEXT(FILTER(WTEN!F178, LEN(WTEN!F178)), ""h:mm AM/PM"")), """"),
  IFERROR(ARRAYFORMULA(TEXT(FILTER(TF!F178, LEN(TF!F178)), ""h:mm AM/PM"")), """"),
  IFERROR(ARRAYFORMULA(TEXT(FILTER(WGOLF!F178, LEN(WGOLF!F178)), ""h:mm AM/PM"")), """"),
  IFERROR"&amp;"(ARRAYFORMULA(TEXT(FILTER(WBB!F178, LEN(WBB!F178)), ""h:mm AM/PM"")), """"),
  IFERROR(ARRAYFORMULA(TEXT(FILTER(MBB!F178, LEN(MBB!F178)), ""h:mm AM/PM"")), """"),
  IFERROR(ARRAYFORMULA(TEXT(FILTER(WLAX!F178, LEN(WLAX!F178)), ""h:mm AM/PM"")), """"),
  IF"&amp;"ERROR(ARRAYFORMULA(TEXT(FILTER(MLAX!F178, LEN(MLAX!F178)), ""h:mm AM/PM"")), """"),
  IFERROR(ARRAYFORMULA(TEXT(FILTER(SOFT!F178, LEN(SOFT!F178)), ""h:mm AM/PM"")), """"),
  IFERROR(ARRAYFORMULA(TEXT(FILTER(BASE!F178, LEN(BASE!F178)), ""h:mm AM/PM"")), """&amp;"""),
  IFERROR(ARRAYFORMULA(TEXT(FILTER(ESPORTS!F178, LEN(ESPORTS!F178)), ""h:mm AM/PM"")), """")
)
"),"")</f>
        <v/>
      </c>
      <c r="J178" s="12" t="str">
        <f>IFERROR(__xludf.DUMMYFUNCTION("IFERROR(
 TEXTJOIN(
   CHAR(10) &amp; CHAR(10),
   TRUE,
   FILTER(
     FLATTEN({
       WSO!P178;
       MSO!P178;
       FH!P178;
       MGOLF!P178;
       Football!P178;
       WVB!P178;
       XC!P178;
       SWIMMING!P178;
       WTEN!P178;
       TF!P1"&amp;"78;
       WGOLF!P178;
       WBB!P178;
       MBB!P178;
       WLAX!P178;
       MLAX!P178;
       SOFT!P178;
       BASE!P178;
       ESPORTS!P178
     }),
     (FLATTEN({
       WSO!P178;
       MSO!P178;
       FH!P178;
       MGOLF!P178;
       Footb"&amp;"all!P178;
       WVB!P178;
       XC!P178;
       SWIMMING!P178;
       WTEN!P178;
       TF!P178;
       WGOLF!P178;
       WBB!P178;
       MBB!P178;
       WLAX!P178;
       MLAX!P178;
       SOFT!P178;
       BASE!P178;
       ESPORTS!P178
     }) &lt;&gt; "&amp;""""") *
     (FLATTEN({
       WSO!P178;
       MSO!P178;
       FH!P178;
       MGOLF!P178;
       Football!P178;
       WVB!P178;
       XC!P178;
       SWIMMING!P178;
       WTEN!P178;
       TF!P178;
       WGOLF!P178;
       WBB!P178;
       MBB!P178"&amp;";
       WLAX!P178;
       MLAX!P178;
       SOFT!P178;
       BASE!P178;
       ESPORTS!P178
     }) &lt;&gt; ""Status"")
   )
 ),
 """"
)
"),"")</f>
        <v/>
      </c>
    </row>
    <row r="179" ht="22.5" customHeight="1">
      <c r="A179" s="6">
        <v>178.0</v>
      </c>
      <c r="B179" s="11"/>
      <c r="C179" s="7">
        <v>46412.0</v>
      </c>
      <c r="D179" s="8" t="str">
        <f t="shared" si="1"/>
        <v>Monday</v>
      </c>
      <c r="E179" s="9" t="str">
        <f>TEXTJOIN(
  CHAR(10) &amp; CHAR(10),
  TRUE,
  IFERROR(WSO!E179, ""),
  IFERROR(MSO!E179, ""),
  IFERROR(FH!E179, ""),
  IFERROR(MGOLF!E179, ""),
  IFERROR(Football!E179, ""),
  IFERROR(WVB!E179, ""),
  IFERROR(XC!E179, ""),
  IFERROR(SWIMMING!E179, ""),
  IFERROR(WTEN!E179, ""),
  IFERROR(TF!E179, ""),
  IFERROR(WGOLF!E179, ""),
  IFERROR(WBB!E179, ""),
  IFERROR(MBB!E179, ""),
  IFERROR(WLAX!E179, ""),
  IFERROR(MLAX!E179, ""),
  IFERROR(SOFT!E179, ""),
  IFERROR(BASE!E179, ""),
  IFERROR(ESPORTS!E179, "")
)
</f>
        <v/>
      </c>
      <c r="F179" s="10" t="str">
        <f>IFERROR(__xludf.DUMMYFUNCTION("TEXTJOIN(
  CHAR(10) &amp; CHAR(10),
  TRUE,
  IFERROR(TEXT(FILTER(WSO!F179, LEN(WSO!F179)), ""h:mm AM/PM""), """"),
  IFERROR(TEXT(FILTER(MSO!F179, LEN(MSO!F179)), ""h:mm AM/PM""), """"),
  IFERROR(TEXT(FILTER(FH!F179, LEN(FH!F179)), ""h:mm AM/PM""), """"),
"&amp;"  IFERROR(TEXT(FILTER(MGOLF!F179, LEN(MGOLF!F179)), ""h:mm AM/PM""), """"),
  IFERROR(TEXT(FILTER(Football!F179, LEN(Football!F179)), ""h:mm AM/PM""), """"),
  IFERROR(TEXT(FILTER(WVB!F179, LEN(WVB!F179)), ""h:mm AM/PM""), """"),
  IFERROR(TEXT(FILTER(XC!"&amp;"F179, LEN(XC!F179)), ""h:mm AM/PM""), """"),
  IFERROR(TEXT(FILTER(SWIMMING!F179, LEN(SWIMMING!F179)), ""h:mm AM/PM""), """"),
  IFERROR(TEXT(FILTER(WTEN!F179, LEN(WTEN!F179)), ""h:mm AM/PM""), """"),
  IFERROR(TEXT(FILTER(TF!F179, LEN(TF!F179)), ""h:mm A"&amp;"M/PM""), """"),
  IFERROR(TEXT(FILTER(WGOLF!F179, LEN(WGOLF!F179)), ""h:mm AM/PM""), """"),
  IFERROR(TEXT(FILTER(WBB!F179, LEN(WBB!F179)), ""h:mm AM/PM""), """"),
  IFERROR(TEXT(FILTER(MBB!F179, LEN(MBB!F179)), ""h:mm AM/PM""), """"),
  IFERROR(TEXT(FILT"&amp;"ER(WLAX!F179, LEN(WLAX!F179)), ""h:mm AM/PM""), """"),
  IFERROR(TEXT(FILTER(MLAX!F179, LEN(MLAX!F179)), ""h:mm AM/PM""), """"),
  IFERROR(TEXT(FILTER(SOFT!F179, LEN(SOFT!F179)), ""h:mm AM/PM""), """"),
  IFERROR(TEXT(FILTER(BASE!F179, LEN(BASE!F179)), """&amp;"h:mm AM/PM""), """"),
  IFERROR(TEXT(FILTER(ESPORTS!F179, LEN(ESPORTS!F179)), ""h:mm AM/PM""), """")
)
"),"")</f>
        <v/>
      </c>
      <c r="G179" s="11" t="str">
        <f>IFERROR(__xludf.DUMMYFUNCTION("TEXTJOIN(
  CHAR(10) &amp; CHAR(10),
  TRUE,
  IFERROR(FILTER(WSO!G179, LEN(WSO!G179)), """"),
  IFERROR(FILTER(MSO!G179, LEN(MSO!G179)), """"),
  IFERROR(FILTER(FH!G179, LEN(FH!G179)), """"),
  IFERROR(FILTER(MGOLF!G179, LEN(MGOLF!G179)), """"),
  IFERROR(FI"&amp;"LTER(Football!G179, LEN(Football!G179)), """"),
  IFERROR(FILTER(WVB!G179, LEN(WVB!G179)), """"),
  IFERROR(FILTER(XC!G179, LEN(XC!G179)), """"),
  IFERROR(FILTER(SWIMMING!G179, LEN(SWIMMING!G179)), """"),
  IFERROR(FILTER(WTEN!G179, LEN(WTEN!G179)), """""&amp;"),
  IFERROR(FILTER(TF!G179, LEN(TF!G179)), """"),
  IFERROR(FILTER(WGOLF!G179:G1000, LEN(WGOLF!G179)), """"),
  IFERROR(FILTER(WBB!G179, LEN(WBB!G179)), """"),
  IFERROR(FILTER(MBB!G179, LEN(MBB!G179)), """"),
  IFERROR(FILTER(WLAX!G179, LEN(WLAX!G179)),"&amp;" """"),
  IFERROR(FILTER(MLAX!G179, LEN(MLAX!G179)), """"),
  IFERROR(FILTER(SOFT!G179, LEN(SOFT!G179)), """"),
  IFERROR(FILTER(BASE!G179, LEN(BASE!G179)), """"),
  IFERROR(FILTER(ESPORTS!G179, LEN(ESPORTS!G179)), """")
)
"),"")</f>
        <v/>
      </c>
      <c r="H179" s="11" t="str">
        <f>IFERROR(__xludf.DUMMYFUNCTION("TEXTJOIN(
  CHAR(10) &amp; CHAR(10),
  TRUE,
  IFERROR(FILTER(WSO!H179, LEN(WSO!H179)), """"),
  IFERROR(FILTER(MSO!H179, LEN(MSO!H179)), """"),
  IFERROR(FILTER(FH!H179, LEN(FH!H179)), """"),
  IFERROR(FILTER(MGOLF!H179, LEN(MGOLF!H179)), """"),
  IFERROR(FI"&amp;"LTER(Football!H179, LEN(Football!H179)), """"),
  IFERROR(FILTER(WVB!H179, LEN(WVB!H179)), """"),
  IFERROR(FILTER(XC!H179, LEN(XC!H179)), """"),
  IFERROR(FILTER(SWIMMING!H179, LEN(SWIMMING!H179)), """"),
  IFERROR(FILTER(WTEN!H179, LEN(WTEN!H179)), """""&amp;"),
  IFERROR(FILTER(TF!H179, LEN(TF!H179)), """"),
  IFERROR(FILTER(WGOLF!H179, LEN(WGOLF!H179)), """"),
  IFERROR(FILTER(WBB!H179, LEN(WBB!H179)), """"),
  IFERROR(FILTER(MBB!H179, LEN(MBB!H179)), """"),
  IFERROR(FILTER(WLAX!H179, LEN(WLAX!H179)), """")"&amp;",
  IFERROR(FILTER(MLAX!H179, LEN(MLAX!H179)), """"),
  IFERROR(FILTER(SOFT!H179, LEN(SOFT!H179)), """"),
  IFERROR(FILTER(BASE!H179, LEN(BASE!H179)), """"),
  IFERROR(FILTER(ESPORTS!H179, LEN(ESPORTS!H179)), """")
)
"),"")</f>
        <v/>
      </c>
      <c r="I179" s="11" t="str">
        <f>IFERROR(__xludf.DUMMYFUNCTION("TEXTJOIN(
  CHAR(10) &amp; CHAR(10),
  TRUE,
  IFERROR(ARRAYFORMULA(TEXT(FILTER(WSO!F179, LEN(WSO!F179)), ""h:mm AM/PM"")), """"),
  IFERROR(ARRAYFORMULA(TEXT(FILTER(MSO!F179, LEN(MSO!F179)), ""h:mm AM/PM"")), """"),
  IFERROR(ARRAYFORMULA(TEXT(FILTER(FH!F179"&amp;", LEN(FH!F179)), ""h:mm AM/PM"")), """"),
  IFERROR(ARRAYFORMULA(TEXT(FILTER(MGOLF!F179, LEN(MGOLF!F179)), ""h:mm AM/PM"")), """"),
  IFERROR(ARRAYFORMULA(TEXT(FILTER(Football!F179, LEN(Football!F179)), ""h:mm AM/PM"")), """"),
  IFERROR(ARRAYFORMULA(TEXT"&amp;"(FILTER(WVB!F179, LEN(WVB!F179)), ""h:mm AM/PM"")), """"),
  IFERROR(ARRAYFORMULA(TEXT(FILTER(XC!F179, LEN(XC!F179)), ""h:mm AM/PM"")), """"),
  IFERROR(ARRAYFORMULA(TEXT(FILTER(SWIMMING!F179, LEN(SWIMMING!F179)), ""h:mm AM/PM"")), """"),
  IFERROR(ARRAYF"&amp;"ORMULA(TEXT(FILTER(WTEN!F179, LEN(WTEN!F179)), ""h:mm AM/PM"")), """"),
  IFERROR(ARRAYFORMULA(TEXT(FILTER(TF!F179, LEN(TF!F179)), ""h:mm AM/PM"")), """"),
  IFERROR(ARRAYFORMULA(TEXT(FILTER(WGOLF!F179, LEN(WGOLF!F179)), ""h:mm AM/PM"")), """"),
  IFERROR"&amp;"(ARRAYFORMULA(TEXT(FILTER(WBB!F179, LEN(WBB!F179)), ""h:mm AM/PM"")), """"),
  IFERROR(ARRAYFORMULA(TEXT(FILTER(MBB!F179, LEN(MBB!F179)), ""h:mm AM/PM"")), """"),
  IFERROR(ARRAYFORMULA(TEXT(FILTER(WLAX!F179, LEN(WLAX!F179)), ""h:mm AM/PM"")), """"),
  IF"&amp;"ERROR(ARRAYFORMULA(TEXT(FILTER(MLAX!F179, LEN(MLAX!F179)), ""h:mm AM/PM"")), """"),
  IFERROR(ARRAYFORMULA(TEXT(FILTER(SOFT!F179, LEN(SOFT!F179)), ""h:mm AM/PM"")), """"),
  IFERROR(ARRAYFORMULA(TEXT(FILTER(BASE!F179, LEN(BASE!F179)), ""h:mm AM/PM"")), """&amp;"""),
  IFERROR(ARRAYFORMULA(TEXT(FILTER(ESPORTS!F179, LEN(ESPORTS!F179)), ""h:mm AM/PM"")), """")
)
"),"")</f>
        <v/>
      </c>
      <c r="J179" s="12" t="str">
        <f>IFERROR(__xludf.DUMMYFUNCTION("IFERROR(
 TEXTJOIN(
   CHAR(10) &amp; CHAR(10),
   TRUE,
   FILTER(
     FLATTEN({
       WSO!P179;
       MSO!P179;
       FH!P179;
       MGOLF!P179;
       Football!P179;
       WVB!P179;
       XC!P179;
       SWIMMING!P179;
       WTEN!P179;
       TF!P1"&amp;"79;
       WGOLF!P179;
       WBB!P179;
       MBB!P179;
       WLAX!P179;
       MLAX!P179;
       SOFT!P179;
       BASE!P179;
       ESPORTS!P179
     }),
     (FLATTEN({
       WSO!P179;
       MSO!P179;
       FH!P179;
       MGOLF!P179;
       Footb"&amp;"all!P179;
       WVB!P179;
       XC!P179;
       SWIMMING!P179;
       WTEN!P179;
       TF!P179;
       WGOLF!P179;
       WBB!P179;
       MBB!P179;
       WLAX!P179;
       MLAX!P179;
       SOFT!P179;
       BASE!P179;
       ESPORTS!P179
     }) &lt;&gt; "&amp;""""") *
     (FLATTEN({
       WSO!P179;
       MSO!P179;
       FH!P179;
       MGOLF!P179;
       Football!P179;
       WVB!P179;
       XC!P179;
       SWIMMING!P179;
       WTEN!P179;
       TF!P179;
       WGOLF!P179;
       WBB!P179;
       MBB!P179"&amp;";
       WLAX!P179;
       MLAX!P179;
       SOFT!P179;
       BASE!P179;
       ESPORTS!P179
     }) &lt;&gt; ""Status"")
   )
 ),
 """"
)
"),"")</f>
        <v/>
      </c>
    </row>
    <row r="180" ht="22.5" customHeight="1">
      <c r="A180" s="6">
        <v>179.0</v>
      </c>
      <c r="B180" s="11"/>
      <c r="C180" s="7">
        <v>46413.0</v>
      </c>
      <c r="D180" s="8" t="str">
        <f t="shared" si="1"/>
        <v>Tuesday</v>
      </c>
      <c r="E180" s="9" t="str">
        <f>TEXTJOIN(
  CHAR(10) &amp; CHAR(10),
  TRUE,
  IFERROR(WSO!E180, ""),
  IFERROR(MSO!E180, ""),
  IFERROR(FH!E180, ""),
  IFERROR(MGOLF!E180, ""),
  IFERROR(Football!E180, ""),
  IFERROR(WVB!E180, ""),
  IFERROR(XC!E180, ""),
  IFERROR(SWIMMING!E180, ""),
  IFERROR(WTEN!E180, ""),
  IFERROR(TF!E180, ""),
  IFERROR(WGOLF!E180, ""),
  IFERROR(WBB!E180, ""),
  IFERROR(MBB!E180, ""),
  IFERROR(WLAX!E180, ""),
  IFERROR(MLAX!E180, ""),
  IFERROR(SOFT!E180, ""),
  IFERROR(BASE!E180, ""),
  IFERROR(ESPORTS!E180, "")
)
</f>
        <v/>
      </c>
      <c r="F180" s="10" t="str">
        <f>IFERROR(__xludf.DUMMYFUNCTION("TEXTJOIN(
  CHAR(10) &amp; CHAR(10),
  TRUE,
  IFERROR(TEXT(FILTER(WSO!F180, LEN(WSO!F180)), ""h:mm AM/PM""), """"),
  IFERROR(TEXT(FILTER(MSO!F180, LEN(MSO!F180)), ""h:mm AM/PM""), """"),
  IFERROR(TEXT(FILTER(FH!F180, LEN(FH!F180)), ""h:mm AM/PM""), """"),
"&amp;"  IFERROR(TEXT(FILTER(MGOLF!F180, LEN(MGOLF!F180)), ""h:mm AM/PM""), """"),
  IFERROR(TEXT(FILTER(Football!F180, LEN(Football!F180)), ""h:mm AM/PM""), """"),
  IFERROR(TEXT(FILTER(WVB!F180, LEN(WVB!F180)), ""h:mm AM/PM""), """"),
  IFERROR(TEXT(FILTER(XC!"&amp;"F180, LEN(XC!F180)), ""h:mm AM/PM""), """"),
  IFERROR(TEXT(FILTER(SWIMMING!F180, LEN(SWIMMING!F180)), ""h:mm AM/PM""), """"),
  IFERROR(TEXT(FILTER(WTEN!F180, LEN(WTEN!F180)), ""h:mm AM/PM""), """"),
  IFERROR(TEXT(FILTER(TF!F180, LEN(TF!F180)), ""h:mm A"&amp;"M/PM""), """"),
  IFERROR(TEXT(FILTER(WGOLF!F180, LEN(WGOLF!F180)), ""h:mm AM/PM""), """"),
  IFERROR(TEXT(FILTER(WBB!F180, LEN(WBB!F180)), ""h:mm AM/PM""), """"),
  IFERROR(TEXT(FILTER(MBB!F180, LEN(MBB!F180)), ""h:mm AM/PM""), """"),
  IFERROR(TEXT(FILT"&amp;"ER(WLAX!F180, LEN(WLAX!F180)), ""h:mm AM/PM""), """"),
  IFERROR(TEXT(FILTER(MLAX!F180, LEN(MLAX!F180)), ""h:mm AM/PM""), """"),
  IFERROR(TEXT(FILTER(SOFT!F180, LEN(SOFT!F180)), ""h:mm AM/PM""), """"),
  IFERROR(TEXT(FILTER(BASE!F180, LEN(BASE!F180)), """&amp;"h:mm AM/PM""), """"),
  IFERROR(TEXT(FILTER(ESPORTS!F180, LEN(ESPORTS!F180)), ""h:mm AM/PM""), """")
)
"),"")</f>
        <v/>
      </c>
      <c r="G180" s="11" t="str">
        <f>IFERROR(__xludf.DUMMYFUNCTION("TEXTJOIN(
  CHAR(10) &amp; CHAR(10),
  TRUE,
  IFERROR(FILTER(WSO!G180, LEN(WSO!G180)), """"),
  IFERROR(FILTER(MSO!G180, LEN(MSO!G180)), """"),
  IFERROR(FILTER(FH!G180, LEN(FH!G180)), """"),
  IFERROR(FILTER(MGOLF!G180, LEN(MGOLF!G180)), """"),
  IFERROR(FI"&amp;"LTER(Football!G180, LEN(Football!G180)), """"),
  IFERROR(FILTER(WVB!G180, LEN(WVB!G180)), """"),
  IFERROR(FILTER(XC!G180, LEN(XC!G180)), """"),
  IFERROR(FILTER(SWIMMING!G180, LEN(SWIMMING!G180)), """"),
  IFERROR(FILTER(WTEN!G180, LEN(WTEN!G180)), """""&amp;"),
  IFERROR(FILTER(TF!G180, LEN(TF!G180)), """"),
  IFERROR(FILTER(WGOLF!G180:G1000, LEN(WGOLF!G180)), """"),
  IFERROR(FILTER(WBB!G180, LEN(WBB!G180)), """"),
  IFERROR(FILTER(MBB!G180, LEN(MBB!G180)), """"),
  IFERROR(FILTER(WLAX!G180, LEN(WLAX!G180)),"&amp;" """"),
  IFERROR(FILTER(MLAX!G180, LEN(MLAX!G180)), """"),
  IFERROR(FILTER(SOFT!G180, LEN(SOFT!G180)), """"),
  IFERROR(FILTER(BASE!G180, LEN(BASE!G180)), """"),
  IFERROR(FILTER(ESPORTS!G180, LEN(ESPORTS!G180)), """")
)
"),"")</f>
        <v/>
      </c>
      <c r="H180" s="11" t="str">
        <f>IFERROR(__xludf.DUMMYFUNCTION("TEXTJOIN(
  CHAR(10) &amp; CHAR(10),
  TRUE,
  IFERROR(FILTER(WSO!H180, LEN(WSO!H180)), """"),
  IFERROR(FILTER(MSO!H180, LEN(MSO!H180)), """"),
  IFERROR(FILTER(FH!H180, LEN(FH!H180)), """"),
  IFERROR(FILTER(MGOLF!H180, LEN(MGOLF!H180)), """"),
  IFERROR(FI"&amp;"LTER(Football!H180, LEN(Football!H180)), """"),
  IFERROR(FILTER(WVB!H180, LEN(WVB!H180)), """"),
  IFERROR(FILTER(XC!H180, LEN(XC!H180)), """"),
  IFERROR(FILTER(SWIMMING!H180, LEN(SWIMMING!H180)), """"),
  IFERROR(FILTER(WTEN!H180, LEN(WTEN!H180)), """""&amp;"),
  IFERROR(FILTER(TF!H180, LEN(TF!H180)), """"),
  IFERROR(FILTER(WGOLF!H180, LEN(WGOLF!H180)), """"),
  IFERROR(FILTER(WBB!H180, LEN(WBB!H180)), """"),
  IFERROR(FILTER(MBB!H180, LEN(MBB!H180)), """"),
  IFERROR(FILTER(WLAX!H180, LEN(WLAX!H180)), """")"&amp;",
  IFERROR(FILTER(MLAX!H180, LEN(MLAX!H180)), """"),
  IFERROR(FILTER(SOFT!H180, LEN(SOFT!H180)), """"),
  IFERROR(FILTER(BASE!H180, LEN(BASE!H180)), """"),
  IFERROR(FILTER(ESPORTS!H180, LEN(ESPORTS!H180)), """")
)
"),"")</f>
        <v/>
      </c>
      <c r="I180" s="11" t="str">
        <f>IFERROR(__xludf.DUMMYFUNCTION("TEXTJOIN(
  CHAR(10) &amp; CHAR(10),
  TRUE,
  IFERROR(ARRAYFORMULA(TEXT(FILTER(WSO!F180, LEN(WSO!F180)), ""h:mm AM/PM"")), """"),
  IFERROR(ARRAYFORMULA(TEXT(FILTER(MSO!F180, LEN(MSO!F180)), ""h:mm AM/PM"")), """"),
  IFERROR(ARRAYFORMULA(TEXT(FILTER(FH!F180"&amp;", LEN(FH!F180)), ""h:mm AM/PM"")), """"),
  IFERROR(ARRAYFORMULA(TEXT(FILTER(MGOLF!F180, LEN(MGOLF!F180)), ""h:mm AM/PM"")), """"),
  IFERROR(ARRAYFORMULA(TEXT(FILTER(Football!F180, LEN(Football!F180)), ""h:mm AM/PM"")), """"),
  IFERROR(ARRAYFORMULA(TEXT"&amp;"(FILTER(WVB!F180, LEN(WVB!F180)), ""h:mm AM/PM"")), """"),
  IFERROR(ARRAYFORMULA(TEXT(FILTER(XC!F180, LEN(XC!F180)), ""h:mm AM/PM"")), """"),
  IFERROR(ARRAYFORMULA(TEXT(FILTER(SWIMMING!F180, LEN(SWIMMING!F180)), ""h:mm AM/PM"")), """"),
  IFERROR(ARRAYF"&amp;"ORMULA(TEXT(FILTER(WTEN!F180, LEN(WTEN!F180)), ""h:mm AM/PM"")), """"),
  IFERROR(ARRAYFORMULA(TEXT(FILTER(TF!F180, LEN(TF!F180)), ""h:mm AM/PM"")), """"),
  IFERROR(ARRAYFORMULA(TEXT(FILTER(WGOLF!F180, LEN(WGOLF!F180)), ""h:mm AM/PM"")), """"),
  IFERROR"&amp;"(ARRAYFORMULA(TEXT(FILTER(WBB!F180, LEN(WBB!F180)), ""h:mm AM/PM"")), """"),
  IFERROR(ARRAYFORMULA(TEXT(FILTER(MBB!F180, LEN(MBB!F180)), ""h:mm AM/PM"")), """"),
  IFERROR(ARRAYFORMULA(TEXT(FILTER(WLAX!F180, LEN(WLAX!F180)), ""h:mm AM/PM"")), """"),
  IF"&amp;"ERROR(ARRAYFORMULA(TEXT(FILTER(MLAX!F180, LEN(MLAX!F180)), ""h:mm AM/PM"")), """"),
  IFERROR(ARRAYFORMULA(TEXT(FILTER(SOFT!F180, LEN(SOFT!F180)), ""h:mm AM/PM"")), """"),
  IFERROR(ARRAYFORMULA(TEXT(FILTER(BASE!F180, LEN(BASE!F180)), ""h:mm AM/PM"")), """&amp;"""),
  IFERROR(ARRAYFORMULA(TEXT(FILTER(ESPORTS!F180, LEN(ESPORTS!F180)), ""h:mm AM/PM"")), """")
)
"),"")</f>
        <v/>
      </c>
      <c r="J180" s="12" t="str">
        <f>IFERROR(__xludf.DUMMYFUNCTION("IFERROR(
 TEXTJOIN(
   CHAR(10) &amp; CHAR(10),
   TRUE,
   FILTER(
     FLATTEN({
       WSO!P180;
       MSO!P180;
       FH!P180;
       MGOLF!P180;
       Football!P180;
       WVB!P180;
       XC!P180;
       SWIMMING!P180;
       WTEN!P180;
       TF!P1"&amp;"80;
       WGOLF!P180;
       WBB!P180;
       MBB!P180;
       WLAX!P180;
       MLAX!P180;
       SOFT!P180;
       BASE!P180;
       ESPORTS!P180
     }),
     (FLATTEN({
       WSO!P180;
       MSO!P180;
       FH!P180;
       MGOLF!P180;
       Footb"&amp;"all!P180;
       WVB!P180;
       XC!P180;
       SWIMMING!P180;
       WTEN!P180;
       TF!P180;
       WGOLF!P180;
       WBB!P180;
       MBB!P180;
       WLAX!P180;
       MLAX!P180;
       SOFT!P180;
       BASE!P180;
       ESPORTS!P180
     }) &lt;&gt; "&amp;""""") *
     (FLATTEN({
       WSO!P180;
       MSO!P180;
       FH!P180;
       MGOLF!P180;
       Football!P180;
       WVB!P180;
       XC!P180;
       SWIMMING!P180;
       WTEN!P180;
       TF!P180;
       WGOLF!P180;
       WBB!P180;
       MBB!P180"&amp;";
       WLAX!P180;
       MLAX!P180;
       SOFT!P180;
       BASE!P180;
       ESPORTS!P180
     }) &lt;&gt; ""Status"")
   )
 ),
 """"
)
"),"")</f>
        <v/>
      </c>
    </row>
    <row r="181" ht="22.5" customHeight="1">
      <c r="A181" s="6">
        <v>180.0</v>
      </c>
      <c r="B181" s="11"/>
      <c r="C181" s="7">
        <v>46414.0</v>
      </c>
      <c r="D181" s="8" t="str">
        <f t="shared" si="1"/>
        <v>Wednesday</v>
      </c>
      <c r="E181" s="9" t="str">
        <f>TEXTJOIN(
  CHAR(10) &amp; CHAR(10),
  TRUE,
  IFERROR(WSO!E181, ""),
  IFERROR(MSO!E181, ""),
  IFERROR(FH!E181, ""),
  IFERROR(MGOLF!E181, ""),
  IFERROR(Football!E181, ""),
  IFERROR(WVB!E181, ""),
  IFERROR(XC!E181, ""),
  IFERROR(SWIMMING!E181, ""),
  IFERROR(WTEN!E181, ""),
  IFERROR(TF!E181, ""),
  IFERROR(WGOLF!E181, ""),
  IFERROR(WBB!E181, ""),
  IFERROR(MBB!E181, ""),
  IFERROR(WLAX!E181, ""),
  IFERROR(MLAX!E181, ""),
  IFERROR(SOFT!E181, ""),
  IFERROR(BASE!E181, ""),
  IFERROR(ESPORTS!E181, "")
)
</f>
        <v/>
      </c>
      <c r="F181" s="10" t="str">
        <f>IFERROR(__xludf.DUMMYFUNCTION("TEXTJOIN(
  CHAR(10) &amp; CHAR(10),
  TRUE,
  IFERROR(TEXT(FILTER(WSO!F181, LEN(WSO!F181)), ""h:mm AM/PM""), """"),
  IFERROR(TEXT(FILTER(MSO!F181, LEN(MSO!F181)), ""h:mm AM/PM""), """"),
  IFERROR(TEXT(FILTER(FH!F181, LEN(FH!F181)), ""h:mm AM/PM""), """"),
"&amp;"  IFERROR(TEXT(FILTER(MGOLF!F181, LEN(MGOLF!F181)), ""h:mm AM/PM""), """"),
  IFERROR(TEXT(FILTER(Football!F181, LEN(Football!F181)), ""h:mm AM/PM""), """"),
  IFERROR(TEXT(FILTER(WVB!F181, LEN(WVB!F181)), ""h:mm AM/PM""), """"),
  IFERROR(TEXT(FILTER(XC!"&amp;"F181, LEN(XC!F181)), ""h:mm AM/PM""), """"),
  IFERROR(TEXT(FILTER(SWIMMING!F181, LEN(SWIMMING!F181)), ""h:mm AM/PM""), """"),
  IFERROR(TEXT(FILTER(WTEN!F181, LEN(WTEN!F181)), ""h:mm AM/PM""), """"),
  IFERROR(TEXT(FILTER(TF!F181, LEN(TF!F181)), ""h:mm A"&amp;"M/PM""), """"),
  IFERROR(TEXT(FILTER(WGOLF!F181, LEN(WGOLF!F181)), ""h:mm AM/PM""), """"),
  IFERROR(TEXT(FILTER(WBB!F181, LEN(WBB!F181)), ""h:mm AM/PM""), """"),
  IFERROR(TEXT(FILTER(MBB!F181, LEN(MBB!F181)), ""h:mm AM/PM""), """"),
  IFERROR(TEXT(FILT"&amp;"ER(WLAX!F181, LEN(WLAX!F181)), ""h:mm AM/PM""), """"),
  IFERROR(TEXT(FILTER(MLAX!F181, LEN(MLAX!F181)), ""h:mm AM/PM""), """"),
  IFERROR(TEXT(FILTER(SOFT!F181, LEN(SOFT!F181)), ""h:mm AM/PM""), """"),
  IFERROR(TEXT(FILTER(BASE!F181, LEN(BASE!F181)), """&amp;"h:mm AM/PM""), """"),
  IFERROR(TEXT(FILTER(ESPORTS!F181, LEN(ESPORTS!F181)), ""h:mm AM/PM""), """")
)
"),"")</f>
        <v/>
      </c>
      <c r="G181" s="11" t="str">
        <f>IFERROR(__xludf.DUMMYFUNCTION("TEXTJOIN(
  CHAR(10) &amp; CHAR(10),
  TRUE,
  IFERROR(FILTER(WSO!G181, LEN(WSO!G181)), """"),
  IFERROR(FILTER(MSO!G181, LEN(MSO!G181)), """"),
  IFERROR(FILTER(FH!G181, LEN(FH!G181)), """"),
  IFERROR(FILTER(MGOLF!G181, LEN(MGOLF!G181)), """"),
  IFERROR(FI"&amp;"LTER(Football!G181, LEN(Football!G181)), """"),
  IFERROR(FILTER(WVB!G181, LEN(WVB!G181)), """"),
  IFERROR(FILTER(XC!G181, LEN(XC!G181)), """"),
  IFERROR(FILTER(SWIMMING!G181, LEN(SWIMMING!G181)), """"),
  IFERROR(FILTER(WTEN!G181, LEN(WTEN!G181)), """""&amp;"),
  IFERROR(FILTER(TF!G181, LEN(TF!G181)), """"),
  IFERROR(FILTER(WGOLF!G181:G1000, LEN(WGOLF!G181)), """"),
  IFERROR(FILTER(WBB!G181, LEN(WBB!G181)), """"),
  IFERROR(FILTER(MBB!G181, LEN(MBB!G181)), """"),
  IFERROR(FILTER(WLAX!G181, LEN(WLAX!G181)),"&amp;" """"),
  IFERROR(FILTER(MLAX!G181, LEN(MLAX!G181)), """"),
  IFERROR(FILTER(SOFT!G181, LEN(SOFT!G181)), """"),
  IFERROR(FILTER(BASE!G181, LEN(BASE!G181)), """"),
  IFERROR(FILTER(ESPORTS!G181, LEN(ESPORTS!G181)), """")
)
"),"")</f>
        <v/>
      </c>
      <c r="H181" s="11" t="str">
        <f>IFERROR(__xludf.DUMMYFUNCTION("TEXTJOIN(
  CHAR(10) &amp; CHAR(10),
  TRUE,
  IFERROR(FILTER(WSO!H181, LEN(WSO!H181)), """"),
  IFERROR(FILTER(MSO!H181, LEN(MSO!H181)), """"),
  IFERROR(FILTER(FH!H181, LEN(FH!H181)), """"),
  IFERROR(FILTER(MGOLF!H181, LEN(MGOLF!H181)), """"),
  IFERROR(FI"&amp;"LTER(Football!H181, LEN(Football!H181)), """"),
  IFERROR(FILTER(WVB!H181, LEN(WVB!H181)), """"),
  IFERROR(FILTER(XC!H181, LEN(XC!H181)), """"),
  IFERROR(FILTER(SWIMMING!H181, LEN(SWIMMING!H181)), """"),
  IFERROR(FILTER(WTEN!H181, LEN(WTEN!H181)), """""&amp;"),
  IFERROR(FILTER(TF!H181, LEN(TF!H181)), """"),
  IFERROR(FILTER(WGOLF!H181, LEN(WGOLF!H181)), """"),
  IFERROR(FILTER(WBB!H181, LEN(WBB!H181)), """"),
  IFERROR(FILTER(MBB!H181, LEN(MBB!H181)), """"),
  IFERROR(FILTER(WLAX!H181, LEN(WLAX!H181)), """")"&amp;",
  IFERROR(FILTER(MLAX!H181, LEN(MLAX!H181)), """"),
  IFERROR(FILTER(SOFT!H181, LEN(SOFT!H181)), """"),
  IFERROR(FILTER(BASE!H181, LEN(BASE!H181)), """"),
  IFERROR(FILTER(ESPORTS!H181, LEN(ESPORTS!H181)), """")
)
"),"")</f>
        <v/>
      </c>
      <c r="I181" s="11" t="str">
        <f>IFERROR(__xludf.DUMMYFUNCTION("TEXTJOIN(
  CHAR(10) &amp; CHAR(10),
  TRUE,
  IFERROR(ARRAYFORMULA(TEXT(FILTER(WSO!F181, LEN(WSO!F181)), ""h:mm AM/PM"")), """"),
  IFERROR(ARRAYFORMULA(TEXT(FILTER(MSO!F181, LEN(MSO!F181)), ""h:mm AM/PM"")), """"),
  IFERROR(ARRAYFORMULA(TEXT(FILTER(FH!F181"&amp;", LEN(FH!F181)), ""h:mm AM/PM"")), """"),
  IFERROR(ARRAYFORMULA(TEXT(FILTER(MGOLF!F181, LEN(MGOLF!F181)), ""h:mm AM/PM"")), """"),
  IFERROR(ARRAYFORMULA(TEXT(FILTER(Football!F181, LEN(Football!F181)), ""h:mm AM/PM"")), """"),
  IFERROR(ARRAYFORMULA(TEXT"&amp;"(FILTER(WVB!F181, LEN(WVB!F181)), ""h:mm AM/PM"")), """"),
  IFERROR(ARRAYFORMULA(TEXT(FILTER(XC!F181, LEN(XC!F181)), ""h:mm AM/PM"")), """"),
  IFERROR(ARRAYFORMULA(TEXT(FILTER(SWIMMING!F181, LEN(SWIMMING!F181)), ""h:mm AM/PM"")), """"),
  IFERROR(ARRAYF"&amp;"ORMULA(TEXT(FILTER(WTEN!F181, LEN(WTEN!F181)), ""h:mm AM/PM"")), """"),
  IFERROR(ARRAYFORMULA(TEXT(FILTER(TF!F181, LEN(TF!F181)), ""h:mm AM/PM"")), """"),
  IFERROR(ARRAYFORMULA(TEXT(FILTER(WGOLF!F181, LEN(WGOLF!F181)), ""h:mm AM/PM"")), """"),
  IFERROR"&amp;"(ARRAYFORMULA(TEXT(FILTER(WBB!F181, LEN(WBB!F181)), ""h:mm AM/PM"")), """"),
  IFERROR(ARRAYFORMULA(TEXT(FILTER(MBB!F181, LEN(MBB!F181)), ""h:mm AM/PM"")), """"),
  IFERROR(ARRAYFORMULA(TEXT(FILTER(WLAX!F181, LEN(WLAX!F181)), ""h:mm AM/PM"")), """"),
  IF"&amp;"ERROR(ARRAYFORMULA(TEXT(FILTER(MLAX!F181, LEN(MLAX!F181)), ""h:mm AM/PM"")), """"),
  IFERROR(ARRAYFORMULA(TEXT(FILTER(SOFT!F181, LEN(SOFT!F181)), ""h:mm AM/PM"")), """"),
  IFERROR(ARRAYFORMULA(TEXT(FILTER(BASE!F181, LEN(BASE!F181)), ""h:mm AM/PM"")), """&amp;"""),
  IFERROR(ARRAYFORMULA(TEXT(FILTER(ESPORTS!F181, LEN(ESPORTS!F181)), ""h:mm AM/PM"")), """")
)
"),"")</f>
        <v/>
      </c>
      <c r="J181" s="12" t="str">
        <f>IFERROR(__xludf.DUMMYFUNCTION("IFERROR(
 TEXTJOIN(
   CHAR(10) &amp; CHAR(10),
   TRUE,
   FILTER(
     FLATTEN({
       WSO!P181;
       MSO!P181;
       FH!P181;
       MGOLF!P181;
       Football!P181;
       WVB!P181;
       XC!P181;
       SWIMMING!P181;
       WTEN!P181;
       TF!P1"&amp;"81;
       WGOLF!P181;
       WBB!P181;
       MBB!P181;
       WLAX!P181;
       MLAX!P181;
       SOFT!P181;
       BASE!P181;
       ESPORTS!P181
     }),
     (FLATTEN({
       WSO!P181;
       MSO!P181;
       FH!P181;
       MGOLF!P181;
       Footb"&amp;"all!P181;
       WVB!P181;
       XC!P181;
       SWIMMING!P181;
       WTEN!P181;
       TF!P181;
       WGOLF!P181;
       WBB!P181;
       MBB!P181;
       WLAX!P181;
       MLAX!P181;
       SOFT!P181;
       BASE!P181;
       ESPORTS!P181
     }) &lt;&gt; "&amp;""""") *
     (FLATTEN({
       WSO!P181;
       MSO!P181;
       FH!P181;
       MGOLF!P181;
       Football!P181;
       WVB!P181;
       XC!P181;
       SWIMMING!P181;
       WTEN!P181;
       TF!P181;
       WGOLF!P181;
       WBB!P181;
       MBB!P181"&amp;";
       WLAX!P181;
       MLAX!P181;
       SOFT!P181;
       BASE!P181;
       ESPORTS!P181
     }) &lt;&gt; ""Status"")
   )
 ),
 """"
)
"),"")</f>
        <v/>
      </c>
    </row>
    <row r="182" ht="22.5" customHeight="1">
      <c r="A182" s="6">
        <v>181.0</v>
      </c>
      <c r="B182" s="11"/>
      <c r="C182" s="7">
        <v>46415.0</v>
      </c>
      <c r="D182" s="8" t="str">
        <f t="shared" si="1"/>
        <v>Thursday</v>
      </c>
      <c r="E182" s="9" t="str">
        <f>TEXTJOIN(
  CHAR(10) &amp; CHAR(10),
  TRUE,
  IFERROR(WSO!E182, ""),
  IFERROR(MSO!E182, ""),
  IFERROR(FH!E182, ""),
  IFERROR(MGOLF!E182, ""),
  IFERROR(Football!E182, ""),
  IFERROR(WVB!E182, ""),
  IFERROR(XC!E182, ""),
  IFERROR(SWIMMING!E182, ""),
  IFERROR(WTEN!E182, ""),
  IFERROR(TF!E182, ""),
  IFERROR(WGOLF!E182, ""),
  IFERROR(WBB!E182, ""),
  IFERROR(MBB!E182, ""),
  IFERROR(WLAX!E182, ""),
  IFERROR(MLAX!E182, ""),
  IFERROR(SOFT!E182, ""),
  IFERROR(BASE!E182, ""),
  IFERROR(ESPORTS!E182, "")
)
</f>
        <v/>
      </c>
      <c r="F182" s="10" t="str">
        <f>IFERROR(__xludf.DUMMYFUNCTION("TEXTJOIN(
  CHAR(10) &amp; CHAR(10),
  TRUE,
  IFERROR(TEXT(FILTER(WSO!F182, LEN(WSO!F182)), ""h:mm AM/PM""), """"),
  IFERROR(TEXT(FILTER(MSO!F182, LEN(MSO!F182)), ""h:mm AM/PM""), """"),
  IFERROR(TEXT(FILTER(FH!F182, LEN(FH!F182)), ""h:mm AM/PM""), """"),
"&amp;"  IFERROR(TEXT(FILTER(MGOLF!F182, LEN(MGOLF!F182)), ""h:mm AM/PM""), """"),
  IFERROR(TEXT(FILTER(Football!F182, LEN(Football!F182)), ""h:mm AM/PM""), """"),
  IFERROR(TEXT(FILTER(WVB!F182, LEN(WVB!F182)), ""h:mm AM/PM""), """"),
  IFERROR(TEXT(FILTER(XC!"&amp;"F182, LEN(XC!F182)), ""h:mm AM/PM""), """"),
  IFERROR(TEXT(FILTER(SWIMMING!F182, LEN(SWIMMING!F182)), ""h:mm AM/PM""), """"),
  IFERROR(TEXT(FILTER(WTEN!F182, LEN(WTEN!F182)), ""h:mm AM/PM""), """"),
  IFERROR(TEXT(FILTER(TF!F182, LEN(TF!F182)), ""h:mm A"&amp;"M/PM""), """"),
  IFERROR(TEXT(FILTER(WGOLF!F182, LEN(WGOLF!F182)), ""h:mm AM/PM""), """"),
  IFERROR(TEXT(FILTER(WBB!F182, LEN(WBB!F182)), ""h:mm AM/PM""), """"),
  IFERROR(TEXT(FILTER(MBB!F182, LEN(MBB!F182)), ""h:mm AM/PM""), """"),
  IFERROR(TEXT(FILT"&amp;"ER(WLAX!F182, LEN(WLAX!F182)), ""h:mm AM/PM""), """"),
  IFERROR(TEXT(FILTER(MLAX!F182, LEN(MLAX!F182)), ""h:mm AM/PM""), """"),
  IFERROR(TEXT(FILTER(SOFT!F182, LEN(SOFT!F182)), ""h:mm AM/PM""), """"),
  IFERROR(TEXT(FILTER(BASE!F182, LEN(BASE!F182)), """&amp;"h:mm AM/PM""), """"),
  IFERROR(TEXT(FILTER(ESPORTS!F182, LEN(ESPORTS!F182)), ""h:mm AM/PM""), """")
)
"),"")</f>
        <v/>
      </c>
      <c r="G182" s="11" t="str">
        <f>IFERROR(__xludf.DUMMYFUNCTION("TEXTJOIN(
  CHAR(10) &amp; CHAR(10),
  TRUE,
  IFERROR(FILTER(WSO!G182, LEN(WSO!G182)), """"),
  IFERROR(FILTER(MSO!G182, LEN(MSO!G182)), """"),
  IFERROR(FILTER(FH!G182, LEN(FH!G182)), """"),
  IFERROR(FILTER(MGOLF!G182, LEN(MGOLF!G182)), """"),
  IFERROR(FI"&amp;"LTER(Football!G182, LEN(Football!G182)), """"),
  IFERROR(FILTER(WVB!G182, LEN(WVB!G182)), """"),
  IFERROR(FILTER(XC!G182, LEN(XC!G182)), """"),
  IFERROR(FILTER(SWIMMING!G182, LEN(SWIMMING!G182)), """"),
  IFERROR(FILTER(WTEN!G182, LEN(WTEN!G182)), """""&amp;"),
  IFERROR(FILTER(TF!G182, LEN(TF!G182)), """"),
  IFERROR(FILTER(WGOLF!G182:G1000, LEN(WGOLF!G182)), """"),
  IFERROR(FILTER(WBB!G182, LEN(WBB!G182)), """"),
  IFERROR(FILTER(MBB!G182, LEN(MBB!G182)), """"),
  IFERROR(FILTER(WLAX!G182, LEN(WLAX!G182)),"&amp;" """"),
  IFERROR(FILTER(MLAX!G182, LEN(MLAX!G182)), """"),
  IFERROR(FILTER(SOFT!G182, LEN(SOFT!G182)), """"),
  IFERROR(FILTER(BASE!G182, LEN(BASE!G182)), """"),
  IFERROR(FILTER(ESPORTS!G182, LEN(ESPORTS!G182)), """")
)
"),"")</f>
        <v/>
      </c>
      <c r="H182" s="11" t="str">
        <f>IFERROR(__xludf.DUMMYFUNCTION("TEXTJOIN(
  CHAR(10) &amp; CHAR(10),
  TRUE,
  IFERROR(FILTER(WSO!H182, LEN(WSO!H182)), """"),
  IFERROR(FILTER(MSO!H182, LEN(MSO!H182)), """"),
  IFERROR(FILTER(FH!H182, LEN(FH!H182)), """"),
  IFERROR(FILTER(MGOLF!H182, LEN(MGOLF!H182)), """"),
  IFERROR(FI"&amp;"LTER(Football!H182, LEN(Football!H182)), """"),
  IFERROR(FILTER(WVB!H182, LEN(WVB!H182)), """"),
  IFERROR(FILTER(XC!H182, LEN(XC!H182)), """"),
  IFERROR(FILTER(SWIMMING!H182, LEN(SWIMMING!H182)), """"),
  IFERROR(FILTER(WTEN!H182, LEN(WTEN!H182)), """""&amp;"),
  IFERROR(FILTER(TF!H182, LEN(TF!H182)), """"),
  IFERROR(FILTER(WGOLF!H182, LEN(WGOLF!H182)), """"),
  IFERROR(FILTER(WBB!H182, LEN(WBB!H182)), """"),
  IFERROR(FILTER(MBB!H182, LEN(MBB!H182)), """"),
  IFERROR(FILTER(WLAX!H182, LEN(WLAX!H182)), """")"&amp;",
  IFERROR(FILTER(MLAX!H182, LEN(MLAX!H182)), """"),
  IFERROR(FILTER(SOFT!H182, LEN(SOFT!H182)), """"),
  IFERROR(FILTER(BASE!H182, LEN(BASE!H182)), """"),
  IFERROR(FILTER(ESPORTS!H182, LEN(ESPORTS!H182)), """")
)
"),"")</f>
        <v/>
      </c>
      <c r="I182" s="11" t="str">
        <f>IFERROR(__xludf.DUMMYFUNCTION("TEXTJOIN(
  CHAR(10) &amp; CHAR(10),
  TRUE,
  IFERROR(ARRAYFORMULA(TEXT(FILTER(WSO!F182, LEN(WSO!F182)), ""h:mm AM/PM"")), """"),
  IFERROR(ARRAYFORMULA(TEXT(FILTER(MSO!F182, LEN(MSO!F182)), ""h:mm AM/PM"")), """"),
  IFERROR(ARRAYFORMULA(TEXT(FILTER(FH!F182"&amp;", LEN(FH!F182)), ""h:mm AM/PM"")), """"),
  IFERROR(ARRAYFORMULA(TEXT(FILTER(MGOLF!F182, LEN(MGOLF!F182)), ""h:mm AM/PM"")), """"),
  IFERROR(ARRAYFORMULA(TEXT(FILTER(Football!F182, LEN(Football!F182)), ""h:mm AM/PM"")), """"),
  IFERROR(ARRAYFORMULA(TEXT"&amp;"(FILTER(WVB!F182, LEN(WVB!F182)), ""h:mm AM/PM"")), """"),
  IFERROR(ARRAYFORMULA(TEXT(FILTER(XC!F182, LEN(XC!F182)), ""h:mm AM/PM"")), """"),
  IFERROR(ARRAYFORMULA(TEXT(FILTER(SWIMMING!F182, LEN(SWIMMING!F182)), ""h:mm AM/PM"")), """"),
  IFERROR(ARRAYF"&amp;"ORMULA(TEXT(FILTER(WTEN!F182, LEN(WTEN!F182)), ""h:mm AM/PM"")), """"),
  IFERROR(ARRAYFORMULA(TEXT(FILTER(TF!F182, LEN(TF!F182)), ""h:mm AM/PM"")), """"),
  IFERROR(ARRAYFORMULA(TEXT(FILTER(WGOLF!F182, LEN(WGOLF!F182)), ""h:mm AM/PM"")), """"),
  IFERROR"&amp;"(ARRAYFORMULA(TEXT(FILTER(WBB!F182, LEN(WBB!F182)), ""h:mm AM/PM"")), """"),
  IFERROR(ARRAYFORMULA(TEXT(FILTER(MBB!F182, LEN(MBB!F182)), ""h:mm AM/PM"")), """"),
  IFERROR(ARRAYFORMULA(TEXT(FILTER(WLAX!F182, LEN(WLAX!F182)), ""h:mm AM/PM"")), """"),
  IF"&amp;"ERROR(ARRAYFORMULA(TEXT(FILTER(MLAX!F182, LEN(MLAX!F182)), ""h:mm AM/PM"")), """"),
  IFERROR(ARRAYFORMULA(TEXT(FILTER(SOFT!F182, LEN(SOFT!F182)), ""h:mm AM/PM"")), """"),
  IFERROR(ARRAYFORMULA(TEXT(FILTER(BASE!F182, LEN(BASE!F182)), ""h:mm AM/PM"")), """&amp;"""),
  IFERROR(ARRAYFORMULA(TEXT(FILTER(ESPORTS!F182, LEN(ESPORTS!F182)), ""h:mm AM/PM"")), """")
)
"),"")</f>
        <v/>
      </c>
      <c r="J182" s="12" t="str">
        <f>IFERROR(__xludf.DUMMYFUNCTION("IFERROR(
 TEXTJOIN(
   CHAR(10) &amp; CHAR(10),
   TRUE,
   FILTER(
     FLATTEN({
       WSO!P182;
       MSO!P182;
       FH!P182;
       MGOLF!P182;
       Football!P182;
       WVB!P182;
       XC!P182;
       SWIMMING!P182;
       WTEN!P182;
       TF!P1"&amp;"82;
       WGOLF!P182;
       WBB!P182;
       MBB!P182;
       WLAX!P182;
       MLAX!P182;
       SOFT!P182;
       BASE!P182;
       ESPORTS!P182
     }),
     (FLATTEN({
       WSO!P182;
       MSO!P182;
       FH!P182;
       MGOLF!P182;
       Footb"&amp;"all!P182;
       WVB!P182;
       XC!P182;
       SWIMMING!P182;
       WTEN!P182;
       TF!P182;
       WGOLF!P182;
       WBB!P182;
       MBB!P182;
       WLAX!P182;
       MLAX!P182;
       SOFT!P182;
       BASE!P182;
       ESPORTS!P182
     }) &lt;&gt; "&amp;""""") *
     (FLATTEN({
       WSO!P182;
       MSO!P182;
       FH!P182;
       MGOLF!P182;
       Football!P182;
       WVB!P182;
       XC!P182;
       SWIMMING!P182;
       WTEN!P182;
       TF!P182;
       WGOLF!P182;
       WBB!P182;
       MBB!P182"&amp;";
       WLAX!P182;
       MLAX!P182;
       SOFT!P182;
       BASE!P182;
       ESPORTS!P182
     }) &lt;&gt; ""Status"")
   )
 ),
 """"
)
"),"")</f>
        <v/>
      </c>
    </row>
    <row r="183" ht="22.5" customHeight="1">
      <c r="A183" s="6">
        <v>182.0</v>
      </c>
      <c r="B183" s="11"/>
      <c r="C183" s="7">
        <v>46416.0</v>
      </c>
      <c r="D183" s="8" t="str">
        <f t="shared" si="1"/>
        <v>Friday</v>
      </c>
      <c r="E183" s="9" t="str">
        <f>TEXTJOIN(
  CHAR(10) &amp; CHAR(10),
  TRUE,
  IFERROR(WSO!E183, ""),
  IFERROR(MSO!E183, ""),
  IFERROR(FH!E183, ""),
  IFERROR(MGOLF!E183, ""),
  IFERROR(Football!E183, ""),
  IFERROR(WVB!E183, ""),
  IFERROR(XC!E183, ""),
  IFERROR(SWIMMING!E183, ""),
  IFERROR(WTEN!E183, ""),
  IFERROR(TF!E183, ""),
  IFERROR(WGOLF!E183, ""),
  IFERROR(WBB!E183, ""),
  IFERROR(MBB!E183, ""),
  IFERROR(WLAX!E183, ""),
  IFERROR(MLAX!E183, ""),
  IFERROR(SOFT!E183, ""),
  IFERROR(BASE!E183, ""),
  IFERROR(ESPORTS!E183, "")
)
</f>
        <v/>
      </c>
      <c r="F183" s="10" t="str">
        <f>IFERROR(__xludf.DUMMYFUNCTION("TEXTJOIN(
  CHAR(10) &amp; CHAR(10),
  TRUE,
  IFERROR(TEXT(FILTER(WSO!F183, LEN(WSO!F183)), ""h:mm AM/PM""), """"),
  IFERROR(TEXT(FILTER(MSO!F183, LEN(MSO!F183)), ""h:mm AM/PM""), """"),
  IFERROR(TEXT(FILTER(FH!F183, LEN(FH!F183)), ""h:mm AM/PM""), """"),
"&amp;"  IFERROR(TEXT(FILTER(MGOLF!F183, LEN(MGOLF!F183)), ""h:mm AM/PM""), """"),
  IFERROR(TEXT(FILTER(Football!F183, LEN(Football!F183)), ""h:mm AM/PM""), """"),
  IFERROR(TEXT(FILTER(WVB!F183, LEN(WVB!F183)), ""h:mm AM/PM""), """"),
  IFERROR(TEXT(FILTER(XC!"&amp;"F183, LEN(XC!F183)), ""h:mm AM/PM""), """"),
  IFERROR(TEXT(FILTER(SWIMMING!F183, LEN(SWIMMING!F183)), ""h:mm AM/PM""), """"),
  IFERROR(TEXT(FILTER(WTEN!F183, LEN(WTEN!F183)), ""h:mm AM/PM""), """"),
  IFERROR(TEXT(FILTER(TF!F183, LEN(TF!F183)), ""h:mm A"&amp;"M/PM""), """"),
  IFERROR(TEXT(FILTER(WGOLF!F183, LEN(WGOLF!F183)), ""h:mm AM/PM""), """"),
  IFERROR(TEXT(FILTER(WBB!F183, LEN(WBB!F183)), ""h:mm AM/PM""), """"),
  IFERROR(TEXT(FILTER(MBB!F183, LEN(MBB!F183)), ""h:mm AM/PM""), """"),
  IFERROR(TEXT(FILT"&amp;"ER(WLAX!F183, LEN(WLAX!F183)), ""h:mm AM/PM""), """"),
  IFERROR(TEXT(FILTER(MLAX!F183, LEN(MLAX!F183)), ""h:mm AM/PM""), """"),
  IFERROR(TEXT(FILTER(SOFT!F183, LEN(SOFT!F183)), ""h:mm AM/PM""), """"),
  IFERROR(TEXT(FILTER(BASE!F183, LEN(BASE!F183)), """&amp;"h:mm AM/PM""), """"),
  IFERROR(TEXT(FILTER(ESPORTS!F183, LEN(ESPORTS!F183)), ""h:mm AM/PM""), """")
)
"),"")</f>
        <v/>
      </c>
      <c r="G183" s="11" t="str">
        <f>IFERROR(__xludf.DUMMYFUNCTION("TEXTJOIN(
  CHAR(10) &amp; CHAR(10),
  TRUE,
  IFERROR(FILTER(WSO!G183, LEN(WSO!G183)), """"),
  IFERROR(FILTER(MSO!G183, LEN(MSO!G183)), """"),
  IFERROR(FILTER(FH!G183, LEN(FH!G183)), """"),
  IFERROR(FILTER(MGOLF!G183, LEN(MGOLF!G183)), """"),
  IFERROR(FI"&amp;"LTER(Football!G183, LEN(Football!G183)), """"),
  IFERROR(FILTER(WVB!G183, LEN(WVB!G183)), """"),
  IFERROR(FILTER(XC!G183, LEN(XC!G183)), """"),
  IFERROR(FILTER(SWIMMING!G183, LEN(SWIMMING!G183)), """"),
  IFERROR(FILTER(WTEN!G183, LEN(WTEN!G183)), """""&amp;"),
  IFERROR(FILTER(TF!G183, LEN(TF!G183)), """"),
  IFERROR(FILTER(WGOLF!G183:G1000, LEN(WGOLF!G183)), """"),
  IFERROR(FILTER(WBB!G183, LEN(WBB!G183)), """"),
  IFERROR(FILTER(MBB!G183, LEN(MBB!G183)), """"),
  IFERROR(FILTER(WLAX!G183, LEN(WLAX!G183)),"&amp;" """"),
  IFERROR(FILTER(MLAX!G183, LEN(MLAX!G183)), """"),
  IFERROR(FILTER(SOFT!G183, LEN(SOFT!G183)), """"),
  IFERROR(FILTER(BASE!G183, LEN(BASE!G183)), """"),
  IFERROR(FILTER(ESPORTS!G183, LEN(ESPORTS!G183)), """")
)
"),"")</f>
        <v/>
      </c>
      <c r="H183" s="11" t="str">
        <f>IFERROR(__xludf.DUMMYFUNCTION("TEXTJOIN(
  CHAR(10) &amp; CHAR(10),
  TRUE,
  IFERROR(FILTER(WSO!H183, LEN(WSO!H183)), """"),
  IFERROR(FILTER(MSO!H183, LEN(MSO!H183)), """"),
  IFERROR(FILTER(FH!H183, LEN(FH!H183)), """"),
  IFERROR(FILTER(MGOLF!H183, LEN(MGOLF!H183)), """"),
  IFERROR(FI"&amp;"LTER(Football!H183, LEN(Football!H183)), """"),
  IFERROR(FILTER(WVB!H183, LEN(WVB!H183)), """"),
  IFERROR(FILTER(XC!H183, LEN(XC!H183)), """"),
  IFERROR(FILTER(SWIMMING!H183, LEN(SWIMMING!H183)), """"),
  IFERROR(FILTER(WTEN!H183, LEN(WTEN!H183)), """""&amp;"),
  IFERROR(FILTER(TF!H183, LEN(TF!H183)), """"),
  IFERROR(FILTER(WGOLF!H183, LEN(WGOLF!H183)), """"),
  IFERROR(FILTER(WBB!H183, LEN(WBB!H183)), """"),
  IFERROR(FILTER(MBB!H183, LEN(MBB!H183)), """"),
  IFERROR(FILTER(WLAX!H183, LEN(WLAX!H183)), """")"&amp;",
  IFERROR(FILTER(MLAX!H183, LEN(MLAX!H183)), """"),
  IFERROR(FILTER(SOFT!H183, LEN(SOFT!H183)), """"),
  IFERROR(FILTER(BASE!H183, LEN(BASE!H183)), """"),
  IFERROR(FILTER(ESPORTS!H183, LEN(ESPORTS!H183)), """")
)
"),"")</f>
        <v/>
      </c>
      <c r="I183" s="11" t="str">
        <f>IFERROR(__xludf.DUMMYFUNCTION("TEXTJOIN(
  CHAR(10) &amp; CHAR(10),
  TRUE,
  IFERROR(ARRAYFORMULA(TEXT(FILTER(WSO!F183, LEN(WSO!F183)), ""h:mm AM/PM"")), """"),
  IFERROR(ARRAYFORMULA(TEXT(FILTER(MSO!F183, LEN(MSO!F183)), ""h:mm AM/PM"")), """"),
  IFERROR(ARRAYFORMULA(TEXT(FILTER(FH!F183"&amp;", LEN(FH!F183)), ""h:mm AM/PM"")), """"),
  IFERROR(ARRAYFORMULA(TEXT(FILTER(MGOLF!F183, LEN(MGOLF!F183)), ""h:mm AM/PM"")), """"),
  IFERROR(ARRAYFORMULA(TEXT(FILTER(Football!F183, LEN(Football!F183)), ""h:mm AM/PM"")), """"),
  IFERROR(ARRAYFORMULA(TEXT"&amp;"(FILTER(WVB!F183, LEN(WVB!F183)), ""h:mm AM/PM"")), """"),
  IFERROR(ARRAYFORMULA(TEXT(FILTER(XC!F183, LEN(XC!F183)), ""h:mm AM/PM"")), """"),
  IFERROR(ARRAYFORMULA(TEXT(FILTER(SWIMMING!F183, LEN(SWIMMING!F183)), ""h:mm AM/PM"")), """"),
  IFERROR(ARRAYF"&amp;"ORMULA(TEXT(FILTER(WTEN!F183, LEN(WTEN!F183)), ""h:mm AM/PM"")), """"),
  IFERROR(ARRAYFORMULA(TEXT(FILTER(TF!F183, LEN(TF!F183)), ""h:mm AM/PM"")), """"),
  IFERROR(ARRAYFORMULA(TEXT(FILTER(WGOLF!F183, LEN(WGOLF!F183)), ""h:mm AM/PM"")), """"),
  IFERROR"&amp;"(ARRAYFORMULA(TEXT(FILTER(WBB!F183, LEN(WBB!F183)), ""h:mm AM/PM"")), """"),
  IFERROR(ARRAYFORMULA(TEXT(FILTER(MBB!F183, LEN(MBB!F183)), ""h:mm AM/PM"")), """"),
  IFERROR(ARRAYFORMULA(TEXT(FILTER(WLAX!F183, LEN(WLAX!F183)), ""h:mm AM/PM"")), """"),
  IF"&amp;"ERROR(ARRAYFORMULA(TEXT(FILTER(MLAX!F183, LEN(MLAX!F183)), ""h:mm AM/PM"")), """"),
  IFERROR(ARRAYFORMULA(TEXT(FILTER(SOFT!F183, LEN(SOFT!F183)), ""h:mm AM/PM"")), """"),
  IFERROR(ARRAYFORMULA(TEXT(FILTER(BASE!F183, LEN(BASE!F183)), ""h:mm AM/PM"")), """&amp;"""),
  IFERROR(ARRAYFORMULA(TEXT(FILTER(ESPORTS!F183, LEN(ESPORTS!F183)), ""h:mm AM/PM"")), """")
)
"),"")</f>
        <v/>
      </c>
      <c r="J183" s="12" t="str">
        <f>IFERROR(__xludf.DUMMYFUNCTION("IFERROR(
 TEXTJOIN(
   CHAR(10) &amp; CHAR(10),
   TRUE,
   FILTER(
     FLATTEN({
       WSO!P183;
       MSO!P183;
       FH!P183;
       MGOLF!P183;
       Football!P183;
       WVB!P183;
       XC!P183;
       SWIMMING!P183;
       WTEN!P183;
       TF!P1"&amp;"83;
       WGOLF!P183;
       WBB!P183;
       MBB!P183;
       WLAX!P183;
       MLAX!P183;
       SOFT!P183;
       BASE!P183;
       ESPORTS!P183
     }),
     (FLATTEN({
       WSO!P183;
       MSO!P183;
       FH!P183;
       MGOLF!P183;
       Footb"&amp;"all!P183;
       WVB!P183;
       XC!P183;
       SWIMMING!P183;
       WTEN!P183;
       TF!P183;
       WGOLF!P183;
       WBB!P183;
       MBB!P183;
       WLAX!P183;
       MLAX!P183;
       SOFT!P183;
       BASE!P183;
       ESPORTS!P183
     }) &lt;&gt; "&amp;""""") *
     (FLATTEN({
       WSO!P183;
       MSO!P183;
       FH!P183;
       MGOLF!P183;
       Football!P183;
       WVB!P183;
       XC!P183;
       SWIMMING!P183;
       WTEN!P183;
       TF!P183;
       WGOLF!P183;
       WBB!P183;
       MBB!P183"&amp;";
       WLAX!P183;
       MLAX!P183;
       SOFT!P183;
       BASE!P183;
       ESPORTS!P183
     }) &lt;&gt; ""Status"")
   )
 ),
 """"
)
"),"")</f>
        <v/>
      </c>
    </row>
    <row r="184" ht="22.5" customHeight="1">
      <c r="A184" s="6">
        <v>183.0</v>
      </c>
      <c r="B184" s="11"/>
      <c r="C184" s="7">
        <v>46417.0</v>
      </c>
      <c r="D184" s="8" t="str">
        <f t="shared" si="1"/>
        <v>Saturday</v>
      </c>
      <c r="E184" s="9" t="str">
        <f>TEXTJOIN(
  CHAR(10) &amp; CHAR(10),
  TRUE,
  IFERROR(WSO!E184, ""),
  IFERROR(MSO!E184, ""),
  IFERROR(FH!E184, ""),
  IFERROR(MGOLF!E184, ""),
  IFERROR(Football!E184, ""),
  IFERROR(WVB!E184, ""),
  IFERROR(XC!E184, ""),
  IFERROR(SWIMMING!E184, ""),
  IFERROR(WTEN!E184, ""),
  IFERROR(TF!E184, ""),
  IFERROR(WGOLF!E184, ""),
  IFERROR(WBB!E184, ""),
  IFERROR(MBB!E184, ""),
  IFERROR(WLAX!E184, ""),
  IFERROR(MLAX!E184, ""),
  IFERROR(SOFT!E184, ""),
  IFERROR(BASE!E184, ""),
  IFERROR(ESPORTS!E184, "")
)
</f>
        <v/>
      </c>
      <c r="F184" s="10" t="str">
        <f>IFERROR(__xludf.DUMMYFUNCTION("TEXTJOIN(
  CHAR(10) &amp; CHAR(10),
  TRUE,
  IFERROR(TEXT(FILTER(WSO!F184, LEN(WSO!F184)), ""h:mm AM/PM""), """"),
  IFERROR(TEXT(FILTER(MSO!F184, LEN(MSO!F184)), ""h:mm AM/PM""), """"),
  IFERROR(TEXT(FILTER(FH!F184, LEN(FH!F184)), ""h:mm AM/PM""), """"),
"&amp;"  IFERROR(TEXT(FILTER(MGOLF!F184, LEN(MGOLF!F184)), ""h:mm AM/PM""), """"),
  IFERROR(TEXT(FILTER(Football!F184, LEN(Football!F184)), ""h:mm AM/PM""), """"),
  IFERROR(TEXT(FILTER(WVB!F184, LEN(WVB!F184)), ""h:mm AM/PM""), """"),
  IFERROR(TEXT(FILTER(XC!"&amp;"F184, LEN(XC!F184)), ""h:mm AM/PM""), """"),
  IFERROR(TEXT(FILTER(SWIMMING!F184, LEN(SWIMMING!F184)), ""h:mm AM/PM""), """"),
  IFERROR(TEXT(FILTER(WTEN!F184, LEN(WTEN!F184)), ""h:mm AM/PM""), """"),
  IFERROR(TEXT(FILTER(TF!F184, LEN(TF!F184)), ""h:mm A"&amp;"M/PM""), """"),
  IFERROR(TEXT(FILTER(WGOLF!F184, LEN(WGOLF!F184)), ""h:mm AM/PM""), """"),
  IFERROR(TEXT(FILTER(WBB!F184, LEN(WBB!F184)), ""h:mm AM/PM""), """"),
  IFERROR(TEXT(FILTER(MBB!F184, LEN(MBB!F184)), ""h:mm AM/PM""), """"),
  IFERROR(TEXT(FILT"&amp;"ER(WLAX!F184, LEN(WLAX!F184)), ""h:mm AM/PM""), """"),
  IFERROR(TEXT(FILTER(MLAX!F184, LEN(MLAX!F184)), ""h:mm AM/PM""), """"),
  IFERROR(TEXT(FILTER(SOFT!F184, LEN(SOFT!F184)), ""h:mm AM/PM""), """"),
  IFERROR(TEXT(FILTER(BASE!F184, LEN(BASE!F184)), """&amp;"h:mm AM/PM""), """"),
  IFERROR(TEXT(FILTER(ESPORTS!F184, LEN(ESPORTS!F184)), ""h:mm AM/PM""), """")
)
"),"")</f>
        <v/>
      </c>
      <c r="G184" s="11" t="str">
        <f>IFERROR(__xludf.DUMMYFUNCTION("TEXTJOIN(
  CHAR(10) &amp; CHAR(10),
  TRUE,
  IFERROR(FILTER(WSO!G184, LEN(WSO!G184)), """"),
  IFERROR(FILTER(MSO!G184, LEN(MSO!G184)), """"),
  IFERROR(FILTER(FH!G184, LEN(FH!G184)), """"),
  IFERROR(FILTER(MGOLF!G184, LEN(MGOLF!G184)), """"),
  IFERROR(FI"&amp;"LTER(Football!G184, LEN(Football!G184)), """"),
  IFERROR(FILTER(WVB!G184, LEN(WVB!G184)), """"),
  IFERROR(FILTER(XC!G184, LEN(XC!G184)), """"),
  IFERROR(FILTER(SWIMMING!G184, LEN(SWIMMING!G184)), """"),
  IFERROR(FILTER(WTEN!G184, LEN(WTEN!G184)), """""&amp;"),
  IFERROR(FILTER(TF!G184, LEN(TF!G184)), """"),
  IFERROR(FILTER(WGOLF!G184:G1000, LEN(WGOLF!G184)), """"),
  IFERROR(FILTER(WBB!G184, LEN(WBB!G184)), """"),
  IFERROR(FILTER(MBB!G184, LEN(MBB!G184)), """"),
  IFERROR(FILTER(WLAX!G184, LEN(WLAX!G184)),"&amp;" """"),
  IFERROR(FILTER(MLAX!G184, LEN(MLAX!G184)), """"),
  IFERROR(FILTER(SOFT!G184, LEN(SOFT!G184)), """"),
  IFERROR(FILTER(BASE!G184, LEN(BASE!G184)), """"),
  IFERROR(FILTER(ESPORTS!G184, LEN(ESPORTS!G184)), """")
)
"),"")</f>
        <v/>
      </c>
      <c r="H184" s="11" t="str">
        <f>IFERROR(__xludf.DUMMYFUNCTION("TEXTJOIN(
  CHAR(10) &amp; CHAR(10),
  TRUE,
  IFERROR(FILTER(WSO!H184, LEN(WSO!H184)), """"),
  IFERROR(FILTER(MSO!H184, LEN(MSO!H184)), """"),
  IFERROR(FILTER(FH!H184, LEN(FH!H184)), """"),
  IFERROR(FILTER(MGOLF!H184, LEN(MGOLF!H184)), """"),
  IFERROR(FI"&amp;"LTER(Football!H184, LEN(Football!H184)), """"),
  IFERROR(FILTER(WVB!H184, LEN(WVB!H184)), """"),
  IFERROR(FILTER(XC!H184, LEN(XC!H184)), """"),
  IFERROR(FILTER(SWIMMING!H184, LEN(SWIMMING!H184)), """"),
  IFERROR(FILTER(WTEN!H184, LEN(WTEN!H184)), """""&amp;"),
  IFERROR(FILTER(TF!H184, LEN(TF!H184)), """"),
  IFERROR(FILTER(WGOLF!H184, LEN(WGOLF!H184)), """"),
  IFERROR(FILTER(WBB!H184, LEN(WBB!H184)), """"),
  IFERROR(FILTER(MBB!H184, LEN(MBB!H184)), """"),
  IFERROR(FILTER(WLAX!H184, LEN(WLAX!H184)), """")"&amp;",
  IFERROR(FILTER(MLAX!H184, LEN(MLAX!H184)), """"),
  IFERROR(FILTER(SOFT!H184, LEN(SOFT!H184)), """"),
  IFERROR(FILTER(BASE!H184, LEN(BASE!H184)), """"),
  IFERROR(FILTER(ESPORTS!H184, LEN(ESPORTS!H184)), """")
)
"),"")</f>
        <v/>
      </c>
      <c r="I184" s="11" t="str">
        <f>IFERROR(__xludf.DUMMYFUNCTION("TEXTJOIN(
  CHAR(10) &amp; CHAR(10),
  TRUE,
  IFERROR(ARRAYFORMULA(TEXT(FILTER(WSO!F184, LEN(WSO!F184)), ""h:mm AM/PM"")), """"),
  IFERROR(ARRAYFORMULA(TEXT(FILTER(MSO!F184, LEN(MSO!F184)), ""h:mm AM/PM"")), """"),
  IFERROR(ARRAYFORMULA(TEXT(FILTER(FH!F184"&amp;", LEN(FH!F184)), ""h:mm AM/PM"")), """"),
  IFERROR(ARRAYFORMULA(TEXT(FILTER(MGOLF!F184, LEN(MGOLF!F184)), ""h:mm AM/PM"")), """"),
  IFERROR(ARRAYFORMULA(TEXT(FILTER(Football!F184, LEN(Football!F184)), ""h:mm AM/PM"")), """"),
  IFERROR(ARRAYFORMULA(TEXT"&amp;"(FILTER(WVB!F184, LEN(WVB!F184)), ""h:mm AM/PM"")), """"),
  IFERROR(ARRAYFORMULA(TEXT(FILTER(XC!F184, LEN(XC!F184)), ""h:mm AM/PM"")), """"),
  IFERROR(ARRAYFORMULA(TEXT(FILTER(SWIMMING!F184, LEN(SWIMMING!F184)), ""h:mm AM/PM"")), """"),
  IFERROR(ARRAYF"&amp;"ORMULA(TEXT(FILTER(WTEN!F184, LEN(WTEN!F184)), ""h:mm AM/PM"")), """"),
  IFERROR(ARRAYFORMULA(TEXT(FILTER(TF!F184, LEN(TF!F184)), ""h:mm AM/PM"")), """"),
  IFERROR(ARRAYFORMULA(TEXT(FILTER(WGOLF!F184, LEN(WGOLF!F184)), ""h:mm AM/PM"")), """"),
  IFERROR"&amp;"(ARRAYFORMULA(TEXT(FILTER(WBB!F184, LEN(WBB!F184)), ""h:mm AM/PM"")), """"),
  IFERROR(ARRAYFORMULA(TEXT(FILTER(MBB!F184, LEN(MBB!F184)), ""h:mm AM/PM"")), """"),
  IFERROR(ARRAYFORMULA(TEXT(FILTER(WLAX!F184, LEN(WLAX!F184)), ""h:mm AM/PM"")), """"),
  IF"&amp;"ERROR(ARRAYFORMULA(TEXT(FILTER(MLAX!F184, LEN(MLAX!F184)), ""h:mm AM/PM"")), """"),
  IFERROR(ARRAYFORMULA(TEXT(FILTER(SOFT!F184, LEN(SOFT!F184)), ""h:mm AM/PM"")), """"),
  IFERROR(ARRAYFORMULA(TEXT(FILTER(BASE!F184, LEN(BASE!F184)), ""h:mm AM/PM"")), """&amp;"""),
  IFERROR(ARRAYFORMULA(TEXT(FILTER(ESPORTS!F184, LEN(ESPORTS!F184)), ""h:mm AM/PM"")), """")
)
"),"")</f>
        <v/>
      </c>
      <c r="J184" s="12" t="str">
        <f>IFERROR(__xludf.DUMMYFUNCTION("IFERROR(
 TEXTJOIN(
   CHAR(10) &amp; CHAR(10),
   TRUE,
   FILTER(
     FLATTEN({
       WSO!P184;
       MSO!P184;
       FH!P184;
       MGOLF!P184;
       Football!P184;
       WVB!P184;
       XC!P184;
       SWIMMING!P184;
       WTEN!P184;
       TF!P1"&amp;"84;
       WGOLF!P184;
       WBB!P184;
       MBB!P184;
       WLAX!P184;
       MLAX!P184;
       SOFT!P184;
       BASE!P184;
       ESPORTS!P184
     }),
     (FLATTEN({
       WSO!P184;
       MSO!P184;
       FH!P184;
       MGOLF!P184;
       Footb"&amp;"all!P184;
       WVB!P184;
       XC!P184;
       SWIMMING!P184;
       WTEN!P184;
       TF!P184;
       WGOLF!P184;
       WBB!P184;
       MBB!P184;
       WLAX!P184;
       MLAX!P184;
       SOFT!P184;
       BASE!P184;
       ESPORTS!P184
     }) &lt;&gt; "&amp;""""") *
     (FLATTEN({
       WSO!P184;
       MSO!P184;
       FH!P184;
       MGOLF!P184;
       Football!P184;
       WVB!P184;
       XC!P184;
       SWIMMING!P184;
       WTEN!P184;
       TF!P184;
       WGOLF!P184;
       WBB!P184;
       MBB!P184"&amp;";
       WLAX!P184;
       MLAX!P184;
       SOFT!P184;
       BASE!P184;
       ESPORTS!P184
     }) &lt;&gt; ""Status"")
   )
 ),
 """"
)
"),"")</f>
        <v/>
      </c>
    </row>
    <row r="185" ht="22.5" customHeight="1">
      <c r="A185" s="6">
        <v>184.0</v>
      </c>
      <c r="B185" s="11"/>
      <c r="C185" s="7">
        <v>46418.0</v>
      </c>
      <c r="D185" s="8" t="str">
        <f t="shared" si="1"/>
        <v>Sunday</v>
      </c>
      <c r="E185" s="9" t="str">
        <f>TEXTJOIN(
  CHAR(10) &amp; CHAR(10),
  TRUE,
  IFERROR(WSO!E185, ""),
  IFERROR(MSO!E185, ""),
  IFERROR(FH!E185, ""),
  IFERROR(MGOLF!E185, ""),
  IFERROR(Football!E185, ""),
  IFERROR(WVB!E185, ""),
  IFERROR(XC!E185, ""),
  IFERROR(SWIMMING!E185, ""),
  IFERROR(WTEN!E185, ""),
  IFERROR(TF!E185, ""),
  IFERROR(WGOLF!E185, ""),
  IFERROR(WBB!E185, ""),
  IFERROR(MBB!E185, ""),
  IFERROR(WLAX!E185, ""),
  IFERROR(MLAX!E185, ""),
  IFERROR(SOFT!E185, ""),
  IFERROR(BASE!E185, ""),
  IFERROR(ESPORTS!E185, "")
)
</f>
        <v/>
      </c>
      <c r="F185" s="10" t="str">
        <f>IFERROR(__xludf.DUMMYFUNCTION("TEXTJOIN(
  CHAR(10) &amp; CHAR(10),
  TRUE,
  IFERROR(TEXT(FILTER(WSO!F185, LEN(WSO!F185)), ""h:mm AM/PM""), """"),
  IFERROR(TEXT(FILTER(MSO!F185, LEN(MSO!F185)), ""h:mm AM/PM""), """"),
  IFERROR(TEXT(FILTER(FH!F185, LEN(FH!F185)), ""h:mm AM/PM""), """"),
"&amp;"  IFERROR(TEXT(FILTER(MGOLF!F185, LEN(MGOLF!F185)), ""h:mm AM/PM""), """"),
  IFERROR(TEXT(FILTER(Football!F185, LEN(Football!F185)), ""h:mm AM/PM""), """"),
  IFERROR(TEXT(FILTER(WVB!F185, LEN(WVB!F185)), ""h:mm AM/PM""), """"),
  IFERROR(TEXT(FILTER(XC!"&amp;"F185, LEN(XC!F185)), ""h:mm AM/PM""), """"),
  IFERROR(TEXT(FILTER(SWIMMING!F185, LEN(SWIMMING!F185)), ""h:mm AM/PM""), """"),
  IFERROR(TEXT(FILTER(WTEN!F185, LEN(WTEN!F185)), ""h:mm AM/PM""), """"),
  IFERROR(TEXT(FILTER(TF!F185, LEN(TF!F185)), ""h:mm A"&amp;"M/PM""), """"),
  IFERROR(TEXT(FILTER(WGOLF!F185, LEN(WGOLF!F185)), ""h:mm AM/PM""), """"),
  IFERROR(TEXT(FILTER(WBB!F185, LEN(WBB!F185)), ""h:mm AM/PM""), """"),
  IFERROR(TEXT(FILTER(MBB!F185, LEN(MBB!F185)), ""h:mm AM/PM""), """"),
  IFERROR(TEXT(FILT"&amp;"ER(WLAX!F185, LEN(WLAX!F185)), ""h:mm AM/PM""), """"),
  IFERROR(TEXT(FILTER(MLAX!F185, LEN(MLAX!F185)), ""h:mm AM/PM""), """"),
  IFERROR(TEXT(FILTER(SOFT!F185, LEN(SOFT!F185)), ""h:mm AM/PM""), """"),
  IFERROR(TEXT(FILTER(BASE!F185, LEN(BASE!F185)), """&amp;"h:mm AM/PM""), """"),
  IFERROR(TEXT(FILTER(ESPORTS!F185, LEN(ESPORTS!F185)), ""h:mm AM/PM""), """")
)
"),"")</f>
        <v/>
      </c>
      <c r="G185" s="11" t="str">
        <f>IFERROR(__xludf.DUMMYFUNCTION("TEXTJOIN(
  CHAR(10) &amp; CHAR(10),
  TRUE,
  IFERROR(FILTER(WSO!G185, LEN(WSO!G185)), """"),
  IFERROR(FILTER(MSO!G185, LEN(MSO!G185)), """"),
  IFERROR(FILTER(FH!G185, LEN(FH!G185)), """"),
  IFERROR(FILTER(MGOLF!G185, LEN(MGOLF!G185)), """"),
  IFERROR(FI"&amp;"LTER(Football!G185, LEN(Football!G185)), """"),
  IFERROR(FILTER(WVB!G185, LEN(WVB!G185)), """"),
  IFERROR(FILTER(XC!G185, LEN(XC!G185)), """"),
  IFERROR(FILTER(SWIMMING!G185, LEN(SWIMMING!G185)), """"),
  IFERROR(FILTER(WTEN!G185, LEN(WTEN!G185)), """""&amp;"),
  IFERROR(FILTER(TF!G185, LEN(TF!G185)), """"),
  IFERROR(FILTER(WGOLF!G185:G1000, LEN(WGOLF!G185)), """"),
  IFERROR(FILTER(WBB!G185, LEN(WBB!G185)), """"),
  IFERROR(FILTER(MBB!G185, LEN(MBB!G185)), """"),
  IFERROR(FILTER(WLAX!G185, LEN(WLAX!G185)),"&amp;" """"),
  IFERROR(FILTER(MLAX!G185, LEN(MLAX!G185)), """"),
  IFERROR(FILTER(SOFT!G185, LEN(SOFT!G185)), """"),
  IFERROR(FILTER(BASE!G185, LEN(BASE!G185)), """"),
  IFERROR(FILTER(ESPORTS!G185, LEN(ESPORTS!G185)), """")
)
"),"")</f>
        <v/>
      </c>
      <c r="H185" s="11" t="str">
        <f>IFERROR(__xludf.DUMMYFUNCTION("TEXTJOIN(
  CHAR(10) &amp; CHAR(10),
  TRUE,
  IFERROR(FILTER(WSO!H185, LEN(WSO!H185)), """"),
  IFERROR(FILTER(MSO!H185, LEN(MSO!H185)), """"),
  IFERROR(FILTER(FH!H185, LEN(FH!H185)), """"),
  IFERROR(FILTER(MGOLF!H185, LEN(MGOLF!H185)), """"),
  IFERROR(FI"&amp;"LTER(Football!H185, LEN(Football!H185)), """"),
  IFERROR(FILTER(WVB!H185, LEN(WVB!H185)), """"),
  IFERROR(FILTER(XC!H185, LEN(XC!H185)), """"),
  IFERROR(FILTER(SWIMMING!H185, LEN(SWIMMING!H185)), """"),
  IFERROR(FILTER(WTEN!H185, LEN(WTEN!H185)), """""&amp;"),
  IFERROR(FILTER(TF!H185, LEN(TF!H185)), """"),
  IFERROR(FILTER(WGOLF!H185, LEN(WGOLF!H185)), """"),
  IFERROR(FILTER(WBB!H185, LEN(WBB!H185)), """"),
  IFERROR(FILTER(MBB!H185, LEN(MBB!H185)), """"),
  IFERROR(FILTER(WLAX!H185, LEN(WLAX!H185)), """")"&amp;",
  IFERROR(FILTER(MLAX!H185, LEN(MLAX!H185)), """"),
  IFERROR(FILTER(SOFT!H185, LEN(SOFT!H185)), """"),
  IFERROR(FILTER(BASE!H185, LEN(BASE!H185)), """"),
  IFERROR(FILTER(ESPORTS!H185, LEN(ESPORTS!H185)), """")
)
"),"")</f>
        <v/>
      </c>
      <c r="I185" s="11" t="str">
        <f>IFERROR(__xludf.DUMMYFUNCTION("TEXTJOIN(
  CHAR(10) &amp; CHAR(10),
  TRUE,
  IFERROR(ARRAYFORMULA(TEXT(FILTER(WSO!F185, LEN(WSO!F185)), ""h:mm AM/PM"")), """"),
  IFERROR(ARRAYFORMULA(TEXT(FILTER(MSO!F185, LEN(MSO!F185)), ""h:mm AM/PM"")), """"),
  IFERROR(ARRAYFORMULA(TEXT(FILTER(FH!F185"&amp;", LEN(FH!F185)), ""h:mm AM/PM"")), """"),
  IFERROR(ARRAYFORMULA(TEXT(FILTER(MGOLF!F185, LEN(MGOLF!F185)), ""h:mm AM/PM"")), """"),
  IFERROR(ARRAYFORMULA(TEXT(FILTER(Football!F185, LEN(Football!F185)), ""h:mm AM/PM"")), """"),
  IFERROR(ARRAYFORMULA(TEXT"&amp;"(FILTER(WVB!F185, LEN(WVB!F185)), ""h:mm AM/PM"")), """"),
  IFERROR(ARRAYFORMULA(TEXT(FILTER(XC!F185, LEN(XC!F185)), ""h:mm AM/PM"")), """"),
  IFERROR(ARRAYFORMULA(TEXT(FILTER(SWIMMING!F185, LEN(SWIMMING!F185)), ""h:mm AM/PM"")), """"),
  IFERROR(ARRAYF"&amp;"ORMULA(TEXT(FILTER(WTEN!F185, LEN(WTEN!F185)), ""h:mm AM/PM"")), """"),
  IFERROR(ARRAYFORMULA(TEXT(FILTER(TF!F185, LEN(TF!F185)), ""h:mm AM/PM"")), """"),
  IFERROR(ARRAYFORMULA(TEXT(FILTER(WGOLF!F185, LEN(WGOLF!F185)), ""h:mm AM/PM"")), """"),
  IFERROR"&amp;"(ARRAYFORMULA(TEXT(FILTER(WBB!F185, LEN(WBB!F185)), ""h:mm AM/PM"")), """"),
  IFERROR(ARRAYFORMULA(TEXT(FILTER(MBB!F185, LEN(MBB!F185)), ""h:mm AM/PM"")), """"),
  IFERROR(ARRAYFORMULA(TEXT(FILTER(WLAX!F185, LEN(WLAX!F185)), ""h:mm AM/PM"")), """"),
  IF"&amp;"ERROR(ARRAYFORMULA(TEXT(FILTER(MLAX!F185, LEN(MLAX!F185)), ""h:mm AM/PM"")), """"),
  IFERROR(ARRAYFORMULA(TEXT(FILTER(SOFT!F185, LEN(SOFT!F185)), ""h:mm AM/PM"")), """"),
  IFERROR(ARRAYFORMULA(TEXT(FILTER(BASE!F185, LEN(BASE!F185)), ""h:mm AM/PM"")), """&amp;"""),
  IFERROR(ARRAYFORMULA(TEXT(FILTER(ESPORTS!F185, LEN(ESPORTS!F185)), ""h:mm AM/PM"")), """")
)
"),"")</f>
        <v/>
      </c>
      <c r="J185" s="12" t="str">
        <f>IFERROR(__xludf.DUMMYFUNCTION("IFERROR(
 TEXTJOIN(
   CHAR(10) &amp; CHAR(10),
   TRUE,
   FILTER(
     FLATTEN({
       WSO!P185;
       MSO!P185;
       FH!P185;
       MGOLF!P185;
       Football!P185;
       WVB!P185;
       XC!P185;
       SWIMMING!P185;
       WTEN!P185;
       TF!P1"&amp;"85;
       WGOLF!P185;
       WBB!P185;
       MBB!P185;
       WLAX!P185;
       MLAX!P185;
       SOFT!P185;
       BASE!P185;
       ESPORTS!P185
     }),
     (FLATTEN({
       WSO!P185;
       MSO!P185;
       FH!P185;
       MGOLF!P185;
       Footb"&amp;"all!P185;
       WVB!P185;
       XC!P185;
       SWIMMING!P185;
       WTEN!P185;
       TF!P185;
       WGOLF!P185;
       WBB!P185;
       MBB!P185;
       WLAX!P185;
       MLAX!P185;
       SOFT!P185;
       BASE!P185;
       ESPORTS!P185
     }) &lt;&gt; "&amp;""""") *
     (FLATTEN({
       WSO!P185;
       MSO!P185;
       FH!P185;
       MGOLF!P185;
       Football!P185;
       WVB!P185;
       XC!P185;
       SWIMMING!P185;
       WTEN!P185;
       TF!P185;
       WGOLF!P185;
       WBB!P185;
       MBB!P185"&amp;";
       WLAX!P185;
       MLAX!P185;
       SOFT!P185;
       BASE!P185;
       ESPORTS!P185
     }) &lt;&gt; ""Status"")
   )
 ),
 """"
)
"),"")</f>
        <v/>
      </c>
    </row>
    <row r="186" ht="22.5" customHeight="1">
      <c r="A186" s="6">
        <v>185.0</v>
      </c>
      <c r="B186" s="11"/>
      <c r="C186" s="7">
        <v>46419.0</v>
      </c>
      <c r="D186" s="8" t="str">
        <f t="shared" si="1"/>
        <v>Monday</v>
      </c>
      <c r="E186" s="9" t="str">
        <f>TEXTJOIN(
  CHAR(10) &amp; CHAR(10),
  TRUE,
  IFERROR(WSO!E186, ""),
  IFERROR(MSO!E186, ""),
  IFERROR(FH!E186, ""),
  IFERROR(MGOLF!E186, ""),
  IFERROR(Football!E186, ""),
  IFERROR(WVB!E186, ""),
  IFERROR(XC!E186, ""),
  IFERROR(SWIMMING!E186, ""),
  IFERROR(WTEN!E186, ""),
  IFERROR(TF!E186, ""),
  IFERROR(WGOLF!E186, ""),
  IFERROR(WBB!E186, ""),
  IFERROR(MBB!E186, ""),
  IFERROR(WLAX!E186, ""),
  IFERROR(MLAX!E186, ""),
  IFERROR(SOFT!E186, ""),
  IFERROR(BASE!E186, ""),
  IFERROR(ESPORTS!E186, "")
)
</f>
        <v/>
      </c>
      <c r="F186" s="10" t="str">
        <f>IFERROR(__xludf.DUMMYFUNCTION("TEXTJOIN(
  CHAR(10) &amp; CHAR(10),
  TRUE,
  IFERROR(TEXT(FILTER(WSO!F186, LEN(WSO!F186)), ""h:mm AM/PM""), """"),
  IFERROR(TEXT(FILTER(MSO!F186, LEN(MSO!F186)), ""h:mm AM/PM""), """"),
  IFERROR(TEXT(FILTER(FH!F186, LEN(FH!F186)), ""h:mm AM/PM""), """"),
"&amp;"  IFERROR(TEXT(FILTER(MGOLF!F186, LEN(MGOLF!F186)), ""h:mm AM/PM""), """"),
  IFERROR(TEXT(FILTER(Football!F186, LEN(Football!F186)), ""h:mm AM/PM""), """"),
  IFERROR(TEXT(FILTER(WVB!F186, LEN(WVB!F186)), ""h:mm AM/PM""), """"),
  IFERROR(TEXT(FILTER(XC!"&amp;"F186, LEN(XC!F186)), ""h:mm AM/PM""), """"),
  IFERROR(TEXT(FILTER(SWIMMING!F186, LEN(SWIMMING!F186)), ""h:mm AM/PM""), """"),
  IFERROR(TEXT(FILTER(WTEN!F186, LEN(WTEN!F186)), ""h:mm AM/PM""), """"),
  IFERROR(TEXT(FILTER(TF!F186, LEN(TF!F186)), ""h:mm A"&amp;"M/PM""), """"),
  IFERROR(TEXT(FILTER(WGOLF!F186, LEN(WGOLF!F186)), ""h:mm AM/PM""), """"),
  IFERROR(TEXT(FILTER(WBB!F186, LEN(WBB!F186)), ""h:mm AM/PM""), """"),
  IFERROR(TEXT(FILTER(MBB!F186, LEN(MBB!F186)), ""h:mm AM/PM""), """"),
  IFERROR(TEXT(FILT"&amp;"ER(WLAX!F186, LEN(WLAX!F186)), ""h:mm AM/PM""), """"),
  IFERROR(TEXT(FILTER(MLAX!F186, LEN(MLAX!F186)), ""h:mm AM/PM""), """"),
  IFERROR(TEXT(FILTER(SOFT!F186, LEN(SOFT!F186)), ""h:mm AM/PM""), """"),
  IFERROR(TEXT(FILTER(BASE!F186, LEN(BASE!F186)), """&amp;"h:mm AM/PM""), """"),
  IFERROR(TEXT(FILTER(ESPORTS!F186, LEN(ESPORTS!F186)), ""h:mm AM/PM""), """")
)
"),"")</f>
        <v/>
      </c>
      <c r="G186" s="11" t="str">
        <f>IFERROR(__xludf.DUMMYFUNCTION("TEXTJOIN(
  CHAR(10) &amp; CHAR(10),
  TRUE,
  IFERROR(FILTER(WSO!G186, LEN(WSO!G186)), """"),
  IFERROR(FILTER(MSO!G186, LEN(MSO!G186)), """"),
  IFERROR(FILTER(FH!G186, LEN(FH!G186)), """"),
  IFERROR(FILTER(MGOLF!G186, LEN(MGOLF!G186)), """"),
  IFERROR(FI"&amp;"LTER(Football!G186, LEN(Football!G186)), """"),
  IFERROR(FILTER(WVB!G186, LEN(WVB!G186)), """"),
  IFERROR(FILTER(XC!G186, LEN(XC!G186)), """"),
  IFERROR(FILTER(SWIMMING!G186, LEN(SWIMMING!G186)), """"),
  IFERROR(FILTER(WTEN!G186, LEN(WTEN!G186)), """""&amp;"),
  IFERROR(FILTER(TF!G186, LEN(TF!G186)), """"),
  IFERROR(FILTER(WGOLF!G186:G1000, LEN(WGOLF!G186)), """"),
  IFERROR(FILTER(WBB!G186, LEN(WBB!G186)), """"),
  IFERROR(FILTER(MBB!G186, LEN(MBB!G186)), """"),
  IFERROR(FILTER(WLAX!G186, LEN(WLAX!G186)),"&amp;" """"),
  IFERROR(FILTER(MLAX!G186, LEN(MLAX!G186)), """"),
  IFERROR(FILTER(SOFT!G186, LEN(SOFT!G186)), """"),
  IFERROR(FILTER(BASE!G186, LEN(BASE!G186)), """"),
  IFERROR(FILTER(ESPORTS!G186, LEN(ESPORTS!G186)), """")
)
"),"")</f>
        <v/>
      </c>
      <c r="H186" s="11" t="str">
        <f>IFERROR(__xludf.DUMMYFUNCTION("TEXTJOIN(
  CHAR(10) &amp; CHAR(10),
  TRUE,
  IFERROR(FILTER(WSO!H186, LEN(WSO!H186)), """"),
  IFERROR(FILTER(MSO!H186, LEN(MSO!H186)), """"),
  IFERROR(FILTER(FH!H186, LEN(FH!H186)), """"),
  IFERROR(FILTER(MGOLF!H186, LEN(MGOLF!H186)), """"),
  IFERROR(FI"&amp;"LTER(Football!H186, LEN(Football!H186)), """"),
  IFERROR(FILTER(WVB!H186, LEN(WVB!H186)), """"),
  IFERROR(FILTER(XC!H186, LEN(XC!H186)), """"),
  IFERROR(FILTER(SWIMMING!H186, LEN(SWIMMING!H186)), """"),
  IFERROR(FILTER(WTEN!H186, LEN(WTEN!H186)), """""&amp;"),
  IFERROR(FILTER(TF!H186, LEN(TF!H186)), """"),
  IFERROR(FILTER(WGOLF!H186, LEN(WGOLF!H186)), """"),
  IFERROR(FILTER(WBB!H186, LEN(WBB!H186)), """"),
  IFERROR(FILTER(MBB!H186, LEN(MBB!H186)), """"),
  IFERROR(FILTER(WLAX!H186, LEN(WLAX!H186)), """")"&amp;",
  IFERROR(FILTER(MLAX!H186, LEN(MLAX!H186)), """"),
  IFERROR(FILTER(SOFT!H186, LEN(SOFT!H186)), """"),
  IFERROR(FILTER(BASE!H186, LEN(BASE!H186)), """"),
  IFERROR(FILTER(ESPORTS!H186, LEN(ESPORTS!H186)), """")
)
"),"")</f>
        <v/>
      </c>
      <c r="I186" s="11" t="str">
        <f>IFERROR(__xludf.DUMMYFUNCTION("TEXTJOIN(
  CHAR(10) &amp; CHAR(10),
  TRUE,
  IFERROR(ARRAYFORMULA(TEXT(FILTER(WSO!F186, LEN(WSO!F186)), ""h:mm AM/PM"")), """"),
  IFERROR(ARRAYFORMULA(TEXT(FILTER(MSO!F186, LEN(MSO!F186)), ""h:mm AM/PM"")), """"),
  IFERROR(ARRAYFORMULA(TEXT(FILTER(FH!F186"&amp;", LEN(FH!F186)), ""h:mm AM/PM"")), """"),
  IFERROR(ARRAYFORMULA(TEXT(FILTER(MGOLF!F186, LEN(MGOLF!F186)), ""h:mm AM/PM"")), """"),
  IFERROR(ARRAYFORMULA(TEXT(FILTER(Football!F186, LEN(Football!F186)), ""h:mm AM/PM"")), """"),
  IFERROR(ARRAYFORMULA(TEXT"&amp;"(FILTER(WVB!F186, LEN(WVB!F186)), ""h:mm AM/PM"")), """"),
  IFERROR(ARRAYFORMULA(TEXT(FILTER(XC!F186, LEN(XC!F186)), ""h:mm AM/PM"")), """"),
  IFERROR(ARRAYFORMULA(TEXT(FILTER(SWIMMING!F186, LEN(SWIMMING!F186)), ""h:mm AM/PM"")), """"),
  IFERROR(ARRAYF"&amp;"ORMULA(TEXT(FILTER(WTEN!F186, LEN(WTEN!F186)), ""h:mm AM/PM"")), """"),
  IFERROR(ARRAYFORMULA(TEXT(FILTER(TF!F186, LEN(TF!F186)), ""h:mm AM/PM"")), """"),
  IFERROR(ARRAYFORMULA(TEXT(FILTER(WGOLF!F186, LEN(WGOLF!F186)), ""h:mm AM/PM"")), """"),
  IFERROR"&amp;"(ARRAYFORMULA(TEXT(FILTER(WBB!F186, LEN(WBB!F186)), ""h:mm AM/PM"")), """"),
  IFERROR(ARRAYFORMULA(TEXT(FILTER(MBB!F186, LEN(MBB!F186)), ""h:mm AM/PM"")), """"),
  IFERROR(ARRAYFORMULA(TEXT(FILTER(WLAX!F186, LEN(WLAX!F186)), ""h:mm AM/PM"")), """"),
  IF"&amp;"ERROR(ARRAYFORMULA(TEXT(FILTER(MLAX!F186, LEN(MLAX!F186)), ""h:mm AM/PM"")), """"),
  IFERROR(ARRAYFORMULA(TEXT(FILTER(SOFT!F186, LEN(SOFT!F186)), ""h:mm AM/PM"")), """"),
  IFERROR(ARRAYFORMULA(TEXT(FILTER(BASE!F186, LEN(BASE!F186)), ""h:mm AM/PM"")), """&amp;"""),
  IFERROR(ARRAYFORMULA(TEXT(FILTER(ESPORTS!F186, LEN(ESPORTS!F186)), ""h:mm AM/PM"")), """")
)
"),"")</f>
        <v/>
      </c>
      <c r="J186" s="12" t="str">
        <f>IFERROR(__xludf.DUMMYFUNCTION("IFERROR(
 TEXTJOIN(
   CHAR(10) &amp; CHAR(10),
   TRUE,
   FILTER(
     FLATTEN({
       WSO!P186;
       MSO!P186;
       FH!P186;
       MGOLF!P186;
       Football!P186;
       WVB!P186;
       XC!P186;
       SWIMMING!P186;
       WTEN!P186;
       TF!P1"&amp;"86;
       WGOLF!P186;
       WBB!P186;
       MBB!P186;
       WLAX!P186;
       MLAX!P186;
       SOFT!P186;
       BASE!P186;
       ESPORTS!P186
     }),
     (FLATTEN({
       WSO!P186;
       MSO!P186;
       FH!P186;
       MGOLF!P186;
       Footb"&amp;"all!P186;
       WVB!P186;
       XC!P186;
       SWIMMING!P186;
       WTEN!P186;
       TF!P186;
       WGOLF!P186;
       WBB!P186;
       MBB!P186;
       WLAX!P186;
       MLAX!P186;
       SOFT!P186;
       BASE!P186;
       ESPORTS!P186
     }) &lt;&gt; "&amp;""""") *
     (FLATTEN({
       WSO!P186;
       MSO!P186;
       FH!P186;
       MGOLF!P186;
       Football!P186;
       WVB!P186;
       XC!P186;
       SWIMMING!P186;
       WTEN!P186;
       TF!P186;
       WGOLF!P186;
       WBB!P186;
       MBB!P186"&amp;";
       WLAX!P186;
       MLAX!P186;
       SOFT!P186;
       BASE!P186;
       ESPORTS!P186
     }) &lt;&gt; ""Status"")
   )
 ),
 """"
)
"),"")</f>
        <v/>
      </c>
    </row>
    <row r="187" ht="22.5" customHeight="1">
      <c r="A187" s="6">
        <v>186.0</v>
      </c>
      <c r="B187" s="11"/>
      <c r="C187" s="7">
        <v>46420.0</v>
      </c>
      <c r="D187" s="8" t="str">
        <f t="shared" si="1"/>
        <v>Tuesday</v>
      </c>
      <c r="E187" s="9" t="str">
        <f>TEXTJOIN(
  CHAR(10) &amp; CHAR(10),
  TRUE,
  IFERROR(WSO!E187, ""),
  IFERROR(MSO!E187, ""),
  IFERROR(FH!E187, ""),
  IFERROR(MGOLF!E187, ""),
  IFERROR(Football!E187, ""),
  IFERROR(WVB!E187, ""),
  IFERROR(XC!E187, ""),
  IFERROR(SWIMMING!E187, ""),
  IFERROR(WTEN!E187, ""),
  IFERROR(TF!E187, ""),
  IFERROR(WGOLF!E187, ""),
  IFERROR(WBB!E187, ""),
  IFERROR(MBB!E187, ""),
  IFERROR(WLAX!E187, ""),
  IFERROR(MLAX!E187, ""),
  IFERROR(SOFT!E187, ""),
  IFERROR(BASE!E187, ""),
  IFERROR(ESPORTS!E187, "")
)
</f>
        <v/>
      </c>
      <c r="F187" s="10" t="str">
        <f>IFERROR(__xludf.DUMMYFUNCTION("TEXTJOIN(
  CHAR(10) &amp; CHAR(10),
  TRUE,
  IFERROR(TEXT(FILTER(WSO!F187, LEN(WSO!F187)), ""h:mm AM/PM""), """"),
  IFERROR(TEXT(FILTER(MSO!F187, LEN(MSO!F187)), ""h:mm AM/PM""), """"),
  IFERROR(TEXT(FILTER(FH!F187, LEN(FH!F187)), ""h:mm AM/PM""), """"),
"&amp;"  IFERROR(TEXT(FILTER(MGOLF!F187, LEN(MGOLF!F187)), ""h:mm AM/PM""), """"),
  IFERROR(TEXT(FILTER(Football!F187, LEN(Football!F187)), ""h:mm AM/PM""), """"),
  IFERROR(TEXT(FILTER(WVB!F187, LEN(WVB!F187)), ""h:mm AM/PM""), """"),
  IFERROR(TEXT(FILTER(XC!"&amp;"F187, LEN(XC!F187)), ""h:mm AM/PM""), """"),
  IFERROR(TEXT(FILTER(SWIMMING!F187, LEN(SWIMMING!F187)), ""h:mm AM/PM""), """"),
  IFERROR(TEXT(FILTER(WTEN!F187, LEN(WTEN!F187)), ""h:mm AM/PM""), """"),
  IFERROR(TEXT(FILTER(TF!F187, LEN(TF!F187)), ""h:mm A"&amp;"M/PM""), """"),
  IFERROR(TEXT(FILTER(WGOLF!F187, LEN(WGOLF!F187)), ""h:mm AM/PM""), """"),
  IFERROR(TEXT(FILTER(WBB!F187, LEN(WBB!F187)), ""h:mm AM/PM""), """"),
  IFERROR(TEXT(FILTER(MBB!F187, LEN(MBB!F187)), ""h:mm AM/PM""), """"),
  IFERROR(TEXT(FILT"&amp;"ER(WLAX!F187, LEN(WLAX!F187)), ""h:mm AM/PM""), """"),
  IFERROR(TEXT(FILTER(MLAX!F187, LEN(MLAX!F187)), ""h:mm AM/PM""), """"),
  IFERROR(TEXT(FILTER(SOFT!F187, LEN(SOFT!F187)), ""h:mm AM/PM""), """"),
  IFERROR(TEXT(FILTER(BASE!F187, LEN(BASE!F187)), """&amp;"h:mm AM/PM""), """"),
  IFERROR(TEXT(FILTER(ESPORTS!F187, LEN(ESPORTS!F187)), ""h:mm AM/PM""), """")
)
"),"")</f>
        <v/>
      </c>
      <c r="G187" s="11" t="str">
        <f>IFERROR(__xludf.DUMMYFUNCTION("TEXTJOIN(
  CHAR(10) &amp; CHAR(10),
  TRUE,
  IFERROR(FILTER(WSO!G187, LEN(WSO!G187)), """"),
  IFERROR(FILTER(MSO!G187, LEN(MSO!G187)), """"),
  IFERROR(FILTER(FH!G187, LEN(FH!G187)), """"),
  IFERROR(FILTER(MGOLF!G187, LEN(MGOLF!G187)), """"),
  IFERROR(FI"&amp;"LTER(Football!G187, LEN(Football!G187)), """"),
  IFERROR(FILTER(WVB!G187, LEN(WVB!G187)), """"),
  IFERROR(FILTER(XC!G187, LEN(XC!G187)), """"),
  IFERROR(FILTER(SWIMMING!G187, LEN(SWIMMING!G187)), """"),
  IFERROR(FILTER(WTEN!G187, LEN(WTEN!G187)), """""&amp;"),
  IFERROR(FILTER(TF!G187, LEN(TF!G187)), """"),
  IFERROR(FILTER(WGOLF!G187:G1000, LEN(WGOLF!G187)), """"),
  IFERROR(FILTER(WBB!G187, LEN(WBB!G187)), """"),
  IFERROR(FILTER(MBB!G187, LEN(MBB!G187)), """"),
  IFERROR(FILTER(WLAX!G187, LEN(WLAX!G187)),"&amp;" """"),
  IFERROR(FILTER(MLAX!G187, LEN(MLAX!G187)), """"),
  IFERROR(FILTER(SOFT!G187, LEN(SOFT!G187)), """"),
  IFERROR(FILTER(BASE!G187, LEN(BASE!G187)), """"),
  IFERROR(FILTER(ESPORTS!G187, LEN(ESPORTS!G187)), """")
)
"),"")</f>
        <v/>
      </c>
      <c r="H187" s="11" t="str">
        <f>IFERROR(__xludf.DUMMYFUNCTION("TEXTJOIN(
  CHAR(10) &amp; CHAR(10),
  TRUE,
  IFERROR(FILTER(WSO!H187, LEN(WSO!H187)), """"),
  IFERROR(FILTER(MSO!H187, LEN(MSO!H187)), """"),
  IFERROR(FILTER(FH!H187, LEN(FH!H187)), """"),
  IFERROR(FILTER(MGOLF!H187, LEN(MGOLF!H187)), """"),
  IFERROR(FI"&amp;"LTER(Football!H187, LEN(Football!H187)), """"),
  IFERROR(FILTER(WVB!H187, LEN(WVB!H187)), """"),
  IFERROR(FILTER(XC!H187, LEN(XC!H187)), """"),
  IFERROR(FILTER(SWIMMING!H187, LEN(SWIMMING!H187)), """"),
  IFERROR(FILTER(WTEN!H187, LEN(WTEN!H187)), """""&amp;"),
  IFERROR(FILTER(TF!H187, LEN(TF!H187)), """"),
  IFERROR(FILTER(WGOLF!H187, LEN(WGOLF!H187)), """"),
  IFERROR(FILTER(WBB!H187, LEN(WBB!H187)), """"),
  IFERROR(FILTER(MBB!H187, LEN(MBB!H187)), """"),
  IFERROR(FILTER(WLAX!H187, LEN(WLAX!H187)), """")"&amp;",
  IFERROR(FILTER(MLAX!H187, LEN(MLAX!H187)), """"),
  IFERROR(FILTER(SOFT!H187, LEN(SOFT!H187)), """"),
  IFERROR(FILTER(BASE!H187, LEN(BASE!H187)), """"),
  IFERROR(FILTER(ESPORTS!H187, LEN(ESPORTS!H187)), """")
)
"),"")</f>
        <v/>
      </c>
      <c r="I187" s="11" t="str">
        <f>IFERROR(__xludf.DUMMYFUNCTION("TEXTJOIN(
  CHAR(10) &amp; CHAR(10),
  TRUE,
  IFERROR(ARRAYFORMULA(TEXT(FILTER(WSO!F187, LEN(WSO!F187)), ""h:mm AM/PM"")), """"),
  IFERROR(ARRAYFORMULA(TEXT(FILTER(MSO!F187, LEN(MSO!F187)), ""h:mm AM/PM"")), """"),
  IFERROR(ARRAYFORMULA(TEXT(FILTER(FH!F187"&amp;", LEN(FH!F187)), ""h:mm AM/PM"")), """"),
  IFERROR(ARRAYFORMULA(TEXT(FILTER(MGOLF!F187, LEN(MGOLF!F187)), ""h:mm AM/PM"")), """"),
  IFERROR(ARRAYFORMULA(TEXT(FILTER(Football!F187, LEN(Football!F187)), ""h:mm AM/PM"")), """"),
  IFERROR(ARRAYFORMULA(TEXT"&amp;"(FILTER(WVB!F187, LEN(WVB!F187)), ""h:mm AM/PM"")), """"),
  IFERROR(ARRAYFORMULA(TEXT(FILTER(XC!F187, LEN(XC!F187)), ""h:mm AM/PM"")), """"),
  IFERROR(ARRAYFORMULA(TEXT(FILTER(SWIMMING!F187, LEN(SWIMMING!F187)), ""h:mm AM/PM"")), """"),
  IFERROR(ARRAYF"&amp;"ORMULA(TEXT(FILTER(WTEN!F187, LEN(WTEN!F187)), ""h:mm AM/PM"")), """"),
  IFERROR(ARRAYFORMULA(TEXT(FILTER(TF!F187, LEN(TF!F187)), ""h:mm AM/PM"")), """"),
  IFERROR(ARRAYFORMULA(TEXT(FILTER(WGOLF!F187, LEN(WGOLF!F187)), ""h:mm AM/PM"")), """"),
  IFERROR"&amp;"(ARRAYFORMULA(TEXT(FILTER(WBB!F187, LEN(WBB!F187)), ""h:mm AM/PM"")), """"),
  IFERROR(ARRAYFORMULA(TEXT(FILTER(MBB!F187, LEN(MBB!F187)), ""h:mm AM/PM"")), """"),
  IFERROR(ARRAYFORMULA(TEXT(FILTER(WLAX!F187, LEN(WLAX!F187)), ""h:mm AM/PM"")), """"),
  IF"&amp;"ERROR(ARRAYFORMULA(TEXT(FILTER(MLAX!F187, LEN(MLAX!F187)), ""h:mm AM/PM"")), """"),
  IFERROR(ARRAYFORMULA(TEXT(FILTER(SOFT!F187, LEN(SOFT!F187)), ""h:mm AM/PM"")), """"),
  IFERROR(ARRAYFORMULA(TEXT(FILTER(BASE!F187, LEN(BASE!F187)), ""h:mm AM/PM"")), """&amp;"""),
  IFERROR(ARRAYFORMULA(TEXT(FILTER(ESPORTS!F187, LEN(ESPORTS!F187)), ""h:mm AM/PM"")), """")
)
"),"")</f>
        <v/>
      </c>
      <c r="J187" s="12" t="str">
        <f>IFERROR(__xludf.DUMMYFUNCTION("IFERROR(
 TEXTJOIN(
   CHAR(10) &amp; CHAR(10),
   TRUE,
   FILTER(
     FLATTEN({
       WSO!P187;
       MSO!P187;
       FH!P187;
       MGOLF!P187;
       Football!P187;
       WVB!P187;
       XC!P187;
       SWIMMING!P187;
       WTEN!P187;
       TF!P1"&amp;"87;
       WGOLF!P187;
       WBB!P187;
       MBB!P187;
       WLAX!P187;
       MLAX!P187;
       SOFT!P187;
       BASE!P187;
       ESPORTS!P187
     }),
     (FLATTEN({
       WSO!P187;
       MSO!P187;
       FH!P187;
       MGOLF!P187;
       Footb"&amp;"all!P187;
       WVB!P187;
       XC!P187;
       SWIMMING!P187;
       WTEN!P187;
       TF!P187;
       WGOLF!P187;
       WBB!P187;
       MBB!P187;
       WLAX!P187;
       MLAX!P187;
       SOFT!P187;
       BASE!P187;
       ESPORTS!P187
     }) &lt;&gt; "&amp;""""") *
     (FLATTEN({
       WSO!P187;
       MSO!P187;
       FH!P187;
       MGOLF!P187;
       Football!P187;
       WVB!P187;
       XC!P187;
       SWIMMING!P187;
       WTEN!P187;
       TF!P187;
       WGOLF!P187;
       WBB!P187;
       MBB!P187"&amp;";
       WLAX!P187;
       MLAX!P187;
       SOFT!P187;
       BASE!P187;
       ESPORTS!P187
     }) &lt;&gt; ""Status"")
   )
 ),
 """"
)
"),"")</f>
        <v/>
      </c>
    </row>
    <row r="188" ht="22.5" customHeight="1">
      <c r="A188" s="6">
        <v>187.0</v>
      </c>
      <c r="B188" s="11"/>
      <c r="C188" s="7">
        <v>46421.0</v>
      </c>
      <c r="D188" s="8" t="str">
        <f t="shared" si="1"/>
        <v>Wednesday</v>
      </c>
      <c r="E188" s="9" t="str">
        <f>TEXTJOIN(
  CHAR(10) &amp; CHAR(10),
  TRUE,
  IFERROR(WSO!E188, ""),
  IFERROR(MSO!E188, ""),
  IFERROR(FH!E188, ""),
  IFERROR(MGOLF!E188, ""),
  IFERROR(Football!E188, ""),
  IFERROR(WVB!E188, ""),
  IFERROR(XC!E188, ""),
  IFERROR(SWIMMING!E188, ""),
  IFERROR(WTEN!E188, ""),
  IFERROR(TF!E188, ""),
  IFERROR(WGOLF!E188, ""),
  IFERROR(WBB!E188, ""),
  IFERROR(MBB!E188, ""),
  IFERROR(WLAX!E188, ""),
  IFERROR(MLAX!E188, ""),
  IFERROR(SOFT!E188, ""),
  IFERROR(BASE!E188, ""),
  IFERROR(ESPORTS!E188, "")
)
</f>
        <v/>
      </c>
      <c r="F188" s="10" t="str">
        <f>IFERROR(__xludf.DUMMYFUNCTION("TEXTJOIN(
  CHAR(10) &amp; CHAR(10),
  TRUE,
  IFERROR(TEXT(FILTER(WSO!F188, LEN(WSO!F188)), ""h:mm AM/PM""), """"),
  IFERROR(TEXT(FILTER(MSO!F188, LEN(MSO!F188)), ""h:mm AM/PM""), """"),
  IFERROR(TEXT(FILTER(FH!F188, LEN(FH!F188)), ""h:mm AM/PM""), """"),
"&amp;"  IFERROR(TEXT(FILTER(MGOLF!F188, LEN(MGOLF!F188)), ""h:mm AM/PM""), """"),
  IFERROR(TEXT(FILTER(Football!F188, LEN(Football!F188)), ""h:mm AM/PM""), """"),
  IFERROR(TEXT(FILTER(WVB!F188, LEN(WVB!F188)), ""h:mm AM/PM""), """"),
  IFERROR(TEXT(FILTER(XC!"&amp;"F188, LEN(XC!F188)), ""h:mm AM/PM""), """"),
  IFERROR(TEXT(FILTER(SWIMMING!F188, LEN(SWIMMING!F188)), ""h:mm AM/PM""), """"),
  IFERROR(TEXT(FILTER(WTEN!F188, LEN(WTEN!F188)), ""h:mm AM/PM""), """"),
  IFERROR(TEXT(FILTER(TF!F188, LEN(TF!F188)), ""h:mm A"&amp;"M/PM""), """"),
  IFERROR(TEXT(FILTER(WGOLF!F188, LEN(WGOLF!F188)), ""h:mm AM/PM""), """"),
  IFERROR(TEXT(FILTER(WBB!F188, LEN(WBB!F188)), ""h:mm AM/PM""), """"),
  IFERROR(TEXT(FILTER(MBB!F188, LEN(MBB!F188)), ""h:mm AM/PM""), """"),
  IFERROR(TEXT(FILT"&amp;"ER(WLAX!F188, LEN(WLAX!F188)), ""h:mm AM/PM""), """"),
  IFERROR(TEXT(FILTER(MLAX!F188, LEN(MLAX!F188)), ""h:mm AM/PM""), """"),
  IFERROR(TEXT(FILTER(SOFT!F188, LEN(SOFT!F188)), ""h:mm AM/PM""), """"),
  IFERROR(TEXT(FILTER(BASE!F188, LEN(BASE!F188)), """&amp;"h:mm AM/PM""), """"),
  IFERROR(TEXT(FILTER(ESPORTS!F188, LEN(ESPORTS!F188)), ""h:mm AM/PM""), """")
)
"),"")</f>
        <v/>
      </c>
      <c r="G188" s="11" t="str">
        <f>IFERROR(__xludf.DUMMYFUNCTION("TEXTJOIN(
  CHAR(10) &amp; CHAR(10),
  TRUE,
  IFERROR(FILTER(WSO!G188, LEN(WSO!G188)), """"),
  IFERROR(FILTER(MSO!G188, LEN(MSO!G188)), """"),
  IFERROR(FILTER(FH!G188, LEN(FH!G188)), """"),
  IFERROR(FILTER(MGOLF!G188, LEN(MGOLF!G188)), """"),
  IFERROR(FI"&amp;"LTER(Football!G188, LEN(Football!G188)), """"),
  IFERROR(FILTER(WVB!G188, LEN(WVB!G188)), """"),
  IFERROR(FILTER(XC!G188, LEN(XC!G188)), """"),
  IFERROR(FILTER(SWIMMING!G188, LEN(SWIMMING!G188)), """"),
  IFERROR(FILTER(WTEN!G188, LEN(WTEN!G188)), """""&amp;"),
  IFERROR(FILTER(TF!G188, LEN(TF!G188)), """"),
  IFERROR(FILTER(WGOLF!G188:G1000, LEN(WGOLF!G188)), """"),
  IFERROR(FILTER(WBB!G188, LEN(WBB!G188)), """"),
  IFERROR(FILTER(MBB!G188, LEN(MBB!G188)), """"),
  IFERROR(FILTER(WLAX!G188, LEN(WLAX!G188)),"&amp;" """"),
  IFERROR(FILTER(MLAX!G188, LEN(MLAX!G188)), """"),
  IFERROR(FILTER(SOFT!G188, LEN(SOFT!G188)), """"),
  IFERROR(FILTER(BASE!G188, LEN(BASE!G188)), """"),
  IFERROR(FILTER(ESPORTS!G188, LEN(ESPORTS!G188)), """")
)
"),"")</f>
        <v/>
      </c>
      <c r="H188" s="11" t="str">
        <f>IFERROR(__xludf.DUMMYFUNCTION("TEXTJOIN(
  CHAR(10) &amp; CHAR(10),
  TRUE,
  IFERROR(FILTER(WSO!H188, LEN(WSO!H188)), """"),
  IFERROR(FILTER(MSO!H188, LEN(MSO!H188)), """"),
  IFERROR(FILTER(FH!H188, LEN(FH!H188)), """"),
  IFERROR(FILTER(MGOLF!H188, LEN(MGOLF!H188)), """"),
  IFERROR(FI"&amp;"LTER(Football!H188, LEN(Football!H188)), """"),
  IFERROR(FILTER(WVB!H188, LEN(WVB!H188)), """"),
  IFERROR(FILTER(XC!H188, LEN(XC!H188)), """"),
  IFERROR(FILTER(SWIMMING!H188, LEN(SWIMMING!H188)), """"),
  IFERROR(FILTER(WTEN!H188, LEN(WTEN!H188)), """""&amp;"),
  IFERROR(FILTER(TF!H188, LEN(TF!H188)), """"),
  IFERROR(FILTER(WGOLF!H188, LEN(WGOLF!H188)), """"),
  IFERROR(FILTER(WBB!H188, LEN(WBB!H188)), """"),
  IFERROR(FILTER(MBB!H188, LEN(MBB!H188)), """"),
  IFERROR(FILTER(WLAX!H188, LEN(WLAX!H188)), """")"&amp;",
  IFERROR(FILTER(MLAX!H188, LEN(MLAX!H188)), """"),
  IFERROR(FILTER(SOFT!H188, LEN(SOFT!H188)), """"),
  IFERROR(FILTER(BASE!H188, LEN(BASE!H188)), """"),
  IFERROR(FILTER(ESPORTS!H188, LEN(ESPORTS!H188)), """")
)
"),"")</f>
        <v/>
      </c>
      <c r="I188" s="11" t="str">
        <f>IFERROR(__xludf.DUMMYFUNCTION("TEXTJOIN(
  CHAR(10) &amp; CHAR(10),
  TRUE,
  IFERROR(ARRAYFORMULA(TEXT(FILTER(WSO!F188, LEN(WSO!F188)), ""h:mm AM/PM"")), """"),
  IFERROR(ARRAYFORMULA(TEXT(FILTER(MSO!F188, LEN(MSO!F188)), ""h:mm AM/PM"")), """"),
  IFERROR(ARRAYFORMULA(TEXT(FILTER(FH!F188"&amp;", LEN(FH!F188)), ""h:mm AM/PM"")), """"),
  IFERROR(ARRAYFORMULA(TEXT(FILTER(MGOLF!F188, LEN(MGOLF!F188)), ""h:mm AM/PM"")), """"),
  IFERROR(ARRAYFORMULA(TEXT(FILTER(Football!F188, LEN(Football!F188)), ""h:mm AM/PM"")), """"),
  IFERROR(ARRAYFORMULA(TEXT"&amp;"(FILTER(WVB!F188, LEN(WVB!F188)), ""h:mm AM/PM"")), """"),
  IFERROR(ARRAYFORMULA(TEXT(FILTER(XC!F188, LEN(XC!F188)), ""h:mm AM/PM"")), """"),
  IFERROR(ARRAYFORMULA(TEXT(FILTER(SWIMMING!F188, LEN(SWIMMING!F188)), ""h:mm AM/PM"")), """"),
  IFERROR(ARRAYF"&amp;"ORMULA(TEXT(FILTER(WTEN!F188, LEN(WTEN!F188)), ""h:mm AM/PM"")), """"),
  IFERROR(ARRAYFORMULA(TEXT(FILTER(TF!F188, LEN(TF!F188)), ""h:mm AM/PM"")), """"),
  IFERROR(ARRAYFORMULA(TEXT(FILTER(WGOLF!F188, LEN(WGOLF!F188)), ""h:mm AM/PM"")), """"),
  IFERROR"&amp;"(ARRAYFORMULA(TEXT(FILTER(WBB!F188, LEN(WBB!F188)), ""h:mm AM/PM"")), """"),
  IFERROR(ARRAYFORMULA(TEXT(FILTER(MBB!F188, LEN(MBB!F188)), ""h:mm AM/PM"")), """"),
  IFERROR(ARRAYFORMULA(TEXT(FILTER(WLAX!F188, LEN(WLAX!F188)), ""h:mm AM/PM"")), """"),
  IF"&amp;"ERROR(ARRAYFORMULA(TEXT(FILTER(MLAX!F188, LEN(MLAX!F188)), ""h:mm AM/PM"")), """"),
  IFERROR(ARRAYFORMULA(TEXT(FILTER(SOFT!F188, LEN(SOFT!F188)), ""h:mm AM/PM"")), """"),
  IFERROR(ARRAYFORMULA(TEXT(FILTER(BASE!F188, LEN(BASE!F188)), ""h:mm AM/PM"")), """&amp;"""),
  IFERROR(ARRAYFORMULA(TEXT(FILTER(ESPORTS!F188, LEN(ESPORTS!F188)), ""h:mm AM/PM"")), """")
)
"),"")</f>
        <v/>
      </c>
      <c r="J188" s="12" t="str">
        <f>IFERROR(__xludf.DUMMYFUNCTION("IFERROR(
 TEXTJOIN(
   CHAR(10) &amp; CHAR(10),
   TRUE,
   FILTER(
     FLATTEN({
       WSO!P188;
       MSO!P188;
       FH!P188;
       MGOLF!P188;
       Football!P188;
       WVB!P188;
       XC!P188;
       SWIMMING!P188;
       WTEN!P188;
       TF!P1"&amp;"88;
       WGOLF!P188;
       WBB!P188;
       MBB!P188;
       WLAX!P188;
       MLAX!P188;
       SOFT!P188;
       BASE!P188;
       ESPORTS!P188
     }),
     (FLATTEN({
       WSO!P188;
       MSO!P188;
       FH!P188;
       MGOLF!P188;
       Footb"&amp;"all!P188;
       WVB!P188;
       XC!P188;
       SWIMMING!P188;
       WTEN!P188;
       TF!P188;
       WGOLF!P188;
       WBB!P188;
       MBB!P188;
       WLAX!P188;
       MLAX!P188;
       SOFT!P188;
       BASE!P188;
       ESPORTS!P188
     }) &lt;&gt; "&amp;""""") *
     (FLATTEN({
       WSO!P188;
       MSO!P188;
       FH!P188;
       MGOLF!P188;
       Football!P188;
       WVB!P188;
       XC!P188;
       SWIMMING!P188;
       WTEN!P188;
       TF!P188;
       WGOLF!P188;
       WBB!P188;
       MBB!P188"&amp;";
       WLAX!P188;
       MLAX!P188;
       SOFT!P188;
       BASE!P188;
       ESPORTS!P188
     }) &lt;&gt; ""Status"")
   )
 ),
 """"
)
"),"")</f>
        <v/>
      </c>
    </row>
    <row r="189" ht="22.5" customHeight="1">
      <c r="A189" s="6">
        <v>188.0</v>
      </c>
      <c r="B189" s="11"/>
      <c r="C189" s="7">
        <v>46422.0</v>
      </c>
      <c r="D189" s="8" t="str">
        <f t="shared" si="1"/>
        <v>Thursday</v>
      </c>
      <c r="E189" s="9" t="str">
        <f>TEXTJOIN(
  CHAR(10) &amp; CHAR(10),
  TRUE,
  IFERROR(WSO!E189, ""),
  IFERROR(MSO!E189, ""),
  IFERROR(FH!E189, ""),
  IFERROR(MGOLF!E189, ""),
  IFERROR(Football!E189, ""),
  IFERROR(WVB!E189, ""),
  IFERROR(XC!E189, ""),
  IFERROR(SWIMMING!E189, ""),
  IFERROR(WTEN!E189, ""),
  IFERROR(TF!E189, ""),
  IFERROR(WGOLF!E189, ""),
  IFERROR(WBB!E189, ""),
  IFERROR(MBB!E189, ""),
  IFERROR(WLAX!E189, ""),
  IFERROR(MLAX!E189, ""),
  IFERROR(SOFT!E189, ""),
  IFERROR(BASE!E189, ""),
  IFERROR(ESPORTS!E189, "")
)
</f>
        <v/>
      </c>
      <c r="F189" s="10" t="str">
        <f>IFERROR(__xludf.DUMMYFUNCTION("TEXTJOIN(
  CHAR(10) &amp; CHAR(10),
  TRUE,
  IFERROR(TEXT(FILTER(WSO!F189, LEN(WSO!F189)), ""h:mm AM/PM""), """"),
  IFERROR(TEXT(FILTER(MSO!F189, LEN(MSO!F189)), ""h:mm AM/PM""), """"),
  IFERROR(TEXT(FILTER(FH!F189, LEN(FH!F189)), ""h:mm AM/PM""), """"),
"&amp;"  IFERROR(TEXT(FILTER(MGOLF!F189, LEN(MGOLF!F189)), ""h:mm AM/PM""), """"),
  IFERROR(TEXT(FILTER(Football!F189, LEN(Football!F189)), ""h:mm AM/PM""), """"),
  IFERROR(TEXT(FILTER(WVB!F189, LEN(WVB!F189)), ""h:mm AM/PM""), """"),
  IFERROR(TEXT(FILTER(XC!"&amp;"F189, LEN(XC!F189)), ""h:mm AM/PM""), """"),
  IFERROR(TEXT(FILTER(SWIMMING!F189, LEN(SWIMMING!F189)), ""h:mm AM/PM""), """"),
  IFERROR(TEXT(FILTER(WTEN!F189, LEN(WTEN!F189)), ""h:mm AM/PM""), """"),
  IFERROR(TEXT(FILTER(TF!F189, LEN(TF!F189)), ""h:mm A"&amp;"M/PM""), """"),
  IFERROR(TEXT(FILTER(WGOLF!F189, LEN(WGOLF!F189)), ""h:mm AM/PM""), """"),
  IFERROR(TEXT(FILTER(WBB!F189, LEN(WBB!F189)), ""h:mm AM/PM""), """"),
  IFERROR(TEXT(FILTER(MBB!F189, LEN(MBB!F189)), ""h:mm AM/PM""), """"),
  IFERROR(TEXT(FILT"&amp;"ER(WLAX!F189, LEN(WLAX!F189)), ""h:mm AM/PM""), """"),
  IFERROR(TEXT(FILTER(MLAX!F189, LEN(MLAX!F189)), ""h:mm AM/PM""), """"),
  IFERROR(TEXT(FILTER(SOFT!F189, LEN(SOFT!F189)), ""h:mm AM/PM""), """"),
  IFERROR(TEXT(FILTER(BASE!F189, LEN(BASE!F189)), """&amp;"h:mm AM/PM""), """"),
  IFERROR(TEXT(FILTER(ESPORTS!F189, LEN(ESPORTS!F189)), ""h:mm AM/PM""), """")
)
"),"")</f>
        <v/>
      </c>
      <c r="G189" s="11" t="str">
        <f>IFERROR(__xludf.DUMMYFUNCTION("TEXTJOIN(
  CHAR(10) &amp; CHAR(10),
  TRUE,
  IFERROR(FILTER(WSO!G189, LEN(WSO!G189)), """"),
  IFERROR(FILTER(MSO!G189, LEN(MSO!G189)), """"),
  IFERROR(FILTER(FH!G189, LEN(FH!G189)), """"),
  IFERROR(FILTER(MGOLF!G189, LEN(MGOLF!G189)), """"),
  IFERROR(FI"&amp;"LTER(Football!G189, LEN(Football!G189)), """"),
  IFERROR(FILTER(WVB!G189, LEN(WVB!G189)), """"),
  IFERROR(FILTER(XC!G189, LEN(XC!G189)), """"),
  IFERROR(FILTER(SWIMMING!G189, LEN(SWIMMING!G189)), """"),
  IFERROR(FILTER(WTEN!G189, LEN(WTEN!G189)), """""&amp;"),
  IFERROR(FILTER(TF!G189, LEN(TF!G189)), """"),
  IFERROR(FILTER(WGOLF!G189:G1000, LEN(WGOLF!G189)), """"),
  IFERROR(FILTER(WBB!G189, LEN(WBB!G189)), """"),
  IFERROR(FILTER(MBB!G189, LEN(MBB!G189)), """"),
  IFERROR(FILTER(WLAX!G189, LEN(WLAX!G189)),"&amp;" """"),
  IFERROR(FILTER(MLAX!G189, LEN(MLAX!G189)), """"),
  IFERROR(FILTER(SOFT!G189, LEN(SOFT!G189)), """"),
  IFERROR(FILTER(BASE!G189, LEN(BASE!G189)), """"),
  IFERROR(FILTER(ESPORTS!G189, LEN(ESPORTS!G189)), """")
)
"),"")</f>
        <v/>
      </c>
      <c r="H189" s="11" t="str">
        <f>IFERROR(__xludf.DUMMYFUNCTION("TEXTJOIN(
  CHAR(10) &amp; CHAR(10),
  TRUE,
  IFERROR(FILTER(WSO!H189, LEN(WSO!H189)), """"),
  IFERROR(FILTER(MSO!H189, LEN(MSO!H189)), """"),
  IFERROR(FILTER(FH!H189, LEN(FH!H189)), """"),
  IFERROR(FILTER(MGOLF!H189, LEN(MGOLF!H189)), """"),
  IFERROR(FI"&amp;"LTER(Football!H189, LEN(Football!H189)), """"),
  IFERROR(FILTER(WVB!H189, LEN(WVB!H189)), """"),
  IFERROR(FILTER(XC!H189, LEN(XC!H189)), """"),
  IFERROR(FILTER(SWIMMING!H189, LEN(SWIMMING!H189)), """"),
  IFERROR(FILTER(WTEN!H189, LEN(WTEN!H189)), """""&amp;"),
  IFERROR(FILTER(TF!H189, LEN(TF!H189)), """"),
  IFERROR(FILTER(WGOLF!H189, LEN(WGOLF!H189)), """"),
  IFERROR(FILTER(WBB!H189, LEN(WBB!H189)), """"),
  IFERROR(FILTER(MBB!H189, LEN(MBB!H189)), """"),
  IFERROR(FILTER(WLAX!H189, LEN(WLAX!H189)), """")"&amp;",
  IFERROR(FILTER(MLAX!H189, LEN(MLAX!H189)), """"),
  IFERROR(FILTER(SOFT!H189, LEN(SOFT!H189)), """"),
  IFERROR(FILTER(BASE!H189, LEN(BASE!H189)), """"),
  IFERROR(FILTER(ESPORTS!H189, LEN(ESPORTS!H189)), """")
)
"),"")</f>
        <v/>
      </c>
      <c r="I189" s="11" t="str">
        <f>IFERROR(__xludf.DUMMYFUNCTION("TEXTJOIN(
  CHAR(10) &amp; CHAR(10),
  TRUE,
  IFERROR(ARRAYFORMULA(TEXT(FILTER(WSO!F189, LEN(WSO!F189)), ""h:mm AM/PM"")), """"),
  IFERROR(ARRAYFORMULA(TEXT(FILTER(MSO!F189, LEN(MSO!F189)), ""h:mm AM/PM"")), """"),
  IFERROR(ARRAYFORMULA(TEXT(FILTER(FH!F189"&amp;", LEN(FH!F189)), ""h:mm AM/PM"")), """"),
  IFERROR(ARRAYFORMULA(TEXT(FILTER(MGOLF!F189, LEN(MGOLF!F189)), ""h:mm AM/PM"")), """"),
  IFERROR(ARRAYFORMULA(TEXT(FILTER(Football!F189, LEN(Football!F189)), ""h:mm AM/PM"")), """"),
  IFERROR(ARRAYFORMULA(TEXT"&amp;"(FILTER(WVB!F189, LEN(WVB!F189)), ""h:mm AM/PM"")), """"),
  IFERROR(ARRAYFORMULA(TEXT(FILTER(XC!F189, LEN(XC!F189)), ""h:mm AM/PM"")), """"),
  IFERROR(ARRAYFORMULA(TEXT(FILTER(SWIMMING!F189, LEN(SWIMMING!F189)), ""h:mm AM/PM"")), """"),
  IFERROR(ARRAYF"&amp;"ORMULA(TEXT(FILTER(WTEN!F189, LEN(WTEN!F189)), ""h:mm AM/PM"")), """"),
  IFERROR(ARRAYFORMULA(TEXT(FILTER(TF!F189, LEN(TF!F189)), ""h:mm AM/PM"")), """"),
  IFERROR(ARRAYFORMULA(TEXT(FILTER(WGOLF!F189, LEN(WGOLF!F189)), ""h:mm AM/PM"")), """"),
  IFERROR"&amp;"(ARRAYFORMULA(TEXT(FILTER(WBB!F189, LEN(WBB!F189)), ""h:mm AM/PM"")), """"),
  IFERROR(ARRAYFORMULA(TEXT(FILTER(MBB!F189, LEN(MBB!F189)), ""h:mm AM/PM"")), """"),
  IFERROR(ARRAYFORMULA(TEXT(FILTER(WLAX!F189, LEN(WLAX!F189)), ""h:mm AM/PM"")), """"),
  IF"&amp;"ERROR(ARRAYFORMULA(TEXT(FILTER(MLAX!F189, LEN(MLAX!F189)), ""h:mm AM/PM"")), """"),
  IFERROR(ARRAYFORMULA(TEXT(FILTER(SOFT!F189, LEN(SOFT!F189)), ""h:mm AM/PM"")), """"),
  IFERROR(ARRAYFORMULA(TEXT(FILTER(BASE!F189, LEN(BASE!F189)), ""h:mm AM/PM"")), """&amp;"""),
  IFERROR(ARRAYFORMULA(TEXT(FILTER(ESPORTS!F189, LEN(ESPORTS!F189)), ""h:mm AM/PM"")), """")
)
"),"")</f>
        <v/>
      </c>
      <c r="J189" s="12" t="str">
        <f>IFERROR(__xludf.DUMMYFUNCTION("IFERROR(
 TEXTJOIN(
   CHAR(10) &amp; CHAR(10),
   TRUE,
   FILTER(
     FLATTEN({
       WSO!P189;
       MSO!P189;
       FH!P189;
       MGOLF!P189;
       Football!P189;
       WVB!P189;
       XC!P189;
       SWIMMING!P189;
       WTEN!P189;
       TF!P1"&amp;"89;
       WGOLF!P189;
       WBB!P189;
       MBB!P189;
       WLAX!P189;
       MLAX!P189;
       SOFT!P189;
       BASE!P189;
       ESPORTS!P189
     }),
     (FLATTEN({
       WSO!P189;
       MSO!P189;
       FH!P189;
       MGOLF!P189;
       Footb"&amp;"all!P189;
       WVB!P189;
       XC!P189;
       SWIMMING!P189;
       WTEN!P189;
       TF!P189;
       WGOLF!P189;
       WBB!P189;
       MBB!P189;
       WLAX!P189;
       MLAX!P189;
       SOFT!P189;
       BASE!P189;
       ESPORTS!P189
     }) &lt;&gt; "&amp;""""") *
     (FLATTEN({
       WSO!P189;
       MSO!P189;
       FH!P189;
       MGOLF!P189;
       Football!P189;
       WVB!P189;
       XC!P189;
       SWIMMING!P189;
       WTEN!P189;
       TF!P189;
       WGOLF!P189;
       WBB!P189;
       MBB!P189"&amp;";
       WLAX!P189;
       MLAX!P189;
       SOFT!P189;
       BASE!P189;
       ESPORTS!P189
     }) &lt;&gt; ""Status"")
   )
 ),
 """"
)
"),"")</f>
        <v/>
      </c>
    </row>
    <row r="190" ht="22.5" customHeight="1">
      <c r="A190" s="6">
        <v>189.0</v>
      </c>
      <c r="B190" s="11"/>
      <c r="C190" s="7">
        <v>46423.0</v>
      </c>
      <c r="D190" s="8" t="str">
        <f t="shared" si="1"/>
        <v>Friday</v>
      </c>
      <c r="E190" s="9" t="str">
        <f>TEXTJOIN(
  CHAR(10) &amp; CHAR(10),
  TRUE,
  IFERROR(WSO!E190, ""),
  IFERROR(MSO!E190, ""),
  IFERROR(FH!E190, ""),
  IFERROR(MGOLF!E190, ""),
  IFERROR(Football!E190, ""),
  IFERROR(WVB!E190, ""),
  IFERROR(XC!E190, ""),
  IFERROR(SWIMMING!E190, ""),
  IFERROR(WTEN!E190, ""),
  IFERROR(TF!E190, ""),
  IFERROR(WGOLF!E190, ""),
  IFERROR(WBB!E190, ""),
  IFERROR(MBB!E190, ""),
  IFERROR(WLAX!E190, ""),
  IFERROR(MLAX!E190, ""),
  IFERROR(SOFT!E190, ""),
  IFERROR(BASE!E190, ""),
  IFERROR(ESPORTS!E190, "")
)
</f>
        <v/>
      </c>
      <c r="F190" s="10" t="str">
        <f>IFERROR(__xludf.DUMMYFUNCTION("TEXTJOIN(
  CHAR(10) &amp; CHAR(10),
  TRUE,
  IFERROR(TEXT(FILTER(WSO!F190, LEN(WSO!F190)), ""h:mm AM/PM""), """"),
  IFERROR(TEXT(FILTER(MSO!F190, LEN(MSO!F190)), ""h:mm AM/PM""), """"),
  IFERROR(TEXT(FILTER(FH!F190, LEN(FH!F190)), ""h:mm AM/PM""), """"),
"&amp;"  IFERROR(TEXT(FILTER(MGOLF!F190, LEN(MGOLF!F190)), ""h:mm AM/PM""), """"),
  IFERROR(TEXT(FILTER(Football!F190, LEN(Football!F190)), ""h:mm AM/PM""), """"),
  IFERROR(TEXT(FILTER(WVB!F190, LEN(WVB!F190)), ""h:mm AM/PM""), """"),
  IFERROR(TEXT(FILTER(XC!"&amp;"F190, LEN(XC!F190)), ""h:mm AM/PM""), """"),
  IFERROR(TEXT(FILTER(SWIMMING!F190, LEN(SWIMMING!F190)), ""h:mm AM/PM""), """"),
  IFERROR(TEXT(FILTER(WTEN!F190, LEN(WTEN!F190)), ""h:mm AM/PM""), """"),
  IFERROR(TEXT(FILTER(TF!F190, LEN(TF!F190)), ""h:mm A"&amp;"M/PM""), """"),
  IFERROR(TEXT(FILTER(WGOLF!F190, LEN(WGOLF!F190)), ""h:mm AM/PM""), """"),
  IFERROR(TEXT(FILTER(WBB!F190, LEN(WBB!F190)), ""h:mm AM/PM""), """"),
  IFERROR(TEXT(FILTER(MBB!F190, LEN(MBB!F190)), ""h:mm AM/PM""), """"),
  IFERROR(TEXT(FILT"&amp;"ER(WLAX!F190, LEN(WLAX!F190)), ""h:mm AM/PM""), """"),
  IFERROR(TEXT(FILTER(MLAX!F190, LEN(MLAX!F190)), ""h:mm AM/PM""), """"),
  IFERROR(TEXT(FILTER(SOFT!F190, LEN(SOFT!F190)), ""h:mm AM/PM""), """"),
  IFERROR(TEXT(FILTER(BASE!F190, LEN(BASE!F190)), """&amp;"h:mm AM/PM""), """"),
  IFERROR(TEXT(FILTER(ESPORTS!F190, LEN(ESPORTS!F190)), ""h:mm AM/PM""), """")
)
"),"")</f>
        <v/>
      </c>
      <c r="G190" s="11" t="str">
        <f>IFERROR(__xludf.DUMMYFUNCTION("TEXTJOIN(
  CHAR(10) &amp; CHAR(10),
  TRUE,
  IFERROR(FILTER(WSO!G190, LEN(WSO!G190)), """"),
  IFERROR(FILTER(MSO!G190, LEN(MSO!G190)), """"),
  IFERROR(FILTER(FH!G190, LEN(FH!G190)), """"),
  IFERROR(FILTER(MGOLF!G190, LEN(MGOLF!G190)), """"),
  IFERROR(FI"&amp;"LTER(Football!G190, LEN(Football!G190)), """"),
  IFERROR(FILTER(WVB!G190, LEN(WVB!G190)), """"),
  IFERROR(FILTER(XC!G190, LEN(XC!G190)), """"),
  IFERROR(FILTER(SWIMMING!G190, LEN(SWIMMING!G190)), """"),
  IFERROR(FILTER(WTEN!G190, LEN(WTEN!G190)), """""&amp;"),
  IFERROR(FILTER(TF!G190, LEN(TF!G190)), """"),
  IFERROR(FILTER(WGOLF!G190:G1000, LEN(WGOLF!G190)), """"),
  IFERROR(FILTER(WBB!G190, LEN(WBB!G190)), """"),
  IFERROR(FILTER(MBB!G190, LEN(MBB!G190)), """"),
  IFERROR(FILTER(WLAX!G190, LEN(WLAX!G190)),"&amp;" """"),
  IFERROR(FILTER(MLAX!G190, LEN(MLAX!G190)), """"),
  IFERROR(FILTER(SOFT!G190, LEN(SOFT!G190)), """"),
  IFERROR(FILTER(BASE!G190, LEN(BASE!G190)), """"),
  IFERROR(FILTER(ESPORTS!G190, LEN(ESPORTS!G190)), """")
)
"),"")</f>
        <v/>
      </c>
      <c r="H190" s="11" t="str">
        <f>IFERROR(__xludf.DUMMYFUNCTION("TEXTJOIN(
  CHAR(10) &amp; CHAR(10),
  TRUE,
  IFERROR(FILTER(WSO!H190, LEN(WSO!H190)), """"),
  IFERROR(FILTER(MSO!H190, LEN(MSO!H190)), """"),
  IFERROR(FILTER(FH!H190, LEN(FH!H190)), """"),
  IFERROR(FILTER(MGOLF!H190, LEN(MGOLF!H190)), """"),
  IFERROR(FI"&amp;"LTER(Football!H190, LEN(Football!H190)), """"),
  IFERROR(FILTER(WVB!H190, LEN(WVB!H190)), """"),
  IFERROR(FILTER(XC!H190, LEN(XC!H190)), """"),
  IFERROR(FILTER(SWIMMING!H190, LEN(SWIMMING!H190)), """"),
  IFERROR(FILTER(WTEN!H190, LEN(WTEN!H190)), """""&amp;"),
  IFERROR(FILTER(TF!H190, LEN(TF!H190)), """"),
  IFERROR(FILTER(WGOLF!H190, LEN(WGOLF!H190)), """"),
  IFERROR(FILTER(WBB!H190, LEN(WBB!H190)), """"),
  IFERROR(FILTER(MBB!H190, LEN(MBB!H190)), """"),
  IFERROR(FILTER(WLAX!H190, LEN(WLAX!H190)), """")"&amp;",
  IFERROR(FILTER(MLAX!H190, LEN(MLAX!H190)), """"),
  IFERROR(FILTER(SOFT!H190, LEN(SOFT!H190)), """"),
  IFERROR(FILTER(BASE!H190, LEN(BASE!H190)), """"),
  IFERROR(FILTER(ESPORTS!H190, LEN(ESPORTS!H190)), """")
)
"),"")</f>
        <v/>
      </c>
      <c r="I190" s="11" t="str">
        <f>IFERROR(__xludf.DUMMYFUNCTION("TEXTJOIN(
  CHAR(10) &amp; CHAR(10),
  TRUE,
  IFERROR(ARRAYFORMULA(TEXT(FILTER(WSO!F190, LEN(WSO!F190)), ""h:mm AM/PM"")), """"),
  IFERROR(ARRAYFORMULA(TEXT(FILTER(MSO!F190, LEN(MSO!F190)), ""h:mm AM/PM"")), """"),
  IFERROR(ARRAYFORMULA(TEXT(FILTER(FH!F190"&amp;", LEN(FH!F190)), ""h:mm AM/PM"")), """"),
  IFERROR(ARRAYFORMULA(TEXT(FILTER(MGOLF!F190, LEN(MGOLF!F190)), ""h:mm AM/PM"")), """"),
  IFERROR(ARRAYFORMULA(TEXT(FILTER(Football!F190, LEN(Football!F190)), ""h:mm AM/PM"")), """"),
  IFERROR(ARRAYFORMULA(TEXT"&amp;"(FILTER(WVB!F190, LEN(WVB!F190)), ""h:mm AM/PM"")), """"),
  IFERROR(ARRAYFORMULA(TEXT(FILTER(XC!F190, LEN(XC!F190)), ""h:mm AM/PM"")), """"),
  IFERROR(ARRAYFORMULA(TEXT(FILTER(SWIMMING!F190, LEN(SWIMMING!F190)), ""h:mm AM/PM"")), """"),
  IFERROR(ARRAYF"&amp;"ORMULA(TEXT(FILTER(WTEN!F190, LEN(WTEN!F190)), ""h:mm AM/PM"")), """"),
  IFERROR(ARRAYFORMULA(TEXT(FILTER(TF!F190, LEN(TF!F190)), ""h:mm AM/PM"")), """"),
  IFERROR(ARRAYFORMULA(TEXT(FILTER(WGOLF!F190, LEN(WGOLF!F190)), ""h:mm AM/PM"")), """"),
  IFERROR"&amp;"(ARRAYFORMULA(TEXT(FILTER(WBB!F190, LEN(WBB!F190)), ""h:mm AM/PM"")), """"),
  IFERROR(ARRAYFORMULA(TEXT(FILTER(MBB!F190, LEN(MBB!F190)), ""h:mm AM/PM"")), """"),
  IFERROR(ARRAYFORMULA(TEXT(FILTER(WLAX!F190, LEN(WLAX!F190)), ""h:mm AM/PM"")), """"),
  IF"&amp;"ERROR(ARRAYFORMULA(TEXT(FILTER(MLAX!F190, LEN(MLAX!F190)), ""h:mm AM/PM"")), """"),
  IFERROR(ARRAYFORMULA(TEXT(FILTER(SOFT!F190, LEN(SOFT!F190)), ""h:mm AM/PM"")), """"),
  IFERROR(ARRAYFORMULA(TEXT(FILTER(BASE!F190, LEN(BASE!F190)), ""h:mm AM/PM"")), """&amp;"""),
  IFERROR(ARRAYFORMULA(TEXT(FILTER(ESPORTS!F190, LEN(ESPORTS!F190)), ""h:mm AM/PM"")), """")
)
"),"")</f>
        <v/>
      </c>
      <c r="J190" s="12" t="str">
        <f>IFERROR(__xludf.DUMMYFUNCTION("IFERROR(
 TEXTJOIN(
   CHAR(10) &amp; CHAR(10),
   TRUE,
   FILTER(
     FLATTEN({
       WSO!P190;
       MSO!P190;
       FH!P190;
       MGOLF!P190;
       Football!P190;
       WVB!P190;
       XC!P190;
       SWIMMING!P190;
       WTEN!P190;
       TF!P1"&amp;"90;
       WGOLF!P190;
       WBB!P190;
       MBB!P190;
       WLAX!P190;
       MLAX!P190;
       SOFT!P190;
       BASE!P190;
       ESPORTS!P190
     }),
     (FLATTEN({
       WSO!P190;
       MSO!P190;
       FH!P190;
       MGOLF!P190;
       Footb"&amp;"all!P190;
       WVB!P190;
       XC!P190;
       SWIMMING!P190;
       WTEN!P190;
       TF!P190;
       WGOLF!P190;
       WBB!P190;
       MBB!P190;
       WLAX!P190;
       MLAX!P190;
       SOFT!P190;
       BASE!P190;
       ESPORTS!P190
     }) &lt;&gt; "&amp;""""") *
     (FLATTEN({
       WSO!P190;
       MSO!P190;
       FH!P190;
       MGOLF!P190;
       Football!P190;
       WVB!P190;
       XC!P190;
       SWIMMING!P190;
       WTEN!P190;
       TF!P190;
       WGOLF!P190;
       WBB!P190;
       MBB!P190"&amp;";
       WLAX!P190;
       MLAX!P190;
       SOFT!P190;
       BASE!P190;
       ESPORTS!P190
     }) &lt;&gt; ""Status"")
   )
 ),
 """"
)
"),"")</f>
        <v/>
      </c>
    </row>
    <row r="191" ht="22.5" customHeight="1">
      <c r="A191" s="6">
        <v>190.0</v>
      </c>
      <c r="B191" s="11"/>
      <c r="C191" s="7">
        <v>46424.0</v>
      </c>
      <c r="D191" s="8" t="str">
        <f t="shared" si="1"/>
        <v>Saturday</v>
      </c>
      <c r="E191" s="9" t="str">
        <f>TEXTJOIN(
  CHAR(10) &amp; CHAR(10),
  TRUE,
  IFERROR(WSO!E191, ""),
  IFERROR(MSO!E191, ""),
  IFERROR(FH!E191, ""),
  IFERROR(MGOLF!E191, ""),
  IFERROR(Football!E191, ""),
  IFERROR(WVB!E191, ""),
  IFERROR(XC!E191, ""),
  IFERROR(SWIMMING!E191, ""),
  IFERROR(WTEN!E191, ""),
  IFERROR(TF!E191, ""),
  IFERROR(WGOLF!E191, ""),
  IFERROR(WBB!E191, ""),
  IFERROR(MBB!E191, ""),
  IFERROR(WLAX!E191, ""),
  IFERROR(MLAX!E191, ""),
  IFERROR(SOFT!E191, ""),
  IFERROR(BASE!E191, ""),
  IFERROR(ESPORTS!E191, "")
)
</f>
        <v/>
      </c>
      <c r="F191" s="10" t="str">
        <f>IFERROR(__xludf.DUMMYFUNCTION("TEXTJOIN(
  CHAR(10) &amp; CHAR(10),
  TRUE,
  IFERROR(TEXT(FILTER(WSO!F191, LEN(WSO!F191)), ""h:mm AM/PM""), """"),
  IFERROR(TEXT(FILTER(MSO!F191, LEN(MSO!F191)), ""h:mm AM/PM""), """"),
  IFERROR(TEXT(FILTER(FH!F191, LEN(FH!F191)), ""h:mm AM/PM""), """"),
"&amp;"  IFERROR(TEXT(FILTER(MGOLF!F191, LEN(MGOLF!F191)), ""h:mm AM/PM""), """"),
  IFERROR(TEXT(FILTER(Football!F191, LEN(Football!F191)), ""h:mm AM/PM""), """"),
  IFERROR(TEXT(FILTER(WVB!F191, LEN(WVB!F191)), ""h:mm AM/PM""), """"),
  IFERROR(TEXT(FILTER(XC!"&amp;"F191, LEN(XC!F191)), ""h:mm AM/PM""), """"),
  IFERROR(TEXT(FILTER(SWIMMING!F191, LEN(SWIMMING!F191)), ""h:mm AM/PM""), """"),
  IFERROR(TEXT(FILTER(WTEN!F191, LEN(WTEN!F191)), ""h:mm AM/PM""), """"),
  IFERROR(TEXT(FILTER(TF!F191, LEN(TF!F191)), ""h:mm A"&amp;"M/PM""), """"),
  IFERROR(TEXT(FILTER(WGOLF!F191, LEN(WGOLF!F191)), ""h:mm AM/PM""), """"),
  IFERROR(TEXT(FILTER(WBB!F191, LEN(WBB!F191)), ""h:mm AM/PM""), """"),
  IFERROR(TEXT(FILTER(MBB!F191, LEN(MBB!F191)), ""h:mm AM/PM""), """"),
  IFERROR(TEXT(FILT"&amp;"ER(WLAX!F191, LEN(WLAX!F191)), ""h:mm AM/PM""), """"),
  IFERROR(TEXT(FILTER(MLAX!F191, LEN(MLAX!F191)), ""h:mm AM/PM""), """"),
  IFERROR(TEXT(FILTER(SOFT!F191, LEN(SOFT!F191)), ""h:mm AM/PM""), """"),
  IFERROR(TEXT(FILTER(BASE!F191, LEN(BASE!F191)), """&amp;"h:mm AM/PM""), """"),
  IFERROR(TEXT(FILTER(ESPORTS!F191, LEN(ESPORTS!F191)), ""h:mm AM/PM""), """")
)
"),"")</f>
        <v/>
      </c>
      <c r="G191" s="11" t="str">
        <f>IFERROR(__xludf.DUMMYFUNCTION("TEXTJOIN(
  CHAR(10) &amp; CHAR(10),
  TRUE,
  IFERROR(FILTER(WSO!G191, LEN(WSO!G191)), """"),
  IFERROR(FILTER(MSO!G191, LEN(MSO!G191)), """"),
  IFERROR(FILTER(FH!G191, LEN(FH!G191)), """"),
  IFERROR(FILTER(MGOLF!G191, LEN(MGOLF!G191)), """"),
  IFERROR(FI"&amp;"LTER(Football!G191, LEN(Football!G191)), """"),
  IFERROR(FILTER(WVB!G191, LEN(WVB!G191)), """"),
  IFERROR(FILTER(XC!G191, LEN(XC!G191)), """"),
  IFERROR(FILTER(SWIMMING!G191, LEN(SWIMMING!G191)), """"),
  IFERROR(FILTER(WTEN!G191, LEN(WTEN!G191)), """""&amp;"),
  IFERROR(FILTER(TF!G191, LEN(TF!G191)), """"),
  IFERROR(FILTER(WGOLF!G191:G1000, LEN(WGOLF!G191)), """"),
  IFERROR(FILTER(WBB!G191, LEN(WBB!G191)), """"),
  IFERROR(FILTER(MBB!G191, LEN(MBB!G191)), """"),
  IFERROR(FILTER(WLAX!G191, LEN(WLAX!G191)),"&amp;" """"),
  IFERROR(FILTER(MLAX!G191, LEN(MLAX!G191)), """"),
  IFERROR(FILTER(SOFT!G191, LEN(SOFT!G191)), """"),
  IFERROR(FILTER(BASE!G191, LEN(BASE!G191)), """"),
  IFERROR(FILTER(ESPORTS!G191, LEN(ESPORTS!G191)), """")
)
"),"")</f>
        <v/>
      </c>
      <c r="H191" s="11" t="str">
        <f>IFERROR(__xludf.DUMMYFUNCTION("TEXTJOIN(
  CHAR(10) &amp; CHAR(10),
  TRUE,
  IFERROR(FILTER(WSO!H191, LEN(WSO!H191)), """"),
  IFERROR(FILTER(MSO!H191, LEN(MSO!H191)), """"),
  IFERROR(FILTER(FH!H191, LEN(FH!H191)), """"),
  IFERROR(FILTER(MGOLF!H191, LEN(MGOLF!H191)), """"),
  IFERROR(FI"&amp;"LTER(Football!H191, LEN(Football!H191)), """"),
  IFERROR(FILTER(WVB!H191, LEN(WVB!H191)), """"),
  IFERROR(FILTER(XC!H191, LEN(XC!H191)), """"),
  IFERROR(FILTER(SWIMMING!H191, LEN(SWIMMING!H191)), """"),
  IFERROR(FILTER(WTEN!H191, LEN(WTEN!H191)), """""&amp;"),
  IFERROR(FILTER(TF!H191, LEN(TF!H191)), """"),
  IFERROR(FILTER(WGOLF!H191, LEN(WGOLF!H191)), """"),
  IFERROR(FILTER(WBB!H191, LEN(WBB!H191)), """"),
  IFERROR(FILTER(MBB!H191, LEN(MBB!H191)), """"),
  IFERROR(FILTER(WLAX!H191, LEN(WLAX!H191)), """")"&amp;",
  IFERROR(FILTER(MLAX!H191, LEN(MLAX!H191)), """"),
  IFERROR(FILTER(SOFT!H191, LEN(SOFT!H191)), """"),
  IFERROR(FILTER(BASE!H191, LEN(BASE!H191)), """"),
  IFERROR(FILTER(ESPORTS!H191, LEN(ESPORTS!H191)), """")
)
"),"")</f>
        <v/>
      </c>
      <c r="I191" s="11" t="str">
        <f>IFERROR(__xludf.DUMMYFUNCTION("TEXTJOIN(
  CHAR(10) &amp; CHAR(10),
  TRUE,
  IFERROR(ARRAYFORMULA(TEXT(FILTER(WSO!F191, LEN(WSO!F191)), ""h:mm AM/PM"")), """"),
  IFERROR(ARRAYFORMULA(TEXT(FILTER(MSO!F191, LEN(MSO!F191)), ""h:mm AM/PM"")), """"),
  IFERROR(ARRAYFORMULA(TEXT(FILTER(FH!F191"&amp;", LEN(FH!F191)), ""h:mm AM/PM"")), """"),
  IFERROR(ARRAYFORMULA(TEXT(FILTER(MGOLF!F191, LEN(MGOLF!F191)), ""h:mm AM/PM"")), """"),
  IFERROR(ARRAYFORMULA(TEXT(FILTER(Football!F191, LEN(Football!F191)), ""h:mm AM/PM"")), """"),
  IFERROR(ARRAYFORMULA(TEXT"&amp;"(FILTER(WVB!F191, LEN(WVB!F191)), ""h:mm AM/PM"")), """"),
  IFERROR(ARRAYFORMULA(TEXT(FILTER(XC!F191, LEN(XC!F191)), ""h:mm AM/PM"")), """"),
  IFERROR(ARRAYFORMULA(TEXT(FILTER(SWIMMING!F191, LEN(SWIMMING!F191)), ""h:mm AM/PM"")), """"),
  IFERROR(ARRAYF"&amp;"ORMULA(TEXT(FILTER(WTEN!F191, LEN(WTEN!F191)), ""h:mm AM/PM"")), """"),
  IFERROR(ARRAYFORMULA(TEXT(FILTER(TF!F191, LEN(TF!F191)), ""h:mm AM/PM"")), """"),
  IFERROR(ARRAYFORMULA(TEXT(FILTER(WGOLF!F191, LEN(WGOLF!F191)), ""h:mm AM/PM"")), """"),
  IFERROR"&amp;"(ARRAYFORMULA(TEXT(FILTER(WBB!F191, LEN(WBB!F191)), ""h:mm AM/PM"")), """"),
  IFERROR(ARRAYFORMULA(TEXT(FILTER(MBB!F191, LEN(MBB!F191)), ""h:mm AM/PM"")), """"),
  IFERROR(ARRAYFORMULA(TEXT(FILTER(WLAX!F191, LEN(WLAX!F191)), ""h:mm AM/PM"")), """"),
  IF"&amp;"ERROR(ARRAYFORMULA(TEXT(FILTER(MLAX!F191, LEN(MLAX!F191)), ""h:mm AM/PM"")), """"),
  IFERROR(ARRAYFORMULA(TEXT(FILTER(SOFT!F191, LEN(SOFT!F191)), ""h:mm AM/PM"")), """"),
  IFERROR(ARRAYFORMULA(TEXT(FILTER(BASE!F191, LEN(BASE!F191)), ""h:mm AM/PM"")), """&amp;"""),
  IFERROR(ARRAYFORMULA(TEXT(FILTER(ESPORTS!F191, LEN(ESPORTS!F191)), ""h:mm AM/PM"")), """")
)
"),"")</f>
        <v/>
      </c>
      <c r="J191" s="12" t="str">
        <f>IFERROR(__xludf.DUMMYFUNCTION("IFERROR(
 TEXTJOIN(
   CHAR(10) &amp; CHAR(10),
   TRUE,
   FILTER(
     FLATTEN({
       WSO!P191;
       MSO!P191;
       FH!P191;
       MGOLF!P191;
       Football!P191;
       WVB!P191;
       XC!P191;
       SWIMMING!P191;
       WTEN!P191;
       TF!P1"&amp;"91;
       WGOLF!P191;
       WBB!P191;
       MBB!P191;
       WLAX!P191;
       MLAX!P191;
       SOFT!P191;
       BASE!P191;
       ESPORTS!P191
     }),
     (FLATTEN({
       WSO!P191;
       MSO!P191;
       FH!P191;
       MGOLF!P191;
       Footb"&amp;"all!P191;
       WVB!P191;
       XC!P191;
       SWIMMING!P191;
       WTEN!P191;
       TF!P191;
       WGOLF!P191;
       WBB!P191;
       MBB!P191;
       WLAX!P191;
       MLAX!P191;
       SOFT!P191;
       BASE!P191;
       ESPORTS!P191
     }) &lt;&gt; "&amp;""""") *
     (FLATTEN({
       WSO!P191;
       MSO!P191;
       FH!P191;
       MGOLF!P191;
       Football!P191;
       WVB!P191;
       XC!P191;
       SWIMMING!P191;
       WTEN!P191;
       TF!P191;
       WGOLF!P191;
       WBB!P191;
       MBB!P191"&amp;";
       WLAX!P191;
       MLAX!P191;
       SOFT!P191;
       BASE!P191;
       ESPORTS!P191
     }) &lt;&gt; ""Status"")
   )
 ),
 """"
)
"),"")</f>
        <v/>
      </c>
    </row>
    <row r="192" ht="22.5" customHeight="1">
      <c r="A192" s="6">
        <v>191.0</v>
      </c>
      <c r="B192" s="11"/>
      <c r="C192" s="7">
        <v>46425.0</v>
      </c>
      <c r="D192" s="8" t="str">
        <f t="shared" si="1"/>
        <v>Sunday</v>
      </c>
      <c r="E192" s="9" t="str">
        <f>TEXTJOIN(
  CHAR(10) &amp; CHAR(10),
  TRUE,
  IFERROR(WSO!E192, ""),
  IFERROR(MSO!E192, ""),
  IFERROR(FH!E192, ""),
  IFERROR(MGOLF!E192, ""),
  IFERROR(Football!E192, ""),
  IFERROR(WVB!E192, ""),
  IFERROR(XC!E192, ""),
  IFERROR(SWIMMING!E192, ""),
  IFERROR(WTEN!E192, ""),
  IFERROR(TF!E192, ""),
  IFERROR(WGOLF!E192, ""),
  IFERROR(WBB!E192, ""),
  IFERROR(MBB!E192, ""),
  IFERROR(WLAX!E192, ""),
  IFERROR(MLAX!E192, ""),
  IFERROR(SOFT!E192, ""),
  IFERROR(BASE!E192, ""),
  IFERROR(ESPORTS!E192, "")
)
</f>
        <v/>
      </c>
      <c r="F192" s="10" t="str">
        <f>IFERROR(__xludf.DUMMYFUNCTION("TEXTJOIN(
  CHAR(10) &amp; CHAR(10),
  TRUE,
  IFERROR(TEXT(FILTER(WSO!F192, LEN(WSO!F192)), ""h:mm AM/PM""), """"),
  IFERROR(TEXT(FILTER(MSO!F192, LEN(MSO!F192)), ""h:mm AM/PM""), """"),
  IFERROR(TEXT(FILTER(FH!F192, LEN(FH!F192)), ""h:mm AM/PM""), """"),
"&amp;"  IFERROR(TEXT(FILTER(MGOLF!F192, LEN(MGOLF!F192)), ""h:mm AM/PM""), """"),
  IFERROR(TEXT(FILTER(Football!F192, LEN(Football!F192)), ""h:mm AM/PM""), """"),
  IFERROR(TEXT(FILTER(WVB!F192, LEN(WVB!F192)), ""h:mm AM/PM""), """"),
  IFERROR(TEXT(FILTER(XC!"&amp;"F192, LEN(XC!F192)), ""h:mm AM/PM""), """"),
  IFERROR(TEXT(FILTER(SWIMMING!F192, LEN(SWIMMING!F192)), ""h:mm AM/PM""), """"),
  IFERROR(TEXT(FILTER(WTEN!F192, LEN(WTEN!F192)), ""h:mm AM/PM""), """"),
  IFERROR(TEXT(FILTER(TF!F192, LEN(TF!F192)), ""h:mm A"&amp;"M/PM""), """"),
  IFERROR(TEXT(FILTER(WGOLF!F192, LEN(WGOLF!F192)), ""h:mm AM/PM""), """"),
  IFERROR(TEXT(FILTER(WBB!F192, LEN(WBB!F192)), ""h:mm AM/PM""), """"),
  IFERROR(TEXT(FILTER(MBB!F192, LEN(MBB!F192)), ""h:mm AM/PM""), """"),
  IFERROR(TEXT(FILT"&amp;"ER(WLAX!F192, LEN(WLAX!F192)), ""h:mm AM/PM""), """"),
  IFERROR(TEXT(FILTER(MLAX!F192, LEN(MLAX!F192)), ""h:mm AM/PM""), """"),
  IFERROR(TEXT(FILTER(SOFT!F192, LEN(SOFT!F192)), ""h:mm AM/PM""), """"),
  IFERROR(TEXT(FILTER(BASE!F192, LEN(BASE!F192)), """&amp;"h:mm AM/PM""), """"),
  IFERROR(TEXT(FILTER(ESPORTS!F192, LEN(ESPORTS!F192)), ""h:mm AM/PM""), """")
)
"),"")</f>
        <v/>
      </c>
      <c r="G192" s="11" t="str">
        <f>IFERROR(__xludf.DUMMYFUNCTION("TEXTJOIN(
  CHAR(10) &amp; CHAR(10),
  TRUE,
  IFERROR(FILTER(WSO!G192, LEN(WSO!G192)), """"),
  IFERROR(FILTER(MSO!G192, LEN(MSO!G192)), """"),
  IFERROR(FILTER(FH!G192, LEN(FH!G192)), """"),
  IFERROR(FILTER(MGOLF!G192, LEN(MGOLF!G192)), """"),
  IFERROR(FI"&amp;"LTER(Football!G192, LEN(Football!G192)), """"),
  IFERROR(FILTER(WVB!G192, LEN(WVB!G192)), """"),
  IFERROR(FILTER(XC!G192, LEN(XC!G192)), """"),
  IFERROR(FILTER(SWIMMING!G192, LEN(SWIMMING!G192)), """"),
  IFERROR(FILTER(WTEN!G192, LEN(WTEN!G192)), """""&amp;"),
  IFERROR(FILTER(TF!G192, LEN(TF!G192)), """"),
  IFERROR(FILTER(WGOLF!G192:G1000, LEN(WGOLF!G192)), """"),
  IFERROR(FILTER(WBB!G192, LEN(WBB!G192)), """"),
  IFERROR(FILTER(MBB!G192, LEN(MBB!G192)), """"),
  IFERROR(FILTER(WLAX!G192, LEN(WLAX!G192)),"&amp;" """"),
  IFERROR(FILTER(MLAX!G192, LEN(MLAX!G192)), """"),
  IFERROR(FILTER(SOFT!G192, LEN(SOFT!G192)), """"),
  IFERROR(FILTER(BASE!G192, LEN(BASE!G192)), """"),
  IFERROR(FILTER(ESPORTS!G192, LEN(ESPORTS!G192)), """")
)
"),"")</f>
        <v/>
      </c>
      <c r="H192" s="11" t="str">
        <f>IFERROR(__xludf.DUMMYFUNCTION("TEXTJOIN(
  CHAR(10) &amp; CHAR(10),
  TRUE,
  IFERROR(FILTER(WSO!H192, LEN(WSO!H192)), """"),
  IFERROR(FILTER(MSO!H192, LEN(MSO!H192)), """"),
  IFERROR(FILTER(FH!H192, LEN(FH!H192)), """"),
  IFERROR(FILTER(MGOLF!H192, LEN(MGOLF!H192)), """"),
  IFERROR(FI"&amp;"LTER(Football!H192, LEN(Football!H192)), """"),
  IFERROR(FILTER(WVB!H192, LEN(WVB!H192)), """"),
  IFERROR(FILTER(XC!H192, LEN(XC!H192)), """"),
  IFERROR(FILTER(SWIMMING!H192, LEN(SWIMMING!H192)), """"),
  IFERROR(FILTER(WTEN!H192, LEN(WTEN!H192)), """""&amp;"),
  IFERROR(FILTER(TF!H192, LEN(TF!H192)), """"),
  IFERROR(FILTER(WGOLF!H192, LEN(WGOLF!H192)), """"),
  IFERROR(FILTER(WBB!H192, LEN(WBB!H192)), """"),
  IFERROR(FILTER(MBB!H192, LEN(MBB!H192)), """"),
  IFERROR(FILTER(WLAX!H192, LEN(WLAX!H192)), """")"&amp;",
  IFERROR(FILTER(MLAX!H192, LEN(MLAX!H192)), """"),
  IFERROR(FILTER(SOFT!H192, LEN(SOFT!H192)), """"),
  IFERROR(FILTER(BASE!H192, LEN(BASE!H192)), """"),
  IFERROR(FILTER(ESPORTS!H192, LEN(ESPORTS!H192)), """")
)
"),"")</f>
        <v/>
      </c>
      <c r="I192" s="11" t="str">
        <f>IFERROR(__xludf.DUMMYFUNCTION("TEXTJOIN(
  CHAR(10) &amp; CHAR(10),
  TRUE,
  IFERROR(ARRAYFORMULA(TEXT(FILTER(WSO!F192, LEN(WSO!F192)), ""h:mm AM/PM"")), """"),
  IFERROR(ARRAYFORMULA(TEXT(FILTER(MSO!F192, LEN(MSO!F192)), ""h:mm AM/PM"")), """"),
  IFERROR(ARRAYFORMULA(TEXT(FILTER(FH!F192"&amp;", LEN(FH!F192)), ""h:mm AM/PM"")), """"),
  IFERROR(ARRAYFORMULA(TEXT(FILTER(MGOLF!F192, LEN(MGOLF!F192)), ""h:mm AM/PM"")), """"),
  IFERROR(ARRAYFORMULA(TEXT(FILTER(Football!F192, LEN(Football!F192)), ""h:mm AM/PM"")), """"),
  IFERROR(ARRAYFORMULA(TEXT"&amp;"(FILTER(WVB!F192, LEN(WVB!F192)), ""h:mm AM/PM"")), """"),
  IFERROR(ARRAYFORMULA(TEXT(FILTER(XC!F192, LEN(XC!F192)), ""h:mm AM/PM"")), """"),
  IFERROR(ARRAYFORMULA(TEXT(FILTER(SWIMMING!F192, LEN(SWIMMING!F192)), ""h:mm AM/PM"")), """"),
  IFERROR(ARRAYF"&amp;"ORMULA(TEXT(FILTER(WTEN!F192, LEN(WTEN!F192)), ""h:mm AM/PM"")), """"),
  IFERROR(ARRAYFORMULA(TEXT(FILTER(TF!F192, LEN(TF!F192)), ""h:mm AM/PM"")), """"),
  IFERROR(ARRAYFORMULA(TEXT(FILTER(WGOLF!F192, LEN(WGOLF!F192)), ""h:mm AM/PM"")), """"),
  IFERROR"&amp;"(ARRAYFORMULA(TEXT(FILTER(WBB!F192, LEN(WBB!F192)), ""h:mm AM/PM"")), """"),
  IFERROR(ARRAYFORMULA(TEXT(FILTER(MBB!F192, LEN(MBB!F192)), ""h:mm AM/PM"")), """"),
  IFERROR(ARRAYFORMULA(TEXT(FILTER(WLAX!F192, LEN(WLAX!F192)), ""h:mm AM/PM"")), """"),
  IF"&amp;"ERROR(ARRAYFORMULA(TEXT(FILTER(MLAX!F192, LEN(MLAX!F192)), ""h:mm AM/PM"")), """"),
  IFERROR(ARRAYFORMULA(TEXT(FILTER(SOFT!F192, LEN(SOFT!F192)), ""h:mm AM/PM"")), """"),
  IFERROR(ARRAYFORMULA(TEXT(FILTER(BASE!F192, LEN(BASE!F192)), ""h:mm AM/PM"")), """&amp;"""),
  IFERROR(ARRAYFORMULA(TEXT(FILTER(ESPORTS!F192, LEN(ESPORTS!F192)), ""h:mm AM/PM"")), """")
)
"),"")</f>
        <v/>
      </c>
      <c r="J192" s="12" t="str">
        <f>IFERROR(__xludf.DUMMYFUNCTION("IFERROR(
 TEXTJOIN(
   CHAR(10) &amp; CHAR(10),
   TRUE,
   FILTER(
     FLATTEN({
       WSO!P192;
       MSO!P192;
       FH!P192;
       MGOLF!P192;
       Football!P192;
       WVB!P192;
       XC!P192;
       SWIMMING!P192;
       WTEN!P192;
       TF!P1"&amp;"92;
       WGOLF!P192;
       WBB!P192;
       MBB!P192;
       WLAX!P192;
       MLAX!P192;
       SOFT!P192;
       BASE!P192;
       ESPORTS!P192
     }),
     (FLATTEN({
       WSO!P192;
       MSO!P192;
       FH!P192;
       MGOLF!P192;
       Footb"&amp;"all!P192;
       WVB!P192;
       XC!P192;
       SWIMMING!P192;
       WTEN!P192;
       TF!P192;
       WGOLF!P192;
       WBB!P192;
       MBB!P192;
       WLAX!P192;
       MLAX!P192;
       SOFT!P192;
       BASE!P192;
       ESPORTS!P192
     }) &lt;&gt; "&amp;""""") *
     (FLATTEN({
       WSO!P192;
       MSO!P192;
       FH!P192;
       MGOLF!P192;
       Football!P192;
       WVB!P192;
       XC!P192;
       SWIMMING!P192;
       WTEN!P192;
       TF!P192;
       WGOLF!P192;
       WBB!P192;
       MBB!P192"&amp;";
       WLAX!P192;
       MLAX!P192;
       SOFT!P192;
       BASE!P192;
       ESPORTS!P192
     }) &lt;&gt; ""Status"")
   )
 ),
 """"
)
"),"")</f>
        <v/>
      </c>
    </row>
    <row r="193" ht="22.5" customHeight="1">
      <c r="A193" s="6">
        <v>192.0</v>
      </c>
      <c r="B193" s="11"/>
      <c r="C193" s="7">
        <v>46426.0</v>
      </c>
      <c r="D193" s="8" t="str">
        <f t="shared" si="1"/>
        <v>Monday</v>
      </c>
      <c r="E193" s="9" t="str">
        <f>TEXTJOIN(
  CHAR(10) &amp; CHAR(10),
  TRUE,
  IFERROR(WSO!E193, ""),
  IFERROR(MSO!E193, ""),
  IFERROR(FH!E193, ""),
  IFERROR(MGOLF!E193, ""),
  IFERROR(Football!E193, ""),
  IFERROR(WVB!E193, ""),
  IFERROR(XC!E193, ""),
  IFERROR(SWIMMING!E193, ""),
  IFERROR(WTEN!E193, ""),
  IFERROR(TF!E193, ""),
  IFERROR(WGOLF!E193, ""),
  IFERROR(WBB!E193, ""),
  IFERROR(MBB!E193, ""),
  IFERROR(WLAX!E193, ""),
  IFERROR(MLAX!E193, ""),
  IFERROR(SOFT!E193, ""),
  IFERROR(BASE!E193, ""),
  IFERROR(ESPORTS!E193, "")
)
</f>
        <v/>
      </c>
      <c r="F193" s="10" t="str">
        <f>IFERROR(__xludf.DUMMYFUNCTION("TEXTJOIN(
  CHAR(10) &amp; CHAR(10),
  TRUE,
  IFERROR(TEXT(FILTER(WSO!F193, LEN(WSO!F193)), ""h:mm AM/PM""), """"),
  IFERROR(TEXT(FILTER(MSO!F193, LEN(MSO!F193)), ""h:mm AM/PM""), """"),
  IFERROR(TEXT(FILTER(FH!F193, LEN(FH!F193)), ""h:mm AM/PM""), """"),
"&amp;"  IFERROR(TEXT(FILTER(MGOLF!F193, LEN(MGOLF!F193)), ""h:mm AM/PM""), """"),
  IFERROR(TEXT(FILTER(Football!F193, LEN(Football!F193)), ""h:mm AM/PM""), """"),
  IFERROR(TEXT(FILTER(WVB!F193, LEN(WVB!F193)), ""h:mm AM/PM""), """"),
  IFERROR(TEXT(FILTER(XC!"&amp;"F193, LEN(XC!F193)), ""h:mm AM/PM""), """"),
  IFERROR(TEXT(FILTER(SWIMMING!F193, LEN(SWIMMING!F193)), ""h:mm AM/PM""), """"),
  IFERROR(TEXT(FILTER(WTEN!F193, LEN(WTEN!F193)), ""h:mm AM/PM""), """"),
  IFERROR(TEXT(FILTER(TF!F193, LEN(TF!F193)), ""h:mm A"&amp;"M/PM""), """"),
  IFERROR(TEXT(FILTER(WGOLF!F193, LEN(WGOLF!F193)), ""h:mm AM/PM""), """"),
  IFERROR(TEXT(FILTER(WBB!F193, LEN(WBB!F193)), ""h:mm AM/PM""), """"),
  IFERROR(TEXT(FILTER(MBB!F193, LEN(MBB!F193)), ""h:mm AM/PM""), """"),
  IFERROR(TEXT(FILT"&amp;"ER(WLAX!F193, LEN(WLAX!F193)), ""h:mm AM/PM""), """"),
  IFERROR(TEXT(FILTER(MLAX!F193, LEN(MLAX!F193)), ""h:mm AM/PM""), """"),
  IFERROR(TEXT(FILTER(SOFT!F193, LEN(SOFT!F193)), ""h:mm AM/PM""), """"),
  IFERROR(TEXT(FILTER(BASE!F193, LEN(BASE!F193)), """&amp;"h:mm AM/PM""), """"),
  IFERROR(TEXT(FILTER(ESPORTS!F193, LEN(ESPORTS!F193)), ""h:mm AM/PM""), """")
)
"),"")</f>
        <v/>
      </c>
      <c r="G193" s="11" t="str">
        <f>IFERROR(__xludf.DUMMYFUNCTION("TEXTJOIN(
  CHAR(10) &amp; CHAR(10),
  TRUE,
  IFERROR(FILTER(WSO!G193, LEN(WSO!G193)), """"),
  IFERROR(FILTER(MSO!G193, LEN(MSO!G193)), """"),
  IFERROR(FILTER(FH!G193, LEN(FH!G193)), """"),
  IFERROR(FILTER(MGOLF!G193, LEN(MGOLF!G193)), """"),
  IFERROR(FI"&amp;"LTER(Football!G193, LEN(Football!G193)), """"),
  IFERROR(FILTER(WVB!G193, LEN(WVB!G193)), """"),
  IFERROR(FILTER(XC!G193, LEN(XC!G193)), """"),
  IFERROR(FILTER(SWIMMING!G193, LEN(SWIMMING!G193)), """"),
  IFERROR(FILTER(WTEN!G193, LEN(WTEN!G193)), """""&amp;"),
  IFERROR(FILTER(TF!G193, LEN(TF!G193)), """"),
  IFERROR(FILTER(WGOLF!G193:G1000, LEN(WGOLF!G193)), """"),
  IFERROR(FILTER(WBB!G193, LEN(WBB!G193)), """"),
  IFERROR(FILTER(MBB!G193, LEN(MBB!G193)), """"),
  IFERROR(FILTER(WLAX!G193, LEN(WLAX!G193)),"&amp;" """"),
  IFERROR(FILTER(MLAX!G193, LEN(MLAX!G193)), """"),
  IFERROR(FILTER(SOFT!G193, LEN(SOFT!G193)), """"),
  IFERROR(FILTER(BASE!G193, LEN(BASE!G193)), """"),
  IFERROR(FILTER(ESPORTS!G193, LEN(ESPORTS!G193)), """")
)
"),"")</f>
        <v/>
      </c>
      <c r="H193" s="11" t="str">
        <f>IFERROR(__xludf.DUMMYFUNCTION("TEXTJOIN(
  CHAR(10) &amp; CHAR(10),
  TRUE,
  IFERROR(FILTER(WSO!H193, LEN(WSO!H193)), """"),
  IFERROR(FILTER(MSO!H193, LEN(MSO!H193)), """"),
  IFERROR(FILTER(FH!H193, LEN(FH!H193)), """"),
  IFERROR(FILTER(MGOLF!H193, LEN(MGOLF!H193)), """"),
  IFERROR(FI"&amp;"LTER(Football!H193, LEN(Football!H193)), """"),
  IFERROR(FILTER(WVB!H193, LEN(WVB!H193)), """"),
  IFERROR(FILTER(XC!H193, LEN(XC!H193)), """"),
  IFERROR(FILTER(SWIMMING!H193, LEN(SWIMMING!H193)), """"),
  IFERROR(FILTER(WTEN!H193, LEN(WTEN!H193)), """""&amp;"),
  IFERROR(FILTER(TF!H193, LEN(TF!H193)), """"),
  IFERROR(FILTER(WGOLF!H193, LEN(WGOLF!H193)), """"),
  IFERROR(FILTER(WBB!H193, LEN(WBB!H193)), """"),
  IFERROR(FILTER(MBB!H193, LEN(MBB!H193)), """"),
  IFERROR(FILTER(WLAX!H193, LEN(WLAX!H193)), """")"&amp;",
  IFERROR(FILTER(MLAX!H193, LEN(MLAX!H193)), """"),
  IFERROR(FILTER(SOFT!H193, LEN(SOFT!H193)), """"),
  IFERROR(FILTER(BASE!H193, LEN(BASE!H193)), """"),
  IFERROR(FILTER(ESPORTS!H193, LEN(ESPORTS!H193)), """")
)
"),"")</f>
        <v/>
      </c>
      <c r="I193" s="11" t="str">
        <f>IFERROR(__xludf.DUMMYFUNCTION("TEXTJOIN(
  CHAR(10) &amp; CHAR(10),
  TRUE,
  IFERROR(ARRAYFORMULA(TEXT(FILTER(WSO!F193, LEN(WSO!F193)), ""h:mm AM/PM"")), """"),
  IFERROR(ARRAYFORMULA(TEXT(FILTER(MSO!F193, LEN(MSO!F193)), ""h:mm AM/PM"")), """"),
  IFERROR(ARRAYFORMULA(TEXT(FILTER(FH!F193"&amp;", LEN(FH!F193)), ""h:mm AM/PM"")), """"),
  IFERROR(ARRAYFORMULA(TEXT(FILTER(MGOLF!F193, LEN(MGOLF!F193)), ""h:mm AM/PM"")), """"),
  IFERROR(ARRAYFORMULA(TEXT(FILTER(Football!F193, LEN(Football!F193)), ""h:mm AM/PM"")), """"),
  IFERROR(ARRAYFORMULA(TEXT"&amp;"(FILTER(WVB!F193, LEN(WVB!F193)), ""h:mm AM/PM"")), """"),
  IFERROR(ARRAYFORMULA(TEXT(FILTER(XC!F193, LEN(XC!F193)), ""h:mm AM/PM"")), """"),
  IFERROR(ARRAYFORMULA(TEXT(FILTER(SWIMMING!F193, LEN(SWIMMING!F193)), ""h:mm AM/PM"")), """"),
  IFERROR(ARRAYF"&amp;"ORMULA(TEXT(FILTER(WTEN!F193, LEN(WTEN!F193)), ""h:mm AM/PM"")), """"),
  IFERROR(ARRAYFORMULA(TEXT(FILTER(TF!F193, LEN(TF!F193)), ""h:mm AM/PM"")), """"),
  IFERROR(ARRAYFORMULA(TEXT(FILTER(WGOLF!F193, LEN(WGOLF!F193)), ""h:mm AM/PM"")), """"),
  IFERROR"&amp;"(ARRAYFORMULA(TEXT(FILTER(WBB!F193, LEN(WBB!F193)), ""h:mm AM/PM"")), """"),
  IFERROR(ARRAYFORMULA(TEXT(FILTER(MBB!F193, LEN(MBB!F193)), ""h:mm AM/PM"")), """"),
  IFERROR(ARRAYFORMULA(TEXT(FILTER(WLAX!F193, LEN(WLAX!F193)), ""h:mm AM/PM"")), """"),
  IF"&amp;"ERROR(ARRAYFORMULA(TEXT(FILTER(MLAX!F193, LEN(MLAX!F193)), ""h:mm AM/PM"")), """"),
  IFERROR(ARRAYFORMULA(TEXT(FILTER(SOFT!F193, LEN(SOFT!F193)), ""h:mm AM/PM"")), """"),
  IFERROR(ARRAYFORMULA(TEXT(FILTER(BASE!F193, LEN(BASE!F193)), ""h:mm AM/PM"")), """&amp;"""),
  IFERROR(ARRAYFORMULA(TEXT(FILTER(ESPORTS!F193, LEN(ESPORTS!F193)), ""h:mm AM/PM"")), """")
)
"),"")</f>
        <v/>
      </c>
      <c r="J193" s="12" t="str">
        <f>IFERROR(__xludf.DUMMYFUNCTION("IFERROR(
 TEXTJOIN(
   CHAR(10) &amp; CHAR(10),
   TRUE,
   FILTER(
     FLATTEN({
       WSO!P193;
       MSO!P193;
       FH!P193;
       MGOLF!P193;
       Football!P193;
       WVB!P193;
       XC!P193;
       SWIMMING!P193;
       WTEN!P193;
       TF!P1"&amp;"93;
       WGOLF!P193;
       WBB!P193;
       MBB!P193;
       WLAX!P193;
       MLAX!P193;
       SOFT!P193;
       BASE!P193;
       ESPORTS!P193
     }),
     (FLATTEN({
       WSO!P193;
       MSO!P193;
       FH!P193;
       MGOLF!P193;
       Footb"&amp;"all!P193;
       WVB!P193;
       XC!P193;
       SWIMMING!P193;
       WTEN!P193;
       TF!P193;
       WGOLF!P193;
       WBB!P193;
       MBB!P193;
       WLAX!P193;
       MLAX!P193;
       SOFT!P193;
       BASE!P193;
       ESPORTS!P193
     }) &lt;&gt; "&amp;""""") *
     (FLATTEN({
       WSO!P193;
       MSO!P193;
       FH!P193;
       MGOLF!P193;
       Football!P193;
       WVB!P193;
       XC!P193;
       SWIMMING!P193;
       WTEN!P193;
       TF!P193;
       WGOLF!P193;
       WBB!P193;
       MBB!P193"&amp;";
       WLAX!P193;
       MLAX!P193;
       SOFT!P193;
       BASE!P193;
       ESPORTS!P193
     }) &lt;&gt; ""Status"")
   )
 ),
 """"
)
"),"")</f>
        <v/>
      </c>
    </row>
    <row r="194" ht="22.5" customHeight="1">
      <c r="A194" s="6">
        <v>193.0</v>
      </c>
      <c r="B194" s="11"/>
      <c r="C194" s="7">
        <v>46427.0</v>
      </c>
      <c r="D194" s="8" t="str">
        <f t="shared" si="1"/>
        <v>Tuesday</v>
      </c>
      <c r="E194" s="9" t="str">
        <f>TEXTJOIN(
  CHAR(10) &amp; CHAR(10),
  TRUE,
  IFERROR(WSO!E194, ""),
  IFERROR(MSO!E194, ""),
  IFERROR(FH!E194, ""),
  IFERROR(MGOLF!E194, ""),
  IFERROR(Football!E194, ""),
  IFERROR(WVB!E194, ""),
  IFERROR(XC!E194, ""),
  IFERROR(SWIMMING!E194, ""),
  IFERROR(WTEN!E194, ""),
  IFERROR(TF!E194, ""),
  IFERROR(WGOLF!E194, ""),
  IFERROR(WBB!E194, ""),
  IFERROR(MBB!E194, ""),
  IFERROR(WLAX!E194, ""),
  IFERROR(MLAX!E194, ""),
  IFERROR(SOFT!E194, ""),
  IFERROR(BASE!E194, ""),
  IFERROR(ESPORTS!E194, "")
)
</f>
        <v/>
      </c>
      <c r="F194" s="10" t="str">
        <f>IFERROR(__xludf.DUMMYFUNCTION("TEXTJOIN(
  CHAR(10) &amp; CHAR(10),
  TRUE,
  IFERROR(TEXT(FILTER(WSO!F194, LEN(WSO!F194)), ""h:mm AM/PM""), """"),
  IFERROR(TEXT(FILTER(MSO!F194, LEN(MSO!F194)), ""h:mm AM/PM""), """"),
  IFERROR(TEXT(FILTER(FH!F194, LEN(FH!F194)), ""h:mm AM/PM""), """"),
"&amp;"  IFERROR(TEXT(FILTER(MGOLF!F194, LEN(MGOLF!F194)), ""h:mm AM/PM""), """"),
  IFERROR(TEXT(FILTER(Football!F194, LEN(Football!F194)), ""h:mm AM/PM""), """"),
  IFERROR(TEXT(FILTER(WVB!F194, LEN(WVB!F194)), ""h:mm AM/PM""), """"),
  IFERROR(TEXT(FILTER(XC!"&amp;"F194, LEN(XC!F194)), ""h:mm AM/PM""), """"),
  IFERROR(TEXT(FILTER(SWIMMING!F194, LEN(SWIMMING!F194)), ""h:mm AM/PM""), """"),
  IFERROR(TEXT(FILTER(WTEN!F194, LEN(WTEN!F194)), ""h:mm AM/PM""), """"),
  IFERROR(TEXT(FILTER(TF!F194, LEN(TF!F194)), ""h:mm A"&amp;"M/PM""), """"),
  IFERROR(TEXT(FILTER(WGOLF!F194, LEN(WGOLF!F194)), ""h:mm AM/PM""), """"),
  IFERROR(TEXT(FILTER(WBB!F194, LEN(WBB!F194)), ""h:mm AM/PM""), """"),
  IFERROR(TEXT(FILTER(MBB!F194, LEN(MBB!F194)), ""h:mm AM/PM""), """"),
  IFERROR(TEXT(FILT"&amp;"ER(WLAX!F194, LEN(WLAX!F194)), ""h:mm AM/PM""), """"),
  IFERROR(TEXT(FILTER(MLAX!F194, LEN(MLAX!F194)), ""h:mm AM/PM""), """"),
  IFERROR(TEXT(FILTER(SOFT!F194, LEN(SOFT!F194)), ""h:mm AM/PM""), """"),
  IFERROR(TEXT(FILTER(BASE!F194, LEN(BASE!F194)), """&amp;"h:mm AM/PM""), """"),
  IFERROR(TEXT(FILTER(ESPORTS!F194, LEN(ESPORTS!F194)), ""h:mm AM/PM""), """")
)
"),"")</f>
        <v/>
      </c>
      <c r="G194" s="11" t="str">
        <f>IFERROR(__xludf.DUMMYFUNCTION("TEXTJOIN(
  CHAR(10) &amp; CHAR(10),
  TRUE,
  IFERROR(FILTER(WSO!G194, LEN(WSO!G194)), """"),
  IFERROR(FILTER(MSO!G194, LEN(MSO!G194)), """"),
  IFERROR(FILTER(FH!G194, LEN(FH!G194)), """"),
  IFERROR(FILTER(MGOLF!G194, LEN(MGOLF!G194)), """"),
  IFERROR(FI"&amp;"LTER(Football!G194, LEN(Football!G194)), """"),
  IFERROR(FILTER(WVB!G194, LEN(WVB!G194)), """"),
  IFERROR(FILTER(XC!G194, LEN(XC!G194)), """"),
  IFERROR(FILTER(SWIMMING!G194, LEN(SWIMMING!G194)), """"),
  IFERROR(FILTER(WTEN!G194, LEN(WTEN!G194)), """""&amp;"),
  IFERROR(FILTER(TF!G194, LEN(TF!G194)), """"),
  IFERROR(FILTER(WGOLF!G194:G1000, LEN(WGOLF!G194)), """"),
  IFERROR(FILTER(WBB!G194, LEN(WBB!G194)), """"),
  IFERROR(FILTER(MBB!G194, LEN(MBB!G194)), """"),
  IFERROR(FILTER(WLAX!G194, LEN(WLAX!G194)),"&amp;" """"),
  IFERROR(FILTER(MLAX!G194, LEN(MLAX!G194)), """"),
  IFERROR(FILTER(SOFT!G194, LEN(SOFT!G194)), """"),
  IFERROR(FILTER(BASE!G194, LEN(BASE!G194)), """"),
  IFERROR(FILTER(ESPORTS!G194, LEN(ESPORTS!G194)), """")
)
"),"")</f>
        <v/>
      </c>
      <c r="H194" s="11" t="str">
        <f>IFERROR(__xludf.DUMMYFUNCTION("TEXTJOIN(
  CHAR(10) &amp; CHAR(10),
  TRUE,
  IFERROR(FILTER(WSO!H194, LEN(WSO!H194)), """"),
  IFERROR(FILTER(MSO!H194, LEN(MSO!H194)), """"),
  IFERROR(FILTER(FH!H194, LEN(FH!H194)), """"),
  IFERROR(FILTER(MGOLF!H194, LEN(MGOLF!H194)), """"),
  IFERROR(FI"&amp;"LTER(Football!H194, LEN(Football!H194)), """"),
  IFERROR(FILTER(WVB!H194, LEN(WVB!H194)), """"),
  IFERROR(FILTER(XC!H194, LEN(XC!H194)), """"),
  IFERROR(FILTER(SWIMMING!H194, LEN(SWIMMING!H194)), """"),
  IFERROR(FILTER(WTEN!H194, LEN(WTEN!H194)), """""&amp;"),
  IFERROR(FILTER(TF!H194, LEN(TF!H194)), """"),
  IFERROR(FILTER(WGOLF!H194, LEN(WGOLF!H194)), """"),
  IFERROR(FILTER(WBB!H194, LEN(WBB!H194)), """"),
  IFERROR(FILTER(MBB!H194, LEN(MBB!H194)), """"),
  IFERROR(FILTER(WLAX!H194, LEN(WLAX!H194)), """")"&amp;",
  IFERROR(FILTER(MLAX!H194, LEN(MLAX!H194)), """"),
  IFERROR(FILTER(SOFT!H194, LEN(SOFT!H194)), """"),
  IFERROR(FILTER(BASE!H194, LEN(BASE!H194)), """"),
  IFERROR(FILTER(ESPORTS!H194, LEN(ESPORTS!H194)), """")
)
"),"")</f>
        <v/>
      </c>
      <c r="I194" s="11" t="str">
        <f>IFERROR(__xludf.DUMMYFUNCTION("TEXTJOIN(
  CHAR(10) &amp; CHAR(10),
  TRUE,
  IFERROR(ARRAYFORMULA(TEXT(FILTER(WSO!F194, LEN(WSO!F194)), ""h:mm AM/PM"")), """"),
  IFERROR(ARRAYFORMULA(TEXT(FILTER(MSO!F194, LEN(MSO!F194)), ""h:mm AM/PM"")), """"),
  IFERROR(ARRAYFORMULA(TEXT(FILTER(FH!F194"&amp;", LEN(FH!F194)), ""h:mm AM/PM"")), """"),
  IFERROR(ARRAYFORMULA(TEXT(FILTER(MGOLF!F194, LEN(MGOLF!F194)), ""h:mm AM/PM"")), """"),
  IFERROR(ARRAYFORMULA(TEXT(FILTER(Football!F194, LEN(Football!F194)), ""h:mm AM/PM"")), """"),
  IFERROR(ARRAYFORMULA(TEXT"&amp;"(FILTER(WVB!F194, LEN(WVB!F194)), ""h:mm AM/PM"")), """"),
  IFERROR(ARRAYFORMULA(TEXT(FILTER(XC!F194, LEN(XC!F194)), ""h:mm AM/PM"")), """"),
  IFERROR(ARRAYFORMULA(TEXT(FILTER(SWIMMING!F194, LEN(SWIMMING!F194)), ""h:mm AM/PM"")), """"),
  IFERROR(ARRAYF"&amp;"ORMULA(TEXT(FILTER(WTEN!F194, LEN(WTEN!F194)), ""h:mm AM/PM"")), """"),
  IFERROR(ARRAYFORMULA(TEXT(FILTER(TF!F194, LEN(TF!F194)), ""h:mm AM/PM"")), """"),
  IFERROR(ARRAYFORMULA(TEXT(FILTER(WGOLF!F194, LEN(WGOLF!F194)), ""h:mm AM/PM"")), """"),
  IFERROR"&amp;"(ARRAYFORMULA(TEXT(FILTER(WBB!F194, LEN(WBB!F194)), ""h:mm AM/PM"")), """"),
  IFERROR(ARRAYFORMULA(TEXT(FILTER(MBB!F194, LEN(MBB!F194)), ""h:mm AM/PM"")), """"),
  IFERROR(ARRAYFORMULA(TEXT(FILTER(WLAX!F194, LEN(WLAX!F194)), ""h:mm AM/PM"")), """"),
  IF"&amp;"ERROR(ARRAYFORMULA(TEXT(FILTER(MLAX!F194, LEN(MLAX!F194)), ""h:mm AM/PM"")), """"),
  IFERROR(ARRAYFORMULA(TEXT(FILTER(SOFT!F194, LEN(SOFT!F194)), ""h:mm AM/PM"")), """"),
  IFERROR(ARRAYFORMULA(TEXT(FILTER(BASE!F194, LEN(BASE!F194)), ""h:mm AM/PM"")), """&amp;"""),
  IFERROR(ARRAYFORMULA(TEXT(FILTER(ESPORTS!F194, LEN(ESPORTS!F194)), ""h:mm AM/PM"")), """")
)
"),"")</f>
        <v/>
      </c>
      <c r="J194" s="12" t="str">
        <f>IFERROR(__xludf.DUMMYFUNCTION("IFERROR(
 TEXTJOIN(
   CHAR(10) &amp; CHAR(10),
   TRUE,
   FILTER(
     FLATTEN({
       WSO!P194;
       MSO!P194;
       FH!P194;
       MGOLF!P194;
       Football!P194;
       WVB!P194;
       XC!P194;
       SWIMMING!P194;
       WTEN!P194;
       TF!P1"&amp;"94;
       WGOLF!P194;
       WBB!P194;
       MBB!P194;
       WLAX!P194;
       MLAX!P194;
       SOFT!P194;
       BASE!P194;
       ESPORTS!P194
     }),
     (FLATTEN({
       WSO!P194;
       MSO!P194;
       FH!P194;
       MGOLF!P194;
       Footb"&amp;"all!P194;
       WVB!P194;
       XC!P194;
       SWIMMING!P194;
       WTEN!P194;
       TF!P194;
       WGOLF!P194;
       WBB!P194;
       MBB!P194;
       WLAX!P194;
       MLAX!P194;
       SOFT!P194;
       BASE!P194;
       ESPORTS!P194
     }) &lt;&gt; "&amp;""""") *
     (FLATTEN({
       WSO!P194;
       MSO!P194;
       FH!P194;
       MGOLF!P194;
       Football!P194;
       WVB!P194;
       XC!P194;
       SWIMMING!P194;
       WTEN!P194;
       TF!P194;
       WGOLF!P194;
       WBB!P194;
       MBB!P194"&amp;";
       WLAX!P194;
       MLAX!P194;
       SOFT!P194;
       BASE!P194;
       ESPORTS!P194
     }) &lt;&gt; ""Status"")
   )
 ),
 """"
)
"),"")</f>
        <v/>
      </c>
    </row>
    <row r="195" ht="22.5" customHeight="1">
      <c r="A195" s="6">
        <v>194.0</v>
      </c>
      <c r="B195" s="11"/>
      <c r="C195" s="7">
        <v>46428.0</v>
      </c>
      <c r="D195" s="8" t="str">
        <f t="shared" si="1"/>
        <v>Wednesday</v>
      </c>
      <c r="E195" s="9" t="str">
        <f>TEXTJOIN(
  CHAR(10) &amp; CHAR(10),
  TRUE,
  IFERROR(WSO!E195, ""),
  IFERROR(MSO!E195, ""),
  IFERROR(FH!E195, ""),
  IFERROR(MGOLF!E195, ""),
  IFERROR(Football!E195, ""),
  IFERROR(WVB!E195, ""),
  IFERROR(XC!E195, ""),
  IFERROR(SWIMMING!E195, ""),
  IFERROR(WTEN!E195, ""),
  IFERROR(TF!E195, ""),
  IFERROR(WGOLF!E195, ""),
  IFERROR(WBB!E195, ""),
  IFERROR(MBB!E195, ""),
  IFERROR(WLAX!E195, ""),
  IFERROR(MLAX!E195, ""),
  IFERROR(SOFT!E195, ""),
  IFERROR(BASE!E195, ""),
  IFERROR(ESPORTS!E195, "")
)
</f>
        <v/>
      </c>
      <c r="F195" s="10" t="str">
        <f>IFERROR(__xludf.DUMMYFUNCTION("TEXTJOIN(
  CHAR(10) &amp; CHAR(10),
  TRUE,
  IFERROR(TEXT(FILTER(WSO!F195, LEN(WSO!F195)), ""h:mm AM/PM""), """"),
  IFERROR(TEXT(FILTER(MSO!F195, LEN(MSO!F195)), ""h:mm AM/PM""), """"),
  IFERROR(TEXT(FILTER(FH!F195, LEN(FH!F195)), ""h:mm AM/PM""), """"),
"&amp;"  IFERROR(TEXT(FILTER(MGOLF!F195, LEN(MGOLF!F195)), ""h:mm AM/PM""), """"),
  IFERROR(TEXT(FILTER(Football!F195, LEN(Football!F195)), ""h:mm AM/PM""), """"),
  IFERROR(TEXT(FILTER(WVB!F195, LEN(WVB!F195)), ""h:mm AM/PM""), """"),
  IFERROR(TEXT(FILTER(XC!"&amp;"F195, LEN(XC!F195)), ""h:mm AM/PM""), """"),
  IFERROR(TEXT(FILTER(SWIMMING!F195, LEN(SWIMMING!F195)), ""h:mm AM/PM""), """"),
  IFERROR(TEXT(FILTER(WTEN!F195, LEN(WTEN!F195)), ""h:mm AM/PM""), """"),
  IFERROR(TEXT(FILTER(TF!F195, LEN(TF!F195)), ""h:mm A"&amp;"M/PM""), """"),
  IFERROR(TEXT(FILTER(WGOLF!F195, LEN(WGOLF!F195)), ""h:mm AM/PM""), """"),
  IFERROR(TEXT(FILTER(WBB!F195, LEN(WBB!F195)), ""h:mm AM/PM""), """"),
  IFERROR(TEXT(FILTER(MBB!F195, LEN(MBB!F195)), ""h:mm AM/PM""), """"),
  IFERROR(TEXT(FILT"&amp;"ER(WLAX!F195, LEN(WLAX!F195)), ""h:mm AM/PM""), """"),
  IFERROR(TEXT(FILTER(MLAX!F195, LEN(MLAX!F195)), ""h:mm AM/PM""), """"),
  IFERROR(TEXT(FILTER(SOFT!F195, LEN(SOFT!F195)), ""h:mm AM/PM""), """"),
  IFERROR(TEXT(FILTER(BASE!F195, LEN(BASE!F195)), """&amp;"h:mm AM/PM""), """"),
  IFERROR(TEXT(FILTER(ESPORTS!F195, LEN(ESPORTS!F195)), ""h:mm AM/PM""), """")
)
"),"")</f>
        <v/>
      </c>
      <c r="G195" s="11" t="str">
        <f>IFERROR(__xludf.DUMMYFUNCTION("TEXTJOIN(
  CHAR(10) &amp; CHAR(10),
  TRUE,
  IFERROR(FILTER(WSO!G195, LEN(WSO!G195)), """"),
  IFERROR(FILTER(MSO!G195, LEN(MSO!G195)), """"),
  IFERROR(FILTER(FH!G195, LEN(FH!G195)), """"),
  IFERROR(FILTER(MGOLF!G195, LEN(MGOLF!G195)), """"),
  IFERROR(FI"&amp;"LTER(Football!G195, LEN(Football!G195)), """"),
  IFERROR(FILTER(WVB!G195, LEN(WVB!G195)), """"),
  IFERROR(FILTER(XC!G195, LEN(XC!G195)), """"),
  IFERROR(FILTER(SWIMMING!G195, LEN(SWIMMING!G195)), """"),
  IFERROR(FILTER(WTEN!G195, LEN(WTEN!G195)), """""&amp;"),
  IFERROR(FILTER(TF!G195, LEN(TF!G195)), """"),
  IFERROR(FILTER(WGOLF!G195:G1000, LEN(WGOLF!G195)), """"),
  IFERROR(FILTER(WBB!G195, LEN(WBB!G195)), """"),
  IFERROR(FILTER(MBB!G195, LEN(MBB!G195)), """"),
  IFERROR(FILTER(WLAX!G195, LEN(WLAX!G195)),"&amp;" """"),
  IFERROR(FILTER(MLAX!G195, LEN(MLAX!G195)), """"),
  IFERROR(FILTER(SOFT!G195, LEN(SOFT!G195)), """"),
  IFERROR(FILTER(BASE!G195, LEN(BASE!G195)), """"),
  IFERROR(FILTER(ESPORTS!G195, LEN(ESPORTS!G195)), """")
)
"),"")</f>
        <v/>
      </c>
      <c r="H195" s="11" t="str">
        <f>IFERROR(__xludf.DUMMYFUNCTION("TEXTJOIN(
  CHAR(10) &amp; CHAR(10),
  TRUE,
  IFERROR(FILTER(WSO!H195, LEN(WSO!H195)), """"),
  IFERROR(FILTER(MSO!H195, LEN(MSO!H195)), """"),
  IFERROR(FILTER(FH!H195, LEN(FH!H195)), """"),
  IFERROR(FILTER(MGOLF!H195, LEN(MGOLF!H195)), """"),
  IFERROR(FI"&amp;"LTER(Football!H195, LEN(Football!H195)), """"),
  IFERROR(FILTER(WVB!H195, LEN(WVB!H195)), """"),
  IFERROR(FILTER(XC!H195, LEN(XC!H195)), """"),
  IFERROR(FILTER(SWIMMING!H195, LEN(SWIMMING!H195)), """"),
  IFERROR(FILTER(WTEN!H195, LEN(WTEN!H195)), """""&amp;"),
  IFERROR(FILTER(TF!H195, LEN(TF!H195)), """"),
  IFERROR(FILTER(WGOLF!H195, LEN(WGOLF!H195)), """"),
  IFERROR(FILTER(WBB!H195, LEN(WBB!H195)), """"),
  IFERROR(FILTER(MBB!H195, LEN(MBB!H195)), """"),
  IFERROR(FILTER(WLAX!H195, LEN(WLAX!H195)), """")"&amp;",
  IFERROR(FILTER(MLAX!H195, LEN(MLAX!H195)), """"),
  IFERROR(FILTER(SOFT!H195, LEN(SOFT!H195)), """"),
  IFERROR(FILTER(BASE!H195, LEN(BASE!H195)), """"),
  IFERROR(FILTER(ESPORTS!H195, LEN(ESPORTS!H195)), """")
)
"),"")</f>
        <v/>
      </c>
      <c r="I195" s="11" t="str">
        <f>IFERROR(__xludf.DUMMYFUNCTION("TEXTJOIN(
  CHAR(10) &amp; CHAR(10),
  TRUE,
  IFERROR(ARRAYFORMULA(TEXT(FILTER(WSO!F195, LEN(WSO!F195)), ""h:mm AM/PM"")), """"),
  IFERROR(ARRAYFORMULA(TEXT(FILTER(MSO!F195, LEN(MSO!F195)), ""h:mm AM/PM"")), """"),
  IFERROR(ARRAYFORMULA(TEXT(FILTER(FH!F195"&amp;", LEN(FH!F195)), ""h:mm AM/PM"")), """"),
  IFERROR(ARRAYFORMULA(TEXT(FILTER(MGOLF!F195, LEN(MGOLF!F195)), ""h:mm AM/PM"")), """"),
  IFERROR(ARRAYFORMULA(TEXT(FILTER(Football!F195, LEN(Football!F195)), ""h:mm AM/PM"")), """"),
  IFERROR(ARRAYFORMULA(TEXT"&amp;"(FILTER(WVB!F195, LEN(WVB!F195)), ""h:mm AM/PM"")), """"),
  IFERROR(ARRAYFORMULA(TEXT(FILTER(XC!F195, LEN(XC!F195)), ""h:mm AM/PM"")), """"),
  IFERROR(ARRAYFORMULA(TEXT(FILTER(SWIMMING!F195, LEN(SWIMMING!F195)), ""h:mm AM/PM"")), """"),
  IFERROR(ARRAYF"&amp;"ORMULA(TEXT(FILTER(WTEN!F195, LEN(WTEN!F195)), ""h:mm AM/PM"")), """"),
  IFERROR(ARRAYFORMULA(TEXT(FILTER(TF!F195, LEN(TF!F195)), ""h:mm AM/PM"")), """"),
  IFERROR(ARRAYFORMULA(TEXT(FILTER(WGOLF!F195, LEN(WGOLF!F195)), ""h:mm AM/PM"")), """"),
  IFERROR"&amp;"(ARRAYFORMULA(TEXT(FILTER(WBB!F195, LEN(WBB!F195)), ""h:mm AM/PM"")), """"),
  IFERROR(ARRAYFORMULA(TEXT(FILTER(MBB!F195, LEN(MBB!F195)), ""h:mm AM/PM"")), """"),
  IFERROR(ARRAYFORMULA(TEXT(FILTER(WLAX!F195, LEN(WLAX!F195)), ""h:mm AM/PM"")), """"),
  IF"&amp;"ERROR(ARRAYFORMULA(TEXT(FILTER(MLAX!F195, LEN(MLAX!F195)), ""h:mm AM/PM"")), """"),
  IFERROR(ARRAYFORMULA(TEXT(FILTER(SOFT!F195, LEN(SOFT!F195)), ""h:mm AM/PM"")), """"),
  IFERROR(ARRAYFORMULA(TEXT(FILTER(BASE!F195, LEN(BASE!F195)), ""h:mm AM/PM"")), """&amp;"""),
  IFERROR(ARRAYFORMULA(TEXT(FILTER(ESPORTS!F195, LEN(ESPORTS!F195)), ""h:mm AM/PM"")), """")
)
"),"")</f>
        <v/>
      </c>
      <c r="J195" s="12" t="str">
        <f>IFERROR(__xludf.DUMMYFUNCTION("IFERROR(
 TEXTJOIN(
   CHAR(10) &amp; CHAR(10),
   TRUE,
   FILTER(
     FLATTEN({
       WSO!P195;
       MSO!P195;
       FH!P195;
       MGOLF!P195;
       Football!P195;
       WVB!P195;
       XC!P195;
       SWIMMING!P195;
       WTEN!P195;
       TF!P1"&amp;"95;
       WGOLF!P195;
       WBB!P195;
       MBB!P195;
       WLAX!P195;
       MLAX!P195;
       SOFT!P195;
       BASE!P195;
       ESPORTS!P195
     }),
     (FLATTEN({
       WSO!P195;
       MSO!P195;
       FH!P195;
       MGOLF!P195;
       Footb"&amp;"all!P195;
       WVB!P195;
       XC!P195;
       SWIMMING!P195;
       WTEN!P195;
       TF!P195;
       WGOLF!P195;
       WBB!P195;
       MBB!P195;
       WLAX!P195;
       MLAX!P195;
       SOFT!P195;
       BASE!P195;
       ESPORTS!P195
     }) &lt;&gt; "&amp;""""") *
     (FLATTEN({
       WSO!P195;
       MSO!P195;
       FH!P195;
       MGOLF!P195;
       Football!P195;
       WVB!P195;
       XC!P195;
       SWIMMING!P195;
       WTEN!P195;
       TF!P195;
       WGOLF!P195;
       WBB!P195;
       MBB!P195"&amp;";
       WLAX!P195;
       MLAX!P195;
       SOFT!P195;
       BASE!P195;
       ESPORTS!P195
     }) &lt;&gt; ""Status"")
   )
 ),
 """"
)
"),"")</f>
        <v/>
      </c>
    </row>
    <row r="196" ht="22.5" customHeight="1">
      <c r="A196" s="6">
        <v>195.0</v>
      </c>
      <c r="B196" s="11"/>
      <c r="C196" s="7">
        <v>46429.0</v>
      </c>
      <c r="D196" s="8" t="str">
        <f t="shared" si="1"/>
        <v>Thursday</v>
      </c>
      <c r="E196" s="9" t="str">
        <f>TEXTJOIN(
  CHAR(10) &amp; CHAR(10),
  TRUE,
  IFERROR(WSO!E196, ""),
  IFERROR(MSO!E196, ""),
  IFERROR(FH!E196, ""),
  IFERROR(MGOLF!E196, ""),
  IFERROR(Football!E196, ""),
  IFERROR(WVB!E196, ""),
  IFERROR(XC!E196, ""),
  IFERROR(SWIMMING!E196, ""),
  IFERROR(WTEN!E196, ""),
  IFERROR(TF!E196, ""),
  IFERROR(WGOLF!E196, ""),
  IFERROR(WBB!E196, ""),
  IFERROR(MBB!E196, ""),
  IFERROR(WLAX!E196, ""),
  IFERROR(MLAX!E196, ""),
  IFERROR(SOFT!E196, ""),
  IFERROR(BASE!E196, ""),
  IFERROR(ESPORTS!E196, "")
)
</f>
        <v/>
      </c>
      <c r="F196" s="10" t="str">
        <f>IFERROR(__xludf.DUMMYFUNCTION("TEXTJOIN(
  CHAR(10) &amp; CHAR(10),
  TRUE,
  IFERROR(TEXT(FILTER(WSO!F196, LEN(WSO!F196)), ""h:mm AM/PM""), """"),
  IFERROR(TEXT(FILTER(MSO!F196, LEN(MSO!F196)), ""h:mm AM/PM""), """"),
  IFERROR(TEXT(FILTER(FH!F196, LEN(FH!F196)), ""h:mm AM/PM""), """"),
"&amp;"  IFERROR(TEXT(FILTER(MGOLF!F196, LEN(MGOLF!F196)), ""h:mm AM/PM""), """"),
  IFERROR(TEXT(FILTER(Football!F196, LEN(Football!F196)), ""h:mm AM/PM""), """"),
  IFERROR(TEXT(FILTER(WVB!F196, LEN(WVB!F196)), ""h:mm AM/PM""), """"),
  IFERROR(TEXT(FILTER(XC!"&amp;"F196, LEN(XC!F196)), ""h:mm AM/PM""), """"),
  IFERROR(TEXT(FILTER(SWIMMING!F196, LEN(SWIMMING!F196)), ""h:mm AM/PM""), """"),
  IFERROR(TEXT(FILTER(WTEN!F196, LEN(WTEN!F196)), ""h:mm AM/PM""), """"),
  IFERROR(TEXT(FILTER(TF!F196, LEN(TF!F196)), ""h:mm A"&amp;"M/PM""), """"),
  IFERROR(TEXT(FILTER(WGOLF!F196, LEN(WGOLF!F196)), ""h:mm AM/PM""), """"),
  IFERROR(TEXT(FILTER(WBB!F196, LEN(WBB!F196)), ""h:mm AM/PM""), """"),
  IFERROR(TEXT(FILTER(MBB!F196, LEN(MBB!F196)), ""h:mm AM/PM""), """"),
  IFERROR(TEXT(FILT"&amp;"ER(WLAX!F196, LEN(WLAX!F196)), ""h:mm AM/PM""), """"),
  IFERROR(TEXT(FILTER(MLAX!F196, LEN(MLAX!F196)), ""h:mm AM/PM""), """"),
  IFERROR(TEXT(FILTER(SOFT!F196, LEN(SOFT!F196)), ""h:mm AM/PM""), """"),
  IFERROR(TEXT(FILTER(BASE!F196, LEN(BASE!F196)), """&amp;"h:mm AM/PM""), """"),
  IFERROR(TEXT(FILTER(ESPORTS!F196, LEN(ESPORTS!F196)), ""h:mm AM/PM""), """")
)
"),"")</f>
        <v/>
      </c>
      <c r="G196" s="11" t="str">
        <f>IFERROR(__xludf.DUMMYFUNCTION("TEXTJOIN(
  CHAR(10) &amp; CHAR(10),
  TRUE,
  IFERROR(FILTER(WSO!G196, LEN(WSO!G196)), """"),
  IFERROR(FILTER(MSO!G196, LEN(MSO!G196)), """"),
  IFERROR(FILTER(FH!G196, LEN(FH!G196)), """"),
  IFERROR(FILTER(MGOLF!G196, LEN(MGOLF!G196)), """"),
  IFERROR(FI"&amp;"LTER(Football!G196, LEN(Football!G196)), """"),
  IFERROR(FILTER(WVB!G196, LEN(WVB!G196)), """"),
  IFERROR(FILTER(XC!G196, LEN(XC!G196)), """"),
  IFERROR(FILTER(SWIMMING!G196, LEN(SWIMMING!G196)), """"),
  IFERROR(FILTER(WTEN!G196, LEN(WTEN!G196)), """""&amp;"),
  IFERROR(FILTER(TF!G196, LEN(TF!G196)), """"),
  IFERROR(FILTER(WGOLF!G196:G1000, LEN(WGOLF!G196)), """"),
  IFERROR(FILTER(WBB!G196, LEN(WBB!G196)), """"),
  IFERROR(FILTER(MBB!G196, LEN(MBB!G196)), """"),
  IFERROR(FILTER(WLAX!G196, LEN(WLAX!G196)),"&amp;" """"),
  IFERROR(FILTER(MLAX!G196, LEN(MLAX!G196)), """"),
  IFERROR(FILTER(SOFT!G196, LEN(SOFT!G196)), """"),
  IFERROR(FILTER(BASE!G196, LEN(BASE!G196)), """"),
  IFERROR(FILTER(ESPORTS!G196, LEN(ESPORTS!G196)), """")
)
"),"")</f>
        <v/>
      </c>
      <c r="H196" s="11" t="str">
        <f>IFERROR(__xludf.DUMMYFUNCTION("TEXTJOIN(
  CHAR(10) &amp; CHAR(10),
  TRUE,
  IFERROR(FILTER(WSO!H196, LEN(WSO!H196)), """"),
  IFERROR(FILTER(MSO!H196, LEN(MSO!H196)), """"),
  IFERROR(FILTER(FH!H196, LEN(FH!H196)), """"),
  IFERROR(FILTER(MGOLF!H196, LEN(MGOLF!H196)), """"),
  IFERROR(FI"&amp;"LTER(Football!H196, LEN(Football!H196)), """"),
  IFERROR(FILTER(WVB!H196, LEN(WVB!H196)), """"),
  IFERROR(FILTER(XC!H196, LEN(XC!H196)), """"),
  IFERROR(FILTER(SWIMMING!H196, LEN(SWIMMING!H196)), """"),
  IFERROR(FILTER(WTEN!H196, LEN(WTEN!H196)), """""&amp;"),
  IFERROR(FILTER(TF!H196, LEN(TF!H196)), """"),
  IFERROR(FILTER(WGOLF!H196, LEN(WGOLF!H196)), """"),
  IFERROR(FILTER(WBB!H196, LEN(WBB!H196)), """"),
  IFERROR(FILTER(MBB!H196, LEN(MBB!H196)), """"),
  IFERROR(FILTER(WLAX!H196, LEN(WLAX!H196)), """")"&amp;",
  IFERROR(FILTER(MLAX!H196, LEN(MLAX!H196)), """"),
  IFERROR(FILTER(SOFT!H196, LEN(SOFT!H196)), """"),
  IFERROR(FILTER(BASE!H196, LEN(BASE!H196)), """"),
  IFERROR(FILTER(ESPORTS!H196, LEN(ESPORTS!H196)), """")
)
"),"")</f>
        <v/>
      </c>
      <c r="I196" s="11" t="str">
        <f>IFERROR(__xludf.DUMMYFUNCTION("TEXTJOIN(
  CHAR(10) &amp; CHAR(10),
  TRUE,
  IFERROR(ARRAYFORMULA(TEXT(FILTER(WSO!F196, LEN(WSO!F196)), ""h:mm AM/PM"")), """"),
  IFERROR(ARRAYFORMULA(TEXT(FILTER(MSO!F196, LEN(MSO!F196)), ""h:mm AM/PM"")), """"),
  IFERROR(ARRAYFORMULA(TEXT(FILTER(FH!F196"&amp;", LEN(FH!F196)), ""h:mm AM/PM"")), """"),
  IFERROR(ARRAYFORMULA(TEXT(FILTER(MGOLF!F196, LEN(MGOLF!F196)), ""h:mm AM/PM"")), """"),
  IFERROR(ARRAYFORMULA(TEXT(FILTER(Football!F196, LEN(Football!F196)), ""h:mm AM/PM"")), """"),
  IFERROR(ARRAYFORMULA(TEXT"&amp;"(FILTER(WVB!F196, LEN(WVB!F196)), ""h:mm AM/PM"")), """"),
  IFERROR(ARRAYFORMULA(TEXT(FILTER(XC!F196, LEN(XC!F196)), ""h:mm AM/PM"")), """"),
  IFERROR(ARRAYFORMULA(TEXT(FILTER(SWIMMING!F196, LEN(SWIMMING!F196)), ""h:mm AM/PM"")), """"),
  IFERROR(ARRAYF"&amp;"ORMULA(TEXT(FILTER(WTEN!F196, LEN(WTEN!F196)), ""h:mm AM/PM"")), """"),
  IFERROR(ARRAYFORMULA(TEXT(FILTER(TF!F196, LEN(TF!F196)), ""h:mm AM/PM"")), """"),
  IFERROR(ARRAYFORMULA(TEXT(FILTER(WGOLF!F196, LEN(WGOLF!F196)), ""h:mm AM/PM"")), """"),
  IFERROR"&amp;"(ARRAYFORMULA(TEXT(FILTER(WBB!F196, LEN(WBB!F196)), ""h:mm AM/PM"")), """"),
  IFERROR(ARRAYFORMULA(TEXT(FILTER(MBB!F196, LEN(MBB!F196)), ""h:mm AM/PM"")), """"),
  IFERROR(ARRAYFORMULA(TEXT(FILTER(WLAX!F196, LEN(WLAX!F196)), ""h:mm AM/PM"")), """"),
  IF"&amp;"ERROR(ARRAYFORMULA(TEXT(FILTER(MLAX!F196, LEN(MLAX!F196)), ""h:mm AM/PM"")), """"),
  IFERROR(ARRAYFORMULA(TEXT(FILTER(SOFT!F196, LEN(SOFT!F196)), ""h:mm AM/PM"")), """"),
  IFERROR(ARRAYFORMULA(TEXT(FILTER(BASE!F196, LEN(BASE!F196)), ""h:mm AM/PM"")), """&amp;"""),
  IFERROR(ARRAYFORMULA(TEXT(FILTER(ESPORTS!F196, LEN(ESPORTS!F196)), ""h:mm AM/PM"")), """")
)
"),"")</f>
        <v/>
      </c>
      <c r="J196" s="12" t="str">
        <f>IFERROR(__xludf.DUMMYFUNCTION("IFERROR(
 TEXTJOIN(
   CHAR(10) &amp; CHAR(10),
   TRUE,
   FILTER(
     FLATTEN({
       WSO!P196;
       MSO!P196;
       FH!P196;
       MGOLF!P196;
       Football!P196;
       WVB!P196;
       XC!P196;
       SWIMMING!P196;
       WTEN!P196;
       TF!P1"&amp;"96;
       WGOLF!P196;
       WBB!P196;
       MBB!P196;
       WLAX!P196;
       MLAX!P196;
       SOFT!P196;
       BASE!P196;
       ESPORTS!P196
     }),
     (FLATTEN({
       WSO!P196;
       MSO!P196;
       FH!P196;
       MGOLF!P196;
       Footb"&amp;"all!P196;
       WVB!P196;
       XC!P196;
       SWIMMING!P196;
       WTEN!P196;
       TF!P196;
       WGOLF!P196;
       WBB!P196;
       MBB!P196;
       WLAX!P196;
       MLAX!P196;
       SOFT!P196;
       BASE!P196;
       ESPORTS!P196
     }) &lt;&gt; "&amp;""""") *
     (FLATTEN({
       WSO!P196;
       MSO!P196;
       FH!P196;
       MGOLF!P196;
       Football!P196;
       WVB!P196;
       XC!P196;
       SWIMMING!P196;
       WTEN!P196;
       TF!P196;
       WGOLF!P196;
       WBB!P196;
       MBB!P196"&amp;";
       WLAX!P196;
       MLAX!P196;
       SOFT!P196;
       BASE!P196;
       ESPORTS!P196
     }) &lt;&gt; ""Status"")
   )
 ),
 """"
)
"),"")</f>
        <v/>
      </c>
    </row>
    <row r="197" ht="22.5" customHeight="1">
      <c r="A197" s="6">
        <v>196.0</v>
      </c>
      <c r="B197" s="11"/>
      <c r="C197" s="7">
        <v>46430.0</v>
      </c>
      <c r="D197" s="8" t="str">
        <f t="shared" si="1"/>
        <v>Friday</v>
      </c>
      <c r="E197" s="9" t="str">
        <f>TEXTJOIN(
  CHAR(10) &amp; CHAR(10),
  TRUE,
  IFERROR(WSO!E197, ""),
  IFERROR(MSO!E197, ""),
  IFERROR(FH!E197, ""),
  IFERROR(MGOLF!E197, ""),
  IFERROR(Football!E197, ""),
  IFERROR(WVB!E197, ""),
  IFERROR(XC!E197, ""),
  IFERROR(SWIMMING!E197, ""),
  IFERROR(WTEN!E197, ""),
  IFERROR(TF!E197, ""),
  IFERROR(WGOLF!E197, ""),
  IFERROR(WBB!E197, ""),
  IFERROR(MBB!E197, ""),
  IFERROR(WLAX!E197, ""),
  IFERROR(MLAX!E197, ""),
  IFERROR(SOFT!E197, ""),
  IFERROR(BASE!E197, ""),
  IFERROR(ESPORTS!E197, "")
)
</f>
        <v/>
      </c>
      <c r="F197" s="10" t="str">
        <f>IFERROR(__xludf.DUMMYFUNCTION("TEXTJOIN(
  CHAR(10) &amp; CHAR(10),
  TRUE,
  IFERROR(TEXT(FILTER(WSO!F197, LEN(WSO!F197)), ""h:mm AM/PM""), """"),
  IFERROR(TEXT(FILTER(MSO!F197, LEN(MSO!F197)), ""h:mm AM/PM""), """"),
  IFERROR(TEXT(FILTER(FH!F197, LEN(FH!F197)), ""h:mm AM/PM""), """"),
"&amp;"  IFERROR(TEXT(FILTER(MGOLF!F197, LEN(MGOLF!F197)), ""h:mm AM/PM""), """"),
  IFERROR(TEXT(FILTER(Football!F197, LEN(Football!F197)), ""h:mm AM/PM""), """"),
  IFERROR(TEXT(FILTER(WVB!F197, LEN(WVB!F197)), ""h:mm AM/PM""), """"),
  IFERROR(TEXT(FILTER(XC!"&amp;"F197, LEN(XC!F197)), ""h:mm AM/PM""), """"),
  IFERROR(TEXT(FILTER(SWIMMING!F197, LEN(SWIMMING!F197)), ""h:mm AM/PM""), """"),
  IFERROR(TEXT(FILTER(WTEN!F197, LEN(WTEN!F197)), ""h:mm AM/PM""), """"),
  IFERROR(TEXT(FILTER(TF!F197, LEN(TF!F197)), ""h:mm A"&amp;"M/PM""), """"),
  IFERROR(TEXT(FILTER(WGOLF!F197, LEN(WGOLF!F197)), ""h:mm AM/PM""), """"),
  IFERROR(TEXT(FILTER(WBB!F197, LEN(WBB!F197)), ""h:mm AM/PM""), """"),
  IFERROR(TEXT(FILTER(MBB!F197, LEN(MBB!F197)), ""h:mm AM/PM""), """"),
  IFERROR(TEXT(FILT"&amp;"ER(WLAX!F197, LEN(WLAX!F197)), ""h:mm AM/PM""), """"),
  IFERROR(TEXT(FILTER(MLAX!F197, LEN(MLAX!F197)), ""h:mm AM/PM""), """"),
  IFERROR(TEXT(FILTER(SOFT!F197, LEN(SOFT!F197)), ""h:mm AM/PM""), """"),
  IFERROR(TEXT(FILTER(BASE!F197, LEN(BASE!F197)), """&amp;"h:mm AM/PM""), """"),
  IFERROR(TEXT(FILTER(ESPORTS!F197, LEN(ESPORTS!F197)), ""h:mm AM/PM""), """")
)
"),"")</f>
        <v/>
      </c>
      <c r="G197" s="11" t="str">
        <f>IFERROR(__xludf.DUMMYFUNCTION("TEXTJOIN(
  CHAR(10) &amp; CHAR(10),
  TRUE,
  IFERROR(FILTER(WSO!G197, LEN(WSO!G197)), """"),
  IFERROR(FILTER(MSO!G197, LEN(MSO!G197)), """"),
  IFERROR(FILTER(FH!G197, LEN(FH!G197)), """"),
  IFERROR(FILTER(MGOLF!G197, LEN(MGOLF!G197)), """"),
  IFERROR(FI"&amp;"LTER(Football!G197, LEN(Football!G197)), """"),
  IFERROR(FILTER(WVB!G197, LEN(WVB!G197)), """"),
  IFERROR(FILTER(XC!G197, LEN(XC!G197)), """"),
  IFERROR(FILTER(SWIMMING!G197, LEN(SWIMMING!G197)), """"),
  IFERROR(FILTER(WTEN!G197, LEN(WTEN!G197)), """""&amp;"),
  IFERROR(FILTER(TF!G197, LEN(TF!G197)), """"),
  IFERROR(FILTER(WGOLF!G197:G1000, LEN(WGOLF!G197)), """"),
  IFERROR(FILTER(WBB!G197, LEN(WBB!G197)), """"),
  IFERROR(FILTER(MBB!G197, LEN(MBB!G197)), """"),
  IFERROR(FILTER(WLAX!G197, LEN(WLAX!G197)),"&amp;" """"),
  IFERROR(FILTER(MLAX!G197, LEN(MLAX!G197)), """"),
  IFERROR(FILTER(SOFT!G197, LEN(SOFT!G197)), """"),
  IFERROR(FILTER(BASE!G197, LEN(BASE!G197)), """"),
  IFERROR(FILTER(ESPORTS!G197, LEN(ESPORTS!G197)), """")
)
"),"")</f>
        <v/>
      </c>
      <c r="H197" s="11" t="str">
        <f>IFERROR(__xludf.DUMMYFUNCTION("TEXTJOIN(
  CHAR(10) &amp; CHAR(10),
  TRUE,
  IFERROR(FILTER(WSO!H197, LEN(WSO!H197)), """"),
  IFERROR(FILTER(MSO!H197, LEN(MSO!H197)), """"),
  IFERROR(FILTER(FH!H197, LEN(FH!H197)), """"),
  IFERROR(FILTER(MGOLF!H197, LEN(MGOLF!H197)), """"),
  IFERROR(FI"&amp;"LTER(Football!H197, LEN(Football!H197)), """"),
  IFERROR(FILTER(WVB!H197, LEN(WVB!H197)), """"),
  IFERROR(FILTER(XC!H197, LEN(XC!H197)), """"),
  IFERROR(FILTER(SWIMMING!H197, LEN(SWIMMING!H197)), """"),
  IFERROR(FILTER(WTEN!H197, LEN(WTEN!H197)), """""&amp;"),
  IFERROR(FILTER(TF!H197, LEN(TF!H197)), """"),
  IFERROR(FILTER(WGOLF!H197, LEN(WGOLF!H197)), """"),
  IFERROR(FILTER(WBB!H197, LEN(WBB!H197)), """"),
  IFERROR(FILTER(MBB!H197, LEN(MBB!H197)), """"),
  IFERROR(FILTER(WLAX!H197, LEN(WLAX!H197)), """")"&amp;",
  IFERROR(FILTER(MLAX!H197, LEN(MLAX!H197)), """"),
  IFERROR(FILTER(SOFT!H197, LEN(SOFT!H197)), """"),
  IFERROR(FILTER(BASE!H197, LEN(BASE!H197)), """"),
  IFERROR(FILTER(ESPORTS!H197, LEN(ESPORTS!H197)), """")
)
"),"")</f>
        <v/>
      </c>
      <c r="I197" s="11" t="str">
        <f>IFERROR(__xludf.DUMMYFUNCTION("TEXTJOIN(
  CHAR(10) &amp; CHAR(10),
  TRUE,
  IFERROR(ARRAYFORMULA(TEXT(FILTER(WSO!F197, LEN(WSO!F197)), ""h:mm AM/PM"")), """"),
  IFERROR(ARRAYFORMULA(TEXT(FILTER(MSO!F197, LEN(MSO!F197)), ""h:mm AM/PM"")), """"),
  IFERROR(ARRAYFORMULA(TEXT(FILTER(FH!F197"&amp;", LEN(FH!F197)), ""h:mm AM/PM"")), """"),
  IFERROR(ARRAYFORMULA(TEXT(FILTER(MGOLF!F197, LEN(MGOLF!F197)), ""h:mm AM/PM"")), """"),
  IFERROR(ARRAYFORMULA(TEXT(FILTER(Football!F197, LEN(Football!F197)), ""h:mm AM/PM"")), """"),
  IFERROR(ARRAYFORMULA(TEXT"&amp;"(FILTER(WVB!F197, LEN(WVB!F197)), ""h:mm AM/PM"")), """"),
  IFERROR(ARRAYFORMULA(TEXT(FILTER(XC!F197, LEN(XC!F197)), ""h:mm AM/PM"")), """"),
  IFERROR(ARRAYFORMULA(TEXT(FILTER(SWIMMING!F197, LEN(SWIMMING!F197)), ""h:mm AM/PM"")), """"),
  IFERROR(ARRAYF"&amp;"ORMULA(TEXT(FILTER(WTEN!F197, LEN(WTEN!F197)), ""h:mm AM/PM"")), """"),
  IFERROR(ARRAYFORMULA(TEXT(FILTER(TF!F197, LEN(TF!F197)), ""h:mm AM/PM"")), """"),
  IFERROR(ARRAYFORMULA(TEXT(FILTER(WGOLF!F197, LEN(WGOLF!F197)), ""h:mm AM/PM"")), """"),
  IFERROR"&amp;"(ARRAYFORMULA(TEXT(FILTER(WBB!F197, LEN(WBB!F197)), ""h:mm AM/PM"")), """"),
  IFERROR(ARRAYFORMULA(TEXT(FILTER(MBB!F197, LEN(MBB!F197)), ""h:mm AM/PM"")), """"),
  IFERROR(ARRAYFORMULA(TEXT(FILTER(WLAX!F197, LEN(WLAX!F197)), ""h:mm AM/PM"")), """"),
  IF"&amp;"ERROR(ARRAYFORMULA(TEXT(FILTER(MLAX!F197, LEN(MLAX!F197)), ""h:mm AM/PM"")), """"),
  IFERROR(ARRAYFORMULA(TEXT(FILTER(SOFT!F197, LEN(SOFT!F197)), ""h:mm AM/PM"")), """"),
  IFERROR(ARRAYFORMULA(TEXT(FILTER(BASE!F197, LEN(BASE!F197)), ""h:mm AM/PM"")), """&amp;"""),
  IFERROR(ARRAYFORMULA(TEXT(FILTER(ESPORTS!F197, LEN(ESPORTS!F197)), ""h:mm AM/PM"")), """")
)
"),"")</f>
        <v/>
      </c>
      <c r="J197" s="12" t="str">
        <f>IFERROR(__xludf.DUMMYFUNCTION("IFERROR(
 TEXTJOIN(
   CHAR(10) &amp; CHAR(10),
   TRUE,
   FILTER(
     FLATTEN({
       WSO!P197;
       MSO!P197;
       FH!P197;
       MGOLF!P197;
       Football!P197;
       WVB!P197;
       XC!P197;
       SWIMMING!P197;
       WTEN!P197;
       TF!P1"&amp;"97;
       WGOLF!P197;
       WBB!P197;
       MBB!P197;
       WLAX!P197;
       MLAX!P197;
       SOFT!P197;
       BASE!P197;
       ESPORTS!P197
     }),
     (FLATTEN({
       WSO!P197;
       MSO!P197;
       FH!P197;
       MGOLF!P197;
       Footb"&amp;"all!P197;
       WVB!P197;
       XC!P197;
       SWIMMING!P197;
       WTEN!P197;
       TF!P197;
       WGOLF!P197;
       WBB!P197;
       MBB!P197;
       WLAX!P197;
       MLAX!P197;
       SOFT!P197;
       BASE!P197;
       ESPORTS!P197
     }) &lt;&gt; "&amp;""""") *
     (FLATTEN({
       WSO!P197;
       MSO!P197;
       FH!P197;
       MGOLF!P197;
       Football!P197;
       WVB!P197;
       XC!P197;
       SWIMMING!P197;
       WTEN!P197;
       TF!P197;
       WGOLF!P197;
       WBB!P197;
       MBB!P197"&amp;";
       WLAX!P197;
       MLAX!P197;
       SOFT!P197;
       BASE!P197;
       ESPORTS!P197
     }) &lt;&gt; ""Status"")
   )
 ),
 """"
)
"),"")</f>
        <v/>
      </c>
    </row>
    <row r="198" ht="22.5" customHeight="1">
      <c r="A198" s="6">
        <v>197.0</v>
      </c>
      <c r="B198" s="11"/>
      <c r="C198" s="7">
        <v>46431.0</v>
      </c>
      <c r="D198" s="8" t="str">
        <f t="shared" si="1"/>
        <v>Saturday</v>
      </c>
      <c r="E198" s="9" t="str">
        <f>TEXTJOIN(
  CHAR(10) &amp; CHAR(10),
  TRUE,
  IFERROR(WSO!E198, ""),
  IFERROR(MSO!E198, ""),
  IFERROR(FH!E198, ""),
  IFERROR(MGOLF!E198, ""),
  IFERROR(Football!E198, ""),
  IFERROR(WVB!E198, ""),
  IFERROR(XC!E198, ""),
  IFERROR(SWIMMING!E198, ""),
  IFERROR(WTEN!E198, ""),
  IFERROR(TF!E198, ""),
  IFERROR(WGOLF!E198, ""),
  IFERROR(WBB!E198, ""),
  IFERROR(MBB!E198, ""),
  IFERROR(WLAX!E198, ""),
  IFERROR(MLAX!E198, ""),
  IFERROR(SOFT!E198, ""),
  IFERROR(BASE!E198, ""),
  IFERROR(ESPORTS!E198, "")
)
</f>
        <v/>
      </c>
      <c r="F198" s="10" t="str">
        <f>IFERROR(__xludf.DUMMYFUNCTION("TEXTJOIN(
  CHAR(10) &amp; CHAR(10),
  TRUE,
  IFERROR(TEXT(FILTER(WSO!F198, LEN(WSO!F198)), ""h:mm AM/PM""), """"),
  IFERROR(TEXT(FILTER(MSO!F198, LEN(MSO!F198)), ""h:mm AM/PM""), """"),
  IFERROR(TEXT(FILTER(FH!F198, LEN(FH!F198)), ""h:mm AM/PM""), """"),
"&amp;"  IFERROR(TEXT(FILTER(MGOLF!F198, LEN(MGOLF!F198)), ""h:mm AM/PM""), """"),
  IFERROR(TEXT(FILTER(Football!F198, LEN(Football!F198)), ""h:mm AM/PM""), """"),
  IFERROR(TEXT(FILTER(WVB!F198, LEN(WVB!F198)), ""h:mm AM/PM""), """"),
  IFERROR(TEXT(FILTER(XC!"&amp;"F198, LEN(XC!F198)), ""h:mm AM/PM""), """"),
  IFERROR(TEXT(FILTER(SWIMMING!F198, LEN(SWIMMING!F198)), ""h:mm AM/PM""), """"),
  IFERROR(TEXT(FILTER(WTEN!F198, LEN(WTEN!F198)), ""h:mm AM/PM""), """"),
  IFERROR(TEXT(FILTER(TF!F198, LEN(TF!F198)), ""h:mm A"&amp;"M/PM""), """"),
  IFERROR(TEXT(FILTER(WGOLF!F198, LEN(WGOLF!F198)), ""h:mm AM/PM""), """"),
  IFERROR(TEXT(FILTER(WBB!F198, LEN(WBB!F198)), ""h:mm AM/PM""), """"),
  IFERROR(TEXT(FILTER(MBB!F198, LEN(MBB!F198)), ""h:mm AM/PM""), """"),
  IFERROR(TEXT(FILT"&amp;"ER(WLAX!F198, LEN(WLAX!F198)), ""h:mm AM/PM""), """"),
  IFERROR(TEXT(FILTER(MLAX!F198, LEN(MLAX!F198)), ""h:mm AM/PM""), """"),
  IFERROR(TEXT(FILTER(SOFT!F198, LEN(SOFT!F198)), ""h:mm AM/PM""), """"),
  IFERROR(TEXT(FILTER(BASE!F198, LEN(BASE!F198)), """&amp;"h:mm AM/PM""), """"),
  IFERROR(TEXT(FILTER(ESPORTS!F198, LEN(ESPORTS!F198)), ""h:mm AM/PM""), """")
)
"),"")</f>
        <v/>
      </c>
      <c r="G198" s="11" t="str">
        <f>IFERROR(__xludf.DUMMYFUNCTION("TEXTJOIN(
  CHAR(10) &amp; CHAR(10),
  TRUE,
  IFERROR(FILTER(WSO!G198, LEN(WSO!G198)), """"),
  IFERROR(FILTER(MSO!G198, LEN(MSO!G198)), """"),
  IFERROR(FILTER(FH!G198, LEN(FH!G198)), """"),
  IFERROR(FILTER(MGOLF!G198, LEN(MGOLF!G198)), """"),
  IFERROR(FI"&amp;"LTER(Football!G198, LEN(Football!G198)), """"),
  IFERROR(FILTER(WVB!G198, LEN(WVB!G198)), """"),
  IFERROR(FILTER(XC!G198, LEN(XC!G198)), """"),
  IFERROR(FILTER(SWIMMING!G198, LEN(SWIMMING!G198)), """"),
  IFERROR(FILTER(WTEN!G198, LEN(WTEN!G198)), """""&amp;"),
  IFERROR(FILTER(TF!G198, LEN(TF!G198)), """"),
  IFERROR(FILTER(WGOLF!G198:G1000, LEN(WGOLF!G198)), """"),
  IFERROR(FILTER(WBB!G198, LEN(WBB!G198)), """"),
  IFERROR(FILTER(MBB!G198, LEN(MBB!G198)), """"),
  IFERROR(FILTER(WLAX!G198, LEN(WLAX!G198)),"&amp;" """"),
  IFERROR(FILTER(MLAX!G198, LEN(MLAX!G198)), """"),
  IFERROR(FILTER(SOFT!G198, LEN(SOFT!G198)), """"),
  IFERROR(FILTER(BASE!G198, LEN(BASE!G198)), """"),
  IFERROR(FILTER(ESPORTS!G198, LEN(ESPORTS!G198)), """")
)
"),"")</f>
        <v/>
      </c>
      <c r="H198" s="11" t="str">
        <f>IFERROR(__xludf.DUMMYFUNCTION("TEXTJOIN(
  CHAR(10) &amp; CHAR(10),
  TRUE,
  IFERROR(FILTER(WSO!H198, LEN(WSO!H198)), """"),
  IFERROR(FILTER(MSO!H198, LEN(MSO!H198)), """"),
  IFERROR(FILTER(FH!H198, LEN(FH!H198)), """"),
  IFERROR(FILTER(MGOLF!H198, LEN(MGOLF!H198)), """"),
  IFERROR(FI"&amp;"LTER(Football!H198, LEN(Football!H198)), """"),
  IFERROR(FILTER(WVB!H198, LEN(WVB!H198)), """"),
  IFERROR(FILTER(XC!H198, LEN(XC!H198)), """"),
  IFERROR(FILTER(SWIMMING!H198, LEN(SWIMMING!H198)), """"),
  IFERROR(FILTER(WTEN!H198, LEN(WTEN!H198)), """""&amp;"),
  IFERROR(FILTER(TF!H198, LEN(TF!H198)), """"),
  IFERROR(FILTER(WGOLF!H198, LEN(WGOLF!H198)), """"),
  IFERROR(FILTER(WBB!H198, LEN(WBB!H198)), """"),
  IFERROR(FILTER(MBB!H198, LEN(MBB!H198)), """"),
  IFERROR(FILTER(WLAX!H198, LEN(WLAX!H198)), """")"&amp;",
  IFERROR(FILTER(MLAX!H198, LEN(MLAX!H198)), """"),
  IFERROR(FILTER(SOFT!H198, LEN(SOFT!H198)), """"),
  IFERROR(FILTER(BASE!H198, LEN(BASE!H198)), """"),
  IFERROR(FILTER(ESPORTS!H198, LEN(ESPORTS!H198)), """")
)
"),"")</f>
        <v/>
      </c>
      <c r="I198" s="11" t="str">
        <f>IFERROR(__xludf.DUMMYFUNCTION("TEXTJOIN(
  CHAR(10) &amp; CHAR(10),
  TRUE,
  IFERROR(ARRAYFORMULA(TEXT(FILTER(WSO!F198, LEN(WSO!F198)), ""h:mm AM/PM"")), """"),
  IFERROR(ARRAYFORMULA(TEXT(FILTER(MSO!F198, LEN(MSO!F198)), ""h:mm AM/PM"")), """"),
  IFERROR(ARRAYFORMULA(TEXT(FILTER(FH!F198"&amp;", LEN(FH!F198)), ""h:mm AM/PM"")), """"),
  IFERROR(ARRAYFORMULA(TEXT(FILTER(MGOLF!F198, LEN(MGOLF!F198)), ""h:mm AM/PM"")), """"),
  IFERROR(ARRAYFORMULA(TEXT(FILTER(Football!F198, LEN(Football!F198)), ""h:mm AM/PM"")), """"),
  IFERROR(ARRAYFORMULA(TEXT"&amp;"(FILTER(WVB!F198, LEN(WVB!F198)), ""h:mm AM/PM"")), """"),
  IFERROR(ARRAYFORMULA(TEXT(FILTER(XC!F198, LEN(XC!F198)), ""h:mm AM/PM"")), """"),
  IFERROR(ARRAYFORMULA(TEXT(FILTER(SWIMMING!F198, LEN(SWIMMING!F198)), ""h:mm AM/PM"")), """"),
  IFERROR(ARRAYF"&amp;"ORMULA(TEXT(FILTER(WTEN!F198, LEN(WTEN!F198)), ""h:mm AM/PM"")), """"),
  IFERROR(ARRAYFORMULA(TEXT(FILTER(TF!F198, LEN(TF!F198)), ""h:mm AM/PM"")), """"),
  IFERROR(ARRAYFORMULA(TEXT(FILTER(WGOLF!F198, LEN(WGOLF!F198)), ""h:mm AM/PM"")), """"),
  IFERROR"&amp;"(ARRAYFORMULA(TEXT(FILTER(WBB!F198, LEN(WBB!F198)), ""h:mm AM/PM"")), """"),
  IFERROR(ARRAYFORMULA(TEXT(FILTER(MBB!F198, LEN(MBB!F198)), ""h:mm AM/PM"")), """"),
  IFERROR(ARRAYFORMULA(TEXT(FILTER(WLAX!F198, LEN(WLAX!F198)), ""h:mm AM/PM"")), """"),
  IF"&amp;"ERROR(ARRAYFORMULA(TEXT(FILTER(MLAX!F198, LEN(MLAX!F198)), ""h:mm AM/PM"")), """"),
  IFERROR(ARRAYFORMULA(TEXT(FILTER(SOFT!F198, LEN(SOFT!F198)), ""h:mm AM/PM"")), """"),
  IFERROR(ARRAYFORMULA(TEXT(FILTER(BASE!F198, LEN(BASE!F198)), ""h:mm AM/PM"")), """&amp;"""),
  IFERROR(ARRAYFORMULA(TEXT(FILTER(ESPORTS!F198, LEN(ESPORTS!F198)), ""h:mm AM/PM"")), """")
)
"),"")</f>
        <v/>
      </c>
      <c r="J198" s="12" t="str">
        <f>IFERROR(__xludf.DUMMYFUNCTION("IFERROR(
 TEXTJOIN(
   CHAR(10) &amp; CHAR(10),
   TRUE,
   FILTER(
     FLATTEN({
       WSO!P198;
       MSO!P198;
       FH!P198;
       MGOLF!P198;
       Football!P198;
       WVB!P198;
       XC!P198;
       SWIMMING!P198;
       WTEN!P198;
       TF!P1"&amp;"98;
       WGOLF!P198;
       WBB!P198;
       MBB!P198;
       WLAX!P198;
       MLAX!P198;
       SOFT!P198;
       BASE!P198;
       ESPORTS!P198
     }),
     (FLATTEN({
       WSO!P198;
       MSO!P198;
       FH!P198;
       MGOLF!P198;
       Footb"&amp;"all!P198;
       WVB!P198;
       XC!P198;
       SWIMMING!P198;
       WTEN!P198;
       TF!P198;
       WGOLF!P198;
       WBB!P198;
       MBB!P198;
       WLAX!P198;
       MLAX!P198;
       SOFT!P198;
       BASE!P198;
       ESPORTS!P198
     }) &lt;&gt; "&amp;""""") *
     (FLATTEN({
       WSO!P198;
       MSO!P198;
       FH!P198;
       MGOLF!P198;
       Football!P198;
       WVB!P198;
       XC!P198;
       SWIMMING!P198;
       WTEN!P198;
       TF!P198;
       WGOLF!P198;
       WBB!P198;
       MBB!P198"&amp;";
       WLAX!P198;
       MLAX!P198;
       SOFT!P198;
       BASE!P198;
       ESPORTS!P198
     }) &lt;&gt; ""Status"")
   )
 ),
 """"
)
"),"")</f>
        <v/>
      </c>
    </row>
    <row r="199" ht="22.5" customHeight="1">
      <c r="A199" s="6">
        <v>198.0</v>
      </c>
      <c r="B199" s="11"/>
      <c r="C199" s="7">
        <v>46432.0</v>
      </c>
      <c r="D199" s="8" t="str">
        <f t="shared" si="1"/>
        <v>Sunday</v>
      </c>
      <c r="E199" s="9" t="str">
        <f>TEXTJOIN(
  CHAR(10) &amp; CHAR(10),
  TRUE,
  IFERROR(WSO!E199, ""),
  IFERROR(MSO!E199, ""),
  IFERROR(FH!E199, ""),
  IFERROR(MGOLF!E199, ""),
  IFERROR(Football!E199, ""),
  IFERROR(WVB!E199, ""),
  IFERROR(XC!E199, ""),
  IFERROR(SWIMMING!E199, ""),
  IFERROR(WTEN!E199, ""),
  IFERROR(TF!E199, ""),
  IFERROR(WGOLF!E199, ""),
  IFERROR(WBB!E199, ""),
  IFERROR(MBB!E199, ""),
  IFERROR(WLAX!E199, ""),
  IFERROR(MLAX!E199, ""),
  IFERROR(SOFT!E199, ""),
  IFERROR(BASE!E199, ""),
  IFERROR(ESPORTS!E199, "")
)
</f>
        <v/>
      </c>
      <c r="F199" s="10" t="str">
        <f>IFERROR(__xludf.DUMMYFUNCTION("TEXTJOIN(
  CHAR(10) &amp; CHAR(10),
  TRUE,
  IFERROR(TEXT(FILTER(WSO!F199, LEN(WSO!F199)), ""h:mm AM/PM""), """"),
  IFERROR(TEXT(FILTER(MSO!F199, LEN(MSO!F199)), ""h:mm AM/PM""), """"),
  IFERROR(TEXT(FILTER(FH!F199, LEN(FH!F199)), ""h:mm AM/PM""), """"),
"&amp;"  IFERROR(TEXT(FILTER(MGOLF!F199, LEN(MGOLF!F199)), ""h:mm AM/PM""), """"),
  IFERROR(TEXT(FILTER(Football!F199, LEN(Football!F199)), ""h:mm AM/PM""), """"),
  IFERROR(TEXT(FILTER(WVB!F199, LEN(WVB!F199)), ""h:mm AM/PM""), """"),
  IFERROR(TEXT(FILTER(XC!"&amp;"F199, LEN(XC!F199)), ""h:mm AM/PM""), """"),
  IFERROR(TEXT(FILTER(SWIMMING!F199, LEN(SWIMMING!F199)), ""h:mm AM/PM""), """"),
  IFERROR(TEXT(FILTER(WTEN!F199, LEN(WTEN!F199)), ""h:mm AM/PM""), """"),
  IFERROR(TEXT(FILTER(TF!F199, LEN(TF!F199)), ""h:mm A"&amp;"M/PM""), """"),
  IFERROR(TEXT(FILTER(WGOLF!F199, LEN(WGOLF!F199)), ""h:mm AM/PM""), """"),
  IFERROR(TEXT(FILTER(WBB!F199, LEN(WBB!F199)), ""h:mm AM/PM""), """"),
  IFERROR(TEXT(FILTER(MBB!F199, LEN(MBB!F199)), ""h:mm AM/PM""), """"),
  IFERROR(TEXT(FILT"&amp;"ER(WLAX!F199, LEN(WLAX!F199)), ""h:mm AM/PM""), """"),
  IFERROR(TEXT(FILTER(MLAX!F199, LEN(MLAX!F199)), ""h:mm AM/PM""), """"),
  IFERROR(TEXT(FILTER(SOFT!F199, LEN(SOFT!F199)), ""h:mm AM/PM""), """"),
  IFERROR(TEXT(FILTER(BASE!F199, LEN(BASE!F199)), """&amp;"h:mm AM/PM""), """"),
  IFERROR(TEXT(FILTER(ESPORTS!F199, LEN(ESPORTS!F199)), ""h:mm AM/PM""), """")
)
"),"")</f>
        <v/>
      </c>
      <c r="G199" s="11" t="str">
        <f>IFERROR(__xludf.DUMMYFUNCTION("TEXTJOIN(
  CHAR(10) &amp; CHAR(10),
  TRUE,
  IFERROR(FILTER(WSO!G199, LEN(WSO!G199)), """"),
  IFERROR(FILTER(MSO!G199, LEN(MSO!G199)), """"),
  IFERROR(FILTER(FH!G199, LEN(FH!G199)), """"),
  IFERROR(FILTER(MGOLF!G199, LEN(MGOLF!G199)), """"),
  IFERROR(FI"&amp;"LTER(Football!G199, LEN(Football!G199)), """"),
  IFERROR(FILTER(WVB!G199, LEN(WVB!G199)), """"),
  IFERROR(FILTER(XC!G199, LEN(XC!G199)), """"),
  IFERROR(FILTER(SWIMMING!G199, LEN(SWIMMING!G199)), """"),
  IFERROR(FILTER(WTEN!G199, LEN(WTEN!G199)), """""&amp;"),
  IFERROR(FILTER(TF!G199, LEN(TF!G199)), """"),
  IFERROR(FILTER(WGOLF!G199:G1000, LEN(WGOLF!G199)), """"),
  IFERROR(FILTER(WBB!G199, LEN(WBB!G199)), """"),
  IFERROR(FILTER(MBB!G199, LEN(MBB!G199)), """"),
  IFERROR(FILTER(WLAX!G199, LEN(WLAX!G199)),"&amp;" """"),
  IFERROR(FILTER(MLAX!G199, LEN(MLAX!G199)), """"),
  IFERROR(FILTER(SOFT!G199, LEN(SOFT!G199)), """"),
  IFERROR(FILTER(BASE!G199, LEN(BASE!G199)), """"),
  IFERROR(FILTER(ESPORTS!G199, LEN(ESPORTS!G199)), """")
)
"),"")</f>
        <v/>
      </c>
      <c r="H199" s="11" t="str">
        <f>IFERROR(__xludf.DUMMYFUNCTION("TEXTJOIN(
  CHAR(10) &amp; CHAR(10),
  TRUE,
  IFERROR(FILTER(WSO!H199, LEN(WSO!H199)), """"),
  IFERROR(FILTER(MSO!H199, LEN(MSO!H199)), """"),
  IFERROR(FILTER(FH!H199, LEN(FH!H199)), """"),
  IFERROR(FILTER(MGOLF!H199, LEN(MGOLF!H199)), """"),
  IFERROR(FI"&amp;"LTER(Football!H199, LEN(Football!H199)), """"),
  IFERROR(FILTER(WVB!H199, LEN(WVB!H199)), """"),
  IFERROR(FILTER(XC!H199, LEN(XC!H199)), """"),
  IFERROR(FILTER(SWIMMING!H199, LEN(SWIMMING!H199)), """"),
  IFERROR(FILTER(WTEN!H199, LEN(WTEN!H199)), """""&amp;"),
  IFERROR(FILTER(TF!H199, LEN(TF!H199)), """"),
  IFERROR(FILTER(WGOLF!H199, LEN(WGOLF!H199)), """"),
  IFERROR(FILTER(WBB!H199, LEN(WBB!H199)), """"),
  IFERROR(FILTER(MBB!H199, LEN(MBB!H199)), """"),
  IFERROR(FILTER(WLAX!H199, LEN(WLAX!H199)), """")"&amp;",
  IFERROR(FILTER(MLAX!H199, LEN(MLAX!H199)), """"),
  IFERROR(FILTER(SOFT!H199, LEN(SOFT!H199)), """"),
  IFERROR(FILTER(BASE!H199, LEN(BASE!H199)), """"),
  IFERROR(FILTER(ESPORTS!H199, LEN(ESPORTS!H199)), """")
)
"),"")</f>
        <v/>
      </c>
      <c r="I199" s="11" t="str">
        <f>IFERROR(__xludf.DUMMYFUNCTION("TEXTJOIN(
  CHAR(10) &amp; CHAR(10),
  TRUE,
  IFERROR(ARRAYFORMULA(TEXT(FILTER(WSO!F199, LEN(WSO!F199)), ""h:mm AM/PM"")), """"),
  IFERROR(ARRAYFORMULA(TEXT(FILTER(MSO!F199, LEN(MSO!F199)), ""h:mm AM/PM"")), """"),
  IFERROR(ARRAYFORMULA(TEXT(FILTER(FH!F199"&amp;", LEN(FH!F199)), ""h:mm AM/PM"")), """"),
  IFERROR(ARRAYFORMULA(TEXT(FILTER(MGOLF!F199, LEN(MGOLF!F199)), ""h:mm AM/PM"")), """"),
  IFERROR(ARRAYFORMULA(TEXT(FILTER(Football!F199, LEN(Football!F199)), ""h:mm AM/PM"")), """"),
  IFERROR(ARRAYFORMULA(TEXT"&amp;"(FILTER(WVB!F199, LEN(WVB!F199)), ""h:mm AM/PM"")), """"),
  IFERROR(ARRAYFORMULA(TEXT(FILTER(XC!F199, LEN(XC!F199)), ""h:mm AM/PM"")), """"),
  IFERROR(ARRAYFORMULA(TEXT(FILTER(SWIMMING!F199, LEN(SWIMMING!F199)), ""h:mm AM/PM"")), """"),
  IFERROR(ARRAYF"&amp;"ORMULA(TEXT(FILTER(WTEN!F199, LEN(WTEN!F199)), ""h:mm AM/PM"")), """"),
  IFERROR(ARRAYFORMULA(TEXT(FILTER(TF!F199, LEN(TF!F199)), ""h:mm AM/PM"")), """"),
  IFERROR(ARRAYFORMULA(TEXT(FILTER(WGOLF!F199, LEN(WGOLF!F199)), ""h:mm AM/PM"")), """"),
  IFERROR"&amp;"(ARRAYFORMULA(TEXT(FILTER(WBB!F199, LEN(WBB!F199)), ""h:mm AM/PM"")), """"),
  IFERROR(ARRAYFORMULA(TEXT(FILTER(MBB!F199, LEN(MBB!F199)), ""h:mm AM/PM"")), """"),
  IFERROR(ARRAYFORMULA(TEXT(FILTER(WLAX!F199, LEN(WLAX!F199)), ""h:mm AM/PM"")), """"),
  IF"&amp;"ERROR(ARRAYFORMULA(TEXT(FILTER(MLAX!F199, LEN(MLAX!F199)), ""h:mm AM/PM"")), """"),
  IFERROR(ARRAYFORMULA(TEXT(FILTER(SOFT!F199, LEN(SOFT!F199)), ""h:mm AM/PM"")), """"),
  IFERROR(ARRAYFORMULA(TEXT(FILTER(BASE!F199, LEN(BASE!F199)), ""h:mm AM/PM"")), """&amp;"""),
  IFERROR(ARRAYFORMULA(TEXT(FILTER(ESPORTS!F199, LEN(ESPORTS!F199)), ""h:mm AM/PM"")), """")
)
"),"")</f>
        <v/>
      </c>
      <c r="J199" s="12" t="str">
        <f>IFERROR(__xludf.DUMMYFUNCTION("IFERROR(
 TEXTJOIN(
   CHAR(10) &amp; CHAR(10),
   TRUE,
   FILTER(
     FLATTEN({
       WSO!P199;
       MSO!P199;
       FH!P199;
       MGOLF!P199;
       Football!P199;
       WVB!P199;
       XC!P199;
       SWIMMING!P199;
       WTEN!P199;
       TF!P1"&amp;"99;
       WGOLF!P199;
       WBB!P199;
       MBB!P199;
       WLAX!P199;
       MLAX!P199;
       SOFT!P199;
       BASE!P199;
       ESPORTS!P199
     }),
     (FLATTEN({
       WSO!P199;
       MSO!P199;
       FH!P199;
       MGOLF!P199;
       Footb"&amp;"all!P199;
       WVB!P199;
       XC!P199;
       SWIMMING!P199;
       WTEN!P199;
       TF!P199;
       WGOLF!P199;
       WBB!P199;
       MBB!P199;
       WLAX!P199;
       MLAX!P199;
       SOFT!P199;
       BASE!P199;
       ESPORTS!P199
     }) &lt;&gt; "&amp;""""") *
     (FLATTEN({
       WSO!P199;
       MSO!P199;
       FH!P199;
       MGOLF!P199;
       Football!P199;
       WVB!P199;
       XC!P199;
       SWIMMING!P199;
       WTEN!P199;
       TF!P199;
       WGOLF!P199;
       WBB!P199;
       MBB!P199"&amp;";
       WLAX!P199;
       MLAX!P199;
       SOFT!P199;
       BASE!P199;
       ESPORTS!P199
     }) &lt;&gt; ""Status"")
   )
 ),
 """"
)
"),"")</f>
        <v/>
      </c>
    </row>
    <row r="200" ht="22.5" customHeight="1">
      <c r="A200" s="6">
        <v>199.0</v>
      </c>
      <c r="B200" s="11"/>
      <c r="C200" s="7">
        <v>46433.0</v>
      </c>
      <c r="D200" s="8" t="str">
        <f t="shared" si="1"/>
        <v>Monday</v>
      </c>
      <c r="E200" s="9" t="str">
        <f>TEXTJOIN(
  CHAR(10) &amp; CHAR(10),
  TRUE,
  IFERROR(WSO!E200, ""),
  IFERROR(MSO!E200, ""),
  IFERROR(FH!E200, ""),
  IFERROR(MGOLF!E200, ""),
  IFERROR(Football!E200, ""),
  IFERROR(WVB!E200, ""),
  IFERROR(XC!E200, ""),
  IFERROR(SWIMMING!E200, ""),
  IFERROR(WTEN!E200, ""),
  IFERROR(TF!E200, ""),
  IFERROR(WGOLF!E200, ""),
  IFERROR(WBB!E200, ""),
  IFERROR(MBB!E200, ""),
  IFERROR(WLAX!E200, ""),
  IFERROR(MLAX!E200, ""),
  IFERROR(SOFT!E200, ""),
  IFERROR(BASE!E200, ""),
  IFERROR(ESPORTS!E200, "")
)
</f>
        <v/>
      </c>
      <c r="F200" s="10" t="str">
        <f>IFERROR(__xludf.DUMMYFUNCTION("TEXTJOIN(
  CHAR(10) &amp; CHAR(10),
  TRUE,
  IFERROR(TEXT(FILTER(WSO!F200, LEN(WSO!F200)), ""h:mm AM/PM""), """"),
  IFERROR(TEXT(FILTER(MSO!F200, LEN(MSO!F200)), ""h:mm AM/PM""), """"),
  IFERROR(TEXT(FILTER(FH!F200, LEN(FH!F200)), ""h:mm AM/PM""), """"),
"&amp;"  IFERROR(TEXT(FILTER(MGOLF!F200, LEN(MGOLF!F200)), ""h:mm AM/PM""), """"),
  IFERROR(TEXT(FILTER(Football!F200, LEN(Football!F200)), ""h:mm AM/PM""), """"),
  IFERROR(TEXT(FILTER(WVB!F200, LEN(WVB!F200)), ""h:mm AM/PM""), """"),
  IFERROR(TEXT(FILTER(XC!"&amp;"F200, LEN(XC!F200)), ""h:mm AM/PM""), """"),
  IFERROR(TEXT(FILTER(SWIMMING!F200, LEN(SWIMMING!F200)), ""h:mm AM/PM""), """"),
  IFERROR(TEXT(FILTER(WTEN!F200, LEN(WTEN!F200)), ""h:mm AM/PM""), """"),
  IFERROR(TEXT(FILTER(TF!F200, LEN(TF!F200)), ""h:mm A"&amp;"M/PM""), """"),
  IFERROR(TEXT(FILTER(WGOLF!F200, LEN(WGOLF!F200)), ""h:mm AM/PM""), """"),
  IFERROR(TEXT(FILTER(WBB!F200, LEN(WBB!F200)), ""h:mm AM/PM""), """"),
  IFERROR(TEXT(FILTER(MBB!F200, LEN(MBB!F200)), ""h:mm AM/PM""), """"),
  IFERROR(TEXT(FILT"&amp;"ER(WLAX!F200, LEN(WLAX!F200)), ""h:mm AM/PM""), """"),
  IFERROR(TEXT(FILTER(MLAX!F200, LEN(MLAX!F200)), ""h:mm AM/PM""), """"),
  IFERROR(TEXT(FILTER(SOFT!F200, LEN(SOFT!F200)), ""h:mm AM/PM""), """"),
  IFERROR(TEXT(FILTER(BASE!F200, LEN(BASE!F200)), """&amp;"h:mm AM/PM""), """"),
  IFERROR(TEXT(FILTER(ESPORTS!F200, LEN(ESPORTS!F200)), ""h:mm AM/PM""), """")
)
"),"")</f>
        <v/>
      </c>
      <c r="G200" s="11" t="str">
        <f>IFERROR(__xludf.DUMMYFUNCTION("TEXTJOIN(
  CHAR(10) &amp; CHAR(10),
  TRUE,
  IFERROR(FILTER(WSO!G200, LEN(WSO!G200)), """"),
  IFERROR(FILTER(MSO!G200, LEN(MSO!G200)), """"),
  IFERROR(FILTER(FH!G200, LEN(FH!G200)), """"),
  IFERROR(FILTER(MGOLF!G200, LEN(MGOLF!G200)), """"),
  IFERROR(FI"&amp;"LTER(Football!G200, LEN(Football!G200)), """"),
  IFERROR(FILTER(WVB!G200, LEN(WVB!G200)), """"),
  IFERROR(FILTER(XC!G200, LEN(XC!G200)), """"),
  IFERROR(FILTER(SWIMMING!G200, LEN(SWIMMING!G200)), """"),
  IFERROR(FILTER(WTEN!G200, LEN(WTEN!G200)), """""&amp;"),
  IFERROR(FILTER(TF!G200, LEN(TF!G200)), """"),
  IFERROR(FILTER(WGOLF!G200:G1000, LEN(WGOLF!G200)), """"),
  IFERROR(FILTER(WBB!G200, LEN(WBB!G200)), """"),
  IFERROR(FILTER(MBB!G200, LEN(MBB!G200)), """"),
  IFERROR(FILTER(WLAX!G200, LEN(WLAX!G200)),"&amp;" """"),
  IFERROR(FILTER(MLAX!G200, LEN(MLAX!G200)), """"),
  IFERROR(FILTER(SOFT!G200, LEN(SOFT!G200)), """"),
  IFERROR(FILTER(BASE!G200, LEN(BASE!G200)), """"),
  IFERROR(FILTER(ESPORTS!G200, LEN(ESPORTS!G200)), """")
)
"),"")</f>
        <v/>
      </c>
      <c r="H200" s="11" t="str">
        <f>IFERROR(__xludf.DUMMYFUNCTION("TEXTJOIN(
  CHAR(10) &amp; CHAR(10),
  TRUE,
  IFERROR(FILTER(WSO!H200, LEN(WSO!H200)), """"),
  IFERROR(FILTER(MSO!H200, LEN(MSO!H200)), """"),
  IFERROR(FILTER(FH!H200, LEN(FH!H200)), """"),
  IFERROR(FILTER(MGOLF!H200, LEN(MGOLF!H200)), """"),
  IFERROR(FI"&amp;"LTER(Football!H200, LEN(Football!H200)), """"),
  IFERROR(FILTER(WVB!H200, LEN(WVB!H200)), """"),
  IFERROR(FILTER(XC!H200, LEN(XC!H200)), """"),
  IFERROR(FILTER(SWIMMING!H200, LEN(SWIMMING!H200)), """"),
  IFERROR(FILTER(WTEN!H200, LEN(WTEN!H200)), """""&amp;"),
  IFERROR(FILTER(TF!H200, LEN(TF!H200)), """"),
  IFERROR(FILTER(WGOLF!H200, LEN(WGOLF!H200)), """"),
  IFERROR(FILTER(WBB!H200, LEN(WBB!H200)), """"),
  IFERROR(FILTER(MBB!H200, LEN(MBB!H200)), """"),
  IFERROR(FILTER(WLAX!H200, LEN(WLAX!H200)), """")"&amp;",
  IFERROR(FILTER(MLAX!H200, LEN(MLAX!H200)), """"),
  IFERROR(FILTER(SOFT!H200, LEN(SOFT!H200)), """"),
  IFERROR(FILTER(BASE!H200, LEN(BASE!H200)), """"),
  IFERROR(FILTER(ESPORTS!H200, LEN(ESPORTS!H200)), """")
)
"),"")</f>
        <v/>
      </c>
      <c r="I200" s="11" t="str">
        <f>IFERROR(__xludf.DUMMYFUNCTION("TEXTJOIN(
  CHAR(10) &amp; CHAR(10),
  TRUE,
  IFERROR(ARRAYFORMULA(TEXT(FILTER(WSO!F200, LEN(WSO!F200)), ""h:mm AM/PM"")), """"),
  IFERROR(ARRAYFORMULA(TEXT(FILTER(MSO!F200, LEN(MSO!F200)), ""h:mm AM/PM"")), """"),
  IFERROR(ARRAYFORMULA(TEXT(FILTER(FH!F200"&amp;", LEN(FH!F200)), ""h:mm AM/PM"")), """"),
  IFERROR(ARRAYFORMULA(TEXT(FILTER(MGOLF!F200, LEN(MGOLF!F200)), ""h:mm AM/PM"")), """"),
  IFERROR(ARRAYFORMULA(TEXT(FILTER(Football!F200, LEN(Football!F200)), ""h:mm AM/PM"")), """"),
  IFERROR(ARRAYFORMULA(TEXT"&amp;"(FILTER(WVB!F200, LEN(WVB!F200)), ""h:mm AM/PM"")), """"),
  IFERROR(ARRAYFORMULA(TEXT(FILTER(XC!F200, LEN(XC!F200)), ""h:mm AM/PM"")), """"),
  IFERROR(ARRAYFORMULA(TEXT(FILTER(SWIMMING!F200, LEN(SWIMMING!F200)), ""h:mm AM/PM"")), """"),
  IFERROR(ARRAYF"&amp;"ORMULA(TEXT(FILTER(WTEN!F200, LEN(WTEN!F200)), ""h:mm AM/PM"")), """"),
  IFERROR(ARRAYFORMULA(TEXT(FILTER(TF!F200, LEN(TF!F200)), ""h:mm AM/PM"")), """"),
  IFERROR(ARRAYFORMULA(TEXT(FILTER(WGOLF!F200, LEN(WGOLF!F200)), ""h:mm AM/PM"")), """"),
  IFERROR"&amp;"(ARRAYFORMULA(TEXT(FILTER(WBB!F200, LEN(WBB!F200)), ""h:mm AM/PM"")), """"),
  IFERROR(ARRAYFORMULA(TEXT(FILTER(MBB!F200, LEN(MBB!F200)), ""h:mm AM/PM"")), """"),
  IFERROR(ARRAYFORMULA(TEXT(FILTER(WLAX!F200, LEN(WLAX!F200)), ""h:mm AM/PM"")), """"),
  IF"&amp;"ERROR(ARRAYFORMULA(TEXT(FILTER(MLAX!F200, LEN(MLAX!F200)), ""h:mm AM/PM"")), """"),
  IFERROR(ARRAYFORMULA(TEXT(FILTER(SOFT!F200, LEN(SOFT!F200)), ""h:mm AM/PM"")), """"),
  IFERROR(ARRAYFORMULA(TEXT(FILTER(BASE!F200, LEN(BASE!F200)), ""h:mm AM/PM"")), """&amp;"""),
  IFERROR(ARRAYFORMULA(TEXT(FILTER(ESPORTS!F200, LEN(ESPORTS!F200)), ""h:mm AM/PM"")), """")
)
"),"")</f>
        <v/>
      </c>
      <c r="J200" s="12" t="str">
        <f>IFERROR(__xludf.DUMMYFUNCTION("IFERROR(
 TEXTJOIN(
   CHAR(10) &amp; CHAR(10),
   TRUE,
   FILTER(
     FLATTEN({
       WSO!P200;
       MSO!P200;
       FH!P200;
       MGOLF!P200;
       Football!P200;
       WVB!P200;
       XC!P200;
       SWIMMING!P200;
       WTEN!P200;
       TF!P2"&amp;"00;
       WGOLF!P200;
       WBB!P200;
       MBB!P200;
       WLAX!P200;
       MLAX!P200;
       SOFT!P200;
       BASE!P200;
       ESPORTS!P200
     }),
     (FLATTEN({
       WSO!P200;
       MSO!P200;
       FH!P200;
       MGOLF!P200;
       Footb"&amp;"all!P200;
       WVB!P200;
       XC!P200;
       SWIMMING!P200;
       WTEN!P200;
       TF!P200;
       WGOLF!P200;
       WBB!P200;
       MBB!P200;
       WLAX!P200;
       MLAX!P200;
       SOFT!P200;
       BASE!P200;
       ESPORTS!P200
     }) &lt;&gt; "&amp;""""") *
     (FLATTEN({
       WSO!P200;
       MSO!P200;
       FH!P200;
       MGOLF!P200;
       Football!P200;
       WVB!P200;
       XC!P200;
       SWIMMING!P200;
       WTEN!P200;
       TF!P200;
       WGOLF!P200;
       WBB!P200;
       MBB!P200"&amp;";
       WLAX!P200;
       MLAX!P200;
       SOFT!P200;
       BASE!P200;
       ESPORTS!P200
     }) &lt;&gt; ""Status"")
   )
 ),
 """"
)
"),"")</f>
        <v/>
      </c>
    </row>
    <row r="201" ht="22.5" customHeight="1">
      <c r="A201" s="6">
        <v>200.0</v>
      </c>
      <c r="B201" s="11"/>
      <c r="C201" s="7">
        <v>46434.0</v>
      </c>
      <c r="D201" s="8" t="str">
        <f t="shared" si="1"/>
        <v>Tuesday</v>
      </c>
      <c r="E201" s="9" t="str">
        <f>TEXTJOIN(
  CHAR(10) &amp; CHAR(10),
  TRUE,
  IFERROR(WSO!E201, ""),
  IFERROR(MSO!E201, ""),
  IFERROR(FH!E201, ""),
  IFERROR(MGOLF!E201, ""),
  IFERROR(Football!E201, ""),
  IFERROR(WVB!E201, ""),
  IFERROR(XC!E201, ""),
  IFERROR(SWIMMING!E201, ""),
  IFERROR(WTEN!E201, ""),
  IFERROR(TF!E201, ""),
  IFERROR(WGOLF!E201, ""),
  IFERROR(WBB!E201, ""),
  IFERROR(MBB!E201, ""),
  IFERROR(WLAX!E201, ""),
  IFERROR(MLAX!E201, ""),
  IFERROR(SOFT!E201, ""),
  IFERROR(BASE!E201, ""),
  IFERROR(ESPORTS!E201, "")
)
</f>
        <v/>
      </c>
      <c r="F201" s="10" t="str">
        <f>IFERROR(__xludf.DUMMYFUNCTION("TEXTJOIN(
  CHAR(10) &amp; CHAR(10),
  TRUE,
  IFERROR(TEXT(FILTER(WSO!F201, LEN(WSO!F201)), ""h:mm AM/PM""), """"),
  IFERROR(TEXT(FILTER(MSO!F201, LEN(MSO!F201)), ""h:mm AM/PM""), """"),
  IFERROR(TEXT(FILTER(FH!F201, LEN(FH!F201)), ""h:mm AM/PM""), """"),
"&amp;"  IFERROR(TEXT(FILTER(MGOLF!F201, LEN(MGOLF!F201)), ""h:mm AM/PM""), """"),
  IFERROR(TEXT(FILTER(Football!F201, LEN(Football!F201)), ""h:mm AM/PM""), """"),
  IFERROR(TEXT(FILTER(WVB!F201, LEN(WVB!F201)), ""h:mm AM/PM""), """"),
  IFERROR(TEXT(FILTER(XC!"&amp;"F201, LEN(XC!F201)), ""h:mm AM/PM""), """"),
  IFERROR(TEXT(FILTER(SWIMMING!F201, LEN(SWIMMING!F201)), ""h:mm AM/PM""), """"),
  IFERROR(TEXT(FILTER(WTEN!F201, LEN(WTEN!F201)), ""h:mm AM/PM""), """"),
  IFERROR(TEXT(FILTER(TF!F201, LEN(TF!F201)), ""h:mm A"&amp;"M/PM""), """"),
  IFERROR(TEXT(FILTER(WGOLF!F201, LEN(WGOLF!F201)), ""h:mm AM/PM""), """"),
  IFERROR(TEXT(FILTER(WBB!F201, LEN(WBB!F201)), ""h:mm AM/PM""), """"),
  IFERROR(TEXT(FILTER(MBB!F201, LEN(MBB!F201)), ""h:mm AM/PM""), """"),
  IFERROR(TEXT(FILT"&amp;"ER(WLAX!F201, LEN(WLAX!F201)), ""h:mm AM/PM""), """"),
  IFERROR(TEXT(FILTER(MLAX!F201, LEN(MLAX!F201)), ""h:mm AM/PM""), """"),
  IFERROR(TEXT(FILTER(SOFT!F201, LEN(SOFT!F201)), ""h:mm AM/PM""), """"),
  IFERROR(TEXT(FILTER(BASE!F201, LEN(BASE!F201)), """&amp;"h:mm AM/PM""), """"),
  IFERROR(TEXT(FILTER(ESPORTS!F201, LEN(ESPORTS!F201)), ""h:mm AM/PM""), """")
)
"),"")</f>
        <v/>
      </c>
      <c r="G201" s="11" t="str">
        <f>IFERROR(__xludf.DUMMYFUNCTION("TEXTJOIN(
  CHAR(10) &amp; CHAR(10),
  TRUE,
  IFERROR(FILTER(WSO!G201, LEN(WSO!G201)), """"),
  IFERROR(FILTER(MSO!G201, LEN(MSO!G201)), """"),
  IFERROR(FILTER(FH!G201, LEN(FH!G201)), """"),
  IFERROR(FILTER(MGOLF!G201, LEN(MGOLF!G201)), """"),
  IFERROR(FI"&amp;"LTER(Football!G201, LEN(Football!G201)), """"),
  IFERROR(FILTER(WVB!G201, LEN(WVB!G201)), """"),
  IFERROR(FILTER(XC!G201, LEN(XC!G201)), """"),
  IFERROR(FILTER(SWIMMING!G201, LEN(SWIMMING!G201)), """"),
  IFERROR(FILTER(WTEN!G201, LEN(WTEN!G201)), """""&amp;"),
  IFERROR(FILTER(TF!G201, LEN(TF!G201)), """"),
  IFERROR(FILTER(WGOLF!G201:G1000, LEN(WGOLF!G201)), """"),
  IFERROR(FILTER(WBB!G201, LEN(WBB!G201)), """"),
  IFERROR(FILTER(MBB!G201, LEN(MBB!G201)), """"),
  IFERROR(FILTER(WLAX!G201, LEN(WLAX!G201)),"&amp;" """"),
  IFERROR(FILTER(MLAX!G201, LEN(MLAX!G201)), """"),
  IFERROR(FILTER(SOFT!G201, LEN(SOFT!G201)), """"),
  IFERROR(FILTER(BASE!G201, LEN(BASE!G201)), """"),
  IFERROR(FILTER(ESPORTS!G201, LEN(ESPORTS!G201)), """")
)
"),"")</f>
        <v/>
      </c>
      <c r="H201" s="11" t="str">
        <f>IFERROR(__xludf.DUMMYFUNCTION("TEXTJOIN(
  CHAR(10) &amp; CHAR(10),
  TRUE,
  IFERROR(FILTER(WSO!H201, LEN(WSO!H201)), """"),
  IFERROR(FILTER(MSO!H201, LEN(MSO!H201)), """"),
  IFERROR(FILTER(FH!H201, LEN(FH!H201)), """"),
  IFERROR(FILTER(MGOLF!H201, LEN(MGOLF!H201)), """"),
  IFERROR(FI"&amp;"LTER(Football!H201, LEN(Football!H201)), """"),
  IFERROR(FILTER(WVB!H201, LEN(WVB!H201)), """"),
  IFERROR(FILTER(XC!H201, LEN(XC!H201)), """"),
  IFERROR(FILTER(SWIMMING!H201, LEN(SWIMMING!H201)), """"),
  IFERROR(FILTER(WTEN!H201, LEN(WTEN!H201)), """""&amp;"),
  IFERROR(FILTER(TF!H201, LEN(TF!H201)), """"),
  IFERROR(FILTER(WGOLF!H201, LEN(WGOLF!H201)), """"),
  IFERROR(FILTER(WBB!H201, LEN(WBB!H201)), """"),
  IFERROR(FILTER(MBB!H201, LEN(MBB!H201)), """"),
  IFERROR(FILTER(WLAX!H201, LEN(WLAX!H201)), """")"&amp;",
  IFERROR(FILTER(MLAX!H201, LEN(MLAX!H201)), """"),
  IFERROR(FILTER(SOFT!H201, LEN(SOFT!H201)), """"),
  IFERROR(FILTER(BASE!H201, LEN(BASE!H201)), """"),
  IFERROR(FILTER(ESPORTS!H201, LEN(ESPORTS!H201)), """")
)
"),"")</f>
        <v/>
      </c>
      <c r="I201" s="11" t="str">
        <f>IFERROR(__xludf.DUMMYFUNCTION("TEXTJOIN(
  CHAR(10) &amp; CHAR(10),
  TRUE,
  IFERROR(ARRAYFORMULA(TEXT(FILTER(WSO!F201, LEN(WSO!F201)), ""h:mm AM/PM"")), """"),
  IFERROR(ARRAYFORMULA(TEXT(FILTER(MSO!F201, LEN(MSO!F201)), ""h:mm AM/PM"")), """"),
  IFERROR(ARRAYFORMULA(TEXT(FILTER(FH!F201"&amp;", LEN(FH!F201)), ""h:mm AM/PM"")), """"),
  IFERROR(ARRAYFORMULA(TEXT(FILTER(MGOLF!F201, LEN(MGOLF!F201)), ""h:mm AM/PM"")), """"),
  IFERROR(ARRAYFORMULA(TEXT(FILTER(Football!F201, LEN(Football!F201)), ""h:mm AM/PM"")), """"),
  IFERROR(ARRAYFORMULA(TEXT"&amp;"(FILTER(WVB!F201, LEN(WVB!F201)), ""h:mm AM/PM"")), """"),
  IFERROR(ARRAYFORMULA(TEXT(FILTER(XC!F201, LEN(XC!F201)), ""h:mm AM/PM"")), """"),
  IFERROR(ARRAYFORMULA(TEXT(FILTER(SWIMMING!F201, LEN(SWIMMING!F201)), ""h:mm AM/PM"")), """"),
  IFERROR(ARRAYF"&amp;"ORMULA(TEXT(FILTER(WTEN!F201, LEN(WTEN!F201)), ""h:mm AM/PM"")), """"),
  IFERROR(ARRAYFORMULA(TEXT(FILTER(TF!F201, LEN(TF!F201)), ""h:mm AM/PM"")), """"),
  IFERROR(ARRAYFORMULA(TEXT(FILTER(WGOLF!F201, LEN(WGOLF!F201)), ""h:mm AM/PM"")), """"),
  IFERROR"&amp;"(ARRAYFORMULA(TEXT(FILTER(WBB!F201, LEN(WBB!F201)), ""h:mm AM/PM"")), """"),
  IFERROR(ARRAYFORMULA(TEXT(FILTER(MBB!F201, LEN(MBB!F201)), ""h:mm AM/PM"")), """"),
  IFERROR(ARRAYFORMULA(TEXT(FILTER(WLAX!F201, LEN(WLAX!F201)), ""h:mm AM/PM"")), """"),
  IF"&amp;"ERROR(ARRAYFORMULA(TEXT(FILTER(MLAX!F201, LEN(MLAX!F201)), ""h:mm AM/PM"")), """"),
  IFERROR(ARRAYFORMULA(TEXT(FILTER(SOFT!F201, LEN(SOFT!F201)), ""h:mm AM/PM"")), """"),
  IFERROR(ARRAYFORMULA(TEXT(FILTER(BASE!F201, LEN(BASE!F201)), ""h:mm AM/PM"")), """&amp;"""),
  IFERROR(ARRAYFORMULA(TEXT(FILTER(ESPORTS!F201, LEN(ESPORTS!F201)), ""h:mm AM/PM"")), """")
)
"),"")</f>
        <v/>
      </c>
      <c r="J201" s="12" t="str">
        <f>IFERROR(__xludf.DUMMYFUNCTION("IFERROR(
 TEXTJOIN(
   CHAR(10) &amp; CHAR(10),
   TRUE,
   FILTER(
     FLATTEN({
       WSO!P201;
       MSO!P201;
       FH!P201;
       MGOLF!P201;
       Football!P201;
       WVB!P201;
       XC!P201;
       SWIMMING!P201;
       WTEN!P201;
       TF!P2"&amp;"01;
       WGOLF!P201;
       WBB!P201;
       MBB!P201;
       WLAX!P201;
       MLAX!P201;
       SOFT!P201;
       BASE!P201;
       ESPORTS!P201
     }),
     (FLATTEN({
       WSO!P201;
       MSO!P201;
       FH!P201;
       MGOLF!P201;
       Footb"&amp;"all!P201;
       WVB!P201;
       XC!P201;
       SWIMMING!P201;
       WTEN!P201;
       TF!P201;
       WGOLF!P201;
       WBB!P201;
       MBB!P201;
       WLAX!P201;
       MLAX!P201;
       SOFT!P201;
       BASE!P201;
       ESPORTS!P201
     }) &lt;&gt; "&amp;""""") *
     (FLATTEN({
       WSO!P201;
       MSO!P201;
       FH!P201;
       MGOLF!P201;
       Football!P201;
       WVB!P201;
       XC!P201;
       SWIMMING!P201;
       WTEN!P201;
       TF!P201;
       WGOLF!P201;
       WBB!P201;
       MBB!P201"&amp;";
       WLAX!P201;
       MLAX!P201;
       SOFT!P201;
       BASE!P201;
       ESPORTS!P201
     }) &lt;&gt; ""Status"")
   )
 ),
 """"
)
"),"")</f>
        <v/>
      </c>
    </row>
    <row r="202" ht="22.5" customHeight="1">
      <c r="A202" s="6">
        <v>201.0</v>
      </c>
      <c r="B202" s="11"/>
      <c r="C202" s="7">
        <v>46435.0</v>
      </c>
      <c r="D202" s="8" t="str">
        <f t="shared" si="1"/>
        <v>Wednesday</v>
      </c>
      <c r="E202" s="9" t="str">
        <f>TEXTJOIN(
  CHAR(10) &amp; CHAR(10),
  TRUE,
  IFERROR(WSO!E202, ""),
  IFERROR(MSO!E202, ""),
  IFERROR(FH!E202, ""),
  IFERROR(MGOLF!E202, ""),
  IFERROR(Football!E202, ""),
  IFERROR(WVB!E202, ""),
  IFERROR(XC!E202, ""),
  IFERROR(SWIMMING!E202, ""),
  IFERROR(WTEN!E202, ""),
  IFERROR(TF!E202, ""),
  IFERROR(WGOLF!E202, ""),
  IFERROR(WBB!E202, ""),
  IFERROR(MBB!E202, ""),
  IFERROR(WLAX!E202, ""),
  IFERROR(MLAX!E202, ""),
  IFERROR(SOFT!E202, ""),
  IFERROR(BASE!E202, ""),
  IFERROR(ESPORTS!E202, "")
)
</f>
        <v/>
      </c>
      <c r="F202" s="10" t="str">
        <f>IFERROR(__xludf.DUMMYFUNCTION("TEXTJOIN(
  CHAR(10) &amp; CHAR(10),
  TRUE,
  IFERROR(TEXT(FILTER(WSO!F202, LEN(WSO!F202)), ""h:mm AM/PM""), """"),
  IFERROR(TEXT(FILTER(MSO!F202, LEN(MSO!F202)), ""h:mm AM/PM""), """"),
  IFERROR(TEXT(FILTER(FH!F202, LEN(FH!F202)), ""h:mm AM/PM""), """"),
"&amp;"  IFERROR(TEXT(FILTER(MGOLF!F202, LEN(MGOLF!F202)), ""h:mm AM/PM""), """"),
  IFERROR(TEXT(FILTER(Football!F202, LEN(Football!F202)), ""h:mm AM/PM""), """"),
  IFERROR(TEXT(FILTER(WVB!F202, LEN(WVB!F202)), ""h:mm AM/PM""), """"),
  IFERROR(TEXT(FILTER(XC!"&amp;"F202, LEN(XC!F202)), ""h:mm AM/PM""), """"),
  IFERROR(TEXT(FILTER(SWIMMING!F202, LEN(SWIMMING!F202)), ""h:mm AM/PM""), """"),
  IFERROR(TEXT(FILTER(WTEN!F202, LEN(WTEN!F202)), ""h:mm AM/PM""), """"),
  IFERROR(TEXT(FILTER(TF!F202, LEN(TF!F202)), ""h:mm A"&amp;"M/PM""), """"),
  IFERROR(TEXT(FILTER(WGOLF!F202, LEN(WGOLF!F202)), ""h:mm AM/PM""), """"),
  IFERROR(TEXT(FILTER(WBB!F202, LEN(WBB!F202)), ""h:mm AM/PM""), """"),
  IFERROR(TEXT(FILTER(MBB!F202, LEN(MBB!F202)), ""h:mm AM/PM""), """"),
  IFERROR(TEXT(FILT"&amp;"ER(WLAX!F202, LEN(WLAX!F202)), ""h:mm AM/PM""), """"),
  IFERROR(TEXT(FILTER(MLAX!F202, LEN(MLAX!F202)), ""h:mm AM/PM""), """"),
  IFERROR(TEXT(FILTER(SOFT!F202, LEN(SOFT!F202)), ""h:mm AM/PM""), """"),
  IFERROR(TEXT(FILTER(BASE!F202, LEN(BASE!F202)), """&amp;"h:mm AM/PM""), """"),
  IFERROR(TEXT(FILTER(ESPORTS!F202, LEN(ESPORTS!F202)), ""h:mm AM/PM""), """")
)
"),"")</f>
        <v/>
      </c>
      <c r="G202" s="11" t="str">
        <f>IFERROR(__xludf.DUMMYFUNCTION("TEXTJOIN(
  CHAR(10) &amp; CHAR(10),
  TRUE,
  IFERROR(FILTER(WSO!G202, LEN(WSO!G202)), """"),
  IFERROR(FILTER(MSO!G202, LEN(MSO!G202)), """"),
  IFERROR(FILTER(FH!G202, LEN(FH!G202)), """"),
  IFERROR(FILTER(MGOLF!G202, LEN(MGOLF!G202)), """"),
  IFERROR(FI"&amp;"LTER(Football!G202, LEN(Football!G202)), """"),
  IFERROR(FILTER(WVB!G202, LEN(WVB!G202)), """"),
  IFERROR(FILTER(XC!G202, LEN(XC!G202)), """"),
  IFERROR(FILTER(SWIMMING!G202, LEN(SWIMMING!G202)), """"),
  IFERROR(FILTER(WTEN!G202, LEN(WTEN!G202)), """""&amp;"),
  IFERROR(FILTER(TF!G202, LEN(TF!G202)), """"),
  IFERROR(FILTER(WGOLF!G202:G1000, LEN(WGOLF!G202)), """"),
  IFERROR(FILTER(WBB!G202, LEN(WBB!G202)), """"),
  IFERROR(FILTER(MBB!G202, LEN(MBB!G202)), """"),
  IFERROR(FILTER(WLAX!G202, LEN(WLAX!G202)),"&amp;" """"),
  IFERROR(FILTER(MLAX!G202, LEN(MLAX!G202)), """"),
  IFERROR(FILTER(SOFT!G202, LEN(SOFT!G202)), """"),
  IFERROR(FILTER(BASE!G202, LEN(BASE!G202)), """"),
  IFERROR(FILTER(ESPORTS!G202, LEN(ESPORTS!G202)), """")
)
"),"")</f>
        <v/>
      </c>
      <c r="H202" s="11" t="str">
        <f>IFERROR(__xludf.DUMMYFUNCTION("TEXTJOIN(
  CHAR(10) &amp; CHAR(10),
  TRUE,
  IFERROR(FILTER(WSO!H202, LEN(WSO!H202)), """"),
  IFERROR(FILTER(MSO!H202, LEN(MSO!H202)), """"),
  IFERROR(FILTER(FH!H202, LEN(FH!H202)), """"),
  IFERROR(FILTER(MGOLF!H202, LEN(MGOLF!H202)), """"),
  IFERROR(FI"&amp;"LTER(Football!H202, LEN(Football!H202)), """"),
  IFERROR(FILTER(WVB!H202, LEN(WVB!H202)), """"),
  IFERROR(FILTER(XC!H202, LEN(XC!H202)), """"),
  IFERROR(FILTER(SWIMMING!H202, LEN(SWIMMING!H202)), """"),
  IFERROR(FILTER(WTEN!H202, LEN(WTEN!H202)), """""&amp;"),
  IFERROR(FILTER(TF!H202, LEN(TF!H202)), """"),
  IFERROR(FILTER(WGOLF!H202, LEN(WGOLF!H202)), """"),
  IFERROR(FILTER(WBB!H202, LEN(WBB!H202)), """"),
  IFERROR(FILTER(MBB!H202, LEN(MBB!H202)), """"),
  IFERROR(FILTER(WLAX!H202, LEN(WLAX!H202)), """")"&amp;",
  IFERROR(FILTER(MLAX!H202, LEN(MLAX!H202)), """"),
  IFERROR(FILTER(SOFT!H202, LEN(SOFT!H202)), """"),
  IFERROR(FILTER(BASE!H202, LEN(BASE!H202)), """"),
  IFERROR(FILTER(ESPORTS!H202, LEN(ESPORTS!H202)), """")
)
"),"")</f>
        <v/>
      </c>
      <c r="I202" s="11" t="str">
        <f>IFERROR(__xludf.DUMMYFUNCTION("TEXTJOIN(
  CHAR(10) &amp; CHAR(10),
  TRUE,
  IFERROR(ARRAYFORMULA(TEXT(FILTER(WSO!F202, LEN(WSO!F202)), ""h:mm AM/PM"")), """"),
  IFERROR(ARRAYFORMULA(TEXT(FILTER(MSO!F202, LEN(MSO!F202)), ""h:mm AM/PM"")), """"),
  IFERROR(ARRAYFORMULA(TEXT(FILTER(FH!F202"&amp;", LEN(FH!F202)), ""h:mm AM/PM"")), """"),
  IFERROR(ARRAYFORMULA(TEXT(FILTER(MGOLF!F202, LEN(MGOLF!F202)), ""h:mm AM/PM"")), """"),
  IFERROR(ARRAYFORMULA(TEXT(FILTER(Football!F202, LEN(Football!F202)), ""h:mm AM/PM"")), """"),
  IFERROR(ARRAYFORMULA(TEXT"&amp;"(FILTER(WVB!F202, LEN(WVB!F202)), ""h:mm AM/PM"")), """"),
  IFERROR(ARRAYFORMULA(TEXT(FILTER(XC!F202, LEN(XC!F202)), ""h:mm AM/PM"")), """"),
  IFERROR(ARRAYFORMULA(TEXT(FILTER(SWIMMING!F202, LEN(SWIMMING!F202)), ""h:mm AM/PM"")), """"),
  IFERROR(ARRAYF"&amp;"ORMULA(TEXT(FILTER(WTEN!F202, LEN(WTEN!F202)), ""h:mm AM/PM"")), """"),
  IFERROR(ARRAYFORMULA(TEXT(FILTER(TF!F202, LEN(TF!F202)), ""h:mm AM/PM"")), """"),
  IFERROR(ARRAYFORMULA(TEXT(FILTER(WGOLF!F202, LEN(WGOLF!F202)), ""h:mm AM/PM"")), """"),
  IFERROR"&amp;"(ARRAYFORMULA(TEXT(FILTER(WBB!F202, LEN(WBB!F202)), ""h:mm AM/PM"")), """"),
  IFERROR(ARRAYFORMULA(TEXT(FILTER(MBB!F202, LEN(MBB!F202)), ""h:mm AM/PM"")), """"),
  IFERROR(ARRAYFORMULA(TEXT(FILTER(WLAX!F202, LEN(WLAX!F202)), ""h:mm AM/PM"")), """"),
  IF"&amp;"ERROR(ARRAYFORMULA(TEXT(FILTER(MLAX!F202, LEN(MLAX!F202)), ""h:mm AM/PM"")), """"),
  IFERROR(ARRAYFORMULA(TEXT(FILTER(SOFT!F202, LEN(SOFT!F202)), ""h:mm AM/PM"")), """"),
  IFERROR(ARRAYFORMULA(TEXT(FILTER(BASE!F202, LEN(BASE!F202)), ""h:mm AM/PM"")), """&amp;"""),
  IFERROR(ARRAYFORMULA(TEXT(FILTER(ESPORTS!F202, LEN(ESPORTS!F202)), ""h:mm AM/PM"")), """")
)
"),"")</f>
        <v/>
      </c>
      <c r="J202" s="12" t="str">
        <f>IFERROR(__xludf.DUMMYFUNCTION("IFERROR(
 TEXTJOIN(
   CHAR(10) &amp; CHAR(10),
   TRUE,
   FILTER(
     FLATTEN({
       WSO!P202;
       MSO!P202;
       FH!P202;
       MGOLF!P202;
       Football!P202;
       WVB!P202;
       XC!P202;
       SWIMMING!P202;
       WTEN!P202;
       TF!P2"&amp;"02;
       WGOLF!P202;
       WBB!P202;
       MBB!P202;
       WLAX!P202;
       MLAX!P202;
       SOFT!P202;
       BASE!P202;
       ESPORTS!P202
     }),
     (FLATTEN({
       WSO!P202;
       MSO!P202;
       FH!P202;
       MGOLF!P202;
       Footb"&amp;"all!P202;
       WVB!P202;
       XC!P202;
       SWIMMING!P202;
       WTEN!P202;
       TF!P202;
       WGOLF!P202;
       WBB!P202;
       MBB!P202;
       WLAX!P202;
       MLAX!P202;
       SOFT!P202;
       BASE!P202;
       ESPORTS!P202
     }) &lt;&gt; "&amp;""""") *
     (FLATTEN({
       WSO!P202;
       MSO!P202;
       FH!P202;
       MGOLF!P202;
       Football!P202;
       WVB!P202;
       XC!P202;
       SWIMMING!P202;
       WTEN!P202;
       TF!P202;
       WGOLF!P202;
       WBB!P202;
       MBB!P202"&amp;";
       WLAX!P202;
       MLAX!P202;
       SOFT!P202;
       BASE!P202;
       ESPORTS!P202
     }) &lt;&gt; ""Status"")
   )
 ),
 """"
)
"),"")</f>
        <v/>
      </c>
    </row>
    <row r="203" ht="22.5" customHeight="1">
      <c r="A203" s="6">
        <v>202.0</v>
      </c>
      <c r="B203" s="11"/>
      <c r="C203" s="7">
        <v>46436.0</v>
      </c>
      <c r="D203" s="8" t="str">
        <f t="shared" si="1"/>
        <v>Thursday</v>
      </c>
      <c r="E203" s="9" t="str">
        <f>TEXTJOIN(
  CHAR(10) &amp; CHAR(10),
  TRUE,
  IFERROR(WSO!E203, ""),
  IFERROR(MSO!E203, ""),
  IFERROR(FH!E203, ""),
  IFERROR(MGOLF!E203, ""),
  IFERROR(Football!E203, ""),
  IFERROR(WVB!E203, ""),
  IFERROR(XC!E203, ""),
  IFERROR(SWIMMING!E203, ""),
  IFERROR(WTEN!E203, ""),
  IFERROR(TF!E203, ""),
  IFERROR(WGOLF!E203, ""),
  IFERROR(WBB!E203, ""),
  IFERROR(MBB!E203, ""),
  IFERROR(WLAX!E203, ""),
  IFERROR(MLAX!E203, ""),
  IFERROR(SOFT!E203, ""),
  IFERROR(BASE!E203, ""),
  IFERROR(ESPORTS!E203, "")
)
</f>
        <v/>
      </c>
      <c r="F203" s="10" t="str">
        <f>IFERROR(__xludf.DUMMYFUNCTION("TEXTJOIN(
  CHAR(10) &amp; CHAR(10),
  TRUE,
  IFERROR(TEXT(FILTER(WSO!F203, LEN(WSO!F203)), ""h:mm AM/PM""), """"),
  IFERROR(TEXT(FILTER(MSO!F203, LEN(MSO!F203)), ""h:mm AM/PM""), """"),
  IFERROR(TEXT(FILTER(FH!F203, LEN(FH!F203)), ""h:mm AM/PM""), """"),
"&amp;"  IFERROR(TEXT(FILTER(MGOLF!F203, LEN(MGOLF!F203)), ""h:mm AM/PM""), """"),
  IFERROR(TEXT(FILTER(Football!F203, LEN(Football!F203)), ""h:mm AM/PM""), """"),
  IFERROR(TEXT(FILTER(WVB!F203, LEN(WVB!F203)), ""h:mm AM/PM""), """"),
  IFERROR(TEXT(FILTER(XC!"&amp;"F203, LEN(XC!F203)), ""h:mm AM/PM""), """"),
  IFERROR(TEXT(FILTER(SWIMMING!F203, LEN(SWIMMING!F203)), ""h:mm AM/PM""), """"),
  IFERROR(TEXT(FILTER(WTEN!F203, LEN(WTEN!F203)), ""h:mm AM/PM""), """"),
  IFERROR(TEXT(FILTER(TF!F203, LEN(TF!F203)), ""h:mm A"&amp;"M/PM""), """"),
  IFERROR(TEXT(FILTER(WGOLF!F203, LEN(WGOLF!F203)), ""h:mm AM/PM""), """"),
  IFERROR(TEXT(FILTER(WBB!F203, LEN(WBB!F203)), ""h:mm AM/PM""), """"),
  IFERROR(TEXT(FILTER(MBB!F203, LEN(MBB!F203)), ""h:mm AM/PM""), """"),
  IFERROR(TEXT(FILT"&amp;"ER(WLAX!F203, LEN(WLAX!F203)), ""h:mm AM/PM""), """"),
  IFERROR(TEXT(FILTER(MLAX!F203, LEN(MLAX!F203)), ""h:mm AM/PM""), """"),
  IFERROR(TEXT(FILTER(SOFT!F203, LEN(SOFT!F203)), ""h:mm AM/PM""), """"),
  IFERROR(TEXT(FILTER(BASE!F203, LEN(BASE!F203)), """&amp;"h:mm AM/PM""), """"),
  IFERROR(TEXT(FILTER(ESPORTS!F203, LEN(ESPORTS!F203)), ""h:mm AM/PM""), """")
)
"),"")</f>
        <v/>
      </c>
      <c r="G203" s="11" t="str">
        <f>IFERROR(__xludf.DUMMYFUNCTION("TEXTJOIN(
  CHAR(10) &amp; CHAR(10),
  TRUE,
  IFERROR(FILTER(WSO!G203, LEN(WSO!G203)), """"),
  IFERROR(FILTER(MSO!G203, LEN(MSO!G203)), """"),
  IFERROR(FILTER(FH!G203, LEN(FH!G203)), """"),
  IFERROR(FILTER(MGOLF!G203, LEN(MGOLF!G203)), """"),
  IFERROR(FI"&amp;"LTER(Football!G203, LEN(Football!G203)), """"),
  IFERROR(FILTER(WVB!G203, LEN(WVB!G203)), """"),
  IFERROR(FILTER(XC!G203, LEN(XC!G203)), """"),
  IFERROR(FILTER(SWIMMING!G203, LEN(SWIMMING!G203)), """"),
  IFERROR(FILTER(WTEN!G203, LEN(WTEN!G203)), """""&amp;"),
  IFERROR(FILTER(TF!G203, LEN(TF!G203)), """"),
  IFERROR(FILTER(WGOLF!G203:G1000, LEN(WGOLF!G203)), """"),
  IFERROR(FILTER(WBB!G203, LEN(WBB!G203)), """"),
  IFERROR(FILTER(MBB!G203, LEN(MBB!G203)), """"),
  IFERROR(FILTER(WLAX!G203, LEN(WLAX!G203)),"&amp;" """"),
  IFERROR(FILTER(MLAX!G203, LEN(MLAX!G203)), """"),
  IFERROR(FILTER(SOFT!G203, LEN(SOFT!G203)), """"),
  IFERROR(FILTER(BASE!G203, LEN(BASE!G203)), """"),
  IFERROR(FILTER(ESPORTS!G203, LEN(ESPORTS!G203)), """")
)
"),"")</f>
        <v/>
      </c>
      <c r="H203" s="11" t="str">
        <f>IFERROR(__xludf.DUMMYFUNCTION("TEXTJOIN(
  CHAR(10) &amp; CHAR(10),
  TRUE,
  IFERROR(FILTER(WSO!H203, LEN(WSO!H203)), """"),
  IFERROR(FILTER(MSO!H203, LEN(MSO!H203)), """"),
  IFERROR(FILTER(FH!H203, LEN(FH!H203)), """"),
  IFERROR(FILTER(MGOLF!H203, LEN(MGOLF!H203)), """"),
  IFERROR(FI"&amp;"LTER(Football!H203, LEN(Football!H203)), """"),
  IFERROR(FILTER(WVB!H203, LEN(WVB!H203)), """"),
  IFERROR(FILTER(XC!H203, LEN(XC!H203)), """"),
  IFERROR(FILTER(SWIMMING!H203, LEN(SWIMMING!H203)), """"),
  IFERROR(FILTER(WTEN!H203, LEN(WTEN!H203)), """""&amp;"),
  IFERROR(FILTER(TF!H203, LEN(TF!H203)), """"),
  IFERROR(FILTER(WGOLF!H203, LEN(WGOLF!H203)), """"),
  IFERROR(FILTER(WBB!H203, LEN(WBB!H203)), """"),
  IFERROR(FILTER(MBB!H203, LEN(MBB!H203)), """"),
  IFERROR(FILTER(WLAX!H203, LEN(WLAX!H203)), """")"&amp;",
  IFERROR(FILTER(MLAX!H203, LEN(MLAX!H203)), """"),
  IFERROR(FILTER(SOFT!H203, LEN(SOFT!H203)), """"),
  IFERROR(FILTER(BASE!H203, LEN(BASE!H203)), """"),
  IFERROR(FILTER(ESPORTS!H203, LEN(ESPORTS!H203)), """")
)
"),"")</f>
        <v/>
      </c>
      <c r="I203" s="11" t="str">
        <f>IFERROR(__xludf.DUMMYFUNCTION("TEXTJOIN(
  CHAR(10) &amp; CHAR(10),
  TRUE,
  IFERROR(ARRAYFORMULA(TEXT(FILTER(WSO!F203, LEN(WSO!F203)), ""h:mm AM/PM"")), """"),
  IFERROR(ARRAYFORMULA(TEXT(FILTER(MSO!F203, LEN(MSO!F203)), ""h:mm AM/PM"")), """"),
  IFERROR(ARRAYFORMULA(TEXT(FILTER(FH!F203"&amp;", LEN(FH!F203)), ""h:mm AM/PM"")), """"),
  IFERROR(ARRAYFORMULA(TEXT(FILTER(MGOLF!F203, LEN(MGOLF!F203)), ""h:mm AM/PM"")), """"),
  IFERROR(ARRAYFORMULA(TEXT(FILTER(Football!F203, LEN(Football!F203)), ""h:mm AM/PM"")), """"),
  IFERROR(ARRAYFORMULA(TEXT"&amp;"(FILTER(WVB!F203, LEN(WVB!F203)), ""h:mm AM/PM"")), """"),
  IFERROR(ARRAYFORMULA(TEXT(FILTER(XC!F203, LEN(XC!F203)), ""h:mm AM/PM"")), """"),
  IFERROR(ARRAYFORMULA(TEXT(FILTER(SWIMMING!F203, LEN(SWIMMING!F203)), ""h:mm AM/PM"")), """"),
  IFERROR(ARRAYF"&amp;"ORMULA(TEXT(FILTER(WTEN!F203, LEN(WTEN!F203)), ""h:mm AM/PM"")), """"),
  IFERROR(ARRAYFORMULA(TEXT(FILTER(TF!F203, LEN(TF!F203)), ""h:mm AM/PM"")), """"),
  IFERROR(ARRAYFORMULA(TEXT(FILTER(WGOLF!F203, LEN(WGOLF!F203)), ""h:mm AM/PM"")), """"),
  IFERROR"&amp;"(ARRAYFORMULA(TEXT(FILTER(WBB!F203, LEN(WBB!F203)), ""h:mm AM/PM"")), """"),
  IFERROR(ARRAYFORMULA(TEXT(FILTER(MBB!F203, LEN(MBB!F203)), ""h:mm AM/PM"")), """"),
  IFERROR(ARRAYFORMULA(TEXT(FILTER(WLAX!F203, LEN(WLAX!F203)), ""h:mm AM/PM"")), """"),
  IF"&amp;"ERROR(ARRAYFORMULA(TEXT(FILTER(MLAX!F203, LEN(MLAX!F203)), ""h:mm AM/PM"")), """"),
  IFERROR(ARRAYFORMULA(TEXT(FILTER(SOFT!F203, LEN(SOFT!F203)), ""h:mm AM/PM"")), """"),
  IFERROR(ARRAYFORMULA(TEXT(FILTER(BASE!F203, LEN(BASE!F203)), ""h:mm AM/PM"")), """&amp;"""),
  IFERROR(ARRAYFORMULA(TEXT(FILTER(ESPORTS!F203, LEN(ESPORTS!F203)), ""h:mm AM/PM"")), """")
)
"),"")</f>
        <v/>
      </c>
      <c r="J203" s="12" t="str">
        <f>IFERROR(__xludf.DUMMYFUNCTION("IFERROR(
 TEXTJOIN(
   CHAR(10) &amp; CHAR(10),
   TRUE,
   FILTER(
     FLATTEN({
       WSO!P203;
       MSO!P203;
       FH!P203;
       MGOLF!P203;
       Football!P203;
       WVB!P203;
       XC!P203;
       SWIMMING!P203;
       WTEN!P203;
       TF!P2"&amp;"03;
       WGOLF!P203;
       WBB!P203;
       MBB!P203;
       WLAX!P203;
       MLAX!P203;
       SOFT!P203;
       BASE!P203;
       ESPORTS!P203
     }),
     (FLATTEN({
       WSO!P203;
       MSO!P203;
       FH!P203;
       MGOLF!P203;
       Footb"&amp;"all!P203;
       WVB!P203;
       XC!P203;
       SWIMMING!P203;
       WTEN!P203;
       TF!P203;
       WGOLF!P203;
       WBB!P203;
       MBB!P203;
       WLAX!P203;
       MLAX!P203;
       SOFT!P203;
       BASE!P203;
       ESPORTS!P203
     }) &lt;&gt; "&amp;""""") *
     (FLATTEN({
       WSO!P203;
       MSO!P203;
       FH!P203;
       MGOLF!P203;
       Football!P203;
       WVB!P203;
       XC!P203;
       SWIMMING!P203;
       WTEN!P203;
       TF!P203;
       WGOLF!P203;
       WBB!P203;
       MBB!P203"&amp;";
       WLAX!P203;
       MLAX!P203;
       SOFT!P203;
       BASE!P203;
       ESPORTS!P203
     }) &lt;&gt; ""Status"")
   )
 ),
 """"
)
"),"")</f>
        <v/>
      </c>
    </row>
    <row r="204" ht="22.5" customHeight="1">
      <c r="A204" s="6">
        <v>203.0</v>
      </c>
      <c r="B204" s="11"/>
      <c r="C204" s="7">
        <v>46437.0</v>
      </c>
      <c r="D204" s="8" t="str">
        <f t="shared" si="1"/>
        <v>Friday</v>
      </c>
      <c r="E204" s="9" t="str">
        <f>TEXTJOIN(
  CHAR(10) &amp; CHAR(10),
  TRUE,
  IFERROR(WSO!E204, ""),
  IFERROR(MSO!E204, ""),
  IFERROR(FH!E204, ""),
  IFERROR(MGOLF!E204, ""),
  IFERROR(Football!E204, ""),
  IFERROR(WVB!E204, ""),
  IFERROR(XC!E204, ""),
  IFERROR(SWIMMING!E204, ""),
  IFERROR(WTEN!E204, ""),
  IFERROR(TF!E204, ""),
  IFERROR(WGOLF!E204, ""),
  IFERROR(WBB!E204, ""),
  IFERROR(MBB!E204, ""),
  IFERROR(WLAX!E204, ""),
  IFERROR(MLAX!E204, ""),
  IFERROR(SOFT!E204, ""),
  IFERROR(BASE!E204, ""),
  IFERROR(ESPORTS!E204, "")
)
</f>
        <v/>
      </c>
      <c r="F204" s="10" t="str">
        <f>IFERROR(__xludf.DUMMYFUNCTION("TEXTJOIN(
  CHAR(10) &amp; CHAR(10),
  TRUE,
  IFERROR(TEXT(FILTER(WSO!F204, LEN(WSO!F204)), ""h:mm AM/PM""), """"),
  IFERROR(TEXT(FILTER(MSO!F204, LEN(MSO!F204)), ""h:mm AM/PM""), """"),
  IFERROR(TEXT(FILTER(FH!F204, LEN(FH!F204)), ""h:mm AM/PM""), """"),
"&amp;"  IFERROR(TEXT(FILTER(MGOLF!F204, LEN(MGOLF!F204)), ""h:mm AM/PM""), """"),
  IFERROR(TEXT(FILTER(Football!F204, LEN(Football!F204)), ""h:mm AM/PM""), """"),
  IFERROR(TEXT(FILTER(WVB!F204, LEN(WVB!F204)), ""h:mm AM/PM""), """"),
  IFERROR(TEXT(FILTER(XC!"&amp;"F204, LEN(XC!F204)), ""h:mm AM/PM""), """"),
  IFERROR(TEXT(FILTER(SWIMMING!F204, LEN(SWIMMING!F204)), ""h:mm AM/PM""), """"),
  IFERROR(TEXT(FILTER(WTEN!F204, LEN(WTEN!F204)), ""h:mm AM/PM""), """"),
  IFERROR(TEXT(FILTER(TF!F204, LEN(TF!F204)), ""h:mm A"&amp;"M/PM""), """"),
  IFERROR(TEXT(FILTER(WGOLF!F204, LEN(WGOLF!F204)), ""h:mm AM/PM""), """"),
  IFERROR(TEXT(FILTER(WBB!F204, LEN(WBB!F204)), ""h:mm AM/PM""), """"),
  IFERROR(TEXT(FILTER(MBB!F204, LEN(MBB!F204)), ""h:mm AM/PM""), """"),
  IFERROR(TEXT(FILT"&amp;"ER(WLAX!F204, LEN(WLAX!F204)), ""h:mm AM/PM""), """"),
  IFERROR(TEXT(FILTER(MLAX!F204, LEN(MLAX!F204)), ""h:mm AM/PM""), """"),
  IFERROR(TEXT(FILTER(SOFT!F204, LEN(SOFT!F204)), ""h:mm AM/PM""), """"),
  IFERROR(TEXT(FILTER(BASE!F204, LEN(BASE!F204)), """&amp;"h:mm AM/PM""), """"),
  IFERROR(TEXT(FILTER(ESPORTS!F204, LEN(ESPORTS!F204)), ""h:mm AM/PM""), """")
)
"),"")</f>
        <v/>
      </c>
      <c r="G204" s="11" t="str">
        <f>IFERROR(__xludf.DUMMYFUNCTION("TEXTJOIN(
  CHAR(10) &amp; CHAR(10),
  TRUE,
  IFERROR(FILTER(WSO!G204, LEN(WSO!G204)), """"),
  IFERROR(FILTER(MSO!G204, LEN(MSO!G204)), """"),
  IFERROR(FILTER(FH!G204, LEN(FH!G204)), """"),
  IFERROR(FILTER(MGOLF!G204, LEN(MGOLF!G204)), """"),
  IFERROR(FI"&amp;"LTER(Football!G204, LEN(Football!G204)), """"),
  IFERROR(FILTER(WVB!G204, LEN(WVB!G204)), """"),
  IFERROR(FILTER(XC!G204, LEN(XC!G204)), """"),
  IFERROR(FILTER(SWIMMING!G204, LEN(SWIMMING!G204)), """"),
  IFERROR(FILTER(WTEN!G204, LEN(WTEN!G204)), """""&amp;"),
  IFERROR(FILTER(TF!G204, LEN(TF!G204)), """"),
  IFERROR(FILTER(WGOLF!G204:G1000, LEN(WGOLF!G204)), """"),
  IFERROR(FILTER(WBB!G204, LEN(WBB!G204)), """"),
  IFERROR(FILTER(MBB!G204, LEN(MBB!G204)), """"),
  IFERROR(FILTER(WLAX!G204, LEN(WLAX!G204)),"&amp;" """"),
  IFERROR(FILTER(MLAX!G204, LEN(MLAX!G204)), """"),
  IFERROR(FILTER(SOFT!G204, LEN(SOFT!G204)), """"),
  IFERROR(FILTER(BASE!G204, LEN(BASE!G204)), """"),
  IFERROR(FILTER(ESPORTS!G204, LEN(ESPORTS!G204)), """")
)
"),"")</f>
        <v/>
      </c>
      <c r="H204" s="11" t="str">
        <f>IFERROR(__xludf.DUMMYFUNCTION("TEXTJOIN(
  CHAR(10) &amp; CHAR(10),
  TRUE,
  IFERROR(FILTER(WSO!H204, LEN(WSO!H204)), """"),
  IFERROR(FILTER(MSO!H204, LEN(MSO!H204)), """"),
  IFERROR(FILTER(FH!H204, LEN(FH!H204)), """"),
  IFERROR(FILTER(MGOLF!H204, LEN(MGOLF!H204)), """"),
  IFERROR(FI"&amp;"LTER(Football!H204, LEN(Football!H204)), """"),
  IFERROR(FILTER(WVB!H204, LEN(WVB!H204)), """"),
  IFERROR(FILTER(XC!H204, LEN(XC!H204)), """"),
  IFERROR(FILTER(SWIMMING!H204, LEN(SWIMMING!H204)), """"),
  IFERROR(FILTER(WTEN!H204, LEN(WTEN!H204)), """""&amp;"),
  IFERROR(FILTER(TF!H204, LEN(TF!H204)), """"),
  IFERROR(FILTER(WGOLF!H204, LEN(WGOLF!H204)), """"),
  IFERROR(FILTER(WBB!H204, LEN(WBB!H204)), """"),
  IFERROR(FILTER(MBB!H204, LEN(MBB!H204)), """"),
  IFERROR(FILTER(WLAX!H204, LEN(WLAX!H204)), """")"&amp;",
  IFERROR(FILTER(MLAX!H204, LEN(MLAX!H204)), """"),
  IFERROR(FILTER(SOFT!H204, LEN(SOFT!H204)), """"),
  IFERROR(FILTER(BASE!H204, LEN(BASE!H204)), """"),
  IFERROR(FILTER(ESPORTS!H204, LEN(ESPORTS!H204)), """")
)
"),"")</f>
        <v/>
      </c>
      <c r="I204" s="11" t="str">
        <f>IFERROR(__xludf.DUMMYFUNCTION("TEXTJOIN(
  CHAR(10) &amp; CHAR(10),
  TRUE,
  IFERROR(ARRAYFORMULA(TEXT(FILTER(WSO!F204, LEN(WSO!F204)), ""h:mm AM/PM"")), """"),
  IFERROR(ARRAYFORMULA(TEXT(FILTER(MSO!F204, LEN(MSO!F204)), ""h:mm AM/PM"")), """"),
  IFERROR(ARRAYFORMULA(TEXT(FILTER(FH!F204"&amp;", LEN(FH!F204)), ""h:mm AM/PM"")), """"),
  IFERROR(ARRAYFORMULA(TEXT(FILTER(MGOLF!F204, LEN(MGOLF!F204)), ""h:mm AM/PM"")), """"),
  IFERROR(ARRAYFORMULA(TEXT(FILTER(Football!F204, LEN(Football!F204)), ""h:mm AM/PM"")), """"),
  IFERROR(ARRAYFORMULA(TEXT"&amp;"(FILTER(WVB!F204, LEN(WVB!F204)), ""h:mm AM/PM"")), """"),
  IFERROR(ARRAYFORMULA(TEXT(FILTER(XC!F204, LEN(XC!F204)), ""h:mm AM/PM"")), """"),
  IFERROR(ARRAYFORMULA(TEXT(FILTER(SWIMMING!F204, LEN(SWIMMING!F204)), ""h:mm AM/PM"")), """"),
  IFERROR(ARRAYF"&amp;"ORMULA(TEXT(FILTER(WTEN!F204, LEN(WTEN!F204)), ""h:mm AM/PM"")), """"),
  IFERROR(ARRAYFORMULA(TEXT(FILTER(TF!F204, LEN(TF!F204)), ""h:mm AM/PM"")), """"),
  IFERROR(ARRAYFORMULA(TEXT(FILTER(WGOLF!F204, LEN(WGOLF!F204)), ""h:mm AM/PM"")), """"),
  IFERROR"&amp;"(ARRAYFORMULA(TEXT(FILTER(WBB!F204, LEN(WBB!F204)), ""h:mm AM/PM"")), """"),
  IFERROR(ARRAYFORMULA(TEXT(FILTER(MBB!F204, LEN(MBB!F204)), ""h:mm AM/PM"")), """"),
  IFERROR(ARRAYFORMULA(TEXT(FILTER(WLAX!F204, LEN(WLAX!F204)), ""h:mm AM/PM"")), """"),
  IF"&amp;"ERROR(ARRAYFORMULA(TEXT(FILTER(MLAX!F204, LEN(MLAX!F204)), ""h:mm AM/PM"")), """"),
  IFERROR(ARRAYFORMULA(TEXT(FILTER(SOFT!F204, LEN(SOFT!F204)), ""h:mm AM/PM"")), """"),
  IFERROR(ARRAYFORMULA(TEXT(FILTER(BASE!F204, LEN(BASE!F204)), ""h:mm AM/PM"")), """&amp;"""),
  IFERROR(ARRAYFORMULA(TEXT(FILTER(ESPORTS!F204, LEN(ESPORTS!F204)), ""h:mm AM/PM"")), """")
)
"),"")</f>
        <v/>
      </c>
      <c r="J204" s="12" t="str">
        <f>IFERROR(__xludf.DUMMYFUNCTION("IFERROR(
 TEXTJOIN(
   CHAR(10) &amp; CHAR(10),
   TRUE,
   FILTER(
     FLATTEN({
       WSO!P204;
       MSO!P204;
       FH!P204;
       MGOLF!P204;
       Football!P204;
       WVB!P204;
       XC!P204;
       SWIMMING!P204;
       WTEN!P204;
       TF!P2"&amp;"04;
       WGOLF!P204;
       WBB!P204;
       MBB!P204;
       WLAX!P204;
       MLAX!P204;
       SOFT!P204;
       BASE!P204;
       ESPORTS!P204
     }),
     (FLATTEN({
       WSO!P204;
       MSO!P204;
       FH!P204;
       MGOLF!P204;
       Footb"&amp;"all!P204;
       WVB!P204;
       XC!P204;
       SWIMMING!P204;
       WTEN!P204;
       TF!P204;
       WGOLF!P204;
       WBB!P204;
       MBB!P204;
       WLAX!P204;
       MLAX!P204;
       SOFT!P204;
       BASE!P204;
       ESPORTS!P204
     }) &lt;&gt; "&amp;""""") *
     (FLATTEN({
       WSO!P204;
       MSO!P204;
       FH!P204;
       MGOLF!P204;
       Football!P204;
       WVB!P204;
       XC!P204;
       SWIMMING!P204;
       WTEN!P204;
       TF!P204;
       WGOLF!P204;
       WBB!P204;
       MBB!P204"&amp;";
       WLAX!P204;
       MLAX!P204;
       SOFT!P204;
       BASE!P204;
       ESPORTS!P204
     }) &lt;&gt; ""Status"")
   )
 ),
 """"
)
"),"")</f>
        <v/>
      </c>
    </row>
    <row r="205" ht="22.5" customHeight="1">
      <c r="A205" s="6">
        <v>204.0</v>
      </c>
      <c r="B205" s="11"/>
      <c r="C205" s="7">
        <v>46438.0</v>
      </c>
      <c r="D205" s="8" t="str">
        <f t="shared" si="1"/>
        <v>Saturday</v>
      </c>
      <c r="E205" s="9" t="str">
        <f>TEXTJOIN(
  CHAR(10) &amp; CHAR(10),
  TRUE,
  IFERROR(WSO!E205, ""),
  IFERROR(MSO!E205, ""),
  IFERROR(FH!E205, ""),
  IFERROR(MGOLF!E205, ""),
  IFERROR(Football!E205, ""),
  IFERROR(WVB!E205, ""),
  IFERROR(XC!E205, ""),
  IFERROR(SWIMMING!E205, ""),
  IFERROR(WTEN!E205, ""),
  IFERROR(TF!E205, ""),
  IFERROR(WGOLF!E205, ""),
  IFERROR(WBB!E205, ""),
  IFERROR(MBB!E205, ""),
  IFERROR(WLAX!E205, ""),
  IFERROR(MLAX!E205, ""),
  IFERROR(SOFT!E205, ""),
  IFERROR(BASE!E205, ""),
  IFERROR(ESPORTS!E205, "")
)
</f>
        <v>MLAX</v>
      </c>
      <c r="F205" s="10" t="str">
        <f>IFERROR(__xludf.DUMMYFUNCTION("TEXTJOIN(
  CHAR(10) &amp; CHAR(10),
  TRUE,
  IFERROR(TEXT(FILTER(WSO!F205, LEN(WSO!F205)), ""h:mm AM/PM""), """"),
  IFERROR(TEXT(FILTER(MSO!F205, LEN(MSO!F205)), ""h:mm AM/PM""), """"),
  IFERROR(TEXT(FILTER(FH!F205, LEN(FH!F205)), ""h:mm AM/PM""), """"),
"&amp;"  IFERROR(TEXT(FILTER(MGOLF!F205, LEN(MGOLF!F205)), ""h:mm AM/PM""), """"),
  IFERROR(TEXT(FILTER(Football!F205, LEN(Football!F205)), ""h:mm AM/PM""), """"),
  IFERROR(TEXT(FILTER(WVB!F205, LEN(WVB!F205)), ""h:mm AM/PM""), """"),
  IFERROR(TEXT(FILTER(XC!"&amp;"F205, LEN(XC!F205)), ""h:mm AM/PM""), """"),
  IFERROR(TEXT(FILTER(SWIMMING!F205, LEN(SWIMMING!F205)), ""h:mm AM/PM""), """"),
  IFERROR(TEXT(FILTER(WTEN!F205, LEN(WTEN!F205)), ""h:mm AM/PM""), """"),
  IFERROR(TEXT(FILTER(TF!F205, LEN(TF!F205)), ""h:mm A"&amp;"M/PM""), """"),
  IFERROR(TEXT(FILTER(WGOLF!F205, LEN(WGOLF!F205)), ""h:mm AM/PM""), """"),
  IFERROR(TEXT(FILTER(WBB!F205, LEN(WBB!F205)), ""h:mm AM/PM""), """"),
  IFERROR(TEXT(FILTER(MBB!F205, LEN(MBB!F205)), ""h:mm AM/PM""), """"),
  IFERROR(TEXT(FILT"&amp;"ER(WLAX!F205, LEN(WLAX!F205)), ""h:mm AM/PM""), """"),
  IFERROR(TEXT(FILTER(MLAX!F205, LEN(MLAX!F205)), ""h:mm AM/PM""), """"),
  IFERROR(TEXT(FILTER(SOFT!F205, LEN(SOFT!F205)), ""h:mm AM/PM""), """"),
  IFERROR(TEXT(FILTER(BASE!F205, LEN(BASE!F205)), """&amp;"h:mm AM/PM""), """"),
  IFERROR(TEXT(FILTER(ESPORTS!F205, LEN(ESPORTS!F205)), ""h:mm AM/PM""), """")
)
"),"1:00 PM")</f>
        <v>1:00 PM</v>
      </c>
      <c r="G205" s="11" t="str">
        <f>IFERROR(__xludf.DUMMYFUNCTION("TEXTJOIN(
  CHAR(10) &amp; CHAR(10),
  TRUE,
  IFERROR(FILTER(WSO!G205, LEN(WSO!G205)), """"),
  IFERROR(FILTER(MSO!G205, LEN(MSO!G205)), """"),
  IFERROR(FILTER(FH!G205, LEN(FH!G205)), """"),
  IFERROR(FILTER(MGOLF!G205, LEN(MGOLF!G205)), """"),
  IFERROR(FI"&amp;"LTER(Football!G205, LEN(Football!G205)), """"),
  IFERROR(FILTER(WVB!G205, LEN(WVB!G205)), """"),
  IFERROR(FILTER(XC!G205, LEN(XC!G205)), """"),
  IFERROR(FILTER(SWIMMING!G205, LEN(SWIMMING!G205)), """"),
  IFERROR(FILTER(WTEN!G205, LEN(WTEN!G205)), """""&amp;"),
  IFERROR(FILTER(TF!G205, LEN(TF!G205)), """"),
  IFERROR(FILTER(WGOLF!G205:G1000, LEN(WGOLF!G205)), """"),
  IFERROR(FILTER(WBB!G205, LEN(WBB!G205)), """"),
  IFERROR(FILTER(MBB!G205, LEN(MBB!G205)), """"),
  IFERROR(FILTER(WLAX!G205, LEN(WLAX!G205)),"&amp;" """"),
  IFERROR(FILTER(MLAX!G205, LEN(MLAX!G205)), """"),
  IFERROR(FILTER(SOFT!G205, LEN(SOFT!G205)), """"),
  IFERROR(FILTER(BASE!G205, LEN(BASE!G205)), """"),
  IFERROR(FILTER(ESPORTS!G205, LEN(ESPORTS!G205)), """")
)
"),"Colby Sawyer")</f>
        <v>Colby Sawyer</v>
      </c>
      <c r="H205" s="11" t="str">
        <f>IFERROR(__xludf.DUMMYFUNCTION("TEXTJOIN(
  CHAR(10) &amp; CHAR(10),
  TRUE,
  IFERROR(FILTER(WSO!H205, LEN(WSO!H205)), """"),
  IFERROR(FILTER(MSO!H205, LEN(MSO!H205)), """"),
  IFERROR(FILTER(FH!H205, LEN(FH!H205)), """"),
  IFERROR(FILTER(MGOLF!H205, LEN(MGOLF!H205)), """"),
  IFERROR(FI"&amp;"LTER(Football!H205, LEN(Football!H205)), """"),
  IFERROR(FILTER(WVB!H205, LEN(WVB!H205)), """"),
  IFERROR(FILTER(XC!H205, LEN(XC!H205)), """"),
  IFERROR(FILTER(SWIMMING!H205, LEN(SWIMMING!H205)), """"),
  IFERROR(FILTER(WTEN!H205, LEN(WTEN!H205)), """""&amp;"),
  IFERROR(FILTER(TF!H205, LEN(TF!H205)), """"),
  IFERROR(FILTER(WGOLF!H205, LEN(WGOLF!H205)), """"),
  IFERROR(FILTER(WBB!H205, LEN(WBB!H205)), """"),
  IFERROR(FILTER(MBB!H205, LEN(MBB!H205)), """"),
  IFERROR(FILTER(WLAX!H205, LEN(WLAX!H205)), """")"&amp;",
  IFERROR(FILTER(MLAX!H205, LEN(MLAX!H205)), """"),
  IFERROR(FILTER(SOFT!H205, LEN(SOFT!H205)), """"),
  IFERROR(FILTER(BASE!H205, LEN(BASE!H205)), """"),
  IFERROR(FILTER(ESPORTS!H205, LEN(ESPORTS!H205)), """")
)
"),"Home")</f>
        <v>Home</v>
      </c>
      <c r="I205" s="11" t="str">
        <f>IFERROR(__xludf.DUMMYFUNCTION("TEXTJOIN(
  CHAR(10) &amp; CHAR(10),
  TRUE,
  IFERROR(ARRAYFORMULA(TEXT(FILTER(WSO!F205, LEN(WSO!F205)), ""h:mm AM/PM"")), """"),
  IFERROR(ARRAYFORMULA(TEXT(FILTER(MSO!F205, LEN(MSO!F205)), ""h:mm AM/PM"")), """"),
  IFERROR(ARRAYFORMULA(TEXT(FILTER(FH!F205"&amp;", LEN(FH!F205)), ""h:mm AM/PM"")), """"),
  IFERROR(ARRAYFORMULA(TEXT(FILTER(MGOLF!F205, LEN(MGOLF!F205)), ""h:mm AM/PM"")), """"),
  IFERROR(ARRAYFORMULA(TEXT(FILTER(Football!F205, LEN(Football!F205)), ""h:mm AM/PM"")), """"),
  IFERROR(ARRAYFORMULA(TEXT"&amp;"(FILTER(WVB!F205, LEN(WVB!F205)), ""h:mm AM/PM"")), """"),
  IFERROR(ARRAYFORMULA(TEXT(FILTER(XC!F205, LEN(XC!F205)), ""h:mm AM/PM"")), """"),
  IFERROR(ARRAYFORMULA(TEXT(FILTER(SWIMMING!F205, LEN(SWIMMING!F205)), ""h:mm AM/PM"")), """"),
  IFERROR(ARRAYF"&amp;"ORMULA(TEXT(FILTER(WTEN!F205, LEN(WTEN!F205)), ""h:mm AM/PM"")), """"),
  IFERROR(ARRAYFORMULA(TEXT(FILTER(TF!F205, LEN(TF!F205)), ""h:mm AM/PM"")), """"),
  IFERROR(ARRAYFORMULA(TEXT(FILTER(WGOLF!F205, LEN(WGOLF!F205)), ""h:mm AM/PM"")), """"),
  IFERROR"&amp;"(ARRAYFORMULA(TEXT(FILTER(WBB!F205, LEN(WBB!F205)), ""h:mm AM/PM"")), """"),
  IFERROR(ARRAYFORMULA(TEXT(FILTER(MBB!F205, LEN(MBB!F205)), ""h:mm AM/PM"")), """"),
  IFERROR(ARRAYFORMULA(TEXT(FILTER(WLAX!F205, LEN(WLAX!F205)), ""h:mm AM/PM"")), """"),
  IF"&amp;"ERROR(ARRAYFORMULA(TEXT(FILTER(MLAX!F205, LEN(MLAX!F205)), ""h:mm AM/PM"")), """"),
  IFERROR(ARRAYFORMULA(TEXT(FILTER(SOFT!F205, LEN(SOFT!F205)), ""h:mm AM/PM"")), """"),
  IFERROR(ARRAYFORMULA(TEXT(FILTER(BASE!F205, LEN(BASE!F205)), ""h:mm AM/PM"")), """&amp;"""),
  IFERROR(ARRAYFORMULA(TEXT(FILTER(ESPORTS!F205, LEN(ESPORTS!F205)), ""h:mm AM/PM"")), """")
)
"),"1:00 PM")</f>
        <v>1:00 PM</v>
      </c>
      <c r="J205" s="12" t="str">
        <f>IFERROR(__xludf.DUMMYFUNCTION("IFERROR(
 TEXTJOIN(
   CHAR(10) &amp; CHAR(10),
   TRUE,
   FILTER(
     FLATTEN({
       WSO!P205;
       MSO!P205;
       FH!P205;
       MGOLF!P205;
       Football!P205;
       WVB!P205;
       XC!P205;
       SWIMMING!P205;
       WTEN!P205;
       TF!P2"&amp;"05;
       WGOLF!P205;
       WBB!P205;
       MBB!P205;
       WLAX!P205;
       MLAX!P205;
       SOFT!P205;
       BASE!P205;
       ESPORTS!P205
     }),
     (FLATTEN({
       WSO!P205;
       MSO!P205;
       FH!P205;
       MGOLF!P205;
       Footb"&amp;"all!P205;
       WVB!P205;
       XC!P205;
       SWIMMING!P205;
       WTEN!P205;
       TF!P205;
       WGOLF!P205;
       WBB!P205;
       MBB!P205;
       WLAX!P205;
       MLAX!P205;
       SOFT!P205;
       BASE!P205;
       ESPORTS!P205
     }) &lt;&gt; "&amp;""""") *
     (FLATTEN({
       WSO!P205;
       MSO!P205;
       FH!P205;
       MGOLF!P205;
       Football!P205;
       WVB!P205;
       XC!P205;
       SWIMMING!P205;
       WTEN!P205;
       TF!P205;
       WGOLF!P205;
       WBB!P205;
       MBB!P205"&amp;";
       WLAX!P205;
       MLAX!P205;
       SOFT!P205;
       BASE!P205;
       ESPORTS!P205
     }) &lt;&gt; ""Status"")
   )
 ),
 """"
)
"),"⌛️ Pending")</f>
        <v>⌛️ Pending</v>
      </c>
    </row>
    <row r="206" ht="22.5" customHeight="1">
      <c r="A206" s="6">
        <v>205.0</v>
      </c>
      <c r="B206" s="11"/>
      <c r="C206" s="7">
        <v>46439.0</v>
      </c>
      <c r="D206" s="8" t="str">
        <f t="shared" si="1"/>
        <v>Sunday</v>
      </c>
      <c r="E206" s="9" t="str">
        <f>TEXTJOIN(
  CHAR(10) &amp; CHAR(10),
  TRUE,
  IFERROR(WSO!E206, ""),
  IFERROR(MSO!E206, ""),
  IFERROR(FH!E206, ""),
  IFERROR(MGOLF!E206, ""),
  IFERROR(Football!E206, ""),
  IFERROR(WVB!E206, ""),
  IFERROR(XC!E206, ""),
  IFERROR(SWIMMING!E206, ""),
  IFERROR(WTEN!E206, ""),
  IFERROR(TF!E206, ""),
  IFERROR(WGOLF!E206, ""),
  IFERROR(WBB!E206, ""),
  IFERROR(MBB!E206, ""),
  IFERROR(WLAX!E206, ""),
  IFERROR(MLAX!E206, ""),
  IFERROR(SOFT!E206, ""),
  IFERROR(BASE!E206, ""),
  IFERROR(ESPORTS!E206, "")
)
</f>
        <v/>
      </c>
      <c r="F206" s="10" t="str">
        <f>IFERROR(__xludf.DUMMYFUNCTION("TEXTJOIN(
  CHAR(10) &amp; CHAR(10),
  TRUE,
  IFERROR(TEXT(FILTER(WSO!F206, LEN(WSO!F206)), ""h:mm AM/PM""), """"),
  IFERROR(TEXT(FILTER(MSO!F206, LEN(MSO!F206)), ""h:mm AM/PM""), """"),
  IFERROR(TEXT(FILTER(FH!F206, LEN(FH!F206)), ""h:mm AM/PM""), """"),
"&amp;"  IFERROR(TEXT(FILTER(MGOLF!F206, LEN(MGOLF!F206)), ""h:mm AM/PM""), """"),
  IFERROR(TEXT(FILTER(Football!F206, LEN(Football!F206)), ""h:mm AM/PM""), """"),
  IFERROR(TEXT(FILTER(WVB!F206, LEN(WVB!F206)), ""h:mm AM/PM""), """"),
  IFERROR(TEXT(FILTER(XC!"&amp;"F206, LEN(XC!F206)), ""h:mm AM/PM""), """"),
  IFERROR(TEXT(FILTER(SWIMMING!F206, LEN(SWIMMING!F206)), ""h:mm AM/PM""), """"),
  IFERROR(TEXT(FILTER(WTEN!F206, LEN(WTEN!F206)), ""h:mm AM/PM""), """"),
  IFERROR(TEXT(FILTER(TF!F206, LEN(TF!F206)), ""h:mm A"&amp;"M/PM""), """"),
  IFERROR(TEXT(FILTER(WGOLF!F206, LEN(WGOLF!F206)), ""h:mm AM/PM""), """"),
  IFERROR(TEXT(FILTER(WBB!F206, LEN(WBB!F206)), ""h:mm AM/PM""), """"),
  IFERROR(TEXT(FILTER(MBB!F206, LEN(MBB!F206)), ""h:mm AM/PM""), """"),
  IFERROR(TEXT(FILT"&amp;"ER(WLAX!F206, LEN(WLAX!F206)), ""h:mm AM/PM""), """"),
  IFERROR(TEXT(FILTER(MLAX!F209, LEN(MLAX!F209)), ""h:mm AM/PM""), """"),
  IFERROR(TEXT(FILTER(SOFT!F206, LEN(SOFT!F206)), ""h:mm AM/PM""), """"),
  IFERROR(TEXT(FILTER(BASE!F206, LEN(BASE!F206)), """&amp;"h:mm AM/PM""), """"),
  IFERROR(TEXT(FILTER(ESPORTS!F206, LEN(ESPORTS!F206)), ""h:mm AM/PM""), """")
)
"),"7:00 PM")</f>
        <v>7:00 PM</v>
      </c>
      <c r="G206" s="11" t="str">
        <f>IFERROR(__xludf.DUMMYFUNCTION("TEXTJOIN(
  CHAR(10) &amp; CHAR(10),
  TRUE,
  IFERROR(FILTER(WSO!G206, LEN(WSO!G206)), """"),
  IFERROR(FILTER(MSO!G206, LEN(MSO!G206)), """"),
  IFERROR(FILTER(FH!G206, LEN(FH!G206)), """"),
  IFERROR(FILTER(MGOLF!G206, LEN(MGOLF!G206)), """"),
  IFERROR(FI"&amp;"LTER(Football!G206, LEN(Football!G206)), """"),
  IFERROR(FILTER(WVB!G206, LEN(WVB!G206)), """"),
  IFERROR(FILTER(XC!G206, LEN(XC!G206)), """"),
  IFERROR(FILTER(SWIMMING!G206, LEN(SWIMMING!G206)), """"),
  IFERROR(FILTER(WTEN!G206, LEN(WTEN!G206)), """""&amp;"),
  IFERROR(FILTER(TF!G206, LEN(TF!G206)), """"),
  IFERROR(FILTER(WGOLF!G206:G1000, LEN(WGOLF!G206)), """"),
  IFERROR(FILTER(WBB!G206, LEN(WBB!G206)), """"),
  IFERROR(FILTER(MBB!G206, LEN(MBB!G206)), """"),
  IFERROR(FILTER(WLAX!G206, LEN(WLAX!G206)),"&amp;" """"),
  IFERROR(FILTER(MLAX!G209, LEN(MLAX!G209)), """"),
  IFERROR(FILTER(SOFT!G206, LEN(SOFT!G206)), """"),
  IFERROR(FILTER(BASE!G206, LEN(BASE!G206)), """"),
  IFERROR(FILTER(ESPORTS!G206, LEN(ESPORTS!G206)), """")
)
"),"Southern Maine")</f>
        <v>Southern Maine</v>
      </c>
      <c r="H206" s="11" t="str">
        <f>IFERROR(__xludf.DUMMYFUNCTION("TEXTJOIN(
  CHAR(10) &amp; CHAR(10),
  TRUE,
  IFERROR(FILTER(WSO!H206, LEN(WSO!H206)), """"),
  IFERROR(FILTER(MSO!H206, LEN(MSO!H206)), """"),
  IFERROR(FILTER(FH!H206, LEN(FH!H206)), """"),
  IFERROR(FILTER(MGOLF!H206, LEN(MGOLF!H206)), """"),
  IFERROR(FI"&amp;"LTER(Football!H206, LEN(Football!H206)), """"),
  IFERROR(FILTER(WVB!H206, LEN(WVB!H206)), """"),
  IFERROR(FILTER(XC!H206, LEN(XC!H206)), """"),
  IFERROR(FILTER(SWIMMING!H206, LEN(SWIMMING!H206)), """"),
  IFERROR(FILTER(WTEN!H206, LEN(WTEN!H206)), """""&amp;"),
  IFERROR(FILTER(TF!H206, LEN(TF!H206)), """"),
  IFERROR(FILTER(WGOLF!H206, LEN(WGOLF!H206)), """"),
  IFERROR(FILTER(WBB!H206, LEN(WBB!H206)), """"),
  IFERROR(FILTER(MBB!H206, LEN(MBB!H206)), """"),
  IFERROR(FILTER(WLAX!H206, LEN(WLAX!H206)), """")"&amp;",
  IFERROR(FILTER(MLAX!H206, LEN(MLAX!H206)), """"),
  IFERROR(FILTER(SOFT!H206, LEN(SOFT!H206)), """"),
  IFERROR(FILTER(BASE!H206, LEN(BASE!H206)), """"),
  IFERROR(FILTER(ESPORTS!H206, LEN(ESPORTS!H206)), """")
)
"),"")</f>
        <v/>
      </c>
      <c r="I206" s="11" t="str">
        <f>IFERROR(__xludf.DUMMYFUNCTION("TEXTJOIN(
  CHAR(10) &amp; CHAR(10),
  TRUE,
  IFERROR(ARRAYFORMULA(TEXT(FILTER(WSO!F206, LEN(WSO!F206)), ""h:mm AM/PM"")), """"),
  IFERROR(ARRAYFORMULA(TEXT(FILTER(MSO!F206, LEN(MSO!F206)), ""h:mm AM/PM"")), """"),
  IFERROR(ARRAYFORMULA(TEXT(FILTER(FH!F206"&amp;", LEN(FH!F206)), ""h:mm AM/PM"")), """"),
  IFERROR(ARRAYFORMULA(TEXT(FILTER(MGOLF!F206, LEN(MGOLF!F206)), ""h:mm AM/PM"")), """"),
  IFERROR(ARRAYFORMULA(TEXT(FILTER(Football!F206, LEN(Football!F206)), ""h:mm AM/PM"")), """"),
  IFERROR(ARRAYFORMULA(TEXT"&amp;"(FILTER(WVB!F206, LEN(WVB!F206)), ""h:mm AM/PM"")), """"),
  IFERROR(ARRAYFORMULA(TEXT(FILTER(XC!F206, LEN(XC!F206)), ""h:mm AM/PM"")), """"),
  IFERROR(ARRAYFORMULA(TEXT(FILTER(SWIMMING!F206, LEN(SWIMMING!F206)), ""h:mm AM/PM"")), """"),
  IFERROR(ARRAYF"&amp;"ORMULA(TEXT(FILTER(WTEN!F206, LEN(WTEN!F206)), ""h:mm AM/PM"")), """"),
  IFERROR(ARRAYFORMULA(TEXT(FILTER(TF!F206, LEN(TF!F206)), ""h:mm AM/PM"")), """"),
  IFERROR(ARRAYFORMULA(TEXT(FILTER(WGOLF!F206, LEN(WGOLF!F206)), ""h:mm AM/PM"")), """"),
  IFERROR"&amp;"(ARRAYFORMULA(TEXT(FILTER(WBB!F206, LEN(WBB!F206)), ""h:mm AM/PM"")), """"),
  IFERROR(ARRAYFORMULA(TEXT(FILTER(MBB!F206, LEN(MBB!F206)), ""h:mm AM/PM"")), """"),
  IFERROR(ARRAYFORMULA(TEXT(FILTER(WLAX!F206, LEN(WLAX!F206)), ""h:mm AM/PM"")), """"),
  IF"&amp;"ERROR(ARRAYFORMULA(TEXT(FILTER(MLAX!F209, LEN(MLAX!F209)), ""h:mm AM/PM"")), """"),
  IFERROR(ARRAYFORMULA(TEXT(FILTER(SOFT!F206, LEN(SOFT!F206)), ""h:mm AM/PM"")), """"),
  IFERROR(ARRAYFORMULA(TEXT(FILTER(BASE!F206, LEN(BASE!F206)), ""h:mm AM/PM"")), """&amp;"""),
  IFERROR(ARRAYFORMULA(TEXT(FILTER(ESPORTS!F206, LEN(ESPORTS!F206)), ""h:mm AM/PM"")), """")
)
"),"7:00 PM")</f>
        <v>7:00 PM</v>
      </c>
      <c r="J206" s="12" t="str">
        <f>IFERROR(__xludf.DUMMYFUNCTION("IFERROR(
 TEXTJOIN(
   CHAR(10) &amp; CHAR(10),
   TRUE,
   FILTER(
     FLATTEN({
       WSO!P206;
       MSO!P206;
       FH!P206;
       MGOLF!P206;
       Football!P206;
       WVB!P206;
       XC!P206;
       SWIMMING!P206;
       WTEN!P206;
       TF!P2"&amp;"06;
       WGOLF!P206;
       WBB!P206;
       MBB!P206;
       WLAX!P206;
       MLAX!P206;
       SOFT!P206;
       BASE!P206;
       ESPORTS!P206
     }),
     (FLATTEN({
       WSO!P206;
       MSO!P206;
       FH!P206;
       MGOLF!P206;
       Footb"&amp;"all!P206;
       WVB!P206;
       XC!P206;
       SWIMMING!P206;
       WTEN!P206;
       TF!P206;
       WGOLF!P206;
       WBB!P206;
       MBB!P206;
       WLAX!P206;
       MLAX!P206;
       SOFT!P206;
       BASE!P206;
       ESPORTS!P206
     }) &lt;&gt; "&amp;""""") *
     (FLATTEN({
       WSO!P206;
       MSO!P206;
       FH!P206;
       MGOLF!P206;
       Football!P206;
       WVB!P206;
       XC!P206;
       SWIMMING!P206;
       WTEN!P206;
       TF!P206;
       WGOLF!P206;
       WBB!P206;
       MBB!P206"&amp;";
       WLAX!P206;
       MLAX!P206;
       SOFT!P206;
       BASE!P206;
       ESPORTS!P206
     }) &lt;&gt; ""Status"")
   )
 ),
 """"
)
"),"⌛️ Pending")</f>
        <v>⌛️ Pending</v>
      </c>
    </row>
    <row r="207" ht="22.5" customHeight="1">
      <c r="A207" s="6">
        <v>206.0</v>
      </c>
      <c r="B207" s="11"/>
      <c r="C207" s="7">
        <v>46440.0</v>
      </c>
      <c r="D207" s="8" t="str">
        <f t="shared" si="1"/>
        <v>Monday</v>
      </c>
      <c r="E207" s="9" t="str">
        <f>TEXTJOIN(
  CHAR(10) &amp; CHAR(10),
  TRUE,
  IFERROR(WSO!E207, ""),
  IFERROR(MSO!E207, ""),
  IFERROR(FH!E207, ""),
  IFERROR(MGOLF!E207, ""),
  IFERROR(Football!E207, ""),
  IFERROR(WVB!E207, ""),
  IFERROR(XC!E207, ""),
  IFERROR(SWIMMING!E207, ""),
  IFERROR(WTEN!E207, ""),
  IFERROR(TF!E207, ""),
  IFERROR(WGOLF!E207, ""),
  IFERROR(WBB!E207, ""),
  IFERROR(MBB!E207, ""),
  IFERROR(WLAX!E207, ""),
  IFERROR(MLAX!E207, ""),
  IFERROR(SOFT!E207, ""),
  IFERROR(BASE!E207, ""),
  IFERROR(ESPORTS!E207, "")
)
</f>
        <v/>
      </c>
      <c r="F207" s="10" t="str">
        <f>IFERROR(__xludf.DUMMYFUNCTION("TEXTJOIN(
  CHAR(10) &amp; CHAR(10),
  TRUE,
  IFERROR(TEXT(FILTER(WSO!F207, LEN(WSO!F207)), ""h:mm AM/PM""), """"),
  IFERROR(TEXT(FILTER(MSO!F207, LEN(MSO!F207)), ""h:mm AM/PM""), """"),
  IFERROR(TEXT(FILTER(FH!F207, LEN(FH!F207)), ""h:mm AM/PM""), """"),
"&amp;"  IFERROR(TEXT(FILTER(MGOLF!F207, LEN(MGOLF!F207)), ""h:mm AM/PM""), """"),
  IFERROR(TEXT(FILTER(Football!F207, LEN(Football!F207)), ""h:mm AM/PM""), """"),
  IFERROR(TEXT(FILTER(WVB!F207, LEN(WVB!F207)), ""h:mm AM/PM""), """"),
  IFERROR(TEXT(FILTER(XC!"&amp;"F207, LEN(XC!F207)), ""h:mm AM/PM""), """"),
  IFERROR(TEXT(FILTER(SWIMMING!F207, LEN(SWIMMING!F207)), ""h:mm AM/PM""), """"),
  IFERROR(TEXT(FILTER(WTEN!F207, LEN(WTEN!F207)), ""h:mm AM/PM""), """"),
  IFERROR(TEXT(FILTER(TF!F207, LEN(TF!F207)), ""h:mm A"&amp;"M/PM""), """"),
  IFERROR(TEXT(FILTER(WGOLF!F207, LEN(WGOLF!F207)), ""h:mm AM/PM""), """"),
  IFERROR(TEXT(FILTER(WBB!F207, LEN(WBB!F207)), ""h:mm AM/PM""), """"),
  IFERROR(TEXT(FILTER(MBB!F207, LEN(MBB!F207)), ""h:mm AM/PM""), """"),
  IFERROR(TEXT(FILT"&amp;"ER(WLAX!F207, LEN(WLAX!F207)), ""h:mm AM/PM""), """"),
  IFERROR(TEXT(FILTER(MLAX!F212, LEN(MLAX!F212)), ""h:mm AM/PM""), """"),
  IFERROR(TEXT(FILTER(SOFT!F207, LEN(SOFT!F207)), ""h:mm AM/PM""), """"),
  IFERROR(TEXT(FILTER(BASE!F207, LEN(BASE!F207)), """&amp;"h:mm AM/PM""), """"),
  IFERROR(TEXT(FILTER(ESPORTS!F207, LEN(ESPORTS!F207)), ""h:mm AM/PM""), """")
)
"),"1:00 PM")</f>
        <v>1:00 PM</v>
      </c>
      <c r="G207" s="11" t="str">
        <f>IFERROR(__xludf.DUMMYFUNCTION("TEXTJOIN(
  CHAR(10) &amp; CHAR(10),
  TRUE,
  IFERROR(FILTER(WSO!G207, LEN(WSO!G207)), """"),
  IFERROR(FILTER(MSO!G207, LEN(MSO!G207)), """"),
  IFERROR(FILTER(FH!G207, LEN(FH!G207)), """"),
  IFERROR(FILTER(MGOLF!G207, LEN(MGOLF!G207)), """"),
  IFERROR(FI"&amp;"LTER(Football!G207, LEN(Football!G207)), """"),
  IFERROR(FILTER(WVB!G207, LEN(WVB!G207)), """"),
  IFERROR(FILTER(XC!G207, LEN(XC!G207)), """"),
  IFERROR(FILTER(SWIMMING!G207, LEN(SWIMMING!G207)), """"),
  IFERROR(FILTER(WTEN!G207, LEN(WTEN!G207)), """""&amp;"),
  IFERROR(FILTER(TF!G207, LEN(TF!G207)), """"),
  IFERROR(FILTER(WGOLF!G207:G1000, LEN(WGOLF!G207)), """"),
  IFERROR(FILTER(WBB!G207, LEN(WBB!G207)), """"),
  IFERROR(FILTER(MBB!G207, LEN(MBB!G207)), """"),
  IFERROR(FILTER(WLAX!G207, LEN(WLAX!G207)),"&amp;" """"),
  IFERROR(FILTER(MLAX!G212, LEN(MLAX!G212)), """"),
  IFERROR(FILTER(SOFT!G207, LEN(SOFT!G207)), """"),
  IFERROR(FILTER(BASE!G207, LEN(BASE!G207)), """"),
  IFERROR(FILTER(ESPORTS!G207, LEN(ESPORTS!G207)), """")
)
"),"Castleton")</f>
        <v>Castleton</v>
      </c>
      <c r="H207" s="11" t="str">
        <f>IFERROR(__xludf.DUMMYFUNCTION("TEXTJOIN(
  CHAR(10) &amp; CHAR(10),
  TRUE,
  IFERROR(FILTER(WSO!H207, LEN(WSO!H207)), """"),
  IFERROR(FILTER(MSO!H207, LEN(MSO!H207)), """"),
  IFERROR(FILTER(FH!H207, LEN(FH!H207)), """"),
  IFERROR(FILTER(MGOLF!H207, LEN(MGOLF!H207)), """"),
  IFERROR(FI"&amp;"LTER(Football!H207, LEN(Football!H207)), """"),
  IFERROR(FILTER(WVB!H207, LEN(WVB!H207)), """"),
  IFERROR(FILTER(XC!H207, LEN(XC!H207)), """"),
  IFERROR(FILTER(SWIMMING!H207, LEN(SWIMMING!H207)), """"),
  IFERROR(FILTER(WTEN!H207, LEN(WTEN!H207)), """""&amp;"),
  IFERROR(FILTER(TF!H207, LEN(TF!H207)), """"),
  IFERROR(FILTER(WGOLF!H207, LEN(WGOLF!H207)), """"),
  IFERROR(FILTER(WBB!H207, LEN(WBB!H207)), """"),
  IFERROR(FILTER(MBB!H207, LEN(MBB!H207)), """"),
  IFERROR(FILTER(WLAX!H207, LEN(WLAX!H207)), """")"&amp;",
  IFERROR(FILTER(MLAX!H207, LEN(MLAX!H207)), """"),
  IFERROR(FILTER(SOFT!H207, LEN(SOFT!H207)), """"),
  IFERROR(FILTER(BASE!H207, LEN(BASE!H207)), """"),
  IFERROR(FILTER(ESPORTS!H207, LEN(ESPORTS!H207)), """")
)
"),"")</f>
        <v/>
      </c>
      <c r="I207" s="11" t="str">
        <f>IFERROR(__xludf.DUMMYFUNCTION("TEXTJOIN(
  CHAR(10) &amp; CHAR(10),
  TRUE,
  IFERROR(ARRAYFORMULA(TEXT(FILTER(WSO!F207, LEN(WSO!F207)), ""h:mm AM/PM"")), """"),
  IFERROR(ARRAYFORMULA(TEXT(FILTER(MSO!F207, LEN(MSO!F207)), ""h:mm AM/PM"")), """"),
  IFERROR(ARRAYFORMULA(TEXT(FILTER(FH!F207"&amp;", LEN(FH!F207)), ""h:mm AM/PM"")), """"),
  IFERROR(ARRAYFORMULA(TEXT(FILTER(MGOLF!F207, LEN(MGOLF!F207)), ""h:mm AM/PM"")), """"),
  IFERROR(ARRAYFORMULA(TEXT(FILTER(Football!F207, LEN(Football!F207)), ""h:mm AM/PM"")), """"),
  IFERROR(ARRAYFORMULA(TEXT"&amp;"(FILTER(WVB!F207, LEN(WVB!F207)), ""h:mm AM/PM"")), """"),
  IFERROR(ARRAYFORMULA(TEXT(FILTER(XC!F207, LEN(XC!F207)), ""h:mm AM/PM"")), """"),
  IFERROR(ARRAYFORMULA(TEXT(FILTER(SWIMMING!F207, LEN(SWIMMING!F207)), ""h:mm AM/PM"")), """"),
  IFERROR(ARRAYF"&amp;"ORMULA(TEXT(FILTER(WTEN!F207, LEN(WTEN!F207)), ""h:mm AM/PM"")), """"),
  IFERROR(ARRAYFORMULA(TEXT(FILTER(TF!F207, LEN(TF!F207)), ""h:mm AM/PM"")), """"),
  IFERROR(ARRAYFORMULA(TEXT(FILTER(WGOLF!F207, LEN(WGOLF!F207)), ""h:mm AM/PM"")), """"),
  IFERROR"&amp;"(ARRAYFORMULA(TEXT(FILTER(WBB!F207, LEN(WBB!F207)), ""h:mm AM/PM"")), """"),
  IFERROR(ARRAYFORMULA(TEXT(FILTER(MBB!F207, LEN(MBB!F207)), ""h:mm AM/PM"")), """"),
  IFERROR(ARRAYFORMULA(TEXT(FILTER(WLAX!F207, LEN(WLAX!F207)), ""h:mm AM/PM"")), """"),
  IF"&amp;"ERROR(ARRAYFORMULA(TEXT(FILTER(MLAX!F212, LEN(MLAX!F212)), ""h:mm AM/PM"")), """"),
  IFERROR(ARRAYFORMULA(TEXT(FILTER(SOFT!F207, LEN(SOFT!F207)), ""h:mm AM/PM"")), """"),
  IFERROR(ARRAYFORMULA(TEXT(FILTER(BASE!F207, LEN(BASE!F207)), ""h:mm AM/PM"")), """&amp;"""),
  IFERROR(ARRAYFORMULA(TEXT(FILTER(ESPORTS!F207, LEN(ESPORTS!F207)), ""h:mm AM/PM"")), """")
)
"),"1:00 PM")</f>
        <v>1:00 PM</v>
      </c>
      <c r="J207" s="12" t="str">
        <f>IFERROR(__xludf.DUMMYFUNCTION("IFERROR(
 TEXTJOIN(
   CHAR(10) &amp; CHAR(10),
   TRUE,
   FILTER(
     FLATTEN({
       WSO!P207;
       MSO!P207;
       FH!P207;
       MGOLF!P207;
       Football!P207;
       WVB!P207;
       XC!P207;
       SWIMMING!P207;
       WTEN!P207;
       TF!P2"&amp;"07;
       WGOLF!P207;
       WBB!P207;
       MBB!P207;
       WLAX!P207;
       MLAX!P207;
       SOFT!P207;
       BASE!P207;
       ESPORTS!P207
     }),
     (FLATTEN({
       WSO!P207;
       MSO!P207;
       FH!P207;
       MGOLF!P207;
       Footb"&amp;"all!P207;
       WVB!P207;
       XC!P207;
       SWIMMING!P207;
       WTEN!P207;
       TF!P207;
       WGOLF!P207;
       WBB!P207;
       MBB!P207;
       WLAX!P207;
       MLAX!P207;
       SOFT!P207;
       BASE!P207;
       ESPORTS!P207
     }) &lt;&gt; "&amp;""""") *
     (FLATTEN({
       WSO!P207;
       MSO!P207;
       FH!P207;
       MGOLF!P207;
       Football!P207;
       WVB!P207;
       XC!P207;
       SWIMMING!P207;
       WTEN!P207;
       TF!P207;
       WGOLF!P207;
       WBB!P207;
       MBB!P207"&amp;";
       WLAX!P207;
       MLAX!P207;
       SOFT!P207;
       BASE!P207;
       ESPORTS!P207
     }) &lt;&gt; ""Status"")
   )
 ),
 """"
)
"),"⌛️ Pending")</f>
        <v>⌛️ Pending</v>
      </c>
    </row>
    <row r="208" ht="22.5" customHeight="1">
      <c r="A208" s="6">
        <v>207.0</v>
      </c>
      <c r="B208" s="11"/>
      <c r="C208" s="7">
        <v>46441.0</v>
      </c>
      <c r="D208" s="8" t="str">
        <f t="shared" si="1"/>
        <v>Tuesday</v>
      </c>
      <c r="E208" s="9" t="str">
        <f>TEXTJOIN(
  CHAR(10) &amp; CHAR(10),
  TRUE,
  IFERROR(WSO!E208, ""),
  IFERROR(MSO!E208, ""),
  IFERROR(FH!E208, ""),
  IFERROR(MGOLF!E208, ""),
  IFERROR(Football!E208, ""),
  IFERROR(WVB!E208, ""),
  IFERROR(XC!E208, ""),
  IFERROR(SWIMMING!E208, ""),
  IFERROR(WTEN!E208, ""),
  IFERROR(TF!E208, ""),
  IFERROR(WGOLF!E208, ""),
  IFERROR(WBB!E208, ""),
  IFERROR(MBB!E208, ""),
  IFERROR(WLAX!E208, ""),
  IFERROR(MLAX!E208, ""),
  IFERROR(SOFT!E208, ""),
  IFERROR(BASE!E208, ""),
  IFERROR(ESPORTS!E208, "")
)
</f>
        <v/>
      </c>
      <c r="F208" s="10" t="str">
        <f>IFERROR(__xludf.DUMMYFUNCTION("TEXTJOIN(
  CHAR(10) &amp; CHAR(10),
  TRUE,
  IFERROR(TEXT(FILTER(WSO!F208, LEN(WSO!F208)), ""h:mm AM/PM""), """"),
  IFERROR(TEXT(FILTER(MSO!F208, LEN(MSO!F208)), ""h:mm AM/PM""), """"),
  IFERROR(TEXT(FILTER(FH!F208, LEN(FH!F208)), ""h:mm AM/PM""), """"),
"&amp;"  IFERROR(TEXT(FILTER(MGOLF!F208, LEN(MGOLF!F208)), ""h:mm AM/PM""), """"),
  IFERROR(TEXT(FILTER(Football!F208, LEN(Football!F208)), ""h:mm AM/PM""), """"),
  IFERROR(TEXT(FILTER(WVB!F208, LEN(WVB!F208)), ""h:mm AM/PM""), """"),
  IFERROR(TEXT(FILTER(XC!"&amp;"F208, LEN(XC!F208)), ""h:mm AM/PM""), """"),
  IFERROR(TEXT(FILTER(SWIMMING!F208, LEN(SWIMMING!F208)), ""h:mm AM/PM""), """"),
  IFERROR(TEXT(FILTER(WTEN!F208, LEN(WTEN!F208)), ""h:mm AM/PM""), """"),
  IFERROR(TEXT(FILTER(TF!F208, LEN(TF!F208)), ""h:mm A"&amp;"M/PM""), """"),
  IFERROR(TEXT(FILTER(WGOLF!F208, LEN(WGOLF!F208)), ""h:mm AM/PM""), """"),
  IFERROR(TEXT(FILTER(WBB!F208, LEN(WBB!F208)), ""h:mm AM/PM""), """"),
  IFERROR(TEXT(FILTER(MBB!F208, LEN(MBB!F208)), ""h:mm AM/PM""), """"),
  IFERROR(TEXT(FILT"&amp;"ER(WLAX!F208, LEN(WLAX!F208)), ""h:mm AM/PM""), """"),
  IFERROR(TEXT(FILTER(MLAX!F219, LEN(MLAX!F219)), ""h:mm AM/PM""), """"),
  IFERROR(TEXT(FILTER(SOFT!F208, LEN(SOFT!F208)), ""h:mm AM/PM""), """"),
  IFERROR(TEXT(FILTER(BASE!F208, LEN(BASE!F208)), """&amp;"h:mm AM/PM""), """"),
  IFERROR(TEXT(FILTER(ESPORTS!F208, LEN(ESPORTS!F208)), ""h:mm AM/PM""), """")
)
"),"1:00 PM")</f>
        <v>1:00 PM</v>
      </c>
      <c r="G208" s="11" t="str">
        <f>IFERROR(__xludf.DUMMYFUNCTION("TEXTJOIN(
  CHAR(10) &amp; CHAR(10),
  TRUE,
  IFERROR(FILTER(WSO!G208, LEN(WSO!G208)), """"),
  IFERROR(FILTER(MSO!G208, LEN(MSO!G208)), """"),
  IFERROR(FILTER(FH!G208, LEN(FH!G208)), """"),
  IFERROR(FILTER(MGOLF!G208, LEN(MGOLF!G208)), """"),
  IFERROR(FI"&amp;"LTER(Football!G208, LEN(Football!G208)), """"),
  IFERROR(FILTER(WVB!G208, LEN(WVB!G208)), """"),
  IFERROR(FILTER(XC!G208, LEN(XC!G208)), """"),
  IFERROR(FILTER(SWIMMING!G208, LEN(SWIMMING!G208)), """"),
  IFERROR(FILTER(WTEN!G208, LEN(WTEN!G208)), """""&amp;"),
  IFERROR(FILTER(TF!G208, LEN(TF!G208)), """"),
  IFERROR(FILTER(WGOLF!G208:G1000, LEN(WGOLF!G208)), """"),
  IFERROR(FILTER(WBB!G208, LEN(WBB!G208)), """"),
  IFERROR(FILTER(MBB!G208, LEN(MBB!G208)), """"),
  IFERROR(FILTER(WLAX!G208, LEN(WLAX!G208)),"&amp;" """"),
  IFERROR(FILTER(MLAX!G219, LEN(MLAX!G219)), """"),
  IFERROR(FILTER(SOFT!G208, LEN(SOFT!G208)), """"),
  IFERROR(FILTER(BASE!G208, LEN(BASE!G208)), """"),
  IFERROR(FILTER(ESPORTS!G208, LEN(ESPORTS!G208)), """")
)
"),"Albright")</f>
        <v>Albright</v>
      </c>
      <c r="H208" s="11" t="str">
        <f>IFERROR(__xludf.DUMMYFUNCTION("TEXTJOIN(
  CHAR(10) &amp; CHAR(10),
  TRUE,
  IFERROR(FILTER(WSO!H208, LEN(WSO!H208)), """"),
  IFERROR(FILTER(MSO!H208, LEN(MSO!H208)), """"),
  IFERROR(FILTER(FH!H208, LEN(FH!H208)), """"),
  IFERROR(FILTER(MGOLF!H208, LEN(MGOLF!H208)), """"),
  IFERROR(FI"&amp;"LTER(Football!H208, LEN(Football!H208)), """"),
  IFERROR(FILTER(WVB!H208, LEN(WVB!H208)), """"),
  IFERROR(FILTER(XC!H208, LEN(XC!H208)), """"),
  IFERROR(FILTER(SWIMMING!H208, LEN(SWIMMING!H208)), """"),
  IFERROR(FILTER(WTEN!H208, LEN(WTEN!H208)), """""&amp;"),
  IFERROR(FILTER(TF!H208, LEN(TF!H208)), """"),
  IFERROR(FILTER(WGOLF!H208, LEN(WGOLF!H208)), """"),
  IFERROR(FILTER(WBB!H208, LEN(WBB!H208)), """"),
  IFERROR(FILTER(MBB!H208, LEN(MBB!H208)), """"),
  IFERROR(FILTER(WLAX!H208, LEN(WLAX!H208)), """")"&amp;",
  IFERROR(FILTER(MLAX!H208, LEN(MLAX!H208)), """"),
  IFERROR(FILTER(SOFT!H208, LEN(SOFT!H208)), """"),
  IFERROR(FILTER(BASE!H208, LEN(BASE!H208)), """"),
  IFERROR(FILTER(ESPORTS!H208, LEN(ESPORTS!H208)), """")
)
"),"")</f>
        <v/>
      </c>
      <c r="I208" s="11" t="str">
        <f>IFERROR(__xludf.DUMMYFUNCTION("TEXTJOIN(
  CHAR(10) &amp; CHAR(10),
  TRUE,
  IFERROR(ARRAYFORMULA(TEXT(FILTER(WSO!F208, LEN(WSO!F208)), ""h:mm AM/PM"")), """"),
  IFERROR(ARRAYFORMULA(TEXT(FILTER(MSO!F208, LEN(MSO!F208)), ""h:mm AM/PM"")), """"),
  IFERROR(ARRAYFORMULA(TEXT(FILTER(FH!F208"&amp;", LEN(FH!F208)), ""h:mm AM/PM"")), """"),
  IFERROR(ARRAYFORMULA(TEXT(FILTER(MGOLF!F208, LEN(MGOLF!F208)), ""h:mm AM/PM"")), """"),
  IFERROR(ARRAYFORMULA(TEXT(FILTER(Football!F208, LEN(Football!F208)), ""h:mm AM/PM"")), """"),
  IFERROR(ARRAYFORMULA(TEXT"&amp;"(FILTER(WVB!F208, LEN(WVB!F208)), ""h:mm AM/PM"")), """"),
  IFERROR(ARRAYFORMULA(TEXT(FILTER(XC!F208, LEN(XC!F208)), ""h:mm AM/PM"")), """"),
  IFERROR(ARRAYFORMULA(TEXT(FILTER(SWIMMING!F208, LEN(SWIMMING!F208)), ""h:mm AM/PM"")), """"),
  IFERROR(ARRAYF"&amp;"ORMULA(TEXT(FILTER(WTEN!F208, LEN(WTEN!F208)), ""h:mm AM/PM"")), """"),
  IFERROR(ARRAYFORMULA(TEXT(FILTER(TF!F208, LEN(TF!F208)), ""h:mm AM/PM"")), """"),
  IFERROR(ARRAYFORMULA(TEXT(FILTER(WGOLF!F208, LEN(WGOLF!F208)), ""h:mm AM/PM"")), """"),
  IFERROR"&amp;"(ARRAYFORMULA(TEXT(FILTER(WBB!F208, LEN(WBB!F208)), ""h:mm AM/PM"")), """"),
  IFERROR(ARRAYFORMULA(TEXT(FILTER(MBB!F208, LEN(MBB!F208)), ""h:mm AM/PM"")), """"),
  IFERROR(ARRAYFORMULA(TEXT(FILTER(WLAX!F208, LEN(WLAX!F208)), ""h:mm AM/PM"")), """"),
  IF"&amp;"ERROR(ARRAYFORMULA(TEXT(FILTER(MLAX!F219, LEN(MLAX!F219)), ""h:mm AM/PM"")), """"),
  IFERROR(ARRAYFORMULA(TEXT(FILTER(SOFT!F208, LEN(SOFT!F208)), ""h:mm AM/PM"")), """"),
  IFERROR(ARRAYFORMULA(TEXT(FILTER(BASE!F208, LEN(BASE!F208)), ""h:mm AM/PM"")), """&amp;"""),
  IFERROR(ARRAYFORMULA(TEXT(FILTER(ESPORTS!F208, LEN(ESPORTS!F208)), ""h:mm AM/PM"")), """")
)
"),"1:00 PM")</f>
        <v>1:00 PM</v>
      </c>
      <c r="J208" s="12" t="str">
        <f>IFERROR(__xludf.DUMMYFUNCTION("IFERROR(
 TEXTJOIN(
   CHAR(10) &amp; CHAR(10),
   TRUE,
   FILTER(
     FLATTEN({
       WSO!P208;
       MSO!P208;
       FH!P208;
       MGOLF!P208;
       Football!P208;
       WVB!P208;
       XC!P208;
       SWIMMING!P208;
       WTEN!P208;
       TF!P2"&amp;"08;
       WGOLF!P208;
       WBB!P208;
       MBB!P208;
       WLAX!P208;
       MLAX!P208;
       SOFT!P208;
       BASE!P208;
       ESPORTS!P208
     }),
     (FLATTEN({
       WSO!P208;
       MSO!P208;
       FH!P208;
       MGOLF!P208;
       Footb"&amp;"all!P208;
       WVB!P208;
       XC!P208;
       SWIMMING!P208;
       WTEN!P208;
       TF!P208;
       WGOLF!P208;
       WBB!P208;
       MBB!P208;
       WLAX!P208;
       MLAX!P208;
       SOFT!P208;
       BASE!P208;
       ESPORTS!P208
     }) &lt;&gt; "&amp;""""") *
     (FLATTEN({
       WSO!P208;
       MSO!P208;
       FH!P208;
       MGOLF!P208;
       Football!P208;
       WVB!P208;
       XC!P208;
       SWIMMING!P208;
       WTEN!P208;
       TF!P208;
       WGOLF!P208;
       WBB!P208;
       MBB!P208"&amp;";
       WLAX!P208;
       MLAX!P208;
       SOFT!P208;
       BASE!P208;
       ESPORTS!P208
     }) &lt;&gt; ""Status"")
   )
 ),
 """"
)
"),"⌛️ Pending")</f>
        <v>⌛️ Pending</v>
      </c>
    </row>
    <row r="209" ht="22.5" customHeight="1">
      <c r="A209" s="6">
        <v>208.0</v>
      </c>
      <c r="B209" s="11"/>
      <c r="C209" s="7">
        <v>46442.0</v>
      </c>
      <c r="D209" s="8" t="str">
        <f t="shared" si="1"/>
        <v>Wednesday</v>
      </c>
      <c r="E209" s="9" t="str">
        <f>TEXTJOIN(
  CHAR(10) &amp; CHAR(10),
  TRUE,
  IFERROR(WSO!E209, ""),
  IFERROR(MSO!E209, ""),
  IFERROR(FH!E209, ""),
  IFERROR(MGOLF!E209, ""),
  IFERROR(Football!E209, ""),
  IFERROR(WVB!E209, ""),
  IFERROR(XC!E209, ""),
  IFERROR(SWIMMING!E209, ""),
  IFERROR(WTEN!E209, ""),
  IFERROR(TF!E209, ""),
  IFERROR(WGOLF!E209, ""),
  IFERROR(WBB!E209, ""),
  IFERROR(MBB!E209, ""),
  IFERROR(WLAX!E209, ""),
  IFERROR(MLAX!E209, ""),
  IFERROR(SOFT!E209, ""),
  IFERROR(BASE!E209, ""),
  IFERROR(ESPORTS!E209, "")
)
</f>
        <v>MLAX</v>
      </c>
      <c r="F209" s="10" t="str">
        <f>IFERROR(__xludf.DUMMYFUNCTION("TEXTJOIN(
  CHAR(10) &amp; CHAR(10),
  TRUE,
  IFERROR(TEXT(FILTER(WSO!F209, LEN(WSO!F209)), ""h:mm AM/PM""), """"),
  IFERROR(TEXT(FILTER(MSO!F209, LEN(MSO!F209)), ""h:mm AM/PM""), """"),
  IFERROR(TEXT(FILTER(FH!F209, LEN(FH!F209)), ""h:mm AM/PM""), """"),
"&amp;"  IFERROR(TEXT(FILTER(MGOLF!F209, LEN(MGOLF!F209)), ""h:mm AM/PM""), """"),
  IFERROR(TEXT(FILTER(Football!F209, LEN(Football!F209)), ""h:mm AM/PM""), """"),
  IFERROR(TEXT(FILTER(WVB!F209, LEN(WVB!F209)), ""h:mm AM/PM""), """"),
  IFERROR(TEXT(FILTER(XC!"&amp;"F209, LEN(XC!F209)), ""h:mm AM/PM""), """"),
  IFERROR(TEXT(FILTER(SWIMMING!F209, LEN(SWIMMING!F209)), ""h:mm AM/PM""), """"),
  IFERROR(TEXT(FILTER(WTEN!F209, LEN(WTEN!F209)), ""h:mm AM/PM""), """"),
  IFERROR(TEXT(FILTER(TF!F209, LEN(TF!F209)), ""h:mm A"&amp;"M/PM""), """"),
  IFERROR(TEXT(FILTER(WGOLF!F209, LEN(WGOLF!F209)), ""h:mm AM/PM""), """"),
  IFERROR(TEXT(FILTER(WBB!F209, LEN(WBB!F209)), ""h:mm AM/PM""), """"),
  IFERROR(TEXT(FILTER(MBB!F209, LEN(MBB!F209)), ""h:mm AM/PM""), """"),
  IFERROR(TEXT(FILT"&amp;"ER(WLAX!F209, LEN(WLAX!F209)), ""h:mm AM/PM""), """"),
  IFERROR(TEXT(FILTER(#REF!, LEN(#REF!)), ""h:mm AM/PM""), """"),
  IFERROR(TEXT(FILTER(SOFT!F209, LEN(SOFT!F209)), ""h:mm AM/PM""), """"),
  IFERROR(TEXT(FILTER(BASE!F209, LEN(BASE!F209)), ""h:mm AM/"&amp;"PM""), """"),
  IFERROR(TEXT(FILTER(ESPORTS!F209, LEN(ESPORTS!F209)), ""h:mm AM/PM""), """")
)
"),"")</f>
        <v/>
      </c>
      <c r="G209" s="11" t="str">
        <f>IFERROR(__xludf.DUMMYFUNCTION("TEXTJOIN(
  CHAR(10) &amp; CHAR(10),
  TRUE,
  IFERROR(FILTER(WSO!G209, LEN(WSO!G209)), """"),
  IFERROR(FILTER(MSO!G209, LEN(MSO!G209)), """"),
  IFERROR(FILTER(FH!G209, LEN(FH!G209)), """"),
  IFERROR(FILTER(MGOLF!G209, LEN(MGOLF!G209)), """"),
  IFERROR(FI"&amp;"LTER(Football!G209, LEN(Football!G209)), """"),
  IFERROR(FILTER(WVB!G209, LEN(WVB!G209)), """"),
  IFERROR(FILTER(XC!G209, LEN(XC!G209)), """"),
  IFERROR(FILTER(SWIMMING!G209, LEN(SWIMMING!G209)), """"),
  IFERROR(FILTER(WTEN!G209, LEN(WTEN!G209)), """""&amp;"),
  IFERROR(FILTER(TF!G209, LEN(TF!G209)), """"),
  IFERROR(FILTER(WGOLF!G209:G1000, LEN(WGOLF!G209)), """"),
  IFERROR(FILTER(WBB!G209, LEN(WBB!G209)), """"),
  IFERROR(FILTER(MBB!G209, LEN(MBB!G209)), """"),
  IFERROR(FILTER(WLAX!G209, LEN(WLAX!G209)),"&amp;" """"),
  IFERROR(FILTER(#REF!, LEN(#REF!)), """"),
  IFERROR(FILTER(SOFT!G209, LEN(SOFT!G209)), """"),
  IFERROR(FILTER(BASE!G209, LEN(BASE!G209)), """"),
  IFERROR(FILTER(ESPORTS!G209, LEN(ESPORTS!G209)), """")
)
"),"")</f>
        <v/>
      </c>
      <c r="H209" s="11" t="str">
        <f>IFERROR(__xludf.DUMMYFUNCTION("TEXTJOIN(
  CHAR(10) &amp; CHAR(10),
  TRUE,
  IFERROR(FILTER(WSO!H209, LEN(WSO!H209)), """"),
  IFERROR(FILTER(MSO!H209, LEN(MSO!H209)), """"),
  IFERROR(FILTER(FH!H209, LEN(FH!H209)), """"),
  IFERROR(FILTER(MGOLF!H209, LEN(MGOLF!H209)), """"),
  IFERROR(FI"&amp;"LTER(Football!H209, LEN(Football!H209)), """"),
  IFERROR(FILTER(WVB!H209, LEN(WVB!H209)), """"),
  IFERROR(FILTER(XC!H209, LEN(XC!H209)), """"),
  IFERROR(FILTER(SWIMMING!H209, LEN(SWIMMING!H209)), """"),
  IFERROR(FILTER(WTEN!H209, LEN(WTEN!H209)), """""&amp;"),
  IFERROR(FILTER(TF!H209, LEN(TF!H209)), """"),
  IFERROR(FILTER(WGOLF!H209, LEN(WGOLF!H209)), """"),
  IFERROR(FILTER(WBB!H209, LEN(WBB!H209)), """"),
  IFERROR(FILTER(MBB!H209, LEN(MBB!H209)), """"),
  IFERROR(FILTER(WLAX!H209, LEN(WLAX!H209)), """")"&amp;",
  IFERROR(FILTER(MLAX!H209, LEN(MLAX!H209)), """"),
  IFERROR(FILTER(SOFT!H209, LEN(SOFT!H209)), """"),
  IFERROR(FILTER(BASE!H209, LEN(BASE!H209)), """"),
  IFERROR(FILTER(ESPORTS!H209, LEN(ESPORTS!H209)), """")
)
"),"Away")</f>
        <v>Away</v>
      </c>
      <c r="I209" s="11" t="str">
        <f>IFERROR(__xludf.DUMMYFUNCTION("TEXTJOIN(
  CHAR(10) &amp; CHAR(10),
  TRUE,
  IFERROR(ARRAYFORMULA(TEXT(FILTER(WSO!F209, LEN(WSO!F209)), ""h:mm AM/PM"")), """"),
  IFERROR(ARRAYFORMULA(TEXT(FILTER(MSO!F209, LEN(MSO!F209)), ""h:mm AM/PM"")), """"),
  IFERROR(ARRAYFORMULA(TEXT(FILTER(FH!F209"&amp;", LEN(FH!F209)), ""h:mm AM/PM"")), """"),
  IFERROR(ARRAYFORMULA(TEXT(FILTER(MGOLF!F209, LEN(MGOLF!F209)), ""h:mm AM/PM"")), """"),
  IFERROR(ARRAYFORMULA(TEXT(FILTER(Football!F209, LEN(Football!F209)), ""h:mm AM/PM"")), """"),
  IFERROR(ARRAYFORMULA(TEXT"&amp;"(FILTER(WVB!F209, LEN(WVB!F209)), ""h:mm AM/PM"")), """"),
  IFERROR(ARRAYFORMULA(TEXT(FILTER(XC!F209, LEN(XC!F209)), ""h:mm AM/PM"")), """"),
  IFERROR(ARRAYFORMULA(TEXT(FILTER(SWIMMING!F209, LEN(SWIMMING!F209)), ""h:mm AM/PM"")), """"),
  IFERROR(ARRAYF"&amp;"ORMULA(TEXT(FILTER(WTEN!F209, LEN(WTEN!F209)), ""h:mm AM/PM"")), """"),
  IFERROR(ARRAYFORMULA(TEXT(FILTER(TF!F209, LEN(TF!F209)), ""h:mm AM/PM"")), """"),
  IFERROR(ARRAYFORMULA(TEXT(FILTER(WGOLF!F209, LEN(WGOLF!F209)), ""h:mm AM/PM"")), """"),
  IFERROR"&amp;"(ARRAYFORMULA(TEXT(FILTER(WBB!F209, LEN(WBB!F209)), ""h:mm AM/PM"")), """"),
  IFERROR(ARRAYFORMULA(TEXT(FILTER(MBB!F209, LEN(MBB!F209)), ""h:mm AM/PM"")), """"),
  IFERROR(ARRAYFORMULA(TEXT(FILTER(WLAX!F209, LEN(WLAX!F209)), ""h:mm AM/PM"")), """"),
  IF"&amp;"ERROR(ARRAYFORMULA(TEXT(FILTER(#REF!, LEN(#REF!)), ""h:mm AM/PM"")), """"),
  IFERROR(ARRAYFORMULA(TEXT(FILTER(SOFT!F209, LEN(SOFT!F209)), ""h:mm AM/PM"")), """"),
  IFERROR(ARRAYFORMULA(TEXT(FILTER(BASE!F209, LEN(BASE!F209)), ""h:mm AM/PM"")), """"),
  I"&amp;"FERROR(ARRAYFORMULA(TEXT(FILTER(ESPORTS!F209, LEN(ESPORTS!F209)), ""h:mm AM/PM"")), """")
)
"),"")</f>
        <v/>
      </c>
      <c r="J209" s="12" t="str">
        <f>IFERROR(__xludf.DUMMYFUNCTION("IFERROR(
 TEXTJOIN(
   CHAR(10) &amp; CHAR(10),
   TRUE,
   FILTER(
     FLATTEN({
       WSO!P209;
       MSO!P209;
       FH!P209;
       MGOLF!P209;
       Football!P209;
       WVB!P209;
       XC!P209;
       SWIMMING!P209;
       WTEN!P209;
       TF!P2"&amp;"09;
       WGOLF!P209;
       WBB!P209;
       MBB!P209;
       WLAX!P209;
       MLAX!P209;
       SOFT!P209;
       BASE!P209;
       ESPORTS!P209
     }),
     (FLATTEN({
       WSO!P209;
       MSO!P209;
       FH!P209;
       MGOLF!P209;
       Footb"&amp;"all!P209;
       WVB!P209;
       XC!P209;
       SWIMMING!P209;
       WTEN!P209;
       TF!P209;
       WGOLF!P209;
       WBB!P209;
       MBB!P209;
       WLAX!P209;
       MLAX!P209;
       SOFT!P209;
       BASE!P209;
       ESPORTS!P209
     }) &lt;&gt; "&amp;""""") *
     (FLATTEN({
       WSO!P209;
       MSO!P209;
       FH!P209;
       MGOLF!P209;
       Football!P209;
       WVB!P209;
       XC!P209;
       SWIMMING!P209;
       WTEN!P209;
       TF!P209;
       WGOLF!P209;
       WBB!P209;
       MBB!P209"&amp;";
       WLAX!P209;
       MLAX!P209;
       SOFT!P209;
       BASE!P209;
       ESPORTS!P209
     }) &lt;&gt; ""Status"")
   )
 ),
 """"
)
"),"")</f>
        <v/>
      </c>
    </row>
    <row r="210" ht="22.5" customHeight="1">
      <c r="A210" s="6">
        <v>209.0</v>
      </c>
      <c r="B210" s="11"/>
      <c r="C210" s="7">
        <v>46443.0</v>
      </c>
      <c r="D210" s="8" t="str">
        <f t="shared" si="1"/>
        <v>Thursday</v>
      </c>
      <c r="E210" s="9" t="str">
        <f>TEXTJOIN(
  CHAR(10) &amp; CHAR(10),
  TRUE,
  IFERROR(WSO!E210, ""),
  IFERROR(MSO!E210, ""),
  IFERROR(FH!E210, ""),
  IFERROR(MGOLF!E210, ""),
  IFERROR(Football!E210, ""),
  IFERROR(WVB!E210, ""),
  IFERROR(XC!E210, ""),
  IFERROR(SWIMMING!E210, ""),
  IFERROR(WTEN!E210, ""),
  IFERROR(TF!E210, ""),
  IFERROR(WGOLF!E210, ""),
  IFERROR(WBB!E210, ""),
  IFERROR(MBB!E210, ""),
  IFERROR(WLAX!E210, ""),
  IFERROR(MLAX!E210, ""),
  IFERROR(SOFT!E210, ""),
  IFERROR(BASE!E210, ""),
  IFERROR(ESPORTS!E210, "")
)
</f>
        <v/>
      </c>
      <c r="F210" s="10" t="str">
        <f>IFERROR(__xludf.DUMMYFUNCTION("TEXTJOIN(
  CHAR(10) &amp; CHAR(10),
  TRUE,
  IFERROR(TEXT(FILTER(WSO!F210, LEN(WSO!F210)), ""h:mm AM/PM""), """"),
  IFERROR(TEXT(FILTER(MSO!F210, LEN(MSO!F210)), ""h:mm AM/PM""), """"),
  IFERROR(TEXT(FILTER(FH!F210, LEN(FH!F210)), ""h:mm AM/PM""), """"),
"&amp;"  IFERROR(TEXT(FILTER(MGOLF!F210, LEN(MGOLF!F210)), ""h:mm AM/PM""), """"),
  IFERROR(TEXT(FILTER(Football!F210, LEN(Football!F210)), ""h:mm AM/PM""), """"),
  IFERROR(TEXT(FILTER(WVB!F210, LEN(WVB!F210)), ""h:mm AM/PM""), """"),
  IFERROR(TEXT(FILTER(XC!"&amp;"F210, LEN(XC!F210)), ""h:mm AM/PM""), """"),
  IFERROR(TEXT(FILTER(SWIMMING!F210, LEN(SWIMMING!F210)), ""h:mm AM/PM""), """"),
  IFERROR(TEXT(FILTER(WTEN!F210, LEN(WTEN!F210)), ""h:mm AM/PM""), """"),
  IFERROR(TEXT(FILTER(TF!F210, LEN(TF!F210)), ""h:mm A"&amp;"M/PM""), """"),
  IFERROR(TEXT(FILTER(WGOLF!F210, LEN(WGOLF!F210)), ""h:mm AM/PM""), """"),
  IFERROR(TEXT(FILTER(WBB!F210, LEN(WBB!F210)), ""h:mm AM/PM""), """"),
  IFERROR(TEXT(FILTER(MBB!F210, LEN(MBB!F210)), ""h:mm AM/PM""), """"),
  IFERROR(TEXT(FILT"&amp;"ER(WLAX!F210, LEN(WLAX!F210)), ""h:mm AM/PM""), """"),
  IFERROR(TEXT(FILTER(MLAX!F210, LEN(MLAX!F210)), ""h:mm AM/PM""), """"),
  IFERROR(TEXT(FILTER(SOFT!F210, LEN(SOFT!F210)), ""h:mm AM/PM""), """"),
  IFERROR(TEXT(FILTER(BASE!F210, LEN(BASE!F210)), """&amp;"h:mm AM/PM""), """"),
  IFERROR(TEXT(FILTER(ESPORTS!F210, LEN(ESPORTS!F210)), ""h:mm AM/PM""), """")
)
"),"")</f>
        <v/>
      </c>
      <c r="G210" s="11" t="str">
        <f>IFERROR(__xludf.DUMMYFUNCTION("TEXTJOIN(
  CHAR(10) &amp; CHAR(10),
  TRUE,
  IFERROR(FILTER(WSO!G210, LEN(WSO!G210)), """"),
  IFERROR(FILTER(MSO!G210, LEN(MSO!G210)), """"),
  IFERROR(FILTER(FH!G210, LEN(FH!G210)), """"),
  IFERROR(FILTER(MGOLF!G210, LEN(MGOLF!G210)), """"),
  IFERROR(FI"&amp;"LTER(Football!G210, LEN(Football!G210)), """"),
  IFERROR(FILTER(WVB!G210, LEN(WVB!G210)), """"),
  IFERROR(FILTER(XC!G210, LEN(XC!G210)), """"),
  IFERROR(FILTER(SWIMMING!G210, LEN(SWIMMING!G210)), """"),
  IFERROR(FILTER(WTEN!G210, LEN(WTEN!G210)), """""&amp;"),
  IFERROR(FILTER(TF!G210, LEN(TF!G210)), """"),
  IFERROR(FILTER(WGOLF!G210:G1000, LEN(WGOLF!G210)), """"),
  IFERROR(FILTER(WBB!G210, LEN(WBB!G210)), """"),
  IFERROR(FILTER(MBB!G210, LEN(MBB!G210)), """"),
  IFERROR(FILTER(WLAX!G210, LEN(WLAX!G210)),"&amp;" """"),
  IFERROR(FILTER(MLAX!G210, LEN(MLAX!G210)), """"),
  IFERROR(FILTER(SOFT!G210, LEN(SOFT!G210)), """"),
  IFERROR(FILTER(BASE!G210, LEN(BASE!G210)), """"),
  IFERROR(FILTER(ESPORTS!G210, LEN(ESPORTS!G210)), """")
)
"),"")</f>
        <v/>
      </c>
      <c r="H210" s="11" t="str">
        <f>IFERROR(__xludf.DUMMYFUNCTION("TEXTJOIN(
  CHAR(10) &amp; CHAR(10),
  TRUE,
  IFERROR(FILTER(WSO!H210, LEN(WSO!H210)), """"),
  IFERROR(FILTER(MSO!H210, LEN(MSO!H210)), """"),
  IFERROR(FILTER(FH!H210, LEN(FH!H210)), """"),
  IFERROR(FILTER(MGOLF!H210, LEN(MGOLF!H210)), """"),
  IFERROR(FI"&amp;"LTER(Football!H210, LEN(Football!H210)), """"),
  IFERROR(FILTER(WVB!H210, LEN(WVB!H210)), """"),
  IFERROR(FILTER(XC!H210, LEN(XC!H210)), """"),
  IFERROR(FILTER(SWIMMING!H210, LEN(SWIMMING!H210)), """"),
  IFERROR(FILTER(WTEN!H210, LEN(WTEN!H210)), """""&amp;"),
  IFERROR(FILTER(TF!H210, LEN(TF!H210)), """"),
  IFERROR(FILTER(WGOLF!H210, LEN(WGOLF!H210)), """"),
  IFERROR(FILTER(WBB!H210, LEN(WBB!H210)), """"),
  IFERROR(FILTER(MBB!H210, LEN(MBB!H210)), """"),
  IFERROR(FILTER(WLAX!H210, LEN(WLAX!H210)), """")"&amp;",
  IFERROR(FILTER(MLAX!H210, LEN(MLAX!H210)), """"),
  IFERROR(FILTER(SOFT!H210, LEN(SOFT!H210)), """"),
  IFERROR(FILTER(BASE!H210, LEN(BASE!H210)), """"),
  IFERROR(FILTER(ESPORTS!H210, LEN(ESPORTS!H210)), """")
)
"),"")</f>
        <v/>
      </c>
      <c r="I210" s="11" t="str">
        <f>IFERROR(__xludf.DUMMYFUNCTION("TEXTJOIN(
  CHAR(10) &amp; CHAR(10),
  TRUE,
  IFERROR(ARRAYFORMULA(TEXT(FILTER(WSO!F210, LEN(WSO!F210)), ""h:mm AM/PM"")), """"),
  IFERROR(ARRAYFORMULA(TEXT(FILTER(MSO!F210, LEN(MSO!F210)), ""h:mm AM/PM"")), """"),
  IFERROR(ARRAYFORMULA(TEXT(FILTER(FH!F210"&amp;", LEN(FH!F210)), ""h:mm AM/PM"")), """"),
  IFERROR(ARRAYFORMULA(TEXT(FILTER(MGOLF!F210, LEN(MGOLF!F210)), ""h:mm AM/PM"")), """"),
  IFERROR(ARRAYFORMULA(TEXT(FILTER(Football!F210, LEN(Football!F210)), ""h:mm AM/PM"")), """"),
  IFERROR(ARRAYFORMULA(TEXT"&amp;"(FILTER(WVB!F210, LEN(WVB!F210)), ""h:mm AM/PM"")), """"),
  IFERROR(ARRAYFORMULA(TEXT(FILTER(XC!F210, LEN(XC!F210)), ""h:mm AM/PM"")), """"),
  IFERROR(ARRAYFORMULA(TEXT(FILTER(SWIMMING!F210, LEN(SWIMMING!F210)), ""h:mm AM/PM"")), """"),
  IFERROR(ARRAYF"&amp;"ORMULA(TEXT(FILTER(WTEN!F210, LEN(WTEN!F210)), ""h:mm AM/PM"")), """"),
  IFERROR(ARRAYFORMULA(TEXT(FILTER(TF!F210, LEN(TF!F210)), ""h:mm AM/PM"")), """"),
  IFERROR(ARRAYFORMULA(TEXT(FILTER(WGOLF!F210, LEN(WGOLF!F210)), ""h:mm AM/PM"")), """"),
  IFERROR"&amp;"(ARRAYFORMULA(TEXT(FILTER(WBB!F210, LEN(WBB!F210)), ""h:mm AM/PM"")), """"),
  IFERROR(ARRAYFORMULA(TEXT(FILTER(MBB!F210, LEN(MBB!F210)), ""h:mm AM/PM"")), """"),
  IFERROR(ARRAYFORMULA(TEXT(FILTER(WLAX!F210, LEN(WLAX!F210)), ""h:mm AM/PM"")), """"),
  IF"&amp;"ERROR(ARRAYFORMULA(TEXT(FILTER(MLAX!F210, LEN(MLAX!F210)), ""h:mm AM/PM"")), """"),
  IFERROR(ARRAYFORMULA(TEXT(FILTER(SOFT!F210, LEN(SOFT!F210)), ""h:mm AM/PM"")), """"),
  IFERROR(ARRAYFORMULA(TEXT(FILTER(BASE!F210, LEN(BASE!F210)), ""h:mm AM/PM"")), """&amp;"""),
  IFERROR(ARRAYFORMULA(TEXT(FILTER(ESPORTS!F210, LEN(ESPORTS!F210)), ""h:mm AM/PM"")), """")
)
"),"")</f>
        <v/>
      </c>
      <c r="J210" s="12" t="str">
        <f>IFERROR(__xludf.DUMMYFUNCTION("IFERROR(
 TEXTJOIN(
   CHAR(10) &amp; CHAR(10),
   TRUE,
   FILTER(
     FLATTEN({
       WSO!P210;
       MSO!P210;
       FH!P210;
       MGOLF!P210;
       Football!P210;
       WVB!P210;
       XC!P210;
       SWIMMING!P210;
       WTEN!P210;
       TF!P2"&amp;"10;
       WGOLF!P210;
       WBB!P210;
       MBB!P210;
       WLAX!P210;
       MLAX!P210;
       SOFT!P210;
       BASE!P210;
       ESPORTS!P210
     }),
     (FLATTEN({
       WSO!P210;
       MSO!P210;
       FH!P210;
       MGOLF!P210;
       Footb"&amp;"all!P210;
       WVB!P210;
       XC!P210;
       SWIMMING!P210;
       WTEN!P210;
       TF!P210;
       WGOLF!P210;
       WBB!P210;
       MBB!P210;
       WLAX!P210;
       MLAX!P210;
       SOFT!P210;
       BASE!P210;
       ESPORTS!P210
     }) &lt;&gt; "&amp;""""") *
     (FLATTEN({
       WSO!P210;
       MSO!P210;
       FH!P210;
       MGOLF!P210;
       Football!P210;
       WVB!P210;
       XC!P210;
       SWIMMING!P210;
       WTEN!P210;
       TF!P210;
       WGOLF!P210;
       WBB!P210;
       MBB!P210"&amp;";
       WLAX!P210;
       MLAX!P210;
       SOFT!P210;
       BASE!P210;
       ESPORTS!P210
     }) &lt;&gt; ""Status"")
   )
 ),
 """"
)
"),"")</f>
        <v/>
      </c>
    </row>
    <row r="211" ht="22.5" customHeight="1">
      <c r="A211" s="6">
        <v>210.0</v>
      </c>
      <c r="B211" s="11"/>
      <c r="C211" s="7">
        <v>46444.0</v>
      </c>
      <c r="D211" s="8" t="str">
        <f t="shared" si="1"/>
        <v>Friday</v>
      </c>
      <c r="E211" s="9" t="str">
        <f>TEXTJOIN(
  CHAR(10) &amp; CHAR(10),
  TRUE,
  IFERROR(WSO!E211, ""),
  IFERROR(MSO!E211, ""),
  IFERROR(FH!E211, ""),
  IFERROR(MGOLF!E211, ""),
  IFERROR(Football!E211, ""),
  IFERROR(WVB!E211, ""),
  IFERROR(XC!E211, ""),
  IFERROR(SWIMMING!E211, ""),
  IFERROR(WTEN!E211, ""),
  IFERROR(TF!E211, ""),
  IFERROR(WGOLF!E211, ""),
  IFERROR(WBB!E211, ""),
  IFERROR(MBB!E211, ""),
  IFERROR(WLAX!E211, ""),
  IFERROR(MLAX!E211, ""),
  IFERROR(SOFT!E211, ""),
  IFERROR(BASE!E211, ""),
  IFERROR(ESPORTS!E211, "")
)
</f>
        <v/>
      </c>
      <c r="F211" s="10" t="str">
        <f>IFERROR(__xludf.DUMMYFUNCTION("TEXTJOIN(
  CHAR(10) &amp; CHAR(10),
  TRUE,
  IFERROR(TEXT(FILTER(WSO!F211, LEN(WSO!F211)), ""h:mm AM/PM""), """"),
  IFERROR(TEXT(FILTER(MSO!F211, LEN(MSO!F211)), ""h:mm AM/PM""), """"),
  IFERROR(TEXT(FILTER(FH!F211, LEN(FH!F211)), ""h:mm AM/PM""), """"),
"&amp;"  IFERROR(TEXT(FILTER(MGOLF!F211, LEN(MGOLF!F211)), ""h:mm AM/PM""), """"),
  IFERROR(TEXT(FILTER(Football!F211, LEN(Football!F211)), ""h:mm AM/PM""), """"),
  IFERROR(TEXT(FILTER(WVB!F211, LEN(WVB!F211)), ""h:mm AM/PM""), """"),
  IFERROR(TEXT(FILTER(XC!"&amp;"F211, LEN(XC!F211)), ""h:mm AM/PM""), """"),
  IFERROR(TEXT(FILTER(SWIMMING!F211, LEN(SWIMMING!F211)), ""h:mm AM/PM""), """"),
  IFERROR(TEXT(FILTER(WTEN!F211, LEN(WTEN!F211)), ""h:mm AM/PM""), """"),
  IFERROR(TEXT(FILTER(TF!F211, LEN(TF!F211)), ""h:mm A"&amp;"M/PM""), """"),
  IFERROR(TEXT(FILTER(WGOLF!F211, LEN(WGOLF!F211)), ""h:mm AM/PM""), """"),
  IFERROR(TEXT(FILTER(WBB!F211, LEN(WBB!F211)), ""h:mm AM/PM""), """"),
  IFERROR(TEXT(FILTER(MBB!F211, LEN(MBB!F211)), ""h:mm AM/PM""), """"),
  IFERROR(TEXT(FILT"&amp;"ER(WLAX!F211, LEN(WLAX!F211)), ""h:mm AM/PM""), """"),
  IFERROR(TEXT(FILTER(MLAX!F211, LEN(MLAX!F211)), ""h:mm AM/PM""), """"),
  IFERROR(TEXT(FILTER(SOFT!F211, LEN(SOFT!F211)), ""h:mm AM/PM""), """"),
  IFERROR(TEXT(FILTER(BASE!F211, LEN(BASE!F211)), """&amp;"h:mm AM/PM""), """"),
  IFERROR(TEXT(FILTER(ESPORTS!F211, LEN(ESPORTS!F211)), ""h:mm AM/PM""), """")
)
"),"")</f>
        <v/>
      </c>
      <c r="G211" s="11" t="str">
        <f>IFERROR(__xludf.DUMMYFUNCTION("TEXTJOIN(
  CHAR(10) &amp; CHAR(10),
  TRUE,
  IFERROR(FILTER(WSO!G211, LEN(WSO!G211)), """"),
  IFERROR(FILTER(MSO!G211, LEN(MSO!G211)), """"),
  IFERROR(FILTER(FH!G211, LEN(FH!G211)), """"),
  IFERROR(FILTER(MGOLF!G211, LEN(MGOLF!G211)), """"),
  IFERROR(FI"&amp;"LTER(Football!G211, LEN(Football!G211)), """"),
  IFERROR(FILTER(WVB!G211, LEN(WVB!G211)), """"),
  IFERROR(FILTER(XC!G211, LEN(XC!G211)), """"),
  IFERROR(FILTER(SWIMMING!G211, LEN(SWIMMING!G211)), """"),
  IFERROR(FILTER(WTEN!G211, LEN(WTEN!G211)), """""&amp;"),
  IFERROR(FILTER(TF!G211, LEN(TF!G211)), """"),
  IFERROR(FILTER(WGOLF!G211:G1000, LEN(WGOLF!G211)), """"),
  IFERROR(FILTER(WBB!G211, LEN(WBB!G211)), """"),
  IFERROR(FILTER(MBB!G211, LEN(MBB!G211)), """"),
  IFERROR(FILTER(WLAX!G211, LEN(WLAX!G211)),"&amp;" """"),
  IFERROR(FILTER(MLAX!G211, LEN(MLAX!G211)), """"),
  IFERROR(FILTER(SOFT!G211, LEN(SOFT!G211)), """"),
  IFERROR(FILTER(BASE!G211, LEN(BASE!G211)), """"),
  IFERROR(FILTER(ESPORTS!G211, LEN(ESPORTS!G211)), """")
)
"),"")</f>
        <v/>
      </c>
      <c r="H211" s="11" t="str">
        <f>IFERROR(__xludf.DUMMYFUNCTION("TEXTJOIN(
  CHAR(10) &amp; CHAR(10),
  TRUE,
  IFERROR(FILTER(WSO!H211, LEN(WSO!H211)), """"),
  IFERROR(FILTER(MSO!H211, LEN(MSO!H211)), """"),
  IFERROR(FILTER(FH!H211, LEN(FH!H211)), """"),
  IFERROR(FILTER(MGOLF!H211, LEN(MGOLF!H211)), """"),
  IFERROR(FI"&amp;"LTER(Football!H211, LEN(Football!H211)), """"),
  IFERROR(FILTER(WVB!H211, LEN(WVB!H211)), """"),
  IFERROR(FILTER(XC!H211, LEN(XC!H211)), """"),
  IFERROR(FILTER(SWIMMING!H211, LEN(SWIMMING!H211)), """"),
  IFERROR(FILTER(WTEN!H211, LEN(WTEN!H211)), """""&amp;"),
  IFERROR(FILTER(TF!H211, LEN(TF!H211)), """"),
  IFERROR(FILTER(WGOLF!H211, LEN(WGOLF!H211)), """"),
  IFERROR(FILTER(WBB!H211, LEN(WBB!H211)), """"),
  IFERROR(FILTER(MBB!H211, LEN(MBB!H211)), """"),
  IFERROR(FILTER(WLAX!H211, LEN(WLAX!H211)), """")"&amp;",
  IFERROR(FILTER(MLAX!H211, LEN(MLAX!H211)), """"),
  IFERROR(FILTER(SOFT!H211, LEN(SOFT!H211)), """"),
  IFERROR(FILTER(BASE!H211, LEN(BASE!H211)), """"),
  IFERROR(FILTER(ESPORTS!H211, LEN(ESPORTS!H211)), """")
)
"),"")</f>
        <v/>
      </c>
      <c r="I211" s="11" t="str">
        <f>IFERROR(__xludf.DUMMYFUNCTION("TEXTJOIN(
  CHAR(10) &amp; CHAR(10),
  TRUE,
  IFERROR(ARRAYFORMULA(TEXT(FILTER(WSO!F211, LEN(WSO!F211)), ""h:mm AM/PM"")), """"),
  IFERROR(ARRAYFORMULA(TEXT(FILTER(MSO!F211, LEN(MSO!F211)), ""h:mm AM/PM"")), """"),
  IFERROR(ARRAYFORMULA(TEXT(FILTER(FH!F211"&amp;", LEN(FH!F211)), ""h:mm AM/PM"")), """"),
  IFERROR(ARRAYFORMULA(TEXT(FILTER(MGOLF!F211, LEN(MGOLF!F211)), ""h:mm AM/PM"")), """"),
  IFERROR(ARRAYFORMULA(TEXT(FILTER(Football!F211, LEN(Football!F211)), ""h:mm AM/PM"")), """"),
  IFERROR(ARRAYFORMULA(TEXT"&amp;"(FILTER(WVB!F211, LEN(WVB!F211)), ""h:mm AM/PM"")), """"),
  IFERROR(ARRAYFORMULA(TEXT(FILTER(XC!F211, LEN(XC!F211)), ""h:mm AM/PM"")), """"),
  IFERROR(ARRAYFORMULA(TEXT(FILTER(SWIMMING!F211, LEN(SWIMMING!F211)), ""h:mm AM/PM"")), """"),
  IFERROR(ARRAYF"&amp;"ORMULA(TEXT(FILTER(WTEN!F211, LEN(WTEN!F211)), ""h:mm AM/PM"")), """"),
  IFERROR(ARRAYFORMULA(TEXT(FILTER(TF!F211, LEN(TF!F211)), ""h:mm AM/PM"")), """"),
  IFERROR(ARRAYFORMULA(TEXT(FILTER(WGOLF!F211, LEN(WGOLF!F211)), ""h:mm AM/PM"")), """"),
  IFERROR"&amp;"(ARRAYFORMULA(TEXT(FILTER(WBB!F211, LEN(WBB!F211)), ""h:mm AM/PM"")), """"),
  IFERROR(ARRAYFORMULA(TEXT(FILTER(MBB!F211, LEN(MBB!F211)), ""h:mm AM/PM"")), """"),
  IFERROR(ARRAYFORMULA(TEXT(FILTER(WLAX!F211, LEN(WLAX!F211)), ""h:mm AM/PM"")), """"),
  IF"&amp;"ERROR(ARRAYFORMULA(TEXT(FILTER(MLAX!F211, LEN(MLAX!F211)), ""h:mm AM/PM"")), """"),
  IFERROR(ARRAYFORMULA(TEXT(FILTER(SOFT!F211, LEN(SOFT!F211)), ""h:mm AM/PM"")), """"),
  IFERROR(ARRAYFORMULA(TEXT(FILTER(BASE!F211, LEN(BASE!F211)), ""h:mm AM/PM"")), """&amp;"""),
  IFERROR(ARRAYFORMULA(TEXT(FILTER(ESPORTS!F211, LEN(ESPORTS!F211)), ""h:mm AM/PM"")), """")
)
"),"")</f>
        <v/>
      </c>
      <c r="J211" s="12" t="str">
        <f>IFERROR(__xludf.DUMMYFUNCTION("IFERROR(
 TEXTJOIN(
   CHAR(10) &amp; CHAR(10),
   TRUE,
   FILTER(
     FLATTEN({
       WSO!P211;
       MSO!P211;
       FH!P211;
       MGOLF!P211;
       Football!P211;
       WVB!P211;
       XC!P211;
       SWIMMING!P211;
       WTEN!P211;
       TF!P2"&amp;"11;
       WGOLF!P211;
       WBB!P211;
       MBB!P211;
       WLAX!P211;
       MLAX!P211;
       SOFT!P211;
       BASE!P211;
       ESPORTS!P211
     }),
     (FLATTEN({
       WSO!P211;
       MSO!P211;
       FH!P211;
       MGOLF!P211;
       Footb"&amp;"all!P211;
       WVB!P211;
       XC!P211;
       SWIMMING!P211;
       WTEN!P211;
       TF!P211;
       WGOLF!P211;
       WBB!P211;
       MBB!P211;
       WLAX!P211;
       MLAX!P211;
       SOFT!P211;
       BASE!P211;
       ESPORTS!P211
     }) &lt;&gt; "&amp;""""") *
     (FLATTEN({
       WSO!P211;
       MSO!P211;
       FH!P211;
       MGOLF!P211;
       Football!P211;
       WVB!P211;
       XC!P211;
       SWIMMING!P211;
       WTEN!P211;
       TF!P211;
       WGOLF!P211;
       WBB!P211;
       MBB!P211"&amp;";
       WLAX!P211;
       MLAX!P211;
       SOFT!P211;
       BASE!P211;
       ESPORTS!P211
     }) &lt;&gt; ""Status"")
   )
 ),
 """"
)
"),"")</f>
        <v/>
      </c>
    </row>
    <row r="212" ht="22.5" customHeight="1">
      <c r="A212" s="6">
        <v>211.0</v>
      </c>
      <c r="B212" s="11"/>
      <c r="C212" s="7">
        <v>46445.0</v>
      </c>
      <c r="D212" s="8" t="str">
        <f t="shared" si="1"/>
        <v>Saturday</v>
      </c>
      <c r="E212" s="9" t="str">
        <f>TEXTJOIN(
  CHAR(10) &amp; CHAR(10),
  TRUE,
  IFERROR(WSO!E212, ""),
  IFERROR(MSO!E212, ""),
  IFERROR(FH!E212, ""),
  IFERROR(MGOLF!E212, ""),
  IFERROR(Football!E212, ""),
  IFERROR(WVB!E212, ""),
  IFERROR(XC!E212, ""),
  IFERROR(SWIMMING!E212, ""),
  IFERROR(WTEN!E212, ""),
  IFERROR(TF!E212, ""),
  IFERROR(WGOLF!E212, ""),
  IFERROR(WBB!E212, ""),
  IFERROR(MBB!E212, ""),
  IFERROR(WLAX!E212, ""),
  IFERROR(MLAX!E212, ""),
  IFERROR(SOFT!E212, ""),
  IFERROR(BASE!E212, ""),
  IFERROR(ESPORTS!E212, "")
)
</f>
        <v>MLAX</v>
      </c>
      <c r="F212" s="10" t="str">
        <f>IFERROR(__xludf.DUMMYFUNCTION("TEXTJOIN(
  CHAR(10) &amp; CHAR(10),
  TRUE,
  IFERROR(TEXT(FILTER(WSO!F212, LEN(WSO!F212)), ""h:mm AM/PM""), """"),
  IFERROR(TEXT(FILTER(MSO!F212, LEN(MSO!F212)), ""h:mm AM/PM""), """"),
  IFERROR(TEXT(FILTER(FH!F212, LEN(FH!F212)), ""h:mm AM/PM""), """"),
"&amp;"  IFERROR(TEXT(FILTER(MGOLF!F212, LEN(MGOLF!F212)), ""h:mm AM/PM""), """"),
  IFERROR(TEXT(FILTER(Football!F212, LEN(Football!F212)), ""h:mm AM/PM""), """"),
  IFERROR(TEXT(FILTER(WVB!F212, LEN(WVB!F212)), ""h:mm AM/PM""), """"),
  IFERROR(TEXT(FILTER(XC!"&amp;"F212, LEN(XC!F212)), ""h:mm AM/PM""), """"),
  IFERROR(TEXT(FILTER(SWIMMING!F212, LEN(SWIMMING!F212)), ""h:mm AM/PM""), """"),
  IFERROR(TEXT(FILTER(WTEN!F212, LEN(WTEN!F212)), ""h:mm AM/PM""), """"),
  IFERROR(TEXT(FILTER(TF!F212, LEN(TF!F212)), ""h:mm A"&amp;"M/PM""), """"),
  IFERROR(TEXT(FILTER(WGOLF!F212, LEN(WGOLF!F212)), ""h:mm AM/PM""), """"),
  IFERROR(TEXT(FILTER(WBB!F212, LEN(WBB!F212)), ""h:mm AM/PM""), """"),
  IFERROR(TEXT(FILTER(MBB!F212, LEN(MBB!F212)), ""h:mm AM/PM""), """"),
  IFERROR(TEXT(FILT"&amp;"ER(WLAX!F212, LEN(WLAX!F212)), ""h:mm AM/PM""), """"),
  IFERROR(TEXT(FILTER(#REF!, LEN(#REF!)), ""h:mm AM/PM""), """"),
  IFERROR(TEXT(FILTER(SOFT!F212, LEN(SOFT!F212)), ""h:mm AM/PM""), """"),
  IFERROR(TEXT(FILTER(BASE!F212, LEN(BASE!F212)), ""h:mm AM/"&amp;"PM""), """"),
  IFERROR(TEXT(FILTER(ESPORTS!F212, LEN(ESPORTS!F212)), ""h:mm AM/PM""), """")
)
"),"")</f>
        <v/>
      </c>
      <c r="G212" s="11" t="str">
        <f>IFERROR(__xludf.DUMMYFUNCTION("TEXTJOIN(
  CHAR(10) &amp; CHAR(10),
  TRUE,
  IFERROR(FILTER(WSO!G212, LEN(WSO!G212)), """"),
  IFERROR(FILTER(MSO!G212, LEN(MSO!G212)), """"),
  IFERROR(FILTER(FH!G212, LEN(FH!G212)), """"),
  IFERROR(FILTER(MGOLF!G212, LEN(MGOLF!G212)), """"),
  IFERROR(FI"&amp;"LTER(Football!G212, LEN(Football!G212)), """"),
  IFERROR(FILTER(WVB!G212, LEN(WVB!G212)), """"),
  IFERROR(FILTER(XC!G212, LEN(XC!G212)), """"),
  IFERROR(FILTER(SWIMMING!G212, LEN(SWIMMING!G212)), """"),
  IFERROR(FILTER(WTEN!G212, LEN(WTEN!G212)), """""&amp;"),
  IFERROR(FILTER(TF!G212, LEN(TF!G212)), """"),
  IFERROR(FILTER(WGOLF!G212:G1000, LEN(WGOLF!G212)), """"),
  IFERROR(FILTER(WBB!G212, LEN(WBB!G212)), """"),
  IFERROR(FILTER(MBB!G212, LEN(MBB!G212)), """"),
  IFERROR(FILTER(WLAX!G212, LEN(WLAX!G212)),"&amp;" """"),
  IFERROR(FILTER(#REF!, LEN(#REF!)), """"),
  IFERROR(FILTER(SOFT!G212, LEN(SOFT!G212)), """"),
  IFERROR(FILTER(BASE!G212, LEN(BASE!G212)), """"),
  IFERROR(FILTER(ESPORTS!G212, LEN(ESPORTS!G212)), """")
)
"),"")</f>
        <v/>
      </c>
      <c r="H212" s="11" t="str">
        <f>IFERROR(__xludf.DUMMYFUNCTION("TEXTJOIN(
  CHAR(10) &amp; CHAR(10),
  TRUE,
  IFERROR(FILTER(WSO!H212, LEN(WSO!H212)), """"),
  IFERROR(FILTER(MSO!H212, LEN(MSO!H212)), """"),
  IFERROR(FILTER(FH!H212, LEN(FH!H212)), """"),
  IFERROR(FILTER(MGOLF!H212, LEN(MGOLF!H212)), """"),
  IFERROR(FI"&amp;"LTER(Football!H212, LEN(Football!H212)), """"),
  IFERROR(FILTER(WVB!H212, LEN(WVB!H212)), """"),
  IFERROR(FILTER(XC!H212, LEN(XC!H212)), """"),
  IFERROR(FILTER(SWIMMING!H212, LEN(SWIMMING!H212)), """"),
  IFERROR(FILTER(WTEN!H212, LEN(WTEN!H212)), """""&amp;"),
  IFERROR(FILTER(TF!H212, LEN(TF!H212)), """"),
  IFERROR(FILTER(WGOLF!H212, LEN(WGOLF!H212)), """"),
  IFERROR(FILTER(WBB!H212, LEN(WBB!H212)), """"),
  IFERROR(FILTER(MBB!H212, LEN(MBB!H212)), """"),
  IFERROR(FILTER(WLAX!H212, LEN(WLAX!H212)), """")"&amp;",
  IFERROR(FILTER(MLAX!H212, LEN(MLAX!H212)), """"),
  IFERROR(FILTER(SOFT!H212, LEN(SOFT!H212)), """"),
  IFERROR(FILTER(BASE!H212, LEN(BASE!H212)), """"),
  IFERROR(FILTER(ESPORTS!H212, LEN(ESPORTS!H212)), """")
)
"),"Away")</f>
        <v>Away</v>
      </c>
      <c r="I212" s="11" t="str">
        <f>IFERROR(__xludf.DUMMYFUNCTION("TEXTJOIN(
  CHAR(10) &amp; CHAR(10),
  TRUE,
  IFERROR(ARRAYFORMULA(TEXT(FILTER(WSO!F212, LEN(WSO!F212)), ""h:mm AM/PM"")), """"),
  IFERROR(ARRAYFORMULA(TEXT(FILTER(MSO!F212, LEN(MSO!F212)), ""h:mm AM/PM"")), """"),
  IFERROR(ARRAYFORMULA(TEXT(FILTER(FH!F212"&amp;", LEN(FH!F212)), ""h:mm AM/PM"")), """"),
  IFERROR(ARRAYFORMULA(TEXT(FILTER(MGOLF!F212, LEN(MGOLF!F212)), ""h:mm AM/PM"")), """"),
  IFERROR(ARRAYFORMULA(TEXT(FILTER(Football!F212, LEN(Football!F212)), ""h:mm AM/PM"")), """"),
  IFERROR(ARRAYFORMULA(TEXT"&amp;"(FILTER(WVB!F212, LEN(WVB!F212)), ""h:mm AM/PM"")), """"),
  IFERROR(ARRAYFORMULA(TEXT(FILTER(XC!F212, LEN(XC!F212)), ""h:mm AM/PM"")), """"),
  IFERROR(ARRAYFORMULA(TEXT(FILTER(SWIMMING!F212, LEN(SWIMMING!F212)), ""h:mm AM/PM"")), """"),
  IFERROR(ARRAYF"&amp;"ORMULA(TEXT(FILTER(WTEN!F212, LEN(WTEN!F212)), ""h:mm AM/PM"")), """"),
  IFERROR(ARRAYFORMULA(TEXT(FILTER(TF!F212, LEN(TF!F212)), ""h:mm AM/PM"")), """"),
  IFERROR(ARRAYFORMULA(TEXT(FILTER(WGOLF!F212, LEN(WGOLF!F212)), ""h:mm AM/PM"")), """"),
  IFERROR"&amp;"(ARRAYFORMULA(TEXT(FILTER(WBB!F212, LEN(WBB!F212)), ""h:mm AM/PM"")), """"),
  IFERROR(ARRAYFORMULA(TEXT(FILTER(MBB!F212, LEN(MBB!F212)), ""h:mm AM/PM"")), """"),
  IFERROR(ARRAYFORMULA(TEXT(FILTER(WLAX!F212, LEN(WLAX!F212)), ""h:mm AM/PM"")), """"),
  IF"&amp;"ERROR(ARRAYFORMULA(TEXT(FILTER(#REF!, LEN(#REF!)), ""h:mm AM/PM"")), """"),
  IFERROR(ARRAYFORMULA(TEXT(FILTER(SOFT!F212, LEN(SOFT!F212)), ""h:mm AM/PM"")), """"),
  IFERROR(ARRAYFORMULA(TEXT(FILTER(BASE!F212, LEN(BASE!F212)), ""h:mm AM/PM"")), """"),
  I"&amp;"FERROR(ARRAYFORMULA(TEXT(FILTER(ESPORTS!F212, LEN(ESPORTS!F212)), ""h:mm AM/PM"")), """")
)
"),"")</f>
        <v/>
      </c>
      <c r="J212" s="12" t="str">
        <f>IFERROR(__xludf.DUMMYFUNCTION("IFERROR(
 TEXTJOIN(
   CHAR(10) &amp; CHAR(10),
   TRUE,
   FILTER(
     FLATTEN({
       WSO!P212;
       MSO!P212;
       FH!P212;
       MGOLF!P212;
       Football!P212;
       WVB!P212;
       XC!P212;
       SWIMMING!P212;
       WTEN!P212;
       TF!P2"&amp;"12;
       WGOLF!P212;
       WBB!P212;
       MBB!P212;
       WLAX!P212;
       MLAX!P212;
       SOFT!P212;
       BASE!P212;
       ESPORTS!P212
     }),
     (FLATTEN({
       WSO!P212;
       MSO!P212;
       FH!P212;
       MGOLF!P212;
       Footb"&amp;"all!P212;
       WVB!P212;
       XC!P212;
       SWIMMING!P212;
       WTEN!P212;
       TF!P212;
       WGOLF!P212;
       WBB!P212;
       MBB!P212;
       WLAX!P212;
       MLAX!P212;
       SOFT!P212;
       BASE!P212;
       ESPORTS!P212
     }) &lt;&gt; "&amp;""""") *
     (FLATTEN({
       WSO!P212;
       MSO!P212;
       FH!P212;
       MGOLF!P212;
       Football!P212;
       WVB!P212;
       XC!P212;
       SWIMMING!P212;
       WTEN!P212;
       TF!P212;
       WGOLF!P212;
       WBB!P212;
       MBB!P212"&amp;";
       WLAX!P212;
       MLAX!P212;
       SOFT!P212;
       BASE!P212;
       ESPORTS!P212
     }) &lt;&gt; ""Status"")
   )
 ),
 """"
)
"),"")</f>
        <v/>
      </c>
    </row>
    <row r="213" ht="22.5" customHeight="1">
      <c r="A213" s="6">
        <v>212.0</v>
      </c>
      <c r="B213" s="11"/>
      <c r="C213" s="7">
        <v>46446.0</v>
      </c>
      <c r="D213" s="8" t="str">
        <f t="shared" si="1"/>
        <v>Sunday</v>
      </c>
      <c r="E213" s="9" t="str">
        <f>TEXTJOIN(
  CHAR(10) &amp; CHAR(10),
  TRUE,
  IFERROR(WSO!E213, ""),
  IFERROR(MSO!E213, ""),
  IFERROR(FH!E213, ""),
  IFERROR(MGOLF!E213, ""),
  IFERROR(Football!E213, ""),
  IFERROR(WVB!E213, ""),
  IFERROR(XC!E213, ""),
  IFERROR(SWIMMING!E213, ""),
  IFERROR(WTEN!E213, ""),
  IFERROR(TF!E213, ""),
  IFERROR(WGOLF!E213, ""),
  IFERROR(WBB!E213, ""),
  IFERROR(MBB!E213, ""),
  IFERROR(WLAX!E213, ""),
  IFERROR(MLAX!E213, ""),
  IFERROR(SOFT!E213, ""),
  IFERROR(BASE!E213, ""),
  IFERROR(ESPORTS!E213, "")
)
</f>
        <v/>
      </c>
      <c r="F213" s="10" t="str">
        <f>IFERROR(__xludf.DUMMYFUNCTION("TEXTJOIN(
  CHAR(10) &amp; CHAR(10),
  TRUE,
  IFERROR(TEXT(FILTER(WSO!F213, LEN(WSO!F213)), ""h:mm AM/PM""), """"),
  IFERROR(TEXT(FILTER(MSO!F213, LEN(MSO!F213)), ""h:mm AM/PM""), """"),
  IFERROR(TEXT(FILTER(FH!F213, LEN(FH!F213)), ""h:mm AM/PM""), """"),
"&amp;"  IFERROR(TEXT(FILTER(MGOLF!F213, LEN(MGOLF!F213)), ""h:mm AM/PM""), """"),
  IFERROR(TEXT(FILTER(Football!F213, LEN(Football!F213)), ""h:mm AM/PM""), """"),
  IFERROR(TEXT(FILTER(WVB!F213, LEN(WVB!F213)), ""h:mm AM/PM""), """"),
  IFERROR(TEXT(FILTER(XC!"&amp;"F213, LEN(XC!F213)), ""h:mm AM/PM""), """"),
  IFERROR(TEXT(FILTER(SWIMMING!F213, LEN(SWIMMING!F213)), ""h:mm AM/PM""), """"),
  IFERROR(TEXT(FILTER(WTEN!F213, LEN(WTEN!F213)), ""h:mm AM/PM""), """"),
  IFERROR(TEXT(FILTER(TF!F213, LEN(TF!F213)), ""h:mm A"&amp;"M/PM""), """"),
  IFERROR(TEXT(FILTER(WGOLF!F213, LEN(WGOLF!F213)), ""h:mm AM/PM""), """"),
  IFERROR(TEXT(FILTER(WBB!F213, LEN(WBB!F213)), ""h:mm AM/PM""), """"),
  IFERROR(TEXT(FILTER(MBB!F213, LEN(MBB!F213)), ""h:mm AM/PM""), """"),
  IFERROR(TEXT(FILT"&amp;"ER(WLAX!F213, LEN(WLAX!F213)), ""h:mm AM/PM""), """"),
  IFERROR(TEXT(FILTER(MLAX!F213, LEN(MLAX!F213)), ""h:mm AM/PM""), """"),
  IFERROR(TEXT(FILTER(SOFT!F213, LEN(SOFT!F213)), ""h:mm AM/PM""), """"),
  IFERROR(TEXT(FILTER(BASE!F213, LEN(BASE!F213)), """&amp;"h:mm AM/PM""), """"),
  IFERROR(TEXT(FILTER(ESPORTS!F213, LEN(ESPORTS!F213)), ""h:mm AM/PM""), """")
)
"),"")</f>
        <v/>
      </c>
      <c r="G213" s="11" t="str">
        <f>IFERROR(__xludf.DUMMYFUNCTION("TEXTJOIN(
  CHAR(10) &amp; CHAR(10),
  TRUE,
  IFERROR(FILTER(WSO!G213, LEN(WSO!G213)), """"),
  IFERROR(FILTER(MSO!G213, LEN(MSO!G213)), """"),
  IFERROR(FILTER(FH!G213, LEN(FH!G213)), """"),
  IFERROR(FILTER(MGOLF!G213, LEN(MGOLF!G213)), """"),
  IFERROR(FI"&amp;"LTER(Football!G213, LEN(Football!G213)), """"),
  IFERROR(FILTER(WVB!G213, LEN(WVB!G213)), """"),
  IFERROR(FILTER(XC!G213, LEN(XC!G213)), """"),
  IFERROR(FILTER(SWIMMING!G213, LEN(SWIMMING!G213)), """"),
  IFERROR(FILTER(WTEN!G213, LEN(WTEN!G213)), """""&amp;"),
  IFERROR(FILTER(TF!G213, LEN(TF!G213)), """"),
  IFERROR(FILTER(WGOLF!G213:G1000, LEN(WGOLF!G213)), """"),
  IFERROR(FILTER(WBB!G213, LEN(WBB!G213)), """"),
  IFERROR(FILTER(MBB!G213, LEN(MBB!G213)), """"),
  IFERROR(FILTER(WLAX!G213, LEN(WLAX!G213)),"&amp;" """"),
  IFERROR(FILTER(MLAX!G213, LEN(MLAX!G213)), """"),
  IFERROR(FILTER(SOFT!G213, LEN(SOFT!G213)), """"),
  IFERROR(FILTER(BASE!G213, LEN(BASE!G213)), """"),
  IFERROR(FILTER(ESPORTS!G213, LEN(ESPORTS!G213)), """")
)
"),"")</f>
        <v/>
      </c>
      <c r="H213" s="11" t="str">
        <f>IFERROR(__xludf.DUMMYFUNCTION("TEXTJOIN(
  CHAR(10) &amp; CHAR(10),
  TRUE,
  IFERROR(FILTER(WSO!H213, LEN(WSO!H213)), """"),
  IFERROR(FILTER(MSO!H213, LEN(MSO!H213)), """"),
  IFERROR(FILTER(FH!H213, LEN(FH!H213)), """"),
  IFERROR(FILTER(MGOLF!H213, LEN(MGOLF!H213)), """"),
  IFERROR(FI"&amp;"LTER(Football!H213, LEN(Football!H213)), """"),
  IFERROR(FILTER(WVB!H213, LEN(WVB!H213)), """"),
  IFERROR(FILTER(XC!H213, LEN(XC!H213)), """"),
  IFERROR(FILTER(SWIMMING!H213, LEN(SWIMMING!H213)), """"),
  IFERROR(FILTER(WTEN!H213, LEN(WTEN!H213)), """""&amp;"),
  IFERROR(FILTER(TF!H213, LEN(TF!H213)), """"),
  IFERROR(FILTER(WGOLF!H213, LEN(WGOLF!H213)), """"),
  IFERROR(FILTER(WBB!H213, LEN(WBB!H213)), """"),
  IFERROR(FILTER(MBB!H213, LEN(MBB!H213)), """"),
  IFERROR(FILTER(WLAX!H213, LEN(WLAX!H213)), """")"&amp;",
  IFERROR(FILTER(MLAX!H213, LEN(MLAX!H213)), """"),
  IFERROR(FILTER(SOFT!H213, LEN(SOFT!H213)), """"),
  IFERROR(FILTER(BASE!H213, LEN(BASE!H213)), """"),
  IFERROR(FILTER(ESPORTS!H213, LEN(ESPORTS!H213)), """")
)
"),"")</f>
        <v/>
      </c>
      <c r="I213" s="11" t="str">
        <f>IFERROR(__xludf.DUMMYFUNCTION("TEXTJOIN(
  CHAR(10) &amp; CHAR(10),
  TRUE,
  IFERROR(ARRAYFORMULA(TEXT(FILTER(WSO!F213, LEN(WSO!F213)), ""h:mm AM/PM"")), """"),
  IFERROR(ARRAYFORMULA(TEXT(FILTER(MSO!F213, LEN(MSO!F213)), ""h:mm AM/PM"")), """"),
  IFERROR(ARRAYFORMULA(TEXT(FILTER(FH!F213"&amp;", LEN(FH!F213)), ""h:mm AM/PM"")), """"),
  IFERROR(ARRAYFORMULA(TEXT(FILTER(MGOLF!F213, LEN(MGOLF!F213)), ""h:mm AM/PM"")), """"),
  IFERROR(ARRAYFORMULA(TEXT(FILTER(Football!F213, LEN(Football!F213)), ""h:mm AM/PM"")), """"),
  IFERROR(ARRAYFORMULA(TEXT"&amp;"(FILTER(WVB!F213, LEN(WVB!F213)), ""h:mm AM/PM"")), """"),
  IFERROR(ARRAYFORMULA(TEXT(FILTER(XC!F213, LEN(XC!F213)), ""h:mm AM/PM"")), """"),
  IFERROR(ARRAYFORMULA(TEXT(FILTER(SWIMMING!F213, LEN(SWIMMING!F213)), ""h:mm AM/PM"")), """"),
  IFERROR(ARRAYF"&amp;"ORMULA(TEXT(FILTER(WTEN!F213, LEN(WTEN!F213)), ""h:mm AM/PM"")), """"),
  IFERROR(ARRAYFORMULA(TEXT(FILTER(TF!F213, LEN(TF!F213)), ""h:mm AM/PM"")), """"),
  IFERROR(ARRAYFORMULA(TEXT(FILTER(WGOLF!F213, LEN(WGOLF!F213)), ""h:mm AM/PM"")), """"),
  IFERROR"&amp;"(ARRAYFORMULA(TEXT(FILTER(WBB!F213, LEN(WBB!F213)), ""h:mm AM/PM"")), """"),
  IFERROR(ARRAYFORMULA(TEXT(FILTER(MBB!F213, LEN(MBB!F213)), ""h:mm AM/PM"")), """"),
  IFERROR(ARRAYFORMULA(TEXT(FILTER(WLAX!F213, LEN(WLAX!F213)), ""h:mm AM/PM"")), """"),
  IF"&amp;"ERROR(ARRAYFORMULA(TEXT(FILTER(MLAX!F213, LEN(MLAX!F213)), ""h:mm AM/PM"")), """"),
  IFERROR(ARRAYFORMULA(TEXT(FILTER(SOFT!F213, LEN(SOFT!F213)), ""h:mm AM/PM"")), """"),
  IFERROR(ARRAYFORMULA(TEXT(FILTER(BASE!F213, LEN(BASE!F213)), ""h:mm AM/PM"")), """&amp;"""),
  IFERROR(ARRAYFORMULA(TEXT(FILTER(ESPORTS!F213, LEN(ESPORTS!F213)), ""h:mm AM/PM"")), """")
)
"),"")</f>
        <v/>
      </c>
      <c r="J213" s="12" t="str">
        <f>IFERROR(__xludf.DUMMYFUNCTION("IFERROR(
 TEXTJOIN(
   CHAR(10) &amp; CHAR(10),
   TRUE,
   FILTER(
     FLATTEN({
       WSO!P213;
       MSO!P213;
       FH!P213;
       MGOLF!P213;
       Football!P213;
       WVB!P213;
       XC!P213;
       SWIMMING!P213;
       WTEN!P213;
       TF!P2"&amp;"13;
       WGOLF!P213;
       WBB!P213;
       MBB!P213;
       WLAX!P213;
       MLAX!P213;
       SOFT!P213;
       BASE!P213;
       ESPORTS!P213
     }),
     (FLATTEN({
       WSO!P213;
       MSO!P213;
       FH!P213;
       MGOLF!P213;
       Footb"&amp;"all!P213;
       WVB!P213;
       XC!P213;
       SWIMMING!P213;
       WTEN!P213;
       TF!P213;
       WGOLF!P213;
       WBB!P213;
       MBB!P213;
       WLAX!P213;
       MLAX!P213;
       SOFT!P213;
       BASE!P213;
       ESPORTS!P213
     }) &lt;&gt; "&amp;""""") *
     (FLATTEN({
       WSO!P213;
       MSO!P213;
       FH!P213;
       MGOLF!P213;
       Football!P213;
       WVB!P213;
       XC!P213;
       SWIMMING!P213;
       WTEN!P213;
       TF!P213;
       WGOLF!P213;
       WBB!P213;
       MBB!P213"&amp;";
       WLAX!P213;
       MLAX!P213;
       SOFT!P213;
       BASE!P213;
       ESPORTS!P213
     }) &lt;&gt; ""Status"")
   )
 ),
 """"
)
"),"")</f>
        <v/>
      </c>
    </row>
    <row r="214" ht="22.5" customHeight="1">
      <c r="A214" s="6">
        <v>213.0</v>
      </c>
      <c r="B214" s="11"/>
      <c r="C214" s="7">
        <v>46447.0</v>
      </c>
      <c r="D214" s="8" t="str">
        <f t="shared" si="1"/>
        <v>Monday</v>
      </c>
      <c r="E214" s="9" t="str">
        <f>TEXTJOIN(
  CHAR(10) &amp; CHAR(10),
  TRUE,
  IFERROR(WSO!E214, ""),
  IFERROR(MSO!E214, ""),
  IFERROR(FH!E214, ""),
  IFERROR(MGOLF!E214, ""),
  IFERROR(Football!E214, ""),
  IFERROR(WVB!E214, ""),
  IFERROR(XC!E214, ""),
  IFERROR(SWIMMING!E214, ""),
  IFERROR(WTEN!E214, ""),
  IFERROR(TF!E214, ""),
  IFERROR(WGOLF!E214, ""),
  IFERROR(WBB!E214, ""),
  IFERROR(MBB!E214, ""),
  IFERROR(WLAX!E214, ""),
  IFERROR(MLAX!E214, ""),
  IFERROR(SOFT!E214, ""),
  IFERROR(BASE!E214, ""),
  IFERROR(ESPORTS!E214, "")
)
</f>
        <v/>
      </c>
      <c r="F214" s="10" t="str">
        <f>IFERROR(__xludf.DUMMYFUNCTION("TEXTJOIN(
  CHAR(10) &amp; CHAR(10),
  TRUE,
  IFERROR(TEXT(FILTER(WSO!F214, LEN(WSO!F214)), ""h:mm AM/PM""), """"),
  IFERROR(TEXT(FILTER(MSO!F214, LEN(MSO!F214)), ""h:mm AM/PM""), """"),
  IFERROR(TEXT(FILTER(FH!F214, LEN(FH!F214)), ""h:mm AM/PM""), """"),
"&amp;"  IFERROR(TEXT(FILTER(MGOLF!F214, LEN(MGOLF!F214)), ""h:mm AM/PM""), """"),
  IFERROR(TEXT(FILTER(Football!F214, LEN(Football!F214)), ""h:mm AM/PM""), """"),
  IFERROR(TEXT(FILTER(WVB!F214, LEN(WVB!F214)), ""h:mm AM/PM""), """"),
  IFERROR(TEXT(FILTER(XC!"&amp;"F214, LEN(XC!F214)), ""h:mm AM/PM""), """"),
  IFERROR(TEXT(FILTER(SWIMMING!F214, LEN(SWIMMING!F214)), ""h:mm AM/PM""), """"),
  IFERROR(TEXT(FILTER(WTEN!F214, LEN(WTEN!F214)), ""h:mm AM/PM""), """"),
  IFERROR(TEXT(FILTER(TF!F214, LEN(TF!F214)), ""h:mm A"&amp;"M/PM""), """"),
  IFERROR(TEXT(FILTER(WGOLF!F214, LEN(WGOLF!F214)), ""h:mm AM/PM""), """"),
  IFERROR(TEXT(FILTER(WBB!F214, LEN(WBB!F214)), ""h:mm AM/PM""), """"),
  IFERROR(TEXT(FILTER(MBB!F214, LEN(MBB!F214)), ""h:mm AM/PM""), """"),
  IFERROR(TEXT(FILT"&amp;"ER(WLAX!F214, LEN(WLAX!F214)), ""h:mm AM/PM""), """"),
  IFERROR(TEXT(FILTER(MLAX!F214, LEN(MLAX!F214)), ""h:mm AM/PM""), """"),
  IFERROR(TEXT(FILTER(SOFT!F214, LEN(SOFT!F214)), ""h:mm AM/PM""), """"),
  IFERROR(TEXT(FILTER(BASE!F214, LEN(BASE!F214)), """&amp;"h:mm AM/PM""), """"),
  IFERROR(TEXT(FILTER(ESPORTS!F214, LEN(ESPORTS!F214)), ""h:mm AM/PM""), """")
)
"),"")</f>
        <v/>
      </c>
      <c r="G214" s="11" t="str">
        <f>IFERROR(__xludf.DUMMYFUNCTION("TEXTJOIN(
  CHAR(10) &amp; CHAR(10),
  TRUE,
  IFERROR(FILTER(WSO!G214, LEN(WSO!G214)), """"),
  IFERROR(FILTER(MSO!G214, LEN(MSO!G214)), """"),
  IFERROR(FILTER(FH!G214, LEN(FH!G214)), """"),
  IFERROR(FILTER(MGOLF!G214, LEN(MGOLF!G214)), """"),
  IFERROR(FI"&amp;"LTER(Football!G214, LEN(Football!G214)), """"),
  IFERROR(FILTER(WVB!G214, LEN(WVB!G214)), """"),
  IFERROR(FILTER(XC!G214, LEN(XC!G214)), """"),
  IFERROR(FILTER(SWIMMING!G214, LEN(SWIMMING!G214)), """"),
  IFERROR(FILTER(WTEN!G214, LEN(WTEN!G214)), """""&amp;"),
  IFERROR(FILTER(TF!G214, LEN(TF!G214)), """"),
  IFERROR(FILTER(WGOLF!G214:G1000, LEN(WGOLF!G214)), """"),
  IFERROR(FILTER(WBB!G214, LEN(WBB!G214)), """"),
  IFERROR(FILTER(MBB!G214, LEN(MBB!G214)), """"),
  IFERROR(FILTER(WLAX!G214, LEN(WLAX!G214)),"&amp;" """"),
  IFERROR(FILTER(MLAX!G214, LEN(MLAX!G214)), """"),
  IFERROR(FILTER(SOFT!G214, LEN(SOFT!G214)), """"),
  IFERROR(FILTER(BASE!G214, LEN(BASE!G214)), """"),
  IFERROR(FILTER(ESPORTS!G214, LEN(ESPORTS!G214)), """")
)
"),"")</f>
        <v/>
      </c>
      <c r="H214" s="11" t="str">
        <f>IFERROR(__xludf.DUMMYFUNCTION("TEXTJOIN(
  CHAR(10) &amp; CHAR(10),
  TRUE,
  IFERROR(FILTER(WSO!H214, LEN(WSO!H214)), """"),
  IFERROR(FILTER(MSO!H214, LEN(MSO!H214)), """"),
  IFERROR(FILTER(FH!H214, LEN(FH!H214)), """"),
  IFERROR(FILTER(MGOLF!H214, LEN(MGOLF!H214)), """"),
  IFERROR(FI"&amp;"LTER(Football!H214, LEN(Football!H214)), """"),
  IFERROR(FILTER(WVB!H214, LEN(WVB!H214)), """"),
  IFERROR(FILTER(XC!H214, LEN(XC!H214)), """"),
  IFERROR(FILTER(SWIMMING!H214, LEN(SWIMMING!H214)), """"),
  IFERROR(FILTER(WTEN!H214, LEN(WTEN!H214)), """""&amp;"),
  IFERROR(FILTER(TF!H214, LEN(TF!H214)), """"),
  IFERROR(FILTER(WGOLF!H214, LEN(WGOLF!H214)), """"),
  IFERROR(FILTER(WBB!H214, LEN(WBB!H214)), """"),
  IFERROR(FILTER(MBB!H214, LEN(MBB!H214)), """"),
  IFERROR(FILTER(WLAX!H214, LEN(WLAX!H214)), """")"&amp;",
  IFERROR(FILTER(MLAX!H214, LEN(MLAX!H214)), """"),
  IFERROR(FILTER(SOFT!H214, LEN(SOFT!H214)), """"),
  IFERROR(FILTER(BASE!H214, LEN(BASE!H214)), """"),
  IFERROR(FILTER(ESPORTS!H214, LEN(ESPORTS!H214)), """")
)
"),"")</f>
        <v/>
      </c>
      <c r="I214" s="11" t="str">
        <f>IFERROR(__xludf.DUMMYFUNCTION("TEXTJOIN(
  CHAR(10) &amp; CHAR(10),
  TRUE,
  IFERROR(ARRAYFORMULA(TEXT(FILTER(WSO!F214, LEN(WSO!F214)), ""h:mm AM/PM"")), """"),
  IFERROR(ARRAYFORMULA(TEXT(FILTER(MSO!F214, LEN(MSO!F214)), ""h:mm AM/PM"")), """"),
  IFERROR(ARRAYFORMULA(TEXT(FILTER(FH!F214"&amp;", LEN(FH!F214)), ""h:mm AM/PM"")), """"),
  IFERROR(ARRAYFORMULA(TEXT(FILTER(MGOLF!F214, LEN(MGOLF!F214)), ""h:mm AM/PM"")), """"),
  IFERROR(ARRAYFORMULA(TEXT(FILTER(Football!F214, LEN(Football!F214)), ""h:mm AM/PM"")), """"),
  IFERROR(ARRAYFORMULA(TEXT"&amp;"(FILTER(WVB!F214, LEN(WVB!F214)), ""h:mm AM/PM"")), """"),
  IFERROR(ARRAYFORMULA(TEXT(FILTER(XC!F214, LEN(XC!F214)), ""h:mm AM/PM"")), """"),
  IFERROR(ARRAYFORMULA(TEXT(FILTER(SWIMMING!F214, LEN(SWIMMING!F214)), ""h:mm AM/PM"")), """"),
  IFERROR(ARRAYF"&amp;"ORMULA(TEXT(FILTER(WTEN!F214, LEN(WTEN!F214)), ""h:mm AM/PM"")), """"),
  IFERROR(ARRAYFORMULA(TEXT(FILTER(TF!F214, LEN(TF!F214)), ""h:mm AM/PM"")), """"),
  IFERROR(ARRAYFORMULA(TEXT(FILTER(WGOLF!F214, LEN(WGOLF!F214)), ""h:mm AM/PM"")), """"),
  IFERROR"&amp;"(ARRAYFORMULA(TEXT(FILTER(WBB!F214, LEN(WBB!F214)), ""h:mm AM/PM"")), """"),
  IFERROR(ARRAYFORMULA(TEXT(FILTER(MBB!F214, LEN(MBB!F214)), ""h:mm AM/PM"")), """"),
  IFERROR(ARRAYFORMULA(TEXT(FILTER(WLAX!F214, LEN(WLAX!F214)), ""h:mm AM/PM"")), """"),
  IF"&amp;"ERROR(ARRAYFORMULA(TEXT(FILTER(MLAX!F214, LEN(MLAX!F214)), ""h:mm AM/PM"")), """"),
  IFERROR(ARRAYFORMULA(TEXT(FILTER(SOFT!F214, LEN(SOFT!F214)), ""h:mm AM/PM"")), """"),
  IFERROR(ARRAYFORMULA(TEXT(FILTER(BASE!F214, LEN(BASE!F214)), ""h:mm AM/PM"")), """&amp;"""),
  IFERROR(ARRAYFORMULA(TEXT(FILTER(ESPORTS!F214, LEN(ESPORTS!F214)), ""h:mm AM/PM"")), """")
)
"),"")</f>
        <v/>
      </c>
      <c r="J214" s="12" t="str">
        <f>IFERROR(__xludf.DUMMYFUNCTION("IFERROR(
 TEXTJOIN(
   CHAR(10) &amp; CHAR(10),
   TRUE,
   FILTER(
     FLATTEN({
       WSO!P214;
       MSO!P214;
       FH!P214;
       MGOLF!P214;
       Football!P214;
       WVB!P214;
       XC!P214;
       SWIMMING!P214;
       WTEN!P214;
       TF!P2"&amp;"14;
       WGOLF!P214;
       WBB!P214;
       MBB!P214;
       WLAX!P214;
       MLAX!P214;
       SOFT!P214;
       BASE!P214;
       ESPORTS!P214
     }),
     (FLATTEN({
       WSO!P214;
       MSO!P214;
       FH!P214;
       MGOLF!P214;
       Footb"&amp;"all!P214;
       WVB!P214;
       XC!P214;
       SWIMMING!P214;
       WTEN!P214;
       TF!P214;
       WGOLF!P214;
       WBB!P214;
       MBB!P214;
       WLAX!P214;
       MLAX!P214;
       SOFT!P214;
       BASE!P214;
       ESPORTS!P214
     }) &lt;&gt; "&amp;""""") *
     (FLATTEN({
       WSO!P214;
       MSO!P214;
       FH!P214;
       MGOLF!P214;
       Football!P214;
       WVB!P214;
       XC!P214;
       SWIMMING!P214;
       WTEN!P214;
       TF!P214;
       WGOLF!P214;
       WBB!P214;
       MBB!P214"&amp;";
       WLAX!P214;
       MLAX!P214;
       SOFT!P214;
       BASE!P214;
       ESPORTS!P214
     }) &lt;&gt; ""Status"")
   )
 ),
 """"
)
"),"")</f>
        <v/>
      </c>
    </row>
    <row r="215" ht="22.5" customHeight="1">
      <c r="A215" s="6">
        <v>214.0</v>
      </c>
      <c r="B215" s="11"/>
      <c r="C215" s="7">
        <v>46448.0</v>
      </c>
      <c r="D215" s="8" t="str">
        <f t="shared" si="1"/>
        <v>Tuesday</v>
      </c>
      <c r="E215" s="9" t="str">
        <f>TEXTJOIN(
  CHAR(10) &amp; CHAR(10),
  TRUE,
  IFERROR(WSO!E215, ""),
  IFERROR(MSO!E215, ""),
  IFERROR(FH!E215, ""),
  IFERROR(MGOLF!E215, ""),
  IFERROR(Football!E215, ""),
  IFERROR(WVB!E215, ""),
  IFERROR(XC!E215, ""),
  IFERROR(SWIMMING!E215, ""),
  IFERROR(WTEN!E215, ""),
  IFERROR(TF!E215, ""),
  IFERROR(WGOLF!E215, ""),
  IFERROR(WBB!E215, ""),
  IFERROR(MBB!E215, ""),
  IFERROR(WLAX!E215, ""),
  IFERROR(MLAX!E215, ""),
  IFERROR(SOFT!E215, ""),
  IFERROR(BASE!E215, ""),
  IFERROR(ESPORTS!E215, "")
)
</f>
        <v/>
      </c>
      <c r="F215" s="10" t="str">
        <f>IFERROR(__xludf.DUMMYFUNCTION("TEXTJOIN(
  CHAR(10) &amp; CHAR(10),
  TRUE,
  IFERROR(TEXT(FILTER(WSO!F215, LEN(WSO!F215)), ""h:mm AM/PM""), """"),
  IFERROR(TEXT(FILTER(MSO!F215, LEN(MSO!F215)), ""h:mm AM/PM""), """"),
  IFERROR(TEXT(FILTER(FH!F215, LEN(FH!F215)), ""h:mm AM/PM""), """"),
"&amp;"  IFERROR(TEXT(FILTER(MGOLF!F215, LEN(MGOLF!F215)), ""h:mm AM/PM""), """"),
  IFERROR(TEXT(FILTER(Football!F215, LEN(Football!F215)), ""h:mm AM/PM""), """"),
  IFERROR(TEXT(FILTER(WVB!F215, LEN(WVB!F215)), ""h:mm AM/PM""), """"),
  IFERROR(TEXT(FILTER(XC!"&amp;"F215, LEN(XC!F215)), ""h:mm AM/PM""), """"),
  IFERROR(TEXT(FILTER(SWIMMING!F215, LEN(SWIMMING!F215)), ""h:mm AM/PM""), """"),
  IFERROR(TEXT(FILTER(WTEN!F215, LEN(WTEN!F215)), ""h:mm AM/PM""), """"),
  IFERROR(TEXT(FILTER(TF!F215, LEN(TF!F215)), ""h:mm A"&amp;"M/PM""), """"),
  IFERROR(TEXT(FILTER(WGOLF!F215, LEN(WGOLF!F215)), ""h:mm AM/PM""), """"),
  IFERROR(TEXT(FILTER(WBB!F215, LEN(WBB!F215)), ""h:mm AM/PM""), """"),
  IFERROR(TEXT(FILTER(MBB!F215, LEN(MBB!F215)), ""h:mm AM/PM""), """"),
  IFERROR(TEXT(FILT"&amp;"ER(WLAX!F215, LEN(WLAX!F215)), ""h:mm AM/PM""), """"),
  IFERROR(TEXT(FILTER(MLAX!F215, LEN(MLAX!F215)), ""h:mm AM/PM""), """"),
  IFERROR(TEXT(FILTER(SOFT!F215, LEN(SOFT!F215)), ""h:mm AM/PM""), """"),
  IFERROR(TEXT(FILTER(BASE!F215, LEN(BASE!F215)), """&amp;"h:mm AM/PM""), """"),
  IFERROR(TEXT(FILTER(ESPORTS!F215, LEN(ESPORTS!F215)), ""h:mm AM/PM""), """")
)
"),"")</f>
        <v/>
      </c>
      <c r="G215" s="11" t="str">
        <f>IFERROR(__xludf.DUMMYFUNCTION("TEXTJOIN(
  CHAR(10) &amp; CHAR(10),
  TRUE,
  IFERROR(FILTER(WSO!G215, LEN(WSO!G215)), """"),
  IFERROR(FILTER(MSO!G215, LEN(MSO!G215)), """"),
  IFERROR(FILTER(FH!G215, LEN(FH!G215)), """"),
  IFERROR(FILTER(MGOLF!G215, LEN(MGOLF!G215)), """"),
  IFERROR(FI"&amp;"LTER(Football!G215, LEN(Football!G215)), """"),
  IFERROR(FILTER(WVB!G215, LEN(WVB!G215)), """"),
  IFERROR(FILTER(XC!G215, LEN(XC!G215)), """"),
  IFERROR(FILTER(SWIMMING!G215, LEN(SWIMMING!G215)), """"),
  IFERROR(FILTER(WTEN!G215, LEN(WTEN!G215)), """""&amp;"),
  IFERROR(FILTER(TF!G215, LEN(TF!G215)), """"),
  IFERROR(FILTER(WGOLF!G215:G1000, LEN(WGOLF!G215)), """"),
  IFERROR(FILTER(WBB!G215, LEN(WBB!G215)), """"),
  IFERROR(FILTER(MBB!G215, LEN(MBB!G215)), """"),
  IFERROR(FILTER(WLAX!G215, LEN(WLAX!G215)),"&amp;" """"),
  IFERROR(FILTER(MLAX!G215, LEN(MLAX!G215)), """"),
  IFERROR(FILTER(SOFT!G215, LEN(SOFT!G215)), """"),
  IFERROR(FILTER(BASE!G215, LEN(BASE!G215)), """"),
  IFERROR(FILTER(ESPORTS!G215, LEN(ESPORTS!G215)), """")
)
"),"")</f>
        <v/>
      </c>
      <c r="H215" s="11" t="str">
        <f>IFERROR(__xludf.DUMMYFUNCTION("TEXTJOIN(
  CHAR(10) &amp; CHAR(10),
  TRUE,
  IFERROR(FILTER(WSO!H215, LEN(WSO!H215)), """"),
  IFERROR(FILTER(MSO!H215, LEN(MSO!H215)), """"),
  IFERROR(FILTER(FH!H215, LEN(FH!H215)), """"),
  IFERROR(FILTER(MGOLF!H215, LEN(MGOLF!H215)), """"),
  IFERROR(FI"&amp;"LTER(Football!H215, LEN(Football!H215)), """"),
  IFERROR(FILTER(WVB!H215, LEN(WVB!H215)), """"),
  IFERROR(FILTER(XC!H215, LEN(XC!H215)), """"),
  IFERROR(FILTER(SWIMMING!H215, LEN(SWIMMING!H215)), """"),
  IFERROR(FILTER(WTEN!H215, LEN(WTEN!H215)), """""&amp;"),
  IFERROR(FILTER(TF!H215, LEN(TF!H215)), """"),
  IFERROR(FILTER(WGOLF!H215, LEN(WGOLF!H215)), """"),
  IFERROR(FILTER(WBB!H215, LEN(WBB!H215)), """"),
  IFERROR(FILTER(MBB!H215, LEN(MBB!H215)), """"),
  IFERROR(FILTER(WLAX!H215, LEN(WLAX!H215)), """")"&amp;",
  IFERROR(FILTER(MLAX!H215, LEN(MLAX!H215)), """"),
  IFERROR(FILTER(SOFT!H215, LEN(SOFT!H215)), """"),
  IFERROR(FILTER(BASE!H215, LEN(BASE!H215)), """"),
  IFERROR(FILTER(ESPORTS!H215, LEN(ESPORTS!H215)), """")
)
"),"")</f>
        <v/>
      </c>
      <c r="I215" s="11" t="str">
        <f>IFERROR(__xludf.DUMMYFUNCTION("TEXTJOIN(
  CHAR(10) &amp; CHAR(10),
  TRUE,
  IFERROR(ARRAYFORMULA(TEXT(FILTER(WSO!F215, LEN(WSO!F215)), ""h:mm AM/PM"")), """"),
  IFERROR(ARRAYFORMULA(TEXT(FILTER(MSO!F215, LEN(MSO!F215)), ""h:mm AM/PM"")), """"),
  IFERROR(ARRAYFORMULA(TEXT(FILTER(FH!F215"&amp;", LEN(FH!F215)), ""h:mm AM/PM"")), """"),
  IFERROR(ARRAYFORMULA(TEXT(FILTER(MGOLF!F215, LEN(MGOLF!F215)), ""h:mm AM/PM"")), """"),
  IFERROR(ARRAYFORMULA(TEXT(FILTER(Football!F215, LEN(Football!F215)), ""h:mm AM/PM"")), """"),
  IFERROR(ARRAYFORMULA(TEXT"&amp;"(FILTER(WVB!F215, LEN(WVB!F215)), ""h:mm AM/PM"")), """"),
  IFERROR(ARRAYFORMULA(TEXT(FILTER(XC!F215, LEN(XC!F215)), ""h:mm AM/PM"")), """"),
  IFERROR(ARRAYFORMULA(TEXT(FILTER(SWIMMING!F215, LEN(SWIMMING!F215)), ""h:mm AM/PM"")), """"),
  IFERROR(ARRAYF"&amp;"ORMULA(TEXT(FILTER(WTEN!F215, LEN(WTEN!F215)), ""h:mm AM/PM"")), """"),
  IFERROR(ARRAYFORMULA(TEXT(FILTER(TF!F215, LEN(TF!F215)), ""h:mm AM/PM"")), """"),
  IFERROR(ARRAYFORMULA(TEXT(FILTER(WGOLF!F215, LEN(WGOLF!F215)), ""h:mm AM/PM"")), """"),
  IFERROR"&amp;"(ARRAYFORMULA(TEXT(FILTER(WBB!F215, LEN(WBB!F215)), ""h:mm AM/PM"")), """"),
  IFERROR(ARRAYFORMULA(TEXT(FILTER(MBB!F215, LEN(MBB!F215)), ""h:mm AM/PM"")), """"),
  IFERROR(ARRAYFORMULA(TEXT(FILTER(WLAX!F215, LEN(WLAX!F215)), ""h:mm AM/PM"")), """"),
  IF"&amp;"ERROR(ARRAYFORMULA(TEXT(FILTER(MLAX!F215, LEN(MLAX!F215)), ""h:mm AM/PM"")), """"),
  IFERROR(ARRAYFORMULA(TEXT(FILTER(SOFT!F215, LEN(SOFT!F215)), ""h:mm AM/PM"")), """"),
  IFERROR(ARRAYFORMULA(TEXT(FILTER(BASE!F215, LEN(BASE!F215)), ""h:mm AM/PM"")), """&amp;"""),
  IFERROR(ARRAYFORMULA(TEXT(FILTER(ESPORTS!F215, LEN(ESPORTS!F215)), ""h:mm AM/PM"")), """")
)
"),"")</f>
        <v/>
      </c>
      <c r="J215" s="12" t="str">
        <f>IFERROR(__xludf.DUMMYFUNCTION("IFERROR(
 TEXTJOIN(
   CHAR(10) &amp; CHAR(10),
   TRUE,
   FILTER(
     FLATTEN({
       WSO!P215;
       MSO!P215;
       FH!P215;
       MGOLF!P215;
       Football!P215;
       WVB!P215;
       XC!P215;
       SWIMMING!P215;
       WTEN!P215;
       TF!P2"&amp;"15;
       WGOLF!P215;
       WBB!P215;
       MBB!P215;
       WLAX!P215;
       MLAX!P215;
       SOFT!P215;
       BASE!P215;
       ESPORTS!P215
     }),
     (FLATTEN({
       WSO!P215;
       MSO!P215;
       FH!P215;
       MGOLF!P215;
       Footb"&amp;"all!P215;
       WVB!P215;
       XC!P215;
       SWIMMING!P215;
       WTEN!P215;
       TF!P215;
       WGOLF!P215;
       WBB!P215;
       MBB!P215;
       WLAX!P215;
       MLAX!P215;
       SOFT!P215;
       BASE!P215;
       ESPORTS!P215
     }) &lt;&gt; "&amp;""""") *
     (FLATTEN({
       WSO!P215;
       MSO!P215;
       FH!P215;
       MGOLF!P215;
       Football!P215;
       WVB!P215;
       XC!P215;
       SWIMMING!P215;
       WTEN!P215;
       TF!P215;
       WGOLF!P215;
       WBB!P215;
       MBB!P215"&amp;";
       WLAX!P215;
       MLAX!P215;
       SOFT!P215;
       BASE!P215;
       ESPORTS!P215
     }) &lt;&gt; ""Status"")
   )
 ),
 """"
)
"),"")</f>
        <v/>
      </c>
    </row>
    <row r="216" ht="22.5" customHeight="1">
      <c r="A216" s="6">
        <v>215.0</v>
      </c>
      <c r="B216" s="11"/>
      <c r="C216" s="7">
        <v>46449.0</v>
      </c>
      <c r="D216" s="8" t="str">
        <f t="shared" si="1"/>
        <v>Wednesday</v>
      </c>
      <c r="E216" s="9" t="str">
        <f>TEXTJOIN(
  CHAR(10) &amp; CHAR(10),
  TRUE,
  IFERROR(WSO!E216, ""),
  IFERROR(MSO!E216, ""),
  IFERROR(FH!E216, ""),
  IFERROR(MGOLF!E216, ""),
  IFERROR(Football!E216, ""),
  IFERROR(WVB!E216, ""),
  IFERROR(XC!E216, ""),
  IFERROR(SWIMMING!E216, ""),
  IFERROR(WTEN!E216, ""),
  IFERROR(TF!E216, ""),
  IFERROR(WGOLF!E216, ""),
  IFERROR(WBB!E216, ""),
  IFERROR(MBB!E216, ""),
  IFERROR(WLAX!E216, ""),
  IFERROR(MLAX!E216, ""),
  IFERROR(SOFT!E216, ""),
  IFERROR(BASE!E216, ""),
  IFERROR(ESPORTS!E216, "")
)
</f>
        <v/>
      </c>
      <c r="F216" s="10" t="str">
        <f>IFERROR(__xludf.DUMMYFUNCTION("TEXTJOIN(
  CHAR(10) &amp; CHAR(10),
  TRUE,
  IFERROR(TEXT(FILTER(WSO!F216, LEN(WSO!F216)), ""h:mm AM/PM""), """"),
  IFERROR(TEXT(FILTER(MSO!F216, LEN(MSO!F216)), ""h:mm AM/PM""), """"),
  IFERROR(TEXT(FILTER(FH!F216, LEN(FH!F216)), ""h:mm AM/PM""), """"),
"&amp;"  IFERROR(TEXT(FILTER(MGOLF!F216, LEN(MGOLF!F216)), ""h:mm AM/PM""), """"),
  IFERROR(TEXT(FILTER(Football!F216, LEN(Football!F216)), ""h:mm AM/PM""), """"),
  IFERROR(TEXT(FILTER(WVB!F216, LEN(WVB!F216)), ""h:mm AM/PM""), """"),
  IFERROR(TEXT(FILTER(XC!"&amp;"F216, LEN(XC!F216)), ""h:mm AM/PM""), """"),
  IFERROR(TEXT(FILTER(SWIMMING!F216, LEN(SWIMMING!F216)), ""h:mm AM/PM""), """"),
  IFERROR(TEXT(FILTER(WTEN!F216, LEN(WTEN!F216)), ""h:mm AM/PM""), """"),
  IFERROR(TEXT(FILTER(TF!F216, LEN(TF!F216)), ""h:mm A"&amp;"M/PM""), """"),
  IFERROR(TEXT(FILTER(WGOLF!F216, LEN(WGOLF!F216)), ""h:mm AM/PM""), """"),
  IFERROR(TEXT(FILTER(WBB!F216, LEN(WBB!F216)), ""h:mm AM/PM""), """"),
  IFERROR(TEXT(FILTER(MBB!F216, LEN(MBB!F216)), ""h:mm AM/PM""), """"),
  IFERROR(TEXT(FILT"&amp;"ER(WLAX!F216, LEN(WLAX!F216)), ""h:mm AM/PM""), """"),
  IFERROR(TEXT(FILTER(MLAX!F216, LEN(MLAX!F216)), ""h:mm AM/PM""), """"),
  IFERROR(TEXT(FILTER(SOFT!F216, LEN(SOFT!F216)), ""h:mm AM/PM""), """"),
  IFERROR(TEXT(FILTER(BASE!F216, LEN(BASE!F216)), """&amp;"h:mm AM/PM""), """"),
  IFERROR(TEXT(FILTER(ESPORTS!F216, LEN(ESPORTS!F216)), ""h:mm AM/PM""), """")
)
"),"")</f>
        <v/>
      </c>
      <c r="G216" s="11" t="str">
        <f>IFERROR(__xludf.DUMMYFUNCTION("TEXTJOIN(
  CHAR(10) &amp; CHAR(10),
  TRUE,
  IFERROR(FILTER(WSO!G216, LEN(WSO!G216)), """"),
  IFERROR(FILTER(MSO!G216, LEN(MSO!G216)), """"),
  IFERROR(FILTER(FH!G216, LEN(FH!G216)), """"),
  IFERROR(FILTER(MGOLF!G216, LEN(MGOLF!G216)), """"),
  IFERROR(FI"&amp;"LTER(Football!G216, LEN(Football!G216)), """"),
  IFERROR(FILTER(WVB!G216, LEN(WVB!G216)), """"),
  IFERROR(FILTER(XC!G216, LEN(XC!G216)), """"),
  IFERROR(FILTER(SWIMMING!G216, LEN(SWIMMING!G216)), """"),
  IFERROR(FILTER(WTEN!G216, LEN(WTEN!G216)), """""&amp;"),
  IFERROR(FILTER(TF!G216, LEN(TF!G216)), """"),
  IFERROR(FILTER(WGOLF!G216:G1000, LEN(WGOLF!G216)), """"),
  IFERROR(FILTER(WBB!G216, LEN(WBB!G216)), """"),
  IFERROR(FILTER(MBB!G216, LEN(MBB!G216)), """"),
  IFERROR(FILTER(WLAX!G216, LEN(WLAX!G216)),"&amp;" """"),
  IFERROR(FILTER(MLAX!G216, LEN(MLAX!G216)), """"),
  IFERROR(FILTER(SOFT!G216, LEN(SOFT!G216)), """"),
  IFERROR(FILTER(BASE!G216, LEN(BASE!G216)), """"),
  IFERROR(FILTER(ESPORTS!G216, LEN(ESPORTS!G216)), """")
)
"),"")</f>
        <v/>
      </c>
      <c r="H216" s="11" t="str">
        <f>IFERROR(__xludf.DUMMYFUNCTION("TEXTJOIN(
  CHAR(10) &amp; CHAR(10),
  TRUE,
  IFERROR(FILTER(WSO!H216, LEN(WSO!H216)), """"),
  IFERROR(FILTER(MSO!H216, LEN(MSO!H216)), """"),
  IFERROR(FILTER(FH!H216, LEN(FH!H216)), """"),
  IFERROR(FILTER(MGOLF!H216, LEN(MGOLF!H216)), """"),
  IFERROR(FI"&amp;"LTER(Football!H216, LEN(Football!H216)), """"),
  IFERROR(FILTER(WVB!H216, LEN(WVB!H216)), """"),
  IFERROR(FILTER(XC!H216, LEN(XC!H216)), """"),
  IFERROR(FILTER(SWIMMING!H216, LEN(SWIMMING!H216)), """"),
  IFERROR(FILTER(WTEN!H216, LEN(WTEN!H216)), """""&amp;"),
  IFERROR(FILTER(TF!H216, LEN(TF!H216)), """"),
  IFERROR(FILTER(WGOLF!H216, LEN(WGOLF!H216)), """"),
  IFERROR(FILTER(WBB!H216, LEN(WBB!H216)), """"),
  IFERROR(FILTER(MBB!H216, LEN(MBB!H216)), """"),
  IFERROR(FILTER(WLAX!H216, LEN(WLAX!H216)), """")"&amp;",
  IFERROR(FILTER(MLAX!H216, LEN(MLAX!H216)), """"),
  IFERROR(FILTER(SOFT!H216, LEN(SOFT!H216)), """"),
  IFERROR(FILTER(BASE!H216, LEN(BASE!H216)), """"),
  IFERROR(FILTER(ESPORTS!H216, LEN(ESPORTS!H216)), """")
)
"),"")</f>
        <v/>
      </c>
      <c r="I216" s="11" t="str">
        <f>IFERROR(__xludf.DUMMYFUNCTION("TEXTJOIN(
  CHAR(10) &amp; CHAR(10),
  TRUE,
  IFERROR(ARRAYFORMULA(TEXT(FILTER(WSO!F216, LEN(WSO!F216)), ""h:mm AM/PM"")), """"),
  IFERROR(ARRAYFORMULA(TEXT(FILTER(MSO!F216, LEN(MSO!F216)), ""h:mm AM/PM"")), """"),
  IFERROR(ARRAYFORMULA(TEXT(FILTER(FH!F216"&amp;", LEN(FH!F216)), ""h:mm AM/PM"")), """"),
  IFERROR(ARRAYFORMULA(TEXT(FILTER(MGOLF!F216, LEN(MGOLF!F216)), ""h:mm AM/PM"")), """"),
  IFERROR(ARRAYFORMULA(TEXT(FILTER(Football!F216, LEN(Football!F216)), ""h:mm AM/PM"")), """"),
  IFERROR(ARRAYFORMULA(TEXT"&amp;"(FILTER(WVB!F216, LEN(WVB!F216)), ""h:mm AM/PM"")), """"),
  IFERROR(ARRAYFORMULA(TEXT(FILTER(XC!F216, LEN(XC!F216)), ""h:mm AM/PM"")), """"),
  IFERROR(ARRAYFORMULA(TEXT(FILTER(SWIMMING!F216, LEN(SWIMMING!F216)), ""h:mm AM/PM"")), """"),
  IFERROR(ARRAYF"&amp;"ORMULA(TEXT(FILTER(WTEN!F216, LEN(WTEN!F216)), ""h:mm AM/PM"")), """"),
  IFERROR(ARRAYFORMULA(TEXT(FILTER(TF!F216, LEN(TF!F216)), ""h:mm AM/PM"")), """"),
  IFERROR(ARRAYFORMULA(TEXT(FILTER(WGOLF!F216, LEN(WGOLF!F216)), ""h:mm AM/PM"")), """"),
  IFERROR"&amp;"(ARRAYFORMULA(TEXT(FILTER(WBB!F216, LEN(WBB!F216)), ""h:mm AM/PM"")), """"),
  IFERROR(ARRAYFORMULA(TEXT(FILTER(MBB!F216, LEN(MBB!F216)), ""h:mm AM/PM"")), """"),
  IFERROR(ARRAYFORMULA(TEXT(FILTER(WLAX!F216, LEN(WLAX!F216)), ""h:mm AM/PM"")), """"),
  IF"&amp;"ERROR(ARRAYFORMULA(TEXT(FILTER(MLAX!F216, LEN(MLAX!F216)), ""h:mm AM/PM"")), """"),
  IFERROR(ARRAYFORMULA(TEXT(FILTER(SOFT!F216, LEN(SOFT!F216)), ""h:mm AM/PM"")), """"),
  IFERROR(ARRAYFORMULA(TEXT(FILTER(BASE!F216, LEN(BASE!F216)), ""h:mm AM/PM"")), """&amp;"""),
  IFERROR(ARRAYFORMULA(TEXT(FILTER(ESPORTS!F216, LEN(ESPORTS!F216)), ""h:mm AM/PM"")), """")
)
"),"")</f>
        <v/>
      </c>
      <c r="J216" s="12" t="str">
        <f>IFERROR(__xludf.DUMMYFUNCTION("IFERROR(
 TEXTJOIN(
   CHAR(10) &amp; CHAR(10),
   TRUE,
   FILTER(
     FLATTEN({
       WSO!P216;
       MSO!P216;
       FH!P216;
       MGOLF!P216;
       Football!P216;
       WVB!P216;
       XC!P216;
       SWIMMING!P216;
       WTEN!P216;
       TF!P2"&amp;"16;
       WGOLF!P216;
       WBB!P216;
       MBB!P216;
       WLAX!P216;
       MLAX!P216;
       SOFT!P216;
       BASE!P216;
       ESPORTS!P216
     }),
     (FLATTEN({
       WSO!P216;
       MSO!P216;
       FH!P216;
       MGOLF!P216;
       Footb"&amp;"all!P216;
       WVB!P216;
       XC!P216;
       SWIMMING!P216;
       WTEN!P216;
       TF!P216;
       WGOLF!P216;
       WBB!P216;
       MBB!P216;
       WLAX!P216;
       MLAX!P216;
       SOFT!P216;
       BASE!P216;
       ESPORTS!P216
     }) &lt;&gt; "&amp;""""") *
     (FLATTEN({
       WSO!P216;
       MSO!P216;
       FH!P216;
       MGOLF!P216;
       Football!P216;
       WVB!P216;
       XC!P216;
       SWIMMING!P216;
       WTEN!P216;
       TF!P216;
       WGOLF!P216;
       WBB!P216;
       MBB!P216"&amp;";
       WLAX!P216;
       MLAX!P216;
       SOFT!P216;
       BASE!P216;
       ESPORTS!P216
     }) &lt;&gt; ""Status"")
   )
 ),
 """"
)
"),"")</f>
        <v/>
      </c>
    </row>
    <row r="217" ht="22.5" customHeight="1">
      <c r="A217" s="6">
        <v>216.0</v>
      </c>
      <c r="B217" s="11"/>
      <c r="C217" s="7">
        <v>46450.0</v>
      </c>
      <c r="D217" s="8" t="str">
        <f t="shared" si="1"/>
        <v>Thursday</v>
      </c>
      <c r="E217" s="9" t="str">
        <f>TEXTJOIN(
  CHAR(10) &amp; CHAR(10),
  TRUE,
  IFERROR(WSO!E217, ""),
  IFERROR(MSO!E217, ""),
  IFERROR(FH!E217, ""),
  IFERROR(MGOLF!E217, ""),
  IFERROR(Football!E217, ""),
  IFERROR(WVB!E217, ""),
  IFERROR(XC!E217, ""),
  IFERROR(SWIMMING!E217, ""),
  IFERROR(WTEN!E217, ""),
  IFERROR(TF!E217, ""),
  IFERROR(WGOLF!E217, ""),
  IFERROR(WBB!E217, ""),
  IFERROR(MBB!E217, ""),
  IFERROR(WLAX!E217, ""),
  IFERROR(MLAX!E217, ""),
  IFERROR(SOFT!E217, ""),
  IFERROR(BASE!E217, ""),
  IFERROR(ESPORTS!E217, "")
)
</f>
        <v/>
      </c>
      <c r="F217" s="10" t="str">
        <f>IFERROR(__xludf.DUMMYFUNCTION("TEXTJOIN(
  CHAR(10) &amp; CHAR(10),
  TRUE,
  IFERROR(TEXT(FILTER(WSO!F217, LEN(WSO!F217)), ""h:mm AM/PM""), """"),
  IFERROR(TEXT(FILTER(MSO!F217, LEN(MSO!F217)), ""h:mm AM/PM""), """"),
  IFERROR(TEXT(FILTER(FH!F217, LEN(FH!F217)), ""h:mm AM/PM""), """"),
"&amp;"  IFERROR(TEXT(FILTER(MGOLF!F217, LEN(MGOLF!F217)), ""h:mm AM/PM""), """"),
  IFERROR(TEXT(FILTER(Football!F217, LEN(Football!F217)), ""h:mm AM/PM""), """"),
  IFERROR(TEXT(FILTER(WVB!F217, LEN(WVB!F217)), ""h:mm AM/PM""), """"),
  IFERROR(TEXT(FILTER(XC!"&amp;"F217, LEN(XC!F217)), ""h:mm AM/PM""), """"),
  IFERROR(TEXT(FILTER(SWIMMING!F217, LEN(SWIMMING!F217)), ""h:mm AM/PM""), """"),
  IFERROR(TEXT(FILTER(WTEN!F217, LEN(WTEN!F217)), ""h:mm AM/PM""), """"),
  IFERROR(TEXT(FILTER(TF!F217, LEN(TF!F217)), ""h:mm A"&amp;"M/PM""), """"),
  IFERROR(TEXT(FILTER(WGOLF!F217, LEN(WGOLF!F217)), ""h:mm AM/PM""), """"),
  IFERROR(TEXT(FILTER(WBB!F217, LEN(WBB!F217)), ""h:mm AM/PM""), """"),
  IFERROR(TEXT(FILTER(MBB!F217, LEN(MBB!F217)), ""h:mm AM/PM""), """"),
  IFERROR(TEXT(FILT"&amp;"ER(WLAX!F217, LEN(WLAX!F217)), ""h:mm AM/PM""), """"),
  IFERROR(TEXT(FILTER(MLAX!F217, LEN(MLAX!F217)), ""h:mm AM/PM""), """"),
  IFERROR(TEXT(FILTER(SOFT!F217, LEN(SOFT!F217)), ""h:mm AM/PM""), """"),
  IFERROR(TEXT(FILTER(BASE!F217, LEN(BASE!F217)), """&amp;"h:mm AM/PM""), """"),
  IFERROR(TEXT(FILTER(ESPORTS!F217, LEN(ESPORTS!F217)), ""h:mm AM/PM""), """")
)
"),"")</f>
        <v/>
      </c>
      <c r="G217" s="11" t="str">
        <f>IFERROR(__xludf.DUMMYFUNCTION("TEXTJOIN(
  CHAR(10) &amp; CHAR(10),
  TRUE,
  IFERROR(FILTER(WSO!G217, LEN(WSO!G217)), """"),
  IFERROR(FILTER(MSO!G217, LEN(MSO!G217)), """"),
  IFERROR(FILTER(FH!G217, LEN(FH!G217)), """"),
  IFERROR(FILTER(MGOLF!G217, LEN(MGOLF!G217)), """"),
  IFERROR(FI"&amp;"LTER(Football!G217, LEN(Football!G217)), """"),
  IFERROR(FILTER(WVB!G217, LEN(WVB!G217)), """"),
  IFERROR(FILTER(XC!G217, LEN(XC!G217)), """"),
  IFERROR(FILTER(SWIMMING!G217, LEN(SWIMMING!G217)), """"),
  IFERROR(FILTER(WTEN!G217, LEN(WTEN!G217)), """""&amp;"),
  IFERROR(FILTER(TF!G217, LEN(TF!G217)), """"),
  IFERROR(FILTER(WGOLF!G217:G1000, LEN(WGOLF!G217)), """"),
  IFERROR(FILTER(WBB!G217, LEN(WBB!G217)), """"),
  IFERROR(FILTER(MBB!G217, LEN(MBB!G217)), """"),
  IFERROR(FILTER(WLAX!G217, LEN(WLAX!G217)),"&amp;" """"),
  IFERROR(FILTER(MLAX!G217, LEN(MLAX!G217)), """"),
  IFERROR(FILTER(SOFT!G217, LEN(SOFT!G217)), """"),
  IFERROR(FILTER(BASE!G217, LEN(BASE!G217)), """"),
  IFERROR(FILTER(ESPORTS!G217, LEN(ESPORTS!G217)), """")
)
"),"")</f>
        <v/>
      </c>
      <c r="H217" s="11" t="str">
        <f>IFERROR(__xludf.DUMMYFUNCTION("TEXTJOIN(
  CHAR(10) &amp; CHAR(10),
  TRUE,
  IFERROR(FILTER(WSO!H217, LEN(WSO!H217)), """"),
  IFERROR(FILTER(MSO!H217, LEN(MSO!H217)), """"),
  IFERROR(FILTER(FH!H217, LEN(FH!H217)), """"),
  IFERROR(FILTER(MGOLF!H217, LEN(MGOLF!H217)), """"),
  IFERROR(FI"&amp;"LTER(Football!H217, LEN(Football!H217)), """"),
  IFERROR(FILTER(WVB!H217, LEN(WVB!H217)), """"),
  IFERROR(FILTER(XC!H217, LEN(XC!H217)), """"),
  IFERROR(FILTER(SWIMMING!H217, LEN(SWIMMING!H217)), """"),
  IFERROR(FILTER(WTEN!H217, LEN(WTEN!H217)), """""&amp;"),
  IFERROR(FILTER(TF!H217, LEN(TF!H217)), """"),
  IFERROR(FILTER(WGOLF!H217, LEN(WGOLF!H217)), """"),
  IFERROR(FILTER(WBB!H217, LEN(WBB!H217)), """"),
  IFERROR(FILTER(MBB!H217, LEN(MBB!H217)), """"),
  IFERROR(FILTER(WLAX!H217, LEN(WLAX!H217)), """")"&amp;",
  IFERROR(FILTER(MLAX!H217, LEN(MLAX!H217)), """"),
  IFERROR(FILTER(SOFT!H217, LEN(SOFT!H217)), """"),
  IFERROR(FILTER(BASE!H217, LEN(BASE!H217)), """"),
  IFERROR(FILTER(ESPORTS!H217, LEN(ESPORTS!H217)), """")
)
"),"")</f>
        <v/>
      </c>
      <c r="I217" s="11" t="str">
        <f>IFERROR(__xludf.DUMMYFUNCTION("TEXTJOIN(
  CHAR(10) &amp; CHAR(10),
  TRUE,
  IFERROR(ARRAYFORMULA(TEXT(FILTER(WSO!F217, LEN(WSO!F217)), ""h:mm AM/PM"")), """"),
  IFERROR(ARRAYFORMULA(TEXT(FILTER(MSO!F217, LEN(MSO!F217)), ""h:mm AM/PM"")), """"),
  IFERROR(ARRAYFORMULA(TEXT(FILTER(FH!F217"&amp;", LEN(FH!F217)), ""h:mm AM/PM"")), """"),
  IFERROR(ARRAYFORMULA(TEXT(FILTER(MGOLF!F217, LEN(MGOLF!F217)), ""h:mm AM/PM"")), """"),
  IFERROR(ARRAYFORMULA(TEXT(FILTER(Football!F217, LEN(Football!F217)), ""h:mm AM/PM"")), """"),
  IFERROR(ARRAYFORMULA(TEXT"&amp;"(FILTER(WVB!F217, LEN(WVB!F217)), ""h:mm AM/PM"")), """"),
  IFERROR(ARRAYFORMULA(TEXT(FILTER(XC!F217, LEN(XC!F217)), ""h:mm AM/PM"")), """"),
  IFERROR(ARRAYFORMULA(TEXT(FILTER(SWIMMING!F217, LEN(SWIMMING!F217)), ""h:mm AM/PM"")), """"),
  IFERROR(ARRAYF"&amp;"ORMULA(TEXT(FILTER(WTEN!F217, LEN(WTEN!F217)), ""h:mm AM/PM"")), """"),
  IFERROR(ARRAYFORMULA(TEXT(FILTER(TF!F217, LEN(TF!F217)), ""h:mm AM/PM"")), """"),
  IFERROR(ARRAYFORMULA(TEXT(FILTER(WGOLF!F217, LEN(WGOLF!F217)), ""h:mm AM/PM"")), """"),
  IFERROR"&amp;"(ARRAYFORMULA(TEXT(FILTER(WBB!F217, LEN(WBB!F217)), ""h:mm AM/PM"")), """"),
  IFERROR(ARRAYFORMULA(TEXT(FILTER(MBB!F217, LEN(MBB!F217)), ""h:mm AM/PM"")), """"),
  IFERROR(ARRAYFORMULA(TEXT(FILTER(WLAX!F217, LEN(WLAX!F217)), ""h:mm AM/PM"")), """"),
  IF"&amp;"ERROR(ARRAYFORMULA(TEXT(FILTER(MLAX!F217, LEN(MLAX!F217)), ""h:mm AM/PM"")), """"),
  IFERROR(ARRAYFORMULA(TEXT(FILTER(SOFT!F217, LEN(SOFT!F217)), ""h:mm AM/PM"")), """"),
  IFERROR(ARRAYFORMULA(TEXT(FILTER(BASE!F217, LEN(BASE!F217)), ""h:mm AM/PM"")), """&amp;"""),
  IFERROR(ARRAYFORMULA(TEXT(FILTER(ESPORTS!F217, LEN(ESPORTS!F217)), ""h:mm AM/PM"")), """")
)
"),"")</f>
        <v/>
      </c>
      <c r="J217" s="12" t="str">
        <f>IFERROR(__xludf.DUMMYFUNCTION("IFERROR(
 TEXTJOIN(
   CHAR(10) &amp; CHAR(10),
   TRUE,
   FILTER(
     FLATTEN({
       WSO!P217;
       MSO!P217;
       FH!P217;
       MGOLF!P217;
       Football!P217;
       WVB!P217;
       XC!P217;
       SWIMMING!P217;
       WTEN!P217;
       TF!P2"&amp;"17;
       WGOLF!P217;
       WBB!P217;
       MBB!P217;
       WLAX!P217;
       MLAX!P217;
       SOFT!P217;
       BASE!P217;
       ESPORTS!P217
     }),
     (FLATTEN({
       WSO!P217;
       MSO!P217;
       FH!P217;
       MGOLF!P217;
       Footb"&amp;"all!P217;
       WVB!P217;
       XC!P217;
       SWIMMING!P217;
       WTEN!P217;
       TF!P217;
       WGOLF!P217;
       WBB!P217;
       MBB!P217;
       WLAX!P217;
       MLAX!P217;
       SOFT!P217;
       BASE!P217;
       ESPORTS!P217
     }) &lt;&gt; "&amp;""""") *
     (FLATTEN({
       WSO!P217;
       MSO!P217;
       FH!P217;
       MGOLF!P217;
       Football!P217;
       WVB!P217;
       XC!P217;
       SWIMMING!P217;
       WTEN!P217;
       TF!P217;
       WGOLF!P217;
       WBB!P217;
       MBB!P217"&amp;";
       WLAX!P217;
       MLAX!P217;
       SOFT!P217;
       BASE!P217;
       ESPORTS!P217
     }) &lt;&gt; ""Status"")
   )
 ),
 """"
)
"),"")</f>
        <v/>
      </c>
    </row>
    <row r="218" ht="22.5" customHeight="1">
      <c r="A218" s="6">
        <v>217.0</v>
      </c>
      <c r="B218" s="11"/>
      <c r="C218" s="7">
        <v>46451.0</v>
      </c>
      <c r="D218" s="8" t="str">
        <f t="shared" si="1"/>
        <v>Friday</v>
      </c>
      <c r="E218" s="9" t="str">
        <f>TEXTJOIN(
  CHAR(10) &amp; CHAR(10),
  TRUE,
  IFERROR(WSO!E218, ""),
  IFERROR(MSO!E218, ""),
  IFERROR(FH!E218, ""),
  IFERROR(MGOLF!E218, ""),
  IFERROR(Football!E218, ""),
  IFERROR(WVB!E218, ""),
  IFERROR(XC!E218, ""),
  IFERROR(SWIMMING!E218, ""),
  IFERROR(WTEN!E218, ""),
  IFERROR(TF!E218, ""),
  IFERROR(WGOLF!E218, ""),
  IFERROR(WBB!E218, ""),
  IFERROR(MBB!E218, ""),
  IFERROR(WLAX!E218, ""),
  IFERROR(MLAX!E218, ""),
  IFERROR(SOFT!E218, ""),
  IFERROR(BASE!E218, ""),
  IFERROR(ESPORTS!E218, "")
)
</f>
        <v/>
      </c>
      <c r="F218" s="10" t="str">
        <f>IFERROR(__xludf.DUMMYFUNCTION("TEXTJOIN(
  CHAR(10) &amp; CHAR(10),
  TRUE,
  IFERROR(TEXT(FILTER(WSO!F218, LEN(WSO!F218)), ""h:mm AM/PM""), """"),
  IFERROR(TEXT(FILTER(MSO!F218, LEN(MSO!F218)), ""h:mm AM/PM""), """"),
  IFERROR(TEXT(FILTER(FH!F218, LEN(FH!F218)), ""h:mm AM/PM""), """"),
"&amp;"  IFERROR(TEXT(FILTER(MGOLF!F218, LEN(MGOLF!F218)), ""h:mm AM/PM""), """"),
  IFERROR(TEXT(FILTER(Football!F218, LEN(Football!F218)), ""h:mm AM/PM""), """"),
  IFERROR(TEXT(FILTER(WVB!F218, LEN(WVB!F218)), ""h:mm AM/PM""), """"),
  IFERROR(TEXT(FILTER(XC!"&amp;"F218, LEN(XC!F218)), ""h:mm AM/PM""), """"),
  IFERROR(TEXT(FILTER(SWIMMING!F218, LEN(SWIMMING!F218)), ""h:mm AM/PM""), """"),
  IFERROR(TEXT(FILTER(WTEN!F218, LEN(WTEN!F218)), ""h:mm AM/PM""), """"),
  IFERROR(TEXT(FILTER(TF!F218, LEN(TF!F218)), ""h:mm A"&amp;"M/PM""), """"),
  IFERROR(TEXT(FILTER(WGOLF!F218, LEN(WGOLF!F218)), ""h:mm AM/PM""), """"),
  IFERROR(TEXT(FILTER(WBB!F218, LEN(WBB!F218)), ""h:mm AM/PM""), """"),
  IFERROR(TEXT(FILTER(MBB!F218, LEN(MBB!F218)), ""h:mm AM/PM""), """"),
  IFERROR(TEXT(FILT"&amp;"ER(WLAX!F218, LEN(WLAX!F218)), ""h:mm AM/PM""), """"),
  IFERROR(TEXT(FILTER(MLAX!F218, LEN(MLAX!F218)), ""h:mm AM/PM""), """"),
  IFERROR(TEXT(FILTER(SOFT!F218, LEN(SOFT!F218)), ""h:mm AM/PM""), """"),
  IFERROR(TEXT(FILTER(BASE!F218, LEN(BASE!F218)), """&amp;"h:mm AM/PM""), """"),
  IFERROR(TEXT(FILTER(ESPORTS!F218, LEN(ESPORTS!F218)), ""h:mm AM/PM""), """")
)
"),"")</f>
        <v/>
      </c>
      <c r="G218" s="11" t="str">
        <f>IFERROR(__xludf.DUMMYFUNCTION("TEXTJOIN(
  CHAR(10) &amp; CHAR(10),
  TRUE,
  IFERROR(FILTER(WSO!G218, LEN(WSO!G218)), """"),
  IFERROR(FILTER(MSO!G218, LEN(MSO!G218)), """"),
  IFERROR(FILTER(FH!G218, LEN(FH!G218)), """"),
  IFERROR(FILTER(MGOLF!G218, LEN(MGOLF!G218)), """"),
  IFERROR(FI"&amp;"LTER(Football!G218, LEN(Football!G218)), """"),
  IFERROR(FILTER(WVB!G218, LEN(WVB!G218)), """"),
  IFERROR(FILTER(XC!G218, LEN(XC!G218)), """"),
  IFERROR(FILTER(SWIMMING!G218, LEN(SWIMMING!G218)), """"),
  IFERROR(FILTER(WTEN!G218, LEN(WTEN!G218)), """""&amp;"),
  IFERROR(FILTER(TF!G218, LEN(TF!G218)), """"),
  IFERROR(FILTER(WGOLF!G218:G1000, LEN(WGOLF!G218)), """"),
  IFERROR(FILTER(WBB!G218, LEN(WBB!G218)), """"),
  IFERROR(FILTER(MBB!G218, LEN(MBB!G218)), """"),
  IFERROR(FILTER(WLAX!G218, LEN(WLAX!G218)),"&amp;" """"),
  IFERROR(FILTER(MLAX!G218, LEN(MLAX!G218)), """"),
  IFERROR(FILTER(SOFT!G218, LEN(SOFT!G218)), """"),
  IFERROR(FILTER(BASE!G218, LEN(BASE!G218)), """"),
  IFERROR(FILTER(ESPORTS!G218, LEN(ESPORTS!G218)), """")
)
"),"")</f>
        <v/>
      </c>
      <c r="H218" s="11" t="str">
        <f>IFERROR(__xludf.DUMMYFUNCTION("TEXTJOIN(
  CHAR(10) &amp; CHAR(10),
  TRUE,
  IFERROR(FILTER(WSO!H218, LEN(WSO!H218)), """"),
  IFERROR(FILTER(MSO!H218, LEN(MSO!H218)), """"),
  IFERROR(FILTER(FH!H218, LEN(FH!H218)), """"),
  IFERROR(FILTER(MGOLF!H218, LEN(MGOLF!H218)), """"),
  IFERROR(FI"&amp;"LTER(Football!H218, LEN(Football!H218)), """"),
  IFERROR(FILTER(WVB!H218, LEN(WVB!H218)), """"),
  IFERROR(FILTER(XC!H218, LEN(XC!H218)), """"),
  IFERROR(FILTER(SWIMMING!H218, LEN(SWIMMING!H218)), """"),
  IFERROR(FILTER(WTEN!H218, LEN(WTEN!H218)), """""&amp;"),
  IFERROR(FILTER(TF!H218, LEN(TF!H218)), """"),
  IFERROR(FILTER(WGOLF!H218, LEN(WGOLF!H218)), """"),
  IFERROR(FILTER(WBB!H218, LEN(WBB!H218)), """"),
  IFERROR(FILTER(MBB!H218, LEN(MBB!H218)), """"),
  IFERROR(FILTER(WLAX!H218, LEN(WLAX!H218)), """")"&amp;",
  IFERROR(FILTER(MLAX!H218, LEN(MLAX!H218)), """"),
  IFERROR(FILTER(SOFT!H218, LEN(SOFT!H218)), """"),
  IFERROR(FILTER(BASE!H218, LEN(BASE!H218)), """"),
  IFERROR(FILTER(ESPORTS!H218, LEN(ESPORTS!H218)), """")
)
"),"")</f>
        <v/>
      </c>
      <c r="I218" s="11" t="str">
        <f>IFERROR(__xludf.DUMMYFUNCTION("TEXTJOIN(
  CHAR(10) &amp; CHAR(10),
  TRUE,
  IFERROR(ARRAYFORMULA(TEXT(FILTER(WSO!F218, LEN(WSO!F218)), ""h:mm AM/PM"")), """"),
  IFERROR(ARRAYFORMULA(TEXT(FILTER(MSO!F218, LEN(MSO!F218)), ""h:mm AM/PM"")), """"),
  IFERROR(ARRAYFORMULA(TEXT(FILTER(FH!F218"&amp;", LEN(FH!F218)), ""h:mm AM/PM"")), """"),
  IFERROR(ARRAYFORMULA(TEXT(FILTER(MGOLF!F218, LEN(MGOLF!F218)), ""h:mm AM/PM"")), """"),
  IFERROR(ARRAYFORMULA(TEXT(FILTER(Football!F218, LEN(Football!F218)), ""h:mm AM/PM"")), """"),
  IFERROR(ARRAYFORMULA(TEXT"&amp;"(FILTER(WVB!F218, LEN(WVB!F218)), ""h:mm AM/PM"")), """"),
  IFERROR(ARRAYFORMULA(TEXT(FILTER(XC!F218, LEN(XC!F218)), ""h:mm AM/PM"")), """"),
  IFERROR(ARRAYFORMULA(TEXT(FILTER(SWIMMING!F218, LEN(SWIMMING!F218)), ""h:mm AM/PM"")), """"),
  IFERROR(ARRAYF"&amp;"ORMULA(TEXT(FILTER(WTEN!F218, LEN(WTEN!F218)), ""h:mm AM/PM"")), """"),
  IFERROR(ARRAYFORMULA(TEXT(FILTER(TF!F218, LEN(TF!F218)), ""h:mm AM/PM"")), """"),
  IFERROR(ARRAYFORMULA(TEXT(FILTER(WGOLF!F218, LEN(WGOLF!F218)), ""h:mm AM/PM"")), """"),
  IFERROR"&amp;"(ARRAYFORMULA(TEXT(FILTER(WBB!F218, LEN(WBB!F218)), ""h:mm AM/PM"")), """"),
  IFERROR(ARRAYFORMULA(TEXT(FILTER(MBB!F218, LEN(MBB!F218)), ""h:mm AM/PM"")), """"),
  IFERROR(ARRAYFORMULA(TEXT(FILTER(WLAX!F218, LEN(WLAX!F218)), ""h:mm AM/PM"")), """"),
  IF"&amp;"ERROR(ARRAYFORMULA(TEXT(FILTER(MLAX!F218, LEN(MLAX!F218)), ""h:mm AM/PM"")), """"),
  IFERROR(ARRAYFORMULA(TEXT(FILTER(SOFT!F218, LEN(SOFT!F218)), ""h:mm AM/PM"")), """"),
  IFERROR(ARRAYFORMULA(TEXT(FILTER(BASE!F218, LEN(BASE!F218)), ""h:mm AM/PM"")), """&amp;"""),
  IFERROR(ARRAYFORMULA(TEXT(FILTER(ESPORTS!F218, LEN(ESPORTS!F218)), ""h:mm AM/PM"")), """")
)
"),"")</f>
        <v/>
      </c>
      <c r="J218" s="12" t="str">
        <f>IFERROR(__xludf.DUMMYFUNCTION("IFERROR(
 TEXTJOIN(
   CHAR(10) &amp; CHAR(10),
   TRUE,
   FILTER(
     FLATTEN({
       WSO!P218;
       MSO!P218;
       FH!P218;
       MGOLF!P218;
       Football!P218;
       WVB!P218;
       XC!P218;
       SWIMMING!P218;
       WTEN!P218;
       TF!P2"&amp;"18;
       WGOLF!P218;
       WBB!P218;
       MBB!P218;
       WLAX!P218;
       MLAX!P218;
       SOFT!P218;
       BASE!P218;
       ESPORTS!P218
     }),
     (FLATTEN({
       WSO!P218;
       MSO!P218;
       FH!P218;
       MGOLF!P218;
       Footb"&amp;"all!P218;
       WVB!P218;
       XC!P218;
       SWIMMING!P218;
       WTEN!P218;
       TF!P218;
       WGOLF!P218;
       WBB!P218;
       MBB!P218;
       WLAX!P218;
       MLAX!P218;
       SOFT!P218;
       BASE!P218;
       ESPORTS!P218
     }) &lt;&gt; "&amp;""""") *
     (FLATTEN({
       WSO!P218;
       MSO!P218;
       FH!P218;
       MGOLF!P218;
       Football!P218;
       WVB!P218;
       XC!P218;
       SWIMMING!P218;
       WTEN!P218;
       TF!P218;
       WGOLF!P218;
       WBB!P218;
       MBB!P218"&amp;";
       WLAX!P218;
       MLAX!P218;
       SOFT!P218;
       BASE!P218;
       ESPORTS!P218
     }) &lt;&gt; ""Status"")
   )
 ),
 """"
)
"),"")</f>
        <v/>
      </c>
    </row>
    <row r="219" ht="22.5" customHeight="1">
      <c r="A219" s="6">
        <v>218.0</v>
      </c>
      <c r="B219" s="11"/>
      <c r="C219" s="7">
        <v>46452.0</v>
      </c>
      <c r="D219" s="8" t="str">
        <f t="shared" si="1"/>
        <v>Saturday</v>
      </c>
      <c r="E219" s="9" t="str">
        <f>TEXTJOIN(
  CHAR(10) &amp; CHAR(10),
  TRUE,
  IFERROR(WSO!E219, ""),
  IFERROR(MSO!E219, ""),
  IFERROR(FH!E219, ""),
  IFERROR(MGOLF!E219, ""),
  IFERROR(Football!E219, ""),
  IFERROR(WVB!E219, ""),
  IFERROR(XC!E219, ""),
  IFERROR(SWIMMING!E219, ""),
  IFERROR(WTEN!E219, ""),
  IFERROR(TF!E219, ""),
  IFERROR(WGOLF!E219, ""),
  IFERROR(WBB!E219, ""),
  IFERROR(MBB!E219, ""),
  IFERROR(WLAX!E219, ""),
  IFERROR(MLAX!E219, ""),
  IFERROR(SOFT!E219, ""),
  IFERROR(BASE!E219, ""),
  IFERROR(ESPORTS!E219, "")
)
</f>
        <v>MLAX</v>
      </c>
      <c r="F219" s="10" t="str">
        <f>IFERROR(__xludf.DUMMYFUNCTION("TEXTJOIN(
  CHAR(10) &amp; CHAR(10),
  TRUE,
  IFERROR(TEXT(FILTER(WSO!F219, LEN(WSO!F219)), ""h:mm AM/PM""), """"),
  IFERROR(TEXT(FILTER(MSO!F219, LEN(MSO!F219)), ""h:mm AM/PM""), """"),
  IFERROR(TEXT(FILTER(FH!F219, LEN(FH!F219)), ""h:mm AM/PM""), """"),
"&amp;"  IFERROR(TEXT(FILTER(MGOLF!F219, LEN(MGOLF!F219)), ""h:mm AM/PM""), """"),
  IFERROR(TEXT(FILTER(Football!F219, LEN(Football!F219)), ""h:mm AM/PM""), """"),
  IFERROR(TEXT(FILTER(WVB!F219, LEN(WVB!F219)), ""h:mm AM/PM""), """"),
  IFERROR(TEXT(FILTER(XC!"&amp;"F219, LEN(XC!F219)), ""h:mm AM/PM""), """"),
  IFERROR(TEXT(FILTER(SWIMMING!F219, LEN(SWIMMING!F219)), ""h:mm AM/PM""), """"),
  IFERROR(TEXT(FILTER(WTEN!F219, LEN(WTEN!F219)), ""h:mm AM/PM""), """"),
  IFERROR(TEXT(FILTER(TF!F219, LEN(TF!F219)), ""h:mm A"&amp;"M/PM""), """"),
  IFERROR(TEXT(FILTER(WGOLF!F219, LEN(WGOLF!F219)), ""h:mm AM/PM""), """"),
  IFERROR(TEXT(FILTER(WBB!F219, LEN(WBB!F219)), ""h:mm AM/PM""), """"),
  IFERROR(TEXT(FILTER(MBB!F219, LEN(MBB!F219)), ""h:mm AM/PM""), """"),
  IFERROR(TEXT(FILT"&amp;"ER(WLAX!F219, LEN(WLAX!F219)), ""h:mm AM/PM""), """"),
  IFERROR(TEXT(FILTER(#REF!, LEN(#REF!)), ""h:mm AM/PM""), """"),
  IFERROR(TEXT(FILTER(SOFT!F219, LEN(SOFT!F219)), ""h:mm AM/PM""), """"),
  IFERROR(TEXT(FILTER(BASE!F219, LEN(BASE!F219)), ""h:mm AM/"&amp;"PM""), """"),
  IFERROR(TEXT(FILTER(ESPORTS!F219, LEN(ESPORTS!F219)), ""h:mm AM/PM""), """")
)
"),"")</f>
        <v/>
      </c>
      <c r="G219" s="11" t="str">
        <f>IFERROR(__xludf.DUMMYFUNCTION("TEXTJOIN(
  CHAR(10) &amp; CHAR(10),
  TRUE,
  IFERROR(FILTER(WSO!G219, LEN(WSO!G219)), """"),
  IFERROR(FILTER(MSO!G219, LEN(MSO!G219)), """"),
  IFERROR(FILTER(FH!G219, LEN(FH!G219)), """"),
  IFERROR(FILTER(MGOLF!G219, LEN(MGOLF!G219)), """"),
  IFERROR(FI"&amp;"LTER(Football!G219, LEN(Football!G219)), """"),
  IFERROR(FILTER(WVB!G219, LEN(WVB!G219)), """"),
  IFERROR(FILTER(XC!G219, LEN(XC!G219)), """"),
  IFERROR(FILTER(SWIMMING!G219, LEN(SWIMMING!G219)), """"),
  IFERROR(FILTER(WTEN!G219, LEN(WTEN!G219)), """""&amp;"),
  IFERROR(FILTER(TF!G219, LEN(TF!G219)), """"),
  IFERROR(FILTER(WGOLF!G219:G1000, LEN(WGOLF!G219)), """"),
  IFERROR(FILTER(WBB!G219, LEN(WBB!G219)), """"),
  IFERROR(FILTER(MBB!G219, LEN(MBB!G219)), """"),
  IFERROR(FILTER(WLAX!G219, LEN(WLAX!G219)),"&amp;" """"),
  IFERROR(FILTER(#REF!, LEN(#REF!)), """"),
  IFERROR(FILTER(SOFT!G219, LEN(SOFT!G219)), """"),
  IFERROR(FILTER(BASE!G219, LEN(BASE!G219)), """"),
  IFERROR(FILTER(ESPORTS!G219, LEN(ESPORTS!G219)), """")
)
"),"")</f>
        <v/>
      </c>
      <c r="H219" s="11" t="str">
        <f>IFERROR(__xludf.DUMMYFUNCTION("TEXTJOIN(
  CHAR(10) &amp; CHAR(10),
  TRUE,
  IFERROR(FILTER(WSO!H219, LEN(WSO!H219)), """"),
  IFERROR(FILTER(MSO!H219, LEN(MSO!H219)), """"),
  IFERROR(FILTER(FH!H219, LEN(FH!H219)), """"),
  IFERROR(FILTER(MGOLF!H219, LEN(MGOLF!H219)), """"),
  IFERROR(FI"&amp;"LTER(Football!H219, LEN(Football!H219)), """"),
  IFERROR(FILTER(WVB!H219, LEN(WVB!H219)), """"),
  IFERROR(FILTER(XC!H219, LEN(XC!H219)), """"),
  IFERROR(FILTER(SWIMMING!H219, LEN(SWIMMING!H219)), """"),
  IFERROR(FILTER(WTEN!H219, LEN(WTEN!H219)), """""&amp;"),
  IFERROR(FILTER(TF!H219, LEN(TF!H219)), """"),
  IFERROR(FILTER(WGOLF!H219, LEN(WGOLF!H219)), """"),
  IFERROR(FILTER(WBB!H219, LEN(WBB!H219)), """"),
  IFERROR(FILTER(MBB!H219, LEN(MBB!H219)), """"),
  IFERROR(FILTER(WLAX!H219, LEN(WLAX!H219)), """")"&amp;",
  IFERROR(FILTER(MLAX!H219, LEN(MLAX!H219)), """"),
  IFERROR(FILTER(SOFT!H219, LEN(SOFT!H219)), """"),
  IFERROR(FILTER(BASE!H219, LEN(BASE!H219)), """"),
  IFERROR(FILTER(ESPORTS!H219, LEN(ESPORTS!H219)), """")
)
"),"Away")</f>
        <v>Away</v>
      </c>
      <c r="I219" s="11" t="str">
        <f>IFERROR(__xludf.DUMMYFUNCTION("TEXTJOIN(
  CHAR(10) &amp; CHAR(10),
  TRUE,
  IFERROR(ARRAYFORMULA(TEXT(FILTER(WSO!F219, LEN(WSO!F219)), ""h:mm AM/PM"")), """"),
  IFERROR(ARRAYFORMULA(TEXT(FILTER(MSO!F219, LEN(MSO!F219)), ""h:mm AM/PM"")), """"),
  IFERROR(ARRAYFORMULA(TEXT(FILTER(FH!F219"&amp;", LEN(FH!F219)), ""h:mm AM/PM"")), """"),
  IFERROR(ARRAYFORMULA(TEXT(FILTER(MGOLF!F219, LEN(MGOLF!F219)), ""h:mm AM/PM"")), """"),
  IFERROR(ARRAYFORMULA(TEXT(FILTER(Football!F219, LEN(Football!F219)), ""h:mm AM/PM"")), """"),
  IFERROR(ARRAYFORMULA(TEXT"&amp;"(FILTER(WVB!F219, LEN(WVB!F219)), ""h:mm AM/PM"")), """"),
  IFERROR(ARRAYFORMULA(TEXT(FILTER(XC!F219, LEN(XC!F219)), ""h:mm AM/PM"")), """"),
  IFERROR(ARRAYFORMULA(TEXT(FILTER(SWIMMING!F219, LEN(SWIMMING!F219)), ""h:mm AM/PM"")), """"),
  IFERROR(ARRAYF"&amp;"ORMULA(TEXT(FILTER(WTEN!F219, LEN(WTEN!F219)), ""h:mm AM/PM"")), """"),
  IFERROR(ARRAYFORMULA(TEXT(FILTER(TF!F219, LEN(TF!F219)), ""h:mm AM/PM"")), """"),
  IFERROR(ARRAYFORMULA(TEXT(FILTER(WGOLF!F219, LEN(WGOLF!F219)), ""h:mm AM/PM"")), """"),
  IFERROR"&amp;"(ARRAYFORMULA(TEXT(FILTER(WBB!F219, LEN(WBB!F219)), ""h:mm AM/PM"")), """"),
  IFERROR(ARRAYFORMULA(TEXT(FILTER(MBB!F219, LEN(MBB!F219)), ""h:mm AM/PM"")), """"),
  IFERROR(ARRAYFORMULA(TEXT(FILTER(WLAX!F219, LEN(WLAX!F219)), ""h:mm AM/PM"")), """"),
  IF"&amp;"ERROR(ARRAYFORMULA(TEXT(FILTER(#REF!, LEN(#REF!)), ""h:mm AM/PM"")), """"),
  IFERROR(ARRAYFORMULA(TEXT(FILTER(SOFT!F219, LEN(SOFT!F219)), ""h:mm AM/PM"")), """"),
  IFERROR(ARRAYFORMULA(TEXT(FILTER(BASE!F219, LEN(BASE!F219)), ""h:mm AM/PM"")), """"),
  I"&amp;"FERROR(ARRAYFORMULA(TEXT(FILTER(ESPORTS!F219, LEN(ESPORTS!F219)), ""h:mm AM/PM"")), """")
)
"),"")</f>
        <v/>
      </c>
      <c r="J219" s="12" t="str">
        <f>IFERROR(__xludf.DUMMYFUNCTION("IFERROR(
 TEXTJOIN(
   CHAR(10) &amp; CHAR(10),
   TRUE,
   FILTER(
     FLATTEN({
       WSO!P219;
       MSO!P219;
       FH!P219;
       MGOLF!P219;
       Football!P219;
       WVB!P219;
       XC!P219;
       SWIMMING!P219;
       WTEN!P219;
       TF!P2"&amp;"19;
       WGOLF!P219;
       WBB!P219;
       MBB!P219;
       WLAX!P219;
       MLAX!P219;
       SOFT!P219;
       BASE!P219;
       ESPORTS!P219
     }),
     (FLATTEN({
       WSO!P219;
       MSO!P219;
       FH!P219;
       MGOLF!P219;
       Footb"&amp;"all!P219;
       WVB!P219;
       XC!P219;
       SWIMMING!P219;
       WTEN!P219;
       TF!P219;
       WGOLF!P219;
       WBB!P219;
       MBB!P219;
       WLAX!P219;
       MLAX!P219;
       SOFT!P219;
       BASE!P219;
       ESPORTS!P219
     }) &lt;&gt; "&amp;""""") *
     (FLATTEN({
       WSO!P219;
       MSO!P219;
       FH!P219;
       MGOLF!P219;
       Football!P219;
       WVB!P219;
       XC!P219;
       SWIMMING!P219;
       WTEN!P219;
       TF!P219;
       WGOLF!P219;
       WBB!P219;
       MBB!P219"&amp;";
       WLAX!P219;
       MLAX!P219;
       SOFT!P219;
       BASE!P219;
       ESPORTS!P219
     }) &lt;&gt; ""Status"")
   )
 ),
 """"
)
"),"")</f>
        <v/>
      </c>
    </row>
    <row r="220" ht="22.5" customHeight="1">
      <c r="A220" s="6">
        <v>219.0</v>
      </c>
      <c r="B220" s="11"/>
      <c r="C220" s="7">
        <v>46453.0</v>
      </c>
      <c r="D220" s="8" t="str">
        <f t="shared" si="1"/>
        <v>Sunday</v>
      </c>
      <c r="E220" s="9" t="str">
        <f>TEXTJOIN(
  CHAR(10) &amp; CHAR(10),
  TRUE,
  IFERROR(WSO!E220, ""),
  IFERROR(MSO!E220, ""),
  IFERROR(FH!E220, ""),
  IFERROR(MGOLF!E220, ""),
  IFERROR(Football!E220, ""),
  IFERROR(WVB!E220, ""),
  IFERROR(XC!E220, ""),
  IFERROR(SWIMMING!E220, ""),
  IFERROR(WTEN!E220, ""),
  IFERROR(TF!E220, ""),
  IFERROR(WGOLF!E220, ""),
  IFERROR(WBB!E220, ""),
  IFERROR(MBB!E220, ""),
  IFERROR(WLAX!E220, ""),
  IFERROR(MLAX!E220, ""),
  IFERROR(SOFT!E220, ""),
  IFERROR(BASE!E220, ""),
  IFERROR(ESPORTS!E220, "")
)
</f>
        <v/>
      </c>
      <c r="F220" s="10" t="str">
        <f>IFERROR(__xludf.DUMMYFUNCTION("TEXTJOIN(
  CHAR(10) &amp; CHAR(10),
  TRUE,
  IFERROR(TEXT(FILTER(WSO!F220, LEN(WSO!F220)), ""h:mm AM/PM""), """"),
  IFERROR(TEXT(FILTER(MSO!F220, LEN(MSO!F220)), ""h:mm AM/PM""), """"),
  IFERROR(TEXT(FILTER(FH!F220, LEN(FH!F220)), ""h:mm AM/PM""), """"),
"&amp;"  IFERROR(TEXT(FILTER(MGOLF!F220, LEN(MGOLF!F220)), ""h:mm AM/PM""), """"),
  IFERROR(TEXT(FILTER(Football!F220, LEN(Football!F220)), ""h:mm AM/PM""), """"),
  IFERROR(TEXT(FILTER(WVB!F220, LEN(WVB!F220)), ""h:mm AM/PM""), """"),
  IFERROR(TEXT(FILTER(XC!"&amp;"F220, LEN(XC!F220)), ""h:mm AM/PM""), """"),
  IFERROR(TEXT(FILTER(SWIMMING!F220, LEN(SWIMMING!F220)), ""h:mm AM/PM""), """"),
  IFERROR(TEXT(FILTER(WTEN!F220, LEN(WTEN!F220)), ""h:mm AM/PM""), """"),
  IFERROR(TEXT(FILTER(TF!F220, LEN(TF!F220)), ""h:mm A"&amp;"M/PM""), """"),
  IFERROR(TEXT(FILTER(WGOLF!F220, LEN(WGOLF!F220)), ""h:mm AM/PM""), """"),
  IFERROR(TEXT(FILTER(WBB!F220, LEN(WBB!F220)), ""h:mm AM/PM""), """"),
  IFERROR(TEXT(FILTER(MBB!F220, LEN(MBB!F220)), ""h:mm AM/PM""), """"),
  IFERROR(TEXT(FILT"&amp;"ER(WLAX!F220, LEN(WLAX!F220)), ""h:mm AM/PM""), """"),
  IFERROR(TEXT(FILTER(MLAX!F220, LEN(MLAX!F220)), ""h:mm AM/PM""), """"),
  IFERROR(TEXT(FILTER(SOFT!F220, LEN(SOFT!F220)), ""h:mm AM/PM""), """"),
  IFERROR(TEXT(FILTER(BASE!F220, LEN(BASE!F220)), """&amp;"h:mm AM/PM""), """"),
  IFERROR(TEXT(FILTER(ESPORTS!F220, LEN(ESPORTS!F220)), ""h:mm AM/PM""), """")
)
"),"")</f>
        <v/>
      </c>
      <c r="G220" s="11" t="str">
        <f>IFERROR(__xludf.DUMMYFUNCTION("TEXTJOIN(
  CHAR(10) &amp; CHAR(10),
  TRUE,
  IFERROR(FILTER(WSO!G220, LEN(WSO!G220)), """"),
  IFERROR(FILTER(MSO!G220, LEN(MSO!G220)), """"),
  IFERROR(FILTER(FH!G220, LEN(FH!G220)), """"),
  IFERROR(FILTER(MGOLF!G220, LEN(MGOLF!G220)), """"),
  IFERROR(FI"&amp;"LTER(Football!G220, LEN(Football!G220)), """"),
  IFERROR(FILTER(WVB!G220, LEN(WVB!G220)), """"),
  IFERROR(FILTER(XC!G220, LEN(XC!G220)), """"),
  IFERROR(FILTER(SWIMMING!G220, LEN(SWIMMING!G220)), """"),
  IFERROR(FILTER(WTEN!G220, LEN(WTEN!G220)), """""&amp;"),
  IFERROR(FILTER(TF!G220, LEN(TF!G220)), """"),
  IFERROR(FILTER(WGOLF!G220:G1000, LEN(WGOLF!G220)), """"),
  IFERROR(FILTER(WBB!G220, LEN(WBB!G220)), """"),
  IFERROR(FILTER(MBB!G220, LEN(MBB!G220)), """"),
  IFERROR(FILTER(WLAX!G220, LEN(WLAX!G220)),"&amp;" """"),
  IFERROR(FILTER(MLAX!G220, LEN(MLAX!G220)), """"),
  IFERROR(FILTER(SOFT!G220, LEN(SOFT!G220)), """"),
  IFERROR(FILTER(BASE!G220, LEN(BASE!G220)), """"),
  IFERROR(FILTER(ESPORTS!G220, LEN(ESPORTS!G220)), """")
)
"),"")</f>
        <v/>
      </c>
      <c r="H220" s="11" t="str">
        <f>IFERROR(__xludf.DUMMYFUNCTION("TEXTJOIN(
  CHAR(10) &amp; CHAR(10),
  TRUE,
  IFERROR(FILTER(WSO!H220, LEN(WSO!H220)), """"),
  IFERROR(FILTER(MSO!H220, LEN(MSO!H220)), """"),
  IFERROR(FILTER(FH!H220, LEN(FH!H220)), """"),
  IFERROR(FILTER(MGOLF!H220, LEN(MGOLF!H220)), """"),
  IFERROR(FI"&amp;"LTER(Football!H220, LEN(Football!H220)), """"),
  IFERROR(FILTER(WVB!H220, LEN(WVB!H220)), """"),
  IFERROR(FILTER(XC!H220, LEN(XC!H220)), """"),
  IFERROR(FILTER(SWIMMING!H220, LEN(SWIMMING!H220)), """"),
  IFERROR(FILTER(WTEN!H220, LEN(WTEN!H220)), """""&amp;"),
  IFERROR(FILTER(TF!H220, LEN(TF!H220)), """"),
  IFERROR(FILTER(WGOLF!H220, LEN(WGOLF!H220)), """"),
  IFERROR(FILTER(WBB!H220, LEN(WBB!H220)), """"),
  IFERROR(FILTER(MBB!H220, LEN(MBB!H220)), """"),
  IFERROR(FILTER(WLAX!H220, LEN(WLAX!H220)), """")"&amp;",
  IFERROR(FILTER(MLAX!H220, LEN(MLAX!H220)), """"),
  IFERROR(FILTER(SOFT!H220, LEN(SOFT!H220)), """"),
  IFERROR(FILTER(BASE!H220, LEN(BASE!H220)), """"),
  IFERROR(FILTER(ESPORTS!H220, LEN(ESPORTS!H220)), """")
)
"),"")</f>
        <v/>
      </c>
      <c r="I220" s="11" t="str">
        <f>IFERROR(__xludf.DUMMYFUNCTION("TEXTJOIN(
  CHAR(10) &amp; CHAR(10),
  TRUE,
  IFERROR(ARRAYFORMULA(TEXT(FILTER(WSO!F220, LEN(WSO!F220)), ""h:mm AM/PM"")), """"),
  IFERROR(ARRAYFORMULA(TEXT(FILTER(MSO!F220, LEN(MSO!F220)), ""h:mm AM/PM"")), """"),
  IFERROR(ARRAYFORMULA(TEXT(FILTER(FH!F220"&amp;", LEN(FH!F220)), ""h:mm AM/PM"")), """"),
  IFERROR(ARRAYFORMULA(TEXT(FILTER(MGOLF!F220, LEN(MGOLF!F220)), ""h:mm AM/PM"")), """"),
  IFERROR(ARRAYFORMULA(TEXT(FILTER(Football!F220, LEN(Football!F220)), ""h:mm AM/PM"")), """"),
  IFERROR(ARRAYFORMULA(TEXT"&amp;"(FILTER(WVB!F220, LEN(WVB!F220)), ""h:mm AM/PM"")), """"),
  IFERROR(ARRAYFORMULA(TEXT(FILTER(XC!F220, LEN(XC!F220)), ""h:mm AM/PM"")), """"),
  IFERROR(ARRAYFORMULA(TEXT(FILTER(SWIMMING!F220, LEN(SWIMMING!F220)), ""h:mm AM/PM"")), """"),
  IFERROR(ARRAYF"&amp;"ORMULA(TEXT(FILTER(WTEN!F220, LEN(WTEN!F220)), ""h:mm AM/PM"")), """"),
  IFERROR(ARRAYFORMULA(TEXT(FILTER(TF!F220, LEN(TF!F220)), ""h:mm AM/PM"")), """"),
  IFERROR(ARRAYFORMULA(TEXT(FILTER(WGOLF!F220, LEN(WGOLF!F220)), ""h:mm AM/PM"")), """"),
  IFERROR"&amp;"(ARRAYFORMULA(TEXT(FILTER(WBB!F220, LEN(WBB!F220)), ""h:mm AM/PM"")), """"),
  IFERROR(ARRAYFORMULA(TEXT(FILTER(MBB!F220, LEN(MBB!F220)), ""h:mm AM/PM"")), """"),
  IFERROR(ARRAYFORMULA(TEXT(FILTER(WLAX!F220, LEN(WLAX!F220)), ""h:mm AM/PM"")), """"),
  IF"&amp;"ERROR(ARRAYFORMULA(TEXT(FILTER(MLAX!F220, LEN(MLAX!F220)), ""h:mm AM/PM"")), """"),
  IFERROR(ARRAYFORMULA(TEXT(FILTER(SOFT!F220, LEN(SOFT!F220)), ""h:mm AM/PM"")), """"),
  IFERROR(ARRAYFORMULA(TEXT(FILTER(BASE!F220, LEN(BASE!F220)), ""h:mm AM/PM"")), """&amp;"""),
  IFERROR(ARRAYFORMULA(TEXT(FILTER(ESPORTS!F220, LEN(ESPORTS!F220)), ""h:mm AM/PM"")), """")
)
"),"")</f>
        <v/>
      </c>
      <c r="J220" s="12" t="str">
        <f>IFERROR(__xludf.DUMMYFUNCTION("IFERROR(
 TEXTJOIN(
   CHAR(10) &amp; CHAR(10),
   TRUE,
   FILTER(
     FLATTEN({
       WSO!P220;
       MSO!P220;
       FH!P220;
       MGOLF!P220;
       Football!P220;
       WVB!P220;
       XC!P220;
       SWIMMING!P220;
       WTEN!P220;
       TF!P2"&amp;"20;
       WGOLF!P220;
       WBB!P220;
       MBB!P220;
       WLAX!P220;
       MLAX!P220;
       SOFT!P220;
       BASE!P220;
       ESPORTS!P220
     }),
     (FLATTEN({
       WSO!P220;
       MSO!P220;
       FH!P220;
       MGOLF!P220;
       Footb"&amp;"all!P220;
       WVB!P220;
       XC!P220;
       SWIMMING!P220;
       WTEN!P220;
       TF!P220;
       WGOLF!P220;
       WBB!P220;
       MBB!P220;
       WLAX!P220;
       MLAX!P220;
       SOFT!P220;
       BASE!P220;
       ESPORTS!P220
     }) &lt;&gt; "&amp;""""") *
     (FLATTEN({
       WSO!P220;
       MSO!P220;
       FH!P220;
       MGOLF!P220;
       Football!P220;
       WVB!P220;
       XC!P220;
       SWIMMING!P220;
       WTEN!P220;
       TF!P220;
       WGOLF!P220;
       WBB!P220;
       MBB!P220"&amp;";
       WLAX!P220;
       MLAX!P220;
       SOFT!P220;
       BASE!P220;
       ESPORTS!P220
     }) &lt;&gt; ""Status"")
   )
 ),
 """"
)
"),"")</f>
        <v/>
      </c>
    </row>
    <row r="221" ht="22.5" customHeight="1">
      <c r="A221" s="6">
        <v>220.0</v>
      </c>
      <c r="B221" s="11"/>
      <c r="C221" s="7">
        <v>46454.0</v>
      </c>
      <c r="D221" s="8" t="str">
        <f t="shared" si="1"/>
        <v>Monday</v>
      </c>
      <c r="E221" s="9" t="str">
        <f>TEXTJOIN(
  CHAR(10) &amp; CHAR(10),
  TRUE,
  IFERROR(WSO!E221, ""),
  IFERROR(MSO!E221, ""),
  IFERROR(FH!E221, ""),
  IFERROR(MGOLF!E221, ""),
  IFERROR(Football!E221, ""),
  IFERROR(WVB!E221, ""),
  IFERROR(XC!E221, ""),
  IFERROR(SWIMMING!E221, ""),
  IFERROR(WTEN!E221, ""),
  IFERROR(TF!E221, ""),
  IFERROR(WGOLF!E221, ""),
  IFERROR(WBB!E221, ""),
  IFERROR(MBB!E221, ""),
  IFERROR(WLAX!E221, ""),
  IFERROR(MLAX!E221, ""),
  IFERROR(SOFT!E221, ""),
  IFERROR(BASE!E221, ""),
  IFERROR(ESPORTS!E221, "")
)
</f>
        <v>MLAX</v>
      </c>
      <c r="F221" s="10" t="str">
        <f>IFERROR(__xludf.DUMMYFUNCTION("TEXTJOIN(
  CHAR(10) &amp; CHAR(10),
  TRUE,
  IFERROR(TEXT(FILTER(WSO!F221, LEN(WSO!F221)), ""h:mm AM/PM""), """"),
  IFERROR(TEXT(FILTER(MSO!F221, LEN(MSO!F221)), ""h:mm AM/PM""), """"),
  IFERROR(TEXT(FILTER(FH!F221, LEN(FH!F221)), ""h:mm AM/PM""), """"),
"&amp;"  IFERROR(TEXT(FILTER(MGOLF!F221, LEN(MGOLF!F221)), ""h:mm AM/PM""), """"),
  IFERROR(TEXT(FILTER(Football!F221, LEN(Football!F221)), ""h:mm AM/PM""), """"),
  IFERROR(TEXT(FILTER(WVB!F221, LEN(WVB!F221)), ""h:mm AM/PM""), """"),
  IFERROR(TEXT(FILTER(XC!"&amp;"F221, LEN(XC!F221)), ""h:mm AM/PM""), """"),
  IFERROR(TEXT(FILTER(SWIMMING!F221, LEN(SWIMMING!F221)), ""h:mm AM/PM""), """"),
  IFERROR(TEXT(FILTER(WTEN!F221, LEN(WTEN!F221)), ""h:mm AM/PM""), """"),
  IFERROR(TEXT(FILTER(TF!F221, LEN(TF!F221)), ""h:mm A"&amp;"M/PM""), """"),
  IFERROR(TEXT(FILTER(WGOLF!F221, LEN(WGOLF!F221)), ""h:mm AM/PM""), """"),
  IFERROR(TEXT(FILTER(WBB!F221, LEN(WBB!F221)), ""h:mm AM/PM""), """"),
  IFERROR(TEXT(FILTER(MBB!F221, LEN(MBB!F221)), ""h:mm AM/PM""), """"),
  IFERROR(TEXT(FILT"&amp;"ER(WLAX!F221, LEN(WLAX!F221)), ""h:mm AM/PM""), """"),
  IFERROR(TEXT(FILTER(MLAX!F221, LEN(MLAX!F221)), ""h:mm AM/PM""), """"),
  IFERROR(TEXT(FILTER(SOFT!F221, LEN(SOFT!F221)), ""h:mm AM/PM""), """"),
  IFERROR(TEXT(FILTER(BASE!F221, LEN(BASE!F221)), """&amp;"h:mm AM/PM""), """"),
  IFERROR(TEXT(FILTER(ESPORTS!F221, LEN(ESPORTS!F221)), ""h:mm AM/PM""), """")
)
"),"TBD")</f>
        <v>TBD</v>
      </c>
      <c r="G221" s="11" t="str">
        <f>IFERROR(__xludf.DUMMYFUNCTION("TEXTJOIN(
  CHAR(10) &amp; CHAR(10),
  TRUE,
  IFERROR(FILTER(WSO!G221, LEN(WSO!G221)), """"),
  IFERROR(FILTER(MSO!G221, LEN(MSO!G221)), """"),
  IFERROR(FILTER(FH!G221, LEN(FH!G221)), """"),
  IFERROR(FILTER(MGOLF!G221, LEN(MGOLF!G221)), """"),
  IFERROR(FI"&amp;"LTER(Football!G221, LEN(Football!G221)), """"),
  IFERROR(FILTER(WVB!G221, LEN(WVB!G221)), """"),
  IFERROR(FILTER(XC!G221, LEN(XC!G221)), """"),
  IFERROR(FILTER(SWIMMING!G221, LEN(SWIMMING!G221)), """"),
  IFERROR(FILTER(WTEN!G221, LEN(WTEN!G221)), """""&amp;"),
  IFERROR(FILTER(TF!G221, LEN(TF!G221)), """"),
  IFERROR(FILTER(WGOLF!G221:G1000, LEN(WGOLF!G221)), """"),
  IFERROR(FILTER(WBB!G221, LEN(WBB!G221)), """"),
  IFERROR(FILTER(MBB!G221, LEN(MBB!G221)), """"),
  IFERROR(FILTER(WLAX!G221, LEN(WLAX!G221)),"&amp;" """"),
  IFERROR(FILTER(MLAX!G221, LEN(MLAX!G221)), """"),
  IFERROR(FILTER(SOFT!G221, LEN(SOFT!G221)), """"),
  IFERROR(FILTER(BASE!G221, LEN(BASE!G221)), """"),
  IFERROR(FILTER(ESPORTS!G221, LEN(ESPORTS!G221)), """")
)
"),"CAIRN")</f>
        <v>CAIRN</v>
      </c>
      <c r="H221" s="11" t="str">
        <f>IFERROR(__xludf.DUMMYFUNCTION("TEXTJOIN(
  CHAR(10) &amp; CHAR(10),
  TRUE,
  IFERROR(FILTER(WSO!H221, LEN(WSO!H221)), """"),
  IFERROR(FILTER(MSO!H221, LEN(MSO!H221)), """"),
  IFERROR(FILTER(FH!H221, LEN(FH!H221)), """"),
  IFERROR(FILTER(MGOLF!H221, LEN(MGOLF!H221)), """"),
  IFERROR(FI"&amp;"LTER(Football!H221, LEN(Football!H221)), """"),
  IFERROR(FILTER(WVB!H221, LEN(WVB!H221)), """"),
  IFERROR(FILTER(XC!H221, LEN(XC!H221)), """"),
  IFERROR(FILTER(SWIMMING!H221, LEN(SWIMMING!H221)), """"),
  IFERROR(FILTER(WTEN!H221, LEN(WTEN!H221)), """""&amp;"),
  IFERROR(FILTER(TF!H221, LEN(TF!H221)), """"),
  IFERROR(FILTER(WGOLF!H221, LEN(WGOLF!H221)), """"),
  IFERROR(FILTER(WBB!H221, LEN(WBB!H221)), """"),
  IFERROR(FILTER(MBB!H221, LEN(MBB!H221)), """"),
  IFERROR(FILTER(WLAX!H221, LEN(WLAX!H221)), """")"&amp;",
  IFERROR(FILTER(MLAX!H221, LEN(MLAX!H221)), """"),
  IFERROR(FILTER(SOFT!H221, LEN(SOFT!H221)), """"),
  IFERROR(FILTER(BASE!H221, LEN(BASE!H221)), """"),
  IFERROR(FILTER(ESPORTS!H221, LEN(ESPORTS!H221)), """")
)
"),"Away")</f>
        <v>Away</v>
      </c>
      <c r="I221" s="11" t="str">
        <f>IFERROR(__xludf.DUMMYFUNCTION("TEXTJOIN(
  CHAR(10) &amp; CHAR(10),
  TRUE,
  IFERROR(ARRAYFORMULA(TEXT(FILTER(WSO!F221, LEN(WSO!F221)), ""h:mm AM/PM"")), """"),
  IFERROR(ARRAYFORMULA(TEXT(FILTER(MSO!F221, LEN(MSO!F221)), ""h:mm AM/PM"")), """"),
  IFERROR(ARRAYFORMULA(TEXT(FILTER(FH!F221"&amp;", LEN(FH!F221)), ""h:mm AM/PM"")), """"),
  IFERROR(ARRAYFORMULA(TEXT(FILTER(MGOLF!F221, LEN(MGOLF!F221)), ""h:mm AM/PM"")), """"),
  IFERROR(ARRAYFORMULA(TEXT(FILTER(Football!F221, LEN(Football!F221)), ""h:mm AM/PM"")), """"),
  IFERROR(ARRAYFORMULA(TEXT"&amp;"(FILTER(WVB!F221, LEN(WVB!F221)), ""h:mm AM/PM"")), """"),
  IFERROR(ARRAYFORMULA(TEXT(FILTER(XC!F221, LEN(XC!F221)), ""h:mm AM/PM"")), """"),
  IFERROR(ARRAYFORMULA(TEXT(FILTER(SWIMMING!F221, LEN(SWIMMING!F221)), ""h:mm AM/PM"")), """"),
  IFERROR(ARRAYF"&amp;"ORMULA(TEXT(FILTER(WTEN!F221, LEN(WTEN!F221)), ""h:mm AM/PM"")), """"),
  IFERROR(ARRAYFORMULA(TEXT(FILTER(TF!F221, LEN(TF!F221)), ""h:mm AM/PM"")), """"),
  IFERROR(ARRAYFORMULA(TEXT(FILTER(WGOLF!F221, LEN(WGOLF!F221)), ""h:mm AM/PM"")), """"),
  IFERROR"&amp;"(ARRAYFORMULA(TEXT(FILTER(WBB!F221, LEN(WBB!F221)), ""h:mm AM/PM"")), """"),
  IFERROR(ARRAYFORMULA(TEXT(FILTER(MBB!F221, LEN(MBB!F221)), ""h:mm AM/PM"")), """"),
  IFERROR(ARRAYFORMULA(TEXT(FILTER(WLAX!F221, LEN(WLAX!F221)), ""h:mm AM/PM"")), """"),
  IF"&amp;"ERROR(ARRAYFORMULA(TEXT(FILTER(MLAX!F221, LEN(MLAX!F221)), ""h:mm AM/PM"")), """"),
  IFERROR(ARRAYFORMULA(TEXT(FILTER(SOFT!F221, LEN(SOFT!F221)), ""h:mm AM/PM"")), """"),
  IFERROR(ARRAYFORMULA(TEXT(FILTER(BASE!F221, LEN(BASE!F221)), ""h:mm AM/PM"")), """&amp;"""),
  IFERROR(ARRAYFORMULA(TEXT(FILTER(ESPORTS!F221, LEN(ESPORTS!F221)), ""h:mm AM/PM"")), """")
)
"),"TBD")</f>
        <v>TBD</v>
      </c>
      <c r="J221" s="12" t="str">
        <f>IFERROR(__xludf.DUMMYFUNCTION("IFERROR(
 TEXTJOIN(
   CHAR(10) &amp; CHAR(10),
   TRUE,
   FILTER(
     FLATTEN({
       WSO!P221;
       MSO!P221;
       FH!P221;
       MGOLF!P221;
       Football!P221;
       WVB!P221;
       XC!P221;
       SWIMMING!P221;
       WTEN!P221;
       TF!P2"&amp;"21;
       WGOLF!P221;
       WBB!P221;
       MBB!P221;
       WLAX!P221;
       MLAX!P221;
       SOFT!P221;
       BASE!P221;
       ESPORTS!P221
     }),
     (FLATTEN({
       WSO!P221;
       MSO!P221;
       FH!P221;
       MGOLF!P221;
       Footb"&amp;"all!P221;
       WVB!P221;
       XC!P221;
       SWIMMING!P221;
       WTEN!P221;
       TF!P221;
       WGOLF!P221;
       WBB!P221;
       MBB!P221;
       WLAX!P221;
       MLAX!P221;
       SOFT!P221;
       BASE!P221;
       ESPORTS!P221
     }) &lt;&gt; "&amp;""""") *
     (FLATTEN({
       WSO!P221;
       MSO!P221;
       FH!P221;
       MGOLF!P221;
       Football!P221;
       WVB!P221;
       XC!P221;
       SWIMMING!P221;
       WTEN!P221;
       TF!P221;
       WGOLF!P221;
       WBB!P221;
       MBB!P221"&amp;";
       WLAX!P221;
       MLAX!P221;
       SOFT!P221;
       BASE!P221;
       ESPORTS!P221
     }) &lt;&gt; ""Status"")
   )
 ),
 """"
)
"),"⌛️ Pending")</f>
        <v>⌛️ Pending</v>
      </c>
    </row>
    <row r="222" ht="22.5" customHeight="1">
      <c r="A222" s="6">
        <v>221.0</v>
      </c>
      <c r="B222" s="6" t="s">
        <v>10</v>
      </c>
      <c r="C222" s="7">
        <v>46455.0</v>
      </c>
      <c r="D222" s="8" t="str">
        <f t="shared" si="1"/>
        <v>Tuesday</v>
      </c>
      <c r="E222" s="9" t="str">
        <f>TEXTJOIN(
  CHAR(10) &amp; CHAR(10),
  TRUE,
  IFERROR(WSO!E222, ""),
  IFERROR(MSO!E222, ""),
  IFERROR(FH!E222, ""),
  IFERROR(MGOLF!E222, ""),
  IFERROR(Football!E222, ""),
  IFERROR(WVB!E222, ""),
  IFERROR(XC!E222, ""),
  IFERROR(SWIMMING!E222, ""),
  IFERROR(WTEN!E222, ""),
  IFERROR(TF!E222, ""),
  IFERROR(WGOLF!E222, ""),
  IFERROR(WBB!E222, ""),
  IFERROR(MBB!E222, ""),
  IFERROR(WLAX!E222, ""),
  IFERROR(MLAX!E222, ""),
  IFERROR(SOFT!E222, ""),
  IFERROR(BASE!E222, ""),
  IFERROR(ESPORTS!E222, "")
)
</f>
        <v/>
      </c>
      <c r="F222" s="10" t="str">
        <f>IFERROR(__xludf.DUMMYFUNCTION("TEXTJOIN(
  CHAR(10) &amp; CHAR(10),
  TRUE,
  IFERROR(TEXT(FILTER(WSO!F222, LEN(WSO!F222)), ""h:mm AM/PM""), """"),
  IFERROR(TEXT(FILTER(MSO!F222, LEN(MSO!F222)), ""h:mm AM/PM""), """"),
  IFERROR(TEXT(FILTER(FH!F222, LEN(FH!F222)), ""h:mm AM/PM""), """"),
"&amp;"  IFERROR(TEXT(FILTER(MGOLF!F222, LEN(MGOLF!F222)), ""h:mm AM/PM""), """"),
  IFERROR(TEXT(FILTER(Football!F222, LEN(Football!F222)), ""h:mm AM/PM""), """"),
  IFERROR(TEXT(FILTER(WVB!F222, LEN(WVB!F222)), ""h:mm AM/PM""), """"),
  IFERROR(TEXT(FILTER(XC!"&amp;"F222, LEN(XC!F222)), ""h:mm AM/PM""), """"),
  IFERROR(TEXT(FILTER(SWIMMING!F222, LEN(SWIMMING!F222)), ""h:mm AM/PM""), """"),
  IFERROR(TEXT(FILTER(WTEN!F222, LEN(WTEN!F222)), ""h:mm AM/PM""), """"),
  IFERROR(TEXT(FILTER(TF!F222, LEN(TF!F222)), ""h:mm A"&amp;"M/PM""), """"),
  IFERROR(TEXT(FILTER(WGOLF!F222, LEN(WGOLF!F222)), ""h:mm AM/PM""), """"),
  IFERROR(TEXT(FILTER(WBB!F222, LEN(WBB!F222)), ""h:mm AM/PM""), """"),
  IFERROR(TEXT(FILTER(MBB!F222, LEN(MBB!F222)), ""h:mm AM/PM""), """"),
  IFERROR(TEXT(FILT"&amp;"ER(WLAX!F222, LEN(WLAX!F222)), ""h:mm AM/PM""), """"),
  IFERROR(TEXT(FILTER(MLAX!F222, LEN(MLAX!F222)), ""h:mm AM/PM""), """"),
  IFERROR(TEXT(FILTER(SOFT!F222, LEN(SOFT!F222)), ""h:mm AM/PM""), """"),
  IFERROR(TEXT(FILTER(BASE!F222, LEN(BASE!F222)), """&amp;"h:mm AM/PM""), """"),
  IFERROR(TEXT(FILTER(ESPORTS!F222, LEN(ESPORTS!F222)), ""h:mm AM/PM""), """")
)
"),"")</f>
        <v/>
      </c>
      <c r="G222" s="11" t="str">
        <f>IFERROR(__xludf.DUMMYFUNCTION("TEXTJOIN(
  CHAR(10) &amp; CHAR(10),
  TRUE,
  IFERROR(FILTER(WSO!G222, LEN(WSO!G222)), """"),
  IFERROR(FILTER(MSO!G222, LEN(MSO!G222)), """"),
  IFERROR(FILTER(FH!G222, LEN(FH!G222)), """"),
  IFERROR(FILTER(MGOLF!G222, LEN(MGOLF!G222)), """"),
  IFERROR(FI"&amp;"LTER(Football!G222, LEN(Football!G222)), """"),
  IFERROR(FILTER(WVB!G222, LEN(WVB!G222)), """"),
  IFERROR(FILTER(XC!G222, LEN(XC!G222)), """"),
  IFERROR(FILTER(SWIMMING!G222, LEN(SWIMMING!G222)), """"),
  IFERROR(FILTER(WTEN!G222, LEN(WTEN!G222)), """""&amp;"),
  IFERROR(FILTER(TF!G222, LEN(TF!G222)), """"),
  IFERROR(FILTER(WGOLF!G222:G1000, LEN(WGOLF!G222)), """"),
  IFERROR(FILTER(WBB!G222, LEN(WBB!G222)), """"),
  IFERROR(FILTER(MBB!G222, LEN(MBB!G222)), """"),
  IFERROR(FILTER(WLAX!G222, LEN(WLAX!G222)),"&amp;" """"),
  IFERROR(FILTER(MLAX!G222, LEN(MLAX!G222)), """"),
  IFERROR(FILTER(SOFT!G222, LEN(SOFT!G222)), """"),
  IFERROR(FILTER(BASE!G222, LEN(BASE!G222)), """"),
  IFERROR(FILTER(ESPORTS!G222, LEN(ESPORTS!G222)), """")
)
"),"")</f>
        <v/>
      </c>
      <c r="H222" s="11" t="str">
        <f>IFERROR(__xludf.DUMMYFUNCTION("TEXTJOIN(
  CHAR(10) &amp; CHAR(10),
  TRUE,
  IFERROR(FILTER(WSO!H222, LEN(WSO!H222)), """"),
  IFERROR(FILTER(MSO!H222, LEN(MSO!H222)), """"),
  IFERROR(FILTER(FH!H222, LEN(FH!H222)), """"),
  IFERROR(FILTER(MGOLF!H222, LEN(MGOLF!H222)), """"),
  IFERROR(FI"&amp;"LTER(Football!H222, LEN(Football!H222)), """"),
  IFERROR(FILTER(WVB!H222, LEN(WVB!H222)), """"),
  IFERROR(FILTER(XC!H222, LEN(XC!H222)), """"),
  IFERROR(FILTER(SWIMMING!H222, LEN(SWIMMING!H222)), """"),
  IFERROR(FILTER(WTEN!H222, LEN(WTEN!H222)), """""&amp;"),
  IFERROR(FILTER(TF!H222, LEN(TF!H222)), """"),
  IFERROR(FILTER(WGOLF!H222, LEN(WGOLF!H222)), """"),
  IFERROR(FILTER(WBB!H222, LEN(WBB!H222)), """"),
  IFERROR(FILTER(MBB!H222, LEN(MBB!H222)), """"),
  IFERROR(FILTER(WLAX!H222, LEN(WLAX!H222)), """")"&amp;",
  IFERROR(FILTER(MLAX!H222, LEN(MLAX!H222)), """"),
  IFERROR(FILTER(SOFT!H222, LEN(SOFT!H222)), """"),
  IFERROR(FILTER(BASE!H222, LEN(BASE!H222)), """"),
  IFERROR(FILTER(ESPORTS!H222, LEN(ESPORTS!H222)), """")
)
"),"")</f>
        <v/>
      </c>
      <c r="I222" s="11" t="str">
        <f>IFERROR(__xludf.DUMMYFUNCTION("TEXTJOIN(
  CHAR(10) &amp; CHAR(10),
  TRUE,
  IFERROR(ARRAYFORMULA(TEXT(FILTER(WSO!F222, LEN(WSO!F222)), ""h:mm AM/PM"")), """"),
  IFERROR(ARRAYFORMULA(TEXT(FILTER(MSO!F222, LEN(MSO!F222)), ""h:mm AM/PM"")), """"),
  IFERROR(ARRAYFORMULA(TEXT(FILTER(FH!F222"&amp;", LEN(FH!F222)), ""h:mm AM/PM"")), """"),
  IFERROR(ARRAYFORMULA(TEXT(FILTER(MGOLF!F222, LEN(MGOLF!F222)), ""h:mm AM/PM"")), """"),
  IFERROR(ARRAYFORMULA(TEXT(FILTER(Football!F222, LEN(Football!F222)), ""h:mm AM/PM"")), """"),
  IFERROR(ARRAYFORMULA(TEXT"&amp;"(FILTER(WVB!F222, LEN(WVB!F222)), ""h:mm AM/PM"")), """"),
  IFERROR(ARRAYFORMULA(TEXT(FILTER(XC!F222, LEN(XC!F222)), ""h:mm AM/PM"")), """"),
  IFERROR(ARRAYFORMULA(TEXT(FILTER(SWIMMING!F222, LEN(SWIMMING!F222)), ""h:mm AM/PM"")), """"),
  IFERROR(ARRAYF"&amp;"ORMULA(TEXT(FILTER(WTEN!F222, LEN(WTEN!F222)), ""h:mm AM/PM"")), """"),
  IFERROR(ARRAYFORMULA(TEXT(FILTER(TF!F222, LEN(TF!F222)), ""h:mm AM/PM"")), """"),
  IFERROR(ARRAYFORMULA(TEXT(FILTER(WGOLF!F222, LEN(WGOLF!F222)), ""h:mm AM/PM"")), """"),
  IFERROR"&amp;"(ARRAYFORMULA(TEXT(FILTER(WBB!F222, LEN(WBB!F222)), ""h:mm AM/PM"")), """"),
  IFERROR(ARRAYFORMULA(TEXT(FILTER(MBB!F222, LEN(MBB!F222)), ""h:mm AM/PM"")), """"),
  IFERROR(ARRAYFORMULA(TEXT(FILTER(WLAX!F222, LEN(WLAX!F222)), ""h:mm AM/PM"")), """"),
  IF"&amp;"ERROR(ARRAYFORMULA(TEXT(FILTER(MLAX!F222, LEN(MLAX!F222)), ""h:mm AM/PM"")), """"),
  IFERROR(ARRAYFORMULA(TEXT(FILTER(SOFT!F222, LEN(SOFT!F222)), ""h:mm AM/PM"")), """"),
  IFERROR(ARRAYFORMULA(TEXT(FILTER(BASE!F222, LEN(BASE!F222)), ""h:mm AM/PM"")), """&amp;"""),
  IFERROR(ARRAYFORMULA(TEXT(FILTER(ESPORTS!F222, LEN(ESPORTS!F222)), ""h:mm AM/PM"")), """")
)
"),"")</f>
        <v/>
      </c>
      <c r="J222" s="12" t="str">
        <f>IFERROR(__xludf.DUMMYFUNCTION("IFERROR(
 TEXTJOIN(
   CHAR(10) &amp; CHAR(10),
   TRUE,
   FILTER(
     FLATTEN({
       WSO!P222;
       MSO!P222;
       FH!P222;
       MGOLF!P222;
       Football!P222;
       WVB!P222;
       XC!P222;
       SWIMMING!P222;
       WTEN!P222;
       TF!P2"&amp;"22;
       WGOLF!P222;
       WBB!P222;
       MBB!P222;
       WLAX!P222;
       MLAX!P222;
       SOFT!P222;
       BASE!P222;
       ESPORTS!P222
     }),
     (FLATTEN({
       WSO!P222;
       MSO!P222;
       FH!P222;
       MGOLF!P222;
       Footb"&amp;"all!P222;
       WVB!P222;
       XC!P222;
       SWIMMING!P222;
       WTEN!P222;
       TF!P222;
       WGOLF!P222;
       WBB!P222;
       MBB!P222;
       WLAX!P222;
       MLAX!P222;
       SOFT!P222;
       BASE!P222;
       ESPORTS!P222
     }) &lt;&gt; "&amp;""""") *
     (FLATTEN({
       WSO!P222;
       MSO!P222;
       FH!P222;
       MGOLF!P222;
       Football!P222;
       WVB!P222;
       XC!P222;
       SWIMMING!P222;
       WTEN!P222;
       TF!P222;
       WGOLF!P222;
       WBB!P222;
       MBB!P222"&amp;";
       WLAX!P222;
       MLAX!P222;
       SOFT!P222;
       BASE!P222;
       ESPORTS!P222
     }) &lt;&gt; ""Status"")
   )
 ),
 """"
)
"),"")</f>
        <v/>
      </c>
    </row>
    <row r="223" ht="22.5" customHeight="1">
      <c r="A223" s="6">
        <v>222.0</v>
      </c>
      <c r="B223" s="6" t="s">
        <v>10</v>
      </c>
      <c r="C223" s="7">
        <v>46456.0</v>
      </c>
      <c r="D223" s="8" t="str">
        <f t="shared" si="1"/>
        <v>Wednesday</v>
      </c>
      <c r="E223" s="9" t="str">
        <f>TEXTJOIN(
  CHAR(10) &amp; CHAR(10),
  TRUE,
  IFERROR(WSO!E223, ""),
  IFERROR(MSO!E223, ""),
  IFERROR(FH!E223, ""),
  IFERROR(MGOLF!E223, ""),
  IFERROR(Football!E223, ""),
  IFERROR(WVB!E223, ""),
  IFERROR(XC!E223, ""),
  IFERROR(SWIMMING!E223, ""),
  IFERROR(WTEN!E223, ""),
  IFERROR(TF!E223, ""),
  IFERROR(WGOLF!E223, ""),
  IFERROR(WBB!E223, ""),
  IFERROR(MBB!E223, ""),
  IFERROR(WLAX!E223, ""),
  IFERROR(MLAX!E223, ""),
  IFERROR(SOFT!E223, ""),
  IFERROR(BASE!E223, ""),
  IFERROR(ESPORTS!E223, "")
)
</f>
        <v>MLAX</v>
      </c>
      <c r="F223" s="10" t="str">
        <f>IFERROR(__xludf.DUMMYFUNCTION("TEXTJOIN(
  CHAR(10) &amp; CHAR(10),
  TRUE,
  IFERROR(TEXT(FILTER(WSO!F223, LEN(WSO!F223)), ""h:mm AM/PM""), """"),
  IFERROR(TEXT(FILTER(MSO!F223, LEN(MSO!F223)), ""h:mm AM/PM""), """"),
  IFERROR(TEXT(FILTER(FH!F223, LEN(FH!F223)), ""h:mm AM/PM""), """"),
"&amp;"  IFERROR(TEXT(FILTER(MGOLF!F223, LEN(MGOLF!F223)), ""h:mm AM/PM""), """"),
  IFERROR(TEXT(FILTER(Football!F223, LEN(Football!F223)), ""h:mm AM/PM""), """"),
  IFERROR(TEXT(FILTER(WVB!F223, LEN(WVB!F223)), ""h:mm AM/PM""), """"),
  IFERROR(TEXT(FILTER(XC!"&amp;"F223, LEN(XC!F223)), ""h:mm AM/PM""), """"),
  IFERROR(TEXT(FILTER(SWIMMING!F223, LEN(SWIMMING!F223)), ""h:mm AM/PM""), """"),
  IFERROR(TEXT(FILTER(WTEN!F223, LEN(WTEN!F223)), ""h:mm AM/PM""), """"),
  IFERROR(TEXT(FILTER(TF!F223, LEN(TF!F223)), ""h:mm A"&amp;"M/PM""), """"),
  IFERROR(TEXT(FILTER(WGOLF!F223, LEN(WGOLF!F223)), ""h:mm AM/PM""), """"),
  IFERROR(TEXT(FILTER(WBB!F223, LEN(WBB!F223)), ""h:mm AM/PM""), """"),
  IFERROR(TEXT(FILTER(MBB!F223, LEN(MBB!F223)), ""h:mm AM/PM""), """"),
  IFERROR(TEXT(FILT"&amp;"ER(WLAX!F223, LEN(WLAX!F223)), ""h:mm AM/PM""), """"),
  IFERROR(TEXT(FILTER(MLAX!F223, LEN(MLAX!F223)), ""h:mm AM/PM""), """"),
  IFERROR(TEXT(FILTER(SOFT!F223, LEN(SOFT!F223)), ""h:mm AM/PM""), """"),
  IFERROR(TEXT(FILTER(BASE!F223, LEN(BASE!F223)), """&amp;"h:mm AM/PM""), """"),
  IFERROR(TEXT(FILTER(ESPORTS!F223, LEN(ESPORTS!F223)), ""h:mm AM/PM""), """")
)
"),"TBD")</f>
        <v>TBD</v>
      </c>
      <c r="G223" s="11" t="str">
        <f>IFERROR(__xludf.DUMMYFUNCTION("TEXTJOIN(
  CHAR(10) &amp; CHAR(10),
  TRUE,
  IFERROR(FILTER(WSO!G223, LEN(WSO!G223)), """"),
  IFERROR(FILTER(MSO!G223, LEN(MSO!G223)), """"),
  IFERROR(FILTER(FH!G223, LEN(FH!G223)), """"),
  IFERROR(FILTER(MGOLF!G223, LEN(MGOLF!G223)), """"),
  IFERROR(FI"&amp;"LTER(Football!G223, LEN(Football!G223)), """"),
  IFERROR(FILTER(WVB!G223, LEN(WVB!G223)), """"),
  IFERROR(FILTER(XC!G223, LEN(XC!G223)), """"),
  IFERROR(FILTER(SWIMMING!G223, LEN(SWIMMING!G223)), """"),
  IFERROR(FILTER(WTEN!G223, LEN(WTEN!G223)), """""&amp;"),
  IFERROR(FILTER(TF!G223, LEN(TF!G223)), """"),
  IFERROR(FILTER(WGOLF!G223:G1000, LEN(WGOLF!G223)), """"),
  IFERROR(FILTER(WBB!G223, LEN(WBB!G223)), """"),
  IFERROR(FILTER(MBB!G223, LEN(MBB!G223)), """"),
  IFERROR(FILTER(WLAX!G223, LEN(WLAX!G223)),"&amp;" """"),
  IFERROR(FILTER(MLAX!G223, LEN(MLAX!G223)), """"),
  IFERROR(FILTER(SOFT!G223, LEN(SOFT!G223)), """"),
  IFERROR(FILTER(BASE!G223, LEN(BASE!G223)), """"),
  IFERROR(FILTER(ESPORTS!G223, LEN(ESPORTS!G223)), """")
)
"),"HOOD")</f>
        <v>HOOD</v>
      </c>
      <c r="H223" s="11" t="str">
        <f>IFERROR(__xludf.DUMMYFUNCTION("TEXTJOIN(
  CHAR(10) &amp; CHAR(10),
  TRUE,
  IFERROR(FILTER(WSO!H223, LEN(WSO!H223)), """"),
  IFERROR(FILTER(MSO!H223, LEN(MSO!H223)), """"),
  IFERROR(FILTER(FH!H223, LEN(FH!H223)), """"),
  IFERROR(FILTER(MGOLF!H223, LEN(MGOLF!H223)), """"),
  IFERROR(FI"&amp;"LTER(Football!H223, LEN(Football!H223)), """"),
  IFERROR(FILTER(WVB!H223, LEN(WVB!H223)), """"),
  IFERROR(FILTER(XC!H223, LEN(XC!H223)), """"),
  IFERROR(FILTER(SWIMMING!H223, LEN(SWIMMING!H223)), """"),
  IFERROR(FILTER(WTEN!H223, LEN(WTEN!H223)), """""&amp;"),
  IFERROR(FILTER(TF!H223, LEN(TF!H223)), """"),
  IFERROR(FILTER(WGOLF!H223, LEN(WGOLF!H223)), """"),
  IFERROR(FILTER(WBB!H223, LEN(WBB!H223)), """"),
  IFERROR(FILTER(MBB!H223, LEN(MBB!H223)), """"),
  IFERROR(FILTER(WLAX!H223, LEN(WLAX!H223)), """")"&amp;",
  IFERROR(FILTER(MLAX!H223, LEN(MLAX!H223)), """"),
  IFERROR(FILTER(SOFT!H223, LEN(SOFT!H223)), """"),
  IFERROR(FILTER(BASE!H223, LEN(BASE!H223)), """"),
  IFERROR(FILTER(ESPORTS!H223, LEN(ESPORTS!H223)), """")
)
"),"Away")</f>
        <v>Away</v>
      </c>
      <c r="I223" s="11" t="str">
        <f>IFERROR(__xludf.DUMMYFUNCTION("TEXTJOIN(
  CHAR(10) &amp; CHAR(10),
  TRUE,
  IFERROR(ARRAYFORMULA(TEXT(FILTER(WSO!F223, LEN(WSO!F223)), ""h:mm AM/PM"")), """"),
  IFERROR(ARRAYFORMULA(TEXT(FILTER(MSO!F223, LEN(MSO!F223)), ""h:mm AM/PM"")), """"),
  IFERROR(ARRAYFORMULA(TEXT(FILTER(FH!F223"&amp;", LEN(FH!F223)), ""h:mm AM/PM"")), """"),
  IFERROR(ARRAYFORMULA(TEXT(FILTER(MGOLF!F223, LEN(MGOLF!F223)), ""h:mm AM/PM"")), """"),
  IFERROR(ARRAYFORMULA(TEXT(FILTER(Football!F223, LEN(Football!F223)), ""h:mm AM/PM"")), """"),
  IFERROR(ARRAYFORMULA(TEXT"&amp;"(FILTER(WVB!F223, LEN(WVB!F223)), ""h:mm AM/PM"")), """"),
  IFERROR(ARRAYFORMULA(TEXT(FILTER(XC!F223, LEN(XC!F223)), ""h:mm AM/PM"")), """"),
  IFERROR(ARRAYFORMULA(TEXT(FILTER(SWIMMING!F223, LEN(SWIMMING!F223)), ""h:mm AM/PM"")), """"),
  IFERROR(ARRAYF"&amp;"ORMULA(TEXT(FILTER(WTEN!F223, LEN(WTEN!F223)), ""h:mm AM/PM"")), """"),
  IFERROR(ARRAYFORMULA(TEXT(FILTER(TF!F223, LEN(TF!F223)), ""h:mm AM/PM"")), """"),
  IFERROR(ARRAYFORMULA(TEXT(FILTER(WGOLF!F223, LEN(WGOLF!F223)), ""h:mm AM/PM"")), """"),
  IFERROR"&amp;"(ARRAYFORMULA(TEXT(FILTER(WBB!F223, LEN(WBB!F223)), ""h:mm AM/PM"")), """"),
  IFERROR(ARRAYFORMULA(TEXT(FILTER(MBB!F223, LEN(MBB!F223)), ""h:mm AM/PM"")), """"),
  IFERROR(ARRAYFORMULA(TEXT(FILTER(WLAX!F223, LEN(WLAX!F223)), ""h:mm AM/PM"")), """"),
  IF"&amp;"ERROR(ARRAYFORMULA(TEXT(FILTER(MLAX!F223, LEN(MLAX!F223)), ""h:mm AM/PM"")), """"),
  IFERROR(ARRAYFORMULA(TEXT(FILTER(SOFT!F223, LEN(SOFT!F223)), ""h:mm AM/PM"")), """"),
  IFERROR(ARRAYFORMULA(TEXT(FILTER(BASE!F223, LEN(BASE!F223)), ""h:mm AM/PM"")), """&amp;"""),
  IFERROR(ARRAYFORMULA(TEXT(FILTER(ESPORTS!F223, LEN(ESPORTS!F223)), ""h:mm AM/PM"")), """")
)
"),"TBD")</f>
        <v>TBD</v>
      </c>
      <c r="J223" s="12" t="str">
        <f>IFERROR(__xludf.DUMMYFUNCTION("IFERROR(
 TEXTJOIN(
   CHAR(10) &amp; CHAR(10),
   TRUE,
   FILTER(
     FLATTEN({
       WSO!P223;
       MSO!P223;
       FH!P223;
       MGOLF!P223;
       Football!P223;
       WVB!P223;
       XC!P223;
       SWIMMING!P223;
       WTEN!P223;
       TF!P2"&amp;"23;
       WGOLF!P223;
       WBB!P223;
       MBB!P223;
       WLAX!P223;
       MLAX!P223;
       SOFT!P223;
       BASE!P223;
       ESPORTS!P223
     }),
     (FLATTEN({
       WSO!P223;
       MSO!P223;
       FH!P223;
       MGOLF!P223;
       Footb"&amp;"all!P223;
       WVB!P223;
       XC!P223;
       SWIMMING!P223;
       WTEN!P223;
       TF!P223;
       WGOLF!P223;
       WBB!P223;
       MBB!P223;
       WLAX!P223;
       MLAX!P223;
       SOFT!P223;
       BASE!P223;
       ESPORTS!P223
     }) &lt;&gt; "&amp;""""") *
     (FLATTEN({
       WSO!P223;
       MSO!P223;
       FH!P223;
       MGOLF!P223;
       Football!P223;
       WVB!P223;
       XC!P223;
       SWIMMING!P223;
       WTEN!P223;
       TF!P223;
       WGOLF!P223;
       WBB!P223;
       MBB!P223"&amp;";
       WLAX!P223;
       MLAX!P223;
       SOFT!P223;
       BASE!P223;
       ESPORTS!P223
     }) &lt;&gt; ""Status"")
   )
 ),
 """"
)
"),"⌛️ Pending")</f>
        <v>⌛️ Pending</v>
      </c>
    </row>
    <row r="224" ht="22.5" customHeight="1">
      <c r="A224" s="6">
        <v>223.0</v>
      </c>
      <c r="B224" s="6" t="s">
        <v>10</v>
      </c>
      <c r="C224" s="7">
        <v>46457.0</v>
      </c>
      <c r="D224" s="8" t="str">
        <f t="shared" si="1"/>
        <v>Thursday</v>
      </c>
      <c r="E224" s="9" t="str">
        <f>TEXTJOIN(
  CHAR(10) &amp; CHAR(10),
  TRUE,
  IFERROR(WSO!E224, ""),
  IFERROR(MSO!E224, ""),
  IFERROR(FH!E224, ""),
  IFERROR(MGOLF!E224, ""),
  IFERROR(Football!E224, ""),
  IFERROR(WVB!E224, ""),
  IFERROR(XC!E224, ""),
  IFERROR(SWIMMING!E224, ""),
  IFERROR(WTEN!E224, ""),
  IFERROR(TF!E224, ""),
  IFERROR(WGOLF!E224, ""),
  IFERROR(WBB!E224, ""),
  IFERROR(MBB!E224, ""),
  IFERROR(WLAX!E224, ""),
  IFERROR(MLAX!E224, ""),
  IFERROR(SOFT!E224, ""),
  IFERROR(BASE!E224, ""),
  IFERROR(ESPORTS!E224, "")
)
</f>
        <v/>
      </c>
      <c r="F224" s="10" t="str">
        <f>IFERROR(__xludf.DUMMYFUNCTION("TEXTJOIN(
  CHAR(10) &amp; CHAR(10),
  TRUE,
  IFERROR(TEXT(FILTER(WSO!F224, LEN(WSO!F224)), ""h:mm AM/PM""), """"),
  IFERROR(TEXT(FILTER(MSO!F224, LEN(MSO!F224)), ""h:mm AM/PM""), """"),
  IFERROR(TEXT(FILTER(FH!F224, LEN(FH!F224)), ""h:mm AM/PM""), """"),
"&amp;"  IFERROR(TEXT(FILTER(MGOLF!F224, LEN(MGOLF!F224)), ""h:mm AM/PM""), """"),
  IFERROR(TEXT(FILTER(Football!F224, LEN(Football!F224)), ""h:mm AM/PM""), """"),
  IFERROR(TEXT(FILTER(WVB!F224, LEN(WVB!F224)), ""h:mm AM/PM""), """"),
  IFERROR(TEXT(FILTER(XC!"&amp;"F224, LEN(XC!F224)), ""h:mm AM/PM""), """"),
  IFERROR(TEXT(FILTER(SWIMMING!F224, LEN(SWIMMING!F224)), ""h:mm AM/PM""), """"),
  IFERROR(TEXT(FILTER(WTEN!F224, LEN(WTEN!F224)), ""h:mm AM/PM""), """"),
  IFERROR(TEXT(FILTER(TF!F224, LEN(TF!F224)), ""h:mm A"&amp;"M/PM""), """"),
  IFERROR(TEXT(FILTER(WGOLF!F224, LEN(WGOLF!F224)), ""h:mm AM/PM""), """"),
  IFERROR(TEXT(FILTER(WBB!F224, LEN(WBB!F224)), ""h:mm AM/PM""), """"),
  IFERROR(TEXT(FILTER(MBB!F224, LEN(MBB!F224)), ""h:mm AM/PM""), """"),
  IFERROR(TEXT(FILT"&amp;"ER(WLAX!F224, LEN(WLAX!F224)), ""h:mm AM/PM""), """"),
  IFERROR(TEXT(FILTER(MLAX!F224, LEN(MLAX!F224)), ""h:mm AM/PM""), """"),
  IFERROR(TEXT(FILTER(SOFT!F224, LEN(SOFT!F224)), ""h:mm AM/PM""), """"),
  IFERROR(TEXT(FILTER(BASE!F224, LEN(BASE!F224)), """&amp;"h:mm AM/PM""), """"),
  IFERROR(TEXT(FILTER(ESPORTS!F224, LEN(ESPORTS!F224)), ""h:mm AM/PM""), """")
)
"),"")</f>
        <v/>
      </c>
      <c r="G224" s="11" t="str">
        <f>IFERROR(__xludf.DUMMYFUNCTION("TEXTJOIN(
  CHAR(10) &amp; CHAR(10),
  TRUE,
  IFERROR(FILTER(WSO!G224, LEN(WSO!G224)), """"),
  IFERROR(FILTER(MSO!G224, LEN(MSO!G224)), """"),
  IFERROR(FILTER(FH!G224, LEN(FH!G224)), """"),
  IFERROR(FILTER(MGOLF!G224, LEN(MGOLF!G224)), """"),
  IFERROR(FI"&amp;"LTER(Football!G224, LEN(Football!G224)), """"),
  IFERROR(FILTER(WVB!G224, LEN(WVB!G224)), """"),
  IFERROR(FILTER(XC!G224, LEN(XC!G224)), """"),
  IFERROR(FILTER(SWIMMING!G224, LEN(SWIMMING!G224)), """"),
  IFERROR(FILTER(WTEN!G224, LEN(WTEN!G224)), """""&amp;"),
  IFERROR(FILTER(TF!G224, LEN(TF!G224)), """"),
  IFERROR(FILTER(WGOLF!G224:G1000, LEN(WGOLF!G224)), """"),
  IFERROR(FILTER(WBB!G224, LEN(WBB!G224)), """"),
  IFERROR(FILTER(MBB!G224, LEN(MBB!G224)), """"),
  IFERROR(FILTER(WLAX!G224, LEN(WLAX!G224)),"&amp;" """"),
  IFERROR(FILTER(MLAX!G224, LEN(MLAX!G224)), """"),
  IFERROR(FILTER(SOFT!G224, LEN(SOFT!G224)), """"),
  IFERROR(FILTER(BASE!G224, LEN(BASE!G224)), """"),
  IFERROR(FILTER(ESPORTS!G224, LEN(ESPORTS!G224)), """")
)
"),"")</f>
        <v/>
      </c>
      <c r="H224" s="11" t="str">
        <f>IFERROR(__xludf.DUMMYFUNCTION("TEXTJOIN(
  CHAR(10) &amp; CHAR(10),
  TRUE,
  IFERROR(FILTER(WSO!H224, LEN(WSO!H224)), """"),
  IFERROR(FILTER(MSO!H224, LEN(MSO!H224)), """"),
  IFERROR(FILTER(FH!H224, LEN(FH!H224)), """"),
  IFERROR(FILTER(MGOLF!H224, LEN(MGOLF!H224)), """"),
  IFERROR(FI"&amp;"LTER(Football!H224, LEN(Football!H224)), """"),
  IFERROR(FILTER(WVB!H224, LEN(WVB!H224)), """"),
  IFERROR(FILTER(XC!H224, LEN(XC!H224)), """"),
  IFERROR(FILTER(SWIMMING!H224, LEN(SWIMMING!H224)), """"),
  IFERROR(FILTER(WTEN!H224, LEN(WTEN!H224)), """""&amp;"),
  IFERROR(FILTER(TF!H224, LEN(TF!H224)), """"),
  IFERROR(FILTER(WGOLF!H224, LEN(WGOLF!H224)), """"),
  IFERROR(FILTER(WBB!H224, LEN(WBB!H224)), """"),
  IFERROR(FILTER(MBB!H224, LEN(MBB!H224)), """"),
  IFERROR(FILTER(WLAX!H224, LEN(WLAX!H224)), """")"&amp;",
  IFERROR(FILTER(MLAX!H224, LEN(MLAX!H224)), """"),
  IFERROR(FILTER(SOFT!H224, LEN(SOFT!H224)), """"),
  IFERROR(FILTER(BASE!H224, LEN(BASE!H224)), """"),
  IFERROR(FILTER(ESPORTS!H224, LEN(ESPORTS!H224)), """")
)
"),"")</f>
        <v/>
      </c>
      <c r="I224" s="11" t="str">
        <f>IFERROR(__xludf.DUMMYFUNCTION("TEXTJOIN(
  CHAR(10) &amp; CHAR(10),
  TRUE,
  IFERROR(ARRAYFORMULA(TEXT(FILTER(WSO!F224, LEN(WSO!F224)), ""h:mm AM/PM"")), """"),
  IFERROR(ARRAYFORMULA(TEXT(FILTER(MSO!F224, LEN(MSO!F224)), ""h:mm AM/PM"")), """"),
  IFERROR(ARRAYFORMULA(TEXT(FILTER(FH!F224"&amp;", LEN(FH!F224)), ""h:mm AM/PM"")), """"),
  IFERROR(ARRAYFORMULA(TEXT(FILTER(MGOLF!F224, LEN(MGOLF!F224)), ""h:mm AM/PM"")), """"),
  IFERROR(ARRAYFORMULA(TEXT(FILTER(Football!F224, LEN(Football!F224)), ""h:mm AM/PM"")), """"),
  IFERROR(ARRAYFORMULA(TEXT"&amp;"(FILTER(WVB!F224, LEN(WVB!F224)), ""h:mm AM/PM"")), """"),
  IFERROR(ARRAYFORMULA(TEXT(FILTER(XC!F224, LEN(XC!F224)), ""h:mm AM/PM"")), """"),
  IFERROR(ARRAYFORMULA(TEXT(FILTER(SWIMMING!F224, LEN(SWIMMING!F224)), ""h:mm AM/PM"")), """"),
  IFERROR(ARRAYF"&amp;"ORMULA(TEXT(FILTER(WTEN!F224, LEN(WTEN!F224)), ""h:mm AM/PM"")), """"),
  IFERROR(ARRAYFORMULA(TEXT(FILTER(TF!F224, LEN(TF!F224)), ""h:mm AM/PM"")), """"),
  IFERROR(ARRAYFORMULA(TEXT(FILTER(WGOLF!F224, LEN(WGOLF!F224)), ""h:mm AM/PM"")), """"),
  IFERROR"&amp;"(ARRAYFORMULA(TEXT(FILTER(WBB!F224, LEN(WBB!F224)), ""h:mm AM/PM"")), """"),
  IFERROR(ARRAYFORMULA(TEXT(FILTER(MBB!F224, LEN(MBB!F224)), ""h:mm AM/PM"")), """"),
  IFERROR(ARRAYFORMULA(TEXT(FILTER(WLAX!F224, LEN(WLAX!F224)), ""h:mm AM/PM"")), """"),
  IF"&amp;"ERROR(ARRAYFORMULA(TEXT(FILTER(MLAX!F224, LEN(MLAX!F224)), ""h:mm AM/PM"")), """"),
  IFERROR(ARRAYFORMULA(TEXT(FILTER(SOFT!F224, LEN(SOFT!F224)), ""h:mm AM/PM"")), """"),
  IFERROR(ARRAYFORMULA(TEXT(FILTER(BASE!F224, LEN(BASE!F224)), ""h:mm AM/PM"")), """&amp;"""),
  IFERROR(ARRAYFORMULA(TEXT(FILTER(ESPORTS!F224, LEN(ESPORTS!F224)), ""h:mm AM/PM"")), """")
)
"),"")</f>
        <v/>
      </c>
      <c r="J224" s="12" t="str">
        <f>IFERROR(__xludf.DUMMYFUNCTION("IFERROR(
 TEXTJOIN(
   CHAR(10) &amp; CHAR(10),
   TRUE,
   FILTER(
     FLATTEN({
       WSO!P224;
       MSO!P224;
       FH!P224;
       MGOLF!P224;
       Football!P224;
       WVB!P224;
       XC!P224;
       SWIMMING!P224;
       WTEN!P224;
       TF!P2"&amp;"24;
       WGOLF!P224;
       WBB!P224;
       MBB!P224;
       WLAX!P224;
       MLAX!P224;
       SOFT!P224;
       BASE!P224;
       ESPORTS!P224
     }),
     (FLATTEN({
       WSO!P224;
       MSO!P224;
       FH!P224;
       MGOLF!P224;
       Footb"&amp;"all!P224;
       WVB!P224;
       XC!P224;
       SWIMMING!P224;
       WTEN!P224;
       TF!P224;
       WGOLF!P224;
       WBB!P224;
       MBB!P224;
       WLAX!P224;
       MLAX!P224;
       SOFT!P224;
       BASE!P224;
       ESPORTS!P224
     }) &lt;&gt; "&amp;""""") *
     (FLATTEN({
       WSO!P224;
       MSO!P224;
       FH!P224;
       MGOLF!P224;
       Football!P224;
       WVB!P224;
       XC!P224;
       SWIMMING!P224;
       WTEN!P224;
       TF!P224;
       WGOLF!P224;
       WBB!P224;
       MBB!P224"&amp;";
       WLAX!P224;
       MLAX!P224;
       SOFT!P224;
       BASE!P224;
       ESPORTS!P224
     }) &lt;&gt; ""Status"")
   )
 ),
 """"
)
"),"")</f>
        <v/>
      </c>
    </row>
    <row r="225" ht="22.5" customHeight="1">
      <c r="A225" s="6">
        <v>224.0</v>
      </c>
      <c r="B225" s="6" t="s">
        <v>10</v>
      </c>
      <c r="C225" s="7">
        <v>46458.0</v>
      </c>
      <c r="D225" s="8" t="str">
        <f t="shared" si="1"/>
        <v>Friday</v>
      </c>
      <c r="E225" s="9" t="str">
        <f>TEXTJOIN(
  CHAR(10) &amp; CHAR(10),
  TRUE,
  IFERROR(WSO!E225, ""),
  IFERROR(MSO!E225, ""),
  IFERROR(FH!E225, ""),
  IFERROR(MGOLF!E225, ""),
  IFERROR(Football!E225, ""),
  IFERROR(WVB!E225, ""),
  IFERROR(XC!E225, ""),
  IFERROR(SWIMMING!E225, ""),
  IFERROR(WTEN!E225, ""),
  IFERROR(TF!E225, ""),
  IFERROR(WGOLF!E225, ""),
  IFERROR(WBB!E225, ""),
  IFERROR(MBB!E225, ""),
  IFERROR(WLAX!E225, ""),
  IFERROR(MLAX!E225, ""),
  IFERROR(SOFT!E225, ""),
  IFERROR(BASE!E225, ""),
  IFERROR(ESPORTS!E225, "")
)
</f>
        <v/>
      </c>
      <c r="F225" s="10" t="str">
        <f>IFERROR(__xludf.DUMMYFUNCTION("TEXTJOIN(
  CHAR(10) &amp; CHAR(10),
  TRUE,
  IFERROR(TEXT(FILTER(WSO!F225, LEN(WSO!F225)), ""h:mm AM/PM""), """"),
  IFERROR(TEXT(FILTER(MSO!F225, LEN(MSO!F225)), ""h:mm AM/PM""), """"),
  IFERROR(TEXT(FILTER(FH!F225, LEN(FH!F225)), ""h:mm AM/PM""), """"),
"&amp;"  IFERROR(TEXT(FILTER(MGOLF!F225, LEN(MGOLF!F225)), ""h:mm AM/PM""), """"),
  IFERROR(TEXT(FILTER(Football!F225, LEN(Football!F225)), ""h:mm AM/PM""), """"),
  IFERROR(TEXT(FILTER(WVB!F225, LEN(WVB!F225)), ""h:mm AM/PM""), """"),
  IFERROR(TEXT(FILTER(XC!"&amp;"F225, LEN(XC!F225)), ""h:mm AM/PM""), """"),
  IFERROR(TEXT(FILTER(SWIMMING!F225, LEN(SWIMMING!F225)), ""h:mm AM/PM""), """"),
  IFERROR(TEXT(FILTER(WTEN!F225, LEN(WTEN!F225)), ""h:mm AM/PM""), """"),
  IFERROR(TEXT(FILTER(TF!F225, LEN(TF!F225)), ""h:mm A"&amp;"M/PM""), """"),
  IFERROR(TEXT(FILTER(WGOLF!F225, LEN(WGOLF!F225)), ""h:mm AM/PM""), """"),
  IFERROR(TEXT(FILTER(WBB!F225, LEN(WBB!F225)), ""h:mm AM/PM""), """"),
  IFERROR(TEXT(FILTER(MBB!F225, LEN(MBB!F225)), ""h:mm AM/PM""), """"),
  IFERROR(TEXT(FILT"&amp;"ER(WLAX!F225, LEN(WLAX!F225)), ""h:mm AM/PM""), """"),
  IFERROR(TEXT(FILTER(MLAX!F225, LEN(MLAX!F225)), ""h:mm AM/PM""), """"),
  IFERROR(TEXT(FILTER(SOFT!F225, LEN(SOFT!F225)), ""h:mm AM/PM""), """"),
  IFERROR(TEXT(FILTER(BASE!F225, LEN(BASE!F225)), """&amp;"h:mm AM/PM""), """"),
  IFERROR(TEXT(FILTER(ESPORTS!F225, LEN(ESPORTS!F225)), ""h:mm AM/PM""), """")
)
"),"")</f>
        <v/>
      </c>
      <c r="G225" s="11" t="str">
        <f>IFERROR(__xludf.DUMMYFUNCTION("TEXTJOIN(
  CHAR(10) &amp; CHAR(10),
  TRUE,
  IFERROR(FILTER(WSO!G225, LEN(WSO!G225)), """"),
  IFERROR(FILTER(MSO!G225, LEN(MSO!G225)), """"),
  IFERROR(FILTER(FH!G225, LEN(FH!G225)), """"),
  IFERROR(FILTER(MGOLF!G225, LEN(MGOLF!G225)), """"),
  IFERROR(FI"&amp;"LTER(Football!G225, LEN(Football!G225)), """"),
  IFERROR(FILTER(WVB!G225, LEN(WVB!G225)), """"),
  IFERROR(FILTER(XC!G225, LEN(XC!G225)), """"),
  IFERROR(FILTER(SWIMMING!G225, LEN(SWIMMING!G225)), """"),
  IFERROR(FILTER(WTEN!G225, LEN(WTEN!G225)), """""&amp;"),
  IFERROR(FILTER(TF!G225, LEN(TF!G225)), """"),
  IFERROR(FILTER(WGOLF!G225:G1000, LEN(WGOLF!G225)), """"),
  IFERROR(FILTER(WBB!G225, LEN(WBB!G225)), """"),
  IFERROR(FILTER(MBB!G225, LEN(MBB!G225)), """"),
  IFERROR(FILTER(WLAX!G225, LEN(WLAX!G225)),"&amp;" """"),
  IFERROR(FILTER(MLAX!G225, LEN(MLAX!G225)), """"),
  IFERROR(FILTER(SOFT!G225, LEN(SOFT!G225)), """"),
  IFERROR(FILTER(BASE!G225, LEN(BASE!G225)), """"),
  IFERROR(FILTER(ESPORTS!G225, LEN(ESPORTS!G225)), """")
)
"),"")</f>
        <v/>
      </c>
      <c r="H225" s="11" t="str">
        <f>IFERROR(__xludf.DUMMYFUNCTION("TEXTJOIN(
  CHAR(10) &amp; CHAR(10),
  TRUE,
  IFERROR(FILTER(WSO!H225, LEN(WSO!H225)), """"),
  IFERROR(FILTER(MSO!H225, LEN(MSO!H225)), """"),
  IFERROR(FILTER(FH!H225, LEN(FH!H225)), """"),
  IFERROR(FILTER(MGOLF!H225, LEN(MGOLF!H225)), """"),
  IFERROR(FI"&amp;"LTER(Football!H225, LEN(Football!H225)), """"),
  IFERROR(FILTER(WVB!H225, LEN(WVB!H225)), """"),
  IFERROR(FILTER(XC!H225, LEN(XC!H225)), """"),
  IFERROR(FILTER(SWIMMING!H225, LEN(SWIMMING!H225)), """"),
  IFERROR(FILTER(WTEN!H225, LEN(WTEN!H225)), """""&amp;"),
  IFERROR(FILTER(TF!H225, LEN(TF!H225)), """"),
  IFERROR(FILTER(WGOLF!H225, LEN(WGOLF!H225)), """"),
  IFERROR(FILTER(WBB!H225, LEN(WBB!H225)), """"),
  IFERROR(FILTER(MBB!H225, LEN(MBB!H225)), """"),
  IFERROR(FILTER(WLAX!H225, LEN(WLAX!H225)), """")"&amp;",
  IFERROR(FILTER(MLAX!H225, LEN(MLAX!H225)), """"),
  IFERROR(FILTER(SOFT!H225, LEN(SOFT!H225)), """"),
  IFERROR(FILTER(BASE!H225, LEN(BASE!H225)), """"),
  IFERROR(FILTER(ESPORTS!H225, LEN(ESPORTS!H225)), """")
)
"),"")</f>
        <v/>
      </c>
      <c r="I225" s="11" t="str">
        <f>IFERROR(__xludf.DUMMYFUNCTION("TEXTJOIN(
  CHAR(10) &amp; CHAR(10),
  TRUE,
  IFERROR(ARRAYFORMULA(TEXT(FILTER(WSO!F225, LEN(WSO!F225)), ""h:mm AM/PM"")), """"),
  IFERROR(ARRAYFORMULA(TEXT(FILTER(MSO!F225, LEN(MSO!F225)), ""h:mm AM/PM"")), """"),
  IFERROR(ARRAYFORMULA(TEXT(FILTER(FH!F225"&amp;", LEN(FH!F225)), ""h:mm AM/PM"")), """"),
  IFERROR(ARRAYFORMULA(TEXT(FILTER(MGOLF!F225, LEN(MGOLF!F225)), ""h:mm AM/PM"")), """"),
  IFERROR(ARRAYFORMULA(TEXT(FILTER(Football!F225, LEN(Football!F225)), ""h:mm AM/PM"")), """"),
  IFERROR(ARRAYFORMULA(TEXT"&amp;"(FILTER(WVB!F225, LEN(WVB!F225)), ""h:mm AM/PM"")), """"),
  IFERROR(ARRAYFORMULA(TEXT(FILTER(XC!F225, LEN(XC!F225)), ""h:mm AM/PM"")), """"),
  IFERROR(ARRAYFORMULA(TEXT(FILTER(SWIMMING!F225, LEN(SWIMMING!F225)), ""h:mm AM/PM"")), """"),
  IFERROR(ARRAYF"&amp;"ORMULA(TEXT(FILTER(WTEN!F225, LEN(WTEN!F225)), ""h:mm AM/PM"")), """"),
  IFERROR(ARRAYFORMULA(TEXT(FILTER(TF!F225, LEN(TF!F225)), ""h:mm AM/PM"")), """"),
  IFERROR(ARRAYFORMULA(TEXT(FILTER(WGOLF!F225, LEN(WGOLF!F225)), ""h:mm AM/PM"")), """"),
  IFERROR"&amp;"(ARRAYFORMULA(TEXT(FILTER(WBB!F225, LEN(WBB!F225)), ""h:mm AM/PM"")), """"),
  IFERROR(ARRAYFORMULA(TEXT(FILTER(MBB!F225, LEN(MBB!F225)), ""h:mm AM/PM"")), """"),
  IFERROR(ARRAYFORMULA(TEXT(FILTER(WLAX!F225, LEN(WLAX!F225)), ""h:mm AM/PM"")), """"),
  IF"&amp;"ERROR(ARRAYFORMULA(TEXT(FILTER(MLAX!F225, LEN(MLAX!F225)), ""h:mm AM/PM"")), """"),
  IFERROR(ARRAYFORMULA(TEXT(FILTER(SOFT!F225, LEN(SOFT!F225)), ""h:mm AM/PM"")), """"),
  IFERROR(ARRAYFORMULA(TEXT(FILTER(BASE!F225, LEN(BASE!F225)), ""h:mm AM/PM"")), """&amp;"""),
  IFERROR(ARRAYFORMULA(TEXT(FILTER(ESPORTS!F225, LEN(ESPORTS!F225)), ""h:mm AM/PM"")), """")
)
"),"")</f>
        <v/>
      </c>
      <c r="J225" s="12" t="str">
        <f>IFERROR(__xludf.DUMMYFUNCTION("IFERROR(
 TEXTJOIN(
   CHAR(10) &amp; CHAR(10),
   TRUE,
   FILTER(
     FLATTEN({
       WSO!P225;
       MSO!P225;
       FH!P225;
       MGOLF!P225;
       Football!P225;
       WVB!P225;
       XC!P225;
       SWIMMING!P225;
       WTEN!P225;
       TF!P2"&amp;"25;
       WGOLF!P225;
       WBB!P225;
       MBB!P225;
       WLAX!P225;
       MLAX!P225;
       SOFT!P225;
       BASE!P225;
       ESPORTS!P225
     }),
     (FLATTEN({
       WSO!P225;
       MSO!P225;
       FH!P225;
       MGOLF!P225;
       Footb"&amp;"all!P225;
       WVB!P225;
       XC!P225;
       SWIMMING!P225;
       WTEN!P225;
       TF!P225;
       WGOLF!P225;
       WBB!P225;
       MBB!P225;
       WLAX!P225;
       MLAX!P225;
       SOFT!P225;
       BASE!P225;
       ESPORTS!P225
     }) &lt;&gt; "&amp;""""") *
     (FLATTEN({
       WSO!P225;
       MSO!P225;
       FH!P225;
       MGOLF!P225;
       Football!P225;
       WVB!P225;
       XC!P225;
       SWIMMING!P225;
       WTEN!P225;
       TF!P225;
       WGOLF!P225;
       WBB!P225;
       MBB!P225"&amp;";
       WLAX!P225;
       MLAX!P225;
       SOFT!P225;
       BASE!P225;
       ESPORTS!P225
     }) &lt;&gt; ""Status"")
   )
 ),
 """"
)
"),"")</f>
        <v/>
      </c>
    </row>
    <row r="226" ht="22.5" customHeight="1">
      <c r="A226" s="6">
        <v>225.0</v>
      </c>
      <c r="B226" s="6" t="s">
        <v>10</v>
      </c>
      <c r="C226" s="7">
        <v>46459.0</v>
      </c>
      <c r="D226" s="8" t="str">
        <f t="shared" si="1"/>
        <v>Saturday</v>
      </c>
      <c r="E226" s="9" t="str">
        <f>TEXTJOIN(
  CHAR(10) &amp; CHAR(10),
  TRUE,
  IFERROR(WSO!E226, ""),
  IFERROR(MSO!E226, ""),
  IFERROR(FH!E226, ""),
  IFERROR(MGOLF!E226, ""),
  IFERROR(Football!E226, ""),
  IFERROR(WVB!E226, ""),
  IFERROR(XC!E226, ""),
  IFERROR(SWIMMING!E226, ""),
  IFERROR(WTEN!E226, ""),
  IFERROR(TF!E226, ""),
  IFERROR(WGOLF!E226, ""),
  IFERROR(WBB!E226, ""),
  IFERROR(MBB!E226, ""),
  IFERROR(WLAX!E226, ""),
  IFERROR(MLAX!E226, ""),
  IFERROR(SOFT!E226, ""),
  IFERROR(BASE!E226, ""),
  IFERROR(ESPORTS!E226, "")
)
</f>
        <v>MLAX</v>
      </c>
      <c r="F226" s="10" t="str">
        <f>IFERROR(__xludf.DUMMYFUNCTION("TEXTJOIN(
  CHAR(10) &amp; CHAR(10),
  TRUE,
  IFERROR(TEXT(FILTER(WSO!F226, LEN(WSO!F226)), ""h:mm AM/PM""), """"),
  IFERROR(TEXT(FILTER(MSO!F226, LEN(MSO!F226)), ""h:mm AM/PM""), """"),
  IFERROR(TEXT(FILTER(FH!F226, LEN(FH!F226)), ""h:mm AM/PM""), """"),
"&amp;"  IFERROR(TEXT(FILTER(MGOLF!F226, LEN(MGOLF!F226)), ""h:mm AM/PM""), """"),
  IFERROR(TEXT(FILTER(Football!F226, LEN(Football!F226)), ""h:mm AM/PM""), """"),
  IFERROR(TEXT(FILTER(WVB!F226, LEN(WVB!F226)), ""h:mm AM/PM""), """"),
  IFERROR(TEXT(FILTER(XC!"&amp;"F226, LEN(XC!F226)), ""h:mm AM/PM""), """"),
  IFERROR(TEXT(FILTER(SWIMMING!F226, LEN(SWIMMING!F226)), ""h:mm AM/PM""), """"),
  IFERROR(TEXT(FILTER(WTEN!F226, LEN(WTEN!F226)), ""h:mm AM/PM""), """"),
  IFERROR(TEXT(FILTER(TF!F226, LEN(TF!F226)), ""h:mm A"&amp;"M/PM""), """"),
  IFERROR(TEXT(FILTER(WGOLF!F226, LEN(WGOLF!F226)), ""h:mm AM/PM""), """"),
  IFERROR(TEXT(FILTER(WBB!F226, LEN(WBB!F226)), ""h:mm AM/PM""), """"),
  IFERROR(TEXT(FILTER(MBB!F226, LEN(MBB!F226)), ""h:mm AM/PM""), """"),
  IFERROR(TEXT(FILT"&amp;"ER(WLAX!F226, LEN(WLAX!F226)), ""h:mm AM/PM""), """"),
  IFERROR(TEXT(FILTER(MLAX!F226, LEN(MLAX!F226)), ""h:mm AM/PM""), """"),
  IFERROR(TEXT(FILTER(SOFT!F226, LEN(SOFT!F226)), ""h:mm AM/PM""), """"),
  IFERROR(TEXT(FILTER(BASE!F226, LEN(BASE!F226)), """&amp;"h:mm AM/PM""), """"),
  IFERROR(TEXT(FILTER(ESPORTS!F226, LEN(ESPORTS!F226)), ""h:mm AM/PM""), """")
)
"),"1:00 PM")</f>
        <v>1:00 PM</v>
      </c>
      <c r="G226" s="11" t="str">
        <f>IFERROR(__xludf.DUMMYFUNCTION("TEXTJOIN(
  CHAR(10) &amp; CHAR(10),
  TRUE,
  IFERROR(FILTER(WSO!G226, LEN(WSO!G226)), """"),
  IFERROR(FILTER(MSO!G226, LEN(MSO!G226)), """"),
  IFERROR(FILTER(FH!G226, LEN(FH!G226)), """"),
  IFERROR(FILTER(MGOLF!G226, LEN(MGOLF!G226)), """"),
  IFERROR(FI"&amp;"LTER(Football!G226, LEN(Football!G226)), """"),
  IFERROR(FILTER(WVB!G226, LEN(WVB!G226)), """"),
  IFERROR(FILTER(XC!G226, LEN(XC!G226)), """"),
  IFERROR(FILTER(SWIMMING!G226, LEN(SWIMMING!G226)), """"),
  IFERROR(FILTER(WTEN!G226, LEN(WTEN!G226)), """""&amp;"),
  IFERROR(FILTER(TF!G226, LEN(TF!G226)), """"),
  IFERROR(FILTER(WGOLF!G226:G1000, LEN(WGOLF!G226)), """"),
  IFERROR(FILTER(WBB!G226, LEN(WBB!G226)), """"),
  IFERROR(FILTER(MBB!G226, LEN(MBB!G226)), """"),
  IFERROR(FILTER(WLAX!G226, LEN(WLAX!G226)),"&amp;" """"),
  IFERROR(FILTER(MLAX!G226, LEN(MLAX!G226)), """"),
  IFERROR(FILTER(SOFT!G226, LEN(SOFT!G226)), """"),
  IFERROR(FILTER(BASE!G226, LEN(BASE!G226)), """"),
  IFERROR(FILTER(ESPORTS!G226, LEN(ESPORTS!G226)), """")
)
"),"UNE")</f>
        <v>UNE</v>
      </c>
      <c r="H226" s="11" t="str">
        <f>IFERROR(__xludf.DUMMYFUNCTION("TEXTJOIN(
  CHAR(10) &amp; CHAR(10),
  TRUE,
  IFERROR(FILTER(WSO!H226, LEN(WSO!H226)), """"),
  IFERROR(FILTER(MSO!H226, LEN(MSO!H226)), """"),
  IFERROR(FILTER(FH!H226, LEN(FH!H226)), """"),
  IFERROR(FILTER(MGOLF!H226, LEN(MGOLF!H226)), """"),
  IFERROR(FI"&amp;"LTER(Football!H226, LEN(Football!H226)), """"),
  IFERROR(FILTER(WVB!H226, LEN(WVB!H226)), """"),
  IFERROR(FILTER(XC!H226, LEN(XC!H226)), """"),
  IFERROR(FILTER(SWIMMING!H226, LEN(SWIMMING!H226)), """"),
  IFERROR(FILTER(WTEN!H226, LEN(WTEN!H226)), """""&amp;"),
  IFERROR(FILTER(TF!H226, LEN(TF!H226)), """"),
  IFERROR(FILTER(WGOLF!H226, LEN(WGOLF!H226)), """"),
  IFERROR(FILTER(WBB!H226, LEN(WBB!H226)), """"),
  IFERROR(FILTER(MBB!H226, LEN(MBB!H226)), """"),
  IFERROR(FILTER(WLAX!H226, LEN(WLAX!H226)), """")"&amp;",
  IFERROR(FILTER(MLAX!H226, LEN(MLAX!H226)), """"),
  IFERROR(FILTER(SOFT!H226, LEN(SOFT!H226)), """"),
  IFERROR(FILTER(BASE!H226, LEN(BASE!H226)), """"),
  IFERROR(FILTER(ESPORTS!H226, LEN(ESPORTS!H226)), """")
)
"),"")</f>
        <v/>
      </c>
      <c r="I226" s="11" t="str">
        <f>IFERROR(__xludf.DUMMYFUNCTION("TEXTJOIN(
  CHAR(10) &amp; CHAR(10),
  TRUE,
  IFERROR(ARRAYFORMULA(TEXT(FILTER(WSO!F226, LEN(WSO!F226)), ""h:mm AM/PM"")), """"),
  IFERROR(ARRAYFORMULA(TEXT(FILTER(MSO!F226, LEN(MSO!F226)), ""h:mm AM/PM"")), """"),
  IFERROR(ARRAYFORMULA(TEXT(FILTER(FH!F226"&amp;", LEN(FH!F226)), ""h:mm AM/PM"")), """"),
  IFERROR(ARRAYFORMULA(TEXT(FILTER(MGOLF!F226, LEN(MGOLF!F226)), ""h:mm AM/PM"")), """"),
  IFERROR(ARRAYFORMULA(TEXT(FILTER(Football!F226, LEN(Football!F226)), ""h:mm AM/PM"")), """"),
  IFERROR(ARRAYFORMULA(TEXT"&amp;"(FILTER(WVB!F226, LEN(WVB!F226)), ""h:mm AM/PM"")), """"),
  IFERROR(ARRAYFORMULA(TEXT(FILTER(XC!F226, LEN(XC!F226)), ""h:mm AM/PM"")), """"),
  IFERROR(ARRAYFORMULA(TEXT(FILTER(SWIMMING!F226, LEN(SWIMMING!F226)), ""h:mm AM/PM"")), """"),
  IFERROR(ARRAYF"&amp;"ORMULA(TEXT(FILTER(WTEN!F226, LEN(WTEN!F226)), ""h:mm AM/PM"")), """"),
  IFERROR(ARRAYFORMULA(TEXT(FILTER(TF!F226, LEN(TF!F226)), ""h:mm AM/PM"")), """"),
  IFERROR(ARRAYFORMULA(TEXT(FILTER(WGOLF!F226, LEN(WGOLF!F226)), ""h:mm AM/PM"")), """"),
  IFERROR"&amp;"(ARRAYFORMULA(TEXT(FILTER(WBB!F226, LEN(WBB!F226)), ""h:mm AM/PM"")), """"),
  IFERROR(ARRAYFORMULA(TEXT(FILTER(MBB!F226, LEN(MBB!F226)), ""h:mm AM/PM"")), """"),
  IFERROR(ARRAYFORMULA(TEXT(FILTER(WLAX!F226, LEN(WLAX!F226)), ""h:mm AM/PM"")), """"),
  IF"&amp;"ERROR(ARRAYFORMULA(TEXT(FILTER(MLAX!F226, LEN(MLAX!F226)), ""h:mm AM/PM"")), """"),
  IFERROR(ARRAYFORMULA(TEXT(FILTER(SOFT!F226, LEN(SOFT!F226)), ""h:mm AM/PM"")), """"),
  IFERROR(ARRAYFORMULA(TEXT(FILTER(BASE!F226, LEN(BASE!F226)), ""h:mm AM/PM"")), """&amp;"""),
  IFERROR(ARRAYFORMULA(TEXT(FILTER(ESPORTS!F226, LEN(ESPORTS!F226)), ""h:mm AM/PM"")), """")
)
"),"1:00 PM")</f>
        <v>1:00 PM</v>
      </c>
      <c r="J226" s="12" t="str">
        <f>IFERROR(__xludf.DUMMYFUNCTION("IFERROR(
 TEXTJOIN(
   CHAR(10) &amp; CHAR(10),
   TRUE,
   FILTER(
     FLATTEN({
       WSO!P226;
       MSO!P226;
       FH!P226;
       MGOLF!P226;
       Football!P226;
       WVB!P226;
       XC!P226;
       SWIMMING!P226;
       WTEN!P226;
       TF!P2"&amp;"26;
       WGOLF!P226;
       WBB!P226;
       MBB!P226;
       WLAX!P226;
       MLAX!P226;
       SOFT!P226;
       BASE!P226;
       ESPORTS!P226
     }),
     (FLATTEN({
       WSO!P226;
       MSO!P226;
       FH!P226;
       MGOLF!P226;
       Footb"&amp;"all!P226;
       WVB!P226;
       XC!P226;
       SWIMMING!P226;
       WTEN!P226;
       TF!P226;
       WGOLF!P226;
       WBB!P226;
       MBB!P226;
       WLAX!P226;
       MLAX!P226;
       SOFT!P226;
       BASE!P226;
       ESPORTS!P226
     }) &lt;&gt; "&amp;""""") *
     (FLATTEN({
       WSO!P226;
       MSO!P226;
       FH!P226;
       MGOLF!P226;
       Football!P226;
       WVB!P226;
       XC!P226;
       SWIMMING!P226;
       WTEN!P226;
       TF!P226;
       WGOLF!P226;
       WBB!P226;
       MBB!P226"&amp;";
       WLAX!P226;
       MLAX!P226;
       SOFT!P226;
       BASE!P226;
       ESPORTS!P226
     }) &lt;&gt; ""Status"")
   )
 ),
 """"
)
"),"⌛️ Pending")</f>
        <v>⌛️ Pending</v>
      </c>
    </row>
    <row r="227" ht="22.5" customHeight="1">
      <c r="A227" s="6">
        <v>226.0</v>
      </c>
      <c r="B227" s="11"/>
      <c r="C227" s="7">
        <v>46460.0</v>
      </c>
      <c r="D227" s="8" t="str">
        <f t="shared" si="1"/>
        <v>Sunday</v>
      </c>
      <c r="E227" s="9" t="str">
        <f>TEXTJOIN(
  CHAR(10) &amp; CHAR(10),
  TRUE,
  IFERROR(WSO!E227, ""),
  IFERROR(MSO!E227, ""),
  IFERROR(FH!E227, ""),
  IFERROR(MGOLF!E227, ""),
  IFERROR(Football!E227, ""),
  IFERROR(WVB!E227, ""),
  IFERROR(XC!E227, ""),
  IFERROR(SWIMMING!E227, ""),
  IFERROR(WTEN!E227, ""),
  IFERROR(TF!E227, ""),
  IFERROR(WGOLF!E227, ""),
  IFERROR(WBB!E227, ""),
  IFERROR(MBB!E227, ""),
  IFERROR(WLAX!E227, ""),
  IFERROR(MLAX!E227, ""),
  IFERROR(SOFT!E227, ""),
  IFERROR(BASE!E227, ""),
  IFERROR(ESPORTS!E227, "")
)
</f>
        <v/>
      </c>
      <c r="F227" s="10" t="str">
        <f>IFERROR(__xludf.DUMMYFUNCTION("TEXTJOIN(
  CHAR(10) &amp; CHAR(10),
  TRUE,
  IFERROR(TEXT(FILTER(WSO!F227, LEN(WSO!F227)), ""h:mm AM/PM""), """"),
  IFERROR(TEXT(FILTER(MSO!F227, LEN(MSO!F227)), ""h:mm AM/PM""), """"),
  IFERROR(TEXT(FILTER(FH!F227, LEN(FH!F227)), ""h:mm AM/PM""), """"),
"&amp;"  IFERROR(TEXT(FILTER(MGOLF!F227, LEN(MGOLF!F227)), ""h:mm AM/PM""), """"),
  IFERROR(TEXT(FILTER(Football!F227, LEN(Football!F227)), ""h:mm AM/PM""), """"),
  IFERROR(TEXT(FILTER(WVB!F227, LEN(WVB!F227)), ""h:mm AM/PM""), """"),
  IFERROR(TEXT(FILTER(XC!"&amp;"F227, LEN(XC!F227)), ""h:mm AM/PM""), """"),
  IFERROR(TEXT(FILTER(SWIMMING!F227, LEN(SWIMMING!F227)), ""h:mm AM/PM""), """"),
  IFERROR(TEXT(FILTER(WTEN!F227, LEN(WTEN!F227)), ""h:mm AM/PM""), """"),
  IFERROR(TEXT(FILTER(TF!F227, LEN(TF!F227)), ""h:mm A"&amp;"M/PM""), """"),
  IFERROR(TEXT(FILTER(WGOLF!F227, LEN(WGOLF!F227)), ""h:mm AM/PM""), """"),
  IFERROR(TEXT(FILTER(WBB!F227, LEN(WBB!F227)), ""h:mm AM/PM""), """"),
  IFERROR(TEXT(FILTER(MBB!F227, LEN(MBB!F227)), ""h:mm AM/PM""), """"),
  IFERROR(TEXT(FILT"&amp;"ER(WLAX!F227, LEN(WLAX!F227)), ""h:mm AM/PM""), """"),
  IFERROR(TEXT(FILTER(MLAX!F227, LEN(MLAX!F227)), ""h:mm AM/PM""), """"),
  IFERROR(TEXT(FILTER(SOFT!F227, LEN(SOFT!F227)), ""h:mm AM/PM""), """"),
  IFERROR(TEXT(FILTER(BASE!F227, LEN(BASE!F227)), """&amp;"h:mm AM/PM""), """"),
  IFERROR(TEXT(FILTER(ESPORTS!F227, LEN(ESPORTS!F227)), ""h:mm AM/PM""), """")
)
"),"")</f>
        <v/>
      </c>
      <c r="G227" s="11" t="str">
        <f>IFERROR(__xludf.DUMMYFUNCTION("TEXTJOIN(
  CHAR(10) &amp; CHAR(10),
  TRUE,
  IFERROR(FILTER(WSO!G227, LEN(WSO!G227)), """"),
  IFERROR(FILTER(MSO!G227, LEN(MSO!G227)), """"),
  IFERROR(FILTER(FH!G227, LEN(FH!G227)), """"),
  IFERROR(FILTER(MGOLF!G227, LEN(MGOLF!G227)), """"),
  IFERROR(FI"&amp;"LTER(Football!G227, LEN(Football!G227)), """"),
  IFERROR(FILTER(WVB!G227, LEN(WVB!G227)), """"),
  IFERROR(FILTER(XC!G227, LEN(XC!G227)), """"),
  IFERROR(FILTER(SWIMMING!G227, LEN(SWIMMING!G227)), """"),
  IFERROR(FILTER(WTEN!G227, LEN(WTEN!G227)), """""&amp;"),
  IFERROR(FILTER(TF!G227, LEN(TF!G227)), """"),
  IFERROR(FILTER(WGOLF!G227:G1000, LEN(WGOLF!G227)), """"),
  IFERROR(FILTER(WBB!G227, LEN(WBB!G227)), """"),
  IFERROR(FILTER(MBB!G227, LEN(MBB!G227)), """"),
  IFERROR(FILTER(WLAX!G227, LEN(WLAX!G227)),"&amp;" """"),
  IFERROR(FILTER(MLAX!G227, LEN(MLAX!G227)), """"),
  IFERROR(FILTER(SOFT!G227, LEN(SOFT!G227)), """"),
  IFERROR(FILTER(BASE!G227, LEN(BASE!G227)), """"),
  IFERROR(FILTER(ESPORTS!G227, LEN(ESPORTS!G227)), """")
)
"),"")</f>
        <v/>
      </c>
      <c r="H227" s="11" t="str">
        <f>IFERROR(__xludf.DUMMYFUNCTION("TEXTJOIN(
  CHAR(10) &amp; CHAR(10),
  TRUE,
  IFERROR(FILTER(WSO!H227, LEN(WSO!H227)), """"),
  IFERROR(FILTER(MSO!H227, LEN(MSO!H227)), """"),
  IFERROR(FILTER(FH!H227, LEN(FH!H227)), """"),
  IFERROR(FILTER(MGOLF!H227, LEN(MGOLF!H227)), """"),
  IFERROR(FI"&amp;"LTER(Football!H227, LEN(Football!H227)), """"),
  IFERROR(FILTER(WVB!H227, LEN(WVB!H227)), """"),
  IFERROR(FILTER(XC!H227, LEN(XC!H227)), """"),
  IFERROR(FILTER(SWIMMING!H227, LEN(SWIMMING!H227)), """"),
  IFERROR(FILTER(WTEN!H227, LEN(WTEN!H227)), """""&amp;"),
  IFERROR(FILTER(TF!H227, LEN(TF!H227)), """"),
  IFERROR(FILTER(WGOLF!H227, LEN(WGOLF!H227)), """"),
  IFERROR(FILTER(WBB!H227, LEN(WBB!H227)), """"),
  IFERROR(FILTER(MBB!H227, LEN(MBB!H227)), """"),
  IFERROR(FILTER(WLAX!H227, LEN(WLAX!H227)), """")"&amp;",
  IFERROR(FILTER(MLAX!H227, LEN(MLAX!H227)), """"),
  IFERROR(FILTER(SOFT!H227, LEN(SOFT!H227)), """"),
  IFERROR(FILTER(BASE!H227, LEN(BASE!H227)), """"),
  IFERROR(FILTER(ESPORTS!H227, LEN(ESPORTS!H227)), """")
)
"),"")</f>
        <v/>
      </c>
      <c r="I227" s="11" t="str">
        <f>IFERROR(__xludf.DUMMYFUNCTION("TEXTJOIN(
  CHAR(10) &amp; CHAR(10),
  TRUE,
  IFERROR(ARRAYFORMULA(TEXT(FILTER(WSO!F227, LEN(WSO!F227)), ""h:mm AM/PM"")), """"),
  IFERROR(ARRAYFORMULA(TEXT(FILTER(MSO!F227, LEN(MSO!F227)), ""h:mm AM/PM"")), """"),
  IFERROR(ARRAYFORMULA(TEXT(FILTER(FH!F227"&amp;", LEN(FH!F227)), ""h:mm AM/PM"")), """"),
  IFERROR(ARRAYFORMULA(TEXT(FILTER(MGOLF!F227, LEN(MGOLF!F227)), ""h:mm AM/PM"")), """"),
  IFERROR(ARRAYFORMULA(TEXT(FILTER(Football!F227, LEN(Football!F227)), ""h:mm AM/PM"")), """"),
  IFERROR(ARRAYFORMULA(TEXT"&amp;"(FILTER(WVB!F227, LEN(WVB!F227)), ""h:mm AM/PM"")), """"),
  IFERROR(ARRAYFORMULA(TEXT(FILTER(XC!F227, LEN(XC!F227)), ""h:mm AM/PM"")), """"),
  IFERROR(ARRAYFORMULA(TEXT(FILTER(SWIMMING!F227, LEN(SWIMMING!F227)), ""h:mm AM/PM"")), """"),
  IFERROR(ARRAYF"&amp;"ORMULA(TEXT(FILTER(WTEN!F227, LEN(WTEN!F227)), ""h:mm AM/PM"")), """"),
  IFERROR(ARRAYFORMULA(TEXT(FILTER(TF!F227, LEN(TF!F227)), ""h:mm AM/PM"")), """"),
  IFERROR(ARRAYFORMULA(TEXT(FILTER(WGOLF!F227, LEN(WGOLF!F227)), ""h:mm AM/PM"")), """"),
  IFERROR"&amp;"(ARRAYFORMULA(TEXT(FILTER(WBB!F227, LEN(WBB!F227)), ""h:mm AM/PM"")), """"),
  IFERROR(ARRAYFORMULA(TEXT(FILTER(MBB!F227, LEN(MBB!F227)), ""h:mm AM/PM"")), """"),
  IFERROR(ARRAYFORMULA(TEXT(FILTER(WLAX!F227, LEN(WLAX!F227)), ""h:mm AM/PM"")), """"),
  IF"&amp;"ERROR(ARRAYFORMULA(TEXT(FILTER(MLAX!F227, LEN(MLAX!F227)), ""h:mm AM/PM"")), """"),
  IFERROR(ARRAYFORMULA(TEXT(FILTER(SOFT!F227, LEN(SOFT!F227)), ""h:mm AM/PM"")), """"),
  IFERROR(ARRAYFORMULA(TEXT(FILTER(BASE!F227, LEN(BASE!F227)), ""h:mm AM/PM"")), """&amp;"""),
  IFERROR(ARRAYFORMULA(TEXT(FILTER(ESPORTS!F227, LEN(ESPORTS!F227)), ""h:mm AM/PM"")), """")
)
"),"")</f>
        <v/>
      </c>
      <c r="J227" s="12" t="str">
        <f>IFERROR(__xludf.DUMMYFUNCTION("IFERROR(
 TEXTJOIN(
   CHAR(10) &amp; CHAR(10),
   TRUE,
   FILTER(
     FLATTEN({
       WSO!P227;
       MSO!P227;
       FH!P227;
       MGOLF!P227;
       Football!P227;
       WVB!P227;
       XC!P227;
       SWIMMING!P227;
       WTEN!P227;
       TF!P2"&amp;"27;
       WGOLF!P227;
       WBB!P227;
       MBB!P227;
       WLAX!P227;
       MLAX!P227;
       SOFT!P227;
       BASE!P227;
       ESPORTS!P227
     }),
     (FLATTEN({
       WSO!P227;
       MSO!P227;
       FH!P227;
       MGOLF!P227;
       Footb"&amp;"all!P227;
       WVB!P227;
       XC!P227;
       SWIMMING!P227;
       WTEN!P227;
       TF!P227;
       WGOLF!P227;
       WBB!P227;
       MBB!P227;
       WLAX!P227;
       MLAX!P227;
       SOFT!P227;
       BASE!P227;
       ESPORTS!P227
     }) &lt;&gt; "&amp;""""") *
     (FLATTEN({
       WSO!P227;
       MSO!P227;
       FH!P227;
       MGOLF!P227;
       Football!P227;
       WVB!P227;
       XC!P227;
       SWIMMING!P227;
       WTEN!P227;
       TF!P227;
       WGOLF!P227;
       WBB!P227;
       MBB!P227"&amp;";
       WLAX!P227;
       MLAX!P227;
       SOFT!P227;
       BASE!P227;
       ESPORTS!P227
     }) &lt;&gt; ""Status"")
   )
 ),
 """"
)
"),"")</f>
        <v/>
      </c>
    </row>
    <row r="228" ht="22.5" customHeight="1">
      <c r="A228" s="6">
        <v>227.0</v>
      </c>
      <c r="B228" s="11"/>
      <c r="C228" s="7">
        <v>46461.0</v>
      </c>
      <c r="D228" s="8" t="str">
        <f t="shared" si="1"/>
        <v>Monday</v>
      </c>
      <c r="E228" s="9" t="str">
        <f>TEXTJOIN(
  CHAR(10) &amp; CHAR(10),
  TRUE,
  IFERROR(WSO!E228, ""),
  IFERROR(MSO!E228, ""),
  IFERROR(FH!E228, ""),
  IFERROR(MGOLF!E228, ""),
  IFERROR(Football!E228, ""),
  IFERROR(WVB!E228, ""),
  IFERROR(XC!E228, ""),
  IFERROR(SWIMMING!E228, ""),
  IFERROR(WTEN!E228, ""),
  IFERROR(TF!E228, ""),
  IFERROR(WGOLF!E228, ""),
  IFERROR(WBB!E228, ""),
  IFERROR(MBB!E228, ""),
  IFERROR(WLAX!E228, ""),
  IFERROR(MLAX!E228, ""),
  IFERROR(SOFT!E228, ""),
  IFERROR(BASE!E228, ""),
  IFERROR(ESPORTS!E228, "")
)
</f>
        <v/>
      </c>
      <c r="F228" s="10" t="str">
        <f>IFERROR(__xludf.DUMMYFUNCTION("TEXTJOIN(
  CHAR(10) &amp; CHAR(10),
  TRUE,
  IFERROR(TEXT(FILTER(WSO!F228, LEN(WSO!F228)), ""h:mm AM/PM""), """"),
  IFERROR(TEXT(FILTER(MSO!F228, LEN(MSO!F228)), ""h:mm AM/PM""), """"),
  IFERROR(TEXT(FILTER(FH!F228, LEN(FH!F228)), ""h:mm AM/PM""), """"),
"&amp;"  IFERROR(TEXT(FILTER(MGOLF!F228, LEN(MGOLF!F228)), ""h:mm AM/PM""), """"),
  IFERROR(TEXT(FILTER(Football!F228, LEN(Football!F228)), ""h:mm AM/PM""), """"),
  IFERROR(TEXT(FILTER(WVB!F228, LEN(WVB!F228)), ""h:mm AM/PM""), """"),
  IFERROR(TEXT(FILTER(XC!"&amp;"F228, LEN(XC!F228)), ""h:mm AM/PM""), """"),
  IFERROR(TEXT(FILTER(SWIMMING!F228, LEN(SWIMMING!F228)), ""h:mm AM/PM""), """"),
  IFERROR(TEXT(FILTER(WTEN!F228, LEN(WTEN!F228)), ""h:mm AM/PM""), """"),
  IFERROR(TEXT(FILTER(TF!F228, LEN(TF!F228)), ""h:mm A"&amp;"M/PM""), """"),
  IFERROR(TEXT(FILTER(WGOLF!F228, LEN(WGOLF!F228)), ""h:mm AM/PM""), """"),
  IFERROR(TEXT(FILTER(WBB!F228, LEN(WBB!F228)), ""h:mm AM/PM""), """"),
  IFERROR(TEXT(FILTER(MBB!F228, LEN(MBB!F228)), ""h:mm AM/PM""), """"),
  IFERROR(TEXT(FILT"&amp;"ER(WLAX!F228, LEN(WLAX!F228)), ""h:mm AM/PM""), """"),
  IFERROR(TEXT(FILTER(MLAX!F228, LEN(MLAX!F228)), ""h:mm AM/PM""), """"),
  IFERROR(TEXT(FILTER(SOFT!F228, LEN(SOFT!F228)), ""h:mm AM/PM""), """"),
  IFERROR(TEXT(FILTER(BASE!F228, LEN(BASE!F228)), """&amp;"h:mm AM/PM""), """"),
  IFERROR(TEXT(FILTER(ESPORTS!F228, LEN(ESPORTS!F228)), ""h:mm AM/PM""), """")
)
"),"")</f>
        <v/>
      </c>
      <c r="G228" s="11" t="str">
        <f>IFERROR(__xludf.DUMMYFUNCTION("TEXTJOIN(
  CHAR(10) &amp; CHAR(10),
  TRUE,
  IFERROR(FILTER(WSO!G228, LEN(WSO!G228)), """"),
  IFERROR(FILTER(MSO!G228, LEN(MSO!G228)), """"),
  IFERROR(FILTER(FH!G228, LEN(FH!G228)), """"),
  IFERROR(FILTER(MGOLF!G228, LEN(MGOLF!G228)), """"),
  IFERROR(FI"&amp;"LTER(Football!G228, LEN(Football!G228)), """"),
  IFERROR(FILTER(WVB!G228, LEN(WVB!G228)), """"),
  IFERROR(FILTER(XC!G228, LEN(XC!G228)), """"),
  IFERROR(FILTER(SWIMMING!G228, LEN(SWIMMING!G228)), """"),
  IFERROR(FILTER(WTEN!G228, LEN(WTEN!G228)), """""&amp;"),
  IFERROR(FILTER(TF!G228, LEN(TF!G228)), """"),
  IFERROR(FILTER(WGOLF!G228:G1000, LEN(WGOLF!G228)), """"),
  IFERROR(FILTER(WBB!G228, LEN(WBB!G228)), """"),
  IFERROR(FILTER(MBB!G228, LEN(MBB!G228)), """"),
  IFERROR(FILTER(WLAX!G228, LEN(WLAX!G228)),"&amp;" """"),
  IFERROR(FILTER(MLAX!G228, LEN(MLAX!G228)), """"),
  IFERROR(FILTER(SOFT!G228, LEN(SOFT!G228)), """"),
  IFERROR(FILTER(BASE!G228, LEN(BASE!G228)), """"),
  IFERROR(FILTER(ESPORTS!G228, LEN(ESPORTS!G228)), """")
)
"),"")</f>
        <v/>
      </c>
      <c r="H228" s="11" t="str">
        <f>IFERROR(__xludf.DUMMYFUNCTION("TEXTJOIN(
  CHAR(10) &amp; CHAR(10),
  TRUE,
  IFERROR(FILTER(WSO!H228, LEN(WSO!H228)), """"),
  IFERROR(FILTER(MSO!H228, LEN(MSO!H228)), """"),
  IFERROR(FILTER(FH!H228, LEN(FH!H228)), """"),
  IFERROR(FILTER(MGOLF!H228, LEN(MGOLF!H228)), """"),
  IFERROR(FI"&amp;"LTER(Football!H228, LEN(Football!H228)), """"),
  IFERROR(FILTER(WVB!H228, LEN(WVB!H228)), """"),
  IFERROR(FILTER(XC!H228, LEN(XC!H228)), """"),
  IFERROR(FILTER(SWIMMING!H228, LEN(SWIMMING!H228)), """"),
  IFERROR(FILTER(WTEN!H228, LEN(WTEN!H228)), """""&amp;"),
  IFERROR(FILTER(TF!H228, LEN(TF!H228)), """"),
  IFERROR(FILTER(WGOLF!H228, LEN(WGOLF!H228)), """"),
  IFERROR(FILTER(WBB!H228, LEN(WBB!H228)), """"),
  IFERROR(FILTER(MBB!H228, LEN(MBB!H228)), """"),
  IFERROR(FILTER(WLAX!H228, LEN(WLAX!H228)), """")"&amp;",
  IFERROR(FILTER(MLAX!H228, LEN(MLAX!H228)), """"),
  IFERROR(FILTER(SOFT!H228, LEN(SOFT!H228)), """"),
  IFERROR(FILTER(BASE!H228, LEN(BASE!H228)), """"),
  IFERROR(FILTER(ESPORTS!H228, LEN(ESPORTS!H228)), """")
)
"),"")</f>
        <v/>
      </c>
      <c r="I228" s="11" t="str">
        <f>IFERROR(__xludf.DUMMYFUNCTION("TEXTJOIN(
  CHAR(10) &amp; CHAR(10),
  TRUE,
  IFERROR(ARRAYFORMULA(TEXT(FILTER(WSO!F228, LEN(WSO!F228)), ""h:mm AM/PM"")), """"),
  IFERROR(ARRAYFORMULA(TEXT(FILTER(MSO!F228, LEN(MSO!F228)), ""h:mm AM/PM"")), """"),
  IFERROR(ARRAYFORMULA(TEXT(FILTER(FH!F228"&amp;", LEN(FH!F228)), ""h:mm AM/PM"")), """"),
  IFERROR(ARRAYFORMULA(TEXT(FILTER(MGOLF!F228, LEN(MGOLF!F228)), ""h:mm AM/PM"")), """"),
  IFERROR(ARRAYFORMULA(TEXT(FILTER(Football!F228, LEN(Football!F228)), ""h:mm AM/PM"")), """"),
  IFERROR(ARRAYFORMULA(TEXT"&amp;"(FILTER(WVB!F228, LEN(WVB!F228)), ""h:mm AM/PM"")), """"),
  IFERROR(ARRAYFORMULA(TEXT(FILTER(XC!F228, LEN(XC!F228)), ""h:mm AM/PM"")), """"),
  IFERROR(ARRAYFORMULA(TEXT(FILTER(SWIMMING!F228, LEN(SWIMMING!F228)), ""h:mm AM/PM"")), """"),
  IFERROR(ARRAYF"&amp;"ORMULA(TEXT(FILTER(WTEN!F228, LEN(WTEN!F228)), ""h:mm AM/PM"")), """"),
  IFERROR(ARRAYFORMULA(TEXT(FILTER(TF!F228, LEN(TF!F228)), ""h:mm AM/PM"")), """"),
  IFERROR(ARRAYFORMULA(TEXT(FILTER(WGOLF!F228, LEN(WGOLF!F228)), ""h:mm AM/PM"")), """"),
  IFERROR"&amp;"(ARRAYFORMULA(TEXT(FILTER(WBB!F228, LEN(WBB!F228)), ""h:mm AM/PM"")), """"),
  IFERROR(ARRAYFORMULA(TEXT(FILTER(MBB!F228, LEN(MBB!F228)), ""h:mm AM/PM"")), """"),
  IFERROR(ARRAYFORMULA(TEXT(FILTER(WLAX!F228, LEN(WLAX!F228)), ""h:mm AM/PM"")), """"),
  IF"&amp;"ERROR(ARRAYFORMULA(TEXT(FILTER(MLAX!F228, LEN(MLAX!F228)), ""h:mm AM/PM"")), """"),
  IFERROR(ARRAYFORMULA(TEXT(FILTER(SOFT!F228, LEN(SOFT!F228)), ""h:mm AM/PM"")), """"),
  IFERROR(ARRAYFORMULA(TEXT(FILTER(BASE!F228, LEN(BASE!F228)), ""h:mm AM/PM"")), """&amp;"""),
  IFERROR(ARRAYFORMULA(TEXT(FILTER(ESPORTS!F228, LEN(ESPORTS!F228)), ""h:mm AM/PM"")), """")
)
"),"")</f>
        <v/>
      </c>
      <c r="J228" s="12" t="str">
        <f>IFERROR(__xludf.DUMMYFUNCTION("IFERROR(
 TEXTJOIN(
   CHAR(10) &amp; CHAR(10),
   TRUE,
   FILTER(
     FLATTEN({
       WSO!P228;
       MSO!P228;
       FH!P228;
       MGOLF!P228;
       Football!P228;
       WVB!P228;
       XC!P228;
       SWIMMING!P228;
       WTEN!P228;
       TF!P2"&amp;"28;
       WGOLF!P228;
       WBB!P228;
       MBB!P228;
       WLAX!P228;
       MLAX!P228;
       SOFT!P228;
       BASE!P228;
       ESPORTS!P228
     }),
     (FLATTEN({
       WSO!P228;
       MSO!P228;
       FH!P228;
       MGOLF!P228;
       Footb"&amp;"all!P228;
       WVB!P228;
       XC!P228;
       SWIMMING!P228;
       WTEN!P228;
       TF!P228;
       WGOLF!P228;
       WBB!P228;
       MBB!P228;
       WLAX!P228;
       MLAX!P228;
       SOFT!P228;
       BASE!P228;
       ESPORTS!P228
     }) &lt;&gt; "&amp;""""") *
     (FLATTEN({
       WSO!P228;
       MSO!P228;
       FH!P228;
       MGOLF!P228;
       Football!P228;
       WVB!P228;
       XC!P228;
       SWIMMING!P228;
       WTEN!P228;
       TF!P228;
       WGOLF!P228;
       WBB!P228;
       MBB!P228"&amp;";
       WLAX!P228;
       MLAX!P228;
       SOFT!P228;
       BASE!P228;
       ESPORTS!P228
     }) &lt;&gt; ""Status"")
   )
 ),
 """"
)
"),"")</f>
        <v/>
      </c>
    </row>
    <row r="229" ht="22.5" customHeight="1">
      <c r="A229" s="6">
        <v>228.0</v>
      </c>
      <c r="B229" s="11"/>
      <c r="C229" s="7">
        <v>46462.0</v>
      </c>
      <c r="D229" s="8" t="str">
        <f t="shared" si="1"/>
        <v>Tuesday</v>
      </c>
      <c r="E229" s="9" t="str">
        <f>TEXTJOIN(
  CHAR(10) &amp; CHAR(10),
  TRUE,
  IFERROR(WSO!E229, ""),
  IFERROR(MSO!E229, ""),
  IFERROR(FH!E229, ""),
  IFERROR(MGOLF!E229, ""),
  IFERROR(Football!E229, ""),
  IFERROR(WVB!E229, ""),
  IFERROR(XC!E229, ""),
  IFERROR(SWIMMING!E229, ""),
  IFERROR(WTEN!E229, ""),
  IFERROR(TF!E229, ""),
  IFERROR(WGOLF!E229, ""),
  IFERROR(WBB!E229, ""),
  IFERROR(MBB!E229, ""),
  IFERROR(WLAX!E229, ""),
  IFERROR(MLAX!E229, ""),
  IFERROR(SOFT!E229, ""),
  IFERROR(BASE!E229, ""),
  IFERROR(ESPORTS!E229, "")
)
</f>
        <v/>
      </c>
      <c r="F229" s="10" t="str">
        <f>IFERROR(__xludf.DUMMYFUNCTION("TEXTJOIN(
  CHAR(10) &amp; CHAR(10),
  TRUE,
  IFERROR(TEXT(FILTER(WSO!F229, LEN(WSO!F229)), ""h:mm AM/PM""), """"),
  IFERROR(TEXT(FILTER(MSO!F229, LEN(MSO!F229)), ""h:mm AM/PM""), """"),
  IFERROR(TEXT(FILTER(FH!F229, LEN(FH!F229)), ""h:mm AM/PM""), """"),
"&amp;"  IFERROR(TEXT(FILTER(MGOLF!F229, LEN(MGOLF!F229)), ""h:mm AM/PM""), """"),
  IFERROR(TEXT(FILTER(Football!F229, LEN(Football!F229)), ""h:mm AM/PM""), """"),
  IFERROR(TEXT(FILTER(WVB!F229, LEN(WVB!F229)), ""h:mm AM/PM""), """"),
  IFERROR(TEXT(FILTER(XC!"&amp;"F229, LEN(XC!F229)), ""h:mm AM/PM""), """"),
  IFERROR(TEXT(FILTER(SWIMMING!F229, LEN(SWIMMING!F229)), ""h:mm AM/PM""), """"),
  IFERROR(TEXT(FILTER(WTEN!F229, LEN(WTEN!F229)), ""h:mm AM/PM""), """"),
  IFERROR(TEXT(FILTER(TF!F229, LEN(TF!F229)), ""h:mm A"&amp;"M/PM""), """"),
  IFERROR(TEXT(FILTER(WGOLF!F229, LEN(WGOLF!F229)), ""h:mm AM/PM""), """"),
  IFERROR(TEXT(FILTER(WBB!F229, LEN(WBB!F229)), ""h:mm AM/PM""), """"),
  IFERROR(TEXT(FILTER(MBB!F229, LEN(MBB!F229)), ""h:mm AM/PM""), """"),
  IFERROR(TEXT(FILT"&amp;"ER(WLAX!F229, LEN(WLAX!F229)), ""h:mm AM/PM""), """"),
  IFERROR(TEXT(FILTER(MLAX!F229, LEN(MLAX!F229)), ""h:mm AM/PM""), """"),
  IFERROR(TEXT(FILTER(SOFT!F229, LEN(SOFT!F229)), ""h:mm AM/PM""), """"),
  IFERROR(TEXT(FILTER(BASE!F229, LEN(BASE!F229)), """&amp;"h:mm AM/PM""), """"),
  IFERROR(TEXT(FILTER(ESPORTS!F229, LEN(ESPORTS!F229)), ""h:mm AM/PM""), """")
)
"),"")</f>
        <v/>
      </c>
      <c r="G229" s="11" t="str">
        <f>IFERROR(__xludf.DUMMYFUNCTION("TEXTJOIN(
  CHAR(10) &amp; CHAR(10),
  TRUE,
  IFERROR(FILTER(WSO!G229, LEN(WSO!G229)), """"),
  IFERROR(FILTER(MSO!G229, LEN(MSO!G229)), """"),
  IFERROR(FILTER(FH!G229, LEN(FH!G229)), """"),
  IFERROR(FILTER(MGOLF!G229, LEN(MGOLF!G229)), """"),
  IFERROR(FI"&amp;"LTER(Football!G229, LEN(Football!G229)), """"),
  IFERROR(FILTER(WVB!G229, LEN(WVB!G229)), """"),
  IFERROR(FILTER(XC!G229, LEN(XC!G229)), """"),
  IFERROR(FILTER(SWIMMING!G229, LEN(SWIMMING!G229)), """"),
  IFERROR(FILTER(WTEN!G229, LEN(WTEN!G229)), """""&amp;"),
  IFERROR(FILTER(TF!G229, LEN(TF!G229)), """"),
  IFERROR(FILTER(WGOLF!G229:G1000, LEN(WGOLF!G229)), """"),
  IFERROR(FILTER(WBB!G229, LEN(WBB!G229)), """"),
  IFERROR(FILTER(MBB!G229, LEN(MBB!G229)), """"),
  IFERROR(FILTER(WLAX!G229, LEN(WLAX!G229)),"&amp;" """"),
  IFERROR(FILTER(MLAX!G229, LEN(MLAX!G229)), """"),
  IFERROR(FILTER(SOFT!G229, LEN(SOFT!G229)), """"),
  IFERROR(FILTER(BASE!G229, LEN(BASE!G229)), """"),
  IFERROR(FILTER(ESPORTS!G229, LEN(ESPORTS!G229)), """")
)
"),"")</f>
        <v/>
      </c>
      <c r="H229" s="11" t="str">
        <f>IFERROR(__xludf.DUMMYFUNCTION("TEXTJOIN(
  CHAR(10) &amp; CHAR(10),
  TRUE,
  IFERROR(FILTER(WSO!H229, LEN(WSO!H229)), """"),
  IFERROR(FILTER(MSO!H229, LEN(MSO!H229)), """"),
  IFERROR(FILTER(FH!H229, LEN(FH!H229)), """"),
  IFERROR(FILTER(MGOLF!H229, LEN(MGOLF!H229)), """"),
  IFERROR(FI"&amp;"LTER(Football!H229, LEN(Football!H229)), """"),
  IFERROR(FILTER(WVB!H229, LEN(WVB!H229)), """"),
  IFERROR(FILTER(XC!H229, LEN(XC!H229)), """"),
  IFERROR(FILTER(SWIMMING!H229, LEN(SWIMMING!H229)), """"),
  IFERROR(FILTER(WTEN!H229, LEN(WTEN!H229)), """""&amp;"),
  IFERROR(FILTER(TF!H229, LEN(TF!H229)), """"),
  IFERROR(FILTER(WGOLF!H229, LEN(WGOLF!H229)), """"),
  IFERROR(FILTER(WBB!H229, LEN(WBB!H229)), """"),
  IFERROR(FILTER(MBB!H229, LEN(MBB!H229)), """"),
  IFERROR(FILTER(WLAX!H229, LEN(WLAX!H229)), """")"&amp;",
  IFERROR(FILTER(MLAX!H229, LEN(MLAX!H229)), """"),
  IFERROR(FILTER(SOFT!H229, LEN(SOFT!H229)), """"),
  IFERROR(FILTER(BASE!H229, LEN(BASE!H229)), """"),
  IFERROR(FILTER(ESPORTS!H229, LEN(ESPORTS!H229)), """")
)
"),"")</f>
        <v/>
      </c>
      <c r="I229" s="11" t="str">
        <f>IFERROR(__xludf.DUMMYFUNCTION("TEXTJOIN(
  CHAR(10) &amp; CHAR(10),
  TRUE,
  IFERROR(ARRAYFORMULA(TEXT(FILTER(WSO!F229, LEN(WSO!F229)), ""h:mm AM/PM"")), """"),
  IFERROR(ARRAYFORMULA(TEXT(FILTER(MSO!F229, LEN(MSO!F229)), ""h:mm AM/PM"")), """"),
  IFERROR(ARRAYFORMULA(TEXT(FILTER(FH!F229"&amp;", LEN(FH!F229)), ""h:mm AM/PM"")), """"),
  IFERROR(ARRAYFORMULA(TEXT(FILTER(MGOLF!F229, LEN(MGOLF!F229)), ""h:mm AM/PM"")), """"),
  IFERROR(ARRAYFORMULA(TEXT(FILTER(Football!F229, LEN(Football!F229)), ""h:mm AM/PM"")), """"),
  IFERROR(ARRAYFORMULA(TEXT"&amp;"(FILTER(WVB!F229, LEN(WVB!F229)), ""h:mm AM/PM"")), """"),
  IFERROR(ARRAYFORMULA(TEXT(FILTER(XC!F229, LEN(XC!F229)), ""h:mm AM/PM"")), """"),
  IFERROR(ARRAYFORMULA(TEXT(FILTER(SWIMMING!F229, LEN(SWIMMING!F229)), ""h:mm AM/PM"")), """"),
  IFERROR(ARRAYF"&amp;"ORMULA(TEXT(FILTER(WTEN!F229, LEN(WTEN!F229)), ""h:mm AM/PM"")), """"),
  IFERROR(ARRAYFORMULA(TEXT(FILTER(TF!F229, LEN(TF!F229)), ""h:mm AM/PM"")), """"),
  IFERROR(ARRAYFORMULA(TEXT(FILTER(WGOLF!F229, LEN(WGOLF!F229)), ""h:mm AM/PM"")), """"),
  IFERROR"&amp;"(ARRAYFORMULA(TEXT(FILTER(WBB!F229, LEN(WBB!F229)), ""h:mm AM/PM"")), """"),
  IFERROR(ARRAYFORMULA(TEXT(FILTER(MBB!F229, LEN(MBB!F229)), ""h:mm AM/PM"")), """"),
  IFERROR(ARRAYFORMULA(TEXT(FILTER(WLAX!F229, LEN(WLAX!F229)), ""h:mm AM/PM"")), """"),
  IF"&amp;"ERROR(ARRAYFORMULA(TEXT(FILTER(MLAX!F229, LEN(MLAX!F229)), ""h:mm AM/PM"")), """"),
  IFERROR(ARRAYFORMULA(TEXT(FILTER(SOFT!F229, LEN(SOFT!F229)), ""h:mm AM/PM"")), """"),
  IFERROR(ARRAYFORMULA(TEXT(FILTER(BASE!F229, LEN(BASE!F229)), ""h:mm AM/PM"")), """&amp;"""),
  IFERROR(ARRAYFORMULA(TEXT(FILTER(ESPORTS!F229, LEN(ESPORTS!F229)), ""h:mm AM/PM"")), """")
)
"),"")</f>
        <v/>
      </c>
      <c r="J229" s="12" t="str">
        <f>IFERROR(__xludf.DUMMYFUNCTION("IFERROR(
 TEXTJOIN(
   CHAR(10) &amp; CHAR(10),
   TRUE,
   FILTER(
     FLATTEN({
       WSO!P229;
       MSO!P229;
       FH!P229;
       MGOLF!P229;
       Football!P229;
       WVB!P229;
       XC!P229;
       SWIMMING!P229;
       WTEN!P229;
       TF!P2"&amp;"29;
       WGOLF!P229;
       WBB!P229;
       MBB!P229;
       WLAX!P229;
       MLAX!P229;
       SOFT!P229;
       BASE!P229;
       ESPORTS!P229
     }),
     (FLATTEN({
       WSO!P229;
       MSO!P229;
       FH!P229;
       MGOLF!P229;
       Footb"&amp;"all!P229;
       WVB!P229;
       XC!P229;
       SWIMMING!P229;
       WTEN!P229;
       TF!P229;
       WGOLF!P229;
       WBB!P229;
       MBB!P229;
       WLAX!P229;
       MLAX!P229;
       SOFT!P229;
       BASE!P229;
       ESPORTS!P229
     }) &lt;&gt; "&amp;""""") *
     (FLATTEN({
       WSO!P229;
       MSO!P229;
       FH!P229;
       MGOLF!P229;
       Football!P229;
       WVB!P229;
       XC!P229;
       SWIMMING!P229;
       WTEN!P229;
       TF!P229;
       WGOLF!P229;
       WBB!P229;
       MBB!P229"&amp;";
       WLAX!P229;
       MLAX!P229;
       SOFT!P229;
       BASE!P229;
       ESPORTS!P229
     }) &lt;&gt; ""Status"")
   )
 ),
 """"
)
"),"")</f>
        <v/>
      </c>
    </row>
    <row r="230" ht="22.5" customHeight="1">
      <c r="A230" s="6">
        <v>229.0</v>
      </c>
      <c r="B230" s="11"/>
      <c r="C230" s="7">
        <v>46463.0</v>
      </c>
      <c r="D230" s="8" t="str">
        <f t="shared" si="1"/>
        <v>Wednesday</v>
      </c>
      <c r="E230" s="9" t="str">
        <f>TEXTJOIN(
  CHAR(10) &amp; CHAR(10),
  TRUE,
  IFERROR(WSO!E230, ""),
  IFERROR(MSO!E230, ""),
  IFERROR(FH!E230, ""),
  IFERROR(MGOLF!E230, ""),
  IFERROR(Football!E230, ""),
  IFERROR(WVB!E230, ""),
  IFERROR(XC!E230, ""),
  IFERROR(SWIMMING!E230, ""),
  IFERROR(WTEN!E230, ""),
  IFERROR(TF!E230, ""),
  IFERROR(WGOLF!E230, ""),
  IFERROR(WBB!E230, ""),
  IFERROR(MBB!E230, ""),
  IFERROR(WLAX!E230, ""),
  IFERROR(MLAX!E230, ""),
  IFERROR(SOFT!E230, ""),
  IFERROR(BASE!E230, ""),
  IFERROR(ESPORTS!E230, "")
)
</f>
        <v/>
      </c>
      <c r="F230" s="10" t="str">
        <f>IFERROR(__xludf.DUMMYFUNCTION("TEXTJOIN(
  CHAR(10) &amp; CHAR(10),
  TRUE,
  IFERROR(TEXT(FILTER(WSO!F230, LEN(WSO!F230)), ""h:mm AM/PM""), """"),
  IFERROR(TEXT(FILTER(MSO!F230, LEN(MSO!F230)), ""h:mm AM/PM""), """"),
  IFERROR(TEXT(FILTER(FH!F230, LEN(FH!F230)), ""h:mm AM/PM""), """"),
"&amp;"  IFERROR(TEXT(FILTER(MGOLF!F230, LEN(MGOLF!F230)), ""h:mm AM/PM""), """"),
  IFERROR(TEXT(FILTER(Football!F230, LEN(Football!F230)), ""h:mm AM/PM""), """"),
  IFERROR(TEXT(FILTER(WVB!F230, LEN(WVB!F230)), ""h:mm AM/PM""), """"),
  IFERROR(TEXT(FILTER(XC!"&amp;"F230, LEN(XC!F230)), ""h:mm AM/PM""), """"),
  IFERROR(TEXT(FILTER(SWIMMING!F230, LEN(SWIMMING!F230)), ""h:mm AM/PM""), """"),
  IFERROR(TEXT(FILTER(WTEN!F230, LEN(WTEN!F230)), ""h:mm AM/PM""), """"),
  IFERROR(TEXT(FILTER(TF!F230, LEN(TF!F230)), ""h:mm A"&amp;"M/PM""), """"),
  IFERROR(TEXT(FILTER(WGOLF!F230, LEN(WGOLF!F230)), ""h:mm AM/PM""), """"),
  IFERROR(TEXT(FILTER(WBB!F230, LEN(WBB!F230)), ""h:mm AM/PM""), """"),
  IFERROR(TEXT(FILTER(MBB!F230, LEN(MBB!F230)), ""h:mm AM/PM""), """"),
  IFERROR(TEXT(FILT"&amp;"ER(WLAX!F230, LEN(WLAX!F230)), ""h:mm AM/PM""), """"),
  IFERROR(TEXT(FILTER(MLAX!F230, LEN(MLAX!F230)), ""h:mm AM/PM""), """"),
  IFERROR(TEXT(FILTER(SOFT!F230, LEN(SOFT!F230)), ""h:mm AM/PM""), """"),
  IFERROR(TEXT(FILTER(BASE!F230, LEN(BASE!F230)), """&amp;"h:mm AM/PM""), """"),
  IFERROR(TEXT(FILTER(ESPORTS!F230, LEN(ESPORTS!F230)), ""h:mm AM/PM""), """")
)
"),"")</f>
        <v/>
      </c>
      <c r="G230" s="11" t="str">
        <f>IFERROR(__xludf.DUMMYFUNCTION("TEXTJOIN(
  CHAR(10) &amp; CHAR(10),
  TRUE,
  IFERROR(FILTER(WSO!G230, LEN(WSO!G230)), """"),
  IFERROR(FILTER(MSO!G230, LEN(MSO!G230)), """"),
  IFERROR(FILTER(FH!G230, LEN(FH!G230)), """"),
  IFERROR(FILTER(MGOLF!G230, LEN(MGOLF!G230)), """"),
  IFERROR(FI"&amp;"LTER(Football!G230, LEN(Football!G230)), """"),
  IFERROR(FILTER(WVB!G230, LEN(WVB!G230)), """"),
  IFERROR(FILTER(XC!G230, LEN(XC!G230)), """"),
  IFERROR(FILTER(SWIMMING!G230, LEN(SWIMMING!G230)), """"),
  IFERROR(FILTER(WTEN!G230, LEN(WTEN!G230)), """""&amp;"),
  IFERROR(FILTER(TF!G230, LEN(TF!G230)), """"),
  IFERROR(FILTER(WGOLF!G230:G1000, LEN(WGOLF!G230)), """"),
  IFERROR(FILTER(WBB!G230, LEN(WBB!G230)), """"),
  IFERROR(FILTER(MBB!G230, LEN(MBB!G230)), """"),
  IFERROR(FILTER(WLAX!G230, LEN(WLAX!G230)),"&amp;" """"),
  IFERROR(FILTER(MLAX!G230, LEN(MLAX!G230)), """"),
  IFERROR(FILTER(SOFT!G230, LEN(SOFT!G230)), """"),
  IFERROR(FILTER(BASE!G230, LEN(BASE!G230)), """"),
  IFERROR(FILTER(ESPORTS!G230, LEN(ESPORTS!G230)), """")
)
"),"")</f>
        <v/>
      </c>
      <c r="H230" s="11" t="str">
        <f>IFERROR(__xludf.DUMMYFUNCTION("TEXTJOIN(
  CHAR(10) &amp; CHAR(10),
  TRUE,
  IFERROR(FILTER(WSO!H230, LEN(WSO!H230)), """"),
  IFERROR(FILTER(MSO!H230, LEN(MSO!H230)), """"),
  IFERROR(FILTER(FH!H230, LEN(FH!H230)), """"),
  IFERROR(FILTER(MGOLF!H230, LEN(MGOLF!H230)), """"),
  IFERROR(FI"&amp;"LTER(Football!H230, LEN(Football!H230)), """"),
  IFERROR(FILTER(WVB!H230, LEN(WVB!H230)), """"),
  IFERROR(FILTER(XC!H230, LEN(XC!H230)), """"),
  IFERROR(FILTER(SWIMMING!H230, LEN(SWIMMING!H230)), """"),
  IFERROR(FILTER(WTEN!H230, LEN(WTEN!H230)), """""&amp;"),
  IFERROR(FILTER(TF!H230, LEN(TF!H230)), """"),
  IFERROR(FILTER(WGOLF!H230, LEN(WGOLF!H230)), """"),
  IFERROR(FILTER(WBB!H230, LEN(WBB!H230)), """"),
  IFERROR(FILTER(MBB!H230, LEN(MBB!H230)), """"),
  IFERROR(FILTER(WLAX!H230, LEN(WLAX!H230)), """")"&amp;",
  IFERROR(FILTER(MLAX!H230, LEN(MLAX!H230)), """"),
  IFERROR(FILTER(SOFT!H230, LEN(SOFT!H230)), """"),
  IFERROR(FILTER(BASE!H230, LEN(BASE!H230)), """"),
  IFERROR(FILTER(ESPORTS!H230, LEN(ESPORTS!H230)), """")
)
"),"")</f>
        <v/>
      </c>
      <c r="I230" s="11" t="str">
        <f>IFERROR(__xludf.DUMMYFUNCTION("TEXTJOIN(
  CHAR(10) &amp; CHAR(10),
  TRUE,
  IFERROR(ARRAYFORMULA(TEXT(FILTER(WSO!F230, LEN(WSO!F230)), ""h:mm AM/PM"")), """"),
  IFERROR(ARRAYFORMULA(TEXT(FILTER(MSO!F230, LEN(MSO!F230)), ""h:mm AM/PM"")), """"),
  IFERROR(ARRAYFORMULA(TEXT(FILTER(FH!F230"&amp;", LEN(FH!F230)), ""h:mm AM/PM"")), """"),
  IFERROR(ARRAYFORMULA(TEXT(FILTER(MGOLF!F230, LEN(MGOLF!F230)), ""h:mm AM/PM"")), """"),
  IFERROR(ARRAYFORMULA(TEXT(FILTER(Football!F230, LEN(Football!F230)), ""h:mm AM/PM"")), """"),
  IFERROR(ARRAYFORMULA(TEXT"&amp;"(FILTER(WVB!F230, LEN(WVB!F230)), ""h:mm AM/PM"")), """"),
  IFERROR(ARRAYFORMULA(TEXT(FILTER(XC!F230, LEN(XC!F230)), ""h:mm AM/PM"")), """"),
  IFERROR(ARRAYFORMULA(TEXT(FILTER(SWIMMING!F230, LEN(SWIMMING!F230)), ""h:mm AM/PM"")), """"),
  IFERROR(ARRAYF"&amp;"ORMULA(TEXT(FILTER(WTEN!F230, LEN(WTEN!F230)), ""h:mm AM/PM"")), """"),
  IFERROR(ARRAYFORMULA(TEXT(FILTER(TF!F230, LEN(TF!F230)), ""h:mm AM/PM"")), """"),
  IFERROR(ARRAYFORMULA(TEXT(FILTER(WGOLF!F230, LEN(WGOLF!F230)), ""h:mm AM/PM"")), """"),
  IFERROR"&amp;"(ARRAYFORMULA(TEXT(FILTER(WBB!F230, LEN(WBB!F230)), ""h:mm AM/PM"")), """"),
  IFERROR(ARRAYFORMULA(TEXT(FILTER(MBB!F230, LEN(MBB!F230)), ""h:mm AM/PM"")), """"),
  IFERROR(ARRAYFORMULA(TEXT(FILTER(WLAX!F230, LEN(WLAX!F230)), ""h:mm AM/PM"")), """"),
  IF"&amp;"ERROR(ARRAYFORMULA(TEXT(FILTER(MLAX!F230, LEN(MLAX!F230)), ""h:mm AM/PM"")), """"),
  IFERROR(ARRAYFORMULA(TEXT(FILTER(SOFT!F230, LEN(SOFT!F230)), ""h:mm AM/PM"")), """"),
  IFERROR(ARRAYFORMULA(TEXT(FILTER(BASE!F230, LEN(BASE!F230)), ""h:mm AM/PM"")), """&amp;"""),
  IFERROR(ARRAYFORMULA(TEXT(FILTER(ESPORTS!F230, LEN(ESPORTS!F230)), ""h:mm AM/PM"")), """")
)
"),"")</f>
        <v/>
      </c>
      <c r="J230" s="12" t="str">
        <f>IFERROR(__xludf.DUMMYFUNCTION("IFERROR(
 TEXTJOIN(
   CHAR(10) &amp; CHAR(10),
   TRUE,
   FILTER(
     FLATTEN({
       WSO!P230;
       MSO!P230;
       FH!P230;
       MGOLF!P230;
       Football!P230;
       WVB!P230;
       XC!P230;
       SWIMMING!P230;
       WTEN!P230;
       TF!P2"&amp;"30;
       WGOLF!P230;
       WBB!P230;
       MBB!P230;
       WLAX!P230;
       MLAX!P230;
       SOFT!P230;
       BASE!P230;
       ESPORTS!P230
     }),
     (FLATTEN({
       WSO!P230;
       MSO!P230;
       FH!P230;
       MGOLF!P230;
       Footb"&amp;"all!P230;
       WVB!P230;
       XC!P230;
       SWIMMING!P230;
       WTEN!P230;
       TF!P230;
       WGOLF!P230;
       WBB!P230;
       MBB!P230;
       WLAX!P230;
       MLAX!P230;
       SOFT!P230;
       BASE!P230;
       ESPORTS!P230
     }) &lt;&gt; "&amp;""""") *
     (FLATTEN({
       WSO!P230;
       MSO!P230;
       FH!P230;
       MGOLF!P230;
       Football!P230;
       WVB!P230;
       XC!P230;
       SWIMMING!P230;
       WTEN!P230;
       TF!P230;
       WGOLF!P230;
       WBB!P230;
       MBB!P230"&amp;";
       WLAX!P230;
       MLAX!P230;
       SOFT!P230;
       BASE!P230;
       ESPORTS!P230
     }) &lt;&gt; ""Status"")
   )
 ),
 """"
)
"),"")</f>
        <v/>
      </c>
    </row>
    <row r="231" ht="22.5" customHeight="1">
      <c r="A231" s="6">
        <v>230.0</v>
      </c>
      <c r="B231" s="11"/>
      <c r="C231" s="7">
        <v>46464.0</v>
      </c>
      <c r="D231" s="8" t="str">
        <f t="shared" si="1"/>
        <v>Thursday</v>
      </c>
      <c r="E231" s="9" t="str">
        <f>TEXTJOIN(
  CHAR(10) &amp; CHAR(10),
  TRUE,
  IFERROR(WSO!E231, ""),
  IFERROR(MSO!E231, ""),
  IFERROR(FH!E231, ""),
  IFERROR(MGOLF!E231, ""),
  IFERROR(Football!E231, ""),
  IFERROR(WVB!E231, ""),
  IFERROR(XC!E231, ""),
  IFERROR(SWIMMING!E231, ""),
  IFERROR(WTEN!E231, ""),
  IFERROR(TF!E231, ""),
  IFERROR(WGOLF!E231, ""),
  IFERROR(WBB!E231, ""),
  IFERROR(MBB!E231, ""),
  IFERROR(WLAX!E231, ""),
  IFERROR(MLAX!E231, ""),
  IFERROR(SOFT!E231, ""),
  IFERROR(BASE!E231, ""),
  IFERROR(ESPORTS!E231, "")
)
</f>
        <v/>
      </c>
      <c r="F231" s="10" t="str">
        <f>IFERROR(__xludf.DUMMYFUNCTION("TEXTJOIN(
  CHAR(10) &amp; CHAR(10),
  TRUE,
  IFERROR(TEXT(FILTER(WSO!F231, LEN(WSO!F231)), ""h:mm AM/PM""), """"),
  IFERROR(TEXT(FILTER(MSO!F231, LEN(MSO!F231)), ""h:mm AM/PM""), """"),
  IFERROR(TEXT(FILTER(FH!F231, LEN(FH!F231)), ""h:mm AM/PM""), """"),
"&amp;"  IFERROR(TEXT(FILTER(MGOLF!F231, LEN(MGOLF!F231)), ""h:mm AM/PM""), """"),
  IFERROR(TEXT(FILTER(Football!F231, LEN(Football!F231)), ""h:mm AM/PM""), """"),
  IFERROR(TEXT(FILTER(WVB!F231, LEN(WVB!F231)), ""h:mm AM/PM""), """"),
  IFERROR(TEXT(FILTER(XC!"&amp;"F231, LEN(XC!F231)), ""h:mm AM/PM""), """"),
  IFERROR(TEXT(FILTER(SWIMMING!F231, LEN(SWIMMING!F231)), ""h:mm AM/PM""), """"),
  IFERROR(TEXT(FILTER(WTEN!F231, LEN(WTEN!F231)), ""h:mm AM/PM""), """"),
  IFERROR(TEXT(FILTER(TF!F231, LEN(TF!F231)), ""h:mm A"&amp;"M/PM""), """"),
  IFERROR(TEXT(FILTER(WGOLF!F231, LEN(WGOLF!F231)), ""h:mm AM/PM""), """"),
  IFERROR(TEXT(FILTER(WBB!F231, LEN(WBB!F231)), ""h:mm AM/PM""), """"),
  IFERROR(TEXT(FILTER(MBB!F231, LEN(MBB!F231)), ""h:mm AM/PM""), """"),
  IFERROR(TEXT(FILT"&amp;"ER(WLAX!F231, LEN(WLAX!F231)), ""h:mm AM/PM""), """"),
  IFERROR(TEXT(FILTER(MLAX!F231, LEN(MLAX!F231)), ""h:mm AM/PM""), """"),
  IFERROR(TEXT(FILTER(SOFT!F231, LEN(SOFT!F231)), ""h:mm AM/PM""), """"),
  IFERROR(TEXT(FILTER(BASE!F231, LEN(BASE!F231)), """&amp;"h:mm AM/PM""), """"),
  IFERROR(TEXT(FILTER(ESPORTS!F231, LEN(ESPORTS!F231)), ""h:mm AM/PM""), """")
)
"),"")</f>
        <v/>
      </c>
      <c r="G231" s="11" t="str">
        <f>IFERROR(__xludf.DUMMYFUNCTION("TEXTJOIN(
  CHAR(10) &amp; CHAR(10),
  TRUE,
  IFERROR(FILTER(WSO!G231, LEN(WSO!G231)), """"),
  IFERROR(FILTER(MSO!G231, LEN(MSO!G231)), """"),
  IFERROR(FILTER(FH!G231, LEN(FH!G231)), """"),
  IFERROR(FILTER(MGOLF!G231, LEN(MGOLF!G231)), """"),
  IFERROR(FI"&amp;"LTER(Football!G231, LEN(Football!G231)), """"),
  IFERROR(FILTER(WVB!G231, LEN(WVB!G231)), """"),
  IFERROR(FILTER(XC!G231, LEN(XC!G231)), """"),
  IFERROR(FILTER(SWIMMING!G231, LEN(SWIMMING!G231)), """"),
  IFERROR(FILTER(WTEN!G231, LEN(WTEN!G231)), """""&amp;"),
  IFERROR(FILTER(TF!G231, LEN(TF!G231)), """"),
  IFERROR(FILTER(WGOLF!G231:G1000, LEN(WGOLF!G231)), """"),
  IFERROR(FILTER(WBB!G231, LEN(WBB!G231)), """"),
  IFERROR(FILTER(MBB!G231, LEN(MBB!G231)), """"),
  IFERROR(FILTER(WLAX!G231, LEN(WLAX!G231)),"&amp;" """"),
  IFERROR(FILTER(MLAX!G231, LEN(MLAX!G231)), """"),
  IFERROR(FILTER(SOFT!G231, LEN(SOFT!G231)), """"),
  IFERROR(FILTER(BASE!G231, LEN(BASE!G231)), """"),
  IFERROR(FILTER(ESPORTS!G231, LEN(ESPORTS!G231)), """")
)
"),"")</f>
        <v/>
      </c>
      <c r="H231" s="11" t="str">
        <f>IFERROR(__xludf.DUMMYFUNCTION("TEXTJOIN(
  CHAR(10) &amp; CHAR(10),
  TRUE,
  IFERROR(FILTER(WSO!H231, LEN(WSO!H231)), """"),
  IFERROR(FILTER(MSO!H231, LEN(MSO!H231)), """"),
  IFERROR(FILTER(FH!H231, LEN(FH!H231)), """"),
  IFERROR(FILTER(MGOLF!H231, LEN(MGOLF!H231)), """"),
  IFERROR(FI"&amp;"LTER(Football!H231, LEN(Football!H231)), """"),
  IFERROR(FILTER(WVB!H231, LEN(WVB!H231)), """"),
  IFERROR(FILTER(XC!H231, LEN(XC!H231)), """"),
  IFERROR(FILTER(SWIMMING!H231, LEN(SWIMMING!H231)), """"),
  IFERROR(FILTER(WTEN!H231, LEN(WTEN!H231)), """""&amp;"),
  IFERROR(FILTER(TF!H231, LEN(TF!H231)), """"),
  IFERROR(FILTER(WGOLF!H231, LEN(WGOLF!H231)), """"),
  IFERROR(FILTER(WBB!H231, LEN(WBB!H231)), """"),
  IFERROR(FILTER(MBB!H231, LEN(MBB!H231)), """"),
  IFERROR(FILTER(WLAX!H231, LEN(WLAX!H231)), """")"&amp;",
  IFERROR(FILTER(MLAX!H231, LEN(MLAX!H231)), """"),
  IFERROR(FILTER(SOFT!H231, LEN(SOFT!H231)), """"),
  IFERROR(FILTER(BASE!H231, LEN(BASE!H231)), """"),
  IFERROR(FILTER(ESPORTS!H231, LEN(ESPORTS!H231)), """")
)
"),"")</f>
        <v/>
      </c>
      <c r="I231" s="11" t="str">
        <f>IFERROR(__xludf.DUMMYFUNCTION("TEXTJOIN(
  CHAR(10) &amp; CHAR(10),
  TRUE,
  IFERROR(ARRAYFORMULA(TEXT(FILTER(WSO!F231, LEN(WSO!F231)), ""h:mm AM/PM"")), """"),
  IFERROR(ARRAYFORMULA(TEXT(FILTER(MSO!F231, LEN(MSO!F231)), ""h:mm AM/PM"")), """"),
  IFERROR(ARRAYFORMULA(TEXT(FILTER(FH!F231"&amp;", LEN(FH!F231)), ""h:mm AM/PM"")), """"),
  IFERROR(ARRAYFORMULA(TEXT(FILTER(MGOLF!F231, LEN(MGOLF!F231)), ""h:mm AM/PM"")), """"),
  IFERROR(ARRAYFORMULA(TEXT(FILTER(Football!F231, LEN(Football!F231)), ""h:mm AM/PM"")), """"),
  IFERROR(ARRAYFORMULA(TEXT"&amp;"(FILTER(WVB!F231, LEN(WVB!F231)), ""h:mm AM/PM"")), """"),
  IFERROR(ARRAYFORMULA(TEXT(FILTER(XC!F231, LEN(XC!F231)), ""h:mm AM/PM"")), """"),
  IFERROR(ARRAYFORMULA(TEXT(FILTER(SWIMMING!F231, LEN(SWIMMING!F231)), ""h:mm AM/PM"")), """"),
  IFERROR(ARRAYF"&amp;"ORMULA(TEXT(FILTER(WTEN!F231, LEN(WTEN!F231)), ""h:mm AM/PM"")), """"),
  IFERROR(ARRAYFORMULA(TEXT(FILTER(TF!F231, LEN(TF!F231)), ""h:mm AM/PM"")), """"),
  IFERROR(ARRAYFORMULA(TEXT(FILTER(WGOLF!F231, LEN(WGOLF!F231)), ""h:mm AM/PM"")), """"),
  IFERROR"&amp;"(ARRAYFORMULA(TEXT(FILTER(WBB!F231, LEN(WBB!F231)), ""h:mm AM/PM"")), """"),
  IFERROR(ARRAYFORMULA(TEXT(FILTER(MBB!F231, LEN(MBB!F231)), ""h:mm AM/PM"")), """"),
  IFERROR(ARRAYFORMULA(TEXT(FILTER(WLAX!F231, LEN(WLAX!F231)), ""h:mm AM/PM"")), """"),
  IF"&amp;"ERROR(ARRAYFORMULA(TEXT(FILTER(MLAX!F231, LEN(MLAX!F231)), ""h:mm AM/PM"")), """"),
  IFERROR(ARRAYFORMULA(TEXT(FILTER(SOFT!F231, LEN(SOFT!F231)), ""h:mm AM/PM"")), """"),
  IFERROR(ARRAYFORMULA(TEXT(FILTER(BASE!F231, LEN(BASE!F231)), ""h:mm AM/PM"")), """&amp;"""),
  IFERROR(ARRAYFORMULA(TEXT(FILTER(ESPORTS!F231, LEN(ESPORTS!F231)), ""h:mm AM/PM"")), """")
)
"),"")</f>
        <v/>
      </c>
      <c r="J231" s="12" t="str">
        <f>IFERROR(__xludf.DUMMYFUNCTION("IFERROR(
 TEXTJOIN(
   CHAR(10) &amp; CHAR(10),
   TRUE,
   FILTER(
     FLATTEN({
       WSO!P231;
       MSO!P231;
       FH!P231;
       MGOLF!P231;
       Football!P231;
       WVB!P231;
       XC!P231;
       SWIMMING!P231;
       WTEN!P231;
       TF!P2"&amp;"31;
       WGOLF!P231;
       WBB!P231;
       MBB!P231;
       WLAX!P231;
       MLAX!P231;
       SOFT!P231;
       BASE!P231;
       ESPORTS!P231
     }),
     (FLATTEN({
       WSO!P231;
       MSO!P231;
       FH!P231;
       MGOLF!P231;
       Footb"&amp;"all!P231;
       WVB!P231;
       XC!P231;
       SWIMMING!P231;
       WTEN!P231;
       TF!P231;
       WGOLF!P231;
       WBB!P231;
       MBB!P231;
       WLAX!P231;
       MLAX!P231;
       SOFT!P231;
       BASE!P231;
       ESPORTS!P231
     }) &lt;&gt; "&amp;""""") *
     (FLATTEN({
       WSO!P231;
       MSO!P231;
       FH!P231;
       MGOLF!P231;
       Football!P231;
       WVB!P231;
       XC!P231;
       SWIMMING!P231;
       WTEN!P231;
       TF!P231;
       WGOLF!P231;
       WBB!P231;
       MBB!P231"&amp;";
       WLAX!P231;
       MLAX!P231;
       SOFT!P231;
       BASE!P231;
       ESPORTS!P231
     }) &lt;&gt; ""Status"")
   )
 ),
 """"
)
"),"")</f>
        <v/>
      </c>
    </row>
    <row r="232" ht="22.5" customHeight="1">
      <c r="A232" s="6">
        <v>231.0</v>
      </c>
      <c r="B232" s="11"/>
      <c r="C232" s="7">
        <v>46465.0</v>
      </c>
      <c r="D232" s="8" t="str">
        <f t="shared" si="1"/>
        <v>Friday</v>
      </c>
      <c r="E232" s="9" t="str">
        <f>TEXTJOIN(
  CHAR(10) &amp; CHAR(10),
  TRUE,
  IFERROR(WSO!E232, ""),
  IFERROR(MSO!E232, ""),
  IFERROR(FH!E232, ""),
  IFERROR(MGOLF!E232, ""),
  IFERROR(Football!E232, ""),
  IFERROR(WVB!E232, ""),
  IFERROR(XC!E232, ""),
  IFERROR(SWIMMING!E232, ""),
  IFERROR(WTEN!E232, ""),
  IFERROR(TF!E232, ""),
  IFERROR(WGOLF!E232, ""),
  IFERROR(WBB!E232, ""),
  IFERROR(MBB!E232, ""),
  IFERROR(WLAX!E232, ""),
  IFERROR(MLAX!E232, ""),
  IFERROR(SOFT!E232, ""),
  IFERROR(BASE!E232, ""),
  IFERROR(ESPORTS!E232, "")
)
</f>
        <v/>
      </c>
      <c r="F232" s="10" t="str">
        <f>IFERROR(__xludf.DUMMYFUNCTION("TEXTJOIN(
  CHAR(10) &amp; CHAR(10),
  TRUE,
  IFERROR(TEXT(FILTER(WSO!F232, LEN(WSO!F232)), ""h:mm AM/PM""), """"),
  IFERROR(TEXT(FILTER(MSO!F232, LEN(MSO!F232)), ""h:mm AM/PM""), """"),
  IFERROR(TEXT(FILTER(FH!F232, LEN(FH!F232)), ""h:mm AM/PM""), """"),
"&amp;"  IFERROR(TEXT(FILTER(MGOLF!F232, LEN(MGOLF!F232)), ""h:mm AM/PM""), """"),
  IFERROR(TEXT(FILTER(Football!F232, LEN(Football!F232)), ""h:mm AM/PM""), """"),
  IFERROR(TEXT(FILTER(WVB!F232, LEN(WVB!F232)), ""h:mm AM/PM""), """"),
  IFERROR(TEXT(FILTER(XC!"&amp;"F232, LEN(XC!F232)), ""h:mm AM/PM""), """"),
  IFERROR(TEXT(FILTER(SWIMMING!F232, LEN(SWIMMING!F232)), ""h:mm AM/PM""), """"),
  IFERROR(TEXT(FILTER(WTEN!F232, LEN(WTEN!F232)), ""h:mm AM/PM""), """"),
  IFERROR(TEXT(FILTER(TF!F232, LEN(TF!F232)), ""h:mm A"&amp;"M/PM""), """"),
  IFERROR(TEXT(FILTER(WGOLF!F232, LEN(WGOLF!F232)), ""h:mm AM/PM""), """"),
  IFERROR(TEXT(FILTER(WBB!F232, LEN(WBB!F232)), ""h:mm AM/PM""), """"),
  IFERROR(TEXT(FILTER(MBB!F232, LEN(MBB!F232)), ""h:mm AM/PM""), """"),
  IFERROR(TEXT(FILT"&amp;"ER(WLAX!F232, LEN(WLAX!F232)), ""h:mm AM/PM""), """"),
  IFERROR(TEXT(FILTER(MLAX!F232, LEN(MLAX!F232)), ""h:mm AM/PM""), """"),
  IFERROR(TEXT(FILTER(SOFT!F232, LEN(SOFT!F232)), ""h:mm AM/PM""), """"),
  IFERROR(TEXT(FILTER(BASE!F232, LEN(BASE!F232)), """&amp;"h:mm AM/PM""), """"),
  IFERROR(TEXT(FILTER(ESPORTS!F232, LEN(ESPORTS!F232)), ""h:mm AM/PM""), """")
)
"),"")</f>
        <v/>
      </c>
      <c r="G232" s="11" t="str">
        <f>IFERROR(__xludf.DUMMYFUNCTION("TEXTJOIN(
  CHAR(10) &amp; CHAR(10),
  TRUE,
  IFERROR(FILTER(WSO!G232, LEN(WSO!G232)), """"),
  IFERROR(FILTER(MSO!G232, LEN(MSO!G232)), """"),
  IFERROR(FILTER(FH!G232, LEN(FH!G232)), """"),
  IFERROR(FILTER(MGOLF!G232, LEN(MGOLF!G232)), """"),
  IFERROR(FI"&amp;"LTER(Football!G232, LEN(Football!G232)), """"),
  IFERROR(FILTER(WVB!G232, LEN(WVB!G232)), """"),
  IFERROR(FILTER(XC!G232, LEN(XC!G232)), """"),
  IFERROR(FILTER(SWIMMING!G232, LEN(SWIMMING!G232)), """"),
  IFERROR(FILTER(WTEN!G232, LEN(WTEN!G232)), """""&amp;"),
  IFERROR(FILTER(TF!G232, LEN(TF!G232)), """"),
  IFERROR(FILTER(WGOLF!G232:G1000, LEN(WGOLF!G232)), """"),
  IFERROR(FILTER(WBB!G232, LEN(WBB!G232)), """"),
  IFERROR(FILTER(MBB!G232, LEN(MBB!G232)), """"),
  IFERROR(FILTER(WLAX!G232, LEN(WLAX!G232)),"&amp;" """"),
  IFERROR(FILTER(MLAX!G232, LEN(MLAX!G232)), """"),
  IFERROR(FILTER(SOFT!G232, LEN(SOFT!G232)), """"),
  IFERROR(FILTER(BASE!G232, LEN(BASE!G232)), """"),
  IFERROR(FILTER(ESPORTS!G232, LEN(ESPORTS!G232)), """")
)
"),"")</f>
        <v/>
      </c>
      <c r="H232" s="11" t="str">
        <f>IFERROR(__xludf.DUMMYFUNCTION("TEXTJOIN(
  CHAR(10) &amp; CHAR(10),
  TRUE,
  IFERROR(FILTER(WSO!H232, LEN(WSO!H232)), """"),
  IFERROR(FILTER(MSO!H232, LEN(MSO!H232)), """"),
  IFERROR(FILTER(FH!H232, LEN(FH!H232)), """"),
  IFERROR(FILTER(MGOLF!H232, LEN(MGOLF!H232)), """"),
  IFERROR(FI"&amp;"LTER(Football!H232, LEN(Football!H232)), """"),
  IFERROR(FILTER(WVB!H232, LEN(WVB!H232)), """"),
  IFERROR(FILTER(XC!H232, LEN(XC!H232)), """"),
  IFERROR(FILTER(SWIMMING!H232, LEN(SWIMMING!H232)), """"),
  IFERROR(FILTER(WTEN!H232, LEN(WTEN!H232)), """""&amp;"),
  IFERROR(FILTER(TF!H232, LEN(TF!H232)), """"),
  IFERROR(FILTER(WGOLF!H232, LEN(WGOLF!H232)), """"),
  IFERROR(FILTER(WBB!H232, LEN(WBB!H232)), """"),
  IFERROR(FILTER(MBB!H232, LEN(MBB!H232)), """"),
  IFERROR(FILTER(WLAX!H232, LEN(WLAX!H232)), """")"&amp;",
  IFERROR(FILTER(MLAX!H232, LEN(MLAX!H232)), """"),
  IFERROR(FILTER(SOFT!H232, LEN(SOFT!H232)), """"),
  IFERROR(FILTER(BASE!H232, LEN(BASE!H232)), """"),
  IFERROR(FILTER(ESPORTS!H232, LEN(ESPORTS!H232)), """")
)
"),"")</f>
        <v/>
      </c>
      <c r="I232" s="11" t="str">
        <f>IFERROR(__xludf.DUMMYFUNCTION("TEXTJOIN(
  CHAR(10) &amp; CHAR(10),
  TRUE,
  IFERROR(ARRAYFORMULA(TEXT(FILTER(WSO!F232, LEN(WSO!F232)), ""h:mm AM/PM"")), """"),
  IFERROR(ARRAYFORMULA(TEXT(FILTER(MSO!F232, LEN(MSO!F232)), ""h:mm AM/PM"")), """"),
  IFERROR(ARRAYFORMULA(TEXT(FILTER(FH!F232"&amp;", LEN(FH!F232)), ""h:mm AM/PM"")), """"),
  IFERROR(ARRAYFORMULA(TEXT(FILTER(MGOLF!F232, LEN(MGOLF!F232)), ""h:mm AM/PM"")), """"),
  IFERROR(ARRAYFORMULA(TEXT(FILTER(Football!F232, LEN(Football!F232)), ""h:mm AM/PM"")), """"),
  IFERROR(ARRAYFORMULA(TEXT"&amp;"(FILTER(WVB!F232, LEN(WVB!F232)), ""h:mm AM/PM"")), """"),
  IFERROR(ARRAYFORMULA(TEXT(FILTER(XC!F232, LEN(XC!F232)), ""h:mm AM/PM"")), """"),
  IFERROR(ARRAYFORMULA(TEXT(FILTER(SWIMMING!F232, LEN(SWIMMING!F232)), ""h:mm AM/PM"")), """"),
  IFERROR(ARRAYF"&amp;"ORMULA(TEXT(FILTER(WTEN!F232, LEN(WTEN!F232)), ""h:mm AM/PM"")), """"),
  IFERROR(ARRAYFORMULA(TEXT(FILTER(TF!F232, LEN(TF!F232)), ""h:mm AM/PM"")), """"),
  IFERROR(ARRAYFORMULA(TEXT(FILTER(WGOLF!F232, LEN(WGOLF!F232)), ""h:mm AM/PM"")), """"),
  IFERROR"&amp;"(ARRAYFORMULA(TEXT(FILTER(WBB!F232, LEN(WBB!F232)), ""h:mm AM/PM"")), """"),
  IFERROR(ARRAYFORMULA(TEXT(FILTER(MBB!F232, LEN(MBB!F232)), ""h:mm AM/PM"")), """"),
  IFERROR(ARRAYFORMULA(TEXT(FILTER(WLAX!F232, LEN(WLAX!F232)), ""h:mm AM/PM"")), """"),
  IF"&amp;"ERROR(ARRAYFORMULA(TEXT(FILTER(MLAX!F232, LEN(MLAX!F232)), ""h:mm AM/PM"")), """"),
  IFERROR(ARRAYFORMULA(TEXT(FILTER(SOFT!F232, LEN(SOFT!F232)), ""h:mm AM/PM"")), """"),
  IFERROR(ARRAYFORMULA(TEXT(FILTER(BASE!F232, LEN(BASE!F232)), ""h:mm AM/PM"")), """&amp;"""),
  IFERROR(ARRAYFORMULA(TEXT(FILTER(ESPORTS!F232, LEN(ESPORTS!F232)), ""h:mm AM/PM"")), """")
)
"),"")</f>
        <v/>
      </c>
      <c r="J232" s="12" t="str">
        <f>IFERROR(__xludf.DUMMYFUNCTION("IFERROR(
 TEXTJOIN(
   CHAR(10) &amp; CHAR(10),
   TRUE,
   FILTER(
     FLATTEN({
       WSO!P232;
       MSO!P232;
       FH!P232;
       MGOLF!P232;
       Football!P232;
       WVB!P232;
       XC!P232;
       SWIMMING!P232;
       WTEN!P232;
       TF!P2"&amp;"32;
       WGOLF!P232;
       WBB!P232;
       MBB!P232;
       WLAX!P232;
       MLAX!P232;
       SOFT!P232;
       BASE!P232;
       ESPORTS!P232
     }),
     (FLATTEN({
       WSO!P232;
       MSO!P232;
       FH!P232;
       MGOLF!P232;
       Footb"&amp;"all!P232;
       WVB!P232;
       XC!P232;
       SWIMMING!P232;
       WTEN!P232;
       TF!P232;
       WGOLF!P232;
       WBB!P232;
       MBB!P232;
       WLAX!P232;
       MLAX!P232;
       SOFT!P232;
       BASE!P232;
       ESPORTS!P232
     }) &lt;&gt; "&amp;""""") *
     (FLATTEN({
       WSO!P232;
       MSO!P232;
       FH!P232;
       MGOLF!P232;
       Football!P232;
       WVB!P232;
       XC!P232;
       SWIMMING!P232;
       WTEN!P232;
       TF!P232;
       WGOLF!P232;
       WBB!P232;
       MBB!P232"&amp;";
       WLAX!P232;
       MLAX!P232;
       SOFT!P232;
       BASE!P232;
       ESPORTS!P232
     }) &lt;&gt; ""Status"")
   )
 ),
 """"
)
"),"")</f>
        <v/>
      </c>
    </row>
    <row r="233" ht="22.5" customHeight="1">
      <c r="A233" s="6">
        <v>232.0</v>
      </c>
      <c r="B233" s="11"/>
      <c r="C233" s="7">
        <v>46466.0</v>
      </c>
      <c r="D233" s="8" t="str">
        <f t="shared" si="1"/>
        <v>Saturday</v>
      </c>
      <c r="E233" s="9" t="str">
        <f>TEXTJOIN(
  CHAR(10) &amp; CHAR(10),
  TRUE,
  IFERROR(WSO!E233, ""),
  IFERROR(MSO!E233, ""),
  IFERROR(FH!E233, ""),
  IFERROR(MGOLF!E233, ""),
  IFERROR(Football!E233, ""),
  IFERROR(WVB!E233, ""),
  IFERROR(XC!E233, ""),
  IFERROR(SWIMMING!E233, ""),
  IFERROR(WTEN!E233, ""),
  IFERROR(TF!E233, ""),
  IFERROR(WGOLF!E233, ""),
  IFERROR(WBB!E233, ""),
  IFERROR(MBB!E233, ""),
  IFERROR(WLAX!E233, ""),
  IFERROR(MLAX!E233, ""),
  IFERROR(SOFT!E233, ""),
  IFERROR(BASE!E233, ""),
  IFERROR(ESPORTS!E233, "")
)
</f>
        <v>MLAX
BASE</v>
      </c>
      <c r="F233" s="10" t="str">
        <f>IFERROR(__xludf.DUMMYFUNCTION("TEXTJOIN(
  CHAR(10) &amp; CHAR(10),
  TRUE,
  IFERROR(TEXT(FILTER(WSO!F233, LEN(WSO!F233)), ""h:mm AM/PM""), """"),
  IFERROR(TEXT(FILTER(MSO!F233, LEN(MSO!F233)), ""h:mm AM/PM""), """"),
  IFERROR(TEXT(FILTER(FH!F233, LEN(FH!F233)), ""h:mm AM/PM""), """"),
"&amp;"  IFERROR(TEXT(FILTER(MGOLF!F233, LEN(MGOLF!F233)), ""h:mm AM/PM""), """"),
  IFERROR(TEXT(FILTER(Football!F233, LEN(Football!F233)), ""h:mm AM/PM""), """"),
  IFERROR(TEXT(FILTER(WVB!F233, LEN(WVB!F233)), ""h:mm AM/PM""), """"),
  IFERROR(TEXT(FILTER(XC!"&amp;"F233, LEN(XC!F233)), ""h:mm AM/PM""), """"),
  IFERROR(TEXT(FILTER(SWIMMING!F233, LEN(SWIMMING!F233)), ""h:mm AM/PM""), """"),
  IFERROR(TEXT(FILTER(WTEN!F233, LEN(WTEN!F233)), ""h:mm AM/PM""), """"),
  IFERROR(TEXT(FILTER(TF!F233, LEN(TF!F233)), ""h:mm A"&amp;"M/PM""), """"),
  IFERROR(TEXT(FILTER(WGOLF!F233, LEN(WGOLF!F233)), ""h:mm AM/PM""), """"),
  IFERROR(TEXT(FILTER(WBB!F233, LEN(WBB!F233)), ""h:mm AM/PM""), """"),
  IFERROR(TEXT(FILTER(MBB!F233, LEN(MBB!F233)), ""h:mm AM/PM""), """"),
  IFERROR(TEXT(FILT"&amp;"ER(WLAX!F233, LEN(WLAX!F233)), ""h:mm AM/PM""), """"),
  IFERROR(TEXT(FILTER(MLAX!F233, LEN(MLAX!F233)), ""h:mm AM/PM""), """"),
  IFERROR(TEXT(FILTER(SOFT!F233, LEN(SOFT!F233)), ""h:mm AM/PM""), """"),
  IFERROR(TEXT(FILTER(BASE!F233, LEN(BASE!F233)), """&amp;"h:mm AM/PM""), """"),
  IFERROR(TEXT(FILTER(ESPORTS!F233, LEN(ESPORTS!F233)), ""h:mm AM/PM""), """")
)
"),"1:00 PM
12:00 PM")</f>
        <v>1:00 PM
12:00 PM</v>
      </c>
      <c r="G233" s="11" t="str">
        <f>IFERROR(__xludf.DUMMYFUNCTION("TEXTJOIN(
  CHAR(10) &amp; CHAR(10),
  TRUE,
  IFERROR(FILTER(WSO!G233, LEN(WSO!G233)), """"),
  IFERROR(FILTER(MSO!G233, LEN(MSO!G233)), """"),
  IFERROR(FILTER(FH!G233, LEN(FH!G233)), """"),
  IFERROR(FILTER(MGOLF!G233, LEN(MGOLF!G233)), """"),
  IFERROR(FI"&amp;"LTER(Football!G233, LEN(Football!G233)), """"),
  IFERROR(FILTER(WVB!G233, LEN(WVB!G233)), """"),
  IFERROR(FILTER(XC!G233, LEN(XC!G233)), """"),
  IFERROR(FILTER(SWIMMING!G233, LEN(SWIMMING!G233)), """"),
  IFERROR(FILTER(WTEN!G233, LEN(WTEN!G233)), """""&amp;"),
  IFERROR(FILTER(TF!G233, LEN(TF!G233)), """"),
  IFERROR(FILTER(WGOLF!G233:G1000, LEN(WGOLF!G233)), """"),
  IFERROR(FILTER(WBB!G233, LEN(WBB!G233)), """"),
  IFERROR(FILTER(MBB!G233, LEN(MBB!G233)), """"),
  IFERROR(FILTER(WLAX!G233, LEN(WLAX!G233)),"&amp;" """"),
  IFERROR(FILTER(MLAX!G233, LEN(MLAX!G233)), """"),
  IFERROR(FILTER(SOFT!G233, LEN(SOFT!G233)), """"),
  IFERROR(FILTER(BASE!G233, LEN(BASE!G233)), """"),
  IFERROR(FILTER(ESPORTS!G233, LEN(ESPORTS!G233)), """")
)
"),"MCLA
Salve Regina")</f>
        <v>MCLA
Salve Regina</v>
      </c>
      <c r="H233" s="11" t="str">
        <f>IFERROR(__xludf.DUMMYFUNCTION("TEXTJOIN(
  CHAR(10) &amp; CHAR(10),
  TRUE,
  IFERROR(FILTER(WSO!H233, LEN(WSO!H233)), """"),
  IFERROR(FILTER(MSO!H233, LEN(MSO!H233)), """"),
  IFERROR(FILTER(FH!H233, LEN(FH!H233)), """"),
  IFERROR(FILTER(MGOLF!H233, LEN(MGOLF!H233)), """"),
  IFERROR(FI"&amp;"LTER(Football!H233, LEN(Football!H233)), """"),
  IFERROR(FILTER(WVB!H233, LEN(WVB!H233)), """"),
  IFERROR(FILTER(XC!H233, LEN(XC!H233)), """"),
  IFERROR(FILTER(SWIMMING!H233, LEN(SWIMMING!H233)), """"),
  IFERROR(FILTER(WTEN!H233, LEN(WTEN!H233)), """""&amp;"),
  IFERROR(FILTER(TF!H233, LEN(TF!H233)), """"),
  IFERROR(FILTER(WGOLF!H233, LEN(WGOLF!H233)), """"),
  IFERROR(FILTER(WBB!H233, LEN(WBB!H233)), """"),
  IFERROR(FILTER(MBB!H233, LEN(MBB!H233)), """"),
  IFERROR(FILTER(WLAX!H233, LEN(WLAX!H233)), """")"&amp;",
  IFERROR(FILTER(MLAX!H233, LEN(MLAX!H233)), """"),
  IFERROR(FILTER(SOFT!H233, LEN(SOFT!H233)), """"),
  IFERROR(FILTER(BASE!H233, LEN(BASE!H233)), """"),
  IFERROR(FILTER(ESPORTS!H233, LEN(ESPORTS!H233)), """")
)
"),"Home
Away")</f>
        <v>Home
Away</v>
      </c>
      <c r="I233" s="11" t="str">
        <f>IFERROR(__xludf.DUMMYFUNCTION("TEXTJOIN(
  CHAR(10) &amp; CHAR(10),
  TRUE,
  IFERROR(ARRAYFORMULA(TEXT(FILTER(WSO!F233, LEN(WSO!F233)), ""h:mm AM/PM"")), """"),
  IFERROR(ARRAYFORMULA(TEXT(FILTER(MSO!F233, LEN(MSO!F233)), ""h:mm AM/PM"")), """"),
  IFERROR(ARRAYFORMULA(TEXT(FILTER(FH!F233"&amp;", LEN(FH!F233)), ""h:mm AM/PM"")), """"),
  IFERROR(ARRAYFORMULA(TEXT(FILTER(MGOLF!F233, LEN(MGOLF!F233)), ""h:mm AM/PM"")), """"),
  IFERROR(ARRAYFORMULA(TEXT(FILTER(Football!F233, LEN(Football!F233)), ""h:mm AM/PM"")), """"),
  IFERROR(ARRAYFORMULA(TEXT"&amp;"(FILTER(WVB!F233, LEN(WVB!F233)), ""h:mm AM/PM"")), """"),
  IFERROR(ARRAYFORMULA(TEXT(FILTER(XC!F233, LEN(XC!F233)), ""h:mm AM/PM"")), """"),
  IFERROR(ARRAYFORMULA(TEXT(FILTER(SWIMMING!F233, LEN(SWIMMING!F233)), ""h:mm AM/PM"")), """"),
  IFERROR(ARRAYF"&amp;"ORMULA(TEXT(FILTER(WTEN!F233, LEN(WTEN!F233)), ""h:mm AM/PM"")), """"),
  IFERROR(ARRAYFORMULA(TEXT(FILTER(TF!F233, LEN(TF!F233)), ""h:mm AM/PM"")), """"),
  IFERROR(ARRAYFORMULA(TEXT(FILTER(WGOLF!F233, LEN(WGOLF!F233)), ""h:mm AM/PM"")), """"),
  IFERROR"&amp;"(ARRAYFORMULA(TEXT(FILTER(WBB!F233, LEN(WBB!F233)), ""h:mm AM/PM"")), """"),
  IFERROR(ARRAYFORMULA(TEXT(FILTER(MBB!F233, LEN(MBB!F233)), ""h:mm AM/PM"")), """"),
  IFERROR(ARRAYFORMULA(TEXT(FILTER(WLAX!F233, LEN(WLAX!F233)), ""h:mm AM/PM"")), """"),
  IF"&amp;"ERROR(ARRAYFORMULA(TEXT(FILTER(MLAX!F233, LEN(MLAX!F233)), ""h:mm AM/PM"")), """"),
  IFERROR(ARRAYFORMULA(TEXT(FILTER(SOFT!F233, LEN(SOFT!F233)), ""h:mm AM/PM"")), """"),
  IFERROR(ARRAYFORMULA(TEXT(FILTER(BASE!F233, LEN(BASE!F233)), ""h:mm AM/PM"")), """&amp;"""),
  IFERROR(ARRAYFORMULA(TEXT(FILTER(ESPORTS!F233, LEN(ESPORTS!F233)), ""h:mm AM/PM"")), """")
)
"),"1:00 PM
12:00 PM")</f>
        <v>1:00 PM
12:00 PM</v>
      </c>
      <c r="J233" s="12" t="str">
        <f>IFERROR(__xludf.DUMMYFUNCTION("IFERROR(
 TEXTJOIN(
   CHAR(10) &amp; CHAR(10),
   TRUE,
   FILTER(
     FLATTEN({
       WSO!P233;
       MSO!P233;
       FH!P233;
       MGOLF!P233;
       Football!P233;
       WVB!P233;
       XC!P233;
       SWIMMING!P233;
       WTEN!P233;
       TF!P2"&amp;"33;
       WGOLF!P233;
       WBB!P233;
       MBB!P233;
       WLAX!P233;
       MLAX!P233;
       SOFT!P233;
       BASE!P233;
       ESPORTS!P233
     }),
     (FLATTEN({
       WSO!P233;
       MSO!P233;
       FH!P233;
       MGOLF!P233;
       Footb"&amp;"all!P233;
       WVB!P233;
       XC!P233;
       SWIMMING!P233;
       WTEN!P233;
       TF!P233;
       WGOLF!P233;
       WBB!P233;
       MBB!P233;
       WLAX!P233;
       MLAX!P233;
       SOFT!P233;
       BASE!P233;
       ESPORTS!P233
     }) &lt;&gt; "&amp;""""") *
     (FLATTEN({
       WSO!P233;
       MSO!P233;
       FH!P233;
       MGOLF!P233;
       Football!P233;
       WVB!P233;
       XC!P233;
       SWIMMING!P233;
       WTEN!P233;
       TF!P233;
       WGOLF!P233;
       WBB!P233;
       MBB!P233"&amp;";
       WLAX!P233;
       MLAX!P233;
       SOFT!P233;
       BASE!P233;
       ESPORTS!P233
     }) &lt;&gt; ""Status"")
   )
 ),
 """"
)
"),"⌛️ Pending
⌛️ Pending")</f>
        <v>⌛️ Pending
⌛️ Pending</v>
      </c>
    </row>
    <row r="234" ht="22.5" customHeight="1">
      <c r="A234" s="6">
        <v>233.0</v>
      </c>
      <c r="B234" s="11"/>
      <c r="C234" s="7">
        <v>46467.0</v>
      </c>
      <c r="D234" s="8" t="str">
        <f t="shared" si="1"/>
        <v>Sunday</v>
      </c>
      <c r="E234" s="9" t="str">
        <f>TEXTJOIN(
  CHAR(10) &amp; CHAR(10),
  TRUE,
  IFERROR(WSO!E234, ""),
  IFERROR(MSO!E234, ""),
  IFERROR(FH!E234, ""),
  IFERROR(MGOLF!E234, ""),
  IFERROR(Football!E234, ""),
  IFERROR(WVB!E234, ""),
  IFERROR(XC!E234, ""),
  IFERROR(SWIMMING!E234, ""),
  IFERROR(WTEN!E234, ""),
  IFERROR(TF!E234, ""),
  IFERROR(WGOLF!E234, ""),
  IFERROR(WBB!E234, ""),
  IFERROR(MBB!E234, ""),
  IFERROR(WLAX!E234, ""),
  IFERROR(MLAX!E234, ""),
  IFERROR(SOFT!E234, ""),
  IFERROR(BASE!E234, ""),
  IFERROR(ESPORTS!E234, "")
)
</f>
        <v/>
      </c>
      <c r="F234" s="10" t="str">
        <f>IFERROR(__xludf.DUMMYFUNCTION("TEXTJOIN(
  CHAR(10) &amp; CHAR(10),
  TRUE,
  IFERROR(TEXT(FILTER(WSO!F234, LEN(WSO!F234)), ""h:mm AM/PM""), """"),
  IFERROR(TEXT(FILTER(MSO!F234, LEN(MSO!F234)), ""h:mm AM/PM""), """"),
  IFERROR(TEXT(FILTER(FH!F234, LEN(FH!F234)), ""h:mm AM/PM""), """"),
"&amp;"  IFERROR(TEXT(FILTER(MGOLF!F234, LEN(MGOLF!F234)), ""h:mm AM/PM""), """"),
  IFERROR(TEXT(FILTER(Football!F234, LEN(Football!F234)), ""h:mm AM/PM""), """"),
  IFERROR(TEXT(FILTER(WVB!F234, LEN(WVB!F234)), ""h:mm AM/PM""), """"),
  IFERROR(TEXT(FILTER(XC!"&amp;"F234, LEN(XC!F234)), ""h:mm AM/PM""), """"),
  IFERROR(TEXT(FILTER(SWIMMING!F234, LEN(SWIMMING!F234)), ""h:mm AM/PM""), """"),
  IFERROR(TEXT(FILTER(WTEN!F234, LEN(WTEN!F234)), ""h:mm AM/PM""), """"),
  IFERROR(TEXT(FILTER(TF!F234, LEN(TF!F234)), ""h:mm A"&amp;"M/PM""), """"),
  IFERROR(TEXT(FILTER(WGOLF!F234, LEN(WGOLF!F234)), ""h:mm AM/PM""), """"),
  IFERROR(TEXT(FILTER(WBB!F234, LEN(WBB!F234)), ""h:mm AM/PM""), """"),
  IFERROR(TEXT(FILTER(MBB!F234, LEN(MBB!F234)), ""h:mm AM/PM""), """"),
  IFERROR(TEXT(FILT"&amp;"ER(WLAX!F234, LEN(WLAX!F234)), ""h:mm AM/PM""), """"),
  IFERROR(TEXT(FILTER(MLAX!F234, LEN(MLAX!F234)), ""h:mm AM/PM""), """"),
  IFERROR(TEXT(FILTER(SOFT!F234, LEN(SOFT!F234)), ""h:mm AM/PM""), """"),
  IFERROR(TEXT(FILTER(BASE!F234, LEN(BASE!F234)), """&amp;"h:mm AM/PM""), """"),
  IFERROR(TEXT(FILTER(ESPORTS!F234, LEN(ESPORTS!F234)), ""h:mm AM/PM""), """")
)
"),"")</f>
        <v/>
      </c>
      <c r="G234" s="11" t="str">
        <f>IFERROR(__xludf.DUMMYFUNCTION("TEXTJOIN(
  CHAR(10) &amp; CHAR(10),
  TRUE,
  IFERROR(FILTER(WSO!G234, LEN(WSO!G234)), """"),
  IFERROR(FILTER(MSO!G234, LEN(MSO!G234)), """"),
  IFERROR(FILTER(FH!G234, LEN(FH!G234)), """"),
  IFERROR(FILTER(MGOLF!G234, LEN(MGOLF!G234)), """"),
  IFERROR(FI"&amp;"LTER(Football!G234, LEN(Football!G234)), """"),
  IFERROR(FILTER(WVB!G234, LEN(WVB!G234)), """"),
  IFERROR(FILTER(XC!G234, LEN(XC!G234)), """"),
  IFERROR(FILTER(SWIMMING!G234, LEN(SWIMMING!G234)), """"),
  IFERROR(FILTER(WTEN!G234, LEN(WTEN!G234)), """""&amp;"),
  IFERROR(FILTER(TF!G234, LEN(TF!G234)), """"),
  IFERROR(FILTER(WGOLF!G234:G1000, LEN(WGOLF!G234)), """"),
  IFERROR(FILTER(WBB!G234, LEN(WBB!G234)), """"),
  IFERROR(FILTER(MBB!G234, LEN(MBB!G234)), """"),
  IFERROR(FILTER(WLAX!G234, LEN(WLAX!G234)),"&amp;" """"),
  IFERROR(FILTER(MLAX!G234, LEN(MLAX!G234)), """"),
  IFERROR(FILTER(SOFT!G234, LEN(SOFT!G234)), """"),
  IFERROR(FILTER(BASE!G234, LEN(BASE!G234)), """"),
  IFERROR(FILTER(ESPORTS!G234, LEN(ESPORTS!G234)), """")
)
"),"")</f>
        <v/>
      </c>
      <c r="H234" s="11" t="str">
        <f>IFERROR(__xludf.DUMMYFUNCTION("TEXTJOIN(
  CHAR(10) &amp; CHAR(10),
  TRUE,
  IFERROR(FILTER(WSO!H234, LEN(WSO!H234)), """"),
  IFERROR(FILTER(MSO!H234, LEN(MSO!H234)), """"),
  IFERROR(FILTER(FH!H234, LEN(FH!H234)), """"),
  IFERROR(FILTER(MGOLF!H234, LEN(MGOLF!H234)), """"),
  IFERROR(FI"&amp;"LTER(Football!H234, LEN(Football!H234)), """"),
  IFERROR(FILTER(WVB!H234, LEN(WVB!H234)), """"),
  IFERROR(FILTER(XC!H234, LEN(XC!H234)), """"),
  IFERROR(FILTER(SWIMMING!H234, LEN(SWIMMING!H234)), """"),
  IFERROR(FILTER(WTEN!H234, LEN(WTEN!H234)), """""&amp;"),
  IFERROR(FILTER(TF!H234, LEN(TF!H234)), """"),
  IFERROR(FILTER(WGOLF!H234, LEN(WGOLF!H234)), """"),
  IFERROR(FILTER(WBB!H234, LEN(WBB!H234)), """"),
  IFERROR(FILTER(MBB!H234, LEN(MBB!H234)), """"),
  IFERROR(FILTER(WLAX!H234, LEN(WLAX!H234)), """")"&amp;",
  IFERROR(FILTER(MLAX!H234, LEN(MLAX!H234)), """"),
  IFERROR(FILTER(SOFT!H234, LEN(SOFT!H234)), """"),
  IFERROR(FILTER(BASE!H234, LEN(BASE!H234)), """"),
  IFERROR(FILTER(ESPORTS!H234, LEN(ESPORTS!H234)), """")
)
"),"")</f>
        <v/>
      </c>
      <c r="I234" s="11" t="str">
        <f>IFERROR(__xludf.DUMMYFUNCTION("TEXTJOIN(
  CHAR(10) &amp; CHAR(10),
  TRUE,
  IFERROR(ARRAYFORMULA(TEXT(FILTER(WSO!F234, LEN(WSO!F234)), ""h:mm AM/PM"")), """"),
  IFERROR(ARRAYFORMULA(TEXT(FILTER(MSO!F234, LEN(MSO!F234)), ""h:mm AM/PM"")), """"),
  IFERROR(ARRAYFORMULA(TEXT(FILTER(FH!F234"&amp;", LEN(FH!F234)), ""h:mm AM/PM"")), """"),
  IFERROR(ARRAYFORMULA(TEXT(FILTER(MGOLF!F234, LEN(MGOLF!F234)), ""h:mm AM/PM"")), """"),
  IFERROR(ARRAYFORMULA(TEXT(FILTER(Football!F234, LEN(Football!F234)), ""h:mm AM/PM"")), """"),
  IFERROR(ARRAYFORMULA(TEXT"&amp;"(FILTER(WVB!F234, LEN(WVB!F234)), ""h:mm AM/PM"")), """"),
  IFERROR(ARRAYFORMULA(TEXT(FILTER(XC!F234, LEN(XC!F234)), ""h:mm AM/PM"")), """"),
  IFERROR(ARRAYFORMULA(TEXT(FILTER(SWIMMING!F234, LEN(SWIMMING!F234)), ""h:mm AM/PM"")), """"),
  IFERROR(ARRAYF"&amp;"ORMULA(TEXT(FILTER(WTEN!F234, LEN(WTEN!F234)), ""h:mm AM/PM"")), """"),
  IFERROR(ARRAYFORMULA(TEXT(FILTER(TF!F234, LEN(TF!F234)), ""h:mm AM/PM"")), """"),
  IFERROR(ARRAYFORMULA(TEXT(FILTER(WGOLF!F234, LEN(WGOLF!F234)), ""h:mm AM/PM"")), """"),
  IFERROR"&amp;"(ARRAYFORMULA(TEXT(FILTER(WBB!F234, LEN(WBB!F234)), ""h:mm AM/PM"")), """"),
  IFERROR(ARRAYFORMULA(TEXT(FILTER(MBB!F234, LEN(MBB!F234)), ""h:mm AM/PM"")), """"),
  IFERROR(ARRAYFORMULA(TEXT(FILTER(WLAX!F234, LEN(WLAX!F234)), ""h:mm AM/PM"")), """"),
  IF"&amp;"ERROR(ARRAYFORMULA(TEXT(FILTER(MLAX!F234, LEN(MLAX!F234)), ""h:mm AM/PM"")), """"),
  IFERROR(ARRAYFORMULA(TEXT(FILTER(SOFT!F234, LEN(SOFT!F234)), ""h:mm AM/PM"")), """"),
  IFERROR(ARRAYFORMULA(TEXT(FILTER(BASE!F234, LEN(BASE!F234)), ""h:mm AM/PM"")), """&amp;"""),
  IFERROR(ARRAYFORMULA(TEXT(FILTER(ESPORTS!F234, LEN(ESPORTS!F234)), ""h:mm AM/PM"")), """")
)
"),"")</f>
        <v/>
      </c>
      <c r="J234" s="12" t="str">
        <f>IFERROR(__xludf.DUMMYFUNCTION("IFERROR(
 TEXTJOIN(
   CHAR(10) &amp; CHAR(10),
   TRUE,
   FILTER(
     FLATTEN({
       WSO!P234;
       MSO!P234;
       FH!P234;
       MGOLF!P234;
       Football!P234;
       WVB!P234;
       XC!P234;
       SWIMMING!P234;
       WTEN!P234;
       TF!P2"&amp;"34;
       WGOLF!P234;
       WBB!P234;
       MBB!P234;
       WLAX!P234;
       MLAX!P234;
       SOFT!P234;
       BASE!P234;
       ESPORTS!P234
     }),
     (FLATTEN({
       WSO!P234;
       MSO!P234;
       FH!P234;
       MGOLF!P234;
       Footb"&amp;"all!P234;
       WVB!P234;
       XC!P234;
       SWIMMING!P234;
       WTEN!P234;
       TF!P234;
       WGOLF!P234;
       WBB!P234;
       MBB!P234;
       WLAX!P234;
       MLAX!P234;
       SOFT!P234;
       BASE!P234;
       ESPORTS!P234
     }) &lt;&gt; "&amp;""""") *
     (FLATTEN({
       WSO!P234;
       MSO!P234;
       FH!P234;
       MGOLF!P234;
       Football!P234;
       WVB!P234;
       XC!P234;
       SWIMMING!P234;
       WTEN!P234;
       TF!P234;
       WGOLF!P234;
       WBB!P234;
       MBB!P234"&amp;";
       WLAX!P234;
       MLAX!P234;
       SOFT!P234;
       BASE!P234;
       ESPORTS!P234
     }) &lt;&gt; ""Status"")
   )
 ),
 """"
)
"),"")</f>
        <v/>
      </c>
    </row>
    <row r="235" ht="22.5" customHeight="1">
      <c r="A235" s="6">
        <v>234.0</v>
      </c>
      <c r="B235" s="11"/>
      <c r="C235" s="7">
        <v>46468.0</v>
      </c>
      <c r="D235" s="8" t="str">
        <f t="shared" si="1"/>
        <v>Monday</v>
      </c>
      <c r="E235" s="9" t="str">
        <f>TEXTJOIN(
  CHAR(10) &amp; CHAR(10),
  TRUE,
  IFERROR(WSO!E235, ""),
  IFERROR(MSO!E235, ""),
  IFERROR(FH!E235, ""),
  IFERROR(MGOLF!E235, ""),
  IFERROR(Football!E235, ""),
  IFERROR(WVB!E235, ""),
  IFERROR(XC!E235, ""),
  IFERROR(SWIMMING!E235, ""),
  IFERROR(WTEN!E235, ""),
  IFERROR(TF!E235, ""),
  IFERROR(WGOLF!E235, ""),
  IFERROR(WBB!E235, ""),
  IFERROR(MBB!E235, ""),
  IFERROR(WLAX!E235, ""),
  IFERROR(MLAX!E235, ""),
  IFERROR(SOFT!E235, ""),
  IFERROR(BASE!E235, ""),
  IFERROR(ESPORTS!E235, "")
)
</f>
        <v/>
      </c>
      <c r="F235" s="10" t="str">
        <f>IFERROR(__xludf.DUMMYFUNCTION("TEXTJOIN(
  CHAR(10) &amp; CHAR(10),
  TRUE,
  IFERROR(TEXT(FILTER(WSO!F235, LEN(WSO!F235)), ""h:mm AM/PM""), """"),
  IFERROR(TEXT(FILTER(MSO!F235, LEN(MSO!F235)), ""h:mm AM/PM""), """"),
  IFERROR(TEXT(FILTER(FH!F235, LEN(FH!F235)), ""h:mm AM/PM""), """"),
"&amp;"  IFERROR(TEXT(FILTER(MGOLF!F235, LEN(MGOLF!F235)), ""h:mm AM/PM""), """"),
  IFERROR(TEXT(FILTER(Football!F235, LEN(Football!F235)), ""h:mm AM/PM""), """"),
  IFERROR(TEXT(FILTER(WVB!F235, LEN(WVB!F235)), ""h:mm AM/PM""), """"),
  IFERROR(TEXT(FILTER(XC!"&amp;"F235, LEN(XC!F235)), ""h:mm AM/PM""), """"),
  IFERROR(TEXT(FILTER(SWIMMING!F235, LEN(SWIMMING!F235)), ""h:mm AM/PM""), """"),
  IFERROR(TEXT(FILTER(WTEN!F235, LEN(WTEN!F235)), ""h:mm AM/PM""), """"),
  IFERROR(TEXT(FILTER(TF!F235, LEN(TF!F235)), ""h:mm A"&amp;"M/PM""), """"),
  IFERROR(TEXT(FILTER(WGOLF!F235, LEN(WGOLF!F235)), ""h:mm AM/PM""), """"),
  IFERROR(TEXT(FILTER(WBB!F235, LEN(WBB!F235)), ""h:mm AM/PM""), """"),
  IFERROR(TEXT(FILTER(MBB!F235, LEN(MBB!F235)), ""h:mm AM/PM""), """"),
  IFERROR(TEXT(FILT"&amp;"ER(WLAX!F235, LEN(WLAX!F235)), ""h:mm AM/PM""), """"),
  IFERROR(TEXT(FILTER(MLAX!F235, LEN(MLAX!F235)), ""h:mm AM/PM""), """"),
  IFERROR(TEXT(FILTER(SOFT!F235, LEN(SOFT!F235)), ""h:mm AM/PM""), """"),
  IFERROR(TEXT(FILTER(BASE!F235, LEN(BASE!F235)), """&amp;"h:mm AM/PM""), """"),
  IFERROR(TEXT(FILTER(ESPORTS!F235, LEN(ESPORTS!F235)), ""h:mm AM/PM""), """")
)
"),"")</f>
        <v/>
      </c>
      <c r="G235" s="11" t="str">
        <f>IFERROR(__xludf.DUMMYFUNCTION("TEXTJOIN(
  CHAR(10) &amp; CHAR(10),
  TRUE,
  IFERROR(FILTER(WSO!G235, LEN(WSO!G235)), """"),
  IFERROR(FILTER(MSO!G235, LEN(MSO!G235)), """"),
  IFERROR(FILTER(FH!G235, LEN(FH!G235)), """"),
  IFERROR(FILTER(MGOLF!G235, LEN(MGOLF!G235)), """"),
  IFERROR(FI"&amp;"LTER(Football!G235, LEN(Football!G235)), """"),
  IFERROR(FILTER(WVB!G235, LEN(WVB!G235)), """"),
  IFERROR(FILTER(XC!G235, LEN(XC!G235)), """"),
  IFERROR(FILTER(SWIMMING!G235, LEN(SWIMMING!G235)), """"),
  IFERROR(FILTER(WTEN!G235, LEN(WTEN!G235)), """""&amp;"),
  IFERROR(FILTER(TF!G235, LEN(TF!G235)), """"),
  IFERROR(FILTER(WGOLF!G235:G1000, LEN(WGOLF!G235)), """"),
  IFERROR(FILTER(WBB!G235, LEN(WBB!G235)), """"),
  IFERROR(FILTER(MBB!G235, LEN(MBB!G235)), """"),
  IFERROR(FILTER(WLAX!G235, LEN(WLAX!G235)),"&amp;" """"),
  IFERROR(FILTER(MLAX!G235, LEN(MLAX!G235)), """"),
  IFERROR(FILTER(SOFT!G235, LEN(SOFT!G235)), """"),
  IFERROR(FILTER(BASE!G235, LEN(BASE!G235)), """"),
  IFERROR(FILTER(ESPORTS!G235, LEN(ESPORTS!G235)), """")
)
"),"")</f>
        <v/>
      </c>
      <c r="H235" s="11" t="str">
        <f>IFERROR(__xludf.DUMMYFUNCTION("TEXTJOIN(
  CHAR(10) &amp; CHAR(10),
  TRUE,
  IFERROR(FILTER(WSO!H235, LEN(WSO!H235)), """"),
  IFERROR(FILTER(MSO!H235, LEN(MSO!H235)), """"),
  IFERROR(FILTER(FH!H235, LEN(FH!H235)), """"),
  IFERROR(FILTER(MGOLF!H235, LEN(MGOLF!H235)), """"),
  IFERROR(FI"&amp;"LTER(Football!H235, LEN(Football!H235)), """"),
  IFERROR(FILTER(WVB!H235, LEN(WVB!H235)), """"),
  IFERROR(FILTER(XC!H235, LEN(XC!H235)), """"),
  IFERROR(FILTER(SWIMMING!H235, LEN(SWIMMING!H235)), """"),
  IFERROR(FILTER(WTEN!H235, LEN(WTEN!H235)), """""&amp;"),
  IFERROR(FILTER(TF!H235, LEN(TF!H235)), """"),
  IFERROR(FILTER(WGOLF!H235, LEN(WGOLF!H235)), """"),
  IFERROR(FILTER(WBB!H235, LEN(WBB!H235)), """"),
  IFERROR(FILTER(MBB!H235, LEN(MBB!H235)), """"),
  IFERROR(FILTER(WLAX!H235, LEN(WLAX!H235)), """")"&amp;",
  IFERROR(FILTER(MLAX!H235, LEN(MLAX!H235)), """"),
  IFERROR(FILTER(SOFT!H235, LEN(SOFT!H235)), """"),
  IFERROR(FILTER(BASE!H235, LEN(BASE!H235)), """"),
  IFERROR(FILTER(ESPORTS!H235, LEN(ESPORTS!H235)), """")
)
"),"")</f>
        <v/>
      </c>
      <c r="I235" s="11" t="str">
        <f>IFERROR(__xludf.DUMMYFUNCTION("TEXTJOIN(
  CHAR(10) &amp; CHAR(10),
  TRUE,
  IFERROR(ARRAYFORMULA(TEXT(FILTER(WSO!F235, LEN(WSO!F235)), ""h:mm AM/PM"")), """"),
  IFERROR(ARRAYFORMULA(TEXT(FILTER(MSO!F235, LEN(MSO!F235)), ""h:mm AM/PM"")), """"),
  IFERROR(ARRAYFORMULA(TEXT(FILTER(FH!F235"&amp;", LEN(FH!F235)), ""h:mm AM/PM"")), """"),
  IFERROR(ARRAYFORMULA(TEXT(FILTER(MGOLF!F235, LEN(MGOLF!F235)), ""h:mm AM/PM"")), """"),
  IFERROR(ARRAYFORMULA(TEXT(FILTER(Football!F235, LEN(Football!F235)), ""h:mm AM/PM"")), """"),
  IFERROR(ARRAYFORMULA(TEXT"&amp;"(FILTER(WVB!F235, LEN(WVB!F235)), ""h:mm AM/PM"")), """"),
  IFERROR(ARRAYFORMULA(TEXT(FILTER(XC!F235, LEN(XC!F235)), ""h:mm AM/PM"")), """"),
  IFERROR(ARRAYFORMULA(TEXT(FILTER(SWIMMING!F235, LEN(SWIMMING!F235)), ""h:mm AM/PM"")), """"),
  IFERROR(ARRAYF"&amp;"ORMULA(TEXT(FILTER(WTEN!F235, LEN(WTEN!F235)), ""h:mm AM/PM"")), """"),
  IFERROR(ARRAYFORMULA(TEXT(FILTER(TF!F235, LEN(TF!F235)), ""h:mm AM/PM"")), """"),
  IFERROR(ARRAYFORMULA(TEXT(FILTER(WGOLF!F235, LEN(WGOLF!F235)), ""h:mm AM/PM"")), """"),
  IFERROR"&amp;"(ARRAYFORMULA(TEXT(FILTER(WBB!F235, LEN(WBB!F235)), ""h:mm AM/PM"")), """"),
  IFERROR(ARRAYFORMULA(TEXT(FILTER(MBB!F235, LEN(MBB!F235)), ""h:mm AM/PM"")), """"),
  IFERROR(ARRAYFORMULA(TEXT(FILTER(WLAX!F235, LEN(WLAX!F235)), ""h:mm AM/PM"")), """"),
  IF"&amp;"ERROR(ARRAYFORMULA(TEXT(FILTER(MLAX!F235, LEN(MLAX!F235)), ""h:mm AM/PM"")), """"),
  IFERROR(ARRAYFORMULA(TEXT(FILTER(SOFT!F235, LEN(SOFT!F235)), ""h:mm AM/PM"")), """"),
  IFERROR(ARRAYFORMULA(TEXT(FILTER(BASE!F235, LEN(BASE!F235)), ""h:mm AM/PM"")), """&amp;"""),
  IFERROR(ARRAYFORMULA(TEXT(FILTER(ESPORTS!F235, LEN(ESPORTS!F235)), ""h:mm AM/PM"")), """")
)
"),"")</f>
        <v/>
      </c>
      <c r="J235" s="12" t="str">
        <f>IFERROR(__xludf.DUMMYFUNCTION("IFERROR(
 TEXTJOIN(
   CHAR(10) &amp; CHAR(10),
   TRUE,
   FILTER(
     FLATTEN({
       WSO!P235;
       MSO!P235;
       FH!P235;
       MGOLF!P235;
       Football!P235;
       WVB!P235;
       XC!P235;
       SWIMMING!P235;
       WTEN!P235;
       TF!P2"&amp;"35;
       WGOLF!P235;
       WBB!P235;
       MBB!P235;
       WLAX!P235;
       MLAX!P235;
       SOFT!P235;
       BASE!P235;
       ESPORTS!P235
     }),
     (FLATTEN({
       WSO!P235;
       MSO!P235;
       FH!P235;
       MGOLF!P235;
       Footb"&amp;"all!P235;
       WVB!P235;
       XC!P235;
       SWIMMING!P235;
       WTEN!P235;
       TF!P235;
       WGOLF!P235;
       WBB!P235;
       MBB!P235;
       WLAX!P235;
       MLAX!P235;
       SOFT!P235;
       BASE!P235;
       ESPORTS!P235
     }) &lt;&gt; "&amp;""""") *
     (FLATTEN({
       WSO!P235;
       MSO!P235;
       FH!P235;
       MGOLF!P235;
       Football!P235;
       WVB!P235;
       XC!P235;
       SWIMMING!P235;
       WTEN!P235;
       TF!P235;
       WGOLF!P235;
       WBB!P235;
       MBB!P235"&amp;";
       WLAX!P235;
       MLAX!P235;
       SOFT!P235;
       BASE!P235;
       ESPORTS!P235
     }) &lt;&gt; ""Status"")
   )
 ),
 """"
)
"),"")</f>
        <v/>
      </c>
    </row>
    <row r="236" ht="22.5" customHeight="1">
      <c r="A236" s="6">
        <v>235.0</v>
      </c>
      <c r="B236" s="11"/>
      <c r="C236" s="7">
        <v>46469.0</v>
      </c>
      <c r="D236" s="8" t="str">
        <f t="shared" si="1"/>
        <v>Tuesday</v>
      </c>
      <c r="E236" s="9" t="str">
        <f>TEXTJOIN(
  CHAR(10) &amp; CHAR(10),
  TRUE,
  IFERROR(WSO!E236, ""),
  IFERROR(MSO!E236, ""),
  IFERROR(FH!E236, ""),
  IFERROR(MGOLF!E236, ""),
  IFERROR(Football!E236, ""),
  IFERROR(WVB!E236, ""),
  IFERROR(XC!E236, ""),
  IFERROR(SWIMMING!E236, ""),
  IFERROR(WTEN!E236, ""),
  IFERROR(TF!E236, ""),
  IFERROR(WGOLF!E236, ""),
  IFERROR(WBB!E236, ""),
  IFERROR(MBB!E236, ""),
  IFERROR(WLAX!E236, ""),
  IFERROR(MLAX!E236, ""),
  IFERROR(SOFT!E236, ""),
  IFERROR(BASE!E236, ""),
  IFERROR(ESPORTS!E236, "")
)
</f>
        <v/>
      </c>
      <c r="F236" s="10" t="str">
        <f>IFERROR(__xludf.DUMMYFUNCTION("TEXTJOIN(
  CHAR(10) &amp; CHAR(10),
  TRUE,
  IFERROR(TEXT(FILTER(WSO!F236, LEN(WSO!F236)), ""h:mm AM/PM""), """"),
  IFERROR(TEXT(FILTER(MSO!F236, LEN(MSO!F236)), ""h:mm AM/PM""), """"),
  IFERROR(TEXT(FILTER(FH!F236, LEN(FH!F236)), ""h:mm AM/PM""), """"),
"&amp;"  IFERROR(TEXT(FILTER(MGOLF!F236, LEN(MGOLF!F236)), ""h:mm AM/PM""), """"),
  IFERROR(TEXT(FILTER(Football!F236, LEN(Football!F236)), ""h:mm AM/PM""), """"),
  IFERROR(TEXT(FILTER(WVB!F236, LEN(WVB!F236)), ""h:mm AM/PM""), """"),
  IFERROR(TEXT(FILTER(XC!"&amp;"F236, LEN(XC!F236)), ""h:mm AM/PM""), """"),
  IFERROR(TEXT(FILTER(SWIMMING!F236, LEN(SWIMMING!F236)), ""h:mm AM/PM""), """"),
  IFERROR(TEXT(FILTER(WTEN!F236, LEN(WTEN!F236)), ""h:mm AM/PM""), """"),
  IFERROR(TEXT(FILTER(TF!F236, LEN(TF!F236)), ""h:mm A"&amp;"M/PM""), """"),
  IFERROR(TEXT(FILTER(WGOLF!F236, LEN(WGOLF!F236)), ""h:mm AM/PM""), """"),
  IFERROR(TEXT(FILTER(WBB!F236, LEN(WBB!F236)), ""h:mm AM/PM""), """"),
  IFERROR(TEXT(FILTER(MBB!F236, LEN(MBB!F236)), ""h:mm AM/PM""), """"),
  IFERROR(TEXT(FILT"&amp;"ER(WLAX!F236, LEN(WLAX!F236)), ""h:mm AM/PM""), """"),
  IFERROR(TEXT(FILTER(MLAX!F236, LEN(MLAX!F236)), ""h:mm AM/PM""), """"),
  IFERROR(TEXT(FILTER(SOFT!F236, LEN(SOFT!F236)), ""h:mm AM/PM""), """"),
  IFERROR(TEXT(FILTER(BASE!F236, LEN(BASE!F236)), """&amp;"h:mm AM/PM""), """"),
  IFERROR(TEXT(FILTER(ESPORTS!F236, LEN(ESPORTS!F236)), ""h:mm AM/PM""), """")
)
"),"")</f>
        <v/>
      </c>
      <c r="G236" s="11" t="str">
        <f>IFERROR(__xludf.DUMMYFUNCTION("TEXTJOIN(
  CHAR(10) &amp; CHAR(10),
  TRUE,
  IFERROR(FILTER(WSO!G236, LEN(WSO!G236)), """"),
  IFERROR(FILTER(MSO!G236, LEN(MSO!G236)), """"),
  IFERROR(FILTER(FH!G236, LEN(FH!G236)), """"),
  IFERROR(FILTER(MGOLF!G236, LEN(MGOLF!G236)), """"),
  IFERROR(FI"&amp;"LTER(Football!G236, LEN(Football!G236)), """"),
  IFERROR(FILTER(WVB!G236, LEN(WVB!G236)), """"),
  IFERROR(FILTER(XC!G236, LEN(XC!G236)), """"),
  IFERROR(FILTER(SWIMMING!G236, LEN(SWIMMING!G236)), """"),
  IFERROR(FILTER(WTEN!G236, LEN(WTEN!G236)), """""&amp;"),
  IFERROR(FILTER(TF!G236, LEN(TF!G236)), """"),
  IFERROR(FILTER(WGOLF!G236:G1000, LEN(WGOLF!G236)), """"),
  IFERROR(FILTER(WBB!G236, LEN(WBB!G236)), """"),
  IFERROR(FILTER(MBB!G236, LEN(MBB!G236)), """"),
  IFERROR(FILTER(WLAX!G236, LEN(WLAX!G236)),"&amp;" """"),
  IFERROR(FILTER(MLAX!G236, LEN(MLAX!G236)), """"),
  IFERROR(FILTER(SOFT!G236, LEN(SOFT!G236)), """"),
  IFERROR(FILTER(BASE!G236, LEN(BASE!G236)), """"),
  IFERROR(FILTER(ESPORTS!G236, LEN(ESPORTS!G236)), """")
)
"),"")</f>
        <v/>
      </c>
      <c r="H236" s="11" t="str">
        <f>IFERROR(__xludf.DUMMYFUNCTION("TEXTJOIN(
  CHAR(10) &amp; CHAR(10),
  TRUE,
  IFERROR(FILTER(WSO!H236, LEN(WSO!H236)), """"),
  IFERROR(FILTER(MSO!H236, LEN(MSO!H236)), """"),
  IFERROR(FILTER(FH!H236, LEN(FH!H236)), """"),
  IFERROR(FILTER(MGOLF!H236, LEN(MGOLF!H236)), """"),
  IFERROR(FI"&amp;"LTER(Football!H236, LEN(Football!H236)), """"),
  IFERROR(FILTER(WVB!H236, LEN(WVB!H236)), """"),
  IFERROR(FILTER(XC!H236, LEN(XC!H236)), """"),
  IFERROR(FILTER(SWIMMING!H236, LEN(SWIMMING!H236)), """"),
  IFERROR(FILTER(WTEN!H236, LEN(WTEN!H236)), """""&amp;"),
  IFERROR(FILTER(TF!H236, LEN(TF!H236)), """"),
  IFERROR(FILTER(WGOLF!H236, LEN(WGOLF!H236)), """"),
  IFERROR(FILTER(WBB!H236, LEN(WBB!H236)), """"),
  IFERROR(FILTER(MBB!H236, LEN(MBB!H236)), """"),
  IFERROR(FILTER(WLAX!H236, LEN(WLAX!H236)), """")"&amp;",
  IFERROR(FILTER(MLAX!H236, LEN(MLAX!H236)), """"),
  IFERROR(FILTER(SOFT!H236, LEN(SOFT!H236)), """"),
  IFERROR(FILTER(BASE!H236, LEN(BASE!H236)), """"),
  IFERROR(FILTER(ESPORTS!H236, LEN(ESPORTS!H236)), """")
)
"),"")</f>
        <v/>
      </c>
      <c r="I236" s="11" t="str">
        <f>IFERROR(__xludf.DUMMYFUNCTION("TEXTJOIN(
  CHAR(10) &amp; CHAR(10),
  TRUE,
  IFERROR(ARRAYFORMULA(TEXT(FILTER(WSO!F236, LEN(WSO!F236)), ""h:mm AM/PM"")), """"),
  IFERROR(ARRAYFORMULA(TEXT(FILTER(MSO!F236, LEN(MSO!F236)), ""h:mm AM/PM"")), """"),
  IFERROR(ARRAYFORMULA(TEXT(FILTER(FH!F236"&amp;", LEN(FH!F236)), ""h:mm AM/PM"")), """"),
  IFERROR(ARRAYFORMULA(TEXT(FILTER(MGOLF!F236, LEN(MGOLF!F236)), ""h:mm AM/PM"")), """"),
  IFERROR(ARRAYFORMULA(TEXT(FILTER(Football!F236, LEN(Football!F236)), ""h:mm AM/PM"")), """"),
  IFERROR(ARRAYFORMULA(TEXT"&amp;"(FILTER(WVB!F236, LEN(WVB!F236)), ""h:mm AM/PM"")), """"),
  IFERROR(ARRAYFORMULA(TEXT(FILTER(XC!F236, LEN(XC!F236)), ""h:mm AM/PM"")), """"),
  IFERROR(ARRAYFORMULA(TEXT(FILTER(SWIMMING!F236, LEN(SWIMMING!F236)), ""h:mm AM/PM"")), """"),
  IFERROR(ARRAYF"&amp;"ORMULA(TEXT(FILTER(WTEN!F236, LEN(WTEN!F236)), ""h:mm AM/PM"")), """"),
  IFERROR(ARRAYFORMULA(TEXT(FILTER(TF!F236, LEN(TF!F236)), ""h:mm AM/PM"")), """"),
  IFERROR(ARRAYFORMULA(TEXT(FILTER(WGOLF!F236, LEN(WGOLF!F236)), ""h:mm AM/PM"")), """"),
  IFERROR"&amp;"(ARRAYFORMULA(TEXT(FILTER(WBB!F236, LEN(WBB!F236)), ""h:mm AM/PM"")), """"),
  IFERROR(ARRAYFORMULA(TEXT(FILTER(MBB!F236, LEN(MBB!F236)), ""h:mm AM/PM"")), """"),
  IFERROR(ARRAYFORMULA(TEXT(FILTER(WLAX!F236, LEN(WLAX!F236)), ""h:mm AM/PM"")), """"),
  IF"&amp;"ERROR(ARRAYFORMULA(TEXT(FILTER(MLAX!F236, LEN(MLAX!F236)), ""h:mm AM/PM"")), """"),
  IFERROR(ARRAYFORMULA(TEXT(FILTER(SOFT!F236, LEN(SOFT!F236)), ""h:mm AM/PM"")), """"),
  IFERROR(ARRAYFORMULA(TEXT(FILTER(BASE!F236, LEN(BASE!F236)), ""h:mm AM/PM"")), """&amp;"""),
  IFERROR(ARRAYFORMULA(TEXT(FILTER(ESPORTS!F236, LEN(ESPORTS!F236)), ""h:mm AM/PM"")), """")
)
"),"")</f>
        <v/>
      </c>
      <c r="J236" s="12" t="str">
        <f>IFERROR(__xludf.DUMMYFUNCTION("IFERROR(
 TEXTJOIN(
   CHAR(10) &amp; CHAR(10),
   TRUE,
   FILTER(
     FLATTEN({
       WSO!P236;
       MSO!P236;
       FH!P236;
       MGOLF!P236;
       Football!P236;
       WVB!P236;
       XC!P236;
       SWIMMING!P236;
       WTEN!P236;
       TF!P2"&amp;"36;
       WGOLF!P236;
       WBB!P236;
       MBB!P236;
       WLAX!P236;
       MLAX!P236;
       SOFT!P236;
       BASE!P236;
       ESPORTS!P236
     }),
     (FLATTEN({
       WSO!P236;
       MSO!P236;
       FH!P236;
       MGOLF!P236;
       Footb"&amp;"all!P236;
       WVB!P236;
       XC!P236;
       SWIMMING!P236;
       WTEN!P236;
       TF!P236;
       WGOLF!P236;
       WBB!P236;
       MBB!P236;
       WLAX!P236;
       MLAX!P236;
       SOFT!P236;
       BASE!P236;
       ESPORTS!P236
     }) &lt;&gt; "&amp;""""") *
     (FLATTEN({
       WSO!P236;
       MSO!P236;
       FH!P236;
       MGOLF!P236;
       Football!P236;
       WVB!P236;
       XC!P236;
       SWIMMING!P236;
       WTEN!P236;
       TF!P236;
       WGOLF!P236;
       WBB!P236;
       MBB!P236"&amp;";
       WLAX!P236;
       MLAX!P236;
       SOFT!P236;
       BASE!P236;
       ESPORTS!P236
     }) &lt;&gt; ""Status"")
   )
 ),
 """"
)
"),"")</f>
        <v/>
      </c>
    </row>
    <row r="237" ht="22.5" customHeight="1">
      <c r="A237" s="6">
        <v>236.0</v>
      </c>
      <c r="B237" s="11"/>
      <c r="C237" s="7">
        <v>46470.0</v>
      </c>
      <c r="D237" s="8" t="str">
        <f t="shared" si="1"/>
        <v>Wednesday</v>
      </c>
      <c r="E237" s="9" t="str">
        <f>TEXTJOIN(
  CHAR(10) &amp; CHAR(10),
  TRUE,
  IFERROR(WSO!E237, ""),
  IFERROR(MSO!E237, ""),
  IFERROR(FH!E237, ""),
  IFERROR(MGOLF!E237, ""),
  IFERROR(Football!E237, ""),
  IFERROR(WVB!E237, ""),
  IFERROR(XC!E237, ""),
  IFERROR(SWIMMING!E237, ""),
  IFERROR(WTEN!E237, ""),
  IFERROR(TF!E237, ""),
  IFERROR(WGOLF!E237, ""),
  IFERROR(WBB!E237, ""),
  IFERROR(MBB!E237, ""),
  IFERROR(WLAX!E237, ""),
  IFERROR(MLAX!E237, ""),
  IFERROR(SOFT!E237, ""),
  IFERROR(BASE!E237, ""),
  IFERROR(ESPORTS!E237, "")
)
</f>
        <v/>
      </c>
      <c r="F237" s="10" t="str">
        <f>IFERROR(__xludf.DUMMYFUNCTION("TEXTJOIN(
  CHAR(10) &amp; CHAR(10),
  TRUE,
  IFERROR(TEXT(FILTER(WSO!F237, LEN(WSO!F237)), ""h:mm AM/PM""), """"),
  IFERROR(TEXT(FILTER(MSO!F237, LEN(MSO!F237)), ""h:mm AM/PM""), """"),
  IFERROR(TEXT(FILTER(FH!F237, LEN(FH!F237)), ""h:mm AM/PM""), """"),
"&amp;"  IFERROR(TEXT(FILTER(MGOLF!F237, LEN(MGOLF!F237)), ""h:mm AM/PM""), """"),
  IFERROR(TEXT(FILTER(Football!F237, LEN(Football!F237)), ""h:mm AM/PM""), """"),
  IFERROR(TEXT(FILTER(WVB!F237, LEN(WVB!F237)), ""h:mm AM/PM""), """"),
  IFERROR(TEXT(FILTER(XC!"&amp;"F237, LEN(XC!F237)), ""h:mm AM/PM""), """"),
  IFERROR(TEXT(FILTER(SWIMMING!F237, LEN(SWIMMING!F237)), ""h:mm AM/PM""), """"),
  IFERROR(TEXT(FILTER(WTEN!F237, LEN(WTEN!F237)), ""h:mm AM/PM""), """"),
  IFERROR(TEXT(FILTER(TF!F237, LEN(TF!F237)), ""h:mm A"&amp;"M/PM""), """"),
  IFERROR(TEXT(FILTER(WGOLF!F237, LEN(WGOLF!F237)), ""h:mm AM/PM""), """"),
  IFERROR(TEXT(FILTER(WBB!F237, LEN(WBB!F237)), ""h:mm AM/PM""), """"),
  IFERROR(TEXT(FILTER(MBB!F237, LEN(MBB!F237)), ""h:mm AM/PM""), """"),
  IFERROR(TEXT(FILT"&amp;"ER(WLAX!F237, LEN(WLAX!F237)), ""h:mm AM/PM""), """"),
  IFERROR(TEXT(FILTER(MLAX!F237, LEN(MLAX!F237)), ""h:mm AM/PM""), """"),
  IFERROR(TEXT(FILTER(SOFT!F237, LEN(SOFT!F237)), ""h:mm AM/PM""), """"),
  IFERROR(TEXT(FILTER(BASE!F237, LEN(BASE!F237)), """&amp;"h:mm AM/PM""), """"),
  IFERROR(TEXT(FILTER(ESPORTS!F237, LEN(ESPORTS!F237)), ""h:mm AM/PM""), """")
)
"),"")</f>
        <v/>
      </c>
      <c r="G237" s="11" t="str">
        <f>IFERROR(__xludf.DUMMYFUNCTION("TEXTJOIN(
  CHAR(10) &amp; CHAR(10),
  TRUE,
  IFERROR(FILTER(WSO!G237, LEN(WSO!G237)), """"),
  IFERROR(FILTER(MSO!G237, LEN(MSO!G237)), """"),
  IFERROR(FILTER(FH!G237, LEN(FH!G237)), """"),
  IFERROR(FILTER(MGOLF!G237, LEN(MGOLF!G237)), """"),
  IFERROR(FI"&amp;"LTER(Football!G237, LEN(Football!G237)), """"),
  IFERROR(FILTER(WVB!G237, LEN(WVB!G237)), """"),
  IFERROR(FILTER(XC!G237, LEN(XC!G237)), """"),
  IFERROR(FILTER(SWIMMING!G237, LEN(SWIMMING!G237)), """"),
  IFERROR(FILTER(WTEN!G237, LEN(WTEN!G237)), """""&amp;"),
  IFERROR(FILTER(TF!G237, LEN(TF!G237)), """"),
  IFERROR(FILTER(WGOLF!G237:G1000, LEN(WGOLF!G237)), """"),
  IFERROR(FILTER(WBB!G237, LEN(WBB!G237)), """"),
  IFERROR(FILTER(MBB!G237, LEN(MBB!G237)), """"),
  IFERROR(FILTER(WLAX!G237, LEN(WLAX!G237)),"&amp;" """"),
  IFERROR(FILTER(MLAX!G237, LEN(MLAX!G237)), """"),
  IFERROR(FILTER(SOFT!G237, LEN(SOFT!G237)), """"),
  IFERROR(FILTER(BASE!G237, LEN(BASE!G237)), """"),
  IFERROR(FILTER(ESPORTS!G237, LEN(ESPORTS!G237)), """")
)
"),"")</f>
        <v/>
      </c>
      <c r="H237" s="11" t="str">
        <f>IFERROR(__xludf.DUMMYFUNCTION("TEXTJOIN(
  CHAR(10) &amp; CHAR(10),
  TRUE,
  IFERROR(FILTER(WSO!H237, LEN(WSO!H237)), """"),
  IFERROR(FILTER(MSO!H237, LEN(MSO!H237)), """"),
  IFERROR(FILTER(FH!H237, LEN(FH!H237)), """"),
  IFERROR(FILTER(MGOLF!H237, LEN(MGOLF!H237)), """"),
  IFERROR(FI"&amp;"LTER(Football!H237, LEN(Football!H237)), """"),
  IFERROR(FILTER(WVB!H237, LEN(WVB!H237)), """"),
  IFERROR(FILTER(XC!H237, LEN(XC!H237)), """"),
  IFERROR(FILTER(SWIMMING!H237, LEN(SWIMMING!H237)), """"),
  IFERROR(FILTER(WTEN!H237, LEN(WTEN!H237)), """""&amp;"),
  IFERROR(FILTER(TF!H237, LEN(TF!H237)), """"),
  IFERROR(FILTER(WGOLF!H237, LEN(WGOLF!H237)), """"),
  IFERROR(FILTER(WBB!H237, LEN(WBB!H237)), """"),
  IFERROR(FILTER(MBB!H237, LEN(MBB!H237)), """"),
  IFERROR(FILTER(WLAX!H237, LEN(WLAX!H237)), """")"&amp;",
  IFERROR(FILTER(MLAX!H237, LEN(MLAX!H237)), """"),
  IFERROR(FILTER(SOFT!H237, LEN(SOFT!H237)), """"),
  IFERROR(FILTER(BASE!H237, LEN(BASE!H237)), """"),
  IFERROR(FILTER(ESPORTS!H237, LEN(ESPORTS!H237)), """")
)
"),"")</f>
        <v/>
      </c>
      <c r="I237" s="11" t="str">
        <f>IFERROR(__xludf.DUMMYFUNCTION("TEXTJOIN(
  CHAR(10) &amp; CHAR(10),
  TRUE,
  IFERROR(ARRAYFORMULA(TEXT(FILTER(WSO!F237, LEN(WSO!F237)), ""h:mm AM/PM"")), """"),
  IFERROR(ARRAYFORMULA(TEXT(FILTER(MSO!F237, LEN(MSO!F237)), ""h:mm AM/PM"")), """"),
  IFERROR(ARRAYFORMULA(TEXT(FILTER(FH!F237"&amp;", LEN(FH!F237)), ""h:mm AM/PM"")), """"),
  IFERROR(ARRAYFORMULA(TEXT(FILTER(MGOLF!F237, LEN(MGOLF!F237)), ""h:mm AM/PM"")), """"),
  IFERROR(ARRAYFORMULA(TEXT(FILTER(Football!F237, LEN(Football!F237)), ""h:mm AM/PM"")), """"),
  IFERROR(ARRAYFORMULA(TEXT"&amp;"(FILTER(WVB!F237, LEN(WVB!F237)), ""h:mm AM/PM"")), """"),
  IFERROR(ARRAYFORMULA(TEXT(FILTER(XC!F237, LEN(XC!F237)), ""h:mm AM/PM"")), """"),
  IFERROR(ARRAYFORMULA(TEXT(FILTER(SWIMMING!F237, LEN(SWIMMING!F237)), ""h:mm AM/PM"")), """"),
  IFERROR(ARRAYF"&amp;"ORMULA(TEXT(FILTER(WTEN!F237, LEN(WTEN!F237)), ""h:mm AM/PM"")), """"),
  IFERROR(ARRAYFORMULA(TEXT(FILTER(TF!F237, LEN(TF!F237)), ""h:mm AM/PM"")), """"),
  IFERROR(ARRAYFORMULA(TEXT(FILTER(WGOLF!F237, LEN(WGOLF!F237)), ""h:mm AM/PM"")), """"),
  IFERROR"&amp;"(ARRAYFORMULA(TEXT(FILTER(WBB!F237, LEN(WBB!F237)), ""h:mm AM/PM"")), """"),
  IFERROR(ARRAYFORMULA(TEXT(FILTER(MBB!F237, LEN(MBB!F237)), ""h:mm AM/PM"")), """"),
  IFERROR(ARRAYFORMULA(TEXT(FILTER(WLAX!F237, LEN(WLAX!F237)), ""h:mm AM/PM"")), """"),
  IF"&amp;"ERROR(ARRAYFORMULA(TEXT(FILTER(MLAX!F237, LEN(MLAX!F237)), ""h:mm AM/PM"")), """"),
  IFERROR(ARRAYFORMULA(TEXT(FILTER(SOFT!F237, LEN(SOFT!F237)), ""h:mm AM/PM"")), """"),
  IFERROR(ARRAYFORMULA(TEXT(FILTER(BASE!F237, LEN(BASE!F237)), ""h:mm AM/PM"")), """&amp;"""),
  IFERROR(ARRAYFORMULA(TEXT(FILTER(ESPORTS!F237, LEN(ESPORTS!F237)), ""h:mm AM/PM"")), """")
)
"),"")</f>
        <v/>
      </c>
      <c r="J237" s="12" t="str">
        <f>IFERROR(__xludf.DUMMYFUNCTION("IFERROR(
 TEXTJOIN(
   CHAR(10) &amp; CHAR(10),
   TRUE,
   FILTER(
     FLATTEN({
       WSO!P237;
       MSO!P237;
       FH!P237;
       MGOLF!P237;
       Football!P237;
       WVB!P237;
       XC!P237;
       SWIMMING!P237;
       WTEN!P237;
       TF!P2"&amp;"37;
       WGOLF!P237;
       WBB!P237;
       MBB!P237;
       WLAX!P237;
       MLAX!P237;
       SOFT!P237;
       BASE!P237;
       ESPORTS!P237
     }),
     (FLATTEN({
       WSO!P237;
       MSO!P237;
       FH!P237;
       MGOLF!P237;
       Footb"&amp;"all!P237;
       WVB!P237;
       XC!P237;
       SWIMMING!P237;
       WTEN!P237;
       TF!P237;
       WGOLF!P237;
       WBB!P237;
       MBB!P237;
       WLAX!P237;
       MLAX!P237;
       SOFT!P237;
       BASE!P237;
       ESPORTS!P237
     }) &lt;&gt; "&amp;""""") *
     (FLATTEN({
       WSO!P237;
       MSO!P237;
       FH!P237;
       MGOLF!P237;
       Football!P237;
       WVB!P237;
       XC!P237;
       SWIMMING!P237;
       WTEN!P237;
       TF!P237;
       WGOLF!P237;
       WBB!P237;
       MBB!P237"&amp;";
       WLAX!P237;
       MLAX!P237;
       SOFT!P237;
       BASE!P237;
       ESPORTS!P237
     }) &lt;&gt; ""Status"")
   )
 ),
 """"
)
"),"")</f>
        <v/>
      </c>
    </row>
    <row r="238" ht="22.5" customHeight="1">
      <c r="A238" s="6">
        <v>237.0</v>
      </c>
      <c r="B238" s="11"/>
      <c r="C238" s="7">
        <v>46471.0</v>
      </c>
      <c r="D238" s="8" t="str">
        <f t="shared" si="1"/>
        <v>Thursday</v>
      </c>
      <c r="E238" s="9" t="str">
        <f>TEXTJOIN(
  CHAR(10) &amp; CHAR(10),
  TRUE,
  IFERROR(WSO!E238, ""),
  IFERROR(MSO!E238, ""),
  IFERROR(FH!E238, ""),
  IFERROR(MGOLF!E238, ""),
  IFERROR(Football!E238, ""),
  IFERROR(WVB!E238, ""),
  IFERROR(XC!E238, ""),
  IFERROR(SWIMMING!E238, ""),
  IFERROR(WTEN!E238, ""),
  IFERROR(TF!E238, ""),
  IFERROR(WGOLF!E238, ""),
  IFERROR(WBB!E238, ""),
  IFERROR(MBB!E238, ""),
  IFERROR(WLAX!E238, ""),
  IFERROR(MLAX!E238, ""),
  IFERROR(SOFT!E238, ""),
  IFERROR(BASE!E238, ""),
  IFERROR(ESPORTS!E238, "")
)
</f>
        <v/>
      </c>
      <c r="F238" s="10" t="str">
        <f>IFERROR(__xludf.DUMMYFUNCTION("TEXTJOIN(
  CHAR(10) &amp; CHAR(10),
  TRUE,
  IFERROR(TEXT(FILTER(WSO!F238, LEN(WSO!F238)), ""h:mm AM/PM""), """"),
  IFERROR(TEXT(FILTER(MSO!F238, LEN(MSO!F238)), ""h:mm AM/PM""), """"),
  IFERROR(TEXT(FILTER(FH!F238, LEN(FH!F238)), ""h:mm AM/PM""), """"),
"&amp;"  IFERROR(TEXT(FILTER(MGOLF!F238, LEN(MGOLF!F238)), ""h:mm AM/PM""), """"),
  IFERROR(TEXT(FILTER(Football!F238, LEN(Football!F238)), ""h:mm AM/PM""), """"),
  IFERROR(TEXT(FILTER(WVB!F238, LEN(WVB!F238)), ""h:mm AM/PM""), """"),
  IFERROR(TEXT(FILTER(XC!"&amp;"F238, LEN(XC!F238)), ""h:mm AM/PM""), """"),
  IFERROR(TEXT(FILTER(SWIMMING!F238, LEN(SWIMMING!F238)), ""h:mm AM/PM""), """"),
  IFERROR(TEXT(FILTER(WTEN!F238, LEN(WTEN!F238)), ""h:mm AM/PM""), """"),
  IFERROR(TEXT(FILTER(TF!F238, LEN(TF!F238)), ""h:mm A"&amp;"M/PM""), """"),
  IFERROR(TEXT(FILTER(WGOLF!F238, LEN(WGOLF!F238)), ""h:mm AM/PM""), """"),
  IFERROR(TEXT(FILTER(WBB!F238, LEN(WBB!F238)), ""h:mm AM/PM""), """"),
  IFERROR(TEXT(FILTER(MBB!F238, LEN(MBB!F238)), ""h:mm AM/PM""), """"),
  IFERROR(TEXT(FILT"&amp;"ER(WLAX!F238, LEN(WLAX!F238)), ""h:mm AM/PM""), """"),
  IFERROR(TEXT(FILTER(MLAX!F238, LEN(MLAX!F238)), ""h:mm AM/PM""), """"),
  IFERROR(TEXT(FILTER(SOFT!F238, LEN(SOFT!F238)), ""h:mm AM/PM""), """"),
  IFERROR(TEXT(FILTER(BASE!F238, LEN(BASE!F238)), """&amp;"h:mm AM/PM""), """"),
  IFERROR(TEXT(FILTER(ESPORTS!F238, LEN(ESPORTS!F238)), ""h:mm AM/PM""), """")
)
"),"")</f>
        <v/>
      </c>
      <c r="G238" s="11" t="str">
        <f>IFERROR(__xludf.DUMMYFUNCTION("TEXTJOIN(
  CHAR(10) &amp; CHAR(10),
  TRUE,
  IFERROR(FILTER(WSO!G238, LEN(WSO!G238)), """"),
  IFERROR(FILTER(MSO!G238, LEN(MSO!G238)), """"),
  IFERROR(FILTER(FH!G238, LEN(FH!G238)), """"),
  IFERROR(FILTER(MGOLF!G238, LEN(MGOLF!G238)), """"),
  IFERROR(FI"&amp;"LTER(Football!G238, LEN(Football!G238)), """"),
  IFERROR(FILTER(WVB!G238, LEN(WVB!G238)), """"),
  IFERROR(FILTER(XC!G238, LEN(XC!G238)), """"),
  IFERROR(FILTER(SWIMMING!G238, LEN(SWIMMING!G238)), """"),
  IFERROR(FILTER(WTEN!G238, LEN(WTEN!G238)), """""&amp;"),
  IFERROR(FILTER(TF!G238, LEN(TF!G238)), """"),
  IFERROR(FILTER(WGOLF!G238:G1000, LEN(WGOLF!G238)), """"),
  IFERROR(FILTER(WBB!G238, LEN(WBB!G238)), """"),
  IFERROR(FILTER(MBB!G238, LEN(MBB!G238)), """"),
  IFERROR(FILTER(WLAX!G238, LEN(WLAX!G238)),"&amp;" """"),
  IFERROR(FILTER(MLAX!G238, LEN(MLAX!G238)), """"),
  IFERROR(FILTER(SOFT!G238, LEN(SOFT!G238)), """"),
  IFERROR(FILTER(BASE!G238, LEN(BASE!G238)), """"),
  IFERROR(FILTER(ESPORTS!G238, LEN(ESPORTS!G238)), """")
)
"),"")</f>
        <v/>
      </c>
      <c r="H238" s="11" t="str">
        <f>IFERROR(__xludf.DUMMYFUNCTION("TEXTJOIN(
  CHAR(10) &amp; CHAR(10),
  TRUE,
  IFERROR(FILTER(WSO!H238, LEN(WSO!H238)), """"),
  IFERROR(FILTER(MSO!H238, LEN(MSO!H238)), """"),
  IFERROR(FILTER(FH!H238, LEN(FH!H238)), """"),
  IFERROR(FILTER(MGOLF!H238, LEN(MGOLF!H238)), """"),
  IFERROR(FI"&amp;"LTER(Football!H238, LEN(Football!H238)), """"),
  IFERROR(FILTER(WVB!H238, LEN(WVB!H238)), """"),
  IFERROR(FILTER(XC!H238, LEN(XC!H238)), """"),
  IFERROR(FILTER(SWIMMING!H238, LEN(SWIMMING!H238)), """"),
  IFERROR(FILTER(WTEN!H238, LEN(WTEN!H238)), """""&amp;"),
  IFERROR(FILTER(TF!H238, LEN(TF!H238)), """"),
  IFERROR(FILTER(WGOLF!H238, LEN(WGOLF!H238)), """"),
  IFERROR(FILTER(WBB!H238, LEN(WBB!H238)), """"),
  IFERROR(FILTER(MBB!H238, LEN(MBB!H238)), """"),
  IFERROR(FILTER(WLAX!H238, LEN(WLAX!H238)), """")"&amp;",
  IFERROR(FILTER(MLAX!H238, LEN(MLAX!H238)), """"),
  IFERROR(FILTER(SOFT!H238, LEN(SOFT!H238)), """"),
  IFERROR(FILTER(BASE!H238, LEN(BASE!H238)), """"),
  IFERROR(FILTER(ESPORTS!H238, LEN(ESPORTS!H238)), """")
)
"),"")</f>
        <v/>
      </c>
      <c r="I238" s="11" t="str">
        <f>IFERROR(__xludf.DUMMYFUNCTION("TEXTJOIN(
  CHAR(10) &amp; CHAR(10),
  TRUE,
  IFERROR(ARRAYFORMULA(TEXT(FILTER(WSO!F238, LEN(WSO!F238)), ""h:mm AM/PM"")), """"),
  IFERROR(ARRAYFORMULA(TEXT(FILTER(MSO!F238, LEN(MSO!F238)), ""h:mm AM/PM"")), """"),
  IFERROR(ARRAYFORMULA(TEXT(FILTER(FH!F238"&amp;", LEN(FH!F238)), ""h:mm AM/PM"")), """"),
  IFERROR(ARRAYFORMULA(TEXT(FILTER(MGOLF!F238, LEN(MGOLF!F238)), ""h:mm AM/PM"")), """"),
  IFERROR(ARRAYFORMULA(TEXT(FILTER(Football!F238, LEN(Football!F238)), ""h:mm AM/PM"")), """"),
  IFERROR(ARRAYFORMULA(TEXT"&amp;"(FILTER(WVB!F238, LEN(WVB!F238)), ""h:mm AM/PM"")), """"),
  IFERROR(ARRAYFORMULA(TEXT(FILTER(XC!F238, LEN(XC!F238)), ""h:mm AM/PM"")), """"),
  IFERROR(ARRAYFORMULA(TEXT(FILTER(SWIMMING!F238, LEN(SWIMMING!F238)), ""h:mm AM/PM"")), """"),
  IFERROR(ARRAYF"&amp;"ORMULA(TEXT(FILTER(WTEN!F238, LEN(WTEN!F238)), ""h:mm AM/PM"")), """"),
  IFERROR(ARRAYFORMULA(TEXT(FILTER(TF!F238, LEN(TF!F238)), ""h:mm AM/PM"")), """"),
  IFERROR(ARRAYFORMULA(TEXT(FILTER(WGOLF!F238, LEN(WGOLF!F238)), ""h:mm AM/PM"")), """"),
  IFERROR"&amp;"(ARRAYFORMULA(TEXT(FILTER(WBB!F238, LEN(WBB!F238)), ""h:mm AM/PM"")), """"),
  IFERROR(ARRAYFORMULA(TEXT(FILTER(MBB!F238, LEN(MBB!F238)), ""h:mm AM/PM"")), """"),
  IFERROR(ARRAYFORMULA(TEXT(FILTER(WLAX!F238, LEN(WLAX!F238)), ""h:mm AM/PM"")), """"),
  IF"&amp;"ERROR(ARRAYFORMULA(TEXT(FILTER(MLAX!F238, LEN(MLAX!F238)), ""h:mm AM/PM"")), """"),
  IFERROR(ARRAYFORMULA(TEXT(FILTER(SOFT!F238, LEN(SOFT!F238)), ""h:mm AM/PM"")), """"),
  IFERROR(ARRAYFORMULA(TEXT(FILTER(BASE!F238, LEN(BASE!F238)), ""h:mm AM/PM"")), """&amp;"""),
  IFERROR(ARRAYFORMULA(TEXT(FILTER(ESPORTS!F238, LEN(ESPORTS!F238)), ""h:mm AM/PM"")), """")
)
"),"")</f>
        <v/>
      </c>
      <c r="J238" s="12" t="str">
        <f>IFERROR(__xludf.DUMMYFUNCTION("IFERROR(
 TEXTJOIN(
   CHAR(10) &amp; CHAR(10),
   TRUE,
   FILTER(
     FLATTEN({
       WSO!P238;
       MSO!P238;
       FH!P238;
       MGOLF!P238;
       Football!P238;
       WVB!P238;
       XC!P238;
       SWIMMING!P238;
       WTEN!P238;
       TF!P2"&amp;"38;
       WGOLF!P238;
       WBB!P238;
       MBB!P238;
       WLAX!P238;
       MLAX!P238;
       SOFT!P238;
       BASE!P238;
       ESPORTS!P238
     }),
     (FLATTEN({
       WSO!P238;
       MSO!P238;
       FH!P238;
       MGOLF!P238;
       Footb"&amp;"all!P238;
       WVB!P238;
       XC!P238;
       SWIMMING!P238;
       WTEN!P238;
       TF!P238;
       WGOLF!P238;
       WBB!P238;
       MBB!P238;
       WLAX!P238;
       MLAX!P238;
       SOFT!P238;
       BASE!P238;
       ESPORTS!P238
     }) &lt;&gt; "&amp;""""") *
     (FLATTEN({
       WSO!P238;
       MSO!P238;
       FH!P238;
       MGOLF!P238;
       Football!P238;
       WVB!P238;
       XC!P238;
       SWIMMING!P238;
       WTEN!P238;
       TF!P238;
       WGOLF!P238;
       WBB!P238;
       MBB!P238"&amp;";
       WLAX!P238;
       MLAX!P238;
       SOFT!P238;
       BASE!P238;
       ESPORTS!P238
     }) &lt;&gt; ""Status"")
   )
 ),
 """"
)
"),"")</f>
        <v/>
      </c>
    </row>
    <row r="239" ht="22.5" customHeight="1">
      <c r="A239" s="6">
        <v>238.0</v>
      </c>
      <c r="B239" s="11"/>
      <c r="C239" s="7">
        <v>46472.0</v>
      </c>
      <c r="D239" s="8" t="str">
        <f t="shared" si="1"/>
        <v>Friday</v>
      </c>
      <c r="E239" s="9" t="str">
        <f>TEXTJOIN(
  CHAR(10) &amp; CHAR(10),
  TRUE,
  IFERROR(WSO!E239, ""),
  IFERROR(MSO!E239, ""),
  IFERROR(FH!E239, ""),
  IFERROR(MGOLF!E239, ""),
  IFERROR(Football!E239, ""),
  IFERROR(WVB!E239, ""),
  IFERROR(XC!E239, ""),
  IFERROR(SWIMMING!E239, ""),
  IFERROR(WTEN!E239, ""),
  IFERROR(TF!E239, ""),
  IFERROR(WGOLF!E239, ""),
  IFERROR(WBB!E239, ""),
  IFERROR(MBB!E239, ""),
  IFERROR(WLAX!E239, ""),
  IFERROR(MLAX!E239, ""),
  IFERROR(SOFT!E239, ""),
  IFERROR(BASE!E239, ""),
  IFERROR(ESPORTS!E239, "")
)
</f>
        <v/>
      </c>
      <c r="F239" s="10" t="str">
        <f>IFERROR(__xludf.DUMMYFUNCTION("TEXTJOIN(
  CHAR(10) &amp; CHAR(10),
  TRUE,
  IFERROR(TEXT(FILTER(WSO!F239, LEN(WSO!F239)), ""h:mm AM/PM""), """"),
  IFERROR(TEXT(FILTER(MSO!F239, LEN(MSO!F239)), ""h:mm AM/PM""), """"),
  IFERROR(TEXT(FILTER(FH!F239, LEN(FH!F239)), ""h:mm AM/PM""), """"),
"&amp;"  IFERROR(TEXT(FILTER(MGOLF!F239, LEN(MGOLF!F239)), ""h:mm AM/PM""), """"),
  IFERROR(TEXT(FILTER(Football!F239, LEN(Football!F239)), ""h:mm AM/PM""), """"),
  IFERROR(TEXT(FILTER(WVB!F239, LEN(WVB!F239)), ""h:mm AM/PM""), """"),
  IFERROR(TEXT(FILTER(XC!"&amp;"F239, LEN(XC!F239)), ""h:mm AM/PM""), """"),
  IFERROR(TEXT(FILTER(SWIMMING!F239, LEN(SWIMMING!F239)), ""h:mm AM/PM""), """"),
  IFERROR(TEXT(FILTER(WTEN!F239, LEN(WTEN!F239)), ""h:mm AM/PM""), """"),
  IFERROR(TEXT(FILTER(TF!F239, LEN(TF!F239)), ""h:mm A"&amp;"M/PM""), """"),
  IFERROR(TEXT(FILTER(WGOLF!F239, LEN(WGOLF!F239)), ""h:mm AM/PM""), """"),
  IFERROR(TEXT(FILTER(WBB!F239, LEN(WBB!F239)), ""h:mm AM/PM""), """"),
  IFERROR(TEXT(FILTER(MBB!F239, LEN(MBB!F239)), ""h:mm AM/PM""), """"),
  IFERROR(TEXT(FILT"&amp;"ER(WLAX!F239, LEN(WLAX!F239)), ""h:mm AM/PM""), """"),
  IFERROR(TEXT(FILTER(MLAX!F239, LEN(MLAX!F239)), ""h:mm AM/PM""), """"),
  IFERROR(TEXT(FILTER(SOFT!F239, LEN(SOFT!F239)), ""h:mm AM/PM""), """"),
  IFERROR(TEXT(FILTER(BASE!F239, LEN(BASE!F239)), """&amp;"h:mm AM/PM""), """"),
  IFERROR(TEXT(FILTER(ESPORTS!F239, LEN(ESPORTS!F239)), ""h:mm AM/PM""), """")
)
"),"")</f>
        <v/>
      </c>
      <c r="G239" s="11" t="str">
        <f>IFERROR(__xludf.DUMMYFUNCTION("TEXTJOIN(
  CHAR(10) &amp; CHAR(10),
  TRUE,
  IFERROR(FILTER(WSO!G239, LEN(WSO!G239)), """"),
  IFERROR(FILTER(MSO!G239, LEN(MSO!G239)), """"),
  IFERROR(FILTER(FH!G239, LEN(FH!G239)), """"),
  IFERROR(FILTER(MGOLF!G239, LEN(MGOLF!G239)), """"),
  IFERROR(FI"&amp;"LTER(Football!G239, LEN(Football!G239)), """"),
  IFERROR(FILTER(WVB!G239, LEN(WVB!G239)), """"),
  IFERROR(FILTER(XC!G239, LEN(XC!G239)), """"),
  IFERROR(FILTER(SWIMMING!G239, LEN(SWIMMING!G239)), """"),
  IFERROR(FILTER(WTEN!G239, LEN(WTEN!G239)), """""&amp;"),
  IFERROR(FILTER(TF!G239, LEN(TF!G239)), """"),
  IFERROR(FILTER(WGOLF!G239:G1000, LEN(WGOLF!G239)), """"),
  IFERROR(FILTER(WBB!G239, LEN(WBB!G239)), """"),
  IFERROR(FILTER(MBB!G239, LEN(MBB!G239)), """"),
  IFERROR(FILTER(WLAX!G239, LEN(WLAX!G239)),"&amp;" """"),
  IFERROR(FILTER(MLAX!G239, LEN(MLAX!G239)), """"),
  IFERROR(FILTER(SOFT!G239, LEN(SOFT!G239)), """"),
  IFERROR(FILTER(BASE!G239, LEN(BASE!G239)), """"),
  IFERROR(FILTER(ESPORTS!G239, LEN(ESPORTS!G239)), """")
)
"),"")</f>
        <v/>
      </c>
      <c r="H239" s="11" t="str">
        <f>IFERROR(__xludf.DUMMYFUNCTION("TEXTJOIN(
  CHAR(10) &amp; CHAR(10),
  TRUE,
  IFERROR(FILTER(WSO!H239, LEN(WSO!H239)), """"),
  IFERROR(FILTER(MSO!H239, LEN(MSO!H239)), """"),
  IFERROR(FILTER(FH!H239, LEN(FH!H239)), """"),
  IFERROR(FILTER(MGOLF!H239, LEN(MGOLF!H239)), """"),
  IFERROR(FI"&amp;"LTER(Football!H239, LEN(Football!H239)), """"),
  IFERROR(FILTER(WVB!H239, LEN(WVB!H239)), """"),
  IFERROR(FILTER(XC!H239, LEN(XC!H239)), """"),
  IFERROR(FILTER(SWIMMING!H239, LEN(SWIMMING!H239)), """"),
  IFERROR(FILTER(WTEN!H239, LEN(WTEN!H239)), """""&amp;"),
  IFERROR(FILTER(TF!H239, LEN(TF!H239)), """"),
  IFERROR(FILTER(WGOLF!H239, LEN(WGOLF!H239)), """"),
  IFERROR(FILTER(WBB!H239, LEN(WBB!H239)), """"),
  IFERROR(FILTER(MBB!H239, LEN(MBB!H239)), """"),
  IFERROR(FILTER(WLAX!H239, LEN(WLAX!H239)), """")"&amp;",
  IFERROR(FILTER(MLAX!H239, LEN(MLAX!H239)), """"),
  IFERROR(FILTER(SOFT!H239, LEN(SOFT!H239)), """"),
  IFERROR(FILTER(BASE!H239, LEN(BASE!H239)), """"),
  IFERROR(FILTER(ESPORTS!H239, LEN(ESPORTS!H239)), """")
)
"),"")</f>
        <v/>
      </c>
      <c r="I239" s="11" t="str">
        <f>IFERROR(__xludf.DUMMYFUNCTION("TEXTJOIN(
  CHAR(10) &amp; CHAR(10),
  TRUE,
  IFERROR(ARRAYFORMULA(TEXT(FILTER(WSO!F239, LEN(WSO!F239)), ""h:mm AM/PM"")), """"),
  IFERROR(ARRAYFORMULA(TEXT(FILTER(MSO!F239, LEN(MSO!F239)), ""h:mm AM/PM"")), """"),
  IFERROR(ARRAYFORMULA(TEXT(FILTER(FH!F239"&amp;", LEN(FH!F239)), ""h:mm AM/PM"")), """"),
  IFERROR(ARRAYFORMULA(TEXT(FILTER(MGOLF!F239, LEN(MGOLF!F239)), ""h:mm AM/PM"")), """"),
  IFERROR(ARRAYFORMULA(TEXT(FILTER(Football!F239, LEN(Football!F239)), ""h:mm AM/PM"")), """"),
  IFERROR(ARRAYFORMULA(TEXT"&amp;"(FILTER(WVB!F239, LEN(WVB!F239)), ""h:mm AM/PM"")), """"),
  IFERROR(ARRAYFORMULA(TEXT(FILTER(XC!F239, LEN(XC!F239)), ""h:mm AM/PM"")), """"),
  IFERROR(ARRAYFORMULA(TEXT(FILTER(SWIMMING!F239, LEN(SWIMMING!F239)), ""h:mm AM/PM"")), """"),
  IFERROR(ARRAYF"&amp;"ORMULA(TEXT(FILTER(WTEN!F239, LEN(WTEN!F239)), ""h:mm AM/PM"")), """"),
  IFERROR(ARRAYFORMULA(TEXT(FILTER(TF!F239, LEN(TF!F239)), ""h:mm AM/PM"")), """"),
  IFERROR(ARRAYFORMULA(TEXT(FILTER(WGOLF!F239, LEN(WGOLF!F239)), ""h:mm AM/PM"")), """"),
  IFERROR"&amp;"(ARRAYFORMULA(TEXT(FILTER(WBB!F239, LEN(WBB!F239)), ""h:mm AM/PM"")), """"),
  IFERROR(ARRAYFORMULA(TEXT(FILTER(MBB!F239, LEN(MBB!F239)), ""h:mm AM/PM"")), """"),
  IFERROR(ARRAYFORMULA(TEXT(FILTER(WLAX!F239, LEN(WLAX!F239)), ""h:mm AM/PM"")), """"),
  IF"&amp;"ERROR(ARRAYFORMULA(TEXT(FILTER(MLAX!F239, LEN(MLAX!F239)), ""h:mm AM/PM"")), """"),
  IFERROR(ARRAYFORMULA(TEXT(FILTER(SOFT!F239, LEN(SOFT!F239)), ""h:mm AM/PM"")), """"),
  IFERROR(ARRAYFORMULA(TEXT(FILTER(BASE!F239, LEN(BASE!F239)), ""h:mm AM/PM"")), """&amp;"""),
  IFERROR(ARRAYFORMULA(TEXT(FILTER(ESPORTS!F239, LEN(ESPORTS!F239)), ""h:mm AM/PM"")), """")
)
"),"")</f>
        <v/>
      </c>
      <c r="J239" s="12" t="str">
        <f>IFERROR(__xludf.DUMMYFUNCTION("IFERROR(
 TEXTJOIN(
   CHAR(10) &amp; CHAR(10),
   TRUE,
   FILTER(
     FLATTEN({
       WSO!P239;
       MSO!P239;
       FH!P239;
       MGOLF!P239;
       Football!P239;
       WVB!P239;
       XC!P239;
       SWIMMING!P239;
       WTEN!P239;
       TF!P2"&amp;"39;
       WGOLF!P239;
       WBB!P239;
       MBB!P239;
       WLAX!P239;
       MLAX!P239;
       SOFT!P239;
       BASE!P239;
       ESPORTS!P239
     }),
     (FLATTEN({
       WSO!P239;
       MSO!P239;
       FH!P239;
       MGOLF!P239;
       Footb"&amp;"all!P239;
       WVB!P239;
       XC!P239;
       SWIMMING!P239;
       WTEN!P239;
       TF!P239;
       WGOLF!P239;
       WBB!P239;
       MBB!P239;
       WLAX!P239;
       MLAX!P239;
       SOFT!P239;
       BASE!P239;
       ESPORTS!P239
     }) &lt;&gt; "&amp;""""") *
     (FLATTEN({
       WSO!P239;
       MSO!P239;
       FH!P239;
       MGOLF!P239;
       Football!P239;
       WVB!P239;
       XC!P239;
       SWIMMING!P239;
       WTEN!P239;
       TF!P239;
       WGOLF!P239;
       WBB!P239;
       MBB!P239"&amp;";
       WLAX!P239;
       MLAX!P239;
       SOFT!P239;
       BASE!P239;
       ESPORTS!P239
     }) &lt;&gt; ""Status"")
   )
 ),
 """"
)
"),"")</f>
        <v/>
      </c>
    </row>
    <row r="240" ht="22.5" customHeight="1">
      <c r="A240" s="6">
        <v>239.0</v>
      </c>
      <c r="B240" s="11"/>
      <c r="C240" s="7">
        <v>46473.0</v>
      </c>
      <c r="D240" s="8" t="str">
        <f t="shared" si="1"/>
        <v>Saturday</v>
      </c>
      <c r="E240" s="9" t="str">
        <f>TEXTJOIN(
  CHAR(10) &amp; CHAR(10),
  TRUE,
  IFERROR(WSO!E240, ""),
  IFERROR(MSO!E240, ""),
  IFERROR(FH!E240, ""),
  IFERROR(MGOLF!E240, ""),
  IFERROR(Football!E240, ""),
  IFERROR(WVB!E240, ""),
  IFERROR(XC!E240, ""),
  IFERROR(SWIMMING!E240, ""),
  IFERROR(WTEN!E240, ""),
  IFERROR(TF!E240, ""),
  IFERROR(WGOLF!E240, ""),
  IFERROR(WBB!E240, ""),
  IFERROR(MBB!E240, ""),
  IFERROR(WLAX!E240, ""),
  IFERROR(MLAX!E240, ""),
  IFERROR(SOFT!E240, ""),
  IFERROR(BASE!E240, ""),
  IFERROR(ESPORTS!E240, "")
)
</f>
        <v>MLAX</v>
      </c>
      <c r="F240" s="10" t="str">
        <f>IFERROR(__xludf.DUMMYFUNCTION("TEXTJOIN(
  CHAR(10) &amp; CHAR(10),
  TRUE,
  IFERROR(TEXT(FILTER(WSO!F240, LEN(WSO!F240)), ""h:mm AM/PM""), """"),
  IFERROR(TEXT(FILTER(MSO!F240, LEN(MSO!F240)), ""h:mm AM/PM""), """"),
  IFERROR(TEXT(FILTER(FH!F240, LEN(FH!F240)), ""h:mm AM/PM""), """"),
"&amp;"  IFERROR(TEXT(FILTER(MGOLF!F240, LEN(MGOLF!F240)), ""h:mm AM/PM""), """"),
  IFERROR(TEXT(FILTER(Football!F240, LEN(Football!F240)), ""h:mm AM/PM""), """"),
  IFERROR(TEXT(FILTER(WVB!F240, LEN(WVB!F240)), ""h:mm AM/PM""), """"),
  IFERROR(TEXT(FILTER(XC!"&amp;"F240, LEN(XC!F240)), ""h:mm AM/PM""), """"),
  IFERROR(TEXT(FILTER(SWIMMING!F240, LEN(SWIMMING!F240)), ""h:mm AM/PM""), """"),
  IFERROR(TEXT(FILTER(WTEN!F240, LEN(WTEN!F240)), ""h:mm AM/PM""), """"),
  IFERROR(TEXT(FILTER(TF!F240, LEN(TF!F240)), ""h:mm A"&amp;"M/PM""), """"),
  IFERROR(TEXT(FILTER(WGOLF!F240, LEN(WGOLF!F240)), ""h:mm AM/PM""), """"),
  IFERROR(TEXT(FILTER(WBB!F240, LEN(WBB!F240)), ""h:mm AM/PM""), """"),
  IFERROR(TEXT(FILTER(MBB!F240, LEN(MBB!F240)), ""h:mm AM/PM""), """"),
  IFERROR(TEXT(FILT"&amp;"ER(WLAX!F240, LEN(WLAX!F240)), ""h:mm AM/PM""), """"),
  IFERROR(TEXT(FILTER(MLAX!F240, LEN(MLAX!F240)), ""h:mm AM/PM""), """"),
  IFERROR(TEXT(FILTER(SOFT!F240, LEN(SOFT!F240)), ""h:mm AM/PM""), """"),
  IFERROR(TEXT(FILTER(BASE!F240, LEN(BASE!F240)), """&amp;"h:mm AM/PM""), """"),
  IFERROR(TEXT(FILTER(ESPORTS!F240, LEN(ESPORTS!F240)), ""h:mm AM/PM""), """")
)
"),"1:00 PM")</f>
        <v>1:00 PM</v>
      </c>
      <c r="G240" s="11" t="str">
        <f>IFERROR(__xludf.DUMMYFUNCTION("TEXTJOIN(
  CHAR(10) &amp; CHAR(10),
  TRUE,
  IFERROR(FILTER(WSO!G240, LEN(WSO!G240)), """"),
  IFERROR(FILTER(MSO!G240, LEN(MSO!G240)), """"),
  IFERROR(FILTER(FH!G240, LEN(FH!G240)), """"),
  IFERROR(FILTER(MGOLF!G240, LEN(MGOLF!G240)), """"),
  IFERROR(FI"&amp;"LTER(Football!G240, LEN(Football!G240)), """"),
  IFERROR(FILTER(WVB!G240, LEN(WVB!G240)), """"),
  IFERROR(FILTER(XC!G240, LEN(XC!G240)), """"),
  IFERROR(FILTER(SWIMMING!G240, LEN(SWIMMING!G240)), """"),
  IFERROR(FILTER(WTEN!G240, LEN(WTEN!G240)), """""&amp;"),
  IFERROR(FILTER(TF!G240, LEN(TF!G240)), """"),
  IFERROR(FILTER(WGOLF!G240:G1000, LEN(WGOLF!G240)), """"),
  IFERROR(FILTER(WBB!G240, LEN(WBB!G240)), """"),
  IFERROR(FILTER(MBB!G240, LEN(MBB!G240)), """"),
  IFERROR(FILTER(WLAX!G240, LEN(WLAX!G240)),"&amp;" """"),
  IFERROR(FILTER(MLAX!G240, LEN(MLAX!G240)), """"),
  IFERROR(FILTER(SOFT!G240, LEN(SOFT!G240)), """"),
  IFERROR(FILTER(BASE!G240, LEN(BASE!G240)), """"),
  IFERROR(FILTER(ESPORTS!G240, LEN(ESPORTS!G240)), """")
)
"),"MMA")</f>
        <v>MMA</v>
      </c>
      <c r="H240" s="11" t="str">
        <f>IFERROR(__xludf.DUMMYFUNCTION("TEXTJOIN(
  CHAR(10) &amp; CHAR(10),
  TRUE,
  IFERROR(FILTER(WSO!H240, LEN(WSO!H240)), """"),
  IFERROR(FILTER(MSO!H240, LEN(MSO!H240)), """"),
  IFERROR(FILTER(FH!H240, LEN(FH!H240)), """"),
  IFERROR(FILTER(MGOLF!H240, LEN(MGOLF!H240)), """"),
  IFERROR(FI"&amp;"LTER(Football!H240, LEN(Football!H240)), """"),
  IFERROR(FILTER(WVB!H240, LEN(WVB!H240)), """"),
  IFERROR(FILTER(XC!H240, LEN(XC!H240)), """"),
  IFERROR(FILTER(SWIMMING!H240, LEN(SWIMMING!H240)), """"),
  IFERROR(FILTER(WTEN!H240, LEN(WTEN!H240)), """""&amp;"),
  IFERROR(FILTER(TF!H240, LEN(TF!H240)), """"),
  IFERROR(FILTER(WGOLF!H240, LEN(WGOLF!H240)), """"),
  IFERROR(FILTER(WBB!H240, LEN(WBB!H240)), """"),
  IFERROR(FILTER(MBB!H240, LEN(MBB!H240)), """"),
  IFERROR(FILTER(WLAX!H240, LEN(WLAX!H240)), """")"&amp;",
  IFERROR(FILTER(MLAX!H240, LEN(MLAX!H240)), """"),
  IFERROR(FILTER(SOFT!H240, LEN(SOFT!H240)), """"),
  IFERROR(FILTER(BASE!H240, LEN(BASE!H240)), """"),
  IFERROR(FILTER(ESPORTS!H240, LEN(ESPORTS!H240)), """")
)
"),"Home")</f>
        <v>Home</v>
      </c>
      <c r="I240" s="11" t="str">
        <f>IFERROR(__xludf.DUMMYFUNCTION("TEXTJOIN(
  CHAR(10) &amp; CHAR(10),
  TRUE,
  IFERROR(ARRAYFORMULA(TEXT(FILTER(WSO!F240, LEN(WSO!F240)), ""h:mm AM/PM"")), """"),
  IFERROR(ARRAYFORMULA(TEXT(FILTER(MSO!F240, LEN(MSO!F240)), ""h:mm AM/PM"")), """"),
  IFERROR(ARRAYFORMULA(TEXT(FILTER(FH!F240"&amp;", LEN(FH!F240)), ""h:mm AM/PM"")), """"),
  IFERROR(ARRAYFORMULA(TEXT(FILTER(MGOLF!F240, LEN(MGOLF!F240)), ""h:mm AM/PM"")), """"),
  IFERROR(ARRAYFORMULA(TEXT(FILTER(Football!F240, LEN(Football!F240)), ""h:mm AM/PM"")), """"),
  IFERROR(ARRAYFORMULA(TEXT"&amp;"(FILTER(WVB!F240, LEN(WVB!F240)), ""h:mm AM/PM"")), """"),
  IFERROR(ARRAYFORMULA(TEXT(FILTER(XC!F240, LEN(XC!F240)), ""h:mm AM/PM"")), """"),
  IFERROR(ARRAYFORMULA(TEXT(FILTER(SWIMMING!F240, LEN(SWIMMING!F240)), ""h:mm AM/PM"")), """"),
  IFERROR(ARRAYF"&amp;"ORMULA(TEXT(FILTER(WTEN!F240, LEN(WTEN!F240)), ""h:mm AM/PM"")), """"),
  IFERROR(ARRAYFORMULA(TEXT(FILTER(TF!F240, LEN(TF!F240)), ""h:mm AM/PM"")), """"),
  IFERROR(ARRAYFORMULA(TEXT(FILTER(WGOLF!F240, LEN(WGOLF!F240)), ""h:mm AM/PM"")), """"),
  IFERROR"&amp;"(ARRAYFORMULA(TEXT(FILTER(WBB!F240, LEN(WBB!F240)), ""h:mm AM/PM"")), """"),
  IFERROR(ARRAYFORMULA(TEXT(FILTER(MBB!F240, LEN(MBB!F240)), ""h:mm AM/PM"")), """"),
  IFERROR(ARRAYFORMULA(TEXT(FILTER(WLAX!F240, LEN(WLAX!F240)), ""h:mm AM/PM"")), """"),
  IF"&amp;"ERROR(ARRAYFORMULA(TEXT(FILTER(MLAX!F240, LEN(MLAX!F240)), ""h:mm AM/PM"")), """"),
  IFERROR(ARRAYFORMULA(TEXT(FILTER(SOFT!F240, LEN(SOFT!F240)), ""h:mm AM/PM"")), """"),
  IFERROR(ARRAYFORMULA(TEXT(FILTER(BASE!F240, LEN(BASE!F240)), ""h:mm AM/PM"")), """&amp;"""),
  IFERROR(ARRAYFORMULA(TEXT(FILTER(ESPORTS!F240, LEN(ESPORTS!F240)), ""h:mm AM/PM"")), """")
)
"),"1:00 PM")</f>
        <v>1:00 PM</v>
      </c>
      <c r="J240" s="12" t="str">
        <f>IFERROR(__xludf.DUMMYFUNCTION("IFERROR(
 TEXTJOIN(
   CHAR(10) &amp; CHAR(10),
   TRUE,
   FILTER(
     FLATTEN({
       WSO!P240;
       MSO!P240;
       FH!P240;
       MGOLF!P240;
       Football!P240;
       WVB!P240;
       XC!P240;
       SWIMMING!P240;
       WTEN!P240;
       TF!P2"&amp;"40;
       WGOLF!P240;
       WBB!P240;
       MBB!P240;
       WLAX!P240;
       MLAX!P240;
       SOFT!P240;
       BASE!P240;
       ESPORTS!P240
     }),
     (FLATTEN({
       WSO!P240;
       MSO!P240;
       FH!P240;
       MGOLF!P240;
       Footb"&amp;"all!P240;
       WVB!P240;
       XC!P240;
       SWIMMING!P240;
       WTEN!P240;
       TF!P240;
       WGOLF!P240;
       WBB!P240;
       MBB!P240;
       WLAX!P240;
       MLAX!P240;
       SOFT!P240;
       BASE!P240;
       ESPORTS!P240
     }) &lt;&gt; "&amp;""""") *
     (FLATTEN({
       WSO!P240;
       MSO!P240;
       FH!P240;
       MGOLF!P240;
       Football!P240;
       WVB!P240;
       XC!P240;
       SWIMMING!P240;
       WTEN!P240;
       TF!P240;
       WGOLF!P240;
       WBB!P240;
       MBB!P240"&amp;";
       WLAX!P240;
       MLAX!P240;
       SOFT!P240;
       BASE!P240;
       ESPORTS!P240
     }) &lt;&gt; ""Status"")
   )
 ),
 """"
)
"),"⌛️ Pending")</f>
        <v>⌛️ Pending</v>
      </c>
    </row>
    <row r="241" ht="22.5" customHeight="1">
      <c r="A241" s="6">
        <v>240.0</v>
      </c>
      <c r="B241" s="11"/>
      <c r="C241" s="7">
        <v>46474.0</v>
      </c>
      <c r="D241" s="8" t="str">
        <f t="shared" si="1"/>
        <v>Sunday</v>
      </c>
      <c r="E241" s="9" t="str">
        <f>TEXTJOIN(
  CHAR(10) &amp; CHAR(10),
  TRUE,
  IFERROR(WSO!E241, ""),
  IFERROR(MSO!E241, ""),
  IFERROR(FH!E241, ""),
  IFERROR(MGOLF!E241, ""),
  IFERROR(Football!E241, ""),
  IFERROR(WVB!E241, ""),
  IFERROR(XC!E241, ""),
  IFERROR(SWIMMING!E241, ""),
  IFERROR(WTEN!E241, ""),
  IFERROR(TF!E241, ""),
  IFERROR(WGOLF!E241, ""),
  IFERROR(WBB!E241, ""),
  IFERROR(MBB!E241, ""),
  IFERROR(WLAX!E241, ""),
  IFERROR(MLAX!E241, ""),
  IFERROR(SOFT!E241, ""),
  IFERROR(BASE!E241, ""),
  IFERROR(ESPORTS!E241, "")
)
</f>
        <v/>
      </c>
      <c r="F241" s="10" t="str">
        <f>IFERROR(__xludf.DUMMYFUNCTION("TEXTJOIN(
  CHAR(10) &amp; CHAR(10),
  TRUE,
  IFERROR(TEXT(FILTER(WSO!F241, LEN(WSO!F241)), ""h:mm AM/PM""), """"),
  IFERROR(TEXT(FILTER(MSO!F241, LEN(MSO!F241)), ""h:mm AM/PM""), """"),
  IFERROR(TEXT(FILTER(FH!F241, LEN(FH!F241)), ""h:mm AM/PM""), """"),
"&amp;"  IFERROR(TEXT(FILTER(MGOLF!F241, LEN(MGOLF!F241)), ""h:mm AM/PM""), """"),
  IFERROR(TEXT(FILTER(Football!F241, LEN(Football!F241)), ""h:mm AM/PM""), """"),
  IFERROR(TEXT(FILTER(WVB!F241, LEN(WVB!F241)), ""h:mm AM/PM""), """"),
  IFERROR(TEXT(FILTER(XC!"&amp;"F241, LEN(XC!F241)), ""h:mm AM/PM""), """"),
  IFERROR(TEXT(FILTER(SWIMMING!F241, LEN(SWIMMING!F241)), ""h:mm AM/PM""), """"),
  IFERROR(TEXT(FILTER(WTEN!F241, LEN(WTEN!F241)), ""h:mm AM/PM""), """"),
  IFERROR(TEXT(FILTER(TF!F241, LEN(TF!F241)), ""h:mm A"&amp;"M/PM""), """"),
  IFERROR(TEXT(FILTER(WGOLF!F241, LEN(WGOLF!F241)), ""h:mm AM/PM""), """"),
  IFERROR(TEXT(FILTER(WBB!F241, LEN(WBB!F241)), ""h:mm AM/PM""), """"),
  IFERROR(TEXT(FILTER(MBB!F241, LEN(MBB!F241)), ""h:mm AM/PM""), """"),
  IFERROR(TEXT(FILT"&amp;"ER(WLAX!F241, LEN(WLAX!F241)), ""h:mm AM/PM""), """"),
  IFERROR(TEXT(FILTER(MLAX!F241, LEN(MLAX!F241)), ""h:mm AM/PM""), """"),
  IFERROR(TEXT(FILTER(SOFT!F241, LEN(SOFT!F241)), ""h:mm AM/PM""), """"),
  IFERROR(TEXT(FILTER(BASE!F241, LEN(BASE!F241)), """&amp;"h:mm AM/PM""), """"),
  IFERROR(TEXT(FILTER(ESPORTS!F241, LEN(ESPORTS!F241)), ""h:mm AM/PM""), """")
)
"),"")</f>
        <v/>
      </c>
      <c r="G241" s="11" t="str">
        <f>IFERROR(__xludf.DUMMYFUNCTION("TEXTJOIN(
  CHAR(10) &amp; CHAR(10),
  TRUE,
  IFERROR(FILTER(WSO!G241, LEN(WSO!G241)), """"),
  IFERROR(FILTER(MSO!G241, LEN(MSO!G241)), """"),
  IFERROR(FILTER(FH!G241, LEN(FH!G241)), """"),
  IFERROR(FILTER(MGOLF!G241, LEN(MGOLF!G241)), """"),
  IFERROR(FI"&amp;"LTER(Football!G241, LEN(Football!G241)), """"),
  IFERROR(FILTER(WVB!G241, LEN(WVB!G241)), """"),
  IFERROR(FILTER(XC!G241, LEN(XC!G241)), """"),
  IFERROR(FILTER(SWIMMING!G241, LEN(SWIMMING!G241)), """"),
  IFERROR(FILTER(WTEN!G241, LEN(WTEN!G241)), """""&amp;"),
  IFERROR(FILTER(TF!G241, LEN(TF!G241)), """"),
  IFERROR(FILTER(WGOLF!G241:G1000, LEN(WGOLF!G241)), """"),
  IFERROR(FILTER(WBB!G241, LEN(WBB!G241)), """"),
  IFERROR(FILTER(MBB!G241, LEN(MBB!G241)), """"),
  IFERROR(FILTER(WLAX!G241, LEN(WLAX!G241)),"&amp;" """"),
  IFERROR(FILTER(MLAX!G241, LEN(MLAX!G241)), """"),
  IFERROR(FILTER(SOFT!G241, LEN(SOFT!G241)), """"),
  IFERROR(FILTER(BASE!G241, LEN(BASE!G241)), """"),
  IFERROR(FILTER(ESPORTS!G241, LEN(ESPORTS!G241)), """")
)
"),"")</f>
        <v/>
      </c>
      <c r="H241" s="11" t="str">
        <f>IFERROR(__xludf.DUMMYFUNCTION("TEXTJOIN(
  CHAR(10) &amp; CHAR(10),
  TRUE,
  IFERROR(FILTER(WSO!H241, LEN(WSO!H241)), """"),
  IFERROR(FILTER(MSO!H241, LEN(MSO!H241)), """"),
  IFERROR(FILTER(FH!H241, LEN(FH!H241)), """"),
  IFERROR(FILTER(MGOLF!H241, LEN(MGOLF!H241)), """"),
  IFERROR(FI"&amp;"LTER(Football!H241, LEN(Football!H241)), """"),
  IFERROR(FILTER(WVB!H241, LEN(WVB!H241)), """"),
  IFERROR(FILTER(XC!H241, LEN(XC!H241)), """"),
  IFERROR(FILTER(SWIMMING!H241, LEN(SWIMMING!H241)), """"),
  IFERROR(FILTER(WTEN!H241, LEN(WTEN!H241)), """""&amp;"),
  IFERROR(FILTER(TF!H241, LEN(TF!H241)), """"),
  IFERROR(FILTER(WGOLF!H241, LEN(WGOLF!H241)), """"),
  IFERROR(FILTER(WBB!H241, LEN(WBB!H241)), """"),
  IFERROR(FILTER(MBB!H241, LEN(MBB!H241)), """"),
  IFERROR(FILTER(WLAX!H241, LEN(WLAX!H241)), """")"&amp;",
  IFERROR(FILTER(MLAX!H241, LEN(MLAX!H241)), """"),
  IFERROR(FILTER(SOFT!H241, LEN(SOFT!H241)), """"),
  IFERROR(FILTER(BASE!H241, LEN(BASE!H241)), """"),
  IFERROR(FILTER(ESPORTS!H241, LEN(ESPORTS!H241)), """")
)
"),"")</f>
        <v/>
      </c>
      <c r="I241" s="11" t="str">
        <f>IFERROR(__xludf.DUMMYFUNCTION("TEXTJOIN(
  CHAR(10) &amp; CHAR(10),
  TRUE,
  IFERROR(ARRAYFORMULA(TEXT(FILTER(WSO!F241, LEN(WSO!F241)), ""h:mm AM/PM"")), """"),
  IFERROR(ARRAYFORMULA(TEXT(FILTER(MSO!F241, LEN(MSO!F241)), ""h:mm AM/PM"")), """"),
  IFERROR(ARRAYFORMULA(TEXT(FILTER(FH!F241"&amp;", LEN(FH!F241)), ""h:mm AM/PM"")), """"),
  IFERROR(ARRAYFORMULA(TEXT(FILTER(MGOLF!F241, LEN(MGOLF!F241)), ""h:mm AM/PM"")), """"),
  IFERROR(ARRAYFORMULA(TEXT(FILTER(Football!F241, LEN(Football!F241)), ""h:mm AM/PM"")), """"),
  IFERROR(ARRAYFORMULA(TEXT"&amp;"(FILTER(WVB!F241, LEN(WVB!F241)), ""h:mm AM/PM"")), """"),
  IFERROR(ARRAYFORMULA(TEXT(FILTER(XC!F241, LEN(XC!F241)), ""h:mm AM/PM"")), """"),
  IFERROR(ARRAYFORMULA(TEXT(FILTER(SWIMMING!F241, LEN(SWIMMING!F241)), ""h:mm AM/PM"")), """"),
  IFERROR(ARRAYF"&amp;"ORMULA(TEXT(FILTER(WTEN!F241, LEN(WTEN!F241)), ""h:mm AM/PM"")), """"),
  IFERROR(ARRAYFORMULA(TEXT(FILTER(TF!F241, LEN(TF!F241)), ""h:mm AM/PM"")), """"),
  IFERROR(ARRAYFORMULA(TEXT(FILTER(WGOLF!F241, LEN(WGOLF!F241)), ""h:mm AM/PM"")), """"),
  IFERROR"&amp;"(ARRAYFORMULA(TEXT(FILTER(WBB!F241, LEN(WBB!F241)), ""h:mm AM/PM"")), """"),
  IFERROR(ARRAYFORMULA(TEXT(FILTER(MBB!F241, LEN(MBB!F241)), ""h:mm AM/PM"")), """"),
  IFERROR(ARRAYFORMULA(TEXT(FILTER(WLAX!F241, LEN(WLAX!F241)), ""h:mm AM/PM"")), """"),
  IF"&amp;"ERROR(ARRAYFORMULA(TEXT(FILTER(MLAX!F241, LEN(MLAX!F241)), ""h:mm AM/PM"")), """"),
  IFERROR(ARRAYFORMULA(TEXT(FILTER(SOFT!F241, LEN(SOFT!F241)), ""h:mm AM/PM"")), """"),
  IFERROR(ARRAYFORMULA(TEXT(FILTER(BASE!F241, LEN(BASE!F241)), ""h:mm AM/PM"")), """&amp;"""),
  IFERROR(ARRAYFORMULA(TEXT(FILTER(ESPORTS!F241, LEN(ESPORTS!F241)), ""h:mm AM/PM"")), """")
)
"),"")</f>
        <v/>
      </c>
      <c r="J241" s="12" t="str">
        <f>IFERROR(__xludf.DUMMYFUNCTION("IFERROR(
 TEXTJOIN(
   CHAR(10) &amp; CHAR(10),
   TRUE,
   FILTER(
     FLATTEN({
       WSO!P241;
       MSO!P241;
       FH!P241;
       MGOLF!P241;
       Football!P241;
       WVB!P241;
       XC!P241;
       SWIMMING!P241;
       WTEN!P241;
       TF!P2"&amp;"41;
       WGOLF!P241;
       WBB!P241;
       MBB!P241;
       WLAX!P241;
       MLAX!P241;
       SOFT!P241;
       BASE!P241;
       ESPORTS!P241
     }),
     (FLATTEN({
       WSO!P241;
       MSO!P241;
       FH!P241;
       MGOLF!P241;
       Footb"&amp;"all!P241;
       WVB!P241;
       XC!P241;
       SWIMMING!P241;
       WTEN!P241;
       TF!P241;
       WGOLF!P241;
       WBB!P241;
       MBB!P241;
       WLAX!P241;
       MLAX!P241;
       SOFT!P241;
       BASE!P241;
       ESPORTS!P241
     }) &lt;&gt; "&amp;""""") *
     (FLATTEN({
       WSO!P241;
       MSO!P241;
       FH!P241;
       MGOLF!P241;
       Football!P241;
       WVB!P241;
       XC!P241;
       SWIMMING!P241;
       WTEN!P241;
       TF!P241;
       WGOLF!P241;
       WBB!P241;
       MBB!P241"&amp;";
       WLAX!P241;
       MLAX!P241;
       SOFT!P241;
       BASE!P241;
       ESPORTS!P241
     }) &lt;&gt; ""Status"")
   )
 ),
 """"
)
"),"")</f>
        <v/>
      </c>
    </row>
    <row r="242" ht="22.5" customHeight="1">
      <c r="A242" s="6">
        <v>241.0</v>
      </c>
      <c r="B242" s="11"/>
      <c r="C242" s="7">
        <v>46475.0</v>
      </c>
      <c r="D242" s="8" t="str">
        <f t="shared" si="1"/>
        <v>Monday</v>
      </c>
      <c r="E242" s="9" t="str">
        <f>TEXTJOIN(
  CHAR(10) &amp; CHAR(10),
  TRUE,
  IFERROR(WSO!E242, ""),
  IFERROR(MSO!E242, ""),
  IFERROR(FH!E242, ""),
  IFERROR(MGOLF!E242, ""),
  IFERROR(Football!E242, ""),
  IFERROR(WVB!E242, ""),
  IFERROR(XC!E242, ""),
  IFERROR(SWIMMING!E242, ""),
  IFERROR(WTEN!E242, ""),
  IFERROR(TF!E242, ""),
  IFERROR(WGOLF!E242, ""),
  IFERROR(WBB!E242, ""),
  IFERROR(MBB!E242, ""),
  IFERROR(WLAX!E242, ""),
  IFERROR(MLAX!E242, ""),
  IFERROR(SOFT!E242, ""),
  IFERROR(BASE!E242, ""),
  IFERROR(ESPORTS!E242, "")
)
</f>
        <v/>
      </c>
      <c r="F242" s="10" t="str">
        <f>IFERROR(__xludf.DUMMYFUNCTION("TEXTJOIN(
  CHAR(10) &amp; CHAR(10),
  TRUE,
  IFERROR(TEXT(FILTER(WSO!F242, LEN(WSO!F242)), ""h:mm AM/PM""), """"),
  IFERROR(TEXT(FILTER(MSO!F242, LEN(MSO!F242)), ""h:mm AM/PM""), """"),
  IFERROR(TEXT(FILTER(FH!F242, LEN(FH!F242)), ""h:mm AM/PM""), """"),
"&amp;"  IFERROR(TEXT(FILTER(MGOLF!F242, LEN(MGOLF!F242)), ""h:mm AM/PM""), """"),
  IFERROR(TEXT(FILTER(Football!F242, LEN(Football!F242)), ""h:mm AM/PM""), """"),
  IFERROR(TEXT(FILTER(WVB!F242, LEN(WVB!F242)), ""h:mm AM/PM""), """"),
  IFERROR(TEXT(FILTER(XC!"&amp;"F242, LEN(XC!F242)), ""h:mm AM/PM""), """"),
  IFERROR(TEXT(FILTER(SWIMMING!F242, LEN(SWIMMING!F242)), ""h:mm AM/PM""), """"),
  IFERROR(TEXT(FILTER(WTEN!F242, LEN(WTEN!F242)), ""h:mm AM/PM""), """"),
  IFERROR(TEXT(FILTER(TF!F242, LEN(TF!F242)), ""h:mm A"&amp;"M/PM""), """"),
  IFERROR(TEXT(FILTER(WGOLF!F242, LEN(WGOLF!F242)), ""h:mm AM/PM""), """"),
  IFERROR(TEXT(FILTER(WBB!F242, LEN(WBB!F242)), ""h:mm AM/PM""), """"),
  IFERROR(TEXT(FILTER(MBB!F242, LEN(MBB!F242)), ""h:mm AM/PM""), """"),
  IFERROR(TEXT(FILT"&amp;"ER(WLAX!F242, LEN(WLAX!F242)), ""h:mm AM/PM""), """"),
  IFERROR(TEXT(FILTER(MLAX!F242, LEN(MLAX!F242)), ""h:mm AM/PM""), """"),
  IFERROR(TEXT(FILTER(SOFT!F242, LEN(SOFT!F242)), ""h:mm AM/PM""), """"),
  IFERROR(TEXT(FILTER(BASE!F242, LEN(BASE!F242)), """&amp;"h:mm AM/PM""), """"),
  IFERROR(TEXT(FILTER(ESPORTS!F242, LEN(ESPORTS!F242)), ""h:mm AM/PM""), """")
)
"),"")</f>
        <v/>
      </c>
      <c r="G242" s="11" t="str">
        <f>IFERROR(__xludf.DUMMYFUNCTION("TEXTJOIN(
  CHAR(10) &amp; CHAR(10),
  TRUE,
  IFERROR(FILTER(WSO!G242, LEN(WSO!G242)), """"),
  IFERROR(FILTER(MSO!G242, LEN(MSO!G242)), """"),
  IFERROR(FILTER(FH!G242, LEN(FH!G242)), """"),
  IFERROR(FILTER(MGOLF!G242, LEN(MGOLF!G242)), """"),
  IFERROR(FI"&amp;"LTER(Football!G242, LEN(Football!G242)), """"),
  IFERROR(FILTER(WVB!G242, LEN(WVB!G242)), """"),
  IFERROR(FILTER(XC!G242, LEN(XC!G242)), """"),
  IFERROR(FILTER(SWIMMING!G242, LEN(SWIMMING!G242)), """"),
  IFERROR(FILTER(WTEN!G242, LEN(WTEN!G242)), """""&amp;"),
  IFERROR(FILTER(TF!G242, LEN(TF!G242)), """"),
  IFERROR(FILTER(WGOLF!G242:G1000, LEN(WGOLF!G242)), """"),
  IFERROR(FILTER(WBB!G242, LEN(WBB!G242)), """"),
  IFERROR(FILTER(MBB!G242, LEN(MBB!G242)), """"),
  IFERROR(FILTER(WLAX!G242, LEN(WLAX!G242)),"&amp;" """"),
  IFERROR(FILTER(MLAX!G242, LEN(MLAX!G242)), """"),
  IFERROR(FILTER(SOFT!G242, LEN(SOFT!G242)), """"),
  IFERROR(FILTER(BASE!G242, LEN(BASE!G242)), """"),
  IFERROR(FILTER(ESPORTS!G242, LEN(ESPORTS!G242)), """")
)
"),"")</f>
        <v/>
      </c>
      <c r="H242" s="11" t="str">
        <f>IFERROR(__xludf.DUMMYFUNCTION("TEXTJOIN(
  CHAR(10) &amp; CHAR(10),
  TRUE,
  IFERROR(FILTER(WSO!H242, LEN(WSO!H242)), """"),
  IFERROR(FILTER(MSO!H242, LEN(MSO!H242)), """"),
  IFERROR(FILTER(FH!H242, LEN(FH!H242)), """"),
  IFERROR(FILTER(MGOLF!H242, LEN(MGOLF!H242)), """"),
  IFERROR(FI"&amp;"LTER(Football!H242, LEN(Football!H242)), """"),
  IFERROR(FILTER(WVB!H242, LEN(WVB!H242)), """"),
  IFERROR(FILTER(XC!H242, LEN(XC!H242)), """"),
  IFERROR(FILTER(SWIMMING!H242, LEN(SWIMMING!H242)), """"),
  IFERROR(FILTER(WTEN!H242, LEN(WTEN!H242)), """""&amp;"),
  IFERROR(FILTER(TF!H242, LEN(TF!H242)), """"),
  IFERROR(FILTER(WGOLF!H242, LEN(WGOLF!H242)), """"),
  IFERROR(FILTER(WBB!H242, LEN(WBB!H242)), """"),
  IFERROR(FILTER(MBB!H242, LEN(MBB!H242)), """"),
  IFERROR(FILTER(WLAX!H242, LEN(WLAX!H242)), """")"&amp;",
  IFERROR(FILTER(MLAX!H242, LEN(MLAX!H242)), """"),
  IFERROR(FILTER(SOFT!H242, LEN(SOFT!H242)), """"),
  IFERROR(FILTER(BASE!H242, LEN(BASE!H242)), """"),
  IFERROR(FILTER(ESPORTS!H242, LEN(ESPORTS!H242)), """")
)
"),"")</f>
        <v/>
      </c>
      <c r="I242" s="11" t="str">
        <f>IFERROR(__xludf.DUMMYFUNCTION("TEXTJOIN(
  CHAR(10) &amp; CHAR(10),
  TRUE,
  IFERROR(ARRAYFORMULA(TEXT(FILTER(WSO!F242, LEN(WSO!F242)), ""h:mm AM/PM"")), """"),
  IFERROR(ARRAYFORMULA(TEXT(FILTER(MSO!F242, LEN(MSO!F242)), ""h:mm AM/PM"")), """"),
  IFERROR(ARRAYFORMULA(TEXT(FILTER(FH!F242"&amp;", LEN(FH!F242)), ""h:mm AM/PM"")), """"),
  IFERROR(ARRAYFORMULA(TEXT(FILTER(MGOLF!F242, LEN(MGOLF!F242)), ""h:mm AM/PM"")), """"),
  IFERROR(ARRAYFORMULA(TEXT(FILTER(Football!F242, LEN(Football!F242)), ""h:mm AM/PM"")), """"),
  IFERROR(ARRAYFORMULA(TEXT"&amp;"(FILTER(WVB!F242, LEN(WVB!F242)), ""h:mm AM/PM"")), """"),
  IFERROR(ARRAYFORMULA(TEXT(FILTER(XC!F242, LEN(XC!F242)), ""h:mm AM/PM"")), """"),
  IFERROR(ARRAYFORMULA(TEXT(FILTER(SWIMMING!F242, LEN(SWIMMING!F242)), ""h:mm AM/PM"")), """"),
  IFERROR(ARRAYF"&amp;"ORMULA(TEXT(FILTER(WTEN!F242, LEN(WTEN!F242)), ""h:mm AM/PM"")), """"),
  IFERROR(ARRAYFORMULA(TEXT(FILTER(TF!F242, LEN(TF!F242)), ""h:mm AM/PM"")), """"),
  IFERROR(ARRAYFORMULA(TEXT(FILTER(WGOLF!F242, LEN(WGOLF!F242)), ""h:mm AM/PM"")), """"),
  IFERROR"&amp;"(ARRAYFORMULA(TEXT(FILTER(WBB!F242, LEN(WBB!F242)), ""h:mm AM/PM"")), """"),
  IFERROR(ARRAYFORMULA(TEXT(FILTER(MBB!F242, LEN(MBB!F242)), ""h:mm AM/PM"")), """"),
  IFERROR(ARRAYFORMULA(TEXT(FILTER(WLAX!F242, LEN(WLAX!F242)), ""h:mm AM/PM"")), """"),
  IF"&amp;"ERROR(ARRAYFORMULA(TEXT(FILTER(MLAX!F242, LEN(MLAX!F242)), ""h:mm AM/PM"")), """"),
  IFERROR(ARRAYFORMULA(TEXT(FILTER(SOFT!F242, LEN(SOFT!F242)), ""h:mm AM/PM"")), """"),
  IFERROR(ARRAYFORMULA(TEXT(FILTER(BASE!F242, LEN(BASE!F242)), ""h:mm AM/PM"")), """&amp;"""),
  IFERROR(ARRAYFORMULA(TEXT(FILTER(ESPORTS!F242, LEN(ESPORTS!F242)), ""h:mm AM/PM"")), """")
)
"),"")</f>
        <v/>
      </c>
      <c r="J242" s="12" t="str">
        <f>IFERROR(__xludf.DUMMYFUNCTION("IFERROR(
 TEXTJOIN(
   CHAR(10) &amp; CHAR(10),
   TRUE,
   FILTER(
     FLATTEN({
       WSO!P242;
       MSO!P242;
       FH!P242;
       MGOLF!P242;
       Football!P242;
       WVB!P242;
       XC!P242;
       SWIMMING!P242;
       WTEN!P242;
       TF!P2"&amp;"42;
       WGOLF!P242;
       WBB!P242;
       MBB!P242;
       WLAX!P242;
       MLAX!P242;
       SOFT!P242;
       BASE!P242;
       ESPORTS!P242
     }),
     (FLATTEN({
       WSO!P242;
       MSO!P242;
       FH!P242;
       MGOLF!P242;
       Footb"&amp;"all!P242;
       WVB!P242;
       XC!P242;
       SWIMMING!P242;
       WTEN!P242;
       TF!P242;
       WGOLF!P242;
       WBB!P242;
       MBB!P242;
       WLAX!P242;
       MLAX!P242;
       SOFT!P242;
       BASE!P242;
       ESPORTS!P242
     }) &lt;&gt; "&amp;""""") *
     (FLATTEN({
       WSO!P242;
       MSO!P242;
       FH!P242;
       MGOLF!P242;
       Football!P242;
       WVB!P242;
       XC!P242;
       SWIMMING!P242;
       WTEN!P242;
       TF!P242;
       WGOLF!P242;
       WBB!P242;
       MBB!P242"&amp;";
       WLAX!P242;
       MLAX!P242;
       SOFT!P242;
       BASE!P242;
       ESPORTS!P242
     }) &lt;&gt; ""Status"")
   )
 ),
 """"
)
"),"")</f>
        <v/>
      </c>
    </row>
    <row r="243" ht="22.5" customHeight="1">
      <c r="A243" s="6">
        <v>242.0</v>
      </c>
      <c r="B243" s="11"/>
      <c r="C243" s="7">
        <v>46476.0</v>
      </c>
      <c r="D243" s="8" t="str">
        <f t="shared" si="1"/>
        <v>Tuesday</v>
      </c>
      <c r="E243" s="9" t="str">
        <f>TEXTJOIN(
  CHAR(10) &amp; CHAR(10),
  TRUE,
  IFERROR(WSO!E243, ""),
  IFERROR(MSO!E243, ""),
  IFERROR(FH!E243, ""),
  IFERROR(MGOLF!E243, ""),
  IFERROR(Football!E243, ""),
  IFERROR(WVB!E243, ""),
  IFERROR(XC!E243, ""),
  IFERROR(SWIMMING!E243, ""),
  IFERROR(WTEN!E243, ""),
  IFERROR(TF!E243, ""),
  IFERROR(WGOLF!E243, ""),
  IFERROR(WBB!E243, ""),
  IFERROR(MBB!E243, ""),
  IFERROR(WLAX!E243, ""),
  IFERROR(MLAX!E243, ""),
  IFERROR(SOFT!E243, ""),
  IFERROR(BASE!E243, ""),
  IFERROR(ESPORTS!E243, "")
)
</f>
        <v/>
      </c>
      <c r="F243" s="10" t="str">
        <f>IFERROR(__xludf.DUMMYFUNCTION("TEXTJOIN(
  CHAR(10) &amp; CHAR(10),
  TRUE,
  IFERROR(TEXT(FILTER(WSO!F243, LEN(WSO!F243)), ""h:mm AM/PM""), """"),
  IFERROR(TEXT(FILTER(MSO!F243, LEN(MSO!F243)), ""h:mm AM/PM""), """"),
  IFERROR(TEXT(FILTER(FH!F243, LEN(FH!F243)), ""h:mm AM/PM""), """"),
"&amp;"  IFERROR(TEXT(FILTER(MGOLF!F243, LEN(MGOLF!F243)), ""h:mm AM/PM""), """"),
  IFERROR(TEXT(FILTER(Football!F243, LEN(Football!F243)), ""h:mm AM/PM""), """"),
  IFERROR(TEXT(FILTER(WVB!F243, LEN(WVB!F243)), ""h:mm AM/PM""), """"),
  IFERROR(TEXT(FILTER(XC!"&amp;"F243, LEN(XC!F243)), ""h:mm AM/PM""), """"),
  IFERROR(TEXT(FILTER(SWIMMING!F243, LEN(SWIMMING!F243)), ""h:mm AM/PM""), """"),
  IFERROR(TEXT(FILTER(WTEN!F243, LEN(WTEN!F243)), ""h:mm AM/PM""), """"),
  IFERROR(TEXT(FILTER(TF!F243, LEN(TF!F243)), ""h:mm A"&amp;"M/PM""), """"),
  IFERROR(TEXT(FILTER(WGOLF!F243, LEN(WGOLF!F243)), ""h:mm AM/PM""), """"),
  IFERROR(TEXT(FILTER(WBB!F243, LEN(WBB!F243)), ""h:mm AM/PM""), """"),
  IFERROR(TEXT(FILTER(MBB!F243, LEN(MBB!F243)), ""h:mm AM/PM""), """"),
  IFERROR(TEXT(FILT"&amp;"ER(WLAX!F243, LEN(WLAX!F243)), ""h:mm AM/PM""), """"),
  IFERROR(TEXT(FILTER(MLAX!F243, LEN(MLAX!F243)), ""h:mm AM/PM""), """"),
  IFERROR(TEXT(FILTER(SOFT!F243, LEN(SOFT!F243)), ""h:mm AM/PM""), """"),
  IFERROR(TEXT(FILTER(BASE!F243, LEN(BASE!F243)), """&amp;"h:mm AM/PM""), """"),
  IFERROR(TEXT(FILTER(ESPORTS!F243, LEN(ESPORTS!F243)), ""h:mm AM/PM""), """")
)
"),"")</f>
        <v/>
      </c>
      <c r="G243" s="11" t="str">
        <f>IFERROR(__xludf.DUMMYFUNCTION("TEXTJOIN(
  CHAR(10) &amp; CHAR(10),
  TRUE,
  IFERROR(FILTER(WSO!G243, LEN(WSO!G243)), """"),
  IFERROR(FILTER(MSO!G243, LEN(MSO!G243)), """"),
  IFERROR(FILTER(FH!G243, LEN(FH!G243)), """"),
  IFERROR(FILTER(MGOLF!G243, LEN(MGOLF!G243)), """"),
  IFERROR(FI"&amp;"LTER(Football!G243, LEN(Football!G243)), """"),
  IFERROR(FILTER(WVB!G243, LEN(WVB!G243)), """"),
  IFERROR(FILTER(XC!G243, LEN(XC!G243)), """"),
  IFERROR(FILTER(SWIMMING!G243, LEN(SWIMMING!G243)), """"),
  IFERROR(FILTER(WTEN!G243, LEN(WTEN!G243)), """""&amp;"),
  IFERROR(FILTER(TF!G243, LEN(TF!G243)), """"),
  IFERROR(FILTER(WGOLF!G243:G1000, LEN(WGOLF!G243)), """"),
  IFERROR(FILTER(WBB!G243, LEN(WBB!G243)), """"),
  IFERROR(FILTER(MBB!G243, LEN(MBB!G243)), """"),
  IFERROR(FILTER(WLAX!G243, LEN(WLAX!G243)),"&amp;" """"),
  IFERROR(FILTER(MLAX!G243, LEN(MLAX!G243)), """"),
  IFERROR(FILTER(SOFT!G243, LEN(SOFT!G243)), """"),
  IFERROR(FILTER(BASE!G243, LEN(BASE!G243)), """"),
  IFERROR(FILTER(ESPORTS!G243, LEN(ESPORTS!G243)), """")
)
"),"")</f>
        <v/>
      </c>
      <c r="H243" s="11" t="str">
        <f>IFERROR(__xludf.DUMMYFUNCTION("TEXTJOIN(
  CHAR(10) &amp; CHAR(10),
  TRUE,
  IFERROR(FILTER(WSO!H243, LEN(WSO!H243)), """"),
  IFERROR(FILTER(MSO!H243, LEN(MSO!H243)), """"),
  IFERROR(FILTER(FH!H243, LEN(FH!H243)), """"),
  IFERROR(FILTER(MGOLF!H243, LEN(MGOLF!H243)), """"),
  IFERROR(FI"&amp;"LTER(Football!H243, LEN(Football!H243)), """"),
  IFERROR(FILTER(WVB!H243, LEN(WVB!H243)), """"),
  IFERROR(FILTER(XC!H243, LEN(XC!H243)), """"),
  IFERROR(FILTER(SWIMMING!H243, LEN(SWIMMING!H243)), """"),
  IFERROR(FILTER(WTEN!H243, LEN(WTEN!H243)), """""&amp;"),
  IFERROR(FILTER(TF!H243, LEN(TF!H243)), """"),
  IFERROR(FILTER(WGOLF!H243, LEN(WGOLF!H243)), """"),
  IFERROR(FILTER(WBB!H243, LEN(WBB!H243)), """"),
  IFERROR(FILTER(MBB!H243, LEN(MBB!H243)), """"),
  IFERROR(FILTER(WLAX!H243, LEN(WLAX!H243)), """")"&amp;",
  IFERROR(FILTER(MLAX!H243, LEN(MLAX!H243)), """"),
  IFERROR(FILTER(SOFT!H243, LEN(SOFT!H243)), """"),
  IFERROR(FILTER(BASE!H243, LEN(BASE!H243)), """"),
  IFERROR(FILTER(ESPORTS!H243, LEN(ESPORTS!H243)), """")
)
"),"")</f>
        <v/>
      </c>
      <c r="I243" s="11" t="str">
        <f>IFERROR(__xludf.DUMMYFUNCTION("TEXTJOIN(
  CHAR(10) &amp; CHAR(10),
  TRUE,
  IFERROR(ARRAYFORMULA(TEXT(FILTER(WSO!F243, LEN(WSO!F243)), ""h:mm AM/PM"")), """"),
  IFERROR(ARRAYFORMULA(TEXT(FILTER(MSO!F243, LEN(MSO!F243)), ""h:mm AM/PM"")), """"),
  IFERROR(ARRAYFORMULA(TEXT(FILTER(FH!F243"&amp;", LEN(FH!F243)), ""h:mm AM/PM"")), """"),
  IFERROR(ARRAYFORMULA(TEXT(FILTER(MGOLF!F243, LEN(MGOLF!F243)), ""h:mm AM/PM"")), """"),
  IFERROR(ARRAYFORMULA(TEXT(FILTER(Football!F243, LEN(Football!F243)), ""h:mm AM/PM"")), """"),
  IFERROR(ARRAYFORMULA(TEXT"&amp;"(FILTER(WVB!F243, LEN(WVB!F243)), ""h:mm AM/PM"")), """"),
  IFERROR(ARRAYFORMULA(TEXT(FILTER(XC!F243, LEN(XC!F243)), ""h:mm AM/PM"")), """"),
  IFERROR(ARRAYFORMULA(TEXT(FILTER(SWIMMING!F243, LEN(SWIMMING!F243)), ""h:mm AM/PM"")), """"),
  IFERROR(ARRAYF"&amp;"ORMULA(TEXT(FILTER(WTEN!F243, LEN(WTEN!F243)), ""h:mm AM/PM"")), """"),
  IFERROR(ARRAYFORMULA(TEXT(FILTER(TF!F243, LEN(TF!F243)), ""h:mm AM/PM"")), """"),
  IFERROR(ARRAYFORMULA(TEXT(FILTER(WGOLF!F243, LEN(WGOLF!F243)), ""h:mm AM/PM"")), """"),
  IFERROR"&amp;"(ARRAYFORMULA(TEXT(FILTER(WBB!F243, LEN(WBB!F243)), ""h:mm AM/PM"")), """"),
  IFERROR(ARRAYFORMULA(TEXT(FILTER(MBB!F243, LEN(MBB!F243)), ""h:mm AM/PM"")), """"),
  IFERROR(ARRAYFORMULA(TEXT(FILTER(WLAX!F243, LEN(WLAX!F243)), ""h:mm AM/PM"")), """"),
  IF"&amp;"ERROR(ARRAYFORMULA(TEXT(FILTER(MLAX!F243, LEN(MLAX!F243)), ""h:mm AM/PM"")), """"),
  IFERROR(ARRAYFORMULA(TEXT(FILTER(SOFT!F243, LEN(SOFT!F243)), ""h:mm AM/PM"")), """"),
  IFERROR(ARRAYFORMULA(TEXT(FILTER(BASE!F243, LEN(BASE!F243)), ""h:mm AM/PM"")), """&amp;"""),
  IFERROR(ARRAYFORMULA(TEXT(FILTER(ESPORTS!F243, LEN(ESPORTS!F243)), ""h:mm AM/PM"")), """")
)
"),"")</f>
        <v/>
      </c>
      <c r="J243" s="12" t="str">
        <f>IFERROR(__xludf.DUMMYFUNCTION("IFERROR(
 TEXTJOIN(
   CHAR(10) &amp; CHAR(10),
   TRUE,
   FILTER(
     FLATTEN({
       WSO!P243;
       MSO!P243;
       FH!P243;
       MGOLF!P243;
       Football!P243;
       WVB!P243;
       XC!P243;
       SWIMMING!P243;
       WTEN!P243;
       TF!P2"&amp;"43;
       WGOLF!P243;
       WBB!P243;
       MBB!P243;
       WLAX!P243;
       MLAX!P243;
       SOFT!P243;
       BASE!P243;
       ESPORTS!P243
     }),
     (FLATTEN({
       WSO!P243;
       MSO!P243;
       FH!P243;
       MGOLF!P243;
       Footb"&amp;"all!P243;
       WVB!P243;
       XC!P243;
       SWIMMING!P243;
       WTEN!P243;
       TF!P243;
       WGOLF!P243;
       WBB!P243;
       MBB!P243;
       WLAX!P243;
       MLAX!P243;
       SOFT!P243;
       BASE!P243;
       ESPORTS!P243
     }) &lt;&gt; "&amp;""""") *
     (FLATTEN({
       WSO!P243;
       MSO!P243;
       FH!P243;
       MGOLF!P243;
       Football!P243;
       WVB!P243;
       XC!P243;
       SWIMMING!P243;
       WTEN!P243;
       TF!P243;
       WGOLF!P243;
       WBB!P243;
       MBB!P243"&amp;";
       WLAX!P243;
       MLAX!P243;
       SOFT!P243;
       BASE!P243;
       ESPORTS!P243
     }) &lt;&gt; ""Status"")
   )
 ),
 """"
)
"),"")</f>
        <v/>
      </c>
    </row>
    <row r="244" ht="22.5" customHeight="1">
      <c r="A244" s="6">
        <v>243.0</v>
      </c>
      <c r="B244" s="11"/>
      <c r="C244" s="7">
        <v>46477.0</v>
      </c>
      <c r="D244" s="8" t="str">
        <f t="shared" si="1"/>
        <v>Wednesday</v>
      </c>
      <c r="E244" s="9" t="str">
        <f>TEXTJOIN(
  CHAR(10) &amp; CHAR(10),
  TRUE,
  IFERROR(WSO!E244, ""),
  IFERROR(MSO!E244, ""),
  IFERROR(FH!E244, ""),
  IFERROR(MGOLF!E244, ""),
  IFERROR(Football!E244, ""),
  IFERROR(WVB!E244, ""),
  IFERROR(XC!E244, ""),
  IFERROR(SWIMMING!E244, ""),
  IFERROR(WTEN!E244, ""),
  IFERROR(TF!E244, ""),
  IFERROR(WGOLF!E244, ""),
  IFERROR(WBB!E244, ""),
  IFERROR(MBB!E244, ""),
  IFERROR(WLAX!E244, ""),
  IFERROR(MLAX!E244, ""),
  IFERROR(SOFT!E244, ""),
  IFERROR(BASE!E244, ""),
  IFERROR(ESPORTS!E244, "")
)
</f>
        <v>MLAX</v>
      </c>
      <c r="F244" s="10" t="str">
        <f>IFERROR(__xludf.DUMMYFUNCTION("TEXTJOIN(
  CHAR(10) &amp; CHAR(10),
  TRUE,
  IFERROR(TEXT(FILTER(WSO!F244, LEN(WSO!F244)), ""h:mm AM/PM""), """"),
  IFERROR(TEXT(FILTER(MSO!F244, LEN(MSO!F244)), ""h:mm AM/PM""), """"),
  IFERROR(TEXT(FILTER(FH!F244, LEN(FH!F244)), ""h:mm AM/PM""), """"),
"&amp;"  IFERROR(TEXT(FILTER(MGOLF!F244, LEN(MGOLF!F244)), ""h:mm AM/PM""), """"),
  IFERROR(TEXT(FILTER(Football!F244, LEN(Football!F244)), ""h:mm AM/PM""), """"),
  IFERROR(TEXT(FILTER(WVB!F244, LEN(WVB!F244)), ""h:mm AM/PM""), """"),
  IFERROR(TEXT(FILTER(XC!"&amp;"F244, LEN(XC!F244)), ""h:mm AM/PM""), """"),
  IFERROR(TEXT(FILTER(SWIMMING!F244, LEN(SWIMMING!F244)), ""h:mm AM/PM""), """"),
  IFERROR(TEXT(FILTER(WTEN!F244, LEN(WTEN!F244)), ""h:mm AM/PM""), """"),
  IFERROR(TEXT(FILTER(TF!F244, LEN(TF!F244)), ""h:mm A"&amp;"M/PM""), """"),
  IFERROR(TEXT(FILTER(WGOLF!F244, LEN(WGOLF!F244)), ""h:mm AM/PM""), """"),
  IFERROR(TEXT(FILTER(WBB!F244, LEN(WBB!F244)), ""h:mm AM/PM""), """"),
  IFERROR(TEXT(FILTER(MBB!F244, LEN(MBB!F244)), ""h:mm AM/PM""), """"),
  IFERROR(TEXT(FILT"&amp;"ER(WLAX!F244, LEN(WLAX!F244)), ""h:mm AM/PM""), """"),
  IFERROR(TEXT(FILTER(MLAX!F244, LEN(MLAX!F244)), ""h:mm AM/PM""), """"),
  IFERROR(TEXT(FILTER(SOFT!F244, LEN(SOFT!F244)), ""h:mm AM/PM""), """"),
  IFERROR(TEXT(FILTER(BASE!F244, LEN(BASE!F244)), """&amp;"h:mm AM/PM""), """"),
  IFERROR(TEXT(FILTER(ESPORTS!F244, LEN(ESPORTS!F244)), ""h:mm AM/PM""), """")
)
"),"4:00 PM")</f>
        <v>4:00 PM</v>
      </c>
      <c r="G244" s="11" t="str">
        <f>IFERROR(__xludf.DUMMYFUNCTION("TEXTJOIN(
  CHAR(10) &amp; CHAR(10),
  TRUE,
  IFERROR(FILTER(WSO!G244, LEN(WSO!G244)), """"),
  IFERROR(FILTER(MSO!G244, LEN(MSO!G244)), """"),
  IFERROR(FILTER(FH!G244, LEN(FH!G244)), """"),
  IFERROR(FILTER(MGOLF!G244, LEN(MGOLF!G244)), """"),
  IFERROR(FI"&amp;"LTER(Football!G244, LEN(Football!G244)), """"),
  IFERROR(FILTER(WVB!G244, LEN(WVB!G244)), """"),
  IFERROR(FILTER(XC!G244, LEN(XC!G244)), """"),
  IFERROR(FILTER(SWIMMING!G244, LEN(SWIMMING!G244)), """"),
  IFERROR(FILTER(WTEN!G244, LEN(WTEN!G244)), """""&amp;"),
  IFERROR(FILTER(TF!G244, LEN(TF!G244)), """"),
  IFERROR(FILTER(WGOLF!G244:G1000, LEN(WGOLF!G244)), """"),
  IFERROR(FILTER(WBB!G244, LEN(WBB!G244)), """"),
  IFERROR(FILTER(MBB!G244, LEN(MBB!G244)), """"),
  IFERROR(FILTER(WLAX!G244, LEN(WLAX!G244)),"&amp;" """"),
  IFERROR(FILTER(MLAX!G244, LEN(MLAX!G244)), """"),
  IFERROR(FILTER(SOFT!G244, LEN(SOFT!G244)), """"),
  IFERROR(FILTER(BASE!G244, LEN(BASE!G244)), """"),
  IFERROR(FILTER(ESPORTS!G244, LEN(ESPORTS!G244)), """")
)
"),"THOMAS")</f>
        <v>THOMAS</v>
      </c>
      <c r="H244" s="11" t="str">
        <f>IFERROR(__xludf.DUMMYFUNCTION("TEXTJOIN(
  CHAR(10) &amp; CHAR(10),
  TRUE,
  IFERROR(FILTER(WSO!H244, LEN(WSO!H244)), """"),
  IFERROR(FILTER(MSO!H244, LEN(MSO!H244)), """"),
  IFERROR(FILTER(FH!H244, LEN(FH!H244)), """"),
  IFERROR(FILTER(MGOLF!H244, LEN(MGOLF!H244)), """"),
  IFERROR(FI"&amp;"LTER(Football!H244, LEN(Football!H244)), """"),
  IFERROR(FILTER(WVB!H244, LEN(WVB!H244)), """"),
  IFERROR(FILTER(XC!H244, LEN(XC!H244)), """"),
  IFERROR(FILTER(SWIMMING!H244, LEN(SWIMMING!H244)), """"),
  IFERROR(FILTER(WTEN!H244, LEN(WTEN!H244)), """""&amp;"),
  IFERROR(FILTER(TF!H244, LEN(TF!H244)), """"),
  IFERROR(FILTER(WGOLF!H244, LEN(WGOLF!H244)), """"),
  IFERROR(FILTER(WBB!H244, LEN(WBB!H244)), """"),
  IFERROR(FILTER(MBB!H244, LEN(MBB!H244)), """"),
  IFERROR(FILTER(WLAX!H244, LEN(WLAX!H244)), """")"&amp;",
  IFERROR(FILTER(MLAX!H244, LEN(MLAX!H244)), """"),
  IFERROR(FILTER(SOFT!H244, LEN(SOFT!H244)), """"),
  IFERROR(FILTER(BASE!H244, LEN(BASE!H244)), """"),
  IFERROR(FILTER(ESPORTS!H244, LEN(ESPORTS!H244)), """")
)
"),"Away")</f>
        <v>Away</v>
      </c>
      <c r="I244" s="11" t="str">
        <f>IFERROR(__xludf.DUMMYFUNCTION("TEXTJOIN(
  CHAR(10) &amp; CHAR(10),
  TRUE,
  IFERROR(ARRAYFORMULA(TEXT(FILTER(WSO!F244, LEN(WSO!F244)), ""h:mm AM/PM"")), """"),
  IFERROR(ARRAYFORMULA(TEXT(FILTER(MSO!F244, LEN(MSO!F244)), ""h:mm AM/PM"")), """"),
  IFERROR(ARRAYFORMULA(TEXT(FILTER(FH!F244"&amp;", LEN(FH!F244)), ""h:mm AM/PM"")), """"),
  IFERROR(ARRAYFORMULA(TEXT(FILTER(MGOLF!F244, LEN(MGOLF!F244)), ""h:mm AM/PM"")), """"),
  IFERROR(ARRAYFORMULA(TEXT(FILTER(Football!F244, LEN(Football!F244)), ""h:mm AM/PM"")), """"),
  IFERROR(ARRAYFORMULA(TEXT"&amp;"(FILTER(WVB!F244, LEN(WVB!F244)), ""h:mm AM/PM"")), """"),
  IFERROR(ARRAYFORMULA(TEXT(FILTER(XC!F244, LEN(XC!F244)), ""h:mm AM/PM"")), """"),
  IFERROR(ARRAYFORMULA(TEXT(FILTER(SWIMMING!F244, LEN(SWIMMING!F244)), ""h:mm AM/PM"")), """"),
  IFERROR(ARRAYF"&amp;"ORMULA(TEXT(FILTER(WTEN!F244, LEN(WTEN!F244)), ""h:mm AM/PM"")), """"),
  IFERROR(ARRAYFORMULA(TEXT(FILTER(TF!F244, LEN(TF!F244)), ""h:mm AM/PM"")), """"),
  IFERROR(ARRAYFORMULA(TEXT(FILTER(WGOLF!F244, LEN(WGOLF!F244)), ""h:mm AM/PM"")), """"),
  IFERROR"&amp;"(ARRAYFORMULA(TEXT(FILTER(WBB!F244, LEN(WBB!F244)), ""h:mm AM/PM"")), """"),
  IFERROR(ARRAYFORMULA(TEXT(FILTER(MBB!F244, LEN(MBB!F244)), ""h:mm AM/PM"")), """"),
  IFERROR(ARRAYFORMULA(TEXT(FILTER(WLAX!F244, LEN(WLAX!F244)), ""h:mm AM/PM"")), """"),
  IF"&amp;"ERROR(ARRAYFORMULA(TEXT(FILTER(MLAX!F244, LEN(MLAX!F244)), ""h:mm AM/PM"")), """"),
  IFERROR(ARRAYFORMULA(TEXT(FILTER(SOFT!F244, LEN(SOFT!F244)), ""h:mm AM/PM"")), """"),
  IFERROR(ARRAYFORMULA(TEXT(FILTER(BASE!F244, LEN(BASE!F244)), ""h:mm AM/PM"")), """&amp;"""),
  IFERROR(ARRAYFORMULA(TEXT(FILTER(ESPORTS!F244, LEN(ESPORTS!F244)), ""h:mm AM/PM"")), """")
)
"),"4:00 PM")</f>
        <v>4:00 PM</v>
      </c>
      <c r="J244" s="12" t="str">
        <f>IFERROR(__xludf.DUMMYFUNCTION("IFERROR(
 TEXTJOIN(
   CHAR(10) &amp; CHAR(10),
   TRUE,
   FILTER(
     FLATTEN({
       WSO!P244;
       MSO!P244;
       FH!P244;
       MGOLF!P244;
       Football!P244;
       WVB!P244;
       XC!P244;
       SWIMMING!P244;
       WTEN!P244;
       TF!P2"&amp;"44;
       WGOLF!P244;
       WBB!P244;
       MBB!P244;
       WLAX!P244;
       MLAX!P244;
       SOFT!P244;
       BASE!P244;
       ESPORTS!P244
     }),
     (FLATTEN({
       WSO!P244;
       MSO!P244;
       FH!P244;
       MGOLF!P244;
       Footb"&amp;"all!P244;
       WVB!P244;
       XC!P244;
       SWIMMING!P244;
       WTEN!P244;
       TF!P244;
       WGOLF!P244;
       WBB!P244;
       MBB!P244;
       WLAX!P244;
       MLAX!P244;
       SOFT!P244;
       BASE!P244;
       ESPORTS!P244
     }) &lt;&gt; "&amp;""""") *
     (FLATTEN({
       WSO!P244;
       MSO!P244;
       FH!P244;
       MGOLF!P244;
       Football!P244;
       WVB!P244;
       XC!P244;
       SWIMMING!P244;
       WTEN!P244;
       TF!P244;
       WGOLF!P244;
       WBB!P244;
       MBB!P244"&amp;";
       WLAX!P244;
       MLAX!P244;
       SOFT!P244;
       BASE!P244;
       ESPORTS!P244
     }) &lt;&gt; ""Status"")
   )
 ),
 """"
)
"),"⌛️ Pending")</f>
        <v>⌛️ Pending</v>
      </c>
    </row>
    <row r="245" ht="22.5" customHeight="1">
      <c r="A245" s="6">
        <v>244.0</v>
      </c>
      <c r="B245" s="11"/>
      <c r="C245" s="7">
        <v>46478.0</v>
      </c>
      <c r="D245" s="8" t="str">
        <f t="shared" si="1"/>
        <v>Thursday</v>
      </c>
      <c r="E245" s="9" t="str">
        <f>TEXTJOIN(
  CHAR(10) &amp; CHAR(10),
  TRUE,
  IFERROR(WSO!E245, ""),
  IFERROR(MSO!E245, ""),
  IFERROR(FH!E245, ""),
  IFERROR(MGOLF!E245, ""),
  IFERROR(Football!E245, ""),
  IFERROR(WVB!E245, ""),
  IFERROR(XC!E245, ""),
  IFERROR(SWIMMING!E245, ""),
  IFERROR(WTEN!E245, ""),
  IFERROR(TF!E245, ""),
  IFERROR(WGOLF!E245, ""),
  IFERROR(WBB!E245, ""),
  IFERROR(MBB!E245, ""),
  IFERROR(WLAX!E245, ""),
  IFERROR(MLAX!E245, ""),
  IFERROR(SOFT!E245, ""),
  IFERROR(BASE!E245, ""),
  IFERROR(ESPORTS!E245, "")
)
</f>
        <v/>
      </c>
      <c r="F245" s="10" t="str">
        <f>IFERROR(__xludf.DUMMYFUNCTION("TEXTJOIN(
  CHAR(10) &amp; CHAR(10),
  TRUE,
  IFERROR(TEXT(FILTER(WSO!F245, LEN(WSO!F245)), ""h:mm AM/PM""), """"),
  IFERROR(TEXT(FILTER(MSO!F245, LEN(MSO!F245)), ""h:mm AM/PM""), """"),
  IFERROR(TEXT(FILTER(FH!F245, LEN(FH!F245)), ""h:mm AM/PM""), """"),
"&amp;"  IFERROR(TEXT(FILTER(MGOLF!F245, LEN(MGOLF!F245)), ""h:mm AM/PM""), """"),
  IFERROR(TEXT(FILTER(Football!F245, LEN(Football!F245)), ""h:mm AM/PM""), """"),
  IFERROR(TEXT(FILTER(WVB!F245, LEN(WVB!F245)), ""h:mm AM/PM""), """"),
  IFERROR(TEXT(FILTER(XC!"&amp;"F245, LEN(XC!F245)), ""h:mm AM/PM""), """"),
  IFERROR(TEXT(FILTER(SWIMMING!F245, LEN(SWIMMING!F245)), ""h:mm AM/PM""), """"),
  IFERROR(TEXT(FILTER(WTEN!F245, LEN(WTEN!F245)), ""h:mm AM/PM""), """"),
  IFERROR(TEXT(FILTER(TF!F245, LEN(TF!F245)), ""h:mm A"&amp;"M/PM""), """"),
  IFERROR(TEXT(FILTER(WGOLF!F245, LEN(WGOLF!F245)), ""h:mm AM/PM""), """"),
  IFERROR(TEXT(FILTER(WBB!F245, LEN(WBB!F245)), ""h:mm AM/PM""), """"),
  IFERROR(TEXT(FILTER(MBB!F245, LEN(MBB!F245)), ""h:mm AM/PM""), """"),
  IFERROR(TEXT(FILT"&amp;"ER(WLAX!F245, LEN(WLAX!F245)), ""h:mm AM/PM""), """"),
  IFERROR(TEXT(FILTER(MLAX!F245, LEN(MLAX!F245)), ""h:mm AM/PM""), """"),
  IFERROR(TEXT(FILTER(SOFT!F245, LEN(SOFT!F245)), ""h:mm AM/PM""), """"),
  IFERROR(TEXT(FILTER(BASE!F245, LEN(BASE!F245)), """&amp;"h:mm AM/PM""), """"),
  IFERROR(TEXT(FILTER(ESPORTS!F245, LEN(ESPORTS!F245)), ""h:mm AM/PM""), """")
)
"),"")</f>
        <v/>
      </c>
      <c r="G245" s="11" t="str">
        <f>IFERROR(__xludf.DUMMYFUNCTION("TEXTJOIN(
  CHAR(10) &amp; CHAR(10),
  TRUE,
  IFERROR(FILTER(WSO!G245, LEN(WSO!G245)), """"),
  IFERROR(FILTER(MSO!G245, LEN(MSO!G245)), """"),
  IFERROR(FILTER(FH!G245, LEN(FH!G245)), """"),
  IFERROR(FILTER(MGOLF!G245, LEN(MGOLF!G245)), """"),
  IFERROR(FI"&amp;"LTER(Football!G245, LEN(Football!G245)), """"),
  IFERROR(FILTER(WVB!G245, LEN(WVB!G245)), """"),
  IFERROR(FILTER(XC!G245, LEN(XC!G245)), """"),
  IFERROR(FILTER(SWIMMING!G245, LEN(SWIMMING!G245)), """"),
  IFERROR(FILTER(WTEN!G245, LEN(WTEN!G245)), """""&amp;"),
  IFERROR(FILTER(TF!G245, LEN(TF!G245)), """"),
  IFERROR(FILTER(WGOLF!G245:G1000, LEN(WGOLF!G245)), """"),
  IFERROR(FILTER(WBB!G245, LEN(WBB!G245)), """"),
  IFERROR(FILTER(MBB!G245, LEN(MBB!G245)), """"),
  IFERROR(FILTER(WLAX!G245, LEN(WLAX!G245)),"&amp;" """"),
  IFERROR(FILTER(MLAX!G245, LEN(MLAX!G245)), """"),
  IFERROR(FILTER(SOFT!G245, LEN(SOFT!G245)), """"),
  IFERROR(FILTER(BASE!G245, LEN(BASE!G245)), """"),
  IFERROR(FILTER(ESPORTS!G245, LEN(ESPORTS!G245)), """")
)
"),"")</f>
        <v/>
      </c>
      <c r="H245" s="11" t="str">
        <f>IFERROR(__xludf.DUMMYFUNCTION("TEXTJOIN(
  CHAR(10) &amp; CHAR(10),
  TRUE,
  IFERROR(FILTER(WSO!H245, LEN(WSO!H245)), """"),
  IFERROR(FILTER(MSO!H245, LEN(MSO!H245)), """"),
  IFERROR(FILTER(FH!H245, LEN(FH!H245)), """"),
  IFERROR(FILTER(MGOLF!H245, LEN(MGOLF!H245)), """"),
  IFERROR(FI"&amp;"LTER(Football!H245, LEN(Football!H245)), """"),
  IFERROR(FILTER(WVB!H245, LEN(WVB!H245)), """"),
  IFERROR(FILTER(XC!H245, LEN(XC!H245)), """"),
  IFERROR(FILTER(SWIMMING!H245, LEN(SWIMMING!H245)), """"),
  IFERROR(FILTER(WTEN!H245, LEN(WTEN!H245)), """""&amp;"),
  IFERROR(FILTER(TF!H245, LEN(TF!H245)), """"),
  IFERROR(FILTER(WGOLF!H245, LEN(WGOLF!H245)), """"),
  IFERROR(FILTER(WBB!H245, LEN(WBB!H245)), """"),
  IFERROR(FILTER(MBB!H245, LEN(MBB!H245)), """"),
  IFERROR(FILTER(WLAX!H245, LEN(WLAX!H245)), """")"&amp;",
  IFERROR(FILTER(MLAX!H245, LEN(MLAX!H245)), """"),
  IFERROR(FILTER(SOFT!H245, LEN(SOFT!H245)), """"),
  IFERROR(FILTER(BASE!H245, LEN(BASE!H245)), """"),
  IFERROR(FILTER(ESPORTS!H245, LEN(ESPORTS!H245)), """")
)
"),"")</f>
        <v/>
      </c>
      <c r="I245" s="11" t="str">
        <f>IFERROR(__xludf.DUMMYFUNCTION("TEXTJOIN(
  CHAR(10) &amp; CHAR(10),
  TRUE,
  IFERROR(ARRAYFORMULA(TEXT(FILTER(WSO!F245, LEN(WSO!F245)), ""h:mm AM/PM"")), """"),
  IFERROR(ARRAYFORMULA(TEXT(FILTER(MSO!F245, LEN(MSO!F245)), ""h:mm AM/PM"")), """"),
  IFERROR(ARRAYFORMULA(TEXT(FILTER(FH!F245"&amp;", LEN(FH!F245)), ""h:mm AM/PM"")), """"),
  IFERROR(ARRAYFORMULA(TEXT(FILTER(MGOLF!F245, LEN(MGOLF!F245)), ""h:mm AM/PM"")), """"),
  IFERROR(ARRAYFORMULA(TEXT(FILTER(Football!F245, LEN(Football!F245)), ""h:mm AM/PM"")), """"),
  IFERROR(ARRAYFORMULA(TEXT"&amp;"(FILTER(WVB!F245, LEN(WVB!F245)), ""h:mm AM/PM"")), """"),
  IFERROR(ARRAYFORMULA(TEXT(FILTER(XC!F245, LEN(XC!F245)), ""h:mm AM/PM"")), """"),
  IFERROR(ARRAYFORMULA(TEXT(FILTER(SWIMMING!F245, LEN(SWIMMING!F245)), ""h:mm AM/PM"")), """"),
  IFERROR(ARRAYF"&amp;"ORMULA(TEXT(FILTER(WTEN!F245, LEN(WTEN!F245)), ""h:mm AM/PM"")), """"),
  IFERROR(ARRAYFORMULA(TEXT(FILTER(TF!F245, LEN(TF!F245)), ""h:mm AM/PM"")), """"),
  IFERROR(ARRAYFORMULA(TEXT(FILTER(WGOLF!F245, LEN(WGOLF!F245)), ""h:mm AM/PM"")), """"),
  IFERROR"&amp;"(ARRAYFORMULA(TEXT(FILTER(WBB!F245, LEN(WBB!F245)), ""h:mm AM/PM"")), """"),
  IFERROR(ARRAYFORMULA(TEXT(FILTER(MBB!F245, LEN(MBB!F245)), ""h:mm AM/PM"")), """"),
  IFERROR(ARRAYFORMULA(TEXT(FILTER(WLAX!F245, LEN(WLAX!F245)), ""h:mm AM/PM"")), """"),
  IF"&amp;"ERROR(ARRAYFORMULA(TEXT(FILTER(MLAX!F245, LEN(MLAX!F245)), ""h:mm AM/PM"")), """"),
  IFERROR(ARRAYFORMULA(TEXT(FILTER(SOFT!F245, LEN(SOFT!F245)), ""h:mm AM/PM"")), """"),
  IFERROR(ARRAYFORMULA(TEXT(FILTER(BASE!F245, LEN(BASE!F245)), ""h:mm AM/PM"")), """&amp;"""),
  IFERROR(ARRAYFORMULA(TEXT(FILTER(ESPORTS!F245, LEN(ESPORTS!F245)), ""h:mm AM/PM"")), """")
)
"),"")</f>
        <v/>
      </c>
      <c r="J245" s="12" t="str">
        <f>IFERROR(__xludf.DUMMYFUNCTION("IFERROR(
 TEXTJOIN(
   CHAR(10) &amp; CHAR(10),
   TRUE,
   FILTER(
     FLATTEN({
       WSO!P245;
       MSO!P245;
       FH!P245;
       MGOLF!P245;
       Football!P245;
       WVB!P245;
       XC!P245;
       SWIMMING!P245;
       WTEN!P245;
       TF!P2"&amp;"45;
       WGOLF!P245;
       WBB!P245;
       MBB!P245;
       WLAX!P245;
       MLAX!P245;
       SOFT!P245;
       BASE!P245;
       ESPORTS!P245
     }),
     (FLATTEN({
       WSO!P245;
       MSO!P245;
       FH!P245;
       MGOLF!P245;
       Footb"&amp;"all!P245;
       WVB!P245;
       XC!P245;
       SWIMMING!P245;
       WTEN!P245;
       TF!P245;
       WGOLF!P245;
       WBB!P245;
       MBB!P245;
       WLAX!P245;
       MLAX!P245;
       SOFT!P245;
       BASE!P245;
       ESPORTS!P245
     }) &lt;&gt; "&amp;""""") *
     (FLATTEN({
       WSO!P245;
       MSO!P245;
       FH!P245;
       MGOLF!P245;
       Football!P245;
       WVB!P245;
       XC!P245;
       SWIMMING!P245;
       WTEN!P245;
       TF!P245;
       WGOLF!P245;
       WBB!P245;
       MBB!P245"&amp;";
       WLAX!P245;
       MLAX!P245;
       SOFT!P245;
       BASE!P245;
       ESPORTS!P245
     }) &lt;&gt; ""Status"")
   )
 ),
 """"
)
"),"")</f>
        <v/>
      </c>
    </row>
    <row r="246" ht="22.5" customHeight="1">
      <c r="A246" s="6">
        <v>245.0</v>
      </c>
      <c r="B246" s="11"/>
      <c r="C246" s="7">
        <v>46479.0</v>
      </c>
      <c r="D246" s="8" t="str">
        <f t="shared" si="1"/>
        <v>Friday</v>
      </c>
      <c r="E246" s="9" t="str">
        <f>TEXTJOIN(
  CHAR(10) &amp; CHAR(10),
  TRUE,
  IFERROR(WSO!E246, ""),
  IFERROR(MSO!E246, ""),
  IFERROR(FH!E246, ""),
  IFERROR(MGOLF!E246, ""),
  IFERROR(Football!E246, ""),
  IFERROR(WVB!E246, ""),
  IFERROR(XC!E246, ""),
  IFERROR(SWIMMING!E246, ""),
  IFERROR(WTEN!E246, ""),
  IFERROR(TF!E246, ""),
  IFERROR(WGOLF!E246, ""),
  IFERROR(WBB!E246, ""),
  IFERROR(MBB!E246, ""),
  IFERROR(WLAX!E246, ""),
  IFERROR(MLAX!E246, ""),
  IFERROR(SOFT!E246, ""),
  IFERROR(BASE!E246, ""),
  IFERROR(ESPORTS!E246, "")
)
</f>
        <v/>
      </c>
      <c r="F246" s="10" t="str">
        <f>IFERROR(__xludf.DUMMYFUNCTION("TEXTJOIN(
  CHAR(10) &amp; CHAR(10),
  TRUE,
  IFERROR(TEXT(FILTER(WSO!F246, LEN(WSO!F246)), ""h:mm AM/PM""), """"),
  IFERROR(TEXT(FILTER(MSO!F246, LEN(MSO!F246)), ""h:mm AM/PM""), """"),
  IFERROR(TEXT(FILTER(FH!F246, LEN(FH!F246)), ""h:mm AM/PM""), """"),
"&amp;"  IFERROR(TEXT(FILTER(MGOLF!F246, LEN(MGOLF!F246)), ""h:mm AM/PM""), """"),
  IFERROR(TEXT(FILTER(Football!F246, LEN(Football!F246)), ""h:mm AM/PM""), """"),
  IFERROR(TEXT(FILTER(WVB!F246, LEN(WVB!F246)), ""h:mm AM/PM""), """"),
  IFERROR(TEXT(FILTER(XC!"&amp;"F246, LEN(XC!F246)), ""h:mm AM/PM""), """"),
  IFERROR(TEXT(FILTER(SWIMMING!F246, LEN(SWIMMING!F246)), ""h:mm AM/PM""), """"),
  IFERROR(TEXT(FILTER(WTEN!F246, LEN(WTEN!F246)), ""h:mm AM/PM""), """"),
  IFERROR(TEXT(FILTER(TF!F246, LEN(TF!F246)), ""h:mm A"&amp;"M/PM""), """"),
  IFERROR(TEXT(FILTER(WGOLF!F246, LEN(WGOLF!F246)), ""h:mm AM/PM""), """"),
  IFERROR(TEXT(FILTER(WBB!F246, LEN(WBB!F246)), ""h:mm AM/PM""), """"),
  IFERROR(TEXT(FILTER(MBB!F246, LEN(MBB!F246)), ""h:mm AM/PM""), """"),
  IFERROR(TEXT(FILT"&amp;"ER(WLAX!F246, LEN(WLAX!F246)), ""h:mm AM/PM""), """"),
  IFERROR(TEXT(FILTER(MLAX!F246, LEN(MLAX!F246)), ""h:mm AM/PM""), """"),
  IFERROR(TEXT(FILTER(SOFT!F246, LEN(SOFT!F246)), ""h:mm AM/PM""), """"),
  IFERROR(TEXT(FILTER(BASE!F246, LEN(BASE!F246)), """&amp;"h:mm AM/PM""), """"),
  IFERROR(TEXT(FILTER(ESPORTS!F246, LEN(ESPORTS!F246)), ""h:mm AM/PM""), """")
)
"),"")</f>
        <v/>
      </c>
      <c r="G246" s="11" t="str">
        <f>IFERROR(__xludf.DUMMYFUNCTION("TEXTJOIN(
  CHAR(10) &amp; CHAR(10),
  TRUE,
  IFERROR(FILTER(WSO!G246, LEN(WSO!G246)), """"),
  IFERROR(FILTER(MSO!G246, LEN(MSO!G246)), """"),
  IFERROR(FILTER(FH!G246, LEN(FH!G246)), """"),
  IFERROR(FILTER(MGOLF!G246, LEN(MGOLF!G246)), """"),
  IFERROR(FI"&amp;"LTER(Football!G246, LEN(Football!G246)), """"),
  IFERROR(FILTER(WVB!G246, LEN(WVB!G246)), """"),
  IFERROR(FILTER(XC!G246, LEN(XC!G246)), """"),
  IFERROR(FILTER(SWIMMING!G246, LEN(SWIMMING!G246)), """"),
  IFERROR(FILTER(WTEN!G246, LEN(WTEN!G246)), """""&amp;"),
  IFERROR(FILTER(TF!G246, LEN(TF!G246)), """"),
  IFERROR(FILTER(WGOLF!G246:G1000, LEN(WGOLF!G246)), """"),
  IFERROR(FILTER(WBB!G246, LEN(WBB!G246)), """"),
  IFERROR(FILTER(MBB!G246, LEN(MBB!G246)), """"),
  IFERROR(FILTER(WLAX!G246, LEN(WLAX!G246)),"&amp;" """"),
  IFERROR(FILTER(MLAX!G246, LEN(MLAX!G246)), """"),
  IFERROR(FILTER(SOFT!G246, LEN(SOFT!G246)), """"),
  IFERROR(FILTER(BASE!G246, LEN(BASE!G246)), """"),
  IFERROR(FILTER(ESPORTS!G246, LEN(ESPORTS!G246)), """")
)
"),"")</f>
        <v/>
      </c>
      <c r="H246" s="11" t="str">
        <f>IFERROR(__xludf.DUMMYFUNCTION("TEXTJOIN(
  CHAR(10) &amp; CHAR(10),
  TRUE,
  IFERROR(FILTER(WSO!H246, LEN(WSO!H246)), """"),
  IFERROR(FILTER(MSO!H246, LEN(MSO!H246)), """"),
  IFERROR(FILTER(FH!H246, LEN(FH!H246)), """"),
  IFERROR(FILTER(MGOLF!H246, LEN(MGOLF!H246)), """"),
  IFERROR(FI"&amp;"LTER(Football!H246, LEN(Football!H246)), """"),
  IFERROR(FILTER(WVB!H246, LEN(WVB!H246)), """"),
  IFERROR(FILTER(XC!H246, LEN(XC!H246)), """"),
  IFERROR(FILTER(SWIMMING!H246, LEN(SWIMMING!H246)), """"),
  IFERROR(FILTER(WTEN!H246, LEN(WTEN!H246)), """""&amp;"),
  IFERROR(FILTER(TF!H246, LEN(TF!H246)), """"),
  IFERROR(FILTER(WGOLF!H246, LEN(WGOLF!H246)), """"),
  IFERROR(FILTER(WBB!H246, LEN(WBB!H246)), """"),
  IFERROR(FILTER(MBB!H246, LEN(MBB!H246)), """"),
  IFERROR(FILTER(WLAX!H246, LEN(WLAX!H246)), """")"&amp;",
  IFERROR(FILTER(MLAX!H246, LEN(MLAX!H246)), """"),
  IFERROR(FILTER(SOFT!H246, LEN(SOFT!H246)), """"),
  IFERROR(FILTER(BASE!H246, LEN(BASE!H246)), """"),
  IFERROR(FILTER(ESPORTS!H246, LEN(ESPORTS!H246)), """")
)
"),"")</f>
        <v/>
      </c>
      <c r="I246" s="11" t="str">
        <f>IFERROR(__xludf.DUMMYFUNCTION("TEXTJOIN(
  CHAR(10) &amp; CHAR(10),
  TRUE,
  IFERROR(ARRAYFORMULA(TEXT(FILTER(WSO!F246, LEN(WSO!F246)), ""h:mm AM/PM"")), """"),
  IFERROR(ARRAYFORMULA(TEXT(FILTER(MSO!F246, LEN(MSO!F246)), ""h:mm AM/PM"")), """"),
  IFERROR(ARRAYFORMULA(TEXT(FILTER(FH!F246"&amp;", LEN(FH!F246)), ""h:mm AM/PM"")), """"),
  IFERROR(ARRAYFORMULA(TEXT(FILTER(MGOLF!F246, LEN(MGOLF!F246)), ""h:mm AM/PM"")), """"),
  IFERROR(ARRAYFORMULA(TEXT(FILTER(Football!F246, LEN(Football!F246)), ""h:mm AM/PM"")), """"),
  IFERROR(ARRAYFORMULA(TEXT"&amp;"(FILTER(WVB!F246, LEN(WVB!F246)), ""h:mm AM/PM"")), """"),
  IFERROR(ARRAYFORMULA(TEXT(FILTER(XC!F246, LEN(XC!F246)), ""h:mm AM/PM"")), """"),
  IFERROR(ARRAYFORMULA(TEXT(FILTER(SWIMMING!F246, LEN(SWIMMING!F246)), ""h:mm AM/PM"")), """"),
  IFERROR(ARRAYF"&amp;"ORMULA(TEXT(FILTER(WTEN!F246, LEN(WTEN!F246)), ""h:mm AM/PM"")), """"),
  IFERROR(ARRAYFORMULA(TEXT(FILTER(TF!F246, LEN(TF!F246)), ""h:mm AM/PM"")), """"),
  IFERROR(ARRAYFORMULA(TEXT(FILTER(WGOLF!F246, LEN(WGOLF!F246)), ""h:mm AM/PM"")), """"),
  IFERROR"&amp;"(ARRAYFORMULA(TEXT(FILTER(WBB!F246, LEN(WBB!F246)), ""h:mm AM/PM"")), """"),
  IFERROR(ARRAYFORMULA(TEXT(FILTER(MBB!F246, LEN(MBB!F246)), ""h:mm AM/PM"")), """"),
  IFERROR(ARRAYFORMULA(TEXT(FILTER(WLAX!F246, LEN(WLAX!F246)), ""h:mm AM/PM"")), """"),
  IF"&amp;"ERROR(ARRAYFORMULA(TEXT(FILTER(MLAX!F246, LEN(MLAX!F246)), ""h:mm AM/PM"")), """"),
  IFERROR(ARRAYFORMULA(TEXT(FILTER(SOFT!F246, LEN(SOFT!F246)), ""h:mm AM/PM"")), """"),
  IFERROR(ARRAYFORMULA(TEXT(FILTER(BASE!F246, LEN(BASE!F246)), ""h:mm AM/PM"")), """&amp;"""),
  IFERROR(ARRAYFORMULA(TEXT(FILTER(ESPORTS!F246, LEN(ESPORTS!F246)), ""h:mm AM/PM"")), """")
)
"),"")</f>
        <v/>
      </c>
      <c r="J246" s="12" t="str">
        <f>IFERROR(__xludf.DUMMYFUNCTION("IFERROR(
 TEXTJOIN(
   CHAR(10) &amp; CHAR(10),
   TRUE,
   FILTER(
     FLATTEN({
       WSO!P246;
       MSO!P246;
       FH!P246;
       MGOLF!P246;
       Football!P246;
       WVB!P246;
       XC!P246;
       SWIMMING!P246;
       WTEN!P246;
       TF!P2"&amp;"46;
       WGOLF!P246;
       WBB!P246;
       MBB!P246;
       WLAX!P246;
       MLAX!P246;
       SOFT!P246;
       BASE!P246;
       ESPORTS!P246
     }),
     (FLATTEN({
       WSO!P246;
       MSO!P246;
       FH!P246;
       MGOLF!P246;
       Footb"&amp;"all!P246;
       WVB!P246;
       XC!P246;
       SWIMMING!P246;
       WTEN!P246;
       TF!P246;
       WGOLF!P246;
       WBB!P246;
       MBB!P246;
       WLAX!P246;
       MLAX!P246;
       SOFT!P246;
       BASE!P246;
       ESPORTS!P246
     }) &lt;&gt; "&amp;""""") *
     (FLATTEN({
       WSO!P246;
       MSO!P246;
       FH!P246;
       MGOLF!P246;
       Football!P246;
       WVB!P246;
       XC!P246;
       SWIMMING!P246;
       WTEN!P246;
       TF!P246;
       WGOLF!P246;
       WBB!P246;
       MBB!P246"&amp;";
       WLAX!P246;
       MLAX!P246;
       SOFT!P246;
       BASE!P246;
       ESPORTS!P246
     }) &lt;&gt; ""Status"")
   )
 ),
 """"
)
"),"")</f>
        <v/>
      </c>
    </row>
    <row r="247" ht="22.5" customHeight="1">
      <c r="A247" s="6">
        <v>246.0</v>
      </c>
      <c r="B247" s="11"/>
      <c r="C247" s="7">
        <v>46480.0</v>
      </c>
      <c r="D247" s="8" t="str">
        <f t="shared" si="1"/>
        <v>Saturday</v>
      </c>
      <c r="E247" s="9" t="str">
        <f>TEXTJOIN(
  CHAR(10) &amp; CHAR(10),
  TRUE,
  IFERROR(WSO!E247, ""),
  IFERROR(MSO!E247, ""),
  IFERROR(FH!E247, ""),
  IFERROR(MGOLF!E247, ""),
  IFERROR(Football!E247, ""),
  IFERROR(WVB!E247, ""),
  IFERROR(XC!E247, ""),
  IFERROR(SWIMMING!E247, ""),
  IFERROR(WTEN!E247, ""),
  IFERROR(TF!E247, ""),
  IFERROR(WGOLF!E247, ""),
  IFERROR(WBB!E247, ""),
  IFERROR(MBB!E247, ""),
  IFERROR(WLAX!E247, ""),
  IFERROR(MLAX!E247, ""),
  IFERROR(SOFT!E247, ""),
  IFERROR(BASE!E247, ""),
  IFERROR(ESPORTS!E247, "")
)
</f>
        <v>MLAX</v>
      </c>
      <c r="F247" s="10" t="str">
        <f>IFERROR(__xludf.DUMMYFUNCTION("TEXTJOIN(
  CHAR(10) &amp; CHAR(10),
  TRUE,
  IFERROR(TEXT(FILTER(WSO!F247, LEN(WSO!F247)), ""h:mm AM/PM""), """"),
  IFERROR(TEXT(FILTER(MSO!F247, LEN(MSO!F247)), ""h:mm AM/PM""), """"),
  IFERROR(TEXT(FILTER(FH!F247, LEN(FH!F247)), ""h:mm AM/PM""), """"),
"&amp;"  IFERROR(TEXT(FILTER(MGOLF!F247, LEN(MGOLF!F247)), ""h:mm AM/PM""), """"),
  IFERROR(TEXT(FILTER(Football!F247, LEN(Football!F247)), ""h:mm AM/PM""), """"),
  IFERROR(TEXT(FILTER(WVB!F247, LEN(WVB!F247)), ""h:mm AM/PM""), """"),
  IFERROR(TEXT(FILTER(XC!"&amp;"F247, LEN(XC!F247)), ""h:mm AM/PM""), """"),
  IFERROR(TEXT(FILTER(SWIMMING!F247, LEN(SWIMMING!F247)), ""h:mm AM/PM""), """"),
  IFERROR(TEXT(FILTER(WTEN!F247, LEN(WTEN!F247)), ""h:mm AM/PM""), """"),
  IFERROR(TEXT(FILTER(TF!F247, LEN(TF!F247)), ""h:mm A"&amp;"M/PM""), """"),
  IFERROR(TEXT(FILTER(WGOLF!F247, LEN(WGOLF!F247)), ""h:mm AM/PM""), """"),
  IFERROR(TEXT(FILTER(WBB!F247, LEN(WBB!F247)), ""h:mm AM/PM""), """"),
  IFERROR(TEXT(FILTER(MBB!F247, LEN(MBB!F247)), ""h:mm AM/PM""), """"),
  IFERROR(TEXT(FILT"&amp;"ER(WLAX!F247, LEN(WLAX!F247)), ""h:mm AM/PM""), """"),
  IFERROR(TEXT(FILTER(MLAX!F247, LEN(MLAX!F247)), ""h:mm AM/PM""), """"),
  IFERROR(TEXT(FILTER(SOFT!F247, LEN(SOFT!F247)), ""h:mm AM/PM""), """"),
  IFERROR(TEXT(FILTER(BASE!F247, LEN(BASE!F247)), """&amp;"h:mm AM/PM""), """"),
  IFERROR(TEXT(FILTER(ESPORTS!F247, LEN(ESPORTS!F247)), ""h:mm AM/PM""), """")
)
"),"TBD")</f>
        <v>TBD</v>
      </c>
      <c r="G247" s="11" t="str">
        <f>IFERROR(__xludf.DUMMYFUNCTION("TEXTJOIN(
  CHAR(10) &amp; CHAR(10),
  TRUE,
  IFERROR(FILTER(WSO!G247, LEN(WSO!G247)), """"),
  IFERROR(FILTER(MSO!G247, LEN(MSO!G247)), """"),
  IFERROR(FILTER(FH!G247, LEN(FH!G247)), """"),
  IFERROR(FILTER(MGOLF!G247, LEN(MGOLF!G247)), """"),
  IFERROR(FI"&amp;"LTER(Football!G247, LEN(Football!G247)), """"),
  IFERROR(FILTER(WVB!G247, LEN(WVB!G247)), """"),
  IFERROR(FILTER(XC!G247, LEN(XC!G247)), """"),
  IFERROR(FILTER(SWIMMING!G247, LEN(SWIMMING!G247)), """"),
  IFERROR(FILTER(WTEN!G247, LEN(WTEN!G247)), """""&amp;"),
  IFERROR(FILTER(TF!G247, LEN(TF!G247)), """"),
  IFERROR(FILTER(WGOLF!G247:G1000, LEN(WGOLF!G247)), """"),
  IFERROR(FILTER(WBB!G247, LEN(WBB!G247)), """"),
  IFERROR(FILTER(MBB!G247, LEN(MBB!G247)), """"),
  IFERROR(FILTER(WLAX!G247, LEN(WLAX!G247)),"&amp;" """"),
  IFERROR(FILTER(MLAX!G247, LEN(MLAX!G247)), """"),
  IFERROR(FILTER(SOFT!G247, LEN(SOFT!G247)), """"),
  IFERROR(FILTER(BASE!G247, LEN(BASE!G247)), """"),
  IFERROR(FILTER(ESPORTS!G247, LEN(ESPORTS!G247)), """")
)
"),"Mt St Mary's")</f>
        <v>Mt St Mary's</v>
      </c>
      <c r="H247" s="11" t="str">
        <f>IFERROR(__xludf.DUMMYFUNCTION("TEXTJOIN(
  CHAR(10) &amp; CHAR(10),
  TRUE,
  IFERROR(FILTER(WSO!H247, LEN(WSO!H247)), """"),
  IFERROR(FILTER(MSO!H247, LEN(MSO!H247)), """"),
  IFERROR(FILTER(FH!H247, LEN(FH!H247)), """"),
  IFERROR(FILTER(MGOLF!H247, LEN(MGOLF!H247)), """"),
  IFERROR(FI"&amp;"LTER(Football!H247, LEN(Football!H247)), """"),
  IFERROR(FILTER(WVB!H247, LEN(WVB!H247)), """"),
  IFERROR(FILTER(XC!H247, LEN(XC!H247)), """"),
  IFERROR(FILTER(SWIMMING!H247, LEN(SWIMMING!H247)), """"),
  IFERROR(FILTER(WTEN!H247, LEN(WTEN!H247)), """""&amp;"),
  IFERROR(FILTER(TF!H247, LEN(TF!H247)), """"),
  IFERROR(FILTER(WGOLF!H247, LEN(WGOLF!H247)), """"),
  IFERROR(FILTER(WBB!H247, LEN(WBB!H247)), """"),
  IFERROR(FILTER(MBB!H247, LEN(MBB!H247)), """"),
  IFERROR(FILTER(WLAX!H247, LEN(WLAX!H247)), """")"&amp;",
  IFERROR(FILTER(MLAX!H247, LEN(MLAX!H247)), """"),
  IFERROR(FILTER(SOFT!H247, LEN(SOFT!H247)), """"),
  IFERROR(FILTER(BASE!H247, LEN(BASE!H247)), """"),
  IFERROR(FILTER(ESPORTS!H247, LEN(ESPORTS!H247)), """")
)
"),"Away")</f>
        <v>Away</v>
      </c>
      <c r="I247" s="11" t="str">
        <f>IFERROR(__xludf.DUMMYFUNCTION("TEXTJOIN(
  CHAR(10) &amp; CHAR(10),
  TRUE,
  IFERROR(ARRAYFORMULA(TEXT(FILTER(WSO!F247, LEN(WSO!F247)), ""h:mm AM/PM"")), """"),
  IFERROR(ARRAYFORMULA(TEXT(FILTER(MSO!F247, LEN(MSO!F247)), ""h:mm AM/PM"")), """"),
  IFERROR(ARRAYFORMULA(TEXT(FILTER(FH!F247"&amp;", LEN(FH!F247)), ""h:mm AM/PM"")), """"),
  IFERROR(ARRAYFORMULA(TEXT(FILTER(MGOLF!F247, LEN(MGOLF!F247)), ""h:mm AM/PM"")), """"),
  IFERROR(ARRAYFORMULA(TEXT(FILTER(Football!F247, LEN(Football!F247)), ""h:mm AM/PM"")), """"),
  IFERROR(ARRAYFORMULA(TEXT"&amp;"(FILTER(WVB!F247, LEN(WVB!F247)), ""h:mm AM/PM"")), """"),
  IFERROR(ARRAYFORMULA(TEXT(FILTER(XC!F247, LEN(XC!F247)), ""h:mm AM/PM"")), """"),
  IFERROR(ARRAYFORMULA(TEXT(FILTER(SWIMMING!F247, LEN(SWIMMING!F247)), ""h:mm AM/PM"")), """"),
  IFERROR(ARRAYF"&amp;"ORMULA(TEXT(FILTER(WTEN!F247, LEN(WTEN!F247)), ""h:mm AM/PM"")), """"),
  IFERROR(ARRAYFORMULA(TEXT(FILTER(TF!F247, LEN(TF!F247)), ""h:mm AM/PM"")), """"),
  IFERROR(ARRAYFORMULA(TEXT(FILTER(WGOLF!F247, LEN(WGOLF!F247)), ""h:mm AM/PM"")), """"),
  IFERROR"&amp;"(ARRAYFORMULA(TEXT(FILTER(WBB!F247, LEN(WBB!F247)), ""h:mm AM/PM"")), """"),
  IFERROR(ARRAYFORMULA(TEXT(FILTER(MBB!F247, LEN(MBB!F247)), ""h:mm AM/PM"")), """"),
  IFERROR(ARRAYFORMULA(TEXT(FILTER(WLAX!F247, LEN(WLAX!F247)), ""h:mm AM/PM"")), """"),
  IF"&amp;"ERROR(ARRAYFORMULA(TEXT(FILTER(MLAX!F247, LEN(MLAX!F247)), ""h:mm AM/PM"")), """"),
  IFERROR(ARRAYFORMULA(TEXT(FILTER(SOFT!F247, LEN(SOFT!F247)), ""h:mm AM/PM"")), """"),
  IFERROR(ARRAYFORMULA(TEXT(FILTER(BASE!F247, LEN(BASE!F247)), ""h:mm AM/PM"")), """&amp;"""),
  IFERROR(ARRAYFORMULA(TEXT(FILTER(ESPORTS!F247, LEN(ESPORTS!F247)), ""h:mm AM/PM"")), """")
)
"),"TBD")</f>
        <v>TBD</v>
      </c>
      <c r="J247" s="12" t="str">
        <f>IFERROR(__xludf.DUMMYFUNCTION("IFERROR(
 TEXTJOIN(
   CHAR(10) &amp; CHAR(10),
   TRUE,
   FILTER(
     FLATTEN({
       WSO!P247;
       MSO!P247;
       FH!P247;
       MGOLF!P247;
       Football!P247;
       WVB!P247;
       XC!P247;
       SWIMMING!P247;
       WTEN!P247;
       TF!P2"&amp;"47;
       WGOLF!P247;
       WBB!P247;
       MBB!P247;
       WLAX!P247;
       MLAX!P247;
       SOFT!P247;
       BASE!P247;
       ESPORTS!P247
     }),
     (FLATTEN({
       WSO!P247;
       MSO!P247;
       FH!P247;
       MGOLF!P247;
       Footb"&amp;"all!P247;
       WVB!P247;
       XC!P247;
       SWIMMING!P247;
       WTEN!P247;
       TF!P247;
       WGOLF!P247;
       WBB!P247;
       MBB!P247;
       WLAX!P247;
       MLAX!P247;
       SOFT!P247;
       BASE!P247;
       ESPORTS!P247
     }) &lt;&gt; "&amp;""""") *
     (FLATTEN({
       WSO!P247;
       MSO!P247;
       FH!P247;
       MGOLF!P247;
       Football!P247;
       WVB!P247;
       XC!P247;
       SWIMMING!P247;
       WTEN!P247;
       TF!P247;
       WGOLF!P247;
       WBB!P247;
       MBB!P247"&amp;";
       WLAX!P247;
       MLAX!P247;
       SOFT!P247;
       BASE!P247;
       ESPORTS!P247
     }) &lt;&gt; ""Status"")
   )
 ),
 """"
)
"),"⌛️ Pending")</f>
        <v>⌛️ Pending</v>
      </c>
    </row>
    <row r="248" ht="22.5" customHeight="1">
      <c r="A248" s="6">
        <v>247.0</v>
      </c>
      <c r="B248" s="11"/>
      <c r="C248" s="7">
        <v>46481.0</v>
      </c>
      <c r="D248" s="8" t="str">
        <f t="shared" si="1"/>
        <v>Sunday</v>
      </c>
      <c r="E248" s="9" t="str">
        <f>TEXTJOIN(
  CHAR(10) &amp; CHAR(10),
  TRUE,
  IFERROR(WSO!E248, ""),
  IFERROR(MSO!E248, ""),
  IFERROR(FH!E248, ""),
  IFERROR(MGOLF!E248, ""),
  IFERROR(Football!E248, ""),
  IFERROR(WVB!E248, ""),
  IFERROR(XC!E248, ""),
  IFERROR(SWIMMING!E248, ""),
  IFERROR(WTEN!E248, ""),
  IFERROR(TF!E248, ""),
  IFERROR(WGOLF!E248, ""),
  IFERROR(WBB!E248, ""),
  IFERROR(MBB!E248, ""),
  IFERROR(WLAX!E248, ""),
  IFERROR(MLAX!E248, ""),
  IFERROR(SOFT!E248, ""),
  IFERROR(BASE!E248, ""),
  IFERROR(ESPORTS!E248, "")
)
</f>
        <v>MLAX</v>
      </c>
      <c r="F248" s="10" t="str">
        <f>IFERROR(__xludf.DUMMYFUNCTION("TEXTJOIN(
  CHAR(10) &amp; CHAR(10),
  TRUE,
  IFERROR(TEXT(FILTER(WSO!F248, LEN(WSO!F248)), ""h:mm AM/PM""), """"),
  IFERROR(TEXT(FILTER(MSO!F248, LEN(MSO!F248)), ""h:mm AM/PM""), """"),
  IFERROR(TEXT(FILTER(FH!F248, LEN(FH!F248)), ""h:mm AM/PM""), """"),
"&amp;"  IFERROR(TEXT(FILTER(MGOLF!F248, LEN(MGOLF!F248)), ""h:mm AM/PM""), """"),
  IFERROR(TEXT(FILTER(Football!F248, LEN(Football!F248)), ""h:mm AM/PM""), """"),
  IFERROR(TEXT(FILTER(WVB!F248, LEN(WVB!F248)), ""h:mm AM/PM""), """"),
  IFERROR(TEXT(FILTER(XC!"&amp;"F248, LEN(XC!F248)), ""h:mm AM/PM""), """"),
  IFERROR(TEXT(FILTER(SWIMMING!F248, LEN(SWIMMING!F248)), ""h:mm AM/PM""), """"),
  IFERROR(TEXT(FILTER(WTEN!F248, LEN(WTEN!F248)), ""h:mm AM/PM""), """"),
  IFERROR(TEXT(FILTER(TF!F248, LEN(TF!F248)), ""h:mm A"&amp;"M/PM""), """"),
  IFERROR(TEXT(FILTER(WGOLF!F248, LEN(WGOLF!F248)), ""h:mm AM/PM""), """"),
  IFERROR(TEXT(FILTER(WBB!F248, LEN(WBB!F248)), ""h:mm AM/PM""), """"),
  IFERROR(TEXT(FILTER(MBB!F248, LEN(MBB!F248)), ""h:mm AM/PM""), """"),
  IFERROR(TEXT(FILT"&amp;"ER(WLAX!F248, LEN(WLAX!F248)), ""h:mm AM/PM""), """"),
  IFERROR(TEXT(FILTER(MLAX!F248, LEN(MLAX!F248)), ""h:mm AM/PM""), """"),
  IFERROR(TEXT(FILTER(SOFT!F248, LEN(SOFT!F248)), ""h:mm AM/PM""), """"),
  IFERROR(TEXT(FILTER(BASE!F248, LEN(BASE!F248)), """&amp;"h:mm AM/PM""), """"),
  IFERROR(TEXT(FILTER(ESPORTS!F248, LEN(ESPORTS!F248)), ""h:mm AM/PM""), """")
)
"),"TBD")</f>
        <v>TBD</v>
      </c>
      <c r="G248" s="11" t="str">
        <f>IFERROR(__xludf.DUMMYFUNCTION("TEXTJOIN(
  CHAR(10) &amp; CHAR(10),
  TRUE,
  IFERROR(FILTER(WSO!G248, LEN(WSO!G248)), """"),
  IFERROR(FILTER(MSO!G248, LEN(MSO!G248)), """"),
  IFERROR(FILTER(FH!G248, LEN(FH!G248)), """"),
  IFERROR(FILTER(MGOLF!G248, LEN(MGOLF!G248)), """"),
  IFERROR(FI"&amp;"LTER(Football!G248, LEN(Football!G248)), """"),
  IFERROR(FILTER(WVB!G248, LEN(WVB!G248)), """"),
  IFERROR(FILTER(XC!G248, LEN(XC!G248)), """"),
  IFERROR(FILTER(SWIMMING!G248, LEN(SWIMMING!G248)), """"),
  IFERROR(FILTER(WTEN!G248, LEN(WTEN!G248)), """""&amp;"),
  IFERROR(FILTER(TF!G248, LEN(TF!G248)), """"),
  IFERROR(FILTER(WGOLF!G248:G1000, LEN(WGOLF!G248)), """"),
  IFERROR(FILTER(WBB!G248, LEN(WBB!G248)), """"),
  IFERROR(FILTER(MBB!G248, LEN(MBB!G248)), """"),
  IFERROR(FILTER(WLAX!G248, LEN(WLAX!G248)),"&amp;" """"),
  IFERROR(FILTER(MLAX!G248, LEN(MLAX!G248)), """"),
  IFERROR(FILTER(SOFT!G248, LEN(SOFT!G248)), """"),
  IFERROR(FILTER(BASE!G248, LEN(BASE!G248)), """"),
  IFERROR(FILTER(ESPORTS!G248, LEN(ESPORTS!G248)), """")
)
"),"Purchase")</f>
        <v>Purchase</v>
      </c>
      <c r="H248" s="11" t="str">
        <f>IFERROR(__xludf.DUMMYFUNCTION("TEXTJOIN(
  CHAR(10) &amp; CHAR(10),
  TRUE,
  IFERROR(FILTER(WSO!H248, LEN(WSO!H248)), """"),
  IFERROR(FILTER(MSO!H248, LEN(MSO!H248)), """"),
  IFERROR(FILTER(FH!H248, LEN(FH!H248)), """"),
  IFERROR(FILTER(MGOLF!H248, LEN(MGOLF!H248)), """"),
  IFERROR(FI"&amp;"LTER(Football!H248, LEN(Football!H248)), """"),
  IFERROR(FILTER(WVB!H248, LEN(WVB!H248)), """"),
  IFERROR(FILTER(XC!H248, LEN(XC!H248)), """"),
  IFERROR(FILTER(SWIMMING!H248, LEN(SWIMMING!H248)), """"),
  IFERROR(FILTER(WTEN!H248, LEN(WTEN!H248)), """""&amp;"),
  IFERROR(FILTER(TF!H248, LEN(TF!H248)), """"),
  IFERROR(FILTER(WGOLF!H248, LEN(WGOLF!H248)), """"),
  IFERROR(FILTER(WBB!H248, LEN(WBB!H248)), """"),
  IFERROR(FILTER(MBB!H248, LEN(MBB!H248)), """"),
  IFERROR(FILTER(WLAX!H248, LEN(WLAX!H248)), """")"&amp;",
  IFERROR(FILTER(MLAX!H248, LEN(MLAX!H248)), """"),
  IFERROR(FILTER(SOFT!H248, LEN(SOFT!H248)), """"),
  IFERROR(FILTER(BASE!H248, LEN(BASE!H248)), """"),
  IFERROR(FILTER(ESPORTS!H248, LEN(ESPORTS!H248)), """")
)
"),"Away")</f>
        <v>Away</v>
      </c>
      <c r="I248" s="11" t="str">
        <f>IFERROR(__xludf.DUMMYFUNCTION("TEXTJOIN(
  CHAR(10) &amp; CHAR(10),
  TRUE,
  IFERROR(ARRAYFORMULA(TEXT(FILTER(WSO!F248, LEN(WSO!F248)), ""h:mm AM/PM"")), """"),
  IFERROR(ARRAYFORMULA(TEXT(FILTER(MSO!F248, LEN(MSO!F248)), ""h:mm AM/PM"")), """"),
  IFERROR(ARRAYFORMULA(TEXT(FILTER(FH!F248"&amp;", LEN(FH!F248)), ""h:mm AM/PM"")), """"),
  IFERROR(ARRAYFORMULA(TEXT(FILTER(MGOLF!F248, LEN(MGOLF!F248)), ""h:mm AM/PM"")), """"),
  IFERROR(ARRAYFORMULA(TEXT(FILTER(Football!F248, LEN(Football!F248)), ""h:mm AM/PM"")), """"),
  IFERROR(ARRAYFORMULA(TEXT"&amp;"(FILTER(WVB!F248, LEN(WVB!F248)), ""h:mm AM/PM"")), """"),
  IFERROR(ARRAYFORMULA(TEXT(FILTER(XC!F248, LEN(XC!F248)), ""h:mm AM/PM"")), """"),
  IFERROR(ARRAYFORMULA(TEXT(FILTER(SWIMMING!F248, LEN(SWIMMING!F248)), ""h:mm AM/PM"")), """"),
  IFERROR(ARRAYF"&amp;"ORMULA(TEXT(FILTER(WTEN!F248, LEN(WTEN!F248)), ""h:mm AM/PM"")), """"),
  IFERROR(ARRAYFORMULA(TEXT(FILTER(TF!F248, LEN(TF!F248)), ""h:mm AM/PM"")), """"),
  IFERROR(ARRAYFORMULA(TEXT(FILTER(WGOLF!F248, LEN(WGOLF!F248)), ""h:mm AM/PM"")), """"),
  IFERROR"&amp;"(ARRAYFORMULA(TEXT(FILTER(WBB!F248, LEN(WBB!F248)), ""h:mm AM/PM"")), """"),
  IFERROR(ARRAYFORMULA(TEXT(FILTER(MBB!F248, LEN(MBB!F248)), ""h:mm AM/PM"")), """"),
  IFERROR(ARRAYFORMULA(TEXT(FILTER(WLAX!F248, LEN(WLAX!F248)), ""h:mm AM/PM"")), """"),
  IF"&amp;"ERROR(ARRAYFORMULA(TEXT(FILTER(MLAX!F248, LEN(MLAX!F248)), ""h:mm AM/PM"")), """"),
  IFERROR(ARRAYFORMULA(TEXT(FILTER(SOFT!F248, LEN(SOFT!F248)), ""h:mm AM/PM"")), """"),
  IFERROR(ARRAYFORMULA(TEXT(FILTER(BASE!F248, LEN(BASE!F248)), ""h:mm AM/PM"")), """&amp;"""),
  IFERROR(ARRAYFORMULA(TEXT(FILTER(ESPORTS!F248, LEN(ESPORTS!F248)), ""h:mm AM/PM"")), """")
)
"),"TBD")</f>
        <v>TBD</v>
      </c>
      <c r="J248" s="12" t="str">
        <f>IFERROR(__xludf.DUMMYFUNCTION("IFERROR(
 TEXTJOIN(
   CHAR(10) &amp; CHAR(10),
   TRUE,
   FILTER(
     FLATTEN({
       WSO!P248;
       MSO!P248;
       FH!P248;
       MGOLF!P248;
       Football!P248;
       WVB!P248;
       XC!P248;
       SWIMMING!P248;
       WTEN!P248;
       TF!P2"&amp;"48;
       WGOLF!P248;
       WBB!P248;
       MBB!P248;
       WLAX!P248;
       MLAX!P248;
       SOFT!P248;
       BASE!P248;
       ESPORTS!P248
     }),
     (FLATTEN({
       WSO!P248;
       MSO!P248;
       FH!P248;
       MGOLF!P248;
       Footb"&amp;"all!P248;
       WVB!P248;
       XC!P248;
       SWIMMING!P248;
       WTEN!P248;
       TF!P248;
       WGOLF!P248;
       WBB!P248;
       MBB!P248;
       WLAX!P248;
       MLAX!P248;
       SOFT!P248;
       BASE!P248;
       ESPORTS!P248
     }) &lt;&gt; "&amp;""""") *
     (FLATTEN({
       WSO!P248;
       MSO!P248;
       FH!P248;
       MGOLF!P248;
       Football!P248;
       WVB!P248;
       XC!P248;
       SWIMMING!P248;
       WTEN!P248;
       TF!P248;
       WGOLF!P248;
       WBB!P248;
       MBB!P248"&amp;";
       WLAX!P248;
       MLAX!P248;
       SOFT!P248;
       BASE!P248;
       ESPORTS!P248
     }) &lt;&gt; ""Status"")
   )
 ),
 """"
)
"),"⌛️ Pending")</f>
        <v>⌛️ Pending</v>
      </c>
    </row>
    <row r="249" ht="22.5" customHeight="1">
      <c r="A249" s="6">
        <v>248.0</v>
      </c>
      <c r="B249" s="11"/>
      <c r="C249" s="7">
        <v>46482.0</v>
      </c>
      <c r="D249" s="8" t="str">
        <f t="shared" si="1"/>
        <v>Monday</v>
      </c>
      <c r="E249" s="9" t="str">
        <f>TEXTJOIN(
  CHAR(10) &amp; CHAR(10),
  TRUE,
  IFERROR(WSO!E249, ""),
  IFERROR(MSO!E249, ""),
  IFERROR(FH!E249, ""),
  IFERROR(MGOLF!E249, ""),
  IFERROR(Football!E249, ""),
  IFERROR(WVB!E249, ""),
  IFERROR(XC!E249, ""),
  IFERROR(SWIMMING!E249, ""),
  IFERROR(WTEN!E249, ""),
  IFERROR(TF!E249, ""),
  IFERROR(WGOLF!E249, ""),
  IFERROR(WBB!E249, ""),
  IFERROR(MBB!E249, ""),
  IFERROR(WLAX!E249, ""),
  IFERROR(MLAX!E249, ""),
  IFERROR(SOFT!E249, ""),
  IFERROR(BASE!E249, ""),
  IFERROR(ESPORTS!E249, "")
)
</f>
        <v/>
      </c>
      <c r="F249" s="10" t="str">
        <f>IFERROR(__xludf.DUMMYFUNCTION("TEXTJOIN(
  CHAR(10) &amp; CHAR(10),
  TRUE,
  IFERROR(TEXT(FILTER(WSO!F249, LEN(WSO!F249)), ""h:mm AM/PM""), """"),
  IFERROR(TEXT(FILTER(MSO!F249, LEN(MSO!F249)), ""h:mm AM/PM""), """"),
  IFERROR(TEXT(FILTER(FH!F249, LEN(FH!F249)), ""h:mm AM/PM""), """"),
"&amp;"  IFERROR(TEXT(FILTER(MGOLF!F249, LEN(MGOLF!F249)), ""h:mm AM/PM""), """"),
  IFERROR(TEXT(FILTER(Football!F249, LEN(Football!F249)), ""h:mm AM/PM""), """"),
  IFERROR(TEXT(FILTER(WVB!F249, LEN(WVB!F249)), ""h:mm AM/PM""), """"),
  IFERROR(TEXT(FILTER(XC!"&amp;"F249, LEN(XC!F249)), ""h:mm AM/PM""), """"),
  IFERROR(TEXT(FILTER(SWIMMING!F249, LEN(SWIMMING!F249)), ""h:mm AM/PM""), """"),
  IFERROR(TEXT(FILTER(WTEN!F249, LEN(WTEN!F249)), ""h:mm AM/PM""), """"),
  IFERROR(TEXT(FILTER(TF!F249, LEN(TF!F249)), ""h:mm A"&amp;"M/PM""), """"),
  IFERROR(TEXT(FILTER(WGOLF!F249, LEN(WGOLF!F249)), ""h:mm AM/PM""), """"),
  IFERROR(TEXT(FILTER(WBB!F249, LEN(WBB!F249)), ""h:mm AM/PM""), """"),
  IFERROR(TEXT(FILTER(MBB!F249, LEN(MBB!F249)), ""h:mm AM/PM""), """"),
  IFERROR(TEXT(FILT"&amp;"ER(WLAX!F249, LEN(WLAX!F249)), ""h:mm AM/PM""), """"),
  IFERROR(TEXT(FILTER(MLAX!F249, LEN(MLAX!F249)), ""h:mm AM/PM""), """"),
  IFERROR(TEXT(FILTER(SOFT!F249, LEN(SOFT!F249)), ""h:mm AM/PM""), """"),
  IFERROR(TEXT(FILTER(BASE!F249, LEN(BASE!F249)), """&amp;"h:mm AM/PM""), """"),
  IFERROR(TEXT(FILTER(ESPORTS!F249, LEN(ESPORTS!F249)), ""h:mm AM/PM""), """")
)
"),"")</f>
        <v/>
      </c>
      <c r="G249" s="11" t="str">
        <f>IFERROR(__xludf.DUMMYFUNCTION("TEXTJOIN(
  CHAR(10) &amp; CHAR(10),
  TRUE,
  IFERROR(FILTER(WSO!G249, LEN(WSO!G249)), """"),
  IFERROR(FILTER(MSO!G249, LEN(MSO!G249)), """"),
  IFERROR(FILTER(FH!G249, LEN(FH!G249)), """"),
  IFERROR(FILTER(MGOLF!G249, LEN(MGOLF!G249)), """"),
  IFERROR(FI"&amp;"LTER(Football!G249, LEN(Football!G249)), """"),
  IFERROR(FILTER(WVB!G249, LEN(WVB!G249)), """"),
  IFERROR(FILTER(XC!G249, LEN(XC!G249)), """"),
  IFERROR(FILTER(SWIMMING!G249, LEN(SWIMMING!G249)), """"),
  IFERROR(FILTER(WTEN!G249, LEN(WTEN!G249)), """""&amp;"),
  IFERROR(FILTER(TF!G249, LEN(TF!G249)), """"),
  IFERROR(FILTER(WGOLF!G249:G1000, LEN(WGOLF!G249)), """"),
  IFERROR(FILTER(WBB!G249, LEN(WBB!G249)), """"),
  IFERROR(FILTER(MBB!G249, LEN(MBB!G249)), """"),
  IFERROR(FILTER(WLAX!G249, LEN(WLAX!G249)),"&amp;" """"),
  IFERROR(FILTER(MLAX!G249, LEN(MLAX!G249)), """"),
  IFERROR(FILTER(SOFT!G249, LEN(SOFT!G249)), """"),
  IFERROR(FILTER(BASE!G249, LEN(BASE!G249)), """"),
  IFERROR(FILTER(ESPORTS!G249, LEN(ESPORTS!G249)), """")
)
"),"")</f>
        <v/>
      </c>
      <c r="H249" s="11" t="str">
        <f>IFERROR(__xludf.DUMMYFUNCTION("TEXTJOIN(
  CHAR(10) &amp; CHAR(10),
  TRUE,
  IFERROR(FILTER(WSO!H249, LEN(WSO!H249)), """"),
  IFERROR(FILTER(MSO!H249, LEN(MSO!H249)), """"),
  IFERROR(FILTER(FH!H249, LEN(FH!H249)), """"),
  IFERROR(FILTER(MGOLF!H249, LEN(MGOLF!H249)), """"),
  IFERROR(FI"&amp;"LTER(Football!H249, LEN(Football!H249)), """"),
  IFERROR(FILTER(WVB!H249, LEN(WVB!H249)), """"),
  IFERROR(FILTER(XC!H249, LEN(XC!H249)), """"),
  IFERROR(FILTER(SWIMMING!H249, LEN(SWIMMING!H249)), """"),
  IFERROR(FILTER(WTEN!H249, LEN(WTEN!H249)), """""&amp;"),
  IFERROR(FILTER(TF!H249, LEN(TF!H249)), """"),
  IFERROR(FILTER(WGOLF!H249, LEN(WGOLF!H249)), """"),
  IFERROR(FILTER(WBB!H249, LEN(WBB!H249)), """"),
  IFERROR(FILTER(MBB!H249, LEN(MBB!H249)), """"),
  IFERROR(FILTER(WLAX!H249, LEN(WLAX!H249)), """")"&amp;",
  IFERROR(FILTER(MLAX!H249, LEN(MLAX!H249)), """"),
  IFERROR(FILTER(SOFT!H249, LEN(SOFT!H249)), """"),
  IFERROR(FILTER(BASE!H249, LEN(BASE!H249)), """"),
  IFERROR(FILTER(ESPORTS!H249, LEN(ESPORTS!H249)), """")
)
"),"")</f>
        <v/>
      </c>
      <c r="I249" s="11" t="str">
        <f>IFERROR(__xludf.DUMMYFUNCTION("TEXTJOIN(
  CHAR(10) &amp; CHAR(10),
  TRUE,
  IFERROR(ARRAYFORMULA(TEXT(FILTER(WSO!F249, LEN(WSO!F249)), ""h:mm AM/PM"")), """"),
  IFERROR(ARRAYFORMULA(TEXT(FILTER(MSO!F249, LEN(MSO!F249)), ""h:mm AM/PM"")), """"),
  IFERROR(ARRAYFORMULA(TEXT(FILTER(FH!F249"&amp;", LEN(FH!F249)), ""h:mm AM/PM"")), """"),
  IFERROR(ARRAYFORMULA(TEXT(FILTER(MGOLF!F249, LEN(MGOLF!F249)), ""h:mm AM/PM"")), """"),
  IFERROR(ARRAYFORMULA(TEXT(FILTER(Football!F249, LEN(Football!F249)), ""h:mm AM/PM"")), """"),
  IFERROR(ARRAYFORMULA(TEXT"&amp;"(FILTER(WVB!F249, LEN(WVB!F249)), ""h:mm AM/PM"")), """"),
  IFERROR(ARRAYFORMULA(TEXT(FILTER(XC!F249, LEN(XC!F249)), ""h:mm AM/PM"")), """"),
  IFERROR(ARRAYFORMULA(TEXT(FILTER(SWIMMING!F249, LEN(SWIMMING!F249)), ""h:mm AM/PM"")), """"),
  IFERROR(ARRAYF"&amp;"ORMULA(TEXT(FILTER(WTEN!F249, LEN(WTEN!F249)), ""h:mm AM/PM"")), """"),
  IFERROR(ARRAYFORMULA(TEXT(FILTER(TF!F249, LEN(TF!F249)), ""h:mm AM/PM"")), """"),
  IFERROR(ARRAYFORMULA(TEXT(FILTER(WGOLF!F249, LEN(WGOLF!F249)), ""h:mm AM/PM"")), """"),
  IFERROR"&amp;"(ARRAYFORMULA(TEXT(FILTER(WBB!F249, LEN(WBB!F249)), ""h:mm AM/PM"")), """"),
  IFERROR(ARRAYFORMULA(TEXT(FILTER(MBB!F249, LEN(MBB!F249)), ""h:mm AM/PM"")), """"),
  IFERROR(ARRAYFORMULA(TEXT(FILTER(WLAX!F249, LEN(WLAX!F249)), ""h:mm AM/PM"")), """"),
  IF"&amp;"ERROR(ARRAYFORMULA(TEXT(FILTER(MLAX!F249, LEN(MLAX!F249)), ""h:mm AM/PM"")), """"),
  IFERROR(ARRAYFORMULA(TEXT(FILTER(SOFT!F249, LEN(SOFT!F249)), ""h:mm AM/PM"")), """"),
  IFERROR(ARRAYFORMULA(TEXT(FILTER(BASE!F249, LEN(BASE!F249)), ""h:mm AM/PM"")), """&amp;"""),
  IFERROR(ARRAYFORMULA(TEXT(FILTER(ESPORTS!F249, LEN(ESPORTS!F249)), ""h:mm AM/PM"")), """")
)
"),"")</f>
        <v/>
      </c>
      <c r="J249" s="12" t="str">
        <f>IFERROR(__xludf.DUMMYFUNCTION("IFERROR(
 TEXTJOIN(
   CHAR(10) &amp; CHAR(10),
   TRUE,
   FILTER(
     FLATTEN({
       WSO!P249;
       MSO!P249;
       FH!P249;
       MGOLF!P249;
       Football!P249;
       WVB!P249;
       XC!P249;
       SWIMMING!P249;
       WTEN!P249;
       TF!P2"&amp;"49;
       WGOLF!P249;
       WBB!P249;
       MBB!P249;
       WLAX!P249;
       MLAX!P249;
       SOFT!P249;
       BASE!P249;
       ESPORTS!P249
     }),
     (FLATTEN({
       WSO!P249;
       MSO!P249;
       FH!P249;
       MGOLF!P249;
       Footb"&amp;"all!P249;
       WVB!P249;
       XC!P249;
       SWIMMING!P249;
       WTEN!P249;
       TF!P249;
       WGOLF!P249;
       WBB!P249;
       MBB!P249;
       WLAX!P249;
       MLAX!P249;
       SOFT!P249;
       BASE!P249;
       ESPORTS!P249
     }) &lt;&gt; "&amp;""""") *
     (FLATTEN({
       WSO!P249;
       MSO!P249;
       FH!P249;
       MGOLF!P249;
       Football!P249;
       WVB!P249;
       XC!P249;
       SWIMMING!P249;
       WTEN!P249;
       TF!P249;
       WGOLF!P249;
       WBB!P249;
       MBB!P249"&amp;";
       WLAX!P249;
       MLAX!P249;
       SOFT!P249;
       BASE!P249;
       ESPORTS!P249
     }) &lt;&gt; ""Status"")
   )
 ),
 """"
)
"),"")</f>
        <v/>
      </c>
    </row>
    <row r="250" ht="22.5" customHeight="1">
      <c r="A250" s="6">
        <v>249.0</v>
      </c>
      <c r="B250" s="11"/>
      <c r="C250" s="7">
        <v>46483.0</v>
      </c>
      <c r="D250" s="8" t="str">
        <f t="shared" si="1"/>
        <v>Tuesday</v>
      </c>
      <c r="E250" s="9" t="str">
        <f>TEXTJOIN(
  CHAR(10) &amp; CHAR(10),
  TRUE,
  IFERROR(WSO!E250, ""),
  IFERROR(MSO!E250, ""),
  IFERROR(FH!E250, ""),
  IFERROR(MGOLF!E250, ""),
  IFERROR(Football!E250, ""),
  IFERROR(WVB!E250, ""),
  IFERROR(XC!E250, ""),
  IFERROR(SWIMMING!E250, ""),
  IFERROR(WTEN!E250, ""),
  IFERROR(TF!E250, ""),
  IFERROR(WGOLF!E250, ""),
  IFERROR(WBB!E250, ""),
  IFERROR(MBB!E250, ""),
  IFERROR(WLAX!E250, ""),
  IFERROR(MLAX!E250, ""),
  IFERROR(SOFT!E250, ""),
  IFERROR(BASE!E250, ""),
  IFERROR(ESPORTS!E250, "")
)
</f>
        <v/>
      </c>
      <c r="F250" s="10" t="str">
        <f>IFERROR(__xludf.DUMMYFUNCTION("TEXTJOIN(
  CHAR(10) &amp; CHAR(10),
  TRUE,
  IFERROR(TEXT(FILTER(WSO!F250, LEN(WSO!F250)), ""h:mm AM/PM""), """"),
  IFERROR(TEXT(FILTER(MSO!F250, LEN(MSO!F250)), ""h:mm AM/PM""), """"),
  IFERROR(TEXT(FILTER(FH!F250, LEN(FH!F250)), ""h:mm AM/PM""), """"),
"&amp;"  IFERROR(TEXT(FILTER(MGOLF!F250, LEN(MGOLF!F250)), ""h:mm AM/PM""), """"),
  IFERROR(TEXT(FILTER(Football!F250, LEN(Football!F250)), ""h:mm AM/PM""), """"),
  IFERROR(TEXT(FILTER(WVB!F250, LEN(WVB!F250)), ""h:mm AM/PM""), """"),
  IFERROR(TEXT(FILTER(XC!"&amp;"F250, LEN(XC!F250)), ""h:mm AM/PM""), """"),
  IFERROR(TEXT(FILTER(SWIMMING!F250, LEN(SWIMMING!F250)), ""h:mm AM/PM""), """"),
  IFERROR(TEXT(FILTER(WTEN!F250, LEN(WTEN!F250)), ""h:mm AM/PM""), """"),
  IFERROR(TEXT(FILTER(TF!F250, LEN(TF!F250)), ""h:mm A"&amp;"M/PM""), """"),
  IFERROR(TEXT(FILTER(WGOLF!F250, LEN(WGOLF!F250)), ""h:mm AM/PM""), """"),
  IFERROR(TEXT(FILTER(WBB!F250, LEN(WBB!F250)), ""h:mm AM/PM""), """"),
  IFERROR(TEXT(FILTER(MBB!F250, LEN(MBB!F250)), ""h:mm AM/PM""), """"),
  IFERROR(TEXT(FILT"&amp;"ER(WLAX!F250, LEN(WLAX!F250)), ""h:mm AM/PM""), """"),
  IFERROR(TEXT(FILTER(MLAX!F250, LEN(MLAX!F250)), ""h:mm AM/PM""), """"),
  IFERROR(TEXT(FILTER(SOFT!F250, LEN(SOFT!F250)), ""h:mm AM/PM""), """"),
  IFERROR(TEXT(FILTER(BASE!F250, LEN(BASE!F250)), """&amp;"h:mm AM/PM""), """"),
  IFERROR(TEXT(FILTER(ESPORTS!F250, LEN(ESPORTS!F250)), ""h:mm AM/PM""), """")
)
"),"")</f>
        <v/>
      </c>
      <c r="G250" s="11" t="str">
        <f>IFERROR(__xludf.DUMMYFUNCTION("TEXTJOIN(
  CHAR(10) &amp; CHAR(10),
  TRUE,
  IFERROR(FILTER(WSO!G250, LEN(WSO!G250)), """"),
  IFERROR(FILTER(MSO!G250, LEN(MSO!G250)), """"),
  IFERROR(FILTER(FH!G250, LEN(FH!G250)), """"),
  IFERROR(FILTER(MGOLF!G250, LEN(MGOLF!G250)), """"),
  IFERROR(FI"&amp;"LTER(Football!G250, LEN(Football!G250)), """"),
  IFERROR(FILTER(WVB!G250, LEN(WVB!G250)), """"),
  IFERROR(FILTER(XC!G250, LEN(XC!G250)), """"),
  IFERROR(FILTER(SWIMMING!G250, LEN(SWIMMING!G250)), """"),
  IFERROR(FILTER(WTEN!G250, LEN(WTEN!G250)), """""&amp;"),
  IFERROR(FILTER(TF!G250, LEN(TF!G250)), """"),
  IFERROR(FILTER(WGOLF!G250:G1000, LEN(WGOLF!G250)), """"),
  IFERROR(FILTER(WBB!G250, LEN(WBB!G250)), """"),
  IFERROR(FILTER(MBB!G250, LEN(MBB!G250)), """"),
  IFERROR(FILTER(WLAX!G250, LEN(WLAX!G250)),"&amp;" """"),
  IFERROR(FILTER(MLAX!G250, LEN(MLAX!G250)), """"),
  IFERROR(FILTER(SOFT!G250, LEN(SOFT!G250)), """"),
  IFERROR(FILTER(BASE!G250, LEN(BASE!G250)), """"),
  IFERROR(FILTER(ESPORTS!G250, LEN(ESPORTS!G250)), """")
)
"),"")</f>
        <v/>
      </c>
      <c r="H250" s="11" t="str">
        <f>IFERROR(__xludf.DUMMYFUNCTION("TEXTJOIN(
  CHAR(10) &amp; CHAR(10),
  TRUE,
  IFERROR(FILTER(WSO!H250, LEN(WSO!H250)), """"),
  IFERROR(FILTER(MSO!H250, LEN(MSO!H250)), """"),
  IFERROR(FILTER(FH!H250, LEN(FH!H250)), """"),
  IFERROR(FILTER(MGOLF!H250, LEN(MGOLF!H250)), """"),
  IFERROR(FI"&amp;"LTER(Football!H250, LEN(Football!H250)), """"),
  IFERROR(FILTER(WVB!H250, LEN(WVB!H250)), """"),
  IFERROR(FILTER(XC!H250, LEN(XC!H250)), """"),
  IFERROR(FILTER(SWIMMING!H250, LEN(SWIMMING!H250)), """"),
  IFERROR(FILTER(WTEN!H250, LEN(WTEN!H250)), """""&amp;"),
  IFERROR(FILTER(TF!H250, LEN(TF!H250)), """"),
  IFERROR(FILTER(WGOLF!H250, LEN(WGOLF!H250)), """"),
  IFERROR(FILTER(WBB!H250, LEN(WBB!H250)), """"),
  IFERROR(FILTER(MBB!H250, LEN(MBB!H250)), """"),
  IFERROR(FILTER(WLAX!H250, LEN(WLAX!H250)), """")"&amp;",
  IFERROR(FILTER(MLAX!H250, LEN(MLAX!H250)), """"),
  IFERROR(FILTER(SOFT!H250, LEN(SOFT!H250)), """"),
  IFERROR(FILTER(BASE!H250, LEN(BASE!H250)), """"),
  IFERROR(FILTER(ESPORTS!H250, LEN(ESPORTS!H250)), """")
)
"),"")</f>
        <v/>
      </c>
      <c r="I250" s="11" t="str">
        <f>IFERROR(__xludf.DUMMYFUNCTION("TEXTJOIN(
  CHAR(10) &amp; CHAR(10),
  TRUE,
  IFERROR(ARRAYFORMULA(TEXT(FILTER(WSO!F250, LEN(WSO!F250)), ""h:mm AM/PM"")), """"),
  IFERROR(ARRAYFORMULA(TEXT(FILTER(MSO!F250, LEN(MSO!F250)), ""h:mm AM/PM"")), """"),
  IFERROR(ARRAYFORMULA(TEXT(FILTER(FH!F250"&amp;", LEN(FH!F250)), ""h:mm AM/PM"")), """"),
  IFERROR(ARRAYFORMULA(TEXT(FILTER(MGOLF!F250, LEN(MGOLF!F250)), ""h:mm AM/PM"")), """"),
  IFERROR(ARRAYFORMULA(TEXT(FILTER(Football!F250, LEN(Football!F250)), ""h:mm AM/PM"")), """"),
  IFERROR(ARRAYFORMULA(TEXT"&amp;"(FILTER(WVB!F250, LEN(WVB!F250)), ""h:mm AM/PM"")), """"),
  IFERROR(ARRAYFORMULA(TEXT(FILTER(XC!F250, LEN(XC!F250)), ""h:mm AM/PM"")), """"),
  IFERROR(ARRAYFORMULA(TEXT(FILTER(SWIMMING!F250, LEN(SWIMMING!F250)), ""h:mm AM/PM"")), """"),
  IFERROR(ARRAYF"&amp;"ORMULA(TEXT(FILTER(WTEN!F250, LEN(WTEN!F250)), ""h:mm AM/PM"")), """"),
  IFERROR(ARRAYFORMULA(TEXT(FILTER(TF!F250, LEN(TF!F250)), ""h:mm AM/PM"")), """"),
  IFERROR(ARRAYFORMULA(TEXT(FILTER(WGOLF!F250, LEN(WGOLF!F250)), ""h:mm AM/PM"")), """"),
  IFERROR"&amp;"(ARRAYFORMULA(TEXT(FILTER(WBB!F250, LEN(WBB!F250)), ""h:mm AM/PM"")), """"),
  IFERROR(ARRAYFORMULA(TEXT(FILTER(MBB!F250, LEN(MBB!F250)), ""h:mm AM/PM"")), """"),
  IFERROR(ARRAYFORMULA(TEXT(FILTER(WLAX!F250, LEN(WLAX!F250)), ""h:mm AM/PM"")), """"),
  IF"&amp;"ERROR(ARRAYFORMULA(TEXT(FILTER(MLAX!F250, LEN(MLAX!F250)), ""h:mm AM/PM"")), """"),
  IFERROR(ARRAYFORMULA(TEXT(FILTER(SOFT!F250, LEN(SOFT!F250)), ""h:mm AM/PM"")), """"),
  IFERROR(ARRAYFORMULA(TEXT(FILTER(BASE!F250, LEN(BASE!F250)), ""h:mm AM/PM"")), """&amp;"""),
  IFERROR(ARRAYFORMULA(TEXT(FILTER(ESPORTS!F250, LEN(ESPORTS!F250)), ""h:mm AM/PM"")), """")
)
"),"")</f>
        <v/>
      </c>
      <c r="J250" s="12" t="str">
        <f>IFERROR(__xludf.DUMMYFUNCTION("IFERROR(
 TEXTJOIN(
   CHAR(10) &amp; CHAR(10),
   TRUE,
   FILTER(
     FLATTEN({
       WSO!P250;
       MSO!P250;
       FH!P250;
       MGOLF!P250;
       Football!P250;
       WVB!P250;
       XC!P250;
       SWIMMING!P250;
       WTEN!P250;
       TF!P2"&amp;"50;
       WGOLF!P250;
       WBB!P250;
       MBB!P250;
       WLAX!P250;
       MLAX!P250;
       SOFT!P250;
       BASE!P250;
       ESPORTS!P250
     }),
     (FLATTEN({
       WSO!P250;
       MSO!P250;
       FH!P250;
       MGOLF!P250;
       Footb"&amp;"all!P250;
       WVB!P250;
       XC!P250;
       SWIMMING!P250;
       WTEN!P250;
       TF!P250;
       WGOLF!P250;
       WBB!P250;
       MBB!P250;
       WLAX!P250;
       MLAX!P250;
       SOFT!P250;
       BASE!P250;
       ESPORTS!P250
     }) &lt;&gt; "&amp;""""") *
     (FLATTEN({
       WSO!P250;
       MSO!P250;
       FH!P250;
       MGOLF!P250;
       Football!P250;
       WVB!P250;
       XC!P250;
       SWIMMING!P250;
       WTEN!P250;
       TF!P250;
       WGOLF!P250;
       WBB!P250;
       MBB!P250"&amp;";
       WLAX!P250;
       MLAX!P250;
       SOFT!P250;
       BASE!P250;
       ESPORTS!P250
     }) &lt;&gt; ""Status"")
   )
 ),
 """"
)
"),"")</f>
        <v/>
      </c>
    </row>
    <row r="251" ht="22.5" customHeight="1">
      <c r="A251" s="6">
        <v>250.0</v>
      </c>
      <c r="B251" s="11"/>
      <c r="C251" s="7">
        <v>46484.0</v>
      </c>
      <c r="D251" s="8" t="str">
        <f t="shared" si="1"/>
        <v>Wednesday</v>
      </c>
      <c r="E251" s="9" t="str">
        <f>TEXTJOIN(
  CHAR(10) &amp; CHAR(10),
  TRUE,
  IFERROR(WSO!E251, ""),
  IFERROR(MSO!E251, ""),
  IFERROR(FH!E251, ""),
  IFERROR(MGOLF!E251, ""),
  IFERROR(Football!E251, ""),
  IFERROR(WVB!E251, ""),
  IFERROR(XC!E251, ""),
  IFERROR(SWIMMING!E251, ""),
  IFERROR(WTEN!E251, ""),
  IFERROR(TF!E251, ""),
  IFERROR(WGOLF!E251, ""),
  IFERROR(WBB!E251, ""),
  IFERROR(MBB!E251, ""),
  IFERROR(WLAX!E251, ""),
  IFERROR(MLAX!E251, ""),
  IFERROR(SOFT!E251, ""),
  IFERROR(BASE!E251, ""),
  IFERROR(ESPORTS!E251, "")
)
</f>
        <v/>
      </c>
      <c r="F251" s="10" t="str">
        <f>IFERROR(__xludf.DUMMYFUNCTION("TEXTJOIN(
  CHAR(10) &amp; CHAR(10),
  TRUE,
  IFERROR(TEXT(FILTER(WSO!F251, LEN(WSO!F251)), ""h:mm AM/PM""), """"),
  IFERROR(TEXT(FILTER(MSO!F251, LEN(MSO!F251)), ""h:mm AM/PM""), """"),
  IFERROR(TEXT(FILTER(FH!F251, LEN(FH!F251)), ""h:mm AM/PM""), """"),
"&amp;"  IFERROR(TEXT(FILTER(MGOLF!F251, LEN(MGOLF!F251)), ""h:mm AM/PM""), """"),
  IFERROR(TEXT(FILTER(Football!F251, LEN(Football!F251)), ""h:mm AM/PM""), """"),
  IFERROR(TEXT(FILTER(WVB!F251, LEN(WVB!F251)), ""h:mm AM/PM""), """"),
  IFERROR(TEXT(FILTER(XC!"&amp;"F251, LEN(XC!F251)), ""h:mm AM/PM""), """"),
  IFERROR(TEXT(FILTER(SWIMMING!F251, LEN(SWIMMING!F251)), ""h:mm AM/PM""), """"),
  IFERROR(TEXT(FILTER(WTEN!F251, LEN(WTEN!F251)), ""h:mm AM/PM""), """"),
  IFERROR(TEXT(FILTER(TF!F251, LEN(TF!F251)), ""h:mm A"&amp;"M/PM""), """"),
  IFERROR(TEXT(FILTER(WGOLF!F251, LEN(WGOLF!F251)), ""h:mm AM/PM""), """"),
  IFERROR(TEXT(FILTER(WBB!F251, LEN(WBB!F251)), ""h:mm AM/PM""), """"),
  IFERROR(TEXT(FILTER(MBB!F251, LEN(MBB!F251)), ""h:mm AM/PM""), """"),
  IFERROR(TEXT(FILT"&amp;"ER(WLAX!F251, LEN(WLAX!F251)), ""h:mm AM/PM""), """"),
  IFERROR(TEXT(FILTER(MLAX!F251, LEN(MLAX!F251)), ""h:mm AM/PM""), """"),
  IFERROR(TEXT(FILTER(SOFT!F251, LEN(SOFT!F251)), ""h:mm AM/PM""), """"),
  IFERROR(TEXT(FILTER(BASE!F251, LEN(BASE!F251)), """&amp;"h:mm AM/PM""), """"),
  IFERROR(TEXT(FILTER(ESPORTS!F251, LEN(ESPORTS!F251)), ""h:mm AM/PM""), """")
)
"),"")</f>
        <v/>
      </c>
      <c r="G251" s="11" t="str">
        <f>IFERROR(__xludf.DUMMYFUNCTION("TEXTJOIN(
  CHAR(10) &amp; CHAR(10),
  TRUE,
  IFERROR(FILTER(WSO!G251, LEN(WSO!G251)), """"),
  IFERROR(FILTER(MSO!G251, LEN(MSO!G251)), """"),
  IFERROR(FILTER(FH!G251, LEN(FH!G251)), """"),
  IFERROR(FILTER(MGOLF!G251, LEN(MGOLF!G251)), """"),
  IFERROR(FI"&amp;"LTER(Football!G251, LEN(Football!G251)), """"),
  IFERROR(FILTER(WVB!G251, LEN(WVB!G251)), """"),
  IFERROR(FILTER(XC!G251, LEN(XC!G251)), """"),
  IFERROR(FILTER(SWIMMING!G251, LEN(SWIMMING!G251)), """"),
  IFERROR(FILTER(WTEN!G251, LEN(WTEN!G251)), """""&amp;"),
  IFERROR(FILTER(TF!G251, LEN(TF!G251)), """"),
  IFERROR(FILTER(WGOLF!G251:G1000, LEN(WGOLF!G251)), """"),
  IFERROR(FILTER(WBB!G251, LEN(WBB!G251)), """"),
  IFERROR(FILTER(MBB!G251, LEN(MBB!G251)), """"),
  IFERROR(FILTER(WLAX!G251, LEN(WLAX!G251)),"&amp;" """"),
  IFERROR(FILTER(MLAX!G251, LEN(MLAX!G251)), """"),
  IFERROR(FILTER(SOFT!G251, LEN(SOFT!G251)), """"),
  IFERROR(FILTER(BASE!G251, LEN(BASE!G251)), """"),
  IFERROR(FILTER(ESPORTS!G251, LEN(ESPORTS!G251)), """")
)
"),"")</f>
        <v/>
      </c>
      <c r="H251" s="11" t="str">
        <f>IFERROR(__xludf.DUMMYFUNCTION("TEXTJOIN(
  CHAR(10) &amp; CHAR(10),
  TRUE,
  IFERROR(FILTER(WSO!H251, LEN(WSO!H251)), """"),
  IFERROR(FILTER(MSO!H251, LEN(MSO!H251)), """"),
  IFERROR(FILTER(FH!H251, LEN(FH!H251)), """"),
  IFERROR(FILTER(MGOLF!H251, LEN(MGOLF!H251)), """"),
  IFERROR(FI"&amp;"LTER(Football!H251, LEN(Football!H251)), """"),
  IFERROR(FILTER(WVB!H251, LEN(WVB!H251)), """"),
  IFERROR(FILTER(XC!H251, LEN(XC!H251)), """"),
  IFERROR(FILTER(SWIMMING!H251, LEN(SWIMMING!H251)), """"),
  IFERROR(FILTER(WTEN!H251, LEN(WTEN!H251)), """""&amp;"),
  IFERROR(FILTER(TF!H251, LEN(TF!H251)), """"),
  IFERROR(FILTER(WGOLF!H251, LEN(WGOLF!H251)), """"),
  IFERROR(FILTER(WBB!H251, LEN(WBB!H251)), """"),
  IFERROR(FILTER(MBB!H251, LEN(MBB!H251)), """"),
  IFERROR(FILTER(WLAX!H251, LEN(WLAX!H251)), """")"&amp;",
  IFERROR(FILTER(MLAX!H251, LEN(MLAX!H251)), """"),
  IFERROR(FILTER(SOFT!H251, LEN(SOFT!H251)), """"),
  IFERROR(FILTER(BASE!H251, LEN(BASE!H251)), """"),
  IFERROR(FILTER(ESPORTS!H251, LEN(ESPORTS!H251)), """")
)
"),"")</f>
        <v/>
      </c>
      <c r="I251" s="11" t="str">
        <f>IFERROR(__xludf.DUMMYFUNCTION("TEXTJOIN(
  CHAR(10) &amp; CHAR(10),
  TRUE,
  IFERROR(ARRAYFORMULA(TEXT(FILTER(WSO!F251, LEN(WSO!F251)), ""h:mm AM/PM"")), """"),
  IFERROR(ARRAYFORMULA(TEXT(FILTER(MSO!F251, LEN(MSO!F251)), ""h:mm AM/PM"")), """"),
  IFERROR(ARRAYFORMULA(TEXT(FILTER(FH!F251"&amp;", LEN(FH!F251)), ""h:mm AM/PM"")), """"),
  IFERROR(ARRAYFORMULA(TEXT(FILTER(MGOLF!F251, LEN(MGOLF!F251)), ""h:mm AM/PM"")), """"),
  IFERROR(ARRAYFORMULA(TEXT(FILTER(Football!F251, LEN(Football!F251)), ""h:mm AM/PM"")), """"),
  IFERROR(ARRAYFORMULA(TEXT"&amp;"(FILTER(WVB!F251, LEN(WVB!F251)), ""h:mm AM/PM"")), """"),
  IFERROR(ARRAYFORMULA(TEXT(FILTER(XC!F251, LEN(XC!F251)), ""h:mm AM/PM"")), """"),
  IFERROR(ARRAYFORMULA(TEXT(FILTER(SWIMMING!F251, LEN(SWIMMING!F251)), ""h:mm AM/PM"")), """"),
  IFERROR(ARRAYF"&amp;"ORMULA(TEXT(FILTER(WTEN!F251, LEN(WTEN!F251)), ""h:mm AM/PM"")), """"),
  IFERROR(ARRAYFORMULA(TEXT(FILTER(TF!F251, LEN(TF!F251)), ""h:mm AM/PM"")), """"),
  IFERROR(ARRAYFORMULA(TEXT(FILTER(WGOLF!F251, LEN(WGOLF!F251)), ""h:mm AM/PM"")), """"),
  IFERROR"&amp;"(ARRAYFORMULA(TEXT(FILTER(WBB!F251, LEN(WBB!F251)), ""h:mm AM/PM"")), """"),
  IFERROR(ARRAYFORMULA(TEXT(FILTER(MBB!F251, LEN(MBB!F251)), ""h:mm AM/PM"")), """"),
  IFERROR(ARRAYFORMULA(TEXT(FILTER(WLAX!F251, LEN(WLAX!F251)), ""h:mm AM/PM"")), """"),
  IF"&amp;"ERROR(ARRAYFORMULA(TEXT(FILTER(MLAX!F251, LEN(MLAX!F251)), ""h:mm AM/PM"")), """"),
  IFERROR(ARRAYFORMULA(TEXT(FILTER(SOFT!F251, LEN(SOFT!F251)), ""h:mm AM/PM"")), """"),
  IFERROR(ARRAYFORMULA(TEXT(FILTER(BASE!F251, LEN(BASE!F251)), ""h:mm AM/PM"")), """&amp;"""),
  IFERROR(ARRAYFORMULA(TEXT(FILTER(ESPORTS!F251, LEN(ESPORTS!F251)), ""h:mm AM/PM"")), """")
)
"),"")</f>
        <v/>
      </c>
      <c r="J251" s="12" t="str">
        <f>IFERROR(__xludf.DUMMYFUNCTION("IFERROR(
 TEXTJOIN(
   CHAR(10) &amp; CHAR(10),
   TRUE,
   FILTER(
     FLATTEN({
       WSO!P251;
       MSO!P251;
       FH!P251;
       MGOLF!P251;
       Football!P251;
       WVB!P251;
       XC!P251;
       SWIMMING!P251;
       WTEN!P251;
       TF!P2"&amp;"51;
       WGOLF!P251;
       WBB!P251;
       MBB!P251;
       WLAX!P251;
       MLAX!P251;
       SOFT!P251;
       BASE!P251;
       ESPORTS!P251
     }),
     (FLATTEN({
       WSO!P251;
       MSO!P251;
       FH!P251;
       MGOLF!P251;
       Footb"&amp;"all!P251;
       WVB!P251;
       XC!P251;
       SWIMMING!P251;
       WTEN!P251;
       TF!P251;
       WGOLF!P251;
       WBB!P251;
       MBB!P251;
       WLAX!P251;
       MLAX!P251;
       SOFT!P251;
       BASE!P251;
       ESPORTS!P251
     }) &lt;&gt; "&amp;""""") *
     (FLATTEN({
       WSO!P251;
       MSO!P251;
       FH!P251;
       MGOLF!P251;
       Football!P251;
       WVB!P251;
       XC!P251;
       SWIMMING!P251;
       WTEN!P251;
       TF!P251;
       WGOLF!P251;
       WBB!P251;
       MBB!P251"&amp;";
       WLAX!P251;
       MLAX!P251;
       SOFT!P251;
       BASE!P251;
       ESPORTS!P251
     }) &lt;&gt; ""Status"")
   )
 ),
 """"
)
"),"")</f>
        <v/>
      </c>
    </row>
    <row r="252" ht="22.5" customHeight="1">
      <c r="A252" s="6">
        <v>251.0</v>
      </c>
      <c r="B252" s="11"/>
      <c r="C252" s="7">
        <v>46485.0</v>
      </c>
      <c r="D252" s="8" t="str">
        <f t="shared" si="1"/>
        <v>Thursday</v>
      </c>
      <c r="E252" s="9" t="str">
        <f>TEXTJOIN(
  CHAR(10) &amp; CHAR(10),
  TRUE,
  IFERROR(WSO!E252, ""),
  IFERROR(MSO!E252, ""),
  IFERROR(FH!E252, ""),
  IFERROR(MGOLF!E252, ""),
  IFERROR(Football!E252, ""),
  IFERROR(WVB!E252, ""),
  IFERROR(XC!E252, ""),
  IFERROR(SWIMMING!E252, ""),
  IFERROR(WTEN!E252, ""),
  IFERROR(TF!E252, ""),
  IFERROR(WGOLF!E252, ""),
  IFERROR(WBB!E252, ""),
  IFERROR(MBB!E252, ""),
  IFERROR(WLAX!E252, ""),
  IFERROR(MLAX!E252, ""),
  IFERROR(SOFT!E252, ""),
  IFERROR(BASE!E252, ""),
  IFERROR(ESPORTS!E252, "")
)
</f>
        <v/>
      </c>
      <c r="F252" s="10" t="str">
        <f>IFERROR(__xludf.DUMMYFUNCTION("TEXTJOIN(
  CHAR(10) &amp; CHAR(10),
  TRUE,
  IFERROR(TEXT(FILTER(WSO!F252, LEN(WSO!F252)), ""h:mm AM/PM""), """"),
  IFERROR(TEXT(FILTER(MSO!F252, LEN(MSO!F252)), ""h:mm AM/PM""), """"),
  IFERROR(TEXT(FILTER(FH!F252, LEN(FH!F252)), ""h:mm AM/PM""), """"),
"&amp;"  IFERROR(TEXT(FILTER(MGOLF!F252, LEN(MGOLF!F252)), ""h:mm AM/PM""), """"),
  IFERROR(TEXT(FILTER(Football!F252, LEN(Football!F252)), ""h:mm AM/PM""), """"),
  IFERROR(TEXT(FILTER(WVB!F252, LEN(WVB!F252)), ""h:mm AM/PM""), """"),
  IFERROR(TEXT(FILTER(XC!"&amp;"F252, LEN(XC!F252)), ""h:mm AM/PM""), """"),
  IFERROR(TEXT(FILTER(SWIMMING!F252, LEN(SWIMMING!F252)), ""h:mm AM/PM""), """"),
  IFERROR(TEXT(FILTER(WTEN!F252, LEN(WTEN!F252)), ""h:mm AM/PM""), """"),
  IFERROR(TEXT(FILTER(TF!F252, LEN(TF!F252)), ""h:mm A"&amp;"M/PM""), """"),
  IFERROR(TEXT(FILTER(WGOLF!F252, LEN(WGOLF!F252)), ""h:mm AM/PM""), """"),
  IFERROR(TEXT(FILTER(WBB!F252, LEN(WBB!F252)), ""h:mm AM/PM""), """"),
  IFERROR(TEXT(FILTER(MBB!F252, LEN(MBB!F252)), ""h:mm AM/PM""), """"),
  IFERROR(TEXT(FILT"&amp;"ER(WLAX!F252, LEN(WLAX!F252)), ""h:mm AM/PM""), """"),
  IFERROR(TEXT(FILTER(MLAX!F252, LEN(MLAX!F252)), ""h:mm AM/PM""), """"),
  IFERROR(TEXT(FILTER(SOFT!F252, LEN(SOFT!F252)), ""h:mm AM/PM""), """"),
  IFERROR(TEXT(FILTER(BASE!F252, LEN(BASE!F252)), """&amp;"h:mm AM/PM""), """"),
  IFERROR(TEXT(FILTER(ESPORTS!F252, LEN(ESPORTS!F252)), ""h:mm AM/PM""), """")
)
"),"")</f>
        <v/>
      </c>
      <c r="G252" s="11" t="str">
        <f>IFERROR(__xludf.DUMMYFUNCTION("TEXTJOIN(
  CHAR(10) &amp; CHAR(10),
  TRUE,
  IFERROR(FILTER(WSO!G252, LEN(WSO!G252)), """"),
  IFERROR(FILTER(MSO!G252, LEN(MSO!G252)), """"),
  IFERROR(FILTER(FH!G252, LEN(FH!G252)), """"),
  IFERROR(FILTER(MGOLF!G252, LEN(MGOLF!G252)), """"),
  IFERROR(FI"&amp;"LTER(Football!G252, LEN(Football!G252)), """"),
  IFERROR(FILTER(WVB!G252, LEN(WVB!G252)), """"),
  IFERROR(FILTER(XC!G252, LEN(XC!G252)), """"),
  IFERROR(FILTER(SWIMMING!G252, LEN(SWIMMING!G252)), """"),
  IFERROR(FILTER(WTEN!G252, LEN(WTEN!G252)), """""&amp;"),
  IFERROR(FILTER(TF!G252, LEN(TF!G252)), """"),
  IFERROR(FILTER(WGOLF!G252:G1000, LEN(WGOLF!G252)), """"),
  IFERROR(FILTER(WBB!G252, LEN(WBB!G252)), """"),
  IFERROR(FILTER(MBB!G252, LEN(MBB!G252)), """"),
  IFERROR(FILTER(WLAX!G252, LEN(WLAX!G252)),"&amp;" """"),
  IFERROR(FILTER(MLAX!G252, LEN(MLAX!G252)), """"),
  IFERROR(FILTER(SOFT!G252, LEN(SOFT!G252)), """"),
  IFERROR(FILTER(BASE!G252, LEN(BASE!G252)), """"),
  IFERROR(FILTER(ESPORTS!G252, LEN(ESPORTS!G252)), """")
)
"),"")</f>
        <v/>
      </c>
      <c r="H252" s="11" t="str">
        <f>IFERROR(__xludf.DUMMYFUNCTION("TEXTJOIN(
  CHAR(10) &amp; CHAR(10),
  TRUE,
  IFERROR(FILTER(WSO!H252, LEN(WSO!H252)), """"),
  IFERROR(FILTER(MSO!H252, LEN(MSO!H252)), """"),
  IFERROR(FILTER(FH!H252, LEN(FH!H252)), """"),
  IFERROR(FILTER(MGOLF!H252, LEN(MGOLF!H252)), """"),
  IFERROR(FI"&amp;"LTER(Football!H252, LEN(Football!H252)), """"),
  IFERROR(FILTER(WVB!H252, LEN(WVB!H252)), """"),
  IFERROR(FILTER(XC!H252, LEN(XC!H252)), """"),
  IFERROR(FILTER(SWIMMING!H252, LEN(SWIMMING!H252)), """"),
  IFERROR(FILTER(WTEN!H252, LEN(WTEN!H252)), """""&amp;"),
  IFERROR(FILTER(TF!H252, LEN(TF!H252)), """"),
  IFERROR(FILTER(WGOLF!H252, LEN(WGOLF!H252)), """"),
  IFERROR(FILTER(WBB!H252, LEN(WBB!H252)), """"),
  IFERROR(FILTER(MBB!H252, LEN(MBB!H252)), """"),
  IFERROR(FILTER(WLAX!H252, LEN(WLAX!H252)), """")"&amp;",
  IFERROR(FILTER(MLAX!H252, LEN(MLAX!H252)), """"),
  IFERROR(FILTER(SOFT!H252, LEN(SOFT!H252)), """"),
  IFERROR(FILTER(BASE!H252, LEN(BASE!H252)), """"),
  IFERROR(FILTER(ESPORTS!H252, LEN(ESPORTS!H252)), """")
)
"),"")</f>
        <v/>
      </c>
      <c r="I252" s="11" t="str">
        <f>IFERROR(__xludf.DUMMYFUNCTION("TEXTJOIN(
  CHAR(10) &amp; CHAR(10),
  TRUE,
  IFERROR(ARRAYFORMULA(TEXT(FILTER(WSO!F252, LEN(WSO!F252)), ""h:mm AM/PM"")), """"),
  IFERROR(ARRAYFORMULA(TEXT(FILTER(MSO!F252, LEN(MSO!F252)), ""h:mm AM/PM"")), """"),
  IFERROR(ARRAYFORMULA(TEXT(FILTER(FH!F252"&amp;", LEN(FH!F252)), ""h:mm AM/PM"")), """"),
  IFERROR(ARRAYFORMULA(TEXT(FILTER(MGOLF!F252, LEN(MGOLF!F252)), ""h:mm AM/PM"")), """"),
  IFERROR(ARRAYFORMULA(TEXT(FILTER(Football!F252, LEN(Football!F252)), ""h:mm AM/PM"")), """"),
  IFERROR(ARRAYFORMULA(TEXT"&amp;"(FILTER(WVB!F252, LEN(WVB!F252)), ""h:mm AM/PM"")), """"),
  IFERROR(ARRAYFORMULA(TEXT(FILTER(XC!F252, LEN(XC!F252)), ""h:mm AM/PM"")), """"),
  IFERROR(ARRAYFORMULA(TEXT(FILTER(SWIMMING!F252, LEN(SWIMMING!F252)), ""h:mm AM/PM"")), """"),
  IFERROR(ARRAYF"&amp;"ORMULA(TEXT(FILTER(WTEN!F252, LEN(WTEN!F252)), ""h:mm AM/PM"")), """"),
  IFERROR(ARRAYFORMULA(TEXT(FILTER(TF!F252, LEN(TF!F252)), ""h:mm AM/PM"")), """"),
  IFERROR(ARRAYFORMULA(TEXT(FILTER(WGOLF!F252, LEN(WGOLF!F252)), ""h:mm AM/PM"")), """"),
  IFERROR"&amp;"(ARRAYFORMULA(TEXT(FILTER(WBB!F252, LEN(WBB!F252)), ""h:mm AM/PM"")), """"),
  IFERROR(ARRAYFORMULA(TEXT(FILTER(MBB!F252, LEN(MBB!F252)), ""h:mm AM/PM"")), """"),
  IFERROR(ARRAYFORMULA(TEXT(FILTER(WLAX!F252, LEN(WLAX!F252)), ""h:mm AM/PM"")), """"),
  IF"&amp;"ERROR(ARRAYFORMULA(TEXT(FILTER(MLAX!F252, LEN(MLAX!F252)), ""h:mm AM/PM"")), """"),
  IFERROR(ARRAYFORMULA(TEXT(FILTER(SOFT!F252, LEN(SOFT!F252)), ""h:mm AM/PM"")), """"),
  IFERROR(ARRAYFORMULA(TEXT(FILTER(BASE!F252, LEN(BASE!F252)), ""h:mm AM/PM"")), """&amp;"""),
  IFERROR(ARRAYFORMULA(TEXT(FILTER(ESPORTS!F252, LEN(ESPORTS!F252)), ""h:mm AM/PM"")), """")
)
"),"")</f>
        <v/>
      </c>
      <c r="J252" s="12" t="str">
        <f>IFERROR(__xludf.DUMMYFUNCTION("IFERROR(
 TEXTJOIN(
   CHAR(10) &amp; CHAR(10),
   TRUE,
   FILTER(
     FLATTEN({
       WSO!P252;
       MSO!P252;
       FH!P252;
       MGOLF!P252;
       Football!P252;
       WVB!P252;
       XC!P252;
       SWIMMING!P252;
       WTEN!P252;
       TF!P2"&amp;"52;
       WGOLF!P252;
       WBB!P252;
       MBB!P252;
       WLAX!P252;
       MLAX!P252;
       SOFT!P252;
       BASE!P252;
       ESPORTS!P252
     }),
     (FLATTEN({
       WSO!P252;
       MSO!P252;
       FH!P252;
       MGOLF!P252;
       Footb"&amp;"all!P252;
       WVB!P252;
       XC!P252;
       SWIMMING!P252;
       WTEN!P252;
       TF!P252;
       WGOLF!P252;
       WBB!P252;
       MBB!P252;
       WLAX!P252;
       MLAX!P252;
       SOFT!P252;
       BASE!P252;
       ESPORTS!P252
     }) &lt;&gt; "&amp;""""") *
     (FLATTEN({
       WSO!P252;
       MSO!P252;
       FH!P252;
       MGOLF!P252;
       Football!P252;
       WVB!P252;
       XC!P252;
       SWIMMING!P252;
       WTEN!P252;
       TF!P252;
       WGOLF!P252;
       WBB!P252;
       MBB!P252"&amp;";
       WLAX!P252;
       MLAX!P252;
       SOFT!P252;
       BASE!P252;
       ESPORTS!P252
     }) &lt;&gt; ""Status"")
   )
 ),
 """"
)
"),"")</f>
        <v/>
      </c>
    </row>
    <row r="253" ht="22.5" customHeight="1">
      <c r="A253" s="6">
        <v>252.0</v>
      </c>
      <c r="B253" s="11"/>
      <c r="C253" s="7">
        <v>46486.0</v>
      </c>
      <c r="D253" s="8" t="str">
        <f t="shared" si="1"/>
        <v>Friday</v>
      </c>
      <c r="E253" s="9" t="str">
        <f>TEXTJOIN(
  CHAR(10) &amp; CHAR(10),
  TRUE,
  IFERROR(WSO!E253, ""),
  IFERROR(MSO!E253, ""),
  IFERROR(FH!E253, ""),
  IFERROR(MGOLF!E253, ""),
  IFERROR(Football!E253, ""),
  IFERROR(WVB!E253, ""),
  IFERROR(XC!E253, ""),
  IFERROR(SWIMMING!E253, ""),
  IFERROR(WTEN!E253, ""),
  IFERROR(TF!E253, ""),
  IFERROR(WGOLF!E253, ""),
  IFERROR(WBB!E253, ""),
  IFERROR(MBB!E253, ""),
  IFERROR(WLAX!E253, ""),
  IFERROR(MLAX!E253, ""),
  IFERROR(SOFT!E253, ""),
  IFERROR(BASE!E253, ""),
  IFERROR(ESPORTS!E253, "")
)
</f>
        <v/>
      </c>
      <c r="F253" s="10" t="str">
        <f>IFERROR(__xludf.DUMMYFUNCTION("TEXTJOIN(
  CHAR(10) &amp; CHAR(10),
  TRUE,
  IFERROR(TEXT(FILTER(WSO!F253, LEN(WSO!F253)), ""h:mm AM/PM""), """"),
  IFERROR(TEXT(FILTER(MSO!F253, LEN(MSO!F253)), ""h:mm AM/PM""), """"),
  IFERROR(TEXT(FILTER(FH!F253, LEN(FH!F253)), ""h:mm AM/PM""), """"),
"&amp;"  IFERROR(TEXT(FILTER(MGOLF!F253, LEN(MGOLF!F253)), ""h:mm AM/PM""), """"),
  IFERROR(TEXT(FILTER(Football!F253, LEN(Football!F253)), ""h:mm AM/PM""), """"),
  IFERROR(TEXT(FILTER(WVB!F253, LEN(WVB!F253)), ""h:mm AM/PM""), """"),
  IFERROR(TEXT(FILTER(XC!"&amp;"F253, LEN(XC!F253)), ""h:mm AM/PM""), """"),
  IFERROR(TEXT(FILTER(SWIMMING!F253, LEN(SWIMMING!F253)), ""h:mm AM/PM""), """"),
  IFERROR(TEXT(FILTER(WTEN!F253, LEN(WTEN!F253)), ""h:mm AM/PM""), """"),
  IFERROR(TEXT(FILTER(TF!F253, LEN(TF!F253)), ""h:mm A"&amp;"M/PM""), """"),
  IFERROR(TEXT(FILTER(WGOLF!F253, LEN(WGOLF!F253)), ""h:mm AM/PM""), """"),
  IFERROR(TEXT(FILTER(WBB!F253, LEN(WBB!F253)), ""h:mm AM/PM""), """"),
  IFERROR(TEXT(FILTER(MBB!F253, LEN(MBB!F253)), ""h:mm AM/PM""), """"),
  IFERROR(TEXT(FILT"&amp;"ER(WLAX!F253, LEN(WLAX!F253)), ""h:mm AM/PM""), """"),
  IFERROR(TEXT(FILTER(MLAX!F253, LEN(MLAX!F253)), ""h:mm AM/PM""), """"),
  IFERROR(TEXT(FILTER(SOFT!F253, LEN(SOFT!F253)), ""h:mm AM/PM""), """"),
  IFERROR(TEXT(FILTER(BASE!F253, LEN(BASE!F253)), """&amp;"h:mm AM/PM""), """"),
  IFERROR(TEXT(FILTER(ESPORTS!F253, LEN(ESPORTS!F253)), ""h:mm AM/PM""), """")
)
"),"")</f>
        <v/>
      </c>
      <c r="G253" s="11" t="str">
        <f>IFERROR(__xludf.DUMMYFUNCTION("TEXTJOIN(
  CHAR(10) &amp; CHAR(10),
  TRUE,
  IFERROR(FILTER(WSO!G253, LEN(WSO!G253)), """"),
  IFERROR(FILTER(MSO!G253, LEN(MSO!G253)), """"),
  IFERROR(FILTER(FH!G253, LEN(FH!G253)), """"),
  IFERROR(FILTER(MGOLF!G253, LEN(MGOLF!G253)), """"),
  IFERROR(FI"&amp;"LTER(Football!G253, LEN(Football!G253)), """"),
  IFERROR(FILTER(WVB!G253, LEN(WVB!G253)), """"),
  IFERROR(FILTER(XC!G253, LEN(XC!G253)), """"),
  IFERROR(FILTER(SWIMMING!G253, LEN(SWIMMING!G253)), """"),
  IFERROR(FILTER(WTEN!G253, LEN(WTEN!G253)), """""&amp;"),
  IFERROR(FILTER(TF!G253, LEN(TF!G253)), """"),
  IFERROR(FILTER(WGOLF!G253:G1000, LEN(WGOLF!G253)), """"),
  IFERROR(FILTER(WBB!G253, LEN(WBB!G253)), """"),
  IFERROR(FILTER(MBB!G253, LEN(MBB!G253)), """"),
  IFERROR(FILTER(WLAX!G253, LEN(WLAX!G253)),"&amp;" """"),
  IFERROR(FILTER(MLAX!G253, LEN(MLAX!G253)), """"),
  IFERROR(FILTER(SOFT!G253, LEN(SOFT!G253)), """"),
  IFERROR(FILTER(BASE!G253, LEN(BASE!G253)), """"),
  IFERROR(FILTER(ESPORTS!G253, LEN(ESPORTS!G253)), """")
)
"),"")</f>
        <v/>
      </c>
      <c r="H253" s="11" t="str">
        <f>IFERROR(__xludf.DUMMYFUNCTION("TEXTJOIN(
  CHAR(10) &amp; CHAR(10),
  TRUE,
  IFERROR(FILTER(WSO!H253, LEN(WSO!H253)), """"),
  IFERROR(FILTER(MSO!H253, LEN(MSO!H253)), """"),
  IFERROR(FILTER(FH!H253, LEN(FH!H253)), """"),
  IFERROR(FILTER(MGOLF!H253, LEN(MGOLF!H253)), """"),
  IFERROR(FI"&amp;"LTER(Football!H253, LEN(Football!H253)), """"),
  IFERROR(FILTER(WVB!H253, LEN(WVB!H253)), """"),
  IFERROR(FILTER(XC!H253, LEN(XC!H253)), """"),
  IFERROR(FILTER(SWIMMING!H253, LEN(SWIMMING!H253)), """"),
  IFERROR(FILTER(WTEN!H253, LEN(WTEN!H253)), """""&amp;"),
  IFERROR(FILTER(TF!H253, LEN(TF!H253)), """"),
  IFERROR(FILTER(WGOLF!H253, LEN(WGOLF!H253)), """"),
  IFERROR(FILTER(WBB!H253, LEN(WBB!H253)), """"),
  IFERROR(FILTER(MBB!H253, LEN(MBB!H253)), """"),
  IFERROR(FILTER(WLAX!H253, LEN(WLAX!H253)), """")"&amp;",
  IFERROR(FILTER(MLAX!H253, LEN(MLAX!H253)), """"),
  IFERROR(FILTER(SOFT!H253, LEN(SOFT!H253)), """"),
  IFERROR(FILTER(BASE!H253, LEN(BASE!H253)), """"),
  IFERROR(FILTER(ESPORTS!H253, LEN(ESPORTS!H253)), """")
)
"),"")</f>
        <v/>
      </c>
      <c r="I253" s="11" t="str">
        <f>IFERROR(__xludf.DUMMYFUNCTION("TEXTJOIN(
  CHAR(10) &amp; CHAR(10),
  TRUE,
  IFERROR(ARRAYFORMULA(TEXT(FILTER(WSO!F253, LEN(WSO!F253)), ""h:mm AM/PM"")), """"),
  IFERROR(ARRAYFORMULA(TEXT(FILTER(MSO!F253, LEN(MSO!F253)), ""h:mm AM/PM"")), """"),
  IFERROR(ARRAYFORMULA(TEXT(FILTER(FH!F253"&amp;", LEN(FH!F253)), ""h:mm AM/PM"")), """"),
  IFERROR(ARRAYFORMULA(TEXT(FILTER(MGOLF!F253, LEN(MGOLF!F253)), ""h:mm AM/PM"")), """"),
  IFERROR(ARRAYFORMULA(TEXT(FILTER(Football!F253, LEN(Football!F253)), ""h:mm AM/PM"")), """"),
  IFERROR(ARRAYFORMULA(TEXT"&amp;"(FILTER(WVB!F253, LEN(WVB!F253)), ""h:mm AM/PM"")), """"),
  IFERROR(ARRAYFORMULA(TEXT(FILTER(XC!F253, LEN(XC!F253)), ""h:mm AM/PM"")), """"),
  IFERROR(ARRAYFORMULA(TEXT(FILTER(SWIMMING!F253, LEN(SWIMMING!F253)), ""h:mm AM/PM"")), """"),
  IFERROR(ARRAYF"&amp;"ORMULA(TEXT(FILTER(WTEN!F253, LEN(WTEN!F253)), ""h:mm AM/PM"")), """"),
  IFERROR(ARRAYFORMULA(TEXT(FILTER(TF!F253, LEN(TF!F253)), ""h:mm AM/PM"")), """"),
  IFERROR(ARRAYFORMULA(TEXT(FILTER(WGOLF!F253, LEN(WGOLF!F253)), ""h:mm AM/PM"")), """"),
  IFERROR"&amp;"(ARRAYFORMULA(TEXT(FILTER(WBB!F253, LEN(WBB!F253)), ""h:mm AM/PM"")), """"),
  IFERROR(ARRAYFORMULA(TEXT(FILTER(MBB!F253, LEN(MBB!F253)), ""h:mm AM/PM"")), """"),
  IFERROR(ARRAYFORMULA(TEXT(FILTER(WLAX!F253, LEN(WLAX!F253)), ""h:mm AM/PM"")), """"),
  IF"&amp;"ERROR(ARRAYFORMULA(TEXT(FILTER(MLAX!F253, LEN(MLAX!F253)), ""h:mm AM/PM"")), """"),
  IFERROR(ARRAYFORMULA(TEXT(FILTER(SOFT!F253, LEN(SOFT!F253)), ""h:mm AM/PM"")), """"),
  IFERROR(ARRAYFORMULA(TEXT(FILTER(BASE!F253, LEN(BASE!F253)), ""h:mm AM/PM"")), """&amp;"""),
  IFERROR(ARRAYFORMULA(TEXT(FILTER(ESPORTS!F253, LEN(ESPORTS!F253)), ""h:mm AM/PM"")), """")
)
"),"")</f>
        <v/>
      </c>
      <c r="J253" s="12" t="str">
        <f>IFERROR(__xludf.DUMMYFUNCTION("IFERROR(
 TEXTJOIN(
   CHAR(10) &amp; CHAR(10),
   TRUE,
   FILTER(
     FLATTEN({
       WSO!P253;
       MSO!P253;
       FH!P253;
       MGOLF!P253;
       Football!P253;
       WVB!P253;
       XC!P253;
       SWIMMING!P253;
       WTEN!P253;
       TF!P2"&amp;"53;
       WGOLF!P253;
       WBB!P253;
       MBB!P253;
       WLAX!P253;
       MLAX!P253;
       SOFT!P253;
       BASE!P253;
       ESPORTS!P253
     }),
     (FLATTEN({
       WSO!P253;
       MSO!P253;
       FH!P253;
       MGOLF!P253;
       Footb"&amp;"all!P253;
       WVB!P253;
       XC!P253;
       SWIMMING!P253;
       WTEN!P253;
       TF!P253;
       WGOLF!P253;
       WBB!P253;
       MBB!P253;
       WLAX!P253;
       MLAX!P253;
       SOFT!P253;
       BASE!P253;
       ESPORTS!P253
     }) &lt;&gt; "&amp;""""") *
     (FLATTEN({
       WSO!P253;
       MSO!P253;
       FH!P253;
       MGOLF!P253;
       Football!P253;
       WVB!P253;
       XC!P253;
       SWIMMING!P253;
       WTEN!P253;
       TF!P253;
       WGOLF!P253;
       WBB!P253;
       MBB!P253"&amp;";
       WLAX!P253;
       MLAX!P253;
       SOFT!P253;
       BASE!P253;
       ESPORTS!P253
     }) &lt;&gt; ""Status"")
   )
 ),
 """"
)
"),"")</f>
        <v/>
      </c>
    </row>
    <row r="254" ht="22.5" customHeight="1">
      <c r="A254" s="6">
        <v>253.0</v>
      </c>
      <c r="B254" s="11"/>
      <c r="C254" s="7">
        <v>46487.0</v>
      </c>
      <c r="D254" s="8" t="str">
        <f t="shared" si="1"/>
        <v>Saturday</v>
      </c>
      <c r="E254" s="9" t="str">
        <f>TEXTJOIN(
  CHAR(10) &amp; CHAR(10),
  TRUE,
  IFERROR(WSO!E254, ""),
  IFERROR(MSO!E254, ""),
  IFERROR(FH!E254, ""),
  IFERROR(MGOLF!E254, ""),
  IFERROR(Football!E254, ""),
  IFERROR(WVB!E254, ""),
  IFERROR(XC!E254, ""),
  IFERROR(SWIMMING!E254, ""),
  IFERROR(WTEN!E254, ""),
  IFERROR(TF!E254, ""),
  IFERROR(WGOLF!E254, ""),
  IFERROR(WBB!E254, ""),
  IFERROR(MBB!E254, ""),
  IFERROR(WLAX!E254, ""),
  IFERROR(MLAX!E254, ""),
  IFERROR(SOFT!E254, ""),
  IFERROR(BASE!E254, ""),
  IFERROR(ESPORTS!E254, "")
)
</f>
        <v>MLAX</v>
      </c>
      <c r="F254" s="10" t="str">
        <f>IFERROR(__xludf.DUMMYFUNCTION("TEXTJOIN(
  CHAR(10) &amp; CHAR(10),
  TRUE,
  IFERROR(TEXT(FILTER(WSO!F254, LEN(WSO!F254)), ""h:mm AM/PM""), """"),
  IFERROR(TEXT(FILTER(MSO!F254, LEN(MSO!F254)), ""h:mm AM/PM""), """"),
  IFERROR(TEXT(FILTER(FH!F254, LEN(FH!F254)), ""h:mm AM/PM""), """"),
"&amp;"  IFERROR(TEXT(FILTER(MGOLF!F254, LEN(MGOLF!F254)), ""h:mm AM/PM""), """"),
  IFERROR(TEXT(FILTER(Football!F254, LEN(Football!F254)), ""h:mm AM/PM""), """"),
  IFERROR(TEXT(FILTER(WVB!F254, LEN(WVB!F254)), ""h:mm AM/PM""), """"),
  IFERROR(TEXT(FILTER(XC!"&amp;"F254, LEN(XC!F254)), ""h:mm AM/PM""), """"),
  IFERROR(TEXT(FILTER(SWIMMING!F254, LEN(SWIMMING!F254)), ""h:mm AM/PM""), """"),
  IFERROR(TEXT(FILTER(WTEN!F254, LEN(WTEN!F254)), ""h:mm AM/PM""), """"),
  IFERROR(TEXT(FILTER(TF!F254, LEN(TF!F254)), ""h:mm A"&amp;"M/PM""), """"),
  IFERROR(TEXT(FILTER(WGOLF!F254, LEN(WGOLF!F254)), ""h:mm AM/PM""), """"),
  IFERROR(TEXT(FILTER(WBB!F254, LEN(WBB!F254)), ""h:mm AM/PM""), """"),
  IFERROR(TEXT(FILTER(MBB!F254, LEN(MBB!F254)), ""h:mm AM/PM""), """"),
  IFERROR(TEXT(FILT"&amp;"ER(WLAX!F254, LEN(WLAX!F254)), ""h:mm AM/PM""), """"),
  IFERROR(TEXT(FILTER(MLAX!F254, LEN(MLAX!F254)), ""h:mm AM/PM""), """"),
  IFERROR(TEXT(FILTER(SOFT!F254, LEN(SOFT!F254)), ""h:mm AM/PM""), """"),
  IFERROR(TEXT(FILTER(BASE!F254, LEN(BASE!F254)), """&amp;"h:mm AM/PM""), """"),
  IFERROR(TEXT(FILTER(ESPORTS!F254, LEN(ESPORTS!F254)), ""h:mm AM/PM""), """")
)
"),"1:00 PM")</f>
        <v>1:00 PM</v>
      </c>
      <c r="G254" s="11" t="str">
        <f>IFERROR(__xludf.DUMMYFUNCTION("TEXTJOIN(
  CHAR(10) &amp; CHAR(10),
  TRUE,
  IFERROR(FILTER(WSO!G254, LEN(WSO!G254)), """"),
  IFERROR(FILTER(MSO!G254, LEN(MSO!G254)), """"),
  IFERROR(FILTER(FH!G254, LEN(FH!G254)), """"),
  IFERROR(FILTER(MGOLF!G254, LEN(MGOLF!G254)), """"),
  IFERROR(FI"&amp;"LTER(Football!G254, LEN(Football!G254)), """"),
  IFERROR(FILTER(WVB!G254, LEN(WVB!G254)), """"),
  IFERROR(FILTER(XC!G254, LEN(XC!G254)), """"),
  IFERROR(FILTER(SWIMMING!G254, LEN(SWIMMING!G254)), """"),
  IFERROR(FILTER(WTEN!G254, LEN(WTEN!G254)), """""&amp;"),
  IFERROR(FILTER(TF!G254, LEN(TF!G254)), """"),
  IFERROR(FILTER(WGOLF!G254:G1000, LEN(WGOLF!G254)), """"),
  IFERROR(FILTER(WBB!G254, LEN(WBB!G254)), """"),
  IFERROR(FILTER(MBB!G254, LEN(MBB!G254)), """"),
  IFERROR(FILTER(WLAX!G254, LEN(WLAX!G254)),"&amp;" """"),
  IFERROR(FILTER(MLAX!G254, LEN(MLAX!G254)), """"),
  IFERROR(FILTER(SOFT!G254, LEN(SOFT!G254)), """"),
  IFERROR(FILTER(BASE!G254, LEN(BASE!G254)), """"),
  IFERROR(FILTER(ESPORTS!G254, LEN(ESPORTS!G254)), """")
)
"),"Maine Maritime")</f>
        <v>Maine Maritime</v>
      </c>
      <c r="H254" s="11" t="str">
        <f>IFERROR(__xludf.DUMMYFUNCTION("TEXTJOIN(
  CHAR(10) &amp; CHAR(10),
  TRUE,
  IFERROR(FILTER(WSO!H254, LEN(WSO!H254)), """"),
  IFERROR(FILTER(MSO!H254, LEN(MSO!H254)), """"),
  IFERROR(FILTER(FH!H254, LEN(FH!H254)), """"),
  IFERROR(FILTER(MGOLF!H254, LEN(MGOLF!H254)), """"),
  IFERROR(FI"&amp;"LTER(Football!H254, LEN(Football!H254)), """"),
  IFERROR(FILTER(WVB!H254, LEN(WVB!H254)), """"),
  IFERROR(FILTER(XC!H254, LEN(XC!H254)), """"),
  IFERROR(FILTER(SWIMMING!H254, LEN(SWIMMING!H254)), """"),
  IFERROR(FILTER(WTEN!H254, LEN(WTEN!H254)), """""&amp;"),
  IFERROR(FILTER(TF!H254, LEN(TF!H254)), """"),
  IFERROR(FILTER(WGOLF!H254, LEN(WGOLF!H254)), """"),
  IFERROR(FILTER(WBB!H254, LEN(WBB!H254)), """"),
  IFERROR(FILTER(MBB!H254, LEN(MBB!H254)), """"),
  IFERROR(FILTER(WLAX!H254, LEN(WLAX!H254)), """")"&amp;",
  IFERROR(FILTER(MLAX!H254, LEN(MLAX!H254)), """"),
  IFERROR(FILTER(SOFT!H254, LEN(SOFT!H254)), """"),
  IFERROR(FILTER(BASE!H254, LEN(BASE!H254)), """"),
  IFERROR(FILTER(ESPORTS!H254, LEN(ESPORTS!H254)), """")
)
"),"Away")</f>
        <v>Away</v>
      </c>
      <c r="I254" s="11" t="str">
        <f>IFERROR(__xludf.DUMMYFUNCTION("TEXTJOIN(
  CHAR(10) &amp; CHAR(10),
  TRUE,
  IFERROR(ARRAYFORMULA(TEXT(FILTER(WSO!F254, LEN(WSO!F254)), ""h:mm AM/PM"")), """"),
  IFERROR(ARRAYFORMULA(TEXT(FILTER(MSO!F254, LEN(MSO!F254)), ""h:mm AM/PM"")), """"),
  IFERROR(ARRAYFORMULA(TEXT(FILTER(FH!F254"&amp;", LEN(FH!F254)), ""h:mm AM/PM"")), """"),
  IFERROR(ARRAYFORMULA(TEXT(FILTER(MGOLF!F254, LEN(MGOLF!F254)), ""h:mm AM/PM"")), """"),
  IFERROR(ARRAYFORMULA(TEXT(FILTER(Football!F254, LEN(Football!F254)), ""h:mm AM/PM"")), """"),
  IFERROR(ARRAYFORMULA(TEXT"&amp;"(FILTER(WVB!F254, LEN(WVB!F254)), ""h:mm AM/PM"")), """"),
  IFERROR(ARRAYFORMULA(TEXT(FILTER(XC!F254, LEN(XC!F254)), ""h:mm AM/PM"")), """"),
  IFERROR(ARRAYFORMULA(TEXT(FILTER(SWIMMING!F254, LEN(SWIMMING!F254)), ""h:mm AM/PM"")), """"),
  IFERROR(ARRAYF"&amp;"ORMULA(TEXT(FILTER(WTEN!F254, LEN(WTEN!F254)), ""h:mm AM/PM"")), """"),
  IFERROR(ARRAYFORMULA(TEXT(FILTER(TF!F254, LEN(TF!F254)), ""h:mm AM/PM"")), """"),
  IFERROR(ARRAYFORMULA(TEXT(FILTER(WGOLF!F254, LEN(WGOLF!F254)), ""h:mm AM/PM"")), """"),
  IFERROR"&amp;"(ARRAYFORMULA(TEXT(FILTER(WBB!F254, LEN(WBB!F254)), ""h:mm AM/PM"")), """"),
  IFERROR(ARRAYFORMULA(TEXT(FILTER(MBB!F254, LEN(MBB!F254)), ""h:mm AM/PM"")), """"),
  IFERROR(ARRAYFORMULA(TEXT(FILTER(WLAX!F254, LEN(WLAX!F254)), ""h:mm AM/PM"")), """"),
  IF"&amp;"ERROR(ARRAYFORMULA(TEXT(FILTER(MLAX!F254, LEN(MLAX!F254)), ""h:mm AM/PM"")), """"),
  IFERROR(ARRAYFORMULA(TEXT(FILTER(SOFT!F254, LEN(SOFT!F254)), ""h:mm AM/PM"")), """"),
  IFERROR(ARRAYFORMULA(TEXT(FILTER(BASE!F254, LEN(BASE!F254)), ""h:mm AM/PM"")), """&amp;"""),
  IFERROR(ARRAYFORMULA(TEXT(FILTER(ESPORTS!F254, LEN(ESPORTS!F254)), ""h:mm AM/PM"")), """")
)
"),"1:00 PM")</f>
        <v>1:00 PM</v>
      </c>
      <c r="J254" s="12" t="str">
        <f>IFERROR(__xludf.DUMMYFUNCTION("IFERROR(
 TEXTJOIN(
   CHAR(10) &amp; CHAR(10),
   TRUE,
   FILTER(
     FLATTEN({
       WSO!P254;
       MSO!P254;
       FH!P254;
       MGOLF!P254;
       Football!P254;
       WVB!P254;
       XC!P254;
       SWIMMING!P254;
       WTEN!P254;
       TF!P2"&amp;"54;
       WGOLF!P254;
       WBB!P254;
       MBB!P254;
       WLAX!P254;
       MLAX!P254;
       SOFT!P254;
       BASE!P254;
       ESPORTS!P254
     }),
     (FLATTEN({
       WSO!P254;
       MSO!P254;
       FH!P254;
       MGOLF!P254;
       Footb"&amp;"all!P254;
       WVB!P254;
       XC!P254;
       SWIMMING!P254;
       WTEN!P254;
       TF!P254;
       WGOLF!P254;
       WBB!P254;
       MBB!P254;
       WLAX!P254;
       MLAX!P254;
       SOFT!P254;
       BASE!P254;
       ESPORTS!P254
     }) &lt;&gt; "&amp;""""") *
     (FLATTEN({
       WSO!P254;
       MSO!P254;
       FH!P254;
       MGOLF!P254;
       Football!P254;
       WVB!P254;
       XC!P254;
       SWIMMING!P254;
       WTEN!P254;
       TF!P254;
       WGOLF!P254;
       WBB!P254;
       MBB!P254"&amp;";
       WLAX!P254;
       MLAX!P254;
       SOFT!P254;
       BASE!P254;
       ESPORTS!P254
     }) &lt;&gt; ""Status"")
   )
 ),
 """"
)
"),"⌛️ Pending")</f>
        <v>⌛️ Pending</v>
      </c>
    </row>
    <row r="255" ht="22.5" customHeight="1">
      <c r="A255" s="6">
        <v>254.0</v>
      </c>
      <c r="B255" s="11"/>
      <c r="C255" s="7">
        <v>46488.0</v>
      </c>
      <c r="D255" s="8" t="str">
        <f t="shared" si="1"/>
        <v>Sunday</v>
      </c>
      <c r="E255" s="9" t="str">
        <f>TEXTJOIN(
  CHAR(10) &amp; CHAR(10),
  TRUE,
  IFERROR(WSO!E255, ""),
  IFERROR(MSO!E255, ""),
  IFERROR(FH!E255, ""),
  IFERROR(MGOLF!E255, ""),
  IFERROR(Football!E255, ""),
  IFERROR(WVB!E255, ""),
  IFERROR(XC!E255, ""),
  IFERROR(SWIMMING!E255, ""),
  IFERROR(WTEN!E255, ""),
  IFERROR(TF!E255, ""),
  IFERROR(WGOLF!E255, ""),
  IFERROR(WBB!E255, ""),
  IFERROR(MBB!E255, ""),
  IFERROR(WLAX!E255, ""),
  IFERROR(MLAX!E255, ""),
  IFERROR(SOFT!E255, ""),
  IFERROR(BASE!E255, ""),
  IFERROR(ESPORTS!E255, "")
)
</f>
        <v/>
      </c>
      <c r="F255" s="10" t="str">
        <f>IFERROR(__xludf.DUMMYFUNCTION("TEXTJOIN(
  CHAR(10) &amp; CHAR(10),
  TRUE,
  IFERROR(TEXT(FILTER(WSO!F255, LEN(WSO!F255)), ""h:mm AM/PM""), """"),
  IFERROR(TEXT(FILTER(MSO!F255, LEN(MSO!F255)), ""h:mm AM/PM""), """"),
  IFERROR(TEXT(FILTER(FH!F255, LEN(FH!F255)), ""h:mm AM/PM""), """"),
"&amp;"  IFERROR(TEXT(FILTER(MGOLF!F255, LEN(MGOLF!F255)), ""h:mm AM/PM""), """"),
  IFERROR(TEXT(FILTER(Football!F255, LEN(Football!F255)), ""h:mm AM/PM""), """"),
  IFERROR(TEXT(FILTER(WVB!F255, LEN(WVB!F255)), ""h:mm AM/PM""), """"),
  IFERROR(TEXT(FILTER(XC!"&amp;"F255, LEN(XC!F255)), ""h:mm AM/PM""), """"),
  IFERROR(TEXT(FILTER(SWIMMING!F255, LEN(SWIMMING!F255)), ""h:mm AM/PM""), """"),
  IFERROR(TEXT(FILTER(WTEN!F255, LEN(WTEN!F255)), ""h:mm AM/PM""), """"),
  IFERROR(TEXT(FILTER(TF!F255, LEN(TF!F255)), ""h:mm A"&amp;"M/PM""), """"),
  IFERROR(TEXT(FILTER(WGOLF!F255, LEN(WGOLF!F255)), ""h:mm AM/PM""), """"),
  IFERROR(TEXT(FILTER(WBB!F255, LEN(WBB!F255)), ""h:mm AM/PM""), """"),
  IFERROR(TEXT(FILTER(MBB!F255, LEN(MBB!F255)), ""h:mm AM/PM""), """"),
  IFERROR(TEXT(FILT"&amp;"ER(WLAX!F255, LEN(WLAX!F255)), ""h:mm AM/PM""), """"),
  IFERROR(TEXT(FILTER(MLAX!F255, LEN(MLAX!F255)), ""h:mm AM/PM""), """"),
  IFERROR(TEXT(FILTER(SOFT!F255, LEN(SOFT!F255)), ""h:mm AM/PM""), """"),
  IFERROR(TEXT(FILTER(BASE!F255, LEN(BASE!F255)), """&amp;"h:mm AM/PM""), """"),
  IFERROR(TEXT(FILTER(ESPORTS!F255, LEN(ESPORTS!F255)), ""h:mm AM/PM""), """")
)
"),"")</f>
        <v/>
      </c>
      <c r="G255" s="11" t="str">
        <f>IFERROR(__xludf.DUMMYFUNCTION("TEXTJOIN(
  CHAR(10) &amp; CHAR(10),
  TRUE,
  IFERROR(FILTER(WSO!G255, LEN(WSO!G255)), """"),
  IFERROR(FILTER(MSO!G255, LEN(MSO!G255)), """"),
  IFERROR(FILTER(FH!G255, LEN(FH!G255)), """"),
  IFERROR(FILTER(MGOLF!G255, LEN(MGOLF!G255)), """"),
  IFERROR(FI"&amp;"LTER(Football!G255, LEN(Football!G255)), """"),
  IFERROR(FILTER(WVB!G255, LEN(WVB!G255)), """"),
  IFERROR(FILTER(XC!G255, LEN(XC!G255)), """"),
  IFERROR(FILTER(SWIMMING!G255, LEN(SWIMMING!G255)), """"),
  IFERROR(FILTER(WTEN!G255, LEN(WTEN!G255)), """""&amp;"),
  IFERROR(FILTER(TF!G255, LEN(TF!G255)), """"),
  IFERROR(FILTER(WGOLF!G255:G1000, LEN(WGOLF!G255)), """"),
  IFERROR(FILTER(WBB!G255, LEN(WBB!G255)), """"),
  IFERROR(FILTER(MBB!G255, LEN(MBB!G255)), """"),
  IFERROR(FILTER(WLAX!G255, LEN(WLAX!G255)),"&amp;" """"),
  IFERROR(FILTER(MLAX!G255, LEN(MLAX!G255)), """"),
  IFERROR(FILTER(SOFT!G255, LEN(SOFT!G255)), """"),
  IFERROR(FILTER(BASE!G255, LEN(BASE!G255)), """"),
  IFERROR(FILTER(ESPORTS!G255, LEN(ESPORTS!G255)), """")
)
"),"")</f>
        <v/>
      </c>
      <c r="H255" s="11" t="str">
        <f>IFERROR(__xludf.DUMMYFUNCTION("TEXTJOIN(
  CHAR(10) &amp; CHAR(10),
  TRUE,
  IFERROR(FILTER(WSO!H255, LEN(WSO!H255)), """"),
  IFERROR(FILTER(MSO!H255, LEN(MSO!H255)), """"),
  IFERROR(FILTER(FH!H255, LEN(FH!H255)), """"),
  IFERROR(FILTER(MGOLF!H255, LEN(MGOLF!H255)), """"),
  IFERROR(FI"&amp;"LTER(Football!H255, LEN(Football!H255)), """"),
  IFERROR(FILTER(WVB!H255, LEN(WVB!H255)), """"),
  IFERROR(FILTER(XC!H255, LEN(XC!H255)), """"),
  IFERROR(FILTER(SWIMMING!H255, LEN(SWIMMING!H255)), """"),
  IFERROR(FILTER(WTEN!H255, LEN(WTEN!H255)), """""&amp;"),
  IFERROR(FILTER(TF!H255, LEN(TF!H255)), """"),
  IFERROR(FILTER(WGOLF!H255, LEN(WGOLF!H255)), """"),
  IFERROR(FILTER(WBB!H255, LEN(WBB!H255)), """"),
  IFERROR(FILTER(MBB!H255, LEN(MBB!H255)), """"),
  IFERROR(FILTER(WLAX!H255, LEN(WLAX!H255)), """")"&amp;",
  IFERROR(FILTER(MLAX!H255, LEN(MLAX!H255)), """"),
  IFERROR(FILTER(SOFT!H255, LEN(SOFT!H255)), """"),
  IFERROR(FILTER(BASE!H255, LEN(BASE!H255)), """"),
  IFERROR(FILTER(ESPORTS!H255, LEN(ESPORTS!H255)), """")
)
"),"")</f>
        <v/>
      </c>
      <c r="I255" s="11" t="str">
        <f>IFERROR(__xludf.DUMMYFUNCTION("TEXTJOIN(
  CHAR(10) &amp; CHAR(10),
  TRUE,
  IFERROR(ARRAYFORMULA(TEXT(FILTER(WSO!F255, LEN(WSO!F255)), ""h:mm AM/PM"")), """"),
  IFERROR(ARRAYFORMULA(TEXT(FILTER(MSO!F255, LEN(MSO!F255)), ""h:mm AM/PM"")), """"),
  IFERROR(ARRAYFORMULA(TEXT(FILTER(FH!F255"&amp;", LEN(FH!F255)), ""h:mm AM/PM"")), """"),
  IFERROR(ARRAYFORMULA(TEXT(FILTER(MGOLF!F255, LEN(MGOLF!F255)), ""h:mm AM/PM"")), """"),
  IFERROR(ARRAYFORMULA(TEXT(FILTER(Football!F255, LEN(Football!F255)), ""h:mm AM/PM"")), """"),
  IFERROR(ARRAYFORMULA(TEXT"&amp;"(FILTER(WVB!F255, LEN(WVB!F255)), ""h:mm AM/PM"")), """"),
  IFERROR(ARRAYFORMULA(TEXT(FILTER(XC!F255, LEN(XC!F255)), ""h:mm AM/PM"")), """"),
  IFERROR(ARRAYFORMULA(TEXT(FILTER(SWIMMING!F255, LEN(SWIMMING!F255)), ""h:mm AM/PM"")), """"),
  IFERROR(ARRAYF"&amp;"ORMULA(TEXT(FILTER(WTEN!F255, LEN(WTEN!F255)), ""h:mm AM/PM"")), """"),
  IFERROR(ARRAYFORMULA(TEXT(FILTER(TF!F255, LEN(TF!F255)), ""h:mm AM/PM"")), """"),
  IFERROR(ARRAYFORMULA(TEXT(FILTER(WGOLF!F255, LEN(WGOLF!F255)), ""h:mm AM/PM"")), """"),
  IFERROR"&amp;"(ARRAYFORMULA(TEXT(FILTER(WBB!F255, LEN(WBB!F255)), ""h:mm AM/PM"")), """"),
  IFERROR(ARRAYFORMULA(TEXT(FILTER(MBB!F255, LEN(MBB!F255)), ""h:mm AM/PM"")), """"),
  IFERROR(ARRAYFORMULA(TEXT(FILTER(WLAX!F255, LEN(WLAX!F255)), ""h:mm AM/PM"")), """"),
  IF"&amp;"ERROR(ARRAYFORMULA(TEXT(FILTER(MLAX!F255, LEN(MLAX!F255)), ""h:mm AM/PM"")), """"),
  IFERROR(ARRAYFORMULA(TEXT(FILTER(SOFT!F255, LEN(SOFT!F255)), ""h:mm AM/PM"")), """"),
  IFERROR(ARRAYFORMULA(TEXT(FILTER(BASE!F255, LEN(BASE!F255)), ""h:mm AM/PM"")), """&amp;"""),
  IFERROR(ARRAYFORMULA(TEXT(FILTER(ESPORTS!F255, LEN(ESPORTS!F255)), ""h:mm AM/PM"")), """")
)
"),"")</f>
        <v/>
      </c>
      <c r="J255" s="12" t="str">
        <f>IFERROR(__xludf.DUMMYFUNCTION("IFERROR(
 TEXTJOIN(
   CHAR(10) &amp; CHAR(10),
   TRUE,
   FILTER(
     FLATTEN({
       WSO!P255;
       MSO!P255;
       FH!P255;
       MGOLF!P255;
       Football!P255;
       WVB!P255;
       XC!P255;
       SWIMMING!P255;
       WTEN!P255;
       TF!P2"&amp;"55;
       WGOLF!P255;
       WBB!P255;
       MBB!P255;
       WLAX!P255;
       MLAX!P255;
       SOFT!P255;
       BASE!P255;
       ESPORTS!P255
     }),
     (FLATTEN({
       WSO!P255;
       MSO!P255;
       FH!P255;
       MGOLF!P255;
       Footb"&amp;"all!P255;
       WVB!P255;
       XC!P255;
       SWIMMING!P255;
       WTEN!P255;
       TF!P255;
       WGOLF!P255;
       WBB!P255;
       MBB!P255;
       WLAX!P255;
       MLAX!P255;
       SOFT!P255;
       BASE!P255;
       ESPORTS!P255
     }) &lt;&gt; "&amp;""""") *
     (FLATTEN({
       WSO!P255;
       MSO!P255;
       FH!P255;
       MGOLF!P255;
       Football!P255;
       WVB!P255;
       XC!P255;
       SWIMMING!P255;
       WTEN!P255;
       TF!P255;
       WGOLF!P255;
       WBB!P255;
       MBB!P255"&amp;";
       WLAX!P255;
       MLAX!P255;
       SOFT!P255;
       BASE!P255;
       ESPORTS!P255
     }) &lt;&gt; ""Status"")
   )
 ),
 """"
)
"),"")</f>
        <v/>
      </c>
    </row>
    <row r="256" ht="22.5" customHeight="1">
      <c r="A256" s="6">
        <v>255.0</v>
      </c>
      <c r="B256" s="11"/>
      <c r="C256" s="7">
        <v>46489.0</v>
      </c>
      <c r="D256" s="8" t="str">
        <f t="shared" si="1"/>
        <v>Monday</v>
      </c>
      <c r="E256" s="9" t="str">
        <f>TEXTJOIN(
  CHAR(10) &amp; CHAR(10),
  TRUE,
  IFERROR(WSO!E256, ""),
  IFERROR(MSO!E256, ""),
  IFERROR(FH!E256, ""),
  IFERROR(MGOLF!E256, ""),
  IFERROR(Football!E256, ""),
  IFERROR(WVB!E256, ""),
  IFERROR(XC!E256, ""),
  IFERROR(SWIMMING!E256, ""),
  IFERROR(WTEN!E256, ""),
  IFERROR(TF!E256, ""),
  IFERROR(WGOLF!E256, ""),
  IFERROR(WBB!E256, ""),
  IFERROR(MBB!E256, ""),
  IFERROR(WLAX!E256, ""),
  IFERROR(MLAX!E256, ""),
  IFERROR(SOFT!E256, ""),
  IFERROR(BASE!E256, ""),
  IFERROR(ESPORTS!E256, "")
)
</f>
        <v/>
      </c>
      <c r="F256" s="10" t="str">
        <f>IFERROR(__xludf.DUMMYFUNCTION("TEXTJOIN(
  CHAR(10) &amp; CHAR(10),
  TRUE,
  IFERROR(TEXT(FILTER(WSO!F256, LEN(WSO!F256)), ""h:mm AM/PM""), """"),
  IFERROR(TEXT(FILTER(MSO!F256, LEN(MSO!F256)), ""h:mm AM/PM""), """"),
  IFERROR(TEXT(FILTER(FH!F256, LEN(FH!F256)), ""h:mm AM/PM""), """"),
"&amp;"  IFERROR(TEXT(FILTER(MGOLF!F256, LEN(MGOLF!F256)), ""h:mm AM/PM""), """"),
  IFERROR(TEXT(FILTER(Football!F256, LEN(Football!F256)), ""h:mm AM/PM""), """"),
  IFERROR(TEXT(FILTER(WVB!F256, LEN(WVB!F256)), ""h:mm AM/PM""), """"),
  IFERROR(TEXT(FILTER(XC!"&amp;"F256, LEN(XC!F256)), ""h:mm AM/PM""), """"),
  IFERROR(TEXT(FILTER(SWIMMING!F256, LEN(SWIMMING!F256)), ""h:mm AM/PM""), """"),
  IFERROR(TEXT(FILTER(WTEN!F256, LEN(WTEN!F256)), ""h:mm AM/PM""), """"),
  IFERROR(TEXT(FILTER(TF!F256, LEN(TF!F256)), ""h:mm A"&amp;"M/PM""), """"),
  IFERROR(TEXT(FILTER(WGOLF!F256, LEN(WGOLF!F256)), ""h:mm AM/PM""), """"),
  IFERROR(TEXT(FILTER(WBB!F256, LEN(WBB!F256)), ""h:mm AM/PM""), """"),
  IFERROR(TEXT(FILTER(MBB!F256, LEN(MBB!F256)), ""h:mm AM/PM""), """"),
  IFERROR(TEXT(FILT"&amp;"ER(WLAX!F256, LEN(WLAX!F256)), ""h:mm AM/PM""), """"),
  IFERROR(TEXT(FILTER(MLAX!F256, LEN(MLAX!F256)), ""h:mm AM/PM""), """"),
  IFERROR(TEXT(FILTER(SOFT!F256, LEN(SOFT!F256)), ""h:mm AM/PM""), """"),
  IFERROR(TEXT(FILTER(BASE!F256, LEN(BASE!F256)), """&amp;"h:mm AM/PM""), """"),
  IFERROR(TEXT(FILTER(ESPORTS!F256, LEN(ESPORTS!F256)), ""h:mm AM/PM""), """")
)
"),"")</f>
        <v/>
      </c>
      <c r="G256" s="11" t="str">
        <f>IFERROR(__xludf.DUMMYFUNCTION("TEXTJOIN(
  CHAR(10) &amp; CHAR(10),
  TRUE,
  IFERROR(FILTER(WSO!G256, LEN(WSO!G256)), """"),
  IFERROR(FILTER(MSO!G256, LEN(MSO!G256)), """"),
  IFERROR(FILTER(FH!G256, LEN(FH!G256)), """"),
  IFERROR(FILTER(MGOLF!G256, LEN(MGOLF!G256)), """"),
  IFERROR(FI"&amp;"LTER(Football!G256, LEN(Football!G256)), """"),
  IFERROR(FILTER(WVB!G256, LEN(WVB!G256)), """"),
  IFERROR(FILTER(XC!G256, LEN(XC!G256)), """"),
  IFERROR(FILTER(SWIMMING!G256, LEN(SWIMMING!G256)), """"),
  IFERROR(FILTER(WTEN!G256, LEN(WTEN!G256)), """""&amp;"),
  IFERROR(FILTER(TF!G256, LEN(TF!G256)), """"),
  IFERROR(FILTER(WGOLF!G256:G1000, LEN(WGOLF!G256)), """"),
  IFERROR(FILTER(WBB!G256, LEN(WBB!G256)), """"),
  IFERROR(FILTER(MBB!G256, LEN(MBB!G256)), """"),
  IFERROR(FILTER(WLAX!G256, LEN(WLAX!G256)),"&amp;" """"),
  IFERROR(FILTER(MLAX!G256, LEN(MLAX!G256)), """"),
  IFERROR(FILTER(SOFT!G256, LEN(SOFT!G256)), """"),
  IFERROR(FILTER(BASE!G256, LEN(BASE!G256)), """"),
  IFERROR(FILTER(ESPORTS!G256, LEN(ESPORTS!G256)), """")
)
"),"")</f>
        <v/>
      </c>
      <c r="H256" s="11" t="str">
        <f>IFERROR(__xludf.DUMMYFUNCTION("TEXTJOIN(
  CHAR(10) &amp; CHAR(10),
  TRUE,
  IFERROR(FILTER(WSO!H256, LEN(WSO!H256)), """"),
  IFERROR(FILTER(MSO!H256, LEN(MSO!H256)), """"),
  IFERROR(FILTER(FH!H256, LEN(FH!H256)), """"),
  IFERROR(FILTER(MGOLF!H256, LEN(MGOLF!H256)), """"),
  IFERROR(FI"&amp;"LTER(Football!H256, LEN(Football!H256)), """"),
  IFERROR(FILTER(WVB!H256, LEN(WVB!H256)), """"),
  IFERROR(FILTER(XC!H256, LEN(XC!H256)), """"),
  IFERROR(FILTER(SWIMMING!H256, LEN(SWIMMING!H256)), """"),
  IFERROR(FILTER(WTEN!H256, LEN(WTEN!H256)), """""&amp;"),
  IFERROR(FILTER(TF!H256, LEN(TF!H256)), """"),
  IFERROR(FILTER(WGOLF!H256, LEN(WGOLF!H256)), """"),
  IFERROR(FILTER(WBB!H256, LEN(WBB!H256)), """"),
  IFERROR(FILTER(MBB!H256, LEN(MBB!H256)), """"),
  IFERROR(FILTER(WLAX!H256, LEN(WLAX!H256)), """")"&amp;",
  IFERROR(FILTER(MLAX!H256, LEN(MLAX!H256)), """"),
  IFERROR(FILTER(SOFT!H256, LEN(SOFT!H256)), """"),
  IFERROR(FILTER(BASE!H256, LEN(BASE!H256)), """"),
  IFERROR(FILTER(ESPORTS!H256, LEN(ESPORTS!H256)), """")
)
"),"")</f>
        <v/>
      </c>
      <c r="I256" s="11" t="str">
        <f>IFERROR(__xludf.DUMMYFUNCTION("TEXTJOIN(
  CHAR(10) &amp; CHAR(10),
  TRUE,
  IFERROR(ARRAYFORMULA(TEXT(FILTER(WSO!F256, LEN(WSO!F256)), ""h:mm AM/PM"")), """"),
  IFERROR(ARRAYFORMULA(TEXT(FILTER(MSO!F256, LEN(MSO!F256)), ""h:mm AM/PM"")), """"),
  IFERROR(ARRAYFORMULA(TEXT(FILTER(FH!F256"&amp;", LEN(FH!F256)), ""h:mm AM/PM"")), """"),
  IFERROR(ARRAYFORMULA(TEXT(FILTER(MGOLF!F256, LEN(MGOLF!F256)), ""h:mm AM/PM"")), """"),
  IFERROR(ARRAYFORMULA(TEXT(FILTER(Football!F256, LEN(Football!F256)), ""h:mm AM/PM"")), """"),
  IFERROR(ARRAYFORMULA(TEXT"&amp;"(FILTER(WVB!F256, LEN(WVB!F256)), ""h:mm AM/PM"")), """"),
  IFERROR(ARRAYFORMULA(TEXT(FILTER(XC!F256, LEN(XC!F256)), ""h:mm AM/PM"")), """"),
  IFERROR(ARRAYFORMULA(TEXT(FILTER(SWIMMING!F256, LEN(SWIMMING!F256)), ""h:mm AM/PM"")), """"),
  IFERROR(ARRAYF"&amp;"ORMULA(TEXT(FILTER(WTEN!F256, LEN(WTEN!F256)), ""h:mm AM/PM"")), """"),
  IFERROR(ARRAYFORMULA(TEXT(FILTER(TF!F256, LEN(TF!F256)), ""h:mm AM/PM"")), """"),
  IFERROR(ARRAYFORMULA(TEXT(FILTER(WGOLF!F256, LEN(WGOLF!F256)), ""h:mm AM/PM"")), """"),
  IFERROR"&amp;"(ARRAYFORMULA(TEXT(FILTER(WBB!F256, LEN(WBB!F256)), ""h:mm AM/PM"")), """"),
  IFERROR(ARRAYFORMULA(TEXT(FILTER(MBB!F256, LEN(MBB!F256)), ""h:mm AM/PM"")), """"),
  IFERROR(ARRAYFORMULA(TEXT(FILTER(WLAX!F256, LEN(WLAX!F256)), ""h:mm AM/PM"")), """"),
  IF"&amp;"ERROR(ARRAYFORMULA(TEXT(FILTER(MLAX!F256, LEN(MLAX!F256)), ""h:mm AM/PM"")), """"),
  IFERROR(ARRAYFORMULA(TEXT(FILTER(SOFT!F256, LEN(SOFT!F256)), ""h:mm AM/PM"")), """"),
  IFERROR(ARRAYFORMULA(TEXT(FILTER(BASE!F256, LEN(BASE!F256)), ""h:mm AM/PM"")), """&amp;"""),
  IFERROR(ARRAYFORMULA(TEXT(FILTER(ESPORTS!F256, LEN(ESPORTS!F256)), ""h:mm AM/PM"")), """")
)
"),"")</f>
        <v/>
      </c>
      <c r="J256" s="12" t="str">
        <f>IFERROR(__xludf.DUMMYFUNCTION("IFERROR(
 TEXTJOIN(
   CHAR(10) &amp; CHAR(10),
   TRUE,
   FILTER(
     FLATTEN({
       WSO!P256;
       MSO!P256;
       FH!P256;
       MGOLF!P256;
       Football!P256;
       WVB!P256;
       XC!P256;
       SWIMMING!P256;
       WTEN!P256;
       TF!P2"&amp;"56;
       WGOLF!P256;
       WBB!P256;
       MBB!P256;
       WLAX!P256;
       MLAX!P256;
       SOFT!P256;
       BASE!P256;
       ESPORTS!P256
     }),
     (FLATTEN({
       WSO!P256;
       MSO!P256;
       FH!P256;
       MGOLF!P256;
       Footb"&amp;"all!P256;
       WVB!P256;
       XC!P256;
       SWIMMING!P256;
       WTEN!P256;
       TF!P256;
       WGOLF!P256;
       WBB!P256;
       MBB!P256;
       WLAX!P256;
       MLAX!P256;
       SOFT!P256;
       BASE!P256;
       ESPORTS!P256
     }) &lt;&gt; "&amp;""""") *
     (FLATTEN({
       WSO!P256;
       MSO!P256;
       FH!P256;
       MGOLF!P256;
       Football!P256;
       WVB!P256;
       XC!P256;
       SWIMMING!P256;
       WTEN!P256;
       TF!P256;
       WGOLF!P256;
       WBB!P256;
       MBB!P256"&amp;";
       WLAX!P256;
       MLAX!P256;
       SOFT!P256;
       BASE!P256;
       ESPORTS!P256
     }) &lt;&gt; ""Status"")
   )
 ),
 """"
)
"),"")</f>
        <v/>
      </c>
    </row>
    <row r="257" ht="22.5" customHeight="1">
      <c r="A257" s="6">
        <v>256.0</v>
      </c>
      <c r="B257" s="11"/>
      <c r="C257" s="7">
        <v>46490.0</v>
      </c>
      <c r="D257" s="8" t="str">
        <f t="shared" si="1"/>
        <v>Tuesday</v>
      </c>
      <c r="E257" s="9" t="str">
        <f>TEXTJOIN(
  CHAR(10) &amp; CHAR(10),
  TRUE,
  IFERROR(WSO!E257, ""),
  IFERROR(MSO!E257, ""),
  IFERROR(FH!E257, ""),
  IFERROR(MGOLF!E257, ""),
  IFERROR(Football!E257, ""),
  IFERROR(WVB!E257, ""),
  IFERROR(XC!E257, ""),
  IFERROR(SWIMMING!E257, ""),
  IFERROR(WTEN!E257, ""),
  IFERROR(TF!E257, ""),
  IFERROR(WGOLF!E257, ""),
  IFERROR(WBB!E257, ""),
  IFERROR(MBB!E257, ""),
  IFERROR(WLAX!E257, ""),
  IFERROR(MLAX!E257, ""),
  IFERROR(SOFT!E257, ""),
  IFERROR(BASE!E257, ""),
  IFERROR(ESPORTS!E257, "")
)
</f>
        <v/>
      </c>
      <c r="F257" s="10" t="str">
        <f>IFERROR(__xludf.DUMMYFUNCTION("TEXTJOIN(
  CHAR(10) &amp; CHAR(10),
  TRUE,
  IFERROR(TEXT(FILTER(WSO!F257, LEN(WSO!F257)), ""h:mm AM/PM""), """"),
  IFERROR(TEXT(FILTER(MSO!F257, LEN(MSO!F257)), ""h:mm AM/PM""), """"),
  IFERROR(TEXT(FILTER(FH!F257, LEN(FH!F257)), ""h:mm AM/PM""), """"),
"&amp;"  IFERROR(TEXT(FILTER(MGOLF!F257, LEN(MGOLF!F257)), ""h:mm AM/PM""), """"),
  IFERROR(TEXT(FILTER(Football!F257, LEN(Football!F257)), ""h:mm AM/PM""), """"),
  IFERROR(TEXT(FILTER(WVB!F257, LEN(WVB!F257)), ""h:mm AM/PM""), """"),
  IFERROR(TEXT(FILTER(XC!"&amp;"F257, LEN(XC!F257)), ""h:mm AM/PM""), """"),
  IFERROR(TEXT(FILTER(SWIMMING!F257, LEN(SWIMMING!F257)), ""h:mm AM/PM""), """"),
  IFERROR(TEXT(FILTER(WTEN!F257, LEN(WTEN!F257)), ""h:mm AM/PM""), """"),
  IFERROR(TEXT(FILTER(TF!F257, LEN(TF!F257)), ""h:mm A"&amp;"M/PM""), """"),
  IFERROR(TEXT(FILTER(WGOLF!F257, LEN(WGOLF!F257)), ""h:mm AM/PM""), """"),
  IFERROR(TEXT(FILTER(WBB!F257, LEN(WBB!F257)), ""h:mm AM/PM""), """"),
  IFERROR(TEXT(FILTER(MBB!F257, LEN(MBB!F257)), ""h:mm AM/PM""), """"),
  IFERROR(TEXT(FILT"&amp;"ER(WLAX!F257, LEN(WLAX!F257)), ""h:mm AM/PM""), """"),
  IFERROR(TEXT(FILTER(MLAX!F257, LEN(MLAX!F257)), ""h:mm AM/PM""), """"),
  IFERROR(TEXT(FILTER(SOFT!F257, LEN(SOFT!F257)), ""h:mm AM/PM""), """"),
  IFERROR(TEXT(FILTER(BASE!F257, LEN(BASE!F257)), """&amp;"h:mm AM/PM""), """"),
  IFERROR(TEXT(FILTER(ESPORTS!F257, LEN(ESPORTS!F257)), ""h:mm AM/PM""), """")
)
"),"")</f>
        <v/>
      </c>
      <c r="G257" s="11" t="str">
        <f>IFERROR(__xludf.DUMMYFUNCTION("TEXTJOIN(
  CHAR(10) &amp; CHAR(10),
  TRUE,
  IFERROR(FILTER(WSO!G257, LEN(WSO!G257)), """"),
  IFERROR(FILTER(MSO!G257, LEN(MSO!G257)), """"),
  IFERROR(FILTER(FH!G257, LEN(FH!G257)), """"),
  IFERROR(FILTER(MGOLF!G257, LEN(MGOLF!G257)), """"),
  IFERROR(FI"&amp;"LTER(Football!G257, LEN(Football!G257)), """"),
  IFERROR(FILTER(WVB!G257, LEN(WVB!G257)), """"),
  IFERROR(FILTER(XC!G257, LEN(XC!G257)), """"),
  IFERROR(FILTER(SWIMMING!G257, LEN(SWIMMING!G257)), """"),
  IFERROR(FILTER(WTEN!G257, LEN(WTEN!G257)), """""&amp;"),
  IFERROR(FILTER(TF!G257, LEN(TF!G257)), """"),
  IFERROR(FILTER(WGOLF!G257:G1000, LEN(WGOLF!G257)), """"),
  IFERROR(FILTER(WBB!G257, LEN(WBB!G257)), """"),
  IFERROR(FILTER(MBB!G257, LEN(MBB!G257)), """"),
  IFERROR(FILTER(WLAX!G257, LEN(WLAX!G257)),"&amp;" """"),
  IFERROR(FILTER(MLAX!G257, LEN(MLAX!G257)), """"),
  IFERROR(FILTER(SOFT!G257, LEN(SOFT!G257)), """"),
  IFERROR(FILTER(BASE!G257, LEN(BASE!G257)), """"),
  IFERROR(FILTER(ESPORTS!G257, LEN(ESPORTS!G257)), """")
)
"),"")</f>
        <v/>
      </c>
      <c r="H257" s="11" t="str">
        <f>IFERROR(__xludf.DUMMYFUNCTION("TEXTJOIN(
  CHAR(10) &amp; CHAR(10),
  TRUE,
  IFERROR(FILTER(WSO!H257, LEN(WSO!H257)), """"),
  IFERROR(FILTER(MSO!H257, LEN(MSO!H257)), """"),
  IFERROR(FILTER(FH!H257, LEN(FH!H257)), """"),
  IFERROR(FILTER(MGOLF!H257, LEN(MGOLF!H257)), """"),
  IFERROR(FI"&amp;"LTER(Football!H257, LEN(Football!H257)), """"),
  IFERROR(FILTER(WVB!H257, LEN(WVB!H257)), """"),
  IFERROR(FILTER(XC!H257, LEN(XC!H257)), """"),
  IFERROR(FILTER(SWIMMING!H257, LEN(SWIMMING!H257)), """"),
  IFERROR(FILTER(WTEN!H257, LEN(WTEN!H257)), """""&amp;"),
  IFERROR(FILTER(TF!H257, LEN(TF!H257)), """"),
  IFERROR(FILTER(WGOLF!H257, LEN(WGOLF!H257)), """"),
  IFERROR(FILTER(WBB!H257, LEN(WBB!H257)), """"),
  IFERROR(FILTER(MBB!H257, LEN(MBB!H257)), """"),
  IFERROR(FILTER(WLAX!H257, LEN(WLAX!H257)), """")"&amp;",
  IFERROR(FILTER(MLAX!H257, LEN(MLAX!H257)), """"),
  IFERROR(FILTER(SOFT!H257, LEN(SOFT!H257)), """"),
  IFERROR(FILTER(BASE!H257, LEN(BASE!H257)), """"),
  IFERROR(FILTER(ESPORTS!H257, LEN(ESPORTS!H257)), """")
)
"),"")</f>
        <v/>
      </c>
      <c r="I257" s="11" t="str">
        <f>IFERROR(__xludf.DUMMYFUNCTION("TEXTJOIN(
  CHAR(10) &amp; CHAR(10),
  TRUE,
  IFERROR(ARRAYFORMULA(TEXT(FILTER(WSO!F257, LEN(WSO!F257)), ""h:mm AM/PM"")), """"),
  IFERROR(ARRAYFORMULA(TEXT(FILTER(MSO!F257, LEN(MSO!F257)), ""h:mm AM/PM"")), """"),
  IFERROR(ARRAYFORMULA(TEXT(FILTER(FH!F257"&amp;", LEN(FH!F257)), ""h:mm AM/PM"")), """"),
  IFERROR(ARRAYFORMULA(TEXT(FILTER(MGOLF!F257, LEN(MGOLF!F257)), ""h:mm AM/PM"")), """"),
  IFERROR(ARRAYFORMULA(TEXT(FILTER(Football!F257, LEN(Football!F257)), ""h:mm AM/PM"")), """"),
  IFERROR(ARRAYFORMULA(TEXT"&amp;"(FILTER(WVB!F257, LEN(WVB!F257)), ""h:mm AM/PM"")), """"),
  IFERROR(ARRAYFORMULA(TEXT(FILTER(XC!F257, LEN(XC!F257)), ""h:mm AM/PM"")), """"),
  IFERROR(ARRAYFORMULA(TEXT(FILTER(SWIMMING!F257, LEN(SWIMMING!F257)), ""h:mm AM/PM"")), """"),
  IFERROR(ARRAYF"&amp;"ORMULA(TEXT(FILTER(WTEN!F257, LEN(WTEN!F257)), ""h:mm AM/PM"")), """"),
  IFERROR(ARRAYFORMULA(TEXT(FILTER(TF!F257, LEN(TF!F257)), ""h:mm AM/PM"")), """"),
  IFERROR(ARRAYFORMULA(TEXT(FILTER(WGOLF!F257, LEN(WGOLF!F257)), ""h:mm AM/PM"")), """"),
  IFERROR"&amp;"(ARRAYFORMULA(TEXT(FILTER(WBB!F257, LEN(WBB!F257)), ""h:mm AM/PM"")), """"),
  IFERROR(ARRAYFORMULA(TEXT(FILTER(MBB!F257, LEN(MBB!F257)), ""h:mm AM/PM"")), """"),
  IFERROR(ARRAYFORMULA(TEXT(FILTER(WLAX!F257, LEN(WLAX!F257)), ""h:mm AM/PM"")), """"),
  IF"&amp;"ERROR(ARRAYFORMULA(TEXT(FILTER(MLAX!F257, LEN(MLAX!F257)), ""h:mm AM/PM"")), """"),
  IFERROR(ARRAYFORMULA(TEXT(FILTER(SOFT!F257, LEN(SOFT!F257)), ""h:mm AM/PM"")), """"),
  IFERROR(ARRAYFORMULA(TEXT(FILTER(BASE!F257, LEN(BASE!F257)), ""h:mm AM/PM"")), """&amp;"""),
  IFERROR(ARRAYFORMULA(TEXT(FILTER(ESPORTS!F257, LEN(ESPORTS!F257)), ""h:mm AM/PM"")), """")
)
"),"")</f>
        <v/>
      </c>
      <c r="J257" s="12" t="str">
        <f>IFERROR(__xludf.DUMMYFUNCTION("IFERROR(
 TEXTJOIN(
   CHAR(10) &amp; CHAR(10),
   TRUE,
   FILTER(
     FLATTEN({
       WSO!P257;
       MSO!P257;
       FH!P257;
       MGOLF!P257;
       Football!P257;
       WVB!P257;
       XC!P257;
       SWIMMING!P257;
       WTEN!P257;
       TF!P2"&amp;"57;
       WGOLF!P257;
       WBB!P257;
       MBB!P257;
       WLAX!P257;
       MLAX!P257;
       SOFT!P257;
       BASE!P257;
       ESPORTS!P257
     }),
     (FLATTEN({
       WSO!P257;
       MSO!P257;
       FH!P257;
       MGOLF!P257;
       Footb"&amp;"all!P257;
       WVB!P257;
       XC!P257;
       SWIMMING!P257;
       WTEN!P257;
       TF!P257;
       WGOLF!P257;
       WBB!P257;
       MBB!P257;
       WLAX!P257;
       MLAX!P257;
       SOFT!P257;
       BASE!P257;
       ESPORTS!P257
     }) &lt;&gt; "&amp;""""") *
     (FLATTEN({
       WSO!P257;
       MSO!P257;
       FH!P257;
       MGOLF!P257;
       Football!P257;
       WVB!P257;
       XC!P257;
       SWIMMING!P257;
       WTEN!P257;
       TF!P257;
       WGOLF!P257;
       WBB!P257;
       MBB!P257"&amp;";
       WLAX!P257;
       MLAX!P257;
       SOFT!P257;
       BASE!P257;
       ESPORTS!P257
     }) &lt;&gt; ""Status"")
   )
 ),
 """"
)
"),"")</f>
        <v/>
      </c>
    </row>
    <row r="258" ht="22.5" customHeight="1">
      <c r="A258" s="6">
        <v>257.0</v>
      </c>
      <c r="B258" s="11"/>
      <c r="C258" s="7">
        <v>46491.0</v>
      </c>
      <c r="D258" s="8" t="str">
        <f t="shared" si="1"/>
        <v>Wednesday</v>
      </c>
      <c r="E258" s="9" t="str">
        <f>TEXTJOIN(
  CHAR(10) &amp; CHAR(10),
  TRUE,
  IFERROR(WSO!E258, ""),
  IFERROR(MSO!E258, ""),
  IFERROR(FH!E258, ""),
  IFERROR(MGOLF!E258, ""),
  IFERROR(Football!E258, ""),
  IFERROR(WVB!E258, ""),
  IFERROR(XC!E258, ""),
  IFERROR(SWIMMING!E258, ""),
  IFERROR(WTEN!E258, ""),
  IFERROR(TF!E258, ""),
  IFERROR(WGOLF!E258, ""),
  IFERROR(WBB!E258, ""),
  IFERROR(MBB!E258, ""),
  IFERROR(WLAX!E258, ""),
  IFERROR(MLAX!E258, ""),
  IFERROR(SOFT!E258, ""),
  IFERROR(BASE!E258, ""),
  IFERROR(ESPORTS!E258, "")
)
</f>
        <v/>
      </c>
      <c r="F258" s="10" t="str">
        <f>IFERROR(__xludf.DUMMYFUNCTION("TEXTJOIN(
  CHAR(10) &amp; CHAR(10),
  TRUE,
  IFERROR(TEXT(FILTER(WSO!F258, LEN(WSO!F258)), ""h:mm AM/PM""), """"),
  IFERROR(TEXT(FILTER(MSO!F258, LEN(MSO!F258)), ""h:mm AM/PM""), """"),
  IFERROR(TEXT(FILTER(FH!F258, LEN(FH!F258)), ""h:mm AM/PM""), """"),
"&amp;"  IFERROR(TEXT(FILTER(MGOLF!F258, LEN(MGOLF!F258)), ""h:mm AM/PM""), """"),
  IFERROR(TEXT(FILTER(Football!F258, LEN(Football!F258)), ""h:mm AM/PM""), """"),
  IFERROR(TEXT(FILTER(WVB!F258, LEN(WVB!F258)), ""h:mm AM/PM""), """"),
  IFERROR(TEXT(FILTER(XC!"&amp;"F258, LEN(XC!F258)), ""h:mm AM/PM""), """"),
  IFERROR(TEXT(FILTER(SWIMMING!F258, LEN(SWIMMING!F258)), ""h:mm AM/PM""), """"),
  IFERROR(TEXT(FILTER(WTEN!F258, LEN(WTEN!F258)), ""h:mm AM/PM""), """"),
  IFERROR(TEXT(FILTER(TF!F258, LEN(TF!F258)), ""h:mm A"&amp;"M/PM""), """"),
  IFERROR(TEXT(FILTER(WGOLF!F258, LEN(WGOLF!F258)), ""h:mm AM/PM""), """"),
  IFERROR(TEXT(FILTER(WBB!F258, LEN(WBB!F258)), ""h:mm AM/PM""), """"),
  IFERROR(TEXT(FILTER(MBB!F258, LEN(MBB!F258)), ""h:mm AM/PM""), """"),
  IFERROR(TEXT(FILT"&amp;"ER(WLAX!F258, LEN(WLAX!F258)), ""h:mm AM/PM""), """"),
  IFERROR(TEXT(FILTER(MLAX!F258, LEN(MLAX!F258)), ""h:mm AM/PM""), """"),
  IFERROR(TEXT(FILTER(SOFT!F258, LEN(SOFT!F258)), ""h:mm AM/PM""), """"),
  IFERROR(TEXT(FILTER(BASE!F258, LEN(BASE!F258)), """&amp;"h:mm AM/PM""), """"),
  IFERROR(TEXT(FILTER(ESPORTS!F258, LEN(ESPORTS!F258)), ""h:mm AM/PM""), """")
)
"),"")</f>
        <v/>
      </c>
      <c r="G258" s="11" t="str">
        <f>IFERROR(__xludf.DUMMYFUNCTION("TEXTJOIN(
  CHAR(10) &amp; CHAR(10),
  TRUE,
  IFERROR(FILTER(WSO!G258, LEN(WSO!G258)), """"),
  IFERROR(FILTER(MSO!G258, LEN(MSO!G258)), """"),
  IFERROR(FILTER(FH!G258, LEN(FH!G258)), """"),
  IFERROR(FILTER(MGOLF!G258, LEN(MGOLF!G258)), """"),
  IFERROR(FI"&amp;"LTER(Football!G258, LEN(Football!G258)), """"),
  IFERROR(FILTER(WVB!G258, LEN(WVB!G258)), """"),
  IFERROR(FILTER(XC!G258, LEN(XC!G258)), """"),
  IFERROR(FILTER(SWIMMING!G258, LEN(SWIMMING!G258)), """"),
  IFERROR(FILTER(WTEN!G258, LEN(WTEN!G258)), """""&amp;"),
  IFERROR(FILTER(TF!G258, LEN(TF!G258)), """"),
  IFERROR(FILTER(WGOLF!G258:G1000, LEN(WGOLF!G258)), """"),
  IFERROR(FILTER(WBB!G258, LEN(WBB!G258)), """"),
  IFERROR(FILTER(MBB!G258, LEN(MBB!G258)), """"),
  IFERROR(FILTER(WLAX!G258, LEN(WLAX!G258)),"&amp;" """"),
  IFERROR(FILTER(MLAX!G258, LEN(MLAX!G258)), """"),
  IFERROR(FILTER(SOFT!G258, LEN(SOFT!G258)), """"),
  IFERROR(FILTER(BASE!G258, LEN(BASE!G258)), """"),
  IFERROR(FILTER(ESPORTS!G258, LEN(ESPORTS!G258)), """")
)
"),"")</f>
        <v/>
      </c>
      <c r="H258" s="11" t="str">
        <f>IFERROR(__xludf.DUMMYFUNCTION("TEXTJOIN(
  CHAR(10) &amp; CHAR(10),
  TRUE,
  IFERROR(FILTER(WSO!H258, LEN(WSO!H258)), """"),
  IFERROR(FILTER(MSO!H258, LEN(MSO!H258)), """"),
  IFERROR(FILTER(FH!H258, LEN(FH!H258)), """"),
  IFERROR(FILTER(MGOLF!H258, LEN(MGOLF!H258)), """"),
  IFERROR(FI"&amp;"LTER(Football!H258, LEN(Football!H258)), """"),
  IFERROR(FILTER(WVB!H258, LEN(WVB!H258)), """"),
  IFERROR(FILTER(XC!H258, LEN(XC!H258)), """"),
  IFERROR(FILTER(SWIMMING!H258, LEN(SWIMMING!H258)), """"),
  IFERROR(FILTER(WTEN!H258, LEN(WTEN!H258)), """""&amp;"),
  IFERROR(FILTER(TF!H258, LEN(TF!H258)), """"),
  IFERROR(FILTER(WGOLF!H258, LEN(WGOLF!H258)), """"),
  IFERROR(FILTER(WBB!H258, LEN(WBB!H258)), """"),
  IFERROR(FILTER(MBB!H258, LEN(MBB!H258)), """"),
  IFERROR(FILTER(WLAX!H258, LEN(WLAX!H258)), """")"&amp;",
  IFERROR(FILTER(MLAX!H258, LEN(MLAX!H258)), """"),
  IFERROR(FILTER(SOFT!H258, LEN(SOFT!H258)), """"),
  IFERROR(FILTER(BASE!H258, LEN(BASE!H258)), """"),
  IFERROR(FILTER(ESPORTS!H258, LEN(ESPORTS!H258)), """")
)
"),"")</f>
        <v/>
      </c>
      <c r="I258" s="11" t="str">
        <f>IFERROR(__xludf.DUMMYFUNCTION("TEXTJOIN(
  CHAR(10) &amp; CHAR(10),
  TRUE,
  IFERROR(ARRAYFORMULA(TEXT(FILTER(WSO!F258, LEN(WSO!F258)), ""h:mm AM/PM"")), """"),
  IFERROR(ARRAYFORMULA(TEXT(FILTER(MSO!F258, LEN(MSO!F258)), ""h:mm AM/PM"")), """"),
  IFERROR(ARRAYFORMULA(TEXT(FILTER(FH!F258"&amp;", LEN(FH!F258)), ""h:mm AM/PM"")), """"),
  IFERROR(ARRAYFORMULA(TEXT(FILTER(MGOLF!F258, LEN(MGOLF!F258)), ""h:mm AM/PM"")), """"),
  IFERROR(ARRAYFORMULA(TEXT(FILTER(Football!F258, LEN(Football!F258)), ""h:mm AM/PM"")), """"),
  IFERROR(ARRAYFORMULA(TEXT"&amp;"(FILTER(WVB!F258, LEN(WVB!F258)), ""h:mm AM/PM"")), """"),
  IFERROR(ARRAYFORMULA(TEXT(FILTER(XC!F258, LEN(XC!F258)), ""h:mm AM/PM"")), """"),
  IFERROR(ARRAYFORMULA(TEXT(FILTER(SWIMMING!F258, LEN(SWIMMING!F258)), ""h:mm AM/PM"")), """"),
  IFERROR(ARRAYF"&amp;"ORMULA(TEXT(FILTER(WTEN!F258, LEN(WTEN!F258)), ""h:mm AM/PM"")), """"),
  IFERROR(ARRAYFORMULA(TEXT(FILTER(TF!F258, LEN(TF!F258)), ""h:mm AM/PM"")), """"),
  IFERROR(ARRAYFORMULA(TEXT(FILTER(WGOLF!F258, LEN(WGOLF!F258)), ""h:mm AM/PM"")), """"),
  IFERROR"&amp;"(ARRAYFORMULA(TEXT(FILTER(WBB!F258, LEN(WBB!F258)), ""h:mm AM/PM"")), """"),
  IFERROR(ARRAYFORMULA(TEXT(FILTER(MBB!F258, LEN(MBB!F258)), ""h:mm AM/PM"")), """"),
  IFERROR(ARRAYFORMULA(TEXT(FILTER(WLAX!F258, LEN(WLAX!F258)), ""h:mm AM/PM"")), """"),
  IF"&amp;"ERROR(ARRAYFORMULA(TEXT(FILTER(MLAX!F258, LEN(MLAX!F258)), ""h:mm AM/PM"")), """"),
  IFERROR(ARRAYFORMULA(TEXT(FILTER(SOFT!F258, LEN(SOFT!F258)), ""h:mm AM/PM"")), """"),
  IFERROR(ARRAYFORMULA(TEXT(FILTER(BASE!F258, LEN(BASE!F258)), ""h:mm AM/PM"")), """&amp;"""),
  IFERROR(ARRAYFORMULA(TEXT(FILTER(ESPORTS!F258, LEN(ESPORTS!F258)), ""h:mm AM/PM"")), """")
)
"),"")</f>
        <v/>
      </c>
      <c r="J258" s="12" t="str">
        <f>IFERROR(__xludf.DUMMYFUNCTION("IFERROR(
 TEXTJOIN(
   CHAR(10) &amp; CHAR(10),
   TRUE,
   FILTER(
     FLATTEN({
       WSO!P258;
       MSO!P258;
       FH!P258;
       MGOLF!P258;
       Football!P258;
       WVB!P258;
       XC!P258;
       SWIMMING!P258;
       WTEN!P258;
       TF!P2"&amp;"58;
       WGOLF!P258;
       WBB!P258;
       MBB!P258;
       WLAX!P258;
       MLAX!P258;
       SOFT!P258;
       BASE!P258;
       ESPORTS!P258
     }),
     (FLATTEN({
       WSO!P258;
       MSO!P258;
       FH!P258;
       MGOLF!P258;
       Footb"&amp;"all!P258;
       WVB!P258;
       XC!P258;
       SWIMMING!P258;
       WTEN!P258;
       TF!P258;
       WGOLF!P258;
       WBB!P258;
       MBB!P258;
       WLAX!P258;
       MLAX!P258;
       SOFT!P258;
       BASE!P258;
       ESPORTS!P258
     }) &lt;&gt; "&amp;""""") *
     (FLATTEN({
       WSO!P258;
       MSO!P258;
       FH!P258;
       MGOLF!P258;
       Football!P258;
       WVB!P258;
       XC!P258;
       SWIMMING!P258;
       WTEN!P258;
       TF!P258;
       WGOLF!P258;
       WBB!P258;
       MBB!P258"&amp;";
       WLAX!P258;
       MLAX!P258;
       SOFT!P258;
       BASE!P258;
       ESPORTS!P258
     }) &lt;&gt; ""Status"")
   )
 ),
 """"
)
"),"")</f>
        <v/>
      </c>
    </row>
    <row r="259" ht="22.5" customHeight="1">
      <c r="A259" s="6">
        <v>258.0</v>
      </c>
      <c r="B259" s="11"/>
      <c r="C259" s="7">
        <v>46492.0</v>
      </c>
      <c r="D259" s="8" t="str">
        <f t="shared" si="1"/>
        <v>Thursday</v>
      </c>
      <c r="E259" s="9" t="str">
        <f>TEXTJOIN(
  CHAR(10) &amp; CHAR(10),
  TRUE,
  IFERROR(WSO!E259, ""),
  IFERROR(MSO!E259, ""),
  IFERROR(FH!E259, ""),
  IFERROR(MGOLF!E259, ""),
  IFERROR(Football!E259, ""),
  IFERROR(WVB!E259, ""),
  IFERROR(XC!E259, ""),
  IFERROR(SWIMMING!E259, ""),
  IFERROR(WTEN!E259, ""),
  IFERROR(TF!E259, ""),
  IFERROR(WGOLF!E259, ""),
  IFERROR(WBB!E259, ""),
  IFERROR(MBB!E259, ""),
  IFERROR(WLAX!E259, ""),
  IFERROR(MLAX!E259, ""),
  IFERROR(SOFT!E259, ""),
  IFERROR(BASE!E259, ""),
  IFERROR(ESPORTS!E259, "")
)
</f>
        <v/>
      </c>
      <c r="F259" s="10" t="str">
        <f>IFERROR(__xludf.DUMMYFUNCTION("TEXTJOIN(
  CHAR(10) &amp; CHAR(10),
  TRUE,
  IFERROR(TEXT(FILTER(WSO!F259, LEN(WSO!F259)), ""h:mm AM/PM""), """"),
  IFERROR(TEXT(FILTER(MSO!F259, LEN(MSO!F259)), ""h:mm AM/PM""), """"),
  IFERROR(TEXT(FILTER(FH!F259, LEN(FH!F259)), ""h:mm AM/PM""), """"),
"&amp;"  IFERROR(TEXT(FILTER(MGOLF!F259, LEN(MGOLF!F259)), ""h:mm AM/PM""), """"),
  IFERROR(TEXT(FILTER(Football!F259, LEN(Football!F259)), ""h:mm AM/PM""), """"),
  IFERROR(TEXT(FILTER(WVB!F259, LEN(WVB!F259)), ""h:mm AM/PM""), """"),
  IFERROR(TEXT(FILTER(XC!"&amp;"F259, LEN(XC!F259)), ""h:mm AM/PM""), """"),
  IFERROR(TEXT(FILTER(SWIMMING!F259, LEN(SWIMMING!F259)), ""h:mm AM/PM""), """"),
  IFERROR(TEXT(FILTER(WTEN!F259, LEN(WTEN!F259)), ""h:mm AM/PM""), """"),
  IFERROR(TEXT(FILTER(TF!F259, LEN(TF!F259)), ""h:mm A"&amp;"M/PM""), """"),
  IFERROR(TEXT(FILTER(WGOLF!F259, LEN(WGOLF!F259)), ""h:mm AM/PM""), """"),
  IFERROR(TEXT(FILTER(WBB!F259, LEN(WBB!F259)), ""h:mm AM/PM""), """"),
  IFERROR(TEXT(FILTER(MBB!F259, LEN(MBB!F259)), ""h:mm AM/PM""), """"),
  IFERROR(TEXT(FILT"&amp;"ER(WLAX!F259, LEN(WLAX!F259)), ""h:mm AM/PM""), """"),
  IFERROR(TEXT(FILTER(MLAX!F259, LEN(MLAX!F259)), ""h:mm AM/PM""), """"),
  IFERROR(TEXT(FILTER(SOFT!F259, LEN(SOFT!F259)), ""h:mm AM/PM""), """"),
  IFERROR(TEXT(FILTER(BASE!F259, LEN(BASE!F259)), """&amp;"h:mm AM/PM""), """"),
  IFERROR(TEXT(FILTER(ESPORTS!F259, LEN(ESPORTS!F259)), ""h:mm AM/PM""), """")
)
"),"")</f>
        <v/>
      </c>
      <c r="G259" s="11" t="str">
        <f>IFERROR(__xludf.DUMMYFUNCTION("TEXTJOIN(
  CHAR(10) &amp; CHAR(10),
  TRUE,
  IFERROR(FILTER(WSO!G259, LEN(WSO!G259)), """"),
  IFERROR(FILTER(MSO!G259, LEN(MSO!G259)), """"),
  IFERROR(FILTER(FH!G259, LEN(FH!G259)), """"),
  IFERROR(FILTER(MGOLF!G259, LEN(MGOLF!G259)), """"),
  IFERROR(FI"&amp;"LTER(Football!G259, LEN(Football!G259)), """"),
  IFERROR(FILTER(WVB!G259, LEN(WVB!G259)), """"),
  IFERROR(FILTER(XC!G259, LEN(XC!G259)), """"),
  IFERROR(FILTER(SWIMMING!G259, LEN(SWIMMING!G259)), """"),
  IFERROR(FILTER(WTEN!G259, LEN(WTEN!G259)), """""&amp;"),
  IFERROR(FILTER(TF!G259, LEN(TF!G259)), """"),
  IFERROR(FILTER(WGOLF!G259:G1000, LEN(WGOLF!G259)), """"),
  IFERROR(FILTER(WBB!G259, LEN(WBB!G259)), """"),
  IFERROR(FILTER(MBB!G259, LEN(MBB!G259)), """"),
  IFERROR(FILTER(WLAX!G259, LEN(WLAX!G259)),"&amp;" """"),
  IFERROR(FILTER(MLAX!G259, LEN(MLAX!G259)), """"),
  IFERROR(FILTER(SOFT!G259, LEN(SOFT!G259)), """"),
  IFERROR(FILTER(BASE!G259, LEN(BASE!G259)), """"),
  IFERROR(FILTER(ESPORTS!G259, LEN(ESPORTS!G259)), """")
)
"),"")</f>
        <v/>
      </c>
      <c r="H259" s="11" t="str">
        <f>IFERROR(__xludf.DUMMYFUNCTION("TEXTJOIN(
  CHAR(10) &amp; CHAR(10),
  TRUE,
  IFERROR(FILTER(WSO!H259, LEN(WSO!H259)), """"),
  IFERROR(FILTER(MSO!H259, LEN(MSO!H259)), """"),
  IFERROR(FILTER(FH!H259, LEN(FH!H259)), """"),
  IFERROR(FILTER(MGOLF!H259, LEN(MGOLF!H259)), """"),
  IFERROR(FI"&amp;"LTER(Football!H259, LEN(Football!H259)), """"),
  IFERROR(FILTER(WVB!H259, LEN(WVB!H259)), """"),
  IFERROR(FILTER(XC!H259, LEN(XC!H259)), """"),
  IFERROR(FILTER(SWIMMING!H259, LEN(SWIMMING!H259)), """"),
  IFERROR(FILTER(WTEN!H259, LEN(WTEN!H259)), """""&amp;"),
  IFERROR(FILTER(TF!H259, LEN(TF!H259)), """"),
  IFERROR(FILTER(WGOLF!H259, LEN(WGOLF!H259)), """"),
  IFERROR(FILTER(WBB!H259, LEN(WBB!H259)), """"),
  IFERROR(FILTER(MBB!H259, LEN(MBB!H259)), """"),
  IFERROR(FILTER(WLAX!H259, LEN(WLAX!H259)), """")"&amp;",
  IFERROR(FILTER(MLAX!H259, LEN(MLAX!H259)), """"),
  IFERROR(FILTER(SOFT!H259, LEN(SOFT!H259)), """"),
  IFERROR(FILTER(BASE!H259, LEN(BASE!H259)), """"),
  IFERROR(FILTER(ESPORTS!H259, LEN(ESPORTS!H259)), """")
)
"),"")</f>
        <v/>
      </c>
      <c r="I259" s="11" t="str">
        <f>IFERROR(__xludf.DUMMYFUNCTION("TEXTJOIN(
  CHAR(10) &amp; CHAR(10),
  TRUE,
  IFERROR(ARRAYFORMULA(TEXT(FILTER(WSO!F259, LEN(WSO!F259)), ""h:mm AM/PM"")), """"),
  IFERROR(ARRAYFORMULA(TEXT(FILTER(MSO!F259, LEN(MSO!F259)), ""h:mm AM/PM"")), """"),
  IFERROR(ARRAYFORMULA(TEXT(FILTER(FH!F259"&amp;", LEN(FH!F259)), ""h:mm AM/PM"")), """"),
  IFERROR(ARRAYFORMULA(TEXT(FILTER(MGOLF!F259, LEN(MGOLF!F259)), ""h:mm AM/PM"")), """"),
  IFERROR(ARRAYFORMULA(TEXT(FILTER(Football!F259, LEN(Football!F259)), ""h:mm AM/PM"")), """"),
  IFERROR(ARRAYFORMULA(TEXT"&amp;"(FILTER(WVB!F259, LEN(WVB!F259)), ""h:mm AM/PM"")), """"),
  IFERROR(ARRAYFORMULA(TEXT(FILTER(XC!F259, LEN(XC!F259)), ""h:mm AM/PM"")), """"),
  IFERROR(ARRAYFORMULA(TEXT(FILTER(SWIMMING!F259, LEN(SWIMMING!F259)), ""h:mm AM/PM"")), """"),
  IFERROR(ARRAYF"&amp;"ORMULA(TEXT(FILTER(WTEN!F259, LEN(WTEN!F259)), ""h:mm AM/PM"")), """"),
  IFERROR(ARRAYFORMULA(TEXT(FILTER(TF!F259, LEN(TF!F259)), ""h:mm AM/PM"")), """"),
  IFERROR(ARRAYFORMULA(TEXT(FILTER(WGOLF!F259, LEN(WGOLF!F259)), ""h:mm AM/PM"")), """"),
  IFERROR"&amp;"(ARRAYFORMULA(TEXT(FILTER(WBB!F259, LEN(WBB!F259)), ""h:mm AM/PM"")), """"),
  IFERROR(ARRAYFORMULA(TEXT(FILTER(MBB!F259, LEN(MBB!F259)), ""h:mm AM/PM"")), """"),
  IFERROR(ARRAYFORMULA(TEXT(FILTER(WLAX!F259, LEN(WLAX!F259)), ""h:mm AM/PM"")), """"),
  IF"&amp;"ERROR(ARRAYFORMULA(TEXT(FILTER(MLAX!F259, LEN(MLAX!F259)), ""h:mm AM/PM"")), """"),
  IFERROR(ARRAYFORMULA(TEXT(FILTER(SOFT!F259, LEN(SOFT!F259)), ""h:mm AM/PM"")), """"),
  IFERROR(ARRAYFORMULA(TEXT(FILTER(BASE!F259, LEN(BASE!F259)), ""h:mm AM/PM"")), """&amp;"""),
  IFERROR(ARRAYFORMULA(TEXT(FILTER(ESPORTS!F259, LEN(ESPORTS!F259)), ""h:mm AM/PM"")), """")
)
"),"")</f>
        <v/>
      </c>
      <c r="J259" s="12" t="str">
        <f>IFERROR(__xludf.DUMMYFUNCTION("IFERROR(
 TEXTJOIN(
   CHAR(10) &amp; CHAR(10),
   TRUE,
   FILTER(
     FLATTEN({
       WSO!P259;
       MSO!P259;
       FH!P259;
       MGOLF!P259;
       Football!P259;
       WVB!P259;
       XC!P259;
       SWIMMING!P259;
       WTEN!P259;
       TF!P2"&amp;"59;
       WGOLF!P259;
       WBB!P259;
       MBB!P259;
       WLAX!P259;
       MLAX!P259;
       SOFT!P259;
       BASE!P259;
       ESPORTS!P259
     }),
     (FLATTEN({
       WSO!P259;
       MSO!P259;
       FH!P259;
       MGOLF!P259;
       Footb"&amp;"all!P259;
       WVB!P259;
       XC!P259;
       SWIMMING!P259;
       WTEN!P259;
       TF!P259;
       WGOLF!P259;
       WBB!P259;
       MBB!P259;
       WLAX!P259;
       MLAX!P259;
       SOFT!P259;
       BASE!P259;
       ESPORTS!P259
     }) &lt;&gt; "&amp;""""") *
     (FLATTEN({
       WSO!P259;
       MSO!P259;
       FH!P259;
       MGOLF!P259;
       Football!P259;
       WVB!P259;
       XC!P259;
       SWIMMING!P259;
       WTEN!P259;
       TF!P259;
       WGOLF!P259;
       WBB!P259;
       MBB!P259"&amp;";
       WLAX!P259;
       MLAX!P259;
       SOFT!P259;
       BASE!P259;
       ESPORTS!P259
     }) &lt;&gt; ""Status"")
   )
 ),
 """"
)
"),"")</f>
        <v/>
      </c>
    </row>
    <row r="260" ht="22.5" customHeight="1">
      <c r="A260" s="6">
        <v>259.0</v>
      </c>
      <c r="B260" s="11"/>
      <c r="C260" s="7">
        <v>46493.0</v>
      </c>
      <c r="D260" s="8" t="str">
        <f t="shared" si="1"/>
        <v>Friday</v>
      </c>
      <c r="E260" s="9" t="str">
        <f>TEXTJOIN(
  CHAR(10) &amp; CHAR(10),
  TRUE,
  IFERROR(WSO!E260, ""),
  IFERROR(MSO!E260, ""),
  IFERROR(FH!E260, ""),
  IFERROR(MGOLF!E260, ""),
  IFERROR(Football!E260, ""),
  IFERROR(WVB!E260, ""),
  IFERROR(XC!E260, ""),
  IFERROR(SWIMMING!E260, ""),
  IFERROR(WTEN!E260, ""),
  IFERROR(TF!E260, ""),
  IFERROR(WGOLF!E260, ""),
  IFERROR(WBB!E260, ""),
  IFERROR(MBB!E260, ""),
  IFERROR(WLAX!E260, ""),
  IFERROR(MLAX!E260, ""),
  IFERROR(SOFT!E260, ""),
  IFERROR(BASE!E260, ""),
  IFERROR(ESPORTS!E260, "")
)
</f>
        <v/>
      </c>
      <c r="F260" s="10" t="str">
        <f>IFERROR(__xludf.DUMMYFUNCTION("TEXTJOIN(
  CHAR(10) &amp; CHAR(10),
  TRUE,
  IFERROR(TEXT(FILTER(WSO!F260, LEN(WSO!F260)), ""h:mm AM/PM""), """"),
  IFERROR(TEXT(FILTER(MSO!F260, LEN(MSO!F260)), ""h:mm AM/PM""), """"),
  IFERROR(TEXT(FILTER(FH!F260, LEN(FH!F260)), ""h:mm AM/PM""), """"),
"&amp;"  IFERROR(TEXT(FILTER(MGOLF!F260, LEN(MGOLF!F260)), ""h:mm AM/PM""), """"),
  IFERROR(TEXT(FILTER(Football!F260, LEN(Football!F260)), ""h:mm AM/PM""), """"),
  IFERROR(TEXT(FILTER(WVB!F260, LEN(WVB!F260)), ""h:mm AM/PM""), """"),
  IFERROR(TEXT(FILTER(XC!"&amp;"F260, LEN(XC!F260)), ""h:mm AM/PM""), """"),
  IFERROR(TEXT(FILTER(SWIMMING!F260, LEN(SWIMMING!F260)), ""h:mm AM/PM""), """"),
  IFERROR(TEXT(FILTER(WTEN!F260, LEN(WTEN!F260)), ""h:mm AM/PM""), """"),
  IFERROR(TEXT(FILTER(TF!F260, LEN(TF!F260)), ""h:mm A"&amp;"M/PM""), """"),
  IFERROR(TEXT(FILTER(WGOLF!F260, LEN(WGOLF!F260)), ""h:mm AM/PM""), """"),
  IFERROR(TEXT(FILTER(WBB!F260, LEN(WBB!F260)), ""h:mm AM/PM""), """"),
  IFERROR(TEXT(FILTER(MBB!F260, LEN(MBB!F260)), ""h:mm AM/PM""), """"),
  IFERROR(TEXT(FILT"&amp;"ER(WLAX!F260, LEN(WLAX!F260)), ""h:mm AM/PM""), """"),
  IFERROR(TEXT(FILTER(MLAX!F260, LEN(MLAX!F260)), ""h:mm AM/PM""), """"),
  IFERROR(TEXT(FILTER(SOFT!F260, LEN(SOFT!F260)), ""h:mm AM/PM""), """"),
  IFERROR(TEXT(FILTER(BASE!F260, LEN(BASE!F260)), """&amp;"h:mm AM/PM""), """"),
  IFERROR(TEXT(FILTER(ESPORTS!F260, LEN(ESPORTS!F260)), ""h:mm AM/PM""), """")
)
"),"")</f>
        <v/>
      </c>
      <c r="G260" s="11" t="str">
        <f>IFERROR(__xludf.DUMMYFUNCTION("TEXTJOIN(
  CHAR(10) &amp; CHAR(10),
  TRUE,
  IFERROR(FILTER(WSO!G260, LEN(WSO!G260)), """"),
  IFERROR(FILTER(MSO!G260, LEN(MSO!G260)), """"),
  IFERROR(FILTER(FH!G260, LEN(FH!G260)), """"),
  IFERROR(FILTER(MGOLF!G260, LEN(MGOLF!G260)), """"),
  IFERROR(FI"&amp;"LTER(Football!G260, LEN(Football!G260)), """"),
  IFERROR(FILTER(WVB!G260, LEN(WVB!G260)), """"),
  IFERROR(FILTER(XC!G260, LEN(XC!G260)), """"),
  IFERROR(FILTER(SWIMMING!G260, LEN(SWIMMING!G260)), """"),
  IFERROR(FILTER(WTEN!G260, LEN(WTEN!G260)), """""&amp;"),
  IFERROR(FILTER(TF!G260, LEN(TF!G260)), """"),
  IFERROR(FILTER(WGOLF!G260:G1000, LEN(WGOLF!G260)), """"),
  IFERROR(FILTER(WBB!G260, LEN(WBB!G260)), """"),
  IFERROR(FILTER(MBB!G260, LEN(MBB!G260)), """"),
  IFERROR(FILTER(WLAX!G260, LEN(WLAX!G260)),"&amp;" """"),
  IFERROR(FILTER(MLAX!G260, LEN(MLAX!G260)), """"),
  IFERROR(FILTER(SOFT!G260, LEN(SOFT!G260)), """"),
  IFERROR(FILTER(BASE!G260, LEN(BASE!G260)), """"),
  IFERROR(FILTER(ESPORTS!G260, LEN(ESPORTS!G260)), """")
)
"),"")</f>
        <v/>
      </c>
      <c r="H260" s="11" t="str">
        <f>IFERROR(__xludf.DUMMYFUNCTION("TEXTJOIN(
  CHAR(10) &amp; CHAR(10),
  TRUE,
  IFERROR(FILTER(WSO!H260, LEN(WSO!H260)), """"),
  IFERROR(FILTER(MSO!H260, LEN(MSO!H260)), """"),
  IFERROR(FILTER(FH!H260, LEN(FH!H260)), """"),
  IFERROR(FILTER(MGOLF!H260, LEN(MGOLF!H260)), """"),
  IFERROR(FI"&amp;"LTER(Football!H260, LEN(Football!H260)), """"),
  IFERROR(FILTER(WVB!H260, LEN(WVB!H260)), """"),
  IFERROR(FILTER(XC!H260, LEN(XC!H260)), """"),
  IFERROR(FILTER(SWIMMING!H260, LEN(SWIMMING!H260)), """"),
  IFERROR(FILTER(WTEN!H260, LEN(WTEN!H260)), """""&amp;"),
  IFERROR(FILTER(TF!H260, LEN(TF!H260)), """"),
  IFERROR(FILTER(WGOLF!H260, LEN(WGOLF!H260)), """"),
  IFERROR(FILTER(WBB!H260, LEN(WBB!H260)), """"),
  IFERROR(FILTER(MBB!H260, LEN(MBB!H260)), """"),
  IFERROR(FILTER(WLAX!H260, LEN(WLAX!H260)), """")"&amp;",
  IFERROR(FILTER(MLAX!H260, LEN(MLAX!H260)), """"),
  IFERROR(FILTER(SOFT!H260, LEN(SOFT!H260)), """"),
  IFERROR(FILTER(BASE!H260, LEN(BASE!H260)), """"),
  IFERROR(FILTER(ESPORTS!H260, LEN(ESPORTS!H260)), """")
)
"),"")</f>
        <v/>
      </c>
      <c r="I260" s="11" t="str">
        <f>IFERROR(__xludf.DUMMYFUNCTION("TEXTJOIN(
  CHAR(10) &amp; CHAR(10),
  TRUE,
  IFERROR(ARRAYFORMULA(TEXT(FILTER(WSO!F260, LEN(WSO!F260)), ""h:mm AM/PM"")), """"),
  IFERROR(ARRAYFORMULA(TEXT(FILTER(MSO!F260, LEN(MSO!F260)), ""h:mm AM/PM"")), """"),
  IFERROR(ARRAYFORMULA(TEXT(FILTER(FH!F260"&amp;", LEN(FH!F260)), ""h:mm AM/PM"")), """"),
  IFERROR(ARRAYFORMULA(TEXT(FILTER(MGOLF!F260, LEN(MGOLF!F260)), ""h:mm AM/PM"")), """"),
  IFERROR(ARRAYFORMULA(TEXT(FILTER(Football!F260, LEN(Football!F260)), ""h:mm AM/PM"")), """"),
  IFERROR(ARRAYFORMULA(TEXT"&amp;"(FILTER(WVB!F260, LEN(WVB!F260)), ""h:mm AM/PM"")), """"),
  IFERROR(ARRAYFORMULA(TEXT(FILTER(XC!F260, LEN(XC!F260)), ""h:mm AM/PM"")), """"),
  IFERROR(ARRAYFORMULA(TEXT(FILTER(SWIMMING!F260, LEN(SWIMMING!F260)), ""h:mm AM/PM"")), """"),
  IFERROR(ARRAYF"&amp;"ORMULA(TEXT(FILTER(WTEN!F260, LEN(WTEN!F260)), ""h:mm AM/PM"")), """"),
  IFERROR(ARRAYFORMULA(TEXT(FILTER(TF!F260, LEN(TF!F260)), ""h:mm AM/PM"")), """"),
  IFERROR(ARRAYFORMULA(TEXT(FILTER(WGOLF!F260, LEN(WGOLF!F260)), ""h:mm AM/PM"")), """"),
  IFERROR"&amp;"(ARRAYFORMULA(TEXT(FILTER(WBB!F260, LEN(WBB!F260)), ""h:mm AM/PM"")), """"),
  IFERROR(ARRAYFORMULA(TEXT(FILTER(MBB!F260, LEN(MBB!F260)), ""h:mm AM/PM"")), """"),
  IFERROR(ARRAYFORMULA(TEXT(FILTER(WLAX!F260, LEN(WLAX!F260)), ""h:mm AM/PM"")), """"),
  IF"&amp;"ERROR(ARRAYFORMULA(TEXT(FILTER(MLAX!F260, LEN(MLAX!F260)), ""h:mm AM/PM"")), """"),
  IFERROR(ARRAYFORMULA(TEXT(FILTER(SOFT!F260, LEN(SOFT!F260)), ""h:mm AM/PM"")), """"),
  IFERROR(ARRAYFORMULA(TEXT(FILTER(BASE!F260, LEN(BASE!F260)), ""h:mm AM/PM"")), """&amp;"""),
  IFERROR(ARRAYFORMULA(TEXT(FILTER(ESPORTS!F260, LEN(ESPORTS!F260)), ""h:mm AM/PM"")), """")
)
"),"")</f>
        <v/>
      </c>
      <c r="J260" s="12" t="str">
        <f>IFERROR(__xludf.DUMMYFUNCTION("IFERROR(
 TEXTJOIN(
   CHAR(10) &amp; CHAR(10),
   TRUE,
   FILTER(
     FLATTEN({
       WSO!P260;
       MSO!P260;
       FH!P260;
       MGOLF!P260;
       Football!P260;
       WVB!P260;
       XC!P260;
       SWIMMING!P260;
       WTEN!P260;
       TF!P2"&amp;"60;
       WGOLF!P260;
       WBB!P260;
       MBB!P260;
       WLAX!P260;
       MLAX!P260;
       SOFT!P260;
       BASE!P260;
       ESPORTS!P260
     }),
     (FLATTEN({
       WSO!P260;
       MSO!P260;
       FH!P260;
       MGOLF!P260;
       Footb"&amp;"all!P260;
       WVB!P260;
       XC!P260;
       SWIMMING!P260;
       WTEN!P260;
       TF!P260;
       WGOLF!P260;
       WBB!P260;
       MBB!P260;
       WLAX!P260;
       MLAX!P260;
       SOFT!P260;
       BASE!P260;
       ESPORTS!P260
     }) &lt;&gt; "&amp;""""") *
     (FLATTEN({
       WSO!P260;
       MSO!P260;
       FH!P260;
       MGOLF!P260;
       Football!P260;
       WVB!P260;
       XC!P260;
       SWIMMING!P260;
       WTEN!P260;
       TF!P260;
       WGOLF!P260;
       WBB!P260;
       MBB!P260"&amp;";
       WLAX!P260;
       MLAX!P260;
       SOFT!P260;
       BASE!P260;
       ESPORTS!P260
     }) &lt;&gt; ""Status"")
   )
 ),
 """"
)
"),"")</f>
        <v/>
      </c>
    </row>
    <row r="261" ht="22.5" customHeight="1">
      <c r="A261" s="6">
        <v>260.0</v>
      </c>
      <c r="B261" s="11"/>
      <c r="C261" s="7">
        <v>46494.0</v>
      </c>
      <c r="D261" s="8" t="str">
        <f t="shared" si="1"/>
        <v>Saturday</v>
      </c>
      <c r="E261" s="9" t="str">
        <f>TEXTJOIN(
  CHAR(10) &amp; CHAR(10),
  TRUE,
  IFERROR(WSO!E261, ""),
  IFERROR(MSO!E261, ""),
  IFERROR(FH!E261, ""),
  IFERROR(MGOLF!E261, ""),
  IFERROR(Football!E261, ""),
  IFERROR(WVB!E261, ""),
  IFERROR(XC!E261, ""),
  IFERROR(SWIMMING!E261, ""),
  IFERROR(WTEN!E261, ""),
  IFERROR(TF!E261, ""),
  IFERROR(WGOLF!E261, ""),
  IFERROR(WBB!E261, ""),
  IFERROR(MBB!E261, ""),
  IFERROR(WLAX!E261, ""),
  IFERROR(MLAX!E261, ""),
  IFERROR(SOFT!E261, ""),
  IFERROR(BASE!E261, ""),
  IFERROR(ESPORTS!E261, "")
)
</f>
        <v>MLAX</v>
      </c>
      <c r="F261" s="10" t="str">
        <f>IFERROR(__xludf.DUMMYFUNCTION("TEXTJOIN(
  CHAR(10) &amp; CHAR(10),
  TRUE,
  IFERROR(TEXT(FILTER(WSO!F261, LEN(WSO!F261)), ""h:mm AM/PM""), """"),
  IFERROR(TEXT(FILTER(MSO!F261, LEN(MSO!F261)), ""h:mm AM/PM""), """"),
  IFERROR(TEXT(FILTER(FH!F261, LEN(FH!F261)), ""h:mm AM/PM""), """"),
"&amp;"  IFERROR(TEXT(FILTER(MGOLF!F261, LEN(MGOLF!F261)), ""h:mm AM/PM""), """"),
  IFERROR(TEXT(FILTER(Football!F261, LEN(Football!F261)), ""h:mm AM/PM""), """"),
  IFERROR(TEXT(FILTER(WVB!F261, LEN(WVB!F261)), ""h:mm AM/PM""), """"),
  IFERROR(TEXT(FILTER(XC!"&amp;"F261, LEN(XC!F261)), ""h:mm AM/PM""), """"),
  IFERROR(TEXT(FILTER(SWIMMING!F261, LEN(SWIMMING!F261)), ""h:mm AM/PM""), """"),
  IFERROR(TEXT(FILTER(WTEN!F261, LEN(WTEN!F261)), ""h:mm AM/PM""), """"),
  IFERROR(TEXT(FILTER(TF!F261, LEN(TF!F261)), ""h:mm A"&amp;"M/PM""), """"),
  IFERROR(TEXT(FILTER(WGOLF!F261, LEN(WGOLF!F261)), ""h:mm AM/PM""), """"),
  IFERROR(TEXT(FILTER(WBB!F261, LEN(WBB!F261)), ""h:mm AM/PM""), """"),
  IFERROR(TEXT(FILTER(MBB!F261, LEN(MBB!F261)), ""h:mm AM/PM""), """"),
  IFERROR(TEXT(FILT"&amp;"ER(WLAX!F261, LEN(WLAX!F261)), ""h:mm AM/PM""), """"),
  IFERROR(TEXT(FILTER(MLAX!F261, LEN(MLAX!F261)), ""h:mm AM/PM""), """"),
  IFERROR(TEXT(FILTER(SOFT!F261, LEN(SOFT!F261)), ""h:mm AM/PM""), """"),
  IFERROR(TEXT(FILTER(BASE!F261, LEN(BASE!F261)), """&amp;"h:mm AM/PM""), """"),
  IFERROR(TEXT(FILTER(ESPORTS!F261, LEN(ESPORTS!F261)), ""h:mm AM/PM""), """")
)
"),"4:00 PM")</f>
        <v>4:00 PM</v>
      </c>
      <c r="G261" s="11" t="str">
        <f>IFERROR(__xludf.DUMMYFUNCTION("TEXTJOIN(
  CHAR(10) &amp; CHAR(10),
  TRUE,
  IFERROR(FILTER(WSO!G261, LEN(WSO!G261)), """"),
  IFERROR(FILTER(MSO!G261, LEN(MSO!G261)), """"),
  IFERROR(FILTER(FH!G261, LEN(FH!G261)), """"),
  IFERROR(FILTER(MGOLF!G261, LEN(MGOLF!G261)), """"),
  IFERROR(FI"&amp;"LTER(Football!G261, LEN(Football!G261)), """"),
  IFERROR(FILTER(WVB!G261, LEN(WVB!G261)), """"),
  IFERROR(FILTER(XC!G261, LEN(XC!G261)), """"),
  IFERROR(FILTER(SWIMMING!G261, LEN(SWIMMING!G261)), """"),
  IFERROR(FILTER(WTEN!G261, LEN(WTEN!G261)), """""&amp;"),
  IFERROR(FILTER(TF!G261, LEN(TF!G261)), """"),
  IFERROR(FILTER(WGOLF!G261:G1000, LEN(WGOLF!G261)), """"),
  IFERROR(FILTER(WBB!G261, LEN(WBB!G261)), """"),
  IFERROR(FILTER(MBB!G261, LEN(MBB!G261)), """"),
  IFERROR(FILTER(WLAX!G261, LEN(WLAX!G261)),"&amp;" """"),
  IFERROR(FILTER(MLAX!G261, LEN(MLAX!G261)), """"),
  IFERROR(FILTER(SOFT!G261, LEN(SOFT!G261)), """"),
  IFERROR(FILTER(BASE!G261, LEN(BASE!G261)), """"),
  IFERROR(FILTER(ESPORTS!G261, LEN(ESPORTS!G261)), """")
)
"),"SALEM")</f>
        <v>SALEM</v>
      </c>
      <c r="H261" s="11" t="str">
        <f>IFERROR(__xludf.DUMMYFUNCTION("TEXTJOIN(
  CHAR(10) &amp; CHAR(10),
  TRUE,
  IFERROR(FILTER(WSO!H261, LEN(WSO!H261)), """"),
  IFERROR(FILTER(MSO!H261, LEN(MSO!H261)), """"),
  IFERROR(FILTER(FH!H261, LEN(FH!H261)), """"),
  IFERROR(FILTER(MGOLF!H261, LEN(MGOLF!H261)), """"),
  IFERROR(FI"&amp;"LTER(Football!H261, LEN(Football!H261)), """"),
  IFERROR(FILTER(WVB!H261, LEN(WVB!H261)), """"),
  IFERROR(FILTER(XC!H261, LEN(XC!H261)), """"),
  IFERROR(FILTER(SWIMMING!H261, LEN(SWIMMING!H261)), """"),
  IFERROR(FILTER(WTEN!H261, LEN(WTEN!H261)), """""&amp;"),
  IFERROR(FILTER(TF!H261, LEN(TF!H261)), """"),
  IFERROR(FILTER(WGOLF!H261, LEN(WGOLF!H261)), """"),
  IFERROR(FILTER(WBB!H261, LEN(WBB!H261)), """"),
  IFERROR(FILTER(MBB!H261, LEN(MBB!H261)), """"),
  IFERROR(FILTER(WLAX!H261, LEN(WLAX!H261)), """")"&amp;",
  IFERROR(FILTER(MLAX!H261, LEN(MLAX!H261)), """"),
  IFERROR(FILTER(SOFT!H261, LEN(SOFT!H261)), """"),
  IFERROR(FILTER(BASE!H261, LEN(BASE!H261)), """"),
  IFERROR(FILTER(ESPORTS!H261, LEN(ESPORTS!H261)), """")
)
"),"Away")</f>
        <v>Away</v>
      </c>
      <c r="I261" s="11" t="str">
        <f>IFERROR(__xludf.DUMMYFUNCTION("TEXTJOIN(
  CHAR(10) &amp; CHAR(10),
  TRUE,
  IFERROR(ARRAYFORMULA(TEXT(FILTER(WSO!F261, LEN(WSO!F261)), ""h:mm AM/PM"")), """"),
  IFERROR(ARRAYFORMULA(TEXT(FILTER(MSO!F261, LEN(MSO!F261)), ""h:mm AM/PM"")), """"),
  IFERROR(ARRAYFORMULA(TEXT(FILTER(FH!F261"&amp;", LEN(FH!F261)), ""h:mm AM/PM"")), """"),
  IFERROR(ARRAYFORMULA(TEXT(FILTER(MGOLF!F261, LEN(MGOLF!F261)), ""h:mm AM/PM"")), """"),
  IFERROR(ARRAYFORMULA(TEXT(FILTER(Football!F261, LEN(Football!F261)), ""h:mm AM/PM"")), """"),
  IFERROR(ARRAYFORMULA(TEXT"&amp;"(FILTER(WVB!F261, LEN(WVB!F261)), ""h:mm AM/PM"")), """"),
  IFERROR(ARRAYFORMULA(TEXT(FILTER(XC!F261, LEN(XC!F261)), ""h:mm AM/PM"")), """"),
  IFERROR(ARRAYFORMULA(TEXT(FILTER(SWIMMING!F261, LEN(SWIMMING!F261)), ""h:mm AM/PM"")), """"),
  IFERROR(ARRAYF"&amp;"ORMULA(TEXT(FILTER(WTEN!F261, LEN(WTEN!F261)), ""h:mm AM/PM"")), """"),
  IFERROR(ARRAYFORMULA(TEXT(FILTER(TF!F261, LEN(TF!F261)), ""h:mm AM/PM"")), """"),
  IFERROR(ARRAYFORMULA(TEXT(FILTER(WGOLF!F261, LEN(WGOLF!F261)), ""h:mm AM/PM"")), """"),
  IFERROR"&amp;"(ARRAYFORMULA(TEXT(FILTER(WBB!F261, LEN(WBB!F261)), ""h:mm AM/PM"")), """"),
  IFERROR(ARRAYFORMULA(TEXT(FILTER(MBB!F261, LEN(MBB!F261)), ""h:mm AM/PM"")), """"),
  IFERROR(ARRAYFORMULA(TEXT(FILTER(WLAX!F261, LEN(WLAX!F261)), ""h:mm AM/PM"")), """"),
  IF"&amp;"ERROR(ARRAYFORMULA(TEXT(FILTER(MLAX!F261, LEN(MLAX!F261)), ""h:mm AM/PM"")), """"),
  IFERROR(ARRAYFORMULA(TEXT(FILTER(SOFT!F261, LEN(SOFT!F261)), ""h:mm AM/PM"")), """"),
  IFERROR(ARRAYFORMULA(TEXT(FILTER(BASE!F261, LEN(BASE!F261)), ""h:mm AM/PM"")), """&amp;"""),
  IFERROR(ARRAYFORMULA(TEXT(FILTER(ESPORTS!F261, LEN(ESPORTS!F261)), ""h:mm AM/PM"")), """")
)
"),"4:00 PM")</f>
        <v>4:00 PM</v>
      </c>
      <c r="J261" s="12" t="str">
        <f>IFERROR(__xludf.DUMMYFUNCTION("IFERROR(
 TEXTJOIN(
   CHAR(10) &amp; CHAR(10),
   TRUE,
   FILTER(
     FLATTEN({
       WSO!P261;
       MSO!P261;
       FH!P261;
       MGOLF!P261;
       Football!P261;
       WVB!P261;
       XC!P261;
       SWIMMING!P261;
       WTEN!P261;
       TF!P2"&amp;"61;
       WGOLF!P261;
       WBB!P261;
       MBB!P261;
       WLAX!P261;
       MLAX!P261;
       SOFT!P261;
       BASE!P261;
       ESPORTS!P261
     }),
     (FLATTEN({
       WSO!P261;
       MSO!P261;
       FH!P261;
       MGOLF!P261;
       Footb"&amp;"all!P261;
       WVB!P261;
       XC!P261;
       SWIMMING!P261;
       WTEN!P261;
       TF!P261;
       WGOLF!P261;
       WBB!P261;
       MBB!P261;
       WLAX!P261;
       MLAX!P261;
       SOFT!P261;
       BASE!P261;
       ESPORTS!P261
     }) &lt;&gt; "&amp;""""") *
     (FLATTEN({
       WSO!P261;
       MSO!P261;
       FH!P261;
       MGOLF!P261;
       Football!P261;
       WVB!P261;
       XC!P261;
       SWIMMING!P261;
       WTEN!P261;
       TF!P261;
       WGOLF!P261;
       WBB!P261;
       MBB!P261"&amp;";
       WLAX!P261;
       MLAX!P261;
       SOFT!P261;
       BASE!P261;
       ESPORTS!P261
     }) &lt;&gt; ""Status"")
   )
 ),
 """"
)
"),"⌛️ Pending")</f>
        <v>⌛️ Pending</v>
      </c>
    </row>
    <row r="262" ht="22.5" customHeight="1">
      <c r="A262" s="6">
        <v>261.0</v>
      </c>
      <c r="B262" s="11"/>
      <c r="C262" s="7">
        <v>46495.0</v>
      </c>
      <c r="D262" s="8" t="str">
        <f t="shared" si="1"/>
        <v>Sunday</v>
      </c>
      <c r="E262" s="9" t="str">
        <f>TEXTJOIN(
  CHAR(10) &amp; CHAR(10),
  TRUE,
  IFERROR(WSO!E262, ""),
  IFERROR(MSO!E262, ""),
  IFERROR(FH!E262, ""),
  IFERROR(MGOLF!E262, ""),
  IFERROR(Football!E262, ""),
  IFERROR(WVB!E262, ""),
  IFERROR(XC!E262, ""),
  IFERROR(SWIMMING!E262, ""),
  IFERROR(WTEN!E262, ""),
  IFERROR(TF!E262, ""),
  IFERROR(WGOLF!E262, ""),
  IFERROR(WBB!E262, ""),
  IFERROR(MBB!E262, ""),
  IFERROR(WLAX!E262, ""),
  IFERROR(MLAX!E262, ""),
  IFERROR(SOFT!E262, ""),
  IFERROR(BASE!E262, ""),
  IFERROR(ESPORTS!E262, "")
)
</f>
        <v/>
      </c>
      <c r="F262" s="10" t="str">
        <f>IFERROR(__xludf.DUMMYFUNCTION("TEXTJOIN(
  CHAR(10) &amp; CHAR(10),
  TRUE,
  IFERROR(TEXT(FILTER(WSO!F262, LEN(WSO!F262)), ""h:mm AM/PM""), """"),
  IFERROR(TEXT(FILTER(MSO!F262, LEN(MSO!F262)), ""h:mm AM/PM""), """"),
  IFERROR(TEXT(FILTER(FH!F262, LEN(FH!F262)), ""h:mm AM/PM""), """"),
"&amp;"  IFERROR(TEXT(FILTER(MGOLF!F262, LEN(MGOLF!F262)), ""h:mm AM/PM""), """"),
  IFERROR(TEXT(FILTER(Football!F262, LEN(Football!F262)), ""h:mm AM/PM""), """"),
  IFERROR(TEXT(FILTER(WVB!F262, LEN(WVB!F262)), ""h:mm AM/PM""), """"),
  IFERROR(TEXT(FILTER(XC!"&amp;"F262, LEN(XC!F262)), ""h:mm AM/PM""), """"),
  IFERROR(TEXT(FILTER(SWIMMING!F262, LEN(SWIMMING!F262)), ""h:mm AM/PM""), """"),
  IFERROR(TEXT(FILTER(WTEN!F262, LEN(WTEN!F262)), ""h:mm AM/PM""), """"),
  IFERROR(TEXT(FILTER(TF!F262, LEN(TF!F262)), ""h:mm A"&amp;"M/PM""), """"),
  IFERROR(TEXT(FILTER(WGOLF!F262, LEN(WGOLF!F262)), ""h:mm AM/PM""), """"),
  IFERROR(TEXT(FILTER(WBB!F262, LEN(WBB!F262)), ""h:mm AM/PM""), """"),
  IFERROR(TEXT(FILTER(MBB!F262, LEN(MBB!F262)), ""h:mm AM/PM""), """"),
  IFERROR(TEXT(FILT"&amp;"ER(WLAX!F262, LEN(WLAX!F262)), ""h:mm AM/PM""), """"),
  IFERROR(TEXT(FILTER(MLAX!F262, LEN(MLAX!F262)), ""h:mm AM/PM""), """"),
  IFERROR(TEXT(FILTER(SOFT!F262, LEN(SOFT!F262)), ""h:mm AM/PM""), """"),
  IFERROR(TEXT(FILTER(BASE!F262, LEN(BASE!F262)), """&amp;"h:mm AM/PM""), """"),
  IFERROR(TEXT(FILTER(ESPORTS!F262, LEN(ESPORTS!F262)), ""h:mm AM/PM""), """")
)
"),"")</f>
        <v/>
      </c>
      <c r="G262" s="11" t="str">
        <f>IFERROR(__xludf.DUMMYFUNCTION("TEXTJOIN(
  CHAR(10) &amp; CHAR(10),
  TRUE,
  IFERROR(FILTER(WSO!G262, LEN(WSO!G262)), """"),
  IFERROR(FILTER(MSO!G262, LEN(MSO!G262)), """"),
  IFERROR(FILTER(FH!G262, LEN(FH!G262)), """"),
  IFERROR(FILTER(MGOLF!G262, LEN(MGOLF!G262)), """"),
  IFERROR(FI"&amp;"LTER(Football!G262, LEN(Football!G262)), """"),
  IFERROR(FILTER(WVB!G262, LEN(WVB!G262)), """"),
  IFERROR(FILTER(XC!G262, LEN(XC!G262)), """"),
  IFERROR(FILTER(SWIMMING!G262, LEN(SWIMMING!G262)), """"),
  IFERROR(FILTER(WTEN!G262, LEN(WTEN!G262)), """""&amp;"),
  IFERROR(FILTER(TF!G262, LEN(TF!G262)), """"),
  IFERROR(FILTER(WGOLF!G262:G1000, LEN(WGOLF!G262)), """"),
  IFERROR(FILTER(WBB!G262, LEN(WBB!G262)), """"),
  IFERROR(FILTER(MBB!G262, LEN(MBB!G262)), """"),
  IFERROR(FILTER(WLAX!G262, LEN(WLAX!G262)),"&amp;" """"),
  IFERROR(FILTER(MLAX!G262, LEN(MLAX!G262)), """"),
  IFERROR(FILTER(SOFT!G262, LEN(SOFT!G262)), """"),
  IFERROR(FILTER(BASE!G262, LEN(BASE!G262)), """"),
  IFERROR(FILTER(ESPORTS!G262, LEN(ESPORTS!G262)), """")
)
"),"")</f>
        <v/>
      </c>
      <c r="H262" s="11" t="str">
        <f>IFERROR(__xludf.DUMMYFUNCTION("TEXTJOIN(
  CHAR(10) &amp; CHAR(10),
  TRUE,
  IFERROR(FILTER(WSO!H262, LEN(WSO!H262)), """"),
  IFERROR(FILTER(MSO!H262, LEN(MSO!H262)), """"),
  IFERROR(FILTER(FH!H262, LEN(FH!H262)), """"),
  IFERROR(FILTER(MGOLF!H262, LEN(MGOLF!H262)), """"),
  IFERROR(FI"&amp;"LTER(Football!H262, LEN(Football!H262)), """"),
  IFERROR(FILTER(WVB!H262, LEN(WVB!H262)), """"),
  IFERROR(FILTER(XC!H262, LEN(XC!H262)), """"),
  IFERROR(FILTER(SWIMMING!H262, LEN(SWIMMING!H262)), """"),
  IFERROR(FILTER(WTEN!H262, LEN(WTEN!H262)), """""&amp;"),
  IFERROR(FILTER(TF!H262, LEN(TF!H262)), """"),
  IFERROR(FILTER(WGOLF!H262, LEN(WGOLF!H262)), """"),
  IFERROR(FILTER(WBB!H262, LEN(WBB!H262)), """"),
  IFERROR(FILTER(MBB!H262, LEN(MBB!H262)), """"),
  IFERROR(FILTER(WLAX!H262, LEN(WLAX!H262)), """")"&amp;",
  IFERROR(FILTER(MLAX!H262, LEN(MLAX!H262)), """"),
  IFERROR(FILTER(SOFT!H262, LEN(SOFT!H262)), """"),
  IFERROR(FILTER(BASE!H262, LEN(BASE!H262)), """"),
  IFERROR(FILTER(ESPORTS!H262, LEN(ESPORTS!H262)), """")
)
"),"")</f>
        <v/>
      </c>
      <c r="I262" s="11" t="str">
        <f>IFERROR(__xludf.DUMMYFUNCTION("TEXTJOIN(
  CHAR(10) &amp; CHAR(10),
  TRUE,
  IFERROR(ARRAYFORMULA(TEXT(FILTER(WSO!F262, LEN(WSO!F262)), ""h:mm AM/PM"")), """"),
  IFERROR(ARRAYFORMULA(TEXT(FILTER(MSO!F262, LEN(MSO!F262)), ""h:mm AM/PM"")), """"),
  IFERROR(ARRAYFORMULA(TEXT(FILTER(FH!F262"&amp;", LEN(FH!F262)), ""h:mm AM/PM"")), """"),
  IFERROR(ARRAYFORMULA(TEXT(FILTER(MGOLF!F262, LEN(MGOLF!F262)), ""h:mm AM/PM"")), """"),
  IFERROR(ARRAYFORMULA(TEXT(FILTER(Football!F262, LEN(Football!F262)), ""h:mm AM/PM"")), """"),
  IFERROR(ARRAYFORMULA(TEXT"&amp;"(FILTER(WVB!F262, LEN(WVB!F262)), ""h:mm AM/PM"")), """"),
  IFERROR(ARRAYFORMULA(TEXT(FILTER(XC!F262, LEN(XC!F262)), ""h:mm AM/PM"")), """"),
  IFERROR(ARRAYFORMULA(TEXT(FILTER(SWIMMING!F262, LEN(SWIMMING!F262)), ""h:mm AM/PM"")), """"),
  IFERROR(ARRAYF"&amp;"ORMULA(TEXT(FILTER(WTEN!F262, LEN(WTEN!F262)), ""h:mm AM/PM"")), """"),
  IFERROR(ARRAYFORMULA(TEXT(FILTER(TF!F262, LEN(TF!F262)), ""h:mm AM/PM"")), """"),
  IFERROR(ARRAYFORMULA(TEXT(FILTER(WGOLF!F262, LEN(WGOLF!F262)), ""h:mm AM/PM"")), """"),
  IFERROR"&amp;"(ARRAYFORMULA(TEXT(FILTER(WBB!F262, LEN(WBB!F262)), ""h:mm AM/PM"")), """"),
  IFERROR(ARRAYFORMULA(TEXT(FILTER(MBB!F262, LEN(MBB!F262)), ""h:mm AM/PM"")), """"),
  IFERROR(ARRAYFORMULA(TEXT(FILTER(WLAX!F262, LEN(WLAX!F262)), ""h:mm AM/PM"")), """"),
  IF"&amp;"ERROR(ARRAYFORMULA(TEXT(FILTER(MLAX!F262, LEN(MLAX!F262)), ""h:mm AM/PM"")), """"),
  IFERROR(ARRAYFORMULA(TEXT(FILTER(SOFT!F262, LEN(SOFT!F262)), ""h:mm AM/PM"")), """"),
  IFERROR(ARRAYFORMULA(TEXT(FILTER(BASE!F262, LEN(BASE!F262)), ""h:mm AM/PM"")), """&amp;"""),
  IFERROR(ARRAYFORMULA(TEXT(FILTER(ESPORTS!F262, LEN(ESPORTS!F262)), ""h:mm AM/PM"")), """")
)
"),"")</f>
        <v/>
      </c>
      <c r="J262" s="12" t="str">
        <f>IFERROR(__xludf.DUMMYFUNCTION("IFERROR(
 TEXTJOIN(
   CHAR(10) &amp; CHAR(10),
   TRUE,
   FILTER(
     FLATTEN({
       WSO!P262;
       MSO!P262;
       FH!P262;
       MGOLF!P262;
       Football!P262;
       WVB!P262;
       XC!P262;
       SWIMMING!P262;
       WTEN!P262;
       TF!P2"&amp;"62;
       WGOLF!P262;
       WBB!P262;
       MBB!P262;
       WLAX!P262;
       MLAX!P262;
       SOFT!P262;
       BASE!P262;
       ESPORTS!P262
     }),
     (FLATTEN({
       WSO!P262;
       MSO!P262;
       FH!P262;
       MGOLF!P262;
       Footb"&amp;"all!P262;
       WVB!P262;
       XC!P262;
       SWIMMING!P262;
       WTEN!P262;
       TF!P262;
       WGOLF!P262;
       WBB!P262;
       MBB!P262;
       WLAX!P262;
       MLAX!P262;
       SOFT!P262;
       BASE!P262;
       ESPORTS!P262
     }) &lt;&gt; "&amp;""""") *
     (FLATTEN({
       WSO!P262;
       MSO!P262;
       FH!P262;
       MGOLF!P262;
       Football!P262;
       WVB!P262;
       XC!P262;
       SWIMMING!P262;
       WTEN!P262;
       TF!P262;
       WGOLF!P262;
       WBB!P262;
       MBB!P262"&amp;";
       WLAX!P262;
       MLAX!P262;
       SOFT!P262;
       BASE!P262;
       ESPORTS!P262
     }) &lt;&gt; ""Status"")
   )
 ),
 """"
)
"),"")</f>
        <v/>
      </c>
    </row>
    <row r="263" ht="22.5" customHeight="1">
      <c r="A263" s="6">
        <v>262.0</v>
      </c>
      <c r="B263" s="11"/>
      <c r="C263" s="7">
        <v>46496.0</v>
      </c>
      <c r="D263" s="8" t="str">
        <f t="shared" si="1"/>
        <v>Monday</v>
      </c>
      <c r="E263" s="9" t="str">
        <f>TEXTJOIN(
  CHAR(10) &amp; CHAR(10),
  TRUE,
  IFERROR(WSO!E263, ""),
  IFERROR(MSO!E263, ""),
  IFERROR(FH!E263, ""),
  IFERROR(MGOLF!E263, ""),
  IFERROR(Football!E263, ""),
  IFERROR(WVB!E263, ""),
  IFERROR(XC!E263, ""),
  IFERROR(SWIMMING!E263, ""),
  IFERROR(WTEN!E263, ""),
  IFERROR(TF!E263, ""),
  IFERROR(WGOLF!E263, ""),
  IFERROR(WBB!E263, ""),
  IFERROR(MBB!E263, ""),
  IFERROR(WLAX!E263, ""),
  IFERROR(MLAX!E263, ""),
  IFERROR(SOFT!E263, ""),
  IFERROR(BASE!E263, ""),
  IFERROR(ESPORTS!E263, "")
)
</f>
        <v/>
      </c>
      <c r="F263" s="10" t="str">
        <f>IFERROR(__xludf.DUMMYFUNCTION("TEXTJOIN(
  CHAR(10) &amp; CHAR(10),
  TRUE,
  IFERROR(TEXT(FILTER(WSO!F263, LEN(WSO!F263)), ""h:mm AM/PM""), """"),
  IFERROR(TEXT(FILTER(MSO!F263, LEN(MSO!F263)), ""h:mm AM/PM""), """"),
  IFERROR(TEXT(FILTER(FH!F263, LEN(FH!F263)), ""h:mm AM/PM""), """"),
"&amp;"  IFERROR(TEXT(FILTER(MGOLF!F263, LEN(MGOLF!F263)), ""h:mm AM/PM""), """"),
  IFERROR(TEXT(FILTER(Football!F263, LEN(Football!F263)), ""h:mm AM/PM""), """"),
  IFERROR(TEXT(FILTER(WVB!F263, LEN(WVB!F263)), ""h:mm AM/PM""), """"),
  IFERROR(TEXT(FILTER(XC!"&amp;"F263, LEN(XC!F263)), ""h:mm AM/PM""), """"),
  IFERROR(TEXT(FILTER(SWIMMING!F263, LEN(SWIMMING!F263)), ""h:mm AM/PM""), """"),
  IFERROR(TEXT(FILTER(WTEN!F263, LEN(WTEN!F263)), ""h:mm AM/PM""), """"),
  IFERROR(TEXT(FILTER(TF!F263, LEN(TF!F263)), ""h:mm A"&amp;"M/PM""), """"),
  IFERROR(TEXT(FILTER(WGOLF!F263, LEN(WGOLF!F263)), ""h:mm AM/PM""), """"),
  IFERROR(TEXT(FILTER(WBB!F263, LEN(WBB!F263)), ""h:mm AM/PM""), """"),
  IFERROR(TEXT(FILTER(MBB!F263, LEN(MBB!F263)), ""h:mm AM/PM""), """"),
  IFERROR(TEXT(FILT"&amp;"ER(WLAX!F263, LEN(WLAX!F263)), ""h:mm AM/PM""), """"),
  IFERROR(TEXT(FILTER(MLAX!F263, LEN(MLAX!F263)), ""h:mm AM/PM""), """"),
  IFERROR(TEXT(FILTER(SOFT!F263, LEN(SOFT!F263)), ""h:mm AM/PM""), """"),
  IFERROR(TEXT(FILTER(BASE!F263, LEN(BASE!F263)), """&amp;"h:mm AM/PM""), """"),
  IFERROR(TEXT(FILTER(ESPORTS!F263, LEN(ESPORTS!F263)), ""h:mm AM/PM""), """")
)
"),"")</f>
        <v/>
      </c>
      <c r="G263" s="11" t="str">
        <f>IFERROR(__xludf.DUMMYFUNCTION("TEXTJOIN(
  CHAR(10) &amp; CHAR(10),
  TRUE,
  IFERROR(FILTER(WSO!G263, LEN(WSO!G263)), """"),
  IFERROR(FILTER(MSO!G263, LEN(MSO!G263)), """"),
  IFERROR(FILTER(FH!G263, LEN(FH!G263)), """"),
  IFERROR(FILTER(MGOLF!G263, LEN(MGOLF!G263)), """"),
  IFERROR(FI"&amp;"LTER(Football!G263, LEN(Football!G263)), """"),
  IFERROR(FILTER(WVB!G263, LEN(WVB!G263)), """"),
  IFERROR(FILTER(XC!G263, LEN(XC!G263)), """"),
  IFERROR(FILTER(SWIMMING!G263, LEN(SWIMMING!G263)), """"),
  IFERROR(FILTER(WTEN!G263, LEN(WTEN!G263)), """""&amp;"),
  IFERROR(FILTER(TF!G263, LEN(TF!G263)), """"),
  IFERROR(FILTER(WGOLF!G263:G1000, LEN(WGOLF!G263)), """"),
  IFERROR(FILTER(WBB!G263, LEN(WBB!G263)), """"),
  IFERROR(FILTER(MBB!G263, LEN(MBB!G263)), """"),
  IFERROR(FILTER(WLAX!G263, LEN(WLAX!G263)),"&amp;" """"),
  IFERROR(FILTER(MLAX!G263, LEN(MLAX!G263)), """"),
  IFERROR(FILTER(SOFT!G263, LEN(SOFT!G263)), """"),
  IFERROR(FILTER(BASE!G263, LEN(BASE!G263)), """"),
  IFERROR(FILTER(ESPORTS!G263, LEN(ESPORTS!G263)), """")
)
"),"")</f>
        <v/>
      </c>
      <c r="H263" s="11" t="str">
        <f>IFERROR(__xludf.DUMMYFUNCTION("TEXTJOIN(
  CHAR(10) &amp; CHAR(10),
  TRUE,
  IFERROR(FILTER(WSO!H263, LEN(WSO!H263)), """"),
  IFERROR(FILTER(MSO!H263, LEN(MSO!H263)), """"),
  IFERROR(FILTER(FH!H263, LEN(FH!H263)), """"),
  IFERROR(FILTER(MGOLF!H263, LEN(MGOLF!H263)), """"),
  IFERROR(FI"&amp;"LTER(Football!H263, LEN(Football!H263)), """"),
  IFERROR(FILTER(WVB!H263, LEN(WVB!H263)), """"),
  IFERROR(FILTER(XC!H263, LEN(XC!H263)), """"),
  IFERROR(FILTER(SWIMMING!H263, LEN(SWIMMING!H263)), """"),
  IFERROR(FILTER(WTEN!H263, LEN(WTEN!H263)), """""&amp;"),
  IFERROR(FILTER(TF!H263, LEN(TF!H263)), """"),
  IFERROR(FILTER(WGOLF!H263, LEN(WGOLF!H263)), """"),
  IFERROR(FILTER(WBB!H263, LEN(WBB!H263)), """"),
  IFERROR(FILTER(MBB!H263, LEN(MBB!H263)), """"),
  IFERROR(FILTER(WLAX!H263, LEN(WLAX!H263)), """")"&amp;",
  IFERROR(FILTER(MLAX!H263, LEN(MLAX!H263)), """"),
  IFERROR(FILTER(SOFT!H263, LEN(SOFT!H263)), """"),
  IFERROR(FILTER(BASE!H263, LEN(BASE!H263)), """"),
  IFERROR(FILTER(ESPORTS!H263, LEN(ESPORTS!H263)), """")
)
"),"")</f>
        <v/>
      </c>
      <c r="I263" s="11" t="str">
        <f>IFERROR(__xludf.DUMMYFUNCTION("TEXTJOIN(
  CHAR(10) &amp; CHAR(10),
  TRUE,
  IFERROR(ARRAYFORMULA(TEXT(FILTER(WSO!F263, LEN(WSO!F263)), ""h:mm AM/PM"")), """"),
  IFERROR(ARRAYFORMULA(TEXT(FILTER(MSO!F263, LEN(MSO!F263)), ""h:mm AM/PM"")), """"),
  IFERROR(ARRAYFORMULA(TEXT(FILTER(FH!F263"&amp;", LEN(FH!F263)), ""h:mm AM/PM"")), """"),
  IFERROR(ARRAYFORMULA(TEXT(FILTER(MGOLF!F263, LEN(MGOLF!F263)), ""h:mm AM/PM"")), """"),
  IFERROR(ARRAYFORMULA(TEXT(FILTER(Football!F263, LEN(Football!F263)), ""h:mm AM/PM"")), """"),
  IFERROR(ARRAYFORMULA(TEXT"&amp;"(FILTER(WVB!F263, LEN(WVB!F263)), ""h:mm AM/PM"")), """"),
  IFERROR(ARRAYFORMULA(TEXT(FILTER(XC!F263, LEN(XC!F263)), ""h:mm AM/PM"")), """"),
  IFERROR(ARRAYFORMULA(TEXT(FILTER(SWIMMING!F263, LEN(SWIMMING!F263)), ""h:mm AM/PM"")), """"),
  IFERROR(ARRAYF"&amp;"ORMULA(TEXT(FILTER(WTEN!F263, LEN(WTEN!F263)), ""h:mm AM/PM"")), """"),
  IFERROR(ARRAYFORMULA(TEXT(FILTER(TF!F263, LEN(TF!F263)), ""h:mm AM/PM"")), """"),
  IFERROR(ARRAYFORMULA(TEXT(FILTER(WGOLF!F263, LEN(WGOLF!F263)), ""h:mm AM/PM"")), """"),
  IFERROR"&amp;"(ARRAYFORMULA(TEXT(FILTER(WBB!F263, LEN(WBB!F263)), ""h:mm AM/PM"")), """"),
  IFERROR(ARRAYFORMULA(TEXT(FILTER(MBB!F263, LEN(MBB!F263)), ""h:mm AM/PM"")), """"),
  IFERROR(ARRAYFORMULA(TEXT(FILTER(WLAX!F263, LEN(WLAX!F263)), ""h:mm AM/PM"")), """"),
  IF"&amp;"ERROR(ARRAYFORMULA(TEXT(FILTER(MLAX!F263, LEN(MLAX!F263)), ""h:mm AM/PM"")), """"),
  IFERROR(ARRAYFORMULA(TEXT(FILTER(SOFT!F263, LEN(SOFT!F263)), ""h:mm AM/PM"")), """"),
  IFERROR(ARRAYFORMULA(TEXT(FILTER(BASE!F263, LEN(BASE!F263)), ""h:mm AM/PM"")), """&amp;"""),
  IFERROR(ARRAYFORMULA(TEXT(FILTER(ESPORTS!F263, LEN(ESPORTS!F263)), ""h:mm AM/PM"")), """")
)
"),"")</f>
        <v/>
      </c>
      <c r="J263" s="12" t="str">
        <f>IFERROR(__xludf.DUMMYFUNCTION("IFERROR(
 TEXTJOIN(
   CHAR(10) &amp; CHAR(10),
   TRUE,
   FILTER(
     FLATTEN({
       WSO!P263;
       MSO!P263;
       FH!P263;
       MGOLF!P263;
       Football!P263;
       WVB!P263;
       XC!P263;
       SWIMMING!P263;
       WTEN!P263;
       TF!P2"&amp;"63;
       WGOLF!P263;
       WBB!P263;
       MBB!P263;
       WLAX!P263;
       MLAX!P263;
       SOFT!P263;
       BASE!P263;
       ESPORTS!P263
     }),
     (FLATTEN({
       WSO!P263;
       MSO!P263;
       FH!P263;
       MGOLF!P263;
       Footb"&amp;"all!P263;
       WVB!P263;
       XC!P263;
       SWIMMING!P263;
       WTEN!P263;
       TF!P263;
       WGOLF!P263;
       WBB!P263;
       MBB!P263;
       WLAX!P263;
       MLAX!P263;
       SOFT!P263;
       BASE!P263;
       ESPORTS!P263
     }) &lt;&gt; "&amp;""""") *
     (FLATTEN({
       WSO!P263;
       MSO!P263;
       FH!P263;
       MGOLF!P263;
       Football!P263;
       WVB!P263;
       XC!P263;
       SWIMMING!P263;
       WTEN!P263;
       TF!P263;
       WGOLF!P263;
       WBB!P263;
       MBB!P263"&amp;";
       WLAX!P263;
       MLAX!P263;
       SOFT!P263;
       BASE!P263;
       ESPORTS!P263
     }) &lt;&gt; ""Status"")
   )
 ),
 """"
)
"),"")</f>
        <v/>
      </c>
    </row>
    <row r="264" ht="22.5" customHeight="1">
      <c r="A264" s="6">
        <v>263.0</v>
      </c>
      <c r="B264" s="6"/>
      <c r="C264" s="7">
        <v>46497.0</v>
      </c>
      <c r="D264" s="8" t="str">
        <f t="shared" si="1"/>
        <v>Tuesday</v>
      </c>
      <c r="E264" s="9" t="str">
        <f>TEXTJOIN(
  CHAR(10) &amp; CHAR(10),
  TRUE,
  IFERROR(WSO!E264, ""),
  IFERROR(MSO!E264, ""),
  IFERROR(FH!E264, ""),
  IFERROR(MGOLF!E264, ""),
  IFERROR(Football!E264, ""),
  IFERROR(WVB!E264, ""),
  IFERROR(XC!E264, ""),
  IFERROR(SWIMMING!E264, ""),
  IFERROR(WTEN!E264, ""),
  IFERROR(TF!E264, ""),
  IFERROR(WGOLF!E264, ""),
  IFERROR(WBB!E264, ""),
  IFERROR(MBB!E264, ""),
  IFERROR(WLAX!E264, ""),
  IFERROR(MLAX!E264, ""),
  IFERROR(SOFT!E264, ""),
  IFERROR(BASE!E264, ""),
  IFERROR(ESPORTS!E264, "")
)
</f>
        <v/>
      </c>
      <c r="F264" s="10" t="str">
        <f>IFERROR(__xludf.DUMMYFUNCTION("TEXTJOIN(
  CHAR(10) &amp; CHAR(10),
  TRUE,
  IFERROR(TEXT(FILTER(WSO!F264, LEN(WSO!F264)), ""h:mm AM/PM""), """"),
  IFERROR(TEXT(FILTER(MSO!F264, LEN(MSO!F264)), ""h:mm AM/PM""), """"),
  IFERROR(TEXT(FILTER(FH!F264, LEN(FH!F264)), ""h:mm AM/PM""), """"),
"&amp;"  IFERROR(TEXT(FILTER(MGOLF!F264, LEN(MGOLF!F264)), ""h:mm AM/PM""), """"),
  IFERROR(TEXT(FILTER(Football!F264, LEN(Football!F264)), ""h:mm AM/PM""), """"),
  IFERROR(TEXT(FILTER(WVB!F264, LEN(WVB!F264)), ""h:mm AM/PM""), """"),
  IFERROR(TEXT(FILTER(XC!"&amp;"F264, LEN(XC!F264)), ""h:mm AM/PM""), """"),
  IFERROR(TEXT(FILTER(SWIMMING!F264, LEN(SWIMMING!F264)), ""h:mm AM/PM""), """"),
  IFERROR(TEXT(FILTER(WTEN!F264, LEN(WTEN!F264)), ""h:mm AM/PM""), """"),
  IFERROR(TEXT(FILTER(TF!F264, LEN(TF!F264)), ""h:mm A"&amp;"M/PM""), """"),
  IFERROR(TEXT(FILTER(WGOLF!F264, LEN(WGOLF!F264)), ""h:mm AM/PM""), """"),
  IFERROR(TEXT(FILTER(WBB!F264, LEN(WBB!F264)), ""h:mm AM/PM""), """"),
  IFERROR(TEXT(FILTER(MBB!F264, LEN(MBB!F264)), ""h:mm AM/PM""), """"),
  IFERROR(TEXT(FILT"&amp;"ER(WLAX!F264, LEN(WLAX!F264)), ""h:mm AM/PM""), """"),
  IFERROR(TEXT(FILTER(MLAX!F264, LEN(MLAX!F264)), ""h:mm AM/PM""), """"),
  IFERROR(TEXT(FILTER(SOFT!F264, LEN(SOFT!F264)), ""h:mm AM/PM""), """"),
  IFERROR(TEXT(FILTER(BASE!F264, LEN(BASE!F264)), """&amp;"h:mm AM/PM""), """"),
  IFERROR(TEXT(FILTER(ESPORTS!F264, LEN(ESPORTS!F264)), ""h:mm AM/PM""), """")
)
"),"")</f>
        <v/>
      </c>
      <c r="G264" s="11" t="str">
        <f>IFERROR(__xludf.DUMMYFUNCTION("TEXTJOIN(
  CHAR(10) &amp; CHAR(10),
  TRUE,
  IFERROR(FILTER(WSO!G264, LEN(WSO!G264)), """"),
  IFERROR(FILTER(MSO!G264, LEN(MSO!G264)), """"),
  IFERROR(FILTER(FH!G264, LEN(FH!G264)), """"),
  IFERROR(FILTER(MGOLF!G264, LEN(MGOLF!G264)), """"),
  IFERROR(FI"&amp;"LTER(Football!G264, LEN(Football!G264)), """"),
  IFERROR(FILTER(WVB!G264, LEN(WVB!G264)), """"),
  IFERROR(FILTER(XC!G264, LEN(XC!G264)), """"),
  IFERROR(FILTER(SWIMMING!G264, LEN(SWIMMING!G264)), """"),
  IFERROR(FILTER(WTEN!G264, LEN(WTEN!G264)), """""&amp;"),
  IFERROR(FILTER(TF!G264, LEN(TF!G264)), """"),
  IFERROR(FILTER(WGOLF!G264:G1000, LEN(WGOLF!G264)), """"),
  IFERROR(FILTER(WBB!G264, LEN(WBB!G264)), """"),
  IFERROR(FILTER(MBB!G264, LEN(MBB!G264)), """"),
  IFERROR(FILTER(WLAX!G264, LEN(WLAX!G264)),"&amp;" """"),
  IFERROR(FILTER(MLAX!G264, LEN(MLAX!G264)), """"),
  IFERROR(FILTER(SOFT!G264, LEN(SOFT!G264)), """"),
  IFERROR(FILTER(BASE!G264, LEN(BASE!G264)), """"),
  IFERROR(FILTER(ESPORTS!G264, LEN(ESPORTS!G264)), """")
)
"),"")</f>
        <v/>
      </c>
      <c r="H264" s="11" t="str">
        <f>IFERROR(__xludf.DUMMYFUNCTION("TEXTJOIN(
  CHAR(10) &amp; CHAR(10),
  TRUE,
  IFERROR(FILTER(WSO!H264, LEN(WSO!H264)), """"),
  IFERROR(FILTER(MSO!H264, LEN(MSO!H264)), """"),
  IFERROR(FILTER(FH!H264, LEN(FH!H264)), """"),
  IFERROR(FILTER(MGOLF!H264, LEN(MGOLF!H264)), """"),
  IFERROR(FI"&amp;"LTER(Football!H264, LEN(Football!H264)), """"),
  IFERROR(FILTER(WVB!H264, LEN(WVB!H264)), """"),
  IFERROR(FILTER(XC!H264, LEN(XC!H264)), """"),
  IFERROR(FILTER(SWIMMING!H264, LEN(SWIMMING!H264)), """"),
  IFERROR(FILTER(WTEN!H264, LEN(WTEN!H264)), """""&amp;"),
  IFERROR(FILTER(TF!H264, LEN(TF!H264)), """"),
  IFERROR(FILTER(WGOLF!H264, LEN(WGOLF!H264)), """"),
  IFERROR(FILTER(WBB!H264, LEN(WBB!H264)), """"),
  IFERROR(FILTER(MBB!H264, LEN(MBB!H264)), """"),
  IFERROR(FILTER(WLAX!H264, LEN(WLAX!H264)), """")"&amp;",
  IFERROR(FILTER(MLAX!H264, LEN(MLAX!H264)), """"),
  IFERROR(FILTER(SOFT!H264, LEN(SOFT!H264)), """"),
  IFERROR(FILTER(BASE!H264, LEN(BASE!H264)), """"),
  IFERROR(FILTER(ESPORTS!H264, LEN(ESPORTS!H264)), """")
)
"),"")</f>
        <v/>
      </c>
      <c r="I264" s="11" t="str">
        <f>IFERROR(__xludf.DUMMYFUNCTION("TEXTJOIN(
  CHAR(10) &amp; CHAR(10),
  TRUE,
  IFERROR(ARRAYFORMULA(TEXT(FILTER(WSO!F264, LEN(WSO!F264)), ""h:mm AM/PM"")), """"),
  IFERROR(ARRAYFORMULA(TEXT(FILTER(MSO!F264, LEN(MSO!F264)), ""h:mm AM/PM"")), """"),
  IFERROR(ARRAYFORMULA(TEXT(FILTER(FH!F264"&amp;", LEN(FH!F264)), ""h:mm AM/PM"")), """"),
  IFERROR(ARRAYFORMULA(TEXT(FILTER(MGOLF!F264, LEN(MGOLF!F264)), ""h:mm AM/PM"")), """"),
  IFERROR(ARRAYFORMULA(TEXT(FILTER(Football!F264, LEN(Football!F264)), ""h:mm AM/PM"")), """"),
  IFERROR(ARRAYFORMULA(TEXT"&amp;"(FILTER(WVB!F264, LEN(WVB!F264)), ""h:mm AM/PM"")), """"),
  IFERROR(ARRAYFORMULA(TEXT(FILTER(XC!F264, LEN(XC!F264)), ""h:mm AM/PM"")), """"),
  IFERROR(ARRAYFORMULA(TEXT(FILTER(SWIMMING!F264, LEN(SWIMMING!F264)), ""h:mm AM/PM"")), """"),
  IFERROR(ARRAYF"&amp;"ORMULA(TEXT(FILTER(WTEN!F264, LEN(WTEN!F264)), ""h:mm AM/PM"")), """"),
  IFERROR(ARRAYFORMULA(TEXT(FILTER(TF!F264, LEN(TF!F264)), ""h:mm AM/PM"")), """"),
  IFERROR(ARRAYFORMULA(TEXT(FILTER(WGOLF!F264, LEN(WGOLF!F264)), ""h:mm AM/PM"")), """"),
  IFERROR"&amp;"(ARRAYFORMULA(TEXT(FILTER(WBB!F264, LEN(WBB!F264)), ""h:mm AM/PM"")), """"),
  IFERROR(ARRAYFORMULA(TEXT(FILTER(MBB!F264, LEN(MBB!F264)), ""h:mm AM/PM"")), """"),
  IFERROR(ARRAYFORMULA(TEXT(FILTER(WLAX!F264, LEN(WLAX!F264)), ""h:mm AM/PM"")), """"),
  IF"&amp;"ERROR(ARRAYFORMULA(TEXT(FILTER(MLAX!F264, LEN(MLAX!F264)), ""h:mm AM/PM"")), """"),
  IFERROR(ARRAYFORMULA(TEXT(FILTER(SOFT!F264, LEN(SOFT!F264)), ""h:mm AM/PM"")), """"),
  IFERROR(ARRAYFORMULA(TEXT(FILTER(BASE!F264, LEN(BASE!F264)), ""h:mm AM/PM"")), """&amp;"""),
  IFERROR(ARRAYFORMULA(TEXT(FILTER(ESPORTS!F264, LEN(ESPORTS!F264)), ""h:mm AM/PM"")), """")
)
"),"")</f>
        <v/>
      </c>
      <c r="J264" s="12" t="str">
        <f>IFERROR(__xludf.DUMMYFUNCTION("IFERROR(
 TEXTJOIN(
   CHAR(10) &amp; CHAR(10),
   TRUE,
   FILTER(
     FLATTEN({
       WSO!P264;
       MSO!P264;
       FH!P264;
       MGOLF!P264;
       Football!P264;
       WVB!P264;
       XC!P264;
       SWIMMING!P264;
       WTEN!P264;
       TF!P2"&amp;"64;
       WGOLF!P264;
       WBB!P264;
       MBB!P264;
       WLAX!P264;
       MLAX!P264;
       SOFT!P264;
       BASE!P264;
       ESPORTS!P264
     }),
     (FLATTEN({
       WSO!P264;
       MSO!P264;
       FH!P264;
       MGOLF!P264;
       Footb"&amp;"all!P264;
       WVB!P264;
       XC!P264;
       SWIMMING!P264;
       WTEN!P264;
       TF!P264;
       WGOLF!P264;
       WBB!P264;
       MBB!P264;
       WLAX!P264;
       MLAX!P264;
       SOFT!P264;
       BASE!P264;
       ESPORTS!P264
     }) &lt;&gt; "&amp;""""") *
     (FLATTEN({
       WSO!P264;
       MSO!P264;
       FH!P264;
       MGOLF!P264;
       Football!P264;
       WVB!P264;
       XC!P264;
       SWIMMING!P264;
       WTEN!P264;
       TF!P264;
       WGOLF!P264;
       WBB!P264;
       MBB!P264"&amp;";
       WLAX!P264;
       MLAX!P264;
       SOFT!P264;
       BASE!P264;
       ESPORTS!P264
     }) &lt;&gt; ""Status"")
   )
 ),
 """"
)
"),"")</f>
        <v/>
      </c>
    </row>
    <row r="265" ht="22.5" customHeight="1">
      <c r="A265" s="6">
        <v>264.0</v>
      </c>
      <c r="B265" s="11"/>
      <c r="C265" s="7">
        <v>46498.0</v>
      </c>
      <c r="D265" s="8" t="str">
        <f t="shared" si="1"/>
        <v>Wednesday</v>
      </c>
      <c r="E265" s="9" t="str">
        <f>TEXTJOIN(
  CHAR(10) &amp; CHAR(10),
  TRUE,
  IFERROR(WSO!E265, ""),
  IFERROR(MSO!E265, ""),
  IFERROR(FH!E265, ""),
  IFERROR(MGOLF!E265, ""),
  IFERROR(Football!E265, ""),
  IFERROR(WVB!E265, ""),
  IFERROR(XC!E265, ""),
  IFERROR(SWIMMING!E265, ""),
  IFERROR(WTEN!E265, ""),
  IFERROR(TF!E265, ""),
  IFERROR(WGOLF!E265, ""),
  IFERROR(WBB!E265, ""),
  IFERROR(MBB!E265, ""),
  IFERROR(WLAX!E265, ""),
  IFERROR(MLAX!E265, ""),
  IFERROR(SOFT!E265, ""),
  IFERROR(BASE!E265, ""),
  IFERROR(ESPORTS!E265, "")
)
</f>
        <v/>
      </c>
      <c r="F265" s="10" t="str">
        <f>IFERROR(__xludf.DUMMYFUNCTION("TEXTJOIN(
  CHAR(10) &amp; CHAR(10),
  TRUE,
  IFERROR(TEXT(FILTER(WSO!F265, LEN(WSO!F265)), ""h:mm AM/PM""), """"),
  IFERROR(TEXT(FILTER(MSO!F265, LEN(MSO!F265)), ""h:mm AM/PM""), """"),
  IFERROR(TEXT(FILTER(FH!F265, LEN(FH!F265)), ""h:mm AM/PM""), """"),
"&amp;"  IFERROR(TEXT(FILTER(MGOLF!F265, LEN(MGOLF!F265)), ""h:mm AM/PM""), """"),
  IFERROR(TEXT(FILTER(Football!F265, LEN(Football!F265)), ""h:mm AM/PM""), """"),
  IFERROR(TEXT(FILTER(WVB!F265, LEN(WVB!F265)), ""h:mm AM/PM""), """"),
  IFERROR(TEXT(FILTER(XC!"&amp;"F265, LEN(XC!F265)), ""h:mm AM/PM""), """"),
  IFERROR(TEXT(FILTER(SWIMMING!F265, LEN(SWIMMING!F265)), ""h:mm AM/PM""), """"),
  IFERROR(TEXT(FILTER(WTEN!F265, LEN(WTEN!F265)), ""h:mm AM/PM""), """"),
  IFERROR(TEXT(FILTER(TF!F265, LEN(TF!F265)), ""h:mm A"&amp;"M/PM""), """"),
  IFERROR(TEXT(FILTER(WGOLF!F265, LEN(WGOLF!F265)), ""h:mm AM/PM""), """"),
  IFERROR(TEXT(FILTER(WBB!F265, LEN(WBB!F265)), ""h:mm AM/PM""), """"),
  IFERROR(TEXT(FILTER(MBB!F265, LEN(MBB!F265)), ""h:mm AM/PM""), """"),
  IFERROR(TEXT(FILT"&amp;"ER(WLAX!F265, LEN(WLAX!F265)), ""h:mm AM/PM""), """"),
  IFERROR(TEXT(FILTER(MLAX!F265, LEN(MLAX!F265)), ""h:mm AM/PM""), """"),
  IFERROR(TEXT(FILTER(SOFT!F265, LEN(SOFT!F265)), ""h:mm AM/PM""), """"),
  IFERROR(TEXT(FILTER(BASE!F265, LEN(BASE!F265)), """&amp;"h:mm AM/PM""), """"),
  IFERROR(TEXT(FILTER(ESPORTS!F265, LEN(ESPORTS!F265)), ""h:mm AM/PM""), """")
)
"),"")</f>
        <v/>
      </c>
      <c r="G265" s="11" t="str">
        <f>IFERROR(__xludf.DUMMYFUNCTION("TEXTJOIN(
  CHAR(10) &amp; CHAR(10),
  TRUE,
  IFERROR(FILTER(WSO!G265, LEN(WSO!G265)), """"),
  IFERROR(FILTER(MSO!G265, LEN(MSO!G265)), """"),
  IFERROR(FILTER(FH!G265, LEN(FH!G265)), """"),
  IFERROR(FILTER(MGOLF!G265, LEN(MGOLF!G265)), """"),
  IFERROR(FI"&amp;"LTER(Football!G265, LEN(Football!G265)), """"),
  IFERROR(FILTER(WVB!G265, LEN(WVB!G265)), """"),
  IFERROR(FILTER(XC!G265, LEN(XC!G265)), """"),
  IFERROR(FILTER(SWIMMING!G265, LEN(SWIMMING!G265)), """"),
  IFERROR(FILTER(WTEN!G265, LEN(WTEN!G265)), """""&amp;"),
  IFERROR(FILTER(TF!G265, LEN(TF!G265)), """"),
  IFERROR(FILTER(WGOLF!G265:G1000, LEN(WGOLF!G265)), """"),
  IFERROR(FILTER(WBB!G265, LEN(WBB!G265)), """"),
  IFERROR(FILTER(MBB!G265, LEN(MBB!G265)), """"),
  IFERROR(FILTER(WLAX!G265, LEN(WLAX!G265)),"&amp;" """"),
  IFERROR(FILTER(MLAX!G265, LEN(MLAX!G265)), """"),
  IFERROR(FILTER(SOFT!G265, LEN(SOFT!G265)), """"),
  IFERROR(FILTER(BASE!G265, LEN(BASE!G265)), """"),
  IFERROR(FILTER(ESPORTS!G265, LEN(ESPORTS!G265)), """")
)
"),"")</f>
        <v/>
      </c>
      <c r="H265" s="11" t="str">
        <f>IFERROR(__xludf.DUMMYFUNCTION("TEXTJOIN(
  CHAR(10) &amp; CHAR(10),
  TRUE,
  IFERROR(FILTER(WSO!H265, LEN(WSO!H265)), """"),
  IFERROR(FILTER(MSO!H265, LEN(MSO!H265)), """"),
  IFERROR(FILTER(FH!H265, LEN(FH!H265)), """"),
  IFERROR(FILTER(MGOLF!H265, LEN(MGOLF!H265)), """"),
  IFERROR(FI"&amp;"LTER(Football!H265, LEN(Football!H265)), """"),
  IFERROR(FILTER(WVB!H265, LEN(WVB!H265)), """"),
  IFERROR(FILTER(XC!H265, LEN(XC!H265)), """"),
  IFERROR(FILTER(SWIMMING!H265, LEN(SWIMMING!H265)), """"),
  IFERROR(FILTER(WTEN!H265, LEN(WTEN!H265)), """""&amp;"),
  IFERROR(FILTER(TF!H265, LEN(TF!H265)), """"),
  IFERROR(FILTER(WGOLF!H265, LEN(WGOLF!H265)), """"),
  IFERROR(FILTER(WBB!H265, LEN(WBB!H265)), """"),
  IFERROR(FILTER(MBB!H265, LEN(MBB!H265)), """"),
  IFERROR(FILTER(WLAX!H265, LEN(WLAX!H265)), """")"&amp;",
  IFERROR(FILTER(MLAX!H265, LEN(MLAX!H265)), """"),
  IFERROR(FILTER(SOFT!H265, LEN(SOFT!H265)), """"),
  IFERROR(FILTER(BASE!H265, LEN(BASE!H265)), """"),
  IFERROR(FILTER(ESPORTS!H265, LEN(ESPORTS!H265)), """")
)
"),"")</f>
        <v/>
      </c>
      <c r="I265" s="11" t="str">
        <f>IFERROR(__xludf.DUMMYFUNCTION("TEXTJOIN(
  CHAR(10) &amp; CHAR(10),
  TRUE,
  IFERROR(ARRAYFORMULA(TEXT(FILTER(WSO!F265, LEN(WSO!F265)), ""h:mm AM/PM"")), """"),
  IFERROR(ARRAYFORMULA(TEXT(FILTER(MSO!F265, LEN(MSO!F265)), ""h:mm AM/PM"")), """"),
  IFERROR(ARRAYFORMULA(TEXT(FILTER(FH!F265"&amp;", LEN(FH!F265)), ""h:mm AM/PM"")), """"),
  IFERROR(ARRAYFORMULA(TEXT(FILTER(MGOLF!F265, LEN(MGOLF!F265)), ""h:mm AM/PM"")), """"),
  IFERROR(ARRAYFORMULA(TEXT(FILTER(Football!F265, LEN(Football!F265)), ""h:mm AM/PM"")), """"),
  IFERROR(ARRAYFORMULA(TEXT"&amp;"(FILTER(WVB!F265, LEN(WVB!F265)), ""h:mm AM/PM"")), """"),
  IFERROR(ARRAYFORMULA(TEXT(FILTER(XC!F265, LEN(XC!F265)), ""h:mm AM/PM"")), """"),
  IFERROR(ARRAYFORMULA(TEXT(FILTER(SWIMMING!F265, LEN(SWIMMING!F265)), ""h:mm AM/PM"")), """"),
  IFERROR(ARRAYF"&amp;"ORMULA(TEXT(FILTER(WTEN!F265, LEN(WTEN!F265)), ""h:mm AM/PM"")), """"),
  IFERROR(ARRAYFORMULA(TEXT(FILTER(TF!F265, LEN(TF!F265)), ""h:mm AM/PM"")), """"),
  IFERROR(ARRAYFORMULA(TEXT(FILTER(WGOLF!F265, LEN(WGOLF!F265)), ""h:mm AM/PM"")), """"),
  IFERROR"&amp;"(ARRAYFORMULA(TEXT(FILTER(WBB!F265, LEN(WBB!F265)), ""h:mm AM/PM"")), """"),
  IFERROR(ARRAYFORMULA(TEXT(FILTER(MBB!F265, LEN(MBB!F265)), ""h:mm AM/PM"")), """"),
  IFERROR(ARRAYFORMULA(TEXT(FILTER(WLAX!F265, LEN(WLAX!F265)), ""h:mm AM/PM"")), """"),
  IF"&amp;"ERROR(ARRAYFORMULA(TEXT(FILTER(MLAX!F265, LEN(MLAX!F265)), ""h:mm AM/PM"")), """"),
  IFERROR(ARRAYFORMULA(TEXT(FILTER(SOFT!F265, LEN(SOFT!F265)), ""h:mm AM/PM"")), """"),
  IFERROR(ARRAYFORMULA(TEXT(FILTER(BASE!F265, LEN(BASE!F265)), ""h:mm AM/PM"")), """&amp;"""),
  IFERROR(ARRAYFORMULA(TEXT(FILTER(ESPORTS!F265, LEN(ESPORTS!F265)), ""h:mm AM/PM"")), """")
)
"),"")</f>
        <v/>
      </c>
      <c r="J265" s="12" t="str">
        <f>IFERROR(__xludf.DUMMYFUNCTION("IFERROR(
 TEXTJOIN(
   CHAR(10) &amp; CHAR(10),
   TRUE,
   FILTER(
     FLATTEN({
       WSO!P265;
       MSO!P265;
       FH!P265;
       MGOLF!P265;
       Football!P265;
       WVB!P265;
       XC!P265;
       SWIMMING!P265;
       WTEN!P265;
       TF!P2"&amp;"65;
       WGOLF!P265;
       WBB!P265;
       MBB!P265;
       WLAX!P265;
       MLAX!P265;
       SOFT!P265;
       BASE!P265;
       ESPORTS!P265
     }),
     (FLATTEN({
       WSO!P265;
       MSO!P265;
       FH!P265;
       MGOLF!P265;
       Footb"&amp;"all!P265;
       WVB!P265;
       XC!P265;
       SWIMMING!P265;
       WTEN!P265;
       TF!P265;
       WGOLF!P265;
       WBB!P265;
       MBB!P265;
       WLAX!P265;
       MLAX!P265;
       SOFT!P265;
       BASE!P265;
       ESPORTS!P265
     }) &lt;&gt; "&amp;""""") *
     (FLATTEN({
       WSO!P265;
       MSO!P265;
       FH!P265;
       MGOLF!P265;
       Football!P265;
       WVB!P265;
       XC!P265;
       SWIMMING!P265;
       WTEN!P265;
       TF!P265;
       WGOLF!P265;
       WBB!P265;
       MBB!P265"&amp;";
       WLAX!P265;
       MLAX!P265;
       SOFT!P265;
       BASE!P265;
       ESPORTS!P265
     }) &lt;&gt; ""Status"")
   )
 ),
 """"
)
"),"")</f>
        <v/>
      </c>
    </row>
    <row r="266" ht="22.5" customHeight="1">
      <c r="A266" s="6">
        <v>265.0</v>
      </c>
      <c r="B266" s="11"/>
      <c r="C266" s="7">
        <v>46499.0</v>
      </c>
      <c r="D266" s="8" t="str">
        <f t="shared" si="1"/>
        <v>Thursday</v>
      </c>
      <c r="E266" s="9" t="str">
        <f>TEXTJOIN(
  CHAR(10) &amp; CHAR(10),
  TRUE,
  IFERROR(WSO!E266, ""),
  IFERROR(MSO!E266, ""),
  IFERROR(FH!E266, ""),
  IFERROR(MGOLF!E266, ""),
  IFERROR(Football!E266, ""),
  IFERROR(WVB!E266, ""),
  IFERROR(XC!E266, ""),
  IFERROR(SWIMMING!E266, ""),
  IFERROR(WTEN!E266, ""),
  IFERROR(TF!E266, ""),
  IFERROR(WGOLF!E266, ""),
  IFERROR(WBB!E266, ""),
  IFERROR(MBB!E266, ""),
  IFERROR(WLAX!E266, ""),
  IFERROR(MLAX!E266, ""),
  IFERROR(SOFT!E266, ""),
  IFERROR(BASE!E266, ""),
  IFERROR(ESPORTS!E266, "")
)
</f>
        <v/>
      </c>
      <c r="F266" s="10" t="str">
        <f>IFERROR(__xludf.DUMMYFUNCTION("TEXTJOIN(
  CHAR(10) &amp; CHAR(10),
  TRUE,
  IFERROR(TEXT(FILTER(WSO!F266, LEN(WSO!F266)), ""h:mm AM/PM""), """"),
  IFERROR(TEXT(FILTER(MSO!F266, LEN(MSO!F266)), ""h:mm AM/PM""), """"),
  IFERROR(TEXT(FILTER(FH!F266, LEN(FH!F266)), ""h:mm AM/PM""), """"),
"&amp;"  IFERROR(TEXT(FILTER(MGOLF!F266, LEN(MGOLF!F266)), ""h:mm AM/PM""), """"),
  IFERROR(TEXT(FILTER(Football!F266, LEN(Football!F266)), ""h:mm AM/PM""), """"),
  IFERROR(TEXT(FILTER(WVB!F266, LEN(WVB!F266)), ""h:mm AM/PM""), """"),
  IFERROR(TEXT(FILTER(XC!"&amp;"F266, LEN(XC!F266)), ""h:mm AM/PM""), """"),
  IFERROR(TEXT(FILTER(SWIMMING!F266, LEN(SWIMMING!F266)), ""h:mm AM/PM""), """"),
  IFERROR(TEXT(FILTER(WTEN!F266, LEN(WTEN!F266)), ""h:mm AM/PM""), """"),
  IFERROR(TEXT(FILTER(TF!F266, LEN(TF!F266)), ""h:mm A"&amp;"M/PM""), """"),
  IFERROR(TEXT(FILTER(WGOLF!F266, LEN(WGOLF!F266)), ""h:mm AM/PM""), """"),
  IFERROR(TEXT(FILTER(WBB!F266, LEN(WBB!F266)), ""h:mm AM/PM""), """"),
  IFERROR(TEXT(FILTER(MBB!F266, LEN(MBB!F266)), ""h:mm AM/PM""), """"),
  IFERROR(TEXT(FILT"&amp;"ER(WLAX!F266, LEN(WLAX!F266)), ""h:mm AM/PM""), """"),
  IFERROR(TEXT(FILTER(MLAX!F266, LEN(MLAX!F266)), ""h:mm AM/PM""), """"),
  IFERROR(TEXT(FILTER(SOFT!F266, LEN(SOFT!F266)), ""h:mm AM/PM""), """"),
  IFERROR(TEXT(FILTER(BASE!F266, LEN(BASE!F266)), """&amp;"h:mm AM/PM""), """"),
  IFERROR(TEXT(FILTER(ESPORTS!F266, LEN(ESPORTS!F266)), ""h:mm AM/PM""), """")
)
"),"")</f>
        <v/>
      </c>
      <c r="G266" s="11" t="str">
        <f>IFERROR(__xludf.DUMMYFUNCTION("TEXTJOIN(
  CHAR(10) &amp; CHAR(10),
  TRUE,
  IFERROR(FILTER(WSO!G266, LEN(WSO!G266)), """"),
  IFERROR(FILTER(MSO!G266, LEN(MSO!G266)), """"),
  IFERROR(FILTER(FH!G266, LEN(FH!G266)), """"),
  IFERROR(FILTER(MGOLF!G266, LEN(MGOLF!G266)), """"),
  IFERROR(FI"&amp;"LTER(Football!G266, LEN(Football!G266)), """"),
  IFERROR(FILTER(WVB!G266, LEN(WVB!G266)), """"),
  IFERROR(FILTER(XC!G266, LEN(XC!G266)), """"),
  IFERROR(FILTER(SWIMMING!G266, LEN(SWIMMING!G266)), """"),
  IFERROR(FILTER(WTEN!G266, LEN(WTEN!G266)), """""&amp;"),
  IFERROR(FILTER(TF!G266, LEN(TF!G266)), """"),
  IFERROR(FILTER(WGOLF!G266:G1000, LEN(WGOLF!G266)), """"),
  IFERROR(FILTER(WBB!G266, LEN(WBB!G266)), """"),
  IFERROR(FILTER(MBB!G266, LEN(MBB!G266)), """"),
  IFERROR(FILTER(WLAX!G266, LEN(WLAX!G266)),"&amp;" """"),
  IFERROR(FILTER(MLAX!G266, LEN(MLAX!G266)), """"),
  IFERROR(FILTER(SOFT!G266, LEN(SOFT!G266)), """"),
  IFERROR(FILTER(BASE!G266, LEN(BASE!G266)), """"),
  IFERROR(FILTER(ESPORTS!G266, LEN(ESPORTS!G266)), """")
)
"),"")</f>
        <v/>
      </c>
      <c r="H266" s="11" t="str">
        <f>IFERROR(__xludf.DUMMYFUNCTION("TEXTJOIN(
  CHAR(10) &amp; CHAR(10),
  TRUE,
  IFERROR(FILTER(WSO!H266, LEN(WSO!H266)), """"),
  IFERROR(FILTER(MSO!H266, LEN(MSO!H266)), """"),
  IFERROR(FILTER(FH!H266, LEN(FH!H266)), """"),
  IFERROR(FILTER(MGOLF!H266, LEN(MGOLF!H266)), """"),
  IFERROR(FI"&amp;"LTER(Football!H266, LEN(Football!H266)), """"),
  IFERROR(FILTER(WVB!H266, LEN(WVB!H266)), """"),
  IFERROR(FILTER(XC!H266, LEN(XC!H266)), """"),
  IFERROR(FILTER(SWIMMING!H266, LEN(SWIMMING!H266)), """"),
  IFERROR(FILTER(WTEN!H266, LEN(WTEN!H266)), """""&amp;"),
  IFERROR(FILTER(TF!H266, LEN(TF!H266)), """"),
  IFERROR(FILTER(WGOLF!H266, LEN(WGOLF!H266)), """"),
  IFERROR(FILTER(WBB!H266, LEN(WBB!H266)), """"),
  IFERROR(FILTER(MBB!H266, LEN(MBB!H266)), """"),
  IFERROR(FILTER(WLAX!H266, LEN(WLAX!H266)), """")"&amp;",
  IFERROR(FILTER(MLAX!H266, LEN(MLAX!H266)), """"),
  IFERROR(FILTER(SOFT!H266, LEN(SOFT!H266)), """"),
  IFERROR(FILTER(BASE!H266, LEN(BASE!H266)), """"),
  IFERROR(FILTER(ESPORTS!H266, LEN(ESPORTS!H266)), """")
)
"),"")</f>
        <v/>
      </c>
      <c r="I266" s="11" t="str">
        <f>IFERROR(__xludf.DUMMYFUNCTION("TEXTJOIN(
  CHAR(10) &amp; CHAR(10),
  TRUE,
  IFERROR(ARRAYFORMULA(TEXT(FILTER(WSO!F266, LEN(WSO!F266)), ""h:mm AM/PM"")), """"),
  IFERROR(ARRAYFORMULA(TEXT(FILTER(MSO!F266, LEN(MSO!F266)), ""h:mm AM/PM"")), """"),
  IFERROR(ARRAYFORMULA(TEXT(FILTER(FH!F266"&amp;", LEN(FH!F266)), ""h:mm AM/PM"")), """"),
  IFERROR(ARRAYFORMULA(TEXT(FILTER(MGOLF!F266, LEN(MGOLF!F266)), ""h:mm AM/PM"")), """"),
  IFERROR(ARRAYFORMULA(TEXT(FILTER(Football!F266, LEN(Football!F266)), ""h:mm AM/PM"")), """"),
  IFERROR(ARRAYFORMULA(TEXT"&amp;"(FILTER(WVB!F266, LEN(WVB!F266)), ""h:mm AM/PM"")), """"),
  IFERROR(ARRAYFORMULA(TEXT(FILTER(XC!F266, LEN(XC!F266)), ""h:mm AM/PM"")), """"),
  IFERROR(ARRAYFORMULA(TEXT(FILTER(SWIMMING!F266, LEN(SWIMMING!F266)), ""h:mm AM/PM"")), """"),
  IFERROR(ARRAYF"&amp;"ORMULA(TEXT(FILTER(WTEN!F266, LEN(WTEN!F266)), ""h:mm AM/PM"")), """"),
  IFERROR(ARRAYFORMULA(TEXT(FILTER(TF!F266, LEN(TF!F266)), ""h:mm AM/PM"")), """"),
  IFERROR(ARRAYFORMULA(TEXT(FILTER(WGOLF!F266, LEN(WGOLF!F266)), ""h:mm AM/PM"")), """"),
  IFERROR"&amp;"(ARRAYFORMULA(TEXT(FILTER(WBB!F266, LEN(WBB!F266)), ""h:mm AM/PM"")), """"),
  IFERROR(ARRAYFORMULA(TEXT(FILTER(MBB!F266, LEN(MBB!F266)), ""h:mm AM/PM"")), """"),
  IFERROR(ARRAYFORMULA(TEXT(FILTER(WLAX!F266, LEN(WLAX!F266)), ""h:mm AM/PM"")), """"),
  IF"&amp;"ERROR(ARRAYFORMULA(TEXT(FILTER(MLAX!F266, LEN(MLAX!F266)), ""h:mm AM/PM"")), """"),
  IFERROR(ARRAYFORMULA(TEXT(FILTER(SOFT!F266, LEN(SOFT!F266)), ""h:mm AM/PM"")), """"),
  IFERROR(ARRAYFORMULA(TEXT(FILTER(BASE!F266, LEN(BASE!F266)), ""h:mm AM/PM"")), """&amp;"""),
  IFERROR(ARRAYFORMULA(TEXT(FILTER(ESPORTS!F266, LEN(ESPORTS!F266)), ""h:mm AM/PM"")), """")
)
"),"")</f>
        <v/>
      </c>
      <c r="J266" s="12" t="str">
        <f>IFERROR(__xludf.DUMMYFUNCTION("IFERROR(
 TEXTJOIN(
   CHAR(10) &amp; CHAR(10),
   TRUE,
   FILTER(
     FLATTEN({
       WSO!P266;
       MSO!P266;
       FH!P266;
       MGOLF!P266;
       Football!P266;
       WVB!P266;
       XC!P266;
       SWIMMING!P266;
       WTEN!P266;
       TF!P2"&amp;"66;
       WGOLF!P266;
       WBB!P266;
       MBB!P266;
       WLAX!P266;
       MLAX!P266;
       SOFT!P266;
       BASE!P266;
       ESPORTS!P266
     }),
     (FLATTEN({
       WSO!P266;
       MSO!P266;
       FH!P266;
       MGOLF!P266;
       Footb"&amp;"all!P266;
       WVB!P266;
       XC!P266;
       SWIMMING!P266;
       WTEN!P266;
       TF!P266;
       WGOLF!P266;
       WBB!P266;
       MBB!P266;
       WLAX!P266;
       MLAX!P266;
       SOFT!P266;
       BASE!P266;
       ESPORTS!P266
     }) &lt;&gt; "&amp;""""") *
     (FLATTEN({
       WSO!P266;
       MSO!P266;
       FH!P266;
       MGOLF!P266;
       Football!P266;
       WVB!P266;
       XC!P266;
       SWIMMING!P266;
       WTEN!P266;
       TF!P266;
       WGOLF!P266;
       WBB!P266;
       MBB!P266"&amp;";
       WLAX!P266;
       MLAX!P266;
       SOFT!P266;
       BASE!P266;
       ESPORTS!P266
     }) &lt;&gt; ""Status"")
   )
 ),
 """"
)
"),"")</f>
        <v/>
      </c>
    </row>
    <row r="267" ht="22.5" customHeight="1">
      <c r="A267" s="6">
        <v>266.0</v>
      </c>
      <c r="B267" s="11"/>
      <c r="C267" s="7">
        <v>46500.0</v>
      </c>
      <c r="D267" s="8" t="str">
        <f t="shared" si="1"/>
        <v>Friday</v>
      </c>
      <c r="E267" s="9" t="str">
        <f>TEXTJOIN(
  CHAR(10) &amp; CHAR(10),
  TRUE,
  IFERROR(WSO!E267, ""),
  IFERROR(MSO!E267, ""),
  IFERROR(FH!E267, ""),
  IFERROR(MGOLF!E267, ""),
  IFERROR(Football!E267, ""),
  IFERROR(WVB!E267, ""),
  IFERROR(XC!E267, ""),
  IFERROR(SWIMMING!E267, ""),
  IFERROR(WTEN!E267, ""),
  IFERROR(TF!E267, ""),
  IFERROR(WGOLF!E267, ""),
  IFERROR(WBB!E267, ""),
  IFERROR(MBB!E267, ""),
  IFERROR(WLAX!E267, ""),
  IFERROR(MLAX!E267, ""),
  IFERROR(SOFT!E267, ""),
  IFERROR(BASE!E267, ""),
  IFERROR(ESPORTS!E267, "")
)
</f>
        <v/>
      </c>
      <c r="F267" s="10" t="str">
        <f>IFERROR(__xludf.DUMMYFUNCTION("TEXTJOIN(
  CHAR(10) &amp; CHAR(10),
  TRUE,
  IFERROR(TEXT(FILTER(WSO!F267, LEN(WSO!F267)), ""h:mm AM/PM""), """"),
  IFERROR(TEXT(FILTER(MSO!F267, LEN(MSO!F267)), ""h:mm AM/PM""), """"),
  IFERROR(TEXT(FILTER(FH!F267, LEN(FH!F267)), ""h:mm AM/PM""), """"),
"&amp;"  IFERROR(TEXT(FILTER(MGOLF!F267, LEN(MGOLF!F267)), ""h:mm AM/PM""), """"),
  IFERROR(TEXT(FILTER(Football!F267, LEN(Football!F267)), ""h:mm AM/PM""), """"),
  IFERROR(TEXT(FILTER(WVB!F267, LEN(WVB!F267)), ""h:mm AM/PM""), """"),
  IFERROR(TEXT(FILTER(XC!"&amp;"F267, LEN(XC!F267)), ""h:mm AM/PM""), """"),
  IFERROR(TEXT(FILTER(SWIMMING!F267, LEN(SWIMMING!F267)), ""h:mm AM/PM""), """"),
  IFERROR(TEXT(FILTER(WTEN!F267, LEN(WTEN!F267)), ""h:mm AM/PM""), """"),
  IFERROR(TEXT(FILTER(TF!F267, LEN(TF!F267)), ""h:mm A"&amp;"M/PM""), """"),
  IFERROR(TEXT(FILTER(WGOLF!F267, LEN(WGOLF!F267)), ""h:mm AM/PM""), """"),
  IFERROR(TEXT(FILTER(WBB!F267, LEN(WBB!F267)), ""h:mm AM/PM""), """"),
  IFERROR(TEXT(FILTER(MBB!F267, LEN(MBB!F267)), ""h:mm AM/PM""), """"),
  IFERROR(TEXT(FILT"&amp;"ER(WLAX!F267, LEN(WLAX!F267)), ""h:mm AM/PM""), """"),
  IFERROR(TEXT(FILTER(MLAX!F267, LEN(MLAX!F267)), ""h:mm AM/PM""), """"),
  IFERROR(TEXT(FILTER(SOFT!F267, LEN(SOFT!F267)), ""h:mm AM/PM""), """"),
  IFERROR(TEXT(FILTER(BASE!F267, LEN(BASE!F267)), """&amp;"h:mm AM/PM""), """"),
  IFERROR(TEXT(FILTER(ESPORTS!F267, LEN(ESPORTS!F267)), ""h:mm AM/PM""), """")
)
"),"")</f>
        <v/>
      </c>
      <c r="G267" s="11" t="str">
        <f>IFERROR(__xludf.DUMMYFUNCTION("TEXTJOIN(
  CHAR(10) &amp; CHAR(10),
  TRUE,
  IFERROR(FILTER(WSO!G267, LEN(WSO!G267)), """"),
  IFERROR(FILTER(MSO!G267, LEN(MSO!G267)), """"),
  IFERROR(FILTER(FH!G267, LEN(FH!G267)), """"),
  IFERROR(FILTER(MGOLF!G267, LEN(MGOLF!G267)), """"),
  IFERROR(FI"&amp;"LTER(Football!G267, LEN(Football!G267)), """"),
  IFERROR(FILTER(WVB!G267, LEN(WVB!G267)), """"),
  IFERROR(FILTER(XC!G267, LEN(XC!G267)), """"),
  IFERROR(FILTER(SWIMMING!G267, LEN(SWIMMING!G267)), """"),
  IFERROR(FILTER(WTEN!G267, LEN(WTEN!G267)), """""&amp;"),
  IFERROR(FILTER(TF!G267, LEN(TF!G267)), """"),
  IFERROR(FILTER(WGOLF!G267:G1000, LEN(WGOLF!G267)), """"),
  IFERROR(FILTER(WBB!G267, LEN(WBB!G267)), """"),
  IFERROR(FILTER(MBB!G267, LEN(MBB!G267)), """"),
  IFERROR(FILTER(WLAX!G267, LEN(WLAX!G267)),"&amp;" """"),
  IFERROR(FILTER(MLAX!G267, LEN(MLAX!G267)), """"),
  IFERROR(FILTER(SOFT!G267, LEN(SOFT!G267)), """"),
  IFERROR(FILTER(BASE!G267, LEN(BASE!G267)), """"),
  IFERROR(FILTER(ESPORTS!G267, LEN(ESPORTS!G267)), """")
)
"),"")</f>
        <v/>
      </c>
      <c r="H267" s="11" t="str">
        <f>IFERROR(__xludf.DUMMYFUNCTION("TEXTJOIN(
  CHAR(10) &amp; CHAR(10),
  TRUE,
  IFERROR(FILTER(WSO!H267, LEN(WSO!H267)), """"),
  IFERROR(FILTER(MSO!H267, LEN(MSO!H267)), """"),
  IFERROR(FILTER(FH!H267, LEN(FH!H267)), """"),
  IFERROR(FILTER(MGOLF!H267, LEN(MGOLF!H267)), """"),
  IFERROR(FI"&amp;"LTER(Football!H267, LEN(Football!H267)), """"),
  IFERROR(FILTER(WVB!H267, LEN(WVB!H267)), """"),
  IFERROR(FILTER(XC!H267, LEN(XC!H267)), """"),
  IFERROR(FILTER(SWIMMING!H267, LEN(SWIMMING!H267)), """"),
  IFERROR(FILTER(WTEN!H267, LEN(WTEN!H267)), """""&amp;"),
  IFERROR(FILTER(TF!H267, LEN(TF!H267)), """"),
  IFERROR(FILTER(WGOLF!H267, LEN(WGOLF!H267)), """"),
  IFERROR(FILTER(WBB!H267, LEN(WBB!H267)), """"),
  IFERROR(FILTER(MBB!H267, LEN(MBB!H267)), """"),
  IFERROR(FILTER(WLAX!H267, LEN(WLAX!H267)), """")"&amp;",
  IFERROR(FILTER(MLAX!H267, LEN(MLAX!H267)), """"),
  IFERROR(FILTER(SOFT!H267, LEN(SOFT!H267)), """"),
  IFERROR(FILTER(BASE!H267, LEN(BASE!H267)), """"),
  IFERROR(FILTER(ESPORTS!H267, LEN(ESPORTS!H267)), """")
)
"),"")</f>
        <v/>
      </c>
      <c r="I267" s="11" t="str">
        <f>IFERROR(__xludf.DUMMYFUNCTION("TEXTJOIN(
  CHAR(10) &amp; CHAR(10),
  TRUE,
  IFERROR(ARRAYFORMULA(TEXT(FILTER(WSO!F267, LEN(WSO!F267)), ""h:mm AM/PM"")), """"),
  IFERROR(ARRAYFORMULA(TEXT(FILTER(MSO!F267, LEN(MSO!F267)), ""h:mm AM/PM"")), """"),
  IFERROR(ARRAYFORMULA(TEXT(FILTER(FH!F267"&amp;", LEN(FH!F267)), ""h:mm AM/PM"")), """"),
  IFERROR(ARRAYFORMULA(TEXT(FILTER(MGOLF!F267, LEN(MGOLF!F267)), ""h:mm AM/PM"")), """"),
  IFERROR(ARRAYFORMULA(TEXT(FILTER(Football!F267, LEN(Football!F267)), ""h:mm AM/PM"")), """"),
  IFERROR(ARRAYFORMULA(TEXT"&amp;"(FILTER(WVB!F267, LEN(WVB!F267)), ""h:mm AM/PM"")), """"),
  IFERROR(ARRAYFORMULA(TEXT(FILTER(XC!F267, LEN(XC!F267)), ""h:mm AM/PM"")), """"),
  IFERROR(ARRAYFORMULA(TEXT(FILTER(SWIMMING!F267, LEN(SWIMMING!F267)), ""h:mm AM/PM"")), """"),
  IFERROR(ARRAYF"&amp;"ORMULA(TEXT(FILTER(WTEN!F267, LEN(WTEN!F267)), ""h:mm AM/PM"")), """"),
  IFERROR(ARRAYFORMULA(TEXT(FILTER(TF!F267, LEN(TF!F267)), ""h:mm AM/PM"")), """"),
  IFERROR(ARRAYFORMULA(TEXT(FILTER(WGOLF!F267, LEN(WGOLF!F267)), ""h:mm AM/PM"")), """"),
  IFERROR"&amp;"(ARRAYFORMULA(TEXT(FILTER(WBB!F267, LEN(WBB!F267)), ""h:mm AM/PM"")), """"),
  IFERROR(ARRAYFORMULA(TEXT(FILTER(MBB!F267, LEN(MBB!F267)), ""h:mm AM/PM"")), """"),
  IFERROR(ARRAYFORMULA(TEXT(FILTER(WLAX!F267, LEN(WLAX!F267)), ""h:mm AM/PM"")), """"),
  IF"&amp;"ERROR(ARRAYFORMULA(TEXT(FILTER(MLAX!F267, LEN(MLAX!F267)), ""h:mm AM/PM"")), """"),
  IFERROR(ARRAYFORMULA(TEXT(FILTER(SOFT!F267, LEN(SOFT!F267)), ""h:mm AM/PM"")), """"),
  IFERROR(ARRAYFORMULA(TEXT(FILTER(BASE!F267, LEN(BASE!F267)), ""h:mm AM/PM"")), """&amp;"""),
  IFERROR(ARRAYFORMULA(TEXT(FILTER(ESPORTS!F267, LEN(ESPORTS!F267)), ""h:mm AM/PM"")), """")
)
"),"")</f>
        <v/>
      </c>
      <c r="J267" s="12" t="str">
        <f>IFERROR(__xludf.DUMMYFUNCTION("IFERROR(
 TEXTJOIN(
   CHAR(10) &amp; CHAR(10),
   TRUE,
   FILTER(
     FLATTEN({
       WSO!P267;
       MSO!P267;
       FH!P267;
       MGOLF!P267;
       Football!P267;
       WVB!P267;
       XC!P267;
       SWIMMING!P267;
       WTEN!P267;
       TF!P2"&amp;"67;
       WGOLF!P267;
       WBB!P267;
       MBB!P267;
       WLAX!P267;
       MLAX!P267;
       SOFT!P267;
       BASE!P267;
       ESPORTS!P267
     }),
     (FLATTEN({
       WSO!P267;
       MSO!P267;
       FH!P267;
       MGOLF!P267;
       Footb"&amp;"all!P267;
       WVB!P267;
       XC!P267;
       SWIMMING!P267;
       WTEN!P267;
       TF!P267;
       WGOLF!P267;
       WBB!P267;
       MBB!P267;
       WLAX!P267;
       MLAX!P267;
       SOFT!P267;
       BASE!P267;
       ESPORTS!P267
     }) &lt;&gt; "&amp;""""") *
     (FLATTEN({
       WSO!P267;
       MSO!P267;
       FH!P267;
       MGOLF!P267;
       Football!P267;
       WVB!P267;
       XC!P267;
       SWIMMING!P267;
       WTEN!P267;
       TF!P267;
       WGOLF!P267;
       WBB!P267;
       MBB!P267"&amp;";
       WLAX!P267;
       MLAX!P267;
       SOFT!P267;
       BASE!P267;
       ESPORTS!P267
     }) &lt;&gt; ""Status"")
   )
 ),
 """"
)
"),"")</f>
        <v/>
      </c>
    </row>
    <row r="268" ht="22.5" customHeight="1">
      <c r="A268" s="6">
        <v>267.0</v>
      </c>
      <c r="B268" s="11"/>
      <c r="C268" s="7">
        <v>46501.0</v>
      </c>
      <c r="D268" s="8" t="str">
        <f t="shared" si="1"/>
        <v>Saturday</v>
      </c>
      <c r="E268" s="9" t="str">
        <f>TEXTJOIN(
  CHAR(10) &amp; CHAR(10),
  TRUE,
  IFERROR(WSO!E268, ""),
  IFERROR(MSO!E268, ""),
  IFERROR(FH!E268, ""),
  IFERROR(MGOLF!E268, ""),
  IFERROR(Football!E268, ""),
  IFERROR(WVB!E268, ""),
  IFERROR(XC!E268, ""),
  IFERROR(SWIMMING!E268, ""),
  IFERROR(WTEN!E268, ""),
  IFERROR(TF!E268, ""),
  IFERROR(WGOLF!E268, ""),
  IFERROR(WBB!E268, ""),
  IFERROR(MBB!E268, ""),
  IFERROR(WLAX!E268, ""),
  IFERROR(MLAX!E268, ""),
  IFERROR(SOFT!E268, ""),
  IFERROR(BASE!E268, ""),
  IFERROR(ESPORTS!E268, "")
)
</f>
        <v>MLAX</v>
      </c>
      <c r="F268" s="10" t="str">
        <f>IFERROR(__xludf.DUMMYFUNCTION("TEXTJOIN(
  CHAR(10) &amp; CHAR(10),
  TRUE,
  IFERROR(TEXT(FILTER(WSO!F268, LEN(WSO!F268)), ""h:mm AM/PM""), """"),
  IFERROR(TEXT(FILTER(MSO!F268, LEN(MSO!F268)), ""h:mm AM/PM""), """"),
  IFERROR(TEXT(FILTER(FH!F268, LEN(FH!F268)), ""h:mm AM/PM""), """"),
"&amp;"  IFERROR(TEXT(FILTER(MGOLF!F268, LEN(MGOLF!F268)), ""h:mm AM/PM""), """"),
  IFERROR(TEXT(FILTER(Football!F268, LEN(Football!F268)), ""h:mm AM/PM""), """"),
  IFERROR(TEXT(FILTER(WVB!F268, LEN(WVB!F268)), ""h:mm AM/PM""), """"),
  IFERROR(TEXT(FILTER(XC!"&amp;"F268, LEN(XC!F268)), ""h:mm AM/PM""), """"),
  IFERROR(TEXT(FILTER(SWIMMING!F268, LEN(SWIMMING!F268)), ""h:mm AM/PM""), """"),
  IFERROR(TEXT(FILTER(WTEN!F268, LEN(WTEN!F268)), ""h:mm AM/PM""), """"),
  IFERROR(TEXT(FILTER(TF!F268, LEN(TF!F268)), ""h:mm A"&amp;"M/PM""), """"),
  IFERROR(TEXT(FILTER(WGOLF!F268, LEN(WGOLF!F268)), ""h:mm AM/PM""), """"),
  IFERROR(TEXT(FILTER(WBB!F268, LEN(WBB!F268)), ""h:mm AM/PM""), """"),
  IFERROR(TEXT(FILTER(MBB!F268, LEN(MBB!F268)), ""h:mm AM/PM""), """"),
  IFERROR(TEXT(FILT"&amp;"ER(WLAX!F268, LEN(WLAX!F268)), ""h:mm AM/PM""), """"),
  IFERROR(TEXT(FILTER(MLAX!F268, LEN(MLAX!F268)), ""h:mm AM/PM""), """"),
  IFERROR(TEXT(FILTER(SOFT!F268, LEN(SOFT!F268)), ""h:mm AM/PM""), """"),
  IFERROR(TEXT(FILTER(BASE!F268, LEN(BASE!F268)), """&amp;"h:mm AM/PM""), """"),
  IFERROR(TEXT(FILTER(ESPORTS!F268, LEN(ESPORTS!F268)), ""h:mm AM/PM""), """")
)
"),"1:00 PM")</f>
        <v>1:00 PM</v>
      </c>
      <c r="G268" s="11" t="str">
        <f>IFERROR(__xludf.DUMMYFUNCTION("TEXTJOIN(
  CHAR(10) &amp; CHAR(10),
  TRUE,
  IFERROR(FILTER(WSO!G268, LEN(WSO!G268)), """"),
  IFERROR(FILTER(MSO!G268, LEN(MSO!G268)), """"),
  IFERROR(FILTER(FH!G268, LEN(FH!G268)), """"),
  IFERROR(FILTER(MGOLF!G268, LEN(MGOLF!G268)), """"),
  IFERROR(FI"&amp;"LTER(Football!G268, LEN(Football!G268)), """"),
  IFERROR(FILTER(WVB!G268, LEN(WVB!G268)), """"),
  IFERROR(FILTER(XC!G268, LEN(XC!G268)), """"),
  IFERROR(FILTER(SWIMMING!G268, LEN(SWIMMING!G268)), """"),
  IFERROR(FILTER(WTEN!G268, LEN(WTEN!G268)), """""&amp;"),
  IFERROR(FILTER(TF!G268, LEN(TF!G268)), """"),
  IFERROR(FILTER(WGOLF!G268:G1000, LEN(WGOLF!G268)), """"),
  IFERROR(FILTER(WBB!G268, LEN(WBB!G268)), """"),
  IFERROR(FILTER(MBB!G268, LEN(MBB!G268)), """"),
  IFERROR(FILTER(WLAX!G268, LEN(WLAX!G268)),"&amp;" """"),
  IFERROR(FILTER(MLAX!G268, LEN(MLAX!G268)), """"),
  IFERROR(FILTER(SOFT!G268, LEN(SOFT!G268)), """"),
  IFERROR(FILTER(BASE!G268, LEN(BASE!G268)), """"),
  IFERROR(FILTER(ESPORTS!G268, LEN(ESPORTS!G268)), """")
)
"),"Anna Maria")</f>
        <v>Anna Maria</v>
      </c>
      <c r="H268" s="11" t="str">
        <f>IFERROR(__xludf.DUMMYFUNCTION("TEXTJOIN(
  CHAR(10) &amp; CHAR(10),
  TRUE,
  IFERROR(FILTER(WSO!H268, LEN(WSO!H268)), """"),
  IFERROR(FILTER(MSO!H268, LEN(MSO!H268)), """"),
  IFERROR(FILTER(FH!H268, LEN(FH!H268)), """"),
  IFERROR(FILTER(MGOLF!H268, LEN(MGOLF!H268)), """"),
  IFERROR(FI"&amp;"LTER(Football!H268, LEN(Football!H268)), """"),
  IFERROR(FILTER(WVB!H268, LEN(WVB!H268)), """"),
  IFERROR(FILTER(XC!H268, LEN(XC!H268)), """"),
  IFERROR(FILTER(SWIMMING!H268, LEN(SWIMMING!H268)), """"),
  IFERROR(FILTER(WTEN!H268, LEN(WTEN!H268)), """""&amp;"),
  IFERROR(FILTER(TF!H268, LEN(TF!H268)), """"),
  IFERROR(FILTER(WGOLF!H268, LEN(WGOLF!H268)), """"),
  IFERROR(FILTER(WBB!H268, LEN(WBB!H268)), """"),
  IFERROR(FILTER(MBB!H268, LEN(MBB!H268)), """"),
  IFERROR(FILTER(WLAX!H268, LEN(WLAX!H268)), """")"&amp;",
  IFERROR(FILTER(MLAX!H268, LEN(MLAX!H268)), """"),
  IFERROR(FILTER(SOFT!H268, LEN(SOFT!H268)), """"),
  IFERROR(FILTER(BASE!H268, LEN(BASE!H268)), """"),
  IFERROR(FILTER(ESPORTS!H268, LEN(ESPORTS!H268)), """")
)
"),"Home")</f>
        <v>Home</v>
      </c>
      <c r="I268" s="11" t="str">
        <f>IFERROR(__xludf.DUMMYFUNCTION("TEXTJOIN(
  CHAR(10) &amp; CHAR(10),
  TRUE,
  IFERROR(ARRAYFORMULA(TEXT(FILTER(WSO!F268, LEN(WSO!F268)), ""h:mm AM/PM"")), """"),
  IFERROR(ARRAYFORMULA(TEXT(FILTER(MSO!F268, LEN(MSO!F268)), ""h:mm AM/PM"")), """"),
  IFERROR(ARRAYFORMULA(TEXT(FILTER(FH!F268"&amp;", LEN(FH!F268)), ""h:mm AM/PM"")), """"),
  IFERROR(ARRAYFORMULA(TEXT(FILTER(MGOLF!F268, LEN(MGOLF!F268)), ""h:mm AM/PM"")), """"),
  IFERROR(ARRAYFORMULA(TEXT(FILTER(Football!F268, LEN(Football!F268)), ""h:mm AM/PM"")), """"),
  IFERROR(ARRAYFORMULA(TEXT"&amp;"(FILTER(WVB!F268, LEN(WVB!F268)), ""h:mm AM/PM"")), """"),
  IFERROR(ARRAYFORMULA(TEXT(FILTER(XC!F268, LEN(XC!F268)), ""h:mm AM/PM"")), """"),
  IFERROR(ARRAYFORMULA(TEXT(FILTER(SWIMMING!F268, LEN(SWIMMING!F268)), ""h:mm AM/PM"")), """"),
  IFERROR(ARRAYF"&amp;"ORMULA(TEXT(FILTER(WTEN!F268, LEN(WTEN!F268)), ""h:mm AM/PM"")), """"),
  IFERROR(ARRAYFORMULA(TEXT(FILTER(TF!F268, LEN(TF!F268)), ""h:mm AM/PM"")), """"),
  IFERROR(ARRAYFORMULA(TEXT(FILTER(WGOLF!F268, LEN(WGOLF!F268)), ""h:mm AM/PM"")), """"),
  IFERROR"&amp;"(ARRAYFORMULA(TEXT(FILTER(WBB!F268, LEN(WBB!F268)), ""h:mm AM/PM"")), """"),
  IFERROR(ARRAYFORMULA(TEXT(FILTER(MBB!F268, LEN(MBB!F268)), ""h:mm AM/PM"")), """"),
  IFERROR(ARRAYFORMULA(TEXT(FILTER(WLAX!F268, LEN(WLAX!F268)), ""h:mm AM/PM"")), """"),
  IF"&amp;"ERROR(ARRAYFORMULA(TEXT(FILTER(MLAX!F268, LEN(MLAX!F268)), ""h:mm AM/PM"")), """"),
  IFERROR(ARRAYFORMULA(TEXT(FILTER(SOFT!F268, LEN(SOFT!F268)), ""h:mm AM/PM"")), """"),
  IFERROR(ARRAYFORMULA(TEXT(FILTER(BASE!F268, LEN(BASE!F268)), ""h:mm AM/PM"")), """&amp;"""),
  IFERROR(ARRAYFORMULA(TEXT(FILTER(ESPORTS!F268, LEN(ESPORTS!F268)), ""h:mm AM/PM"")), """")
)
"),"1:00 PM")</f>
        <v>1:00 PM</v>
      </c>
      <c r="J268" s="12" t="str">
        <f>IFERROR(__xludf.DUMMYFUNCTION("IFERROR(
 TEXTJOIN(
   CHAR(10) &amp; CHAR(10),
   TRUE,
   FILTER(
     FLATTEN({
       WSO!P268;
       MSO!P268;
       FH!P268;
       MGOLF!P268;
       Football!P268;
       WVB!P268;
       XC!P268;
       SWIMMING!P268;
       WTEN!P268;
       TF!P2"&amp;"68;
       WGOLF!P268;
       WBB!P268;
       MBB!P268;
       WLAX!P268;
       MLAX!P268;
       SOFT!P268;
       BASE!P268;
       ESPORTS!P268
     }),
     (FLATTEN({
       WSO!P268;
       MSO!P268;
       FH!P268;
       MGOLF!P268;
       Footb"&amp;"all!P268;
       WVB!P268;
       XC!P268;
       SWIMMING!P268;
       WTEN!P268;
       TF!P268;
       WGOLF!P268;
       WBB!P268;
       MBB!P268;
       WLAX!P268;
       MLAX!P268;
       SOFT!P268;
       BASE!P268;
       ESPORTS!P268
     }) &lt;&gt; "&amp;""""") *
     (FLATTEN({
       WSO!P268;
       MSO!P268;
       FH!P268;
       MGOLF!P268;
       Football!P268;
       WVB!P268;
       XC!P268;
       SWIMMING!P268;
       WTEN!P268;
       TF!P268;
       WGOLF!P268;
       WBB!P268;
       MBB!P268"&amp;";
       WLAX!P268;
       MLAX!P268;
       SOFT!P268;
       BASE!P268;
       ESPORTS!P268
     }) &lt;&gt; ""Status"")
   )
 ),
 """"
)
"),"⌛️ Pending")</f>
        <v>⌛️ Pending</v>
      </c>
    </row>
    <row r="269" ht="22.5" customHeight="1">
      <c r="A269" s="6">
        <v>268.0</v>
      </c>
      <c r="B269" s="11"/>
      <c r="C269" s="7">
        <v>46502.0</v>
      </c>
      <c r="D269" s="8" t="str">
        <f t="shared" si="1"/>
        <v>Sunday</v>
      </c>
      <c r="E269" s="9" t="str">
        <f>TEXTJOIN(
  CHAR(10) &amp; CHAR(10),
  TRUE,
  IFERROR(WSO!E269, ""),
  IFERROR(MSO!E269, ""),
  IFERROR(FH!E269, ""),
  IFERROR(MGOLF!E269, ""),
  IFERROR(Football!E269, ""),
  IFERROR(WVB!E269, ""),
  IFERROR(XC!E269, ""),
  IFERROR(SWIMMING!E269, ""),
  IFERROR(WTEN!E269, ""),
  IFERROR(TF!E269, ""),
  IFERROR(WGOLF!E269, ""),
  IFERROR(WBB!E269, ""),
  IFERROR(MBB!E269, ""),
  IFERROR(WLAX!E269, ""),
  IFERROR(MLAX!E269, ""),
  IFERROR(SOFT!E269, ""),
  IFERROR(BASE!E269, ""),
  IFERROR(ESPORTS!E269, "")
)
</f>
        <v/>
      </c>
      <c r="F269" s="10" t="str">
        <f>IFERROR(__xludf.DUMMYFUNCTION("TEXTJOIN(
  CHAR(10) &amp; CHAR(10),
  TRUE,
  IFERROR(TEXT(FILTER(WSO!F269, LEN(WSO!F269)), ""h:mm AM/PM""), """"),
  IFERROR(TEXT(FILTER(MSO!F269, LEN(MSO!F269)), ""h:mm AM/PM""), """"),
  IFERROR(TEXT(FILTER(FH!F269, LEN(FH!F269)), ""h:mm AM/PM""), """"),
"&amp;"  IFERROR(TEXT(FILTER(MGOLF!F269, LEN(MGOLF!F269)), ""h:mm AM/PM""), """"),
  IFERROR(TEXT(FILTER(Football!F269, LEN(Football!F269)), ""h:mm AM/PM""), """"),
  IFERROR(TEXT(FILTER(WVB!F269, LEN(WVB!F269)), ""h:mm AM/PM""), """"),
  IFERROR(TEXT(FILTER(XC!"&amp;"F269, LEN(XC!F269)), ""h:mm AM/PM""), """"),
  IFERROR(TEXT(FILTER(SWIMMING!F269, LEN(SWIMMING!F269)), ""h:mm AM/PM""), """"),
  IFERROR(TEXT(FILTER(WTEN!F269, LEN(WTEN!F269)), ""h:mm AM/PM""), """"),
  IFERROR(TEXT(FILTER(TF!F269, LEN(TF!F269)), ""h:mm A"&amp;"M/PM""), """"),
  IFERROR(TEXT(FILTER(WGOLF!F269, LEN(WGOLF!F269)), ""h:mm AM/PM""), """"),
  IFERROR(TEXT(FILTER(WBB!F269, LEN(WBB!F269)), ""h:mm AM/PM""), """"),
  IFERROR(TEXT(FILTER(MBB!F269, LEN(MBB!F269)), ""h:mm AM/PM""), """"),
  IFERROR(TEXT(FILT"&amp;"ER(WLAX!F269, LEN(WLAX!F269)), ""h:mm AM/PM""), """"),
  IFERROR(TEXT(FILTER(MLAX!F269, LEN(MLAX!F269)), ""h:mm AM/PM""), """"),
  IFERROR(TEXT(FILTER(SOFT!F269, LEN(SOFT!F269)), ""h:mm AM/PM""), """"),
  IFERROR(TEXT(FILTER(BASE!F269, LEN(BASE!F269)), """&amp;"h:mm AM/PM""), """"),
  IFERROR(TEXT(FILTER(ESPORTS!F269, LEN(ESPORTS!F269)), ""h:mm AM/PM""), """")
)
"),"")</f>
        <v/>
      </c>
      <c r="G269" s="11" t="str">
        <f>IFERROR(__xludf.DUMMYFUNCTION("TEXTJOIN(
  CHAR(10) &amp; CHAR(10),
  TRUE,
  IFERROR(FILTER(WSO!G269, LEN(WSO!G269)), """"),
  IFERROR(FILTER(MSO!G269, LEN(MSO!G269)), """"),
  IFERROR(FILTER(FH!G269, LEN(FH!G269)), """"),
  IFERROR(FILTER(MGOLF!G269, LEN(MGOLF!G269)), """"),
  IFERROR(FI"&amp;"LTER(Football!G269, LEN(Football!G269)), """"),
  IFERROR(FILTER(WVB!G269, LEN(WVB!G269)), """"),
  IFERROR(FILTER(XC!G269, LEN(XC!G269)), """"),
  IFERROR(FILTER(SWIMMING!G269, LEN(SWIMMING!G269)), """"),
  IFERROR(FILTER(WTEN!G269, LEN(WTEN!G269)), """""&amp;"),
  IFERROR(FILTER(TF!G269, LEN(TF!G269)), """"),
  IFERROR(FILTER(WGOLF!G269:G1000, LEN(WGOLF!G269)), """"),
  IFERROR(FILTER(WBB!G269, LEN(WBB!G269)), """"),
  IFERROR(FILTER(MBB!G269, LEN(MBB!G269)), """"),
  IFERROR(FILTER(WLAX!G269, LEN(WLAX!G269)),"&amp;" """"),
  IFERROR(FILTER(MLAX!G269, LEN(MLAX!G269)), """"),
  IFERROR(FILTER(SOFT!G269, LEN(SOFT!G269)), """"),
  IFERROR(FILTER(BASE!G269, LEN(BASE!G269)), """"),
  IFERROR(FILTER(ESPORTS!G269, LEN(ESPORTS!G269)), """")
)
"),"")</f>
        <v/>
      </c>
      <c r="H269" s="11" t="str">
        <f>IFERROR(__xludf.DUMMYFUNCTION("TEXTJOIN(
  CHAR(10) &amp; CHAR(10),
  TRUE,
  IFERROR(FILTER(WSO!H269, LEN(WSO!H269)), """"),
  IFERROR(FILTER(MSO!H269, LEN(MSO!H269)), """"),
  IFERROR(FILTER(FH!H269, LEN(FH!H269)), """"),
  IFERROR(FILTER(MGOLF!H269, LEN(MGOLF!H269)), """"),
  IFERROR(FI"&amp;"LTER(Football!H269, LEN(Football!H269)), """"),
  IFERROR(FILTER(WVB!H269, LEN(WVB!H269)), """"),
  IFERROR(FILTER(XC!H269, LEN(XC!H269)), """"),
  IFERROR(FILTER(SWIMMING!H269, LEN(SWIMMING!H269)), """"),
  IFERROR(FILTER(WTEN!H269, LEN(WTEN!H269)), """""&amp;"),
  IFERROR(FILTER(TF!H269, LEN(TF!H269)), """"),
  IFERROR(FILTER(WGOLF!H269, LEN(WGOLF!H269)), """"),
  IFERROR(FILTER(WBB!H269, LEN(WBB!H269)), """"),
  IFERROR(FILTER(MBB!H269, LEN(MBB!H269)), """"),
  IFERROR(FILTER(WLAX!H269, LEN(WLAX!H269)), """")"&amp;",
  IFERROR(FILTER(MLAX!H269, LEN(MLAX!H269)), """"),
  IFERROR(FILTER(SOFT!H269, LEN(SOFT!H269)), """"),
  IFERROR(FILTER(BASE!H269, LEN(BASE!H269)), """"),
  IFERROR(FILTER(ESPORTS!H269, LEN(ESPORTS!H269)), """")
)
"),"")</f>
        <v/>
      </c>
      <c r="I269" s="11" t="str">
        <f>IFERROR(__xludf.DUMMYFUNCTION("TEXTJOIN(
  CHAR(10) &amp; CHAR(10),
  TRUE,
  IFERROR(ARRAYFORMULA(TEXT(FILTER(WSO!F269, LEN(WSO!F269)), ""h:mm AM/PM"")), """"),
  IFERROR(ARRAYFORMULA(TEXT(FILTER(MSO!F269, LEN(MSO!F269)), ""h:mm AM/PM"")), """"),
  IFERROR(ARRAYFORMULA(TEXT(FILTER(FH!F269"&amp;", LEN(FH!F269)), ""h:mm AM/PM"")), """"),
  IFERROR(ARRAYFORMULA(TEXT(FILTER(MGOLF!F269, LEN(MGOLF!F269)), ""h:mm AM/PM"")), """"),
  IFERROR(ARRAYFORMULA(TEXT(FILTER(Football!F269, LEN(Football!F269)), ""h:mm AM/PM"")), """"),
  IFERROR(ARRAYFORMULA(TEXT"&amp;"(FILTER(WVB!F269, LEN(WVB!F269)), ""h:mm AM/PM"")), """"),
  IFERROR(ARRAYFORMULA(TEXT(FILTER(XC!F269, LEN(XC!F269)), ""h:mm AM/PM"")), """"),
  IFERROR(ARRAYFORMULA(TEXT(FILTER(SWIMMING!F269, LEN(SWIMMING!F269)), ""h:mm AM/PM"")), """"),
  IFERROR(ARRAYF"&amp;"ORMULA(TEXT(FILTER(WTEN!F269, LEN(WTEN!F269)), ""h:mm AM/PM"")), """"),
  IFERROR(ARRAYFORMULA(TEXT(FILTER(TF!F269, LEN(TF!F269)), ""h:mm AM/PM"")), """"),
  IFERROR(ARRAYFORMULA(TEXT(FILTER(WGOLF!F269, LEN(WGOLF!F269)), ""h:mm AM/PM"")), """"),
  IFERROR"&amp;"(ARRAYFORMULA(TEXT(FILTER(WBB!F269, LEN(WBB!F269)), ""h:mm AM/PM"")), """"),
  IFERROR(ARRAYFORMULA(TEXT(FILTER(MBB!F269, LEN(MBB!F269)), ""h:mm AM/PM"")), """"),
  IFERROR(ARRAYFORMULA(TEXT(FILTER(WLAX!F269, LEN(WLAX!F269)), ""h:mm AM/PM"")), """"),
  IF"&amp;"ERROR(ARRAYFORMULA(TEXT(FILTER(MLAX!F269, LEN(MLAX!F269)), ""h:mm AM/PM"")), """"),
  IFERROR(ARRAYFORMULA(TEXT(FILTER(SOFT!F269, LEN(SOFT!F269)), ""h:mm AM/PM"")), """"),
  IFERROR(ARRAYFORMULA(TEXT(FILTER(BASE!F269, LEN(BASE!F269)), ""h:mm AM/PM"")), """&amp;"""),
  IFERROR(ARRAYFORMULA(TEXT(FILTER(ESPORTS!F269, LEN(ESPORTS!F269)), ""h:mm AM/PM"")), """")
)
"),"")</f>
        <v/>
      </c>
      <c r="J269" s="12" t="str">
        <f>IFERROR(__xludf.DUMMYFUNCTION("IFERROR(
 TEXTJOIN(
   CHAR(10) &amp; CHAR(10),
   TRUE,
   FILTER(
     FLATTEN({
       WSO!P269;
       MSO!P269;
       FH!P269;
       MGOLF!P269;
       Football!P269;
       WVB!P269;
       XC!P269;
       SWIMMING!P269;
       WTEN!P269;
       TF!P2"&amp;"69;
       WGOLF!P269;
       WBB!P269;
       MBB!P269;
       WLAX!P269;
       MLAX!P269;
       SOFT!P269;
       BASE!P269;
       ESPORTS!P269
     }),
     (FLATTEN({
       WSO!P269;
       MSO!P269;
       FH!P269;
       MGOLF!P269;
       Footb"&amp;"all!P269;
       WVB!P269;
       XC!P269;
       SWIMMING!P269;
       WTEN!P269;
       TF!P269;
       WGOLF!P269;
       WBB!P269;
       MBB!P269;
       WLAX!P269;
       MLAX!P269;
       SOFT!P269;
       BASE!P269;
       ESPORTS!P269
     }) &lt;&gt; "&amp;""""") *
     (FLATTEN({
       WSO!P269;
       MSO!P269;
       FH!P269;
       MGOLF!P269;
       Football!P269;
       WVB!P269;
       XC!P269;
       SWIMMING!P269;
       WTEN!P269;
       TF!P269;
       WGOLF!P269;
       WBB!P269;
       MBB!P269"&amp;";
       WLAX!P269;
       MLAX!P269;
       SOFT!P269;
       BASE!P269;
       ESPORTS!P269
     }) &lt;&gt; ""Status"")
   )
 ),
 """"
)
"),"")</f>
        <v/>
      </c>
    </row>
    <row r="270" ht="22.5" customHeight="1">
      <c r="A270" s="6">
        <v>269.0</v>
      </c>
      <c r="B270" s="11"/>
      <c r="C270" s="7">
        <v>46503.0</v>
      </c>
      <c r="D270" s="8" t="str">
        <f t="shared" si="1"/>
        <v>Monday</v>
      </c>
      <c r="E270" s="9" t="str">
        <f>TEXTJOIN(
  CHAR(10) &amp; CHAR(10),
  TRUE,
  IFERROR(WSO!E270, ""),
  IFERROR(MSO!E270, ""),
  IFERROR(FH!E270, ""),
  IFERROR(MGOLF!E270, ""),
  IFERROR(Football!E270, ""),
  IFERROR(WVB!E270, ""),
  IFERROR(XC!E270, ""),
  IFERROR(SWIMMING!E270, ""),
  IFERROR(WTEN!E270, ""),
  IFERROR(TF!E270, ""),
  IFERROR(WGOLF!E270, ""),
  IFERROR(WBB!E270, ""),
  IFERROR(MBB!E270, ""),
  IFERROR(WLAX!E270, ""),
  IFERROR(MLAX!E270, ""),
  IFERROR(SOFT!E270, ""),
  IFERROR(BASE!E270, ""),
  IFERROR(ESPORTS!E270, "")
)
</f>
        <v/>
      </c>
      <c r="F270" s="10" t="str">
        <f>IFERROR(__xludf.DUMMYFUNCTION("TEXTJOIN(
  CHAR(10) &amp; CHAR(10),
  TRUE,
  IFERROR(TEXT(FILTER(WSO!F270, LEN(WSO!F270)), ""h:mm AM/PM""), """"),
  IFERROR(TEXT(FILTER(MSO!F270, LEN(MSO!F270)), ""h:mm AM/PM""), """"),
  IFERROR(TEXT(FILTER(FH!F270, LEN(FH!F270)), ""h:mm AM/PM""), """"),
"&amp;"  IFERROR(TEXT(FILTER(MGOLF!F270, LEN(MGOLF!F270)), ""h:mm AM/PM""), """"),
  IFERROR(TEXT(FILTER(Football!F270, LEN(Football!F270)), ""h:mm AM/PM""), """"),
  IFERROR(TEXT(FILTER(WVB!F270, LEN(WVB!F270)), ""h:mm AM/PM""), """"),
  IFERROR(TEXT(FILTER(XC!"&amp;"F270, LEN(XC!F270)), ""h:mm AM/PM""), """"),
  IFERROR(TEXT(FILTER(SWIMMING!F270, LEN(SWIMMING!F270)), ""h:mm AM/PM""), """"),
  IFERROR(TEXT(FILTER(WTEN!F270, LEN(WTEN!F270)), ""h:mm AM/PM""), """"),
  IFERROR(TEXT(FILTER(TF!F270, LEN(TF!F270)), ""h:mm A"&amp;"M/PM""), """"),
  IFERROR(TEXT(FILTER(WGOLF!F270, LEN(WGOLF!F270)), ""h:mm AM/PM""), """"),
  IFERROR(TEXT(FILTER(WBB!F270, LEN(WBB!F270)), ""h:mm AM/PM""), """"),
  IFERROR(TEXT(FILTER(MBB!F270, LEN(MBB!F270)), ""h:mm AM/PM""), """"),
  IFERROR(TEXT(FILT"&amp;"ER(WLAX!F270, LEN(WLAX!F270)), ""h:mm AM/PM""), """"),
  IFERROR(TEXT(FILTER(MLAX!F270, LEN(MLAX!F270)), ""h:mm AM/PM""), """"),
  IFERROR(TEXT(FILTER(SOFT!F270, LEN(SOFT!F270)), ""h:mm AM/PM""), """"),
  IFERROR(TEXT(FILTER(BASE!F270, LEN(BASE!F270)), """&amp;"h:mm AM/PM""), """"),
  IFERROR(TEXT(FILTER(ESPORTS!F270, LEN(ESPORTS!F270)), ""h:mm AM/PM""), """")
)
"),"")</f>
        <v/>
      </c>
      <c r="G270" s="11" t="str">
        <f>IFERROR(__xludf.DUMMYFUNCTION("TEXTJOIN(
  CHAR(10) &amp; CHAR(10),
  TRUE,
  IFERROR(FILTER(WSO!G270, LEN(WSO!G270)), """"),
  IFERROR(FILTER(MSO!G270, LEN(MSO!G270)), """"),
  IFERROR(FILTER(FH!G270, LEN(FH!G270)), """"),
  IFERROR(FILTER(MGOLF!G270, LEN(MGOLF!G270)), """"),
  IFERROR(FI"&amp;"LTER(Football!G270, LEN(Football!G270)), """"),
  IFERROR(FILTER(WVB!G270, LEN(WVB!G270)), """"),
  IFERROR(FILTER(XC!G270, LEN(XC!G270)), """"),
  IFERROR(FILTER(SWIMMING!G270, LEN(SWIMMING!G270)), """"),
  IFERROR(FILTER(WTEN!G270, LEN(WTEN!G270)), """""&amp;"),
  IFERROR(FILTER(TF!G270, LEN(TF!G270)), """"),
  IFERROR(FILTER(WGOLF!G270:G1000, LEN(WGOLF!G270)), """"),
  IFERROR(FILTER(WBB!G270, LEN(WBB!G270)), """"),
  IFERROR(FILTER(MBB!G270, LEN(MBB!G270)), """"),
  IFERROR(FILTER(WLAX!G270, LEN(WLAX!G270)),"&amp;" """"),
  IFERROR(FILTER(MLAX!G270, LEN(MLAX!G270)), """"),
  IFERROR(FILTER(SOFT!G270, LEN(SOFT!G270)), """"),
  IFERROR(FILTER(BASE!G270, LEN(BASE!G270)), """"),
  IFERROR(FILTER(ESPORTS!G270, LEN(ESPORTS!G270)), """")
)
"),"")</f>
        <v/>
      </c>
      <c r="H270" s="11" t="str">
        <f>IFERROR(__xludf.DUMMYFUNCTION("TEXTJOIN(
  CHAR(10) &amp; CHAR(10),
  TRUE,
  IFERROR(FILTER(WSO!H270, LEN(WSO!H270)), """"),
  IFERROR(FILTER(MSO!H270, LEN(MSO!H270)), """"),
  IFERROR(FILTER(FH!H270, LEN(FH!H270)), """"),
  IFERROR(FILTER(MGOLF!H270, LEN(MGOLF!H270)), """"),
  IFERROR(FI"&amp;"LTER(Football!H270, LEN(Football!H270)), """"),
  IFERROR(FILTER(WVB!H270, LEN(WVB!H270)), """"),
  IFERROR(FILTER(XC!H270, LEN(XC!H270)), """"),
  IFERROR(FILTER(SWIMMING!H270, LEN(SWIMMING!H270)), """"),
  IFERROR(FILTER(WTEN!H270, LEN(WTEN!H270)), """""&amp;"),
  IFERROR(FILTER(TF!H270, LEN(TF!H270)), """"),
  IFERROR(FILTER(WGOLF!H270, LEN(WGOLF!H270)), """"),
  IFERROR(FILTER(WBB!H270, LEN(WBB!H270)), """"),
  IFERROR(FILTER(MBB!H270, LEN(MBB!H270)), """"),
  IFERROR(FILTER(WLAX!H270, LEN(WLAX!H270)), """")"&amp;",
  IFERROR(FILTER(MLAX!H270, LEN(MLAX!H270)), """"),
  IFERROR(FILTER(SOFT!H270, LEN(SOFT!H270)), """"),
  IFERROR(FILTER(BASE!H270, LEN(BASE!H270)), """"),
  IFERROR(FILTER(ESPORTS!H270, LEN(ESPORTS!H270)), """")
)
"),"")</f>
        <v/>
      </c>
      <c r="I270" s="11" t="str">
        <f>IFERROR(__xludf.DUMMYFUNCTION("TEXTJOIN(
  CHAR(10) &amp; CHAR(10),
  TRUE,
  IFERROR(ARRAYFORMULA(TEXT(FILTER(WSO!F270, LEN(WSO!F270)), ""h:mm AM/PM"")), """"),
  IFERROR(ARRAYFORMULA(TEXT(FILTER(MSO!F270, LEN(MSO!F270)), ""h:mm AM/PM"")), """"),
  IFERROR(ARRAYFORMULA(TEXT(FILTER(FH!F270"&amp;", LEN(FH!F270)), ""h:mm AM/PM"")), """"),
  IFERROR(ARRAYFORMULA(TEXT(FILTER(MGOLF!F270, LEN(MGOLF!F270)), ""h:mm AM/PM"")), """"),
  IFERROR(ARRAYFORMULA(TEXT(FILTER(Football!F270, LEN(Football!F270)), ""h:mm AM/PM"")), """"),
  IFERROR(ARRAYFORMULA(TEXT"&amp;"(FILTER(WVB!F270, LEN(WVB!F270)), ""h:mm AM/PM"")), """"),
  IFERROR(ARRAYFORMULA(TEXT(FILTER(XC!F270, LEN(XC!F270)), ""h:mm AM/PM"")), """"),
  IFERROR(ARRAYFORMULA(TEXT(FILTER(SWIMMING!F270, LEN(SWIMMING!F270)), ""h:mm AM/PM"")), """"),
  IFERROR(ARRAYF"&amp;"ORMULA(TEXT(FILTER(WTEN!F270, LEN(WTEN!F270)), ""h:mm AM/PM"")), """"),
  IFERROR(ARRAYFORMULA(TEXT(FILTER(TF!F270, LEN(TF!F270)), ""h:mm AM/PM"")), """"),
  IFERROR(ARRAYFORMULA(TEXT(FILTER(WGOLF!F270, LEN(WGOLF!F270)), ""h:mm AM/PM"")), """"),
  IFERROR"&amp;"(ARRAYFORMULA(TEXT(FILTER(WBB!F270, LEN(WBB!F270)), ""h:mm AM/PM"")), """"),
  IFERROR(ARRAYFORMULA(TEXT(FILTER(MBB!F270, LEN(MBB!F270)), ""h:mm AM/PM"")), """"),
  IFERROR(ARRAYFORMULA(TEXT(FILTER(WLAX!F270, LEN(WLAX!F270)), ""h:mm AM/PM"")), """"),
  IF"&amp;"ERROR(ARRAYFORMULA(TEXT(FILTER(MLAX!F270, LEN(MLAX!F270)), ""h:mm AM/PM"")), """"),
  IFERROR(ARRAYFORMULA(TEXT(FILTER(SOFT!F270, LEN(SOFT!F270)), ""h:mm AM/PM"")), """"),
  IFERROR(ARRAYFORMULA(TEXT(FILTER(BASE!F270, LEN(BASE!F270)), ""h:mm AM/PM"")), """&amp;"""),
  IFERROR(ARRAYFORMULA(TEXT(FILTER(ESPORTS!F270, LEN(ESPORTS!F270)), ""h:mm AM/PM"")), """")
)
"),"")</f>
        <v/>
      </c>
      <c r="J270" s="12" t="str">
        <f>IFERROR(__xludf.DUMMYFUNCTION("IFERROR(
 TEXTJOIN(
   CHAR(10) &amp; CHAR(10),
   TRUE,
   FILTER(
     FLATTEN({
       WSO!P270;
       MSO!P270;
       FH!P270;
       MGOLF!P270;
       Football!P270;
       WVB!P270;
       XC!P270;
       SWIMMING!P270;
       WTEN!P270;
       TF!P2"&amp;"70;
       WGOLF!P270;
       WBB!P270;
       MBB!P270;
       WLAX!P270;
       MLAX!P270;
       SOFT!P270;
       BASE!P270;
       ESPORTS!P270
     }),
     (FLATTEN({
       WSO!P270;
       MSO!P270;
       FH!P270;
       MGOLF!P270;
       Footb"&amp;"all!P270;
       WVB!P270;
       XC!P270;
       SWIMMING!P270;
       WTEN!P270;
       TF!P270;
       WGOLF!P270;
       WBB!P270;
       MBB!P270;
       WLAX!P270;
       MLAX!P270;
       SOFT!P270;
       BASE!P270;
       ESPORTS!P270
     }) &lt;&gt; "&amp;""""") *
     (FLATTEN({
       WSO!P270;
       MSO!P270;
       FH!P270;
       MGOLF!P270;
       Football!P270;
       WVB!P270;
       XC!P270;
       SWIMMING!P270;
       WTEN!P270;
       TF!P270;
       WGOLF!P270;
       WBB!P270;
       MBB!P270"&amp;";
       WLAX!P270;
       MLAX!P270;
       SOFT!P270;
       BASE!P270;
       ESPORTS!P270
     }) &lt;&gt; ""Status"")
   )
 ),
 """"
)
"),"")</f>
        <v/>
      </c>
    </row>
    <row r="271" ht="22.5" customHeight="1">
      <c r="A271" s="6">
        <v>270.0</v>
      </c>
      <c r="B271" s="11"/>
      <c r="C271" s="7">
        <v>46504.0</v>
      </c>
      <c r="D271" s="8" t="str">
        <f t="shared" si="1"/>
        <v>Tuesday</v>
      </c>
      <c r="E271" s="9" t="str">
        <f>TEXTJOIN(
  CHAR(10) &amp; CHAR(10),
  TRUE,
  IFERROR(WSO!E271, ""),
  IFERROR(MSO!E271, ""),
  IFERROR(FH!E271, ""),
  IFERROR(MGOLF!E271, ""),
  IFERROR(Football!E271, ""),
  IFERROR(WVB!E271, ""),
  IFERROR(XC!E271, ""),
  IFERROR(SWIMMING!E271, ""),
  IFERROR(WTEN!E271, ""),
  IFERROR(TF!E271, ""),
  IFERROR(WGOLF!E271, ""),
  IFERROR(WBB!E271, ""),
  IFERROR(MBB!E271, ""),
  IFERROR(WLAX!E271, ""),
  IFERROR(MLAX!E271, ""),
  IFERROR(SOFT!E271, ""),
  IFERROR(BASE!E271, ""),
  IFERROR(ESPORTS!E271, "")
)
</f>
        <v/>
      </c>
      <c r="F271" s="10" t="str">
        <f>IFERROR(__xludf.DUMMYFUNCTION("TEXTJOIN(
  CHAR(10) &amp; CHAR(10),
  TRUE,
  IFERROR(TEXT(FILTER(WSO!F271, LEN(WSO!F271)), ""h:mm AM/PM""), """"),
  IFERROR(TEXT(FILTER(MSO!F271, LEN(MSO!F271)), ""h:mm AM/PM""), """"),
  IFERROR(TEXT(FILTER(FH!F271, LEN(FH!F271)), ""h:mm AM/PM""), """"),
"&amp;"  IFERROR(TEXT(FILTER(MGOLF!F271, LEN(MGOLF!F271)), ""h:mm AM/PM""), """"),
  IFERROR(TEXT(FILTER(Football!F271, LEN(Football!F271)), ""h:mm AM/PM""), """"),
  IFERROR(TEXT(FILTER(WVB!F271, LEN(WVB!F271)), ""h:mm AM/PM""), """"),
  IFERROR(TEXT(FILTER(XC!"&amp;"F271, LEN(XC!F271)), ""h:mm AM/PM""), """"),
  IFERROR(TEXT(FILTER(SWIMMING!F271, LEN(SWIMMING!F271)), ""h:mm AM/PM""), """"),
  IFERROR(TEXT(FILTER(WTEN!F271, LEN(WTEN!F271)), ""h:mm AM/PM""), """"),
  IFERROR(TEXT(FILTER(TF!F271, LEN(TF!F271)), ""h:mm A"&amp;"M/PM""), """"),
  IFERROR(TEXT(FILTER(WGOLF!F271, LEN(WGOLF!F271)), ""h:mm AM/PM""), """"),
  IFERROR(TEXT(FILTER(WBB!F271, LEN(WBB!F271)), ""h:mm AM/PM""), """"),
  IFERROR(TEXT(FILTER(MBB!F271, LEN(MBB!F271)), ""h:mm AM/PM""), """"),
  IFERROR(TEXT(FILT"&amp;"ER(WLAX!F271, LEN(WLAX!F271)), ""h:mm AM/PM""), """"),
  IFERROR(TEXT(FILTER(MLAX!F271, LEN(MLAX!F271)), ""h:mm AM/PM""), """"),
  IFERROR(TEXT(FILTER(SOFT!F271, LEN(SOFT!F271)), ""h:mm AM/PM""), """"),
  IFERROR(TEXT(FILTER(BASE!F271, LEN(BASE!F271)), """&amp;"h:mm AM/PM""), """"),
  IFERROR(TEXT(FILTER(ESPORTS!F271, LEN(ESPORTS!F271)), ""h:mm AM/PM""), """")
)
"),"")</f>
        <v/>
      </c>
      <c r="G271" s="11" t="str">
        <f>IFERROR(__xludf.DUMMYFUNCTION("TEXTJOIN(
  CHAR(10) &amp; CHAR(10),
  TRUE,
  IFERROR(FILTER(WSO!G271, LEN(WSO!G271)), """"),
  IFERROR(FILTER(MSO!G271, LEN(MSO!G271)), """"),
  IFERROR(FILTER(FH!G271, LEN(FH!G271)), """"),
  IFERROR(FILTER(MGOLF!G271, LEN(MGOLF!G271)), """"),
  IFERROR(FI"&amp;"LTER(Football!G271, LEN(Football!G271)), """"),
  IFERROR(FILTER(WVB!G271, LEN(WVB!G271)), """"),
  IFERROR(FILTER(XC!G271, LEN(XC!G271)), """"),
  IFERROR(FILTER(SWIMMING!G271, LEN(SWIMMING!G271)), """"),
  IFERROR(FILTER(WTEN!G271, LEN(WTEN!G271)), """""&amp;"),
  IFERROR(FILTER(TF!G271, LEN(TF!G271)), """"),
  IFERROR(FILTER(WGOLF!G271:G1000, LEN(WGOLF!G271)), """"),
  IFERROR(FILTER(WBB!G271, LEN(WBB!G271)), """"),
  IFERROR(FILTER(MBB!G271, LEN(MBB!G271)), """"),
  IFERROR(FILTER(WLAX!G271, LEN(WLAX!G271)),"&amp;" """"),
  IFERROR(FILTER(MLAX!G271, LEN(MLAX!G271)), """"),
  IFERROR(FILTER(SOFT!G271, LEN(SOFT!G271)), """"),
  IFERROR(FILTER(BASE!G271, LEN(BASE!G271)), """"),
  IFERROR(FILTER(ESPORTS!G271, LEN(ESPORTS!G271)), """")
)
"),"")</f>
        <v/>
      </c>
      <c r="H271" s="11" t="str">
        <f>IFERROR(__xludf.DUMMYFUNCTION("TEXTJOIN(
  CHAR(10) &amp; CHAR(10),
  TRUE,
  IFERROR(FILTER(WSO!H271, LEN(WSO!H271)), """"),
  IFERROR(FILTER(MSO!H271, LEN(MSO!H271)), """"),
  IFERROR(FILTER(FH!H271, LEN(FH!H271)), """"),
  IFERROR(FILTER(MGOLF!H271, LEN(MGOLF!H271)), """"),
  IFERROR(FI"&amp;"LTER(Football!H271, LEN(Football!H271)), """"),
  IFERROR(FILTER(WVB!H271, LEN(WVB!H271)), """"),
  IFERROR(FILTER(XC!H271, LEN(XC!H271)), """"),
  IFERROR(FILTER(SWIMMING!H271, LEN(SWIMMING!H271)), """"),
  IFERROR(FILTER(WTEN!H271, LEN(WTEN!H271)), """""&amp;"),
  IFERROR(FILTER(TF!H271, LEN(TF!H271)), """"),
  IFERROR(FILTER(WGOLF!H271, LEN(WGOLF!H271)), """"),
  IFERROR(FILTER(WBB!H271, LEN(WBB!H271)), """"),
  IFERROR(FILTER(MBB!H271, LEN(MBB!H271)), """"),
  IFERROR(FILTER(WLAX!H271, LEN(WLAX!H271)), """")"&amp;",
  IFERROR(FILTER(MLAX!H271, LEN(MLAX!H271)), """"),
  IFERROR(FILTER(SOFT!H271, LEN(SOFT!H271)), """"),
  IFERROR(FILTER(BASE!H271, LEN(BASE!H271)), """"),
  IFERROR(FILTER(ESPORTS!H271, LEN(ESPORTS!H271)), """")
)
"),"")</f>
        <v/>
      </c>
      <c r="I271" s="11" t="str">
        <f>IFERROR(__xludf.DUMMYFUNCTION("TEXTJOIN(
  CHAR(10) &amp; CHAR(10),
  TRUE,
  IFERROR(ARRAYFORMULA(TEXT(FILTER(WSO!F271, LEN(WSO!F271)), ""h:mm AM/PM"")), """"),
  IFERROR(ARRAYFORMULA(TEXT(FILTER(MSO!F271, LEN(MSO!F271)), ""h:mm AM/PM"")), """"),
  IFERROR(ARRAYFORMULA(TEXT(FILTER(FH!F271"&amp;", LEN(FH!F271)), ""h:mm AM/PM"")), """"),
  IFERROR(ARRAYFORMULA(TEXT(FILTER(MGOLF!F271, LEN(MGOLF!F271)), ""h:mm AM/PM"")), """"),
  IFERROR(ARRAYFORMULA(TEXT(FILTER(Football!F271, LEN(Football!F271)), ""h:mm AM/PM"")), """"),
  IFERROR(ARRAYFORMULA(TEXT"&amp;"(FILTER(WVB!F271, LEN(WVB!F271)), ""h:mm AM/PM"")), """"),
  IFERROR(ARRAYFORMULA(TEXT(FILTER(XC!F271, LEN(XC!F271)), ""h:mm AM/PM"")), """"),
  IFERROR(ARRAYFORMULA(TEXT(FILTER(SWIMMING!F271, LEN(SWIMMING!F271)), ""h:mm AM/PM"")), """"),
  IFERROR(ARRAYF"&amp;"ORMULA(TEXT(FILTER(WTEN!F271, LEN(WTEN!F271)), ""h:mm AM/PM"")), """"),
  IFERROR(ARRAYFORMULA(TEXT(FILTER(TF!F271, LEN(TF!F271)), ""h:mm AM/PM"")), """"),
  IFERROR(ARRAYFORMULA(TEXT(FILTER(WGOLF!F271, LEN(WGOLF!F271)), ""h:mm AM/PM"")), """"),
  IFERROR"&amp;"(ARRAYFORMULA(TEXT(FILTER(WBB!F271, LEN(WBB!F271)), ""h:mm AM/PM"")), """"),
  IFERROR(ARRAYFORMULA(TEXT(FILTER(MBB!F271, LEN(MBB!F271)), ""h:mm AM/PM"")), """"),
  IFERROR(ARRAYFORMULA(TEXT(FILTER(WLAX!F271, LEN(WLAX!F271)), ""h:mm AM/PM"")), """"),
  IF"&amp;"ERROR(ARRAYFORMULA(TEXT(FILTER(MLAX!F271, LEN(MLAX!F271)), ""h:mm AM/PM"")), """"),
  IFERROR(ARRAYFORMULA(TEXT(FILTER(SOFT!F271, LEN(SOFT!F271)), ""h:mm AM/PM"")), """"),
  IFERROR(ARRAYFORMULA(TEXT(FILTER(BASE!F271, LEN(BASE!F271)), ""h:mm AM/PM"")), """&amp;"""),
  IFERROR(ARRAYFORMULA(TEXT(FILTER(ESPORTS!F271, LEN(ESPORTS!F271)), ""h:mm AM/PM"")), """")
)
"),"")</f>
        <v/>
      </c>
      <c r="J271" s="12" t="str">
        <f>IFERROR(__xludf.DUMMYFUNCTION("IFERROR(
 TEXTJOIN(
   CHAR(10) &amp; CHAR(10),
   TRUE,
   FILTER(
     FLATTEN({
       WSO!P271;
       MSO!P271;
       FH!P271;
       MGOLF!P271;
       Football!P271;
       WVB!P271;
       XC!P271;
       SWIMMING!P271;
       WTEN!P271;
       TF!P2"&amp;"71;
       WGOLF!P271;
       WBB!P271;
       MBB!P271;
       WLAX!P271;
       MLAX!P271;
       SOFT!P271;
       BASE!P271;
       ESPORTS!P271
     }),
     (FLATTEN({
       WSO!P271;
       MSO!P271;
       FH!P271;
       MGOLF!P271;
       Footb"&amp;"all!P271;
       WVB!P271;
       XC!P271;
       SWIMMING!P271;
       WTEN!P271;
       TF!P271;
       WGOLF!P271;
       WBB!P271;
       MBB!P271;
       WLAX!P271;
       MLAX!P271;
       SOFT!P271;
       BASE!P271;
       ESPORTS!P271
     }) &lt;&gt; "&amp;""""") *
     (FLATTEN({
       WSO!P271;
       MSO!P271;
       FH!P271;
       MGOLF!P271;
       Football!P271;
       WVB!P271;
       XC!P271;
       SWIMMING!P271;
       WTEN!P271;
       TF!P271;
       WGOLF!P271;
       WBB!P271;
       MBB!P271"&amp;";
       WLAX!P271;
       MLAX!P271;
       SOFT!P271;
       BASE!P271;
       ESPORTS!P271
     }) &lt;&gt; ""Status"")
   )
 ),
 """"
)
"),"")</f>
        <v/>
      </c>
    </row>
    <row r="272" ht="22.5" customHeight="1">
      <c r="A272" s="6">
        <v>271.0</v>
      </c>
      <c r="B272" s="11"/>
      <c r="C272" s="7">
        <v>46505.0</v>
      </c>
      <c r="D272" s="8" t="str">
        <f t="shared" si="1"/>
        <v>Wednesday</v>
      </c>
      <c r="E272" s="9" t="str">
        <f>TEXTJOIN(
  CHAR(10) &amp; CHAR(10),
  TRUE,
  IFERROR(WSO!E272, ""),
  IFERROR(MSO!E272, ""),
  IFERROR(FH!E272, ""),
  IFERROR(MGOLF!E272, ""),
  IFERROR(Football!E272, ""),
  IFERROR(WVB!E272, ""),
  IFERROR(XC!E272, ""),
  IFERROR(SWIMMING!E272, ""),
  IFERROR(WTEN!E272, ""),
  IFERROR(TF!E272, ""),
  IFERROR(WGOLF!E272, ""),
  IFERROR(WBB!E272, ""),
  IFERROR(MBB!E272, ""),
  IFERROR(WLAX!E272, ""),
  IFERROR(MLAX!E272, ""),
  IFERROR(SOFT!E272, ""),
  IFERROR(BASE!E272, ""),
  IFERROR(ESPORTS!E272, "")
)
</f>
        <v/>
      </c>
      <c r="F272" s="10" t="str">
        <f>IFERROR(__xludf.DUMMYFUNCTION("TEXTJOIN(
  CHAR(10) &amp; CHAR(10),
  TRUE,
  IFERROR(TEXT(FILTER(WSO!F272, LEN(WSO!F272)), ""h:mm AM/PM""), """"),
  IFERROR(TEXT(FILTER(MSO!F272, LEN(MSO!F272)), ""h:mm AM/PM""), """"),
  IFERROR(TEXT(FILTER(FH!F272, LEN(FH!F272)), ""h:mm AM/PM""), """"),
"&amp;"  IFERROR(TEXT(FILTER(MGOLF!F272, LEN(MGOLF!F272)), ""h:mm AM/PM""), """"),
  IFERROR(TEXT(FILTER(Football!F272, LEN(Football!F272)), ""h:mm AM/PM""), """"),
  IFERROR(TEXT(FILTER(WVB!F272, LEN(WVB!F272)), ""h:mm AM/PM""), """"),
  IFERROR(TEXT(FILTER(XC!"&amp;"F272, LEN(XC!F272)), ""h:mm AM/PM""), """"),
  IFERROR(TEXT(FILTER(SWIMMING!F272, LEN(SWIMMING!F272)), ""h:mm AM/PM""), """"),
  IFERROR(TEXT(FILTER(WTEN!F272, LEN(WTEN!F272)), ""h:mm AM/PM""), """"),
  IFERROR(TEXT(FILTER(TF!F272, LEN(TF!F272)), ""h:mm A"&amp;"M/PM""), """"),
  IFERROR(TEXT(FILTER(WGOLF!F272, LEN(WGOLF!F272)), ""h:mm AM/PM""), """"),
  IFERROR(TEXT(FILTER(WBB!F272, LEN(WBB!F272)), ""h:mm AM/PM""), """"),
  IFERROR(TEXT(FILTER(MBB!F272, LEN(MBB!F272)), ""h:mm AM/PM""), """"),
  IFERROR(TEXT(FILT"&amp;"ER(WLAX!F272, LEN(WLAX!F272)), ""h:mm AM/PM""), """"),
  IFERROR(TEXT(FILTER(MLAX!F272, LEN(MLAX!F272)), ""h:mm AM/PM""), """"),
  IFERROR(TEXT(FILTER(SOFT!F272, LEN(SOFT!F272)), ""h:mm AM/PM""), """"),
  IFERROR(TEXT(FILTER(BASE!F272, LEN(BASE!F272)), """&amp;"h:mm AM/PM""), """"),
  IFERROR(TEXT(FILTER(ESPORTS!F272, LEN(ESPORTS!F272)), ""h:mm AM/PM""), """")
)
"),"")</f>
        <v/>
      </c>
      <c r="G272" s="11" t="str">
        <f>IFERROR(__xludf.DUMMYFUNCTION("TEXTJOIN(
  CHAR(10) &amp; CHAR(10),
  TRUE,
  IFERROR(FILTER(WSO!G272, LEN(WSO!G272)), """"),
  IFERROR(FILTER(MSO!G272, LEN(MSO!G272)), """"),
  IFERROR(FILTER(FH!G272, LEN(FH!G272)), """"),
  IFERROR(FILTER(MGOLF!G272, LEN(MGOLF!G272)), """"),
  IFERROR(FI"&amp;"LTER(Football!G272, LEN(Football!G272)), """"),
  IFERROR(FILTER(WVB!G272, LEN(WVB!G272)), """"),
  IFERROR(FILTER(XC!G272, LEN(XC!G272)), """"),
  IFERROR(FILTER(SWIMMING!G272, LEN(SWIMMING!G272)), """"),
  IFERROR(FILTER(WTEN!G272, LEN(WTEN!G272)), """""&amp;"),
  IFERROR(FILTER(TF!G272, LEN(TF!G272)), """"),
  IFERROR(FILTER(WGOLF!G272:G1000, LEN(WGOLF!G272)), """"),
  IFERROR(FILTER(WBB!G272, LEN(WBB!G272)), """"),
  IFERROR(FILTER(MBB!G272, LEN(MBB!G272)), """"),
  IFERROR(FILTER(WLAX!G272, LEN(WLAX!G272)),"&amp;" """"),
  IFERROR(FILTER(MLAX!G272, LEN(MLAX!G272)), """"),
  IFERROR(FILTER(SOFT!G272, LEN(SOFT!G272)), """"),
  IFERROR(FILTER(BASE!G272, LEN(BASE!G272)), """"),
  IFERROR(FILTER(ESPORTS!G272, LEN(ESPORTS!G272)), """")
)
"),"")</f>
        <v/>
      </c>
      <c r="H272" s="11" t="str">
        <f>IFERROR(__xludf.DUMMYFUNCTION("TEXTJOIN(
  CHAR(10) &amp; CHAR(10),
  TRUE,
  IFERROR(FILTER(WSO!H272, LEN(WSO!H272)), """"),
  IFERROR(FILTER(MSO!H272, LEN(MSO!H272)), """"),
  IFERROR(FILTER(FH!H272, LEN(FH!H272)), """"),
  IFERROR(FILTER(MGOLF!H272, LEN(MGOLF!H272)), """"),
  IFERROR(FI"&amp;"LTER(Football!H272, LEN(Football!H272)), """"),
  IFERROR(FILTER(WVB!H272, LEN(WVB!H272)), """"),
  IFERROR(FILTER(XC!H272, LEN(XC!H272)), """"),
  IFERROR(FILTER(SWIMMING!H272, LEN(SWIMMING!H272)), """"),
  IFERROR(FILTER(WTEN!H272, LEN(WTEN!H272)), """""&amp;"),
  IFERROR(FILTER(TF!H272, LEN(TF!H272)), """"),
  IFERROR(FILTER(WGOLF!H272, LEN(WGOLF!H272)), """"),
  IFERROR(FILTER(WBB!H272, LEN(WBB!H272)), """"),
  IFERROR(FILTER(MBB!H272, LEN(MBB!H272)), """"),
  IFERROR(FILTER(WLAX!H272, LEN(WLAX!H272)), """")"&amp;",
  IFERROR(FILTER(MLAX!H272, LEN(MLAX!H272)), """"),
  IFERROR(FILTER(SOFT!H272, LEN(SOFT!H272)), """"),
  IFERROR(FILTER(BASE!H272, LEN(BASE!H272)), """"),
  IFERROR(FILTER(ESPORTS!H272, LEN(ESPORTS!H272)), """")
)
"),"")</f>
        <v/>
      </c>
      <c r="I272" s="11" t="str">
        <f>IFERROR(__xludf.DUMMYFUNCTION("TEXTJOIN(
  CHAR(10) &amp; CHAR(10),
  TRUE,
  IFERROR(ARRAYFORMULA(TEXT(FILTER(WSO!F272, LEN(WSO!F272)), ""h:mm AM/PM"")), """"),
  IFERROR(ARRAYFORMULA(TEXT(FILTER(MSO!F272, LEN(MSO!F272)), ""h:mm AM/PM"")), """"),
  IFERROR(ARRAYFORMULA(TEXT(FILTER(FH!F272"&amp;", LEN(FH!F272)), ""h:mm AM/PM"")), """"),
  IFERROR(ARRAYFORMULA(TEXT(FILTER(MGOLF!F272, LEN(MGOLF!F272)), ""h:mm AM/PM"")), """"),
  IFERROR(ARRAYFORMULA(TEXT(FILTER(Football!F272, LEN(Football!F272)), ""h:mm AM/PM"")), """"),
  IFERROR(ARRAYFORMULA(TEXT"&amp;"(FILTER(WVB!F272, LEN(WVB!F272)), ""h:mm AM/PM"")), """"),
  IFERROR(ARRAYFORMULA(TEXT(FILTER(XC!F272, LEN(XC!F272)), ""h:mm AM/PM"")), """"),
  IFERROR(ARRAYFORMULA(TEXT(FILTER(SWIMMING!F272, LEN(SWIMMING!F272)), ""h:mm AM/PM"")), """"),
  IFERROR(ARRAYF"&amp;"ORMULA(TEXT(FILTER(WTEN!F272, LEN(WTEN!F272)), ""h:mm AM/PM"")), """"),
  IFERROR(ARRAYFORMULA(TEXT(FILTER(TF!F272, LEN(TF!F272)), ""h:mm AM/PM"")), """"),
  IFERROR(ARRAYFORMULA(TEXT(FILTER(WGOLF!F272, LEN(WGOLF!F272)), ""h:mm AM/PM"")), """"),
  IFERROR"&amp;"(ARRAYFORMULA(TEXT(FILTER(WBB!F272, LEN(WBB!F272)), ""h:mm AM/PM"")), """"),
  IFERROR(ARRAYFORMULA(TEXT(FILTER(MBB!F272, LEN(MBB!F272)), ""h:mm AM/PM"")), """"),
  IFERROR(ARRAYFORMULA(TEXT(FILTER(WLAX!F272, LEN(WLAX!F272)), ""h:mm AM/PM"")), """"),
  IF"&amp;"ERROR(ARRAYFORMULA(TEXT(FILTER(MLAX!F272, LEN(MLAX!F272)), ""h:mm AM/PM"")), """"),
  IFERROR(ARRAYFORMULA(TEXT(FILTER(SOFT!F272, LEN(SOFT!F272)), ""h:mm AM/PM"")), """"),
  IFERROR(ARRAYFORMULA(TEXT(FILTER(BASE!F272, LEN(BASE!F272)), ""h:mm AM/PM"")), """&amp;"""),
  IFERROR(ARRAYFORMULA(TEXT(FILTER(ESPORTS!F272, LEN(ESPORTS!F272)), ""h:mm AM/PM"")), """")
)
"),"")</f>
        <v/>
      </c>
      <c r="J272" s="12" t="str">
        <f>IFERROR(__xludf.DUMMYFUNCTION("IFERROR(
 TEXTJOIN(
   CHAR(10) &amp; CHAR(10),
   TRUE,
   FILTER(
     FLATTEN({
       WSO!P272;
       MSO!P272;
       FH!P272;
       MGOLF!P272;
       Football!P272;
       WVB!P272;
       XC!P272;
       SWIMMING!P272;
       WTEN!P272;
       TF!P2"&amp;"72;
       WGOLF!P272;
       WBB!P272;
       MBB!P272;
       WLAX!P272;
       MLAX!P272;
       SOFT!P272;
       BASE!P272;
       ESPORTS!P272
     }),
     (FLATTEN({
       WSO!P272;
       MSO!P272;
       FH!P272;
       MGOLF!P272;
       Footb"&amp;"all!P272;
       WVB!P272;
       XC!P272;
       SWIMMING!P272;
       WTEN!P272;
       TF!P272;
       WGOLF!P272;
       WBB!P272;
       MBB!P272;
       WLAX!P272;
       MLAX!P272;
       SOFT!P272;
       BASE!P272;
       ESPORTS!P272
     }) &lt;&gt; "&amp;""""") *
     (FLATTEN({
       WSO!P272;
       MSO!P272;
       FH!P272;
       MGOLF!P272;
       Football!P272;
       WVB!P272;
       XC!P272;
       SWIMMING!P272;
       WTEN!P272;
       TF!P272;
       WGOLF!P272;
       WBB!P272;
       MBB!P272"&amp;";
       WLAX!P272;
       MLAX!P272;
       SOFT!P272;
       BASE!P272;
       ESPORTS!P272
     }) &lt;&gt; ""Status"")
   )
 ),
 """"
)
"),"")</f>
        <v/>
      </c>
    </row>
    <row r="273" ht="22.5" customHeight="1">
      <c r="A273" s="6">
        <v>272.0</v>
      </c>
      <c r="B273" s="11"/>
      <c r="C273" s="7">
        <v>46506.0</v>
      </c>
      <c r="D273" s="8" t="str">
        <f t="shared" si="1"/>
        <v>Thursday</v>
      </c>
      <c r="E273" s="9" t="str">
        <f>TEXTJOIN(
  CHAR(10) &amp; CHAR(10),
  TRUE,
  IFERROR(WSO!E273, ""),
  IFERROR(MSO!E273, ""),
  IFERROR(FH!E273, ""),
  IFERROR(MGOLF!E273, ""),
  IFERROR(Football!E273, ""),
  IFERROR(WVB!E273, ""),
  IFERROR(XC!E273, ""),
  IFERROR(SWIMMING!E273, ""),
  IFERROR(WTEN!E273, ""),
  IFERROR(TF!E273, ""),
  IFERROR(WGOLF!E273, ""),
  IFERROR(WBB!E273, ""),
  IFERROR(MBB!E273, ""),
  IFERROR(WLAX!E273, ""),
  IFERROR(MLAX!E273, ""),
  IFERROR(SOFT!E273, ""),
  IFERROR(BASE!E273, ""),
  IFERROR(ESPORTS!E273, "")
)
</f>
        <v/>
      </c>
      <c r="F273" s="10" t="str">
        <f>IFERROR(__xludf.DUMMYFUNCTION("TEXTJOIN(
  CHAR(10) &amp; CHAR(10),
  TRUE,
  IFERROR(TEXT(FILTER(WSO!F273, LEN(WSO!F273)), ""h:mm AM/PM""), """"),
  IFERROR(TEXT(FILTER(MSO!F273, LEN(MSO!F273)), ""h:mm AM/PM""), """"),
  IFERROR(TEXT(FILTER(FH!F273, LEN(FH!F273)), ""h:mm AM/PM""), """"),
"&amp;"  IFERROR(TEXT(FILTER(MGOLF!F273, LEN(MGOLF!F273)), ""h:mm AM/PM""), """"),
  IFERROR(TEXT(FILTER(Football!F273, LEN(Football!F273)), ""h:mm AM/PM""), """"),
  IFERROR(TEXT(FILTER(WVB!F273, LEN(WVB!F273)), ""h:mm AM/PM""), """"),
  IFERROR(TEXT(FILTER(XC!"&amp;"F273, LEN(XC!F273)), ""h:mm AM/PM""), """"),
  IFERROR(TEXT(FILTER(SWIMMING!F273, LEN(SWIMMING!F273)), ""h:mm AM/PM""), """"),
  IFERROR(TEXT(FILTER(WTEN!F273, LEN(WTEN!F273)), ""h:mm AM/PM""), """"),
  IFERROR(TEXT(FILTER(TF!F273, LEN(TF!F273)), ""h:mm A"&amp;"M/PM""), """"),
  IFERROR(TEXT(FILTER(WGOLF!F273, LEN(WGOLF!F273)), ""h:mm AM/PM""), """"),
  IFERROR(TEXT(FILTER(WBB!F273, LEN(WBB!F273)), ""h:mm AM/PM""), """"),
  IFERROR(TEXT(FILTER(MBB!F273, LEN(MBB!F273)), ""h:mm AM/PM""), """"),
  IFERROR(TEXT(FILT"&amp;"ER(WLAX!F273, LEN(WLAX!F273)), ""h:mm AM/PM""), """"),
  IFERROR(TEXT(FILTER(MLAX!F273, LEN(MLAX!F273)), ""h:mm AM/PM""), """"),
  IFERROR(TEXT(FILTER(SOFT!F273, LEN(SOFT!F273)), ""h:mm AM/PM""), """"),
  IFERROR(TEXT(FILTER(BASE!F273, LEN(BASE!F273)), """&amp;"h:mm AM/PM""), """"),
  IFERROR(TEXT(FILTER(ESPORTS!F273, LEN(ESPORTS!F273)), ""h:mm AM/PM""), """")
)
"),"")</f>
        <v/>
      </c>
      <c r="G273" s="11" t="str">
        <f>IFERROR(__xludf.DUMMYFUNCTION("TEXTJOIN(
  CHAR(10) &amp; CHAR(10),
  TRUE,
  IFERROR(FILTER(WSO!G273, LEN(WSO!G273)), """"),
  IFERROR(FILTER(MSO!G273, LEN(MSO!G273)), """"),
  IFERROR(FILTER(FH!G273, LEN(FH!G273)), """"),
  IFERROR(FILTER(MGOLF!G273, LEN(MGOLF!G273)), """"),
  IFERROR(FI"&amp;"LTER(Football!G273, LEN(Football!G273)), """"),
  IFERROR(FILTER(WVB!G273, LEN(WVB!G273)), """"),
  IFERROR(FILTER(XC!G273, LEN(XC!G273)), """"),
  IFERROR(FILTER(SWIMMING!G273, LEN(SWIMMING!G273)), """"),
  IFERROR(FILTER(WTEN!G273, LEN(WTEN!G273)), """""&amp;"),
  IFERROR(FILTER(TF!G273, LEN(TF!G273)), """"),
  IFERROR(FILTER(WGOLF!G273:G1000, LEN(WGOLF!G273)), """"),
  IFERROR(FILTER(WBB!G273, LEN(WBB!G273)), """"),
  IFERROR(FILTER(MBB!G273, LEN(MBB!G273)), """"),
  IFERROR(FILTER(WLAX!G273, LEN(WLAX!G273)),"&amp;" """"),
  IFERROR(FILTER(MLAX!G273, LEN(MLAX!G273)), """"),
  IFERROR(FILTER(SOFT!G273, LEN(SOFT!G273)), """"),
  IFERROR(FILTER(BASE!G273, LEN(BASE!G273)), """"),
  IFERROR(FILTER(ESPORTS!G273, LEN(ESPORTS!G273)), """")
)
"),"")</f>
        <v/>
      </c>
      <c r="H273" s="11" t="str">
        <f>IFERROR(__xludf.DUMMYFUNCTION("TEXTJOIN(
  CHAR(10) &amp; CHAR(10),
  TRUE,
  IFERROR(FILTER(WSO!H273, LEN(WSO!H273)), """"),
  IFERROR(FILTER(MSO!H273, LEN(MSO!H273)), """"),
  IFERROR(FILTER(FH!H273, LEN(FH!H273)), """"),
  IFERROR(FILTER(MGOLF!H273, LEN(MGOLF!H273)), """"),
  IFERROR(FI"&amp;"LTER(Football!H273, LEN(Football!H273)), """"),
  IFERROR(FILTER(WVB!H273, LEN(WVB!H273)), """"),
  IFERROR(FILTER(XC!H273, LEN(XC!H273)), """"),
  IFERROR(FILTER(SWIMMING!H273, LEN(SWIMMING!H273)), """"),
  IFERROR(FILTER(WTEN!H273, LEN(WTEN!H273)), """""&amp;"),
  IFERROR(FILTER(TF!H273, LEN(TF!H273)), """"),
  IFERROR(FILTER(WGOLF!H273, LEN(WGOLF!H273)), """"),
  IFERROR(FILTER(WBB!H273, LEN(WBB!H273)), """"),
  IFERROR(FILTER(MBB!H273, LEN(MBB!H273)), """"),
  IFERROR(FILTER(WLAX!H273, LEN(WLAX!H273)), """")"&amp;",
  IFERROR(FILTER(MLAX!H273, LEN(MLAX!H273)), """"),
  IFERROR(FILTER(SOFT!H273, LEN(SOFT!H273)), """"),
  IFERROR(FILTER(BASE!H273, LEN(BASE!H273)), """"),
  IFERROR(FILTER(ESPORTS!H273, LEN(ESPORTS!H273)), """")
)
"),"")</f>
        <v/>
      </c>
      <c r="I273" s="11" t="str">
        <f>IFERROR(__xludf.DUMMYFUNCTION("TEXTJOIN(
  CHAR(10) &amp; CHAR(10),
  TRUE,
  IFERROR(ARRAYFORMULA(TEXT(FILTER(WSO!F273, LEN(WSO!F273)), ""h:mm AM/PM"")), """"),
  IFERROR(ARRAYFORMULA(TEXT(FILTER(MSO!F273, LEN(MSO!F273)), ""h:mm AM/PM"")), """"),
  IFERROR(ARRAYFORMULA(TEXT(FILTER(FH!F273"&amp;", LEN(FH!F273)), ""h:mm AM/PM"")), """"),
  IFERROR(ARRAYFORMULA(TEXT(FILTER(MGOLF!F273, LEN(MGOLF!F273)), ""h:mm AM/PM"")), """"),
  IFERROR(ARRAYFORMULA(TEXT(FILTER(Football!F273, LEN(Football!F273)), ""h:mm AM/PM"")), """"),
  IFERROR(ARRAYFORMULA(TEXT"&amp;"(FILTER(WVB!F273, LEN(WVB!F273)), ""h:mm AM/PM"")), """"),
  IFERROR(ARRAYFORMULA(TEXT(FILTER(XC!F273, LEN(XC!F273)), ""h:mm AM/PM"")), """"),
  IFERROR(ARRAYFORMULA(TEXT(FILTER(SWIMMING!F273, LEN(SWIMMING!F273)), ""h:mm AM/PM"")), """"),
  IFERROR(ARRAYF"&amp;"ORMULA(TEXT(FILTER(WTEN!F273, LEN(WTEN!F273)), ""h:mm AM/PM"")), """"),
  IFERROR(ARRAYFORMULA(TEXT(FILTER(TF!F273, LEN(TF!F273)), ""h:mm AM/PM"")), """"),
  IFERROR(ARRAYFORMULA(TEXT(FILTER(WGOLF!F273, LEN(WGOLF!F273)), ""h:mm AM/PM"")), """"),
  IFERROR"&amp;"(ARRAYFORMULA(TEXT(FILTER(WBB!F273, LEN(WBB!F273)), ""h:mm AM/PM"")), """"),
  IFERROR(ARRAYFORMULA(TEXT(FILTER(MBB!F273, LEN(MBB!F273)), ""h:mm AM/PM"")), """"),
  IFERROR(ARRAYFORMULA(TEXT(FILTER(WLAX!F273, LEN(WLAX!F273)), ""h:mm AM/PM"")), """"),
  IF"&amp;"ERROR(ARRAYFORMULA(TEXT(FILTER(MLAX!F273, LEN(MLAX!F273)), ""h:mm AM/PM"")), """"),
  IFERROR(ARRAYFORMULA(TEXT(FILTER(SOFT!F273, LEN(SOFT!F273)), ""h:mm AM/PM"")), """"),
  IFERROR(ARRAYFORMULA(TEXT(FILTER(BASE!F273, LEN(BASE!F273)), ""h:mm AM/PM"")), """&amp;"""),
  IFERROR(ARRAYFORMULA(TEXT(FILTER(ESPORTS!F273, LEN(ESPORTS!F273)), ""h:mm AM/PM"")), """")
)
"),"")</f>
        <v/>
      </c>
      <c r="J273" s="12" t="str">
        <f>IFERROR(__xludf.DUMMYFUNCTION("IFERROR(
 TEXTJOIN(
   CHAR(10) &amp; CHAR(10),
   TRUE,
   FILTER(
     FLATTEN({
       WSO!P273;
       MSO!P273;
       FH!P273;
       MGOLF!P273;
       Football!P273;
       WVB!P273;
       XC!P273;
       SWIMMING!P273;
       WTEN!P273;
       TF!P2"&amp;"73;
       WGOLF!P273;
       WBB!P273;
       MBB!P273;
       WLAX!P273;
       MLAX!P273;
       SOFT!P273;
       BASE!P273;
       ESPORTS!P273
     }),
     (FLATTEN({
       WSO!P273;
       MSO!P273;
       FH!P273;
       MGOLF!P273;
       Footb"&amp;"all!P273;
       WVB!P273;
       XC!P273;
       SWIMMING!P273;
       WTEN!P273;
       TF!P273;
       WGOLF!P273;
       WBB!P273;
       MBB!P273;
       WLAX!P273;
       MLAX!P273;
       SOFT!P273;
       BASE!P273;
       ESPORTS!P273
     }) &lt;&gt; "&amp;""""") *
     (FLATTEN({
       WSO!P273;
       MSO!P273;
       FH!P273;
       MGOLF!P273;
       Football!P273;
       WVB!P273;
       XC!P273;
       SWIMMING!P273;
       WTEN!P273;
       TF!P273;
       WGOLF!P273;
       WBB!P273;
       MBB!P273"&amp;";
       WLAX!P273;
       MLAX!P273;
       SOFT!P273;
       BASE!P273;
       ESPORTS!P273
     }) &lt;&gt; ""Status"")
   )
 ),
 """"
)
"),"")</f>
        <v/>
      </c>
    </row>
    <row r="274" ht="22.5" customHeight="1">
      <c r="A274" s="6">
        <v>273.0</v>
      </c>
      <c r="B274" s="11"/>
      <c r="C274" s="7">
        <v>46507.0</v>
      </c>
      <c r="D274" s="8" t="str">
        <f t="shared" si="1"/>
        <v>Friday</v>
      </c>
      <c r="E274" s="9" t="str">
        <f>TEXTJOIN(
  CHAR(10) &amp; CHAR(10),
  TRUE,
  IFERROR(WSO!E274, ""),
  IFERROR(MSO!E274, ""),
  IFERROR(FH!E274, ""),
  IFERROR(MGOLF!E274, ""),
  IFERROR(Football!E274, ""),
  IFERROR(WVB!E274, ""),
  IFERROR(XC!E274, ""),
  IFERROR(SWIMMING!E274, ""),
  IFERROR(WTEN!E274, ""),
  IFERROR(TF!E274, ""),
  IFERROR(WGOLF!E274, ""),
  IFERROR(WBB!E274, ""),
  IFERROR(MBB!E274, ""),
  IFERROR(WLAX!E274, ""),
  IFERROR(MLAX!E274, ""),
  IFERROR(SOFT!E274, ""),
  IFERROR(BASE!E274, ""),
  IFERROR(ESPORTS!E274, "")
)
</f>
        <v/>
      </c>
      <c r="F274" s="10" t="str">
        <f>IFERROR(__xludf.DUMMYFUNCTION("TEXTJOIN(
  CHAR(10) &amp; CHAR(10),
  TRUE,
  IFERROR(TEXT(FILTER(WSO!F274, LEN(WSO!F274)), ""h:mm AM/PM""), """"),
  IFERROR(TEXT(FILTER(MSO!F274, LEN(MSO!F274)), ""h:mm AM/PM""), """"),
  IFERROR(TEXT(FILTER(FH!F274, LEN(FH!F274)), ""h:mm AM/PM""), """"),
"&amp;"  IFERROR(TEXT(FILTER(MGOLF!F274, LEN(MGOLF!F274)), ""h:mm AM/PM""), """"),
  IFERROR(TEXT(FILTER(Football!F274, LEN(Football!F274)), ""h:mm AM/PM""), """"),
  IFERROR(TEXT(FILTER(WVB!F274, LEN(WVB!F274)), ""h:mm AM/PM""), """"),
  IFERROR(TEXT(FILTER(XC!"&amp;"F274, LEN(XC!F274)), ""h:mm AM/PM""), """"),
  IFERROR(TEXT(FILTER(SWIMMING!F274, LEN(SWIMMING!F274)), ""h:mm AM/PM""), """"),
  IFERROR(TEXT(FILTER(WTEN!F274, LEN(WTEN!F274)), ""h:mm AM/PM""), """"),
  IFERROR(TEXT(FILTER(TF!F274, LEN(TF!F274)), ""h:mm A"&amp;"M/PM""), """"),
  IFERROR(TEXT(FILTER(WGOLF!F274, LEN(WGOLF!F274)), ""h:mm AM/PM""), """"),
  IFERROR(TEXT(FILTER(WBB!F274, LEN(WBB!F274)), ""h:mm AM/PM""), """"),
  IFERROR(TEXT(FILTER(MBB!F274, LEN(MBB!F274)), ""h:mm AM/PM""), """"),
  IFERROR(TEXT(FILT"&amp;"ER(WLAX!F274, LEN(WLAX!F274)), ""h:mm AM/PM""), """"),
  IFERROR(TEXT(FILTER(MLAX!F274, LEN(MLAX!F274)), ""h:mm AM/PM""), """"),
  IFERROR(TEXT(FILTER(SOFT!F274, LEN(SOFT!F274)), ""h:mm AM/PM""), """"),
  IFERROR(TEXT(FILTER(BASE!F274, LEN(BASE!F274)), """&amp;"h:mm AM/PM""), """"),
  IFERROR(TEXT(FILTER(ESPORTS!F274, LEN(ESPORTS!F274)), ""h:mm AM/PM""), """")
)
"),"")</f>
        <v/>
      </c>
      <c r="G274" s="11" t="str">
        <f>IFERROR(__xludf.DUMMYFUNCTION("TEXTJOIN(
  CHAR(10) &amp; CHAR(10),
  TRUE,
  IFERROR(FILTER(WSO!G274, LEN(WSO!G274)), """"),
  IFERROR(FILTER(MSO!G274, LEN(MSO!G274)), """"),
  IFERROR(FILTER(FH!G274, LEN(FH!G274)), """"),
  IFERROR(FILTER(MGOLF!G274, LEN(MGOLF!G274)), """"),
  IFERROR(FI"&amp;"LTER(Football!G274, LEN(Football!G274)), """"),
  IFERROR(FILTER(WVB!G274, LEN(WVB!G274)), """"),
  IFERROR(FILTER(XC!G274, LEN(XC!G274)), """"),
  IFERROR(FILTER(SWIMMING!G274, LEN(SWIMMING!G274)), """"),
  IFERROR(FILTER(WTEN!G274, LEN(WTEN!G274)), """""&amp;"),
  IFERROR(FILTER(TF!G274, LEN(TF!G274)), """"),
  IFERROR(FILTER(WGOLF!G274:G1000, LEN(WGOLF!G274)), """"),
  IFERROR(FILTER(WBB!G274, LEN(WBB!G274)), """"),
  IFERROR(FILTER(MBB!G274, LEN(MBB!G274)), """"),
  IFERROR(FILTER(WLAX!G274, LEN(WLAX!G274)),"&amp;" """"),
  IFERROR(FILTER(MLAX!G274, LEN(MLAX!G274)), """"),
  IFERROR(FILTER(SOFT!G274, LEN(SOFT!G274)), """"),
  IFERROR(FILTER(BASE!G274, LEN(BASE!G274)), """"),
  IFERROR(FILTER(ESPORTS!G274, LEN(ESPORTS!G274)), """")
)
"),"")</f>
        <v/>
      </c>
      <c r="H274" s="11" t="str">
        <f>IFERROR(__xludf.DUMMYFUNCTION("TEXTJOIN(
  CHAR(10) &amp; CHAR(10),
  TRUE,
  IFERROR(FILTER(WSO!H274, LEN(WSO!H274)), """"),
  IFERROR(FILTER(MSO!H274, LEN(MSO!H274)), """"),
  IFERROR(FILTER(FH!H274, LEN(FH!H274)), """"),
  IFERROR(FILTER(MGOLF!H274, LEN(MGOLF!H274)), """"),
  IFERROR(FI"&amp;"LTER(Football!H274, LEN(Football!H274)), """"),
  IFERROR(FILTER(WVB!H274, LEN(WVB!H274)), """"),
  IFERROR(FILTER(XC!H274, LEN(XC!H274)), """"),
  IFERROR(FILTER(SWIMMING!H274, LEN(SWIMMING!H274)), """"),
  IFERROR(FILTER(WTEN!H274, LEN(WTEN!H274)), """""&amp;"),
  IFERROR(FILTER(TF!H274, LEN(TF!H274)), """"),
  IFERROR(FILTER(WGOLF!H274, LEN(WGOLF!H274)), """"),
  IFERROR(FILTER(WBB!H274, LEN(WBB!H274)), """"),
  IFERROR(FILTER(MBB!H274, LEN(MBB!H274)), """"),
  IFERROR(FILTER(WLAX!H274, LEN(WLAX!H274)), """")"&amp;",
  IFERROR(FILTER(MLAX!H274, LEN(MLAX!H274)), """"),
  IFERROR(FILTER(SOFT!H274, LEN(SOFT!H274)), """"),
  IFERROR(FILTER(BASE!H274, LEN(BASE!H274)), """"),
  IFERROR(FILTER(ESPORTS!H274, LEN(ESPORTS!H274)), """")
)
"),"")</f>
        <v/>
      </c>
      <c r="I274" s="11" t="str">
        <f>IFERROR(__xludf.DUMMYFUNCTION("TEXTJOIN(
  CHAR(10) &amp; CHAR(10),
  TRUE,
  IFERROR(ARRAYFORMULA(TEXT(FILTER(WSO!F274, LEN(WSO!F274)), ""h:mm AM/PM"")), """"),
  IFERROR(ARRAYFORMULA(TEXT(FILTER(MSO!F274, LEN(MSO!F274)), ""h:mm AM/PM"")), """"),
  IFERROR(ARRAYFORMULA(TEXT(FILTER(FH!F274"&amp;", LEN(FH!F274)), ""h:mm AM/PM"")), """"),
  IFERROR(ARRAYFORMULA(TEXT(FILTER(MGOLF!F274, LEN(MGOLF!F274)), ""h:mm AM/PM"")), """"),
  IFERROR(ARRAYFORMULA(TEXT(FILTER(Football!F274, LEN(Football!F274)), ""h:mm AM/PM"")), """"),
  IFERROR(ARRAYFORMULA(TEXT"&amp;"(FILTER(WVB!F274, LEN(WVB!F274)), ""h:mm AM/PM"")), """"),
  IFERROR(ARRAYFORMULA(TEXT(FILTER(XC!F274, LEN(XC!F274)), ""h:mm AM/PM"")), """"),
  IFERROR(ARRAYFORMULA(TEXT(FILTER(SWIMMING!F274, LEN(SWIMMING!F274)), ""h:mm AM/PM"")), """"),
  IFERROR(ARRAYF"&amp;"ORMULA(TEXT(FILTER(WTEN!F274, LEN(WTEN!F274)), ""h:mm AM/PM"")), """"),
  IFERROR(ARRAYFORMULA(TEXT(FILTER(TF!F274, LEN(TF!F274)), ""h:mm AM/PM"")), """"),
  IFERROR(ARRAYFORMULA(TEXT(FILTER(WGOLF!F274, LEN(WGOLF!F274)), ""h:mm AM/PM"")), """"),
  IFERROR"&amp;"(ARRAYFORMULA(TEXT(FILTER(WBB!F274, LEN(WBB!F274)), ""h:mm AM/PM"")), """"),
  IFERROR(ARRAYFORMULA(TEXT(FILTER(MBB!F274, LEN(MBB!F274)), ""h:mm AM/PM"")), """"),
  IFERROR(ARRAYFORMULA(TEXT(FILTER(WLAX!F274, LEN(WLAX!F274)), ""h:mm AM/PM"")), """"),
  IF"&amp;"ERROR(ARRAYFORMULA(TEXT(FILTER(MLAX!F274, LEN(MLAX!F274)), ""h:mm AM/PM"")), """"),
  IFERROR(ARRAYFORMULA(TEXT(FILTER(SOFT!F274, LEN(SOFT!F274)), ""h:mm AM/PM"")), """"),
  IFERROR(ARRAYFORMULA(TEXT(FILTER(BASE!F274, LEN(BASE!F274)), ""h:mm AM/PM"")), """&amp;"""),
  IFERROR(ARRAYFORMULA(TEXT(FILTER(ESPORTS!F274, LEN(ESPORTS!F274)), ""h:mm AM/PM"")), """")
)
"),"")</f>
        <v/>
      </c>
      <c r="J274" s="12" t="str">
        <f>IFERROR(__xludf.DUMMYFUNCTION("IFERROR(
 TEXTJOIN(
   CHAR(10) &amp; CHAR(10),
   TRUE,
   FILTER(
     FLATTEN({
       WSO!P274;
       MSO!P274;
       FH!P274;
       MGOLF!P274;
       Football!P274;
       WVB!P274;
       XC!P274;
       SWIMMING!P274;
       WTEN!P274;
       TF!P2"&amp;"74;
       WGOLF!P274;
       WBB!P274;
       MBB!P274;
       WLAX!P274;
       MLAX!P274;
       SOFT!P274;
       BASE!P274;
       ESPORTS!P274
     }),
     (FLATTEN({
       WSO!P274;
       MSO!P274;
       FH!P274;
       MGOLF!P274;
       Footb"&amp;"all!P274;
       WVB!P274;
       XC!P274;
       SWIMMING!P274;
       WTEN!P274;
       TF!P274;
       WGOLF!P274;
       WBB!P274;
       MBB!P274;
       WLAX!P274;
       MLAX!P274;
       SOFT!P274;
       BASE!P274;
       ESPORTS!P274
     }) &lt;&gt; "&amp;""""") *
     (FLATTEN({
       WSO!P274;
       MSO!P274;
       FH!P274;
       MGOLF!P274;
       Football!P274;
       WVB!P274;
       XC!P274;
       SWIMMING!P274;
       WTEN!P274;
       TF!P274;
       WGOLF!P274;
       WBB!P274;
       MBB!P274"&amp;";
       WLAX!P274;
       MLAX!P274;
       SOFT!P274;
       BASE!P274;
       ESPORTS!P274
     }) &lt;&gt; ""Status"")
   )
 ),
 """"
)
"),"")</f>
        <v/>
      </c>
    </row>
    <row r="275" ht="22.5" customHeight="1">
      <c r="A275" s="6">
        <v>274.0</v>
      </c>
      <c r="B275" s="11"/>
      <c r="C275" s="7">
        <v>46508.0</v>
      </c>
      <c r="D275" s="8" t="str">
        <f t="shared" si="1"/>
        <v>Saturday</v>
      </c>
      <c r="E275" s="9" t="str">
        <f>TEXTJOIN(
  CHAR(10) &amp; CHAR(10),
  TRUE,
  IFERROR(WSO!E275, ""),
  IFERROR(MSO!E275, ""),
  IFERROR(FH!E275, ""),
  IFERROR(MGOLF!E275, ""),
  IFERROR(Football!E275, ""),
  IFERROR(WVB!E275, ""),
  IFERROR(XC!E275, ""),
  IFERROR(SWIMMING!E275, ""),
  IFERROR(WTEN!E275, ""),
  IFERROR(TF!E275, ""),
  IFERROR(WGOLF!E275, ""),
  IFERROR(WBB!E275, ""),
  IFERROR(MBB!E275, ""),
  IFERROR(WLAX!E275, ""),
  IFERROR(MLAX!E275, ""),
  IFERROR(SOFT!E275, ""),
  IFERROR(BASE!E275, ""),
  IFERROR(ESPORTS!E275, "")
)
</f>
        <v/>
      </c>
      <c r="F275" s="10" t="str">
        <f>IFERROR(__xludf.DUMMYFUNCTION("TEXTJOIN(
  CHAR(10) &amp; CHAR(10),
  TRUE,
  IFERROR(TEXT(FILTER(WSO!F275, LEN(WSO!F275)), ""h:mm AM/PM""), """"),
  IFERROR(TEXT(FILTER(MSO!F275, LEN(MSO!F275)), ""h:mm AM/PM""), """"),
  IFERROR(TEXT(FILTER(FH!F275, LEN(FH!F275)), ""h:mm AM/PM""), """"),
"&amp;"  IFERROR(TEXT(FILTER(MGOLF!F275, LEN(MGOLF!F275)), ""h:mm AM/PM""), """"),
  IFERROR(TEXT(FILTER(Football!F275, LEN(Football!F275)), ""h:mm AM/PM""), """"),
  IFERROR(TEXT(FILTER(WVB!F275, LEN(WVB!F275)), ""h:mm AM/PM""), """"),
  IFERROR(TEXT(FILTER(XC!"&amp;"F275, LEN(XC!F275)), ""h:mm AM/PM""), """"),
  IFERROR(TEXT(FILTER(SWIMMING!F275, LEN(SWIMMING!F275)), ""h:mm AM/PM""), """"),
  IFERROR(TEXT(FILTER(WTEN!F275, LEN(WTEN!F275)), ""h:mm AM/PM""), """"),
  IFERROR(TEXT(FILTER(TF!F275, LEN(TF!F275)), ""h:mm A"&amp;"M/PM""), """"),
  IFERROR(TEXT(FILTER(WGOLF!F275, LEN(WGOLF!F275)), ""h:mm AM/PM""), """"),
  IFERROR(TEXT(FILTER(WBB!F275, LEN(WBB!F275)), ""h:mm AM/PM""), """"),
  IFERROR(TEXT(FILTER(MBB!F275, LEN(MBB!F275)), ""h:mm AM/PM""), """"),
  IFERROR(TEXT(FILT"&amp;"ER(WLAX!F275, LEN(WLAX!F275)), ""h:mm AM/PM""), """"),
  IFERROR(TEXT(FILTER(MLAX!F275, LEN(MLAX!F275)), ""h:mm AM/PM""), """"),
  IFERROR(TEXT(FILTER(SOFT!F275, LEN(SOFT!F275)), ""h:mm AM/PM""), """"),
  IFERROR(TEXT(FILTER(BASE!F275, LEN(BASE!F275)), """&amp;"h:mm AM/PM""), """"),
  IFERROR(TEXT(FILTER(ESPORTS!F275, LEN(ESPORTS!F275)), ""h:mm AM/PM""), """")
)
"),"")</f>
        <v/>
      </c>
      <c r="G275" s="11" t="str">
        <f>IFERROR(__xludf.DUMMYFUNCTION("TEXTJOIN(
  CHAR(10) &amp; CHAR(10),
  TRUE,
  IFERROR(FILTER(WSO!G275, LEN(WSO!G275)), """"),
  IFERROR(FILTER(MSO!G275, LEN(MSO!G275)), """"),
  IFERROR(FILTER(FH!G275, LEN(FH!G275)), """"),
  IFERROR(FILTER(MGOLF!G275, LEN(MGOLF!G275)), """"),
  IFERROR(FI"&amp;"LTER(Football!G275, LEN(Football!G275)), """"),
  IFERROR(FILTER(WVB!G275, LEN(WVB!G275)), """"),
  IFERROR(FILTER(XC!G275, LEN(XC!G275)), """"),
  IFERROR(FILTER(SWIMMING!G275, LEN(SWIMMING!G275)), """"),
  IFERROR(FILTER(WTEN!G275, LEN(WTEN!G275)), """""&amp;"),
  IFERROR(FILTER(TF!G275, LEN(TF!G275)), """"),
  IFERROR(FILTER(WGOLF!G275:G1000, LEN(WGOLF!G275)), """"),
  IFERROR(FILTER(WBB!G275, LEN(WBB!G275)), """"),
  IFERROR(FILTER(MBB!G275, LEN(MBB!G275)), """"),
  IFERROR(FILTER(WLAX!G275, LEN(WLAX!G275)),"&amp;" """"),
  IFERROR(FILTER(MLAX!G275, LEN(MLAX!G275)), """"),
  IFERROR(FILTER(SOFT!G275, LEN(SOFT!G275)), """"),
  IFERROR(FILTER(BASE!G275, LEN(BASE!G275)), """"),
  IFERROR(FILTER(ESPORTS!G275, LEN(ESPORTS!G275)), """")
)
"),"")</f>
        <v/>
      </c>
      <c r="H275" s="11" t="str">
        <f>IFERROR(__xludf.DUMMYFUNCTION("TEXTJOIN(
  CHAR(10) &amp; CHAR(10),
  TRUE,
  IFERROR(FILTER(WSO!H275, LEN(WSO!H275)), """"),
  IFERROR(FILTER(MSO!H275, LEN(MSO!H275)), """"),
  IFERROR(FILTER(FH!H275, LEN(FH!H275)), """"),
  IFERROR(FILTER(MGOLF!H275, LEN(MGOLF!H275)), """"),
  IFERROR(FI"&amp;"LTER(Football!H275, LEN(Football!H275)), """"),
  IFERROR(FILTER(WVB!H275, LEN(WVB!H275)), """"),
  IFERROR(FILTER(XC!H275, LEN(XC!H275)), """"),
  IFERROR(FILTER(SWIMMING!H275, LEN(SWIMMING!H275)), """"),
  IFERROR(FILTER(WTEN!H275, LEN(WTEN!H275)), """""&amp;"),
  IFERROR(FILTER(TF!H275, LEN(TF!H275)), """"),
  IFERROR(FILTER(WGOLF!H275, LEN(WGOLF!H275)), """"),
  IFERROR(FILTER(WBB!H275, LEN(WBB!H275)), """"),
  IFERROR(FILTER(MBB!H275, LEN(MBB!H275)), """"),
  IFERROR(FILTER(WLAX!H275, LEN(WLAX!H275)), """")"&amp;",
  IFERROR(FILTER(MLAX!H275, LEN(MLAX!H275)), """"),
  IFERROR(FILTER(SOFT!H275, LEN(SOFT!H275)), """"),
  IFERROR(FILTER(BASE!H275, LEN(BASE!H275)), """"),
  IFERROR(FILTER(ESPORTS!H275, LEN(ESPORTS!H275)), """")
)
"),"")</f>
        <v/>
      </c>
      <c r="I275" s="11" t="str">
        <f>IFERROR(__xludf.DUMMYFUNCTION("TEXTJOIN(
  CHAR(10) &amp; CHAR(10),
  TRUE,
  IFERROR(ARRAYFORMULA(TEXT(FILTER(WSO!F275, LEN(WSO!F275)), ""h:mm AM/PM"")), """"),
  IFERROR(ARRAYFORMULA(TEXT(FILTER(MSO!F275, LEN(MSO!F275)), ""h:mm AM/PM"")), """"),
  IFERROR(ARRAYFORMULA(TEXT(FILTER(FH!F275"&amp;", LEN(FH!F275)), ""h:mm AM/PM"")), """"),
  IFERROR(ARRAYFORMULA(TEXT(FILTER(MGOLF!F275, LEN(MGOLF!F275)), ""h:mm AM/PM"")), """"),
  IFERROR(ARRAYFORMULA(TEXT(FILTER(Football!F275, LEN(Football!F275)), ""h:mm AM/PM"")), """"),
  IFERROR(ARRAYFORMULA(TEXT"&amp;"(FILTER(WVB!F275, LEN(WVB!F275)), ""h:mm AM/PM"")), """"),
  IFERROR(ARRAYFORMULA(TEXT(FILTER(XC!F275, LEN(XC!F275)), ""h:mm AM/PM"")), """"),
  IFERROR(ARRAYFORMULA(TEXT(FILTER(SWIMMING!F275, LEN(SWIMMING!F275)), ""h:mm AM/PM"")), """"),
  IFERROR(ARRAYF"&amp;"ORMULA(TEXT(FILTER(WTEN!F275, LEN(WTEN!F275)), ""h:mm AM/PM"")), """"),
  IFERROR(ARRAYFORMULA(TEXT(FILTER(TF!F275, LEN(TF!F275)), ""h:mm AM/PM"")), """"),
  IFERROR(ARRAYFORMULA(TEXT(FILTER(WGOLF!F275, LEN(WGOLF!F275)), ""h:mm AM/PM"")), """"),
  IFERROR"&amp;"(ARRAYFORMULA(TEXT(FILTER(WBB!F275, LEN(WBB!F275)), ""h:mm AM/PM"")), """"),
  IFERROR(ARRAYFORMULA(TEXT(FILTER(MBB!F275, LEN(MBB!F275)), ""h:mm AM/PM"")), """"),
  IFERROR(ARRAYFORMULA(TEXT(FILTER(WLAX!F275, LEN(WLAX!F275)), ""h:mm AM/PM"")), """"),
  IF"&amp;"ERROR(ARRAYFORMULA(TEXT(FILTER(MLAX!F275, LEN(MLAX!F275)), ""h:mm AM/PM"")), """"),
  IFERROR(ARRAYFORMULA(TEXT(FILTER(SOFT!F275, LEN(SOFT!F275)), ""h:mm AM/PM"")), """"),
  IFERROR(ARRAYFORMULA(TEXT(FILTER(BASE!F275, LEN(BASE!F275)), ""h:mm AM/PM"")), """&amp;"""),
  IFERROR(ARRAYFORMULA(TEXT(FILTER(ESPORTS!F275, LEN(ESPORTS!F275)), ""h:mm AM/PM"")), """")
)
"),"")</f>
        <v/>
      </c>
      <c r="J275" s="12" t="str">
        <f>IFERROR(__xludf.DUMMYFUNCTION("IFERROR(
 TEXTJOIN(
   CHAR(10) &amp; CHAR(10),
   TRUE,
   FILTER(
     FLATTEN({
       WSO!P275;
       MSO!P275;
       FH!P275;
       MGOLF!P275;
       Football!P275;
       WVB!P275;
       XC!P275;
       SWIMMING!P275;
       WTEN!P275;
       TF!P2"&amp;"75;
       WGOLF!P275;
       WBB!P275;
       MBB!P275;
       WLAX!P275;
       MLAX!P275;
       SOFT!P275;
       BASE!P275;
       ESPORTS!P275
     }),
     (FLATTEN({
       WSO!P275;
       MSO!P275;
       FH!P275;
       MGOLF!P275;
       Footb"&amp;"all!P275;
       WVB!P275;
       XC!P275;
       SWIMMING!P275;
       WTEN!P275;
       TF!P275;
       WGOLF!P275;
       WBB!P275;
       MBB!P275;
       WLAX!P275;
       MLAX!P275;
       SOFT!P275;
       BASE!P275;
       ESPORTS!P275
     }) &lt;&gt; "&amp;""""") *
     (FLATTEN({
       WSO!P275;
       MSO!P275;
       FH!P275;
       MGOLF!P275;
       Football!P275;
       WVB!P275;
       XC!P275;
       SWIMMING!P275;
       WTEN!P275;
       TF!P275;
       WGOLF!P275;
       WBB!P275;
       MBB!P275"&amp;";
       WLAX!P275;
       MLAX!P275;
       SOFT!P275;
       BASE!P275;
       ESPORTS!P275
     }) &lt;&gt; ""Status"")
   )
 ),
 """"
)
"),"")</f>
        <v/>
      </c>
    </row>
    <row r="276" ht="22.5" customHeight="1">
      <c r="A276" s="6">
        <v>275.0</v>
      </c>
      <c r="B276" s="11"/>
      <c r="C276" s="7">
        <v>46509.0</v>
      </c>
      <c r="D276" s="8" t="str">
        <f t="shared" si="1"/>
        <v>Sunday</v>
      </c>
      <c r="E276" s="9" t="str">
        <f>TEXTJOIN(
  CHAR(10) &amp; CHAR(10),
  TRUE,
  IFERROR(WSO!E276, ""),
  IFERROR(MSO!E276, ""),
  IFERROR(FH!E276, ""),
  IFERROR(MGOLF!E276, ""),
  IFERROR(Football!E276, ""),
  IFERROR(WVB!E276, ""),
  IFERROR(XC!E276, ""),
  IFERROR(SWIMMING!E276, ""),
  IFERROR(WTEN!E276, ""),
  IFERROR(TF!E276, ""),
  IFERROR(WGOLF!E276, ""),
  IFERROR(WBB!E276, ""),
  IFERROR(MBB!E276, ""),
  IFERROR(WLAX!E276, ""),
  IFERROR(MLAX!E276, ""),
  IFERROR(SOFT!E276, ""),
  IFERROR(BASE!E276, ""),
  IFERROR(ESPORTS!E276, "")
)
</f>
        <v/>
      </c>
      <c r="F276" s="10" t="str">
        <f>IFERROR(__xludf.DUMMYFUNCTION("TEXTJOIN(
  CHAR(10) &amp; CHAR(10),
  TRUE,
  IFERROR(TEXT(FILTER(WSO!F276, LEN(WSO!F276)), ""h:mm AM/PM""), """"),
  IFERROR(TEXT(FILTER(MSO!F276, LEN(MSO!F276)), ""h:mm AM/PM""), """"),
  IFERROR(TEXT(FILTER(FH!F276, LEN(FH!F276)), ""h:mm AM/PM""), """"),
"&amp;"  IFERROR(TEXT(FILTER(MGOLF!F276, LEN(MGOLF!F276)), ""h:mm AM/PM""), """"),
  IFERROR(TEXT(FILTER(Football!F276, LEN(Football!F276)), ""h:mm AM/PM""), """"),
  IFERROR(TEXT(FILTER(WVB!F276, LEN(WVB!F276)), ""h:mm AM/PM""), """"),
  IFERROR(TEXT(FILTER(XC!"&amp;"F276, LEN(XC!F276)), ""h:mm AM/PM""), """"),
  IFERROR(TEXT(FILTER(SWIMMING!F276, LEN(SWIMMING!F276)), ""h:mm AM/PM""), """"),
  IFERROR(TEXT(FILTER(WTEN!F276, LEN(WTEN!F276)), ""h:mm AM/PM""), """"),
  IFERROR(TEXT(FILTER(TF!F276, LEN(TF!F276)), ""h:mm A"&amp;"M/PM""), """"),
  IFERROR(TEXT(FILTER(WGOLF!F276, LEN(WGOLF!F276)), ""h:mm AM/PM""), """"),
  IFERROR(TEXT(FILTER(WBB!F276, LEN(WBB!F276)), ""h:mm AM/PM""), """"),
  IFERROR(TEXT(FILTER(MBB!F276, LEN(MBB!F276)), ""h:mm AM/PM""), """"),
  IFERROR(TEXT(FILT"&amp;"ER(WLAX!F276, LEN(WLAX!F276)), ""h:mm AM/PM""), """"),
  IFERROR(TEXT(FILTER(MLAX!F276, LEN(MLAX!F276)), ""h:mm AM/PM""), """"),
  IFERROR(TEXT(FILTER(SOFT!F276, LEN(SOFT!F276)), ""h:mm AM/PM""), """"),
  IFERROR(TEXT(FILTER(BASE!F276, LEN(BASE!F276)), """&amp;"h:mm AM/PM""), """"),
  IFERROR(TEXT(FILTER(ESPORTS!F276, LEN(ESPORTS!F276)), ""h:mm AM/PM""), """")
)
"),"")</f>
        <v/>
      </c>
      <c r="G276" s="11" t="str">
        <f>IFERROR(__xludf.DUMMYFUNCTION("TEXTJOIN(
  CHAR(10) &amp; CHAR(10),
  TRUE,
  IFERROR(FILTER(WSO!G276, LEN(WSO!G276)), """"),
  IFERROR(FILTER(MSO!G276, LEN(MSO!G276)), """"),
  IFERROR(FILTER(FH!G276, LEN(FH!G276)), """"),
  IFERROR(FILTER(MGOLF!G276, LEN(MGOLF!G276)), """"),
  IFERROR(FI"&amp;"LTER(Football!G276, LEN(Football!G276)), """"),
  IFERROR(FILTER(WVB!G276, LEN(WVB!G276)), """"),
  IFERROR(FILTER(XC!G276, LEN(XC!G276)), """"),
  IFERROR(FILTER(SWIMMING!G276, LEN(SWIMMING!G276)), """"),
  IFERROR(FILTER(WTEN!G276, LEN(WTEN!G276)), """""&amp;"),
  IFERROR(FILTER(TF!G276, LEN(TF!G276)), """"),
  IFERROR(FILTER(WGOLF!G276:G1000, LEN(WGOLF!G276)), """"),
  IFERROR(FILTER(WBB!G276, LEN(WBB!G276)), """"),
  IFERROR(FILTER(MBB!G276, LEN(MBB!G276)), """"),
  IFERROR(FILTER(WLAX!G276, LEN(WLAX!G276)),"&amp;" """"),
  IFERROR(FILTER(MLAX!G276, LEN(MLAX!G276)), """"),
  IFERROR(FILTER(SOFT!G276, LEN(SOFT!G276)), """"),
  IFERROR(FILTER(BASE!G276, LEN(BASE!G276)), """"),
  IFERROR(FILTER(ESPORTS!G276, LEN(ESPORTS!G276)), """")
)
"),"")</f>
        <v/>
      </c>
      <c r="H276" s="11" t="str">
        <f>IFERROR(__xludf.DUMMYFUNCTION("TEXTJOIN(
  CHAR(10) &amp; CHAR(10),
  TRUE,
  IFERROR(FILTER(WSO!H276, LEN(WSO!H276)), """"),
  IFERROR(FILTER(MSO!H276, LEN(MSO!H276)), """"),
  IFERROR(FILTER(FH!H276, LEN(FH!H276)), """"),
  IFERROR(FILTER(MGOLF!H276, LEN(MGOLF!H276)), """"),
  IFERROR(FI"&amp;"LTER(Football!H276, LEN(Football!H276)), """"),
  IFERROR(FILTER(WVB!H276, LEN(WVB!H276)), """"),
  IFERROR(FILTER(XC!H276, LEN(XC!H276)), """"),
  IFERROR(FILTER(SWIMMING!H276, LEN(SWIMMING!H276)), """"),
  IFERROR(FILTER(WTEN!H276, LEN(WTEN!H276)), """""&amp;"),
  IFERROR(FILTER(TF!H276, LEN(TF!H276)), """"),
  IFERROR(FILTER(WGOLF!H276, LEN(WGOLF!H276)), """"),
  IFERROR(FILTER(WBB!H276, LEN(WBB!H276)), """"),
  IFERROR(FILTER(MBB!H276, LEN(MBB!H276)), """"),
  IFERROR(FILTER(WLAX!H276, LEN(WLAX!H276)), """")"&amp;",
  IFERROR(FILTER(MLAX!H276, LEN(MLAX!H276)), """"),
  IFERROR(FILTER(SOFT!H276, LEN(SOFT!H276)), """"),
  IFERROR(FILTER(BASE!H276, LEN(BASE!H276)), """"),
  IFERROR(FILTER(ESPORTS!H276, LEN(ESPORTS!H276)), """")
)
"),"")</f>
        <v/>
      </c>
      <c r="I276" s="11" t="str">
        <f>IFERROR(__xludf.DUMMYFUNCTION("TEXTJOIN(
  CHAR(10) &amp; CHAR(10),
  TRUE,
  IFERROR(ARRAYFORMULA(TEXT(FILTER(WSO!F276, LEN(WSO!F276)), ""h:mm AM/PM"")), """"),
  IFERROR(ARRAYFORMULA(TEXT(FILTER(MSO!F276, LEN(MSO!F276)), ""h:mm AM/PM"")), """"),
  IFERROR(ARRAYFORMULA(TEXT(FILTER(FH!F276"&amp;", LEN(FH!F276)), ""h:mm AM/PM"")), """"),
  IFERROR(ARRAYFORMULA(TEXT(FILTER(MGOLF!F276, LEN(MGOLF!F276)), ""h:mm AM/PM"")), """"),
  IFERROR(ARRAYFORMULA(TEXT(FILTER(Football!F276, LEN(Football!F276)), ""h:mm AM/PM"")), """"),
  IFERROR(ARRAYFORMULA(TEXT"&amp;"(FILTER(WVB!F276, LEN(WVB!F276)), ""h:mm AM/PM"")), """"),
  IFERROR(ARRAYFORMULA(TEXT(FILTER(XC!F276, LEN(XC!F276)), ""h:mm AM/PM"")), """"),
  IFERROR(ARRAYFORMULA(TEXT(FILTER(SWIMMING!F276, LEN(SWIMMING!F276)), ""h:mm AM/PM"")), """"),
  IFERROR(ARRAYF"&amp;"ORMULA(TEXT(FILTER(WTEN!F276, LEN(WTEN!F276)), ""h:mm AM/PM"")), """"),
  IFERROR(ARRAYFORMULA(TEXT(FILTER(TF!F276, LEN(TF!F276)), ""h:mm AM/PM"")), """"),
  IFERROR(ARRAYFORMULA(TEXT(FILTER(WGOLF!F276, LEN(WGOLF!F276)), ""h:mm AM/PM"")), """"),
  IFERROR"&amp;"(ARRAYFORMULA(TEXT(FILTER(WBB!F276, LEN(WBB!F276)), ""h:mm AM/PM"")), """"),
  IFERROR(ARRAYFORMULA(TEXT(FILTER(MBB!F276, LEN(MBB!F276)), ""h:mm AM/PM"")), """"),
  IFERROR(ARRAYFORMULA(TEXT(FILTER(WLAX!F276, LEN(WLAX!F276)), ""h:mm AM/PM"")), """"),
  IF"&amp;"ERROR(ARRAYFORMULA(TEXT(FILTER(MLAX!F276, LEN(MLAX!F276)), ""h:mm AM/PM"")), """"),
  IFERROR(ARRAYFORMULA(TEXT(FILTER(SOFT!F276, LEN(SOFT!F276)), ""h:mm AM/PM"")), """"),
  IFERROR(ARRAYFORMULA(TEXT(FILTER(BASE!F276, LEN(BASE!F276)), ""h:mm AM/PM"")), """&amp;"""),
  IFERROR(ARRAYFORMULA(TEXT(FILTER(ESPORTS!F276, LEN(ESPORTS!F276)), ""h:mm AM/PM"")), """")
)
"),"")</f>
        <v/>
      </c>
      <c r="J276" s="12" t="str">
        <f>IFERROR(__xludf.DUMMYFUNCTION("IFERROR(
 TEXTJOIN(
   CHAR(10) &amp; CHAR(10),
   TRUE,
   FILTER(
     FLATTEN({
       WSO!P276;
       MSO!P276;
       FH!P276;
       MGOLF!P276;
       Football!P276;
       WVB!P276;
       XC!P276;
       SWIMMING!P276;
       WTEN!P276;
       TF!P2"&amp;"76;
       WGOLF!P276;
       WBB!P276;
       MBB!P276;
       WLAX!P276;
       MLAX!P276;
       SOFT!P276;
       BASE!P276;
       ESPORTS!P276
     }),
     (FLATTEN({
       WSO!P276;
       MSO!P276;
       FH!P276;
       MGOLF!P276;
       Footb"&amp;"all!P276;
       WVB!P276;
       XC!P276;
       SWIMMING!P276;
       WTEN!P276;
       TF!P276;
       WGOLF!P276;
       WBB!P276;
       MBB!P276;
       WLAX!P276;
       MLAX!P276;
       SOFT!P276;
       BASE!P276;
       ESPORTS!P276
     }) &lt;&gt; "&amp;""""") *
     (FLATTEN({
       WSO!P276;
       MSO!P276;
       FH!P276;
       MGOLF!P276;
       Football!P276;
       WVB!P276;
       XC!P276;
       SWIMMING!P276;
       WTEN!P276;
       TF!P276;
       WGOLF!P276;
       WBB!P276;
       MBB!P276"&amp;";
       WLAX!P276;
       MLAX!P276;
       SOFT!P276;
       BASE!P276;
       ESPORTS!P276
     }) &lt;&gt; ""Status"")
   )
 ),
 """"
)
"),"")</f>
        <v/>
      </c>
    </row>
    <row r="277" ht="22.5" customHeight="1">
      <c r="A277" s="6">
        <v>276.0</v>
      </c>
      <c r="B277" s="11"/>
      <c r="C277" s="7">
        <v>46510.0</v>
      </c>
      <c r="D277" s="8" t="str">
        <f t="shared" si="1"/>
        <v>Monday</v>
      </c>
      <c r="E277" s="9" t="str">
        <f>TEXTJOIN(
  CHAR(10) &amp; CHAR(10),
  TRUE,
  IFERROR(WSO!E277, ""),
  IFERROR(MSO!E277, ""),
  IFERROR(FH!E277, ""),
  IFERROR(MGOLF!E277, ""),
  IFERROR(Football!E277, ""),
  IFERROR(WVB!E277, ""),
  IFERROR(XC!E277, ""),
  IFERROR(SWIMMING!E277, ""),
  IFERROR(WTEN!E277, ""),
  IFERROR(TF!E277, ""),
  IFERROR(WGOLF!E277, ""),
  IFERROR(WBB!E277, ""),
  IFERROR(MBB!E277, ""),
  IFERROR(WLAX!E277, ""),
  IFERROR(MLAX!E277, ""),
  IFERROR(SOFT!E277, ""),
  IFERROR(BASE!E277, ""),
  IFERROR(ESPORTS!E277, "")
)
</f>
        <v/>
      </c>
      <c r="F277" s="10" t="str">
        <f>IFERROR(__xludf.DUMMYFUNCTION("TEXTJOIN(
  CHAR(10) &amp; CHAR(10),
  TRUE,
  IFERROR(TEXT(FILTER(WSO!F277, LEN(WSO!F277)), ""h:mm AM/PM""), """"),
  IFERROR(TEXT(FILTER(MSO!F277, LEN(MSO!F277)), ""h:mm AM/PM""), """"),
  IFERROR(TEXT(FILTER(FH!F277, LEN(FH!F277)), ""h:mm AM/PM""), """"),
"&amp;"  IFERROR(TEXT(FILTER(MGOLF!F277, LEN(MGOLF!F277)), ""h:mm AM/PM""), """"),
  IFERROR(TEXT(FILTER(Football!F277, LEN(Football!F277)), ""h:mm AM/PM""), """"),
  IFERROR(TEXT(FILTER(WVB!F277, LEN(WVB!F277)), ""h:mm AM/PM""), """"),
  IFERROR(TEXT(FILTER(XC!"&amp;"F277, LEN(XC!F277)), ""h:mm AM/PM""), """"),
  IFERROR(TEXT(FILTER(SWIMMING!F277, LEN(SWIMMING!F277)), ""h:mm AM/PM""), """"),
  IFERROR(TEXT(FILTER(WTEN!F277, LEN(WTEN!F277)), ""h:mm AM/PM""), """"),
  IFERROR(TEXT(FILTER(TF!F277, LEN(TF!F277)), ""h:mm A"&amp;"M/PM""), """"),
  IFERROR(TEXT(FILTER(WGOLF!F277, LEN(WGOLF!F277)), ""h:mm AM/PM""), """"),
  IFERROR(TEXT(FILTER(WBB!F277, LEN(WBB!F277)), ""h:mm AM/PM""), """"),
  IFERROR(TEXT(FILTER(MBB!F277, LEN(MBB!F277)), ""h:mm AM/PM""), """"),
  IFERROR(TEXT(FILT"&amp;"ER(WLAX!F277, LEN(WLAX!F277)), ""h:mm AM/PM""), """"),
  IFERROR(TEXT(FILTER(MLAX!F277, LEN(MLAX!F277)), ""h:mm AM/PM""), """"),
  IFERROR(TEXT(FILTER(SOFT!F277, LEN(SOFT!F277)), ""h:mm AM/PM""), """"),
  IFERROR(TEXT(FILTER(BASE!F277, LEN(BASE!F277)), """&amp;"h:mm AM/PM""), """"),
  IFERROR(TEXT(FILTER(ESPORTS!F277, LEN(ESPORTS!F277)), ""h:mm AM/PM""), """")
)
"),"")</f>
        <v/>
      </c>
      <c r="G277" s="11" t="str">
        <f>IFERROR(__xludf.DUMMYFUNCTION("TEXTJOIN(
  CHAR(10) &amp; CHAR(10),
  TRUE,
  IFERROR(FILTER(WSO!G277, LEN(WSO!G277)), """"),
  IFERROR(FILTER(MSO!G277, LEN(MSO!G277)), """"),
  IFERROR(FILTER(FH!G277, LEN(FH!G277)), """"),
  IFERROR(FILTER(MGOLF!G277, LEN(MGOLF!G277)), """"),
  IFERROR(FI"&amp;"LTER(Football!G277, LEN(Football!G277)), """"),
  IFERROR(FILTER(WVB!G277, LEN(WVB!G277)), """"),
  IFERROR(FILTER(XC!G277, LEN(XC!G277)), """"),
  IFERROR(FILTER(SWIMMING!G277, LEN(SWIMMING!G277)), """"),
  IFERROR(FILTER(WTEN!G277, LEN(WTEN!G277)), """""&amp;"),
  IFERROR(FILTER(TF!G277, LEN(TF!G277)), """"),
  IFERROR(FILTER(WGOLF!G277:G1000, LEN(WGOLF!G277)), """"),
  IFERROR(FILTER(WBB!G277, LEN(WBB!G277)), """"),
  IFERROR(FILTER(MBB!G277, LEN(MBB!G277)), """"),
  IFERROR(FILTER(WLAX!G277, LEN(WLAX!G277)),"&amp;" """"),
  IFERROR(FILTER(MLAX!G277, LEN(MLAX!G277)), """"),
  IFERROR(FILTER(SOFT!G277, LEN(SOFT!G277)), """"),
  IFERROR(FILTER(BASE!G277, LEN(BASE!G277)), """"),
  IFERROR(FILTER(ESPORTS!G277, LEN(ESPORTS!G277)), """")
)
"),"")</f>
        <v/>
      </c>
      <c r="H277" s="11" t="str">
        <f>IFERROR(__xludf.DUMMYFUNCTION("TEXTJOIN(
  CHAR(10) &amp; CHAR(10),
  TRUE,
  IFERROR(FILTER(WSO!H277, LEN(WSO!H277)), """"),
  IFERROR(FILTER(MSO!H277, LEN(MSO!H277)), """"),
  IFERROR(FILTER(FH!H277, LEN(FH!H277)), """"),
  IFERROR(FILTER(MGOLF!H277, LEN(MGOLF!H277)), """"),
  IFERROR(FI"&amp;"LTER(Football!H277, LEN(Football!H277)), """"),
  IFERROR(FILTER(WVB!H277, LEN(WVB!H277)), """"),
  IFERROR(FILTER(XC!H277, LEN(XC!H277)), """"),
  IFERROR(FILTER(SWIMMING!H277, LEN(SWIMMING!H277)), """"),
  IFERROR(FILTER(WTEN!H277, LEN(WTEN!H277)), """""&amp;"),
  IFERROR(FILTER(TF!H277, LEN(TF!H277)), """"),
  IFERROR(FILTER(WGOLF!H277, LEN(WGOLF!H277)), """"),
  IFERROR(FILTER(WBB!H277, LEN(WBB!H277)), """"),
  IFERROR(FILTER(MBB!H277, LEN(MBB!H277)), """"),
  IFERROR(FILTER(WLAX!H277, LEN(WLAX!H277)), """")"&amp;",
  IFERROR(FILTER(MLAX!H277, LEN(MLAX!H277)), """"),
  IFERROR(FILTER(SOFT!H277, LEN(SOFT!H277)), """"),
  IFERROR(FILTER(BASE!H277, LEN(BASE!H277)), """"),
  IFERROR(FILTER(ESPORTS!H277, LEN(ESPORTS!H277)), """")
)
"),"")</f>
        <v/>
      </c>
      <c r="I277" s="11" t="str">
        <f>IFERROR(__xludf.DUMMYFUNCTION("TEXTJOIN(
  CHAR(10) &amp; CHAR(10),
  TRUE,
  IFERROR(ARRAYFORMULA(TEXT(FILTER(WSO!F277, LEN(WSO!F277)), ""h:mm AM/PM"")), """"),
  IFERROR(ARRAYFORMULA(TEXT(FILTER(MSO!F277, LEN(MSO!F277)), ""h:mm AM/PM"")), """"),
  IFERROR(ARRAYFORMULA(TEXT(FILTER(FH!F277"&amp;", LEN(FH!F277)), ""h:mm AM/PM"")), """"),
  IFERROR(ARRAYFORMULA(TEXT(FILTER(MGOLF!F277, LEN(MGOLF!F277)), ""h:mm AM/PM"")), """"),
  IFERROR(ARRAYFORMULA(TEXT(FILTER(Football!F277, LEN(Football!F277)), ""h:mm AM/PM"")), """"),
  IFERROR(ARRAYFORMULA(TEXT"&amp;"(FILTER(WVB!F277, LEN(WVB!F277)), ""h:mm AM/PM"")), """"),
  IFERROR(ARRAYFORMULA(TEXT(FILTER(XC!F277, LEN(XC!F277)), ""h:mm AM/PM"")), """"),
  IFERROR(ARRAYFORMULA(TEXT(FILTER(SWIMMING!F277, LEN(SWIMMING!F277)), ""h:mm AM/PM"")), """"),
  IFERROR(ARRAYF"&amp;"ORMULA(TEXT(FILTER(WTEN!F277, LEN(WTEN!F277)), ""h:mm AM/PM"")), """"),
  IFERROR(ARRAYFORMULA(TEXT(FILTER(TF!F277, LEN(TF!F277)), ""h:mm AM/PM"")), """"),
  IFERROR(ARRAYFORMULA(TEXT(FILTER(WGOLF!F277, LEN(WGOLF!F277)), ""h:mm AM/PM"")), """"),
  IFERROR"&amp;"(ARRAYFORMULA(TEXT(FILTER(WBB!F277, LEN(WBB!F277)), ""h:mm AM/PM"")), """"),
  IFERROR(ARRAYFORMULA(TEXT(FILTER(MBB!F277, LEN(MBB!F277)), ""h:mm AM/PM"")), """"),
  IFERROR(ARRAYFORMULA(TEXT(FILTER(WLAX!F277, LEN(WLAX!F277)), ""h:mm AM/PM"")), """"),
  IF"&amp;"ERROR(ARRAYFORMULA(TEXT(FILTER(MLAX!F277, LEN(MLAX!F277)), ""h:mm AM/PM"")), """"),
  IFERROR(ARRAYFORMULA(TEXT(FILTER(SOFT!F277, LEN(SOFT!F277)), ""h:mm AM/PM"")), """"),
  IFERROR(ARRAYFORMULA(TEXT(FILTER(BASE!F277, LEN(BASE!F277)), ""h:mm AM/PM"")), """&amp;"""),
  IFERROR(ARRAYFORMULA(TEXT(FILTER(ESPORTS!F277, LEN(ESPORTS!F277)), ""h:mm AM/PM"")), """")
)
"),"")</f>
        <v/>
      </c>
      <c r="J277" s="12" t="str">
        <f>IFERROR(__xludf.DUMMYFUNCTION("IFERROR(
 TEXTJOIN(
   CHAR(10) &amp; CHAR(10),
   TRUE,
   FILTER(
     FLATTEN({
       WSO!P277;
       MSO!P277;
       FH!P277;
       MGOLF!P277;
       Football!P277;
       WVB!P277;
       XC!P277;
       SWIMMING!P277;
       WTEN!P277;
       TF!P2"&amp;"77;
       WGOLF!P277;
       WBB!P277;
       MBB!P277;
       WLAX!P277;
       MLAX!P277;
       SOFT!P277;
       BASE!P277;
       ESPORTS!P277
     }),
     (FLATTEN({
       WSO!P277;
       MSO!P277;
       FH!P277;
       MGOLF!P277;
       Footb"&amp;"all!P277;
       WVB!P277;
       XC!P277;
       SWIMMING!P277;
       WTEN!P277;
       TF!P277;
       WGOLF!P277;
       WBB!P277;
       MBB!P277;
       WLAX!P277;
       MLAX!P277;
       SOFT!P277;
       BASE!P277;
       ESPORTS!P277
     }) &lt;&gt; "&amp;""""") *
     (FLATTEN({
       WSO!P277;
       MSO!P277;
       FH!P277;
       MGOLF!P277;
       Football!P277;
       WVB!P277;
       XC!P277;
       SWIMMING!P277;
       WTEN!P277;
       TF!P277;
       WGOLF!P277;
       WBB!P277;
       MBB!P277"&amp;";
       WLAX!P277;
       MLAX!P277;
       SOFT!P277;
       BASE!P277;
       ESPORTS!P277
     }) &lt;&gt; ""Status"")
   )
 ),
 """"
)
"),"")</f>
        <v/>
      </c>
    </row>
    <row r="278" ht="22.5" customHeight="1">
      <c r="A278" s="6">
        <v>277.0</v>
      </c>
      <c r="B278" s="11"/>
      <c r="C278" s="7">
        <v>46511.0</v>
      </c>
      <c r="D278" s="8" t="str">
        <f t="shared" si="1"/>
        <v>Tuesday</v>
      </c>
      <c r="E278" s="9" t="str">
        <f>TEXTJOIN(
  CHAR(10) &amp; CHAR(10),
  TRUE,
  IFERROR(WSO!E278, ""),
  IFERROR(MSO!E278, ""),
  IFERROR(FH!E278, ""),
  IFERROR(MGOLF!E278, ""),
  IFERROR(Football!E278, ""),
  IFERROR(WVB!E278, ""),
  IFERROR(XC!E278, ""),
  IFERROR(SWIMMING!E278, ""),
  IFERROR(WTEN!E278, ""),
  IFERROR(TF!E278, ""),
  IFERROR(WGOLF!E278, ""),
  IFERROR(WBB!E278, ""),
  IFERROR(MBB!E278, ""),
  IFERROR(WLAX!E278, ""),
  IFERROR(MLAX!E278, ""),
  IFERROR(SOFT!E278, ""),
  IFERROR(BASE!E278, ""),
  IFERROR(ESPORTS!E278, "")
)
</f>
        <v/>
      </c>
      <c r="F278" s="10" t="str">
        <f>IFERROR(__xludf.DUMMYFUNCTION("TEXTJOIN(
  CHAR(10) &amp; CHAR(10),
  TRUE,
  IFERROR(TEXT(FILTER(WSO!F278, LEN(WSO!F278)), ""h:mm AM/PM""), """"),
  IFERROR(TEXT(FILTER(MSO!F278, LEN(MSO!F278)), ""h:mm AM/PM""), """"),
  IFERROR(TEXT(FILTER(FH!F278, LEN(FH!F278)), ""h:mm AM/PM""), """"),
"&amp;"  IFERROR(TEXT(FILTER(MGOLF!F278, LEN(MGOLF!F278)), ""h:mm AM/PM""), """"),
  IFERROR(TEXT(FILTER(Football!F278, LEN(Football!F278)), ""h:mm AM/PM""), """"),
  IFERROR(TEXT(FILTER(WVB!F278, LEN(WVB!F278)), ""h:mm AM/PM""), """"),
  IFERROR(TEXT(FILTER(XC!"&amp;"F278, LEN(XC!F278)), ""h:mm AM/PM""), """"),
  IFERROR(TEXT(FILTER(SWIMMING!F278, LEN(SWIMMING!F278)), ""h:mm AM/PM""), """"),
  IFERROR(TEXT(FILTER(WTEN!F278, LEN(WTEN!F278)), ""h:mm AM/PM""), """"),
  IFERROR(TEXT(FILTER(TF!F278, LEN(TF!F278)), ""h:mm A"&amp;"M/PM""), """"),
  IFERROR(TEXT(FILTER(WGOLF!F278, LEN(WGOLF!F278)), ""h:mm AM/PM""), """"),
  IFERROR(TEXT(FILTER(WBB!F278, LEN(WBB!F278)), ""h:mm AM/PM""), """"),
  IFERROR(TEXT(FILTER(MBB!F278, LEN(MBB!F278)), ""h:mm AM/PM""), """"),
  IFERROR(TEXT(FILT"&amp;"ER(WLAX!F278, LEN(WLAX!F278)), ""h:mm AM/PM""), """"),
  IFERROR(TEXT(FILTER(MLAX!F278, LEN(MLAX!F278)), ""h:mm AM/PM""), """"),
  IFERROR(TEXT(FILTER(SOFT!F278, LEN(SOFT!F278)), ""h:mm AM/PM""), """"),
  IFERROR(TEXT(FILTER(BASE!F278, LEN(BASE!F278)), """&amp;"h:mm AM/PM""), """"),
  IFERROR(TEXT(FILTER(ESPORTS!F278, LEN(ESPORTS!F278)), ""h:mm AM/PM""), """")
)
"),"")</f>
        <v/>
      </c>
      <c r="G278" s="11" t="str">
        <f>IFERROR(__xludf.DUMMYFUNCTION("TEXTJOIN(
  CHAR(10) &amp; CHAR(10),
  TRUE,
  IFERROR(FILTER(WSO!G278, LEN(WSO!G278)), """"),
  IFERROR(FILTER(MSO!G278, LEN(MSO!G278)), """"),
  IFERROR(FILTER(FH!G278, LEN(FH!G278)), """"),
  IFERROR(FILTER(MGOLF!G278, LEN(MGOLF!G278)), """"),
  IFERROR(FI"&amp;"LTER(Football!G278, LEN(Football!G278)), """"),
  IFERROR(FILTER(WVB!G278, LEN(WVB!G278)), """"),
  IFERROR(FILTER(XC!G278, LEN(XC!G278)), """"),
  IFERROR(FILTER(SWIMMING!G278, LEN(SWIMMING!G278)), """"),
  IFERROR(FILTER(WTEN!G278, LEN(WTEN!G278)), """""&amp;"),
  IFERROR(FILTER(TF!G278, LEN(TF!G278)), """"),
  IFERROR(FILTER(WGOLF!G278:G1000, LEN(WGOLF!G278)), """"),
  IFERROR(FILTER(WBB!G278, LEN(WBB!G278)), """"),
  IFERROR(FILTER(MBB!G278, LEN(MBB!G278)), """"),
  IFERROR(FILTER(WLAX!G278, LEN(WLAX!G278)),"&amp;" """"),
  IFERROR(FILTER(MLAX!G278, LEN(MLAX!G278)), """"),
  IFERROR(FILTER(SOFT!G278, LEN(SOFT!G278)), """"),
  IFERROR(FILTER(BASE!G278, LEN(BASE!G278)), """"),
  IFERROR(FILTER(ESPORTS!G278, LEN(ESPORTS!G278)), """")
)
"),"")</f>
        <v/>
      </c>
      <c r="H278" s="11" t="str">
        <f>IFERROR(__xludf.DUMMYFUNCTION("TEXTJOIN(
  CHAR(10) &amp; CHAR(10),
  TRUE,
  IFERROR(FILTER(WSO!H278, LEN(WSO!H278)), """"),
  IFERROR(FILTER(MSO!H278, LEN(MSO!H278)), """"),
  IFERROR(FILTER(FH!H278, LEN(FH!H278)), """"),
  IFERROR(FILTER(MGOLF!H278, LEN(MGOLF!H278)), """"),
  IFERROR(FI"&amp;"LTER(Football!H278, LEN(Football!H278)), """"),
  IFERROR(FILTER(WVB!H278, LEN(WVB!H278)), """"),
  IFERROR(FILTER(XC!H278, LEN(XC!H278)), """"),
  IFERROR(FILTER(SWIMMING!H278, LEN(SWIMMING!H278)), """"),
  IFERROR(FILTER(WTEN!H278, LEN(WTEN!H278)), """""&amp;"),
  IFERROR(FILTER(TF!H278, LEN(TF!H278)), """"),
  IFERROR(FILTER(WGOLF!H278, LEN(WGOLF!H278)), """"),
  IFERROR(FILTER(WBB!H278, LEN(WBB!H278)), """"),
  IFERROR(FILTER(MBB!H278, LEN(MBB!H278)), """"),
  IFERROR(FILTER(WLAX!H278, LEN(WLAX!H278)), """")"&amp;",
  IFERROR(FILTER(MLAX!H278, LEN(MLAX!H278)), """"),
  IFERROR(FILTER(SOFT!H278, LEN(SOFT!H278)), """"),
  IFERROR(FILTER(BASE!H278, LEN(BASE!H278)), """"),
  IFERROR(FILTER(ESPORTS!H278, LEN(ESPORTS!H278)), """")
)
"),"")</f>
        <v/>
      </c>
      <c r="I278" s="11" t="str">
        <f>IFERROR(__xludf.DUMMYFUNCTION("TEXTJOIN(
  CHAR(10) &amp; CHAR(10),
  TRUE,
  IFERROR(ARRAYFORMULA(TEXT(FILTER(WSO!F278, LEN(WSO!F278)), ""h:mm AM/PM"")), """"),
  IFERROR(ARRAYFORMULA(TEXT(FILTER(MSO!F278, LEN(MSO!F278)), ""h:mm AM/PM"")), """"),
  IFERROR(ARRAYFORMULA(TEXT(FILTER(FH!F278"&amp;", LEN(FH!F278)), ""h:mm AM/PM"")), """"),
  IFERROR(ARRAYFORMULA(TEXT(FILTER(MGOLF!F278, LEN(MGOLF!F278)), ""h:mm AM/PM"")), """"),
  IFERROR(ARRAYFORMULA(TEXT(FILTER(Football!F278, LEN(Football!F278)), ""h:mm AM/PM"")), """"),
  IFERROR(ARRAYFORMULA(TEXT"&amp;"(FILTER(WVB!F278, LEN(WVB!F278)), ""h:mm AM/PM"")), """"),
  IFERROR(ARRAYFORMULA(TEXT(FILTER(XC!F278, LEN(XC!F278)), ""h:mm AM/PM"")), """"),
  IFERROR(ARRAYFORMULA(TEXT(FILTER(SWIMMING!F278, LEN(SWIMMING!F278)), ""h:mm AM/PM"")), """"),
  IFERROR(ARRAYF"&amp;"ORMULA(TEXT(FILTER(WTEN!F278, LEN(WTEN!F278)), ""h:mm AM/PM"")), """"),
  IFERROR(ARRAYFORMULA(TEXT(FILTER(TF!F278, LEN(TF!F278)), ""h:mm AM/PM"")), """"),
  IFERROR(ARRAYFORMULA(TEXT(FILTER(WGOLF!F278, LEN(WGOLF!F278)), ""h:mm AM/PM"")), """"),
  IFERROR"&amp;"(ARRAYFORMULA(TEXT(FILTER(WBB!F278, LEN(WBB!F278)), ""h:mm AM/PM"")), """"),
  IFERROR(ARRAYFORMULA(TEXT(FILTER(MBB!F278, LEN(MBB!F278)), ""h:mm AM/PM"")), """"),
  IFERROR(ARRAYFORMULA(TEXT(FILTER(WLAX!F278, LEN(WLAX!F278)), ""h:mm AM/PM"")), """"),
  IF"&amp;"ERROR(ARRAYFORMULA(TEXT(FILTER(MLAX!F278, LEN(MLAX!F278)), ""h:mm AM/PM"")), """"),
  IFERROR(ARRAYFORMULA(TEXT(FILTER(SOFT!F278, LEN(SOFT!F278)), ""h:mm AM/PM"")), """"),
  IFERROR(ARRAYFORMULA(TEXT(FILTER(BASE!F278, LEN(BASE!F278)), ""h:mm AM/PM"")), """&amp;"""),
  IFERROR(ARRAYFORMULA(TEXT(FILTER(ESPORTS!F278, LEN(ESPORTS!F278)), ""h:mm AM/PM"")), """")
)
"),"")</f>
        <v/>
      </c>
      <c r="J278" s="12" t="str">
        <f>IFERROR(__xludf.DUMMYFUNCTION("IFERROR(
 TEXTJOIN(
   CHAR(10) &amp; CHAR(10),
   TRUE,
   FILTER(
     FLATTEN({
       WSO!P278;
       MSO!P278;
       FH!P278;
       MGOLF!P278;
       Football!P278;
       WVB!P278;
       XC!P278;
       SWIMMING!P278;
       WTEN!P278;
       TF!P2"&amp;"78;
       WGOLF!P278;
       WBB!P278;
       MBB!P278;
       WLAX!P278;
       MLAX!P278;
       SOFT!P278;
       BASE!P278;
       ESPORTS!P278
     }),
     (FLATTEN({
       WSO!P278;
       MSO!P278;
       FH!P278;
       MGOLF!P278;
       Footb"&amp;"all!P278;
       WVB!P278;
       XC!P278;
       SWIMMING!P278;
       WTEN!P278;
       TF!P278;
       WGOLF!P278;
       WBB!P278;
       MBB!P278;
       WLAX!P278;
       MLAX!P278;
       SOFT!P278;
       BASE!P278;
       ESPORTS!P278
     }) &lt;&gt; "&amp;""""") *
     (FLATTEN({
       WSO!P278;
       MSO!P278;
       FH!P278;
       MGOLF!P278;
       Football!P278;
       WVB!P278;
       XC!P278;
       SWIMMING!P278;
       WTEN!P278;
       TF!P278;
       WGOLF!P278;
       WBB!P278;
       MBB!P278"&amp;";
       WLAX!P278;
       MLAX!P278;
       SOFT!P278;
       BASE!P278;
       ESPORTS!P278
     }) &lt;&gt; ""Status"")
   )
 ),
 """"
)
"),"")</f>
        <v/>
      </c>
    </row>
    <row r="279" ht="22.5" customHeight="1">
      <c r="A279" s="6">
        <v>278.0</v>
      </c>
      <c r="B279" s="11"/>
      <c r="C279" s="7">
        <v>46512.0</v>
      </c>
      <c r="D279" s="8" t="str">
        <f t="shared" si="1"/>
        <v>Wednesday</v>
      </c>
      <c r="E279" s="9" t="str">
        <f>TEXTJOIN(
  CHAR(10) &amp; CHAR(10),
  TRUE,
  IFERROR(WSO!E279, ""),
  IFERROR(MSO!E279, ""),
  IFERROR(FH!E279, ""),
  IFERROR(MGOLF!E279, ""),
  IFERROR(Football!E279, ""),
  IFERROR(WVB!E279, ""),
  IFERROR(XC!E279, ""),
  IFERROR(SWIMMING!E279, ""),
  IFERROR(WTEN!E279, ""),
  IFERROR(TF!E279, ""),
  IFERROR(WGOLF!E279, ""),
  IFERROR(WBB!E279, ""),
  IFERROR(MBB!E279, ""),
  IFERROR(WLAX!E279, ""),
  IFERROR(MLAX!E279, ""),
  IFERROR(SOFT!E279, ""),
  IFERROR(BASE!E279, ""),
  IFERROR(ESPORTS!E279, "")
)
</f>
        <v/>
      </c>
      <c r="F279" s="10" t="str">
        <f>IFERROR(__xludf.DUMMYFUNCTION("TEXTJOIN(
  CHAR(10) &amp; CHAR(10),
  TRUE,
  IFERROR(TEXT(FILTER(WSO!F279, LEN(WSO!F279)), ""h:mm AM/PM""), """"),
  IFERROR(TEXT(FILTER(MSO!F279, LEN(MSO!F279)), ""h:mm AM/PM""), """"),
  IFERROR(TEXT(FILTER(FH!F279, LEN(FH!F279)), ""h:mm AM/PM""), """"),
"&amp;"  IFERROR(TEXT(FILTER(MGOLF!F279, LEN(MGOLF!F279)), ""h:mm AM/PM""), """"),
  IFERROR(TEXT(FILTER(Football!F279, LEN(Football!F279)), ""h:mm AM/PM""), """"),
  IFERROR(TEXT(FILTER(WVB!F279, LEN(WVB!F279)), ""h:mm AM/PM""), """"),
  IFERROR(TEXT(FILTER(XC!"&amp;"F279, LEN(XC!F279)), ""h:mm AM/PM""), """"),
  IFERROR(TEXT(FILTER(SWIMMING!F279, LEN(SWIMMING!F279)), ""h:mm AM/PM""), """"),
  IFERROR(TEXT(FILTER(WTEN!F279, LEN(WTEN!F279)), ""h:mm AM/PM""), """"),
  IFERROR(TEXT(FILTER(TF!F279, LEN(TF!F279)), ""h:mm A"&amp;"M/PM""), """"),
  IFERROR(TEXT(FILTER(WGOLF!F279, LEN(WGOLF!F279)), ""h:mm AM/PM""), """"),
  IFERROR(TEXT(FILTER(WBB!F279, LEN(WBB!F279)), ""h:mm AM/PM""), """"),
  IFERROR(TEXT(FILTER(MBB!F279, LEN(MBB!F279)), ""h:mm AM/PM""), """"),
  IFERROR(TEXT(FILT"&amp;"ER(WLAX!F279, LEN(WLAX!F279)), ""h:mm AM/PM""), """"),
  IFERROR(TEXT(FILTER(MLAX!F279, LEN(MLAX!F279)), ""h:mm AM/PM""), """"),
  IFERROR(TEXT(FILTER(SOFT!F279, LEN(SOFT!F279)), ""h:mm AM/PM""), """"),
  IFERROR(TEXT(FILTER(BASE!F279, LEN(BASE!F279)), """&amp;"h:mm AM/PM""), """"),
  IFERROR(TEXT(FILTER(ESPORTS!F279, LEN(ESPORTS!F279)), ""h:mm AM/PM""), """")
)
"),"")</f>
        <v/>
      </c>
      <c r="G279" s="11" t="str">
        <f>IFERROR(__xludf.DUMMYFUNCTION("TEXTJOIN(
  CHAR(10) &amp; CHAR(10),
  TRUE,
  IFERROR(FILTER(WSO!G279, LEN(WSO!G279)), """"),
  IFERROR(FILTER(MSO!G279, LEN(MSO!G279)), """"),
  IFERROR(FILTER(FH!G279, LEN(FH!G279)), """"),
  IFERROR(FILTER(MGOLF!G279, LEN(MGOLF!G279)), """"),
  IFERROR(FI"&amp;"LTER(Football!G279, LEN(Football!G279)), """"),
  IFERROR(FILTER(WVB!G279, LEN(WVB!G279)), """"),
  IFERROR(FILTER(XC!G279, LEN(XC!G279)), """"),
  IFERROR(FILTER(SWIMMING!G279, LEN(SWIMMING!G279)), """"),
  IFERROR(FILTER(WTEN!G279, LEN(WTEN!G279)), """""&amp;"),
  IFERROR(FILTER(TF!G279, LEN(TF!G279)), """"),
  IFERROR(FILTER(WGOLF!G279:G1000, LEN(WGOLF!G279)), """"),
  IFERROR(FILTER(WBB!G279, LEN(WBB!G279)), """"),
  IFERROR(FILTER(MBB!G279, LEN(MBB!G279)), """"),
  IFERROR(FILTER(WLAX!G279, LEN(WLAX!G279)),"&amp;" """"),
  IFERROR(FILTER(MLAX!G279, LEN(MLAX!G279)), """"),
  IFERROR(FILTER(SOFT!G279, LEN(SOFT!G279)), """"),
  IFERROR(FILTER(BASE!G279, LEN(BASE!G279)), """"),
  IFERROR(FILTER(ESPORTS!G279, LEN(ESPORTS!G279)), """")
)
"),"")</f>
        <v/>
      </c>
      <c r="H279" s="11" t="str">
        <f>IFERROR(__xludf.DUMMYFUNCTION("TEXTJOIN(
  CHAR(10) &amp; CHAR(10),
  TRUE,
  IFERROR(FILTER(WSO!H279, LEN(WSO!H279)), """"),
  IFERROR(FILTER(MSO!H279, LEN(MSO!H279)), """"),
  IFERROR(FILTER(FH!H279, LEN(FH!H279)), """"),
  IFERROR(FILTER(MGOLF!H279, LEN(MGOLF!H279)), """"),
  IFERROR(FI"&amp;"LTER(Football!H279, LEN(Football!H279)), """"),
  IFERROR(FILTER(WVB!H279, LEN(WVB!H279)), """"),
  IFERROR(FILTER(XC!H279, LEN(XC!H279)), """"),
  IFERROR(FILTER(SWIMMING!H279, LEN(SWIMMING!H279)), """"),
  IFERROR(FILTER(WTEN!H279, LEN(WTEN!H279)), """""&amp;"),
  IFERROR(FILTER(TF!H279, LEN(TF!H279)), """"),
  IFERROR(FILTER(WGOLF!H279, LEN(WGOLF!H279)), """"),
  IFERROR(FILTER(WBB!H279, LEN(WBB!H279)), """"),
  IFERROR(FILTER(MBB!H279, LEN(MBB!H279)), """"),
  IFERROR(FILTER(WLAX!H279, LEN(WLAX!H279)), """")"&amp;",
  IFERROR(FILTER(MLAX!H279, LEN(MLAX!H279)), """"),
  IFERROR(FILTER(SOFT!H279, LEN(SOFT!H279)), """"),
  IFERROR(FILTER(BASE!H279, LEN(BASE!H279)), """"),
  IFERROR(FILTER(ESPORTS!H279, LEN(ESPORTS!H279)), """")
)
"),"")</f>
        <v/>
      </c>
      <c r="I279" s="11" t="str">
        <f>IFERROR(__xludf.DUMMYFUNCTION("TEXTJOIN(
  CHAR(10) &amp; CHAR(10),
  TRUE,
  IFERROR(ARRAYFORMULA(TEXT(FILTER(WSO!F279, LEN(WSO!F279)), ""h:mm AM/PM"")), """"),
  IFERROR(ARRAYFORMULA(TEXT(FILTER(MSO!F279, LEN(MSO!F279)), ""h:mm AM/PM"")), """"),
  IFERROR(ARRAYFORMULA(TEXT(FILTER(FH!F279"&amp;", LEN(FH!F279)), ""h:mm AM/PM"")), """"),
  IFERROR(ARRAYFORMULA(TEXT(FILTER(MGOLF!F279, LEN(MGOLF!F279)), ""h:mm AM/PM"")), """"),
  IFERROR(ARRAYFORMULA(TEXT(FILTER(Football!F279, LEN(Football!F279)), ""h:mm AM/PM"")), """"),
  IFERROR(ARRAYFORMULA(TEXT"&amp;"(FILTER(WVB!F279, LEN(WVB!F279)), ""h:mm AM/PM"")), """"),
  IFERROR(ARRAYFORMULA(TEXT(FILTER(XC!F279, LEN(XC!F279)), ""h:mm AM/PM"")), """"),
  IFERROR(ARRAYFORMULA(TEXT(FILTER(SWIMMING!F279, LEN(SWIMMING!F279)), ""h:mm AM/PM"")), """"),
  IFERROR(ARRAYF"&amp;"ORMULA(TEXT(FILTER(WTEN!F279, LEN(WTEN!F279)), ""h:mm AM/PM"")), """"),
  IFERROR(ARRAYFORMULA(TEXT(FILTER(TF!F279, LEN(TF!F279)), ""h:mm AM/PM"")), """"),
  IFERROR(ARRAYFORMULA(TEXT(FILTER(WGOLF!F279, LEN(WGOLF!F279)), ""h:mm AM/PM"")), """"),
  IFERROR"&amp;"(ARRAYFORMULA(TEXT(FILTER(WBB!F279, LEN(WBB!F279)), ""h:mm AM/PM"")), """"),
  IFERROR(ARRAYFORMULA(TEXT(FILTER(MBB!F279, LEN(MBB!F279)), ""h:mm AM/PM"")), """"),
  IFERROR(ARRAYFORMULA(TEXT(FILTER(WLAX!F279, LEN(WLAX!F279)), ""h:mm AM/PM"")), """"),
  IF"&amp;"ERROR(ARRAYFORMULA(TEXT(FILTER(MLAX!F279, LEN(MLAX!F279)), ""h:mm AM/PM"")), """"),
  IFERROR(ARRAYFORMULA(TEXT(FILTER(SOFT!F279, LEN(SOFT!F279)), ""h:mm AM/PM"")), """"),
  IFERROR(ARRAYFORMULA(TEXT(FILTER(BASE!F279, LEN(BASE!F279)), ""h:mm AM/PM"")), """&amp;"""),
  IFERROR(ARRAYFORMULA(TEXT(FILTER(ESPORTS!F279, LEN(ESPORTS!F279)), ""h:mm AM/PM"")), """")
)
"),"")</f>
        <v/>
      </c>
      <c r="J279" s="12" t="str">
        <f>IFERROR(__xludf.DUMMYFUNCTION("IFERROR(
 TEXTJOIN(
   CHAR(10) &amp; CHAR(10),
   TRUE,
   FILTER(
     FLATTEN({
       WSO!P279;
       MSO!P279;
       FH!P279;
       MGOLF!P279;
       Football!P279;
       WVB!P279;
       XC!P279;
       SWIMMING!P279;
       WTEN!P279;
       TF!P2"&amp;"79;
       WGOLF!P279;
       WBB!P279;
       MBB!P279;
       WLAX!P279;
       MLAX!P279;
       SOFT!P279;
       BASE!P279;
       ESPORTS!P279
     }),
     (FLATTEN({
       WSO!P279;
       MSO!P279;
       FH!P279;
       MGOLF!P279;
       Footb"&amp;"all!P279;
       WVB!P279;
       XC!P279;
       SWIMMING!P279;
       WTEN!P279;
       TF!P279;
       WGOLF!P279;
       WBB!P279;
       MBB!P279;
       WLAX!P279;
       MLAX!P279;
       SOFT!P279;
       BASE!P279;
       ESPORTS!P279
     }) &lt;&gt; "&amp;""""") *
     (FLATTEN({
       WSO!P279;
       MSO!P279;
       FH!P279;
       MGOLF!P279;
       Football!P279;
       WVB!P279;
       XC!P279;
       SWIMMING!P279;
       WTEN!P279;
       TF!P279;
       WGOLF!P279;
       WBB!P279;
       MBB!P279"&amp;";
       WLAX!P279;
       MLAX!P279;
       SOFT!P279;
       BASE!P279;
       ESPORTS!P279
     }) &lt;&gt; ""Status"")
   )
 ),
 """"
)
"),"")</f>
        <v/>
      </c>
    </row>
    <row r="280" ht="22.5" customHeight="1">
      <c r="A280" s="6">
        <v>279.0</v>
      </c>
      <c r="B280" s="11"/>
      <c r="C280" s="7">
        <v>46513.0</v>
      </c>
      <c r="D280" s="8" t="str">
        <f t="shared" si="1"/>
        <v>Thursday</v>
      </c>
      <c r="E280" s="9" t="str">
        <f>TEXTJOIN(
  CHAR(10) &amp; CHAR(10),
  TRUE,
  IFERROR(WSO!E280, ""),
  IFERROR(MSO!E280, ""),
  IFERROR(FH!E280, ""),
  IFERROR(MGOLF!E280, ""),
  IFERROR(Football!E280, ""),
  IFERROR(WVB!E280, ""),
  IFERROR(XC!E280, ""),
  IFERROR(SWIMMING!E280, ""),
  IFERROR(WTEN!E280, ""),
  IFERROR(TF!E280, ""),
  IFERROR(WGOLF!E280, ""),
  IFERROR(WBB!E280, ""),
  IFERROR(MBB!E280, ""),
  IFERROR(WLAX!E280, ""),
  IFERROR(MLAX!E280, ""),
  IFERROR(SOFT!E280, ""),
  IFERROR(BASE!E280, ""),
  IFERROR(ESPORTS!E280, "")
)
</f>
        <v/>
      </c>
      <c r="F280" s="10" t="str">
        <f>IFERROR(__xludf.DUMMYFUNCTION("TEXTJOIN(
  CHAR(10) &amp; CHAR(10),
  TRUE,
  IFERROR(TEXT(FILTER(WSO!F280, LEN(WSO!F280)), ""h:mm AM/PM""), """"),
  IFERROR(TEXT(FILTER(MSO!F280, LEN(MSO!F280)), ""h:mm AM/PM""), """"),
  IFERROR(TEXT(FILTER(FH!F280, LEN(FH!F280)), ""h:mm AM/PM""), """"),
"&amp;"  IFERROR(TEXT(FILTER(MGOLF!F280, LEN(MGOLF!F280)), ""h:mm AM/PM""), """"),
  IFERROR(TEXT(FILTER(Football!F280, LEN(Football!F280)), ""h:mm AM/PM""), """"),
  IFERROR(TEXT(FILTER(WVB!F280, LEN(WVB!F280)), ""h:mm AM/PM""), """"),
  IFERROR(TEXT(FILTER(XC!"&amp;"F280, LEN(XC!F280)), ""h:mm AM/PM""), """"),
  IFERROR(TEXT(FILTER(SWIMMING!F280, LEN(SWIMMING!F280)), ""h:mm AM/PM""), """"),
  IFERROR(TEXT(FILTER(WTEN!F280, LEN(WTEN!F280)), ""h:mm AM/PM""), """"),
  IFERROR(TEXT(FILTER(TF!F280, LEN(TF!F280)), ""h:mm A"&amp;"M/PM""), """"),
  IFERROR(TEXT(FILTER(WGOLF!F280, LEN(WGOLF!F280)), ""h:mm AM/PM""), """"),
  IFERROR(TEXT(FILTER(WBB!F280, LEN(WBB!F280)), ""h:mm AM/PM""), """"),
  IFERROR(TEXT(FILTER(MBB!F280, LEN(MBB!F280)), ""h:mm AM/PM""), """"),
  IFERROR(TEXT(FILT"&amp;"ER(WLAX!F280, LEN(WLAX!F280)), ""h:mm AM/PM""), """"),
  IFERROR(TEXT(FILTER(MLAX!F280, LEN(MLAX!F280)), ""h:mm AM/PM""), """"),
  IFERROR(TEXT(FILTER(SOFT!F280, LEN(SOFT!F280)), ""h:mm AM/PM""), """"),
  IFERROR(TEXT(FILTER(BASE!F280, LEN(BASE!F280)), """&amp;"h:mm AM/PM""), """"),
  IFERROR(TEXT(FILTER(ESPORTS!F280, LEN(ESPORTS!F280)), ""h:mm AM/PM""), """")
)
"),"")</f>
        <v/>
      </c>
      <c r="G280" s="11" t="str">
        <f>IFERROR(__xludf.DUMMYFUNCTION("TEXTJOIN(
  CHAR(10) &amp; CHAR(10),
  TRUE,
  IFERROR(FILTER(WSO!G280, LEN(WSO!G280)), """"),
  IFERROR(FILTER(MSO!G280, LEN(MSO!G280)), """"),
  IFERROR(FILTER(FH!G280, LEN(FH!G280)), """"),
  IFERROR(FILTER(MGOLF!G280, LEN(MGOLF!G280)), """"),
  IFERROR(FI"&amp;"LTER(Football!G280, LEN(Football!G280)), """"),
  IFERROR(FILTER(WVB!G280, LEN(WVB!G280)), """"),
  IFERROR(FILTER(XC!G280, LEN(XC!G280)), """"),
  IFERROR(FILTER(SWIMMING!G280, LEN(SWIMMING!G280)), """"),
  IFERROR(FILTER(WTEN!G280, LEN(WTEN!G280)), """""&amp;"),
  IFERROR(FILTER(TF!G280, LEN(TF!G280)), """"),
  IFERROR(FILTER(WGOLF!G280:G1000, LEN(WGOLF!G280)), """"),
  IFERROR(FILTER(WBB!G280, LEN(WBB!G280)), """"),
  IFERROR(FILTER(MBB!G280, LEN(MBB!G280)), """"),
  IFERROR(FILTER(WLAX!G280, LEN(WLAX!G280)),"&amp;" """"),
  IFERROR(FILTER(MLAX!G280, LEN(MLAX!G280)), """"),
  IFERROR(FILTER(SOFT!G280, LEN(SOFT!G280)), """"),
  IFERROR(FILTER(BASE!G280, LEN(BASE!G280)), """"),
  IFERROR(FILTER(ESPORTS!G280, LEN(ESPORTS!G280)), """")
)
"),"")</f>
        <v/>
      </c>
      <c r="H280" s="11" t="str">
        <f>IFERROR(__xludf.DUMMYFUNCTION("TEXTJOIN(
  CHAR(10) &amp; CHAR(10),
  TRUE,
  IFERROR(FILTER(WSO!H280, LEN(WSO!H280)), """"),
  IFERROR(FILTER(MSO!H280, LEN(MSO!H280)), """"),
  IFERROR(FILTER(FH!H280, LEN(FH!H280)), """"),
  IFERROR(FILTER(MGOLF!H280, LEN(MGOLF!H280)), """"),
  IFERROR(FI"&amp;"LTER(Football!H280, LEN(Football!H280)), """"),
  IFERROR(FILTER(WVB!H280, LEN(WVB!H280)), """"),
  IFERROR(FILTER(XC!H280, LEN(XC!H280)), """"),
  IFERROR(FILTER(SWIMMING!H280, LEN(SWIMMING!H280)), """"),
  IFERROR(FILTER(WTEN!H280, LEN(WTEN!H280)), """""&amp;"),
  IFERROR(FILTER(TF!H280, LEN(TF!H280)), """"),
  IFERROR(FILTER(WGOLF!H280, LEN(WGOLF!H280)), """"),
  IFERROR(FILTER(WBB!H280, LEN(WBB!H280)), """"),
  IFERROR(FILTER(MBB!H280, LEN(MBB!H280)), """"),
  IFERROR(FILTER(WLAX!H280, LEN(WLAX!H280)), """")"&amp;",
  IFERROR(FILTER(MLAX!H280, LEN(MLAX!H280)), """"),
  IFERROR(FILTER(SOFT!H280, LEN(SOFT!H280)), """"),
  IFERROR(FILTER(BASE!H280, LEN(BASE!H280)), """"),
  IFERROR(FILTER(ESPORTS!H280, LEN(ESPORTS!H280)), """")
)
"),"")</f>
        <v/>
      </c>
      <c r="I280" s="11" t="str">
        <f>IFERROR(__xludf.DUMMYFUNCTION("TEXTJOIN(
  CHAR(10) &amp; CHAR(10),
  TRUE,
  IFERROR(ARRAYFORMULA(TEXT(FILTER(WSO!F280, LEN(WSO!F280)), ""h:mm AM/PM"")), """"),
  IFERROR(ARRAYFORMULA(TEXT(FILTER(MSO!F280, LEN(MSO!F280)), ""h:mm AM/PM"")), """"),
  IFERROR(ARRAYFORMULA(TEXT(FILTER(FH!F280"&amp;", LEN(FH!F280)), ""h:mm AM/PM"")), """"),
  IFERROR(ARRAYFORMULA(TEXT(FILTER(MGOLF!F280, LEN(MGOLF!F280)), ""h:mm AM/PM"")), """"),
  IFERROR(ARRAYFORMULA(TEXT(FILTER(Football!F280, LEN(Football!F280)), ""h:mm AM/PM"")), """"),
  IFERROR(ARRAYFORMULA(TEXT"&amp;"(FILTER(WVB!F280, LEN(WVB!F280)), ""h:mm AM/PM"")), """"),
  IFERROR(ARRAYFORMULA(TEXT(FILTER(XC!F280, LEN(XC!F280)), ""h:mm AM/PM"")), """"),
  IFERROR(ARRAYFORMULA(TEXT(FILTER(SWIMMING!F280, LEN(SWIMMING!F280)), ""h:mm AM/PM"")), """"),
  IFERROR(ARRAYF"&amp;"ORMULA(TEXT(FILTER(WTEN!F280, LEN(WTEN!F280)), ""h:mm AM/PM"")), """"),
  IFERROR(ARRAYFORMULA(TEXT(FILTER(TF!F280, LEN(TF!F280)), ""h:mm AM/PM"")), """"),
  IFERROR(ARRAYFORMULA(TEXT(FILTER(WGOLF!F280, LEN(WGOLF!F280)), ""h:mm AM/PM"")), """"),
  IFERROR"&amp;"(ARRAYFORMULA(TEXT(FILTER(WBB!F280, LEN(WBB!F280)), ""h:mm AM/PM"")), """"),
  IFERROR(ARRAYFORMULA(TEXT(FILTER(MBB!F280, LEN(MBB!F280)), ""h:mm AM/PM"")), """"),
  IFERROR(ARRAYFORMULA(TEXT(FILTER(WLAX!F280, LEN(WLAX!F280)), ""h:mm AM/PM"")), """"),
  IF"&amp;"ERROR(ARRAYFORMULA(TEXT(FILTER(MLAX!F280, LEN(MLAX!F280)), ""h:mm AM/PM"")), """"),
  IFERROR(ARRAYFORMULA(TEXT(FILTER(SOFT!F280, LEN(SOFT!F280)), ""h:mm AM/PM"")), """"),
  IFERROR(ARRAYFORMULA(TEXT(FILTER(BASE!F280, LEN(BASE!F280)), ""h:mm AM/PM"")), """&amp;"""),
  IFERROR(ARRAYFORMULA(TEXT(FILTER(ESPORTS!F280, LEN(ESPORTS!F280)), ""h:mm AM/PM"")), """")
)
"),"")</f>
        <v/>
      </c>
      <c r="J280" s="12" t="str">
        <f>IFERROR(__xludf.DUMMYFUNCTION("IFERROR(
 TEXTJOIN(
   CHAR(10) &amp; CHAR(10),
   TRUE,
   FILTER(
     FLATTEN({
       WSO!P280;
       MSO!P280;
       FH!P280;
       MGOLF!P280;
       Football!P280;
       WVB!P280;
       XC!P280;
       SWIMMING!P280;
       WTEN!P280;
       TF!P2"&amp;"80;
       WGOLF!P280;
       WBB!P280;
       MBB!P280;
       WLAX!P280;
       MLAX!P280;
       SOFT!P280;
       BASE!P280;
       ESPORTS!P280
     }),
     (FLATTEN({
       WSO!P280;
       MSO!P280;
       FH!P280;
       MGOLF!P280;
       Footb"&amp;"all!P280;
       WVB!P280;
       XC!P280;
       SWIMMING!P280;
       WTEN!P280;
       TF!P280;
       WGOLF!P280;
       WBB!P280;
       MBB!P280;
       WLAX!P280;
       MLAX!P280;
       SOFT!P280;
       BASE!P280;
       ESPORTS!P280
     }) &lt;&gt; "&amp;""""") *
     (FLATTEN({
       WSO!P280;
       MSO!P280;
       FH!P280;
       MGOLF!P280;
       Football!P280;
       WVB!P280;
       XC!P280;
       SWIMMING!P280;
       WTEN!P280;
       TF!P280;
       WGOLF!P280;
       WBB!P280;
       MBB!P280"&amp;";
       WLAX!P280;
       MLAX!P280;
       SOFT!P280;
       BASE!P280;
       ESPORTS!P280
     }) &lt;&gt; ""Status"")
   )
 ),
 """"
)
"),"")</f>
        <v/>
      </c>
    </row>
    <row r="281" ht="22.5" customHeight="1">
      <c r="A281" s="6">
        <v>280.0</v>
      </c>
      <c r="B281" s="11"/>
      <c r="C281" s="7">
        <v>46514.0</v>
      </c>
      <c r="D281" s="8" t="str">
        <f t="shared" si="1"/>
        <v>Friday</v>
      </c>
      <c r="E281" s="9" t="str">
        <f>TEXTJOIN(
  CHAR(10) &amp; CHAR(10),
  TRUE,
  IFERROR(WSO!E281, ""),
  IFERROR(MSO!E281, ""),
  IFERROR(FH!E281, ""),
  IFERROR(MGOLF!E281, ""),
  IFERROR(Football!E281, ""),
  IFERROR(WVB!E281, ""),
  IFERROR(XC!E281, ""),
  IFERROR(SWIMMING!E281, ""),
  IFERROR(WTEN!E281, ""),
  IFERROR(TF!E281, ""),
  IFERROR(WGOLF!E281, ""),
  IFERROR(WBB!E281, ""),
  IFERROR(MBB!E281, ""),
  IFERROR(WLAX!E281, ""),
  IFERROR(MLAX!E281, ""),
  IFERROR(SOFT!E281, ""),
  IFERROR(BASE!E281, ""),
  IFERROR(ESPORTS!E281, "")
)
</f>
        <v/>
      </c>
      <c r="F281" s="10" t="str">
        <f>IFERROR(__xludf.DUMMYFUNCTION("TEXTJOIN(
  CHAR(10) &amp; CHAR(10),
  TRUE,
  IFERROR(TEXT(FILTER(WSO!F281, LEN(WSO!F281)), ""h:mm AM/PM""), """"),
  IFERROR(TEXT(FILTER(MSO!F281, LEN(MSO!F281)), ""h:mm AM/PM""), """"),
  IFERROR(TEXT(FILTER(FH!F281, LEN(FH!F281)), ""h:mm AM/PM""), """"),
"&amp;"  IFERROR(TEXT(FILTER(MGOLF!F281, LEN(MGOLF!F281)), ""h:mm AM/PM""), """"),
  IFERROR(TEXT(FILTER(Football!F281, LEN(Football!F281)), ""h:mm AM/PM""), """"),
  IFERROR(TEXT(FILTER(WVB!F281, LEN(WVB!F281)), ""h:mm AM/PM""), """"),
  IFERROR(TEXT(FILTER(XC!"&amp;"F281, LEN(XC!F281)), ""h:mm AM/PM""), """"),
  IFERROR(TEXT(FILTER(SWIMMING!F281, LEN(SWIMMING!F281)), ""h:mm AM/PM""), """"),
  IFERROR(TEXT(FILTER(WTEN!F281, LEN(WTEN!F281)), ""h:mm AM/PM""), """"),
  IFERROR(TEXT(FILTER(TF!F281, LEN(TF!F281)), ""h:mm A"&amp;"M/PM""), """"),
  IFERROR(TEXT(FILTER(WGOLF!F281, LEN(WGOLF!F281)), ""h:mm AM/PM""), """"),
  IFERROR(TEXT(FILTER(WBB!F281, LEN(WBB!F281)), ""h:mm AM/PM""), """"),
  IFERROR(TEXT(FILTER(MBB!F281, LEN(MBB!F281)), ""h:mm AM/PM""), """"),
  IFERROR(TEXT(FILT"&amp;"ER(WLAX!F281, LEN(WLAX!F281)), ""h:mm AM/PM""), """"),
  IFERROR(TEXT(FILTER(MLAX!F281, LEN(MLAX!F281)), ""h:mm AM/PM""), """"),
  IFERROR(TEXT(FILTER(SOFT!F281, LEN(SOFT!F281)), ""h:mm AM/PM""), """"),
  IFERROR(TEXT(FILTER(BASE!F281, LEN(BASE!F281)), """&amp;"h:mm AM/PM""), """"),
  IFERROR(TEXT(FILTER(ESPORTS!F281, LEN(ESPORTS!F281)), ""h:mm AM/PM""), """")
)
"),"")</f>
        <v/>
      </c>
      <c r="G281" s="11" t="str">
        <f>IFERROR(__xludf.DUMMYFUNCTION("TEXTJOIN(
  CHAR(10) &amp; CHAR(10),
  TRUE,
  IFERROR(FILTER(WSO!G281, LEN(WSO!G281)), """"),
  IFERROR(FILTER(MSO!G281, LEN(MSO!G281)), """"),
  IFERROR(FILTER(FH!G281, LEN(FH!G281)), """"),
  IFERROR(FILTER(MGOLF!G281, LEN(MGOLF!G281)), """"),
  IFERROR(FI"&amp;"LTER(Football!G281, LEN(Football!G281)), """"),
  IFERROR(FILTER(WVB!G281, LEN(WVB!G281)), """"),
  IFERROR(FILTER(XC!G281, LEN(XC!G281)), """"),
  IFERROR(FILTER(SWIMMING!G281, LEN(SWIMMING!G281)), """"),
  IFERROR(FILTER(WTEN!G281, LEN(WTEN!G281)), """""&amp;"),
  IFERROR(FILTER(TF!G281, LEN(TF!G281)), """"),
  IFERROR(FILTER(WGOLF!G281:G1000, LEN(WGOLF!G281)), """"),
  IFERROR(FILTER(WBB!G281, LEN(WBB!G281)), """"),
  IFERROR(FILTER(MBB!G281, LEN(MBB!G281)), """"),
  IFERROR(FILTER(WLAX!G281, LEN(WLAX!G281)),"&amp;" """"),
  IFERROR(FILTER(MLAX!G281, LEN(MLAX!G281)), """"),
  IFERROR(FILTER(SOFT!G281, LEN(SOFT!G281)), """"),
  IFERROR(FILTER(BASE!G281, LEN(BASE!G281)), """"),
  IFERROR(FILTER(ESPORTS!G281, LEN(ESPORTS!G281)), """")
)
"),"")</f>
        <v/>
      </c>
      <c r="H281" s="11" t="str">
        <f>IFERROR(__xludf.DUMMYFUNCTION("TEXTJOIN(
  CHAR(10) &amp; CHAR(10),
  TRUE,
  IFERROR(FILTER(WSO!H281, LEN(WSO!H281)), """"),
  IFERROR(FILTER(MSO!H281, LEN(MSO!H281)), """"),
  IFERROR(FILTER(FH!H281, LEN(FH!H281)), """"),
  IFERROR(FILTER(MGOLF!H281, LEN(MGOLF!H281)), """"),
  IFERROR(FI"&amp;"LTER(Football!H281, LEN(Football!H281)), """"),
  IFERROR(FILTER(WVB!H281, LEN(WVB!H281)), """"),
  IFERROR(FILTER(XC!H281, LEN(XC!H281)), """"),
  IFERROR(FILTER(SWIMMING!H281, LEN(SWIMMING!H281)), """"),
  IFERROR(FILTER(WTEN!H281, LEN(WTEN!H281)), """""&amp;"),
  IFERROR(FILTER(TF!H281, LEN(TF!H281)), """"),
  IFERROR(FILTER(WGOLF!H281, LEN(WGOLF!H281)), """"),
  IFERROR(FILTER(WBB!H281, LEN(WBB!H281)), """"),
  IFERROR(FILTER(MBB!H281, LEN(MBB!H281)), """"),
  IFERROR(FILTER(WLAX!H281, LEN(WLAX!H281)), """")"&amp;",
  IFERROR(FILTER(MLAX!H281, LEN(MLAX!H281)), """"),
  IFERROR(FILTER(SOFT!H281, LEN(SOFT!H281)), """"),
  IFERROR(FILTER(BASE!H281, LEN(BASE!H281)), """"),
  IFERROR(FILTER(ESPORTS!H281, LEN(ESPORTS!H281)), """")
)
"),"")</f>
        <v/>
      </c>
      <c r="I281" s="11" t="str">
        <f>IFERROR(__xludf.DUMMYFUNCTION("TEXTJOIN(
  CHAR(10) &amp; CHAR(10),
  TRUE,
  IFERROR(ARRAYFORMULA(TEXT(FILTER(WSO!F281, LEN(WSO!F281)), ""h:mm AM/PM"")), """"),
  IFERROR(ARRAYFORMULA(TEXT(FILTER(MSO!F281, LEN(MSO!F281)), ""h:mm AM/PM"")), """"),
  IFERROR(ARRAYFORMULA(TEXT(FILTER(FH!F281"&amp;", LEN(FH!F281)), ""h:mm AM/PM"")), """"),
  IFERROR(ARRAYFORMULA(TEXT(FILTER(MGOLF!F281, LEN(MGOLF!F281)), ""h:mm AM/PM"")), """"),
  IFERROR(ARRAYFORMULA(TEXT(FILTER(Football!F281, LEN(Football!F281)), ""h:mm AM/PM"")), """"),
  IFERROR(ARRAYFORMULA(TEXT"&amp;"(FILTER(WVB!F281, LEN(WVB!F281)), ""h:mm AM/PM"")), """"),
  IFERROR(ARRAYFORMULA(TEXT(FILTER(XC!F281, LEN(XC!F281)), ""h:mm AM/PM"")), """"),
  IFERROR(ARRAYFORMULA(TEXT(FILTER(SWIMMING!F281, LEN(SWIMMING!F281)), ""h:mm AM/PM"")), """"),
  IFERROR(ARRAYF"&amp;"ORMULA(TEXT(FILTER(WTEN!F281, LEN(WTEN!F281)), ""h:mm AM/PM"")), """"),
  IFERROR(ARRAYFORMULA(TEXT(FILTER(TF!F281, LEN(TF!F281)), ""h:mm AM/PM"")), """"),
  IFERROR(ARRAYFORMULA(TEXT(FILTER(WGOLF!F281, LEN(WGOLF!F281)), ""h:mm AM/PM"")), """"),
  IFERROR"&amp;"(ARRAYFORMULA(TEXT(FILTER(WBB!F281, LEN(WBB!F281)), ""h:mm AM/PM"")), """"),
  IFERROR(ARRAYFORMULA(TEXT(FILTER(MBB!F281, LEN(MBB!F281)), ""h:mm AM/PM"")), """"),
  IFERROR(ARRAYFORMULA(TEXT(FILTER(WLAX!F281, LEN(WLAX!F281)), ""h:mm AM/PM"")), """"),
  IF"&amp;"ERROR(ARRAYFORMULA(TEXT(FILTER(MLAX!F281, LEN(MLAX!F281)), ""h:mm AM/PM"")), """"),
  IFERROR(ARRAYFORMULA(TEXT(FILTER(SOFT!F281, LEN(SOFT!F281)), ""h:mm AM/PM"")), """"),
  IFERROR(ARRAYFORMULA(TEXT(FILTER(BASE!F281, LEN(BASE!F281)), ""h:mm AM/PM"")), """&amp;"""),
  IFERROR(ARRAYFORMULA(TEXT(FILTER(ESPORTS!F281, LEN(ESPORTS!F281)), ""h:mm AM/PM"")), """")
)
"),"")</f>
        <v/>
      </c>
      <c r="J281" s="12" t="str">
        <f>IFERROR(__xludf.DUMMYFUNCTION("IFERROR(
 TEXTJOIN(
   CHAR(10) &amp; CHAR(10),
   TRUE,
   FILTER(
     FLATTEN({
       WSO!P281;
       MSO!P281;
       FH!P281;
       MGOLF!P281;
       Football!P281;
       WVB!P281;
       XC!P281;
       SWIMMING!P281;
       WTEN!P281;
       TF!P2"&amp;"81;
       WGOLF!P281;
       WBB!P281;
       MBB!P281;
       WLAX!P281;
       MLAX!P281;
       SOFT!P281;
       BASE!P281;
       ESPORTS!P281
     }),
     (FLATTEN({
       WSO!P281;
       MSO!P281;
       FH!P281;
       MGOLF!P281;
       Footb"&amp;"all!P281;
       WVB!P281;
       XC!P281;
       SWIMMING!P281;
       WTEN!P281;
       TF!P281;
       WGOLF!P281;
       WBB!P281;
       MBB!P281;
       WLAX!P281;
       MLAX!P281;
       SOFT!P281;
       BASE!P281;
       ESPORTS!P281
     }) &lt;&gt; "&amp;""""") *
     (FLATTEN({
       WSO!P281;
       MSO!P281;
       FH!P281;
       MGOLF!P281;
       Football!P281;
       WVB!P281;
       XC!P281;
       SWIMMING!P281;
       WTEN!P281;
       TF!P281;
       WGOLF!P281;
       WBB!P281;
       MBB!P281"&amp;";
       WLAX!P281;
       MLAX!P281;
       SOFT!P281;
       BASE!P281;
       ESPORTS!P281
     }) &lt;&gt; ""Status"")
   )
 ),
 """"
)
"),"")</f>
        <v/>
      </c>
    </row>
    <row r="282" ht="22.5" customHeight="1">
      <c r="A282" s="6">
        <v>281.0</v>
      </c>
      <c r="B282" s="11"/>
      <c r="C282" s="7">
        <v>46515.0</v>
      </c>
      <c r="D282" s="8" t="str">
        <f t="shared" si="1"/>
        <v>Saturday</v>
      </c>
      <c r="E282" s="9" t="str">
        <f>TEXTJOIN(
  CHAR(10) &amp; CHAR(10),
  TRUE,
  IFERROR(WSO!E282, ""),
  IFERROR(MSO!E282, ""),
  IFERROR(FH!E282, ""),
  IFERROR(MGOLF!E282, ""),
  IFERROR(Football!E282, ""),
  IFERROR(WVB!E282, ""),
  IFERROR(XC!E282, ""),
  IFERROR(SWIMMING!E282, ""),
  IFERROR(WTEN!E282, ""),
  IFERROR(TF!E282, ""),
  IFERROR(WGOLF!E282, ""),
  IFERROR(WBB!E282, ""),
  IFERROR(MBB!E282, ""),
  IFERROR(WLAX!E282, ""),
  IFERROR(MLAX!E282, ""),
  IFERROR(SOFT!E282, ""),
  IFERROR(BASE!E282, ""),
  IFERROR(ESPORTS!E282, "")
)
</f>
        <v/>
      </c>
      <c r="F282" s="10" t="str">
        <f>IFERROR(__xludf.DUMMYFUNCTION("TEXTJOIN(
  CHAR(10) &amp; CHAR(10),
  TRUE,
  IFERROR(TEXT(FILTER(WSO!F282, LEN(WSO!F282)), ""h:mm AM/PM""), """"),
  IFERROR(TEXT(FILTER(MSO!F282, LEN(MSO!F282)), ""h:mm AM/PM""), """"),
  IFERROR(TEXT(FILTER(FH!F282, LEN(FH!F282)), ""h:mm AM/PM""), """"),
"&amp;"  IFERROR(TEXT(FILTER(MGOLF!F282, LEN(MGOLF!F282)), ""h:mm AM/PM""), """"),
  IFERROR(TEXT(FILTER(Football!F282, LEN(Football!F282)), ""h:mm AM/PM""), """"),
  IFERROR(TEXT(FILTER(WVB!F282, LEN(WVB!F282)), ""h:mm AM/PM""), """"),
  IFERROR(TEXT(FILTER(XC!"&amp;"F282, LEN(XC!F282)), ""h:mm AM/PM""), """"),
  IFERROR(TEXT(FILTER(SWIMMING!F282, LEN(SWIMMING!F282)), ""h:mm AM/PM""), """"),
  IFERROR(TEXT(FILTER(WTEN!F282, LEN(WTEN!F282)), ""h:mm AM/PM""), """"),
  IFERROR(TEXT(FILTER(TF!F282, LEN(TF!F282)), ""h:mm A"&amp;"M/PM""), """"),
  IFERROR(TEXT(FILTER(WGOLF!F282, LEN(WGOLF!F282)), ""h:mm AM/PM""), """"),
  IFERROR(TEXT(FILTER(WBB!F282, LEN(WBB!F282)), ""h:mm AM/PM""), """"),
  IFERROR(TEXT(FILTER(MBB!F282, LEN(MBB!F282)), ""h:mm AM/PM""), """"),
  IFERROR(TEXT(FILT"&amp;"ER(WLAX!F282, LEN(WLAX!F282)), ""h:mm AM/PM""), """"),
  IFERROR(TEXT(FILTER(MLAX!F282, LEN(MLAX!F282)), ""h:mm AM/PM""), """"),
  IFERROR(TEXT(FILTER(SOFT!F282, LEN(SOFT!F282)), ""h:mm AM/PM""), """"),
  IFERROR(TEXT(FILTER(BASE!F282, LEN(BASE!F282)), """&amp;"h:mm AM/PM""), """"),
  IFERROR(TEXT(FILTER(ESPORTS!F282, LEN(ESPORTS!F282)), ""h:mm AM/PM""), """")
)
"),"")</f>
        <v/>
      </c>
      <c r="G282" s="11" t="str">
        <f>IFERROR(__xludf.DUMMYFUNCTION("TEXTJOIN(
  CHAR(10) &amp; CHAR(10),
  TRUE,
  IFERROR(FILTER(WSO!G282, LEN(WSO!G282)), """"),
  IFERROR(FILTER(MSO!G282, LEN(MSO!G282)), """"),
  IFERROR(FILTER(FH!G282, LEN(FH!G282)), """"),
  IFERROR(FILTER(MGOLF!G282, LEN(MGOLF!G282)), """"),
  IFERROR(FI"&amp;"LTER(Football!G282, LEN(Football!G282)), """"),
  IFERROR(FILTER(WVB!G282, LEN(WVB!G282)), """"),
  IFERROR(FILTER(XC!G282, LEN(XC!G282)), """"),
  IFERROR(FILTER(SWIMMING!G282, LEN(SWIMMING!G282)), """"),
  IFERROR(FILTER(WTEN!G282, LEN(WTEN!G282)), """""&amp;"),
  IFERROR(FILTER(TF!G282, LEN(TF!G282)), """"),
  IFERROR(FILTER(WGOLF!G282:G1000, LEN(WGOLF!G282)), """"),
  IFERROR(FILTER(WBB!G282, LEN(WBB!G282)), """"),
  IFERROR(FILTER(MBB!G282, LEN(MBB!G282)), """"),
  IFERROR(FILTER(WLAX!G282, LEN(WLAX!G282)),"&amp;" """"),
  IFERROR(FILTER(MLAX!G282, LEN(MLAX!G282)), """"),
  IFERROR(FILTER(SOFT!G282, LEN(SOFT!G282)), """"),
  IFERROR(FILTER(BASE!G282, LEN(BASE!G282)), """"),
  IFERROR(FILTER(ESPORTS!G282, LEN(ESPORTS!G282)), """")
)
"),"")</f>
        <v/>
      </c>
      <c r="H282" s="11" t="str">
        <f>IFERROR(__xludf.DUMMYFUNCTION("TEXTJOIN(
  CHAR(10) &amp; CHAR(10),
  TRUE,
  IFERROR(FILTER(WSO!H282, LEN(WSO!H282)), """"),
  IFERROR(FILTER(MSO!H282, LEN(MSO!H282)), """"),
  IFERROR(FILTER(FH!H282, LEN(FH!H282)), """"),
  IFERROR(FILTER(MGOLF!H282, LEN(MGOLF!H282)), """"),
  IFERROR(FI"&amp;"LTER(Football!H282, LEN(Football!H282)), """"),
  IFERROR(FILTER(WVB!H282, LEN(WVB!H282)), """"),
  IFERROR(FILTER(XC!H282, LEN(XC!H282)), """"),
  IFERROR(FILTER(SWIMMING!H282, LEN(SWIMMING!H282)), """"),
  IFERROR(FILTER(WTEN!H282, LEN(WTEN!H282)), """""&amp;"),
  IFERROR(FILTER(TF!H282, LEN(TF!H282)), """"),
  IFERROR(FILTER(WGOLF!H282, LEN(WGOLF!H282)), """"),
  IFERROR(FILTER(WBB!H282, LEN(WBB!H282)), """"),
  IFERROR(FILTER(MBB!H282, LEN(MBB!H282)), """"),
  IFERROR(FILTER(WLAX!H282, LEN(WLAX!H282)), """")"&amp;",
  IFERROR(FILTER(MLAX!H282, LEN(MLAX!H282)), """"),
  IFERROR(FILTER(SOFT!H282, LEN(SOFT!H282)), """"),
  IFERROR(FILTER(BASE!H282, LEN(BASE!H282)), """"),
  IFERROR(FILTER(ESPORTS!H282, LEN(ESPORTS!H282)), """")
)
"),"")</f>
        <v/>
      </c>
      <c r="I282" s="11" t="str">
        <f>IFERROR(__xludf.DUMMYFUNCTION("TEXTJOIN(
  CHAR(10) &amp; CHAR(10),
  TRUE,
  IFERROR(ARRAYFORMULA(TEXT(FILTER(WSO!F282, LEN(WSO!F282)), ""h:mm AM/PM"")), """"),
  IFERROR(ARRAYFORMULA(TEXT(FILTER(MSO!F282, LEN(MSO!F282)), ""h:mm AM/PM"")), """"),
  IFERROR(ARRAYFORMULA(TEXT(FILTER(FH!F282"&amp;", LEN(FH!F282)), ""h:mm AM/PM"")), """"),
  IFERROR(ARRAYFORMULA(TEXT(FILTER(MGOLF!F282, LEN(MGOLF!F282)), ""h:mm AM/PM"")), """"),
  IFERROR(ARRAYFORMULA(TEXT(FILTER(Football!F282, LEN(Football!F282)), ""h:mm AM/PM"")), """"),
  IFERROR(ARRAYFORMULA(TEXT"&amp;"(FILTER(WVB!F282, LEN(WVB!F282)), ""h:mm AM/PM"")), """"),
  IFERROR(ARRAYFORMULA(TEXT(FILTER(XC!F282, LEN(XC!F282)), ""h:mm AM/PM"")), """"),
  IFERROR(ARRAYFORMULA(TEXT(FILTER(SWIMMING!F282, LEN(SWIMMING!F282)), ""h:mm AM/PM"")), """"),
  IFERROR(ARRAYF"&amp;"ORMULA(TEXT(FILTER(WTEN!F282, LEN(WTEN!F282)), ""h:mm AM/PM"")), """"),
  IFERROR(ARRAYFORMULA(TEXT(FILTER(TF!F282, LEN(TF!F282)), ""h:mm AM/PM"")), """"),
  IFERROR(ARRAYFORMULA(TEXT(FILTER(WGOLF!F282, LEN(WGOLF!F282)), ""h:mm AM/PM"")), """"),
  IFERROR"&amp;"(ARRAYFORMULA(TEXT(FILTER(WBB!F282, LEN(WBB!F282)), ""h:mm AM/PM"")), """"),
  IFERROR(ARRAYFORMULA(TEXT(FILTER(MBB!F282, LEN(MBB!F282)), ""h:mm AM/PM"")), """"),
  IFERROR(ARRAYFORMULA(TEXT(FILTER(WLAX!F282, LEN(WLAX!F282)), ""h:mm AM/PM"")), """"),
  IF"&amp;"ERROR(ARRAYFORMULA(TEXT(FILTER(MLAX!F282, LEN(MLAX!F282)), ""h:mm AM/PM"")), """"),
  IFERROR(ARRAYFORMULA(TEXT(FILTER(SOFT!F282, LEN(SOFT!F282)), ""h:mm AM/PM"")), """"),
  IFERROR(ARRAYFORMULA(TEXT(FILTER(BASE!F282, LEN(BASE!F282)), ""h:mm AM/PM"")), """&amp;"""),
  IFERROR(ARRAYFORMULA(TEXT(FILTER(ESPORTS!F282, LEN(ESPORTS!F282)), ""h:mm AM/PM"")), """")
)
"),"")</f>
        <v/>
      </c>
      <c r="J282" s="12" t="str">
        <f>IFERROR(__xludf.DUMMYFUNCTION("IFERROR(
 TEXTJOIN(
   CHAR(10) &amp; CHAR(10),
   TRUE,
   FILTER(
     FLATTEN({
       WSO!P282;
       MSO!P282;
       FH!P282;
       MGOLF!P282;
       Football!P282;
       WVB!P282;
       XC!P282;
       SWIMMING!P282;
       WTEN!P282;
       TF!P2"&amp;"82;
       WGOLF!P282;
       WBB!P282;
       MBB!P282;
       WLAX!P282;
       MLAX!P282;
       SOFT!P282;
       BASE!P282;
       ESPORTS!P282
     }),
     (FLATTEN({
       WSO!P282;
       MSO!P282;
       FH!P282;
       MGOLF!P282;
       Footb"&amp;"all!P282;
       WVB!P282;
       XC!P282;
       SWIMMING!P282;
       WTEN!P282;
       TF!P282;
       WGOLF!P282;
       WBB!P282;
       MBB!P282;
       WLAX!P282;
       MLAX!P282;
       SOFT!P282;
       BASE!P282;
       ESPORTS!P282
     }) &lt;&gt; "&amp;""""") *
     (FLATTEN({
       WSO!P282;
       MSO!P282;
       FH!P282;
       MGOLF!P282;
       Football!P282;
       WVB!P282;
       XC!P282;
       SWIMMING!P282;
       WTEN!P282;
       TF!P282;
       WGOLF!P282;
       WBB!P282;
       MBB!P282"&amp;";
       WLAX!P282;
       MLAX!P282;
       SOFT!P282;
       BASE!P282;
       ESPORTS!P282
     }) &lt;&gt; ""Status"")
   )
 ),
 """"
)
"),"")</f>
        <v/>
      </c>
    </row>
    <row r="283" ht="22.5" customHeight="1">
      <c r="A283" s="6">
        <v>282.0</v>
      </c>
      <c r="B283" s="11"/>
      <c r="C283" s="7">
        <v>46516.0</v>
      </c>
      <c r="D283" s="8" t="str">
        <f t="shared" si="1"/>
        <v>Sunday</v>
      </c>
      <c r="E283" s="9" t="str">
        <f>TEXTJOIN(
  CHAR(10) &amp; CHAR(10),
  TRUE,
  IFERROR(WSO!E283, ""),
  IFERROR(MSO!E283, ""),
  IFERROR(FH!E283, ""),
  IFERROR(MGOLF!E283, ""),
  IFERROR(Football!E283, ""),
  IFERROR(WVB!E283, ""),
  IFERROR(XC!E283, ""),
  IFERROR(SWIMMING!E283, ""),
  IFERROR(WTEN!E283, ""),
  IFERROR(TF!E283, ""),
  IFERROR(WGOLF!E283, ""),
  IFERROR(WBB!E283, ""),
  IFERROR(MBB!E283, ""),
  IFERROR(WLAX!E283, ""),
  IFERROR(MLAX!E283, ""),
  IFERROR(SOFT!E283, ""),
  IFERROR(BASE!E283, ""),
  IFERROR(ESPORTS!E283, "")
)
</f>
        <v/>
      </c>
      <c r="F283" s="10" t="str">
        <f>IFERROR(__xludf.DUMMYFUNCTION("TEXTJOIN(
  CHAR(10) &amp; CHAR(10),
  TRUE,
  IFERROR(TEXT(FILTER(WSO!F283, LEN(WSO!F283)), ""h:mm AM/PM""), """"),
  IFERROR(TEXT(FILTER(MSO!F283, LEN(MSO!F283)), ""h:mm AM/PM""), """"),
  IFERROR(TEXT(FILTER(FH!F283, LEN(FH!F283)), ""h:mm AM/PM""), """"),
"&amp;"  IFERROR(TEXT(FILTER(MGOLF!F283, LEN(MGOLF!F283)), ""h:mm AM/PM""), """"),
  IFERROR(TEXT(FILTER(Football!F283, LEN(Football!F283)), ""h:mm AM/PM""), """"),
  IFERROR(TEXT(FILTER(WVB!F283, LEN(WVB!F283)), ""h:mm AM/PM""), """"),
  IFERROR(TEXT(FILTER(XC!"&amp;"F283, LEN(XC!F283)), ""h:mm AM/PM""), """"),
  IFERROR(TEXT(FILTER(SWIMMING!F283, LEN(SWIMMING!F283)), ""h:mm AM/PM""), """"),
  IFERROR(TEXT(FILTER(WTEN!F283, LEN(WTEN!F283)), ""h:mm AM/PM""), """"),
  IFERROR(TEXT(FILTER(TF!F283, LEN(TF!F283)), ""h:mm A"&amp;"M/PM""), """"),
  IFERROR(TEXT(FILTER(WGOLF!F283, LEN(WGOLF!F283)), ""h:mm AM/PM""), """"),
  IFERROR(TEXT(FILTER(WBB!F283, LEN(WBB!F283)), ""h:mm AM/PM""), """"),
  IFERROR(TEXT(FILTER(MBB!F283, LEN(MBB!F283)), ""h:mm AM/PM""), """"),
  IFERROR(TEXT(FILT"&amp;"ER(WLAX!F283, LEN(WLAX!F283)), ""h:mm AM/PM""), """"),
  IFERROR(TEXT(FILTER(MLAX!F283, LEN(MLAX!F283)), ""h:mm AM/PM""), """"),
  IFERROR(TEXT(FILTER(SOFT!F283, LEN(SOFT!F283)), ""h:mm AM/PM""), """"),
  IFERROR(TEXT(FILTER(BASE!F283, LEN(BASE!F283)), """&amp;"h:mm AM/PM""), """"),
  IFERROR(TEXT(FILTER(ESPORTS!F283, LEN(ESPORTS!F283)), ""h:mm AM/PM""), """")
)
"),"")</f>
        <v/>
      </c>
      <c r="G283" s="11" t="str">
        <f>IFERROR(__xludf.DUMMYFUNCTION("TEXTJOIN(
  CHAR(10) &amp; CHAR(10),
  TRUE,
  IFERROR(FILTER(WSO!G283, LEN(WSO!G283)), """"),
  IFERROR(FILTER(MSO!G283, LEN(MSO!G283)), """"),
  IFERROR(FILTER(FH!G283, LEN(FH!G283)), """"),
  IFERROR(FILTER(MGOLF!G283, LEN(MGOLF!G283)), """"),
  IFERROR(FI"&amp;"LTER(Football!G283, LEN(Football!G283)), """"),
  IFERROR(FILTER(WVB!G283, LEN(WVB!G283)), """"),
  IFERROR(FILTER(XC!G283, LEN(XC!G283)), """"),
  IFERROR(FILTER(SWIMMING!G283, LEN(SWIMMING!G283)), """"),
  IFERROR(FILTER(WTEN!G283, LEN(WTEN!G283)), """""&amp;"),
  IFERROR(FILTER(TF!G283, LEN(TF!G283)), """"),
  IFERROR(FILTER(WGOLF!G283:G1000, LEN(WGOLF!G283)), """"),
  IFERROR(FILTER(WBB!G283, LEN(WBB!G283)), """"),
  IFERROR(FILTER(MBB!G283, LEN(MBB!G283)), """"),
  IFERROR(FILTER(WLAX!G283, LEN(WLAX!G283)),"&amp;" """"),
  IFERROR(FILTER(MLAX!G283, LEN(MLAX!G283)), """"),
  IFERROR(FILTER(SOFT!G283, LEN(SOFT!G283)), """"),
  IFERROR(FILTER(BASE!G283, LEN(BASE!G283)), """"),
  IFERROR(FILTER(ESPORTS!G283, LEN(ESPORTS!G283)), """")
)
"),"")</f>
        <v/>
      </c>
      <c r="H283" s="11" t="str">
        <f>IFERROR(__xludf.DUMMYFUNCTION("TEXTJOIN(
  CHAR(10) &amp; CHAR(10),
  TRUE,
  IFERROR(FILTER(WSO!H283, LEN(WSO!H283)), """"),
  IFERROR(FILTER(MSO!H283, LEN(MSO!H283)), """"),
  IFERROR(FILTER(FH!H283, LEN(FH!H283)), """"),
  IFERROR(FILTER(MGOLF!H283, LEN(MGOLF!H283)), """"),
  IFERROR(FI"&amp;"LTER(Football!H283, LEN(Football!H283)), """"),
  IFERROR(FILTER(WVB!H283, LEN(WVB!H283)), """"),
  IFERROR(FILTER(XC!H283, LEN(XC!H283)), """"),
  IFERROR(FILTER(SWIMMING!H283, LEN(SWIMMING!H283)), """"),
  IFERROR(FILTER(WTEN!H283, LEN(WTEN!H283)), """""&amp;"),
  IFERROR(FILTER(TF!H283, LEN(TF!H283)), """"),
  IFERROR(FILTER(WGOLF!H283, LEN(WGOLF!H283)), """"),
  IFERROR(FILTER(WBB!H283, LEN(WBB!H283)), """"),
  IFERROR(FILTER(MBB!H283, LEN(MBB!H283)), """"),
  IFERROR(FILTER(WLAX!H283, LEN(WLAX!H283)), """")"&amp;",
  IFERROR(FILTER(MLAX!H283, LEN(MLAX!H283)), """"),
  IFERROR(FILTER(SOFT!H283, LEN(SOFT!H283)), """"),
  IFERROR(FILTER(BASE!H283, LEN(BASE!H283)), """"),
  IFERROR(FILTER(ESPORTS!H283, LEN(ESPORTS!H283)), """")
)
"),"")</f>
        <v/>
      </c>
      <c r="I283" s="11" t="str">
        <f>IFERROR(__xludf.DUMMYFUNCTION("TEXTJOIN(
  CHAR(10) &amp; CHAR(10),
  TRUE,
  IFERROR(ARRAYFORMULA(TEXT(FILTER(WSO!F283, LEN(WSO!F283)), ""h:mm AM/PM"")), """"),
  IFERROR(ARRAYFORMULA(TEXT(FILTER(MSO!F283, LEN(MSO!F283)), ""h:mm AM/PM"")), """"),
  IFERROR(ARRAYFORMULA(TEXT(FILTER(FH!F283"&amp;", LEN(FH!F283)), ""h:mm AM/PM"")), """"),
  IFERROR(ARRAYFORMULA(TEXT(FILTER(MGOLF!F283, LEN(MGOLF!F283)), ""h:mm AM/PM"")), """"),
  IFERROR(ARRAYFORMULA(TEXT(FILTER(Football!F283, LEN(Football!F283)), ""h:mm AM/PM"")), """"),
  IFERROR(ARRAYFORMULA(TEXT"&amp;"(FILTER(WVB!F283, LEN(WVB!F283)), ""h:mm AM/PM"")), """"),
  IFERROR(ARRAYFORMULA(TEXT(FILTER(XC!F283, LEN(XC!F283)), ""h:mm AM/PM"")), """"),
  IFERROR(ARRAYFORMULA(TEXT(FILTER(SWIMMING!F283, LEN(SWIMMING!F283)), ""h:mm AM/PM"")), """"),
  IFERROR(ARRAYF"&amp;"ORMULA(TEXT(FILTER(WTEN!F283, LEN(WTEN!F283)), ""h:mm AM/PM"")), """"),
  IFERROR(ARRAYFORMULA(TEXT(FILTER(TF!F283, LEN(TF!F283)), ""h:mm AM/PM"")), """"),
  IFERROR(ARRAYFORMULA(TEXT(FILTER(WGOLF!F283, LEN(WGOLF!F283)), ""h:mm AM/PM"")), """"),
  IFERROR"&amp;"(ARRAYFORMULA(TEXT(FILTER(WBB!F283, LEN(WBB!F283)), ""h:mm AM/PM"")), """"),
  IFERROR(ARRAYFORMULA(TEXT(FILTER(MBB!F283, LEN(MBB!F283)), ""h:mm AM/PM"")), """"),
  IFERROR(ARRAYFORMULA(TEXT(FILTER(WLAX!F283, LEN(WLAX!F283)), ""h:mm AM/PM"")), """"),
  IF"&amp;"ERROR(ARRAYFORMULA(TEXT(FILTER(MLAX!F283, LEN(MLAX!F283)), ""h:mm AM/PM"")), """"),
  IFERROR(ARRAYFORMULA(TEXT(FILTER(SOFT!F283, LEN(SOFT!F283)), ""h:mm AM/PM"")), """"),
  IFERROR(ARRAYFORMULA(TEXT(FILTER(BASE!F283, LEN(BASE!F283)), ""h:mm AM/PM"")), """&amp;"""),
  IFERROR(ARRAYFORMULA(TEXT(FILTER(ESPORTS!F283, LEN(ESPORTS!F283)), ""h:mm AM/PM"")), """")
)
"),"")</f>
        <v/>
      </c>
      <c r="J283" s="12" t="str">
        <f>IFERROR(__xludf.DUMMYFUNCTION("IFERROR(
 TEXTJOIN(
   CHAR(10) &amp; CHAR(10),
   TRUE,
   FILTER(
     FLATTEN({
       WSO!P283;
       MSO!P283;
       FH!P283;
       MGOLF!P283;
       Football!P283;
       WVB!P283;
       XC!P283;
       SWIMMING!P283;
       WTEN!P283;
       TF!P2"&amp;"83;
       WGOLF!P283;
       WBB!P283;
       MBB!P283;
       WLAX!P283;
       MLAX!P283;
       SOFT!P283;
       BASE!P283;
       ESPORTS!P283
     }),
     (FLATTEN({
       WSO!P283;
       MSO!P283;
       FH!P283;
       MGOLF!P283;
       Footb"&amp;"all!P283;
       WVB!P283;
       XC!P283;
       SWIMMING!P283;
       WTEN!P283;
       TF!P283;
       WGOLF!P283;
       WBB!P283;
       MBB!P283;
       WLAX!P283;
       MLAX!P283;
       SOFT!P283;
       BASE!P283;
       ESPORTS!P283
     }) &lt;&gt; "&amp;""""") *
     (FLATTEN({
       WSO!P283;
       MSO!P283;
       FH!P283;
       MGOLF!P283;
       Football!P283;
       WVB!P283;
       XC!P283;
       SWIMMING!P283;
       WTEN!P283;
       TF!P283;
       WGOLF!P283;
       WBB!P283;
       MBB!P283"&amp;";
       WLAX!P283;
       MLAX!P283;
       SOFT!P283;
       BASE!P283;
       ESPORTS!P283
     }) &lt;&gt; ""Status"")
   )
 ),
 """"
)
"),"")</f>
        <v/>
      </c>
    </row>
    <row r="284" ht="22.5" customHeight="1">
      <c r="A284" s="6">
        <v>283.0</v>
      </c>
      <c r="B284" s="11"/>
      <c r="C284" s="7">
        <v>46517.0</v>
      </c>
      <c r="D284" s="8" t="str">
        <f t="shared" si="1"/>
        <v>Monday</v>
      </c>
      <c r="E284" s="9" t="str">
        <f>TEXTJOIN(
  CHAR(10) &amp; CHAR(10),
  TRUE,
  IFERROR(WSO!E284, ""),
  IFERROR(MSO!E284, ""),
  IFERROR(FH!E284, ""),
  IFERROR(MGOLF!E284, ""),
  IFERROR(Football!E284, ""),
  IFERROR(WVB!E284, ""),
  IFERROR(XC!E284, ""),
  IFERROR(SWIMMING!E284, ""),
  IFERROR(WTEN!E284, ""),
  IFERROR(TF!E284, ""),
  IFERROR(WGOLF!E284, ""),
  IFERROR(WBB!E284, ""),
  IFERROR(MBB!E284, ""),
  IFERROR(WLAX!E284, ""),
  IFERROR(MLAX!E284, ""),
  IFERROR(SOFT!E284, ""),
  IFERROR(BASE!E284, ""),
  IFERROR(ESPORTS!E284, "")
)
</f>
        <v/>
      </c>
      <c r="F284" s="10" t="str">
        <f>IFERROR(__xludf.DUMMYFUNCTION("TEXTJOIN(
  CHAR(10) &amp; CHAR(10),
  TRUE,
  IFERROR(TEXT(FILTER(WSO!F284, LEN(WSO!F284)), ""h:mm AM/PM""), """"),
  IFERROR(TEXT(FILTER(MSO!F284, LEN(MSO!F284)), ""h:mm AM/PM""), """"),
  IFERROR(TEXT(FILTER(FH!F284, LEN(FH!F284)), ""h:mm AM/PM""), """"),
"&amp;"  IFERROR(TEXT(FILTER(MGOLF!F284, LEN(MGOLF!F284)), ""h:mm AM/PM""), """"),
  IFERROR(TEXT(FILTER(Football!F284, LEN(Football!F284)), ""h:mm AM/PM""), """"),
  IFERROR(TEXT(FILTER(WVB!F284, LEN(WVB!F284)), ""h:mm AM/PM""), """"),
  IFERROR(TEXT(FILTER(XC!"&amp;"F284, LEN(XC!F284)), ""h:mm AM/PM""), """"),
  IFERROR(TEXT(FILTER(SWIMMING!F284, LEN(SWIMMING!F284)), ""h:mm AM/PM""), """"),
  IFERROR(TEXT(FILTER(WTEN!F284, LEN(WTEN!F284)), ""h:mm AM/PM""), """"),
  IFERROR(TEXT(FILTER(TF!F284, LEN(TF!F284)), ""h:mm A"&amp;"M/PM""), """"),
  IFERROR(TEXT(FILTER(WGOLF!F284, LEN(WGOLF!F284)), ""h:mm AM/PM""), """"),
  IFERROR(TEXT(FILTER(WBB!F284, LEN(WBB!F284)), ""h:mm AM/PM""), """"),
  IFERROR(TEXT(FILTER(MBB!F284, LEN(MBB!F284)), ""h:mm AM/PM""), """"),
  IFERROR(TEXT(FILT"&amp;"ER(WLAX!F284, LEN(WLAX!F284)), ""h:mm AM/PM""), """"),
  IFERROR(TEXT(FILTER(MLAX!F284, LEN(MLAX!F284)), ""h:mm AM/PM""), """"),
  IFERROR(TEXT(FILTER(SOFT!F284, LEN(SOFT!F284)), ""h:mm AM/PM""), """"),
  IFERROR(TEXT(FILTER(BASE!F284, LEN(BASE!F284)), """&amp;"h:mm AM/PM""), """"),
  IFERROR(TEXT(FILTER(ESPORTS!F284, LEN(ESPORTS!F284)), ""h:mm AM/PM""), """")
)
"),"")</f>
        <v/>
      </c>
      <c r="G284" s="11" t="str">
        <f>IFERROR(__xludf.DUMMYFUNCTION("TEXTJOIN(
  CHAR(10) &amp; CHAR(10),
  TRUE,
  IFERROR(FILTER(WSO!G284, LEN(WSO!G284)), """"),
  IFERROR(FILTER(MSO!G284, LEN(MSO!G284)), """"),
  IFERROR(FILTER(FH!G284, LEN(FH!G284)), """"),
  IFERROR(FILTER(MGOLF!G284, LEN(MGOLF!G284)), """"),
  IFERROR(FI"&amp;"LTER(Football!G284, LEN(Football!G284)), """"),
  IFERROR(FILTER(WVB!G284, LEN(WVB!G284)), """"),
  IFERROR(FILTER(XC!G284, LEN(XC!G284)), """"),
  IFERROR(FILTER(SWIMMING!G284, LEN(SWIMMING!G284)), """"),
  IFERROR(FILTER(WTEN!G284, LEN(WTEN!G284)), """""&amp;"),
  IFERROR(FILTER(TF!G284, LEN(TF!G284)), """"),
  IFERROR(FILTER(WGOLF!G284:G1000, LEN(WGOLF!G284)), """"),
  IFERROR(FILTER(WBB!G284, LEN(WBB!G284)), """"),
  IFERROR(FILTER(MBB!G284, LEN(MBB!G284)), """"),
  IFERROR(FILTER(WLAX!G284, LEN(WLAX!G284)),"&amp;" """"),
  IFERROR(FILTER(MLAX!G284, LEN(MLAX!G284)), """"),
  IFERROR(FILTER(SOFT!G284, LEN(SOFT!G284)), """"),
  IFERROR(FILTER(BASE!G284, LEN(BASE!G284)), """"),
  IFERROR(FILTER(ESPORTS!G284, LEN(ESPORTS!G284)), """")
)
"),"")</f>
        <v/>
      </c>
      <c r="H284" s="11" t="str">
        <f>IFERROR(__xludf.DUMMYFUNCTION("TEXTJOIN(
  CHAR(10) &amp; CHAR(10),
  TRUE,
  IFERROR(FILTER(WSO!H284, LEN(WSO!H284)), """"),
  IFERROR(FILTER(MSO!H284, LEN(MSO!H284)), """"),
  IFERROR(FILTER(FH!H284, LEN(FH!H284)), """"),
  IFERROR(FILTER(MGOLF!H284, LEN(MGOLF!H284)), """"),
  IFERROR(FI"&amp;"LTER(Football!H284, LEN(Football!H284)), """"),
  IFERROR(FILTER(WVB!H284, LEN(WVB!H284)), """"),
  IFERROR(FILTER(XC!H284, LEN(XC!H284)), """"),
  IFERROR(FILTER(SWIMMING!H284, LEN(SWIMMING!H284)), """"),
  IFERROR(FILTER(WTEN!H284, LEN(WTEN!H284)), """""&amp;"),
  IFERROR(FILTER(TF!H284, LEN(TF!H284)), """"),
  IFERROR(FILTER(WGOLF!H284, LEN(WGOLF!H284)), """"),
  IFERROR(FILTER(WBB!H284, LEN(WBB!H284)), """"),
  IFERROR(FILTER(MBB!H284, LEN(MBB!H284)), """"),
  IFERROR(FILTER(WLAX!H284, LEN(WLAX!H284)), """")"&amp;",
  IFERROR(FILTER(MLAX!H284, LEN(MLAX!H284)), """"),
  IFERROR(FILTER(SOFT!H284, LEN(SOFT!H284)), """"),
  IFERROR(FILTER(BASE!H284, LEN(BASE!H284)), """"),
  IFERROR(FILTER(ESPORTS!H284, LEN(ESPORTS!H284)), """")
)
"),"")</f>
        <v/>
      </c>
      <c r="I284" s="11" t="str">
        <f>IFERROR(__xludf.DUMMYFUNCTION("TEXTJOIN(
  CHAR(10) &amp; CHAR(10),
  TRUE,
  IFERROR(ARRAYFORMULA(TEXT(FILTER(WSO!F284, LEN(WSO!F284)), ""h:mm AM/PM"")), """"),
  IFERROR(ARRAYFORMULA(TEXT(FILTER(MSO!F284, LEN(MSO!F284)), ""h:mm AM/PM"")), """"),
  IFERROR(ARRAYFORMULA(TEXT(FILTER(FH!F284"&amp;", LEN(FH!F284)), ""h:mm AM/PM"")), """"),
  IFERROR(ARRAYFORMULA(TEXT(FILTER(MGOLF!F284, LEN(MGOLF!F284)), ""h:mm AM/PM"")), """"),
  IFERROR(ARRAYFORMULA(TEXT(FILTER(Football!F284, LEN(Football!F284)), ""h:mm AM/PM"")), """"),
  IFERROR(ARRAYFORMULA(TEXT"&amp;"(FILTER(WVB!F284, LEN(WVB!F284)), ""h:mm AM/PM"")), """"),
  IFERROR(ARRAYFORMULA(TEXT(FILTER(XC!F284, LEN(XC!F284)), ""h:mm AM/PM"")), """"),
  IFERROR(ARRAYFORMULA(TEXT(FILTER(SWIMMING!F284, LEN(SWIMMING!F284)), ""h:mm AM/PM"")), """"),
  IFERROR(ARRAYF"&amp;"ORMULA(TEXT(FILTER(WTEN!F284, LEN(WTEN!F284)), ""h:mm AM/PM"")), """"),
  IFERROR(ARRAYFORMULA(TEXT(FILTER(TF!F284, LEN(TF!F284)), ""h:mm AM/PM"")), """"),
  IFERROR(ARRAYFORMULA(TEXT(FILTER(WGOLF!F284, LEN(WGOLF!F284)), ""h:mm AM/PM"")), """"),
  IFERROR"&amp;"(ARRAYFORMULA(TEXT(FILTER(WBB!F284, LEN(WBB!F284)), ""h:mm AM/PM"")), """"),
  IFERROR(ARRAYFORMULA(TEXT(FILTER(MBB!F284, LEN(MBB!F284)), ""h:mm AM/PM"")), """"),
  IFERROR(ARRAYFORMULA(TEXT(FILTER(WLAX!F284, LEN(WLAX!F284)), ""h:mm AM/PM"")), """"),
  IF"&amp;"ERROR(ARRAYFORMULA(TEXT(FILTER(MLAX!F284, LEN(MLAX!F284)), ""h:mm AM/PM"")), """"),
  IFERROR(ARRAYFORMULA(TEXT(FILTER(SOFT!F284, LEN(SOFT!F284)), ""h:mm AM/PM"")), """"),
  IFERROR(ARRAYFORMULA(TEXT(FILTER(BASE!F284, LEN(BASE!F284)), ""h:mm AM/PM"")), """&amp;"""),
  IFERROR(ARRAYFORMULA(TEXT(FILTER(ESPORTS!F284, LEN(ESPORTS!F284)), ""h:mm AM/PM"")), """")
)
"),"")</f>
        <v/>
      </c>
      <c r="J284" s="12" t="str">
        <f>IFERROR(__xludf.DUMMYFUNCTION("IFERROR(
 TEXTJOIN(
   CHAR(10) &amp; CHAR(10),
   TRUE,
   FILTER(
     FLATTEN({
       WSO!P284;
       MSO!P284;
       FH!P284;
       MGOLF!P284;
       Football!P284;
       WVB!P284;
       XC!P284;
       SWIMMING!P284;
       WTEN!P284;
       TF!P2"&amp;"84;
       WGOLF!P284;
       WBB!P284;
       MBB!P284;
       WLAX!P284;
       MLAX!P284;
       SOFT!P284;
       BASE!P284;
       ESPORTS!P284
     }),
     (FLATTEN({
       WSO!P284;
       MSO!P284;
       FH!P284;
       MGOLF!P284;
       Footb"&amp;"all!P284;
       WVB!P284;
       XC!P284;
       SWIMMING!P284;
       WTEN!P284;
       TF!P284;
       WGOLF!P284;
       WBB!P284;
       MBB!P284;
       WLAX!P284;
       MLAX!P284;
       SOFT!P284;
       BASE!P284;
       ESPORTS!P284
     }) &lt;&gt; "&amp;""""") *
     (FLATTEN({
       WSO!P284;
       MSO!P284;
       FH!P284;
       MGOLF!P284;
       Football!P284;
       WVB!P284;
       XC!P284;
       SWIMMING!P284;
       WTEN!P284;
       TF!P284;
       WGOLF!P284;
       WBB!P284;
       MBB!P284"&amp;";
       WLAX!P284;
       MLAX!P284;
       SOFT!P284;
       BASE!P284;
       ESPORTS!P284
     }) &lt;&gt; ""Status"")
   )
 ),
 """"
)
"),"")</f>
        <v/>
      </c>
    </row>
    <row r="285" ht="22.5" customHeight="1">
      <c r="A285" s="6">
        <v>284.0</v>
      </c>
      <c r="B285" s="11"/>
      <c r="C285" s="7">
        <v>46518.0</v>
      </c>
      <c r="D285" s="8" t="str">
        <f t="shared" si="1"/>
        <v>Tuesday</v>
      </c>
      <c r="E285" s="9" t="str">
        <f>TEXTJOIN(
  CHAR(10) &amp; CHAR(10),
  TRUE,
  IFERROR(WSO!E285, ""),
  IFERROR(MSO!E285, ""),
  IFERROR(FH!E285, ""),
  IFERROR(MGOLF!E285, ""),
  IFERROR(Football!E285, ""),
  IFERROR(WVB!E285, ""),
  IFERROR(XC!E285, ""),
  IFERROR(SWIMMING!E285, ""),
  IFERROR(WTEN!E285, ""),
  IFERROR(TF!E285, ""),
  IFERROR(WGOLF!E285, ""),
  IFERROR(WBB!E285, ""),
  IFERROR(MBB!E285, ""),
  IFERROR(WLAX!E285, ""),
  IFERROR(MLAX!E285, ""),
  IFERROR(SOFT!E285, ""),
  IFERROR(BASE!E285, ""),
  IFERROR(ESPORTS!E285, "")
)
</f>
        <v/>
      </c>
      <c r="F285" s="10" t="str">
        <f>IFERROR(__xludf.DUMMYFUNCTION("TEXTJOIN(
  CHAR(10) &amp; CHAR(10),
  TRUE,
  IFERROR(TEXT(FILTER(WSO!F285, LEN(WSO!F285)), ""h:mm AM/PM""), """"),
  IFERROR(TEXT(FILTER(MSO!F285, LEN(MSO!F285)), ""h:mm AM/PM""), """"),
  IFERROR(TEXT(FILTER(FH!F285, LEN(FH!F285)), ""h:mm AM/PM""), """"),
"&amp;"  IFERROR(TEXT(FILTER(MGOLF!F285, LEN(MGOLF!F285)), ""h:mm AM/PM""), """"),
  IFERROR(TEXT(FILTER(Football!F285, LEN(Football!F285)), ""h:mm AM/PM""), """"),
  IFERROR(TEXT(FILTER(WVB!F285, LEN(WVB!F285)), ""h:mm AM/PM""), """"),
  IFERROR(TEXT(FILTER(XC!"&amp;"F285, LEN(XC!F285)), ""h:mm AM/PM""), """"),
  IFERROR(TEXT(FILTER(SWIMMING!F285, LEN(SWIMMING!F285)), ""h:mm AM/PM""), """"),
  IFERROR(TEXT(FILTER(WTEN!F285, LEN(WTEN!F285)), ""h:mm AM/PM""), """"),
  IFERROR(TEXT(FILTER(TF!F285, LEN(TF!F285)), ""h:mm A"&amp;"M/PM""), """"),
  IFERROR(TEXT(FILTER(WGOLF!F285, LEN(WGOLF!F285)), ""h:mm AM/PM""), """"),
  IFERROR(TEXT(FILTER(WBB!F285, LEN(WBB!F285)), ""h:mm AM/PM""), """"),
  IFERROR(TEXT(FILTER(MBB!F285, LEN(MBB!F285)), ""h:mm AM/PM""), """"),
  IFERROR(TEXT(FILT"&amp;"ER(WLAX!F285, LEN(WLAX!F285)), ""h:mm AM/PM""), """"),
  IFERROR(TEXT(FILTER(MLAX!F285, LEN(MLAX!F285)), ""h:mm AM/PM""), """"),
  IFERROR(TEXT(FILTER(SOFT!F285, LEN(SOFT!F285)), ""h:mm AM/PM""), """"),
  IFERROR(TEXT(FILTER(BASE!F285, LEN(BASE!F285)), """&amp;"h:mm AM/PM""), """"),
  IFERROR(TEXT(FILTER(ESPORTS!F285, LEN(ESPORTS!F285)), ""h:mm AM/PM""), """")
)
"),"")</f>
        <v/>
      </c>
      <c r="G285" s="11" t="str">
        <f>IFERROR(__xludf.DUMMYFUNCTION("TEXTJOIN(
  CHAR(10) &amp; CHAR(10),
  TRUE,
  IFERROR(FILTER(WSO!G285, LEN(WSO!G285)), """"),
  IFERROR(FILTER(MSO!G285, LEN(MSO!G285)), """"),
  IFERROR(FILTER(FH!G285, LEN(FH!G285)), """"),
  IFERROR(FILTER(MGOLF!G285, LEN(MGOLF!G285)), """"),
  IFERROR(FI"&amp;"LTER(Football!G285, LEN(Football!G285)), """"),
  IFERROR(FILTER(WVB!G285, LEN(WVB!G285)), """"),
  IFERROR(FILTER(XC!G285, LEN(XC!G285)), """"),
  IFERROR(FILTER(SWIMMING!G285, LEN(SWIMMING!G285)), """"),
  IFERROR(FILTER(WTEN!G285, LEN(WTEN!G285)), """""&amp;"),
  IFERROR(FILTER(TF!G285, LEN(TF!G285)), """"),
  IFERROR(FILTER(WGOLF!G285:G1000, LEN(WGOLF!G285)), """"),
  IFERROR(FILTER(WBB!G285, LEN(WBB!G285)), """"),
  IFERROR(FILTER(MBB!G285, LEN(MBB!G285)), """"),
  IFERROR(FILTER(WLAX!G285, LEN(WLAX!G285)),"&amp;" """"),
  IFERROR(FILTER(MLAX!G285, LEN(MLAX!G285)), """"),
  IFERROR(FILTER(SOFT!G285, LEN(SOFT!G285)), """"),
  IFERROR(FILTER(BASE!G285, LEN(BASE!G285)), """"),
  IFERROR(FILTER(ESPORTS!G285, LEN(ESPORTS!G285)), """")
)
"),"")</f>
        <v/>
      </c>
      <c r="H285" s="11" t="str">
        <f>IFERROR(__xludf.DUMMYFUNCTION("TEXTJOIN(
  CHAR(10) &amp; CHAR(10),
  TRUE,
  IFERROR(FILTER(WSO!H285, LEN(WSO!H285)), """"),
  IFERROR(FILTER(MSO!H285, LEN(MSO!H285)), """"),
  IFERROR(FILTER(FH!H285, LEN(FH!H285)), """"),
  IFERROR(FILTER(MGOLF!H285, LEN(MGOLF!H285)), """"),
  IFERROR(FI"&amp;"LTER(Football!H285, LEN(Football!H285)), """"),
  IFERROR(FILTER(WVB!H285, LEN(WVB!H285)), """"),
  IFERROR(FILTER(XC!H285, LEN(XC!H285)), """"),
  IFERROR(FILTER(SWIMMING!H285, LEN(SWIMMING!H285)), """"),
  IFERROR(FILTER(WTEN!H285, LEN(WTEN!H285)), """""&amp;"),
  IFERROR(FILTER(TF!H285, LEN(TF!H285)), """"),
  IFERROR(FILTER(WGOLF!H285, LEN(WGOLF!H285)), """"),
  IFERROR(FILTER(WBB!H285, LEN(WBB!H285)), """"),
  IFERROR(FILTER(MBB!H285, LEN(MBB!H285)), """"),
  IFERROR(FILTER(WLAX!H285, LEN(WLAX!H285)), """")"&amp;",
  IFERROR(FILTER(MLAX!H285, LEN(MLAX!H285)), """"),
  IFERROR(FILTER(SOFT!H285, LEN(SOFT!H285)), """"),
  IFERROR(FILTER(BASE!H285, LEN(BASE!H285)), """"),
  IFERROR(FILTER(ESPORTS!H285, LEN(ESPORTS!H285)), """")
)
"),"")</f>
        <v/>
      </c>
      <c r="I285" s="11" t="str">
        <f>IFERROR(__xludf.DUMMYFUNCTION("TEXTJOIN(
  CHAR(10) &amp; CHAR(10),
  TRUE,
  IFERROR(ARRAYFORMULA(TEXT(FILTER(WSO!F285, LEN(WSO!F285)), ""h:mm AM/PM"")), """"),
  IFERROR(ARRAYFORMULA(TEXT(FILTER(MSO!F285, LEN(MSO!F285)), ""h:mm AM/PM"")), """"),
  IFERROR(ARRAYFORMULA(TEXT(FILTER(FH!F285"&amp;", LEN(FH!F285)), ""h:mm AM/PM"")), """"),
  IFERROR(ARRAYFORMULA(TEXT(FILTER(MGOLF!F285, LEN(MGOLF!F285)), ""h:mm AM/PM"")), """"),
  IFERROR(ARRAYFORMULA(TEXT(FILTER(Football!F285, LEN(Football!F285)), ""h:mm AM/PM"")), """"),
  IFERROR(ARRAYFORMULA(TEXT"&amp;"(FILTER(WVB!F285, LEN(WVB!F285)), ""h:mm AM/PM"")), """"),
  IFERROR(ARRAYFORMULA(TEXT(FILTER(XC!F285, LEN(XC!F285)), ""h:mm AM/PM"")), """"),
  IFERROR(ARRAYFORMULA(TEXT(FILTER(SWIMMING!F285, LEN(SWIMMING!F285)), ""h:mm AM/PM"")), """"),
  IFERROR(ARRAYF"&amp;"ORMULA(TEXT(FILTER(WTEN!F285, LEN(WTEN!F285)), ""h:mm AM/PM"")), """"),
  IFERROR(ARRAYFORMULA(TEXT(FILTER(TF!F285, LEN(TF!F285)), ""h:mm AM/PM"")), """"),
  IFERROR(ARRAYFORMULA(TEXT(FILTER(WGOLF!F285, LEN(WGOLF!F285)), ""h:mm AM/PM"")), """"),
  IFERROR"&amp;"(ARRAYFORMULA(TEXT(FILTER(WBB!F285, LEN(WBB!F285)), ""h:mm AM/PM"")), """"),
  IFERROR(ARRAYFORMULA(TEXT(FILTER(MBB!F285, LEN(MBB!F285)), ""h:mm AM/PM"")), """"),
  IFERROR(ARRAYFORMULA(TEXT(FILTER(WLAX!F285, LEN(WLAX!F285)), ""h:mm AM/PM"")), """"),
  IF"&amp;"ERROR(ARRAYFORMULA(TEXT(FILTER(MLAX!F285, LEN(MLAX!F285)), ""h:mm AM/PM"")), """"),
  IFERROR(ARRAYFORMULA(TEXT(FILTER(SOFT!F285, LEN(SOFT!F285)), ""h:mm AM/PM"")), """"),
  IFERROR(ARRAYFORMULA(TEXT(FILTER(BASE!F285, LEN(BASE!F285)), ""h:mm AM/PM"")), """&amp;"""),
  IFERROR(ARRAYFORMULA(TEXT(FILTER(ESPORTS!F285, LEN(ESPORTS!F285)), ""h:mm AM/PM"")), """")
)
"),"")</f>
        <v/>
      </c>
      <c r="J285" s="12" t="str">
        <f>IFERROR(__xludf.DUMMYFUNCTION("IFERROR(
 TEXTJOIN(
   CHAR(10) &amp; CHAR(10),
   TRUE,
   FILTER(
     FLATTEN({
       WSO!P285;
       MSO!P285;
       FH!P285;
       MGOLF!P285;
       Football!P285;
       WVB!P285;
       XC!P285;
       SWIMMING!P285;
       WTEN!P285;
       TF!P2"&amp;"85;
       WGOLF!P285;
       WBB!P285;
       MBB!P285;
       WLAX!P285;
       MLAX!P285;
       SOFT!P285;
       BASE!P285;
       ESPORTS!P285
     }),
     (FLATTEN({
       WSO!P285;
       MSO!P285;
       FH!P285;
       MGOLF!P285;
       Footb"&amp;"all!P285;
       WVB!P285;
       XC!P285;
       SWIMMING!P285;
       WTEN!P285;
       TF!P285;
       WGOLF!P285;
       WBB!P285;
       MBB!P285;
       WLAX!P285;
       MLAX!P285;
       SOFT!P285;
       BASE!P285;
       ESPORTS!P285
     }) &lt;&gt; "&amp;""""") *
     (FLATTEN({
       WSO!P285;
       MSO!P285;
       FH!P285;
       MGOLF!P285;
       Football!P285;
       WVB!P285;
       XC!P285;
       SWIMMING!P285;
       WTEN!P285;
       TF!P285;
       WGOLF!P285;
       WBB!P285;
       MBB!P285"&amp;";
       WLAX!P285;
       MLAX!P285;
       SOFT!P285;
       BASE!P285;
       ESPORTS!P285
     }) &lt;&gt; ""Status"")
   )
 ),
 """"
)
"),"")</f>
        <v/>
      </c>
    </row>
    <row r="286" ht="22.5" customHeight="1">
      <c r="A286" s="6">
        <v>285.0</v>
      </c>
      <c r="B286" s="11"/>
      <c r="C286" s="7">
        <v>46519.0</v>
      </c>
      <c r="D286" s="8" t="str">
        <f t="shared" si="1"/>
        <v>Wednesday</v>
      </c>
      <c r="E286" s="9" t="str">
        <f>TEXTJOIN(
  CHAR(10) &amp; CHAR(10),
  TRUE,
  IFERROR(WSO!E286, ""),
  IFERROR(MSO!E286, ""),
  IFERROR(FH!E286, ""),
  IFERROR(MGOLF!E286, ""),
  IFERROR(Football!E286, ""),
  IFERROR(WVB!E286, ""),
  IFERROR(XC!E286, ""),
  IFERROR(SWIMMING!E286, ""),
  IFERROR(WTEN!E286, ""),
  IFERROR(TF!E286, ""),
  IFERROR(WGOLF!E286, ""),
  IFERROR(WBB!E286, ""),
  IFERROR(MBB!E286, ""),
  IFERROR(WLAX!E286, ""),
  IFERROR(MLAX!E286, ""),
  IFERROR(SOFT!E286, ""),
  IFERROR(BASE!E286, ""),
  IFERROR(ESPORTS!E286, "")
)
</f>
        <v/>
      </c>
      <c r="F286" s="10" t="str">
        <f>IFERROR(__xludf.DUMMYFUNCTION("TEXTJOIN(
  CHAR(10) &amp; CHAR(10),
  TRUE,
  IFERROR(TEXT(FILTER(WSO!F286, LEN(WSO!F286)), ""h:mm AM/PM""), """"),
  IFERROR(TEXT(FILTER(MSO!F286, LEN(MSO!F286)), ""h:mm AM/PM""), """"),
  IFERROR(TEXT(FILTER(FH!F286, LEN(FH!F286)), ""h:mm AM/PM""), """"),
"&amp;"  IFERROR(TEXT(FILTER(MGOLF!F286, LEN(MGOLF!F286)), ""h:mm AM/PM""), """"),
  IFERROR(TEXT(FILTER(Football!F286, LEN(Football!F286)), ""h:mm AM/PM""), """"),
  IFERROR(TEXT(FILTER(WVB!F286, LEN(WVB!F286)), ""h:mm AM/PM""), """"),
  IFERROR(TEXT(FILTER(XC!"&amp;"F286, LEN(XC!F286)), ""h:mm AM/PM""), """"),
  IFERROR(TEXT(FILTER(SWIMMING!F286, LEN(SWIMMING!F286)), ""h:mm AM/PM""), """"),
  IFERROR(TEXT(FILTER(WTEN!F286, LEN(WTEN!F286)), ""h:mm AM/PM""), """"),
  IFERROR(TEXT(FILTER(TF!F286, LEN(TF!F286)), ""h:mm A"&amp;"M/PM""), """"),
  IFERROR(TEXT(FILTER(WGOLF!F286, LEN(WGOLF!F286)), ""h:mm AM/PM""), """"),
  IFERROR(TEXT(FILTER(WBB!F286, LEN(WBB!F286)), ""h:mm AM/PM""), """"),
  IFERROR(TEXT(FILTER(MBB!F286, LEN(MBB!F286)), ""h:mm AM/PM""), """"),
  IFERROR(TEXT(FILT"&amp;"ER(WLAX!F286, LEN(WLAX!F286)), ""h:mm AM/PM""), """"),
  IFERROR(TEXT(FILTER(MLAX!F286, LEN(MLAX!F286)), ""h:mm AM/PM""), """"),
  IFERROR(TEXT(FILTER(SOFT!F286, LEN(SOFT!F286)), ""h:mm AM/PM""), """"),
  IFERROR(TEXT(FILTER(BASE!F286, LEN(BASE!F286)), """&amp;"h:mm AM/PM""), """"),
  IFERROR(TEXT(FILTER(ESPORTS!F286, LEN(ESPORTS!F286)), ""h:mm AM/PM""), """")
)
"),"")</f>
        <v/>
      </c>
      <c r="G286" s="11" t="str">
        <f>IFERROR(__xludf.DUMMYFUNCTION("TEXTJOIN(
  CHAR(10) &amp; CHAR(10),
  TRUE,
  IFERROR(FILTER(WSO!G286, LEN(WSO!G286)), """"),
  IFERROR(FILTER(MSO!G286, LEN(MSO!G286)), """"),
  IFERROR(FILTER(FH!G286, LEN(FH!G286)), """"),
  IFERROR(FILTER(MGOLF!G286, LEN(MGOLF!G286)), """"),
  IFERROR(FI"&amp;"LTER(Football!G286, LEN(Football!G286)), """"),
  IFERROR(FILTER(WVB!G286, LEN(WVB!G286)), """"),
  IFERROR(FILTER(XC!G286, LEN(XC!G286)), """"),
  IFERROR(FILTER(SWIMMING!G286, LEN(SWIMMING!G286)), """"),
  IFERROR(FILTER(WTEN!G286, LEN(WTEN!G286)), """""&amp;"),
  IFERROR(FILTER(TF!G286, LEN(TF!G286)), """"),
  IFERROR(FILTER(WGOLF!G286:G1000, LEN(WGOLF!G286)), """"),
  IFERROR(FILTER(WBB!G286, LEN(WBB!G286)), """"),
  IFERROR(FILTER(MBB!G286, LEN(MBB!G286)), """"),
  IFERROR(FILTER(WLAX!G286, LEN(WLAX!G286)),"&amp;" """"),
  IFERROR(FILTER(MLAX!G286, LEN(MLAX!G286)), """"),
  IFERROR(FILTER(SOFT!G286, LEN(SOFT!G286)), """"),
  IFERROR(FILTER(BASE!G286, LEN(BASE!G286)), """"),
  IFERROR(FILTER(ESPORTS!G286, LEN(ESPORTS!G286)), """")
)
"),"")</f>
        <v/>
      </c>
      <c r="H286" s="11" t="str">
        <f>IFERROR(__xludf.DUMMYFUNCTION("TEXTJOIN(
  CHAR(10) &amp; CHAR(10),
  TRUE,
  IFERROR(FILTER(WSO!H286, LEN(WSO!H286)), """"),
  IFERROR(FILTER(MSO!H286, LEN(MSO!H286)), """"),
  IFERROR(FILTER(FH!H286, LEN(FH!H286)), """"),
  IFERROR(FILTER(MGOLF!H286, LEN(MGOLF!H286)), """"),
  IFERROR(FI"&amp;"LTER(Football!H286, LEN(Football!H286)), """"),
  IFERROR(FILTER(WVB!H286, LEN(WVB!H286)), """"),
  IFERROR(FILTER(XC!H286, LEN(XC!H286)), """"),
  IFERROR(FILTER(SWIMMING!H286, LEN(SWIMMING!H286)), """"),
  IFERROR(FILTER(WTEN!H286, LEN(WTEN!H286)), """""&amp;"),
  IFERROR(FILTER(TF!H286, LEN(TF!H286)), """"),
  IFERROR(FILTER(WGOLF!H286, LEN(WGOLF!H286)), """"),
  IFERROR(FILTER(WBB!H286, LEN(WBB!H286)), """"),
  IFERROR(FILTER(MBB!H286, LEN(MBB!H286)), """"),
  IFERROR(FILTER(WLAX!H286, LEN(WLAX!H286)), """")"&amp;",
  IFERROR(FILTER(MLAX!H286, LEN(MLAX!H286)), """"),
  IFERROR(FILTER(SOFT!H286, LEN(SOFT!H286)), """"),
  IFERROR(FILTER(BASE!H286, LEN(BASE!H286)), """"),
  IFERROR(FILTER(ESPORTS!H286, LEN(ESPORTS!H286)), """")
)
"),"")</f>
        <v/>
      </c>
      <c r="I286" s="11" t="str">
        <f>IFERROR(__xludf.DUMMYFUNCTION("TEXTJOIN(
  CHAR(10) &amp; CHAR(10),
  TRUE,
  IFERROR(ARRAYFORMULA(TEXT(FILTER(WSO!F286, LEN(WSO!F286)), ""h:mm AM/PM"")), """"),
  IFERROR(ARRAYFORMULA(TEXT(FILTER(MSO!F286, LEN(MSO!F286)), ""h:mm AM/PM"")), """"),
  IFERROR(ARRAYFORMULA(TEXT(FILTER(FH!F286"&amp;", LEN(FH!F286)), ""h:mm AM/PM"")), """"),
  IFERROR(ARRAYFORMULA(TEXT(FILTER(MGOLF!F286, LEN(MGOLF!F286)), ""h:mm AM/PM"")), """"),
  IFERROR(ARRAYFORMULA(TEXT(FILTER(Football!F286, LEN(Football!F286)), ""h:mm AM/PM"")), """"),
  IFERROR(ARRAYFORMULA(TEXT"&amp;"(FILTER(WVB!F286, LEN(WVB!F286)), ""h:mm AM/PM"")), """"),
  IFERROR(ARRAYFORMULA(TEXT(FILTER(XC!F286, LEN(XC!F286)), ""h:mm AM/PM"")), """"),
  IFERROR(ARRAYFORMULA(TEXT(FILTER(SWIMMING!F286, LEN(SWIMMING!F286)), ""h:mm AM/PM"")), """"),
  IFERROR(ARRAYF"&amp;"ORMULA(TEXT(FILTER(WTEN!F286, LEN(WTEN!F286)), ""h:mm AM/PM"")), """"),
  IFERROR(ARRAYFORMULA(TEXT(FILTER(TF!F286, LEN(TF!F286)), ""h:mm AM/PM"")), """"),
  IFERROR(ARRAYFORMULA(TEXT(FILTER(WGOLF!F286, LEN(WGOLF!F286)), ""h:mm AM/PM"")), """"),
  IFERROR"&amp;"(ARRAYFORMULA(TEXT(FILTER(WBB!F286, LEN(WBB!F286)), ""h:mm AM/PM"")), """"),
  IFERROR(ARRAYFORMULA(TEXT(FILTER(MBB!F286, LEN(MBB!F286)), ""h:mm AM/PM"")), """"),
  IFERROR(ARRAYFORMULA(TEXT(FILTER(WLAX!F286, LEN(WLAX!F286)), ""h:mm AM/PM"")), """"),
  IF"&amp;"ERROR(ARRAYFORMULA(TEXT(FILTER(MLAX!F286, LEN(MLAX!F286)), ""h:mm AM/PM"")), """"),
  IFERROR(ARRAYFORMULA(TEXT(FILTER(SOFT!F286, LEN(SOFT!F286)), ""h:mm AM/PM"")), """"),
  IFERROR(ARRAYFORMULA(TEXT(FILTER(BASE!F286, LEN(BASE!F286)), ""h:mm AM/PM"")), """&amp;"""),
  IFERROR(ARRAYFORMULA(TEXT(FILTER(ESPORTS!F286, LEN(ESPORTS!F286)), ""h:mm AM/PM"")), """")
)
"),"")</f>
        <v/>
      </c>
      <c r="J286" s="12" t="str">
        <f>IFERROR(__xludf.DUMMYFUNCTION("IFERROR(
 TEXTJOIN(
   CHAR(10) &amp; CHAR(10),
   TRUE,
   FILTER(
     FLATTEN({
       WSO!P286;
       MSO!P286;
       FH!P286;
       MGOLF!P286;
       Football!P286;
       WVB!P286;
       XC!P286;
       SWIMMING!P286;
       WTEN!P286;
       TF!P2"&amp;"86;
       WGOLF!P286;
       WBB!P286;
       MBB!P286;
       WLAX!P286;
       MLAX!P286;
       SOFT!P286;
       BASE!P286;
       ESPORTS!P286
     }),
     (FLATTEN({
       WSO!P286;
       MSO!P286;
       FH!P286;
       MGOLF!P286;
       Footb"&amp;"all!P286;
       WVB!P286;
       XC!P286;
       SWIMMING!P286;
       WTEN!P286;
       TF!P286;
       WGOLF!P286;
       WBB!P286;
       MBB!P286;
       WLAX!P286;
       MLAX!P286;
       SOFT!P286;
       BASE!P286;
       ESPORTS!P286
     }) &lt;&gt; "&amp;""""") *
     (FLATTEN({
       WSO!P286;
       MSO!P286;
       FH!P286;
       MGOLF!P286;
       Football!P286;
       WVB!P286;
       XC!P286;
       SWIMMING!P286;
       WTEN!P286;
       TF!P286;
       WGOLF!P286;
       WBB!P286;
       MBB!P286"&amp;";
       WLAX!P286;
       MLAX!P286;
       SOFT!P286;
       BASE!P286;
       ESPORTS!P286
     }) &lt;&gt; ""Status"")
   )
 ),
 """"
)
"),"")</f>
        <v/>
      </c>
    </row>
    <row r="287" ht="22.5" customHeight="1">
      <c r="A287" s="6">
        <v>286.0</v>
      </c>
      <c r="B287" s="11"/>
      <c r="C287" s="7">
        <v>46520.0</v>
      </c>
      <c r="D287" s="8" t="str">
        <f t="shared" si="1"/>
        <v>Thursday</v>
      </c>
      <c r="E287" s="9" t="str">
        <f>TEXTJOIN(
  CHAR(10) &amp; CHAR(10),
  TRUE,
  IFERROR(WSO!E287, ""),
  IFERROR(MSO!E287, ""),
  IFERROR(FH!E287, ""),
  IFERROR(MGOLF!E287, ""),
  IFERROR(Football!E287, ""),
  IFERROR(WVB!E287, ""),
  IFERROR(XC!E287, ""),
  IFERROR(SWIMMING!E287, ""),
  IFERROR(WTEN!E287, ""),
  IFERROR(TF!E287, ""),
  IFERROR(WGOLF!E287, ""),
  IFERROR(WBB!E287, ""),
  IFERROR(MBB!E287, ""),
  IFERROR(WLAX!E287, ""),
  IFERROR(MLAX!E287, ""),
  IFERROR(SOFT!E287, ""),
  IFERROR(BASE!E287, ""),
  IFERROR(ESPORTS!E287, "")
)
</f>
        <v/>
      </c>
      <c r="F287" s="10" t="str">
        <f>IFERROR(__xludf.DUMMYFUNCTION("TEXTJOIN(
  CHAR(10) &amp; CHAR(10),
  TRUE,
  IFERROR(TEXT(FILTER(WSO!F287, LEN(WSO!F287)), ""h:mm AM/PM""), """"),
  IFERROR(TEXT(FILTER(MSO!F287, LEN(MSO!F287)), ""h:mm AM/PM""), """"),
  IFERROR(TEXT(FILTER(FH!F287, LEN(FH!F287)), ""h:mm AM/PM""), """"),
"&amp;"  IFERROR(TEXT(FILTER(MGOLF!F287, LEN(MGOLF!F287)), ""h:mm AM/PM""), """"),
  IFERROR(TEXT(FILTER(Football!F287, LEN(Football!F287)), ""h:mm AM/PM""), """"),
  IFERROR(TEXT(FILTER(WVB!F287, LEN(WVB!F287)), ""h:mm AM/PM""), """"),
  IFERROR(TEXT(FILTER(XC!"&amp;"F287, LEN(XC!F287)), ""h:mm AM/PM""), """"),
  IFERROR(TEXT(FILTER(SWIMMING!F287, LEN(SWIMMING!F287)), ""h:mm AM/PM""), """"),
  IFERROR(TEXT(FILTER(WTEN!F287, LEN(WTEN!F287)), ""h:mm AM/PM""), """"),
  IFERROR(TEXT(FILTER(TF!F287, LEN(TF!F287)), ""h:mm A"&amp;"M/PM""), """"),
  IFERROR(TEXT(FILTER(WGOLF!F287, LEN(WGOLF!F287)), ""h:mm AM/PM""), """"),
  IFERROR(TEXT(FILTER(WBB!F287, LEN(WBB!F287)), ""h:mm AM/PM""), """"),
  IFERROR(TEXT(FILTER(MBB!F287, LEN(MBB!F287)), ""h:mm AM/PM""), """"),
  IFERROR(TEXT(FILT"&amp;"ER(WLAX!F287, LEN(WLAX!F287)), ""h:mm AM/PM""), """"),
  IFERROR(TEXT(FILTER(MLAX!F287, LEN(MLAX!F287)), ""h:mm AM/PM""), """"),
  IFERROR(TEXT(FILTER(SOFT!F287, LEN(SOFT!F287)), ""h:mm AM/PM""), """"),
  IFERROR(TEXT(FILTER(BASE!F287, LEN(BASE!F287)), """&amp;"h:mm AM/PM""), """"),
  IFERROR(TEXT(FILTER(ESPORTS!F287, LEN(ESPORTS!F287)), ""h:mm AM/PM""), """")
)
"),"")</f>
        <v/>
      </c>
      <c r="G287" s="11" t="str">
        <f>IFERROR(__xludf.DUMMYFUNCTION("TEXTJOIN(
  CHAR(10) &amp; CHAR(10),
  TRUE,
  IFERROR(FILTER(WSO!G287, LEN(WSO!G287)), """"),
  IFERROR(FILTER(MSO!G287, LEN(MSO!G287)), """"),
  IFERROR(FILTER(FH!G287, LEN(FH!G287)), """"),
  IFERROR(FILTER(MGOLF!G287, LEN(MGOLF!G287)), """"),
  IFERROR(FI"&amp;"LTER(Football!G287, LEN(Football!G287)), """"),
  IFERROR(FILTER(WVB!G287, LEN(WVB!G287)), """"),
  IFERROR(FILTER(XC!G287, LEN(XC!G287)), """"),
  IFERROR(FILTER(SWIMMING!G287, LEN(SWIMMING!G287)), """"),
  IFERROR(FILTER(WTEN!G287, LEN(WTEN!G287)), """""&amp;"),
  IFERROR(FILTER(TF!G287, LEN(TF!G287)), """"),
  IFERROR(FILTER(WGOLF!G287:G1000, LEN(WGOLF!G287)), """"),
  IFERROR(FILTER(WBB!G287, LEN(WBB!G287)), """"),
  IFERROR(FILTER(MBB!G287, LEN(MBB!G287)), """"),
  IFERROR(FILTER(WLAX!G287, LEN(WLAX!G287)),"&amp;" """"),
  IFERROR(FILTER(MLAX!G287, LEN(MLAX!G287)), """"),
  IFERROR(FILTER(SOFT!G287, LEN(SOFT!G287)), """"),
  IFERROR(FILTER(BASE!G287, LEN(BASE!G287)), """"),
  IFERROR(FILTER(ESPORTS!G287, LEN(ESPORTS!G287)), """")
)
"),"")</f>
        <v/>
      </c>
      <c r="H287" s="11" t="str">
        <f>IFERROR(__xludf.DUMMYFUNCTION("TEXTJOIN(
  CHAR(10) &amp; CHAR(10),
  TRUE,
  IFERROR(FILTER(WSO!H287, LEN(WSO!H287)), """"),
  IFERROR(FILTER(MSO!H287, LEN(MSO!H287)), """"),
  IFERROR(FILTER(FH!H287, LEN(FH!H287)), """"),
  IFERROR(FILTER(MGOLF!H287, LEN(MGOLF!H287)), """"),
  IFERROR(FI"&amp;"LTER(Football!H287, LEN(Football!H287)), """"),
  IFERROR(FILTER(WVB!H287, LEN(WVB!H287)), """"),
  IFERROR(FILTER(XC!H287, LEN(XC!H287)), """"),
  IFERROR(FILTER(SWIMMING!H287, LEN(SWIMMING!H287)), """"),
  IFERROR(FILTER(WTEN!H287, LEN(WTEN!H287)), """""&amp;"),
  IFERROR(FILTER(TF!H287, LEN(TF!H287)), """"),
  IFERROR(FILTER(WGOLF!H287, LEN(WGOLF!H287)), """"),
  IFERROR(FILTER(WBB!H287, LEN(WBB!H287)), """"),
  IFERROR(FILTER(MBB!H287, LEN(MBB!H287)), """"),
  IFERROR(FILTER(WLAX!H287, LEN(WLAX!H287)), """")"&amp;",
  IFERROR(FILTER(MLAX!H287, LEN(MLAX!H287)), """"),
  IFERROR(FILTER(SOFT!H287, LEN(SOFT!H287)), """"),
  IFERROR(FILTER(BASE!H287, LEN(BASE!H287)), """"),
  IFERROR(FILTER(ESPORTS!H287, LEN(ESPORTS!H287)), """")
)
"),"")</f>
        <v/>
      </c>
      <c r="I287" s="11" t="str">
        <f>IFERROR(__xludf.DUMMYFUNCTION("TEXTJOIN(
  CHAR(10) &amp; CHAR(10),
  TRUE,
  IFERROR(ARRAYFORMULA(TEXT(FILTER(WSO!F287, LEN(WSO!F287)), ""h:mm AM/PM"")), """"),
  IFERROR(ARRAYFORMULA(TEXT(FILTER(MSO!F287, LEN(MSO!F287)), ""h:mm AM/PM"")), """"),
  IFERROR(ARRAYFORMULA(TEXT(FILTER(FH!F287"&amp;", LEN(FH!F287)), ""h:mm AM/PM"")), """"),
  IFERROR(ARRAYFORMULA(TEXT(FILTER(MGOLF!F287, LEN(MGOLF!F287)), ""h:mm AM/PM"")), """"),
  IFERROR(ARRAYFORMULA(TEXT(FILTER(Football!F287, LEN(Football!F287)), ""h:mm AM/PM"")), """"),
  IFERROR(ARRAYFORMULA(TEXT"&amp;"(FILTER(WVB!F287, LEN(WVB!F287)), ""h:mm AM/PM"")), """"),
  IFERROR(ARRAYFORMULA(TEXT(FILTER(XC!F287, LEN(XC!F287)), ""h:mm AM/PM"")), """"),
  IFERROR(ARRAYFORMULA(TEXT(FILTER(SWIMMING!F287, LEN(SWIMMING!F287)), ""h:mm AM/PM"")), """"),
  IFERROR(ARRAYF"&amp;"ORMULA(TEXT(FILTER(WTEN!F287, LEN(WTEN!F287)), ""h:mm AM/PM"")), """"),
  IFERROR(ARRAYFORMULA(TEXT(FILTER(TF!F287, LEN(TF!F287)), ""h:mm AM/PM"")), """"),
  IFERROR(ARRAYFORMULA(TEXT(FILTER(WGOLF!F287, LEN(WGOLF!F287)), ""h:mm AM/PM"")), """"),
  IFERROR"&amp;"(ARRAYFORMULA(TEXT(FILTER(WBB!F287, LEN(WBB!F287)), ""h:mm AM/PM"")), """"),
  IFERROR(ARRAYFORMULA(TEXT(FILTER(MBB!F287, LEN(MBB!F287)), ""h:mm AM/PM"")), """"),
  IFERROR(ARRAYFORMULA(TEXT(FILTER(WLAX!F287, LEN(WLAX!F287)), ""h:mm AM/PM"")), """"),
  IF"&amp;"ERROR(ARRAYFORMULA(TEXT(FILTER(MLAX!F287, LEN(MLAX!F287)), ""h:mm AM/PM"")), """"),
  IFERROR(ARRAYFORMULA(TEXT(FILTER(SOFT!F287, LEN(SOFT!F287)), ""h:mm AM/PM"")), """"),
  IFERROR(ARRAYFORMULA(TEXT(FILTER(BASE!F287, LEN(BASE!F287)), ""h:mm AM/PM"")), """&amp;"""),
  IFERROR(ARRAYFORMULA(TEXT(FILTER(ESPORTS!F287, LEN(ESPORTS!F287)), ""h:mm AM/PM"")), """")
)
"),"")</f>
        <v/>
      </c>
      <c r="J287" s="12" t="str">
        <f>IFERROR(__xludf.DUMMYFUNCTION("IFERROR(
 TEXTJOIN(
   CHAR(10) &amp; CHAR(10),
   TRUE,
   FILTER(
     FLATTEN({
       WSO!P287;
       MSO!P287;
       FH!P287;
       MGOLF!P287;
       Football!P287;
       WVB!P287;
       XC!P287;
       SWIMMING!P287;
       WTEN!P287;
       TF!P2"&amp;"87;
       WGOLF!P287;
       WBB!P287;
       MBB!P287;
       WLAX!P287;
       MLAX!P287;
       SOFT!P287;
       BASE!P287;
       ESPORTS!P287
     }),
     (FLATTEN({
       WSO!P287;
       MSO!P287;
       FH!P287;
       MGOLF!P287;
       Footb"&amp;"all!P287;
       WVB!P287;
       XC!P287;
       SWIMMING!P287;
       WTEN!P287;
       TF!P287;
       WGOLF!P287;
       WBB!P287;
       MBB!P287;
       WLAX!P287;
       MLAX!P287;
       SOFT!P287;
       BASE!P287;
       ESPORTS!P287
     }) &lt;&gt; "&amp;""""") *
     (FLATTEN({
       WSO!P287;
       MSO!P287;
       FH!P287;
       MGOLF!P287;
       Football!P287;
       WVB!P287;
       XC!P287;
       SWIMMING!P287;
       WTEN!P287;
       TF!P287;
       WGOLF!P287;
       WBB!P287;
       MBB!P287"&amp;";
       WLAX!P287;
       MLAX!P287;
       SOFT!P287;
       BASE!P287;
       ESPORTS!P287
     }) &lt;&gt; ""Status"")
   )
 ),
 """"
)
"),"")</f>
        <v/>
      </c>
    </row>
    <row r="288" ht="22.5" customHeight="1">
      <c r="A288" s="6">
        <v>287.0</v>
      </c>
      <c r="B288" s="11"/>
      <c r="C288" s="7">
        <v>46521.0</v>
      </c>
      <c r="D288" s="8" t="str">
        <f t="shared" si="1"/>
        <v>Friday</v>
      </c>
      <c r="E288" s="9" t="str">
        <f>TEXTJOIN(
  CHAR(10) &amp; CHAR(10),
  TRUE,
  IFERROR(WSO!E288, ""),
  IFERROR(MSO!E288, ""),
  IFERROR(FH!E288, ""),
  IFERROR(MGOLF!E288, ""),
  IFERROR(Football!E288, ""),
  IFERROR(WVB!E288, ""),
  IFERROR(XC!E288, ""),
  IFERROR(SWIMMING!E288, ""),
  IFERROR(WTEN!E288, ""),
  IFERROR(TF!E288, ""),
  IFERROR(WGOLF!E288, ""),
  IFERROR(WBB!E288, ""),
  IFERROR(MBB!E288, ""),
  IFERROR(WLAX!E288, ""),
  IFERROR(MLAX!E288, ""),
  IFERROR(SOFT!E288, ""),
  IFERROR(BASE!E288, ""),
  IFERROR(ESPORTS!E288, "")
)
</f>
        <v/>
      </c>
      <c r="F288" s="10" t="str">
        <f>IFERROR(__xludf.DUMMYFUNCTION("TEXTJOIN(
  CHAR(10) &amp; CHAR(10),
  TRUE,
  IFERROR(TEXT(FILTER(WSO!F288, LEN(WSO!F288)), ""h:mm AM/PM""), """"),
  IFERROR(TEXT(FILTER(MSO!F288, LEN(MSO!F288)), ""h:mm AM/PM""), """"),
  IFERROR(TEXT(FILTER(FH!F288, LEN(FH!F288)), ""h:mm AM/PM""), """"),
"&amp;"  IFERROR(TEXT(FILTER(MGOLF!F288, LEN(MGOLF!F288)), ""h:mm AM/PM""), """"),
  IFERROR(TEXT(FILTER(Football!F288, LEN(Football!F288)), ""h:mm AM/PM""), """"),
  IFERROR(TEXT(FILTER(WVB!F288, LEN(WVB!F288)), ""h:mm AM/PM""), """"),
  IFERROR(TEXT(FILTER(XC!"&amp;"F288, LEN(XC!F288)), ""h:mm AM/PM""), """"),
  IFERROR(TEXT(FILTER(SWIMMING!F288, LEN(SWIMMING!F288)), ""h:mm AM/PM""), """"),
  IFERROR(TEXT(FILTER(WTEN!F288, LEN(WTEN!F288)), ""h:mm AM/PM""), """"),
  IFERROR(TEXT(FILTER(TF!F288, LEN(TF!F288)), ""h:mm A"&amp;"M/PM""), """"),
  IFERROR(TEXT(FILTER(WGOLF!F288, LEN(WGOLF!F288)), ""h:mm AM/PM""), """"),
  IFERROR(TEXT(FILTER(WBB!F288, LEN(WBB!F288)), ""h:mm AM/PM""), """"),
  IFERROR(TEXT(FILTER(MBB!F288, LEN(MBB!F288)), ""h:mm AM/PM""), """"),
  IFERROR(TEXT(FILT"&amp;"ER(WLAX!F288, LEN(WLAX!F288)), ""h:mm AM/PM""), """"),
  IFERROR(TEXT(FILTER(MLAX!F288, LEN(MLAX!F288)), ""h:mm AM/PM""), """"),
  IFERROR(TEXT(FILTER(SOFT!F288, LEN(SOFT!F288)), ""h:mm AM/PM""), """"),
  IFERROR(TEXT(FILTER(BASE!F288, LEN(BASE!F288)), """&amp;"h:mm AM/PM""), """"),
  IFERROR(TEXT(FILTER(ESPORTS!F288, LEN(ESPORTS!F288)), ""h:mm AM/PM""), """")
)
"),"")</f>
        <v/>
      </c>
      <c r="G288" s="11" t="str">
        <f>IFERROR(__xludf.DUMMYFUNCTION("TEXTJOIN(
  CHAR(10) &amp; CHAR(10),
  TRUE,
  IFERROR(FILTER(WSO!G288, LEN(WSO!G288)), """"),
  IFERROR(FILTER(MSO!G288, LEN(MSO!G288)), """"),
  IFERROR(FILTER(FH!G288, LEN(FH!G288)), """"),
  IFERROR(FILTER(MGOLF!G288, LEN(MGOLF!G288)), """"),
  IFERROR(FI"&amp;"LTER(Football!G288, LEN(Football!G288)), """"),
  IFERROR(FILTER(WVB!G288, LEN(WVB!G288)), """"),
  IFERROR(FILTER(XC!G288, LEN(XC!G288)), """"),
  IFERROR(FILTER(SWIMMING!G288, LEN(SWIMMING!G288)), """"),
  IFERROR(FILTER(WTEN!G288, LEN(WTEN!G288)), """""&amp;"),
  IFERROR(FILTER(TF!G288, LEN(TF!G288)), """"),
  IFERROR(FILTER(WGOLF!G288:G1000, LEN(WGOLF!G288)), """"),
  IFERROR(FILTER(WBB!G288, LEN(WBB!G288)), """"),
  IFERROR(FILTER(MBB!G288, LEN(MBB!G288)), """"),
  IFERROR(FILTER(WLAX!G288, LEN(WLAX!G288)),"&amp;" """"),
  IFERROR(FILTER(MLAX!G288, LEN(MLAX!G288)), """"),
  IFERROR(FILTER(SOFT!G288, LEN(SOFT!G288)), """"),
  IFERROR(FILTER(BASE!G288, LEN(BASE!G288)), """"),
  IFERROR(FILTER(ESPORTS!G288, LEN(ESPORTS!G288)), """")
)
"),"")</f>
        <v/>
      </c>
      <c r="H288" s="11" t="str">
        <f>IFERROR(__xludf.DUMMYFUNCTION("TEXTJOIN(
  CHAR(10) &amp; CHAR(10),
  TRUE,
  IFERROR(FILTER(WSO!H288, LEN(WSO!H288)), """"),
  IFERROR(FILTER(MSO!H288, LEN(MSO!H288)), """"),
  IFERROR(FILTER(FH!H288, LEN(FH!H288)), """"),
  IFERROR(FILTER(MGOLF!H288, LEN(MGOLF!H288)), """"),
  IFERROR(FI"&amp;"LTER(Football!H288, LEN(Football!H288)), """"),
  IFERROR(FILTER(WVB!H288, LEN(WVB!H288)), """"),
  IFERROR(FILTER(XC!H288, LEN(XC!H288)), """"),
  IFERROR(FILTER(SWIMMING!H288, LEN(SWIMMING!H288)), """"),
  IFERROR(FILTER(WTEN!H288, LEN(WTEN!H288)), """""&amp;"),
  IFERROR(FILTER(TF!H288, LEN(TF!H288)), """"),
  IFERROR(FILTER(WGOLF!H288, LEN(WGOLF!H288)), """"),
  IFERROR(FILTER(WBB!H288, LEN(WBB!H288)), """"),
  IFERROR(FILTER(MBB!H288, LEN(MBB!H288)), """"),
  IFERROR(FILTER(WLAX!H288, LEN(WLAX!H288)), """")"&amp;",
  IFERROR(FILTER(MLAX!H288, LEN(MLAX!H288)), """"),
  IFERROR(FILTER(SOFT!H288, LEN(SOFT!H288)), """"),
  IFERROR(FILTER(BASE!H288, LEN(BASE!H288)), """"),
  IFERROR(FILTER(ESPORTS!H288, LEN(ESPORTS!H288)), """")
)
"),"")</f>
        <v/>
      </c>
      <c r="I288" s="11" t="str">
        <f>IFERROR(__xludf.DUMMYFUNCTION("TEXTJOIN(
  CHAR(10) &amp; CHAR(10),
  TRUE,
  IFERROR(ARRAYFORMULA(TEXT(FILTER(WSO!F288, LEN(WSO!F288)), ""h:mm AM/PM"")), """"),
  IFERROR(ARRAYFORMULA(TEXT(FILTER(MSO!F288, LEN(MSO!F288)), ""h:mm AM/PM"")), """"),
  IFERROR(ARRAYFORMULA(TEXT(FILTER(FH!F288"&amp;", LEN(FH!F288)), ""h:mm AM/PM"")), """"),
  IFERROR(ARRAYFORMULA(TEXT(FILTER(MGOLF!F288, LEN(MGOLF!F288)), ""h:mm AM/PM"")), """"),
  IFERROR(ARRAYFORMULA(TEXT(FILTER(Football!F288, LEN(Football!F288)), ""h:mm AM/PM"")), """"),
  IFERROR(ARRAYFORMULA(TEXT"&amp;"(FILTER(WVB!F288, LEN(WVB!F288)), ""h:mm AM/PM"")), """"),
  IFERROR(ARRAYFORMULA(TEXT(FILTER(XC!F288, LEN(XC!F288)), ""h:mm AM/PM"")), """"),
  IFERROR(ARRAYFORMULA(TEXT(FILTER(SWIMMING!F288, LEN(SWIMMING!F288)), ""h:mm AM/PM"")), """"),
  IFERROR(ARRAYF"&amp;"ORMULA(TEXT(FILTER(WTEN!F288, LEN(WTEN!F288)), ""h:mm AM/PM"")), """"),
  IFERROR(ARRAYFORMULA(TEXT(FILTER(TF!F288, LEN(TF!F288)), ""h:mm AM/PM"")), """"),
  IFERROR(ARRAYFORMULA(TEXT(FILTER(WGOLF!F288, LEN(WGOLF!F288)), ""h:mm AM/PM"")), """"),
  IFERROR"&amp;"(ARRAYFORMULA(TEXT(FILTER(WBB!F288, LEN(WBB!F288)), ""h:mm AM/PM"")), """"),
  IFERROR(ARRAYFORMULA(TEXT(FILTER(MBB!F288, LEN(MBB!F288)), ""h:mm AM/PM"")), """"),
  IFERROR(ARRAYFORMULA(TEXT(FILTER(WLAX!F288, LEN(WLAX!F288)), ""h:mm AM/PM"")), """"),
  IF"&amp;"ERROR(ARRAYFORMULA(TEXT(FILTER(MLAX!F288, LEN(MLAX!F288)), ""h:mm AM/PM"")), """"),
  IFERROR(ARRAYFORMULA(TEXT(FILTER(SOFT!F288, LEN(SOFT!F288)), ""h:mm AM/PM"")), """"),
  IFERROR(ARRAYFORMULA(TEXT(FILTER(BASE!F288, LEN(BASE!F288)), ""h:mm AM/PM"")), """&amp;"""),
  IFERROR(ARRAYFORMULA(TEXT(FILTER(ESPORTS!F288, LEN(ESPORTS!F288)), ""h:mm AM/PM"")), """")
)
"),"")</f>
        <v/>
      </c>
      <c r="J288" s="12" t="str">
        <f>IFERROR(__xludf.DUMMYFUNCTION("IFERROR(
 TEXTJOIN(
   CHAR(10) &amp; CHAR(10),
   TRUE,
   FILTER(
     FLATTEN({
       WSO!P288;
       MSO!P288;
       FH!P288;
       MGOLF!P288;
       Football!P288;
       WVB!P288;
       XC!P288;
       SWIMMING!P288;
       WTEN!P288;
       TF!P2"&amp;"88;
       WGOLF!P288;
       WBB!P288;
       MBB!P288;
       WLAX!P288;
       MLAX!P288;
       SOFT!P288;
       BASE!P288;
       ESPORTS!P288
     }),
     (FLATTEN({
       WSO!P288;
       MSO!P288;
       FH!P288;
       MGOLF!P288;
       Footb"&amp;"all!P288;
       WVB!P288;
       XC!P288;
       SWIMMING!P288;
       WTEN!P288;
       TF!P288;
       WGOLF!P288;
       WBB!P288;
       MBB!P288;
       WLAX!P288;
       MLAX!P288;
       SOFT!P288;
       BASE!P288;
       ESPORTS!P288
     }) &lt;&gt; "&amp;""""") *
     (FLATTEN({
       WSO!P288;
       MSO!P288;
       FH!P288;
       MGOLF!P288;
       Football!P288;
       WVB!P288;
       XC!P288;
       SWIMMING!P288;
       WTEN!P288;
       TF!P288;
       WGOLF!P288;
       WBB!P288;
       MBB!P288"&amp;";
       WLAX!P288;
       MLAX!P288;
       SOFT!P288;
       BASE!P288;
       ESPORTS!P288
     }) &lt;&gt; ""Status"")
   )
 ),
 """"
)
"),"")</f>
        <v/>
      </c>
    </row>
    <row r="289" ht="22.5" customHeight="1">
      <c r="A289" s="6">
        <v>288.0</v>
      </c>
      <c r="B289" s="11"/>
      <c r="C289" s="7">
        <v>46522.0</v>
      </c>
      <c r="D289" s="8" t="str">
        <f t="shared" si="1"/>
        <v>Saturday</v>
      </c>
      <c r="E289" s="9" t="str">
        <f>TEXTJOIN(
  CHAR(10) &amp; CHAR(10),
  TRUE,
  IFERROR(WSO!E289, ""),
  IFERROR(MSO!E289, ""),
  IFERROR(FH!E289, ""),
  IFERROR(MGOLF!E289, ""),
  IFERROR(Football!E289, ""),
  IFERROR(WVB!E289, ""),
  IFERROR(XC!E289, ""),
  IFERROR(SWIMMING!E289, ""),
  IFERROR(WTEN!E289, ""),
  IFERROR(TF!E289, ""),
  IFERROR(WGOLF!E289, ""),
  IFERROR(WBB!E289, ""),
  IFERROR(MBB!E289, ""),
  IFERROR(WLAX!E289, ""),
  IFERROR(MLAX!E289, ""),
  IFERROR(SOFT!E289, ""),
  IFERROR(BASE!E289, ""),
  IFERROR(ESPORTS!E289, "")
)
</f>
        <v/>
      </c>
      <c r="F289" s="10" t="str">
        <f>IFERROR(__xludf.DUMMYFUNCTION("TEXTJOIN(
  CHAR(10) &amp; CHAR(10),
  TRUE,
  IFERROR(TEXT(FILTER(WSO!F289, LEN(WSO!F289)), ""h:mm AM/PM""), """"),
  IFERROR(TEXT(FILTER(MSO!F289, LEN(MSO!F289)), ""h:mm AM/PM""), """"),
  IFERROR(TEXT(FILTER(FH!F289, LEN(FH!F289)), ""h:mm AM/PM""), """"),
"&amp;"  IFERROR(TEXT(FILTER(MGOLF!F289, LEN(MGOLF!F289)), ""h:mm AM/PM""), """"),
  IFERROR(TEXT(FILTER(Football!F289, LEN(Football!F289)), ""h:mm AM/PM""), """"),
  IFERROR(TEXT(FILTER(WVB!F289, LEN(WVB!F289)), ""h:mm AM/PM""), """"),
  IFERROR(TEXT(FILTER(XC!"&amp;"F289, LEN(XC!F289)), ""h:mm AM/PM""), """"),
  IFERROR(TEXT(FILTER(SWIMMING!F289, LEN(SWIMMING!F289)), ""h:mm AM/PM""), """"),
  IFERROR(TEXT(FILTER(WTEN!F289, LEN(WTEN!F289)), ""h:mm AM/PM""), """"),
  IFERROR(TEXT(FILTER(TF!F289, LEN(TF!F289)), ""h:mm A"&amp;"M/PM""), """"),
  IFERROR(TEXT(FILTER(WGOLF!F289, LEN(WGOLF!F289)), ""h:mm AM/PM""), """"),
  IFERROR(TEXT(FILTER(WBB!F289, LEN(WBB!F289)), ""h:mm AM/PM""), """"),
  IFERROR(TEXT(FILTER(MBB!F289, LEN(MBB!F289)), ""h:mm AM/PM""), """"),
  IFERROR(TEXT(FILT"&amp;"ER(WLAX!F289, LEN(WLAX!F289)), ""h:mm AM/PM""), """"),
  IFERROR(TEXT(FILTER(MLAX!F289, LEN(MLAX!F289)), ""h:mm AM/PM""), """"),
  IFERROR(TEXT(FILTER(SOFT!F289, LEN(SOFT!F289)), ""h:mm AM/PM""), """"),
  IFERROR(TEXT(FILTER(BASE!F289, LEN(BASE!F289)), """&amp;"h:mm AM/PM""), """"),
  IFERROR(TEXT(FILTER(ESPORTS!F289, LEN(ESPORTS!F289)), ""h:mm AM/PM""), """")
)
"),"")</f>
        <v/>
      </c>
      <c r="G289" s="11" t="str">
        <f>IFERROR(__xludf.DUMMYFUNCTION("TEXTJOIN(
  CHAR(10) &amp; CHAR(10),
  TRUE,
  IFERROR(FILTER(WSO!G289, LEN(WSO!G289)), """"),
  IFERROR(FILTER(MSO!G289, LEN(MSO!G289)), """"),
  IFERROR(FILTER(FH!G289, LEN(FH!G289)), """"),
  IFERROR(FILTER(MGOLF!G289, LEN(MGOLF!G289)), """"),
  IFERROR(FI"&amp;"LTER(Football!G289, LEN(Football!G289)), """"),
  IFERROR(FILTER(WVB!G289, LEN(WVB!G289)), """"),
  IFERROR(FILTER(XC!G289, LEN(XC!G289)), """"),
  IFERROR(FILTER(SWIMMING!G289, LEN(SWIMMING!G289)), """"),
  IFERROR(FILTER(WTEN!G289, LEN(WTEN!G289)), """""&amp;"),
  IFERROR(FILTER(TF!G289, LEN(TF!G289)), """"),
  IFERROR(FILTER(WGOLF!G289:G1000, LEN(WGOLF!G289)), """"),
  IFERROR(FILTER(WBB!G289, LEN(WBB!G289)), """"),
  IFERROR(FILTER(MBB!G289, LEN(MBB!G289)), """"),
  IFERROR(FILTER(WLAX!G289, LEN(WLAX!G289)),"&amp;" """"),
  IFERROR(FILTER(MLAX!G289, LEN(MLAX!G289)), """"),
  IFERROR(FILTER(SOFT!G289, LEN(SOFT!G289)), """"),
  IFERROR(FILTER(BASE!G289, LEN(BASE!G289)), """"),
  IFERROR(FILTER(ESPORTS!G289, LEN(ESPORTS!G289)), """")
)
"),"")</f>
        <v/>
      </c>
      <c r="H289" s="11" t="str">
        <f>IFERROR(__xludf.DUMMYFUNCTION("TEXTJOIN(
  CHAR(10) &amp; CHAR(10),
  TRUE,
  IFERROR(FILTER(WSO!H289, LEN(WSO!H289)), """"),
  IFERROR(FILTER(MSO!H289, LEN(MSO!H289)), """"),
  IFERROR(FILTER(FH!H289, LEN(FH!H289)), """"),
  IFERROR(FILTER(MGOLF!H289, LEN(MGOLF!H289)), """"),
  IFERROR(FI"&amp;"LTER(Football!H289, LEN(Football!H289)), """"),
  IFERROR(FILTER(WVB!H289, LEN(WVB!H289)), """"),
  IFERROR(FILTER(XC!H289, LEN(XC!H289)), """"),
  IFERROR(FILTER(SWIMMING!H289, LEN(SWIMMING!H289)), """"),
  IFERROR(FILTER(WTEN!H289, LEN(WTEN!H289)), """""&amp;"),
  IFERROR(FILTER(TF!H289, LEN(TF!H289)), """"),
  IFERROR(FILTER(WGOLF!H289, LEN(WGOLF!H289)), """"),
  IFERROR(FILTER(WBB!H289, LEN(WBB!H289)), """"),
  IFERROR(FILTER(MBB!H289, LEN(MBB!H289)), """"),
  IFERROR(FILTER(WLAX!H289, LEN(WLAX!H289)), """")"&amp;",
  IFERROR(FILTER(MLAX!H289, LEN(MLAX!H289)), """"),
  IFERROR(FILTER(SOFT!H289, LEN(SOFT!H289)), """"),
  IFERROR(FILTER(BASE!H289, LEN(BASE!H289)), """"),
  IFERROR(FILTER(ESPORTS!H289, LEN(ESPORTS!H289)), """")
)
"),"")</f>
        <v/>
      </c>
      <c r="I289" s="11" t="str">
        <f>IFERROR(__xludf.DUMMYFUNCTION("TEXTJOIN(
  CHAR(10) &amp; CHAR(10),
  TRUE,
  IFERROR(ARRAYFORMULA(TEXT(FILTER(WSO!F289, LEN(WSO!F289)), ""h:mm AM/PM"")), """"),
  IFERROR(ARRAYFORMULA(TEXT(FILTER(MSO!F289, LEN(MSO!F289)), ""h:mm AM/PM"")), """"),
  IFERROR(ARRAYFORMULA(TEXT(FILTER(FH!F289"&amp;", LEN(FH!F289)), ""h:mm AM/PM"")), """"),
  IFERROR(ARRAYFORMULA(TEXT(FILTER(MGOLF!F289, LEN(MGOLF!F289)), ""h:mm AM/PM"")), """"),
  IFERROR(ARRAYFORMULA(TEXT(FILTER(Football!F289, LEN(Football!F289)), ""h:mm AM/PM"")), """"),
  IFERROR(ARRAYFORMULA(TEXT"&amp;"(FILTER(WVB!F289, LEN(WVB!F289)), ""h:mm AM/PM"")), """"),
  IFERROR(ARRAYFORMULA(TEXT(FILTER(XC!F289, LEN(XC!F289)), ""h:mm AM/PM"")), """"),
  IFERROR(ARRAYFORMULA(TEXT(FILTER(SWIMMING!F289, LEN(SWIMMING!F289)), ""h:mm AM/PM"")), """"),
  IFERROR(ARRAYF"&amp;"ORMULA(TEXT(FILTER(WTEN!F289, LEN(WTEN!F289)), ""h:mm AM/PM"")), """"),
  IFERROR(ARRAYFORMULA(TEXT(FILTER(TF!F289, LEN(TF!F289)), ""h:mm AM/PM"")), """"),
  IFERROR(ARRAYFORMULA(TEXT(FILTER(WGOLF!F289, LEN(WGOLF!F289)), ""h:mm AM/PM"")), """"),
  IFERROR"&amp;"(ARRAYFORMULA(TEXT(FILTER(WBB!F289, LEN(WBB!F289)), ""h:mm AM/PM"")), """"),
  IFERROR(ARRAYFORMULA(TEXT(FILTER(MBB!F289, LEN(MBB!F289)), ""h:mm AM/PM"")), """"),
  IFERROR(ARRAYFORMULA(TEXT(FILTER(WLAX!F289, LEN(WLAX!F289)), ""h:mm AM/PM"")), """"),
  IF"&amp;"ERROR(ARRAYFORMULA(TEXT(FILTER(MLAX!F289, LEN(MLAX!F289)), ""h:mm AM/PM"")), """"),
  IFERROR(ARRAYFORMULA(TEXT(FILTER(SOFT!F289, LEN(SOFT!F289)), ""h:mm AM/PM"")), """"),
  IFERROR(ARRAYFORMULA(TEXT(FILTER(BASE!F289, LEN(BASE!F289)), ""h:mm AM/PM"")), """&amp;"""),
  IFERROR(ARRAYFORMULA(TEXT(FILTER(ESPORTS!F289, LEN(ESPORTS!F289)), ""h:mm AM/PM"")), """")
)
"),"")</f>
        <v/>
      </c>
      <c r="J289" s="12" t="str">
        <f>IFERROR(__xludf.DUMMYFUNCTION("IFERROR(
 TEXTJOIN(
   CHAR(10) &amp; CHAR(10),
   TRUE,
   FILTER(
     FLATTEN({
       WSO!P289;
       MSO!P289;
       FH!P289;
       MGOLF!P289;
       Football!P289;
       WVB!P289;
       XC!P289;
       SWIMMING!P289;
       WTEN!P289;
       TF!P2"&amp;"89;
       WGOLF!P289;
       WBB!P289;
       MBB!P289;
       WLAX!P289;
       MLAX!P289;
       SOFT!P289;
       BASE!P289;
       ESPORTS!P289
     }),
     (FLATTEN({
       WSO!P289;
       MSO!P289;
       FH!P289;
       MGOLF!P289;
       Footb"&amp;"all!P289;
       WVB!P289;
       XC!P289;
       SWIMMING!P289;
       WTEN!P289;
       TF!P289;
       WGOLF!P289;
       WBB!P289;
       MBB!P289;
       WLAX!P289;
       MLAX!P289;
       SOFT!P289;
       BASE!P289;
       ESPORTS!P289
     }) &lt;&gt; "&amp;""""") *
     (FLATTEN({
       WSO!P289;
       MSO!P289;
       FH!P289;
       MGOLF!P289;
       Football!P289;
       WVB!P289;
       XC!P289;
       SWIMMING!P289;
       WTEN!P289;
       TF!P289;
       WGOLF!P289;
       WBB!P289;
       MBB!P289"&amp;";
       WLAX!P289;
       MLAX!P289;
       SOFT!P289;
       BASE!P289;
       ESPORTS!P289
     }) &lt;&gt; ""Status"")
   )
 ),
 """"
)
"),"")</f>
        <v/>
      </c>
    </row>
    <row r="290" ht="22.5" customHeight="1">
      <c r="A290" s="6">
        <v>289.0</v>
      </c>
      <c r="B290" s="11"/>
      <c r="C290" s="7">
        <v>46523.0</v>
      </c>
      <c r="D290" s="8" t="str">
        <f t="shared" si="1"/>
        <v>Sunday</v>
      </c>
      <c r="E290" s="9" t="str">
        <f>TEXTJOIN(
  CHAR(10) &amp; CHAR(10),
  TRUE,
  IFERROR(WSO!E290, ""),
  IFERROR(MSO!E290, ""),
  IFERROR(FH!E290, ""),
  IFERROR(MGOLF!E290, ""),
  IFERROR(Football!E290, ""),
  IFERROR(WVB!E290, ""),
  IFERROR(XC!E290, ""),
  IFERROR(SWIMMING!E290, ""),
  IFERROR(WTEN!E290, ""),
  IFERROR(TF!E290, ""),
  IFERROR(WGOLF!E290, ""),
  IFERROR(WBB!E290, ""),
  IFERROR(MBB!E290, ""),
  IFERROR(WLAX!E290, ""),
  IFERROR(MLAX!E290, ""),
  IFERROR(SOFT!E290, ""),
  IFERROR(BASE!E290, ""),
  IFERROR(ESPORTS!E290, "")
)
</f>
        <v/>
      </c>
      <c r="F290" s="10" t="str">
        <f>IFERROR(__xludf.DUMMYFUNCTION("TEXTJOIN(
  CHAR(10) &amp; CHAR(10),
  TRUE,
  IFERROR(TEXT(FILTER(WSO!F290, LEN(WSO!F290)), ""h:mm AM/PM""), """"),
  IFERROR(TEXT(FILTER(MSO!F290, LEN(MSO!F290)), ""h:mm AM/PM""), """"),
  IFERROR(TEXT(FILTER(FH!F290, LEN(FH!F290)), ""h:mm AM/PM""), """"),
"&amp;"  IFERROR(TEXT(FILTER(MGOLF!F290, LEN(MGOLF!F290)), ""h:mm AM/PM""), """"),
  IFERROR(TEXT(FILTER(Football!F290, LEN(Football!F290)), ""h:mm AM/PM""), """"),
  IFERROR(TEXT(FILTER(WVB!F290, LEN(WVB!F290)), ""h:mm AM/PM""), """"),
  IFERROR(TEXT(FILTER(XC!"&amp;"F290, LEN(XC!F290)), ""h:mm AM/PM""), """"),
  IFERROR(TEXT(FILTER(SWIMMING!F290, LEN(SWIMMING!F290)), ""h:mm AM/PM""), """"),
  IFERROR(TEXT(FILTER(WTEN!F290, LEN(WTEN!F290)), ""h:mm AM/PM""), """"),
  IFERROR(TEXT(FILTER(TF!F290, LEN(TF!F290)), ""h:mm A"&amp;"M/PM""), """"),
  IFERROR(TEXT(FILTER(WGOLF!F290, LEN(WGOLF!F290)), ""h:mm AM/PM""), """"),
  IFERROR(TEXT(FILTER(WBB!F290, LEN(WBB!F290)), ""h:mm AM/PM""), """"),
  IFERROR(TEXT(FILTER(MBB!F290, LEN(MBB!F290)), ""h:mm AM/PM""), """"),
  IFERROR(TEXT(FILT"&amp;"ER(WLAX!F290, LEN(WLAX!F290)), ""h:mm AM/PM""), """"),
  IFERROR(TEXT(FILTER(MLAX!F290, LEN(MLAX!F290)), ""h:mm AM/PM""), """"),
  IFERROR(TEXT(FILTER(SOFT!F290, LEN(SOFT!F290)), ""h:mm AM/PM""), """"),
  IFERROR(TEXT(FILTER(BASE!F290, LEN(BASE!F290)), """&amp;"h:mm AM/PM""), """"),
  IFERROR(TEXT(FILTER(ESPORTS!F290, LEN(ESPORTS!F290)), ""h:mm AM/PM""), """")
)
"),"")</f>
        <v/>
      </c>
      <c r="G290" s="11" t="str">
        <f>IFERROR(__xludf.DUMMYFUNCTION("TEXTJOIN(
  CHAR(10) &amp; CHAR(10),
  TRUE,
  IFERROR(FILTER(WSO!G290, LEN(WSO!G290)), """"),
  IFERROR(FILTER(MSO!G290, LEN(MSO!G290)), """"),
  IFERROR(FILTER(FH!G290, LEN(FH!G290)), """"),
  IFERROR(FILTER(MGOLF!G290, LEN(MGOLF!G290)), """"),
  IFERROR(FI"&amp;"LTER(Football!G290, LEN(Football!G290)), """"),
  IFERROR(FILTER(WVB!G290, LEN(WVB!G290)), """"),
  IFERROR(FILTER(XC!G290, LEN(XC!G290)), """"),
  IFERROR(FILTER(SWIMMING!G290, LEN(SWIMMING!G290)), """"),
  IFERROR(FILTER(WTEN!G290, LEN(WTEN!G290)), """""&amp;"),
  IFERROR(FILTER(TF!G290, LEN(TF!G290)), """"),
  IFERROR(FILTER(WGOLF!G290:G1000, LEN(WGOLF!G290)), """"),
  IFERROR(FILTER(WBB!G290, LEN(WBB!G290)), """"),
  IFERROR(FILTER(MBB!G290, LEN(MBB!G290)), """"),
  IFERROR(FILTER(WLAX!G290, LEN(WLAX!G290)),"&amp;" """"),
  IFERROR(FILTER(MLAX!G290, LEN(MLAX!G290)), """"),
  IFERROR(FILTER(SOFT!G290, LEN(SOFT!G290)), """"),
  IFERROR(FILTER(BASE!G290, LEN(BASE!G290)), """"),
  IFERROR(FILTER(ESPORTS!G290, LEN(ESPORTS!G290)), """")
)
"),"")</f>
        <v/>
      </c>
      <c r="H290" s="11" t="str">
        <f>IFERROR(__xludf.DUMMYFUNCTION("TEXTJOIN(
  CHAR(10) &amp; CHAR(10),
  TRUE,
  IFERROR(FILTER(WSO!H290, LEN(WSO!H290)), """"),
  IFERROR(FILTER(MSO!H290, LEN(MSO!H290)), """"),
  IFERROR(FILTER(FH!H290, LEN(FH!H290)), """"),
  IFERROR(FILTER(MGOLF!H290, LEN(MGOLF!H290)), """"),
  IFERROR(FI"&amp;"LTER(Football!H290, LEN(Football!H290)), """"),
  IFERROR(FILTER(WVB!H290, LEN(WVB!H290)), """"),
  IFERROR(FILTER(XC!H290, LEN(XC!H290)), """"),
  IFERROR(FILTER(SWIMMING!H290, LEN(SWIMMING!H290)), """"),
  IFERROR(FILTER(WTEN!H290, LEN(WTEN!H290)), """""&amp;"),
  IFERROR(FILTER(TF!H290, LEN(TF!H290)), """"),
  IFERROR(FILTER(WGOLF!H290, LEN(WGOLF!H290)), """"),
  IFERROR(FILTER(WBB!H290, LEN(WBB!H290)), """"),
  IFERROR(FILTER(MBB!H290, LEN(MBB!H290)), """"),
  IFERROR(FILTER(WLAX!H290, LEN(WLAX!H290)), """")"&amp;",
  IFERROR(FILTER(MLAX!H290, LEN(MLAX!H290)), """"),
  IFERROR(FILTER(SOFT!H290, LEN(SOFT!H290)), """"),
  IFERROR(FILTER(BASE!H290, LEN(BASE!H290)), """"),
  IFERROR(FILTER(ESPORTS!H290, LEN(ESPORTS!H290)), """")
)
"),"")</f>
        <v/>
      </c>
      <c r="I290" s="11" t="str">
        <f>IFERROR(__xludf.DUMMYFUNCTION("TEXTJOIN(
  CHAR(10) &amp; CHAR(10),
  TRUE,
  IFERROR(ARRAYFORMULA(TEXT(FILTER(WSO!F290, LEN(WSO!F290)), ""h:mm AM/PM"")), """"),
  IFERROR(ARRAYFORMULA(TEXT(FILTER(MSO!F290, LEN(MSO!F290)), ""h:mm AM/PM"")), """"),
  IFERROR(ARRAYFORMULA(TEXT(FILTER(FH!F290"&amp;", LEN(FH!F290)), ""h:mm AM/PM"")), """"),
  IFERROR(ARRAYFORMULA(TEXT(FILTER(MGOLF!F290, LEN(MGOLF!F290)), ""h:mm AM/PM"")), """"),
  IFERROR(ARRAYFORMULA(TEXT(FILTER(Football!F290, LEN(Football!F290)), ""h:mm AM/PM"")), """"),
  IFERROR(ARRAYFORMULA(TEXT"&amp;"(FILTER(WVB!F290, LEN(WVB!F290)), ""h:mm AM/PM"")), """"),
  IFERROR(ARRAYFORMULA(TEXT(FILTER(XC!F290, LEN(XC!F290)), ""h:mm AM/PM"")), """"),
  IFERROR(ARRAYFORMULA(TEXT(FILTER(SWIMMING!F290, LEN(SWIMMING!F290)), ""h:mm AM/PM"")), """"),
  IFERROR(ARRAYF"&amp;"ORMULA(TEXT(FILTER(WTEN!F290, LEN(WTEN!F290)), ""h:mm AM/PM"")), """"),
  IFERROR(ARRAYFORMULA(TEXT(FILTER(TF!F290, LEN(TF!F290)), ""h:mm AM/PM"")), """"),
  IFERROR(ARRAYFORMULA(TEXT(FILTER(WGOLF!F290, LEN(WGOLF!F290)), ""h:mm AM/PM"")), """"),
  IFERROR"&amp;"(ARRAYFORMULA(TEXT(FILTER(WBB!F290, LEN(WBB!F290)), ""h:mm AM/PM"")), """"),
  IFERROR(ARRAYFORMULA(TEXT(FILTER(MBB!F290, LEN(MBB!F290)), ""h:mm AM/PM"")), """"),
  IFERROR(ARRAYFORMULA(TEXT(FILTER(WLAX!F290, LEN(WLAX!F290)), ""h:mm AM/PM"")), """"),
  IF"&amp;"ERROR(ARRAYFORMULA(TEXT(FILTER(MLAX!F290, LEN(MLAX!F290)), ""h:mm AM/PM"")), """"),
  IFERROR(ARRAYFORMULA(TEXT(FILTER(SOFT!F290, LEN(SOFT!F290)), ""h:mm AM/PM"")), """"),
  IFERROR(ARRAYFORMULA(TEXT(FILTER(BASE!F290, LEN(BASE!F290)), ""h:mm AM/PM"")), """&amp;"""),
  IFERROR(ARRAYFORMULA(TEXT(FILTER(ESPORTS!F290, LEN(ESPORTS!F290)), ""h:mm AM/PM"")), """")
)
"),"")</f>
        <v/>
      </c>
      <c r="J290" s="12" t="str">
        <f>IFERROR(__xludf.DUMMYFUNCTION("IFERROR(
 TEXTJOIN(
   CHAR(10) &amp; CHAR(10),
   TRUE,
   FILTER(
     FLATTEN({
       WSO!P290;
       MSO!P290;
       FH!P290;
       MGOLF!P290;
       Football!P290;
       WVB!P290;
       XC!P290;
       SWIMMING!P290;
       WTEN!P290;
       TF!P2"&amp;"90;
       WGOLF!P290;
       WBB!P290;
       MBB!P290;
       WLAX!P290;
       MLAX!P290;
       SOFT!P290;
       BASE!P290;
       ESPORTS!P290
     }),
     (FLATTEN({
       WSO!P290;
       MSO!P290;
       FH!P290;
       MGOLF!P290;
       Footb"&amp;"all!P290;
       WVB!P290;
       XC!P290;
       SWIMMING!P290;
       WTEN!P290;
       TF!P290;
       WGOLF!P290;
       WBB!P290;
       MBB!P290;
       WLAX!P290;
       MLAX!P290;
       SOFT!P290;
       BASE!P290;
       ESPORTS!P290
     }) &lt;&gt; "&amp;""""") *
     (FLATTEN({
       WSO!P290;
       MSO!P290;
       FH!P290;
       MGOLF!P290;
       Football!P290;
       WVB!P290;
       XC!P290;
       SWIMMING!P290;
       WTEN!P290;
       TF!P290;
       WGOLF!P290;
       WBB!P290;
       MBB!P290"&amp;";
       WLAX!P290;
       MLAX!P290;
       SOFT!P290;
       BASE!P290;
       ESPORTS!P290
     }) &lt;&gt; ""Status"")
   )
 ),
 """"
)
"),"")</f>
        <v/>
      </c>
    </row>
    <row r="291" ht="22.5" customHeight="1">
      <c r="A291" s="6">
        <v>290.0</v>
      </c>
      <c r="B291" s="11"/>
      <c r="C291" s="7">
        <v>46524.0</v>
      </c>
      <c r="D291" s="8" t="str">
        <f t="shared" si="1"/>
        <v>Monday</v>
      </c>
      <c r="E291" s="9" t="str">
        <f>TEXTJOIN(
  CHAR(10) &amp; CHAR(10),
  TRUE,
  IFERROR(WSO!E291, ""),
  IFERROR(MSO!E291, ""),
  IFERROR(FH!E291, ""),
  IFERROR(MGOLF!E291, ""),
  IFERROR(Football!E291, ""),
  IFERROR(WVB!E291, ""),
  IFERROR(XC!E291, ""),
  IFERROR(SWIMMING!E291, ""),
  IFERROR(WTEN!E291, ""),
  IFERROR(TF!E291, ""),
  IFERROR(WGOLF!E291, ""),
  IFERROR(WBB!E291, ""),
  IFERROR(MBB!E291, ""),
  IFERROR(WLAX!E291, ""),
  IFERROR(MLAX!E291, ""),
  IFERROR(SOFT!E291, ""),
  IFERROR(BASE!E291, ""),
  IFERROR(ESPORTS!E291, "")
)
</f>
        <v/>
      </c>
      <c r="F291" s="10" t="str">
        <f>IFERROR(__xludf.DUMMYFUNCTION("TEXTJOIN(
  CHAR(10) &amp; CHAR(10),
  TRUE,
  IFERROR(TEXT(FILTER(WSO!F291, LEN(WSO!F291)), ""h:mm AM/PM""), """"),
  IFERROR(TEXT(FILTER(MSO!F291, LEN(MSO!F291)), ""h:mm AM/PM""), """"),
  IFERROR(TEXT(FILTER(FH!F291, LEN(FH!F291)), ""h:mm AM/PM""), """"),
"&amp;"  IFERROR(TEXT(FILTER(MGOLF!F291, LEN(MGOLF!F291)), ""h:mm AM/PM""), """"),
  IFERROR(TEXT(FILTER(Football!F291, LEN(Football!F291)), ""h:mm AM/PM""), """"),
  IFERROR(TEXT(FILTER(WVB!F291, LEN(WVB!F291)), ""h:mm AM/PM""), """"),
  IFERROR(TEXT(FILTER(XC!"&amp;"F291, LEN(XC!F291)), ""h:mm AM/PM""), """"),
  IFERROR(TEXT(FILTER(SWIMMING!F291, LEN(SWIMMING!F291)), ""h:mm AM/PM""), """"),
  IFERROR(TEXT(FILTER(WTEN!F291, LEN(WTEN!F291)), ""h:mm AM/PM""), """"),
  IFERROR(TEXT(FILTER(TF!F291, LEN(TF!F291)), ""h:mm A"&amp;"M/PM""), """"),
  IFERROR(TEXT(FILTER(WGOLF!F291, LEN(WGOLF!F291)), ""h:mm AM/PM""), """"),
  IFERROR(TEXT(FILTER(WBB!F291, LEN(WBB!F291)), ""h:mm AM/PM""), """"),
  IFERROR(TEXT(FILTER(MBB!F291, LEN(MBB!F291)), ""h:mm AM/PM""), """"),
  IFERROR(TEXT(FILT"&amp;"ER(WLAX!F291, LEN(WLAX!F291)), ""h:mm AM/PM""), """"),
  IFERROR(TEXT(FILTER(MLAX!F291, LEN(MLAX!F291)), ""h:mm AM/PM""), """"),
  IFERROR(TEXT(FILTER(SOFT!F291, LEN(SOFT!F291)), ""h:mm AM/PM""), """"),
  IFERROR(TEXT(FILTER(BASE!F291, LEN(BASE!F291)), """&amp;"h:mm AM/PM""), """"),
  IFERROR(TEXT(FILTER(ESPORTS!F291, LEN(ESPORTS!F291)), ""h:mm AM/PM""), """")
)
"),"")</f>
        <v/>
      </c>
      <c r="G291" s="11" t="str">
        <f>IFERROR(__xludf.DUMMYFUNCTION("TEXTJOIN(
  CHAR(10) &amp; CHAR(10),
  TRUE,
  IFERROR(FILTER(WSO!G291, LEN(WSO!G291)), """"),
  IFERROR(FILTER(MSO!G291, LEN(MSO!G291)), """"),
  IFERROR(FILTER(FH!G291, LEN(FH!G291)), """"),
  IFERROR(FILTER(MGOLF!G291, LEN(MGOLF!G291)), """"),
  IFERROR(FI"&amp;"LTER(Football!G291, LEN(Football!G291)), """"),
  IFERROR(FILTER(WVB!G291, LEN(WVB!G291)), """"),
  IFERROR(FILTER(XC!G291, LEN(XC!G291)), """"),
  IFERROR(FILTER(SWIMMING!G291, LEN(SWIMMING!G291)), """"),
  IFERROR(FILTER(WTEN!G291, LEN(WTEN!G291)), """""&amp;"),
  IFERROR(FILTER(TF!G291, LEN(TF!G291)), """"),
  IFERROR(FILTER(WGOLF!G291:G1000, LEN(WGOLF!G291)), """"),
  IFERROR(FILTER(WBB!G291, LEN(WBB!G291)), """"),
  IFERROR(FILTER(MBB!G291, LEN(MBB!G291)), """"),
  IFERROR(FILTER(WLAX!G291, LEN(WLAX!G291)),"&amp;" """"),
  IFERROR(FILTER(MLAX!G291, LEN(MLAX!G291)), """"),
  IFERROR(FILTER(SOFT!G291, LEN(SOFT!G291)), """"),
  IFERROR(FILTER(BASE!G291, LEN(BASE!G291)), """"),
  IFERROR(FILTER(ESPORTS!G291, LEN(ESPORTS!G291)), """")
)
"),"")</f>
        <v/>
      </c>
      <c r="H291" s="11" t="str">
        <f>IFERROR(__xludf.DUMMYFUNCTION("TEXTJOIN(
  CHAR(10) &amp; CHAR(10),
  TRUE,
  IFERROR(FILTER(WSO!H291, LEN(WSO!H291)), """"),
  IFERROR(FILTER(MSO!H291, LEN(MSO!H291)), """"),
  IFERROR(FILTER(FH!H291, LEN(FH!H291)), """"),
  IFERROR(FILTER(MGOLF!H291, LEN(MGOLF!H291)), """"),
  IFERROR(FI"&amp;"LTER(Football!H291, LEN(Football!H291)), """"),
  IFERROR(FILTER(WVB!H291, LEN(WVB!H291)), """"),
  IFERROR(FILTER(XC!H291, LEN(XC!H291)), """"),
  IFERROR(FILTER(SWIMMING!H291, LEN(SWIMMING!H291)), """"),
  IFERROR(FILTER(WTEN!H291, LEN(WTEN!H291)), """""&amp;"),
  IFERROR(FILTER(TF!H291, LEN(TF!H291)), """"),
  IFERROR(FILTER(WGOLF!H291, LEN(WGOLF!H291)), """"),
  IFERROR(FILTER(WBB!H291, LEN(WBB!H291)), """"),
  IFERROR(FILTER(MBB!H291, LEN(MBB!H291)), """"),
  IFERROR(FILTER(WLAX!H291, LEN(WLAX!H291)), """")"&amp;",
  IFERROR(FILTER(MLAX!H291, LEN(MLAX!H291)), """"),
  IFERROR(FILTER(SOFT!H291, LEN(SOFT!H291)), """"),
  IFERROR(FILTER(BASE!H291, LEN(BASE!H291)), """"),
  IFERROR(FILTER(ESPORTS!H291, LEN(ESPORTS!H291)), """")
)
"),"")</f>
        <v/>
      </c>
      <c r="I291" s="11" t="str">
        <f>IFERROR(__xludf.DUMMYFUNCTION("TEXTJOIN(
  CHAR(10) &amp; CHAR(10),
  TRUE,
  IFERROR(ARRAYFORMULA(TEXT(FILTER(WSO!F291, LEN(WSO!F291)), ""h:mm AM/PM"")), """"),
  IFERROR(ARRAYFORMULA(TEXT(FILTER(MSO!F291, LEN(MSO!F291)), ""h:mm AM/PM"")), """"),
  IFERROR(ARRAYFORMULA(TEXT(FILTER(FH!F291"&amp;", LEN(FH!F291)), ""h:mm AM/PM"")), """"),
  IFERROR(ARRAYFORMULA(TEXT(FILTER(MGOLF!F291, LEN(MGOLF!F291)), ""h:mm AM/PM"")), """"),
  IFERROR(ARRAYFORMULA(TEXT(FILTER(Football!F291, LEN(Football!F291)), ""h:mm AM/PM"")), """"),
  IFERROR(ARRAYFORMULA(TEXT"&amp;"(FILTER(WVB!F291, LEN(WVB!F291)), ""h:mm AM/PM"")), """"),
  IFERROR(ARRAYFORMULA(TEXT(FILTER(XC!F291, LEN(XC!F291)), ""h:mm AM/PM"")), """"),
  IFERROR(ARRAYFORMULA(TEXT(FILTER(SWIMMING!F291, LEN(SWIMMING!F291)), ""h:mm AM/PM"")), """"),
  IFERROR(ARRAYF"&amp;"ORMULA(TEXT(FILTER(WTEN!F291, LEN(WTEN!F291)), ""h:mm AM/PM"")), """"),
  IFERROR(ARRAYFORMULA(TEXT(FILTER(TF!F291, LEN(TF!F291)), ""h:mm AM/PM"")), """"),
  IFERROR(ARRAYFORMULA(TEXT(FILTER(WGOLF!F291, LEN(WGOLF!F291)), ""h:mm AM/PM"")), """"),
  IFERROR"&amp;"(ARRAYFORMULA(TEXT(FILTER(WBB!F291, LEN(WBB!F291)), ""h:mm AM/PM"")), """"),
  IFERROR(ARRAYFORMULA(TEXT(FILTER(MBB!F291, LEN(MBB!F291)), ""h:mm AM/PM"")), """"),
  IFERROR(ARRAYFORMULA(TEXT(FILTER(WLAX!F291, LEN(WLAX!F291)), ""h:mm AM/PM"")), """"),
  IF"&amp;"ERROR(ARRAYFORMULA(TEXT(FILTER(MLAX!F291, LEN(MLAX!F291)), ""h:mm AM/PM"")), """"),
  IFERROR(ARRAYFORMULA(TEXT(FILTER(SOFT!F291, LEN(SOFT!F291)), ""h:mm AM/PM"")), """"),
  IFERROR(ARRAYFORMULA(TEXT(FILTER(BASE!F291, LEN(BASE!F291)), ""h:mm AM/PM"")), """&amp;"""),
  IFERROR(ARRAYFORMULA(TEXT(FILTER(ESPORTS!F291, LEN(ESPORTS!F291)), ""h:mm AM/PM"")), """")
)
"),"")</f>
        <v/>
      </c>
      <c r="J291" s="12" t="str">
        <f>IFERROR(__xludf.DUMMYFUNCTION("IFERROR(
 TEXTJOIN(
   CHAR(10) &amp; CHAR(10),
   TRUE,
   FILTER(
     FLATTEN({
       WSO!P291;
       MSO!P291;
       FH!P291;
       MGOLF!P291;
       Football!P291;
       WVB!P291;
       XC!P291;
       SWIMMING!P291;
       WTEN!P291;
       TF!P2"&amp;"91;
       WGOLF!P291;
       WBB!P291;
       MBB!P291;
       WLAX!P291;
       MLAX!P291;
       SOFT!P291;
       BASE!P291;
       ESPORTS!P291
     }),
     (FLATTEN({
       WSO!P291;
       MSO!P291;
       FH!P291;
       MGOLF!P291;
       Footb"&amp;"all!P291;
       WVB!P291;
       XC!P291;
       SWIMMING!P291;
       WTEN!P291;
       TF!P291;
       WGOLF!P291;
       WBB!P291;
       MBB!P291;
       WLAX!P291;
       MLAX!P291;
       SOFT!P291;
       BASE!P291;
       ESPORTS!P291
     }) &lt;&gt; "&amp;""""") *
     (FLATTEN({
       WSO!P291;
       MSO!P291;
       FH!P291;
       MGOLF!P291;
       Football!P291;
       WVB!P291;
       XC!P291;
       SWIMMING!P291;
       WTEN!P291;
       TF!P291;
       WGOLF!P291;
       WBB!P291;
       MBB!P291"&amp;";
       WLAX!P291;
       MLAX!P291;
       SOFT!P291;
       BASE!P291;
       ESPORTS!P291
     }) &lt;&gt; ""Status"")
   )
 ),
 """"
)
"),"")</f>
        <v/>
      </c>
    </row>
    <row r="292" ht="22.5" customHeight="1">
      <c r="A292" s="6">
        <v>291.0</v>
      </c>
      <c r="B292" s="11"/>
      <c r="C292" s="7">
        <v>46525.0</v>
      </c>
      <c r="D292" s="8" t="str">
        <f t="shared" si="1"/>
        <v>Tuesday</v>
      </c>
      <c r="E292" s="9" t="str">
        <f>TEXTJOIN(
  CHAR(10) &amp; CHAR(10),
  TRUE,
  IFERROR(WSO!E292, ""),
  IFERROR(MSO!E292, ""),
  IFERROR(FH!E292, ""),
  IFERROR(MGOLF!E292, ""),
  IFERROR(Football!E292, ""),
  IFERROR(WVB!E292, ""),
  IFERROR(XC!E292, ""),
  IFERROR(SWIMMING!E292, ""),
  IFERROR(WTEN!E292, ""),
  IFERROR(TF!E292, ""),
  IFERROR(WGOLF!E292, ""),
  IFERROR(WBB!E292, ""),
  IFERROR(MBB!E292, ""),
  IFERROR(WLAX!E292, ""),
  IFERROR(MLAX!E292, ""),
  IFERROR(SOFT!E292, ""),
  IFERROR(BASE!E292, ""),
  IFERROR(ESPORTS!E292, "")
)
</f>
        <v/>
      </c>
      <c r="F292" s="10" t="str">
        <f>IFERROR(__xludf.DUMMYFUNCTION("TEXTJOIN(
  CHAR(10) &amp; CHAR(10),
  TRUE,
  IFERROR(TEXT(FILTER(WSO!F292, LEN(WSO!F292)), ""h:mm AM/PM""), """"),
  IFERROR(TEXT(FILTER(MSO!F292, LEN(MSO!F292)), ""h:mm AM/PM""), """"),
  IFERROR(TEXT(FILTER(FH!F292, LEN(FH!F292)), ""h:mm AM/PM""), """"),
"&amp;"  IFERROR(TEXT(FILTER(MGOLF!F292, LEN(MGOLF!F292)), ""h:mm AM/PM""), """"),
  IFERROR(TEXT(FILTER(Football!F292, LEN(Football!F292)), ""h:mm AM/PM""), """"),
  IFERROR(TEXT(FILTER(WVB!F292, LEN(WVB!F292)), ""h:mm AM/PM""), """"),
  IFERROR(TEXT(FILTER(XC!"&amp;"F292, LEN(XC!F292)), ""h:mm AM/PM""), """"),
  IFERROR(TEXT(FILTER(SWIMMING!F292, LEN(SWIMMING!F292)), ""h:mm AM/PM""), """"),
  IFERROR(TEXT(FILTER(WTEN!F292, LEN(WTEN!F292)), ""h:mm AM/PM""), """"),
  IFERROR(TEXT(FILTER(TF!F292, LEN(TF!F292)), ""h:mm A"&amp;"M/PM""), """"),
  IFERROR(TEXT(FILTER(WGOLF!F292, LEN(WGOLF!F292)), ""h:mm AM/PM""), """"),
  IFERROR(TEXT(FILTER(WBB!F292, LEN(WBB!F292)), ""h:mm AM/PM""), """"),
  IFERROR(TEXT(FILTER(MBB!F292, LEN(MBB!F292)), ""h:mm AM/PM""), """"),
  IFERROR(TEXT(FILT"&amp;"ER(WLAX!F292, LEN(WLAX!F292)), ""h:mm AM/PM""), """"),
  IFERROR(TEXT(FILTER(MLAX!F292, LEN(MLAX!F292)), ""h:mm AM/PM""), """"),
  IFERROR(TEXT(FILTER(SOFT!F292, LEN(SOFT!F292)), ""h:mm AM/PM""), """"),
  IFERROR(TEXT(FILTER(BASE!F292, LEN(BASE!F292)), """&amp;"h:mm AM/PM""), """"),
  IFERROR(TEXT(FILTER(ESPORTS!F292, LEN(ESPORTS!F292)), ""h:mm AM/PM""), """")
)
"),"")</f>
        <v/>
      </c>
      <c r="G292" s="11" t="str">
        <f>IFERROR(__xludf.DUMMYFUNCTION("TEXTJOIN(
  CHAR(10) &amp; CHAR(10),
  TRUE,
  IFERROR(FILTER(WSO!G292, LEN(WSO!G292)), """"),
  IFERROR(FILTER(MSO!G292, LEN(MSO!G292)), """"),
  IFERROR(FILTER(FH!G292, LEN(FH!G292)), """"),
  IFERROR(FILTER(MGOLF!G292, LEN(MGOLF!G292)), """"),
  IFERROR(FI"&amp;"LTER(Football!G292, LEN(Football!G292)), """"),
  IFERROR(FILTER(WVB!G292, LEN(WVB!G292)), """"),
  IFERROR(FILTER(XC!G292, LEN(XC!G292)), """"),
  IFERROR(FILTER(SWIMMING!G292, LEN(SWIMMING!G292)), """"),
  IFERROR(FILTER(WTEN!G292, LEN(WTEN!G292)), """""&amp;"),
  IFERROR(FILTER(TF!G292, LEN(TF!G292)), """"),
  IFERROR(FILTER(WGOLF!G292:G1000, LEN(WGOLF!G292)), """"),
  IFERROR(FILTER(WBB!G292, LEN(WBB!G292)), """"),
  IFERROR(FILTER(MBB!G292, LEN(MBB!G292)), """"),
  IFERROR(FILTER(WLAX!G292, LEN(WLAX!G292)),"&amp;" """"),
  IFERROR(FILTER(MLAX!G292, LEN(MLAX!G292)), """"),
  IFERROR(FILTER(SOFT!G292, LEN(SOFT!G292)), """"),
  IFERROR(FILTER(BASE!G292, LEN(BASE!G292)), """"),
  IFERROR(FILTER(ESPORTS!G292, LEN(ESPORTS!G292)), """")
)
"),"")</f>
        <v/>
      </c>
      <c r="H292" s="11" t="str">
        <f>IFERROR(__xludf.DUMMYFUNCTION("TEXTJOIN(
  CHAR(10) &amp; CHAR(10),
  TRUE,
  IFERROR(FILTER(WSO!H292, LEN(WSO!H292)), """"),
  IFERROR(FILTER(MSO!H292, LEN(MSO!H292)), """"),
  IFERROR(FILTER(FH!H292, LEN(FH!H292)), """"),
  IFERROR(FILTER(MGOLF!H292, LEN(MGOLF!H292)), """"),
  IFERROR(FI"&amp;"LTER(Football!H292, LEN(Football!H292)), """"),
  IFERROR(FILTER(WVB!H292, LEN(WVB!H292)), """"),
  IFERROR(FILTER(XC!H292, LEN(XC!H292)), """"),
  IFERROR(FILTER(SWIMMING!H292, LEN(SWIMMING!H292)), """"),
  IFERROR(FILTER(WTEN!H292, LEN(WTEN!H292)), """""&amp;"),
  IFERROR(FILTER(TF!H292, LEN(TF!H292)), """"),
  IFERROR(FILTER(WGOLF!H292, LEN(WGOLF!H292)), """"),
  IFERROR(FILTER(WBB!H292, LEN(WBB!H292)), """"),
  IFERROR(FILTER(MBB!H292, LEN(MBB!H292)), """"),
  IFERROR(FILTER(WLAX!H292, LEN(WLAX!H292)), """")"&amp;",
  IFERROR(FILTER(MLAX!H292, LEN(MLAX!H292)), """"),
  IFERROR(FILTER(SOFT!H292, LEN(SOFT!H292)), """"),
  IFERROR(FILTER(BASE!H292, LEN(BASE!H292)), """"),
  IFERROR(FILTER(ESPORTS!H292, LEN(ESPORTS!H292)), """")
)
"),"")</f>
        <v/>
      </c>
      <c r="I292" s="11" t="str">
        <f>IFERROR(__xludf.DUMMYFUNCTION("TEXTJOIN(
  CHAR(10) &amp; CHAR(10),
  TRUE,
  IFERROR(ARRAYFORMULA(TEXT(FILTER(WSO!F292, LEN(WSO!F292)), ""h:mm AM/PM"")), """"),
  IFERROR(ARRAYFORMULA(TEXT(FILTER(MSO!F292, LEN(MSO!F292)), ""h:mm AM/PM"")), """"),
  IFERROR(ARRAYFORMULA(TEXT(FILTER(FH!F292"&amp;", LEN(FH!F292)), ""h:mm AM/PM"")), """"),
  IFERROR(ARRAYFORMULA(TEXT(FILTER(MGOLF!F292, LEN(MGOLF!F292)), ""h:mm AM/PM"")), """"),
  IFERROR(ARRAYFORMULA(TEXT(FILTER(Football!F292, LEN(Football!F292)), ""h:mm AM/PM"")), """"),
  IFERROR(ARRAYFORMULA(TEXT"&amp;"(FILTER(WVB!F292, LEN(WVB!F292)), ""h:mm AM/PM"")), """"),
  IFERROR(ARRAYFORMULA(TEXT(FILTER(XC!F292, LEN(XC!F292)), ""h:mm AM/PM"")), """"),
  IFERROR(ARRAYFORMULA(TEXT(FILTER(SWIMMING!F292, LEN(SWIMMING!F292)), ""h:mm AM/PM"")), """"),
  IFERROR(ARRAYF"&amp;"ORMULA(TEXT(FILTER(WTEN!F292, LEN(WTEN!F292)), ""h:mm AM/PM"")), """"),
  IFERROR(ARRAYFORMULA(TEXT(FILTER(TF!F292, LEN(TF!F292)), ""h:mm AM/PM"")), """"),
  IFERROR(ARRAYFORMULA(TEXT(FILTER(WGOLF!F292, LEN(WGOLF!F292)), ""h:mm AM/PM"")), """"),
  IFERROR"&amp;"(ARRAYFORMULA(TEXT(FILTER(WBB!F292, LEN(WBB!F292)), ""h:mm AM/PM"")), """"),
  IFERROR(ARRAYFORMULA(TEXT(FILTER(MBB!F292, LEN(MBB!F292)), ""h:mm AM/PM"")), """"),
  IFERROR(ARRAYFORMULA(TEXT(FILTER(WLAX!F292, LEN(WLAX!F292)), ""h:mm AM/PM"")), """"),
  IF"&amp;"ERROR(ARRAYFORMULA(TEXT(FILTER(MLAX!F292, LEN(MLAX!F292)), ""h:mm AM/PM"")), """"),
  IFERROR(ARRAYFORMULA(TEXT(FILTER(SOFT!F292, LEN(SOFT!F292)), ""h:mm AM/PM"")), """"),
  IFERROR(ARRAYFORMULA(TEXT(FILTER(BASE!F292, LEN(BASE!F292)), ""h:mm AM/PM"")), """&amp;"""),
  IFERROR(ARRAYFORMULA(TEXT(FILTER(ESPORTS!F292, LEN(ESPORTS!F292)), ""h:mm AM/PM"")), """")
)
"),"")</f>
        <v/>
      </c>
      <c r="J292" s="12" t="str">
        <f>IFERROR(__xludf.DUMMYFUNCTION("IFERROR(
 TEXTJOIN(
   CHAR(10) &amp; CHAR(10),
   TRUE,
   FILTER(
     FLATTEN({
       WSO!P292;
       MSO!P292;
       FH!P292;
       MGOLF!P292;
       Football!P292;
       WVB!P292;
       XC!P292;
       SWIMMING!P292;
       WTEN!P292;
       TF!P2"&amp;"92;
       WGOLF!P292;
       WBB!P292;
       MBB!P292;
       WLAX!P292;
       MLAX!P292;
       SOFT!P292;
       BASE!P292;
       ESPORTS!P292
     }),
     (FLATTEN({
       WSO!P292;
       MSO!P292;
       FH!P292;
       MGOLF!P292;
       Footb"&amp;"all!P292;
       WVB!P292;
       XC!P292;
       SWIMMING!P292;
       WTEN!P292;
       TF!P292;
       WGOLF!P292;
       WBB!P292;
       MBB!P292;
       WLAX!P292;
       MLAX!P292;
       SOFT!P292;
       BASE!P292;
       ESPORTS!P292
     }) &lt;&gt; "&amp;""""") *
     (FLATTEN({
       WSO!P292;
       MSO!P292;
       FH!P292;
       MGOLF!P292;
       Football!P292;
       WVB!P292;
       XC!P292;
       SWIMMING!P292;
       WTEN!P292;
       TF!P292;
       WGOLF!P292;
       WBB!P292;
       MBB!P292"&amp;";
       WLAX!P292;
       MLAX!P292;
       SOFT!P292;
       BASE!P292;
       ESPORTS!P292
     }) &lt;&gt; ""Status"")
   )
 ),
 """"
)
"),"")</f>
        <v/>
      </c>
    </row>
    <row r="293" ht="22.5" customHeight="1">
      <c r="A293" s="6">
        <v>292.0</v>
      </c>
      <c r="B293" s="11"/>
      <c r="C293" s="7">
        <v>46526.0</v>
      </c>
      <c r="D293" s="8" t="str">
        <f t="shared" si="1"/>
        <v>Wednesday</v>
      </c>
      <c r="E293" s="9" t="str">
        <f>TEXTJOIN(
  CHAR(10) &amp; CHAR(10),
  TRUE,
  IFERROR(WSO!E293, ""),
  IFERROR(MSO!E293, ""),
  IFERROR(FH!E293, ""),
  IFERROR(MGOLF!E293, ""),
  IFERROR(Football!E293, ""),
  IFERROR(WVB!E293, ""),
  IFERROR(XC!E293, ""),
  IFERROR(SWIMMING!E293, ""),
  IFERROR(WTEN!E293, ""),
  IFERROR(TF!E293, ""),
  IFERROR(WGOLF!E293, ""),
  IFERROR(WBB!E293, ""),
  IFERROR(MBB!E293, ""),
  IFERROR(WLAX!E293, ""),
  IFERROR(MLAX!E293, ""),
  IFERROR(SOFT!E293, ""),
  IFERROR(BASE!E293, ""),
  IFERROR(ESPORTS!E293, "")
)
</f>
        <v/>
      </c>
      <c r="F293" s="10" t="str">
        <f>IFERROR(__xludf.DUMMYFUNCTION("TEXTJOIN(
  CHAR(10) &amp; CHAR(10),
  TRUE,
  IFERROR(TEXT(FILTER(WSO!F293, LEN(WSO!F293)), ""h:mm AM/PM""), """"),
  IFERROR(TEXT(FILTER(MSO!F293, LEN(MSO!F293)), ""h:mm AM/PM""), """"),
  IFERROR(TEXT(FILTER(FH!F293, LEN(FH!F293)), ""h:mm AM/PM""), """"),
"&amp;"  IFERROR(TEXT(FILTER(MGOLF!F293, LEN(MGOLF!F293)), ""h:mm AM/PM""), """"),
  IFERROR(TEXT(FILTER(Football!F293, LEN(Football!F293)), ""h:mm AM/PM""), """"),
  IFERROR(TEXT(FILTER(WVB!F293, LEN(WVB!F293)), ""h:mm AM/PM""), """"),
  IFERROR(TEXT(FILTER(XC!"&amp;"F293, LEN(XC!F293)), ""h:mm AM/PM""), """"),
  IFERROR(TEXT(FILTER(SWIMMING!F293, LEN(SWIMMING!F293)), ""h:mm AM/PM""), """"),
  IFERROR(TEXT(FILTER(WTEN!F293, LEN(WTEN!F293)), ""h:mm AM/PM""), """"),
  IFERROR(TEXT(FILTER(TF!F293, LEN(TF!F293)), ""h:mm A"&amp;"M/PM""), """"),
  IFERROR(TEXT(FILTER(WGOLF!F293, LEN(WGOLF!F293)), ""h:mm AM/PM""), """"),
  IFERROR(TEXT(FILTER(WBB!F293, LEN(WBB!F293)), ""h:mm AM/PM""), """"),
  IFERROR(TEXT(FILTER(MBB!F293, LEN(MBB!F293)), ""h:mm AM/PM""), """"),
  IFERROR(TEXT(FILT"&amp;"ER(WLAX!F293, LEN(WLAX!F293)), ""h:mm AM/PM""), """"),
  IFERROR(TEXT(FILTER(MLAX!F293, LEN(MLAX!F293)), ""h:mm AM/PM""), """"),
  IFERROR(TEXT(FILTER(SOFT!F293, LEN(SOFT!F293)), ""h:mm AM/PM""), """"),
  IFERROR(TEXT(FILTER(BASE!F293, LEN(BASE!F293)), """&amp;"h:mm AM/PM""), """"),
  IFERROR(TEXT(FILTER(ESPORTS!F293, LEN(ESPORTS!F293)), ""h:mm AM/PM""), """")
)
"),"")</f>
        <v/>
      </c>
      <c r="G293" s="11" t="str">
        <f>IFERROR(__xludf.DUMMYFUNCTION("TEXTJOIN(
  CHAR(10) &amp; CHAR(10),
  TRUE,
  IFERROR(FILTER(WSO!G293, LEN(WSO!G293)), """"),
  IFERROR(FILTER(MSO!G293, LEN(MSO!G293)), """"),
  IFERROR(FILTER(FH!G293, LEN(FH!G293)), """"),
  IFERROR(FILTER(MGOLF!G293, LEN(MGOLF!G293)), """"),
  IFERROR(FI"&amp;"LTER(Football!G293, LEN(Football!G293)), """"),
  IFERROR(FILTER(WVB!G293, LEN(WVB!G293)), """"),
  IFERROR(FILTER(XC!G293, LEN(XC!G293)), """"),
  IFERROR(FILTER(SWIMMING!G293, LEN(SWIMMING!G293)), """"),
  IFERROR(FILTER(WTEN!G293, LEN(WTEN!G293)), """""&amp;"),
  IFERROR(FILTER(TF!G293, LEN(TF!G293)), """"),
  IFERROR(FILTER(WGOLF!G293:G1000, LEN(WGOLF!G293)), """"),
  IFERROR(FILTER(WBB!G293, LEN(WBB!G293)), """"),
  IFERROR(FILTER(MBB!G293, LEN(MBB!G293)), """"),
  IFERROR(FILTER(WLAX!G293, LEN(WLAX!G293)),"&amp;" """"),
  IFERROR(FILTER(MLAX!G293, LEN(MLAX!G293)), """"),
  IFERROR(FILTER(SOFT!G293, LEN(SOFT!G293)), """"),
  IFERROR(FILTER(BASE!G293, LEN(BASE!G293)), """"),
  IFERROR(FILTER(ESPORTS!G293, LEN(ESPORTS!G293)), """")
)
"),"")</f>
        <v/>
      </c>
      <c r="H293" s="11" t="str">
        <f>IFERROR(__xludf.DUMMYFUNCTION("TEXTJOIN(
  CHAR(10) &amp; CHAR(10),
  TRUE,
  IFERROR(FILTER(WSO!H293, LEN(WSO!H293)), """"),
  IFERROR(FILTER(MSO!H293, LEN(MSO!H293)), """"),
  IFERROR(FILTER(FH!H293, LEN(FH!H293)), """"),
  IFERROR(FILTER(MGOLF!H293, LEN(MGOLF!H293)), """"),
  IFERROR(FI"&amp;"LTER(Football!H293, LEN(Football!H293)), """"),
  IFERROR(FILTER(WVB!H293, LEN(WVB!H293)), """"),
  IFERROR(FILTER(XC!H293, LEN(XC!H293)), """"),
  IFERROR(FILTER(SWIMMING!H293, LEN(SWIMMING!H293)), """"),
  IFERROR(FILTER(WTEN!H293, LEN(WTEN!H293)), """""&amp;"),
  IFERROR(FILTER(TF!H293, LEN(TF!H293)), """"),
  IFERROR(FILTER(WGOLF!H293, LEN(WGOLF!H293)), """"),
  IFERROR(FILTER(WBB!H293, LEN(WBB!H293)), """"),
  IFERROR(FILTER(MBB!H293, LEN(MBB!H293)), """"),
  IFERROR(FILTER(WLAX!H293, LEN(WLAX!H293)), """")"&amp;",
  IFERROR(FILTER(MLAX!H293, LEN(MLAX!H293)), """"),
  IFERROR(FILTER(SOFT!H293, LEN(SOFT!H293)), """"),
  IFERROR(FILTER(BASE!H293, LEN(BASE!H293)), """"),
  IFERROR(FILTER(ESPORTS!H293, LEN(ESPORTS!H293)), """")
)
"),"")</f>
        <v/>
      </c>
      <c r="I293" s="11" t="str">
        <f>IFERROR(__xludf.DUMMYFUNCTION("TEXTJOIN(
  CHAR(10) &amp; CHAR(10),
  TRUE,
  IFERROR(ARRAYFORMULA(TEXT(FILTER(WSO!F293, LEN(WSO!F293)), ""h:mm AM/PM"")), """"),
  IFERROR(ARRAYFORMULA(TEXT(FILTER(MSO!F293, LEN(MSO!F293)), ""h:mm AM/PM"")), """"),
  IFERROR(ARRAYFORMULA(TEXT(FILTER(FH!F293"&amp;", LEN(FH!F293)), ""h:mm AM/PM"")), """"),
  IFERROR(ARRAYFORMULA(TEXT(FILTER(MGOLF!F293, LEN(MGOLF!F293)), ""h:mm AM/PM"")), """"),
  IFERROR(ARRAYFORMULA(TEXT(FILTER(Football!F293, LEN(Football!F293)), ""h:mm AM/PM"")), """"),
  IFERROR(ARRAYFORMULA(TEXT"&amp;"(FILTER(WVB!F293, LEN(WVB!F293)), ""h:mm AM/PM"")), """"),
  IFERROR(ARRAYFORMULA(TEXT(FILTER(XC!F293, LEN(XC!F293)), ""h:mm AM/PM"")), """"),
  IFERROR(ARRAYFORMULA(TEXT(FILTER(SWIMMING!F293, LEN(SWIMMING!F293)), ""h:mm AM/PM"")), """"),
  IFERROR(ARRAYF"&amp;"ORMULA(TEXT(FILTER(WTEN!F293, LEN(WTEN!F293)), ""h:mm AM/PM"")), """"),
  IFERROR(ARRAYFORMULA(TEXT(FILTER(TF!F293, LEN(TF!F293)), ""h:mm AM/PM"")), """"),
  IFERROR(ARRAYFORMULA(TEXT(FILTER(WGOLF!F293, LEN(WGOLF!F293)), ""h:mm AM/PM"")), """"),
  IFERROR"&amp;"(ARRAYFORMULA(TEXT(FILTER(WBB!F293, LEN(WBB!F293)), ""h:mm AM/PM"")), """"),
  IFERROR(ARRAYFORMULA(TEXT(FILTER(MBB!F293, LEN(MBB!F293)), ""h:mm AM/PM"")), """"),
  IFERROR(ARRAYFORMULA(TEXT(FILTER(WLAX!F293, LEN(WLAX!F293)), ""h:mm AM/PM"")), """"),
  IF"&amp;"ERROR(ARRAYFORMULA(TEXT(FILTER(MLAX!F293, LEN(MLAX!F293)), ""h:mm AM/PM"")), """"),
  IFERROR(ARRAYFORMULA(TEXT(FILTER(SOFT!F293, LEN(SOFT!F293)), ""h:mm AM/PM"")), """"),
  IFERROR(ARRAYFORMULA(TEXT(FILTER(BASE!F293, LEN(BASE!F293)), ""h:mm AM/PM"")), """&amp;"""),
  IFERROR(ARRAYFORMULA(TEXT(FILTER(ESPORTS!F293, LEN(ESPORTS!F293)), ""h:mm AM/PM"")), """")
)
"),"")</f>
        <v/>
      </c>
      <c r="J293" s="12" t="str">
        <f>IFERROR(__xludf.DUMMYFUNCTION("IFERROR(
 TEXTJOIN(
   CHAR(10) &amp; CHAR(10),
   TRUE,
   FILTER(
     FLATTEN({
       WSO!P293;
       MSO!P293;
       FH!P293;
       MGOLF!P293;
       Football!P293;
       WVB!P293;
       XC!P293;
       SWIMMING!P293;
       WTEN!P293;
       TF!P2"&amp;"93;
       WGOLF!P293;
       WBB!P293;
       MBB!P293;
       WLAX!P293;
       MLAX!P293;
       SOFT!P293;
       BASE!P293;
       ESPORTS!P293
     }),
     (FLATTEN({
       WSO!P293;
       MSO!P293;
       FH!P293;
       MGOLF!P293;
       Footb"&amp;"all!P293;
       WVB!P293;
       XC!P293;
       SWIMMING!P293;
       WTEN!P293;
       TF!P293;
       WGOLF!P293;
       WBB!P293;
       MBB!P293;
       WLAX!P293;
       MLAX!P293;
       SOFT!P293;
       BASE!P293;
       ESPORTS!P293
     }) &lt;&gt; "&amp;""""") *
     (FLATTEN({
       WSO!P293;
       MSO!P293;
       FH!P293;
       MGOLF!P293;
       Football!P293;
       WVB!P293;
       XC!P293;
       SWIMMING!P293;
       WTEN!P293;
       TF!P293;
       WGOLF!P293;
       WBB!P293;
       MBB!P293"&amp;";
       WLAX!P293;
       MLAX!P293;
       SOFT!P293;
       BASE!P293;
       ESPORTS!P293
     }) &lt;&gt; ""Status"")
   )
 ),
 """"
)
"),"")</f>
        <v/>
      </c>
    </row>
    <row r="294" ht="22.5" customHeight="1">
      <c r="A294" s="6">
        <v>293.0</v>
      </c>
      <c r="B294" s="11"/>
      <c r="C294" s="7">
        <v>46527.0</v>
      </c>
      <c r="D294" s="8" t="str">
        <f t="shared" si="1"/>
        <v>Thursday</v>
      </c>
      <c r="E294" s="9" t="str">
        <f>TEXTJOIN(
  CHAR(10) &amp; CHAR(10),
  TRUE,
  IFERROR(WSO!E294, ""),
  IFERROR(MSO!E294, ""),
  IFERROR(FH!E294, ""),
  IFERROR(MGOLF!E294, ""),
  IFERROR(Football!E294, ""),
  IFERROR(WVB!E294, ""),
  IFERROR(XC!E294, ""),
  IFERROR(SWIMMING!E294, ""),
  IFERROR(WTEN!E294, ""),
  IFERROR(TF!E294, ""),
  IFERROR(WGOLF!E294, ""),
  IFERROR(WBB!E294, ""),
  IFERROR(MBB!E294, ""),
  IFERROR(WLAX!E294, ""),
  IFERROR(MLAX!E294, ""),
  IFERROR(SOFT!E294, ""),
  IFERROR(BASE!E294, ""),
  IFERROR(ESPORTS!E294, "")
)
</f>
        <v/>
      </c>
      <c r="F294" s="10" t="str">
        <f>IFERROR(__xludf.DUMMYFUNCTION("TEXTJOIN(
  CHAR(10) &amp; CHAR(10),
  TRUE,
  IFERROR(TEXT(FILTER(WSO!F294, LEN(WSO!F294)), ""h:mm AM/PM""), """"),
  IFERROR(TEXT(FILTER(MSO!F294, LEN(MSO!F294)), ""h:mm AM/PM""), """"),
  IFERROR(TEXT(FILTER(FH!F294, LEN(FH!F294)), ""h:mm AM/PM""), """"),
"&amp;"  IFERROR(TEXT(FILTER(MGOLF!F294, LEN(MGOLF!F294)), ""h:mm AM/PM""), """"),
  IFERROR(TEXT(FILTER(Football!F294, LEN(Football!F294)), ""h:mm AM/PM""), """"),
  IFERROR(TEXT(FILTER(WVB!F294, LEN(WVB!F294)), ""h:mm AM/PM""), """"),
  IFERROR(TEXT(FILTER(XC!"&amp;"F294, LEN(XC!F294)), ""h:mm AM/PM""), """"),
  IFERROR(TEXT(FILTER(SWIMMING!F294, LEN(SWIMMING!F294)), ""h:mm AM/PM""), """"),
  IFERROR(TEXT(FILTER(WTEN!F294, LEN(WTEN!F294)), ""h:mm AM/PM""), """"),
  IFERROR(TEXT(FILTER(TF!F294, LEN(TF!F294)), ""h:mm A"&amp;"M/PM""), """"),
  IFERROR(TEXT(FILTER(WGOLF!F294, LEN(WGOLF!F294)), ""h:mm AM/PM""), """"),
  IFERROR(TEXT(FILTER(WBB!F294, LEN(WBB!F294)), ""h:mm AM/PM""), """"),
  IFERROR(TEXT(FILTER(MBB!F294, LEN(MBB!F294)), ""h:mm AM/PM""), """"),
  IFERROR(TEXT(FILT"&amp;"ER(WLAX!F294, LEN(WLAX!F294)), ""h:mm AM/PM""), """"),
  IFERROR(TEXT(FILTER(MLAX!F294, LEN(MLAX!F294)), ""h:mm AM/PM""), """"),
  IFERROR(TEXT(FILTER(SOFT!F294, LEN(SOFT!F294)), ""h:mm AM/PM""), """"),
  IFERROR(TEXT(FILTER(BASE!F294, LEN(BASE!F294)), """&amp;"h:mm AM/PM""), """"),
  IFERROR(TEXT(FILTER(ESPORTS!F294, LEN(ESPORTS!F294)), ""h:mm AM/PM""), """")
)
"),"")</f>
        <v/>
      </c>
      <c r="G294" s="11" t="str">
        <f>IFERROR(__xludf.DUMMYFUNCTION("TEXTJOIN(
  CHAR(10) &amp; CHAR(10),
  TRUE,
  IFERROR(FILTER(WSO!G294, LEN(WSO!G294)), """"),
  IFERROR(FILTER(MSO!G294, LEN(MSO!G294)), """"),
  IFERROR(FILTER(FH!G294, LEN(FH!G294)), """"),
  IFERROR(FILTER(MGOLF!G294, LEN(MGOLF!G294)), """"),
  IFERROR(FI"&amp;"LTER(Football!G294, LEN(Football!G294)), """"),
  IFERROR(FILTER(WVB!G294, LEN(WVB!G294)), """"),
  IFERROR(FILTER(XC!G294, LEN(XC!G294)), """"),
  IFERROR(FILTER(SWIMMING!G294, LEN(SWIMMING!G294)), """"),
  IFERROR(FILTER(WTEN!G294, LEN(WTEN!G294)), """""&amp;"),
  IFERROR(FILTER(TF!G294, LEN(TF!G294)), """"),
  IFERROR(FILTER(WGOLF!G294:G1000, LEN(WGOLF!G294)), """"),
  IFERROR(FILTER(WBB!G294, LEN(WBB!G294)), """"),
  IFERROR(FILTER(MBB!G294, LEN(MBB!G294)), """"),
  IFERROR(FILTER(WLAX!G294, LEN(WLAX!G294)),"&amp;" """"),
  IFERROR(FILTER(MLAX!G294, LEN(MLAX!G294)), """"),
  IFERROR(FILTER(SOFT!G294, LEN(SOFT!G294)), """"),
  IFERROR(FILTER(BASE!G294, LEN(BASE!G294)), """"),
  IFERROR(FILTER(ESPORTS!G294, LEN(ESPORTS!G294)), """")
)
"),"")</f>
        <v/>
      </c>
      <c r="H294" s="11" t="str">
        <f>IFERROR(__xludf.DUMMYFUNCTION("TEXTJOIN(
  CHAR(10) &amp; CHAR(10),
  TRUE,
  IFERROR(FILTER(WSO!H294, LEN(WSO!H294)), """"),
  IFERROR(FILTER(MSO!H294, LEN(MSO!H294)), """"),
  IFERROR(FILTER(FH!H294, LEN(FH!H294)), """"),
  IFERROR(FILTER(MGOLF!H294, LEN(MGOLF!H294)), """"),
  IFERROR(FI"&amp;"LTER(Football!H294, LEN(Football!H294)), """"),
  IFERROR(FILTER(WVB!H294, LEN(WVB!H294)), """"),
  IFERROR(FILTER(XC!H294, LEN(XC!H294)), """"),
  IFERROR(FILTER(SWIMMING!H294, LEN(SWIMMING!H294)), """"),
  IFERROR(FILTER(WTEN!H294, LEN(WTEN!H294)), """""&amp;"),
  IFERROR(FILTER(TF!H294, LEN(TF!H294)), """"),
  IFERROR(FILTER(WGOLF!H294, LEN(WGOLF!H294)), """"),
  IFERROR(FILTER(WBB!H294, LEN(WBB!H294)), """"),
  IFERROR(FILTER(MBB!H294, LEN(MBB!H294)), """"),
  IFERROR(FILTER(WLAX!H294, LEN(WLAX!H294)), """")"&amp;",
  IFERROR(FILTER(MLAX!H294, LEN(MLAX!H294)), """"),
  IFERROR(FILTER(SOFT!H294, LEN(SOFT!H294)), """"),
  IFERROR(FILTER(BASE!H294, LEN(BASE!H294)), """"),
  IFERROR(FILTER(ESPORTS!H294, LEN(ESPORTS!H294)), """")
)
"),"")</f>
        <v/>
      </c>
      <c r="I294" s="11" t="str">
        <f>IFERROR(__xludf.DUMMYFUNCTION("TEXTJOIN(
  CHAR(10) &amp; CHAR(10),
  TRUE,
  IFERROR(ARRAYFORMULA(TEXT(FILTER(WSO!F294, LEN(WSO!F294)), ""h:mm AM/PM"")), """"),
  IFERROR(ARRAYFORMULA(TEXT(FILTER(MSO!F294, LEN(MSO!F294)), ""h:mm AM/PM"")), """"),
  IFERROR(ARRAYFORMULA(TEXT(FILTER(FH!F294"&amp;", LEN(FH!F294)), ""h:mm AM/PM"")), """"),
  IFERROR(ARRAYFORMULA(TEXT(FILTER(MGOLF!F294, LEN(MGOLF!F294)), ""h:mm AM/PM"")), """"),
  IFERROR(ARRAYFORMULA(TEXT(FILTER(Football!F294, LEN(Football!F294)), ""h:mm AM/PM"")), """"),
  IFERROR(ARRAYFORMULA(TEXT"&amp;"(FILTER(WVB!F294, LEN(WVB!F294)), ""h:mm AM/PM"")), """"),
  IFERROR(ARRAYFORMULA(TEXT(FILTER(XC!F294, LEN(XC!F294)), ""h:mm AM/PM"")), """"),
  IFERROR(ARRAYFORMULA(TEXT(FILTER(SWIMMING!F294, LEN(SWIMMING!F294)), ""h:mm AM/PM"")), """"),
  IFERROR(ARRAYF"&amp;"ORMULA(TEXT(FILTER(WTEN!F294, LEN(WTEN!F294)), ""h:mm AM/PM"")), """"),
  IFERROR(ARRAYFORMULA(TEXT(FILTER(TF!F294, LEN(TF!F294)), ""h:mm AM/PM"")), """"),
  IFERROR(ARRAYFORMULA(TEXT(FILTER(WGOLF!F294, LEN(WGOLF!F294)), ""h:mm AM/PM"")), """"),
  IFERROR"&amp;"(ARRAYFORMULA(TEXT(FILTER(WBB!F294, LEN(WBB!F294)), ""h:mm AM/PM"")), """"),
  IFERROR(ARRAYFORMULA(TEXT(FILTER(MBB!F294, LEN(MBB!F294)), ""h:mm AM/PM"")), """"),
  IFERROR(ARRAYFORMULA(TEXT(FILTER(WLAX!F294, LEN(WLAX!F294)), ""h:mm AM/PM"")), """"),
  IF"&amp;"ERROR(ARRAYFORMULA(TEXT(FILTER(MLAX!F294, LEN(MLAX!F294)), ""h:mm AM/PM"")), """"),
  IFERROR(ARRAYFORMULA(TEXT(FILTER(SOFT!F294, LEN(SOFT!F294)), ""h:mm AM/PM"")), """"),
  IFERROR(ARRAYFORMULA(TEXT(FILTER(BASE!F294, LEN(BASE!F294)), ""h:mm AM/PM"")), """&amp;"""),
  IFERROR(ARRAYFORMULA(TEXT(FILTER(ESPORTS!F294, LEN(ESPORTS!F294)), ""h:mm AM/PM"")), """")
)
"),"")</f>
        <v/>
      </c>
      <c r="J294" s="12" t="str">
        <f>IFERROR(__xludf.DUMMYFUNCTION("IFERROR(
 TEXTJOIN(
   CHAR(10) &amp; CHAR(10),
   TRUE,
   FILTER(
     FLATTEN({
       WSO!P294;
       MSO!P294;
       FH!P294;
       MGOLF!P294;
       Football!P294;
       WVB!P294;
       XC!P294;
       SWIMMING!P294;
       WTEN!P294;
       TF!P2"&amp;"94;
       WGOLF!P294;
       WBB!P294;
       MBB!P294;
       WLAX!P294;
       MLAX!P294;
       SOFT!P294;
       BASE!P294;
       ESPORTS!P294
     }),
     (FLATTEN({
       WSO!P294;
       MSO!P294;
       FH!P294;
       MGOLF!P294;
       Footb"&amp;"all!P294;
       WVB!P294;
       XC!P294;
       SWIMMING!P294;
       WTEN!P294;
       TF!P294;
       WGOLF!P294;
       WBB!P294;
       MBB!P294;
       WLAX!P294;
       MLAX!P294;
       SOFT!P294;
       BASE!P294;
       ESPORTS!P294
     }) &lt;&gt; "&amp;""""") *
     (FLATTEN({
       WSO!P294;
       MSO!P294;
       FH!P294;
       MGOLF!P294;
       Football!P294;
       WVB!P294;
       XC!P294;
       SWIMMING!P294;
       WTEN!P294;
       TF!P294;
       WGOLF!P294;
       WBB!P294;
       MBB!P294"&amp;";
       WLAX!P294;
       MLAX!P294;
       SOFT!P294;
       BASE!P294;
       ESPORTS!P294
     }) &lt;&gt; ""Status"")
   )
 ),
 """"
)
"),"")</f>
        <v/>
      </c>
    </row>
    <row r="295" ht="22.5" customHeight="1">
      <c r="A295" s="6">
        <v>294.0</v>
      </c>
      <c r="B295" s="11"/>
      <c r="C295" s="7">
        <v>46528.0</v>
      </c>
      <c r="D295" s="8" t="str">
        <f t="shared" si="1"/>
        <v>Friday</v>
      </c>
      <c r="E295" s="9" t="str">
        <f>TEXTJOIN(
  CHAR(10) &amp; CHAR(10),
  TRUE,
  IFERROR(WSO!E295, ""),
  IFERROR(MSO!E295, ""),
  IFERROR(FH!E295, ""),
  IFERROR(MGOLF!E295, ""),
  IFERROR(Football!E295, ""),
  IFERROR(WVB!E295, ""),
  IFERROR(XC!E295, ""),
  IFERROR(SWIMMING!E295, ""),
  IFERROR(WTEN!E295, ""),
  IFERROR(TF!E295, ""),
  IFERROR(WGOLF!E295, ""),
  IFERROR(WBB!E295, ""),
  IFERROR(MBB!E295, ""),
  IFERROR(WLAX!E295, ""),
  IFERROR(MLAX!E295, ""),
  IFERROR(SOFT!E295, ""),
  IFERROR(BASE!E295, ""),
  IFERROR(ESPORTS!E295, "")
)
</f>
        <v/>
      </c>
      <c r="F295" s="10" t="str">
        <f>IFERROR(__xludf.DUMMYFUNCTION("TEXTJOIN(
  CHAR(10) &amp; CHAR(10),
  TRUE,
  IFERROR(TEXT(FILTER(WSO!F295, LEN(WSO!F295)), ""h:mm AM/PM""), """"),
  IFERROR(TEXT(FILTER(MSO!F295, LEN(MSO!F295)), ""h:mm AM/PM""), """"),
  IFERROR(TEXT(FILTER(FH!F295, LEN(FH!F295)), ""h:mm AM/PM""), """"),
"&amp;"  IFERROR(TEXT(FILTER(MGOLF!F295, LEN(MGOLF!F295)), ""h:mm AM/PM""), """"),
  IFERROR(TEXT(FILTER(Football!F295, LEN(Football!F295)), ""h:mm AM/PM""), """"),
  IFERROR(TEXT(FILTER(WVB!F295, LEN(WVB!F295)), ""h:mm AM/PM""), """"),
  IFERROR(TEXT(FILTER(XC!"&amp;"F295, LEN(XC!F295)), ""h:mm AM/PM""), """"),
  IFERROR(TEXT(FILTER(SWIMMING!F295, LEN(SWIMMING!F295)), ""h:mm AM/PM""), """"),
  IFERROR(TEXT(FILTER(WTEN!F295, LEN(WTEN!F295)), ""h:mm AM/PM""), """"),
  IFERROR(TEXT(FILTER(TF!F295, LEN(TF!F295)), ""h:mm A"&amp;"M/PM""), """"),
  IFERROR(TEXT(FILTER(WGOLF!F295, LEN(WGOLF!F295)), ""h:mm AM/PM""), """"),
  IFERROR(TEXT(FILTER(WBB!F295, LEN(WBB!F295)), ""h:mm AM/PM""), """"),
  IFERROR(TEXT(FILTER(MBB!F295, LEN(MBB!F295)), ""h:mm AM/PM""), """"),
  IFERROR(TEXT(FILT"&amp;"ER(WLAX!F295, LEN(WLAX!F295)), ""h:mm AM/PM""), """"),
  IFERROR(TEXT(FILTER(MLAX!F295, LEN(MLAX!F295)), ""h:mm AM/PM""), """"),
  IFERROR(TEXT(FILTER(SOFT!F295, LEN(SOFT!F295)), ""h:mm AM/PM""), """"),
  IFERROR(TEXT(FILTER(BASE!F295, LEN(BASE!F295)), """&amp;"h:mm AM/PM""), """"),
  IFERROR(TEXT(FILTER(ESPORTS!F295, LEN(ESPORTS!F295)), ""h:mm AM/PM""), """")
)
"),"")</f>
        <v/>
      </c>
      <c r="G295" s="11" t="str">
        <f>IFERROR(__xludf.DUMMYFUNCTION("TEXTJOIN(
  CHAR(10) &amp; CHAR(10),
  TRUE,
  IFERROR(FILTER(WSO!G295, LEN(WSO!G295)), """"),
  IFERROR(FILTER(MSO!G295, LEN(MSO!G295)), """"),
  IFERROR(FILTER(FH!G295, LEN(FH!G295)), """"),
  IFERROR(FILTER(MGOLF!G295, LEN(MGOLF!G295)), """"),
  IFERROR(FI"&amp;"LTER(Football!G295, LEN(Football!G295)), """"),
  IFERROR(FILTER(WVB!G295, LEN(WVB!G295)), """"),
  IFERROR(FILTER(XC!G295, LEN(XC!G295)), """"),
  IFERROR(FILTER(SWIMMING!G295, LEN(SWIMMING!G295)), """"),
  IFERROR(FILTER(WTEN!G295, LEN(WTEN!G295)), """""&amp;"),
  IFERROR(FILTER(TF!G295, LEN(TF!G295)), """"),
  IFERROR(FILTER(WGOLF!G295:G1000, LEN(WGOLF!G295)), """"),
  IFERROR(FILTER(WBB!G295, LEN(WBB!G295)), """"),
  IFERROR(FILTER(MBB!G295, LEN(MBB!G295)), """"),
  IFERROR(FILTER(WLAX!G295, LEN(WLAX!G295)),"&amp;" """"),
  IFERROR(FILTER(MLAX!G295, LEN(MLAX!G295)), """"),
  IFERROR(FILTER(SOFT!G295, LEN(SOFT!G295)), """"),
  IFERROR(FILTER(BASE!G295, LEN(BASE!G295)), """"),
  IFERROR(FILTER(ESPORTS!G295, LEN(ESPORTS!G295)), """")
)
"),"")</f>
        <v/>
      </c>
      <c r="H295" s="11" t="str">
        <f>IFERROR(__xludf.DUMMYFUNCTION("TEXTJOIN(
  CHAR(10) &amp; CHAR(10),
  TRUE,
  IFERROR(FILTER(WSO!H295, LEN(WSO!H295)), """"),
  IFERROR(FILTER(MSO!H295, LEN(MSO!H295)), """"),
  IFERROR(FILTER(FH!H295, LEN(FH!H295)), """"),
  IFERROR(FILTER(MGOLF!H295, LEN(MGOLF!H295)), """"),
  IFERROR(FI"&amp;"LTER(Football!H295, LEN(Football!H295)), """"),
  IFERROR(FILTER(WVB!H295, LEN(WVB!H295)), """"),
  IFERROR(FILTER(XC!H295, LEN(XC!H295)), """"),
  IFERROR(FILTER(SWIMMING!H295, LEN(SWIMMING!H295)), """"),
  IFERROR(FILTER(WTEN!H295, LEN(WTEN!H295)), """""&amp;"),
  IFERROR(FILTER(TF!H295, LEN(TF!H295)), """"),
  IFERROR(FILTER(WGOLF!H295, LEN(WGOLF!H295)), """"),
  IFERROR(FILTER(WBB!H295, LEN(WBB!H295)), """"),
  IFERROR(FILTER(MBB!H295, LEN(MBB!H295)), """"),
  IFERROR(FILTER(WLAX!H295, LEN(WLAX!H295)), """")"&amp;",
  IFERROR(FILTER(MLAX!H295, LEN(MLAX!H295)), """"),
  IFERROR(FILTER(SOFT!H295, LEN(SOFT!H295)), """"),
  IFERROR(FILTER(BASE!H295, LEN(BASE!H295)), """"),
  IFERROR(FILTER(ESPORTS!H295, LEN(ESPORTS!H295)), """")
)
"),"")</f>
        <v/>
      </c>
      <c r="I295" s="11" t="str">
        <f>IFERROR(__xludf.DUMMYFUNCTION("TEXTJOIN(
  CHAR(10) &amp; CHAR(10),
  TRUE,
  IFERROR(ARRAYFORMULA(TEXT(FILTER(WSO!F295, LEN(WSO!F295)), ""h:mm AM/PM"")), """"),
  IFERROR(ARRAYFORMULA(TEXT(FILTER(MSO!F295, LEN(MSO!F295)), ""h:mm AM/PM"")), """"),
  IFERROR(ARRAYFORMULA(TEXT(FILTER(FH!F295"&amp;", LEN(FH!F295)), ""h:mm AM/PM"")), """"),
  IFERROR(ARRAYFORMULA(TEXT(FILTER(MGOLF!F295, LEN(MGOLF!F295)), ""h:mm AM/PM"")), """"),
  IFERROR(ARRAYFORMULA(TEXT(FILTER(Football!F295, LEN(Football!F295)), ""h:mm AM/PM"")), """"),
  IFERROR(ARRAYFORMULA(TEXT"&amp;"(FILTER(WVB!F295, LEN(WVB!F295)), ""h:mm AM/PM"")), """"),
  IFERROR(ARRAYFORMULA(TEXT(FILTER(XC!F295, LEN(XC!F295)), ""h:mm AM/PM"")), """"),
  IFERROR(ARRAYFORMULA(TEXT(FILTER(SWIMMING!F295, LEN(SWIMMING!F295)), ""h:mm AM/PM"")), """"),
  IFERROR(ARRAYF"&amp;"ORMULA(TEXT(FILTER(WTEN!F295, LEN(WTEN!F295)), ""h:mm AM/PM"")), """"),
  IFERROR(ARRAYFORMULA(TEXT(FILTER(TF!F295, LEN(TF!F295)), ""h:mm AM/PM"")), """"),
  IFERROR(ARRAYFORMULA(TEXT(FILTER(WGOLF!F295, LEN(WGOLF!F295)), ""h:mm AM/PM"")), """"),
  IFERROR"&amp;"(ARRAYFORMULA(TEXT(FILTER(WBB!F295, LEN(WBB!F295)), ""h:mm AM/PM"")), """"),
  IFERROR(ARRAYFORMULA(TEXT(FILTER(MBB!F295, LEN(MBB!F295)), ""h:mm AM/PM"")), """"),
  IFERROR(ARRAYFORMULA(TEXT(FILTER(WLAX!F295, LEN(WLAX!F295)), ""h:mm AM/PM"")), """"),
  IF"&amp;"ERROR(ARRAYFORMULA(TEXT(FILTER(MLAX!F295, LEN(MLAX!F295)), ""h:mm AM/PM"")), """"),
  IFERROR(ARRAYFORMULA(TEXT(FILTER(SOFT!F295, LEN(SOFT!F295)), ""h:mm AM/PM"")), """"),
  IFERROR(ARRAYFORMULA(TEXT(FILTER(BASE!F295, LEN(BASE!F295)), ""h:mm AM/PM"")), """&amp;"""),
  IFERROR(ARRAYFORMULA(TEXT(FILTER(ESPORTS!F295, LEN(ESPORTS!F295)), ""h:mm AM/PM"")), """")
)
"),"")</f>
        <v/>
      </c>
      <c r="J295" s="12" t="str">
        <f>IFERROR(__xludf.DUMMYFUNCTION("IFERROR(
 TEXTJOIN(
   CHAR(10) &amp; CHAR(10),
   TRUE,
   FILTER(
     FLATTEN({
       WSO!P295;
       MSO!P295;
       FH!P295;
       MGOLF!P295;
       Football!P295;
       WVB!P295;
       XC!P295;
       SWIMMING!P295;
       WTEN!P295;
       TF!P2"&amp;"95;
       WGOLF!P295;
       WBB!P295;
       MBB!P295;
       WLAX!P295;
       MLAX!P295;
       SOFT!P295;
       BASE!P295;
       ESPORTS!P295
     }),
     (FLATTEN({
       WSO!P295;
       MSO!P295;
       FH!P295;
       MGOLF!P295;
       Footb"&amp;"all!P295;
       WVB!P295;
       XC!P295;
       SWIMMING!P295;
       WTEN!P295;
       TF!P295;
       WGOLF!P295;
       WBB!P295;
       MBB!P295;
       WLAX!P295;
       MLAX!P295;
       SOFT!P295;
       BASE!P295;
       ESPORTS!P295
     }) &lt;&gt; "&amp;""""") *
     (FLATTEN({
       WSO!P295;
       MSO!P295;
       FH!P295;
       MGOLF!P295;
       Football!P295;
       WVB!P295;
       XC!P295;
       SWIMMING!P295;
       WTEN!P295;
       TF!P295;
       WGOLF!P295;
       WBB!P295;
       MBB!P295"&amp;";
       WLAX!P295;
       MLAX!P295;
       SOFT!P295;
       BASE!P295;
       ESPORTS!P295
     }) &lt;&gt; ""Status"")
   )
 ),
 """"
)
"),"")</f>
        <v/>
      </c>
    </row>
    <row r="296" ht="22.5" customHeight="1">
      <c r="A296" s="6">
        <v>295.0</v>
      </c>
      <c r="B296" s="11"/>
      <c r="C296" s="7">
        <v>46529.0</v>
      </c>
      <c r="D296" s="8" t="str">
        <f t="shared" si="1"/>
        <v>Saturday</v>
      </c>
      <c r="E296" s="9" t="str">
        <f>TEXTJOIN(
  CHAR(10) &amp; CHAR(10),
  TRUE,
  IFERROR(WSO!E296, ""),
  IFERROR(MSO!E296, ""),
  IFERROR(FH!E296, ""),
  IFERROR(MGOLF!E296, ""),
  IFERROR(Football!E296, ""),
  IFERROR(WVB!E296, ""),
  IFERROR(XC!E296, ""),
  IFERROR(SWIMMING!E296, ""),
  IFERROR(WTEN!E296, ""),
  IFERROR(TF!E296, ""),
  IFERROR(WGOLF!E296, ""),
  IFERROR(WBB!E296, ""),
  IFERROR(MBB!E296, ""),
  IFERROR(WLAX!E296, ""),
  IFERROR(MLAX!E296, ""),
  IFERROR(SOFT!E296, ""),
  IFERROR(BASE!E296, ""),
  IFERROR(ESPORTS!E296, "")
)
</f>
        <v/>
      </c>
      <c r="F296" s="10" t="str">
        <f>IFERROR(__xludf.DUMMYFUNCTION("TEXTJOIN(
  CHAR(10) &amp; CHAR(10),
  TRUE,
  IFERROR(TEXT(FILTER(WSO!F296, LEN(WSO!F296)), ""h:mm AM/PM""), """"),
  IFERROR(TEXT(FILTER(MSO!F296, LEN(MSO!F296)), ""h:mm AM/PM""), """"),
  IFERROR(TEXT(FILTER(FH!F296, LEN(FH!F296)), ""h:mm AM/PM""), """"),
"&amp;"  IFERROR(TEXT(FILTER(MGOLF!F296, LEN(MGOLF!F296)), ""h:mm AM/PM""), """"),
  IFERROR(TEXT(FILTER(Football!F296, LEN(Football!F296)), ""h:mm AM/PM""), """"),
  IFERROR(TEXT(FILTER(WVB!F296, LEN(WVB!F296)), ""h:mm AM/PM""), """"),
  IFERROR(TEXT(FILTER(XC!"&amp;"F296, LEN(XC!F296)), ""h:mm AM/PM""), """"),
  IFERROR(TEXT(FILTER(SWIMMING!F296, LEN(SWIMMING!F296)), ""h:mm AM/PM""), """"),
  IFERROR(TEXT(FILTER(WTEN!F296, LEN(WTEN!F296)), ""h:mm AM/PM""), """"),
  IFERROR(TEXT(FILTER(TF!F296, LEN(TF!F296)), ""h:mm A"&amp;"M/PM""), """"),
  IFERROR(TEXT(FILTER(WGOLF!F296, LEN(WGOLF!F296)), ""h:mm AM/PM""), """"),
  IFERROR(TEXT(FILTER(WBB!F296, LEN(WBB!F296)), ""h:mm AM/PM""), """"),
  IFERROR(TEXT(FILTER(MBB!F296, LEN(MBB!F296)), ""h:mm AM/PM""), """"),
  IFERROR(TEXT(FILT"&amp;"ER(WLAX!F296, LEN(WLAX!F296)), ""h:mm AM/PM""), """"),
  IFERROR(TEXT(FILTER(MLAX!F296, LEN(MLAX!F296)), ""h:mm AM/PM""), """"),
  IFERROR(TEXT(FILTER(SOFT!F296, LEN(SOFT!F296)), ""h:mm AM/PM""), """"),
  IFERROR(TEXT(FILTER(BASE!F296, LEN(BASE!F296)), """&amp;"h:mm AM/PM""), """"),
  IFERROR(TEXT(FILTER(ESPORTS!F296, LEN(ESPORTS!F296)), ""h:mm AM/PM""), """")
)
"),"")</f>
        <v/>
      </c>
      <c r="G296" s="11" t="str">
        <f>IFERROR(__xludf.DUMMYFUNCTION("TEXTJOIN(
  CHAR(10) &amp; CHAR(10),
  TRUE,
  IFERROR(FILTER(WSO!G296, LEN(WSO!G296)), """"),
  IFERROR(FILTER(MSO!G296, LEN(MSO!G296)), """"),
  IFERROR(FILTER(FH!G296, LEN(FH!G296)), """"),
  IFERROR(FILTER(MGOLF!G296, LEN(MGOLF!G296)), """"),
  IFERROR(FI"&amp;"LTER(Football!G296, LEN(Football!G296)), """"),
  IFERROR(FILTER(WVB!G296, LEN(WVB!G296)), """"),
  IFERROR(FILTER(XC!G296, LEN(XC!G296)), """"),
  IFERROR(FILTER(SWIMMING!G296, LEN(SWIMMING!G296)), """"),
  IFERROR(FILTER(WTEN!G296, LEN(WTEN!G296)), """""&amp;"),
  IFERROR(FILTER(TF!G296, LEN(TF!G296)), """"),
  IFERROR(FILTER(WGOLF!G296:G1000, LEN(WGOLF!G296)), """"),
  IFERROR(FILTER(WBB!G296, LEN(WBB!G296)), """"),
  IFERROR(FILTER(MBB!G296, LEN(MBB!G296)), """"),
  IFERROR(FILTER(WLAX!G296, LEN(WLAX!G296)),"&amp;" """"),
  IFERROR(FILTER(MLAX!G296, LEN(MLAX!G296)), """"),
  IFERROR(FILTER(SOFT!G296, LEN(SOFT!G296)), """"),
  IFERROR(FILTER(BASE!G296, LEN(BASE!G296)), """"),
  IFERROR(FILTER(ESPORTS!G296, LEN(ESPORTS!G296)), """")
)
"),"")</f>
        <v/>
      </c>
      <c r="H296" s="11" t="str">
        <f>IFERROR(__xludf.DUMMYFUNCTION("TEXTJOIN(
  CHAR(10) &amp; CHAR(10),
  TRUE,
  IFERROR(FILTER(WSO!H296, LEN(WSO!H296)), """"),
  IFERROR(FILTER(MSO!H296, LEN(MSO!H296)), """"),
  IFERROR(FILTER(FH!H296, LEN(FH!H296)), """"),
  IFERROR(FILTER(MGOLF!H296, LEN(MGOLF!H296)), """"),
  IFERROR(FI"&amp;"LTER(Football!H296, LEN(Football!H296)), """"),
  IFERROR(FILTER(WVB!H296, LEN(WVB!H296)), """"),
  IFERROR(FILTER(XC!H296, LEN(XC!H296)), """"),
  IFERROR(FILTER(SWIMMING!H296, LEN(SWIMMING!H296)), """"),
  IFERROR(FILTER(WTEN!H296, LEN(WTEN!H296)), """""&amp;"),
  IFERROR(FILTER(TF!H296, LEN(TF!H296)), """"),
  IFERROR(FILTER(WGOLF!H296, LEN(WGOLF!H296)), """"),
  IFERROR(FILTER(WBB!H296, LEN(WBB!H296)), """"),
  IFERROR(FILTER(MBB!H296, LEN(MBB!H296)), """"),
  IFERROR(FILTER(WLAX!H296, LEN(WLAX!H296)), """")"&amp;",
  IFERROR(FILTER(MLAX!H296, LEN(MLAX!H296)), """"),
  IFERROR(FILTER(SOFT!H296, LEN(SOFT!H296)), """"),
  IFERROR(FILTER(BASE!H296, LEN(BASE!H296)), """"),
  IFERROR(FILTER(ESPORTS!H296, LEN(ESPORTS!H296)), """")
)
"),"")</f>
        <v/>
      </c>
      <c r="I296" s="11" t="str">
        <f>IFERROR(__xludf.DUMMYFUNCTION("TEXTJOIN(
  CHAR(10) &amp; CHAR(10),
  TRUE,
  IFERROR(ARRAYFORMULA(TEXT(FILTER(WSO!F296, LEN(WSO!F296)), ""h:mm AM/PM"")), """"),
  IFERROR(ARRAYFORMULA(TEXT(FILTER(MSO!F296, LEN(MSO!F296)), ""h:mm AM/PM"")), """"),
  IFERROR(ARRAYFORMULA(TEXT(FILTER(FH!F296"&amp;", LEN(FH!F296)), ""h:mm AM/PM"")), """"),
  IFERROR(ARRAYFORMULA(TEXT(FILTER(MGOLF!F296, LEN(MGOLF!F296)), ""h:mm AM/PM"")), """"),
  IFERROR(ARRAYFORMULA(TEXT(FILTER(Football!F296, LEN(Football!F296)), ""h:mm AM/PM"")), """"),
  IFERROR(ARRAYFORMULA(TEXT"&amp;"(FILTER(WVB!F296, LEN(WVB!F296)), ""h:mm AM/PM"")), """"),
  IFERROR(ARRAYFORMULA(TEXT(FILTER(XC!F296, LEN(XC!F296)), ""h:mm AM/PM"")), """"),
  IFERROR(ARRAYFORMULA(TEXT(FILTER(SWIMMING!F296, LEN(SWIMMING!F296)), ""h:mm AM/PM"")), """"),
  IFERROR(ARRAYF"&amp;"ORMULA(TEXT(FILTER(WTEN!F296, LEN(WTEN!F296)), ""h:mm AM/PM"")), """"),
  IFERROR(ARRAYFORMULA(TEXT(FILTER(TF!F296, LEN(TF!F296)), ""h:mm AM/PM"")), """"),
  IFERROR(ARRAYFORMULA(TEXT(FILTER(WGOLF!F296, LEN(WGOLF!F296)), ""h:mm AM/PM"")), """"),
  IFERROR"&amp;"(ARRAYFORMULA(TEXT(FILTER(WBB!F296, LEN(WBB!F296)), ""h:mm AM/PM"")), """"),
  IFERROR(ARRAYFORMULA(TEXT(FILTER(MBB!F296, LEN(MBB!F296)), ""h:mm AM/PM"")), """"),
  IFERROR(ARRAYFORMULA(TEXT(FILTER(WLAX!F296, LEN(WLAX!F296)), ""h:mm AM/PM"")), """"),
  IF"&amp;"ERROR(ARRAYFORMULA(TEXT(FILTER(MLAX!F296, LEN(MLAX!F296)), ""h:mm AM/PM"")), """"),
  IFERROR(ARRAYFORMULA(TEXT(FILTER(SOFT!F296, LEN(SOFT!F296)), ""h:mm AM/PM"")), """"),
  IFERROR(ARRAYFORMULA(TEXT(FILTER(BASE!F296, LEN(BASE!F296)), ""h:mm AM/PM"")), """&amp;"""),
  IFERROR(ARRAYFORMULA(TEXT(FILTER(ESPORTS!F296, LEN(ESPORTS!F296)), ""h:mm AM/PM"")), """")
)
"),"")</f>
        <v/>
      </c>
      <c r="J296" s="12" t="str">
        <f>IFERROR(__xludf.DUMMYFUNCTION("IFERROR(
 TEXTJOIN(
   CHAR(10) &amp; CHAR(10),
   TRUE,
   FILTER(
     FLATTEN({
       WSO!P296;
       MSO!P296;
       FH!P296;
       MGOLF!P296;
       Football!P296;
       WVB!P296;
       XC!P296;
       SWIMMING!P296;
       WTEN!P296;
       TF!P2"&amp;"96;
       WGOLF!P296;
       WBB!P296;
       MBB!P296;
       WLAX!P296;
       MLAX!P296;
       SOFT!P296;
       BASE!P296;
       ESPORTS!P296
     }),
     (FLATTEN({
       WSO!P296;
       MSO!P296;
       FH!P296;
       MGOLF!P296;
       Footb"&amp;"all!P296;
       WVB!P296;
       XC!P296;
       SWIMMING!P296;
       WTEN!P296;
       TF!P296;
       WGOLF!P296;
       WBB!P296;
       MBB!P296;
       WLAX!P296;
       MLAX!P296;
       SOFT!P296;
       BASE!P296;
       ESPORTS!P296
     }) &lt;&gt; "&amp;""""") *
     (FLATTEN({
       WSO!P296;
       MSO!P296;
       FH!P296;
       MGOLF!P296;
       Football!P296;
       WVB!P296;
       XC!P296;
       SWIMMING!P296;
       WTEN!P296;
       TF!P296;
       WGOLF!P296;
       WBB!P296;
       MBB!P296"&amp;";
       WLAX!P296;
       MLAX!P296;
       SOFT!P296;
       BASE!P296;
       ESPORTS!P296
     }) &lt;&gt; ""Status"")
   )
 ),
 """"
)
"),"")</f>
        <v/>
      </c>
    </row>
    <row r="297" ht="22.5" customHeight="1">
      <c r="A297" s="6">
        <v>296.0</v>
      </c>
      <c r="B297" s="11"/>
      <c r="C297" s="7">
        <v>46530.0</v>
      </c>
      <c r="D297" s="8" t="str">
        <f t="shared" si="1"/>
        <v>Sunday</v>
      </c>
      <c r="E297" s="9" t="str">
        <f>TEXTJOIN(
  CHAR(10) &amp; CHAR(10),
  TRUE,
  IFERROR(WSO!E297, ""),
  IFERROR(MSO!E297, ""),
  IFERROR(FH!E297, ""),
  IFERROR(MGOLF!E297, ""),
  IFERROR(Football!E297, ""),
  IFERROR(WVB!E297, ""),
  IFERROR(XC!E297, ""),
  IFERROR(SWIMMING!E297, ""),
  IFERROR(WTEN!E297, ""),
  IFERROR(TF!E297, ""),
  IFERROR(WGOLF!E297, ""),
  IFERROR(WBB!E297, ""),
  IFERROR(MBB!E297, ""),
  IFERROR(WLAX!E297, ""),
  IFERROR(MLAX!E297, ""),
  IFERROR(SOFT!E297, ""),
  IFERROR(BASE!E297, ""),
  IFERROR(ESPORTS!E297, "")
)
</f>
        <v/>
      </c>
      <c r="F297" s="10" t="str">
        <f>IFERROR(__xludf.DUMMYFUNCTION("TEXTJOIN(
  CHAR(10) &amp; CHAR(10),
  TRUE,
  IFERROR(TEXT(FILTER(WSO!F297, LEN(WSO!F297)), ""h:mm AM/PM""), """"),
  IFERROR(TEXT(FILTER(MSO!F297, LEN(MSO!F297)), ""h:mm AM/PM""), """"),
  IFERROR(TEXT(FILTER(FH!F297, LEN(FH!F297)), ""h:mm AM/PM""), """"),
"&amp;"  IFERROR(TEXT(FILTER(MGOLF!F297, LEN(MGOLF!F297)), ""h:mm AM/PM""), """"),
  IFERROR(TEXT(FILTER(Football!F297, LEN(Football!F297)), ""h:mm AM/PM""), """"),
  IFERROR(TEXT(FILTER(WVB!F297, LEN(WVB!F297)), ""h:mm AM/PM""), """"),
  IFERROR(TEXT(FILTER(XC!"&amp;"F297, LEN(XC!F297)), ""h:mm AM/PM""), """"),
  IFERROR(TEXT(FILTER(SWIMMING!F297, LEN(SWIMMING!F297)), ""h:mm AM/PM""), """"),
  IFERROR(TEXT(FILTER(WTEN!F297, LEN(WTEN!F297)), ""h:mm AM/PM""), """"),
  IFERROR(TEXT(FILTER(TF!F297, LEN(TF!F297)), ""h:mm A"&amp;"M/PM""), """"),
  IFERROR(TEXT(FILTER(WGOLF!F297, LEN(WGOLF!F297)), ""h:mm AM/PM""), """"),
  IFERROR(TEXT(FILTER(WBB!F297, LEN(WBB!F297)), ""h:mm AM/PM""), """"),
  IFERROR(TEXT(FILTER(MBB!F297, LEN(MBB!F297)), ""h:mm AM/PM""), """"),
  IFERROR(TEXT(FILT"&amp;"ER(WLAX!F297, LEN(WLAX!F297)), ""h:mm AM/PM""), """"),
  IFERROR(TEXT(FILTER(MLAX!F297, LEN(MLAX!F297)), ""h:mm AM/PM""), """"),
  IFERROR(TEXT(FILTER(SOFT!F297, LEN(SOFT!F297)), ""h:mm AM/PM""), """"),
  IFERROR(TEXT(FILTER(BASE!F297, LEN(BASE!F297)), """&amp;"h:mm AM/PM""), """"),
  IFERROR(TEXT(FILTER(ESPORTS!F297, LEN(ESPORTS!F297)), ""h:mm AM/PM""), """")
)
"),"")</f>
        <v/>
      </c>
      <c r="G297" s="11" t="str">
        <f>IFERROR(__xludf.DUMMYFUNCTION("TEXTJOIN(
  CHAR(10) &amp; CHAR(10),
  TRUE,
  IFERROR(FILTER(WSO!G297, LEN(WSO!G297)), """"),
  IFERROR(FILTER(MSO!G297, LEN(MSO!G297)), """"),
  IFERROR(FILTER(FH!G297, LEN(FH!G297)), """"),
  IFERROR(FILTER(MGOLF!G297, LEN(MGOLF!G297)), """"),
  IFERROR(FI"&amp;"LTER(Football!G297, LEN(Football!G297)), """"),
  IFERROR(FILTER(WVB!G297, LEN(WVB!G297)), """"),
  IFERROR(FILTER(XC!G297, LEN(XC!G297)), """"),
  IFERROR(FILTER(SWIMMING!G297, LEN(SWIMMING!G297)), """"),
  IFERROR(FILTER(WTEN!G297, LEN(WTEN!G297)), """""&amp;"),
  IFERROR(FILTER(TF!G297, LEN(TF!G297)), """"),
  IFERROR(FILTER(WGOLF!G297:G1000, LEN(WGOLF!G297)), """"),
  IFERROR(FILTER(WBB!G297, LEN(WBB!G297)), """"),
  IFERROR(FILTER(MBB!G297, LEN(MBB!G297)), """"),
  IFERROR(FILTER(WLAX!G297, LEN(WLAX!G297)),"&amp;" """"),
  IFERROR(FILTER(MLAX!G297, LEN(MLAX!G297)), """"),
  IFERROR(FILTER(SOFT!G297, LEN(SOFT!G297)), """"),
  IFERROR(FILTER(BASE!G297, LEN(BASE!G297)), """"),
  IFERROR(FILTER(ESPORTS!G297, LEN(ESPORTS!G297)), """")
)
"),"")</f>
        <v/>
      </c>
      <c r="H297" s="11" t="str">
        <f>IFERROR(__xludf.DUMMYFUNCTION("TEXTJOIN(
  CHAR(10) &amp; CHAR(10),
  TRUE,
  IFERROR(FILTER(WSO!H297, LEN(WSO!H297)), """"),
  IFERROR(FILTER(MSO!H297, LEN(MSO!H297)), """"),
  IFERROR(FILTER(FH!H297, LEN(FH!H297)), """"),
  IFERROR(FILTER(MGOLF!H297, LEN(MGOLF!H297)), """"),
  IFERROR(FI"&amp;"LTER(Football!H297, LEN(Football!H297)), """"),
  IFERROR(FILTER(WVB!H297, LEN(WVB!H297)), """"),
  IFERROR(FILTER(XC!H297, LEN(XC!H297)), """"),
  IFERROR(FILTER(SWIMMING!H297, LEN(SWIMMING!H297)), """"),
  IFERROR(FILTER(WTEN!H297, LEN(WTEN!H297)), """""&amp;"),
  IFERROR(FILTER(TF!H297, LEN(TF!H297)), """"),
  IFERROR(FILTER(WGOLF!H297, LEN(WGOLF!H297)), """"),
  IFERROR(FILTER(WBB!H297, LEN(WBB!H297)), """"),
  IFERROR(FILTER(MBB!H297, LEN(MBB!H297)), """"),
  IFERROR(FILTER(WLAX!H297, LEN(WLAX!H297)), """")"&amp;",
  IFERROR(FILTER(MLAX!H297, LEN(MLAX!H297)), """"),
  IFERROR(FILTER(SOFT!H297, LEN(SOFT!H297)), """"),
  IFERROR(FILTER(BASE!H297, LEN(BASE!H297)), """"),
  IFERROR(FILTER(ESPORTS!H297, LEN(ESPORTS!H297)), """")
)
"),"")</f>
        <v/>
      </c>
      <c r="I297" s="11" t="str">
        <f>IFERROR(__xludf.DUMMYFUNCTION("TEXTJOIN(
  CHAR(10) &amp; CHAR(10),
  TRUE,
  IFERROR(ARRAYFORMULA(TEXT(FILTER(WSO!F297, LEN(WSO!F297)), ""h:mm AM/PM"")), """"),
  IFERROR(ARRAYFORMULA(TEXT(FILTER(MSO!F297, LEN(MSO!F297)), ""h:mm AM/PM"")), """"),
  IFERROR(ARRAYFORMULA(TEXT(FILTER(FH!F297"&amp;", LEN(FH!F297)), ""h:mm AM/PM"")), """"),
  IFERROR(ARRAYFORMULA(TEXT(FILTER(MGOLF!F297, LEN(MGOLF!F297)), ""h:mm AM/PM"")), """"),
  IFERROR(ARRAYFORMULA(TEXT(FILTER(Football!F297, LEN(Football!F297)), ""h:mm AM/PM"")), """"),
  IFERROR(ARRAYFORMULA(TEXT"&amp;"(FILTER(WVB!F297, LEN(WVB!F297)), ""h:mm AM/PM"")), """"),
  IFERROR(ARRAYFORMULA(TEXT(FILTER(XC!F297, LEN(XC!F297)), ""h:mm AM/PM"")), """"),
  IFERROR(ARRAYFORMULA(TEXT(FILTER(SWIMMING!F297, LEN(SWIMMING!F297)), ""h:mm AM/PM"")), """"),
  IFERROR(ARRAYF"&amp;"ORMULA(TEXT(FILTER(WTEN!F297, LEN(WTEN!F297)), ""h:mm AM/PM"")), """"),
  IFERROR(ARRAYFORMULA(TEXT(FILTER(TF!F297, LEN(TF!F297)), ""h:mm AM/PM"")), """"),
  IFERROR(ARRAYFORMULA(TEXT(FILTER(WGOLF!F297, LEN(WGOLF!F297)), ""h:mm AM/PM"")), """"),
  IFERROR"&amp;"(ARRAYFORMULA(TEXT(FILTER(WBB!F297, LEN(WBB!F297)), ""h:mm AM/PM"")), """"),
  IFERROR(ARRAYFORMULA(TEXT(FILTER(MBB!F297, LEN(MBB!F297)), ""h:mm AM/PM"")), """"),
  IFERROR(ARRAYFORMULA(TEXT(FILTER(WLAX!F297, LEN(WLAX!F297)), ""h:mm AM/PM"")), """"),
  IF"&amp;"ERROR(ARRAYFORMULA(TEXT(FILTER(MLAX!F297, LEN(MLAX!F297)), ""h:mm AM/PM"")), """"),
  IFERROR(ARRAYFORMULA(TEXT(FILTER(SOFT!F297, LEN(SOFT!F297)), ""h:mm AM/PM"")), """"),
  IFERROR(ARRAYFORMULA(TEXT(FILTER(BASE!F297, LEN(BASE!F297)), ""h:mm AM/PM"")), """&amp;"""),
  IFERROR(ARRAYFORMULA(TEXT(FILTER(ESPORTS!F297, LEN(ESPORTS!F297)), ""h:mm AM/PM"")), """")
)
"),"")</f>
        <v/>
      </c>
      <c r="J297" s="12" t="str">
        <f>IFERROR(__xludf.DUMMYFUNCTION("IFERROR(
 TEXTJOIN(
   CHAR(10) &amp; CHAR(10),
   TRUE,
   FILTER(
     FLATTEN({
       WSO!P297;
       MSO!P297;
       FH!P297;
       MGOLF!P297;
       Football!P297;
       WVB!P297;
       XC!P297;
       SWIMMING!P297;
       WTEN!P297;
       TF!P2"&amp;"97;
       WGOLF!P297;
       WBB!P297;
       MBB!P297;
       WLAX!P297;
       MLAX!P297;
       SOFT!P297;
       BASE!P297;
       ESPORTS!P297
     }),
     (FLATTEN({
       WSO!P297;
       MSO!P297;
       FH!P297;
       MGOLF!P297;
       Footb"&amp;"all!P297;
       WVB!P297;
       XC!P297;
       SWIMMING!P297;
       WTEN!P297;
       TF!P297;
       WGOLF!P297;
       WBB!P297;
       MBB!P297;
       WLAX!P297;
       MLAX!P297;
       SOFT!P297;
       BASE!P297;
       ESPORTS!P297
     }) &lt;&gt; "&amp;""""") *
     (FLATTEN({
       WSO!P297;
       MSO!P297;
       FH!P297;
       MGOLF!P297;
       Football!P297;
       WVB!P297;
       XC!P297;
       SWIMMING!P297;
       WTEN!P297;
       TF!P297;
       WGOLF!P297;
       WBB!P297;
       MBB!P297"&amp;";
       WLAX!P297;
       MLAX!P297;
       SOFT!P297;
       BASE!P297;
       ESPORTS!P297
     }) &lt;&gt; ""Status"")
   )
 ),
 """"
)
"),"")</f>
        <v/>
      </c>
    </row>
    <row r="298" ht="22.5" customHeight="1">
      <c r="A298" s="6">
        <v>297.0</v>
      </c>
      <c r="B298" s="11"/>
      <c r="C298" s="7">
        <v>46531.0</v>
      </c>
      <c r="D298" s="8" t="str">
        <f t="shared" si="1"/>
        <v>Monday</v>
      </c>
      <c r="E298" s="9" t="str">
        <f>TEXTJOIN(
  CHAR(10) &amp; CHAR(10),
  TRUE,
  IFERROR(WSO!E298, ""),
  IFERROR(MSO!E298, ""),
  IFERROR(FH!E298, ""),
  IFERROR(MGOLF!E298, ""),
  IFERROR(Football!E298, ""),
  IFERROR(WVB!E298, ""),
  IFERROR(XC!E298, ""),
  IFERROR(SWIMMING!E298, ""),
  IFERROR(WTEN!E298, ""),
  IFERROR(TF!E298, ""),
  IFERROR(WGOLF!E298, ""),
  IFERROR(WBB!E298, ""),
  IFERROR(MBB!E298, ""),
  IFERROR(WLAX!E298, ""),
  IFERROR(MLAX!E298, ""),
  IFERROR(SOFT!E298, ""),
  IFERROR(BASE!E298, ""),
  IFERROR(ESPORTS!E298, "")
)
</f>
        <v/>
      </c>
      <c r="F298" s="10" t="str">
        <f>IFERROR(__xludf.DUMMYFUNCTION("TEXTJOIN(
  CHAR(10) &amp; CHAR(10),
  TRUE,
  IFERROR(TEXT(FILTER(WSO!F298, LEN(WSO!F298)), ""h:mm AM/PM""), """"),
  IFERROR(TEXT(FILTER(MSO!F298, LEN(MSO!F298)), ""h:mm AM/PM""), """"),
  IFERROR(TEXT(FILTER(FH!F298, LEN(FH!F298)), ""h:mm AM/PM""), """"),
"&amp;"  IFERROR(TEXT(FILTER(MGOLF!F298, LEN(MGOLF!F298)), ""h:mm AM/PM""), """"),
  IFERROR(TEXT(FILTER(Football!F298, LEN(Football!F298)), ""h:mm AM/PM""), """"),
  IFERROR(TEXT(FILTER(WVB!F298, LEN(WVB!F298)), ""h:mm AM/PM""), """"),
  IFERROR(TEXT(FILTER(XC!"&amp;"F298, LEN(XC!F298)), ""h:mm AM/PM""), """"),
  IFERROR(TEXT(FILTER(SWIMMING!F298, LEN(SWIMMING!F298)), ""h:mm AM/PM""), """"),
  IFERROR(TEXT(FILTER(WTEN!F298, LEN(WTEN!F298)), ""h:mm AM/PM""), """"),
  IFERROR(TEXT(FILTER(TF!F298, LEN(TF!F298)), ""h:mm A"&amp;"M/PM""), """"),
  IFERROR(TEXT(FILTER(WGOLF!F298, LEN(WGOLF!F298)), ""h:mm AM/PM""), """"),
  IFERROR(TEXT(FILTER(WBB!F298, LEN(WBB!F298)), ""h:mm AM/PM""), """"),
  IFERROR(TEXT(FILTER(MBB!F298, LEN(MBB!F298)), ""h:mm AM/PM""), """"),
  IFERROR(TEXT(FILT"&amp;"ER(WLAX!F298, LEN(WLAX!F298)), ""h:mm AM/PM""), """"),
  IFERROR(TEXT(FILTER(MLAX!F298, LEN(MLAX!F298)), ""h:mm AM/PM""), """"),
  IFERROR(TEXT(FILTER(SOFT!F298, LEN(SOFT!F298)), ""h:mm AM/PM""), """"),
  IFERROR(TEXT(FILTER(BASE!F298, LEN(BASE!F298)), """&amp;"h:mm AM/PM""), """"),
  IFERROR(TEXT(FILTER(ESPORTS!F298, LEN(ESPORTS!F298)), ""h:mm AM/PM""), """")
)
"),"")</f>
        <v/>
      </c>
      <c r="G298" s="11" t="str">
        <f>IFERROR(__xludf.DUMMYFUNCTION("TEXTJOIN(
  CHAR(10) &amp; CHAR(10),
  TRUE,
  IFERROR(FILTER(WSO!G298, LEN(WSO!G298)), """"),
  IFERROR(FILTER(MSO!G298, LEN(MSO!G298)), """"),
  IFERROR(FILTER(FH!G298, LEN(FH!G298)), """"),
  IFERROR(FILTER(MGOLF!G298, LEN(MGOLF!G298)), """"),
  IFERROR(FI"&amp;"LTER(Football!G298, LEN(Football!G298)), """"),
  IFERROR(FILTER(WVB!G298, LEN(WVB!G298)), """"),
  IFERROR(FILTER(XC!G298, LEN(XC!G298)), """"),
  IFERROR(FILTER(SWIMMING!G298, LEN(SWIMMING!G298)), """"),
  IFERROR(FILTER(WTEN!G298, LEN(WTEN!G298)), """""&amp;"),
  IFERROR(FILTER(TF!G298, LEN(TF!G298)), """"),
  IFERROR(FILTER(WGOLF!G298:G1000, LEN(WGOLF!G298)), """"),
  IFERROR(FILTER(WBB!G298, LEN(WBB!G298)), """"),
  IFERROR(FILTER(MBB!G298, LEN(MBB!G298)), """"),
  IFERROR(FILTER(WLAX!G298, LEN(WLAX!G298)),"&amp;" """"),
  IFERROR(FILTER(MLAX!G298, LEN(MLAX!G298)), """"),
  IFERROR(FILTER(SOFT!G298, LEN(SOFT!G298)), """"),
  IFERROR(FILTER(BASE!G298, LEN(BASE!G298)), """"),
  IFERROR(FILTER(ESPORTS!G298, LEN(ESPORTS!G298)), """")
)
"),"")</f>
        <v/>
      </c>
      <c r="H298" s="11" t="str">
        <f>IFERROR(__xludf.DUMMYFUNCTION("TEXTJOIN(
  CHAR(10) &amp; CHAR(10),
  TRUE,
  IFERROR(FILTER(WSO!H298, LEN(WSO!H298)), """"),
  IFERROR(FILTER(MSO!H298, LEN(MSO!H298)), """"),
  IFERROR(FILTER(FH!H298, LEN(FH!H298)), """"),
  IFERROR(FILTER(MGOLF!H298, LEN(MGOLF!H298)), """"),
  IFERROR(FI"&amp;"LTER(Football!H298, LEN(Football!H298)), """"),
  IFERROR(FILTER(WVB!H298, LEN(WVB!H298)), """"),
  IFERROR(FILTER(XC!H298, LEN(XC!H298)), """"),
  IFERROR(FILTER(SWIMMING!H298, LEN(SWIMMING!H298)), """"),
  IFERROR(FILTER(WTEN!H298, LEN(WTEN!H298)), """""&amp;"),
  IFERROR(FILTER(TF!H298, LEN(TF!H298)), """"),
  IFERROR(FILTER(WGOLF!H298, LEN(WGOLF!H298)), """"),
  IFERROR(FILTER(WBB!H298, LEN(WBB!H298)), """"),
  IFERROR(FILTER(MBB!H298, LEN(MBB!H298)), """"),
  IFERROR(FILTER(WLAX!H298, LEN(WLAX!H298)), """")"&amp;",
  IFERROR(FILTER(MLAX!H298, LEN(MLAX!H298)), """"),
  IFERROR(FILTER(SOFT!H298, LEN(SOFT!H298)), """"),
  IFERROR(FILTER(BASE!H298, LEN(BASE!H298)), """"),
  IFERROR(FILTER(ESPORTS!H298, LEN(ESPORTS!H298)), """")
)
"),"")</f>
        <v/>
      </c>
      <c r="I298" s="11" t="str">
        <f>IFERROR(__xludf.DUMMYFUNCTION("TEXTJOIN(
  CHAR(10) &amp; CHAR(10),
  TRUE,
  IFERROR(ARRAYFORMULA(TEXT(FILTER(WSO!F298, LEN(WSO!F298)), ""h:mm AM/PM"")), """"),
  IFERROR(ARRAYFORMULA(TEXT(FILTER(MSO!F298, LEN(MSO!F298)), ""h:mm AM/PM"")), """"),
  IFERROR(ARRAYFORMULA(TEXT(FILTER(FH!F298"&amp;", LEN(FH!F298)), ""h:mm AM/PM"")), """"),
  IFERROR(ARRAYFORMULA(TEXT(FILTER(MGOLF!F298, LEN(MGOLF!F298)), ""h:mm AM/PM"")), """"),
  IFERROR(ARRAYFORMULA(TEXT(FILTER(Football!F298, LEN(Football!F298)), ""h:mm AM/PM"")), """"),
  IFERROR(ARRAYFORMULA(TEXT"&amp;"(FILTER(WVB!F298, LEN(WVB!F298)), ""h:mm AM/PM"")), """"),
  IFERROR(ARRAYFORMULA(TEXT(FILTER(XC!F298, LEN(XC!F298)), ""h:mm AM/PM"")), """"),
  IFERROR(ARRAYFORMULA(TEXT(FILTER(SWIMMING!F298, LEN(SWIMMING!F298)), ""h:mm AM/PM"")), """"),
  IFERROR(ARRAYF"&amp;"ORMULA(TEXT(FILTER(WTEN!F298, LEN(WTEN!F298)), ""h:mm AM/PM"")), """"),
  IFERROR(ARRAYFORMULA(TEXT(FILTER(TF!F298, LEN(TF!F298)), ""h:mm AM/PM"")), """"),
  IFERROR(ARRAYFORMULA(TEXT(FILTER(WGOLF!F298, LEN(WGOLF!F298)), ""h:mm AM/PM"")), """"),
  IFERROR"&amp;"(ARRAYFORMULA(TEXT(FILTER(WBB!F298, LEN(WBB!F298)), ""h:mm AM/PM"")), """"),
  IFERROR(ARRAYFORMULA(TEXT(FILTER(MBB!F298, LEN(MBB!F298)), ""h:mm AM/PM"")), """"),
  IFERROR(ARRAYFORMULA(TEXT(FILTER(WLAX!F298, LEN(WLAX!F298)), ""h:mm AM/PM"")), """"),
  IF"&amp;"ERROR(ARRAYFORMULA(TEXT(FILTER(MLAX!F298, LEN(MLAX!F298)), ""h:mm AM/PM"")), """"),
  IFERROR(ARRAYFORMULA(TEXT(FILTER(SOFT!F298, LEN(SOFT!F298)), ""h:mm AM/PM"")), """"),
  IFERROR(ARRAYFORMULA(TEXT(FILTER(BASE!F298, LEN(BASE!F298)), ""h:mm AM/PM"")), """&amp;"""),
  IFERROR(ARRAYFORMULA(TEXT(FILTER(ESPORTS!F298, LEN(ESPORTS!F298)), ""h:mm AM/PM"")), """")
)
"),"")</f>
        <v/>
      </c>
      <c r="J298" s="12" t="str">
        <f>IFERROR(__xludf.DUMMYFUNCTION("IFERROR(
 TEXTJOIN(
   CHAR(10) &amp; CHAR(10),
   TRUE,
   FILTER(
     FLATTEN({
       WSO!P298;
       MSO!P298;
       FH!P298;
       MGOLF!P298;
       Football!P298;
       WVB!P298;
       XC!P298;
       SWIMMING!P298;
       WTEN!P298;
       TF!P2"&amp;"98;
       WGOLF!P298;
       WBB!P298;
       MBB!P298;
       WLAX!P298;
       MLAX!P298;
       SOFT!P298;
       BASE!P298;
       ESPORTS!P298
     }),
     (FLATTEN({
       WSO!P298;
       MSO!P298;
       FH!P298;
       MGOLF!P298;
       Footb"&amp;"all!P298;
       WVB!P298;
       XC!P298;
       SWIMMING!P298;
       WTEN!P298;
       TF!P298;
       WGOLF!P298;
       WBB!P298;
       MBB!P298;
       WLAX!P298;
       MLAX!P298;
       SOFT!P298;
       BASE!P298;
       ESPORTS!P298
     }) &lt;&gt; "&amp;""""") *
     (FLATTEN({
       WSO!P298;
       MSO!P298;
       FH!P298;
       MGOLF!P298;
       Football!P298;
       WVB!P298;
       XC!P298;
       SWIMMING!P298;
       WTEN!P298;
       TF!P298;
       WGOLF!P298;
       WBB!P298;
       MBB!P298"&amp;";
       WLAX!P298;
       MLAX!P298;
       SOFT!P298;
       BASE!P298;
       ESPORTS!P298
     }) &lt;&gt; ""Status"")
   )
 ),
 """"
)
"),"")</f>
        <v/>
      </c>
    </row>
    <row r="299" ht="22.5" customHeight="1">
      <c r="A299" s="6">
        <v>298.0</v>
      </c>
      <c r="B299" s="11"/>
      <c r="C299" s="7">
        <v>46532.0</v>
      </c>
      <c r="D299" s="8" t="str">
        <f t="shared" si="1"/>
        <v>Tuesday</v>
      </c>
      <c r="E299" s="9" t="str">
        <f>TEXTJOIN(
  CHAR(10) &amp; CHAR(10),
  TRUE,
  IFERROR(WSO!E299, ""),
  IFERROR(MSO!E299, ""),
  IFERROR(FH!E299, ""),
  IFERROR(MGOLF!E299, ""),
  IFERROR(Football!E299, ""),
  IFERROR(WVB!E299, ""),
  IFERROR(XC!E299, ""),
  IFERROR(SWIMMING!E299, ""),
  IFERROR(WTEN!E299, ""),
  IFERROR(TF!E299, ""),
  IFERROR(WGOLF!E299, ""),
  IFERROR(WBB!E299, ""),
  IFERROR(MBB!E299, ""),
  IFERROR(WLAX!E299, ""),
  IFERROR(MLAX!E299, ""),
  IFERROR(SOFT!E299, ""),
  IFERROR(BASE!E299, ""),
  IFERROR(ESPORTS!E299, "")
)
</f>
        <v/>
      </c>
      <c r="F299" s="10" t="str">
        <f>IFERROR(__xludf.DUMMYFUNCTION("TEXTJOIN(
  CHAR(10) &amp; CHAR(10),
  TRUE,
  IFERROR(TEXT(FILTER(WSO!F299, LEN(WSO!F299)), ""h:mm AM/PM""), """"),
  IFERROR(TEXT(FILTER(MSO!F299, LEN(MSO!F299)), ""h:mm AM/PM""), """"),
  IFERROR(TEXT(FILTER(FH!F299, LEN(FH!F299)), ""h:mm AM/PM""), """"),
"&amp;"  IFERROR(TEXT(FILTER(MGOLF!F299, LEN(MGOLF!F299)), ""h:mm AM/PM""), """"),
  IFERROR(TEXT(FILTER(Football!F299, LEN(Football!F299)), ""h:mm AM/PM""), """"),
  IFERROR(TEXT(FILTER(WVB!F299, LEN(WVB!F299)), ""h:mm AM/PM""), """"),
  IFERROR(TEXT(FILTER(XC!"&amp;"F299, LEN(XC!F299)), ""h:mm AM/PM""), """"),
  IFERROR(TEXT(FILTER(SWIMMING!F299, LEN(SWIMMING!F299)), ""h:mm AM/PM""), """"),
  IFERROR(TEXT(FILTER(WTEN!F299, LEN(WTEN!F299)), ""h:mm AM/PM""), """"),
  IFERROR(TEXT(FILTER(TF!F299, LEN(TF!F299)), ""h:mm A"&amp;"M/PM""), """"),
  IFERROR(TEXT(FILTER(WGOLF!F299, LEN(WGOLF!F299)), ""h:mm AM/PM""), """"),
  IFERROR(TEXT(FILTER(WBB!F299, LEN(WBB!F299)), ""h:mm AM/PM""), """"),
  IFERROR(TEXT(FILTER(MBB!F299, LEN(MBB!F299)), ""h:mm AM/PM""), """"),
  IFERROR(TEXT(FILT"&amp;"ER(WLAX!F299, LEN(WLAX!F299)), ""h:mm AM/PM""), """"),
  IFERROR(TEXT(FILTER(MLAX!F299, LEN(MLAX!F299)), ""h:mm AM/PM""), """"),
  IFERROR(TEXT(FILTER(SOFT!F299, LEN(SOFT!F299)), ""h:mm AM/PM""), """"),
  IFERROR(TEXT(FILTER(BASE!F299, LEN(BASE!F299)), """&amp;"h:mm AM/PM""), """"),
  IFERROR(TEXT(FILTER(ESPORTS!F299, LEN(ESPORTS!F299)), ""h:mm AM/PM""), """")
)
"),"")</f>
        <v/>
      </c>
      <c r="G299" s="11" t="str">
        <f>IFERROR(__xludf.DUMMYFUNCTION("TEXTJOIN(
  CHAR(10) &amp; CHAR(10),
  TRUE,
  IFERROR(FILTER(WSO!G299, LEN(WSO!G299)), """"),
  IFERROR(FILTER(MSO!G299, LEN(MSO!G299)), """"),
  IFERROR(FILTER(FH!G299, LEN(FH!G299)), """"),
  IFERROR(FILTER(MGOLF!G299, LEN(MGOLF!G299)), """"),
  IFERROR(FI"&amp;"LTER(Football!G299, LEN(Football!G299)), """"),
  IFERROR(FILTER(WVB!G299, LEN(WVB!G299)), """"),
  IFERROR(FILTER(XC!G299, LEN(XC!G299)), """"),
  IFERROR(FILTER(SWIMMING!G299, LEN(SWIMMING!G299)), """"),
  IFERROR(FILTER(WTEN!G299, LEN(WTEN!G299)), """""&amp;"),
  IFERROR(FILTER(TF!G299, LEN(TF!G299)), """"),
  IFERROR(FILTER(WGOLF!G299:G1000, LEN(WGOLF!G299)), """"),
  IFERROR(FILTER(WBB!G299, LEN(WBB!G299)), """"),
  IFERROR(FILTER(MBB!G299, LEN(MBB!G299)), """"),
  IFERROR(FILTER(WLAX!G299, LEN(WLAX!G299)),"&amp;" """"),
  IFERROR(FILTER(MLAX!G299, LEN(MLAX!G299)), """"),
  IFERROR(FILTER(SOFT!G299, LEN(SOFT!G299)), """"),
  IFERROR(FILTER(BASE!G299, LEN(BASE!G299)), """"),
  IFERROR(FILTER(ESPORTS!G299, LEN(ESPORTS!G299)), """")
)
"),"")</f>
        <v/>
      </c>
      <c r="H299" s="11" t="str">
        <f>IFERROR(__xludf.DUMMYFUNCTION("TEXTJOIN(
  CHAR(10) &amp; CHAR(10),
  TRUE,
  IFERROR(FILTER(WSO!H299, LEN(WSO!H299)), """"),
  IFERROR(FILTER(MSO!H299, LEN(MSO!H299)), """"),
  IFERROR(FILTER(FH!H299, LEN(FH!H299)), """"),
  IFERROR(FILTER(MGOLF!H299, LEN(MGOLF!H299)), """"),
  IFERROR(FI"&amp;"LTER(Football!H299, LEN(Football!H299)), """"),
  IFERROR(FILTER(WVB!H299, LEN(WVB!H299)), """"),
  IFERROR(FILTER(XC!H299, LEN(XC!H299)), """"),
  IFERROR(FILTER(SWIMMING!H299, LEN(SWIMMING!H299)), """"),
  IFERROR(FILTER(WTEN!H299, LEN(WTEN!H299)), """""&amp;"),
  IFERROR(FILTER(TF!H299, LEN(TF!H299)), """"),
  IFERROR(FILTER(WGOLF!H299, LEN(WGOLF!H299)), """"),
  IFERROR(FILTER(WBB!H299, LEN(WBB!H299)), """"),
  IFERROR(FILTER(MBB!H299, LEN(MBB!H299)), """"),
  IFERROR(FILTER(WLAX!H299, LEN(WLAX!H299)), """")"&amp;",
  IFERROR(FILTER(MLAX!H299, LEN(MLAX!H299)), """"),
  IFERROR(FILTER(SOFT!H299, LEN(SOFT!H299)), """"),
  IFERROR(FILTER(BASE!H299, LEN(BASE!H299)), """"),
  IFERROR(FILTER(ESPORTS!H299, LEN(ESPORTS!H299)), """")
)
"),"")</f>
        <v/>
      </c>
      <c r="I299" s="11" t="str">
        <f>IFERROR(__xludf.DUMMYFUNCTION("TEXTJOIN(
  CHAR(10) &amp; CHAR(10),
  TRUE,
  IFERROR(ARRAYFORMULA(TEXT(FILTER(WSO!F299, LEN(WSO!F299)), ""h:mm AM/PM"")), """"),
  IFERROR(ARRAYFORMULA(TEXT(FILTER(MSO!F299, LEN(MSO!F299)), ""h:mm AM/PM"")), """"),
  IFERROR(ARRAYFORMULA(TEXT(FILTER(FH!F299"&amp;", LEN(FH!F299)), ""h:mm AM/PM"")), """"),
  IFERROR(ARRAYFORMULA(TEXT(FILTER(MGOLF!F299, LEN(MGOLF!F299)), ""h:mm AM/PM"")), """"),
  IFERROR(ARRAYFORMULA(TEXT(FILTER(Football!F299, LEN(Football!F299)), ""h:mm AM/PM"")), """"),
  IFERROR(ARRAYFORMULA(TEXT"&amp;"(FILTER(WVB!F299, LEN(WVB!F299)), ""h:mm AM/PM"")), """"),
  IFERROR(ARRAYFORMULA(TEXT(FILTER(XC!F299, LEN(XC!F299)), ""h:mm AM/PM"")), """"),
  IFERROR(ARRAYFORMULA(TEXT(FILTER(SWIMMING!F299, LEN(SWIMMING!F299)), ""h:mm AM/PM"")), """"),
  IFERROR(ARRAYF"&amp;"ORMULA(TEXT(FILTER(WTEN!F299, LEN(WTEN!F299)), ""h:mm AM/PM"")), """"),
  IFERROR(ARRAYFORMULA(TEXT(FILTER(TF!F299, LEN(TF!F299)), ""h:mm AM/PM"")), """"),
  IFERROR(ARRAYFORMULA(TEXT(FILTER(WGOLF!F299, LEN(WGOLF!F299)), ""h:mm AM/PM"")), """"),
  IFERROR"&amp;"(ARRAYFORMULA(TEXT(FILTER(WBB!F299, LEN(WBB!F299)), ""h:mm AM/PM"")), """"),
  IFERROR(ARRAYFORMULA(TEXT(FILTER(MBB!F299, LEN(MBB!F299)), ""h:mm AM/PM"")), """"),
  IFERROR(ARRAYFORMULA(TEXT(FILTER(WLAX!F299, LEN(WLAX!F299)), ""h:mm AM/PM"")), """"),
  IF"&amp;"ERROR(ARRAYFORMULA(TEXT(FILTER(MLAX!F299, LEN(MLAX!F299)), ""h:mm AM/PM"")), """"),
  IFERROR(ARRAYFORMULA(TEXT(FILTER(SOFT!F299, LEN(SOFT!F299)), ""h:mm AM/PM"")), """"),
  IFERROR(ARRAYFORMULA(TEXT(FILTER(BASE!F299, LEN(BASE!F299)), ""h:mm AM/PM"")), """&amp;"""),
  IFERROR(ARRAYFORMULA(TEXT(FILTER(ESPORTS!F299, LEN(ESPORTS!F299)), ""h:mm AM/PM"")), """")
)
"),"")</f>
        <v/>
      </c>
      <c r="J299" s="12" t="str">
        <f>IFERROR(__xludf.DUMMYFUNCTION("IFERROR(
 TEXTJOIN(
   CHAR(10) &amp; CHAR(10),
   TRUE,
   FILTER(
     FLATTEN({
       WSO!P299;
       MSO!P299;
       FH!P299;
       MGOLF!P299;
       Football!P299;
       WVB!P299;
       XC!P299;
       SWIMMING!P299;
       WTEN!P299;
       TF!P2"&amp;"99;
       WGOLF!P299;
       WBB!P299;
       MBB!P299;
       WLAX!P299;
       MLAX!P299;
       SOFT!P299;
       BASE!P299;
       ESPORTS!P299
     }),
     (FLATTEN({
       WSO!P299;
       MSO!P299;
       FH!P299;
       MGOLF!P299;
       Footb"&amp;"all!P299;
       WVB!P299;
       XC!P299;
       SWIMMING!P299;
       WTEN!P299;
       TF!P299;
       WGOLF!P299;
       WBB!P299;
       MBB!P299;
       WLAX!P299;
       MLAX!P299;
       SOFT!P299;
       BASE!P299;
       ESPORTS!P299
     }) &lt;&gt; "&amp;""""") *
     (FLATTEN({
       WSO!P299;
       MSO!P299;
       FH!P299;
       MGOLF!P299;
       Football!P299;
       WVB!P299;
       XC!P299;
       SWIMMING!P299;
       WTEN!P299;
       TF!P299;
       WGOLF!P299;
       WBB!P299;
       MBB!P299"&amp;";
       WLAX!P299;
       MLAX!P299;
       SOFT!P299;
       BASE!P299;
       ESPORTS!P299
     }) &lt;&gt; ""Status"")
   )
 ),
 """"
)
"),"")</f>
        <v/>
      </c>
    </row>
    <row r="300" ht="22.5" customHeight="1">
      <c r="A300" s="6">
        <v>299.0</v>
      </c>
      <c r="B300" s="11"/>
      <c r="C300" s="7">
        <v>46533.0</v>
      </c>
      <c r="D300" s="8" t="str">
        <f t="shared" si="1"/>
        <v>Wednesday</v>
      </c>
      <c r="E300" s="9" t="str">
        <f>TEXTJOIN(
  CHAR(10) &amp; CHAR(10),
  TRUE,
  IFERROR(WSO!E300, ""),
  IFERROR(MSO!E300, ""),
  IFERROR(FH!E300, ""),
  IFERROR(MGOLF!E300, ""),
  IFERROR(Football!E300, ""),
  IFERROR(WVB!E300, ""),
  IFERROR(XC!E300, ""),
  IFERROR(SWIMMING!E300, ""),
  IFERROR(WTEN!E300, ""),
  IFERROR(TF!E300, ""),
  IFERROR(WGOLF!E300, ""),
  IFERROR(WBB!E300, ""),
  IFERROR(MBB!E300, ""),
  IFERROR(WLAX!E300, ""),
  IFERROR(MLAX!E300, ""),
  IFERROR(SOFT!E300, ""),
  IFERROR(BASE!E300, ""),
  IFERROR(ESPORTS!E300, "")
)
</f>
        <v/>
      </c>
      <c r="F300" s="10" t="str">
        <f>IFERROR(__xludf.DUMMYFUNCTION("TEXTJOIN(
  CHAR(10) &amp; CHAR(10),
  TRUE,
  IFERROR(TEXT(FILTER(WSO!F300, LEN(WSO!F300)), ""h:mm AM/PM""), """"),
  IFERROR(TEXT(FILTER(MSO!F300, LEN(MSO!F300)), ""h:mm AM/PM""), """"),
  IFERROR(TEXT(FILTER(FH!F300, LEN(FH!F300)), ""h:mm AM/PM""), """"),
"&amp;"  IFERROR(TEXT(FILTER(MGOLF!F300, LEN(MGOLF!F300)), ""h:mm AM/PM""), """"),
  IFERROR(TEXT(FILTER(Football!F300, LEN(Football!F300)), ""h:mm AM/PM""), """"),
  IFERROR(TEXT(FILTER(WVB!F300, LEN(WVB!F300)), ""h:mm AM/PM""), """"),
  IFERROR(TEXT(FILTER(XC!"&amp;"F300, LEN(XC!F300)), ""h:mm AM/PM""), """"),
  IFERROR(TEXT(FILTER(SWIMMING!F300, LEN(SWIMMING!F300)), ""h:mm AM/PM""), """"),
  IFERROR(TEXT(FILTER(WTEN!F300, LEN(WTEN!F300)), ""h:mm AM/PM""), """"),
  IFERROR(TEXT(FILTER(TF!F300, LEN(TF!F300)), ""h:mm A"&amp;"M/PM""), """"),
  IFERROR(TEXT(FILTER(WGOLF!F300, LEN(WGOLF!F300)), ""h:mm AM/PM""), """"),
  IFERROR(TEXT(FILTER(WBB!F300, LEN(WBB!F300)), ""h:mm AM/PM""), """"),
  IFERROR(TEXT(FILTER(MBB!F300, LEN(MBB!F300)), ""h:mm AM/PM""), """"),
  IFERROR(TEXT(FILT"&amp;"ER(WLAX!F300, LEN(WLAX!F300)), ""h:mm AM/PM""), """"),
  IFERROR(TEXT(FILTER(MLAX!F300, LEN(MLAX!F300)), ""h:mm AM/PM""), """"),
  IFERROR(TEXT(FILTER(SOFT!F300, LEN(SOFT!F300)), ""h:mm AM/PM""), """"),
  IFERROR(TEXT(FILTER(BASE!F300, LEN(BASE!F300)), """&amp;"h:mm AM/PM""), """"),
  IFERROR(TEXT(FILTER(ESPORTS!F300, LEN(ESPORTS!F300)), ""h:mm AM/PM""), """")
)
"),"")</f>
        <v/>
      </c>
      <c r="G300" s="11" t="str">
        <f>IFERROR(__xludf.DUMMYFUNCTION("TEXTJOIN(
  CHAR(10) &amp; CHAR(10),
  TRUE,
  IFERROR(FILTER(WSO!G300, LEN(WSO!G300)), """"),
  IFERROR(FILTER(MSO!G300, LEN(MSO!G300)), """"),
  IFERROR(FILTER(FH!G300, LEN(FH!G300)), """"),
  IFERROR(FILTER(MGOLF!G300, LEN(MGOLF!G300)), """"),
  IFERROR(FI"&amp;"LTER(Football!G300, LEN(Football!G300)), """"),
  IFERROR(FILTER(WVB!G300, LEN(WVB!G300)), """"),
  IFERROR(FILTER(XC!G300, LEN(XC!G300)), """"),
  IFERROR(FILTER(SWIMMING!G300, LEN(SWIMMING!G300)), """"),
  IFERROR(FILTER(WTEN!G300, LEN(WTEN!G300)), """""&amp;"),
  IFERROR(FILTER(TF!G300, LEN(TF!G300)), """"),
  IFERROR(FILTER(WGOLF!G300:G1000, LEN(WGOLF!G300)), """"),
  IFERROR(FILTER(WBB!G300, LEN(WBB!G300)), """"),
  IFERROR(FILTER(MBB!G300, LEN(MBB!G300)), """"),
  IFERROR(FILTER(WLAX!G300, LEN(WLAX!G300)),"&amp;" """"),
  IFERROR(FILTER(MLAX!G300, LEN(MLAX!G300)), """"),
  IFERROR(FILTER(SOFT!G300, LEN(SOFT!G300)), """"),
  IFERROR(FILTER(BASE!G300, LEN(BASE!G300)), """"),
  IFERROR(FILTER(ESPORTS!G300, LEN(ESPORTS!G300)), """")
)
"),"")</f>
        <v/>
      </c>
      <c r="H300" s="11" t="str">
        <f>IFERROR(__xludf.DUMMYFUNCTION("TEXTJOIN(
  CHAR(10) &amp; CHAR(10),
  TRUE,
  IFERROR(FILTER(WSO!H300, LEN(WSO!H300)), """"),
  IFERROR(FILTER(MSO!H300, LEN(MSO!H300)), """"),
  IFERROR(FILTER(FH!H300, LEN(FH!H300)), """"),
  IFERROR(FILTER(MGOLF!H300, LEN(MGOLF!H300)), """"),
  IFERROR(FI"&amp;"LTER(Football!H300, LEN(Football!H300)), """"),
  IFERROR(FILTER(WVB!H300, LEN(WVB!H300)), """"),
  IFERROR(FILTER(XC!H300, LEN(XC!H300)), """"),
  IFERROR(FILTER(SWIMMING!H300, LEN(SWIMMING!H300)), """"),
  IFERROR(FILTER(WTEN!H300, LEN(WTEN!H300)), """""&amp;"),
  IFERROR(FILTER(TF!H300, LEN(TF!H300)), """"),
  IFERROR(FILTER(WGOLF!H300, LEN(WGOLF!H300)), """"),
  IFERROR(FILTER(WBB!H300, LEN(WBB!H300)), """"),
  IFERROR(FILTER(MBB!H300, LEN(MBB!H300)), """"),
  IFERROR(FILTER(WLAX!H300, LEN(WLAX!H300)), """")"&amp;",
  IFERROR(FILTER(MLAX!H300, LEN(MLAX!H300)), """"),
  IFERROR(FILTER(SOFT!H300, LEN(SOFT!H300)), """"),
  IFERROR(FILTER(BASE!H300, LEN(BASE!H300)), """"),
  IFERROR(FILTER(ESPORTS!H300, LEN(ESPORTS!H300)), """")
)
"),"")</f>
        <v/>
      </c>
      <c r="I300" s="11" t="str">
        <f>IFERROR(__xludf.DUMMYFUNCTION("TEXTJOIN(
  CHAR(10) &amp; CHAR(10),
  TRUE,
  IFERROR(ARRAYFORMULA(TEXT(FILTER(WSO!F300, LEN(WSO!F300)), ""h:mm AM/PM"")), """"),
  IFERROR(ARRAYFORMULA(TEXT(FILTER(MSO!F300, LEN(MSO!F300)), ""h:mm AM/PM"")), """"),
  IFERROR(ARRAYFORMULA(TEXT(FILTER(FH!F300"&amp;", LEN(FH!F300)), ""h:mm AM/PM"")), """"),
  IFERROR(ARRAYFORMULA(TEXT(FILTER(MGOLF!F300, LEN(MGOLF!F300)), ""h:mm AM/PM"")), """"),
  IFERROR(ARRAYFORMULA(TEXT(FILTER(Football!F300, LEN(Football!F300)), ""h:mm AM/PM"")), """"),
  IFERROR(ARRAYFORMULA(TEXT"&amp;"(FILTER(WVB!F300, LEN(WVB!F300)), ""h:mm AM/PM"")), """"),
  IFERROR(ARRAYFORMULA(TEXT(FILTER(XC!F300, LEN(XC!F300)), ""h:mm AM/PM"")), """"),
  IFERROR(ARRAYFORMULA(TEXT(FILTER(SWIMMING!F300, LEN(SWIMMING!F300)), ""h:mm AM/PM"")), """"),
  IFERROR(ARRAYF"&amp;"ORMULA(TEXT(FILTER(WTEN!F300, LEN(WTEN!F300)), ""h:mm AM/PM"")), """"),
  IFERROR(ARRAYFORMULA(TEXT(FILTER(TF!F300, LEN(TF!F300)), ""h:mm AM/PM"")), """"),
  IFERROR(ARRAYFORMULA(TEXT(FILTER(WGOLF!F300, LEN(WGOLF!F300)), ""h:mm AM/PM"")), """"),
  IFERROR"&amp;"(ARRAYFORMULA(TEXT(FILTER(WBB!F300, LEN(WBB!F300)), ""h:mm AM/PM"")), """"),
  IFERROR(ARRAYFORMULA(TEXT(FILTER(MBB!F300, LEN(MBB!F300)), ""h:mm AM/PM"")), """"),
  IFERROR(ARRAYFORMULA(TEXT(FILTER(WLAX!F300, LEN(WLAX!F300)), ""h:mm AM/PM"")), """"),
  IF"&amp;"ERROR(ARRAYFORMULA(TEXT(FILTER(MLAX!F300, LEN(MLAX!F300)), ""h:mm AM/PM"")), """"),
  IFERROR(ARRAYFORMULA(TEXT(FILTER(SOFT!F300, LEN(SOFT!F300)), ""h:mm AM/PM"")), """"),
  IFERROR(ARRAYFORMULA(TEXT(FILTER(BASE!F300, LEN(BASE!F300)), ""h:mm AM/PM"")), """&amp;"""),
  IFERROR(ARRAYFORMULA(TEXT(FILTER(ESPORTS!F300, LEN(ESPORTS!F300)), ""h:mm AM/PM"")), """")
)
"),"")</f>
        <v/>
      </c>
      <c r="J300" s="12" t="str">
        <f>IFERROR(__xludf.DUMMYFUNCTION("IFERROR(
 TEXTJOIN(
   CHAR(10) &amp; CHAR(10),
   TRUE,
   FILTER(
     FLATTEN({
       WSO!P300;
       MSO!P300;
       FH!P300;
       MGOLF!P300;
       Football!P300;
       WVB!P300;
       XC!P300;
       SWIMMING!P300;
       WTEN!P300;
       TF!P3"&amp;"00;
       WGOLF!P300;
       WBB!P300;
       MBB!P300;
       WLAX!P300;
       MLAX!P300;
       SOFT!P300;
       BASE!P300;
       ESPORTS!P300
     }),
     (FLATTEN({
       WSO!P300;
       MSO!P300;
       FH!P300;
       MGOLF!P300;
       Footb"&amp;"all!P300;
       WVB!P300;
       XC!P300;
       SWIMMING!P300;
       WTEN!P300;
       TF!P300;
       WGOLF!P300;
       WBB!P300;
       MBB!P300;
       WLAX!P300;
       MLAX!P300;
       SOFT!P300;
       BASE!P300;
       ESPORTS!P300
     }) &lt;&gt; "&amp;""""") *
     (FLATTEN({
       WSO!P300;
       MSO!P300;
       FH!P300;
       MGOLF!P300;
       Football!P300;
       WVB!P300;
       XC!P300;
       SWIMMING!P300;
       WTEN!P300;
       TF!P300;
       WGOLF!P300;
       WBB!P300;
       MBB!P300"&amp;";
       WLAX!P300;
       MLAX!P300;
       SOFT!P300;
       BASE!P300;
       ESPORTS!P300
     }) &lt;&gt; ""Status"")
   )
 ),
 """"
)
"),"")</f>
        <v/>
      </c>
    </row>
    <row r="301" ht="22.5" customHeight="1">
      <c r="A301" s="6">
        <v>300.0</v>
      </c>
      <c r="B301" s="11"/>
      <c r="C301" s="7">
        <v>46534.0</v>
      </c>
      <c r="D301" s="8" t="str">
        <f t="shared" si="1"/>
        <v>Thursday</v>
      </c>
      <c r="E301" s="9" t="str">
        <f>TEXTJOIN(
  CHAR(10) &amp; CHAR(10),
  TRUE,
  IFERROR(WSO!E301, ""),
  IFERROR(MSO!E301, ""),
  IFERROR(FH!E301, ""),
  IFERROR(MGOLF!E301, ""),
  IFERROR(Football!E301, ""),
  IFERROR(WVB!E301, ""),
  IFERROR(XC!E301, ""),
  IFERROR(SWIMMING!E301, ""),
  IFERROR(WTEN!E301, ""),
  IFERROR(TF!E301, ""),
  IFERROR(WGOLF!E301, ""),
  IFERROR(WBB!E301, ""),
  IFERROR(MBB!E301, ""),
  IFERROR(WLAX!E301, ""),
  IFERROR(MLAX!E301, ""),
  IFERROR(SOFT!E301, ""),
  IFERROR(BASE!E301, ""),
  IFERROR(ESPORTS!E301, "")
)
</f>
        <v/>
      </c>
      <c r="F301" s="10" t="str">
        <f>IFERROR(__xludf.DUMMYFUNCTION("TEXTJOIN(
  CHAR(10) &amp; CHAR(10),
  TRUE,
  IFERROR(TEXT(FILTER(WSO!F301, LEN(WSO!F301)), ""h:mm AM/PM""), """"),
  IFERROR(TEXT(FILTER(MSO!F301, LEN(MSO!F301)), ""h:mm AM/PM""), """"),
  IFERROR(TEXT(FILTER(FH!F301, LEN(FH!F301)), ""h:mm AM/PM""), """"),
"&amp;"  IFERROR(TEXT(FILTER(MGOLF!F301, LEN(MGOLF!F301)), ""h:mm AM/PM""), """"),
  IFERROR(TEXT(FILTER(Football!F301, LEN(Football!F301)), ""h:mm AM/PM""), """"),
  IFERROR(TEXT(FILTER(WVB!F301, LEN(WVB!F301)), ""h:mm AM/PM""), """"),
  IFERROR(TEXT(FILTER(XC!"&amp;"F301, LEN(XC!F301)), ""h:mm AM/PM""), """"),
  IFERROR(TEXT(FILTER(SWIMMING!F301, LEN(SWIMMING!F301)), ""h:mm AM/PM""), """"),
  IFERROR(TEXT(FILTER(WTEN!F301, LEN(WTEN!F301)), ""h:mm AM/PM""), """"),
  IFERROR(TEXT(FILTER(TF!F301, LEN(TF!F301)), ""h:mm A"&amp;"M/PM""), """"),
  IFERROR(TEXT(FILTER(WGOLF!F301, LEN(WGOLF!F301)), ""h:mm AM/PM""), """"),
  IFERROR(TEXT(FILTER(WBB!F301, LEN(WBB!F301)), ""h:mm AM/PM""), """"),
  IFERROR(TEXT(FILTER(MBB!F301, LEN(MBB!F301)), ""h:mm AM/PM""), """"),
  IFERROR(TEXT(FILT"&amp;"ER(WLAX!F301, LEN(WLAX!F301)), ""h:mm AM/PM""), """"),
  IFERROR(TEXT(FILTER(MLAX!F301, LEN(MLAX!F301)), ""h:mm AM/PM""), """"),
  IFERROR(TEXT(FILTER(SOFT!F301, LEN(SOFT!F301)), ""h:mm AM/PM""), """"),
  IFERROR(TEXT(FILTER(BASE!F301, LEN(BASE!F301)), """&amp;"h:mm AM/PM""), """"),
  IFERROR(TEXT(FILTER(ESPORTS!F301, LEN(ESPORTS!F301)), ""h:mm AM/PM""), """")
)
"),"")</f>
        <v/>
      </c>
      <c r="G301" s="11" t="str">
        <f>IFERROR(__xludf.DUMMYFUNCTION("TEXTJOIN(
  CHAR(10) &amp; CHAR(10),
  TRUE,
  IFERROR(FILTER(WSO!G301, LEN(WSO!G301)), """"),
  IFERROR(FILTER(MSO!G301, LEN(MSO!G301)), """"),
  IFERROR(FILTER(FH!G301, LEN(FH!G301)), """"),
  IFERROR(FILTER(MGOLF!G301, LEN(MGOLF!G301)), """"),
  IFERROR(FI"&amp;"LTER(Football!G301, LEN(Football!G301)), """"),
  IFERROR(FILTER(WVB!G301, LEN(WVB!G301)), """"),
  IFERROR(FILTER(XC!G301, LEN(XC!G301)), """"),
  IFERROR(FILTER(SWIMMING!G301, LEN(SWIMMING!G301)), """"),
  IFERROR(FILTER(WTEN!G301, LEN(WTEN!G301)), """""&amp;"),
  IFERROR(FILTER(TF!G301, LEN(TF!G301)), """"),
  IFERROR(FILTER(WGOLF!G301:G1000, LEN(WGOLF!G301)), """"),
  IFERROR(FILTER(WBB!G301, LEN(WBB!G301)), """"),
  IFERROR(FILTER(MBB!G301, LEN(MBB!G301)), """"),
  IFERROR(FILTER(WLAX!G301, LEN(WLAX!G301)),"&amp;" """"),
  IFERROR(FILTER(MLAX!G301, LEN(MLAX!G301)), """"),
  IFERROR(FILTER(SOFT!G301, LEN(SOFT!G301)), """"),
  IFERROR(FILTER(BASE!G301, LEN(BASE!G301)), """"),
  IFERROR(FILTER(ESPORTS!G301, LEN(ESPORTS!G301)), """")
)
"),"")</f>
        <v/>
      </c>
      <c r="H301" s="11" t="str">
        <f>IFERROR(__xludf.DUMMYFUNCTION("TEXTJOIN(
  CHAR(10) &amp; CHAR(10),
  TRUE,
  IFERROR(FILTER(WSO!H301, LEN(WSO!H301)), """"),
  IFERROR(FILTER(MSO!H301, LEN(MSO!H301)), """"),
  IFERROR(FILTER(FH!H301, LEN(FH!H301)), """"),
  IFERROR(FILTER(MGOLF!H301, LEN(MGOLF!H301)), """"),
  IFERROR(FI"&amp;"LTER(Football!H301, LEN(Football!H301)), """"),
  IFERROR(FILTER(WVB!H301, LEN(WVB!H301)), """"),
  IFERROR(FILTER(XC!H301, LEN(XC!H301)), """"),
  IFERROR(FILTER(SWIMMING!H301, LEN(SWIMMING!H301)), """"),
  IFERROR(FILTER(WTEN!H301, LEN(WTEN!H301)), """""&amp;"),
  IFERROR(FILTER(TF!H301, LEN(TF!H301)), """"),
  IFERROR(FILTER(WGOLF!H301, LEN(WGOLF!H301)), """"),
  IFERROR(FILTER(WBB!H301, LEN(WBB!H301)), """"),
  IFERROR(FILTER(MBB!H301, LEN(MBB!H301)), """"),
  IFERROR(FILTER(WLAX!H301, LEN(WLAX!H301)), """")"&amp;",
  IFERROR(FILTER(MLAX!H301, LEN(MLAX!H301)), """"),
  IFERROR(FILTER(SOFT!H301, LEN(SOFT!H301)), """"),
  IFERROR(FILTER(BASE!H301, LEN(BASE!H301)), """"),
  IFERROR(FILTER(ESPORTS!H301, LEN(ESPORTS!H301)), """")
)
"),"")</f>
        <v/>
      </c>
      <c r="I301" s="11" t="str">
        <f>IFERROR(__xludf.DUMMYFUNCTION("TEXTJOIN(
  CHAR(10) &amp; CHAR(10),
  TRUE,
  IFERROR(ARRAYFORMULA(TEXT(FILTER(WSO!F301, LEN(WSO!F301)), ""h:mm AM/PM"")), """"),
  IFERROR(ARRAYFORMULA(TEXT(FILTER(MSO!F301, LEN(MSO!F301)), ""h:mm AM/PM"")), """"),
  IFERROR(ARRAYFORMULA(TEXT(FILTER(FH!F301"&amp;", LEN(FH!F301)), ""h:mm AM/PM"")), """"),
  IFERROR(ARRAYFORMULA(TEXT(FILTER(MGOLF!F301, LEN(MGOLF!F301)), ""h:mm AM/PM"")), """"),
  IFERROR(ARRAYFORMULA(TEXT(FILTER(Football!F301, LEN(Football!F301)), ""h:mm AM/PM"")), """"),
  IFERROR(ARRAYFORMULA(TEXT"&amp;"(FILTER(WVB!F301, LEN(WVB!F301)), ""h:mm AM/PM"")), """"),
  IFERROR(ARRAYFORMULA(TEXT(FILTER(XC!F301, LEN(XC!F301)), ""h:mm AM/PM"")), """"),
  IFERROR(ARRAYFORMULA(TEXT(FILTER(SWIMMING!F301, LEN(SWIMMING!F301)), ""h:mm AM/PM"")), """"),
  IFERROR(ARRAYF"&amp;"ORMULA(TEXT(FILTER(WTEN!F301, LEN(WTEN!F301)), ""h:mm AM/PM"")), """"),
  IFERROR(ARRAYFORMULA(TEXT(FILTER(TF!F301, LEN(TF!F301)), ""h:mm AM/PM"")), """"),
  IFERROR(ARRAYFORMULA(TEXT(FILTER(WGOLF!F301, LEN(WGOLF!F301)), ""h:mm AM/PM"")), """"),
  IFERROR"&amp;"(ARRAYFORMULA(TEXT(FILTER(WBB!F301, LEN(WBB!F301)), ""h:mm AM/PM"")), """"),
  IFERROR(ARRAYFORMULA(TEXT(FILTER(MBB!F301, LEN(MBB!F301)), ""h:mm AM/PM"")), """"),
  IFERROR(ARRAYFORMULA(TEXT(FILTER(WLAX!F301, LEN(WLAX!F301)), ""h:mm AM/PM"")), """"),
  IF"&amp;"ERROR(ARRAYFORMULA(TEXT(FILTER(MLAX!F301, LEN(MLAX!F301)), ""h:mm AM/PM"")), """"),
  IFERROR(ARRAYFORMULA(TEXT(FILTER(SOFT!F301, LEN(SOFT!F301)), ""h:mm AM/PM"")), """"),
  IFERROR(ARRAYFORMULA(TEXT(FILTER(BASE!F301, LEN(BASE!F301)), ""h:mm AM/PM"")), """&amp;"""),
  IFERROR(ARRAYFORMULA(TEXT(FILTER(ESPORTS!F301, LEN(ESPORTS!F301)), ""h:mm AM/PM"")), """")
)
"),"")</f>
        <v/>
      </c>
      <c r="J301" s="12" t="str">
        <f>IFERROR(__xludf.DUMMYFUNCTION("IFERROR(
 TEXTJOIN(
   CHAR(10) &amp; CHAR(10),
   TRUE,
   FILTER(
     FLATTEN({
       WSO!P301;
       MSO!P301;
       FH!P301;
       MGOLF!P301;
       Football!P301;
       WVB!P301;
       XC!P301;
       SWIMMING!P301;
       WTEN!P301;
       TF!P3"&amp;"01;
       WGOLF!P301;
       WBB!P301;
       MBB!P301;
       WLAX!P301;
       MLAX!P301;
       SOFT!P301;
       BASE!P301;
       ESPORTS!P301
     }),
     (FLATTEN({
       WSO!P301;
       MSO!P301;
       FH!P301;
       MGOLF!P301;
       Footb"&amp;"all!P301;
       WVB!P301;
       XC!P301;
       SWIMMING!P301;
       WTEN!P301;
       TF!P301;
       WGOLF!P301;
       WBB!P301;
       MBB!P301;
       WLAX!P301;
       MLAX!P301;
       SOFT!P301;
       BASE!P301;
       ESPORTS!P301
     }) &lt;&gt; "&amp;""""") *
     (FLATTEN({
       WSO!P301;
       MSO!P301;
       FH!P301;
       MGOLF!P301;
       Football!P301;
       WVB!P301;
       XC!P301;
       SWIMMING!P301;
       WTEN!P301;
       TF!P301;
       WGOLF!P301;
       WBB!P301;
       MBB!P301"&amp;";
       WLAX!P301;
       MLAX!P301;
       SOFT!P301;
       BASE!P301;
       ESPORTS!P301
     }) &lt;&gt; ""Status"")
   )
 ),
 """"
)
"),"")</f>
        <v/>
      </c>
    </row>
    <row r="302" ht="22.5" customHeight="1">
      <c r="A302" s="6">
        <v>301.0</v>
      </c>
      <c r="B302" s="11"/>
      <c r="C302" s="7">
        <v>46535.0</v>
      </c>
      <c r="D302" s="8" t="str">
        <f t="shared" si="1"/>
        <v>Friday</v>
      </c>
      <c r="E302" s="9" t="str">
        <f>TEXTJOIN(
  CHAR(10) &amp; CHAR(10),
  TRUE,
  IFERROR(WSO!E302, ""),
  IFERROR(MSO!E302, ""),
  IFERROR(FH!E302, ""),
  IFERROR(MGOLF!E302, ""),
  IFERROR(Football!E302, ""),
  IFERROR(WVB!E302, ""),
  IFERROR(XC!E302, ""),
  IFERROR(SWIMMING!E302, ""),
  IFERROR(WTEN!E302, ""),
  IFERROR(TF!E302, ""),
  IFERROR(WGOLF!E302, ""),
  IFERROR(WBB!E302, ""),
  IFERROR(MBB!E302, ""),
  IFERROR(WLAX!E302, ""),
  IFERROR(MLAX!E302, ""),
  IFERROR(SOFT!E302, ""),
  IFERROR(BASE!E302, ""),
  IFERROR(ESPORTS!E302, "")
)
</f>
        <v/>
      </c>
      <c r="F302" s="10" t="str">
        <f>IFERROR(__xludf.DUMMYFUNCTION("TEXTJOIN(
  CHAR(10) &amp; CHAR(10),
  TRUE,
  IFERROR(TEXT(FILTER(WSO!F302, LEN(WSO!F302)), ""h:mm AM/PM""), """"),
  IFERROR(TEXT(FILTER(MSO!F302, LEN(MSO!F302)), ""h:mm AM/PM""), """"),
  IFERROR(TEXT(FILTER(FH!F302, LEN(FH!F302)), ""h:mm AM/PM""), """"),
"&amp;"  IFERROR(TEXT(FILTER(MGOLF!F302, LEN(MGOLF!F302)), ""h:mm AM/PM""), """"),
  IFERROR(TEXT(FILTER(Football!F302, LEN(Football!F302)), ""h:mm AM/PM""), """"),
  IFERROR(TEXT(FILTER(WVB!F302, LEN(WVB!F302)), ""h:mm AM/PM""), """"),
  IFERROR(TEXT(FILTER(XC!"&amp;"F302, LEN(XC!F302)), ""h:mm AM/PM""), """"),
  IFERROR(TEXT(FILTER(SWIMMING!F302, LEN(SWIMMING!F302)), ""h:mm AM/PM""), """"),
  IFERROR(TEXT(FILTER(WTEN!F302, LEN(WTEN!F302)), ""h:mm AM/PM""), """"),
  IFERROR(TEXT(FILTER(TF!F302, LEN(TF!F302)), ""h:mm A"&amp;"M/PM""), """"),
  IFERROR(TEXT(FILTER(WGOLF!F302, LEN(WGOLF!F302)), ""h:mm AM/PM""), """"),
  IFERROR(TEXT(FILTER(WBB!F302, LEN(WBB!F302)), ""h:mm AM/PM""), """"),
  IFERROR(TEXT(FILTER(MBB!F302, LEN(MBB!F302)), ""h:mm AM/PM""), """"),
  IFERROR(TEXT(FILT"&amp;"ER(WLAX!F302, LEN(WLAX!F302)), ""h:mm AM/PM""), """"),
  IFERROR(TEXT(FILTER(MLAX!F302, LEN(MLAX!F302)), ""h:mm AM/PM""), """"),
  IFERROR(TEXT(FILTER(SOFT!F302, LEN(SOFT!F302)), ""h:mm AM/PM""), """"),
  IFERROR(TEXT(FILTER(BASE!F302, LEN(BASE!F302)), """&amp;"h:mm AM/PM""), """"),
  IFERROR(TEXT(FILTER(ESPORTS!F302, LEN(ESPORTS!F302)), ""h:mm AM/PM""), """")
)
"),"")</f>
        <v/>
      </c>
      <c r="G302" s="11" t="str">
        <f>IFERROR(__xludf.DUMMYFUNCTION("TEXTJOIN(
  CHAR(10) &amp; CHAR(10),
  TRUE,
  IFERROR(FILTER(WSO!G302, LEN(WSO!G302)), """"),
  IFERROR(FILTER(MSO!G302, LEN(MSO!G302)), """"),
  IFERROR(FILTER(FH!G302, LEN(FH!G302)), """"),
  IFERROR(FILTER(MGOLF!G302, LEN(MGOLF!G302)), """"),
  IFERROR(FI"&amp;"LTER(Football!G302, LEN(Football!G302)), """"),
  IFERROR(FILTER(WVB!G302, LEN(WVB!G302)), """"),
  IFERROR(FILTER(XC!G302, LEN(XC!G302)), """"),
  IFERROR(FILTER(SWIMMING!G302, LEN(SWIMMING!G302)), """"),
  IFERROR(FILTER(WTEN!G302, LEN(WTEN!G302)), """""&amp;"),
  IFERROR(FILTER(TF!G302, LEN(TF!G302)), """"),
  IFERROR(FILTER(WGOLF!G302:G1000, LEN(WGOLF!G302)), """"),
  IFERROR(FILTER(WBB!G302, LEN(WBB!G302)), """"),
  IFERROR(FILTER(MBB!G302, LEN(MBB!G302)), """"),
  IFERROR(FILTER(WLAX!G302, LEN(WLAX!G302)),"&amp;" """"),
  IFERROR(FILTER(MLAX!G302, LEN(MLAX!G302)), """"),
  IFERROR(FILTER(SOFT!G302, LEN(SOFT!G302)), """"),
  IFERROR(FILTER(BASE!G302, LEN(BASE!G302)), """"),
  IFERROR(FILTER(ESPORTS!G302, LEN(ESPORTS!G302)), """")
)
"),"")</f>
        <v/>
      </c>
      <c r="H302" s="11" t="str">
        <f>IFERROR(__xludf.DUMMYFUNCTION("TEXTJOIN(
  CHAR(10) &amp; CHAR(10),
  TRUE,
  IFERROR(FILTER(WSO!H302, LEN(WSO!H302)), """"),
  IFERROR(FILTER(MSO!H302, LEN(MSO!H302)), """"),
  IFERROR(FILTER(FH!H302, LEN(FH!H302)), """"),
  IFERROR(FILTER(MGOLF!H302, LEN(MGOLF!H302)), """"),
  IFERROR(FI"&amp;"LTER(Football!H302, LEN(Football!H302)), """"),
  IFERROR(FILTER(WVB!H302, LEN(WVB!H302)), """"),
  IFERROR(FILTER(XC!H302, LEN(XC!H302)), """"),
  IFERROR(FILTER(SWIMMING!H302, LEN(SWIMMING!H302)), """"),
  IFERROR(FILTER(WTEN!H302, LEN(WTEN!H302)), """""&amp;"),
  IFERROR(FILTER(TF!H302, LEN(TF!H302)), """"),
  IFERROR(FILTER(WGOLF!H302, LEN(WGOLF!H302)), """"),
  IFERROR(FILTER(WBB!H302, LEN(WBB!H302)), """"),
  IFERROR(FILTER(MBB!H302, LEN(MBB!H302)), """"),
  IFERROR(FILTER(WLAX!H302, LEN(WLAX!H302)), """")"&amp;",
  IFERROR(FILTER(MLAX!H302, LEN(MLAX!H302)), """"),
  IFERROR(FILTER(SOFT!H302, LEN(SOFT!H302)), """"),
  IFERROR(FILTER(BASE!H302, LEN(BASE!H302)), """"),
  IFERROR(FILTER(ESPORTS!H302, LEN(ESPORTS!H302)), """")
)
"),"")</f>
        <v/>
      </c>
      <c r="I302" s="11" t="str">
        <f>IFERROR(__xludf.DUMMYFUNCTION("TEXTJOIN(
  CHAR(10) &amp; CHAR(10),
  TRUE,
  IFERROR(ARRAYFORMULA(TEXT(FILTER(WSO!F302, LEN(WSO!F302)), ""h:mm AM/PM"")), """"),
  IFERROR(ARRAYFORMULA(TEXT(FILTER(MSO!F302, LEN(MSO!F302)), ""h:mm AM/PM"")), """"),
  IFERROR(ARRAYFORMULA(TEXT(FILTER(FH!F302"&amp;", LEN(FH!F302)), ""h:mm AM/PM"")), """"),
  IFERROR(ARRAYFORMULA(TEXT(FILTER(MGOLF!F302, LEN(MGOLF!F302)), ""h:mm AM/PM"")), """"),
  IFERROR(ARRAYFORMULA(TEXT(FILTER(Football!F302, LEN(Football!F302)), ""h:mm AM/PM"")), """"),
  IFERROR(ARRAYFORMULA(TEXT"&amp;"(FILTER(WVB!F302, LEN(WVB!F302)), ""h:mm AM/PM"")), """"),
  IFERROR(ARRAYFORMULA(TEXT(FILTER(XC!F302, LEN(XC!F302)), ""h:mm AM/PM"")), """"),
  IFERROR(ARRAYFORMULA(TEXT(FILTER(SWIMMING!F302, LEN(SWIMMING!F302)), ""h:mm AM/PM"")), """"),
  IFERROR(ARRAYF"&amp;"ORMULA(TEXT(FILTER(WTEN!F302, LEN(WTEN!F302)), ""h:mm AM/PM"")), """"),
  IFERROR(ARRAYFORMULA(TEXT(FILTER(TF!F302, LEN(TF!F302)), ""h:mm AM/PM"")), """"),
  IFERROR(ARRAYFORMULA(TEXT(FILTER(WGOLF!F302, LEN(WGOLF!F302)), ""h:mm AM/PM"")), """"),
  IFERROR"&amp;"(ARRAYFORMULA(TEXT(FILTER(WBB!F302, LEN(WBB!F302)), ""h:mm AM/PM"")), """"),
  IFERROR(ARRAYFORMULA(TEXT(FILTER(MBB!F302, LEN(MBB!F302)), ""h:mm AM/PM"")), """"),
  IFERROR(ARRAYFORMULA(TEXT(FILTER(WLAX!F302, LEN(WLAX!F302)), ""h:mm AM/PM"")), """"),
  IF"&amp;"ERROR(ARRAYFORMULA(TEXT(FILTER(MLAX!F302, LEN(MLAX!F302)), ""h:mm AM/PM"")), """"),
  IFERROR(ARRAYFORMULA(TEXT(FILTER(SOFT!F302, LEN(SOFT!F302)), ""h:mm AM/PM"")), """"),
  IFERROR(ARRAYFORMULA(TEXT(FILTER(BASE!F302, LEN(BASE!F302)), ""h:mm AM/PM"")), """&amp;"""),
  IFERROR(ARRAYFORMULA(TEXT(FILTER(ESPORTS!F302, LEN(ESPORTS!F302)), ""h:mm AM/PM"")), """")
)
"),"")</f>
        <v/>
      </c>
      <c r="J302" s="12" t="str">
        <f>IFERROR(__xludf.DUMMYFUNCTION("IFERROR(
 TEXTJOIN(
   CHAR(10) &amp; CHAR(10),
   TRUE,
   FILTER(
     FLATTEN({
       WSO!P302;
       MSO!P302;
       FH!P302;
       MGOLF!P302;
       Football!P302;
       WVB!P302;
       XC!P302;
       SWIMMING!P302;
       WTEN!P302;
       TF!P3"&amp;"02;
       WGOLF!P302;
       WBB!P302;
       MBB!P302;
       WLAX!P302;
       MLAX!P302;
       SOFT!P302;
       BASE!P302;
       ESPORTS!P302
     }),
     (FLATTEN({
       WSO!P302;
       MSO!P302;
       FH!P302;
       MGOLF!P302;
       Footb"&amp;"all!P302;
       WVB!P302;
       XC!P302;
       SWIMMING!P302;
       WTEN!P302;
       TF!P302;
       WGOLF!P302;
       WBB!P302;
       MBB!P302;
       WLAX!P302;
       MLAX!P302;
       SOFT!P302;
       BASE!P302;
       ESPORTS!P302
     }) &lt;&gt; "&amp;""""") *
     (FLATTEN({
       WSO!P302;
       MSO!P302;
       FH!P302;
       MGOLF!P302;
       Football!P302;
       WVB!P302;
       XC!P302;
       SWIMMING!P302;
       WTEN!P302;
       TF!P302;
       WGOLF!P302;
       WBB!P302;
       MBB!P302"&amp;";
       WLAX!P302;
       MLAX!P302;
       SOFT!P302;
       BASE!P302;
       ESPORTS!P302
     }) &lt;&gt; ""Status"")
   )
 ),
 """"
)
"),"")</f>
        <v/>
      </c>
    </row>
    <row r="303" ht="22.5" customHeight="1">
      <c r="A303" s="6">
        <v>302.0</v>
      </c>
      <c r="B303" s="11"/>
      <c r="C303" s="7">
        <v>46536.0</v>
      </c>
      <c r="D303" s="8" t="str">
        <f t="shared" si="1"/>
        <v>Saturday</v>
      </c>
      <c r="E303" s="9" t="str">
        <f>TEXTJOIN(
  CHAR(10) &amp; CHAR(10),
  TRUE,
  IFERROR(WSO!E303, ""),
  IFERROR(MSO!E303, ""),
  IFERROR(FH!E303, ""),
  IFERROR(MGOLF!E303, ""),
  IFERROR(Football!E303, ""),
  IFERROR(WVB!E303, ""),
  IFERROR(XC!E303, ""),
  IFERROR(SWIMMING!E303, ""),
  IFERROR(WTEN!E303, ""),
  IFERROR(TF!E303, ""),
  IFERROR(WGOLF!E303, ""),
  IFERROR(WBB!E303, ""),
  IFERROR(MBB!E303, ""),
  IFERROR(WLAX!E303, ""),
  IFERROR(MLAX!E303, ""),
  IFERROR(SOFT!E303, ""),
  IFERROR(BASE!E303, ""),
  IFERROR(ESPORTS!E303, "")
)
</f>
        <v/>
      </c>
      <c r="F303" s="10" t="str">
        <f>IFERROR(__xludf.DUMMYFUNCTION("TEXTJOIN(
  CHAR(10) &amp; CHAR(10),
  TRUE,
  IFERROR(TEXT(FILTER(WSO!F303, LEN(WSO!F303)), ""h:mm AM/PM""), """"),
  IFERROR(TEXT(FILTER(MSO!F303, LEN(MSO!F303)), ""h:mm AM/PM""), """"),
  IFERROR(TEXT(FILTER(FH!F303, LEN(FH!F303)), ""h:mm AM/PM""), """"),
"&amp;"  IFERROR(TEXT(FILTER(MGOLF!F303, LEN(MGOLF!F303)), ""h:mm AM/PM""), """"),
  IFERROR(TEXT(FILTER(Football!F303, LEN(Football!F303)), ""h:mm AM/PM""), """"),
  IFERROR(TEXT(FILTER(WVB!F303, LEN(WVB!F303)), ""h:mm AM/PM""), """"),
  IFERROR(TEXT(FILTER(XC!"&amp;"F303, LEN(XC!F303)), ""h:mm AM/PM""), """"),
  IFERROR(TEXT(FILTER(SWIMMING!F303, LEN(SWIMMING!F303)), ""h:mm AM/PM""), """"),
  IFERROR(TEXT(FILTER(WTEN!F303, LEN(WTEN!F303)), ""h:mm AM/PM""), """"),
  IFERROR(TEXT(FILTER(TF!F303, LEN(TF!F303)), ""h:mm A"&amp;"M/PM""), """"),
  IFERROR(TEXT(FILTER(WGOLF!F303, LEN(WGOLF!F303)), ""h:mm AM/PM""), """"),
  IFERROR(TEXT(FILTER(WBB!F303, LEN(WBB!F303)), ""h:mm AM/PM""), """"),
  IFERROR(TEXT(FILTER(MBB!F303, LEN(MBB!F303)), ""h:mm AM/PM""), """"),
  IFERROR(TEXT(FILT"&amp;"ER(WLAX!F303, LEN(WLAX!F303)), ""h:mm AM/PM""), """"),
  IFERROR(TEXT(FILTER(MLAX!F303, LEN(MLAX!F303)), ""h:mm AM/PM""), """"),
  IFERROR(TEXT(FILTER(SOFT!F303, LEN(SOFT!F303)), ""h:mm AM/PM""), """"),
  IFERROR(TEXT(FILTER(BASE!F303, LEN(BASE!F303)), """&amp;"h:mm AM/PM""), """"),
  IFERROR(TEXT(FILTER(ESPORTS!F303, LEN(ESPORTS!F303)), ""h:mm AM/PM""), """")
)
"),"")</f>
        <v/>
      </c>
      <c r="G303" s="11" t="str">
        <f>IFERROR(__xludf.DUMMYFUNCTION("TEXTJOIN(
  CHAR(10) &amp; CHAR(10),
  TRUE,
  IFERROR(FILTER(WSO!G303, LEN(WSO!G303)), """"),
  IFERROR(FILTER(MSO!G303, LEN(MSO!G303)), """"),
  IFERROR(FILTER(FH!G303, LEN(FH!G303)), """"),
  IFERROR(FILTER(MGOLF!G303, LEN(MGOLF!G303)), """"),
  IFERROR(FI"&amp;"LTER(Football!G303, LEN(Football!G303)), """"),
  IFERROR(FILTER(WVB!G303, LEN(WVB!G303)), """"),
  IFERROR(FILTER(XC!G303, LEN(XC!G303)), """"),
  IFERROR(FILTER(SWIMMING!G303, LEN(SWIMMING!G303)), """"),
  IFERROR(FILTER(WTEN!G303, LEN(WTEN!G303)), """""&amp;"),
  IFERROR(FILTER(TF!G303, LEN(TF!G303)), """"),
  IFERROR(FILTER(WGOLF!G303:G1000, LEN(WGOLF!G303)), """"),
  IFERROR(FILTER(WBB!G303, LEN(WBB!G303)), """"),
  IFERROR(FILTER(MBB!G303, LEN(MBB!G303)), """"),
  IFERROR(FILTER(WLAX!G303, LEN(WLAX!G303)),"&amp;" """"),
  IFERROR(FILTER(MLAX!G303, LEN(MLAX!G303)), """"),
  IFERROR(FILTER(SOFT!G303, LEN(SOFT!G303)), """"),
  IFERROR(FILTER(BASE!G303, LEN(BASE!G303)), """"),
  IFERROR(FILTER(ESPORTS!G303, LEN(ESPORTS!G303)), """")
)
"),"")</f>
        <v/>
      </c>
      <c r="H303" s="11" t="str">
        <f>IFERROR(__xludf.DUMMYFUNCTION("TEXTJOIN(
  CHAR(10) &amp; CHAR(10),
  TRUE,
  IFERROR(FILTER(WSO!H303, LEN(WSO!H303)), """"),
  IFERROR(FILTER(MSO!H303, LEN(MSO!H303)), """"),
  IFERROR(FILTER(FH!H303, LEN(FH!H303)), """"),
  IFERROR(FILTER(MGOLF!H303, LEN(MGOLF!H303)), """"),
  IFERROR(FI"&amp;"LTER(Football!H303, LEN(Football!H303)), """"),
  IFERROR(FILTER(WVB!H303, LEN(WVB!H303)), """"),
  IFERROR(FILTER(XC!H303, LEN(XC!H303)), """"),
  IFERROR(FILTER(SWIMMING!H303, LEN(SWIMMING!H303)), """"),
  IFERROR(FILTER(WTEN!H303, LEN(WTEN!H303)), """""&amp;"),
  IFERROR(FILTER(TF!H303, LEN(TF!H303)), """"),
  IFERROR(FILTER(WGOLF!H303, LEN(WGOLF!H303)), """"),
  IFERROR(FILTER(WBB!H303, LEN(WBB!H303)), """"),
  IFERROR(FILTER(MBB!H303, LEN(MBB!H303)), """"),
  IFERROR(FILTER(WLAX!H303, LEN(WLAX!H303)), """")"&amp;",
  IFERROR(FILTER(MLAX!H303, LEN(MLAX!H303)), """"),
  IFERROR(FILTER(SOFT!H303, LEN(SOFT!H303)), """"),
  IFERROR(FILTER(BASE!H303, LEN(BASE!H303)), """"),
  IFERROR(FILTER(ESPORTS!H303, LEN(ESPORTS!H303)), """")
)
"),"")</f>
        <v/>
      </c>
      <c r="I303" s="11" t="str">
        <f>IFERROR(__xludf.DUMMYFUNCTION("TEXTJOIN(
  CHAR(10) &amp; CHAR(10),
  TRUE,
  IFERROR(ARRAYFORMULA(TEXT(FILTER(WSO!F303, LEN(WSO!F303)), ""h:mm AM/PM"")), """"),
  IFERROR(ARRAYFORMULA(TEXT(FILTER(MSO!F303, LEN(MSO!F303)), ""h:mm AM/PM"")), """"),
  IFERROR(ARRAYFORMULA(TEXT(FILTER(FH!F303"&amp;", LEN(FH!F303)), ""h:mm AM/PM"")), """"),
  IFERROR(ARRAYFORMULA(TEXT(FILTER(MGOLF!F303, LEN(MGOLF!F303)), ""h:mm AM/PM"")), """"),
  IFERROR(ARRAYFORMULA(TEXT(FILTER(Football!F303, LEN(Football!F303)), ""h:mm AM/PM"")), """"),
  IFERROR(ARRAYFORMULA(TEXT"&amp;"(FILTER(WVB!F303, LEN(WVB!F303)), ""h:mm AM/PM"")), """"),
  IFERROR(ARRAYFORMULA(TEXT(FILTER(XC!F303, LEN(XC!F303)), ""h:mm AM/PM"")), """"),
  IFERROR(ARRAYFORMULA(TEXT(FILTER(SWIMMING!F303, LEN(SWIMMING!F303)), ""h:mm AM/PM"")), """"),
  IFERROR(ARRAYF"&amp;"ORMULA(TEXT(FILTER(WTEN!F303, LEN(WTEN!F303)), ""h:mm AM/PM"")), """"),
  IFERROR(ARRAYFORMULA(TEXT(FILTER(TF!F303, LEN(TF!F303)), ""h:mm AM/PM"")), """"),
  IFERROR(ARRAYFORMULA(TEXT(FILTER(WGOLF!F303, LEN(WGOLF!F303)), ""h:mm AM/PM"")), """"),
  IFERROR"&amp;"(ARRAYFORMULA(TEXT(FILTER(WBB!F303, LEN(WBB!F303)), ""h:mm AM/PM"")), """"),
  IFERROR(ARRAYFORMULA(TEXT(FILTER(MBB!F303, LEN(MBB!F303)), ""h:mm AM/PM"")), """"),
  IFERROR(ARRAYFORMULA(TEXT(FILTER(WLAX!F303, LEN(WLAX!F303)), ""h:mm AM/PM"")), """"),
  IF"&amp;"ERROR(ARRAYFORMULA(TEXT(FILTER(MLAX!F303, LEN(MLAX!F303)), ""h:mm AM/PM"")), """"),
  IFERROR(ARRAYFORMULA(TEXT(FILTER(SOFT!F303, LEN(SOFT!F303)), ""h:mm AM/PM"")), """"),
  IFERROR(ARRAYFORMULA(TEXT(FILTER(BASE!F303, LEN(BASE!F303)), ""h:mm AM/PM"")), """&amp;"""),
  IFERROR(ARRAYFORMULA(TEXT(FILTER(ESPORTS!F303, LEN(ESPORTS!F303)), ""h:mm AM/PM"")), """")
)
"),"")</f>
        <v/>
      </c>
      <c r="J303" s="12" t="str">
        <f>IFERROR(__xludf.DUMMYFUNCTION("IFERROR(
 TEXTJOIN(
   CHAR(10) &amp; CHAR(10),
   TRUE,
   FILTER(
     FLATTEN({
       WSO!P303;
       MSO!P303;
       FH!P303;
       MGOLF!P303;
       Football!P303;
       WVB!P303;
       XC!P303;
       SWIMMING!P303;
       WTEN!P303;
       TF!P3"&amp;"03;
       WGOLF!P303;
       WBB!P303;
       MBB!P303;
       WLAX!P303;
       MLAX!P303;
       SOFT!P303;
       BASE!P303;
       ESPORTS!P303
     }),
     (FLATTEN({
       WSO!P303;
       MSO!P303;
       FH!P303;
       MGOLF!P303;
       Footb"&amp;"all!P303;
       WVB!P303;
       XC!P303;
       SWIMMING!P303;
       WTEN!P303;
       TF!P303;
       WGOLF!P303;
       WBB!P303;
       MBB!P303;
       WLAX!P303;
       MLAX!P303;
       SOFT!P303;
       BASE!P303;
       ESPORTS!P303
     }) &lt;&gt; "&amp;""""") *
     (FLATTEN({
       WSO!P303;
       MSO!P303;
       FH!P303;
       MGOLF!P303;
       Football!P303;
       WVB!P303;
       XC!P303;
       SWIMMING!P303;
       WTEN!P303;
       TF!P303;
       WGOLF!P303;
       WBB!P303;
       MBB!P303"&amp;";
       WLAX!P303;
       MLAX!P303;
       SOFT!P303;
       BASE!P303;
       ESPORTS!P303
     }) &lt;&gt; ""Status"")
   )
 ),
 """"
)
"),"")</f>
        <v/>
      </c>
    </row>
    <row r="304" ht="22.5" customHeight="1">
      <c r="A304" s="6">
        <v>303.0</v>
      </c>
      <c r="B304" s="11"/>
      <c r="C304" s="7">
        <v>46537.0</v>
      </c>
      <c r="D304" s="8" t="str">
        <f t="shared" si="1"/>
        <v>Sunday</v>
      </c>
      <c r="E304" s="9" t="str">
        <f>TEXTJOIN(
  CHAR(10) &amp; CHAR(10),
  TRUE,
  IFERROR(WSO!E304, ""),
  IFERROR(MSO!E304, ""),
  IFERROR(FH!E304, ""),
  IFERROR(MGOLF!E304, ""),
  IFERROR(Football!E304, ""),
  IFERROR(WVB!E304, ""),
  IFERROR(XC!E304, ""),
  IFERROR(SWIMMING!E304, ""),
  IFERROR(WTEN!E304, ""),
  IFERROR(TF!E304, ""),
  IFERROR(WGOLF!E304, ""),
  IFERROR(WBB!E304, ""),
  IFERROR(MBB!E304, ""),
  IFERROR(WLAX!E304, ""),
  IFERROR(MLAX!E304, ""),
  IFERROR(SOFT!E304, ""),
  IFERROR(BASE!E304, ""),
  IFERROR(ESPORTS!E304, "")
)
</f>
        <v/>
      </c>
      <c r="F304" s="10" t="str">
        <f>IFERROR(__xludf.DUMMYFUNCTION("TEXTJOIN(
  CHAR(10) &amp; CHAR(10),
  TRUE,
  IFERROR(TEXT(FILTER(WSO!F304, LEN(WSO!F304)), ""h:mm AM/PM""), """"),
  IFERROR(TEXT(FILTER(MSO!F304, LEN(MSO!F304)), ""h:mm AM/PM""), """"),
  IFERROR(TEXT(FILTER(FH!F304, LEN(FH!F304)), ""h:mm AM/PM""), """"),
"&amp;"  IFERROR(TEXT(FILTER(MGOLF!F304, LEN(MGOLF!F304)), ""h:mm AM/PM""), """"),
  IFERROR(TEXT(FILTER(Football!F304, LEN(Football!F304)), ""h:mm AM/PM""), """"),
  IFERROR(TEXT(FILTER(WVB!F304, LEN(WVB!F304)), ""h:mm AM/PM""), """"),
  IFERROR(TEXT(FILTER(XC!"&amp;"F304, LEN(XC!F304)), ""h:mm AM/PM""), """"),
  IFERROR(TEXT(FILTER(SWIMMING!F304, LEN(SWIMMING!F304)), ""h:mm AM/PM""), """"),
  IFERROR(TEXT(FILTER(WTEN!F304, LEN(WTEN!F304)), ""h:mm AM/PM""), """"),
  IFERROR(TEXT(FILTER(TF!F304, LEN(TF!F304)), ""h:mm A"&amp;"M/PM""), """"),
  IFERROR(TEXT(FILTER(WGOLF!F304, LEN(WGOLF!F304)), ""h:mm AM/PM""), """"),
  IFERROR(TEXT(FILTER(WBB!F304, LEN(WBB!F304)), ""h:mm AM/PM""), """"),
  IFERROR(TEXT(FILTER(MBB!F304, LEN(MBB!F304)), ""h:mm AM/PM""), """"),
  IFERROR(TEXT(FILT"&amp;"ER(WLAX!F304, LEN(WLAX!F304)), ""h:mm AM/PM""), """"),
  IFERROR(TEXT(FILTER(MLAX!F304, LEN(MLAX!F304)), ""h:mm AM/PM""), """"),
  IFERROR(TEXT(FILTER(SOFT!F304, LEN(SOFT!F304)), ""h:mm AM/PM""), """"),
  IFERROR(TEXT(FILTER(BASE!F304, LEN(BASE!F304)), """&amp;"h:mm AM/PM""), """"),
  IFERROR(TEXT(FILTER(ESPORTS!F304, LEN(ESPORTS!F304)), ""h:mm AM/PM""), """")
)
"),"")</f>
        <v/>
      </c>
      <c r="G304" s="11" t="str">
        <f>IFERROR(__xludf.DUMMYFUNCTION("TEXTJOIN(
  CHAR(10) &amp; CHAR(10),
  TRUE,
  IFERROR(FILTER(WSO!G304, LEN(WSO!G304)), """"),
  IFERROR(FILTER(MSO!G304, LEN(MSO!G304)), """"),
  IFERROR(FILTER(FH!G304, LEN(FH!G304)), """"),
  IFERROR(FILTER(MGOLF!G304, LEN(MGOLF!G304)), """"),
  IFERROR(FI"&amp;"LTER(Football!G304, LEN(Football!G304)), """"),
  IFERROR(FILTER(WVB!G304, LEN(WVB!G304)), """"),
  IFERROR(FILTER(XC!G304, LEN(XC!G304)), """"),
  IFERROR(FILTER(SWIMMING!G304, LEN(SWIMMING!G304)), """"),
  IFERROR(FILTER(WTEN!G304, LEN(WTEN!G304)), """""&amp;"),
  IFERROR(FILTER(TF!G304, LEN(TF!G304)), """"),
  IFERROR(FILTER(WGOLF!G304:G1000, LEN(WGOLF!G304)), """"),
  IFERROR(FILTER(WBB!G304, LEN(WBB!G304)), """"),
  IFERROR(FILTER(MBB!G304, LEN(MBB!G304)), """"),
  IFERROR(FILTER(WLAX!G304, LEN(WLAX!G304)),"&amp;" """"),
  IFERROR(FILTER(MLAX!G304, LEN(MLAX!G304)), """"),
  IFERROR(FILTER(SOFT!G304, LEN(SOFT!G304)), """"),
  IFERROR(FILTER(BASE!G304, LEN(BASE!G304)), """"),
  IFERROR(FILTER(ESPORTS!G304, LEN(ESPORTS!G304)), """")
)
"),"")</f>
        <v/>
      </c>
      <c r="H304" s="11" t="str">
        <f>IFERROR(__xludf.DUMMYFUNCTION("TEXTJOIN(
  CHAR(10) &amp; CHAR(10),
  TRUE,
  IFERROR(FILTER(WSO!H304, LEN(WSO!H304)), """"),
  IFERROR(FILTER(MSO!H304, LEN(MSO!H304)), """"),
  IFERROR(FILTER(FH!H304, LEN(FH!H304)), """"),
  IFERROR(FILTER(MGOLF!H304, LEN(MGOLF!H304)), """"),
  IFERROR(FI"&amp;"LTER(Football!H304, LEN(Football!H304)), """"),
  IFERROR(FILTER(WVB!H304, LEN(WVB!H304)), """"),
  IFERROR(FILTER(XC!H304, LEN(XC!H304)), """"),
  IFERROR(FILTER(SWIMMING!H304, LEN(SWIMMING!H304)), """"),
  IFERROR(FILTER(WTEN!H304, LEN(WTEN!H304)), """""&amp;"),
  IFERROR(FILTER(TF!H304, LEN(TF!H304)), """"),
  IFERROR(FILTER(WGOLF!H304, LEN(WGOLF!H304)), """"),
  IFERROR(FILTER(WBB!H304, LEN(WBB!H304)), """"),
  IFERROR(FILTER(MBB!H304, LEN(MBB!H304)), """"),
  IFERROR(FILTER(WLAX!H304, LEN(WLAX!H304)), """")"&amp;",
  IFERROR(FILTER(MLAX!H304, LEN(MLAX!H304)), """"),
  IFERROR(FILTER(SOFT!H304, LEN(SOFT!H304)), """"),
  IFERROR(FILTER(BASE!H304, LEN(BASE!H304)), """"),
  IFERROR(FILTER(ESPORTS!H304, LEN(ESPORTS!H304)), """")
)
"),"")</f>
        <v/>
      </c>
      <c r="I304" s="11" t="str">
        <f>IFERROR(__xludf.DUMMYFUNCTION("TEXTJOIN(
  CHAR(10) &amp; CHAR(10),
  TRUE,
  IFERROR(ARRAYFORMULA(TEXT(FILTER(WSO!F304, LEN(WSO!F304)), ""h:mm AM/PM"")), """"),
  IFERROR(ARRAYFORMULA(TEXT(FILTER(MSO!F304, LEN(MSO!F304)), ""h:mm AM/PM"")), """"),
  IFERROR(ARRAYFORMULA(TEXT(FILTER(FH!F304"&amp;", LEN(FH!F304)), ""h:mm AM/PM"")), """"),
  IFERROR(ARRAYFORMULA(TEXT(FILTER(MGOLF!F304, LEN(MGOLF!F304)), ""h:mm AM/PM"")), """"),
  IFERROR(ARRAYFORMULA(TEXT(FILTER(Football!F304, LEN(Football!F304)), ""h:mm AM/PM"")), """"),
  IFERROR(ARRAYFORMULA(TEXT"&amp;"(FILTER(WVB!F304, LEN(WVB!F304)), ""h:mm AM/PM"")), """"),
  IFERROR(ARRAYFORMULA(TEXT(FILTER(XC!F304, LEN(XC!F304)), ""h:mm AM/PM"")), """"),
  IFERROR(ARRAYFORMULA(TEXT(FILTER(SWIMMING!F304, LEN(SWIMMING!F304)), ""h:mm AM/PM"")), """"),
  IFERROR(ARRAYF"&amp;"ORMULA(TEXT(FILTER(WTEN!F304, LEN(WTEN!F304)), ""h:mm AM/PM"")), """"),
  IFERROR(ARRAYFORMULA(TEXT(FILTER(TF!F304, LEN(TF!F304)), ""h:mm AM/PM"")), """"),
  IFERROR(ARRAYFORMULA(TEXT(FILTER(WGOLF!F304, LEN(WGOLF!F304)), ""h:mm AM/PM"")), """"),
  IFERROR"&amp;"(ARRAYFORMULA(TEXT(FILTER(WBB!F304, LEN(WBB!F304)), ""h:mm AM/PM"")), """"),
  IFERROR(ARRAYFORMULA(TEXT(FILTER(MBB!F304, LEN(MBB!F304)), ""h:mm AM/PM"")), """"),
  IFERROR(ARRAYFORMULA(TEXT(FILTER(WLAX!F304, LEN(WLAX!F304)), ""h:mm AM/PM"")), """"),
  IF"&amp;"ERROR(ARRAYFORMULA(TEXT(FILTER(MLAX!F304, LEN(MLAX!F304)), ""h:mm AM/PM"")), """"),
  IFERROR(ARRAYFORMULA(TEXT(FILTER(SOFT!F304, LEN(SOFT!F304)), ""h:mm AM/PM"")), """"),
  IFERROR(ARRAYFORMULA(TEXT(FILTER(BASE!F304, LEN(BASE!F304)), ""h:mm AM/PM"")), """&amp;"""),
  IFERROR(ARRAYFORMULA(TEXT(FILTER(ESPORTS!F304, LEN(ESPORTS!F304)), ""h:mm AM/PM"")), """")
)
"),"")</f>
        <v/>
      </c>
      <c r="J304" s="12" t="str">
        <f>IFERROR(__xludf.DUMMYFUNCTION("IFERROR(
 TEXTJOIN(
   CHAR(10) &amp; CHAR(10),
   TRUE,
   FILTER(
     FLATTEN({
       WSO!P304;
       MSO!P304;
       FH!P304;
       MGOLF!P304;
       Football!P304;
       WVB!P304;
       XC!P304;
       SWIMMING!P304;
       WTEN!P304;
       TF!P3"&amp;"04;
       WGOLF!P304;
       WBB!P304;
       MBB!P304;
       WLAX!P304;
       MLAX!P304;
       SOFT!P304;
       BASE!P304;
       ESPORTS!P304
     }),
     (FLATTEN({
       WSO!P304;
       MSO!P304;
       FH!P304;
       MGOLF!P304;
       Footb"&amp;"all!P304;
       WVB!P304;
       XC!P304;
       SWIMMING!P304;
       WTEN!P304;
       TF!P304;
       WGOLF!P304;
       WBB!P304;
       MBB!P304;
       WLAX!P304;
       MLAX!P304;
       SOFT!P304;
       BASE!P304;
       ESPORTS!P304
     }) &lt;&gt; "&amp;""""") *
     (FLATTEN({
       WSO!P304;
       MSO!P304;
       FH!P304;
       MGOLF!P304;
       Football!P304;
       WVB!P304;
       XC!P304;
       SWIMMING!P304;
       WTEN!P304;
       TF!P304;
       WGOLF!P304;
       WBB!P304;
       MBB!P304"&amp;";
       WLAX!P304;
       MLAX!P304;
       SOFT!P304;
       BASE!P304;
       ESPORTS!P304
     }) &lt;&gt; ""Status"")
   )
 ),
 """"
)
"),"")</f>
        <v/>
      </c>
    </row>
    <row r="305" ht="22.5" customHeight="1">
      <c r="A305" s="6">
        <v>304.0</v>
      </c>
      <c r="B305" s="11"/>
      <c r="C305" s="7">
        <v>46538.0</v>
      </c>
      <c r="D305" s="8" t="str">
        <f t="shared" si="1"/>
        <v>Monday</v>
      </c>
      <c r="E305" s="9" t="str">
        <f>TEXTJOIN(
  CHAR(10) &amp; CHAR(10),
  TRUE,
  IFERROR(WSO!E305, ""),
  IFERROR(MSO!E305, ""),
  IFERROR(FH!E305, ""),
  IFERROR(MGOLF!E305, ""),
  IFERROR(Football!E305, ""),
  IFERROR(WVB!E305, ""),
  IFERROR(XC!E305, ""),
  IFERROR(SWIMMING!E305, ""),
  IFERROR(WTEN!E305, ""),
  IFERROR(TF!E305, ""),
  IFERROR(WGOLF!E305, ""),
  IFERROR(WBB!E305, ""),
  IFERROR(MBB!E305, ""),
  IFERROR(WLAX!E305, ""),
  IFERROR(MLAX!E305, ""),
  IFERROR(SOFT!E305, ""),
  IFERROR(BASE!E305, ""),
  IFERROR(ESPORTS!E305, "")
)
</f>
        <v/>
      </c>
      <c r="F305" s="10" t="str">
        <f>IFERROR(__xludf.DUMMYFUNCTION("TEXTJOIN(
  CHAR(10) &amp; CHAR(10),
  TRUE,
  IFERROR(TEXT(FILTER(WSO!F305, LEN(WSO!F305)), ""h:mm AM/PM""), """"),
  IFERROR(TEXT(FILTER(MSO!F305, LEN(MSO!F305)), ""h:mm AM/PM""), """"),
  IFERROR(TEXT(FILTER(FH!F305, LEN(FH!F305)), ""h:mm AM/PM""), """"),
"&amp;"  IFERROR(TEXT(FILTER(MGOLF!F305, LEN(MGOLF!F305)), ""h:mm AM/PM""), """"),
  IFERROR(TEXT(FILTER(Football!F305, LEN(Football!F305)), ""h:mm AM/PM""), """"),
  IFERROR(TEXT(FILTER(WVB!F305, LEN(WVB!F305)), ""h:mm AM/PM""), """"),
  IFERROR(TEXT(FILTER(XC!"&amp;"F305, LEN(XC!F305)), ""h:mm AM/PM""), """"),
  IFERROR(TEXT(FILTER(SWIMMING!F305, LEN(SWIMMING!F305)), ""h:mm AM/PM""), """"),
  IFERROR(TEXT(FILTER(WTEN!F305, LEN(WTEN!F305)), ""h:mm AM/PM""), """"),
  IFERROR(TEXT(FILTER(TF!F305, LEN(TF!F305)), ""h:mm A"&amp;"M/PM""), """"),
  IFERROR(TEXT(FILTER(WGOLF!F305, LEN(WGOLF!F305)), ""h:mm AM/PM""), """"),
  IFERROR(TEXT(FILTER(WBB!F305, LEN(WBB!F305)), ""h:mm AM/PM""), """"),
  IFERROR(TEXT(FILTER(MBB!F305, LEN(MBB!F305)), ""h:mm AM/PM""), """"),
  IFERROR(TEXT(FILT"&amp;"ER(WLAX!F305, LEN(WLAX!F305)), ""h:mm AM/PM""), """"),
  IFERROR(TEXT(FILTER(MLAX!F305, LEN(MLAX!F305)), ""h:mm AM/PM""), """"),
  IFERROR(TEXT(FILTER(SOFT!F305, LEN(SOFT!F305)), ""h:mm AM/PM""), """"),
  IFERROR(TEXT(FILTER(BASE!F305, LEN(BASE!F305)), """&amp;"h:mm AM/PM""), """"),
  IFERROR(TEXT(FILTER(ESPORTS!F305, LEN(ESPORTS!F305)), ""h:mm AM/PM""), """")
)
"),"")</f>
        <v/>
      </c>
      <c r="G305" s="11" t="str">
        <f>IFERROR(__xludf.DUMMYFUNCTION("TEXTJOIN(
  CHAR(10) &amp; CHAR(10),
  TRUE,
  IFERROR(FILTER(WSO!G305, LEN(WSO!G305)), """"),
  IFERROR(FILTER(MSO!G305, LEN(MSO!G305)), """"),
  IFERROR(FILTER(FH!G305, LEN(FH!G305)), """"),
  IFERROR(FILTER(MGOLF!G305, LEN(MGOLF!G305)), """"),
  IFERROR(FI"&amp;"LTER(Football!G305, LEN(Football!G305)), """"),
  IFERROR(FILTER(WVB!G305, LEN(WVB!G305)), """"),
  IFERROR(FILTER(XC!G305, LEN(XC!G305)), """"),
  IFERROR(FILTER(SWIMMING!G305, LEN(SWIMMING!G305)), """"),
  IFERROR(FILTER(WTEN!G305, LEN(WTEN!G305)), """""&amp;"),
  IFERROR(FILTER(TF!G305, LEN(TF!G305)), """"),
  IFERROR(FILTER(WGOLF!G305:G1000, LEN(WGOLF!G305)), """"),
  IFERROR(FILTER(WBB!G305, LEN(WBB!G305)), """"),
  IFERROR(FILTER(MBB!G305, LEN(MBB!G305)), """"),
  IFERROR(FILTER(WLAX!G305, LEN(WLAX!G305)),"&amp;" """"),
  IFERROR(FILTER(MLAX!G305, LEN(MLAX!G305)), """"),
  IFERROR(FILTER(SOFT!G305, LEN(SOFT!G305)), """"),
  IFERROR(FILTER(BASE!G305, LEN(BASE!G305)), """"),
  IFERROR(FILTER(ESPORTS!G305, LEN(ESPORTS!G305)), """")
)
"),"")</f>
        <v/>
      </c>
      <c r="H305" s="11" t="str">
        <f>IFERROR(__xludf.DUMMYFUNCTION("TEXTJOIN(
  CHAR(10) &amp; CHAR(10),
  TRUE,
  IFERROR(FILTER(WSO!H305, LEN(WSO!H305)), """"),
  IFERROR(FILTER(MSO!H305, LEN(MSO!H305)), """"),
  IFERROR(FILTER(FH!H305, LEN(FH!H305)), """"),
  IFERROR(FILTER(MGOLF!H305, LEN(MGOLF!H305)), """"),
  IFERROR(FI"&amp;"LTER(Football!H305, LEN(Football!H305)), """"),
  IFERROR(FILTER(WVB!H305, LEN(WVB!H305)), """"),
  IFERROR(FILTER(XC!H305, LEN(XC!H305)), """"),
  IFERROR(FILTER(SWIMMING!H305, LEN(SWIMMING!H305)), """"),
  IFERROR(FILTER(WTEN!H305, LEN(WTEN!H305)), """""&amp;"),
  IFERROR(FILTER(TF!H305, LEN(TF!H305)), """"),
  IFERROR(FILTER(WGOLF!H305, LEN(WGOLF!H305)), """"),
  IFERROR(FILTER(WBB!H305, LEN(WBB!H305)), """"),
  IFERROR(FILTER(MBB!H305, LEN(MBB!H305)), """"),
  IFERROR(FILTER(WLAX!H305, LEN(WLAX!H305)), """")"&amp;",
  IFERROR(FILTER(MLAX!H305, LEN(MLAX!H305)), """"),
  IFERROR(FILTER(SOFT!H305, LEN(SOFT!H305)), """"),
  IFERROR(FILTER(BASE!H305, LEN(BASE!H305)), """"),
  IFERROR(FILTER(ESPORTS!H305, LEN(ESPORTS!H305)), """")
)
"),"")</f>
        <v/>
      </c>
      <c r="I305" s="11" t="str">
        <f>IFERROR(__xludf.DUMMYFUNCTION("TEXTJOIN(
  CHAR(10) &amp; CHAR(10),
  TRUE,
  IFERROR(ARRAYFORMULA(TEXT(FILTER(WSO!F305, LEN(WSO!F305)), ""h:mm AM/PM"")), """"),
  IFERROR(ARRAYFORMULA(TEXT(FILTER(MSO!F305, LEN(MSO!F305)), ""h:mm AM/PM"")), """"),
  IFERROR(ARRAYFORMULA(TEXT(FILTER(FH!F305"&amp;", LEN(FH!F305)), ""h:mm AM/PM"")), """"),
  IFERROR(ARRAYFORMULA(TEXT(FILTER(MGOLF!F305, LEN(MGOLF!F305)), ""h:mm AM/PM"")), """"),
  IFERROR(ARRAYFORMULA(TEXT(FILTER(Football!F305, LEN(Football!F305)), ""h:mm AM/PM"")), """"),
  IFERROR(ARRAYFORMULA(TEXT"&amp;"(FILTER(WVB!F305, LEN(WVB!F305)), ""h:mm AM/PM"")), """"),
  IFERROR(ARRAYFORMULA(TEXT(FILTER(XC!F305, LEN(XC!F305)), ""h:mm AM/PM"")), """"),
  IFERROR(ARRAYFORMULA(TEXT(FILTER(SWIMMING!F305, LEN(SWIMMING!F305)), ""h:mm AM/PM"")), """"),
  IFERROR(ARRAYF"&amp;"ORMULA(TEXT(FILTER(WTEN!F305, LEN(WTEN!F305)), ""h:mm AM/PM"")), """"),
  IFERROR(ARRAYFORMULA(TEXT(FILTER(TF!F305, LEN(TF!F305)), ""h:mm AM/PM"")), """"),
  IFERROR(ARRAYFORMULA(TEXT(FILTER(WGOLF!F305, LEN(WGOLF!F305)), ""h:mm AM/PM"")), """"),
  IFERROR"&amp;"(ARRAYFORMULA(TEXT(FILTER(WBB!F305, LEN(WBB!F305)), ""h:mm AM/PM"")), """"),
  IFERROR(ARRAYFORMULA(TEXT(FILTER(MBB!F305, LEN(MBB!F305)), ""h:mm AM/PM"")), """"),
  IFERROR(ARRAYFORMULA(TEXT(FILTER(WLAX!F305, LEN(WLAX!F305)), ""h:mm AM/PM"")), """"),
  IF"&amp;"ERROR(ARRAYFORMULA(TEXT(FILTER(MLAX!F305, LEN(MLAX!F305)), ""h:mm AM/PM"")), """"),
  IFERROR(ARRAYFORMULA(TEXT(FILTER(SOFT!F305, LEN(SOFT!F305)), ""h:mm AM/PM"")), """"),
  IFERROR(ARRAYFORMULA(TEXT(FILTER(BASE!F305, LEN(BASE!F305)), ""h:mm AM/PM"")), """&amp;"""),
  IFERROR(ARRAYFORMULA(TEXT(FILTER(ESPORTS!F305, LEN(ESPORTS!F305)), ""h:mm AM/PM"")), """")
)
"),"")</f>
        <v/>
      </c>
      <c r="J305" s="12" t="str">
        <f>IFERROR(__xludf.DUMMYFUNCTION("IFERROR(
 TEXTJOIN(
   CHAR(10) &amp; CHAR(10),
   TRUE,
   FILTER(
     FLATTEN({
       WSO!P305;
       MSO!P305;
       FH!P305;
       MGOLF!P305;
       Football!P305;
       WVB!P305;
       XC!P305;
       SWIMMING!P305;
       WTEN!P305;
       TF!P3"&amp;"05;
       WGOLF!P305;
       WBB!P305;
       MBB!P305;
       WLAX!P305;
       MLAX!P305;
       SOFT!P305;
       BASE!P305;
       ESPORTS!P305
     }),
     (FLATTEN({
       WSO!P305;
       MSO!P305;
       FH!P305;
       MGOLF!P305;
       Footb"&amp;"all!P305;
       WVB!P305;
       XC!P305;
       SWIMMING!P305;
       WTEN!P305;
       TF!P305;
       WGOLF!P305;
       WBB!P305;
       MBB!P305;
       WLAX!P305;
       MLAX!P305;
       SOFT!P305;
       BASE!P305;
       ESPORTS!P305
     }) &lt;&gt; "&amp;""""") *
     (FLATTEN({
       WSO!P305;
       MSO!P305;
       FH!P305;
       MGOLF!P305;
       Football!P305;
       WVB!P305;
       XC!P305;
       SWIMMING!P305;
       WTEN!P305;
       TF!P305;
       WGOLF!P305;
       WBB!P305;
       MBB!P305"&amp;";
       WLAX!P305;
       MLAX!P305;
       SOFT!P305;
       BASE!P305;
       ESPORTS!P305
     }) &lt;&gt; ""Status"")
   )
 ),
 """"
)
"),"")</f>
        <v/>
      </c>
    </row>
    <row r="306">
      <c r="C306" s="18"/>
      <c r="D306" s="19"/>
    </row>
    <row r="307">
      <c r="C307" s="18"/>
      <c r="D307" s="19"/>
    </row>
    <row r="308">
      <c r="C308" s="18"/>
      <c r="D308" s="19"/>
    </row>
    <row r="309">
      <c r="C309" s="18"/>
      <c r="D309" s="19"/>
    </row>
    <row r="310">
      <c r="C310" s="18"/>
      <c r="D310" s="19"/>
    </row>
    <row r="311">
      <c r="C311" s="18"/>
      <c r="D311" s="19"/>
    </row>
    <row r="312">
      <c r="C312" s="18"/>
      <c r="D312" s="19"/>
    </row>
    <row r="313">
      <c r="C313" s="18"/>
      <c r="D313" s="19"/>
    </row>
    <row r="314">
      <c r="C314" s="18"/>
      <c r="D314" s="19"/>
    </row>
    <row r="315">
      <c r="C315" s="18"/>
      <c r="D315" s="19"/>
    </row>
    <row r="316">
      <c r="C316" s="18"/>
      <c r="D316" s="19"/>
    </row>
    <row r="317">
      <c r="C317" s="18"/>
      <c r="D317" s="19"/>
    </row>
    <row r="318">
      <c r="C318" s="18"/>
      <c r="D318" s="19"/>
    </row>
    <row r="319">
      <c r="C319" s="18"/>
      <c r="D319" s="19"/>
    </row>
    <row r="320">
      <c r="C320" s="18"/>
      <c r="D320" s="19"/>
    </row>
    <row r="321">
      <c r="C321" s="18"/>
      <c r="D321" s="19"/>
    </row>
    <row r="322">
      <c r="C322" s="18"/>
      <c r="D322" s="19"/>
    </row>
    <row r="323">
      <c r="C323" s="18"/>
      <c r="D323" s="19"/>
    </row>
    <row r="324">
      <c r="C324" s="18"/>
      <c r="D324" s="19"/>
    </row>
    <row r="325">
      <c r="C325" s="18"/>
      <c r="D325" s="19"/>
    </row>
    <row r="326">
      <c r="C326" s="18"/>
      <c r="D326" s="19"/>
    </row>
    <row r="327">
      <c r="C327" s="18"/>
      <c r="D327" s="19"/>
    </row>
    <row r="328">
      <c r="C328" s="18"/>
      <c r="D328" s="19"/>
    </row>
    <row r="329">
      <c r="C329" s="18"/>
      <c r="D329" s="19"/>
    </row>
    <row r="330">
      <c r="C330" s="18"/>
      <c r="D330" s="19"/>
    </row>
    <row r="331">
      <c r="C331" s="18"/>
      <c r="D331" s="19"/>
    </row>
    <row r="332">
      <c r="C332" s="18"/>
      <c r="D332" s="19"/>
    </row>
    <row r="333">
      <c r="C333" s="18"/>
      <c r="D333" s="19"/>
    </row>
    <row r="334">
      <c r="C334" s="18"/>
      <c r="D334" s="19"/>
    </row>
    <row r="335">
      <c r="C335" s="18"/>
      <c r="D335" s="19"/>
    </row>
    <row r="336">
      <c r="C336" s="18"/>
      <c r="D336" s="19"/>
    </row>
    <row r="337">
      <c r="C337" s="18"/>
      <c r="D337" s="19"/>
    </row>
    <row r="338">
      <c r="C338" s="18"/>
      <c r="D338" s="19"/>
    </row>
    <row r="339">
      <c r="C339" s="18"/>
      <c r="D339" s="19"/>
    </row>
    <row r="340">
      <c r="C340" s="18"/>
      <c r="D340" s="19"/>
    </row>
    <row r="341">
      <c r="C341" s="18"/>
      <c r="D341" s="19"/>
    </row>
    <row r="342">
      <c r="C342" s="18"/>
      <c r="D342" s="19"/>
    </row>
    <row r="343">
      <c r="C343" s="18"/>
      <c r="D343" s="19"/>
    </row>
    <row r="344">
      <c r="C344" s="18"/>
      <c r="D344" s="19"/>
    </row>
    <row r="345">
      <c r="C345" s="18"/>
      <c r="D345" s="19"/>
    </row>
    <row r="346">
      <c r="C346" s="18"/>
      <c r="D346" s="19"/>
    </row>
    <row r="347">
      <c r="C347" s="18"/>
      <c r="D347" s="19"/>
    </row>
    <row r="348">
      <c r="C348" s="18"/>
      <c r="D348" s="19"/>
    </row>
    <row r="349">
      <c r="C349" s="18"/>
      <c r="D349" s="19"/>
    </row>
    <row r="350">
      <c r="C350" s="18"/>
      <c r="D350" s="19"/>
    </row>
    <row r="351">
      <c r="C351" s="18"/>
      <c r="D351" s="19"/>
    </row>
    <row r="352">
      <c r="C352" s="18"/>
      <c r="D352" s="19"/>
    </row>
    <row r="353">
      <c r="C353" s="18"/>
      <c r="D353" s="19"/>
    </row>
    <row r="354">
      <c r="C354" s="18"/>
      <c r="D354" s="19"/>
    </row>
    <row r="355">
      <c r="C355" s="18"/>
      <c r="D355" s="19"/>
    </row>
    <row r="356">
      <c r="C356" s="18"/>
      <c r="D356" s="19"/>
    </row>
    <row r="357">
      <c r="C357" s="18"/>
      <c r="D357" s="19"/>
    </row>
    <row r="358">
      <c r="C358" s="18"/>
      <c r="D358" s="19"/>
    </row>
    <row r="359">
      <c r="C359" s="18"/>
      <c r="D359" s="19"/>
    </row>
    <row r="360">
      <c r="C360" s="18"/>
      <c r="D360" s="19"/>
    </row>
    <row r="361">
      <c r="C361" s="18"/>
      <c r="D361" s="19"/>
    </row>
    <row r="362">
      <c r="C362" s="18"/>
      <c r="D362" s="19"/>
    </row>
    <row r="363">
      <c r="C363" s="18"/>
      <c r="D363" s="19"/>
    </row>
    <row r="364">
      <c r="C364" s="18"/>
      <c r="D364" s="19"/>
    </row>
    <row r="365">
      <c r="C365" s="18"/>
      <c r="D365" s="19"/>
    </row>
    <row r="366">
      <c r="C366" s="18"/>
      <c r="D366" s="19"/>
    </row>
    <row r="367">
      <c r="C367" s="18"/>
      <c r="D367" s="19"/>
    </row>
    <row r="368">
      <c r="C368" s="18"/>
      <c r="D368" s="19"/>
    </row>
    <row r="369">
      <c r="C369" s="18"/>
      <c r="D369" s="19"/>
    </row>
    <row r="370">
      <c r="C370" s="18"/>
      <c r="D370" s="19"/>
    </row>
    <row r="371">
      <c r="C371" s="18"/>
      <c r="D371" s="19"/>
    </row>
    <row r="372">
      <c r="C372" s="18"/>
      <c r="D372" s="19"/>
    </row>
    <row r="373">
      <c r="C373" s="18"/>
      <c r="D373" s="19"/>
    </row>
    <row r="374">
      <c r="C374" s="18"/>
      <c r="D374" s="19"/>
    </row>
    <row r="375">
      <c r="C375" s="18"/>
      <c r="D375" s="19"/>
    </row>
    <row r="376">
      <c r="C376" s="18"/>
      <c r="D376" s="19"/>
    </row>
    <row r="377">
      <c r="C377" s="18"/>
      <c r="D377" s="19"/>
    </row>
    <row r="378">
      <c r="C378" s="18"/>
      <c r="D378" s="19"/>
    </row>
    <row r="379">
      <c r="C379" s="18"/>
      <c r="D379" s="19"/>
    </row>
    <row r="380">
      <c r="C380" s="18"/>
      <c r="D380" s="19"/>
    </row>
    <row r="381">
      <c r="C381" s="18"/>
      <c r="D381" s="19"/>
    </row>
    <row r="382">
      <c r="C382" s="18"/>
      <c r="D382" s="19"/>
    </row>
    <row r="383">
      <c r="C383" s="18"/>
      <c r="D383" s="19"/>
    </row>
    <row r="384">
      <c r="C384" s="18"/>
      <c r="D384" s="19"/>
    </row>
    <row r="385">
      <c r="C385" s="18"/>
      <c r="D385" s="19"/>
    </row>
    <row r="386">
      <c r="C386" s="18"/>
      <c r="D386" s="19"/>
    </row>
    <row r="387">
      <c r="C387" s="18"/>
      <c r="D387" s="19"/>
    </row>
    <row r="388">
      <c r="C388" s="18"/>
      <c r="D388" s="19"/>
    </row>
    <row r="389">
      <c r="C389" s="18"/>
      <c r="D389" s="19"/>
    </row>
    <row r="390">
      <c r="C390" s="18"/>
      <c r="D390" s="19"/>
    </row>
    <row r="391">
      <c r="C391" s="18"/>
      <c r="D391" s="19"/>
    </row>
    <row r="392">
      <c r="C392" s="18"/>
      <c r="D392" s="19"/>
    </row>
    <row r="393">
      <c r="C393" s="18"/>
      <c r="D393" s="19"/>
    </row>
    <row r="394">
      <c r="C394" s="18"/>
      <c r="D394" s="19"/>
    </row>
    <row r="395">
      <c r="C395" s="18"/>
      <c r="D395" s="19"/>
    </row>
    <row r="396">
      <c r="C396" s="18"/>
      <c r="D396" s="19"/>
    </row>
    <row r="397">
      <c r="C397" s="18"/>
      <c r="D397" s="19"/>
    </row>
    <row r="398">
      <c r="C398" s="18"/>
      <c r="D398" s="19"/>
    </row>
    <row r="399">
      <c r="C399" s="18"/>
      <c r="D399" s="19"/>
    </row>
    <row r="400">
      <c r="C400" s="18"/>
      <c r="D400" s="19"/>
    </row>
    <row r="401">
      <c r="C401" s="18"/>
      <c r="D401" s="19"/>
    </row>
    <row r="402">
      <c r="C402" s="18"/>
      <c r="D402" s="19"/>
    </row>
    <row r="403">
      <c r="C403" s="18"/>
      <c r="D403" s="19"/>
    </row>
    <row r="404">
      <c r="C404" s="18"/>
      <c r="D404" s="19"/>
    </row>
    <row r="405">
      <c r="C405" s="18"/>
      <c r="D405" s="19"/>
    </row>
    <row r="406">
      <c r="C406" s="18"/>
      <c r="D406" s="19"/>
    </row>
    <row r="407">
      <c r="C407" s="18"/>
      <c r="D407" s="19"/>
    </row>
    <row r="408">
      <c r="C408" s="18"/>
      <c r="D408" s="19"/>
    </row>
    <row r="409">
      <c r="C409" s="18"/>
      <c r="D409" s="19"/>
    </row>
    <row r="410">
      <c r="C410" s="18"/>
      <c r="D410" s="19"/>
    </row>
    <row r="411">
      <c r="C411" s="18"/>
      <c r="D411" s="19"/>
    </row>
    <row r="412">
      <c r="C412" s="18"/>
      <c r="D412" s="19"/>
    </row>
    <row r="413">
      <c r="C413" s="18"/>
      <c r="D413" s="19"/>
    </row>
    <row r="414">
      <c r="C414" s="18"/>
      <c r="D414" s="19"/>
    </row>
    <row r="415">
      <c r="C415" s="18"/>
      <c r="D415" s="19"/>
    </row>
    <row r="416">
      <c r="C416" s="18"/>
      <c r="D416" s="19"/>
    </row>
    <row r="417">
      <c r="C417" s="18"/>
      <c r="D417" s="19"/>
    </row>
    <row r="418">
      <c r="C418" s="18"/>
      <c r="D418" s="19"/>
    </row>
    <row r="419">
      <c r="C419" s="18"/>
      <c r="D419" s="19"/>
    </row>
    <row r="420">
      <c r="C420" s="18"/>
      <c r="D420" s="19"/>
    </row>
    <row r="421">
      <c r="C421" s="18"/>
      <c r="D421" s="19"/>
    </row>
    <row r="422">
      <c r="C422" s="18"/>
      <c r="D422" s="19"/>
    </row>
    <row r="423">
      <c r="C423" s="18"/>
      <c r="D423" s="19"/>
    </row>
    <row r="424">
      <c r="C424" s="18"/>
      <c r="D424" s="19"/>
    </row>
    <row r="425">
      <c r="C425" s="18"/>
      <c r="D425" s="19"/>
    </row>
    <row r="426">
      <c r="C426" s="18"/>
      <c r="D426" s="19"/>
    </row>
    <row r="427">
      <c r="C427" s="18"/>
      <c r="D427" s="19"/>
    </row>
    <row r="428">
      <c r="C428" s="18"/>
      <c r="D428" s="19"/>
    </row>
    <row r="429">
      <c r="C429" s="18"/>
      <c r="D429" s="19"/>
    </row>
    <row r="430">
      <c r="C430" s="18"/>
      <c r="D430" s="19"/>
    </row>
    <row r="431">
      <c r="C431" s="18"/>
      <c r="D431" s="19"/>
    </row>
    <row r="432">
      <c r="C432" s="18"/>
      <c r="D432" s="19"/>
    </row>
    <row r="433">
      <c r="C433" s="18"/>
      <c r="D433" s="19"/>
    </row>
    <row r="434">
      <c r="C434" s="18"/>
      <c r="D434" s="19"/>
    </row>
    <row r="435">
      <c r="C435" s="18"/>
      <c r="D435" s="19"/>
    </row>
    <row r="436">
      <c r="C436" s="18"/>
      <c r="D436" s="19"/>
    </row>
    <row r="437">
      <c r="C437" s="18"/>
      <c r="D437" s="19"/>
    </row>
    <row r="438">
      <c r="C438" s="18"/>
      <c r="D438" s="19"/>
    </row>
    <row r="439">
      <c r="C439" s="18"/>
      <c r="D439" s="19"/>
    </row>
    <row r="440">
      <c r="C440" s="18"/>
      <c r="D440" s="19"/>
    </row>
    <row r="441">
      <c r="C441" s="18"/>
      <c r="D441" s="19"/>
    </row>
    <row r="442">
      <c r="C442" s="18"/>
      <c r="D442" s="19"/>
    </row>
    <row r="443">
      <c r="C443" s="18"/>
      <c r="D443" s="19"/>
    </row>
    <row r="444">
      <c r="C444" s="18"/>
      <c r="D444" s="19"/>
    </row>
    <row r="445">
      <c r="C445" s="18"/>
      <c r="D445" s="19"/>
    </row>
    <row r="446">
      <c r="C446" s="18"/>
      <c r="D446" s="19"/>
    </row>
    <row r="447">
      <c r="C447" s="18"/>
      <c r="D447" s="19"/>
    </row>
    <row r="448">
      <c r="C448" s="18"/>
      <c r="D448" s="19"/>
    </row>
    <row r="449">
      <c r="C449" s="18"/>
      <c r="D449" s="19"/>
    </row>
    <row r="450">
      <c r="C450" s="18"/>
      <c r="D450" s="19"/>
    </row>
    <row r="451">
      <c r="C451" s="18"/>
      <c r="D451" s="19"/>
    </row>
    <row r="452">
      <c r="C452" s="18"/>
      <c r="D452" s="19"/>
    </row>
    <row r="453">
      <c r="C453" s="18"/>
      <c r="D453" s="19"/>
    </row>
    <row r="454">
      <c r="C454" s="18"/>
      <c r="D454" s="19"/>
    </row>
    <row r="455">
      <c r="C455" s="18"/>
      <c r="D455" s="19"/>
    </row>
    <row r="456">
      <c r="C456" s="18"/>
      <c r="D456" s="19"/>
    </row>
    <row r="457">
      <c r="C457" s="18"/>
      <c r="D457" s="19"/>
    </row>
    <row r="458">
      <c r="C458" s="18"/>
      <c r="D458" s="19"/>
    </row>
    <row r="459">
      <c r="C459" s="18"/>
      <c r="D459" s="19"/>
    </row>
    <row r="460">
      <c r="C460" s="18"/>
      <c r="D460" s="19"/>
    </row>
    <row r="461">
      <c r="C461" s="18"/>
      <c r="D461" s="19"/>
    </row>
    <row r="462">
      <c r="C462" s="18"/>
      <c r="D462" s="19"/>
    </row>
    <row r="463">
      <c r="C463" s="18"/>
      <c r="D463" s="19"/>
    </row>
    <row r="464">
      <c r="C464" s="18"/>
      <c r="D464" s="19"/>
    </row>
    <row r="465">
      <c r="C465" s="18"/>
      <c r="D465" s="19"/>
    </row>
    <row r="466">
      <c r="C466" s="18"/>
      <c r="D466" s="19"/>
    </row>
    <row r="467">
      <c r="C467" s="18"/>
      <c r="D467" s="19"/>
    </row>
    <row r="468">
      <c r="C468" s="18"/>
      <c r="D468" s="19"/>
    </row>
    <row r="469">
      <c r="C469" s="18"/>
      <c r="D469" s="19"/>
    </row>
    <row r="470">
      <c r="C470" s="18"/>
      <c r="D470" s="19"/>
    </row>
    <row r="471">
      <c r="C471" s="18"/>
      <c r="D471" s="19"/>
    </row>
    <row r="472">
      <c r="C472" s="18"/>
      <c r="D472" s="19"/>
    </row>
    <row r="473">
      <c r="C473" s="18"/>
      <c r="D473" s="19"/>
    </row>
    <row r="474">
      <c r="C474" s="18"/>
      <c r="D474" s="19"/>
    </row>
    <row r="475">
      <c r="C475" s="18"/>
      <c r="D475" s="19"/>
    </row>
    <row r="476">
      <c r="C476" s="18"/>
      <c r="D476" s="19"/>
    </row>
    <row r="477">
      <c r="C477" s="18"/>
      <c r="D477" s="19"/>
    </row>
    <row r="478">
      <c r="C478" s="18"/>
      <c r="D478" s="19"/>
    </row>
    <row r="479">
      <c r="C479" s="18"/>
      <c r="D479" s="19"/>
    </row>
    <row r="480">
      <c r="C480" s="18"/>
      <c r="D480" s="19"/>
    </row>
    <row r="481">
      <c r="C481" s="18"/>
      <c r="D481" s="19"/>
    </row>
    <row r="482">
      <c r="C482" s="18"/>
      <c r="D482" s="19"/>
    </row>
    <row r="483">
      <c r="C483" s="18"/>
      <c r="D483" s="19"/>
    </row>
    <row r="484">
      <c r="C484" s="18"/>
      <c r="D484" s="19"/>
    </row>
    <row r="485">
      <c r="C485" s="18"/>
      <c r="D485" s="19"/>
    </row>
    <row r="486">
      <c r="C486" s="18"/>
      <c r="D486" s="19"/>
    </row>
    <row r="487">
      <c r="C487" s="18"/>
      <c r="D487" s="19"/>
    </row>
    <row r="488">
      <c r="C488" s="18"/>
      <c r="D488" s="19"/>
    </row>
    <row r="489">
      <c r="C489" s="18"/>
      <c r="D489" s="19"/>
    </row>
    <row r="490">
      <c r="C490" s="18"/>
      <c r="D490" s="19"/>
    </row>
    <row r="491">
      <c r="C491" s="18"/>
      <c r="D491" s="19"/>
    </row>
    <row r="492">
      <c r="C492" s="18"/>
      <c r="D492" s="19"/>
    </row>
    <row r="493">
      <c r="C493" s="18"/>
      <c r="D493" s="19"/>
    </row>
    <row r="494">
      <c r="C494" s="18"/>
      <c r="D494" s="19"/>
    </row>
    <row r="495">
      <c r="C495" s="18"/>
      <c r="D495" s="19"/>
    </row>
    <row r="496">
      <c r="C496" s="18"/>
      <c r="D496" s="19"/>
    </row>
    <row r="497">
      <c r="C497" s="18"/>
      <c r="D497" s="19"/>
    </row>
    <row r="498">
      <c r="C498" s="18"/>
      <c r="D498" s="19"/>
    </row>
    <row r="499">
      <c r="C499" s="18"/>
      <c r="D499" s="19"/>
    </row>
    <row r="500">
      <c r="C500" s="18"/>
      <c r="D500" s="19"/>
    </row>
    <row r="501">
      <c r="C501" s="18"/>
      <c r="D501" s="19"/>
    </row>
    <row r="502">
      <c r="C502" s="18"/>
      <c r="D502" s="19"/>
    </row>
    <row r="503">
      <c r="C503" s="18"/>
      <c r="D503" s="19"/>
    </row>
    <row r="504">
      <c r="C504" s="18"/>
      <c r="D504" s="19"/>
    </row>
    <row r="505">
      <c r="C505" s="18"/>
      <c r="D505" s="19"/>
    </row>
    <row r="506">
      <c r="C506" s="18"/>
      <c r="D506" s="19"/>
    </row>
    <row r="507">
      <c r="C507" s="18"/>
      <c r="D507" s="19"/>
    </row>
    <row r="508">
      <c r="C508" s="18"/>
      <c r="D508" s="19"/>
    </row>
    <row r="509">
      <c r="C509" s="18"/>
      <c r="D509" s="19"/>
    </row>
    <row r="510">
      <c r="C510" s="18"/>
      <c r="D510" s="19"/>
    </row>
    <row r="511">
      <c r="C511" s="18"/>
      <c r="D511" s="19"/>
    </row>
    <row r="512">
      <c r="C512" s="18"/>
      <c r="D512" s="19"/>
    </row>
    <row r="513">
      <c r="C513" s="18"/>
      <c r="D513" s="19"/>
    </row>
    <row r="514">
      <c r="C514" s="18"/>
      <c r="D514" s="19"/>
    </row>
    <row r="515">
      <c r="C515" s="18"/>
      <c r="D515" s="19"/>
    </row>
    <row r="516">
      <c r="C516" s="18"/>
      <c r="D516" s="19"/>
    </row>
    <row r="517">
      <c r="C517" s="18"/>
      <c r="D517" s="19"/>
    </row>
    <row r="518">
      <c r="C518" s="18"/>
      <c r="D518" s="19"/>
    </row>
    <row r="519">
      <c r="C519" s="18"/>
      <c r="D519" s="19"/>
    </row>
    <row r="520">
      <c r="C520" s="18"/>
      <c r="D520" s="19"/>
    </row>
    <row r="521">
      <c r="C521" s="18"/>
      <c r="D521" s="19"/>
    </row>
    <row r="522">
      <c r="C522" s="18"/>
      <c r="D522" s="19"/>
    </row>
    <row r="523">
      <c r="C523" s="18"/>
      <c r="D523" s="19"/>
    </row>
    <row r="524">
      <c r="C524" s="18"/>
      <c r="D524" s="19"/>
    </row>
    <row r="525">
      <c r="C525" s="18"/>
      <c r="D525" s="19"/>
    </row>
    <row r="526">
      <c r="C526" s="18"/>
      <c r="D526" s="19"/>
    </row>
    <row r="527">
      <c r="C527" s="18"/>
      <c r="D527" s="19"/>
    </row>
    <row r="528">
      <c r="C528" s="18"/>
      <c r="D528" s="19"/>
    </row>
    <row r="529">
      <c r="C529" s="18"/>
      <c r="D529" s="19"/>
    </row>
    <row r="530">
      <c r="C530" s="18"/>
      <c r="D530" s="19"/>
    </row>
    <row r="531">
      <c r="C531" s="18"/>
      <c r="D531" s="19"/>
    </row>
    <row r="532">
      <c r="C532" s="18"/>
      <c r="D532" s="19"/>
    </row>
    <row r="533">
      <c r="C533" s="18"/>
      <c r="D533" s="19"/>
    </row>
    <row r="534">
      <c r="C534" s="18"/>
      <c r="D534" s="19"/>
    </row>
    <row r="535">
      <c r="C535" s="18"/>
      <c r="D535" s="19"/>
    </row>
    <row r="536">
      <c r="C536" s="18"/>
      <c r="D536" s="19"/>
    </row>
    <row r="537">
      <c r="C537" s="18"/>
      <c r="D537" s="19"/>
    </row>
    <row r="538">
      <c r="C538" s="18"/>
      <c r="D538" s="19"/>
    </row>
    <row r="539">
      <c r="C539" s="18"/>
      <c r="D539" s="19"/>
    </row>
    <row r="540">
      <c r="C540" s="18"/>
      <c r="D540" s="19"/>
    </row>
    <row r="541">
      <c r="C541" s="18"/>
      <c r="D541" s="19"/>
    </row>
    <row r="542">
      <c r="C542" s="18"/>
      <c r="D542" s="19"/>
    </row>
    <row r="543">
      <c r="C543" s="18"/>
      <c r="D543" s="19"/>
    </row>
    <row r="544">
      <c r="C544" s="18"/>
      <c r="D544" s="19"/>
    </row>
    <row r="545">
      <c r="C545" s="18"/>
      <c r="D545" s="19"/>
    </row>
    <row r="546">
      <c r="C546" s="18"/>
      <c r="D546" s="19"/>
    </row>
    <row r="547">
      <c r="C547" s="18"/>
      <c r="D547" s="19"/>
    </row>
    <row r="548">
      <c r="C548" s="18"/>
      <c r="D548" s="19"/>
    </row>
    <row r="549">
      <c r="C549" s="18"/>
      <c r="D549" s="19"/>
    </row>
    <row r="550">
      <c r="C550" s="18"/>
      <c r="D550" s="19"/>
    </row>
    <row r="551">
      <c r="C551" s="18"/>
      <c r="D551" s="19"/>
    </row>
    <row r="552">
      <c r="C552" s="18"/>
      <c r="D552" s="19"/>
    </row>
    <row r="553">
      <c r="C553" s="18"/>
      <c r="D553" s="19"/>
    </row>
    <row r="554">
      <c r="C554" s="18"/>
      <c r="D554" s="19"/>
    </row>
    <row r="555">
      <c r="C555" s="18"/>
      <c r="D555" s="19"/>
    </row>
    <row r="556">
      <c r="C556" s="18"/>
      <c r="D556" s="19"/>
    </row>
    <row r="557">
      <c r="C557" s="18"/>
      <c r="D557" s="19"/>
    </row>
    <row r="558">
      <c r="C558" s="18"/>
      <c r="D558" s="19"/>
    </row>
    <row r="559">
      <c r="C559" s="18"/>
      <c r="D559" s="19"/>
    </row>
    <row r="560">
      <c r="C560" s="18"/>
      <c r="D560" s="19"/>
    </row>
    <row r="561">
      <c r="C561" s="18"/>
      <c r="D561" s="19"/>
    </row>
    <row r="562">
      <c r="C562" s="18"/>
      <c r="D562" s="19"/>
    </row>
    <row r="563">
      <c r="C563" s="18"/>
      <c r="D563" s="19"/>
    </row>
    <row r="564">
      <c r="C564" s="18"/>
      <c r="D564" s="19"/>
    </row>
    <row r="565">
      <c r="C565" s="18"/>
      <c r="D565" s="19"/>
    </row>
    <row r="566">
      <c r="C566" s="18"/>
      <c r="D566" s="19"/>
    </row>
    <row r="567">
      <c r="C567" s="18"/>
      <c r="D567" s="19"/>
    </row>
    <row r="568">
      <c r="C568" s="18"/>
      <c r="D568" s="19"/>
    </row>
    <row r="569">
      <c r="C569" s="18"/>
      <c r="D569" s="19"/>
    </row>
    <row r="570">
      <c r="C570" s="18"/>
      <c r="D570" s="19"/>
    </row>
    <row r="571">
      <c r="C571" s="18"/>
      <c r="D571" s="19"/>
    </row>
    <row r="572">
      <c r="C572" s="18"/>
      <c r="D572" s="19"/>
    </row>
    <row r="573">
      <c r="C573" s="18"/>
      <c r="D573" s="19"/>
    </row>
    <row r="574">
      <c r="C574" s="18"/>
      <c r="D574" s="19"/>
    </row>
    <row r="575">
      <c r="C575" s="18"/>
      <c r="D575" s="19"/>
    </row>
    <row r="576">
      <c r="C576" s="18"/>
      <c r="D576" s="19"/>
    </row>
    <row r="577">
      <c r="C577" s="18"/>
      <c r="D577" s="19"/>
    </row>
    <row r="578">
      <c r="C578" s="18"/>
      <c r="D578" s="19"/>
    </row>
    <row r="579">
      <c r="C579" s="18"/>
      <c r="D579" s="19"/>
    </row>
    <row r="580">
      <c r="C580" s="18"/>
      <c r="D580" s="19"/>
    </row>
    <row r="581">
      <c r="C581" s="18"/>
      <c r="D581" s="19"/>
    </row>
    <row r="582">
      <c r="C582" s="18"/>
      <c r="D582" s="19"/>
    </row>
    <row r="583">
      <c r="C583" s="18"/>
      <c r="D583" s="19"/>
    </row>
    <row r="584">
      <c r="C584" s="18"/>
      <c r="D584" s="19"/>
    </row>
    <row r="585">
      <c r="C585" s="18"/>
      <c r="D585" s="19"/>
    </row>
    <row r="586">
      <c r="C586" s="18"/>
      <c r="D586" s="19"/>
    </row>
    <row r="587">
      <c r="C587" s="18"/>
      <c r="D587" s="19"/>
    </row>
    <row r="588">
      <c r="C588" s="18"/>
      <c r="D588" s="19"/>
    </row>
    <row r="589">
      <c r="C589" s="18"/>
      <c r="D589" s="19"/>
    </row>
    <row r="590">
      <c r="C590" s="18"/>
      <c r="D590" s="19"/>
    </row>
    <row r="591">
      <c r="C591" s="18"/>
      <c r="D591" s="19"/>
    </row>
    <row r="592">
      <c r="C592" s="18"/>
      <c r="D592" s="19"/>
    </row>
    <row r="593">
      <c r="C593" s="18"/>
      <c r="D593" s="19"/>
    </row>
    <row r="594">
      <c r="C594" s="18"/>
      <c r="D594" s="19"/>
    </row>
    <row r="595">
      <c r="C595" s="18"/>
      <c r="D595" s="19"/>
    </row>
    <row r="596">
      <c r="C596" s="18"/>
      <c r="D596" s="19"/>
    </row>
    <row r="597">
      <c r="C597" s="18"/>
      <c r="D597" s="19"/>
    </row>
    <row r="598">
      <c r="C598" s="18"/>
      <c r="D598" s="19"/>
    </row>
    <row r="599">
      <c r="C599" s="18"/>
      <c r="D599" s="19"/>
    </row>
    <row r="600">
      <c r="C600" s="18"/>
      <c r="D600" s="19"/>
    </row>
    <row r="601">
      <c r="C601" s="18"/>
      <c r="D601" s="19"/>
    </row>
    <row r="602">
      <c r="C602" s="18"/>
      <c r="D602" s="19"/>
    </row>
    <row r="603">
      <c r="C603" s="18"/>
      <c r="D603" s="19"/>
    </row>
    <row r="604">
      <c r="C604" s="18"/>
      <c r="D604" s="19"/>
    </row>
    <row r="605">
      <c r="C605" s="18"/>
      <c r="D605" s="19"/>
    </row>
    <row r="606">
      <c r="C606" s="18"/>
      <c r="D606" s="19"/>
    </row>
    <row r="607">
      <c r="C607" s="18"/>
      <c r="D607" s="19"/>
    </row>
    <row r="608">
      <c r="C608" s="18"/>
      <c r="D608" s="19"/>
    </row>
    <row r="609">
      <c r="C609" s="18"/>
      <c r="D609" s="19"/>
    </row>
    <row r="610">
      <c r="C610" s="18"/>
      <c r="D610" s="19"/>
    </row>
    <row r="611">
      <c r="C611" s="18"/>
      <c r="D611" s="19"/>
    </row>
    <row r="612">
      <c r="C612" s="18"/>
      <c r="D612" s="19"/>
    </row>
    <row r="613">
      <c r="C613" s="18"/>
      <c r="D613" s="19"/>
    </row>
    <row r="614">
      <c r="C614" s="18"/>
      <c r="D614" s="19"/>
    </row>
    <row r="615">
      <c r="C615" s="18"/>
      <c r="D615" s="19"/>
    </row>
    <row r="616">
      <c r="C616" s="18"/>
      <c r="D616" s="19"/>
    </row>
    <row r="617">
      <c r="C617" s="18"/>
      <c r="D617" s="19"/>
    </row>
    <row r="618">
      <c r="C618" s="18"/>
      <c r="D618" s="19"/>
    </row>
    <row r="619">
      <c r="C619" s="18"/>
      <c r="D619" s="19"/>
    </row>
    <row r="620">
      <c r="C620" s="18"/>
      <c r="D620" s="19"/>
    </row>
    <row r="621">
      <c r="C621" s="18"/>
      <c r="D621" s="19"/>
    </row>
    <row r="622">
      <c r="C622" s="18"/>
      <c r="D622" s="19"/>
    </row>
    <row r="623">
      <c r="C623" s="18"/>
      <c r="D623" s="19"/>
    </row>
    <row r="624">
      <c r="C624" s="18"/>
      <c r="D624" s="19"/>
    </row>
    <row r="625">
      <c r="C625" s="18"/>
      <c r="D625" s="19"/>
    </row>
    <row r="626">
      <c r="C626" s="18"/>
      <c r="D626" s="19"/>
    </row>
    <row r="627">
      <c r="C627" s="18"/>
      <c r="D627" s="19"/>
    </row>
    <row r="628">
      <c r="C628" s="18"/>
      <c r="D628" s="19"/>
    </row>
    <row r="629">
      <c r="C629" s="18"/>
      <c r="D629" s="19"/>
    </row>
    <row r="630">
      <c r="C630" s="18"/>
      <c r="D630" s="19"/>
    </row>
    <row r="631">
      <c r="C631" s="18"/>
      <c r="D631" s="19"/>
    </row>
    <row r="632">
      <c r="C632" s="18"/>
      <c r="D632" s="19"/>
    </row>
    <row r="633">
      <c r="C633" s="18"/>
      <c r="D633" s="19"/>
    </row>
    <row r="634">
      <c r="C634" s="18"/>
      <c r="D634" s="19"/>
    </row>
    <row r="635">
      <c r="C635" s="18"/>
      <c r="D635" s="19"/>
    </row>
    <row r="636">
      <c r="C636" s="18"/>
      <c r="D636" s="19"/>
    </row>
    <row r="637">
      <c r="C637" s="18"/>
      <c r="D637" s="19"/>
    </row>
    <row r="638">
      <c r="C638" s="18"/>
      <c r="D638" s="19"/>
    </row>
    <row r="639">
      <c r="C639" s="18"/>
      <c r="D639" s="19"/>
    </row>
    <row r="640">
      <c r="C640" s="18"/>
      <c r="D640" s="19"/>
    </row>
    <row r="641">
      <c r="C641" s="18"/>
      <c r="D641" s="19"/>
    </row>
    <row r="642">
      <c r="C642" s="18"/>
      <c r="D642" s="19"/>
    </row>
    <row r="643">
      <c r="C643" s="18"/>
      <c r="D643" s="19"/>
    </row>
    <row r="644">
      <c r="C644" s="18"/>
      <c r="D644" s="19"/>
    </row>
    <row r="645">
      <c r="C645" s="18"/>
      <c r="D645" s="19"/>
    </row>
    <row r="646">
      <c r="C646" s="18"/>
      <c r="D646" s="19"/>
    </row>
    <row r="647">
      <c r="C647" s="18"/>
      <c r="D647" s="19"/>
    </row>
    <row r="648">
      <c r="C648" s="18"/>
      <c r="D648" s="19"/>
    </row>
    <row r="649">
      <c r="C649" s="18"/>
      <c r="D649" s="19"/>
    </row>
    <row r="650">
      <c r="C650" s="18"/>
      <c r="D650" s="19"/>
    </row>
    <row r="651">
      <c r="C651" s="18"/>
      <c r="D651" s="19"/>
    </row>
    <row r="652">
      <c r="C652" s="18"/>
      <c r="D652" s="19"/>
    </row>
    <row r="653">
      <c r="C653" s="18"/>
      <c r="D653" s="19"/>
    </row>
    <row r="654">
      <c r="C654" s="18"/>
      <c r="D654" s="19"/>
    </row>
    <row r="655">
      <c r="C655" s="18"/>
      <c r="D655" s="19"/>
    </row>
    <row r="656">
      <c r="C656" s="18"/>
      <c r="D656" s="19"/>
    </row>
    <row r="657">
      <c r="C657" s="18"/>
      <c r="D657" s="19"/>
    </row>
    <row r="658">
      <c r="C658" s="18"/>
      <c r="D658" s="19"/>
    </row>
    <row r="659">
      <c r="C659" s="18"/>
      <c r="D659" s="19"/>
    </row>
    <row r="660">
      <c r="C660" s="18"/>
      <c r="D660" s="19"/>
    </row>
    <row r="661">
      <c r="C661" s="18"/>
      <c r="D661" s="19"/>
    </row>
    <row r="662">
      <c r="C662" s="18"/>
      <c r="D662" s="19"/>
    </row>
    <row r="663">
      <c r="C663" s="18"/>
      <c r="D663" s="19"/>
    </row>
    <row r="664">
      <c r="C664" s="18"/>
      <c r="D664" s="19"/>
    </row>
    <row r="665">
      <c r="C665" s="18"/>
      <c r="D665" s="19"/>
    </row>
    <row r="666">
      <c r="C666" s="18"/>
      <c r="D666" s="19"/>
    </row>
    <row r="667">
      <c r="C667" s="18"/>
      <c r="D667" s="19"/>
    </row>
    <row r="668">
      <c r="C668" s="18"/>
      <c r="D668" s="19"/>
    </row>
    <row r="669">
      <c r="C669" s="18"/>
      <c r="D669" s="19"/>
    </row>
    <row r="670">
      <c r="C670" s="18"/>
      <c r="D670" s="19"/>
    </row>
    <row r="671">
      <c r="C671" s="18"/>
      <c r="D671" s="19"/>
    </row>
    <row r="672">
      <c r="C672" s="18"/>
      <c r="D672" s="19"/>
    </row>
    <row r="673">
      <c r="C673" s="18"/>
      <c r="D673" s="19"/>
    </row>
    <row r="674">
      <c r="C674" s="18"/>
      <c r="D674" s="19"/>
    </row>
    <row r="675">
      <c r="C675" s="18"/>
      <c r="D675" s="19"/>
    </row>
    <row r="676">
      <c r="C676" s="18"/>
      <c r="D676" s="19"/>
    </row>
    <row r="677">
      <c r="C677" s="18"/>
      <c r="D677" s="19"/>
    </row>
    <row r="678">
      <c r="C678" s="18"/>
      <c r="D678" s="19"/>
    </row>
    <row r="679">
      <c r="C679" s="18"/>
      <c r="D679" s="19"/>
    </row>
    <row r="680">
      <c r="C680" s="18"/>
      <c r="D680" s="19"/>
    </row>
    <row r="681">
      <c r="C681" s="18"/>
      <c r="D681" s="19"/>
    </row>
    <row r="682">
      <c r="C682" s="18"/>
      <c r="D682" s="19"/>
    </row>
    <row r="683">
      <c r="C683" s="18"/>
      <c r="D683" s="19"/>
    </row>
    <row r="684">
      <c r="C684" s="18"/>
      <c r="D684" s="19"/>
    </row>
    <row r="685">
      <c r="C685" s="18"/>
      <c r="D685" s="19"/>
    </row>
    <row r="686">
      <c r="C686" s="18"/>
      <c r="D686" s="19"/>
    </row>
    <row r="687">
      <c r="C687" s="18"/>
      <c r="D687" s="19"/>
    </row>
    <row r="688">
      <c r="C688" s="18"/>
      <c r="D688" s="19"/>
    </row>
    <row r="689">
      <c r="C689" s="18"/>
      <c r="D689" s="19"/>
    </row>
    <row r="690">
      <c r="C690" s="18"/>
      <c r="D690" s="19"/>
    </row>
    <row r="691">
      <c r="C691" s="18"/>
      <c r="D691" s="19"/>
    </row>
    <row r="692">
      <c r="C692" s="18"/>
      <c r="D692" s="19"/>
    </row>
    <row r="693">
      <c r="C693" s="18"/>
      <c r="D693" s="19"/>
    </row>
    <row r="694">
      <c r="C694" s="18"/>
      <c r="D694" s="19"/>
    </row>
    <row r="695">
      <c r="C695" s="18"/>
      <c r="D695" s="19"/>
    </row>
    <row r="696">
      <c r="C696" s="18"/>
      <c r="D696" s="19"/>
    </row>
    <row r="697">
      <c r="C697" s="18"/>
      <c r="D697" s="19"/>
    </row>
    <row r="698">
      <c r="C698" s="18"/>
      <c r="D698" s="19"/>
    </row>
    <row r="699">
      <c r="C699" s="18"/>
      <c r="D699" s="19"/>
    </row>
    <row r="700">
      <c r="C700" s="18"/>
      <c r="D700" s="19"/>
    </row>
    <row r="701">
      <c r="C701" s="18"/>
      <c r="D701" s="19"/>
    </row>
    <row r="702">
      <c r="C702" s="18"/>
      <c r="D702" s="19"/>
    </row>
    <row r="703">
      <c r="C703" s="18"/>
      <c r="D703" s="19"/>
    </row>
    <row r="704">
      <c r="C704" s="18"/>
      <c r="D704" s="19"/>
    </row>
    <row r="705">
      <c r="C705" s="18"/>
      <c r="D705" s="19"/>
    </row>
    <row r="706">
      <c r="C706" s="18"/>
      <c r="D706" s="19"/>
    </row>
    <row r="707">
      <c r="C707" s="18"/>
      <c r="D707" s="19"/>
    </row>
    <row r="708">
      <c r="C708" s="18"/>
      <c r="D708" s="19"/>
    </row>
    <row r="709">
      <c r="C709" s="18"/>
      <c r="D709" s="19"/>
    </row>
    <row r="710">
      <c r="C710" s="18"/>
      <c r="D710" s="19"/>
    </row>
    <row r="711">
      <c r="C711" s="18"/>
      <c r="D711" s="19"/>
    </row>
    <row r="712">
      <c r="C712" s="18"/>
      <c r="D712" s="19"/>
    </row>
    <row r="713">
      <c r="C713" s="18"/>
      <c r="D713" s="19"/>
    </row>
    <row r="714">
      <c r="C714" s="18"/>
      <c r="D714" s="19"/>
    </row>
    <row r="715">
      <c r="C715" s="18"/>
      <c r="D715" s="19"/>
    </row>
    <row r="716">
      <c r="C716" s="18"/>
      <c r="D716" s="19"/>
    </row>
    <row r="717">
      <c r="C717" s="18"/>
      <c r="D717" s="19"/>
    </row>
    <row r="718">
      <c r="C718" s="18"/>
      <c r="D718" s="19"/>
    </row>
    <row r="719">
      <c r="C719" s="18"/>
      <c r="D719" s="19"/>
    </row>
    <row r="720">
      <c r="C720" s="18"/>
      <c r="D720" s="19"/>
    </row>
    <row r="721">
      <c r="C721" s="18"/>
      <c r="D721" s="19"/>
    </row>
    <row r="722">
      <c r="C722" s="18"/>
      <c r="D722" s="19"/>
    </row>
    <row r="723">
      <c r="C723" s="18"/>
      <c r="D723" s="19"/>
    </row>
    <row r="724">
      <c r="C724" s="18"/>
      <c r="D724" s="19"/>
    </row>
    <row r="725">
      <c r="C725" s="18"/>
      <c r="D725" s="19"/>
    </row>
    <row r="726">
      <c r="C726" s="18"/>
      <c r="D726" s="19"/>
    </row>
    <row r="727">
      <c r="C727" s="18"/>
      <c r="D727" s="19"/>
    </row>
    <row r="728">
      <c r="C728" s="18"/>
      <c r="D728" s="19"/>
    </row>
    <row r="729">
      <c r="C729" s="18"/>
      <c r="D729" s="19"/>
    </row>
    <row r="730">
      <c r="C730" s="18"/>
      <c r="D730" s="19"/>
    </row>
    <row r="731">
      <c r="C731" s="18"/>
      <c r="D731" s="19"/>
    </row>
    <row r="732">
      <c r="C732" s="18"/>
      <c r="D732" s="19"/>
    </row>
    <row r="733">
      <c r="C733" s="18"/>
      <c r="D733" s="19"/>
    </row>
    <row r="734">
      <c r="C734" s="18"/>
      <c r="D734" s="19"/>
    </row>
    <row r="735">
      <c r="C735" s="18"/>
      <c r="D735" s="19"/>
    </row>
    <row r="736">
      <c r="C736" s="18"/>
      <c r="D736" s="19"/>
    </row>
    <row r="737">
      <c r="C737" s="18"/>
      <c r="D737" s="19"/>
    </row>
    <row r="738">
      <c r="C738" s="18"/>
      <c r="D738" s="19"/>
    </row>
    <row r="739">
      <c r="C739" s="18"/>
      <c r="D739" s="19"/>
    </row>
    <row r="740">
      <c r="C740" s="18"/>
      <c r="D740" s="19"/>
    </row>
    <row r="741">
      <c r="C741" s="18"/>
      <c r="D741" s="19"/>
    </row>
    <row r="742">
      <c r="C742" s="18"/>
      <c r="D742" s="19"/>
    </row>
    <row r="743">
      <c r="C743" s="18"/>
      <c r="D743" s="19"/>
    </row>
    <row r="744">
      <c r="C744" s="18"/>
      <c r="D744" s="19"/>
    </row>
    <row r="745">
      <c r="C745" s="18"/>
      <c r="D745" s="19"/>
    </row>
    <row r="746">
      <c r="C746" s="18"/>
      <c r="D746" s="19"/>
    </row>
    <row r="747">
      <c r="C747" s="18"/>
      <c r="D747" s="19"/>
    </row>
    <row r="748">
      <c r="C748" s="18"/>
      <c r="D748" s="19"/>
    </row>
    <row r="749">
      <c r="C749" s="18"/>
      <c r="D749" s="19"/>
    </row>
    <row r="750">
      <c r="C750" s="18"/>
      <c r="D750" s="19"/>
    </row>
    <row r="751">
      <c r="C751" s="18"/>
      <c r="D751" s="19"/>
    </row>
    <row r="752">
      <c r="C752" s="18"/>
      <c r="D752" s="19"/>
    </row>
    <row r="753">
      <c r="C753" s="18"/>
      <c r="D753" s="19"/>
    </row>
    <row r="754">
      <c r="C754" s="18"/>
      <c r="D754" s="19"/>
    </row>
    <row r="755">
      <c r="C755" s="18"/>
      <c r="D755" s="19"/>
    </row>
    <row r="756">
      <c r="C756" s="18"/>
      <c r="D756" s="19"/>
    </row>
    <row r="757">
      <c r="C757" s="18"/>
      <c r="D757" s="19"/>
    </row>
    <row r="758">
      <c r="C758" s="18"/>
      <c r="D758" s="19"/>
    </row>
    <row r="759">
      <c r="C759" s="18"/>
      <c r="D759" s="19"/>
    </row>
    <row r="760">
      <c r="C760" s="18"/>
      <c r="D760" s="19"/>
    </row>
    <row r="761">
      <c r="C761" s="18"/>
      <c r="D761" s="19"/>
    </row>
    <row r="762">
      <c r="C762" s="18"/>
      <c r="D762" s="19"/>
    </row>
    <row r="763">
      <c r="C763" s="18"/>
      <c r="D763" s="19"/>
    </row>
    <row r="764">
      <c r="C764" s="18"/>
      <c r="D764" s="19"/>
    </row>
    <row r="765">
      <c r="C765" s="18"/>
      <c r="D765" s="19"/>
    </row>
    <row r="766">
      <c r="C766" s="18"/>
      <c r="D766" s="19"/>
    </row>
    <row r="767">
      <c r="C767" s="18"/>
      <c r="D767" s="19"/>
    </row>
    <row r="768">
      <c r="C768" s="18"/>
      <c r="D768" s="19"/>
    </row>
    <row r="769">
      <c r="C769" s="18"/>
      <c r="D769" s="19"/>
    </row>
    <row r="770">
      <c r="C770" s="18"/>
      <c r="D770" s="19"/>
    </row>
    <row r="771">
      <c r="C771" s="18"/>
      <c r="D771" s="19"/>
    </row>
    <row r="772">
      <c r="C772" s="18"/>
      <c r="D772" s="19"/>
    </row>
    <row r="773">
      <c r="C773" s="18"/>
      <c r="D773" s="19"/>
    </row>
    <row r="774">
      <c r="C774" s="18"/>
      <c r="D774" s="19"/>
    </row>
    <row r="775">
      <c r="C775" s="18"/>
      <c r="D775" s="19"/>
    </row>
    <row r="776">
      <c r="C776" s="18"/>
      <c r="D776" s="19"/>
    </row>
    <row r="777">
      <c r="C777" s="18"/>
      <c r="D777" s="19"/>
    </row>
    <row r="778">
      <c r="C778" s="18"/>
      <c r="D778" s="19"/>
    </row>
    <row r="779">
      <c r="C779" s="18"/>
      <c r="D779" s="19"/>
    </row>
    <row r="780">
      <c r="C780" s="18"/>
      <c r="D780" s="19"/>
    </row>
    <row r="781">
      <c r="C781" s="18"/>
      <c r="D781" s="19"/>
    </row>
    <row r="782">
      <c r="C782" s="18"/>
      <c r="D782" s="19"/>
    </row>
    <row r="783">
      <c r="C783" s="18"/>
      <c r="D783" s="19"/>
    </row>
    <row r="784">
      <c r="C784" s="18"/>
      <c r="D784" s="19"/>
    </row>
    <row r="785">
      <c r="C785" s="18"/>
      <c r="D785" s="19"/>
    </row>
    <row r="786">
      <c r="C786" s="18"/>
      <c r="D786" s="19"/>
    </row>
    <row r="787">
      <c r="C787" s="18"/>
      <c r="D787" s="19"/>
    </row>
    <row r="788">
      <c r="C788" s="18"/>
      <c r="D788" s="19"/>
    </row>
    <row r="789">
      <c r="C789" s="18"/>
      <c r="D789" s="19"/>
    </row>
    <row r="790">
      <c r="C790" s="18"/>
      <c r="D790" s="19"/>
    </row>
    <row r="791">
      <c r="C791" s="18"/>
      <c r="D791" s="19"/>
    </row>
    <row r="792">
      <c r="C792" s="18"/>
      <c r="D792" s="19"/>
    </row>
    <row r="793">
      <c r="C793" s="18"/>
      <c r="D793" s="19"/>
    </row>
    <row r="794">
      <c r="C794" s="18"/>
      <c r="D794" s="19"/>
    </row>
    <row r="795">
      <c r="C795" s="18"/>
      <c r="D795" s="19"/>
    </row>
    <row r="796">
      <c r="C796" s="18"/>
      <c r="D796" s="19"/>
    </row>
    <row r="797">
      <c r="C797" s="18"/>
      <c r="D797" s="19"/>
    </row>
    <row r="798">
      <c r="C798" s="18"/>
      <c r="D798" s="19"/>
    </row>
    <row r="799">
      <c r="C799" s="18"/>
      <c r="D799" s="19"/>
    </row>
    <row r="800">
      <c r="C800" s="18"/>
      <c r="D800" s="19"/>
    </row>
    <row r="801">
      <c r="C801" s="18"/>
      <c r="D801" s="19"/>
    </row>
    <row r="802">
      <c r="C802" s="18"/>
      <c r="D802" s="19"/>
    </row>
    <row r="803">
      <c r="C803" s="18"/>
      <c r="D803" s="19"/>
    </row>
    <row r="804">
      <c r="C804" s="18"/>
      <c r="D804" s="19"/>
    </row>
    <row r="805">
      <c r="C805" s="18"/>
      <c r="D805" s="19"/>
    </row>
    <row r="806">
      <c r="C806" s="18"/>
      <c r="D806" s="19"/>
    </row>
    <row r="807">
      <c r="C807" s="18"/>
      <c r="D807" s="19"/>
    </row>
    <row r="808">
      <c r="C808" s="18"/>
      <c r="D808" s="19"/>
    </row>
    <row r="809">
      <c r="C809" s="18"/>
      <c r="D809" s="19"/>
    </row>
    <row r="810">
      <c r="C810" s="18"/>
      <c r="D810" s="19"/>
    </row>
    <row r="811">
      <c r="C811" s="18"/>
      <c r="D811" s="19"/>
    </row>
    <row r="812">
      <c r="C812" s="18"/>
      <c r="D812" s="19"/>
    </row>
    <row r="813">
      <c r="C813" s="18"/>
      <c r="D813" s="19"/>
    </row>
    <row r="814">
      <c r="C814" s="18"/>
      <c r="D814" s="19"/>
    </row>
    <row r="815">
      <c r="C815" s="18"/>
      <c r="D815" s="19"/>
    </row>
    <row r="816">
      <c r="C816" s="18"/>
      <c r="D816" s="19"/>
    </row>
    <row r="817">
      <c r="C817" s="18"/>
      <c r="D817" s="19"/>
    </row>
    <row r="818">
      <c r="C818" s="18"/>
      <c r="D818" s="19"/>
    </row>
    <row r="819">
      <c r="C819" s="18"/>
      <c r="D819" s="19"/>
    </row>
    <row r="820">
      <c r="C820" s="18"/>
      <c r="D820" s="19"/>
    </row>
    <row r="821">
      <c r="C821" s="18"/>
      <c r="D821" s="19"/>
    </row>
    <row r="822">
      <c r="C822" s="18"/>
      <c r="D822" s="19"/>
    </row>
    <row r="823">
      <c r="C823" s="18"/>
      <c r="D823" s="19"/>
    </row>
    <row r="824">
      <c r="C824" s="18"/>
      <c r="D824" s="19"/>
    </row>
    <row r="825">
      <c r="C825" s="18"/>
      <c r="D825" s="19"/>
    </row>
    <row r="826">
      <c r="C826" s="18"/>
      <c r="D826" s="19"/>
    </row>
    <row r="827">
      <c r="C827" s="18"/>
      <c r="D827" s="19"/>
    </row>
    <row r="828">
      <c r="C828" s="18"/>
      <c r="D828" s="19"/>
    </row>
    <row r="829">
      <c r="C829" s="18"/>
      <c r="D829" s="19"/>
    </row>
    <row r="830">
      <c r="C830" s="18"/>
      <c r="D830" s="19"/>
    </row>
    <row r="831">
      <c r="C831" s="18"/>
      <c r="D831" s="19"/>
    </row>
    <row r="832">
      <c r="C832" s="18"/>
      <c r="D832" s="19"/>
    </row>
    <row r="833">
      <c r="C833" s="18"/>
      <c r="D833" s="19"/>
    </row>
    <row r="834">
      <c r="C834" s="18"/>
      <c r="D834" s="19"/>
    </row>
    <row r="835">
      <c r="C835" s="18"/>
      <c r="D835" s="19"/>
    </row>
    <row r="836">
      <c r="C836" s="18"/>
      <c r="D836" s="19"/>
    </row>
    <row r="837">
      <c r="C837" s="18"/>
      <c r="D837" s="19"/>
    </row>
    <row r="838">
      <c r="C838" s="18"/>
      <c r="D838" s="19"/>
    </row>
    <row r="839">
      <c r="C839" s="18"/>
      <c r="D839" s="19"/>
    </row>
    <row r="840">
      <c r="C840" s="18"/>
      <c r="D840" s="19"/>
    </row>
    <row r="841">
      <c r="C841" s="18"/>
      <c r="D841" s="19"/>
    </row>
    <row r="842">
      <c r="C842" s="18"/>
      <c r="D842" s="19"/>
    </row>
    <row r="843">
      <c r="C843" s="18"/>
      <c r="D843" s="19"/>
    </row>
    <row r="844">
      <c r="C844" s="18"/>
      <c r="D844" s="19"/>
    </row>
    <row r="845">
      <c r="C845" s="18"/>
      <c r="D845" s="19"/>
    </row>
    <row r="846">
      <c r="C846" s="18"/>
      <c r="D846" s="19"/>
    </row>
    <row r="847">
      <c r="C847" s="18"/>
      <c r="D847" s="19"/>
    </row>
    <row r="848">
      <c r="C848" s="18"/>
      <c r="D848" s="19"/>
    </row>
    <row r="849">
      <c r="C849" s="18"/>
      <c r="D849" s="19"/>
    </row>
    <row r="850">
      <c r="C850" s="18"/>
      <c r="D850" s="19"/>
    </row>
    <row r="851">
      <c r="C851" s="18"/>
      <c r="D851" s="19"/>
    </row>
    <row r="852">
      <c r="C852" s="18"/>
      <c r="D852" s="19"/>
    </row>
    <row r="853">
      <c r="C853" s="18"/>
      <c r="D853" s="19"/>
    </row>
    <row r="854">
      <c r="C854" s="18"/>
      <c r="D854" s="19"/>
    </row>
    <row r="855">
      <c r="C855" s="18"/>
      <c r="D855" s="19"/>
    </row>
    <row r="856">
      <c r="C856" s="18"/>
      <c r="D856" s="19"/>
    </row>
    <row r="857">
      <c r="C857" s="18"/>
      <c r="D857" s="19"/>
    </row>
    <row r="858">
      <c r="C858" s="18"/>
      <c r="D858" s="19"/>
    </row>
    <row r="859">
      <c r="C859" s="18"/>
      <c r="D859" s="19"/>
    </row>
    <row r="860">
      <c r="C860" s="18"/>
      <c r="D860" s="19"/>
    </row>
    <row r="861">
      <c r="C861" s="18"/>
      <c r="D861" s="19"/>
    </row>
    <row r="862">
      <c r="C862" s="18"/>
      <c r="D862" s="19"/>
    </row>
    <row r="863">
      <c r="C863" s="18"/>
      <c r="D863" s="19"/>
    </row>
    <row r="864">
      <c r="C864" s="18"/>
      <c r="D864" s="19"/>
    </row>
    <row r="865">
      <c r="C865" s="18"/>
      <c r="D865" s="19"/>
    </row>
    <row r="866">
      <c r="C866" s="18"/>
      <c r="D866" s="19"/>
    </row>
    <row r="867">
      <c r="C867" s="18"/>
      <c r="D867" s="19"/>
    </row>
    <row r="868">
      <c r="C868" s="18"/>
      <c r="D868" s="19"/>
    </row>
    <row r="869">
      <c r="C869" s="18"/>
      <c r="D869" s="19"/>
    </row>
    <row r="870">
      <c r="C870" s="18"/>
      <c r="D870" s="19"/>
    </row>
    <row r="871">
      <c r="C871" s="18"/>
      <c r="D871" s="19"/>
    </row>
    <row r="872">
      <c r="C872" s="18"/>
      <c r="D872" s="19"/>
    </row>
    <row r="873">
      <c r="C873" s="18"/>
      <c r="D873" s="19"/>
    </row>
    <row r="874">
      <c r="C874" s="18"/>
      <c r="D874" s="19"/>
    </row>
    <row r="875">
      <c r="C875" s="18"/>
      <c r="D875" s="19"/>
    </row>
    <row r="876">
      <c r="C876" s="18"/>
      <c r="D876" s="19"/>
    </row>
    <row r="877">
      <c r="C877" s="18"/>
      <c r="D877" s="19"/>
    </row>
    <row r="878">
      <c r="C878" s="18"/>
      <c r="D878" s="19"/>
    </row>
    <row r="879">
      <c r="C879" s="18"/>
      <c r="D879" s="19"/>
    </row>
    <row r="880">
      <c r="C880" s="18"/>
      <c r="D880" s="19"/>
    </row>
    <row r="881">
      <c r="C881" s="18"/>
      <c r="D881" s="19"/>
    </row>
    <row r="882">
      <c r="C882" s="18"/>
      <c r="D882" s="19"/>
    </row>
    <row r="883">
      <c r="C883" s="18"/>
      <c r="D883" s="19"/>
    </row>
    <row r="884">
      <c r="C884" s="18"/>
      <c r="D884" s="19"/>
    </row>
    <row r="885">
      <c r="C885" s="18"/>
      <c r="D885" s="19"/>
    </row>
    <row r="886">
      <c r="C886" s="18"/>
      <c r="D886" s="19"/>
    </row>
    <row r="887">
      <c r="C887" s="18"/>
      <c r="D887" s="19"/>
    </row>
    <row r="888">
      <c r="C888" s="18"/>
      <c r="D888" s="19"/>
    </row>
    <row r="889">
      <c r="C889" s="18"/>
      <c r="D889" s="19"/>
    </row>
    <row r="890">
      <c r="C890" s="18"/>
      <c r="D890" s="19"/>
    </row>
    <row r="891">
      <c r="C891" s="18"/>
      <c r="D891" s="19"/>
    </row>
    <row r="892">
      <c r="C892" s="18"/>
      <c r="D892" s="19"/>
    </row>
    <row r="893">
      <c r="C893" s="18"/>
      <c r="D893" s="19"/>
    </row>
    <row r="894">
      <c r="C894" s="18"/>
      <c r="D894" s="19"/>
    </row>
    <row r="895">
      <c r="C895" s="18"/>
      <c r="D895" s="19"/>
    </row>
    <row r="896">
      <c r="C896" s="18"/>
      <c r="D896" s="19"/>
    </row>
    <row r="897">
      <c r="C897" s="18"/>
      <c r="D897" s="19"/>
    </row>
    <row r="898">
      <c r="C898" s="18"/>
      <c r="D898" s="19"/>
    </row>
    <row r="899">
      <c r="C899" s="18"/>
      <c r="D899" s="19"/>
    </row>
    <row r="900">
      <c r="C900" s="18"/>
      <c r="D900" s="19"/>
    </row>
    <row r="901">
      <c r="C901" s="18"/>
      <c r="D901" s="19"/>
    </row>
    <row r="902">
      <c r="C902" s="18"/>
      <c r="D902" s="19"/>
    </row>
    <row r="903">
      <c r="C903" s="18"/>
      <c r="D903" s="19"/>
    </row>
    <row r="904">
      <c r="C904" s="18"/>
      <c r="D904" s="19"/>
    </row>
    <row r="905">
      <c r="C905" s="18"/>
      <c r="D905" s="19"/>
    </row>
    <row r="906">
      <c r="C906" s="18"/>
      <c r="D906" s="19"/>
    </row>
    <row r="907">
      <c r="C907" s="18"/>
      <c r="D907" s="19"/>
    </row>
    <row r="908">
      <c r="C908" s="18"/>
      <c r="D908" s="19"/>
    </row>
    <row r="909">
      <c r="C909" s="18"/>
      <c r="D909" s="19"/>
    </row>
    <row r="910">
      <c r="C910" s="18"/>
      <c r="D910" s="19"/>
    </row>
    <row r="911">
      <c r="C911" s="18"/>
      <c r="D911" s="19"/>
    </row>
    <row r="912">
      <c r="C912" s="18"/>
      <c r="D912" s="19"/>
    </row>
    <row r="913">
      <c r="C913" s="18"/>
      <c r="D913" s="19"/>
    </row>
    <row r="914">
      <c r="C914" s="18"/>
      <c r="D914" s="19"/>
    </row>
    <row r="915">
      <c r="C915" s="18"/>
      <c r="D915" s="19"/>
    </row>
    <row r="916">
      <c r="C916" s="18"/>
      <c r="D916" s="19"/>
    </row>
    <row r="917">
      <c r="C917" s="18"/>
      <c r="D917" s="19"/>
    </row>
    <row r="918">
      <c r="C918" s="18"/>
      <c r="D918" s="19"/>
    </row>
    <row r="919">
      <c r="C919" s="18"/>
      <c r="D919" s="19"/>
    </row>
    <row r="920">
      <c r="C920" s="18"/>
      <c r="D920" s="19"/>
    </row>
    <row r="921">
      <c r="C921" s="18"/>
      <c r="D921" s="19"/>
    </row>
    <row r="922">
      <c r="C922" s="18"/>
      <c r="D922" s="19"/>
    </row>
    <row r="923">
      <c r="C923" s="18"/>
      <c r="D923" s="19"/>
    </row>
    <row r="924">
      <c r="C924" s="18"/>
      <c r="D924" s="19"/>
    </row>
    <row r="925">
      <c r="C925" s="18"/>
      <c r="D925" s="19"/>
    </row>
    <row r="926">
      <c r="C926" s="18"/>
      <c r="D926" s="19"/>
    </row>
    <row r="927">
      <c r="C927" s="18"/>
      <c r="D927" s="19"/>
    </row>
    <row r="928">
      <c r="C928" s="18"/>
      <c r="D928" s="19"/>
    </row>
    <row r="929">
      <c r="C929" s="18"/>
      <c r="D929" s="19"/>
    </row>
    <row r="930">
      <c r="C930" s="18"/>
      <c r="D930" s="19"/>
    </row>
    <row r="931">
      <c r="C931" s="18"/>
      <c r="D931" s="19"/>
    </row>
    <row r="932">
      <c r="C932" s="18"/>
      <c r="D932" s="19"/>
    </row>
    <row r="933">
      <c r="C933" s="18"/>
      <c r="D933" s="19"/>
    </row>
    <row r="934">
      <c r="C934" s="18"/>
      <c r="D934" s="19"/>
    </row>
    <row r="935">
      <c r="C935" s="18"/>
      <c r="D935" s="19"/>
    </row>
    <row r="936">
      <c r="C936" s="18"/>
      <c r="D936" s="19"/>
    </row>
    <row r="937">
      <c r="C937" s="18"/>
      <c r="D937" s="19"/>
    </row>
    <row r="938">
      <c r="C938" s="18"/>
      <c r="D938" s="19"/>
    </row>
    <row r="939">
      <c r="C939" s="18"/>
      <c r="D939" s="19"/>
    </row>
    <row r="940">
      <c r="C940" s="18"/>
      <c r="D940" s="19"/>
    </row>
    <row r="941">
      <c r="C941" s="18"/>
      <c r="D941" s="19"/>
    </row>
    <row r="942">
      <c r="C942" s="18"/>
      <c r="D942" s="19"/>
    </row>
    <row r="943">
      <c r="C943" s="18"/>
      <c r="D943" s="19"/>
    </row>
    <row r="944">
      <c r="C944" s="18"/>
      <c r="D944" s="19"/>
    </row>
    <row r="945">
      <c r="C945" s="18"/>
      <c r="D945" s="19"/>
    </row>
    <row r="946">
      <c r="C946" s="18"/>
      <c r="D946" s="19"/>
    </row>
    <row r="947">
      <c r="C947" s="18"/>
      <c r="D947" s="19"/>
    </row>
    <row r="948">
      <c r="C948" s="18"/>
      <c r="D948" s="19"/>
    </row>
    <row r="949">
      <c r="C949" s="18"/>
      <c r="D949" s="19"/>
    </row>
    <row r="950">
      <c r="C950" s="18"/>
      <c r="D950" s="19"/>
    </row>
    <row r="951">
      <c r="C951" s="18"/>
      <c r="D951" s="19"/>
    </row>
    <row r="952">
      <c r="C952" s="18"/>
      <c r="D952" s="19"/>
    </row>
    <row r="953">
      <c r="C953" s="18"/>
      <c r="D953" s="19"/>
    </row>
    <row r="954">
      <c r="C954" s="18"/>
      <c r="D954" s="19"/>
    </row>
    <row r="955">
      <c r="C955" s="18"/>
      <c r="D955" s="19"/>
    </row>
    <row r="956">
      <c r="C956" s="18"/>
      <c r="D956" s="19"/>
    </row>
    <row r="957">
      <c r="C957" s="18"/>
      <c r="D957" s="19"/>
    </row>
    <row r="958">
      <c r="C958" s="18"/>
      <c r="D958" s="19"/>
    </row>
    <row r="959">
      <c r="C959" s="18"/>
      <c r="D959" s="19"/>
    </row>
    <row r="960">
      <c r="C960" s="18"/>
      <c r="D960" s="19"/>
    </row>
    <row r="961">
      <c r="C961" s="18"/>
      <c r="D961" s="19"/>
    </row>
    <row r="962">
      <c r="C962" s="18"/>
      <c r="D962" s="19"/>
    </row>
    <row r="963">
      <c r="C963" s="18"/>
      <c r="D963" s="19"/>
    </row>
    <row r="964">
      <c r="C964" s="18"/>
      <c r="D964" s="19"/>
    </row>
    <row r="965">
      <c r="C965" s="18"/>
      <c r="D965" s="19"/>
    </row>
    <row r="966">
      <c r="C966" s="18"/>
      <c r="D966" s="19"/>
    </row>
    <row r="967">
      <c r="C967" s="18"/>
      <c r="D967" s="19"/>
    </row>
    <row r="968">
      <c r="C968" s="18"/>
      <c r="D968" s="19"/>
    </row>
    <row r="969">
      <c r="C969" s="18"/>
      <c r="D969" s="19"/>
    </row>
    <row r="970">
      <c r="C970" s="18"/>
      <c r="D970" s="19"/>
    </row>
    <row r="971">
      <c r="C971" s="18"/>
      <c r="D971" s="19"/>
    </row>
    <row r="972">
      <c r="C972" s="18"/>
      <c r="D972" s="19"/>
    </row>
    <row r="973">
      <c r="C973" s="18"/>
      <c r="D973" s="19"/>
    </row>
    <row r="974">
      <c r="C974" s="18"/>
      <c r="D974" s="19"/>
    </row>
    <row r="975">
      <c r="C975" s="18"/>
      <c r="D975" s="19"/>
    </row>
    <row r="976">
      <c r="C976" s="18"/>
      <c r="D976" s="19"/>
    </row>
    <row r="977">
      <c r="C977" s="18"/>
      <c r="D977" s="19"/>
    </row>
    <row r="978">
      <c r="C978" s="18"/>
      <c r="D978" s="19"/>
    </row>
    <row r="979">
      <c r="C979" s="18"/>
      <c r="D979" s="19"/>
    </row>
    <row r="980">
      <c r="C980" s="18"/>
      <c r="D980" s="19"/>
    </row>
    <row r="981">
      <c r="C981" s="18"/>
      <c r="D981" s="19"/>
    </row>
    <row r="982">
      <c r="C982" s="18"/>
      <c r="D982" s="19"/>
    </row>
    <row r="983">
      <c r="C983" s="18"/>
      <c r="D983" s="19"/>
    </row>
    <row r="984">
      <c r="C984" s="18"/>
      <c r="D984" s="19"/>
    </row>
    <row r="985">
      <c r="C985" s="18"/>
      <c r="D985" s="19"/>
    </row>
    <row r="986">
      <c r="C986" s="18"/>
      <c r="D986" s="19"/>
    </row>
    <row r="987">
      <c r="C987" s="18"/>
      <c r="D987" s="19"/>
    </row>
    <row r="988">
      <c r="C988" s="18"/>
      <c r="D988" s="19"/>
    </row>
    <row r="989">
      <c r="C989" s="18"/>
      <c r="D989" s="19"/>
    </row>
    <row r="990">
      <c r="C990" s="18"/>
      <c r="D990" s="19"/>
    </row>
    <row r="991">
      <c r="C991" s="18"/>
      <c r="D991" s="19"/>
    </row>
    <row r="992">
      <c r="C992" s="18"/>
      <c r="D992" s="19"/>
    </row>
    <row r="993">
      <c r="C993" s="18"/>
      <c r="D993" s="19"/>
    </row>
    <row r="994">
      <c r="C994" s="18"/>
      <c r="D994" s="19"/>
    </row>
    <row r="995">
      <c r="C995" s="18"/>
      <c r="D995" s="19"/>
    </row>
    <row r="996">
      <c r="C996" s="18"/>
      <c r="D996" s="19"/>
    </row>
    <row r="997">
      <c r="C997" s="18"/>
      <c r="D997" s="19"/>
    </row>
    <row r="998">
      <c r="C998" s="18"/>
      <c r="D998" s="19"/>
    </row>
    <row r="999">
      <c r="C999" s="18"/>
      <c r="D999" s="19"/>
    </row>
    <row r="1000">
      <c r="C1000" s="18"/>
      <c r="D1000" s="19"/>
    </row>
  </sheetData>
  <conditionalFormatting sqref="A1:J1000">
    <cfRule type="containsText" dxfId="5" priority="1" operator="containsText" text="⌛ Pending">
      <formula>NOT(ISERROR(SEARCH(("⌛ Pending"),(A1))))</formula>
    </cfRule>
  </conditionalFormatting>
  <dataValidations>
    <dataValidation type="custom" allowBlank="1" showDropDown="1" sqref="C2:C305">
      <formula1>OR(NOT(ISERROR(DATEVALUE(C2))), AND(ISNUMBER(C2), LEFT(CELL("format", C2))="D"))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6.75"/>
    <col customWidth="1" min="3" max="3" width="19.0"/>
    <col customWidth="1" min="4" max="4" width="17.88"/>
    <col customWidth="1" min="5" max="5" width="29.13"/>
    <col customWidth="1" min="6" max="6" width="17.88"/>
    <col customWidth="1" min="7" max="7" width="26.75"/>
    <col customWidth="1" min="8" max="8" width="20.25"/>
  </cols>
  <sheetData>
    <row r="1" ht="22.5" customHeight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 t="s">
        <v>5</v>
      </c>
      <c r="G1" s="2" t="s">
        <v>6</v>
      </c>
      <c r="H1" s="5" t="s">
        <v>9</v>
      </c>
    </row>
    <row r="2" ht="22.5" customHeight="1">
      <c r="A2" s="6">
        <v>1.0</v>
      </c>
      <c r="B2" s="6" t="str">
        <f>'Master Schedule'!B2</f>
        <v/>
      </c>
      <c r="C2" s="7">
        <v>46235.0</v>
      </c>
      <c r="D2" s="8" t="str">
        <f t="shared" ref="D2:D305" si="1">text(C2,"dddd")</f>
        <v>Saturday</v>
      </c>
      <c r="E2" s="6" t="str">
        <f>TEXTJOIN(
  CHAR(10) &amp; CHAR(10),
  TRUE,
  IFERROR(IF(WSO!H2="Home", WSO!E2, ""), ""),
  IFERROR(IF(MSO!H2="Home", MSO!E2, ""), ""),
  IFERROR(IF(FH!H2="Home", FH!E2, ""), ""),
  IFERROR(IF(MGOLF!H2="Home", MGOLF!E2, ""), ""),
  IFERROR(IF(Football!H2="Home", Football!E2, ""), ""),
  IFERROR(IF(WVB!H2="Home", WVB!E2, ""), ""),
  IFERROR(IF(XC!H2="Home", XC!E2, ""), ""),
  IFERROR(IF(SWIMMING!H2="Home", SWIMMING!E2, ""), ""),
  IFERROR(IF(WTEN!H2="Home", WTEN!E2, ""), ""),
  IFERROR(IF(TF!H2="Home", TF!E2, ""), ""),
  IFERROR(IF(WGOLF!H2="Home", WGOLF!E2, ""), ""),
  IFERROR(IF(WBB!H2="Home", WBB!E2, ""), ""),
  IFERROR(IF(MBB!H2="Home", MBB!E2, ""), ""),
  IFERROR(IF(WLAX!H2="Home", WLAX!E2, ""), ""),
  IFERROR(IF(MLAX!H2="Home", MLAX!E2, ""), ""),
  IFERROR(IF(SOFT!H2="Home", SOFT!E2, ""), ""),
  IFERROR(IF(BASE!H2="Home", BASE!E2, ""), ""),
  IFERROR(IF(ESPORTS!H2="Home", ESPORTS!E2, ""), "")
)
</f>
        <v/>
      </c>
      <c r="F2" s="11" t="str">
        <f>TEXTJOIN(
  CHAR(10) &amp; CHAR(10),
  TRUE,
  IFERROR(IF(WSO!H2="Home", TEXT(WSO!F2, "h:mm AM/PM"), ""), ""),
  IFERROR(IF(MSO!H2="Home", TEXT(MSO!F2, "h:mm AM/PM"), ""), ""),
  IFERROR(IF(FH!H2="Home", TEXT(FH!F2, "h:mm AM/PM"), ""), ""),
  IFERROR(IF(MGOLF!H2="Home", TEXT(MGOLF!F2, "h:mm AM/PM"), ""), ""),
  IFERROR(IF(Football!H2="Home", TEXT(Football!F2, "h:mm AM/PM"), ""), ""),
  IFERROR(IF(WVB!H2="Home", TEXT(WVB!F2, "h:mm AM/PM"), ""), ""),
  IFERROR(IF(XC!H2="Home", TEXT(XC!F2, "h:mm AM/PM"), ""), ""),
  IFERROR(IF(SWIMMING!H2="Home", TEXT(SWIMMING!F2, "h:mm AM/PM"), ""), ""),
  IFERROR(IF(WTEN!H2="Home", TEXT(WTEN!F2, "h:mm AM/PM"), ""), ""),
  IFERROR(IF(TF!H2="Home", TEXT(TF!F2, "h:mm AM/PM"), ""), ""),
  IFERROR(IF(WGOLF!H2="Home", TEXT(WGOLF!F2, "h:mm AM/PM"), ""), ""),
  IFERROR(IF(WBB!H2="Home", TEXT(WBB!F2, "h:mm AM/PM"), ""), ""),
  IFERROR(IF(MBB!H2="Home", TEXT(MBB!F2, "h:mm AM/PM"), ""), ""),
  IFERROR(IF(WLAX!H2="Home", TEXT(WLAX!F2, "h:mm AM/PM"), ""), ""),
  IFERROR(IF(MLAX!H2="Home", TEXT(MLAX!F2, "h:mm AM/PM"), ""), ""),
  IFERROR(IF(SOFT!H2="Home", TEXT(SOFT!F2, "h:mm AM/PM"), ""), ""),
  IFERROR(IF(BASE!H2="Home", TEXT(BASE!F2, "h:mm AM/PM"), ""), ""),
  IFERROR(IF(ESPORTS!H2="Home", TEXT(ESPORTS!F2, "h:mm AM/PM"), ""), "")
)
</f>
        <v/>
      </c>
      <c r="G2" s="11" t="str">
        <f>TEXTJOIN(
  CHAR(10) &amp; CHAR(10),
  TRUE,
  IFERROR(IF(WSO!H2="Home", WSO!G2, ""), ""),
  IFERROR(IF(MSO!H2="Home", MSO!G2, ""), ""),
  IFERROR(IF(FH!H2="Home", FH!G2, ""), ""),
  IFERROR(IF(MGOLF!H2="Home", MGOLF!G2, ""), ""),
  IFERROR(IF(Football!H2="Home", Football!G2, ""), ""),
  IFERROR(IF(WVB!H2="Home", WVB!G2, ""), ""),
  IFERROR(IF(XC!H2="Home", XC!G2, ""), ""),
  IFERROR(IF(SWIMMING!H2="Home", SWIMMING!G2, ""), ""),
  IFERROR(IF(WTEN!H2="Home", WTEN!G2, ""), ""),
  IFERROR(IF(TF!H2="Home", TF!G2, ""), ""),
  IFERROR(IF(WGOLF!H2="Home", WGOLF!G2, ""), ""),
  IFERROR(IF(WBB!H2="Home", WBB!G2, ""), ""),
  IFERROR(IF(MBB!H2="Home", MBB!G2, ""), ""),
  IFERROR(IF(WLAX!H2="Home", WLAX!G2, ""), ""),
  IFERROR(IF(MLAX!H2="Home", MLAX!G2, ""), ""),
  IFERROR(IF(SOFT!H2="Home", SOFT!G2, ""), ""),
  IFERROR(IF(BASE!H2="Home", BASE!G2, ""), ""),
  IFERROR(IF(ESPORTS!H2="Home", ESPORTS!G2, ""), "")
)
</f>
        <v/>
      </c>
      <c r="H2" s="20" t="str">
        <f>TEXTJOIN(
  CHAR(10) &amp; CHAR(10),
  TRUE,
  IFERROR(IF(WSO!H2="Home", WSO!P2, ""), ""),
  IFERROR(IF(MSO!H2="Home", MSO!P2, ""), ""),
  IFERROR(IF(FH!H2="Home", FH!P2, ""), ""),
  IFERROR(IF(MGOLF!H2="Home", MGOLF!P2, ""), ""),
  IFERROR(IF(Football!H2="Home", Football!P2, ""), ""),
  IFERROR(IF(WVB!H2="Home", WVB!P2, ""), ""),
  IFERROR(IF(XC!H2="Home", XC!P2, ""), ""),
  IFERROR(IF(SWIMMING!H2="Home", SWIMMING!P2, ""), ""),
  IFERROR(IF(WTEN!H2="Home", WTEN!P2, ""), ""),
  IFERROR(IF(TF!H2="Home", TF!P2, ""), ""),
  IFERROR(IF(WGOLF!H2="Home", WGOLF!P2, ""), ""),
  IFERROR(IF(WBB!H2="Home", WBB!P2, ""), ""),
  IFERROR(IF(MBB!H2="Home", MBB!P2, ""), ""),
  IFERROR(IF(WLAX!H2="Home", WLAX!P2, ""), ""),
  IFERROR(IF(MLAX!H2="Home", MLAX!P2, ""), ""),
  IFERROR(IF(SOFT!H2="Home", SOFT!P2, ""), ""),
  IFERROR(IF(BASE!H2="Home", BASE!P2, ""), ""),
  IFERROR(IF(ESPORTS!H2="Home", ESPORTS!P2, ""), "")
)
</f>
        <v/>
      </c>
    </row>
    <row r="3" ht="22.5" customHeight="1">
      <c r="A3" s="6">
        <v>2.0</v>
      </c>
      <c r="B3" s="6" t="str">
        <f>'Master Schedule'!B3</f>
        <v/>
      </c>
      <c r="C3" s="7">
        <v>46236.0</v>
      </c>
      <c r="D3" s="8" t="str">
        <f t="shared" si="1"/>
        <v>Sunday</v>
      </c>
      <c r="E3" s="6" t="str">
        <f>TEXTJOIN(
  CHAR(10) &amp; CHAR(10),
  TRUE,
  IFERROR(IF(WSO!H3="Home", WSO!E3, ""), ""),
  IFERROR(IF(MSO!H3="Home", MSO!E3, ""), ""),
  IFERROR(IF(FH!H3="Home", FH!E3, ""), ""),
  IFERROR(IF(MGOLF!H3="Home", MGOLF!E3, ""), ""),
  IFERROR(IF(Football!H3="Home", Football!E3, ""), ""),
  IFERROR(IF(WVB!H3="Home", WVB!E3, ""), ""),
  IFERROR(IF(XC!H3="Home", XC!E3, ""), ""),
  IFERROR(IF(SWIMMING!H3="Home", SWIMMING!E3, ""), ""),
  IFERROR(IF(WTEN!H3="Home", WTEN!E3, ""), ""),
  IFERROR(IF(TF!H3="Home", TF!E3, ""), ""),
  IFERROR(IF(WGOLF!H3="Home", WGOLF!E3, ""), ""),
  IFERROR(IF(WBB!H3="Home", WBB!E3, ""), ""),
  IFERROR(IF(MBB!H3="Home", MBB!E3, ""), ""),
  IFERROR(IF(WLAX!H3="Home", WLAX!E3, ""), ""),
  IFERROR(IF(MLAX!H3="Home", MLAX!E3, ""), ""),
  IFERROR(IF(SOFT!H3="Home", SOFT!E3, ""), ""),
  IFERROR(IF(BASE!H3="Home", BASE!E3, ""), ""),
  IFERROR(IF(ESPORTS!H3="Home", ESPORTS!E3, ""), "")
)
</f>
        <v/>
      </c>
      <c r="F3" s="11" t="str">
        <f>TEXTJOIN(
  CHAR(10) &amp; CHAR(10),
  TRUE,
  IFERROR(IF(WSO!H3="Home", TEXT(WSO!F3, "h:mm AM/PM"), ""), ""),
  IFERROR(IF(MSO!H3="Home", TEXT(MSO!F3, "h:mm AM/PM"), ""), ""),
  IFERROR(IF(FH!H3="Home", TEXT(FH!F3, "h:mm AM/PM"), ""), ""),
  IFERROR(IF(MGOLF!H3="Home", TEXT(MGOLF!F3, "h:mm AM/PM"), ""), ""),
  IFERROR(IF(Football!H3="Home", TEXT(Football!F3, "h:mm AM/PM"), ""), ""),
  IFERROR(IF(WVB!H3="Home", TEXT(WVB!F3, "h:mm AM/PM"), ""), ""),
  IFERROR(IF(XC!H3="Home", TEXT(XC!F3, "h:mm AM/PM"), ""), ""),
  IFERROR(IF(SWIMMING!H3="Home", TEXT(SWIMMING!F3, "h:mm AM/PM"), ""), ""),
  IFERROR(IF(WTEN!H3="Home", TEXT(WTEN!F3, "h:mm AM/PM"), ""), ""),
  IFERROR(IF(TF!H3="Home", TEXT(TF!F3, "h:mm AM/PM"), ""), ""),
  IFERROR(IF(WGOLF!H3="Home", TEXT(WGOLF!F3, "h:mm AM/PM"), ""), ""),
  IFERROR(IF(WBB!H3="Home", TEXT(WBB!F3, "h:mm AM/PM"), ""), ""),
  IFERROR(IF(MBB!H3="Home", TEXT(MBB!F3, "h:mm AM/PM"), ""), ""),
  IFERROR(IF(WLAX!H3="Home", TEXT(WLAX!F3, "h:mm AM/PM"), ""), ""),
  IFERROR(IF(MLAX!H3="Home", TEXT(MLAX!F3, "h:mm AM/PM"), ""), ""),
  IFERROR(IF(SOFT!H3="Home", TEXT(SOFT!F3, "h:mm AM/PM"), ""), ""),
  IFERROR(IF(BASE!H3="Home", TEXT(BASE!F3, "h:mm AM/PM"), ""), ""),
  IFERROR(IF(ESPORTS!H3="Home", TEXT(ESPORTS!F3, "h:mm AM/PM"), ""), "")
)
</f>
        <v/>
      </c>
      <c r="G3" s="11" t="str">
        <f>TEXTJOIN(
  CHAR(10) &amp; CHAR(10),
  TRUE,
  IFERROR(IF(WSO!H3="Home", WSO!G3, ""), ""),
  IFERROR(IF(MSO!H3="Home", MSO!G3, ""), ""),
  IFERROR(IF(FH!H3="Home", FH!G3, ""), ""),
  IFERROR(IF(MGOLF!H3="Home", MGOLF!G3, ""), ""),
  IFERROR(IF(Football!H3="Home", Football!G3, ""), ""),
  IFERROR(IF(WVB!H3="Home", WVB!G3, ""), ""),
  IFERROR(IF(XC!H3="Home", XC!G3, ""), ""),
  IFERROR(IF(SWIMMING!H3="Home", SWIMMING!G3, ""), ""),
  IFERROR(IF(WTEN!H3="Home", WTEN!G3, ""), ""),
  IFERROR(IF(TF!H3="Home", TF!G3, ""), ""),
  IFERROR(IF(WGOLF!H3="Home", WGOLF!G3, ""), ""),
  IFERROR(IF(WBB!H3="Home", WBB!G3, ""), ""),
  IFERROR(IF(MBB!H3="Home", MBB!G3, ""), ""),
  IFERROR(IF(WLAX!H3="Home", WLAX!G3, ""), ""),
  IFERROR(IF(MLAX!H3="Home", MLAX!G3, ""), ""),
  IFERROR(IF(SOFT!H3="Home", SOFT!G3, ""), ""),
  IFERROR(IF(BASE!H3="Home", BASE!G3, ""), ""),
  IFERROR(IF(ESPORTS!H3="Home", ESPORTS!G3, ""), "")
)
</f>
        <v/>
      </c>
      <c r="H3" s="20" t="str">
        <f>TEXTJOIN(
  CHAR(10) &amp; CHAR(10),
  TRUE,
  IFERROR(IF(WSO!H3="Home", WSO!P3, ""), ""),
  IFERROR(IF(MSO!H3="Home", MSO!P3, ""), ""),
  IFERROR(IF(FH!H3="Home", FH!P3, ""), ""),
  IFERROR(IF(MGOLF!H3="Home", MGOLF!P3, ""), ""),
  IFERROR(IF(Football!H3="Home", Football!P3, ""), ""),
  IFERROR(IF(WVB!H3="Home", WVB!P3, ""), ""),
  IFERROR(IF(XC!H3="Home", XC!P3, ""), ""),
  IFERROR(IF(SWIMMING!H3="Home", SWIMMING!P3, ""), ""),
  IFERROR(IF(WTEN!H3="Home", WTEN!P3, ""), ""),
  IFERROR(IF(TF!H3="Home", TF!P3, ""), ""),
  IFERROR(IF(WGOLF!H3="Home", WGOLF!P3, ""), ""),
  IFERROR(IF(WBB!H3="Home", WBB!P3, ""), ""),
  IFERROR(IF(MBB!H3="Home", MBB!P3, ""), ""),
  IFERROR(IF(WLAX!H3="Home", WLAX!P3, ""), ""),
  IFERROR(IF(MLAX!H3="Home", MLAX!P3, ""), ""),
  IFERROR(IF(SOFT!H3="Home", SOFT!P3, ""), ""),
  IFERROR(IF(BASE!H3="Home", BASE!P3, ""), ""),
  IFERROR(IF(ESPORTS!H3="Home", ESPORTS!P3, ""), "")
)
</f>
        <v/>
      </c>
    </row>
    <row r="4" ht="22.5" customHeight="1">
      <c r="A4" s="6">
        <v>3.0</v>
      </c>
      <c r="B4" s="6" t="str">
        <f>'Master Schedule'!B4</f>
        <v/>
      </c>
      <c r="C4" s="7">
        <v>46237.0</v>
      </c>
      <c r="D4" s="8" t="str">
        <f t="shared" si="1"/>
        <v>Monday</v>
      </c>
      <c r="E4" s="6" t="str">
        <f>TEXTJOIN(
  CHAR(10) &amp; CHAR(10),
  TRUE,
  IFERROR(IF(WSO!H4="Home", WSO!E4, ""), ""),
  IFERROR(IF(MSO!H4="Home", MSO!E4, ""), ""),
  IFERROR(IF(FH!H4="Home", FH!E4, ""), ""),
  IFERROR(IF(MGOLF!H4="Home", MGOLF!E4, ""), ""),
  IFERROR(IF(Football!H4="Home", Football!E4, ""), ""),
  IFERROR(IF(WVB!H4="Home", WVB!E4, ""), ""),
  IFERROR(IF(XC!H4="Home", XC!E4, ""), ""),
  IFERROR(IF(SWIMMING!H4="Home", SWIMMING!E4, ""), ""),
  IFERROR(IF(WTEN!H4="Home", WTEN!E4, ""), ""),
  IFERROR(IF(TF!H4="Home", TF!E4, ""), ""),
  IFERROR(IF(WGOLF!H4="Home", WGOLF!E4, ""), ""),
  IFERROR(IF(WBB!H4="Home", WBB!E4, ""), ""),
  IFERROR(IF(MBB!H4="Home", MBB!E4, ""), ""),
  IFERROR(IF(WLAX!H4="Home", WLAX!E4, ""), ""),
  IFERROR(IF(MLAX!H4="Home", MLAX!E4, ""), ""),
  IFERROR(IF(SOFT!H4="Home", SOFT!E4, ""), ""),
  IFERROR(IF(BASE!H4="Home", BASE!E4, ""), ""),
  IFERROR(IF(ESPORTS!H4="Home", ESPORTS!E4, ""), "")
)
</f>
        <v/>
      </c>
      <c r="F4" s="11" t="str">
        <f>TEXTJOIN(
  CHAR(10) &amp; CHAR(10),
  TRUE,
  IFERROR(IF(WSO!H4="Home", TEXT(WSO!F4, "h:mm AM/PM"), ""), ""),
  IFERROR(IF(MSO!H4="Home", TEXT(MSO!F4, "h:mm AM/PM"), ""), ""),
  IFERROR(IF(FH!H4="Home", TEXT(FH!F4, "h:mm AM/PM"), ""), ""),
  IFERROR(IF(MGOLF!H4="Home", TEXT(MGOLF!F4, "h:mm AM/PM"), ""), ""),
  IFERROR(IF(Football!H4="Home", TEXT(Football!F4, "h:mm AM/PM"), ""), ""),
  IFERROR(IF(WVB!H4="Home", TEXT(WVB!F4, "h:mm AM/PM"), ""), ""),
  IFERROR(IF(XC!H4="Home", TEXT(XC!F4, "h:mm AM/PM"), ""), ""),
  IFERROR(IF(SWIMMING!H4="Home", TEXT(SWIMMING!F4, "h:mm AM/PM"), ""), ""),
  IFERROR(IF(WTEN!H4="Home", TEXT(WTEN!F4, "h:mm AM/PM"), ""), ""),
  IFERROR(IF(TF!H4="Home", TEXT(TF!F4, "h:mm AM/PM"), ""), ""),
  IFERROR(IF(WGOLF!H4="Home", TEXT(WGOLF!F4, "h:mm AM/PM"), ""), ""),
  IFERROR(IF(WBB!H4="Home", TEXT(WBB!F4, "h:mm AM/PM"), ""), ""),
  IFERROR(IF(MBB!H4="Home", TEXT(MBB!F4, "h:mm AM/PM"), ""), ""),
  IFERROR(IF(WLAX!H4="Home", TEXT(WLAX!F4, "h:mm AM/PM"), ""), ""),
  IFERROR(IF(MLAX!H4="Home", TEXT(MLAX!F4, "h:mm AM/PM"), ""), ""),
  IFERROR(IF(SOFT!H4="Home", TEXT(SOFT!F4, "h:mm AM/PM"), ""), ""),
  IFERROR(IF(BASE!H4="Home", TEXT(BASE!F4, "h:mm AM/PM"), ""), ""),
  IFERROR(IF(ESPORTS!H4="Home", TEXT(ESPORTS!F4, "h:mm AM/PM"), ""), "")
)
</f>
        <v/>
      </c>
      <c r="G4" s="11" t="str">
        <f>TEXTJOIN(
  CHAR(10) &amp; CHAR(10),
  TRUE,
  IFERROR(IF(WSO!H4="Home", WSO!G4, ""), ""),
  IFERROR(IF(MSO!H4="Home", MSO!G4, ""), ""),
  IFERROR(IF(FH!H4="Home", FH!G4, ""), ""),
  IFERROR(IF(MGOLF!H4="Home", MGOLF!G4, ""), ""),
  IFERROR(IF(Football!H4="Home", Football!G4, ""), ""),
  IFERROR(IF(WVB!H4="Home", WVB!G4, ""), ""),
  IFERROR(IF(XC!H4="Home", XC!G4, ""), ""),
  IFERROR(IF(SWIMMING!H4="Home", SWIMMING!G4, ""), ""),
  IFERROR(IF(WTEN!H4="Home", WTEN!G4, ""), ""),
  IFERROR(IF(TF!H4="Home", TF!G4, ""), ""),
  IFERROR(IF(WGOLF!H4="Home", WGOLF!G4, ""), ""),
  IFERROR(IF(WBB!H4="Home", WBB!G4, ""), ""),
  IFERROR(IF(MBB!H4="Home", MBB!G4, ""), ""),
  IFERROR(IF(WLAX!H4="Home", WLAX!G4, ""), ""),
  IFERROR(IF(MLAX!H4="Home", MLAX!G4, ""), ""),
  IFERROR(IF(SOFT!H4="Home", SOFT!G4, ""), ""),
  IFERROR(IF(BASE!H4="Home", BASE!G4, ""), ""),
  IFERROR(IF(ESPORTS!H4="Home", ESPORTS!G4, ""), "")
)
</f>
        <v/>
      </c>
      <c r="H4" s="20" t="str">
        <f>TEXTJOIN(
  CHAR(10) &amp; CHAR(10),
  TRUE,
  IFERROR(IF(WSO!H4="Home", WSO!P4, ""), ""),
  IFERROR(IF(MSO!H4="Home", MSO!P4, ""), ""),
  IFERROR(IF(FH!H4="Home", FH!P4, ""), ""),
  IFERROR(IF(MGOLF!H4="Home", MGOLF!P4, ""), ""),
  IFERROR(IF(Football!H4="Home", Football!P4, ""), ""),
  IFERROR(IF(WVB!H4="Home", WVB!P4, ""), ""),
  IFERROR(IF(XC!H4="Home", XC!P4, ""), ""),
  IFERROR(IF(SWIMMING!H4="Home", SWIMMING!P4, ""), ""),
  IFERROR(IF(WTEN!H4="Home", WTEN!P4, ""), ""),
  IFERROR(IF(TF!H4="Home", TF!P4, ""), ""),
  IFERROR(IF(WGOLF!H4="Home", WGOLF!P4, ""), ""),
  IFERROR(IF(WBB!H4="Home", WBB!P4, ""), ""),
  IFERROR(IF(MBB!H4="Home", MBB!P4, ""), ""),
  IFERROR(IF(WLAX!H4="Home", WLAX!P4, ""), ""),
  IFERROR(IF(MLAX!H4="Home", MLAX!P4, ""), ""),
  IFERROR(IF(SOFT!H4="Home", SOFT!P4, ""), ""),
  IFERROR(IF(BASE!H4="Home", BASE!P4, ""), ""),
  IFERROR(IF(ESPORTS!H4="Home", ESPORTS!P4, ""), "")
)
</f>
        <v/>
      </c>
    </row>
    <row r="5" ht="22.5" customHeight="1">
      <c r="A5" s="6">
        <v>4.0</v>
      </c>
      <c r="B5" s="6" t="str">
        <f>'Master Schedule'!B5</f>
        <v/>
      </c>
      <c r="C5" s="7">
        <v>46238.0</v>
      </c>
      <c r="D5" s="8" t="str">
        <f t="shared" si="1"/>
        <v>Tuesday</v>
      </c>
      <c r="E5" s="6" t="str">
        <f>TEXTJOIN(
  CHAR(10) &amp; CHAR(10),
  TRUE,
  IFERROR(IF(WSO!H5="Home", WSO!E5, ""), ""),
  IFERROR(IF(MSO!H5="Home", MSO!E5, ""), ""),
  IFERROR(IF(FH!H5="Home", FH!E5, ""), ""),
  IFERROR(IF(MGOLF!H5="Home", MGOLF!E5, ""), ""),
  IFERROR(IF(Football!H5="Home", Football!E5, ""), ""),
  IFERROR(IF(WVB!H5="Home", WVB!E5, ""), ""),
  IFERROR(IF(XC!H5="Home", XC!E5, ""), ""),
  IFERROR(IF(SWIMMING!H5="Home", SWIMMING!E5, ""), ""),
  IFERROR(IF(WTEN!H5="Home", WTEN!E5, ""), ""),
  IFERROR(IF(TF!H5="Home", TF!E5, ""), ""),
  IFERROR(IF(WGOLF!H5="Home", WGOLF!E5, ""), ""),
  IFERROR(IF(WBB!H5="Home", WBB!E5, ""), ""),
  IFERROR(IF(MBB!H5="Home", MBB!E5, ""), ""),
  IFERROR(IF(WLAX!H5="Home", WLAX!E5, ""), ""),
  IFERROR(IF(MLAX!H5="Home", MLAX!E5, ""), ""),
  IFERROR(IF(SOFT!H5="Home", SOFT!E5, ""), ""),
  IFERROR(IF(BASE!H5="Home", BASE!E5, ""), ""),
  IFERROR(IF(ESPORTS!H5="Home", ESPORTS!E5, ""), "")
)
</f>
        <v/>
      </c>
      <c r="F5" s="11" t="str">
        <f>TEXTJOIN(
  CHAR(10) &amp; CHAR(10),
  TRUE,
  IFERROR(IF(WSO!H5="Home", TEXT(WSO!F5, "h:mm AM/PM"), ""), ""),
  IFERROR(IF(MSO!H5="Home", TEXT(MSO!F5, "h:mm AM/PM"), ""), ""),
  IFERROR(IF(FH!H5="Home", TEXT(FH!F5, "h:mm AM/PM"), ""), ""),
  IFERROR(IF(MGOLF!H5="Home", TEXT(MGOLF!F5, "h:mm AM/PM"), ""), ""),
  IFERROR(IF(Football!H5="Home", TEXT(Football!F5, "h:mm AM/PM"), ""), ""),
  IFERROR(IF(WVB!H5="Home", TEXT(WVB!F5, "h:mm AM/PM"), ""), ""),
  IFERROR(IF(XC!H5="Home", TEXT(XC!F5, "h:mm AM/PM"), ""), ""),
  IFERROR(IF(SWIMMING!H5="Home", TEXT(SWIMMING!F5, "h:mm AM/PM"), ""), ""),
  IFERROR(IF(WTEN!H5="Home", TEXT(WTEN!F5, "h:mm AM/PM"), ""), ""),
  IFERROR(IF(TF!H5="Home", TEXT(TF!F5, "h:mm AM/PM"), ""), ""),
  IFERROR(IF(WGOLF!H5="Home", TEXT(WGOLF!F5, "h:mm AM/PM"), ""), ""),
  IFERROR(IF(WBB!H5="Home", TEXT(WBB!F5, "h:mm AM/PM"), ""), ""),
  IFERROR(IF(MBB!H5="Home", TEXT(MBB!F5, "h:mm AM/PM"), ""), ""),
  IFERROR(IF(WLAX!H5="Home", TEXT(WLAX!F5, "h:mm AM/PM"), ""), ""),
  IFERROR(IF(MLAX!H5="Home", TEXT(MLAX!F5, "h:mm AM/PM"), ""), ""),
  IFERROR(IF(SOFT!H5="Home", TEXT(SOFT!F5, "h:mm AM/PM"), ""), ""),
  IFERROR(IF(BASE!H5="Home", TEXT(BASE!F5, "h:mm AM/PM"), ""), ""),
  IFERROR(IF(ESPORTS!H5="Home", TEXT(ESPORTS!F5, "h:mm AM/PM"), ""), "")
)
</f>
        <v/>
      </c>
      <c r="G5" s="11" t="str">
        <f>TEXTJOIN(
  CHAR(10) &amp; CHAR(10),
  TRUE,
  IFERROR(IF(WSO!H5="Home", WSO!G5, ""), ""),
  IFERROR(IF(MSO!H5="Home", MSO!G5, ""), ""),
  IFERROR(IF(FH!H5="Home", FH!G5, ""), ""),
  IFERROR(IF(MGOLF!H5="Home", MGOLF!G5, ""), ""),
  IFERROR(IF(Football!H5="Home", Football!G5, ""), ""),
  IFERROR(IF(WVB!H5="Home", WVB!G5, ""), ""),
  IFERROR(IF(XC!H5="Home", XC!G5, ""), ""),
  IFERROR(IF(SWIMMING!H5="Home", SWIMMING!G5, ""), ""),
  IFERROR(IF(WTEN!H5="Home", WTEN!G5, ""), ""),
  IFERROR(IF(TF!H5="Home", TF!G5, ""), ""),
  IFERROR(IF(WGOLF!H5="Home", WGOLF!G5, ""), ""),
  IFERROR(IF(WBB!H5="Home", WBB!G5, ""), ""),
  IFERROR(IF(MBB!H5="Home", MBB!G5, ""), ""),
  IFERROR(IF(WLAX!H5="Home", WLAX!G5, ""), ""),
  IFERROR(IF(MLAX!H5="Home", MLAX!G5, ""), ""),
  IFERROR(IF(SOFT!H5="Home", SOFT!G5, ""), ""),
  IFERROR(IF(BASE!H5="Home", BASE!G5, ""), ""),
  IFERROR(IF(ESPORTS!H5="Home", ESPORTS!G5, ""), "")
)
</f>
        <v/>
      </c>
      <c r="H5" s="20" t="str">
        <f>TEXTJOIN(
  CHAR(10) &amp; CHAR(10),
  TRUE,
  IFERROR(IF(WSO!H5="Home", WSO!P5, ""), ""),
  IFERROR(IF(MSO!H5="Home", MSO!P5, ""), ""),
  IFERROR(IF(FH!H5="Home", FH!P5, ""), ""),
  IFERROR(IF(MGOLF!H5="Home", MGOLF!P5, ""), ""),
  IFERROR(IF(Football!H5="Home", Football!P5, ""), ""),
  IFERROR(IF(WVB!H5="Home", WVB!P5, ""), ""),
  IFERROR(IF(XC!H5="Home", XC!P5, ""), ""),
  IFERROR(IF(SWIMMING!H5="Home", SWIMMING!P5, ""), ""),
  IFERROR(IF(WTEN!H5="Home", WTEN!P5, ""), ""),
  IFERROR(IF(TF!H5="Home", TF!P5, ""), ""),
  IFERROR(IF(WGOLF!H5="Home", WGOLF!P5, ""), ""),
  IFERROR(IF(WBB!H5="Home", WBB!P5, ""), ""),
  IFERROR(IF(MBB!H5="Home", MBB!P5, ""), ""),
  IFERROR(IF(WLAX!H5="Home", WLAX!P5, ""), ""),
  IFERROR(IF(MLAX!H5="Home", MLAX!P5, ""), ""),
  IFERROR(IF(SOFT!H5="Home", SOFT!P5, ""), ""),
  IFERROR(IF(BASE!H5="Home", BASE!P5, ""), ""),
  IFERROR(IF(ESPORTS!H5="Home", ESPORTS!P5, ""), "")
)
</f>
        <v/>
      </c>
    </row>
    <row r="6" ht="22.5" customHeight="1">
      <c r="A6" s="6">
        <v>5.0</v>
      </c>
      <c r="B6" s="6" t="str">
        <f>'Master Schedule'!B6</f>
        <v/>
      </c>
      <c r="C6" s="7">
        <v>46239.0</v>
      </c>
      <c r="D6" s="8" t="str">
        <f t="shared" si="1"/>
        <v>Wednesday</v>
      </c>
      <c r="E6" s="6" t="str">
        <f>TEXTJOIN(
  CHAR(10) &amp; CHAR(10),
  TRUE,
  IFERROR(IF(WSO!H6="Home", WSO!E6, ""), ""),
  IFERROR(IF(MSO!H6="Home", MSO!E6, ""), ""),
  IFERROR(IF(FH!H6="Home", FH!E6, ""), ""),
  IFERROR(IF(MGOLF!H6="Home", MGOLF!E6, ""), ""),
  IFERROR(IF(Football!H6="Home", Football!E6, ""), ""),
  IFERROR(IF(WVB!H6="Home", WVB!E6, ""), ""),
  IFERROR(IF(XC!H6="Home", XC!E6, ""), ""),
  IFERROR(IF(SWIMMING!H6="Home", SWIMMING!E6, ""), ""),
  IFERROR(IF(WTEN!H6="Home", WTEN!E6, ""), ""),
  IFERROR(IF(TF!H6="Home", TF!E6, ""), ""),
  IFERROR(IF(WGOLF!H6="Home", WGOLF!E6, ""), ""),
  IFERROR(IF(WBB!H6="Home", WBB!E6, ""), ""),
  IFERROR(IF(MBB!H6="Home", MBB!E6, ""), ""),
  IFERROR(IF(WLAX!H6="Home", WLAX!E6, ""), ""),
  IFERROR(IF(MLAX!H6="Home", MLAX!E6, ""), ""),
  IFERROR(IF(SOFT!H6="Home", SOFT!E6, ""), ""),
  IFERROR(IF(BASE!H6="Home", BASE!E6, ""), ""),
  IFERROR(IF(ESPORTS!H6="Home", ESPORTS!E6, ""), "")
)
</f>
        <v/>
      </c>
      <c r="F6" s="11" t="str">
        <f>TEXTJOIN(
  CHAR(10) &amp; CHAR(10),
  TRUE,
  IFERROR(IF(WSO!H6="Home", TEXT(WSO!F6, "h:mm AM/PM"), ""), ""),
  IFERROR(IF(MSO!H6="Home", TEXT(MSO!F6, "h:mm AM/PM"), ""), ""),
  IFERROR(IF(FH!H6="Home", TEXT(FH!F6, "h:mm AM/PM"), ""), ""),
  IFERROR(IF(MGOLF!H6="Home", TEXT(MGOLF!F6, "h:mm AM/PM"), ""), ""),
  IFERROR(IF(Football!H6="Home", TEXT(Football!F6, "h:mm AM/PM"), ""), ""),
  IFERROR(IF(WVB!H6="Home", TEXT(WVB!F6, "h:mm AM/PM"), ""), ""),
  IFERROR(IF(XC!H6="Home", TEXT(XC!F6, "h:mm AM/PM"), ""), ""),
  IFERROR(IF(SWIMMING!H6="Home", TEXT(SWIMMING!F6, "h:mm AM/PM"), ""), ""),
  IFERROR(IF(WTEN!H6="Home", TEXT(WTEN!F6, "h:mm AM/PM"), ""), ""),
  IFERROR(IF(TF!H6="Home", TEXT(TF!F6, "h:mm AM/PM"), ""), ""),
  IFERROR(IF(WGOLF!H6="Home", TEXT(WGOLF!F6, "h:mm AM/PM"), ""), ""),
  IFERROR(IF(WBB!H6="Home", TEXT(WBB!F6, "h:mm AM/PM"), ""), ""),
  IFERROR(IF(MBB!H6="Home", TEXT(MBB!F6, "h:mm AM/PM"), ""), ""),
  IFERROR(IF(WLAX!H6="Home", TEXT(WLAX!F6, "h:mm AM/PM"), ""), ""),
  IFERROR(IF(MLAX!H6="Home", TEXT(MLAX!F6, "h:mm AM/PM"), ""), ""),
  IFERROR(IF(SOFT!H6="Home", TEXT(SOFT!F6, "h:mm AM/PM"), ""), ""),
  IFERROR(IF(BASE!H6="Home", TEXT(BASE!F6, "h:mm AM/PM"), ""), ""),
  IFERROR(IF(ESPORTS!H6="Home", TEXT(ESPORTS!F6, "h:mm AM/PM"), ""), "")
)
</f>
        <v/>
      </c>
      <c r="G6" s="11" t="str">
        <f>TEXTJOIN(
  CHAR(10) &amp; CHAR(10),
  TRUE,
  IFERROR(IF(WSO!H6="Home", WSO!G6, ""), ""),
  IFERROR(IF(MSO!H6="Home", MSO!G6, ""), ""),
  IFERROR(IF(FH!H6="Home", FH!G6, ""), ""),
  IFERROR(IF(MGOLF!H6="Home", MGOLF!G6, ""), ""),
  IFERROR(IF(Football!H6="Home", Football!G6, ""), ""),
  IFERROR(IF(WVB!H6="Home", WVB!G6, ""), ""),
  IFERROR(IF(XC!H6="Home", XC!G6, ""), ""),
  IFERROR(IF(SWIMMING!H6="Home", SWIMMING!G6, ""), ""),
  IFERROR(IF(WTEN!H6="Home", WTEN!G6, ""), ""),
  IFERROR(IF(TF!H6="Home", TF!G6, ""), ""),
  IFERROR(IF(WGOLF!H6="Home", WGOLF!G6, ""), ""),
  IFERROR(IF(WBB!H6="Home", WBB!G6, ""), ""),
  IFERROR(IF(MBB!H6="Home", MBB!G6, ""), ""),
  IFERROR(IF(WLAX!H6="Home", WLAX!G6, ""), ""),
  IFERROR(IF(MLAX!H6="Home", MLAX!G6, ""), ""),
  IFERROR(IF(SOFT!H6="Home", SOFT!G6, ""), ""),
  IFERROR(IF(BASE!H6="Home", BASE!G6, ""), ""),
  IFERROR(IF(ESPORTS!H6="Home", ESPORTS!G6, ""), "")
)
</f>
        <v/>
      </c>
      <c r="H6" s="20" t="str">
        <f>TEXTJOIN(
  CHAR(10) &amp; CHAR(10),
  TRUE,
  IFERROR(IF(WSO!H6="Home", WSO!P6, ""), ""),
  IFERROR(IF(MSO!H6="Home", MSO!P6, ""), ""),
  IFERROR(IF(FH!H6="Home", FH!P6, ""), ""),
  IFERROR(IF(MGOLF!H6="Home", MGOLF!P6, ""), ""),
  IFERROR(IF(Football!H6="Home", Football!P6, ""), ""),
  IFERROR(IF(WVB!H6="Home", WVB!P6, ""), ""),
  IFERROR(IF(XC!H6="Home", XC!P6, ""), ""),
  IFERROR(IF(SWIMMING!H6="Home", SWIMMING!P6, ""), ""),
  IFERROR(IF(WTEN!H6="Home", WTEN!P6, ""), ""),
  IFERROR(IF(TF!H6="Home", TF!P6, ""), ""),
  IFERROR(IF(WGOLF!H6="Home", WGOLF!P6, ""), ""),
  IFERROR(IF(WBB!H6="Home", WBB!P6, ""), ""),
  IFERROR(IF(MBB!H6="Home", MBB!P6, ""), ""),
  IFERROR(IF(WLAX!H6="Home", WLAX!P6, ""), ""),
  IFERROR(IF(MLAX!H6="Home", MLAX!P6, ""), ""),
  IFERROR(IF(SOFT!H6="Home", SOFT!P6, ""), ""),
  IFERROR(IF(BASE!H6="Home", BASE!P6, ""), ""),
  IFERROR(IF(ESPORTS!H6="Home", ESPORTS!P6, ""), "")
)
</f>
        <v/>
      </c>
    </row>
    <row r="7" ht="22.5" customHeight="1">
      <c r="A7" s="6">
        <v>6.0</v>
      </c>
      <c r="B7" s="6" t="str">
        <f>'Master Schedule'!B7</f>
        <v/>
      </c>
      <c r="C7" s="7">
        <v>46240.0</v>
      </c>
      <c r="D7" s="8" t="str">
        <f t="shared" si="1"/>
        <v>Thursday</v>
      </c>
      <c r="E7" s="6" t="str">
        <f>TEXTJOIN(
  CHAR(10) &amp; CHAR(10),
  TRUE,
  IFERROR(IF(WSO!H7="Home", WSO!E7, ""), ""),
  IFERROR(IF(MSO!H7="Home", MSO!E7, ""), ""),
  IFERROR(IF(FH!H7="Home", FH!E7, ""), ""),
  IFERROR(IF(MGOLF!H7="Home", MGOLF!E7, ""), ""),
  IFERROR(IF(Football!H7="Home", Football!E7, ""), ""),
  IFERROR(IF(WVB!H7="Home", WVB!E7, ""), ""),
  IFERROR(IF(XC!H7="Home", XC!E7, ""), ""),
  IFERROR(IF(SWIMMING!H7="Home", SWIMMING!E7, ""), ""),
  IFERROR(IF(WTEN!H7="Home", WTEN!E7, ""), ""),
  IFERROR(IF(TF!H7="Home", TF!E7, ""), ""),
  IFERROR(IF(WGOLF!H7="Home", WGOLF!E7, ""), ""),
  IFERROR(IF(WBB!H7="Home", WBB!E7, ""), ""),
  IFERROR(IF(MBB!H7="Home", MBB!E7, ""), ""),
  IFERROR(IF(WLAX!H7="Home", WLAX!E7, ""), ""),
  IFERROR(IF(MLAX!H7="Home", MLAX!E7, ""), ""),
  IFERROR(IF(SOFT!H7="Home", SOFT!E7, ""), ""),
  IFERROR(IF(BASE!H7="Home", BASE!E7, ""), ""),
  IFERROR(IF(ESPORTS!H7="Home", ESPORTS!E7, ""), "")
)
</f>
        <v/>
      </c>
      <c r="F7" s="11" t="str">
        <f>TEXTJOIN(
  CHAR(10) &amp; CHAR(10),
  TRUE,
  IFERROR(IF(WSO!H7="Home", TEXT(WSO!F7, "h:mm AM/PM"), ""), ""),
  IFERROR(IF(MSO!H7="Home", TEXT(MSO!F7, "h:mm AM/PM"), ""), ""),
  IFERROR(IF(FH!H7="Home", TEXT(FH!F7, "h:mm AM/PM"), ""), ""),
  IFERROR(IF(MGOLF!H7="Home", TEXT(MGOLF!F7, "h:mm AM/PM"), ""), ""),
  IFERROR(IF(Football!H7="Home", TEXT(Football!F7, "h:mm AM/PM"), ""), ""),
  IFERROR(IF(WVB!H7="Home", TEXT(WVB!F7, "h:mm AM/PM"), ""), ""),
  IFERROR(IF(XC!H7="Home", TEXT(XC!F7, "h:mm AM/PM"), ""), ""),
  IFERROR(IF(SWIMMING!H7="Home", TEXT(SWIMMING!F7, "h:mm AM/PM"), ""), ""),
  IFERROR(IF(WTEN!H7="Home", TEXT(WTEN!F7, "h:mm AM/PM"), ""), ""),
  IFERROR(IF(TF!H7="Home", TEXT(TF!F7, "h:mm AM/PM"), ""), ""),
  IFERROR(IF(WGOLF!H7="Home", TEXT(WGOLF!F7, "h:mm AM/PM"), ""), ""),
  IFERROR(IF(WBB!H7="Home", TEXT(WBB!F7, "h:mm AM/PM"), ""), ""),
  IFERROR(IF(MBB!H7="Home", TEXT(MBB!F7, "h:mm AM/PM"), ""), ""),
  IFERROR(IF(WLAX!H7="Home", TEXT(WLAX!F7, "h:mm AM/PM"), ""), ""),
  IFERROR(IF(MLAX!H7="Home", TEXT(MLAX!F7, "h:mm AM/PM"), ""), ""),
  IFERROR(IF(SOFT!H7="Home", TEXT(SOFT!F7, "h:mm AM/PM"), ""), ""),
  IFERROR(IF(BASE!H7="Home", TEXT(BASE!F7, "h:mm AM/PM"), ""), ""),
  IFERROR(IF(ESPORTS!H7="Home", TEXT(ESPORTS!F7, "h:mm AM/PM"), ""), "")
)
</f>
        <v/>
      </c>
      <c r="G7" s="11" t="str">
        <f>TEXTJOIN(
  CHAR(10) &amp; CHAR(10),
  TRUE,
  IFERROR(IF(WSO!H7="Home", WSO!G7, ""), ""),
  IFERROR(IF(MSO!H7="Home", MSO!G7, ""), ""),
  IFERROR(IF(FH!H7="Home", FH!G7, ""), ""),
  IFERROR(IF(MGOLF!H7="Home", MGOLF!G7, ""), ""),
  IFERROR(IF(Football!H7="Home", Football!G7, ""), ""),
  IFERROR(IF(WVB!H7="Home", WVB!G7, ""), ""),
  IFERROR(IF(XC!H7="Home", XC!G7, ""), ""),
  IFERROR(IF(SWIMMING!H7="Home", SWIMMING!G7, ""), ""),
  IFERROR(IF(WTEN!H7="Home", WTEN!G7, ""), ""),
  IFERROR(IF(TF!H7="Home", TF!G7, ""), ""),
  IFERROR(IF(WGOLF!H7="Home", WGOLF!G7, ""), ""),
  IFERROR(IF(WBB!H7="Home", WBB!G7, ""), ""),
  IFERROR(IF(MBB!H7="Home", MBB!G7, ""), ""),
  IFERROR(IF(WLAX!H7="Home", WLAX!G7, ""), ""),
  IFERROR(IF(MLAX!H7="Home", MLAX!G7, ""), ""),
  IFERROR(IF(SOFT!H7="Home", SOFT!G7, ""), ""),
  IFERROR(IF(BASE!H7="Home", BASE!G7, ""), ""),
  IFERROR(IF(ESPORTS!H7="Home", ESPORTS!G7, ""), "")
)
</f>
        <v/>
      </c>
      <c r="H7" s="20" t="str">
        <f>TEXTJOIN(
  CHAR(10) &amp; CHAR(10),
  TRUE,
  IFERROR(IF(WSO!H7="Home", WSO!P7, ""), ""),
  IFERROR(IF(MSO!H7="Home", MSO!P7, ""), ""),
  IFERROR(IF(FH!H7="Home", FH!P7, ""), ""),
  IFERROR(IF(MGOLF!H7="Home", MGOLF!P7, ""), ""),
  IFERROR(IF(Football!H7="Home", Football!P7, ""), ""),
  IFERROR(IF(WVB!H7="Home", WVB!P7, ""), ""),
  IFERROR(IF(XC!H7="Home", XC!P7, ""), ""),
  IFERROR(IF(SWIMMING!H7="Home", SWIMMING!P7, ""), ""),
  IFERROR(IF(WTEN!H7="Home", WTEN!P7, ""), ""),
  IFERROR(IF(TF!H7="Home", TF!P7, ""), ""),
  IFERROR(IF(WGOLF!H7="Home", WGOLF!P7, ""), ""),
  IFERROR(IF(WBB!H7="Home", WBB!P7, ""), ""),
  IFERROR(IF(MBB!H7="Home", MBB!P7, ""), ""),
  IFERROR(IF(WLAX!H7="Home", WLAX!P7, ""), ""),
  IFERROR(IF(MLAX!H7="Home", MLAX!P7, ""), ""),
  IFERROR(IF(SOFT!H7="Home", SOFT!P7, ""), ""),
  IFERROR(IF(BASE!H7="Home", BASE!P7, ""), ""),
  IFERROR(IF(ESPORTS!H7="Home", ESPORTS!P7, ""), "")
)
</f>
        <v/>
      </c>
    </row>
    <row r="8" ht="22.5" customHeight="1">
      <c r="A8" s="6">
        <v>7.0</v>
      </c>
      <c r="B8" s="6" t="str">
        <f>'Master Schedule'!B8</f>
        <v/>
      </c>
      <c r="C8" s="7">
        <v>46241.0</v>
      </c>
      <c r="D8" s="8" t="str">
        <f t="shared" si="1"/>
        <v>Friday</v>
      </c>
      <c r="E8" s="6" t="str">
        <f>TEXTJOIN(
  CHAR(10) &amp; CHAR(10),
  TRUE,
  IFERROR(IF(WSO!H8="Home", WSO!E8, ""), ""),
  IFERROR(IF(MSO!H8="Home", MSO!E8, ""), ""),
  IFERROR(IF(FH!H8="Home", FH!E8, ""), ""),
  IFERROR(IF(MGOLF!H8="Home", MGOLF!E8, ""), ""),
  IFERROR(IF(Football!H8="Home", Football!E8, ""), ""),
  IFERROR(IF(WVB!H8="Home", WVB!E8, ""), ""),
  IFERROR(IF(XC!H8="Home", XC!E8, ""), ""),
  IFERROR(IF(SWIMMING!H8="Home", SWIMMING!E8, ""), ""),
  IFERROR(IF(WTEN!H8="Home", WTEN!E8, ""), ""),
  IFERROR(IF(TF!H8="Home", TF!E8, ""), ""),
  IFERROR(IF(WGOLF!H8="Home", WGOLF!E8, ""), ""),
  IFERROR(IF(WBB!H8="Home", WBB!E8, ""), ""),
  IFERROR(IF(MBB!H8="Home", MBB!E8, ""), ""),
  IFERROR(IF(WLAX!H8="Home", WLAX!E8, ""), ""),
  IFERROR(IF(MLAX!H8="Home", MLAX!E8, ""), ""),
  IFERROR(IF(SOFT!H8="Home", SOFT!E8, ""), ""),
  IFERROR(IF(BASE!H8="Home", BASE!E8, ""), ""),
  IFERROR(IF(ESPORTS!H8="Home", ESPORTS!E8, ""), "")
)
</f>
        <v/>
      </c>
      <c r="F8" s="11" t="str">
        <f>TEXTJOIN(
  CHAR(10) &amp; CHAR(10),
  TRUE,
  IFERROR(IF(WSO!H8="Home", TEXT(WSO!F8, "h:mm AM/PM"), ""), ""),
  IFERROR(IF(MSO!H8="Home", TEXT(MSO!F8, "h:mm AM/PM"), ""), ""),
  IFERROR(IF(FH!H8="Home", TEXT(FH!F8, "h:mm AM/PM"), ""), ""),
  IFERROR(IF(MGOLF!H8="Home", TEXT(MGOLF!F8, "h:mm AM/PM"), ""), ""),
  IFERROR(IF(Football!H8="Home", TEXT(Football!F8, "h:mm AM/PM"), ""), ""),
  IFERROR(IF(WVB!H8="Home", TEXT(WVB!F8, "h:mm AM/PM"), ""), ""),
  IFERROR(IF(XC!H8="Home", TEXT(XC!F8, "h:mm AM/PM"), ""), ""),
  IFERROR(IF(SWIMMING!H8="Home", TEXT(SWIMMING!F8, "h:mm AM/PM"), ""), ""),
  IFERROR(IF(WTEN!H8="Home", TEXT(WTEN!F8, "h:mm AM/PM"), ""), ""),
  IFERROR(IF(TF!H8="Home", TEXT(TF!F8, "h:mm AM/PM"), ""), ""),
  IFERROR(IF(WGOLF!H8="Home", TEXT(WGOLF!F8, "h:mm AM/PM"), ""), ""),
  IFERROR(IF(WBB!H8="Home", TEXT(WBB!F8, "h:mm AM/PM"), ""), ""),
  IFERROR(IF(MBB!H8="Home", TEXT(MBB!F8, "h:mm AM/PM"), ""), ""),
  IFERROR(IF(WLAX!H8="Home", TEXT(WLAX!F8, "h:mm AM/PM"), ""), ""),
  IFERROR(IF(MLAX!H8="Home", TEXT(MLAX!F8, "h:mm AM/PM"), ""), ""),
  IFERROR(IF(SOFT!H8="Home", TEXT(SOFT!F8, "h:mm AM/PM"), ""), ""),
  IFERROR(IF(BASE!H8="Home", TEXT(BASE!F8, "h:mm AM/PM"), ""), ""),
  IFERROR(IF(ESPORTS!H8="Home", TEXT(ESPORTS!F8, "h:mm AM/PM"), ""), "")
)
</f>
        <v/>
      </c>
      <c r="G8" s="11" t="str">
        <f>TEXTJOIN(
  CHAR(10) &amp; CHAR(10),
  TRUE,
  IFERROR(IF(WSO!H8="Home", WSO!G8, ""), ""),
  IFERROR(IF(MSO!H8="Home", MSO!G8, ""), ""),
  IFERROR(IF(FH!H8="Home", FH!G8, ""), ""),
  IFERROR(IF(MGOLF!H8="Home", MGOLF!G8, ""), ""),
  IFERROR(IF(Football!H8="Home", Football!G8, ""), ""),
  IFERROR(IF(WVB!H8="Home", WVB!G8, ""), ""),
  IFERROR(IF(XC!H8="Home", XC!G8, ""), ""),
  IFERROR(IF(SWIMMING!H8="Home", SWIMMING!G8, ""), ""),
  IFERROR(IF(WTEN!H8="Home", WTEN!G8, ""), ""),
  IFERROR(IF(TF!H8="Home", TF!G8, ""), ""),
  IFERROR(IF(WGOLF!H8="Home", WGOLF!G8, ""), ""),
  IFERROR(IF(WBB!H8="Home", WBB!G8, ""), ""),
  IFERROR(IF(MBB!H8="Home", MBB!G8, ""), ""),
  IFERROR(IF(WLAX!H8="Home", WLAX!G8, ""), ""),
  IFERROR(IF(MLAX!H8="Home", MLAX!G8, ""), ""),
  IFERROR(IF(SOFT!H8="Home", SOFT!G8, ""), ""),
  IFERROR(IF(BASE!H8="Home", BASE!G8, ""), ""),
  IFERROR(IF(ESPORTS!H8="Home", ESPORTS!G8, ""), "")
)
</f>
        <v/>
      </c>
      <c r="H8" s="20" t="str">
        <f>TEXTJOIN(
  CHAR(10) &amp; CHAR(10),
  TRUE,
  IFERROR(IF(WSO!H8="Home", WSO!P8, ""), ""),
  IFERROR(IF(MSO!H8="Home", MSO!P8, ""), ""),
  IFERROR(IF(FH!H8="Home", FH!P8, ""), ""),
  IFERROR(IF(MGOLF!H8="Home", MGOLF!P8, ""), ""),
  IFERROR(IF(Football!H8="Home", Football!P8, ""), ""),
  IFERROR(IF(WVB!H8="Home", WVB!P8, ""), ""),
  IFERROR(IF(XC!H8="Home", XC!P8, ""), ""),
  IFERROR(IF(SWIMMING!H8="Home", SWIMMING!P8, ""), ""),
  IFERROR(IF(WTEN!H8="Home", WTEN!P8, ""), ""),
  IFERROR(IF(TF!H8="Home", TF!P8, ""), ""),
  IFERROR(IF(WGOLF!H8="Home", WGOLF!P8, ""), ""),
  IFERROR(IF(WBB!H8="Home", WBB!P8, ""), ""),
  IFERROR(IF(MBB!H8="Home", MBB!P8, ""), ""),
  IFERROR(IF(WLAX!H8="Home", WLAX!P8, ""), ""),
  IFERROR(IF(MLAX!H8="Home", MLAX!P8, ""), ""),
  IFERROR(IF(SOFT!H8="Home", SOFT!P8, ""), ""),
  IFERROR(IF(BASE!H8="Home", BASE!P8, ""), ""),
  IFERROR(IF(ESPORTS!H8="Home", ESPORTS!P8, ""), "")
)
</f>
        <v/>
      </c>
    </row>
    <row r="9" ht="22.5" customHeight="1">
      <c r="A9" s="6">
        <v>8.0</v>
      </c>
      <c r="B9" s="6" t="str">
        <f>'Master Schedule'!B9</f>
        <v/>
      </c>
      <c r="C9" s="7">
        <v>46242.0</v>
      </c>
      <c r="D9" s="8" t="str">
        <f t="shared" si="1"/>
        <v>Saturday</v>
      </c>
      <c r="E9" s="6" t="str">
        <f>TEXTJOIN(
  CHAR(10) &amp; CHAR(10),
  TRUE,
  IFERROR(IF(WSO!H9="Home", WSO!E9, ""), ""),
  IFERROR(IF(MSO!H9="Home", MSO!E9, ""), ""),
  IFERROR(IF(FH!H9="Home", FH!E9, ""), ""),
  IFERROR(IF(MGOLF!H9="Home", MGOLF!E9, ""), ""),
  IFERROR(IF(Football!H9="Home", Football!E9, ""), ""),
  IFERROR(IF(WVB!H9="Home", WVB!E9, ""), ""),
  IFERROR(IF(XC!H9="Home", XC!E9, ""), ""),
  IFERROR(IF(SWIMMING!H9="Home", SWIMMING!E9, ""), ""),
  IFERROR(IF(WTEN!H9="Home", WTEN!E9, ""), ""),
  IFERROR(IF(TF!H9="Home", TF!E9, ""), ""),
  IFERROR(IF(WGOLF!H9="Home", WGOLF!E9, ""), ""),
  IFERROR(IF(WBB!H9="Home", WBB!E9, ""), ""),
  IFERROR(IF(MBB!H9="Home", MBB!E9, ""), ""),
  IFERROR(IF(WLAX!H9="Home", WLAX!E9, ""), ""),
  IFERROR(IF(MLAX!H9="Home", MLAX!E9, ""), ""),
  IFERROR(IF(SOFT!H9="Home", SOFT!E9, ""), ""),
  IFERROR(IF(BASE!H9="Home", BASE!E9, ""), ""),
  IFERROR(IF(ESPORTS!H9="Home", ESPORTS!E9, ""), "")
)
</f>
        <v/>
      </c>
      <c r="F9" s="11" t="str">
        <f>TEXTJOIN(
  CHAR(10) &amp; CHAR(10),
  TRUE,
  IFERROR(IF(WSO!H9="Home", TEXT(WSO!F9, "h:mm AM/PM"), ""), ""),
  IFERROR(IF(MSO!H9="Home", TEXT(MSO!F9, "h:mm AM/PM"), ""), ""),
  IFERROR(IF(FH!H9="Home", TEXT(FH!F9, "h:mm AM/PM"), ""), ""),
  IFERROR(IF(MGOLF!H9="Home", TEXT(MGOLF!F9, "h:mm AM/PM"), ""), ""),
  IFERROR(IF(Football!H9="Home", TEXT(Football!F9, "h:mm AM/PM"), ""), ""),
  IFERROR(IF(WVB!H9="Home", TEXT(WVB!F9, "h:mm AM/PM"), ""), ""),
  IFERROR(IF(XC!H9="Home", TEXT(XC!F9, "h:mm AM/PM"), ""), ""),
  IFERROR(IF(SWIMMING!H9="Home", TEXT(SWIMMING!F9, "h:mm AM/PM"), ""), ""),
  IFERROR(IF(WTEN!H9="Home", TEXT(WTEN!F9, "h:mm AM/PM"), ""), ""),
  IFERROR(IF(TF!H9="Home", TEXT(TF!F9, "h:mm AM/PM"), ""), ""),
  IFERROR(IF(WGOLF!H9="Home", TEXT(WGOLF!F9, "h:mm AM/PM"), ""), ""),
  IFERROR(IF(WBB!H9="Home", TEXT(WBB!F9, "h:mm AM/PM"), ""), ""),
  IFERROR(IF(MBB!H9="Home", TEXT(MBB!F9, "h:mm AM/PM"), ""), ""),
  IFERROR(IF(WLAX!H9="Home", TEXT(WLAX!F9, "h:mm AM/PM"), ""), ""),
  IFERROR(IF(MLAX!H9="Home", TEXT(MLAX!F9, "h:mm AM/PM"), ""), ""),
  IFERROR(IF(SOFT!H9="Home", TEXT(SOFT!F9, "h:mm AM/PM"), ""), ""),
  IFERROR(IF(BASE!H9="Home", TEXT(BASE!F9, "h:mm AM/PM"), ""), ""),
  IFERROR(IF(ESPORTS!H9="Home", TEXT(ESPORTS!F9, "h:mm AM/PM"), ""), "")
)
</f>
        <v/>
      </c>
      <c r="G9" s="11" t="str">
        <f>TEXTJOIN(
  CHAR(10) &amp; CHAR(10),
  TRUE,
  IFERROR(IF(WSO!H9="Home", WSO!G9, ""), ""),
  IFERROR(IF(MSO!H9="Home", MSO!G9, ""), ""),
  IFERROR(IF(FH!H9="Home", FH!G9, ""), ""),
  IFERROR(IF(MGOLF!H9="Home", MGOLF!G9, ""), ""),
  IFERROR(IF(Football!H9="Home", Football!G9, ""), ""),
  IFERROR(IF(WVB!H9="Home", WVB!G9, ""), ""),
  IFERROR(IF(XC!H9="Home", XC!G9, ""), ""),
  IFERROR(IF(SWIMMING!H9="Home", SWIMMING!G9, ""), ""),
  IFERROR(IF(WTEN!H9="Home", WTEN!G9, ""), ""),
  IFERROR(IF(TF!H9="Home", TF!G9, ""), ""),
  IFERROR(IF(WGOLF!H9="Home", WGOLF!G9, ""), ""),
  IFERROR(IF(WBB!H9="Home", WBB!G9, ""), ""),
  IFERROR(IF(MBB!H9="Home", MBB!G9, ""), ""),
  IFERROR(IF(WLAX!H9="Home", WLAX!G9, ""), ""),
  IFERROR(IF(MLAX!H9="Home", MLAX!G9, ""), ""),
  IFERROR(IF(SOFT!H9="Home", SOFT!G9, ""), ""),
  IFERROR(IF(BASE!H9="Home", BASE!G9, ""), ""),
  IFERROR(IF(ESPORTS!H9="Home", ESPORTS!G9, ""), "")
)
</f>
        <v/>
      </c>
      <c r="H9" s="20" t="str">
        <f>TEXTJOIN(
  CHAR(10) &amp; CHAR(10),
  TRUE,
  IFERROR(IF(WSO!H9="Home", WSO!P9, ""), ""),
  IFERROR(IF(MSO!H9="Home", MSO!P9, ""), ""),
  IFERROR(IF(FH!H9="Home", FH!P9, ""), ""),
  IFERROR(IF(MGOLF!H9="Home", MGOLF!P9, ""), ""),
  IFERROR(IF(Football!H9="Home", Football!P9, ""), ""),
  IFERROR(IF(WVB!H9="Home", WVB!P9, ""), ""),
  IFERROR(IF(XC!H9="Home", XC!P9, ""), ""),
  IFERROR(IF(SWIMMING!H9="Home", SWIMMING!P9, ""), ""),
  IFERROR(IF(WTEN!H9="Home", WTEN!P9, ""), ""),
  IFERROR(IF(TF!H9="Home", TF!P9, ""), ""),
  IFERROR(IF(WGOLF!H9="Home", WGOLF!P9, ""), ""),
  IFERROR(IF(WBB!H9="Home", WBB!P9, ""), ""),
  IFERROR(IF(MBB!H9="Home", MBB!P9, ""), ""),
  IFERROR(IF(WLAX!H9="Home", WLAX!P9, ""), ""),
  IFERROR(IF(MLAX!H9="Home", MLAX!P9, ""), ""),
  IFERROR(IF(SOFT!H9="Home", SOFT!P9, ""), ""),
  IFERROR(IF(BASE!H9="Home", BASE!P9, ""), ""),
  IFERROR(IF(ESPORTS!H9="Home", ESPORTS!P9, ""), "")
)
</f>
        <v/>
      </c>
    </row>
    <row r="10" ht="22.5" customHeight="1">
      <c r="A10" s="6">
        <v>9.0</v>
      </c>
      <c r="B10" s="6" t="str">
        <f>'Master Schedule'!B10</f>
        <v/>
      </c>
      <c r="C10" s="7">
        <v>46243.0</v>
      </c>
      <c r="D10" s="8" t="str">
        <f t="shared" si="1"/>
        <v>Sunday</v>
      </c>
      <c r="E10" s="6" t="str">
        <f>TEXTJOIN(
  CHAR(10) &amp; CHAR(10),
  TRUE,
  IFERROR(IF(WSO!H10="Home", WSO!E10, ""), ""),
  IFERROR(IF(MSO!H10="Home", MSO!E10, ""), ""),
  IFERROR(IF(FH!H10="Home", FH!E10, ""), ""),
  IFERROR(IF(MGOLF!H10="Home", MGOLF!E10, ""), ""),
  IFERROR(IF(Football!H10="Home", Football!E10, ""), ""),
  IFERROR(IF(WVB!H10="Home", WVB!E10, ""), ""),
  IFERROR(IF(XC!H10="Home", XC!E10, ""), ""),
  IFERROR(IF(SWIMMING!H10="Home", SWIMMING!E10, ""), ""),
  IFERROR(IF(WTEN!H10="Home", WTEN!E10, ""), ""),
  IFERROR(IF(TF!H10="Home", TF!E10, ""), ""),
  IFERROR(IF(WGOLF!H10="Home", WGOLF!E10, ""), ""),
  IFERROR(IF(WBB!H10="Home", WBB!E10, ""), ""),
  IFERROR(IF(MBB!H10="Home", MBB!E10, ""), ""),
  IFERROR(IF(WLAX!H10="Home", WLAX!E10, ""), ""),
  IFERROR(IF(MLAX!H10="Home", MLAX!E10, ""), ""),
  IFERROR(IF(SOFT!H10="Home", SOFT!E10, ""), ""),
  IFERROR(IF(BASE!H10="Home", BASE!E10, ""), ""),
  IFERROR(IF(ESPORTS!H10="Home", ESPORTS!E10, ""), "")
)
</f>
        <v/>
      </c>
      <c r="F10" s="11" t="str">
        <f>TEXTJOIN(
  CHAR(10) &amp; CHAR(10),
  TRUE,
  IFERROR(IF(WSO!H10="Home", TEXT(WSO!F10, "h:mm AM/PM"), ""), ""),
  IFERROR(IF(MSO!H10="Home", TEXT(MSO!F10, "h:mm AM/PM"), ""), ""),
  IFERROR(IF(FH!H10="Home", TEXT(FH!F10, "h:mm AM/PM"), ""), ""),
  IFERROR(IF(MGOLF!H10="Home", TEXT(MGOLF!F10, "h:mm AM/PM"), ""), ""),
  IFERROR(IF(Football!H10="Home", TEXT(Football!F10, "h:mm AM/PM"), ""), ""),
  IFERROR(IF(WVB!H10="Home", TEXT(WVB!F10, "h:mm AM/PM"), ""), ""),
  IFERROR(IF(XC!H10="Home", TEXT(XC!F10, "h:mm AM/PM"), ""), ""),
  IFERROR(IF(SWIMMING!H10="Home", TEXT(SWIMMING!F10, "h:mm AM/PM"), ""), ""),
  IFERROR(IF(WTEN!H10="Home", TEXT(WTEN!F10, "h:mm AM/PM"), ""), ""),
  IFERROR(IF(TF!H10="Home", TEXT(TF!F10, "h:mm AM/PM"), ""), ""),
  IFERROR(IF(WGOLF!H10="Home", TEXT(WGOLF!F10, "h:mm AM/PM"), ""), ""),
  IFERROR(IF(WBB!H10="Home", TEXT(WBB!F10, "h:mm AM/PM"), ""), ""),
  IFERROR(IF(MBB!H10="Home", TEXT(MBB!F10, "h:mm AM/PM"), ""), ""),
  IFERROR(IF(WLAX!H10="Home", TEXT(WLAX!F10, "h:mm AM/PM"), ""), ""),
  IFERROR(IF(MLAX!H10="Home", TEXT(MLAX!F10, "h:mm AM/PM"), ""), ""),
  IFERROR(IF(SOFT!H10="Home", TEXT(SOFT!F10, "h:mm AM/PM"), ""), ""),
  IFERROR(IF(BASE!H10="Home", TEXT(BASE!F10, "h:mm AM/PM"), ""), ""),
  IFERROR(IF(ESPORTS!H10="Home", TEXT(ESPORTS!F10, "h:mm AM/PM"), ""), "")
)
</f>
        <v/>
      </c>
      <c r="G10" s="11" t="str">
        <f>TEXTJOIN(
  CHAR(10) &amp; CHAR(10),
  TRUE,
  IFERROR(IF(WSO!H10="Home", WSO!G10, ""), ""),
  IFERROR(IF(MSO!H10="Home", MSO!G10, ""), ""),
  IFERROR(IF(FH!H10="Home", FH!G10, ""), ""),
  IFERROR(IF(MGOLF!H10="Home", MGOLF!G10, ""), ""),
  IFERROR(IF(Football!H10="Home", Football!G10, ""), ""),
  IFERROR(IF(WVB!H10="Home", WVB!G10, ""), ""),
  IFERROR(IF(XC!H10="Home", XC!G10, ""), ""),
  IFERROR(IF(SWIMMING!H10="Home", SWIMMING!G10, ""), ""),
  IFERROR(IF(WTEN!H10="Home", WTEN!G10, ""), ""),
  IFERROR(IF(TF!H10="Home", TF!G10, ""), ""),
  IFERROR(IF(WGOLF!H10="Home", WGOLF!G10, ""), ""),
  IFERROR(IF(WBB!H10="Home", WBB!G10, ""), ""),
  IFERROR(IF(MBB!H10="Home", MBB!G10, ""), ""),
  IFERROR(IF(WLAX!H10="Home", WLAX!G10, ""), ""),
  IFERROR(IF(MLAX!H10="Home", MLAX!G10, ""), ""),
  IFERROR(IF(SOFT!H10="Home", SOFT!G10, ""), ""),
  IFERROR(IF(BASE!H10="Home", BASE!G10, ""), ""),
  IFERROR(IF(ESPORTS!H10="Home", ESPORTS!G10, ""), "")
)
</f>
        <v/>
      </c>
      <c r="H10" s="20" t="str">
        <f>TEXTJOIN(
  CHAR(10) &amp; CHAR(10),
  TRUE,
  IFERROR(IF(WSO!H10="Home", WSO!P10, ""), ""),
  IFERROR(IF(MSO!H10="Home", MSO!P10, ""), ""),
  IFERROR(IF(FH!H10="Home", FH!P10, ""), ""),
  IFERROR(IF(MGOLF!H10="Home", MGOLF!P10, ""), ""),
  IFERROR(IF(Football!H10="Home", Football!P10, ""), ""),
  IFERROR(IF(WVB!H10="Home", WVB!P10, ""), ""),
  IFERROR(IF(XC!H10="Home", XC!P10, ""), ""),
  IFERROR(IF(SWIMMING!H10="Home", SWIMMING!P10, ""), ""),
  IFERROR(IF(WTEN!H10="Home", WTEN!P10, ""), ""),
  IFERROR(IF(TF!H10="Home", TF!P10, ""), ""),
  IFERROR(IF(WGOLF!H10="Home", WGOLF!P10, ""), ""),
  IFERROR(IF(WBB!H10="Home", WBB!P10, ""), ""),
  IFERROR(IF(MBB!H10="Home", MBB!P10, ""), ""),
  IFERROR(IF(WLAX!H10="Home", WLAX!P10, ""), ""),
  IFERROR(IF(MLAX!H10="Home", MLAX!P10, ""), ""),
  IFERROR(IF(SOFT!H10="Home", SOFT!P10, ""), ""),
  IFERROR(IF(BASE!H10="Home", BASE!P10, ""), ""),
  IFERROR(IF(ESPORTS!H10="Home", ESPORTS!P10, ""), "")
)
</f>
        <v/>
      </c>
    </row>
    <row r="11" ht="22.5" customHeight="1">
      <c r="A11" s="6">
        <v>10.0</v>
      </c>
      <c r="B11" s="6" t="str">
        <f>'Master Schedule'!B11</f>
        <v/>
      </c>
      <c r="C11" s="7">
        <v>46244.0</v>
      </c>
      <c r="D11" s="8" t="str">
        <f t="shared" si="1"/>
        <v>Monday</v>
      </c>
      <c r="E11" s="6" t="str">
        <f>TEXTJOIN(
  CHAR(10) &amp; CHAR(10),
  TRUE,
  IFERROR(IF(WSO!H11="Home", WSO!E11, ""), ""),
  IFERROR(IF(MSO!H11="Home", MSO!E11, ""), ""),
  IFERROR(IF(FH!H11="Home", FH!E11, ""), ""),
  IFERROR(IF(MGOLF!H11="Home", MGOLF!E11, ""), ""),
  IFERROR(IF(Football!H11="Home", Football!E11, ""), ""),
  IFERROR(IF(WVB!H11="Home", WVB!E11, ""), ""),
  IFERROR(IF(XC!H11="Home", XC!E11, ""), ""),
  IFERROR(IF(SWIMMING!H11="Home", SWIMMING!E11, ""), ""),
  IFERROR(IF(WTEN!H11="Home", WTEN!E11, ""), ""),
  IFERROR(IF(TF!H11="Home", TF!E11, ""), ""),
  IFERROR(IF(WGOLF!H11="Home", WGOLF!E11, ""), ""),
  IFERROR(IF(WBB!H11="Home", WBB!E11, ""), ""),
  IFERROR(IF(MBB!H11="Home", MBB!E11, ""), ""),
  IFERROR(IF(WLAX!H11="Home", WLAX!E11, ""), ""),
  IFERROR(IF(MLAX!H11="Home", MLAX!E11, ""), ""),
  IFERROR(IF(SOFT!H11="Home", SOFT!E11, ""), ""),
  IFERROR(IF(BASE!H11="Home", BASE!E11, ""), ""),
  IFERROR(IF(ESPORTS!H11="Home", ESPORTS!E11, ""), "")
)
</f>
        <v/>
      </c>
      <c r="F11" s="11" t="str">
        <f>TEXTJOIN(
  CHAR(10) &amp; CHAR(10),
  TRUE,
  IFERROR(IF(WSO!H11="Home", TEXT(WSO!F11, "h:mm AM/PM"), ""), ""),
  IFERROR(IF(MSO!H11="Home", TEXT(MSO!F11, "h:mm AM/PM"), ""), ""),
  IFERROR(IF(FH!H11="Home", TEXT(FH!F11, "h:mm AM/PM"), ""), ""),
  IFERROR(IF(MGOLF!H11="Home", TEXT(MGOLF!F11, "h:mm AM/PM"), ""), ""),
  IFERROR(IF(Football!H11="Home", TEXT(Football!F11, "h:mm AM/PM"), ""), ""),
  IFERROR(IF(WVB!H11="Home", TEXT(WVB!F11, "h:mm AM/PM"), ""), ""),
  IFERROR(IF(XC!H11="Home", TEXT(XC!F11, "h:mm AM/PM"), ""), ""),
  IFERROR(IF(SWIMMING!H11="Home", TEXT(SWIMMING!F11, "h:mm AM/PM"), ""), ""),
  IFERROR(IF(WTEN!H11="Home", TEXT(WTEN!F11, "h:mm AM/PM"), ""), ""),
  IFERROR(IF(TF!H11="Home", TEXT(TF!F11, "h:mm AM/PM"), ""), ""),
  IFERROR(IF(WGOLF!H11="Home", TEXT(WGOLF!F11, "h:mm AM/PM"), ""), ""),
  IFERROR(IF(WBB!H11="Home", TEXT(WBB!F11, "h:mm AM/PM"), ""), ""),
  IFERROR(IF(MBB!H11="Home", TEXT(MBB!F11, "h:mm AM/PM"), ""), ""),
  IFERROR(IF(WLAX!H11="Home", TEXT(WLAX!F11, "h:mm AM/PM"), ""), ""),
  IFERROR(IF(MLAX!H11="Home", TEXT(MLAX!F11, "h:mm AM/PM"), ""), ""),
  IFERROR(IF(SOFT!H11="Home", TEXT(SOFT!F11, "h:mm AM/PM"), ""), ""),
  IFERROR(IF(BASE!H11="Home", TEXT(BASE!F11, "h:mm AM/PM"), ""), ""),
  IFERROR(IF(ESPORTS!H11="Home", TEXT(ESPORTS!F11, "h:mm AM/PM"), ""), "")
)
</f>
        <v/>
      </c>
      <c r="G11" s="11" t="str">
        <f>TEXTJOIN(
  CHAR(10) &amp; CHAR(10),
  TRUE,
  IFERROR(IF(WSO!H11="Home", WSO!G11, ""), ""),
  IFERROR(IF(MSO!H11="Home", MSO!G11, ""), ""),
  IFERROR(IF(FH!H11="Home", FH!G11, ""), ""),
  IFERROR(IF(MGOLF!H11="Home", MGOLF!G11, ""), ""),
  IFERROR(IF(Football!H11="Home", Football!G11, ""), ""),
  IFERROR(IF(WVB!H11="Home", WVB!G11, ""), ""),
  IFERROR(IF(XC!H11="Home", XC!G11, ""), ""),
  IFERROR(IF(SWIMMING!H11="Home", SWIMMING!G11, ""), ""),
  IFERROR(IF(WTEN!H11="Home", WTEN!G11, ""), ""),
  IFERROR(IF(TF!H11="Home", TF!G11, ""), ""),
  IFERROR(IF(WGOLF!H11="Home", WGOLF!G11, ""), ""),
  IFERROR(IF(WBB!H11="Home", WBB!G11, ""), ""),
  IFERROR(IF(MBB!H11="Home", MBB!G11, ""), ""),
  IFERROR(IF(WLAX!H11="Home", WLAX!G11, ""), ""),
  IFERROR(IF(MLAX!H11="Home", MLAX!G11, ""), ""),
  IFERROR(IF(SOFT!H11="Home", SOFT!G11, ""), ""),
  IFERROR(IF(BASE!H11="Home", BASE!G11, ""), ""),
  IFERROR(IF(ESPORTS!H11="Home", ESPORTS!G11, ""), "")
)
</f>
        <v/>
      </c>
      <c r="H11" s="20" t="str">
        <f>TEXTJOIN(
  CHAR(10) &amp; CHAR(10),
  TRUE,
  IFERROR(IF(WSO!H11="Home", WSO!P11, ""), ""),
  IFERROR(IF(MSO!H11="Home", MSO!P11, ""), ""),
  IFERROR(IF(FH!H11="Home", FH!P11, ""), ""),
  IFERROR(IF(MGOLF!H11="Home", MGOLF!P11, ""), ""),
  IFERROR(IF(Football!H11="Home", Football!P11, ""), ""),
  IFERROR(IF(WVB!H11="Home", WVB!P11, ""), ""),
  IFERROR(IF(XC!H11="Home", XC!P11, ""), ""),
  IFERROR(IF(SWIMMING!H11="Home", SWIMMING!P11, ""), ""),
  IFERROR(IF(WTEN!H11="Home", WTEN!P11, ""), ""),
  IFERROR(IF(TF!H11="Home", TF!P11, ""), ""),
  IFERROR(IF(WGOLF!H11="Home", WGOLF!P11, ""), ""),
  IFERROR(IF(WBB!H11="Home", WBB!P11, ""), ""),
  IFERROR(IF(MBB!H11="Home", MBB!P11, ""), ""),
  IFERROR(IF(WLAX!H11="Home", WLAX!P11, ""), ""),
  IFERROR(IF(MLAX!H11="Home", MLAX!P11, ""), ""),
  IFERROR(IF(SOFT!H11="Home", SOFT!P11, ""), ""),
  IFERROR(IF(BASE!H11="Home", BASE!P11, ""), ""),
  IFERROR(IF(ESPORTS!H11="Home", ESPORTS!P11, ""), "")
)
</f>
        <v/>
      </c>
    </row>
    <row r="12" ht="22.5" customHeight="1">
      <c r="A12" s="6">
        <v>11.0</v>
      </c>
      <c r="B12" s="6" t="str">
        <f>'Master Schedule'!B12</f>
        <v/>
      </c>
      <c r="C12" s="7">
        <v>46245.0</v>
      </c>
      <c r="D12" s="8" t="str">
        <f t="shared" si="1"/>
        <v>Tuesday</v>
      </c>
      <c r="E12" s="6" t="str">
        <f>TEXTJOIN(
  CHAR(10) &amp; CHAR(10),
  TRUE,
  IFERROR(IF(WSO!H12="Home", WSO!E12, ""), ""),
  IFERROR(IF(MSO!H12="Home", MSO!E12, ""), ""),
  IFERROR(IF(FH!H12="Home", FH!E12, ""), ""),
  IFERROR(IF(MGOLF!H12="Home", MGOLF!E12, ""), ""),
  IFERROR(IF(Football!H12="Home", Football!E12, ""), ""),
  IFERROR(IF(WVB!H12="Home", WVB!E12, ""), ""),
  IFERROR(IF(XC!H12="Home", XC!E12, ""), ""),
  IFERROR(IF(SWIMMING!H12="Home", SWIMMING!E12, ""), ""),
  IFERROR(IF(WTEN!H12="Home", WTEN!E12, ""), ""),
  IFERROR(IF(TF!H12="Home", TF!E12, ""), ""),
  IFERROR(IF(WGOLF!H12="Home", WGOLF!E12, ""), ""),
  IFERROR(IF(WBB!H12="Home", WBB!E12, ""), ""),
  IFERROR(IF(MBB!H12="Home", MBB!E12, ""), ""),
  IFERROR(IF(WLAX!H12="Home", WLAX!E12, ""), ""),
  IFERROR(IF(MLAX!H12="Home", MLAX!E12, ""), ""),
  IFERROR(IF(SOFT!H12="Home", SOFT!E12, ""), ""),
  IFERROR(IF(BASE!H12="Home", BASE!E12, ""), ""),
  IFERROR(IF(ESPORTS!H12="Home", ESPORTS!E12, ""), "")
)
</f>
        <v/>
      </c>
      <c r="F12" s="11" t="str">
        <f>TEXTJOIN(
  CHAR(10) &amp; CHAR(10),
  TRUE,
  IFERROR(IF(WSO!H12="Home", TEXT(WSO!F12, "h:mm AM/PM"), ""), ""),
  IFERROR(IF(MSO!H12="Home", TEXT(MSO!F12, "h:mm AM/PM"), ""), ""),
  IFERROR(IF(FH!H12="Home", TEXT(FH!F12, "h:mm AM/PM"), ""), ""),
  IFERROR(IF(MGOLF!H12="Home", TEXT(MGOLF!F12, "h:mm AM/PM"), ""), ""),
  IFERROR(IF(Football!H12="Home", TEXT(Football!F12, "h:mm AM/PM"), ""), ""),
  IFERROR(IF(WVB!H12="Home", TEXT(WVB!F12, "h:mm AM/PM"), ""), ""),
  IFERROR(IF(XC!H12="Home", TEXT(XC!F12, "h:mm AM/PM"), ""), ""),
  IFERROR(IF(SWIMMING!H12="Home", TEXT(SWIMMING!F12, "h:mm AM/PM"), ""), ""),
  IFERROR(IF(WTEN!H12="Home", TEXT(WTEN!F12, "h:mm AM/PM"), ""), ""),
  IFERROR(IF(TF!H12="Home", TEXT(TF!F12, "h:mm AM/PM"), ""), ""),
  IFERROR(IF(WGOLF!H12="Home", TEXT(WGOLF!F12, "h:mm AM/PM"), ""), ""),
  IFERROR(IF(WBB!H12="Home", TEXT(WBB!F12, "h:mm AM/PM"), ""), ""),
  IFERROR(IF(MBB!H12="Home", TEXT(MBB!F12, "h:mm AM/PM"), ""), ""),
  IFERROR(IF(WLAX!H12="Home", TEXT(WLAX!F12, "h:mm AM/PM"), ""), ""),
  IFERROR(IF(MLAX!H12="Home", TEXT(MLAX!F12, "h:mm AM/PM"), ""), ""),
  IFERROR(IF(SOFT!H12="Home", TEXT(SOFT!F12, "h:mm AM/PM"), ""), ""),
  IFERROR(IF(BASE!H12="Home", TEXT(BASE!F12, "h:mm AM/PM"), ""), ""),
  IFERROR(IF(ESPORTS!H12="Home", TEXT(ESPORTS!F12, "h:mm AM/PM"), ""), "")
)
</f>
        <v/>
      </c>
      <c r="G12" s="11" t="str">
        <f>TEXTJOIN(
  CHAR(10) &amp; CHAR(10),
  TRUE,
  IFERROR(IF(WSO!H12="Home", WSO!G12, ""), ""),
  IFERROR(IF(MSO!H12="Home", MSO!G12, ""), ""),
  IFERROR(IF(FH!H12="Home", FH!G12, ""), ""),
  IFERROR(IF(MGOLF!H12="Home", MGOLF!G12, ""), ""),
  IFERROR(IF(Football!H12="Home", Football!G12, ""), ""),
  IFERROR(IF(WVB!H12="Home", WVB!G12, ""), ""),
  IFERROR(IF(XC!H12="Home", XC!G12, ""), ""),
  IFERROR(IF(SWIMMING!H12="Home", SWIMMING!G12, ""), ""),
  IFERROR(IF(WTEN!H12="Home", WTEN!G12, ""), ""),
  IFERROR(IF(TF!H12="Home", TF!G12, ""), ""),
  IFERROR(IF(WGOLF!H12="Home", WGOLF!G12, ""), ""),
  IFERROR(IF(WBB!H12="Home", WBB!G12, ""), ""),
  IFERROR(IF(MBB!H12="Home", MBB!G12, ""), ""),
  IFERROR(IF(WLAX!H12="Home", WLAX!G12, ""), ""),
  IFERROR(IF(MLAX!H12="Home", MLAX!G12, ""), ""),
  IFERROR(IF(SOFT!H12="Home", SOFT!G12, ""), ""),
  IFERROR(IF(BASE!H12="Home", BASE!G12, ""), ""),
  IFERROR(IF(ESPORTS!H12="Home", ESPORTS!G12, ""), "")
)
</f>
        <v/>
      </c>
      <c r="H12" s="20" t="str">
        <f>TEXTJOIN(
  CHAR(10) &amp; CHAR(10),
  TRUE,
  IFERROR(IF(WSO!H12="Home", WSO!P12, ""), ""),
  IFERROR(IF(MSO!H12="Home", MSO!P12, ""), ""),
  IFERROR(IF(FH!H12="Home", FH!P12, ""), ""),
  IFERROR(IF(MGOLF!H12="Home", MGOLF!P12, ""), ""),
  IFERROR(IF(Football!H12="Home", Football!P12, ""), ""),
  IFERROR(IF(WVB!H12="Home", WVB!P12, ""), ""),
  IFERROR(IF(XC!H12="Home", XC!P12, ""), ""),
  IFERROR(IF(SWIMMING!H12="Home", SWIMMING!P12, ""), ""),
  IFERROR(IF(WTEN!H12="Home", WTEN!P12, ""), ""),
  IFERROR(IF(TF!H12="Home", TF!P12, ""), ""),
  IFERROR(IF(WGOLF!H12="Home", WGOLF!P12, ""), ""),
  IFERROR(IF(WBB!H12="Home", WBB!P12, ""), ""),
  IFERROR(IF(MBB!H12="Home", MBB!P12, ""), ""),
  IFERROR(IF(WLAX!H12="Home", WLAX!P12, ""), ""),
  IFERROR(IF(MLAX!H12="Home", MLAX!P12, ""), ""),
  IFERROR(IF(SOFT!H12="Home", SOFT!P12, ""), ""),
  IFERROR(IF(BASE!H12="Home", BASE!P12, ""), ""),
  IFERROR(IF(ESPORTS!H12="Home", ESPORTS!P12, ""), "")
)
</f>
        <v/>
      </c>
    </row>
    <row r="13" ht="22.5" customHeight="1">
      <c r="A13" s="6">
        <v>12.0</v>
      </c>
      <c r="B13" s="6" t="str">
        <f>'Master Schedule'!B13</f>
        <v/>
      </c>
      <c r="C13" s="7">
        <v>46246.0</v>
      </c>
      <c r="D13" s="8" t="str">
        <f t="shared" si="1"/>
        <v>Wednesday</v>
      </c>
      <c r="E13" s="6" t="str">
        <f>TEXTJOIN(
  CHAR(10) &amp; CHAR(10),
  TRUE,
  IFERROR(IF(WSO!H13="Home", WSO!E13, ""), ""),
  IFERROR(IF(MSO!H13="Home", MSO!E13, ""), ""),
  IFERROR(IF(FH!H13="Home", FH!E13, ""), ""),
  IFERROR(IF(MGOLF!H13="Home", MGOLF!E13, ""), ""),
  IFERROR(IF(Football!H13="Home", Football!E13, ""), ""),
  IFERROR(IF(WVB!H13="Home", WVB!E13, ""), ""),
  IFERROR(IF(XC!H13="Home", XC!E13, ""), ""),
  IFERROR(IF(SWIMMING!H13="Home", SWIMMING!E13, ""), ""),
  IFERROR(IF(WTEN!H13="Home", WTEN!E13, ""), ""),
  IFERROR(IF(TF!H13="Home", TF!E13, ""), ""),
  IFERROR(IF(WGOLF!H13="Home", WGOLF!E13, ""), ""),
  IFERROR(IF(WBB!H13="Home", WBB!E13, ""), ""),
  IFERROR(IF(MBB!H13="Home", MBB!E13, ""), ""),
  IFERROR(IF(WLAX!H13="Home", WLAX!E13, ""), ""),
  IFERROR(IF(MLAX!H13="Home", MLAX!E13, ""), ""),
  IFERROR(IF(SOFT!H13="Home", SOFT!E13, ""), ""),
  IFERROR(IF(BASE!H13="Home", BASE!E13, ""), ""),
  IFERROR(IF(ESPORTS!H13="Home", ESPORTS!E13, ""), "")
)
</f>
        <v/>
      </c>
      <c r="F13" s="11" t="str">
        <f>TEXTJOIN(
  CHAR(10) &amp; CHAR(10),
  TRUE,
  IFERROR(IF(WSO!H13="Home", TEXT(WSO!F13, "h:mm AM/PM"), ""), ""),
  IFERROR(IF(MSO!H13="Home", TEXT(MSO!F13, "h:mm AM/PM"), ""), ""),
  IFERROR(IF(FH!H13="Home", TEXT(FH!F13, "h:mm AM/PM"), ""), ""),
  IFERROR(IF(MGOLF!H13="Home", TEXT(MGOLF!F13, "h:mm AM/PM"), ""), ""),
  IFERROR(IF(Football!H13="Home", TEXT(Football!F13, "h:mm AM/PM"), ""), ""),
  IFERROR(IF(WVB!H13="Home", TEXT(WVB!F13, "h:mm AM/PM"), ""), ""),
  IFERROR(IF(XC!H13="Home", TEXT(XC!F13, "h:mm AM/PM"), ""), ""),
  IFERROR(IF(SWIMMING!H13="Home", TEXT(SWIMMING!F13, "h:mm AM/PM"), ""), ""),
  IFERROR(IF(WTEN!H13="Home", TEXT(WTEN!F13, "h:mm AM/PM"), ""), ""),
  IFERROR(IF(TF!H13="Home", TEXT(TF!F13, "h:mm AM/PM"), ""), ""),
  IFERROR(IF(WGOLF!H13="Home", TEXT(WGOLF!F13, "h:mm AM/PM"), ""), ""),
  IFERROR(IF(WBB!H13="Home", TEXT(WBB!F13, "h:mm AM/PM"), ""), ""),
  IFERROR(IF(MBB!H13="Home", TEXT(MBB!F13, "h:mm AM/PM"), ""), ""),
  IFERROR(IF(WLAX!H13="Home", TEXT(WLAX!F13, "h:mm AM/PM"), ""), ""),
  IFERROR(IF(MLAX!H13="Home", TEXT(MLAX!F13, "h:mm AM/PM"), ""), ""),
  IFERROR(IF(SOFT!H13="Home", TEXT(SOFT!F13, "h:mm AM/PM"), ""), ""),
  IFERROR(IF(BASE!H13="Home", TEXT(BASE!F13, "h:mm AM/PM"), ""), ""),
  IFERROR(IF(ESPORTS!H13="Home", TEXT(ESPORTS!F13, "h:mm AM/PM"), ""), "")
)
</f>
        <v/>
      </c>
      <c r="G13" s="11" t="str">
        <f>TEXTJOIN(
  CHAR(10) &amp; CHAR(10),
  TRUE,
  IFERROR(IF(WSO!H13="Home", WSO!G13, ""), ""),
  IFERROR(IF(MSO!H13="Home", MSO!G13, ""), ""),
  IFERROR(IF(FH!H13="Home", FH!G13, ""), ""),
  IFERROR(IF(MGOLF!H13="Home", MGOLF!G13, ""), ""),
  IFERROR(IF(Football!H13="Home", Football!G13, ""), ""),
  IFERROR(IF(WVB!H13="Home", WVB!G13, ""), ""),
  IFERROR(IF(XC!H13="Home", XC!G13, ""), ""),
  IFERROR(IF(SWIMMING!H13="Home", SWIMMING!G13, ""), ""),
  IFERROR(IF(WTEN!H13="Home", WTEN!G13, ""), ""),
  IFERROR(IF(TF!H13="Home", TF!G13, ""), ""),
  IFERROR(IF(WGOLF!H13="Home", WGOLF!G13, ""), ""),
  IFERROR(IF(WBB!H13="Home", WBB!G13, ""), ""),
  IFERROR(IF(MBB!H13="Home", MBB!G13, ""), ""),
  IFERROR(IF(WLAX!H13="Home", WLAX!G13, ""), ""),
  IFERROR(IF(MLAX!H13="Home", MLAX!G13, ""), ""),
  IFERROR(IF(SOFT!H13="Home", SOFT!G13, ""), ""),
  IFERROR(IF(BASE!H13="Home", BASE!G13, ""), ""),
  IFERROR(IF(ESPORTS!H13="Home", ESPORTS!G13, ""), "")
)
</f>
        <v/>
      </c>
      <c r="H13" s="20" t="str">
        <f>TEXTJOIN(
  CHAR(10) &amp; CHAR(10),
  TRUE,
  IFERROR(IF(WSO!H13="Home", WSO!P13, ""), ""),
  IFERROR(IF(MSO!H13="Home", MSO!P13, ""), ""),
  IFERROR(IF(FH!H13="Home", FH!P13, ""), ""),
  IFERROR(IF(MGOLF!H13="Home", MGOLF!P13, ""), ""),
  IFERROR(IF(Football!H13="Home", Football!P13, ""), ""),
  IFERROR(IF(WVB!H13="Home", WVB!P13, ""), ""),
  IFERROR(IF(XC!H13="Home", XC!P13, ""), ""),
  IFERROR(IF(SWIMMING!H13="Home", SWIMMING!P13, ""), ""),
  IFERROR(IF(WTEN!H13="Home", WTEN!P13, ""), ""),
  IFERROR(IF(TF!H13="Home", TF!P13, ""), ""),
  IFERROR(IF(WGOLF!H13="Home", WGOLF!P13, ""), ""),
  IFERROR(IF(WBB!H13="Home", WBB!P13, ""), ""),
  IFERROR(IF(MBB!H13="Home", MBB!P13, ""), ""),
  IFERROR(IF(WLAX!H13="Home", WLAX!P13, ""), ""),
  IFERROR(IF(MLAX!H13="Home", MLAX!P13, ""), ""),
  IFERROR(IF(SOFT!H13="Home", SOFT!P13, ""), ""),
  IFERROR(IF(BASE!H13="Home", BASE!P13, ""), ""),
  IFERROR(IF(ESPORTS!H13="Home", ESPORTS!P13, ""), "")
)
</f>
        <v/>
      </c>
    </row>
    <row r="14" ht="22.5" customHeight="1">
      <c r="A14" s="6">
        <v>13.0</v>
      </c>
      <c r="B14" s="6" t="str">
        <f>'Master Schedule'!B14</f>
        <v/>
      </c>
      <c r="C14" s="7">
        <v>46247.0</v>
      </c>
      <c r="D14" s="8" t="str">
        <f t="shared" si="1"/>
        <v>Thursday</v>
      </c>
      <c r="E14" s="6" t="str">
        <f>TEXTJOIN(
  CHAR(10) &amp; CHAR(10),
  TRUE,
  IFERROR(IF(WSO!H14="Home", WSO!E14, ""), ""),
  IFERROR(IF(MSO!H14="Home", MSO!E14, ""), ""),
  IFERROR(IF(FH!H14="Home", FH!E14, ""), ""),
  IFERROR(IF(MGOLF!H14="Home", MGOLF!E14, ""), ""),
  IFERROR(IF(Football!H14="Home", Football!E14, ""), ""),
  IFERROR(IF(WVB!H14="Home", WVB!E14, ""), ""),
  IFERROR(IF(XC!H14="Home", XC!E14, ""), ""),
  IFERROR(IF(SWIMMING!H14="Home", SWIMMING!E14, ""), ""),
  IFERROR(IF(WTEN!H14="Home", WTEN!E14, ""), ""),
  IFERROR(IF(TF!H14="Home", TF!E14, ""), ""),
  IFERROR(IF(WGOLF!H14="Home", WGOLF!E14, ""), ""),
  IFERROR(IF(WBB!H14="Home", WBB!E14, ""), ""),
  IFERROR(IF(MBB!H14="Home", MBB!E14, ""), ""),
  IFERROR(IF(WLAX!H14="Home", WLAX!E14, ""), ""),
  IFERROR(IF(MLAX!H14="Home", MLAX!E14, ""), ""),
  IFERROR(IF(SOFT!H14="Home", SOFT!E14, ""), ""),
  IFERROR(IF(BASE!H14="Home", BASE!E14, ""), ""),
  IFERROR(IF(ESPORTS!H14="Home", ESPORTS!E14, ""), "")
)
</f>
        <v/>
      </c>
      <c r="F14" s="11" t="str">
        <f>TEXTJOIN(
  CHAR(10) &amp; CHAR(10),
  TRUE,
  IFERROR(IF(WSO!H14="Home", TEXT(WSO!F14, "h:mm AM/PM"), ""), ""),
  IFERROR(IF(MSO!H14="Home", TEXT(MSO!F14, "h:mm AM/PM"), ""), ""),
  IFERROR(IF(FH!H14="Home", TEXT(FH!F14, "h:mm AM/PM"), ""), ""),
  IFERROR(IF(MGOLF!H14="Home", TEXT(MGOLF!F14, "h:mm AM/PM"), ""), ""),
  IFERROR(IF(Football!H14="Home", TEXT(Football!F14, "h:mm AM/PM"), ""), ""),
  IFERROR(IF(WVB!H14="Home", TEXT(WVB!F14, "h:mm AM/PM"), ""), ""),
  IFERROR(IF(XC!H14="Home", TEXT(XC!F14, "h:mm AM/PM"), ""), ""),
  IFERROR(IF(SWIMMING!H14="Home", TEXT(SWIMMING!F14, "h:mm AM/PM"), ""), ""),
  IFERROR(IF(WTEN!H14="Home", TEXT(WTEN!F14, "h:mm AM/PM"), ""), ""),
  IFERROR(IF(TF!H14="Home", TEXT(TF!F14, "h:mm AM/PM"), ""), ""),
  IFERROR(IF(WGOLF!H14="Home", TEXT(WGOLF!F14, "h:mm AM/PM"), ""), ""),
  IFERROR(IF(WBB!H14="Home", TEXT(WBB!F14, "h:mm AM/PM"), ""), ""),
  IFERROR(IF(MBB!H14="Home", TEXT(MBB!F14, "h:mm AM/PM"), ""), ""),
  IFERROR(IF(WLAX!H14="Home", TEXT(WLAX!F14, "h:mm AM/PM"), ""), ""),
  IFERROR(IF(MLAX!H14="Home", TEXT(MLAX!F14, "h:mm AM/PM"), ""), ""),
  IFERROR(IF(SOFT!H14="Home", TEXT(SOFT!F14, "h:mm AM/PM"), ""), ""),
  IFERROR(IF(BASE!H14="Home", TEXT(BASE!F14, "h:mm AM/PM"), ""), ""),
  IFERROR(IF(ESPORTS!H14="Home", TEXT(ESPORTS!F14, "h:mm AM/PM"), ""), "")
)
</f>
        <v/>
      </c>
      <c r="G14" s="11" t="str">
        <f>TEXTJOIN(
  CHAR(10) &amp; CHAR(10),
  TRUE,
  IFERROR(IF(WSO!H14="Home", WSO!G14, ""), ""),
  IFERROR(IF(MSO!H14="Home", MSO!G14, ""), ""),
  IFERROR(IF(FH!H14="Home", FH!G14, ""), ""),
  IFERROR(IF(MGOLF!H14="Home", MGOLF!G14, ""), ""),
  IFERROR(IF(Football!H14="Home", Football!G14, ""), ""),
  IFERROR(IF(WVB!H14="Home", WVB!G14, ""), ""),
  IFERROR(IF(XC!H14="Home", XC!G14, ""), ""),
  IFERROR(IF(SWIMMING!H14="Home", SWIMMING!G14, ""), ""),
  IFERROR(IF(WTEN!H14="Home", WTEN!G14, ""), ""),
  IFERROR(IF(TF!H14="Home", TF!G14, ""), ""),
  IFERROR(IF(WGOLF!H14="Home", WGOLF!G14, ""), ""),
  IFERROR(IF(WBB!H14="Home", WBB!G14, ""), ""),
  IFERROR(IF(MBB!H14="Home", MBB!G14, ""), ""),
  IFERROR(IF(WLAX!H14="Home", WLAX!G14, ""), ""),
  IFERROR(IF(MLAX!H14="Home", MLAX!G14, ""), ""),
  IFERROR(IF(SOFT!H14="Home", SOFT!G14, ""), ""),
  IFERROR(IF(BASE!H14="Home", BASE!G14, ""), ""),
  IFERROR(IF(ESPORTS!H14="Home", ESPORTS!G14, ""), "")
)
</f>
        <v/>
      </c>
      <c r="H14" s="20" t="str">
        <f>TEXTJOIN(
  CHAR(10) &amp; CHAR(10),
  TRUE,
  IFERROR(IF(WSO!H14="Home", WSO!P14, ""), ""),
  IFERROR(IF(MSO!H14="Home", MSO!P14, ""), ""),
  IFERROR(IF(FH!H14="Home", FH!P14, ""), ""),
  IFERROR(IF(MGOLF!H14="Home", MGOLF!P14, ""), ""),
  IFERROR(IF(Football!H14="Home", Football!P14, ""), ""),
  IFERROR(IF(WVB!H14="Home", WVB!P14, ""), ""),
  IFERROR(IF(XC!H14="Home", XC!P14, ""), ""),
  IFERROR(IF(SWIMMING!H14="Home", SWIMMING!P14, ""), ""),
  IFERROR(IF(WTEN!H14="Home", WTEN!P14, ""), ""),
  IFERROR(IF(TF!H14="Home", TF!P14, ""), ""),
  IFERROR(IF(WGOLF!H14="Home", WGOLF!P14, ""), ""),
  IFERROR(IF(WBB!H14="Home", WBB!P14, ""), ""),
  IFERROR(IF(MBB!H14="Home", MBB!P14, ""), ""),
  IFERROR(IF(WLAX!H14="Home", WLAX!P14, ""), ""),
  IFERROR(IF(MLAX!H14="Home", MLAX!P14, ""), ""),
  IFERROR(IF(SOFT!H14="Home", SOFT!P14, ""), ""),
  IFERROR(IF(BASE!H14="Home", BASE!P14, ""), ""),
  IFERROR(IF(ESPORTS!H14="Home", ESPORTS!P14, ""), "")
)
</f>
        <v/>
      </c>
    </row>
    <row r="15" ht="22.5" customHeight="1">
      <c r="A15" s="6">
        <v>14.0</v>
      </c>
      <c r="B15" s="6" t="str">
        <f>'Master Schedule'!B15</f>
        <v/>
      </c>
      <c r="C15" s="7">
        <v>46248.0</v>
      </c>
      <c r="D15" s="8" t="str">
        <f t="shared" si="1"/>
        <v>Friday</v>
      </c>
      <c r="E15" s="6" t="str">
        <f>TEXTJOIN(
  CHAR(10) &amp; CHAR(10),
  TRUE,
  IFERROR(IF(WSO!H15="Home", WSO!E15, ""), ""),
  IFERROR(IF(MSO!H15="Home", MSO!E15, ""), ""),
  IFERROR(IF(FH!H15="Home", FH!E15, ""), ""),
  IFERROR(IF(MGOLF!H15="Home", MGOLF!E15, ""), ""),
  IFERROR(IF(Football!H15="Home", Football!E15, ""), ""),
  IFERROR(IF(WVB!H15="Home", WVB!E15, ""), ""),
  IFERROR(IF(XC!H15="Home", XC!E15, ""), ""),
  IFERROR(IF(SWIMMING!H15="Home", SWIMMING!E15, ""), ""),
  IFERROR(IF(WTEN!H15="Home", WTEN!E15, ""), ""),
  IFERROR(IF(TF!H15="Home", TF!E15, ""), ""),
  IFERROR(IF(WGOLF!H15="Home", WGOLF!E15, ""), ""),
  IFERROR(IF(WBB!H15="Home", WBB!E15, ""), ""),
  IFERROR(IF(MBB!H15="Home", MBB!E15, ""), ""),
  IFERROR(IF(WLAX!H15="Home", WLAX!E15, ""), ""),
  IFERROR(IF(MLAX!H15="Home", MLAX!E15, ""), ""),
  IFERROR(IF(SOFT!H15="Home", SOFT!E15, ""), ""),
  IFERROR(IF(BASE!H15="Home", BASE!E15, ""), ""),
  IFERROR(IF(ESPORTS!H15="Home", ESPORTS!E15, ""), "")
)
</f>
        <v/>
      </c>
      <c r="F15" s="11" t="str">
        <f>TEXTJOIN(
  CHAR(10) &amp; CHAR(10),
  TRUE,
  IFERROR(IF(WSO!H15="Home", TEXT(WSO!F15, "h:mm AM/PM"), ""), ""),
  IFERROR(IF(MSO!H15="Home", TEXT(MSO!F15, "h:mm AM/PM"), ""), ""),
  IFERROR(IF(FH!H15="Home", TEXT(FH!F15, "h:mm AM/PM"), ""), ""),
  IFERROR(IF(MGOLF!H15="Home", TEXT(MGOLF!F15, "h:mm AM/PM"), ""), ""),
  IFERROR(IF(Football!H15="Home", TEXT(Football!F15, "h:mm AM/PM"), ""), ""),
  IFERROR(IF(WVB!H15="Home", TEXT(WVB!F15, "h:mm AM/PM"), ""), ""),
  IFERROR(IF(XC!H15="Home", TEXT(XC!F15, "h:mm AM/PM"), ""), ""),
  IFERROR(IF(SWIMMING!H15="Home", TEXT(SWIMMING!F15, "h:mm AM/PM"), ""), ""),
  IFERROR(IF(WTEN!H15="Home", TEXT(WTEN!F15, "h:mm AM/PM"), ""), ""),
  IFERROR(IF(TF!H15="Home", TEXT(TF!F15, "h:mm AM/PM"), ""), ""),
  IFERROR(IF(WGOLF!H15="Home", TEXT(WGOLF!F15, "h:mm AM/PM"), ""), ""),
  IFERROR(IF(WBB!H15="Home", TEXT(WBB!F15, "h:mm AM/PM"), ""), ""),
  IFERROR(IF(MBB!H15="Home", TEXT(MBB!F15, "h:mm AM/PM"), ""), ""),
  IFERROR(IF(WLAX!H15="Home", TEXT(WLAX!F15, "h:mm AM/PM"), ""), ""),
  IFERROR(IF(MLAX!H15="Home", TEXT(MLAX!F15, "h:mm AM/PM"), ""), ""),
  IFERROR(IF(SOFT!H15="Home", TEXT(SOFT!F15, "h:mm AM/PM"), ""), ""),
  IFERROR(IF(BASE!H15="Home", TEXT(BASE!F15, "h:mm AM/PM"), ""), ""),
  IFERROR(IF(ESPORTS!H15="Home", TEXT(ESPORTS!F15, "h:mm AM/PM"), ""), "")
)
</f>
        <v/>
      </c>
      <c r="G15" s="11" t="str">
        <f>TEXTJOIN(
  CHAR(10) &amp; CHAR(10),
  TRUE,
  IFERROR(IF(WSO!H15="Home", WSO!G15, ""), ""),
  IFERROR(IF(MSO!H15="Home", MSO!G15, ""), ""),
  IFERROR(IF(FH!H15="Home", FH!G15, ""), ""),
  IFERROR(IF(MGOLF!H15="Home", MGOLF!G15, ""), ""),
  IFERROR(IF(Football!H15="Home", Football!G15, ""), ""),
  IFERROR(IF(WVB!H15="Home", WVB!G15, ""), ""),
  IFERROR(IF(XC!H15="Home", XC!G15, ""), ""),
  IFERROR(IF(SWIMMING!H15="Home", SWIMMING!G15, ""), ""),
  IFERROR(IF(WTEN!H15="Home", WTEN!G15, ""), ""),
  IFERROR(IF(TF!H15="Home", TF!G15, ""), ""),
  IFERROR(IF(WGOLF!H15="Home", WGOLF!G15, ""), ""),
  IFERROR(IF(WBB!H15="Home", WBB!G15, ""), ""),
  IFERROR(IF(MBB!H15="Home", MBB!G15, ""), ""),
  IFERROR(IF(WLAX!H15="Home", WLAX!G15, ""), ""),
  IFERROR(IF(MLAX!H15="Home", MLAX!G15, ""), ""),
  IFERROR(IF(SOFT!H15="Home", SOFT!G15, ""), ""),
  IFERROR(IF(BASE!H15="Home", BASE!G15, ""), ""),
  IFERROR(IF(ESPORTS!H15="Home", ESPORTS!G15, ""), "")
)
</f>
        <v/>
      </c>
      <c r="H15" s="20" t="str">
        <f>TEXTJOIN(
  CHAR(10) &amp; CHAR(10),
  TRUE,
  IFERROR(IF(WSO!H15="Home", WSO!P15, ""), ""),
  IFERROR(IF(MSO!H15="Home", MSO!P15, ""), ""),
  IFERROR(IF(FH!H15="Home", FH!P15, ""), ""),
  IFERROR(IF(MGOLF!H15="Home", MGOLF!P15, ""), ""),
  IFERROR(IF(Football!H15="Home", Football!P15, ""), ""),
  IFERROR(IF(WVB!H15="Home", WVB!P15, ""), ""),
  IFERROR(IF(XC!H15="Home", XC!P15, ""), ""),
  IFERROR(IF(SWIMMING!H15="Home", SWIMMING!P15, ""), ""),
  IFERROR(IF(WTEN!H15="Home", WTEN!P15, ""), ""),
  IFERROR(IF(TF!H15="Home", TF!P15, ""), ""),
  IFERROR(IF(WGOLF!H15="Home", WGOLF!P15, ""), ""),
  IFERROR(IF(WBB!H15="Home", WBB!P15, ""), ""),
  IFERROR(IF(MBB!H15="Home", MBB!P15, ""), ""),
  IFERROR(IF(WLAX!H15="Home", WLAX!P15, ""), ""),
  IFERROR(IF(MLAX!H15="Home", MLAX!P15, ""), ""),
  IFERROR(IF(SOFT!H15="Home", SOFT!P15, ""), ""),
  IFERROR(IF(BASE!H15="Home", BASE!P15, ""), ""),
  IFERROR(IF(ESPORTS!H15="Home", ESPORTS!P15, ""), "")
)
</f>
        <v/>
      </c>
    </row>
    <row r="16" ht="22.5" customHeight="1">
      <c r="A16" s="6">
        <v>15.0</v>
      </c>
      <c r="B16" s="6" t="str">
        <f>'Master Schedule'!B16</f>
        <v/>
      </c>
      <c r="C16" s="7">
        <v>46249.0</v>
      </c>
      <c r="D16" s="8" t="str">
        <f t="shared" si="1"/>
        <v>Saturday</v>
      </c>
      <c r="E16" s="6" t="str">
        <f>TEXTJOIN(
  CHAR(10) &amp; CHAR(10),
  TRUE,
  IFERROR(IF(WSO!H16="Home", WSO!E16, ""), ""),
  IFERROR(IF(MSO!H16="Home", MSO!E16, ""), ""),
  IFERROR(IF(FH!H16="Home", FH!E16, ""), ""),
  IFERROR(IF(MGOLF!H16="Home", MGOLF!E16, ""), ""),
  IFERROR(IF(Football!H16="Home", Football!E16, ""), ""),
  IFERROR(IF(WVB!H16="Home", WVB!E16, ""), ""),
  IFERROR(IF(XC!H16="Home", XC!E16, ""), ""),
  IFERROR(IF(SWIMMING!H16="Home", SWIMMING!E16, ""), ""),
  IFERROR(IF(WTEN!H16="Home", WTEN!E16, ""), ""),
  IFERROR(IF(TF!H16="Home", TF!E16, ""), ""),
  IFERROR(IF(WGOLF!H16="Home", WGOLF!E16, ""), ""),
  IFERROR(IF(WBB!H16="Home", WBB!E16, ""), ""),
  IFERROR(IF(MBB!H16="Home", MBB!E16, ""), ""),
  IFERROR(IF(WLAX!H16="Home", WLAX!E16, ""), ""),
  IFERROR(IF(MLAX!H16="Home", MLAX!E16, ""), ""),
  IFERROR(IF(SOFT!H16="Home", SOFT!E16, ""), ""),
  IFERROR(IF(BASE!H16="Home", BASE!E16, ""), ""),
  IFERROR(IF(ESPORTS!H16="Home", ESPORTS!E16, ""), "")
)
</f>
        <v/>
      </c>
      <c r="F16" s="11" t="str">
        <f>TEXTJOIN(
  CHAR(10) &amp; CHAR(10),
  TRUE,
  IFERROR(IF(WSO!H16="Home", TEXT(WSO!F16, "h:mm AM/PM"), ""), ""),
  IFERROR(IF(MSO!H16="Home", TEXT(MSO!F16, "h:mm AM/PM"), ""), ""),
  IFERROR(IF(FH!H16="Home", TEXT(FH!F16, "h:mm AM/PM"), ""), ""),
  IFERROR(IF(MGOLF!H16="Home", TEXT(MGOLF!F16, "h:mm AM/PM"), ""), ""),
  IFERROR(IF(Football!H16="Home", TEXT(Football!F16, "h:mm AM/PM"), ""), ""),
  IFERROR(IF(WVB!H16="Home", TEXT(WVB!F16, "h:mm AM/PM"), ""), ""),
  IFERROR(IF(XC!H16="Home", TEXT(XC!F16, "h:mm AM/PM"), ""), ""),
  IFERROR(IF(SWIMMING!H16="Home", TEXT(SWIMMING!F16, "h:mm AM/PM"), ""), ""),
  IFERROR(IF(WTEN!H16="Home", TEXT(WTEN!F16, "h:mm AM/PM"), ""), ""),
  IFERROR(IF(TF!H16="Home", TEXT(TF!F16, "h:mm AM/PM"), ""), ""),
  IFERROR(IF(WGOLF!H16="Home", TEXT(WGOLF!F16, "h:mm AM/PM"), ""), ""),
  IFERROR(IF(WBB!H16="Home", TEXT(WBB!F16, "h:mm AM/PM"), ""), ""),
  IFERROR(IF(MBB!H16="Home", TEXT(MBB!F16, "h:mm AM/PM"), ""), ""),
  IFERROR(IF(WLAX!H16="Home", TEXT(WLAX!F16, "h:mm AM/PM"), ""), ""),
  IFERROR(IF(MLAX!H16="Home", TEXT(MLAX!F16, "h:mm AM/PM"), ""), ""),
  IFERROR(IF(SOFT!H16="Home", TEXT(SOFT!F16, "h:mm AM/PM"), ""), ""),
  IFERROR(IF(BASE!H16="Home", TEXT(BASE!F16, "h:mm AM/PM"), ""), ""),
  IFERROR(IF(ESPORTS!H16="Home", TEXT(ESPORTS!F16, "h:mm AM/PM"), ""), "")
)
</f>
        <v/>
      </c>
      <c r="G16" s="11" t="str">
        <f>TEXTJOIN(
  CHAR(10) &amp; CHAR(10),
  TRUE,
  IFERROR(IF(WSO!H16="Home", WSO!G16, ""), ""),
  IFERROR(IF(MSO!H16="Home", MSO!G16, ""), ""),
  IFERROR(IF(FH!H16="Home", FH!G16, ""), ""),
  IFERROR(IF(MGOLF!H16="Home", MGOLF!G16, ""), ""),
  IFERROR(IF(Football!H16="Home", Football!G16, ""), ""),
  IFERROR(IF(WVB!H16="Home", WVB!G16, ""), ""),
  IFERROR(IF(XC!H16="Home", XC!G16, ""), ""),
  IFERROR(IF(SWIMMING!H16="Home", SWIMMING!G16, ""), ""),
  IFERROR(IF(WTEN!H16="Home", WTEN!G16, ""), ""),
  IFERROR(IF(TF!H16="Home", TF!G16, ""), ""),
  IFERROR(IF(WGOLF!H16="Home", WGOLF!G16, ""), ""),
  IFERROR(IF(WBB!H16="Home", WBB!G16, ""), ""),
  IFERROR(IF(MBB!H16="Home", MBB!G16, ""), ""),
  IFERROR(IF(WLAX!H16="Home", WLAX!G16, ""), ""),
  IFERROR(IF(MLAX!H16="Home", MLAX!G16, ""), ""),
  IFERROR(IF(SOFT!H16="Home", SOFT!G16, ""), ""),
  IFERROR(IF(BASE!H16="Home", BASE!G16, ""), ""),
  IFERROR(IF(ESPORTS!H16="Home", ESPORTS!G16, ""), "")
)
</f>
        <v/>
      </c>
      <c r="H16" s="20" t="str">
        <f>TEXTJOIN(
  CHAR(10) &amp; CHAR(10),
  TRUE,
  IFERROR(IF(WSO!H16="Home", WSO!P16, ""), ""),
  IFERROR(IF(MSO!H16="Home", MSO!P16, ""), ""),
  IFERROR(IF(FH!H16="Home", FH!P16, ""), ""),
  IFERROR(IF(MGOLF!H16="Home", MGOLF!P16, ""), ""),
  IFERROR(IF(Football!H16="Home", Football!P16, ""), ""),
  IFERROR(IF(WVB!H16="Home", WVB!P16, ""), ""),
  IFERROR(IF(XC!H16="Home", XC!P16, ""), ""),
  IFERROR(IF(SWIMMING!H16="Home", SWIMMING!P16, ""), ""),
  IFERROR(IF(WTEN!H16="Home", WTEN!P16, ""), ""),
  IFERROR(IF(TF!H16="Home", TF!P16, ""), ""),
  IFERROR(IF(WGOLF!H16="Home", WGOLF!P16, ""), ""),
  IFERROR(IF(WBB!H16="Home", WBB!P16, ""), ""),
  IFERROR(IF(MBB!H16="Home", MBB!P16, ""), ""),
  IFERROR(IF(WLAX!H16="Home", WLAX!P16, ""), ""),
  IFERROR(IF(MLAX!H16="Home", MLAX!P16, ""), ""),
  IFERROR(IF(SOFT!H16="Home", SOFT!P16, ""), ""),
  IFERROR(IF(BASE!H16="Home", BASE!P16, ""), ""),
  IFERROR(IF(ESPORTS!H16="Home", ESPORTS!P16, ""), "")
)
</f>
        <v/>
      </c>
    </row>
    <row r="17" ht="22.5" customHeight="1">
      <c r="A17" s="6">
        <v>16.0</v>
      </c>
      <c r="B17" s="6" t="str">
        <f>'Master Schedule'!B17</f>
        <v/>
      </c>
      <c r="C17" s="7">
        <v>46250.0</v>
      </c>
      <c r="D17" s="8" t="str">
        <f t="shared" si="1"/>
        <v>Sunday</v>
      </c>
      <c r="E17" s="6" t="str">
        <f>TEXTJOIN(
  CHAR(10) &amp; CHAR(10),
  TRUE,
  IFERROR(IF(WSO!H17="Home", WSO!E17, ""), ""),
  IFERROR(IF(MSO!H17="Home", MSO!E17, ""), ""),
  IFERROR(IF(FH!H17="Home", FH!E17, ""), ""),
  IFERROR(IF(MGOLF!H17="Home", MGOLF!E17, ""), ""),
  IFERROR(IF(Football!H17="Home", Football!E17, ""), ""),
  IFERROR(IF(WVB!H17="Home", WVB!E17, ""), ""),
  IFERROR(IF(XC!H17="Home", XC!E17, ""), ""),
  IFERROR(IF(SWIMMING!H17="Home", SWIMMING!E17, ""), ""),
  IFERROR(IF(WTEN!H17="Home", WTEN!E17, ""), ""),
  IFERROR(IF(TF!H17="Home", TF!E17, ""), ""),
  IFERROR(IF(WGOLF!H17="Home", WGOLF!E17, ""), ""),
  IFERROR(IF(WBB!H17="Home", WBB!E17, ""), ""),
  IFERROR(IF(MBB!H17="Home", MBB!E17, ""), ""),
  IFERROR(IF(WLAX!H17="Home", WLAX!E17, ""), ""),
  IFERROR(IF(MLAX!H17="Home", MLAX!E17, ""), ""),
  IFERROR(IF(SOFT!H17="Home", SOFT!E17, ""), ""),
  IFERROR(IF(BASE!H17="Home", BASE!E17, ""), ""),
  IFERROR(IF(ESPORTS!H17="Home", ESPORTS!E17, ""), "")
)
</f>
        <v/>
      </c>
      <c r="F17" s="11" t="str">
        <f>TEXTJOIN(
  CHAR(10) &amp; CHAR(10),
  TRUE,
  IFERROR(IF(WSO!H17="Home", TEXT(WSO!F17, "h:mm AM/PM"), ""), ""),
  IFERROR(IF(MSO!H17="Home", TEXT(MSO!F17, "h:mm AM/PM"), ""), ""),
  IFERROR(IF(FH!H17="Home", TEXT(FH!F17, "h:mm AM/PM"), ""), ""),
  IFERROR(IF(MGOLF!H17="Home", TEXT(MGOLF!F17, "h:mm AM/PM"), ""), ""),
  IFERROR(IF(Football!H17="Home", TEXT(Football!F17, "h:mm AM/PM"), ""), ""),
  IFERROR(IF(WVB!H17="Home", TEXT(WVB!F17, "h:mm AM/PM"), ""), ""),
  IFERROR(IF(XC!H17="Home", TEXT(XC!F17, "h:mm AM/PM"), ""), ""),
  IFERROR(IF(SWIMMING!H17="Home", TEXT(SWIMMING!F17, "h:mm AM/PM"), ""), ""),
  IFERROR(IF(WTEN!H17="Home", TEXT(WTEN!F17, "h:mm AM/PM"), ""), ""),
  IFERROR(IF(TF!H17="Home", TEXT(TF!F17, "h:mm AM/PM"), ""), ""),
  IFERROR(IF(WGOLF!H17="Home", TEXT(WGOLF!F17, "h:mm AM/PM"), ""), ""),
  IFERROR(IF(WBB!H17="Home", TEXT(WBB!F17, "h:mm AM/PM"), ""), ""),
  IFERROR(IF(MBB!H17="Home", TEXT(MBB!F17, "h:mm AM/PM"), ""), ""),
  IFERROR(IF(WLAX!H17="Home", TEXT(WLAX!F17, "h:mm AM/PM"), ""), ""),
  IFERROR(IF(MLAX!H17="Home", TEXT(MLAX!F17, "h:mm AM/PM"), ""), ""),
  IFERROR(IF(SOFT!H17="Home", TEXT(SOFT!F17, "h:mm AM/PM"), ""), ""),
  IFERROR(IF(BASE!H17="Home", TEXT(BASE!F17, "h:mm AM/PM"), ""), ""),
  IFERROR(IF(ESPORTS!H17="Home", TEXT(ESPORTS!F17, "h:mm AM/PM"), ""), "")
)
</f>
        <v/>
      </c>
      <c r="G17" s="11" t="str">
        <f>TEXTJOIN(
  CHAR(10) &amp; CHAR(10),
  TRUE,
  IFERROR(IF(WSO!H17="Home", WSO!G17, ""), ""),
  IFERROR(IF(MSO!H17="Home", MSO!G17, ""), ""),
  IFERROR(IF(FH!H17="Home", FH!G17, ""), ""),
  IFERROR(IF(MGOLF!H17="Home", MGOLF!G17, ""), ""),
  IFERROR(IF(Football!H17="Home", Football!G17, ""), ""),
  IFERROR(IF(WVB!H17="Home", WVB!G17, ""), ""),
  IFERROR(IF(XC!H17="Home", XC!G17, ""), ""),
  IFERROR(IF(SWIMMING!H17="Home", SWIMMING!G17, ""), ""),
  IFERROR(IF(WTEN!H17="Home", WTEN!G17, ""), ""),
  IFERROR(IF(TF!H17="Home", TF!G17, ""), ""),
  IFERROR(IF(WGOLF!H17="Home", WGOLF!G17, ""), ""),
  IFERROR(IF(WBB!H17="Home", WBB!G17, ""), ""),
  IFERROR(IF(MBB!H17="Home", MBB!G17, ""), ""),
  IFERROR(IF(WLAX!H17="Home", WLAX!G17, ""), ""),
  IFERROR(IF(MLAX!H17="Home", MLAX!G17, ""), ""),
  IFERROR(IF(SOFT!H17="Home", SOFT!G17, ""), ""),
  IFERROR(IF(BASE!H17="Home", BASE!G17, ""), ""),
  IFERROR(IF(ESPORTS!H17="Home", ESPORTS!G17, ""), "")
)
</f>
        <v/>
      </c>
      <c r="H17" s="20" t="str">
        <f>TEXTJOIN(
  CHAR(10) &amp; CHAR(10),
  TRUE,
  IFERROR(IF(WSO!H17="Home", WSO!P17, ""), ""),
  IFERROR(IF(MSO!H17="Home", MSO!P17, ""), ""),
  IFERROR(IF(FH!H17="Home", FH!P17, ""), ""),
  IFERROR(IF(MGOLF!H17="Home", MGOLF!P17, ""), ""),
  IFERROR(IF(Football!H17="Home", Football!P17, ""), ""),
  IFERROR(IF(WVB!H17="Home", WVB!P17, ""), ""),
  IFERROR(IF(XC!H17="Home", XC!P17, ""), ""),
  IFERROR(IF(SWIMMING!H17="Home", SWIMMING!P17, ""), ""),
  IFERROR(IF(WTEN!H17="Home", WTEN!P17, ""), ""),
  IFERROR(IF(TF!H17="Home", TF!P17, ""), ""),
  IFERROR(IF(WGOLF!H17="Home", WGOLF!P17, ""), ""),
  IFERROR(IF(WBB!H17="Home", WBB!P17, ""), ""),
  IFERROR(IF(MBB!H17="Home", MBB!P17, ""), ""),
  IFERROR(IF(WLAX!H17="Home", WLAX!P17, ""), ""),
  IFERROR(IF(MLAX!H17="Home", MLAX!P17, ""), ""),
  IFERROR(IF(SOFT!H17="Home", SOFT!P17, ""), ""),
  IFERROR(IF(BASE!H17="Home", BASE!P17, ""), ""),
  IFERROR(IF(ESPORTS!H17="Home", ESPORTS!P17, ""), "")
)
</f>
        <v/>
      </c>
    </row>
    <row r="18" ht="22.5" customHeight="1">
      <c r="A18" s="6">
        <v>17.0</v>
      </c>
      <c r="B18" s="6" t="str">
        <f>'Master Schedule'!B18</f>
        <v/>
      </c>
      <c r="C18" s="7">
        <v>46251.0</v>
      </c>
      <c r="D18" s="8" t="str">
        <f t="shared" si="1"/>
        <v>Monday</v>
      </c>
      <c r="E18" s="6" t="str">
        <f>TEXTJOIN(
  CHAR(10) &amp; CHAR(10),
  TRUE,
  IFERROR(IF(WSO!H18="Home", WSO!E18, ""), ""),
  IFERROR(IF(MSO!H18="Home", MSO!E18, ""), ""),
  IFERROR(IF(FH!H18="Home", FH!E18, ""), ""),
  IFERROR(IF(MGOLF!H18="Home", MGOLF!E18, ""), ""),
  IFERROR(IF(Football!H18="Home", Football!E18, ""), ""),
  IFERROR(IF(WVB!H18="Home", WVB!E18, ""), ""),
  IFERROR(IF(XC!H18="Home", XC!E18, ""), ""),
  IFERROR(IF(SWIMMING!H18="Home", SWIMMING!E18, ""), ""),
  IFERROR(IF(WTEN!H18="Home", WTEN!E18, ""), ""),
  IFERROR(IF(TF!H18="Home", TF!E18, ""), ""),
  IFERROR(IF(WGOLF!H18="Home", WGOLF!E18, ""), ""),
  IFERROR(IF(WBB!H18="Home", WBB!E18, ""), ""),
  IFERROR(IF(MBB!H18="Home", MBB!E18, ""), ""),
  IFERROR(IF(WLAX!H18="Home", WLAX!E18, ""), ""),
  IFERROR(IF(MLAX!H18="Home", MLAX!E18, ""), ""),
  IFERROR(IF(SOFT!H18="Home", SOFT!E18, ""), ""),
  IFERROR(IF(BASE!H18="Home", BASE!E18, ""), ""),
  IFERROR(IF(ESPORTS!H18="Home", ESPORTS!E18, ""), "")
)
</f>
        <v/>
      </c>
      <c r="F18" s="11" t="str">
        <f>TEXTJOIN(
  CHAR(10) &amp; CHAR(10),
  TRUE,
  IFERROR(IF(WSO!H18="Home", TEXT(WSO!F18, "h:mm AM/PM"), ""), ""),
  IFERROR(IF(MSO!H18="Home", TEXT(MSO!F18, "h:mm AM/PM"), ""), ""),
  IFERROR(IF(FH!H18="Home", TEXT(FH!F18, "h:mm AM/PM"), ""), ""),
  IFERROR(IF(MGOLF!H18="Home", TEXT(MGOLF!F18, "h:mm AM/PM"), ""), ""),
  IFERROR(IF(Football!H18="Home", TEXT(Football!F18, "h:mm AM/PM"), ""), ""),
  IFERROR(IF(WVB!H18="Home", TEXT(WVB!F18, "h:mm AM/PM"), ""), ""),
  IFERROR(IF(XC!H18="Home", TEXT(XC!F18, "h:mm AM/PM"), ""), ""),
  IFERROR(IF(SWIMMING!H18="Home", TEXT(SWIMMING!F18, "h:mm AM/PM"), ""), ""),
  IFERROR(IF(WTEN!H18="Home", TEXT(WTEN!F18, "h:mm AM/PM"), ""), ""),
  IFERROR(IF(TF!H18="Home", TEXT(TF!F18, "h:mm AM/PM"), ""), ""),
  IFERROR(IF(WGOLF!H18="Home", TEXT(WGOLF!F18, "h:mm AM/PM"), ""), ""),
  IFERROR(IF(WBB!H18="Home", TEXT(WBB!F18, "h:mm AM/PM"), ""), ""),
  IFERROR(IF(MBB!H18="Home", TEXT(MBB!F18, "h:mm AM/PM"), ""), ""),
  IFERROR(IF(WLAX!H18="Home", TEXT(WLAX!F18, "h:mm AM/PM"), ""), ""),
  IFERROR(IF(MLAX!H18="Home", TEXT(MLAX!F18, "h:mm AM/PM"), ""), ""),
  IFERROR(IF(SOFT!H18="Home", TEXT(SOFT!F18, "h:mm AM/PM"), ""), ""),
  IFERROR(IF(BASE!H18="Home", TEXT(BASE!F18, "h:mm AM/PM"), ""), ""),
  IFERROR(IF(ESPORTS!H18="Home", TEXT(ESPORTS!F18, "h:mm AM/PM"), ""), "")
)
</f>
        <v/>
      </c>
      <c r="G18" s="11" t="str">
        <f>TEXTJOIN(
  CHAR(10) &amp; CHAR(10),
  TRUE,
  IFERROR(IF(WSO!H18="Home", WSO!G18, ""), ""),
  IFERROR(IF(MSO!H18="Home", MSO!G18, ""), ""),
  IFERROR(IF(FH!H18="Home", FH!G18, ""), ""),
  IFERROR(IF(MGOLF!H18="Home", MGOLF!G18, ""), ""),
  IFERROR(IF(Football!H18="Home", Football!G18, ""), ""),
  IFERROR(IF(WVB!H18="Home", WVB!G18, ""), ""),
  IFERROR(IF(XC!H18="Home", XC!G18, ""), ""),
  IFERROR(IF(SWIMMING!H18="Home", SWIMMING!G18, ""), ""),
  IFERROR(IF(WTEN!H18="Home", WTEN!G18, ""), ""),
  IFERROR(IF(TF!H18="Home", TF!G18, ""), ""),
  IFERROR(IF(WGOLF!H18="Home", WGOLF!G18, ""), ""),
  IFERROR(IF(WBB!H18="Home", WBB!G18, ""), ""),
  IFERROR(IF(MBB!H18="Home", MBB!G18, ""), ""),
  IFERROR(IF(WLAX!H18="Home", WLAX!G18, ""), ""),
  IFERROR(IF(MLAX!H18="Home", MLAX!G18, ""), ""),
  IFERROR(IF(SOFT!H18="Home", SOFT!G18, ""), ""),
  IFERROR(IF(BASE!H18="Home", BASE!G18, ""), ""),
  IFERROR(IF(ESPORTS!H18="Home", ESPORTS!G18, ""), "")
)
</f>
        <v/>
      </c>
      <c r="H18" s="20" t="str">
        <f>TEXTJOIN(
  CHAR(10) &amp; CHAR(10),
  TRUE,
  IFERROR(IF(WSO!H18="Home", WSO!P18, ""), ""),
  IFERROR(IF(MSO!H18="Home", MSO!P18, ""), ""),
  IFERROR(IF(FH!H18="Home", FH!P18, ""), ""),
  IFERROR(IF(MGOLF!H18="Home", MGOLF!P18, ""), ""),
  IFERROR(IF(Football!H18="Home", Football!P18, ""), ""),
  IFERROR(IF(WVB!H18="Home", WVB!P18, ""), ""),
  IFERROR(IF(XC!H18="Home", XC!P18, ""), ""),
  IFERROR(IF(SWIMMING!H18="Home", SWIMMING!P18, ""), ""),
  IFERROR(IF(WTEN!H18="Home", WTEN!P18, ""), ""),
  IFERROR(IF(TF!H18="Home", TF!P18, ""), ""),
  IFERROR(IF(WGOLF!H18="Home", WGOLF!P18, ""), ""),
  IFERROR(IF(WBB!H18="Home", WBB!P18, ""), ""),
  IFERROR(IF(MBB!H18="Home", MBB!P18, ""), ""),
  IFERROR(IF(WLAX!H18="Home", WLAX!P18, ""), ""),
  IFERROR(IF(MLAX!H18="Home", MLAX!P18, ""), ""),
  IFERROR(IF(SOFT!H18="Home", SOFT!P18, ""), ""),
  IFERROR(IF(BASE!H18="Home", BASE!P18, ""), ""),
  IFERROR(IF(ESPORTS!H18="Home", ESPORTS!P18, ""), "")
)
</f>
        <v/>
      </c>
    </row>
    <row r="19" ht="22.5" customHeight="1">
      <c r="A19" s="6">
        <v>18.0</v>
      </c>
      <c r="B19" s="6" t="str">
        <f>'Master Schedule'!B19</f>
        <v/>
      </c>
      <c r="C19" s="7">
        <v>46252.0</v>
      </c>
      <c r="D19" s="8" t="str">
        <f t="shared" si="1"/>
        <v>Tuesday</v>
      </c>
      <c r="E19" s="6" t="str">
        <f>TEXTJOIN(
  CHAR(10) &amp; CHAR(10),
  TRUE,
  IFERROR(IF(WSO!H19="Home", WSO!E19, ""), ""),
  IFERROR(IF(MSO!H19="Home", MSO!E19, ""), ""),
  IFERROR(IF(FH!H19="Home", FH!E19, ""), ""),
  IFERROR(IF(MGOLF!H19="Home", MGOLF!E19, ""), ""),
  IFERROR(IF(Football!H19="Home", Football!E19, ""), ""),
  IFERROR(IF(WVB!H19="Home", WVB!E19, ""), ""),
  IFERROR(IF(XC!H19="Home", XC!E19, ""), ""),
  IFERROR(IF(SWIMMING!H19="Home", SWIMMING!E19, ""), ""),
  IFERROR(IF(WTEN!H19="Home", WTEN!E19, ""), ""),
  IFERROR(IF(TF!H19="Home", TF!E19, ""), ""),
  IFERROR(IF(WGOLF!H19="Home", WGOLF!E19, ""), ""),
  IFERROR(IF(WBB!H19="Home", WBB!E19, ""), ""),
  IFERROR(IF(MBB!H19="Home", MBB!E19, ""), ""),
  IFERROR(IF(WLAX!H19="Home", WLAX!E19, ""), ""),
  IFERROR(IF(MLAX!H19="Home", MLAX!E19, ""), ""),
  IFERROR(IF(SOFT!H19="Home", SOFT!E19, ""), ""),
  IFERROR(IF(BASE!H19="Home", BASE!E19, ""), ""),
  IFERROR(IF(ESPORTS!H19="Home", ESPORTS!E19, ""), "")
)
</f>
        <v/>
      </c>
      <c r="F19" s="11" t="str">
        <f>TEXTJOIN(
  CHAR(10) &amp; CHAR(10),
  TRUE,
  IFERROR(IF(WSO!H19="Home", TEXT(WSO!F19, "h:mm AM/PM"), ""), ""),
  IFERROR(IF(MSO!H19="Home", TEXT(MSO!F19, "h:mm AM/PM"), ""), ""),
  IFERROR(IF(FH!H19="Home", TEXT(FH!F19, "h:mm AM/PM"), ""), ""),
  IFERROR(IF(MGOLF!H19="Home", TEXT(MGOLF!F19, "h:mm AM/PM"), ""), ""),
  IFERROR(IF(Football!H19="Home", TEXT(Football!F19, "h:mm AM/PM"), ""), ""),
  IFERROR(IF(WVB!H19="Home", TEXT(WVB!F19, "h:mm AM/PM"), ""), ""),
  IFERROR(IF(XC!H19="Home", TEXT(XC!F19, "h:mm AM/PM"), ""), ""),
  IFERROR(IF(SWIMMING!H19="Home", TEXT(SWIMMING!F19, "h:mm AM/PM"), ""), ""),
  IFERROR(IF(WTEN!H19="Home", TEXT(WTEN!F19, "h:mm AM/PM"), ""), ""),
  IFERROR(IF(TF!H19="Home", TEXT(TF!F19, "h:mm AM/PM"), ""), ""),
  IFERROR(IF(WGOLF!H19="Home", TEXT(WGOLF!F19, "h:mm AM/PM"), ""), ""),
  IFERROR(IF(WBB!H19="Home", TEXT(WBB!F19, "h:mm AM/PM"), ""), ""),
  IFERROR(IF(MBB!H19="Home", TEXT(MBB!F19, "h:mm AM/PM"), ""), ""),
  IFERROR(IF(WLAX!H19="Home", TEXT(WLAX!F19, "h:mm AM/PM"), ""), ""),
  IFERROR(IF(MLAX!H19="Home", TEXT(MLAX!F19, "h:mm AM/PM"), ""), ""),
  IFERROR(IF(SOFT!H19="Home", TEXT(SOFT!F19, "h:mm AM/PM"), ""), ""),
  IFERROR(IF(BASE!H19="Home", TEXT(BASE!F19, "h:mm AM/PM"), ""), ""),
  IFERROR(IF(ESPORTS!H19="Home", TEXT(ESPORTS!F19, "h:mm AM/PM"), ""), "")
)
</f>
        <v/>
      </c>
      <c r="G19" s="11" t="str">
        <f>TEXTJOIN(
  CHAR(10) &amp; CHAR(10),
  TRUE,
  IFERROR(IF(WSO!H19="Home", WSO!G19, ""), ""),
  IFERROR(IF(MSO!H19="Home", MSO!G19, ""), ""),
  IFERROR(IF(FH!H19="Home", FH!G19, ""), ""),
  IFERROR(IF(MGOLF!H19="Home", MGOLF!G19, ""), ""),
  IFERROR(IF(Football!H19="Home", Football!G19, ""), ""),
  IFERROR(IF(WVB!H19="Home", WVB!G19, ""), ""),
  IFERROR(IF(XC!H19="Home", XC!G19, ""), ""),
  IFERROR(IF(SWIMMING!H19="Home", SWIMMING!G19, ""), ""),
  IFERROR(IF(WTEN!H19="Home", WTEN!G19, ""), ""),
  IFERROR(IF(TF!H19="Home", TF!G19, ""), ""),
  IFERROR(IF(WGOLF!H19="Home", WGOLF!G19, ""), ""),
  IFERROR(IF(WBB!H19="Home", WBB!G19, ""), ""),
  IFERROR(IF(MBB!H19="Home", MBB!G19, ""), ""),
  IFERROR(IF(WLAX!H19="Home", WLAX!G19, ""), ""),
  IFERROR(IF(MLAX!H19="Home", MLAX!G19, ""), ""),
  IFERROR(IF(SOFT!H19="Home", SOFT!G19, ""), ""),
  IFERROR(IF(BASE!H19="Home", BASE!G19, ""), ""),
  IFERROR(IF(ESPORTS!H19="Home", ESPORTS!G19, ""), "")
)
</f>
        <v/>
      </c>
      <c r="H19" s="20" t="str">
        <f>TEXTJOIN(
  CHAR(10) &amp; CHAR(10),
  TRUE,
  IFERROR(IF(WSO!H19="Home", WSO!P19, ""), ""),
  IFERROR(IF(MSO!H19="Home", MSO!P19, ""), ""),
  IFERROR(IF(FH!H19="Home", FH!P19, ""), ""),
  IFERROR(IF(MGOLF!H19="Home", MGOLF!P19, ""), ""),
  IFERROR(IF(Football!H19="Home", Football!P19, ""), ""),
  IFERROR(IF(WVB!H19="Home", WVB!P19, ""), ""),
  IFERROR(IF(XC!H19="Home", XC!P19, ""), ""),
  IFERROR(IF(SWIMMING!H19="Home", SWIMMING!P19, ""), ""),
  IFERROR(IF(WTEN!H19="Home", WTEN!P19, ""), ""),
  IFERROR(IF(TF!H19="Home", TF!P19, ""), ""),
  IFERROR(IF(WGOLF!H19="Home", WGOLF!P19, ""), ""),
  IFERROR(IF(WBB!H19="Home", WBB!P19, ""), ""),
  IFERROR(IF(MBB!H19="Home", MBB!P19, ""), ""),
  IFERROR(IF(WLAX!H19="Home", WLAX!P19, ""), ""),
  IFERROR(IF(MLAX!H19="Home", MLAX!P19, ""), ""),
  IFERROR(IF(SOFT!H19="Home", SOFT!P19, ""), ""),
  IFERROR(IF(BASE!H19="Home", BASE!P19, ""), ""),
  IFERROR(IF(ESPORTS!H19="Home", ESPORTS!P19, ""), "")
)
</f>
        <v/>
      </c>
    </row>
    <row r="20" ht="22.5" customHeight="1">
      <c r="A20" s="6">
        <v>19.0</v>
      </c>
      <c r="B20" s="6" t="str">
        <f>'Master Schedule'!B20</f>
        <v/>
      </c>
      <c r="C20" s="7">
        <v>46253.0</v>
      </c>
      <c r="D20" s="8" t="str">
        <f t="shared" si="1"/>
        <v>Wednesday</v>
      </c>
      <c r="E20" s="6" t="str">
        <f>TEXTJOIN(
  CHAR(10) &amp; CHAR(10),
  TRUE,
  IFERROR(IF(WSO!H20="Home", WSO!E20, ""), ""),
  IFERROR(IF(MSO!H20="Home", MSO!E20, ""), ""),
  IFERROR(IF(FH!H20="Home", FH!E20, ""), ""),
  IFERROR(IF(MGOLF!H20="Home", MGOLF!E20, ""), ""),
  IFERROR(IF(Football!H20="Home", Football!E20, ""), ""),
  IFERROR(IF(WVB!H20="Home", WVB!E20, ""), ""),
  IFERROR(IF(XC!H20="Home", XC!E20, ""), ""),
  IFERROR(IF(SWIMMING!H20="Home", SWIMMING!E20, ""), ""),
  IFERROR(IF(WTEN!H20="Home", WTEN!E20, ""), ""),
  IFERROR(IF(TF!H20="Home", TF!E20, ""), ""),
  IFERROR(IF(WGOLF!H20="Home", WGOLF!E20, ""), ""),
  IFERROR(IF(WBB!H20="Home", WBB!E20, ""), ""),
  IFERROR(IF(MBB!H20="Home", MBB!E20, ""), ""),
  IFERROR(IF(WLAX!H20="Home", WLAX!E20, ""), ""),
  IFERROR(IF(MLAX!H20="Home", MLAX!E20, ""), ""),
  IFERROR(IF(SOFT!H20="Home", SOFT!E20, ""), ""),
  IFERROR(IF(BASE!H20="Home", BASE!E20, ""), ""),
  IFERROR(IF(ESPORTS!H20="Home", ESPORTS!E20, ""), "")
)
</f>
        <v/>
      </c>
      <c r="F20" s="11" t="str">
        <f>TEXTJOIN(
  CHAR(10) &amp; CHAR(10),
  TRUE,
  IFERROR(IF(WSO!H20="Home", TEXT(WSO!F20, "h:mm AM/PM"), ""), ""),
  IFERROR(IF(MSO!H20="Home", TEXT(MSO!F20, "h:mm AM/PM"), ""), ""),
  IFERROR(IF(FH!H20="Home", TEXT(FH!F20, "h:mm AM/PM"), ""), ""),
  IFERROR(IF(MGOLF!H20="Home", TEXT(MGOLF!F20, "h:mm AM/PM"), ""), ""),
  IFERROR(IF(Football!H20="Home", TEXT(Football!F20, "h:mm AM/PM"), ""), ""),
  IFERROR(IF(WVB!H20="Home", TEXT(WVB!F20, "h:mm AM/PM"), ""), ""),
  IFERROR(IF(XC!H20="Home", TEXT(XC!F20, "h:mm AM/PM"), ""), ""),
  IFERROR(IF(SWIMMING!H20="Home", TEXT(SWIMMING!F20, "h:mm AM/PM"), ""), ""),
  IFERROR(IF(WTEN!H20="Home", TEXT(WTEN!F20, "h:mm AM/PM"), ""), ""),
  IFERROR(IF(TF!H20="Home", TEXT(TF!F20, "h:mm AM/PM"), ""), ""),
  IFERROR(IF(WGOLF!H20="Home", TEXT(WGOLF!F20, "h:mm AM/PM"), ""), ""),
  IFERROR(IF(WBB!H20="Home", TEXT(WBB!F20, "h:mm AM/PM"), ""), ""),
  IFERROR(IF(MBB!H20="Home", TEXT(MBB!F20, "h:mm AM/PM"), ""), ""),
  IFERROR(IF(WLAX!H20="Home", TEXT(WLAX!F20, "h:mm AM/PM"), ""), ""),
  IFERROR(IF(MLAX!H20="Home", TEXT(MLAX!F20, "h:mm AM/PM"), ""), ""),
  IFERROR(IF(SOFT!H20="Home", TEXT(SOFT!F20, "h:mm AM/PM"), ""), ""),
  IFERROR(IF(BASE!H20="Home", TEXT(BASE!F20, "h:mm AM/PM"), ""), ""),
  IFERROR(IF(ESPORTS!H20="Home", TEXT(ESPORTS!F20, "h:mm AM/PM"), ""), "")
)
</f>
        <v/>
      </c>
      <c r="G20" s="11" t="str">
        <f>TEXTJOIN(
  CHAR(10) &amp; CHAR(10),
  TRUE,
  IFERROR(IF(WSO!H20="Home", WSO!G20, ""), ""),
  IFERROR(IF(MSO!H20="Home", MSO!G20, ""), ""),
  IFERROR(IF(FH!H20="Home", FH!G20, ""), ""),
  IFERROR(IF(MGOLF!H20="Home", MGOLF!G20, ""), ""),
  IFERROR(IF(Football!H20="Home", Football!G20, ""), ""),
  IFERROR(IF(WVB!H20="Home", WVB!G20, ""), ""),
  IFERROR(IF(XC!H20="Home", XC!G20, ""), ""),
  IFERROR(IF(SWIMMING!H20="Home", SWIMMING!G20, ""), ""),
  IFERROR(IF(WTEN!H20="Home", WTEN!G20, ""), ""),
  IFERROR(IF(TF!H20="Home", TF!G20, ""), ""),
  IFERROR(IF(WGOLF!H20="Home", WGOLF!G20, ""), ""),
  IFERROR(IF(WBB!H20="Home", WBB!G20, ""), ""),
  IFERROR(IF(MBB!H20="Home", MBB!G20, ""), ""),
  IFERROR(IF(WLAX!H20="Home", WLAX!G20, ""), ""),
  IFERROR(IF(MLAX!H20="Home", MLAX!G20, ""), ""),
  IFERROR(IF(SOFT!H20="Home", SOFT!G20, ""), ""),
  IFERROR(IF(BASE!H20="Home", BASE!G20, ""), ""),
  IFERROR(IF(ESPORTS!H20="Home", ESPORTS!G20, ""), "")
)
</f>
        <v/>
      </c>
      <c r="H20" s="20" t="str">
        <f>TEXTJOIN(
  CHAR(10) &amp; CHAR(10),
  TRUE,
  IFERROR(IF(WSO!H20="Home", WSO!P20, ""), ""),
  IFERROR(IF(MSO!H20="Home", MSO!P20, ""), ""),
  IFERROR(IF(FH!H20="Home", FH!P20, ""), ""),
  IFERROR(IF(MGOLF!H20="Home", MGOLF!P20, ""), ""),
  IFERROR(IF(Football!H20="Home", Football!P20, ""), ""),
  IFERROR(IF(WVB!H20="Home", WVB!P20, ""), ""),
  IFERROR(IF(XC!H20="Home", XC!P20, ""), ""),
  IFERROR(IF(SWIMMING!H20="Home", SWIMMING!P20, ""), ""),
  IFERROR(IF(WTEN!H20="Home", WTEN!P20, ""), ""),
  IFERROR(IF(TF!H20="Home", TF!P20, ""), ""),
  IFERROR(IF(WGOLF!H20="Home", WGOLF!P20, ""), ""),
  IFERROR(IF(WBB!H20="Home", WBB!P20, ""), ""),
  IFERROR(IF(MBB!H20="Home", MBB!P20, ""), ""),
  IFERROR(IF(WLAX!H20="Home", WLAX!P20, ""), ""),
  IFERROR(IF(MLAX!H20="Home", MLAX!P20, ""), ""),
  IFERROR(IF(SOFT!H20="Home", SOFT!P20, ""), ""),
  IFERROR(IF(BASE!H20="Home", BASE!P20, ""), ""),
  IFERROR(IF(ESPORTS!H20="Home", ESPORTS!P20, ""), "")
)
</f>
        <v/>
      </c>
    </row>
    <row r="21" ht="22.5" customHeight="1">
      <c r="A21" s="6">
        <v>20.0</v>
      </c>
      <c r="B21" s="6" t="str">
        <f>'Master Schedule'!B21</f>
        <v/>
      </c>
      <c r="C21" s="7">
        <v>46254.0</v>
      </c>
      <c r="D21" s="8" t="str">
        <f t="shared" si="1"/>
        <v>Thursday</v>
      </c>
      <c r="E21" s="6" t="str">
        <f>TEXTJOIN(
  CHAR(10) &amp; CHAR(10),
  TRUE,
  IFERROR(IF(WSO!H21="Home", WSO!E21, ""), ""),
  IFERROR(IF(MSO!H21="Home", MSO!E21, ""), ""),
  IFERROR(IF(FH!H21="Home", FH!E21, ""), ""),
  IFERROR(IF(MGOLF!H21="Home", MGOLF!E21, ""), ""),
  IFERROR(IF(Football!H21="Home", Football!E21, ""), ""),
  IFERROR(IF(WVB!H21="Home", WVB!E21, ""), ""),
  IFERROR(IF(XC!H21="Home", XC!E21, ""), ""),
  IFERROR(IF(SWIMMING!H21="Home", SWIMMING!E21, ""), ""),
  IFERROR(IF(WTEN!H21="Home", WTEN!E21, ""), ""),
  IFERROR(IF(TF!H21="Home", TF!E21, ""), ""),
  IFERROR(IF(WGOLF!H21="Home", WGOLF!E21, ""), ""),
  IFERROR(IF(WBB!H21="Home", WBB!E21, ""), ""),
  IFERROR(IF(MBB!H21="Home", MBB!E21, ""), ""),
  IFERROR(IF(WLAX!H21="Home", WLAX!E21, ""), ""),
  IFERROR(IF(MLAX!H21="Home", MLAX!E21, ""), ""),
  IFERROR(IF(SOFT!H21="Home", SOFT!E21, ""), ""),
  IFERROR(IF(BASE!H21="Home", BASE!E21, ""), ""),
  IFERROR(IF(ESPORTS!H21="Home", ESPORTS!E21, ""), "")
)
</f>
        <v/>
      </c>
      <c r="F21" s="11" t="str">
        <f>TEXTJOIN(
  CHAR(10) &amp; CHAR(10),
  TRUE,
  IFERROR(IF(WSO!H21="Home", TEXT(WSO!F21, "h:mm AM/PM"), ""), ""),
  IFERROR(IF(MSO!H21="Home", TEXT(MSO!F21, "h:mm AM/PM"), ""), ""),
  IFERROR(IF(FH!H21="Home", TEXT(FH!F21, "h:mm AM/PM"), ""), ""),
  IFERROR(IF(MGOLF!H21="Home", TEXT(MGOLF!F21, "h:mm AM/PM"), ""), ""),
  IFERROR(IF(Football!H21="Home", TEXT(Football!F21, "h:mm AM/PM"), ""), ""),
  IFERROR(IF(WVB!H21="Home", TEXT(WVB!F21, "h:mm AM/PM"), ""), ""),
  IFERROR(IF(XC!H21="Home", TEXT(XC!F21, "h:mm AM/PM"), ""), ""),
  IFERROR(IF(SWIMMING!H21="Home", TEXT(SWIMMING!F21, "h:mm AM/PM"), ""), ""),
  IFERROR(IF(WTEN!H21="Home", TEXT(WTEN!F21, "h:mm AM/PM"), ""), ""),
  IFERROR(IF(TF!H21="Home", TEXT(TF!F21, "h:mm AM/PM"), ""), ""),
  IFERROR(IF(WGOLF!H21="Home", TEXT(WGOLF!F21, "h:mm AM/PM"), ""), ""),
  IFERROR(IF(WBB!H21="Home", TEXT(WBB!F21, "h:mm AM/PM"), ""), ""),
  IFERROR(IF(MBB!H21="Home", TEXT(MBB!F21, "h:mm AM/PM"), ""), ""),
  IFERROR(IF(WLAX!H21="Home", TEXT(WLAX!F21, "h:mm AM/PM"), ""), ""),
  IFERROR(IF(MLAX!H21="Home", TEXT(MLAX!F21, "h:mm AM/PM"), ""), ""),
  IFERROR(IF(SOFT!H21="Home", TEXT(SOFT!F21, "h:mm AM/PM"), ""), ""),
  IFERROR(IF(BASE!H21="Home", TEXT(BASE!F21, "h:mm AM/PM"), ""), ""),
  IFERROR(IF(ESPORTS!H21="Home", TEXT(ESPORTS!F21, "h:mm AM/PM"), ""), "")
)
</f>
        <v/>
      </c>
      <c r="G21" s="11" t="str">
        <f>TEXTJOIN(
  CHAR(10) &amp; CHAR(10),
  TRUE,
  IFERROR(IF(WSO!H21="Home", WSO!G21, ""), ""),
  IFERROR(IF(MSO!H21="Home", MSO!G21, ""), ""),
  IFERROR(IF(FH!H21="Home", FH!G21, ""), ""),
  IFERROR(IF(MGOLF!H21="Home", MGOLF!G21, ""), ""),
  IFERROR(IF(Football!H21="Home", Football!G21, ""), ""),
  IFERROR(IF(WVB!H21="Home", WVB!G21, ""), ""),
  IFERROR(IF(XC!H21="Home", XC!G21, ""), ""),
  IFERROR(IF(SWIMMING!H21="Home", SWIMMING!G21, ""), ""),
  IFERROR(IF(WTEN!H21="Home", WTEN!G21, ""), ""),
  IFERROR(IF(TF!H21="Home", TF!G21, ""), ""),
  IFERROR(IF(WGOLF!H21="Home", WGOLF!G21, ""), ""),
  IFERROR(IF(WBB!H21="Home", WBB!G21, ""), ""),
  IFERROR(IF(MBB!H21="Home", MBB!G21, ""), ""),
  IFERROR(IF(WLAX!H21="Home", WLAX!G21, ""), ""),
  IFERROR(IF(MLAX!H21="Home", MLAX!G21, ""), ""),
  IFERROR(IF(SOFT!H21="Home", SOFT!G21, ""), ""),
  IFERROR(IF(BASE!H21="Home", BASE!G21, ""), ""),
  IFERROR(IF(ESPORTS!H21="Home", ESPORTS!G21, ""), "")
)
</f>
        <v/>
      </c>
      <c r="H21" s="20" t="str">
        <f>TEXTJOIN(
  CHAR(10) &amp; CHAR(10),
  TRUE,
  IFERROR(IF(WSO!H21="Home", WSO!P21, ""), ""),
  IFERROR(IF(MSO!H21="Home", MSO!P21, ""), ""),
  IFERROR(IF(FH!H21="Home", FH!P21, ""), ""),
  IFERROR(IF(MGOLF!H21="Home", MGOLF!P21, ""), ""),
  IFERROR(IF(Football!H21="Home", Football!P21, ""), ""),
  IFERROR(IF(WVB!H21="Home", WVB!P21, ""), ""),
  IFERROR(IF(XC!H21="Home", XC!P21, ""), ""),
  IFERROR(IF(SWIMMING!H21="Home", SWIMMING!P21, ""), ""),
  IFERROR(IF(WTEN!H21="Home", WTEN!P21, ""), ""),
  IFERROR(IF(TF!H21="Home", TF!P21, ""), ""),
  IFERROR(IF(WGOLF!H21="Home", WGOLF!P21, ""), ""),
  IFERROR(IF(WBB!H21="Home", WBB!P21, ""), ""),
  IFERROR(IF(MBB!H21="Home", MBB!P21, ""), ""),
  IFERROR(IF(WLAX!H21="Home", WLAX!P21, ""), ""),
  IFERROR(IF(MLAX!H21="Home", MLAX!P21, ""), ""),
  IFERROR(IF(SOFT!H21="Home", SOFT!P21, ""), ""),
  IFERROR(IF(BASE!H21="Home", BASE!P21, ""), ""),
  IFERROR(IF(ESPORTS!H21="Home", ESPORTS!P21, ""), "")
)
</f>
        <v/>
      </c>
    </row>
    <row r="22" ht="22.5" customHeight="1">
      <c r="A22" s="6">
        <v>21.0</v>
      </c>
      <c r="B22" s="6" t="str">
        <f>'Master Schedule'!B22</f>
        <v/>
      </c>
      <c r="C22" s="7">
        <v>46255.0</v>
      </c>
      <c r="D22" s="8" t="str">
        <f t="shared" si="1"/>
        <v>Friday</v>
      </c>
      <c r="E22" s="6" t="str">
        <f>TEXTJOIN(
  CHAR(10) &amp; CHAR(10),
  TRUE,
  IFERROR(IF(WSO!H22="Home", WSO!E22, ""), ""),
  IFERROR(IF(MSO!H22="Home", MSO!E22, ""), ""),
  IFERROR(IF(FH!H22="Home", FH!E22, ""), ""),
  IFERROR(IF(MGOLF!H22="Home", MGOLF!E22, ""), ""),
  IFERROR(IF(Football!H22="Home", Football!E22, ""), ""),
  IFERROR(IF(WVB!H22="Home", WVB!E22, ""), ""),
  IFERROR(IF(XC!H22="Home", XC!E22, ""), ""),
  IFERROR(IF(SWIMMING!H22="Home", SWIMMING!E22, ""), ""),
  IFERROR(IF(WTEN!H22="Home", WTEN!E22, ""), ""),
  IFERROR(IF(TF!H22="Home", TF!E22, ""), ""),
  IFERROR(IF(WGOLF!H22="Home", WGOLF!E22, ""), ""),
  IFERROR(IF(WBB!H22="Home", WBB!E22, ""), ""),
  IFERROR(IF(MBB!H22="Home", MBB!E22, ""), ""),
  IFERROR(IF(WLAX!H22="Home", WLAX!E22, ""), ""),
  IFERROR(IF(MLAX!H22="Home", MLAX!E22, ""), ""),
  IFERROR(IF(SOFT!H22="Home", SOFT!E22, ""), ""),
  IFERROR(IF(BASE!H22="Home", BASE!E22, ""), ""),
  IFERROR(IF(ESPORTS!H22="Home", ESPORTS!E22, ""), "")
)
</f>
        <v/>
      </c>
      <c r="F22" s="11" t="str">
        <f>TEXTJOIN(
  CHAR(10) &amp; CHAR(10),
  TRUE,
  IFERROR(IF(WSO!H22="Home", TEXT(WSO!F22, "h:mm AM/PM"), ""), ""),
  IFERROR(IF(MSO!H22="Home", TEXT(MSO!F22, "h:mm AM/PM"), ""), ""),
  IFERROR(IF(FH!H22="Home", TEXT(FH!F22, "h:mm AM/PM"), ""), ""),
  IFERROR(IF(MGOLF!H22="Home", TEXT(MGOLF!F22, "h:mm AM/PM"), ""), ""),
  IFERROR(IF(Football!H22="Home", TEXT(Football!F22, "h:mm AM/PM"), ""), ""),
  IFERROR(IF(WVB!H22="Home", TEXT(WVB!F22, "h:mm AM/PM"), ""), ""),
  IFERROR(IF(XC!H22="Home", TEXT(XC!F22, "h:mm AM/PM"), ""), ""),
  IFERROR(IF(SWIMMING!H22="Home", TEXT(SWIMMING!F22, "h:mm AM/PM"), ""), ""),
  IFERROR(IF(WTEN!H22="Home", TEXT(WTEN!F22, "h:mm AM/PM"), ""), ""),
  IFERROR(IF(TF!H22="Home", TEXT(TF!F22, "h:mm AM/PM"), ""), ""),
  IFERROR(IF(WGOLF!H22="Home", TEXT(WGOLF!F22, "h:mm AM/PM"), ""), ""),
  IFERROR(IF(WBB!H22="Home", TEXT(WBB!F22, "h:mm AM/PM"), ""), ""),
  IFERROR(IF(MBB!H22="Home", TEXT(MBB!F22, "h:mm AM/PM"), ""), ""),
  IFERROR(IF(WLAX!H22="Home", TEXT(WLAX!F22, "h:mm AM/PM"), ""), ""),
  IFERROR(IF(MLAX!H22="Home", TEXT(MLAX!F22, "h:mm AM/PM"), ""), ""),
  IFERROR(IF(SOFT!H22="Home", TEXT(SOFT!F22, "h:mm AM/PM"), ""), ""),
  IFERROR(IF(BASE!H22="Home", TEXT(BASE!F22, "h:mm AM/PM"), ""), ""),
  IFERROR(IF(ESPORTS!H22="Home", TEXT(ESPORTS!F22, "h:mm AM/PM"), ""), "")
)
</f>
        <v/>
      </c>
      <c r="G22" s="11" t="str">
        <f>TEXTJOIN(
  CHAR(10) &amp; CHAR(10),
  TRUE,
  IFERROR(IF(WSO!H22="Home", WSO!G22, ""), ""),
  IFERROR(IF(MSO!H22="Home", MSO!G22, ""), ""),
  IFERROR(IF(FH!H22="Home", FH!G22, ""), ""),
  IFERROR(IF(MGOLF!H22="Home", MGOLF!G22, ""), ""),
  IFERROR(IF(Football!H22="Home", Football!G22, ""), ""),
  IFERROR(IF(WVB!H22="Home", WVB!G22, ""), ""),
  IFERROR(IF(XC!H22="Home", XC!G22, ""), ""),
  IFERROR(IF(SWIMMING!H22="Home", SWIMMING!G22, ""), ""),
  IFERROR(IF(WTEN!H22="Home", WTEN!G22, ""), ""),
  IFERROR(IF(TF!H22="Home", TF!G22, ""), ""),
  IFERROR(IF(WGOLF!H22="Home", WGOLF!G22, ""), ""),
  IFERROR(IF(WBB!H22="Home", WBB!G22, ""), ""),
  IFERROR(IF(MBB!H22="Home", MBB!G22, ""), ""),
  IFERROR(IF(WLAX!H22="Home", WLAX!G22, ""), ""),
  IFERROR(IF(MLAX!H22="Home", MLAX!G22, ""), ""),
  IFERROR(IF(SOFT!H22="Home", SOFT!G22, ""), ""),
  IFERROR(IF(BASE!H22="Home", BASE!G22, ""), ""),
  IFERROR(IF(ESPORTS!H22="Home", ESPORTS!G22, ""), "")
)
</f>
        <v/>
      </c>
      <c r="H22" s="20" t="str">
        <f>TEXTJOIN(
  CHAR(10) &amp; CHAR(10),
  TRUE,
  IFERROR(IF(WSO!H22="Home", WSO!P22, ""), ""),
  IFERROR(IF(MSO!H22="Home", MSO!P22, ""), ""),
  IFERROR(IF(FH!H22="Home", FH!P22, ""), ""),
  IFERROR(IF(MGOLF!H22="Home", MGOLF!P22, ""), ""),
  IFERROR(IF(Football!H22="Home", Football!P22, ""), ""),
  IFERROR(IF(WVB!H22="Home", WVB!P22, ""), ""),
  IFERROR(IF(XC!H22="Home", XC!P22, ""), ""),
  IFERROR(IF(SWIMMING!H22="Home", SWIMMING!P22, ""), ""),
  IFERROR(IF(WTEN!H22="Home", WTEN!P22, ""), ""),
  IFERROR(IF(TF!H22="Home", TF!P22, ""), ""),
  IFERROR(IF(WGOLF!H22="Home", WGOLF!P22, ""), ""),
  IFERROR(IF(WBB!H22="Home", WBB!P22, ""), ""),
  IFERROR(IF(MBB!H22="Home", MBB!P22, ""), ""),
  IFERROR(IF(WLAX!H22="Home", WLAX!P22, ""), ""),
  IFERROR(IF(MLAX!H22="Home", MLAX!P22, ""), ""),
  IFERROR(IF(SOFT!H22="Home", SOFT!P22, ""), ""),
  IFERROR(IF(BASE!H22="Home", BASE!P22, ""), ""),
  IFERROR(IF(ESPORTS!H22="Home", ESPORTS!P22, ""), "")
)
</f>
        <v/>
      </c>
    </row>
    <row r="23" ht="22.5" customHeight="1">
      <c r="A23" s="6">
        <v>22.0</v>
      </c>
      <c r="B23" s="6" t="str">
        <f>'Master Schedule'!B23</f>
        <v/>
      </c>
      <c r="C23" s="7">
        <v>46256.0</v>
      </c>
      <c r="D23" s="8" t="str">
        <f t="shared" si="1"/>
        <v>Saturday</v>
      </c>
      <c r="E23" s="6" t="str">
        <f>TEXTJOIN(
  CHAR(10) &amp; CHAR(10),
  TRUE,
  IFERROR(IF(WSO!H23="Home", WSO!E23, ""), ""),
  IFERROR(IF(MSO!H23="Home", MSO!E23, ""), ""),
  IFERROR(IF(FH!H23="Home", FH!E23, ""), ""),
  IFERROR(IF(MGOLF!H23="Home", MGOLF!E23, ""), ""),
  IFERROR(IF(Football!H23="Home", Football!E23, ""), ""),
  IFERROR(IF(WVB!H23="Home", WVB!E23, ""), ""),
  IFERROR(IF(XC!H23="Home", XC!E23, ""), ""),
  IFERROR(IF(SWIMMING!H23="Home", SWIMMING!E23, ""), ""),
  IFERROR(IF(WTEN!H23="Home", WTEN!E23, ""), ""),
  IFERROR(IF(TF!H23="Home", TF!E23, ""), ""),
  IFERROR(IF(WGOLF!H23="Home", WGOLF!E23, ""), ""),
  IFERROR(IF(WBB!H23="Home", WBB!E23, ""), ""),
  IFERROR(IF(MBB!H23="Home", MBB!E23, ""), ""),
  IFERROR(IF(WLAX!H23="Home", WLAX!E23, ""), ""),
  IFERROR(IF(MLAX!H23="Home", MLAX!E23, ""), ""),
  IFERROR(IF(SOFT!H23="Home", SOFT!E23, ""), ""),
  IFERROR(IF(BASE!H23="Home", BASE!E23, ""), ""),
  IFERROR(IF(ESPORTS!H23="Home", ESPORTS!E23, ""), "")
)
</f>
        <v/>
      </c>
      <c r="F23" s="11" t="str">
        <f>TEXTJOIN(
  CHAR(10) &amp; CHAR(10),
  TRUE,
  IFERROR(IF(WSO!H23="Home", TEXT(WSO!F23, "h:mm AM/PM"), ""), ""),
  IFERROR(IF(MSO!H23="Home", TEXT(MSO!F23, "h:mm AM/PM"), ""), ""),
  IFERROR(IF(FH!H23="Home", TEXT(FH!F23, "h:mm AM/PM"), ""), ""),
  IFERROR(IF(MGOLF!H23="Home", TEXT(MGOLF!F23, "h:mm AM/PM"), ""), ""),
  IFERROR(IF(Football!H23="Home", TEXT(Football!F23, "h:mm AM/PM"), ""), ""),
  IFERROR(IF(WVB!H23="Home", TEXT(WVB!F23, "h:mm AM/PM"), ""), ""),
  IFERROR(IF(XC!H23="Home", TEXT(XC!F23, "h:mm AM/PM"), ""), ""),
  IFERROR(IF(SWIMMING!H23="Home", TEXT(SWIMMING!F23, "h:mm AM/PM"), ""), ""),
  IFERROR(IF(WTEN!H23="Home", TEXT(WTEN!F23, "h:mm AM/PM"), ""), ""),
  IFERROR(IF(TF!H23="Home", TEXT(TF!F23, "h:mm AM/PM"), ""), ""),
  IFERROR(IF(WGOLF!H23="Home", TEXT(WGOLF!F23, "h:mm AM/PM"), ""), ""),
  IFERROR(IF(WBB!H23="Home", TEXT(WBB!F23, "h:mm AM/PM"), ""), ""),
  IFERROR(IF(MBB!H23="Home", TEXT(MBB!F23, "h:mm AM/PM"), ""), ""),
  IFERROR(IF(WLAX!H23="Home", TEXT(WLAX!F23, "h:mm AM/PM"), ""), ""),
  IFERROR(IF(MLAX!H23="Home", TEXT(MLAX!F23, "h:mm AM/PM"), ""), ""),
  IFERROR(IF(SOFT!H23="Home", TEXT(SOFT!F23, "h:mm AM/PM"), ""), ""),
  IFERROR(IF(BASE!H23="Home", TEXT(BASE!F23, "h:mm AM/PM"), ""), ""),
  IFERROR(IF(ESPORTS!H23="Home", TEXT(ESPORTS!F23, "h:mm AM/PM"), ""), "")
)
</f>
        <v/>
      </c>
      <c r="G23" s="11" t="str">
        <f>TEXTJOIN(
  CHAR(10) &amp; CHAR(10),
  TRUE,
  IFERROR(IF(WSO!H23="Home", WSO!G23, ""), ""),
  IFERROR(IF(MSO!H23="Home", MSO!G23, ""), ""),
  IFERROR(IF(FH!H23="Home", FH!G23, ""), ""),
  IFERROR(IF(MGOLF!H23="Home", MGOLF!G23, ""), ""),
  IFERROR(IF(Football!H23="Home", Football!G23, ""), ""),
  IFERROR(IF(WVB!H23="Home", WVB!G23, ""), ""),
  IFERROR(IF(XC!H23="Home", XC!G23, ""), ""),
  IFERROR(IF(SWIMMING!H23="Home", SWIMMING!G23, ""), ""),
  IFERROR(IF(WTEN!H23="Home", WTEN!G23, ""), ""),
  IFERROR(IF(TF!H23="Home", TF!G23, ""), ""),
  IFERROR(IF(WGOLF!H23="Home", WGOLF!G23, ""), ""),
  IFERROR(IF(WBB!H23="Home", WBB!G23, ""), ""),
  IFERROR(IF(MBB!H23="Home", MBB!G23, ""), ""),
  IFERROR(IF(WLAX!H23="Home", WLAX!G23, ""), ""),
  IFERROR(IF(MLAX!H23="Home", MLAX!G23, ""), ""),
  IFERROR(IF(SOFT!H23="Home", SOFT!G23, ""), ""),
  IFERROR(IF(BASE!H23="Home", BASE!G23, ""), ""),
  IFERROR(IF(ESPORTS!H23="Home", ESPORTS!G23, ""), "")
)
</f>
        <v/>
      </c>
      <c r="H23" s="20" t="str">
        <f>TEXTJOIN(
  CHAR(10) &amp; CHAR(10),
  TRUE,
  IFERROR(IF(WSO!H23="Home", WSO!P23, ""), ""),
  IFERROR(IF(MSO!H23="Home", MSO!P23, ""), ""),
  IFERROR(IF(FH!H23="Home", FH!P23, ""), ""),
  IFERROR(IF(MGOLF!H23="Home", MGOLF!P23, ""), ""),
  IFERROR(IF(Football!H23="Home", Football!P23, ""), ""),
  IFERROR(IF(WVB!H23="Home", WVB!P23, ""), ""),
  IFERROR(IF(XC!H23="Home", XC!P23, ""), ""),
  IFERROR(IF(SWIMMING!H23="Home", SWIMMING!P23, ""), ""),
  IFERROR(IF(WTEN!H23="Home", WTEN!P23, ""), ""),
  IFERROR(IF(TF!H23="Home", TF!P23, ""), ""),
  IFERROR(IF(WGOLF!H23="Home", WGOLF!P23, ""), ""),
  IFERROR(IF(WBB!H23="Home", WBB!P23, ""), ""),
  IFERROR(IF(MBB!H23="Home", MBB!P23, ""), ""),
  IFERROR(IF(WLAX!H23="Home", WLAX!P23, ""), ""),
  IFERROR(IF(MLAX!H23="Home", MLAX!P23, ""), ""),
  IFERROR(IF(SOFT!H23="Home", SOFT!P23, ""), ""),
  IFERROR(IF(BASE!H23="Home", BASE!P23, ""), ""),
  IFERROR(IF(ESPORTS!H23="Home", ESPORTS!P23, ""), "")
)
</f>
        <v/>
      </c>
    </row>
    <row r="24" ht="22.5" customHeight="1">
      <c r="A24" s="6">
        <v>23.0</v>
      </c>
      <c r="B24" s="6" t="str">
        <f>'Master Schedule'!B24</f>
        <v/>
      </c>
      <c r="C24" s="7">
        <v>46257.0</v>
      </c>
      <c r="D24" s="8" t="str">
        <f t="shared" si="1"/>
        <v>Sunday</v>
      </c>
      <c r="E24" s="6" t="str">
        <f>TEXTJOIN(
  CHAR(10) &amp; CHAR(10),
  TRUE,
  IFERROR(IF(WSO!H24="Home", WSO!E24, ""), ""),
  IFERROR(IF(MSO!H24="Home", MSO!E24, ""), ""),
  IFERROR(IF(FH!H24="Home", FH!E24, ""), ""),
  IFERROR(IF(MGOLF!H24="Home", MGOLF!E24, ""), ""),
  IFERROR(IF(Football!H24="Home", Football!E24, ""), ""),
  IFERROR(IF(WVB!H24="Home", WVB!E24, ""), ""),
  IFERROR(IF(XC!H24="Home", XC!E24, ""), ""),
  IFERROR(IF(SWIMMING!H24="Home", SWIMMING!E24, ""), ""),
  IFERROR(IF(WTEN!H24="Home", WTEN!E24, ""), ""),
  IFERROR(IF(TF!H24="Home", TF!E24, ""), ""),
  IFERROR(IF(WGOLF!H24="Home", WGOLF!E24, ""), ""),
  IFERROR(IF(WBB!H24="Home", WBB!E24, ""), ""),
  IFERROR(IF(MBB!H24="Home", MBB!E24, ""), ""),
  IFERROR(IF(WLAX!H24="Home", WLAX!E24, ""), ""),
  IFERROR(IF(MLAX!H24="Home", MLAX!E24, ""), ""),
  IFERROR(IF(SOFT!H24="Home", SOFT!E24, ""), ""),
  IFERROR(IF(BASE!H24="Home", BASE!E24, ""), ""),
  IFERROR(IF(ESPORTS!H24="Home", ESPORTS!E24, ""), "")
)
</f>
        <v/>
      </c>
      <c r="F24" s="11" t="str">
        <f>TEXTJOIN(
  CHAR(10) &amp; CHAR(10),
  TRUE,
  IFERROR(IF(WSO!H24="Home", TEXT(WSO!F24, "h:mm AM/PM"), ""), ""),
  IFERROR(IF(MSO!H24="Home", TEXT(MSO!F24, "h:mm AM/PM"), ""), ""),
  IFERROR(IF(FH!H24="Home", TEXT(FH!F24, "h:mm AM/PM"), ""), ""),
  IFERROR(IF(MGOLF!H24="Home", TEXT(MGOLF!F24, "h:mm AM/PM"), ""), ""),
  IFERROR(IF(Football!H24="Home", TEXT(Football!F24, "h:mm AM/PM"), ""), ""),
  IFERROR(IF(WVB!H24="Home", TEXT(WVB!F24, "h:mm AM/PM"), ""), ""),
  IFERROR(IF(XC!H24="Home", TEXT(XC!F24, "h:mm AM/PM"), ""), ""),
  IFERROR(IF(SWIMMING!H24="Home", TEXT(SWIMMING!F24, "h:mm AM/PM"), ""), ""),
  IFERROR(IF(WTEN!H24="Home", TEXT(WTEN!F24, "h:mm AM/PM"), ""), ""),
  IFERROR(IF(TF!H24="Home", TEXT(TF!F24, "h:mm AM/PM"), ""), ""),
  IFERROR(IF(WGOLF!H24="Home", TEXT(WGOLF!F24, "h:mm AM/PM"), ""), ""),
  IFERROR(IF(WBB!H24="Home", TEXT(WBB!F24, "h:mm AM/PM"), ""), ""),
  IFERROR(IF(MBB!H24="Home", TEXT(MBB!F24, "h:mm AM/PM"), ""), ""),
  IFERROR(IF(WLAX!H24="Home", TEXT(WLAX!F24, "h:mm AM/PM"), ""), ""),
  IFERROR(IF(MLAX!H24="Home", TEXT(MLAX!F24, "h:mm AM/PM"), ""), ""),
  IFERROR(IF(SOFT!H24="Home", TEXT(SOFT!F24, "h:mm AM/PM"), ""), ""),
  IFERROR(IF(BASE!H24="Home", TEXT(BASE!F24, "h:mm AM/PM"), ""), ""),
  IFERROR(IF(ESPORTS!H24="Home", TEXT(ESPORTS!F24, "h:mm AM/PM"), ""), "")
)
</f>
        <v/>
      </c>
      <c r="G24" s="11" t="str">
        <f>TEXTJOIN(
  CHAR(10) &amp; CHAR(10),
  TRUE,
  IFERROR(IF(WSO!H24="Home", WSO!G24, ""), ""),
  IFERROR(IF(MSO!H24="Home", MSO!G24, ""), ""),
  IFERROR(IF(FH!H24="Home", FH!G24, ""), ""),
  IFERROR(IF(MGOLF!H24="Home", MGOLF!G24, ""), ""),
  IFERROR(IF(Football!H24="Home", Football!G24, ""), ""),
  IFERROR(IF(WVB!H24="Home", WVB!G24, ""), ""),
  IFERROR(IF(XC!H24="Home", XC!G24, ""), ""),
  IFERROR(IF(SWIMMING!H24="Home", SWIMMING!G24, ""), ""),
  IFERROR(IF(WTEN!H24="Home", WTEN!G24, ""), ""),
  IFERROR(IF(TF!H24="Home", TF!G24, ""), ""),
  IFERROR(IF(WGOLF!H24="Home", WGOLF!G24, ""), ""),
  IFERROR(IF(WBB!H24="Home", WBB!G24, ""), ""),
  IFERROR(IF(MBB!H24="Home", MBB!G24, ""), ""),
  IFERROR(IF(WLAX!H24="Home", WLAX!G24, ""), ""),
  IFERROR(IF(MLAX!H24="Home", MLAX!G24, ""), ""),
  IFERROR(IF(SOFT!H24="Home", SOFT!G24, ""), ""),
  IFERROR(IF(BASE!H24="Home", BASE!G24, ""), ""),
  IFERROR(IF(ESPORTS!H24="Home", ESPORTS!G24, ""), "")
)
</f>
        <v/>
      </c>
      <c r="H24" s="20" t="str">
        <f>TEXTJOIN(
  CHAR(10) &amp; CHAR(10),
  TRUE,
  IFERROR(IF(WSO!H24="Home", WSO!P24, ""), ""),
  IFERROR(IF(MSO!H24="Home", MSO!P24, ""), ""),
  IFERROR(IF(FH!H24="Home", FH!P24, ""), ""),
  IFERROR(IF(MGOLF!H24="Home", MGOLF!P24, ""), ""),
  IFERROR(IF(Football!H24="Home", Football!P24, ""), ""),
  IFERROR(IF(WVB!H24="Home", WVB!P24, ""), ""),
  IFERROR(IF(XC!H24="Home", XC!P24, ""), ""),
  IFERROR(IF(SWIMMING!H24="Home", SWIMMING!P24, ""), ""),
  IFERROR(IF(WTEN!H24="Home", WTEN!P24, ""), ""),
  IFERROR(IF(TF!H24="Home", TF!P24, ""), ""),
  IFERROR(IF(WGOLF!H24="Home", WGOLF!P24, ""), ""),
  IFERROR(IF(WBB!H24="Home", WBB!P24, ""), ""),
  IFERROR(IF(MBB!H24="Home", MBB!P24, ""), ""),
  IFERROR(IF(WLAX!H24="Home", WLAX!P24, ""), ""),
  IFERROR(IF(MLAX!H24="Home", MLAX!P24, ""), ""),
  IFERROR(IF(SOFT!H24="Home", SOFT!P24, ""), ""),
  IFERROR(IF(BASE!H24="Home", BASE!P24, ""), ""),
  IFERROR(IF(ESPORTS!H24="Home", ESPORTS!P24, ""), "")
)
</f>
        <v/>
      </c>
    </row>
    <row r="25" ht="22.5" customHeight="1">
      <c r="A25" s="6">
        <v>24.0</v>
      </c>
      <c r="B25" s="6" t="str">
        <f>'Master Schedule'!B25</f>
        <v/>
      </c>
      <c r="C25" s="7">
        <v>46258.0</v>
      </c>
      <c r="D25" s="8" t="str">
        <f t="shared" si="1"/>
        <v>Monday</v>
      </c>
      <c r="E25" s="6" t="str">
        <f>TEXTJOIN(
  CHAR(10) &amp; CHAR(10),
  TRUE,
  IFERROR(IF(WSO!H25="Home", WSO!E25, ""), ""),
  IFERROR(IF(MSO!H25="Home", MSO!E25, ""), ""),
  IFERROR(IF(FH!H25="Home", FH!E25, ""), ""),
  IFERROR(IF(MGOLF!H25="Home", MGOLF!E25, ""), ""),
  IFERROR(IF(Football!H25="Home", Football!E25, ""), ""),
  IFERROR(IF(WVB!H25="Home", WVB!E25, ""), ""),
  IFERROR(IF(XC!H25="Home", XC!E25, ""), ""),
  IFERROR(IF(SWIMMING!H25="Home", SWIMMING!E25, ""), ""),
  IFERROR(IF(WTEN!H25="Home", WTEN!E25, ""), ""),
  IFERROR(IF(TF!H25="Home", TF!E25, ""), ""),
  IFERROR(IF(WGOLF!H25="Home", WGOLF!E25, ""), ""),
  IFERROR(IF(WBB!H25="Home", WBB!E25, ""), ""),
  IFERROR(IF(MBB!H25="Home", MBB!E25, ""), ""),
  IFERROR(IF(WLAX!H25="Home", WLAX!E25, ""), ""),
  IFERROR(IF(MLAX!H25="Home", MLAX!E25, ""), ""),
  IFERROR(IF(SOFT!H25="Home", SOFT!E25, ""), ""),
  IFERROR(IF(BASE!H25="Home", BASE!E25, ""), ""),
  IFERROR(IF(ESPORTS!H25="Home", ESPORTS!E25, ""), "")
)
</f>
        <v/>
      </c>
      <c r="F25" s="11" t="str">
        <f>TEXTJOIN(
  CHAR(10) &amp; CHAR(10),
  TRUE,
  IFERROR(IF(WSO!H25="Home", TEXT(WSO!F25, "h:mm AM/PM"), ""), ""),
  IFERROR(IF(MSO!H25="Home", TEXT(MSO!F25, "h:mm AM/PM"), ""), ""),
  IFERROR(IF(FH!H25="Home", TEXT(FH!F25, "h:mm AM/PM"), ""), ""),
  IFERROR(IF(MGOLF!H25="Home", TEXT(MGOLF!F25, "h:mm AM/PM"), ""), ""),
  IFERROR(IF(Football!H25="Home", TEXT(Football!F25, "h:mm AM/PM"), ""), ""),
  IFERROR(IF(WVB!H25="Home", TEXT(WVB!F25, "h:mm AM/PM"), ""), ""),
  IFERROR(IF(XC!H25="Home", TEXT(XC!F25, "h:mm AM/PM"), ""), ""),
  IFERROR(IF(SWIMMING!H25="Home", TEXT(SWIMMING!F25, "h:mm AM/PM"), ""), ""),
  IFERROR(IF(WTEN!H25="Home", TEXT(WTEN!F25, "h:mm AM/PM"), ""), ""),
  IFERROR(IF(TF!H25="Home", TEXT(TF!F25, "h:mm AM/PM"), ""), ""),
  IFERROR(IF(WGOLF!H25="Home", TEXT(WGOLF!F25, "h:mm AM/PM"), ""), ""),
  IFERROR(IF(WBB!H25="Home", TEXT(WBB!F25, "h:mm AM/PM"), ""), ""),
  IFERROR(IF(MBB!H25="Home", TEXT(MBB!F25, "h:mm AM/PM"), ""), ""),
  IFERROR(IF(WLAX!H25="Home", TEXT(WLAX!F25, "h:mm AM/PM"), ""), ""),
  IFERROR(IF(MLAX!H25="Home", TEXT(MLAX!F25, "h:mm AM/PM"), ""), ""),
  IFERROR(IF(SOFT!H25="Home", TEXT(SOFT!F25, "h:mm AM/PM"), ""), ""),
  IFERROR(IF(BASE!H25="Home", TEXT(BASE!F25, "h:mm AM/PM"), ""), ""),
  IFERROR(IF(ESPORTS!H25="Home", TEXT(ESPORTS!F25, "h:mm AM/PM"), ""), "")
)
</f>
        <v/>
      </c>
      <c r="G25" s="11" t="str">
        <f>TEXTJOIN(
  CHAR(10) &amp; CHAR(10),
  TRUE,
  IFERROR(IF(WSO!H25="Home", WSO!G25, ""), ""),
  IFERROR(IF(MSO!H25="Home", MSO!G25, ""), ""),
  IFERROR(IF(FH!H25="Home", FH!G25, ""), ""),
  IFERROR(IF(MGOLF!H25="Home", MGOLF!G25, ""), ""),
  IFERROR(IF(Football!H25="Home", Football!G25, ""), ""),
  IFERROR(IF(WVB!H25="Home", WVB!G25, ""), ""),
  IFERROR(IF(XC!H25="Home", XC!G25, ""), ""),
  IFERROR(IF(SWIMMING!H25="Home", SWIMMING!G25, ""), ""),
  IFERROR(IF(WTEN!H25="Home", WTEN!G25, ""), ""),
  IFERROR(IF(TF!H25="Home", TF!G25, ""), ""),
  IFERROR(IF(WGOLF!H25="Home", WGOLF!G25, ""), ""),
  IFERROR(IF(WBB!H25="Home", WBB!G25, ""), ""),
  IFERROR(IF(MBB!H25="Home", MBB!G25, ""), ""),
  IFERROR(IF(WLAX!H25="Home", WLAX!G25, ""), ""),
  IFERROR(IF(MLAX!H25="Home", MLAX!G25, ""), ""),
  IFERROR(IF(SOFT!H25="Home", SOFT!G25, ""), ""),
  IFERROR(IF(BASE!H25="Home", BASE!G25, ""), ""),
  IFERROR(IF(ESPORTS!H25="Home", ESPORTS!G25, ""), "")
)
</f>
        <v/>
      </c>
      <c r="H25" s="20" t="str">
        <f>TEXTJOIN(
  CHAR(10) &amp; CHAR(10),
  TRUE,
  IFERROR(IF(WSO!H25="Home", WSO!P25, ""), ""),
  IFERROR(IF(MSO!H25="Home", MSO!P25, ""), ""),
  IFERROR(IF(FH!H25="Home", FH!P25, ""), ""),
  IFERROR(IF(MGOLF!H25="Home", MGOLF!P25, ""), ""),
  IFERROR(IF(Football!H25="Home", Football!P25, ""), ""),
  IFERROR(IF(WVB!H25="Home", WVB!P25, ""), ""),
  IFERROR(IF(XC!H25="Home", XC!P25, ""), ""),
  IFERROR(IF(SWIMMING!H25="Home", SWIMMING!P25, ""), ""),
  IFERROR(IF(WTEN!H25="Home", WTEN!P25, ""), ""),
  IFERROR(IF(TF!H25="Home", TF!P25, ""), ""),
  IFERROR(IF(WGOLF!H25="Home", WGOLF!P25, ""), ""),
  IFERROR(IF(WBB!H25="Home", WBB!P25, ""), ""),
  IFERROR(IF(MBB!H25="Home", MBB!P25, ""), ""),
  IFERROR(IF(WLAX!H25="Home", WLAX!P25, ""), ""),
  IFERROR(IF(MLAX!H25="Home", MLAX!P25, ""), ""),
  IFERROR(IF(SOFT!H25="Home", SOFT!P25, ""), ""),
  IFERROR(IF(BASE!H25="Home", BASE!P25, ""), ""),
  IFERROR(IF(ESPORTS!H25="Home", ESPORTS!P25, ""), "")
)
</f>
        <v/>
      </c>
    </row>
    <row r="26" ht="22.5" customHeight="1">
      <c r="A26" s="6">
        <v>25.0</v>
      </c>
      <c r="B26" s="6" t="str">
        <f>'Master Schedule'!B26</f>
        <v/>
      </c>
      <c r="C26" s="7">
        <v>46259.0</v>
      </c>
      <c r="D26" s="8" t="str">
        <f t="shared" si="1"/>
        <v>Tuesday</v>
      </c>
      <c r="E26" s="6" t="str">
        <f>TEXTJOIN(
  CHAR(10) &amp; CHAR(10),
  TRUE,
  IFERROR(IF(WSO!H26="Home", WSO!E26, ""), ""),
  IFERROR(IF(MSO!H26="Home", MSO!E26, ""), ""),
  IFERROR(IF(FH!H26="Home", FH!E26, ""), ""),
  IFERROR(IF(MGOLF!H26="Home", MGOLF!E26, ""), ""),
  IFERROR(IF(Football!H26="Home", Football!E26, ""), ""),
  IFERROR(IF(WVB!H26="Home", WVB!E26, ""), ""),
  IFERROR(IF(XC!H26="Home", XC!E26, ""), ""),
  IFERROR(IF(SWIMMING!H26="Home", SWIMMING!E26, ""), ""),
  IFERROR(IF(WTEN!H26="Home", WTEN!E26, ""), ""),
  IFERROR(IF(TF!H26="Home", TF!E26, ""), ""),
  IFERROR(IF(WGOLF!H26="Home", WGOLF!E26, ""), ""),
  IFERROR(IF(WBB!H26="Home", WBB!E26, ""), ""),
  IFERROR(IF(MBB!H26="Home", MBB!E26, ""), ""),
  IFERROR(IF(WLAX!H26="Home", WLAX!E26, ""), ""),
  IFERROR(IF(MLAX!H26="Home", MLAX!E26, ""), ""),
  IFERROR(IF(SOFT!H26="Home", SOFT!E26, ""), ""),
  IFERROR(IF(BASE!H26="Home", BASE!E26, ""), ""),
  IFERROR(IF(ESPORTS!H26="Home", ESPORTS!E26, ""), "")
)
</f>
        <v/>
      </c>
      <c r="F26" s="11" t="str">
        <f>TEXTJOIN(
  CHAR(10) &amp; CHAR(10),
  TRUE,
  IFERROR(IF(WSO!H26="Home", TEXT(WSO!F26, "h:mm AM/PM"), ""), ""),
  IFERROR(IF(MSO!H26="Home", TEXT(MSO!F26, "h:mm AM/PM"), ""), ""),
  IFERROR(IF(FH!H26="Home", TEXT(FH!F26, "h:mm AM/PM"), ""), ""),
  IFERROR(IF(MGOLF!H26="Home", TEXT(MGOLF!F26, "h:mm AM/PM"), ""), ""),
  IFERROR(IF(Football!H26="Home", TEXT(Football!F26, "h:mm AM/PM"), ""), ""),
  IFERROR(IF(WVB!H26="Home", TEXT(WVB!F26, "h:mm AM/PM"), ""), ""),
  IFERROR(IF(XC!H26="Home", TEXT(XC!F26, "h:mm AM/PM"), ""), ""),
  IFERROR(IF(SWIMMING!H26="Home", TEXT(SWIMMING!F26, "h:mm AM/PM"), ""), ""),
  IFERROR(IF(WTEN!H26="Home", TEXT(WTEN!F26, "h:mm AM/PM"), ""), ""),
  IFERROR(IF(TF!H26="Home", TEXT(TF!F26, "h:mm AM/PM"), ""), ""),
  IFERROR(IF(WGOLF!H26="Home", TEXT(WGOLF!F26, "h:mm AM/PM"), ""), ""),
  IFERROR(IF(WBB!H26="Home", TEXT(WBB!F26, "h:mm AM/PM"), ""), ""),
  IFERROR(IF(MBB!H26="Home", TEXT(MBB!F26, "h:mm AM/PM"), ""), ""),
  IFERROR(IF(WLAX!H26="Home", TEXT(WLAX!F26, "h:mm AM/PM"), ""), ""),
  IFERROR(IF(MLAX!H26="Home", TEXT(MLAX!F26, "h:mm AM/PM"), ""), ""),
  IFERROR(IF(SOFT!H26="Home", TEXT(SOFT!F26, "h:mm AM/PM"), ""), ""),
  IFERROR(IF(BASE!H26="Home", TEXT(BASE!F26, "h:mm AM/PM"), ""), ""),
  IFERROR(IF(ESPORTS!H26="Home", TEXT(ESPORTS!F26, "h:mm AM/PM"), ""), "")
)
</f>
        <v/>
      </c>
      <c r="G26" s="11" t="str">
        <f>TEXTJOIN(
  CHAR(10) &amp; CHAR(10),
  TRUE,
  IFERROR(IF(WSO!H26="Home", WSO!G26, ""), ""),
  IFERROR(IF(MSO!H26="Home", MSO!G26, ""), ""),
  IFERROR(IF(FH!H26="Home", FH!G26, ""), ""),
  IFERROR(IF(MGOLF!H26="Home", MGOLF!G26, ""), ""),
  IFERROR(IF(Football!H26="Home", Football!G26, ""), ""),
  IFERROR(IF(WVB!H26="Home", WVB!G26, ""), ""),
  IFERROR(IF(XC!H26="Home", XC!G26, ""), ""),
  IFERROR(IF(SWIMMING!H26="Home", SWIMMING!G26, ""), ""),
  IFERROR(IF(WTEN!H26="Home", WTEN!G26, ""), ""),
  IFERROR(IF(TF!H26="Home", TF!G26, ""), ""),
  IFERROR(IF(WGOLF!H26="Home", WGOLF!G26, ""), ""),
  IFERROR(IF(WBB!H26="Home", WBB!G26, ""), ""),
  IFERROR(IF(MBB!H26="Home", MBB!G26, ""), ""),
  IFERROR(IF(WLAX!H26="Home", WLAX!G26, ""), ""),
  IFERROR(IF(MLAX!H26="Home", MLAX!G26, ""), ""),
  IFERROR(IF(SOFT!H26="Home", SOFT!G26, ""), ""),
  IFERROR(IF(BASE!H26="Home", BASE!G26, ""), ""),
  IFERROR(IF(ESPORTS!H26="Home", ESPORTS!G26, ""), "")
)
</f>
        <v/>
      </c>
      <c r="H26" s="20" t="str">
        <f>TEXTJOIN(
  CHAR(10) &amp; CHAR(10),
  TRUE,
  IFERROR(IF(WSO!H26="Home", WSO!P26, ""), ""),
  IFERROR(IF(MSO!H26="Home", MSO!P26, ""), ""),
  IFERROR(IF(FH!H26="Home", FH!P26, ""), ""),
  IFERROR(IF(MGOLF!H26="Home", MGOLF!P26, ""), ""),
  IFERROR(IF(Football!H26="Home", Football!P26, ""), ""),
  IFERROR(IF(WVB!H26="Home", WVB!P26, ""), ""),
  IFERROR(IF(XC!H26="Home", XC!P26, ""), ""),
  IFERROR(IF(SWIMMING!H26="Home", SWIMMING!P26, ""), ""),
  IFERROR(IF(WTEN!H26="Home", WTEN!P26, ""), ""),
  IFERROR(IF(TF!H26="Home", TF!P26, ""), ""),
  IFERROR(IF(WGOLF!H26="Home", WGOLF!P26, ""), ""),
  IFERROR(IF(WBB!H26="Home", WBB!P26, ""), ""),
  IFERROR(IF(MBB!H26="Home", MBB!P26, ""), ""),
  IFERROR(IF(WLAX!H26="Home", WLAX!P26, ""), ""),
  IFERROR(IF(MLAX!H26="Home", MLAX!P26, ""), ""),
  IFERROR(IF(SOFT!H26="Home", SOFT!P26, ""), ""),
  IFERROR(IF(BASE!H26="Home", BASE!P26, ""), ""),
  IFERROR(IF(ESPORTS!H26="Home", ESPORTS!P26, ""), "")
)
</f>
        <v/>
      </c>
    </row>
    <row r="27" ht="22.5" customHeight="1">
      <c r="A27" s="6">
        <v>26.0</v>
      </c>
      <c r="B27" s="6" t="str">
        <f>'Master Schedule'!B27</f>
        <v/>
      </c>
      <c r="C27" s="7">
        <v>46260.0</v>
      </c>
      <c r="D27" s="8" t="str">
        <f t="shared" si="1"/>
        <v>Wednesday</v>
      </c>
      <c r="E27" s="6" t="str">
        <f>TEXTJOIN(
  CHAR(10) &amp; CHAR(10),
  TRUE,
  IFERROR(IF(WSO!H27="Home", WSO!E27, ""), ""),
  IFERROR(IF(MSO!H27="Home", MSO!E27, ""), ""),
  IFERROR(IF(FH!H27="Home", FH!E27, ""), ""),
  IFERROR(IF(MGOLF!H27="Home", MGOLF!E27, ""), ""),
  IFERROR(IF(Football!H27="Home", Football!E27, ""), ""),
  IFERROR(IF(WVB!H27="Home", WVB!E27, ""), ""),
  IFERROR(IF(XC!H27="Home", XC!E27, ""), ""),
  IFERROR(IF(SWIMMING!H27="Home", SWIMMING!E27, ""), ""),
  IFERROR(IF(WTEN!H27="Home", WTEN!E27, ""), ""),
  IFERROR(IF(TF!H27="Home", TF!E27, ""), ""),
  IFERROR(IF(WGOLF!H27="Home", WGOLF!E27, ""), ""),
  IFERROR(IF(WBB!H27="Home", WBB!E27, ""), ""),
  IFERROR(IF(MBB!H27="Home", MBB!E27, ""), ""),
  IFERROR(IF(WLAX!H27="Home", WLAX!E27, ""), ""),
  IFERROR(IF(MLAX!H27="Home", MLAX!E27, ""), ""),
  IFERROR(IF(SOFT!H27="Home", SOFT!E27, ""), ""),
  IFERROR(IF(BASE!H27="Home", BASE!E27, ""), ""),
  IFERROR(IF(ESPORTS!H27="Home", ESPORTS!E27, ""), "")
)
</f>
        <v/>
      </c>
      <c r="F27" s="11" t="str">
        <f>TEXTJOIN(
  CHAR(10) &amp; CHAR(10),
  TRUE,
  IFERROR(IF(WSO!H27="Home", TEXT(WSO!F27, "h:mm AM/PM"), ""), ""),
  IFERROR(IF(MSO!H27="Home", TEXT(MSO!F27, "h:mm AM/PM"), ""), ""),
  IFERROR(IF(FH!H27="Home", TEXT(FH!F27, "h:mm AM/PM"), ""), ""),
  IFERROR(IF(MGOLF!H27="Home", TEXT(MGOLF!F27, "h:mm AM/PM"), ""), ""),
  IFERROR(IF(Football!H27="Home", TEXT(Football!F27, "h:mm AM/PM"), ""), ""),
  IFERROR(IF(WVB!H27="Home", TEXT(WVB!F27, "h:mm AM/PM"), ""), ""),
  IFERROR(IF(XC!H27="Home", TEXT(XC!F27, "h:mm AM/PM"), ""), ""),
  IFERROR(IF(SWIMMING!H27="Home", TEXT(SWIMMING!F27, "h:mm AM/PM"), ""), ""),
  IFERROR(IF(WTEN!H27="Home", TEXT(WTEN!F27, "h:mm AM/PM"), ""), ""),
  IFERROR(IF(TF!H27="Home", TEXT(TF!F27, "h:mm AM/PM"), ""), ""),
  IFERROR(IF(WGOLF!H27="Home", TEXT(WGOLF!F27, "h:mm AM/PM"), ""), ""),
  IFERROR(IF(WBB!H27="Home", TEXT(WBB!F27, "h:mm AM/PM"), ""), ""),
  IFERROR(IF(MBB!H27="Home", TEXT(MBB!F27, "h:mm AM/PM"), ""), ""),
  IFERROR(IF(WLAX!H27="Home", TEXT(WLAX!F27, "h:mm AM/PM"), ""), ""),
  IFERROR(IF(MLAX!H27="Home", TEXT(MLAX!F27, "h:mm AM/PM"), ""), ""),
  IFERROR(IF(SOFT!H27="Home", TEXT(SOFT!F27, "h:mm AM/PM"), ""), ""),
  IFERROR(IF(BASE!H27="Home", TEXT(BASE!F27, "h:mm AM/PM"), ""), ""),
  IFERROR(IF(ESPORTS!H27="Home", TEXT(ESPORTS!F27, "h:mm AM/PM"), ""), "")
)
</f>
        <v/>
      </c>
      <c r="G27" s="11" t="str">
        <f>TEXTJOIN(
  CHAR(10) &amp; CHAR(10),
  TRUE,
  IFERROR(IF(WSO!H27="Home", WSO!G27, ""), ""),
  IFERROR(IF(MSO!H27="Home", MSO!G27, ""), ""),
  IFERROR(IF(FH!H27="Home", FH!G27, ""), ""),
  IFERROR(IF(MGOLF!H27="Home", MGOLF!G27, ""), ""),
  IFERROR(IF(Football!H27="Home", Football!G27, ""), ""),
  IFERROR(IF(WVB!H27="Home", WVB!G27, ""), ""),
  IFERROR(IF(XC!H27="Home", XC!G27, ""), ""),
  IFERROR(IF(SWIMMING!H27="Home", SWIMMING!G27, ""), ""),
  IFERROR(IF(WTEN!H27="Home", WTEN!G27, ""), ""),
  IFERROR(IF(TF!H27="Home", TF!G27, ""), ""),
  IFERROR(IF(WGOLF!H27="Home", WGOLF!G27, ""), ""),
  IFERROR(IF(WBB!H27="Home", WBB!G27, ""), ""),
  IFERROR(IF(MBB!H27="Home", MBB!G27, ""), ""),
  IFERROR(IF(WLAX!H27="Home", WLAX!G27, ""), ""),
  IFERROR(IF(MLAX!H27="Home", MLAX!G27, ""), ""),
  IFERROR(IF(SOFT!H27="Home", SOFT!G27, ""), ""),
  IFERROR(IF(BASE!H27="Home", BASE!G27, ""), ""),
  IFERROR(IF(ESPORTS!H27="Home", ESPORTS!G27, ""), "")
)
</f>
        <v/>
      </c>
      <c r="H27" s="20" t="str">
        <f>TEXTJOIN(
  CHAR(10) &amp; CHAR(10),
  TRUE,
  IFERROR(IF(WSO!H27="Home", WSO!P27, ""), ""),
  IFERROR(IF(MSO!H27="Home", MSO!P27, ""), ""),
  IFERROR(IF(FH!H27="Home", FH!P27, ""), ""),
  IFERROR(IF(MGOLF!H27="Home", MGOLF!P27, ""), ""),
  IFERROR(IF(Football!H27="Home", Football!P27, ""), ""),
  IFERROR(IF(WVB!H27="Home", WVB!P27, ""), ""),
  IFERROR(IF(XC!H27="Home", XC!P27, ""), ""),
  IFERROR(IF(SWIMMING!H27="Home", SWIMMING!P27, ""), ""),
  IFERROR(IF(WTEN!H27="Home", WTEN!P27, ""), ""),
  IFERROR(IF(TF!H27="Home", TF!P27, ""), ""),
  IFERROR(IF(WGOLF!H27="Home", WGOLF!P27, ""), ""),
  IFERROR(IF(WBB!H27="Home", WBB!P27, ""), ""),
  IFERROR(IF(MBB!H27="Home", MBB!P27, ""), ""),
  IFERROR(IF(WLAX!H27="Home", WLAX!P27, ""), ""),
  IFERROR(IF(MLAX!H27="Home", MLAX!P27, ""), ""),
  IFERROR(IF(SOFT!H27="Home", SOFT!P27, ""), ""),
  IFERROR(IF(BASE!H27="Home", BASE!P27, ""), ""),
  IFERROR(IF(ESPORTS!H27="Home", ESPORTS!P27, ""), "")
)
</f>
        <v/>
      </c>
    </row>
    <row r="28" ht="22.5" customHeight="1">
      <c r="A28" s="6">
        <v>27.0</v>
      </c>
      <c r="B28" s="6" t="str">
        <f>'Master Schedule'!B28</f>
        <v/>
      </c>
      <c r="C28" s="7">
        <v>46261.0</v>
      </c>
      <c r="D28" s="8" t="str">
        <f t="shared" si="1"/>
        <v>Thursday</v>
      </c>
      <c r="E28" s="6" t="str">
        <f>TEXTJOIN(
  CHAR(10) &amp; CHAR(10),
  TRUE,
  IFERROR(IF(WSO!H28="Home", WSO!E28, ""), ""),
  IFERROR(IF(MSO!H28="Home", MSO!E28, ""), ""),
  IFERROR(IF(FH!H28="Home", FH!E28, ""), ""),
  IFERROR(IF(MGOLF!H28="Home", MGOLF!E28, ""), ""),
  IFERROR(IF(Football!H28="Home", Football!E28, ""), ""),
  IFERROR(IF(WVB!H28="Home", WVB!E28, ""), ""),
  IFERROR(IF(XC!H28="Home", XC!E28, ""), ""),
  IFERROR(IF(SWIMMING!H28="Home", SWIMMING!E28, ""), ""),
  IFERROR(IF(WTEN!H28="Home", WTEN!E28, ""), ""),
  IFERROR(IF(TF!H28="Home", TF!E28, ""), ""),
  IFERROR(IF(WGOLF!H28="Home", WGOLF!E28, ""), ""),
  IFERROR(IF(WBB!H28="Home", WBB!E28, ""), ""),
  IFERROR(IF(MBB!H28="Home", MBB!E28, ""), ""),
  IFERROR(IF(WLAX!H28="Home", WLAX!E28, ""), ""),
  IFERROR(IF(MLAX!H28="Home", MLAX!E28, ""), ""),
  IFERROR(IF(SOFT!H28="Home", SOFT!E28, ""), ""),
  IFERROR(IF(BASE!H28="Home", BASE!E28, ""), ""),
  IFERROR(IF(ESPORTS!H28="Home", ESPORTS!E28, ""), "")
)
</f>
        <v/>
      </c>
      <c r="F28" s="11" t="str">
        <f>TEXTJOIN(
  CHAR(10) &amp; CHAR(10),
  TRUE,
  IFERROR(IF(WSO!H28="Home", TEXT(WSO!F28, "h:mm AM/PM"), ""), ""),
  IFERROR(IF(MSO!H28="Home", TEXT(MSO!F28, "h:mm AM/PM"), ""), ""),
  IFERROR(IF(FH!H28="Home", TEXT(FH!F28, "h:mm AM/PM"), ""), ""),
  IFERROR(IF(MGOLF!H28="Home", TEXT(MGOLF!F28, "h:mm AM/PM"), ""), ""),
  IFERROR(IF(Football!H28="Home", TEXT(Football!F28, "h:mm AM/PM"), ""), ""),
  IFERROR(IF(WVB!H28="Home", TEXT(WVB!F28, "h:mm AM/PM"), ""), ""),
  IFERROR(IF(XC!H28="Home", TEXT(XC!F28, "h:mm AM/PM"), ""), ""),
  IFERROR(IF(SWIMMING!H28="Home", TEXT(SWIMMING!F28, "h:mm AM/PM"), ""), ""),
  IFERROR(IF(WTEN!H28="Home", TEXT(WTEN!F28, "h:mm AM/PM"), ""), ""),
  IFERROR(IF(TF!H28="Home", TEXT(TF!F28, "h:mm AM/PM"), ""), ""),
  IFERROR(IF(WGOLF!H28="Home", TEXT(WGOLF!F28, "h:mm AM/PM"), ""), ""),
  IFERROR(IF(WBB!H28="Home", TEXT(WBB!F28, "h:mm AM/PM"), ""), ""),
  IFERROR(IF(MBB!H28="Home", TEXT(MBB!F28, "h:mm AM/PM"), ""), ""),
  IFERROR(IF(WLAX!H28="Home", TEXT(WLAX!F28, "h:mm AM/PM"), ""), ""),
  IFERROR(IF(MLAX!H28="Home", TEXT(MLAX!F28, "h:mm AM/PM"), ""), ""),
  IFERROR(IF(SOFT!H28="Home", TEXT(SOFT!F28, "h:mm AM/PM"), ""), ""),
  IFERROR(IF(BASE!H28="Home", TEXT(BASE!F28, "h:mm AM/PM"), ""), ""),
  IFERROR(IF(ESPORTS!H28="Home", TEXT(ESPORTS!F28, "h:mm AM/PM"), ""), "")
)
</f>
        <v/>
      </c>
      <c r="G28" s="11" t="str">
        <f>TEXTJOIN(
  CHAR(10) &amp; CHAR(10),
  TRUE,
  IFERROR(IF(WSO!H28="Home", WSO!G28, ""), ""),
  IFERROR(IF(MSO!H28="Home", MSO!G28, ""), ""),
  IFERROR(IF(FH!H28="Home", FH!G28, ""), ""),
  IFERROR(IF(MGOLF!H28="Home", MGOLF!G28, ""), ""),
  IFERROR(IF(Football!H28="Home", Football!G28, ""), ""),
  IFERROR(IF(WVB!H28="Home", WVB!G28, ""), ""),
  IFERROR(IF(XC!H28="Home", XC!G28, ""), ""),
  IFERROR(IF(SWIMMING!H28="Home", SWIMMING!G28, ""), ""),
  IFERROR(IF(WTEN!H28="Home", WTEN!G28, ""), ""),
  IFERROR(IF(TF!H28="Home", TF!G28, ""), ""),
  IFERROR(IF(WGOLF!H28="Home", WGOLF!G28, ""), ""),
  IFERROR(IF(WBB!H28="Home", WBB!G28, ""), ""),
  IFERROR(IF(MBB!H28="Home", MBB!G28, ""), ""),
  IFERROR(IF(WLAX!H28="Home", WLAX!G28, ""), ""),
  IFERROR(IF(MLAX!H28="Home", MLAX!G28, ""), ""),
  IFERROR(IF(SOFT!H28="Home", SOFT!G28, ""), ""),
  IFERROR(IF(BASE!H28="Home", BASE!G28, ""), ""),
  IFERROR(IF(ESPORTS!H28="Home", ESPORTS!G28, ""), "")
)
</f>
        <v/>
      </c>
      <c r="H28" s="20" t="str">
        <f>TEXTJOIN(
  CHAR(10) &amp; CHAR(10),
  TRUE,
  IFERROR(IF(WSO!H28="Home", WSO!P28, ""), ""),
  IFERROR(IF(MSO!H28="Home", MSO!P28, ""), ""),
  IFERROR(IF(FH!H28="Home", FH!P28, ""), ""),
  IFERROR(IF(MGOLF!H28="Home", MGOLF!P28, ""), ""),
  IFERROR(IF(Football!H28="Home", Football!P28, ""), ""),
  IFERROR(IF(WVB!H28="Home", WVB!P28, ""), ""),
  IFERROR(IF(XC!H28="Home", XC!P28, ""), ""),
  IFERROR(IF(SWIMMING!H28="Home", SWIMMING!P28, ""), ""),
  IFERROR(IF(WTEN!H28="Home", WTEN!P28, ""), ""),
  IFERROR(IF(TF!H28="Home", TF!P28, ""), ""),
  IFERROR(IF(WGOLF!H28="Home", WGOLF!P28, ""), ""),
  IFERROR(IF(WBB!H28="Home", WBB!P28, ""), ""),
  IFERROR(IF(MBB!H28="Home", MBB!P28, ""), ""),
  IFERROR(IF(WLAX!H28="Home", WLAX!P28, ""), ""),
  IFERROR(IF(MLAX!H28="Home", MLAX!P28, ""), ""),
  IFERROR(IF(SOFT!H28="Home", SOFT!P28, ""), ""),
  IFERROR(IF(BASE!H28="Home", BASE!P28, ""), ""),
  IFERROR(IF(ESPORTS!H28="Home", ESPORTS!P28, ""), "")
)
</f>
        <v/>
      </c>
    </row>
    <row r="29" ht="22.5" customHeight="1">
      <c r="A29" s="6">
        <v>28.0</v>
      </c>
      <c r="B29" s="6" t="str">
        <f>'Master Schedule'!B29</f>
        <v/>
      </c>
      <c r="C29" s="7">
        <v>46262.0</v>
      </c>
      <c r="D29" s="8" t="str">
        <f t="shared" si="1"/>
        <v>Friday</v>
      </c>
      <c r="E29" s="6" t="str">
        <f>TEXTJOIN(
  CHAR(10) &amp; CHAR(10),
  TRUE,
  IFERROR(IF(WSO!H29="Home", WSO!E29, ""), ""),
  IFERROR(IF(MSO!H29="Home", MSO!E29, ""), ""),
  IFERROR(IF(FH!H29="Home", FH!E29, ""), ""),
  IFERROR(IF(MGOLF!H29="Home", MGOLF!E29, ""), ""),
  IFERROR(IF(Football!H29="Home", Football!E29, ""), ""),
  IFERROR(IF(WVB!H29="Home", WVB!E29, ""), ""),
  IFERROR(IF(XC!H29="Home", XC!E29, ""), ""),
  IFERROR(IF(SWIMMING!H29="Home", SWIMMING!E29, ""), ""),
  IFERROR(IF(WTEN!H29="Home", WTEN!E29, ""), ""),
  IFERROR(IF(TF!H29="Home", TF!E29, ""), ""),
  IFERROR(IF(WGOLF!H29="Home", WGOLF!E29, ""), ""),
  IFERROR(IF(WBB!H29="Home", WBB!E29, ""), ""),
  IFERROR(IF(MBB!H29="Home", MBB!E29, ""), ""),
  IFERROR(IF(WLAX!H29="Home", WLAX!E29, ""), ""),
  IFERROR(IF(MLAX!H29="Home", MLAX!E29, ""), ""),
  IFERROR(IF(SOFT!H29="Home", SOFT!E29, ""), ""),
  IFERROR(IF(BASE!H29="Home", BASE!E29, ""), ""),
  IFERROR(IF(ESPORTS!H29="Home", ESPORTS!E29, ""), "")
)
</f>
        <v/>
      </c>
      <c r="F29" s="11" t="str">
        <f>TEXTJOIN(
  CHAR(10) &amp; CHAR(10),
  TRUE,
  IFERROR(IF(WSO!H29="Home", TEXT(WSO!F29, "h:mm AM/PM"), ""), ""),
  IFERROR(IF(MSO!H29="Home", TEXT(MSO!F29, "h:mm AM/PM"), ""), ""),
  IFERROR(IF(FH!H29="Home", TEXT(FH!F29, "h:mm AM/PM"), ""), ""),
  IFERROR(IF(MGOLF!H29="Home", TEXT(MGOLF!F29, "h:mm AM/PM"), ""), ""),
  IFERROR(IF(Football!H29="Home", TEXT(Football!F29, "h:mm AM/PM"), ""), ""),
  IFERROR(IF(WVB!H29="Home", TEXT(WVB!F29, "h:mm AM/PM"), ""), ""),
  IFERROR(IF(XC!H29="Home", TEXT(XC!F29, "h:mm AM/PM"), ""), ""),
  IFERROR(IF(SWIMMING!H29="Home", TEXT(SWIMMING!F29, "h:mm AM/PM"), ""), ""),
  IFERROR(IF(WTEN!H29="Home", TEXT(WTEN!F29, "h:mm AM/PM"), ""), ""),
  IFERROR(IF(TF!H29="Home", TEXT(TF!F29, "h:mm AM/PM"), ""), ""),
  IFERROR(IF(WGOLF!H29="Home", TEXT(WGOLF!F29, "h:mm AM/PM"), ""), ""),
  IFERROR(IF(WBB!H29="Home", TEXT(WBB!F29, "h:mm AM/PM"), ""), ""),
  IFERROR(IF(MBB!H29="Home", TEXT(MBB!F29, "h:mm AM/PM"), ""), ""),
  IFERROR(IF(WLAX!H29="Home", TEXT(WLAX!F29, "h:mm AM/PM"), ""), ""),
  IFERROR(IF(MLAX!H29="Home", TEXT(MLAX!F29, "h:mm AM/PM"), ""), ""),
  IFERROR(IF(SOFT!H29="Home", TEXT(SOFT!F29, "h:mm AM/PM"), ""), ""),
  IFERROR(IF(BASE!H29="Home", TEXT(BASE!F29, "h:mm AM/PM"), ""), ""),
  IFERROR(IF(ESPORTS!H29="Home", TEXT(ESPORTS!F29, "h:mm AM/PM"), ""), "")
)
</f>
        <v/>
      </c>
      <c r="G29" s="11" t="str">
        <f>TEXTJOIN(
  CHAR(10) &amp; CHAR(10),
  TRUE,
  IFERROR(IF(WSO!H29="Home", WSO!G29, ""), ""),
  IFERROR(IF(MSO!H29="Home", MSO!G29, ""), ""),
  IFERROR(IF(FH!H29="Home", FH!G29, ""), ""),
  IFERROR(IF(MGOLF!H29="Home", MGOLF!G29, ""), ""),
  IFERROR(IF(Football!H29="Home", Football!G29, ""), ""),
  IFERROR(IF(WVB!H29="Home", WVB!G29, ""), ""),
  IFERROR(IF(XC!H29="Home", XC!G29, ""), ""),
  IFERROR(IF(SWIMMING!H29="Home", SWIMMING!G29, ""), ""),
  IFERROR(IF(WTEN!H29="Home", WTEN!G29, ""), ""),
  IFERROR(IF(TF!H29="Home", TF!G29, ""), ""),
  IFERROR(IF(WGOLF!H29="Home", WGOLF!G29, ""), ""),
  IFERROR(IF(WBB!H29="Home", WBB!G29, ""), ""),
  IFERROR(IF(MBB!H29="Home", MBB!G29, ""), ""),
  IFERROR(IF(WLAX!H29="Home", WLAX!G29, ""), ""),
  IFERROR(IF(MLAX!H29="Home", MLAX!G29, ""), ""),
  IFERROR(IF(SOFT!H29="Home", SOFT!G29, ""), ""),
  IFERROR(IF(BASE!H29="Home", BASE!G29, ""), ""),
  IFERROR(IF(ESPORTS!H29="Home", ESPORTS!G29, ""), "")
)
</f>
        <v/>
      </c>
      <c r="H29" s="20" t="str">
        <f>TEXTJOIN(
  CHAR(10) &amp; CHAR(10),
  TRUE,
  IFERROR(IF(WSO!H29="Home", WSO!P29, ""), ""),
  IFERROR(IF(MSO!H29="Home", MSO!P29, ""), ""),
  IFERROR(IF(FH!H29="Home", FH!P29, ""), ""),
  IFERROR(IF(MGOLF!H29="Home", MGOLF!P29, ""), ""),
  IFERROR(IF(Football!H29="Home", Football!P29, ""), ""),
  IFERROR(IF(WVB!H29="Home", WVB!P29, ""), ""),
  IFERROR(IF(XC!H29="Home", XC!P29, ""), ""),
  IFERROR(IF(SWIMMING!H29="Home", SWIMMING!P29, ""), ""),
  IFERROR(IF(WTEN!H29="Home", WTEN!P29, ""), ""),
  IFERROR(IF(TF!H29="Home", TF!P29, ""), ""),
  IFERROR(IF(WGOLF!H29="Home", WGOLF!P29, ""), ""),
  IFERROR(IF(WBB!H29="Home", WBB!P29, ""), ""),
  IFERROR(IF(MBB!H29="Home", MBB!P29, ""), ""),
  IFERROR(IF(WLAX!H29="Home", WLAX!P29, ""), ""),
  IFERROR(IF(MLAX!H29="Home", MLAX!P29, ""), ""),
  IFERROR(IF(SOFT!H29="Home", SOFT!P29, ""), ""),
  IFERROR(IF(BASE!H29="Home", BASE!P29, ""), ""),
  IFERROR(IF(ESPORTS!H29="Home", ESPORTS!P29, ""), "")
)
</f>
        <v/>
      </c>
    </row>
    <row r="30" ht="22.5" customHeight="1">
      <c r="A30" s="6">
        <v>29.0</v>
      </c>
      <c r="B30" s="6" t="str">
        <f>'Master Schedule'!B30</f>
        <v/>
      </c>
      <c r="C30" s="7">
        <v>46263.0</v>
      </c>
      <c r="D30" s="8" t="str">
        <f t="shared" si="1"/>
        <v>Saturday</v>
      </c>
      <c r="E30" s="6" t="str">
        <f>TEXTJOIN(
  CHAR(10) &amp; CHAR(10),
  TRUE,
  IFERROR(IF(WSO!H30="Home", WSO!E30, ""), ""),
  IFERROR(IF(MSO!H30="Home", MSO!E30, ""), ""),
  IFERROR(IF(FH!H30="Home", FH!E30, ""), ""),
  IFERROR(IF(MGOLF!H30="Home", MGOLF!E30, ""), ""),
  IFERROR(IF(Football!H30="Home", Football!E30, ""), ""),
  IFERROR(IF(WVB!H30="Home", WVB!E30, ""), ""),
  IFERROR(IF(XC!H30="Home", XC!E30, ""), ""),
  IFERROR(IF(SWIMMING!H30="Home", SWIMMING!E30, ""), ""),
  IFERROR(IF(WTEN!H30="Home", WTEN!E30, ""), ""),
  IFERROR(IF(TF!H30="Home", TF!E30, ""), ""),
  IFERROR(IF(WGOLF!H30="Home", WGOLF!E30, ""), ""),
  IFERROR(IF(WBB!H30="Home", WBB!E30, ""), ""),
  IFERROR(IF(MBB!H30="Home", MBB!E30, ""), ""),
  IFERROR(IF(WLAX!H30="Home", WLAX!E30, ""), ""),
  IFERROR(IF(MLAX!H30="Home", MLAX!E30, ""), ""),
  IFERROR(IF(SOFT!H30="Home", SOFT!E30, ""), ""),
  IFERROR(IF(BASE!H30="Home", BASE!E30, ""), ""),
  IFERROR(IF(ESPORTS!H30="Home", ESPORTS!E30, ""), "")
)
</f>
        <v/>
      </c>
      <c r="F30" s="11" t="str">
        <f>TEXTJOIN(
  CHAR(10) &amp; CHAR(10),
  TRUE,
  IFERROR(IF(WSO!H30="Home", TEXT(WSO!F30, "h:mm AM/PM"), ""), ""),
  IFERROR(IF(MSO!H30="Home", TEXT(MSO!F30, "h:mm AM/PM"), ""), ""),
  IFERROR(IF(FH!H30="Home", TEXT(FH!F30, "h:mm AM/PM"), ""), ""),
  IFERROR(IF(MGOLF!H30="Home", TEXT(MGOLF!F30, "h:mm AM/PM"), ""), ""),
  IFERROR(IF(Football!H30="Home", TEXT(Football!F30, "h:mm AM/PM"), ""), ""),
  IFERROR(IF(WVB!H30="Home", TEXT(WVB!F30, "h:mm AM/PM"), ""), ""),
  IFERROR(IF(XC!H30="Home", TEXT(XC!F30, "h:mm AM/PM"), ""), ""),
  IFERROR(IF(SWIMMING!H30="Home", TEXT(SWIMMING!F30, "h:mm AM/PM"), ""), ""),
  IFERROR(IF(WTEN!H30="Home", TEXT(WTEN!F30, "h:mm AM/PM"), ""), ""),
  IFERROR(IF(TF!H30="Home", TEXT(TF!F30, "h:mm AM/PM"), ""), ""),
  IFERROR(IF(WGOLF!H30="Home", TEXT(WGOLF!F30, "h:mm AM/PM"), ""), ""),
  IFERROR(IF(WBB!H30="Home", TEXT(WBB!F30, "h:mm AM/PM"), ""), ""),
  IFERROR(IF(MBB!H30="Home", TEXT(MBB!F30, "h:mm AM/PM"), ""), ""),
  IFERROR(IF(WLAX!H30="Home", TEXT(WLAX!F30, "h:mm AM/PM"), ""), ""),
  IFERROR(IF(MLAX!H30="Home", TEXT(MLAX!F30, "h:mm AM/PM"), ""), ""),
  IFERROR(IF(SOFT!H30="Home", TEXT(SOFT!F30, "h:mm AM/PM"), ""), ""),
  IFERROR(IF(BASE!H30="Home", TEXT(BASE!F30, "h:mm AM/PM"), ""), ""),
  IFERROR(IF(ESPORTS!H30="Home", TEXT(ESPORTS!F30, "h:mm AM/PM"), ""), "")
)
</f>
        <v/>
      </c>
      <c r="G30" s="11" t="str">
        <f>TEXTJOIN(
  CHAR(10) &amp; CHAR(10),
  TRUE,
  IFERROR(IF(WSO!H30="Home", WSO!G30, ""), ""),
  IFERROR(IF(MSO!H30="Home", MSO!G30, ""), ""),
  IFERROR(IF(FH!H30="Home", FH!G30, ""), ""),
  IFERROR(IF(MGOLF!H30="Home", MGOLF!G30, ""), ""),
  IFERROR(IF(Football!H30="Home", Football!G30, ""), ""),
  IFERROR(IF(WVB!H30="Home", WVB!G30, ""), ""),
  IFERROR(IF(XC!H30="Home", XC!G30, ""), ""),
  IFERROR(IF(SWIMMING!H30="Home", SWIMMING!G30, ""), ""),
  IFERROR(IF(WTEN!H30="Home", WTEN!G30, ""), ""),
  IFERROR(IF(TF!H30="Home", TF!G30, ""), ""),
  IFERROR(IF(WGOLF!H30="Home", WGOLF!G30, ""), ""),
  IFERROR(IF(WBB!H30="Home", WBB!G30, ""), ""),
  IFERROR(IF(MBB!H30="Home", MBB!G30, ""), ""),
  IFERROR(IF(WLAX!H30="Home", WLAX!G30, ""), ""),
  IFERROR(IF(MLAX!H30="Home", MLAX!G30, ""), ""),
  IFERROR(IF(SOFT!H30="Home", SOFT!G30, ""), ""),
  IFERROR(IF(BASE!H30="Home", BASE!G30, ""), ""),
  IFERROR(IF(ESPORTS!H30="Home", ESPORTS!G30, ""), "")
)
</f>
        <v/>
      </c>
      <c r="H30" s="20" t="str">
        <f>TEXTJOIN(
  CHAR(10) &amp; CHAR(10),
  TRUE,
  IFERROR(IF(WSO!H30="Home", WSO!P30, ""), ""),
  IFERROR(IF(MSO!H30="Home", MSO!P30, ""), ""),
  IFERROR(IF(FH!H30="Home", FH!P30, ""), ""),
  IFERROR(IF(MGOLF!H30="Home", MGOLF!P30, ""), ""),
  IFERROR(IF(Football!H30="Home", Football!P30, ""), ""),
  IFERROR(IF(WVB!H30="Home", WVB!P30, ""), ""),
  IFERROR(IF(XC!H30="Home", XC!P30, ""), ""),
  IFERROR(IF(SWIMMING!H30="Home", SWIMMING!P30, ""), ""),
  IFERROR(IF(WTEN!H30="Home", WTEN!P30, ""), ""),
  IFERROR(IF(TF!H30="Home", TF!P30, ""), ""),
  IFERROR(IF(WGOLF!H30="Home", WGOLF!P30, ""), ""),
  IFERROR(IF(WBB!H30="Home", WBB!P30, ""), ""),
  IFERROR(IF(MBB!H30="Home", MBB!P30, ""), ""),
  IFERROR(IF(WLAX!H30="Home", WLAX!P30, ""), ""),
  IFERROR(IF(MLAX!H30="Home", MLAX!P30, ""), ""),
  IFERROR(IF(SOFT!H30="Home", SOFT!P30, ""), ""),
  IFERROR(IF(BASE!H30="Home", BASE!P30, ""), ""),
  IFERROR(IF(ESPORTS!H30="Home", ESPORTS!P30, ""), "")
)
</f>
        <v/>
      </c>
    </row>
    <row r="31" ht="22.5" customHeight="1">
      <c r="A31" s="6">
        <v>30.0</v>
      </c>
      <c r="B31" s="6" t="str">
        <f>'Master Schedule'!B31</f>
        <v/>
      </c>
      <c r="C31" s="7">
        <v>46264.0</v>
      </c>
      <c r="D31" s="8" t="str">
        <f t="shared" si="1"/>
        <v>Sunday</v>
      </c>
      <c r="E31" s="6" t="str">
        <f>TEXTJOIN(
  CHAR(10) &amp; CHAR(10),
  TRUE,
  IFERROR(IF(WSO!H31="Home", WSO!E31, ""), ""),
  IFERROR(IF(MSO!H31="Home", MSO!E31, ""), ""),
  IFERROR(IF(FH!H31="Home", FH!E31, ""), ""),
  IFERROR(IF(MGOLF!H31="Home", MGOLF!E31, ""), ""),
  IFERROR(IF(Football!H31="Home", Football!E31, ""), ""),
  IFERROR(IF(WVB!H31="Home", WVB!E31, ""), ""),
  IFERROR(IF(XC!H31="Home", XC!E31, ""), ""),
  IFERROR(IF(SWIMMING!H31="Home", SWIMMING!E31, ""), ""),
  IFERROR(IF(WTEN!H31="Home", WTEN!E31, ""), ""),
  IFERROR(IF(TF!H31="Home", TF!E31, ""), ""),
  IFERROR(IF(WGOLF!H31="Home", WGOLF!E31, ""), ""),
  IFERROR(IF(WBB!H31="Home", WBB!E31, ""), ""),
  IFERROR(IF(MBB!H31="Home", MBB!E31, ""), ""),
  IFERROR(IF(WLAX!H31="Home", WLAX!E31, ""), ""),
  IFERROR(IF(MLAX!H31="Home", MLAX!E31, ""), ""),
  IFERROR(IF(SOFT!H31="Home", SOFT!E31, ""), ""),
  IFERROR(IF(BASE!H31="Home", BASE!E31, ""), ""),
  IFERROR(IF(ESPORTS!H31="Home", ESPORTS!E31, ""), "")
)
</f>
        <v/>
      </c>
      <c r="F31" s="11" t="str">
        <f>TEXTJOIN(
  CHAR(10) &amp; CHAR(10),
  TRUE,
  IFERROR(IF(WSO!H31="Home", TEXT(WSO!F31, "h:mm AM/PM"), ""), ""),
  IFERROR(IF(MSO!H31="Home", TEXT(MSO!F31, "h:mm AM/PM"), ""), ""),
  IFERROR(IF(FH!H31="Home", TEXT(FH!F31, "h:mm AM/PM"), ""), ""),
  IFERROR(IF(MGOLF!H31="Home", TEXT(MGOLF!F31, "h:mm AM/PM"), ""), ""),
  IFERROR(IF(Football!H31="Home", TEXT(Football!F31, "h:mm AM/PM"), ""), ""),
  IFERROR(IF(WVB!H31="Home", TEXT(WVB!F31, "h:mm AM/PM"), ""), ""),
  IFERROR(IF(XC!H31="Home", TEXT(XC!F31, "h:mm AM/PM"), ""), ""),
  IFERROR(IF(SWIMMING!H31="Home", TEXT(SWIMMING!F31, "h:mm AM/PM"), ""), ""),
  IFERROR(IF(WTEN!H31="Home", TEXT(WTEN!F31, "h:mm AM/PM"), ""), ""),
  IFERROR(IF(TF!H31="Home", TEXT(TF!F31, "h:mm AM/PM"), ""), ""),
  IFERROR(IF(WGOLF!H31="Home", TEXT(WGOLF!F31, "h:mm AM/PM"), ""), ""),
  IFERROR(IF(WBB!H31="Home", TEXT(WBB!F31, "h:mm AM/PM"), ""), ""),
  IFERROR(IF(MBB!H31="Home", TEXT(MBB!F31, "h:mm AM/PM"), ""), ""),
  IFERROR(IF(WLAX!H31="Home", TEXT(WLAX!F31, "h:mm AM/PM"), ""), ""),
  IFERROR(IF(MLAX!H31="Home", TEXT(MLAX!F31, "h:mm AM/PM"), ""), ""),
  IFERROR(IF(SOFT!H31="Home", TEXT(SOFT!F31, "h:mm AM/PM"), ""), ""),
  IFERROR(IF(BASE!H31="Home", TEXT(BASE!F31, "h:mm AM/PM"), ""), ""),
  IFERROR(IF(ESPORTS!H31="Home", TEXT(ESPORTS!F31, "h:mm AM/PM"), ""), "")
)
</f>
        <v/>
      </c>
      <c r="G31" s="11" t="str">
        <f>TEXTJOIN(
  CHAR(10) &amp; CHAR(10),
  TRUE,
  IFERROR(IF(WSO!H31="Home", WSO!G31, ""), ""),
  IFERROR(IF(MSO!H31="Home", MSO!G31, ""), ""),
  IFERROR(IF(FH!H31="Home", FH!G31, ""), ""),
  IFERROR(IF(MGOLF!H31="Home", MGOLF!G31, ""), ""),
  IFERROR(IF(Football!H31="Home", Football!G31, ""), ""),
  IFERROR(IF(WVB!H31="Home", WVB!G31, ""), ""),
  IFERROR(IF(XC!H31="Home", XC!G31, ""), ""),
  IFERROR(IF(SWIMMING!H31="Home", SWIMMING!G31, ""), ""),
  IFERROR(IF(WTEN!H31="Home", WTEN!G31, ""), ""),
  IFERROR(IF(TF!H31="Home", TF!G31, ""), ""),
  IFERROR(IF(WGOLF!H31="Home", WGOLF!G31, ""), ""),
  IFERROR(IF(WBB!H31="Home", WBB!G31, ""), ""),
  IFERROR(IF(MBB!H31="Home", MBB!G31, ""), ""),
  IFERROR(IF(WLAX!H31="Home", WLAX!G31, ""), ""),
  IFERROR(IF(MLAX!H31="Home", MLAX!G31, ""), ""),
  IFERROR(IF(SOFT!H31="Home", SOFT!G31, ""), ""),
  IFERROR(IF(BASE!H31="Home", BASE!G31, ""), ""),
  IFERROR(IF(ESPORTS!H31="Home", ESPORTS!G31, ""), "")
)
</f>
        <v/>
      </c>
      <c r="H31" s="20" t="str">
        <f>TEXTJOIN(
  CHAR(10) &amp; CHAR(10),
  TRUE,
  IFERROR(IF(WSO!H31="Home", WSO!P31, ""), ""),
  IFERROR(IF(MSO!H31="Home", MSO!P31, ""), ""),
  IFERROR(IF(FH!H31="Home", FH!P31, ""), ""),
  IFERROR(IF(MGOLF!H31="Home", MGOLF!P31, ""), ""),
  IFERROR(IF(Football!H31="Home", Football!P31, ""), ""),
  IFERROR(IF(WVB!H31="Home", WVB!P31, ""), ""),
  IFERROR(IF(XC!H31="Home", XC!P31, ""), ""),
  IFERROR(IF(SWIMMING!H31="Home", SWIMMING!P31, ""), ""),
  IFERROR(IF(WTEN!H31="Home", WTEN!P31, ""), ""),
  IFERROR(IF(TF!H31="Home", TF!P31, ""), ""),
  IFERROR(IF(WGOLF!H31="Home", WGOLF!P31, ""), ""),
  IFERROR(IF(WBB!H31="Home", WBB!P31, ""), ""),
  IFERROR(IF(MBB!H31="Home", MBB!P31, ""), ""),
  IFERROR(IF(WLAX!H31="Home", WLAX!P31, ""), ""),
  IFERROR(IF(MLAX!H31="Home", MLAX!P31, ""), ""),
  IFERROR(IF(SOFT!H31="Home", SOFT!P31, ""), ""),
  IFERROR(IF(BASE!H31="Home", BASE!P31, ""), ""),
  IFERROR(IF(ESPORTS!H31="Home", ESPORTS!P31, ""), "")
)
</f>
        <v/>
      </c>
    </row>
    <row r="32" ht="22.5" customHeight="1">
      <c r="A32" s="6">
        <v>31.0</v>
      </c>
      <c r="B32" s="6" t="str">
        <f>'Master Schedule'!B32</f>
        <v/>
      </c>
      <c r="C32" s="7">
        <v>46265.0</v>
      </c>
      <c r="D32" s="8" t="str">
        <f t="shared" si="1"/>
        <v>Monday</v>
      </c>
      <c r="E32" s="6" t="str">
        <f>TEXTJOIN(
  CHAR(10) &amp; CHAR(10),
  TRUE,
  IFERROR(IF(WSO!H32="Home", WSO!E32, ""), ""),
  IFERROR(IF(MSO!H32="Home", MSO!E32, ""), ""),
  IFERROR(IF(FH!H32="Home", FH!E32, ""), ""),
  IFERROR(IF(MGOLF!H32="Home", MGOLF!E32, ""), ""),
  IFERROR(IF(Football!H32="Home", Football!E32, ""), ""),
  IFERROR(IF(WVB!H32="Home", WVB!E32, ""), ""),
  IFERROR(IF(XC!H32="Home", XC!E32, ""), ""),
  IFERROR(IF(SWIMMING!H32="Home", SWIMMING!E32, ""), ""),
  IFERROR(IF(WTEN!H32="Home", WTEN!E32, ""), ""),
  IFERROR(IF(TF!H32="Home", TF!E32, ""), ""),
  IFERROR(IF(WGOLF!H32="Home", WGOLF!E32, ""), ""),
  IFERROR(IF(WBB!H32="Home", WBB!E32, ""), ""),
  IFERROR(IF(MBB!H32="Home", MBB!E32, ""), ""),
  IFERROR(IF(WLAX!H32="Home", WLAX!E32, ""), ""),
  IFERROR(IF(MLAX!H32="Home", MLAX!E32, ""), ""),
  IFERROR(IF(SOFT!H32="Home", SOFT!E32, ""), ""),
  IFERROR(IF(BASE!H32="Home", BASE!E32, ""), ""),
  IFERROR(IF(ESPORTS!H32="Home", ESPORTS!E32, ""), "")
)
</f>
        <v/>
      </c>
      <c r="F32" s="11" t="str">
        <f>TEXTJOIN(
  CHAR(10) &amp; CHAR(10),
  TRUE,
  IFERROR(IF(WSO!H32="Home", TEXT(WSO!F32, "h:mm AM/PM"), ""), ""),
  IFERROR(IF(MSO!H32="Home", TEXT(MSO!F32, "h:mm AM/PM"), ""), ""),
  IFERROR(IF(FH!H32="Home", TEXT(FH!F32, "h:mm AM/PM"), ""), ""),
  IFERROR(IF(MGOLF!H32="Home", TEXT(MGOLF!F32, "h:mm AM/PM"), ""), ""),
  IFERROR(IF(Football!H32="Home", TEXT(Football!F32, "h:mm AM/PM"), ""), ""),
  IFERROR(IF(WVB!H32="Home", TEXT(WVB!F32, "h:mm AM/PM"), ""), ""),
  IFERROR(IF(XC!H32="Home", TEXT(XC!F32, "h:mm AM/PM"), ""), ""),
  IFERROR(IF(SWIMMING!H32="Home", TEXT(SWIMMING!F32, "h:mm AM/PM"), ""), ""),
  IFERROR(IF(WTEN!H32="Home", TEXT(WTEN!F32, "h:mm AM/PM"), ""), ""),
  IFERROR(IF(TF!H32="Home", TEXT(TF!F32, "h:mm AM/PM"), ""), ""),
  IFERROR(IF(WGOLF!H32="Home", TEXT(WGOLF!F32, "h:mm AM/PM"), ""), ""),
  IFERROR(IF(WBB!H32="Home", TEXT(WBB!F32, "h:mm AM/PM"), ""), ""),
  IFERROR(IF(MBB!H32="Home", TEXT(MBB!F32, "h:mm AM/PM"), ""), ""),
  IFERROR(IF(WLAX!H32="Home", TEXT(WLAX!F32, "h:mm AM/PM"), ""), ""),
  IFERROR(IF(MLAX!H32="Home", TEXT(MLAX!F32, "h:mm AM/PM"), ""), ""),
  IFERROR(IF(SOFT!H32="Home", TEXT(SOFT!F32, "h:mm AM/PM"), ""), ""),
  IFERROR(IF(BASE!H32="Home", TEXT(BASE!F32, "h:mm AM/PM"), ""), ""),
  IFERROR(IF(ESPORTS!H32="Home", TEXT(ESPORTS!F32, "h:mm AM/PM"), ""), "")
)
</f>
        <v/>
      </c>
      <c r="G32" s="11" t="str">
        <f>TEXTJOIN(
  CHAR(10) &amp; CHAR(10),
  TRUE,
  IFERROR(IF(WSO!H32="Home", WSO!G32, ""), ""),
  IFERROR(IF(MSO!H32="Home", MSO!G32, ""), ""),
  IFERROR(IF(FH!H32="Home", FH!G32, ""), ""),
  IFERROR(IF(MGOLF!H32="Home", MGOLF!G32, ""), ""),
  IFERROR(IF(Football!H32="Home", Football!G32, ""), ""),
  IFERROR(IF(WVB!H32="Home", WVB!G32, ""), ""),
  IFERROR(IF(XC!H32="Home", XC!G32, ""), ""),
  IFERROR(IF(SWIMMING!H32="Home", SWIMMING!G32, ""), ""),
  IFERROR(IF(WTEN!H32="Home", WTEN!G32, ""), ""),
  IFERROR(IF(TF!H32="Home", TF!G32, ""), ""),
  IFERROR(IF(WGOLF!H32="Home", WGOLF!G32, ""), ""),
  IFERROR(IF(WBB!H32="Home", WBB!G32, ""), ""),
  IFERROR(IF(MBB!H32="Home", MBB!G32, ""), ""),
  IFERROR(IF(WLAX!H32="Home", WLAX!G32, ""), ""),
  IFERROR(IF(MLAX!H32="Home", MLAX!G32, ""), ""),
  IFERROR(IF(SOFT!H32="Home", SOFT!G32, ""), ""),
  IFERROR(IF(BASE!H32="Home", BASE!G32, ""), ""),
  IFERROR(IF(ESPORTS!H32="Home", ESPORTS!G32, ""), "")
)
</f>
        <v/>
      </c>
      <c r="H32" s="20" t="str">
        <f>TEXTJOIN(
  CHAR(10) &amp; CHAR(10),
  TRUE,
  IFERROR(IF(WSO!H32="Home", WSO!P32, ""), ""),
  IFERROR(IF(MSO!H32="Home", MSO!P32, ""), ""),
  IFERROR(IF(FH!H32="Home", FH!P32, ""), ""),
  IFERROR(IF(MGOLF!H32="Home", MGOLF!P32, ""), ""),
  IFERROR(IF(Football!H32="Home", Football!P32, ""), ""),
  IFERROR(IF(WVB!H32="Home", WVB!P32, ""), ""),
  IFERROR(IF(XC!H32="Home", XC!P32, ""), ""),
  IFERROR(IF(SWIMMING!H32="Home", SWIMMING!P32, ""), ""),
  IFERROR(IF(WTEN!H32="Home", WTEN!P32, ""), ""),
  IFERROR(IF(TF!H32="Home", TF!P32, ""), ""),
  IFERROR(IF(WGOLF!H32="Home", WGOLF!P32, ""), ""),
  IFERROR(IF(WBB!H32="Home", WBB!P32, ""), ""),
  IFERROR(IF(MBB!H32="Home", MBB!P32, ""), ""),
  IFERROR(IF(WLAX!H32="Home", WLAX!P32, ""), ""),
  IFERROR(IF(MLAX!H32="Home", MLAX!P32, ""), ""),
  IFERROR(IF(SOFT!H32="Home", SOFT!P32, ""), ""),
  IFERROR(IF(BASE!H32="Home", BASE!P32, ""), ""),
  IFERROR(IF(ESPORTS!H32="Home", ESPORTS!P32, ""), "")
)
</f>
        <v/>
      </c>
    </row>
    <row r="33" ht="22.5" customHeight="1">
      <c r="A33" s="6">
        <v>32.0</v>
      </c>
      <c r="B33" s="6" t="str">
        <f>'Master Schedule'!B33</f>
        <v/>
      </c>
      <c r="C33" s="7">
        <v>46266.0</v>
      </c>
      <c r="D33" s="8" t="str">
        <f t="shared" si="1"/>
        <v>Tuesday</v>
      </c>
      <c r="E33" s="6" t="str">
        <f>TEXTJOIN(
  CHAR(10) &amp; CHAR(10),
  TRUE,
  IFERROR(IF(WSO!H33="Home", WSO!E33, ""), ""),
  IFERROR(IF(MSO!H33="Home", MSO!E33, ""), ""),
  IFERROR(IF(FH!H33="Home", FH!E33, ""), ""),
  IFERROR(IF(MGOLF!H33="Home", MGOLF!E33, ""), ""),
  IFERROR(IF(Football!H33="Home", Football!E33, ""), ""),
  IFERROR(IF(WVB!H33="Home", WVB!E33, ""), ""),
  IFERROR(IF(XC!H33="Home", XC!E33, ""), ""),
  IFERROR(IF(SWIMMING!H33="Home", SWIMMING!E33, ""), ""),
  IFERROR(IF(WTEN!H33="Home", WTEN!E33, ""), ""),
  IFERROR(IF(TF!H33="Home", TF!E33, ""), ""),
  IFERROR(IF(WGOLF!H33="Home", WGOLF!E33, ""), ""),
  IFERROR(IF(WBB!H33="Home", WBB!E33, ""), ""),
  IFERROR(IF(MBB!H33="Home", MBB!E33, ""), ""),
  IFERROR(IF(WLAX!H33="Home", WLAX!E33, ""), ""),
  IFERROR(IF(MLAX!H33="Home", MLAX!E33, ""), ""),
  IFERROR(IF(SOFT!H33="Home", SOFT!E33, ""), ""),
  IFERROR(IF(BASE!H33="Home", BASE!E33, ""), ""),
  IFERROR(IF(ESPORTS!H33="Home", ESPORTS!E33, ""), "")
)
</f>
        <v>WSO
MSO</v>
      </c>
      <c r="F33" s="11" t="str">
        <f>TEXTJOIN(
  CHAR(10) &amp; CHAR(10),
  TRUE,
  IFERROR(IF(WSO!H33="Home", TEXT(WSO!F33, "h:mm AM/PM"), ""), ""),
  IFERROR(IF(MSO!H33="Home", TEXT(MSO!F33, "h:mm AM/PM"), ""), ""),
  IFERROR(IF(FH!H33="Home", TEXT(FH!F33, "h:mm AM/PM"), ""), ""),
  IFERROR(IF(MGOLF!H33="Home", TEXT(MGOLF!F33, "h:mm AM/PM"), ""), ""),
  IFERROR(IF(Football!H33="Home", TEXT(Football!F33, "h:mm AM/PM"), ""), ""),
  IFERROR(IF(WVB!H33="Home", TEXT(WVB!F33, "h:mm AM/PM"), ""), ""),
  IFERROR(IF(XC!H33="Home", TEXT(XC!F33, "h:mm AM/PM"), ""), ""),
  IFERROR(IF(SWIMMING!H33="Home", TEXT(SWIMMING!F33, "h:mm AM/PM"), ""), ""),
  IFERROR(IF(WTEN!H33="Home", TEXT(WTEN!F33, "h:mm AM/PM"), ""), ""),
  IFERROR(IF(TF!H33="Home", TEXT(TF!F33, "h:mm AM/PM"), ""), ""),
  IFERROR(IF(WGOLF!H33="Home", TEXT(WGOLF!F33, "h:mm AM/PM"), ""), ""),
  IFERROR(IF(WBB!H33="Home", TEXT(WBB!F33, "h:mm AM/PM"), ""), ""),
  IFERROR(IF(MBB!H33="Home", TEXT(MBB!F33, "h:mm AM/PM"), ""), ""),
  IFERROR(IF(WLAX!H33="Home", TEXT(WLAX!F33, "h:mm AM/PM"), ""), ""),
  IFERROR(IF(MLAX!H33="Home", TEXT(MLAX!F33, "h:mm AM/PM"), ""), ""),
  IFERROR(IF(SOFT!H33="Home", TEXT(SOFT!F33, "h:mm AM/PM"), ""), ""),
  IFERROR(IF(BASE!H33="Home", TEXT(BASE!F33, "h:mm AM/PM"), ""), ""),
  IFERROR(IF(ESPORTS!H33="Home", TEXT(ESPORTS!F33, "h:mm AM/PM"), ""), "")
)
</f>
        <v>4:00 PM
TBD</v>
      </c>
      <c r="G33" s="11" t="str">
        <f>TEXTJOIN(
  CHAR(10) &amp; CHAR(10),
  TRUE,
  IFERROR(IF(WSO!H33="Home", WSO!G33, ""), ""),
  IFERROR(IF(MSO!H33="Home", MSO!G33, ""), ""),
  IFERROR(IF(FH!H33="Home", FH!G33, ""), ""),
  IFERROR(IF(MGOLF!H33="Home", MGOLF!G33, ""), ""),
  IFERROR(IF(Football!H33="Home", Football!G33, ""), ""),
  IFERROR(IF(WVB!H33="Home", WVB!G33, ""), ""),
  IFERROR(IF(XC!H33="Home", XC!G33, ""), ""),
  IFERROR(IF(SWIMMING!H33="Home", SWIMMING!G33, ""), ""),
  IFERROR(IF(WTEN!H33="Home", WTEN!G33, ""), ""),
  IFERROR(IF(TF!H33="Home", TF!G33, ""), ""),
  IFERROR(IF(WGOLF!H33="Home", WGOLF!G33, ""), ""),
  IFERROR(IF(WBB!H33="Home", WBB!G33, ""), ""),
  IFERROR(IF(MBB!H33="Home", MBB!G33, ""), ""),
  IFERROR(IF(WLAX!H33="Home", WLAX!G33, ""), ""),
  IFERROR(IF(MLAX!H33="Home", MLAX!G33, ""), ""),
  IFERROR(IF(SOFT!H33="Home", SOFT!G33, ""), ""),
  IFERROR(IF(BASE!H33="Home", BASE!G33, ""), ""),
  IFERROR(IF(ESPORTS!H33="Home", ESPORTS!G33, ""), "")
)
</f>
        <v>CMCC
USM</v>
      </c>
      <c r="H33" s="20" t="str">
        <f>TEXTJOIN(
  CHAR(10) &amp; CHAR(10),
  TRUE,
  IFERROR(IF(WSO!H33="Home", WSO!P33, ""), ""),
  IFERROR(IF(MSO!H33="Home", MSO!P33, ""), ""),
  IFERROR(IF(FH!H33="Home", FH!P33, ""), ""),
  IFERROR(IF(MGOLF!H33="Home", MGOLF!P33, ""), ""),
  IFERROR(IF(Football!H33="Home", Football!P33, ""), ""),
  IFERROR(IF(WVB!H33="Home", WVB!P33, ""), ""),
  IFERROR(IF(XC!H33="Home", XC!P33, ""), ""),
  IFERROR(IF(SWIMMING!H33="Home", SWIMMING!P33, ""), ""),
  IFERROR(IF(WTEN!H33="Home", WTEN!P33, ""), ""),
  IFERROR(IF(TF!H33="Home", TF!P33, ""), ""),
  IFERROR(IF(WGOLF!H33="Home", WGOLF!P33, ""), ""),
  IFERROR(IF(WBB!H33="Home", WBB!P33, ""), ""),
  IFERROR(IF(MBB!H33="Home", MBB!P33, ""), ""),
  IFERROR(IF(WLAX!H33="Home", WLAX!P33, ""), ""),
  IFERROR(IF(MLAX!H33="Home", MLAX!P33, ""), ""),
  IFERROR(IF(SOFT!H33="Home", SOFT!P33, ""), ""),
  IFERROR(IF(BASE!H33="Home", BASE!P33, ""), ""),
  IFERROR(IF(ESPORTS!H33="Home", ESPORTS!P33, ""), "")
)
</f>
        <v>⌛️ Pending
⌛️ Pending</v>
      </c>
    </row>
    <row r="34" ht="22.5" customHeight="1">
      <c r="A34" s="6">
        <v>33.0</v>
      </c>
      <c r="B34" s="6" t="str">
        <f>'Master Schedule'!B34</f>
        <v/>
      </c>
      <c r="C34" s="7">
        <v>46267.0</v>
      </c>
      <c r="D34" s="8" t="str">
        <f t="shared" si="1"/>
        <v>Wednesday</v>
      </c>
      <c r="E34" s="6" t="str">
        <f>TEXTJOIN(
  CHAR(10) &amp; CHAR(10),
  TRUE,
  IFERROR(IF(WSO!H34="Home", WSO!E34, ""), ""),
  IFERROR(IF(MSO!H34="Home", MSO!E34, ""), ""),
  IFERROR(IF(FH!H34="Home", FH!E34, ""), ""),
  IFERROR(IF(MGOLF!H34="Home", MGOLF!E34, ""), ""),
  IFERROR(IF(Football!H34="Home", Football!E34, ""), ""),
  IFERROR(IF(WVB!H34="Home", WVB!E34, ""), ""),
  IFERROR(IF(XC!H34="Home", XC!E34, ""), ""),
  IFERROR(IF(SWIMMING!H34="Home", SWIMMING!E34, ""), ""),
  IFERROR(IF(WTEN!H34="Home", WTEN!E34, ""), ""),
  IFERROR(IF(TF!H34="Home", TF!E34, ""), ""),
  IFERROR(IF(WGOLF!H34="Home", WGOLF!E34, ""), ""),
  IFERROR(IF(WBB!H34="Home", WBB!E34, ""), ""),
  IFERROR(IF(MBB!H34="Home", MBB!E34, ""), ""),
  IFERROR(IF(WLAX!H34="Home", WLAX!E34, ""), ""),
  IFERROR(IF(MLAX!H34="Home", MLAX!E34, ""), ""),
  IFERROR(IF(SOFT!H34="Home", SOFT!E34, ""), ""),
  IFERROR(IF(BASE!H34="Home", BASE!E34, ""), ""),
  IFERROR(IF(ESPORTS!H34="Home", ESPORTS!E34, ""), "")
)
</f>
        <v/>
      </c>
      <c r="F34" s="11" t="str">
        <f>TEXTJOIN(
  CHAR(10) &amp; CHAR(10),
  TRUE,
  IFERROR(IF(WSO!H34="Home", TEXT(WSO!F34, "h:mm AM/PM"), ""), ""),
  IFERROR(IF(MSO!H34="Home", TEXT(MSO!F34, "h:mm AM/PM"), ""), ""),
  IFERROR(IF(FH!H34="Home", TEXT(FH!F34, "h:mm AM/PM"), ""), ""),
  IFERROR(IF(MGOLF!H34="Home", TEXT(MGOLF!F34, "h:mm AM/PM"), ""), ""),
  IFERROR(IF(Football!H34="Home", TEXT(Football!F34, "h:mm AM/PM"), ""), ""),
  IFERROR(IF(WVB!H34="Home", TEXT(WVB!F34, "h:mm AM/PM"), ""), ""),
  IFERROR(IF(XC!H34="Home", TEXT(XC!F34, "h:mm AM/PM"), ""), ""),
  IFERROR(IF(SWIMMING!H34="Home", TEXT(SWIMMING!F34, "h:mm AM/PM"), ""), ""),
  IFERROR(IF(WTEN!H34="Home", TEXT(WTEN!F34, "h:mm AM/PM"), ""), ""),
  IFERROR(IF(TF!H34="Home", TEXT(TF!F34, "h:mm AM/PM"), ""), ""),
  IFERROR(IF(WGOLF!H34="Home", TEXT(WGOLF!F34, "h:mm AM/PM"), ""), ""),
  IFERROR(IF(WBB!H34="Home", TEXT(WBB!F34, "h:mm AM/PM"), ""), ""),
  IFERROR(IF(MBB!H34="Home", TEXT(MBB!F34, "h:mm AM/PM"), ""), ""),
  IFERROR(IF(WLAX!H34="Home", TEXT(WLAX!F34, "h:mm AM/PM"), ""), ""),
  IFERROR(IF(MLAX!H34="Home", TEXT(MLAX!F34, "h:mm AM/PM"), ""), ""),
  IFERROR(IF(SOFT!H34="Home", TEXT(SOFT!F34, "h:mm AM/PM"), ""), ""),
  IFERROR(IF(BASE!H34="Home", TEXT(BASE!F34, "h:mm AM/PM"), ""), ""),
  IFERROR(IF(ESPORTS!H34="Home", TEXT(ESPORTS!F34, "h:mm AM/PM"), ""), "")
)
</f>
        <v/>
      </c>
      <c r="G34" s="11" t="str">
        <f>TEXTJOIN(
  CHAR(10) &amp; CHAR(10),
  TRUE,
  IFERROR(IF(WSO!H34="Home", WSO!G34, ""), ""),
  IFERROR(IF(MSO!H34="Home", MSO!G34, ""), ""),
  IFERROR(IF(FH!H34="Home", FH!G34, ""), ""),
  IFERROR(IF(MGOLF!H34="Home", MGOLF!G34, ""), ""),
  IFERROR(IF(Football!H34="Home", Football!G34, ""), ""),
  IFERROR(IF(WVB!H34="Home", WVB!G34, ""), ""),
  IFERROR(IF(XC!H34="Home", XC!G34, ""), ""),
  IFERROR(IF(SWIMMING!H34="Home", SWIMMING!G34, ""), ""),
  IFERROR(IF(WTEN!H34="Home", WTEN!G34, ""), ""),
  IFERROR(IF(TF!H34="Home", TF!G34, ""), ""),
  IFERROR(IF(WGOLF!H34="Home", WGOLF!G34, ""), ""),
  IFERROR(IF(WBB!H34="Home", WBB!G34, ""), ""),
  IFERROR(IF(MBB!H34="Home", MBB!G34, ""), ""),
  IFERROR(IF(WLAX!H34="Home", WLAX!G34, ""), ""),
  IFERROR(IF(MLAX!H34="Home", MLAX!G34, ""), ""),
  IFERROR(IF(SOFT!H34="Home", SOFT!G34, ""), ""),
  IFERROR(IF(BASE!H34="Home", BASE!G34, ""), ""),
  IFERROR(IF(ESPORTS!H34="Home", ESPORTS!G34, ""), "")
)
</f>
        <v/>
      </c>
      <c r="H34" s="20" t="str">
        <f>TEXTJOIN(
  CHAR(10) &amp; CHAR(10),
  TRUE,
  IFERROR(IF(WSO!H34="Home", WSO!P34, ""), ""),
  IFERROR(IF(MSO!H34="Home", MSO!P34, ""), ""),
  IFERROR(IF(FH!H34="Home", FH!P34, ""), ""),
  IFERROR(IF(MGOLF!H34="Home", MGOLF!P34, ""), ""),
  IFERROR(IF(Football!H34="Home", Football!P34, ""), ""),
  IFERROR(IF(WVB!H34="Home", WVB!P34, ""), ""),
  IFERROR(IF(XC!H34="Home", XC!P34, ""), ""),
  IFERROR(IF(SWIMMING!H34="Home", SWIMMING!P34, ""), ""),
  IFERROR(IF(WTEN!H34="Home", WTEN!P34, ""), ""),
  IFERROR(IF(TF!H34="Home", TF!P34, ""), ""),
  IFERROR(IF(WGOLF!H34="Home", WGOLF!P34, ""), ""),
  IFERROR(IF(WBB!H34="Home", WBB!P34, ""), ""),
  IFERROR(IF(MBB!H34="Home", MBB!P34, ""), ""),
  IFERROR(IF(WLAX!H34="Home", WLAX!P34, ""), ""),
  IFERROR(IF(MLAX!H34="Home", MLAX!P34, ""), ""),
  IFERROR(IF(SOFT!H34="Home", SOFT!P34, ""), ""),
  IFERROR(IF(BASE!H34="Home", BASE!P34, ""), ""),
  IFERROR(IF(ESPORTS!H34="Home", ESPORTS!P34, ""), "")
)
</f>
        <v/>
      </c>
    </row>
    <row r="35" ht="22.5" customHeight="1">
      <c r="A35" s="6">
        <v>34.0</v>
      </c>
      <c r="B35" s="6" t="str">
        <f>'Master Schedule'!B35</f>
        <v/>
      </c>
      <c r="C35" s="7">
        <v>46268.0</v>
      </c>
      <c r="D35" s="8" t="str">
        <f t="shared" si="1"/>
        <v>Thursday</v>
      </c>
      <c r="E35" s="6" t="str">
        <f>TEXTJOIN(
  CHAR(10) &amp; CHAR(10),
  TRUE,
  IFERROR(IF(WSO!H35="Home", WSO!E35, ""), ""),
  IFERROR(IF(MSO!H35="Home", MSO!E35, ""), ""),
  IFERROR(IF(FH!H35="Home", FH!E35, ""), ""),
  IFERROR(IF(MGOLF!H35="Home", MGOLF!E35, ""), ""),
  IFERROR(IF(Football!H35="Home", Football!E35, ""), ""),
  IFERROR(IF(WVB!H35="Home", WVB!E35, ""), ""),
  IFERROR(IF(XC!H35="Home", XC!E35, ""), ""),
  IFERROR(IF(SWIMMING!H35="Home", SWIMMING!E35, ""), ""),
  IFERROR(IF(WTEN!H35="Home", WTEN!E35, ""), ""),
  IFERROR(IF(TF!H35="Home", TF!E35, ""), ""),
  IFERROR(IF(WGOLF!H35="Home", WGOLF!E35, ""), ""),
  IFERROR(IF(WBB!H35="Home", WBB!E35, ""), ""),
  IFERROR(IF(MBB!H35="Home", MBB!E35, ""), ""),
  IFERROR(IF(WLAX!H35="Home", WLAX!E35, ""), ""),
  IFERROR(IF(MLAX!H35="Home", MLAX!E35, ""), ""),
  IFERROR(IF(SOFT!H35="Home", SOFT!E35, ""), ""),
  IFERROR(IF(BASE!H35="Home", BASE!E35, ""), ""),
  IFERROR(IF(ESPORTS!H35="Home", ESPORTS!E35, ""), "")
)
</f>
        <v/>
      </c>
      <c r="F35" s="11" t="str">
        <f>TEXTJOIN(
  CHAR(10) &amp; CHAR(10),
  TRUE,
  IFERROR(IF(WSO!H35="Home", TEXT(WSO!F35, "h:mm AM/PM"), ""), ""),
  IFERROR(IF(MSO!H35="Home", TEXT(MSO!F35, "h:mm AM/PM"), ""), ""),
  IFERROR(IF(FH!H35="Home", TEXT(FH!F35, "h:mm AM/PM"), ""), ""),
  IFERROR(IF(MGOLF!H35="Home", TEXT(MGOLF!F35, "h:mm AM/PM"), ""), ""),
  IFERROR(IF(Football!H35="Home", TEXT(Football!F35, "h:mm AM/PM"), ""), ""),
  IFERROR(IF(WVB!H35="Home", TEXT(WVB!F35, "h:mm AM/PM"), ""), ""),
  IFERROR(IF(XC!H35="Home", TEXT(XC!F35, "h:mm AM/PM"), ""), ""),
  IFERROR(IF(SWIMMING!H35="Home", TEXT(SWIMMING!F35, "h:mm AM/PM"), ""), ""),
  IFERROR(IF(WTEN!H35="Home", TEXT(WTEN!F35, "h:mm AM/PM"), ""), ""),
  IFERROR(IF(TF!H35="Home", TEXT(TF!F35, "h:mm AM/PM"), ""), ""),
  IFERROR(IF(WGOLF!H35="Home", TEXT(WGOLF!F35, "h:mm AM/PM"), ""), ""),
  IFERROR(IF(WBB!H35="Home", TEXT(WBB!F35, "h:mm AM/PM"), ""), ""),
  IFERROR(IF(MBB!H35="Home", TEXT(MBB!F35, "h:mm AM/PM"), ""), ""),
  IFERROR(IF(WLAX!H35="Home", TEXT(WLAX!F35, "h:mm AM/PM"), ""), ""),
  IFERROR(IF(MLAX!H35="Home", TEXT(MLAX!F35, "h:mm AM/PM"), ""), ""),
  IFERROR(IF(SOFT!H35="Home", TEXT(SOFT!F35, "h:mm AM/PM"), ""), ""),
  IFERROR(IF(BASE!H35="Home", TEXT(BASE!F35, "h:mm AM/PM"), ""), ""),
  IFERROR(IF(ESPORTS!H35="Home", TEXT(ESPORTS!F35, "h:mm AM/PM"), ""), "")
)
</f>
        <v/>
      </c>
      <c r="G35" s="11" t="str">
        <f>TEXTJOIN(
  CHAR(10) &amp; CHAR(10),
  TRUE,
  IFERROR(IF(WSO!H35="Home", WSO!G35, ""), ""),
  IFERROR(IF(MSO!H35="Home", MSO!G35, ""), ""),
  IFERROR(IF(FH!H35="Home", FH!G35, ""), ""),
  IFERROR(IF(MGOLF!H35="Home", MGOLF!G35, ""), ""),
  IFERROR(IF(Football!H35="Home", Football!G35, ""), ""),
  IFERROR(IF(WVB!H35="Home", WVB!G35, ""), ""),
  IFERROR(IF(XC!H35="Home", XC!G35, ""), ""),
  IFERROR(IF(SWIMMING!H35="Home", SWIMMING!G35, ""), ""),
  IFERROR(IF(WTEN!H35="Home", WTEN!G35, ""), ""),
  IFERROR(IF(TF!H35="Home", TF!G35, ""), ""),
  IFERROR(IF(WGOLF!H35="Home", WGOLF!G35, ""), ""),
  IFERROR(IF(WBB!H35="Home", WBB!G35, ""), ""),
  IFERROR(IF(MBB!H35="Home", MBB!G35, ""), ""),
  IFERROR(IF(WLAX!H35="Home", WLAX!G35, ""), ""),
  IFERROR(IF(MLAX!H35="Home", MLAX!G35, ""), ""),
  IFERROR(IF(SOFT!H35="Home", SOFT!G35, ""), ""),
  IFERROR(IF(BASE!H35="Home", BASE!G35, ""), ""),
  IFERROR(IF(ESPORTS!H35="Home", ESPORTS!G35, ""), "")
)
</f>
        <v/>
      </c>
      <c r="H35" s="20" t="str">
        <f>TEXTJOIN(
  CHAR(10) &amp; CHAR(10),
  TRUE,
  IFERROR(IF(WSO!H35="Home", WSO!P35, ""), ""),
  IFERROR(IF(MSO!H35="Home", MSO!P35, ""), ""),
  IFERROR(IF(FH!H35="Home", FH!P35, ""), ""),
  IFERROR(IF(MGOLF!H35="Home", MGOLF!P35, ""), ""),
  IFERROR(IF(Football!H35="Home", Football!P35, ""), ""),
  IFERROR(IF(WVB!H35="Home", WVB!P35, ""), ""),
  IFERROR(IF(XC!H35="Home", XC!P35, ""), ""),
  IFERROR(IF(SWIMMING!H35="Home", SWIMMING!P35, ""), ""),
  IFERROR(IF(WTEN!H35="Home", WTEN!P35, ""), ""),
  IFERROR(IF(TF!H35="Home", TF!P35, ""), ""),
  IFERROR(IF(WGOLF!H35="Home", WGOLF!P35, ""), ""),
  IFERROR(IF(WBB!H35="Home", WBB!P35, ""), ""),
  IFERROR(IF(MBB!H35="Home", MBB!P35, ""), ""),
  IFERROR(IF(WLAX!H35="Home", WLAX!P35, ""), ""),
  IFERROR(IF(MLAX!H35="Home", MLAX!P35, ""), ""),
  IFERROR(IF(SOFT!H35="Home", SOFT!P35, ""), ""),
  IFERROR(IF(BASE!H35="Home", BASE!P35, ""), ""),
  IFERROR(IF(ESPORTS!H35="Home", ESPORTS!P35, ""), "")
)
</f>
        <v/>
      </c>
    </row>
    <row r="36" ht="22.5" customHeight="1">
      <c r="A36" s="6">
        <v>35.0</v>
      </c>
      <c r="B36" s="6" t="str">
        <f>'Master Schedule'!B36</f>
        <v/>
      </c>
      <c r="C36" s="7">
        <v>46269.0</v>
      </c>
      <c r="D36" s="8" t="str">
        <f t="shared" si="1"/>
        <v>Friday</v>
      </c>
      <c r="E36" s="6" t="str">
        <f>TEXTJOIN(
  CHAR(10) &amp; CHAR(10),
  TRUE,
  IFERROR(IF(WSO!H36="Home", WSO!E36, ""), ""),
  IFERROR(IF(MSO!H36="Home", MSO!E36, ""), ""),
  IFERROR(IF(FH!H36="Home", FH!E36, ""), ""),
  IFERROR(IF(MGOLF!H36="Home", MGOLF!E36, ""), ""),
  IFERROR(IF(Football!H36="Home", Football!E36, ""), ""),
  IFERROR(IF(WVB!H36="Home", WVB!E36, ""), ""),
  IFERROR(IF(XC!H36="Home", XC!E36, ""), ""),
  IFERROR(IF(SWIMMING!H36="Home", SWIMMING!E36, ""), ""),
  IFERROR(IF(WTEN!H36="Home", WTEN!E36, ""), ""),
  IFERROR(IF(TF!H36="Home", TF!E36, ""), ""),
  IFERROR(IF(WGOLF!H36="Home", WGOLF!E36, ""), ""),
  IFERROR(IF(WBB!H36="Home", WBB!E36, ""), ""),
  IFERROR(IF(MBB!H36="Home", MBB!E36, ""), ""),
  IFERROR(IF(WLAX!H36="Home", WLAX!E36, ""), ""),
  IFERROR(IF(MLAX!H36="Home", MLAX!E36, ""), ""),
  IFERROR(IF(SOFT!H36="Home", SOFT!E36, ""), ""),
  IFERROR(IF(BASE!H36="Home", BASE!E36, ""), ""),
  IFERROR(IF(ESPORTS!H36="Home", ESPORTS!E36, ""), "")
)
</f>
        <v>MSO</v>
      </c>
      <c r="F36" s="11" t="str">
        <f>TEXTJOIN(
  CHAR(10) &amp; CHAR(10),
  TRUE,
  IFERROR(IF(WSO!H36="Home", TEXT(WSO!F36, "h:mm AM/PM"), ""), ""),
  IFERROR(IF(MSO!H36="Home", TEXT(MSO!F36, "h:mm AM/PM"), ""), ""),
  IFERROR(IF(FH!H36="Home", TEXT(FH!F36, "h:mm AM/PM"), ""), ""),
  IFERROR(IF(MGOLF!H36="Home", TEXT(MGOLF!F36, "h:mm AM/PM"), ""), ""),
  IFERROR(IF(Football!H36="Home", TEXT(Football!F36, "h:mm AM/PM"), ""), ""),
  IFERROR(IF(WVB!H36="Home", TEXT(WVB!F36, "h:mm AM/PM"), ""), ""),
  IFERROR(IF(XC!H36="Home", TEXT(XC!F36, "h:mm AM/PM"), ""), ""),
  IFERROR(IF(SWIMMING!H36="Home", TEXT(SWIMMING!F36, "h:mm AM/PM"), ""), ""),
  IFERROR(IF(WTEN!H36="Home", TEXT(WTEN!F36, "h:mm AM/PM"), ""), ""),
  IFERROR(IF(TF!H36="Home", TEXT(TF!F36, "h:mm AM/PM"), ""), ""),
  IFERROR(IF(WGOLF!H36="Home", TEXT(WGOLF!F36, "h:mm AM/PM"), ""), ""),
  IFERROR(IF(WBB!H36="Home", TEXT(WBB!F36, "h:mm AM/PM"), ""), ""),
  IFERROR(IF(MBB!H36="Home", TEXT(MBB!F36, "h:mm AM/PM"), ""), ""),
  IFERROR(IF(WLAX!H36="Home", TEXT(WLAX!F36, "h:mm AM/PM"), ""), ""),
  IFERROR(IF(MLAX!H36="Home", TEXT(MLAX!F36, "h:mm AM/PM"), ""), ""),
  IFERROR(IF(SOFT!H36="Home", TEXT(SOFT!F36, "h:mm AM/PM"), ""), ""),
  IFERROR(IF(BASE!H36="Home", TEXT(BASE!F36, "h:mm AM/PM"), ""), ""),
  IFERROR(IF(ESPORTS!H36="Home", TEXT(ESPORTS!F36, "h:mm AM/PM"), ""), "")
)
</f>
        <v>TBD</v>
      </c>
      <c r="G36" s="11" t="str">
        <f>TEXTJOIN(
  CHAR(10) &amp; CHAR(10),
  TRUE,
  IFERROR(IF(WSO!H36="Home", WSO!G36, ""), ""),
  IFERROR(IF(MSO!H36="Home", MSO!G36, ""), ""),
  IFERROR(IF(FH!H36="Home", FH!G36, ""), ""),
  IFERROR(IF(MGOLF!H36="Home", MGOLF!G36, ""), ""),
  IFERROR(IF(Football!H36="Home", Football!G36, ""), ""),
  IFERROR(IF(WVB!H36="Home", WVB!G36, ""), ""),
  IFERROR(IF(XC!H36="Home", XC!G36, ""), ""),
  IFERROR(IF(SWIMMING!H36="Home", SWIMMING!G36, ""), ""),
  IFERROR(IF(WTEN!H36="Home", WTEN!G36, ""), ""),
  IFERROR(IF(TF!H36="Home", TF!G36, ""), ""),
  IFERROR(IF(WGOLF!H36="Home", WGOLF!G36, ""), ""),
  IFERROR(IF(WBB!H36="Home", WBB!G36, ""), ""),
  IFERROR(IF(MBB!H36="Home", MBB!G36, ""), ""),
  IFERROR(IF(WLAX!H36="Home", WLAX!G36, ""), ""),
  IFERROR(IF(MLAX!H36="Home", MLAX!G36, ""), ""),
  IFERROR(IF(SOFT!H36="Home", SOFT!G36, ""), ""),
  IFERROR(IF(BASE!H36="Home", BASE!G36, ""), ""),
  IFERROR(IF(ESPORTS!H36="Home", ESPORTS!G36, ""), "")
)
</f>
        <v>UMFK</v>
      </c>
      <c r="H36" s="20" t="str">
        <f>TEXTJOIN(
  CHAR(10) &amp; CHAR(10),
  TRUE,
  IFERROR(IF(WSO!H36="Home", WSO!P36, ""), ""),
  IFERROR(IF(MSO!H36="Home", MSO!P36, ""), ""),
  IFERROR(IF(FH!H36="Home", FH!P36, ""), ""),
  IFERROR(IF(MGOLF!H36="Home", MGOLF!P36, ""), ""),
  IFERROR(IF(Football!H36="Home", Football!P36, ""), ""),
  IFERROR(IF(WVB!H36="Home", WVB!P36, ""), ""),
  IFERROR(IF(XC!H36="Home", XC!P36, ""), ""),
  IFERROR(IF(SWIMMING!H36="Home", SWIMMING!P36, ""), ""),
  IFERROR(IF(WTEN!H36="Home", WTEN!P36, ""), ""),
  IFERROR(IF(TF!H36="Home", TF!P36, ""), ""),
  IFERROR(IF(WGOLF!H36="Home", WGOLF!P36, ""), ""),
  IFERROR(IF(WBB!H36="Home", WBB!P36, ""), ""),
  IFERROR(IF(MBB!H36="Home", MBB!P36, ""), ""),
  IFERROR(IF(WLAX!H36="Home", WLAX!P36, ""), ""),
  IFERROR(IF(MLAX!H36="Home", MLAX!P36, ""), ""),
  IFERROR(IF(SOFT!H36="Home", SOFT!P36, ""), ""),
  IFERROR(IF(BASE!H36="Home", BASE!P36, ""), ""),
  IFERROR(IF(ESPORTS!H36="Home", ESPORTS!P36, ""), "")
)
</f>
        <v>⌛️ Pending</v>
      </c>
    </row>
    <row r="37" ht="22.5" customHeight="1">
      <c r="A37" s="6">
        <v>36.0</v>
      </c>
      <c r="B37" s="6" t="str">
        <f>'Master Schedule'!B37</f>
        <v/>
      </c>
      <c r="C37" s="7">
        <v>46270.0</v>
      </c>
      <c r="D37" s="8" t="str">
        <f t="shared" si="1"/>
        <v>Saturday</v>
      </c>
      <c r="E37" s="6" t="str">
        <f>TEXTJOIN(
  CHAR(10) &amp; CHAR(10),
  TRUE,
  IFERROR(IF(WSO!H37="Home", WSO!E37, ""), ""),
  IFERROR(IF(MSO!H37="Home", MSO!E37, ""), ""),
  IFERROR(IF(FH!H37="Home", FH!E37, ""), ""),
  IFERROR(IF(MGOLF!H37="Home", MGOLF!E37, ""), ""),
  IFERROR(IF(Football!H37="Home", Football!E37, ""), ""),
  IFERROR(IF(WVB!H37="Home", WVB!E37, ""), ""),
  IFERROR(IF(XC!H37="Home", XC!E37, ""), ""),
  IFERROR(IF(SWIMMING!H37="Home", SWIMMING!E37, ""), ""),
  IFERROR(IF(WTEN!H37="Home", WTEN!E37, ""), ""),
  IFERROR(IF(TF!H37="Home", TF!E37, ""), ""),
  IFERROR(IF(WGOLF!H37="Home", WGOLF!E37, ""), ""),
  IFERROR(IF(WBB!H37="Home", WBB!E37, ""), ""),
  IFERROR(IF(MBB!H37="Home", MBB!E37, ""), ""),
  IFERROR(IF(WLAX!H37="Home", WLAX!E37, ""), ""),
  IFERROR(IF(MLAX!H37="Home", MLAX!E37, ""), ""),
  IFERROR(IF(SOFT!H37="Home", SOFT!E37, ""), ""),
  IFERROR(IF(BASE!H37="Home", BASE!E37, ""), ""),
  IFERROR(IF(ESPORTS!H37="Home", ESPORTS!E37, ""), "")
)
</f>
        <v/>
      </c>
      <c r="F37" s="11" t="str">
        <f>TEXTJOIN(
  CHAR(10) &amp; CHAR(10),
  TRUE,
  IFERROR(IF(WSO!H37="Home", TEXT(WSO!F37, "h:mm AM/PM"), ""), ""),
  IFERROR(IF(MSO!H37="Home", TEXT(MSO!F37, "h:mm AM/PM"), ""), ""),
  IFERROR(IF(FH!H37="Home", TEXT(FH!F37, "h:mm AM/PM"), ""), ""),
  IFERROR(IF(MGOLF!H37="Home", TEXT(MGOLF!F37, "h:mm AM/PM"), ""), ""),
  IFERROR(IF(Football!H37="Home", TEXT(Football!F37, "h:mm AM/PM"), ""), ""),
  IFERROR(IF(WVB!H37="Home", TEXT(WVB!F37, "h:mm AM/PM"), ""), ""),
  IFERROR(IF(XC!H37="Home", TEXT(XC!F37, "h:mm AM/PM"), ""), ""),
  IFERROR(IF(SWIMMING!H37="Home", TEXT(SWIMMING!F37, "h:mm AM/PM"), ""), ""),
  IFERROR(IF(WTEN!H37="Home", TEXT(WTEN!F37, "h:mm AM/PM"), ""), ""),
  IFERROR(IF(TF!H37="Home", TEXT(TF!F37, "h:mm AM/PM"), ""), ""),
  IFERROR(IF(WGOLF!H37="Home", TEXT(WGOLF!F37, "h:mm AM/PM"), ""), ""),
  IFERROR(IF(WBB!H37="Home", TEXT(WBB!F37, "h:mm AM/PM"), ""), ""),
  IFERROR(IF(MBB!H37="Home", TEXT(MBB!F37, "h:mm AM/PM"), ""), ""),
  IFERROR(IF(WLAX!H37="Home", TEXT(WLAX!F37, "h:mm AM/PM"), ""), ""),
  IFERROR(IF(MLAX!H37="Home", TEXT(MLAX!F37, "h:mm AM/PM"), ""), ""),
  IFERROR(IF(SOFT!H37="Home", TEXT(SOFT!F37, "h:mm AM/PM"), ""), ""),
  IFERROR(IF(BASE!H37="Home", TEXT(BASE!F37, "h:mm AM/PM"), ""), ""),
  IFERROR(IF(ESPORTS!H37="Home", TEXT(ESPORTS!F37, "h:mm AM/PM"), ""), "")
)
</f>
        <v/>
      </c>
      <c r="G37" s="11" t="str">
        <f>TEXTJOIN(
  CHAR(10) &amp; CHAR(10),
  TRUE,
  IFERROR(IF(WSO!H37="Home", WSO!G37, ""), ""),
  IFERROR(IF(MSO!H37="Home", MSO!G37, ""), ""),
  IFERROR(IF(FH!H37="Home", FH!G37, ""), ""),
  IFERROR(IF(MGOLF!H37="Home", MGOLF!G37, ""), ""),
  IFERROR(IF(Football!H37="Home", Football!G37, ""), ""),
  IFERROR(IF(WVB!H37="Home", WVB!G37, ""), ""),
  IFERROR(IF(XC!H37="Home", XC!G37, ""), ""),
  IFERROR(IF(SWIMMING!H37="Home", SWIMMING!G37, ""), ""),
  IFERROR(IF(WTEN!H37="Home", WTEN!G37, ""), ""),
  IFERROR(IF(TF!H37="Home", TF!G37, ""), ""),
  IFERROR(IF(WGOLF!H37="Home", WGOLF!G37, ""), ""),
  IFERROR(IF(WBB!H37="Home", WBB!G37, ""), ""),
  IFERROR(IF(MBB!H37="Home", MBB!G37, ""), ""),
  IFERROR(IF(WLAX!H37="Home", WLAX!G37, ""), ""),
  IFERROR(IF(MLAX!H37="Home", MLAX!G37, ""), ""),
  IFERROR(IF(SOFT!H37="Home", SOFT!G37, ""), ""),
  IFERROR(IF(BASE!H37="Home", BASE!G37, ""), ""),
  IFERROR(IF(ESPORTS!H37="Home", ESPORTS!G37, ""), "")
)
</f>
        <v/>
      </c>
      <c r="H37" s="20" t="str">
        <f>TEXTJOIN(
  CHAR(10) &amp; CHAR(10),
  TRUE,
  IFERROR(IF(WSO!H37="Home", WSO!P37, ""), ""),
  IFERROR(IF(MSO!H37="Home", MSO!P37, ""), ""),
  IFERROR(IF(FH!H37="Home", FH!P37, ""), ""),
  IFERROR(IF(MGOLF!H37="Home", MGOLF!P37, ""), ""),
  IFERROR(IF(Football!H37="Home", Football!P37, ""), ""),
  IFERROR(IF(WVB!H37="Home", WVB!P37, ""), ""),
  IFERROR(IF(XC!H37="Home", XC!P37, ""), ""),
  IFERROR(IF(SWIMMING!H37="Home", SWIMMING!P37, ""), ""),
  IFERROR(IF(WTEN!H37="Home", WTEN!P37, ""), ""),
  IFERROR(IF(TF!H37="Home", TF!P37, ""), ""),
  IFERROR(IF(WGOLF!H37="Home", WGOLF!P37, ""), ""),
  IFERROR(IF(WBB!H37="Home", WBB!P37, ""), ""),
  IFERROR(IF(MBB!H37="Home", MBB!P37, ""), ""),
  IFERROR(IF(WLAX!H37="Home", WLAX!P37, ""), ""),
  IFERROR(IF(MLAX!H37="Home", MLAX!P37, ""), ""),
  IFERROR(IF(SOFT!H37="Home", SOFT!P37, ""), ""),
  IFERROR(IF(BASE!H37="Home", BASE!P37, ""), ""),
  IFERROR(IF(ESPORTS!H37="Home", ESPORTS!P37, ""), "")
)
</f>
        <v/>
      </c>
    </row>
    <row r="38" ht="22.5" customHeight="1">
      <c r="A38" s="6">
        <v>37.0</v>
      </c>
      <c r="B38" s="6" t="str">
        <f>'Master Schedule'!B38</f>
        <v/>
      </c>
      <c r="C38" s="7">
        <v>46271.0</v>
      </c>
      <c r="D38" s="8" t="str">
        <f t="shared" si="1"/>
        <v>Sunday</v>
      </c>
      <c r="E38" s="6" t="str">
        <f>TEXTJOIN(
  CHAR(10) &amp; CHAR(10),
  TRUE,
  IFERROR(IF(WSO!H38="Home", WSO!E38, ""), ""),
  IFERROR(IF(MSO!H38="Home", MSO!E38, ""), ""),
  IFERROR(IF(FH!H38="Home", FH!E38, ""), ""),
  IFERROR(IF(MGOLF!H38="Home", MGOLF!E38, ""), ""),
  IFERROR(IF(Football!H38="Home", Football!E38, ""), ""),
  IFERROR(IF(WVB!H38="Home", WVB!E38, ""), ""),
  IFERROR(IF(XC!H38="Home", XC!E38, ""), ""),
  IFERROR(IF(SWIMMING!H38="Home", SWIMMING!E38, ""), ""),
  IFERROR(IF(WTEN!H38="Home", WTEN!E38, ""), ""),
  IFERROR(IF(TF!H38="Home", TF!E38, ""), ""),
  IFERROR(IF(WGOLF!H38="Home", WGOLF!E38, ""), ""),
  IFERROR(IF(WBB!H38="Home", WBB!E38, ""), ""),
  IFERROR(IF(MBB!H38="Home", MBB!E38, ""), ""),
  IFERROR(IF(WLAX!H38="Home", WLAX!E38, ""), ""),
  IFERROR(IF(MLAX!H38="Home", MLAX!E38, ""), ""),
  IFERROR(IF(SOFT!H38="Home", SOFT!E38, ""), ""),
  IFERROR(IF(BASE!H38="Home", BASE!E38, ""), ""),
  IFERROR(IF(ESPORTS!H38="Home", ESPORTS!E38, ""), "")
)
</f>
        <v>WSO</v>
      </c>
      <c r="F38" s="11" t="str">
        <f>TEXTJOIN(
  CHAR(10) &amp; CHAR(10),
  TRUE,
  IFERROR(IF(WSO!H38="Home", TEXT(WSO!F38, "h:mm AM/PM"), ""), ""),
  IFERROR(IF(MSO!H38="Home", TEXT(MSO!F38, "h:mm AM/PM"), ""), ""),
  IFERROR(IF(FH!H38="Home", TEXT(FH!F38, "h:mm AM/PM"), ""), ""),
  IFERROR(IF(MGOLF!H38="Home", TEXT(MGOLF!F38, "h:mm AM/PM"), ""), ""),
  IFERROR(IF(Football!H38="Home", TEXT(Football!F38, "h:mm AM/PM"), ""), ""),
  IFERROR(IF(WVB!H38="Home", TEXT(WVB!F38, "h:mm AM/PM"), ""), ""),
  IFERROR(IF(XC!H38="Home", TEXT(XC!F38, "h:mm AM/PM"), ""), ""),
  IFERROR(IF(SWIMMING!H38="Home", TEXT(SWIMMING!F38, "h:mm AM/PM"), ""), ""),
  IFERROR(IF(WTEN!H38="Home", TEXT(WTEN!F38, "h:mm AM/PM"), ""), ""),
  IFERROR(IF(TF!H38="Home", TEXT(TF!F38, "h:mm AM/PM"), ""), ""),
  IFERROR(IF(WGOLF!H38="Home", TEXT(WGOLF!F38, "h:mm AM/PM"), ""), ""),
  IFERROR(IF(WBB!H38="Home", TEXT(WBB!F38, "h:mm AM/PM"), ""), ""),
  IFERROR(IF(MBB!H38="Home", TEXT(MBB!F38, "h:mm AM/PM"), ""), ""),
  IFERROR(IF(WLAX!H38="Home", TEXT(WLAX!F38, "h:mm AM/PM"), ""), ""),
  IFERROR(IF(MLAX!H38="Home", TEXT(MLAX!F38, "h:mm AM/PM"), ""), ""),
  IFERROR(IF(SOFT!H38="Home", TEXT(SOFT!F38, "h:mm AM/PM"), ""), ""),
  IFERROR(IF(BASE!H38="Home", TEXT(BASE!F38, "h:mm AM/PM"), ""), ""),
  IFERROR(IF(ESPORTS!H38="Home", TEXT(ESPORTS!F38, "h:mm AM/PM"), ""), "")
)
</f>
        <v>11:00 AM</v>
      </c>
      <c r="G38" s="11" t="str">
        <f>TEXTJOIN(
  CHAR(10) &amp; CHAR(10),
  TRUE,
  IFERROR(IF(WSO!H38="Home", WSO!G38, ""), ""),
  IFERROR(IF(MSO!H38="Home", MSO!G38, ""), ""),
  IFERROR(IF(FH!H38="Home", FH!G38, ""), ""),
  IFERROR(IF(MGOLF!H38="Home", MGOLF!G38, ""), ""),
  IFERROR(IF(Football!H38="Home", Football!G38, ""), ""),
  IFERROR(IF(WVB!H38="Home", WVB!G38, ""), ""),
  IFERROR(IF(XC!H38="Home", XC!G38, ""), ""),
  IFERROR(IF(SWIMMING!H38="Home", SWIMMING!G38, ""), ""),
  IFERROR(IF(WTEN!H38="Home", WTEN!G38, ""), ""),
  IFERROR(IF(TF!H38="Home", TF!G38, ""), ""),
  IFERROR(IF(WGOLF!H38="Home", WGOLF!G38, ""), ""),
  IFERROR(IF(WBB!H38="Home", WBB!G38, ""), ""),
  IFERROR(IF(MBB!H38="Home", MBB!G38, ""), ""),
  IFERROR(IF(WLAX!H38="Home", WLAX!G38, ""), ""),
  IFERROR(IF(MLAX!H38="Home", MLAX!G38, ""), ""),
  IFERROR(IF(SOFT!H38="Home", SOFT!G38, ""), ""),
  IFERROR(IF(BASE!H38="Home", BASE!G38, ""), ""),
  IFERROR(IF(ESPORTS!H38="Home", ESPORTS!G38, ""), "")
)
</f>
        <v>UW Lacrosse</v>
      </c>
      <c r="H38" s="20" t="str">
        <f>TEXTJOIN(
  CHAR(10) &amp; CHAR(10),
  TRUE,
  IFERROR(IF(WSO!H38="Home", WSO!P38, ""), ""),
  IFERROR(IF(MSO!H38="Home", MSO!P38, ""), ""),
  IFERROR(IF(FH!H38="Home", FH!P38, ""), ""),
  IFERROR(IF(MGOLF!H38="Home", MGOLF!P38, ""), ""),
  IFERROR(IF(Football!H38="Home", Football!P38, ""), ""),
  IFERROR(IF(WVB!H38="Home", WVB!P38, ""), ""),
  IFERROR(IF(XC!H38="Home", XC!P38, ""), ""),
  IFERROR(IF(SWIMMING!H38="Home", SWIMMING!P38, ""), ""),
  IFERROR(IF(WTEN!H38="Home", WTEN!P38, ""), ""),
  IFERROR(IF(TF!H38="Home", TF!P38, ""), ""),
  IFERROR(IF(WGOLF!H38="Home", WGOLF!P38, ""), ""),
  IFERROR(IF(WBB!H38="Home", WBB!P38, ""), ""),
  IFERROR(IF(MBB!H38="Home", MBB!P38, ""), ""),
  IFERROR(IF(WLAX!H38="Home", WLAX!P38, ""), ""),
  IFERROR(IF(MLAX!H38="Home", MLAX!P38, ""), ""),
  IFERROR(IF(SOFT!H38="Home", SOFT!P38, ""), ""),
  IFERROR(IF(BASE!H38="Home", BASE!P38, ""), ""),
  IFERROR(IF(ESPORTS!H38="Home", ESPORTS!P38, ""), "")
)
</f>
        <v>⌛️ Pending</v>
      </c>
    </row>
    <row r="39" ht="22.5" customHeight="1">
      <c r="A39" s="6">
        <v>38.0</v>
      </c>
      <c r="B39" s="6" t="str">
        <f>'Master Schedule'!B39</f>
        <v/>
      </c>
      <c r="C39" s="7">
        <v>46272.0</v>
      </c>
      <c r="D39" s="8" t="str">
        <f t="shared" si="1"/>
        <v>Monday</v>
      </c>
      <c r="E39" s="6" t="str">
        <f>TEXTJOIN(
  CHAR(10) &amp; CHAR(10),
  TRUE,
  IFERROR(IF(WSO!H39="Home", WSO!E39, ""), ""),
  IFERROR(IF(MSO!H39="Home", MSO!E39, ""), ""),
  IFERROR(IF(FH!H39="Home", FH!E39, ""), ""),
  IFERROR(IF(MGOLF!H39="Home", MGOLF!E39, ""), ""),
  IFERROR(IF(Football!H39="Home", Football!E39, ""), ""),
  IFERROR(IF(WVB!H39="Home", WVB!E39, ""), ""),
  IFERROR(IF(XC!H39="Home", XC!E39, ""), ""),
  IFERROR(IF(SWIMMING!H39="Home", SWIMMING!E39, ""), ""),
  IFERROR(IF(WTEN!H39="Home", WTEN!E39, ""), ""),
  IFERROR(IF(TF!H39="Home", TF!E39, ""), ""),
  IFERROR(IF(WGOLF!H39="Home", WGOLF!E39, ""), ""),
  IFERROR(IF(WBB!H39="Home", WBB!E39, ""), ""),
  IFERROR(IF(MBB!H39="Home", MBB!E39, ""), ""),
  IFERROR(IF(WLAX!H39="Home", WLAX!E39, ""), ""),
  IFERROR(IF(MLAX!H39="Home", MLAX!E39, ""), ""),
  IFERROR(IF(SOFT!H39="Home", SOFT!E39, ""), ""),
  IFERROR(IF(BASE!H39="Home", BASE!E39, ""), ""),
  IFERROR(IF(ESPORTS!H39="Home", ESPORTS!E39, ""), "")
)
</f>
        <v/>
      </c>
      <c r="F39" s="11" t="str">
        <f>TEXTJOIN(
  CHAR(10) &amp; CHAR(10),
  TRUE,
  IFERROR(IF(WSO!H39="Home", TEXT(WSO!F39, "h:mm AM/PM"), ""), ""),
  IFERROR(IF(MSO!H39="Home", TEXT(MSO!F39, "h:mm AM/PM"), ""), ""),
  IFERROR(IF(FH!H39="Home", TEXT(FH!F39, "h:mm AM/PM"), ""), ""),
  IFERROR(IF(MGOLF!H39="Home", TEXT(MGOLF!F39, "h:mm AM/PM"), ""), ""),
  IFERROR(IF(Football!H39="Home", TEXT(Football!F39, "h:mm AM/PM"), ""), ""),
  IFERROR(IF(WVB!H39="Home", TEXT(WVB!F39, "h:mm AM/PM"), ""), ""),
  IFERROR(IF(XC!H39="Home", TEXT(XC!F39, "h:mm AM/PM"), ""), ""),
  IFERROR(IF(SWIMMING!H39="Home", TEXT(SWIMMING!F39, "h:mm AM/PM"), ""), ""),
  IFERROR(IF(WTEN!H39="Home", TEXT(WTEN!F39, "h:mm AM/PM"), ""), ""),
  IFERROR(IF(TF!H39="Home", TEXT(TF!F39, "h:mm AM/PM"), ""), ""),
  IFERROR(IF(WGOLF!H39="Home", TEXT(WGOLF!F39, "h:mm AM/PM"), ""), ""),
  IFERROR(IF(WBB!H39="Home", TEXT(WBB!F39, "h:mm AM/PM"), ""), ""),
  IFERROR(IF(MBB!H39="Home", TEXT(MBB!F39, "h:mm AM/PM"), ""), ""),
  IFERROR(IF(WLAX!H39="Home", TEXT(WLAX!F39, "h:mm AM/PM"), ""), ""),
  IFERROR(IF(MLAX!H39="Home", TEXT(MLAX!F39, "h:mm AM/PM"), ""), ""),
  IFERROR(IF(SOFT!H39="Home", TEXT(SOFT!F39, "h:mm AM/PM"), ""), ""),
  IFERROR(IF(BASE!H39="Home", TEXT(BASE!F39, "h:mm AM/PM"), ""), ""),
  IFERROR(IF(ESPORTS!H39="Home", TEXT(ESPORTS!F39, "h:mm AM/PM"), ""), "")
)
</f>
        <v/>
      </c>
      <c r="G39" s="11" t="str">
        <f>TEXTJOIN(
  CHAR(10) &amp; CHAR(10),
  TRUE,
  IFERROR(IF(WSO!H39="Home", WSO!G39, ""), ""),
  IFERROR(IF(MSO!H39="Home", MSO!G39, ""), ""),
  IFERROR(IF(FH!H39="Home", FH!G39, ""), ""),
  IFERROR(IF(MGOLF!H39="Home", MGOLF!G39, ""), ""),
  IFERROR(IF(Football!H39="Home", Football!G39, ""), ""),
  IFERROR(IF(WVB!H39="Home", WVB!G39, ""), ""),
  IFERROR(IF(XC!H39="Home", XC!G39, ""), ""),
  IFERROR(IF(SWIMMING!H39="Home", SWIMMING!G39, ""), ""),
  IFERROR(IF(WTEN!H39="Home", WTEN!G39, ""), ""),
  IFERROR(IF(TF!H39="Home", TF!G39, ""), ""),
  IFERROR(IF(WGOLF!H39="Home", WGOLF!G39, ""), ""),
  IFERROR(IF(WBB!H39="Home", WBB!G39, ""), ""),
  IFERROR(IF(MBB!H39="Home", MBB!G39, ""), ""),
  IFERROR(IF(WLAX!H39="Home", WLAX!G39, ""), ""),
  IFERROR(IF(MLAX!H39="Home", MLAX!G39, ""), ""),
  IFERROR(IF(SOFT!H39="Home", SOFT!G39, ""), ""),
  IFERROR(IF(BASE!H39="Home", BASE!G39, ""), ""),
  IFERROR(IF(ESPORTS!H39="Home", ESPORTS!G39, ""), "")
)
</f>
        <v/>
      </c>
      <c r="H39" s="20" t="str">
        <f>TEXTJOIN(
  CHAR(10) &amp; CHAR(10),
  TRUE,
  IFERROR(IF(WSO!H39="Home", WSO!P39, ""), ""),
  IFERROR(IF(MSO!H39="Home", MSO!P39, ""), ""),
  IFERROR(IF(FH!H39="Home", FH!P39, ""), ""),
  IFERROR(IF(MGOLF!H39="Home", MGOLF!P39, ""), ""),
  IFERROR(IF(Football!H39="Home", Football!P39, ""), ""),
  IFERROR(IF(WVB!H39="Home", WVB!P39, ""), ""),
  IFERROR(IF(XC!H39="Home", XC!P39, ""), ""),
  IFERROR(IF(SWIMMING!H39="Home", SWIMMING!P39, ""), ""),
  IFERROR(IF(WTEN!H39="Home", WTEN!P39, ""), ""),
  IFERROR(IF(TF!H39="Home", TF!P39, ""), ""),
  IFERROR(IF(WGOLF!H39="Home", WGOLF!P39, ""), ""),
  IFERROR(IF(WBB!H39="Home", WBB!P39, ""), ""),
  IFERROR(IF(MBB!H39="Home", MBB!P39, ""), ""),
  IFERROR(IF(WLAX!H39="Home", WLAX!P39, ""), ""),
  IFERROR(IF(MLAX!H39="Home", MLAX!P39, ""), ""),
  IFERROR(IF(SOFT!H39="Home", SOFT!P39, ""), ""),
  IFERROR(IF(BASE!H39="Home", BASE!P39, ""), ""),
  IFERROR(IF(ESPORTS!H39="Home", ESPORTS!P39, ""), "")
)
</f>
        <v/>
      </c>
    </row>
    <row r="40" ht="22.5" customHeight="1">
      <c r="A40" s="6">
        <v>39.0</v>
      </c>
      <c r="B40" s="6" t="str">
        <f>'Master Schedule'!B40</f>
        <v/>
      </c>
      <c r="C40" s="7">
        <v>46273.0</v>
      </c>
      <c r="D40" s="8" t="str">
        <f t="shared" si="1"/>
        <v>Tuesday</v>
      </c>
      <c r="E40" s="6" t="str">
        <f>TEXTJOIN(
  CHAR(10) &amp; CHAR(10),
  TRUE,
  IFERROR(IF(WSO!H40="Home", WSO!E40, ""), ""),
  IFERROR(IF(MSO!H40="Home", MSO!E40, ""), ""),
  IFERROR(IF(FH!H40="Home", FH!E40, ""), ""),
  IFERROR(IF(MGOLF!H40="Home", MGOLF!E40, ""), ""),
  IFERROR(IF(Football!H40="Home", Football!E40, ""), ""),
  IFERROR(IF(WVB!H40="Home", WVB!E40, ""), ""),
  IFERROR(IF(XC!H40="Home", XC!E40, ""), ""),
  IFERROR(IF(SWIMMING!H40="Home", SWIMMING!E40, ""), ""),
  IFERROR(IF(WTEN!H40="Home", WTEN!E40, ""), ""),
  IFERROR(IF(TF!H40="Home", TF!E40, ""), ""),
  IFERROR(IF(WGOLF!H40="Home", WGOLF!E40, ""), ""),
  IFERROR(IF(WBB!H40="Home", WBB!E40, ""), ""),
  IFERROR(IF(MBB!H40="Home", MBB!E40, ""), ""),
  IFERROR(IF(WLAX!H40="Home", WLAX!E40, ""), ""),
  IFERROR(IF(MLAX!H40="Home", MLAX!E40, ""), ""),
  IFERROR(IF(SOFT!H40="Home", SOFT!E40, ""), ""),
  IFERROR(IF(BASE!H40="Home", BASE!E40, ""), ""),
  IFERROR(IF(ESPORTS!H40="Home", ESPORTS!E40, ""), "")
)
</f>
        <v/>
      </c>
      <c r="F40" s="11" t="str">
        <f>TEXTJOIN(
  CHAR(10) &amp; CHAR(10),
  TRUE,
  IFERROR(IF(WSO!H40="Home", TEXT(WSO!F40, "h:mm AM/PM"), ""), ""),
  IFERROR(IF(MSO!H40="Home", TEXT(MSO!F40, "h:mm AM/PM"), ""), ""),
  IFERROR(IF(FH!H40="Home", TEXT(FH!F40, "h:mm AM/PM"), ""), ""),
  IFERROR(IF(MGOLF!H40="Home", TEXT(MGOLF!F40, "h:mm AM/PM"), ""), ""),
  IFERROR(IF(Football!H40="Home", TEXT(Football!F40, "h:mm AM/PM"), ""), ""),
  IFERROR(IF(WVB!H40="Home", TEXT(WVB!F40, "h:mm AM/PM"), ""), ""),
  IFERROR(IF(XC!H40="Home", TEXT(XC!F40, "h:mm AM/PM"), ""), ""),
  IFERROR(IF(SWIMMING!H40="Home", TEXT(SWIMMING!F40, "h:mm AM/PM"), ""), ""),
  IFERROR(IF(WTEN!H40="Home", TEXT(WTEN!F40, "h:mm AM/PM"), ""), ""),
  IFERROR(IF(TF!H40="Home", TEXT(TF!F40, "h:mm AM/PM"), ""), ""),
  IFERROR(IF(WGOLF!H40="Home", TEXT(WGOLF!F40, "h:mm AM/PM"), ""), ""),
  IFERROR(IF(WBB!H40="Home", TEXT(WBB!F40, "h:mm AM/PM"), ""), ""),
  IFERROR(IF(MBB!H40="Home", TEXT(MBB!F40, "h:mm AM/PM"), ""), ""),
  IFERROR(IF(WLAX!H40="Home", TEXT(WLAX!F40, "h:mm AM/PM"), ""), ""),
  IFERROR(IF(MLAX!H40="Home", TEXT(MLAX!F40, "h:mm AM/PM"), ""), ""),
  IFERROR(IF(SOFT!H40="Home", TEXT(SOFT!F40, "h:mm AM/PM"), ""), ""),
  IFERROR(IF(BASE!H40="Home", TEXT(BASE!F40, "h:mm AM/PM"), ""), ""),
  IFERROR(IF(ESPORTS!H40="Home", TEXT(ESPORTS!F40, "h:mm AM/PM"), ""), "")
)
</f>
        <v/>
      </c>
      <c r="G40" s="11" t="str">
        <f>TEXTJOIN(
  CHAR(10) &amp; CHAR(10),
  TRUE,
  IFERROR(IF(WSO!H40="Home", WSO!G40, ""), ""),
  IFERROR(IF(MSO!H40="Home", MSO!G40, ""), ""),
  IFERROR(IF(FH!H40="Home", FH!G40, ""), ""),
  IFERROR(IF(MGOLF!H40="Home", MGOLF!G40, ""), ""),
  IFERROR(IF(Football!H40="Home", Football!G40, ""), ""),
  IFERROR(IF(WVB!H40="Home", WVB!G40, ""), ""),
  IFERROR(IF(XC!H40="Home", XC!G40, ""), ""),
  IFERROR(IF(SWIMMING!H40="Home", SWIMMING!G40, ""), ""),
  IFERROR(IF(WTEN!H40="Home", WTEN!G40, ""), ""),
  IFERROR(IF(TF!H40="Home", TF!G40, ""), ""),
  IFERROR(IF(WGOLF!H40="Home", WGOLF!G40, ""), ""),
  IFERROR(IF(WBB!H40="Home", WBB!G40, ""), ""),
  IFERROR(IF(MBB!H40="Home", MBB!G40, ""), ""),
  IFERROR(IF(WLAX!H40="Home", WLAX!G40, ""), ""),
  IFERROR(IF(MLAX!H40="Home", MLAX!G40, ""), ""),
  IFERROR(IF(SOFT!H40="Home", SOFT!G40, ""), ""),
  IFERROR(IF(BASE!H40="Home", BASE!G40, ""), ""),
  IFERROR(IF(ESPORTS!H40="Home", ESPORTS!G40, ""), "")
)
</f>
        <v/>
      </c>
      <c r="H40" s="20" t="str">
        <f>TEXTJOIN(
  CHAR(10) &amp; CHAR(10),
  TRUE,
  IFERROR(IF(WSO!H40="Home", WSO!P40, ""), ""),
  IFERROR(IF(MSO!H40="Home", MSO!P40, ""), ""),
  IFERROR(IF(FH!H40="Home", FH!P40, ""), ""),
  IFERROR(IF(MGOLF!H40="Home", MGOLF!P40, ""), ""),
  IFERROR(IF(Football!H40="Home", Football!P40, ""), ""),
  IFERROR(IF(WVB!H40="Home", WVB!P40, ""), ""),
  IFERROR(IF(XC!H40="Home", XC!P40, ""), ""),
  IFERROR(IF(SWIMMING!H40="Home", SWIMMING!P40, ""), ""),
  IFERROR(IF(WTEN!H40="Home", WTEN!P40, ""), ""),
  IFERROR(IF(TF!H40="Home", TF!P40, ""), ""),
  IFERROR(IF(WGOLF!H40="Home", WGOLF!P40, ""), ""),
  IFERROR(IF(WBB!H40="Home", WBB!P40, ""), ""),
  IFERROR(IF(MBB!H40="Home", MBB!P40, ""), ""),
  IFERROR(IF(WLAX!H40="Home", WLAX!P40, ""), ""),
  IFERROR(IF(MLAX!H40="Home", MLAX!P40, ""), ""),
  IFERROR(IF(SOFT!H40="Home", SOFT!P40, ""), ""),
  IFERROR(IF(BASE!H40="Home", BASE!P40, ""), ""),
  IFERROR(IF(ESPORTS!H40="Home", ESPORTS!P40, ""), "")
)
</f>
        <v/>
      </c>
    </row>
    <row r="41" ht="22.5" customHeight="1">
      <c r="A41" s="6">
        <v>40.0</v>
      </c>
      <c r="B41" s="6" t="str">
        <f>'Master Schedule'!B41</f>
        <v/>
      </c>
      <c r="C41" s="7">
        <v>46274.0</v>
      </c>
      <c r="D41" s="8" t="str">
        <f t="shared" si="1"/>
        <v>Wednesday</v>
      </c>
      <c r="E41" s="6" t="str">
        <f>TEXTJOIN(
  CHAR(10) &amp; CHAR(10),
  TRUE,
  IFERROR(IF(WSO!H41="Home", WSO!E41, ""), ""),
  IFERROR(IF(MSO!H41="Home", MSO!E41, ""), ""),
  IFERROR(IF(FH!H41="Home", FH!E41, ""), ""),
  IFERROR(IF(MGOLF!H41="Home", MGOLF!E41, ""), ""),
  IFERROR(IF(Football!H41="Home", Football!E41, ""), ""),
  IFERROR(IF(WVB!H41="Home", WVB!E41, ""), ""),
  IFERROR(IF(XC!H41="Home", XC!E41, ""), ""),
  IFERROR(IF(SWIMMING!H41="Home", SWIMMING!E41, ""), ""),
  IFERROR(IF(WTEN!H41="Home", WTEN!E41, ""), ""),
  IFERROR(IF(TF!H41="Home", TF!E41, ""), ""),
  IFERROR(IF(WGOLF!H41="Home", WGOLF!E41, ""), ""),
  IFERROR(IF(WBB!H41="Home", WBB!E41, ""), ""),
  IFERROR(IF(MBB!H41="Home", MBB!E41, ""), ""),
  IFERROR(IF(WLAX!H41="Home", WLAX!E41, ""), ""),
  IFERROR(IF(MLAX!H41="Home", MLAX!E41, ""), ""),
  IFERROR(IF(SOFT!H41="Home", SOFT!E41, ""), ""),
  IFERROR(IF(BASE!H41="Home", BASE!E41, ""), ""),
  IFERROR(IF(ESPORTS!H41="Home", ESPORTS!E41, ""), "")
)
</f>
        <v/>
      </c>
      <c r="F41" s="11" t="str">
        <f>TEXTJOIN(
  CHAR(10) &amp; CHAR(10),
  TRUE,
  IFERROR(IF(WSO!H41="Home", TEXT(WSO!F41, "h:mm AM/PM"), ""), ""),
  IFERROR(IF(MSO!H41="Home", TEXT(MSO!F41, "h:mm AM/PM"), ""), ""),
  IFERROR(IF(FH!H41="Home", TEXT(FH!F41, "h:mm AM/PM"), ""), ""),
  IFERROR(IF(MGOLF!H41="Home", TEXT(MGOLF!F41, "h:mm AM/PM"), ""), ""),
  IFERROR(IF(Football!H41="Home", TEXT(Football!F41, "h:mm AM/PM"), ""), ""),
  IFERROR(IF(WVB!H41="Home", TEXT(WVB!F41, "h:mm AM/PM"), ""), ""),
  IFERROR(IF(XC!H41="Home", TEXT(XC!F41, "h:mm AM/PM"), ""), ""),
  IFERROR(IF(SWIMMING!H41="Home", TEXT(SWIMMING!F41, "h:mm AM/PM"), ""), ""),
  IFERROR(IF(WTEN!H41="Home", TEXT(WTEN!F41, "h:mm AM/PM"), ""), ""),
  IFERROR(IF(TF!H41="Home", TEXT(TF!F41, "h:mm AM/PM"), ""), ""),
  IFERROR(IF(WGOLF!H41="Home", TEXT(WGOLF!F41, "h:mm AM/PM"), ""), ""),
  IFERROR(IF(WBB!H41="Home", TEXT(WBB!F41, "h:mm AM/PM"), ""), ""),
  IFERROR(IF(MBB!H41="Home", TEXT(MBB!F41, "h:mm AM/PM"), ""), ""),
  IFERROR(IF(WLAX!H41="Home", TEXT(WLAX!F41, "h:mm AM/PM"), ""), ""),
  IFERROR(IF(MLAX!H41="Home", TEXT(MLAX!F41, "h:mm AM/PM"), ""), ""),
  IFERROR(IF(SOFT!H41="Home", TEXT(SOFT!F41, "h:mm AM/PM"), ""), ""),
  IFERROR(IF(BASE!H41="Home", TEXT(BASE!F41, "h:mm AM/PM"), ""), ""),
  IFERROR(IF(ESPORTS!H41="Home", TEXT(ESPORTS!F41, "h:mm AM/PM"), ""), "")
)
</f>
        <v/>
      </c>
      <c r="G41" s="11" t="str">
        <f>TEXTJOIN(
  CHAR(10) &amp; CHAR(10),
  TRUE,
  IFERROR(IF(WSO!H41="Home", WSO!G41, ""), ""),
  IFERROR(IF(MSO!H41="Home", MSO!G41, ""), ""),
  IFERROR(IF(FH!H41="Home", FH!G41, ""), ""),
  IFERROR(IF(MGOLF!H41="Home", MGOLF!G41, ""), ""),
  IFERROR(IF(Football!H41="Home", Football!G41, ""), ""),
  IFERROR(IF(WVB!H41="Home", WVB!G41, ""), ""),
  IFERROR(IF(XC!H41="Home", XC!G41, ""), ""),
  IFERROR(IF(SWIMMING!H41="Home", SWIMMING!G41, ""), ""),
  IFERROR(IF(WTEN!H41="Home", WTEN!G41, ""), ""),
  IFERROR(IF(TF!H41="Home", TF!G41, ""), ""),
  IFERROR(IF(WGOLF!H41="Home", WGOLF!G41, ""), ""),
  IFERROR(IF(WBB!H41="Home", WBB!G41, ""), ""),
  IFERROR(IF(MBB!H41="Home", MBB!G41, ""), ""),
  IFERROR(IF(WLAX!H41="Home", WLAX!G41, ""), ""),
  IFERROR(IF(MLAX!H41="Home", MLAX!G41, ""), ""),
  IFERROR(IF(SOFT!H41="Home", SOFT!G41, ""), ""),
  IFERROR(IF(BASE!H41="Home", BASE!G41, ""), ""),
  IFERROR(IF(ESPORTS!H41="Home", ESPORTS!G41, ""), "")
)
</f>
        <v/>
      </c>
      <c r="H41" s="20" t="str">
        <f>TEXTJOIN(
  CHAR(10) &amp; CHAR(10),
  TRUE,
  IFERROR(IF(WSO!H41="Home", WSO!P41, ""), ""),
  IFERROR(IF(MSO!H41="Home", MSO!P41, ""), ""),
  IFERROR(IF(FH!H41="Home", FH!P41, ""), ""),
  IFERROR(IF(MGOLF!H41="Home", MGOLF!P41, ""), ""),
  IFERROR(IF(Football!H41="Home", Football!P41, ""), ""),
  IFERROR(IF(WVB!H41="Home", WVB!P41, ""), ""),
  IFERROR(IF(XC!H41="Home", XC!P41, ""), ""),
  IFERROR(IF(SWIMMING!H41="Home", SWIMMING!P41, ""), ""),
  IFERROR(IF(WTEN!H41="Home", WTEN!P41, ""), ""),
  IFERROR(IF(TF!H41="Home", TF!P41, ""), ""),
  IFERROR(IF(WGOLF!H41="Home", WGOLF!P41, ""), ""),
  IFERROR(IF(WBB!H41="Home", WBB!P41, ""), ""),
  IFERROR(IF(MBB!H41="Home", MBB!P41, ""), ""),
  IFERROR(IF(WLAX!H41="Home", WLAX!P41, ""), ""),
  IFERROR(IF(MLAX!H41="Home", MLAX!P41, ""), ""),
  IFERROR(IF(SOFT!H41="Home", SOFT!P41, ""), ""),
  IFERROR(IF(BASE!H41="Home", BASE!P41, ""), ""),
  IFERROR(IF(ESPORTS!H41="Home", ESPORTS!P41, ""), "")
)
</f>
        <v/>
      </c>
    </row>
    <row r="42" ht="22.5" customHeight="1">
      <c r="A42" s="6">
        <v>41.0</v>
      </c>
      <c r="B42" s="6" t="str">
        <f>'Master Schedule'!B42</f>
        <v/>
      </c>
      <c r="C42" s="7">
        <v>46275.0</v>
      </c>
      <c r="D42" s="8" t="str">
        <f t="shared" si="1"/>
        <v>Thursday</v>
      </c>
      <c r="E42" s="6" t="str">
        <f>TEXTJOIN(
  CHAR(10) &amp; CHAR(10),
  TRUE,
  IFERROR(IF(WSO!H42="Home", WSO!E42, ""), ""),
  IFERROR(IF(MSO!H42="Home", MSO!E42, ""), ""),
  IFERROR(IF(FH!H42="Home", FH!E42, ""), ""),
  IFERROR(IF(MGOLF!H42="Home", MGOLF!E42, ""), ""),
  IFERROR(IF(Football!H42="Home", Football!E42, ""), ""),
  IFERROR(IF(WVB!H42="Home", WVB!E42, ""), ""),
  IFERROR(IF(XC!H42="Home", XC!E42, ""), ""),
  IFERROR(IF(SWIMMING!H42="Home", SWIMMING!E42, ""), ""),
  IFERROR(IF(WTEN!H42="Home", WTEN!E42, ""), ""),
  IFERROR(IF(TF!H42="Home", TF!E42, ""), ""),
  IFERROR(IF(WGOLF!H42="Home", WGOLF!E42, ""), ""),
  IFERROR(IF(WBB!H42="Home", WBB!E42, ""), ""),
  IFERROR(IF(MBB!H42="Home", MBB!E42, ""), ""),
  IFERROR(IF(WLAX!H42="Home", WLAX!E42, ""), ""),
  IFERROR(IF(MLAX!H42="Home", MLAX!E42, ""), ""),
  IFERROR(IF(SOFT!H42="Home", SOFT!E42, ""), ""),
  IFERROR(IF(BASE!H42="Home", BASE!E42, ""), ""),
  IFERROR(IF(ESPORTS!H42="Home", ESPORTS!E42, ""), "")
)
</f>
        <v/>
      </c>
      <c r="F42" s="11" t="str">
        <f>TEXTJOIN(
  CHAR(10) &amp; CHAR(10),
  TRUE,
  IFERROR(IF(WSO!H42="Home", TEXT(WSO!F42, "h:mm AM/PM"), ""), ""),
  IFERROR(IF(MSO!H42="Home", TEXT(MSO!F42, "h:mm AM/PM"), ""), ""),
  IFERROR(IF(FH!H42="Home", TEXT(FH!F42, "h:mm AM/PM"), ""), ""),
  IFERROR(IF(MGOLF!H42="Home", TEXT(MGOLF!F42, "h:mm AM/PM"), ""), ""),
  IFERROR(IF(Football!H42="Home", TEXT(Football!F42, "h:mm AM/PM"), ""), ""),
  IFERROR(IF(WVB!H42="Home", TEXT(WVB!F42, "h:mm AM/PM"), ""), ""),
  IFERROR(IF(XC!H42="Home", TEXT(XC!F42, "h:mm AM/PM"), ""), ""),
  IFERROR(IF(SWIMMING!H42="Home", TEXT(SWIMMING!F42, "h:mm AM/PM"), ""), ""),
  IFERROR(IF(WTEN!H42="Home", TEXT(WTEN!F42, "h:mm AM/PM"), ""), ""),
  IFERROR(IF(TF!H42="Home", TEXT(TF!F42, "h:mm AM/PM"), ""), ""),
  IFERROR(IF(WGOLF!H42="Home", TEXT(WGOLF!F42, "h:mm AM/PM"), ""), ""),
  IFERROR(IF(WBB!H42="Home", TEXT(WBB!F42, "h:mm AM/PM"), ""), ""),
  IFERROR(IF(MBB!H42="Home", TEXT(MBB!F42, "h:mm AM/PM"), ""), ""),
  IFERROR(IF(WLAX!H42="Home", TEXT(WLAX!F42, "h:mm AM/PM"), ""), ""),
  IFERROR(IF(MLAX!H42="Home", TEXT(MLAX!F42, "h:mm AM/PM"), ""), ""),
  IFERROR(IF(SOFT!H42="Home", TEXT(SOFT!F42, "h:mm AM/PM"), ""), ""),
  IFERROR(IF(BASE!H42="Home", TEXT(BASE!F42, "h:mm AM/PM"), ""), ""),
  IFERROR(IF(ESPORTS!H42="Home", TEXT(ESPORTS!F42, "h:mm AM/PM"), ""), "")
)
</f>
        <v/>
      </c>
      <c r="G42" s="11" t="str">
        <f>TEXTJOIN(
  CHAR(10) &amp; CHAR(10),
  TRUE,
  IFERROR(IF(WSO!H42="Home", WSO!G42, ""), ""),
  IFERROR(IF(MSO!H42="Home", MSO!G42, ""), ""),
  IFERROR(IF(FH!H42="Home", FH!G42, ""), ""),
  IFERROR(IF(MGOLF!H42="Home", MGOLF!G42, ""), ""),
  IFERROR(IF(Football!H42="Home", Football!G42, ""), ""),
  IFERROR(IF(WVB!H42="Home", WVB!G42, ""), ""),
  IFERROR(IF(XC!H42="Home", XC!G42, ""), ""),
  IFERROR(IF(SWIMMING!H42="Home", SWIMMING!G42, ""), ""),
  IFERROR(IF(WTEN!H42="Home", WTEN!G42, ""), ""),
  IFERROR(IF(TF!H42="Home", TF!G42, ""), ""),
  IFERROR(IF(WGOLF!H42="Home", WGOLF!G42, ""), ""),
  IFERROR(IF(WBB!H42="Home", WBB!G42, ""), ""),
  IFERROR(IF(MBB!H42="Home", MBB!G42, ""), ""),
  IFERROR(IF(WLAX!H42="Home", WLAX!G42, ""), ""),
  IFERROR(IF(MLAX!H42="Home", MLAX!G42, ""), ""),
  IFERROR(IF(SOFT!H42="Home", SOFT!G42, ""), ""),
  IFERROR(IF(BASE!H42="Home", BASE!G42, ""), ""),
  IFERROR(IF(ESPORTS!H42="Home", ESPORTS!G42, ""), "")
)
</f>
        <v/>
      </c>
      <c r="H42" s="20" t="str">
        <f>TEXTJOIN(
  CHAR(10) &amp; CHAR(10),
  TRUE,
  IFERROR(IF(WSO!H42="Home", WSO!P42, ""), ""),
  IFERROR(IF(MSO!H42="Home", MSO!P42, ""), ""),
  IFERROR(IF(FH!H42="Home", FH!P42, ""), ""),
  IFERROR(IF(MGOLF!H42="Home", MGOLF!P42, ""), ""),
  IFERROR(IF(Football!H42="Home", Football!P42, ""), ""),
  IFERROR(IF(WVB!H42="Home", WVB!P42, ""), ""),
  IFERROR(IF(XC!H42="Home", XC!P42, ""), ""),
  IFERROR(IF(SWIMMING!H42="Home", SWIMMING!P42, ""), ""),
  IFERROR(IF(WTEN!H42="Home", WTEN!P42, ""), ""),
  IFERROR(IF(TF!H42="Home", TF!P42, ""), ""),
  IFERROR(IF(WGOLF!H42="Home", WGOLF!P42, ""), ""),
  IFERROR(IF(WBB!H42="Home", WBB!P42, ""), ""),
  IFERROR(IF(MBB!H42="Home", MBB!P42, ""), ""),
  IFERROR(IF(WLAX!H42="Home", WLAX!P42, ""), ""),
  IFERROR(IF(MLAX!H42="Home", MLAX!P42, ""), ""),
  IFERROR(IF(SOFT!H42="Home", SOFT!P42, ""), ""),
  IFERROR(IF(BASE!H42="Home", BASE!P42, ""), ""),
  IFERROR(IF(ESPORTS!H42="Home", ESPORTS!P42, ""), "")
)
</f>
        <v/>
      </c>
    </row>
    <row r="43" ht="22.5" customHeight="1">
      <c r="A43" s="6">
        <v>42.0</v>
      </c>
      <c r="B43" s="6" t="str">
        <f>'Master Schedule'!B43</f>
        <v/>
      </c>
      <c r="C43" s="7">
        <v>46276.0</v>
      </c>
      <c r="D43" s="8" t="str">
        <f t="shared" si="1"/>
        <v>Friday</v>
      </c>
      <c r="E43" s="6" t="str">
        <f>TEXTJOIN(
  CHAR(10) &amp; CHAR(10),
  TRUE,
  IFERROR(IF(WSO!H43="Home", WSO!E43, ""), ""),
  IFERROR(IF(MSO!H43="Home", MSO!E43, ""), ""),
  IFERROR(IF(FH!H43="Home", FH!E43, ""), ""),
  IFERROR(IF(MGOLF!H43="Home", MGOLF!E43, ""), ""),
  IFERROR(IF(Football!H43="Home", Football!E43, ""), ""),
  IFERROR(IF(WVB!H43="Home", WVB!E43, ""), ""),
  IFERROR(IF(XC!H43="Home", XC!E43, ""), ""),
  IFERROR(IF(SWIMMING!H43="Home", SWIMMING!E43, ""), ""),
  IFERROR(IF(WTEN!H43="Home", WTEN!E43, ""), ""),
  IFERROR(IF(TF!H43="Home", TF!E43, ""), ""),
  IFERROR(IF(WGOLF!H43="Home", WGOLF!E43, ""), ""),
  IFERROR(IF(WBB!H43="Home", WBB!E43, ""), ""),
  IFERROR(IF(MBB!H43="Home", MBB!E43, ""), ""),
  IFERROR(IF(WLAX!H43="Home", WLAX!E43, ""), ""),
  IFERROR(IF(MLAX!H43="Home", MLAX!E43, ""), ""),
  IFERROR(IF(SOFT!H43="Home", SOFT!E43, ""), ""),
  IFERROR(IF(BASE!H43="Home", BASE!E43, ""), ""),
  IFERROR(IF(ESPORTS!H43="Home", ESPORTS!E43, ""), "")
)
</f>
        <v/>
      </c>
      <c r="F43" s="11" t="str">
        <f>TEXTJOIN(
  CHAR(10) &amp; CHAR(10),
  TRUE,
  IFERROR(IF(WSO!H43="Home", TEXT(WSO!F43, "h:mm AM/PM"), ""), ""),
  IFERROR(IF(MSO!H43="Home", TEXT(MSO!F43, "h:mm AM/PM"), ""), ""),
  IFERROR(IF(FH!H43="Home", TEXT(FH!F43, "h:mm AM/PM"), ""), ""),
  IFERROR(IF(MGOLF!H43="Home", TEXT(MGOLF!F43, "h:mm AM/PM"), ""), ""),
  IFERROR(IF(Football!H43="Home", TEXT(Football!F43, "h:mm AM/PM"), ""), ""),
  IFERROR(IF(WVB!H43="Home", TEXT(WVB!F43, "h:mm AM/PM"), ""), ""),
  IFERROR(IF(XC!H43="Home", TEXT(XC!F43, "h:mm AM/PM"), ""), ""),
  IFERROR(IF(SWIMMING!H43="Home", TEXT(SWIMMING!F43, "h:mm AM/PM"), ""), ""),
  IFERROR(IF(WTEN!H43="Home", TEXT(WTEN!F43, "h:mm AM/PM"), ""), ""),
  IFERROR(IF(TF!H43="Home", TEXT(TF!F43, "h:mm AM/PM"), ""), ""),
  IFERROR(IF(WGOLF!H43="Home", TEXT(WGOLF!F43, "h:mm AM/PM"), ""), ""),
  IFERROR(IF(WBB!H43="Home", TEXT(WBB!F43, "h:mm AM/PM"), ""), ""),
  IFERROR(IF(MBB!H43="Home", TEXT(MBB!F43, "h:mm AM/PM"), ""), ""),
  IFERROR(IF(WLAX!H43="Home", TEXT(WLAX!F43, "h:mm AM/PM"), ""), ""),
  IFERROR(IF(MLAX!H43="Home", TEXT(MLAX!F43, "h:mm AM/PM"), ""), ""),
  IFERROR(IF(SOFT!H43="Home", TEXT(SOFT!F43, "h:mm AM/PM"), ""), ""),
  IFERROR(IF(BASE!H43="Home", TEXT(BASE!F43, "h:mm AM/PM"), ""), ""),
  IFERROR(IF(ESPORTS!H43="Home", TEXT(ESPORTS!F43, "h:mm AM/PM"), ""), "")
)
</f>
        <v/>
      </c>
      <c r="G43" s="11" t="str">
        <f>TEXTJOIN(
  CHAR(10) &amp; CHAR(10),
  TRUE,
  IFERROR(IF(WSO!H43="Home", WSO!G43, ""), ""),
  IFERROR(IF(MSO!H43="Home", MSO!G43, ""), ""),
  IFERROR(IF(FH!H43="Home", FH!G43, ""), ""),
  IFERROR(IF(MGOLF!H43="Home", MGOLF!G43, ""), ""),
  IFERROR(IF(Football!H43="Home", Football!G43, ""), ""),
  IFERROR(IF(WVB!H43="Home", WVB!G43, ""), ""),
  IFERROR(IF(XC!H43="Home", XC!G43, ""), ""),
  IFERROR(IF(SWIMMING!H43="Home", SWIMMING!G43, ""), ""),
  IFERROR(IF(WTEN!H43="Home", WTEN!G43, ""), ""),
  IFERROR(IF(TF!H43="Home", TF!G43, ""), ""),
  IFERROR(IF(WGOLF!H43="Home", WGOLF!G43, ""), ""),
  IFERROR(IF(WBB!H43="Home", WBB!G43, ""), ""),
  IFERROR(IF(MBB!H43="Home", MBB!G43, ""), ""),
  IFERROR(IF(WLAX!H43="Home", WLAX!G43, ""), ""),
  IFERROR(IF(MLAX!H43="Home", MLAX!G43, ""), ""),
  IFERROR(IF(SOFT!H43="Home", SOFT!G43, ""), ""),
  IFERROR(IF(BASE!H43="Home", BASE!G43, ""), ""),
  IFERROR(IF(ESPORTS!H43="Home", ESPORTS!G43, ""), "")
)
</f>
        <v/>
      </c>
      <c r="H43" s="20" t="str">
        <f>TEXTJOIN(
  CHAR(10) &amp; CHAR(10),
  TRUE,
  IFERROR(IF(WSO!H43="Home", WSO!P43, ""), ""),
  IFERROR(IF(MSO!H43="Home", MSO!P43, ""), ""),
  IFERROR(IF(FH!H43="Home", FH!P43, ""), ""),
  IFERROR(IF(MGOLF!H43="Home", MGOLF!P43, ""), ""),
  IFERROR(IF(Football!H43="Home", Football!P43, ""), ""),
  IFERROR(IF(WVB!H43="Home", WVB!P43, ""), ""),
  IFERROR(IF(XC!H43="Home", XC!P43, ""), ""),
  IFERROR(IF(SWIMMING!H43="Home", SWIMMING!P43, ""), ""),
  IFERROR(IF(WTEN!H43="Home", WTEN!P43, ""), ""),
  IFERROR(IF(TF!H43="Home", TF!P43, ""), ""),
  IFERROR(IF(WGOLF!H43="Home", WGOLF!P43, ""), ""),
  IFERROR(IF(WBB!H43="Home", WBB!P43, ""), ""),
  IFERROR(IF(MBB!H43="Home", MBB!P43, ""), ""),
  IFERROR(IF(WLAX!H43="Home", WLAX!P43, ""), ""),
  IFERROR(IF(MLAX!H43="Home", MLAX!P43, ""), ""),
  IFERROR(IF(SOFT!H43="Home", SOFT!P43, ""), ""),
  IFERROR(IF(BASE!H43="Home", BASE!P43, ""), ""),
  IFERROR(IF(ESPORTS!H43="Home", ESPORTS!P43, ""), "")
)
</f>
        <v/>
      </c>
    </row>
    <row r="44" ht="22.5" customHeight="1">
      <c r="A44" s="6">
        <v>43.0</v>
      </c>
      <c r="B44" s="6" t="str">
        <f>'Master Schedule'!B44</f>
        <v/>
      </c>
      <c r="C44" s="7">
        <v>46277.0</v>
      </c>
      <c r="D44" s="8" t="str">
        <f t="shared" si="1"/>
        <v>Saturday</v>
      </c>
      <c r="E44" s="6" t="str">
        <f>TEXTJOIN(
  CHAR(10) &amp; CHAR(10),
  TRUE,
  IFERROR(IF(WSO!H44="Home", WSO!E44, ""), ""),
  IFERROR(IF(MSO!H44="Home", MSO!E44, ""), ""),
  IFERROR(IF(FH!H44="Home", FH!E44, ""), ""),
  IFERROR(IF(MGOLF!H44="Home", MGOLF!E44, ""), ""),
  IFERROR(IF(Football!H44="Home", Football!E44, ""), ""),
  IFERROR(IF(WVB!H44="Home", WVB!E44, ""), ""),
  IFERROR(IF(XC!H44="Home", XC!E44, ""), ""),
  IFERROR(IF(SWIMMING!H44="Home", SWIMMING!E44, ""), ""),
  IFERROR(IF(WTEN!H44="Home", WTEN!E44, ""), ""),
  IFERROR(IF(TF!H44="Home", TF!E44, ""), ""),
  IFERROR(IF(WGOLF!H44="Home", WGOLF!E44, ""), ""),
  IFERROR(IF(WBB!H44="Home", WBB!E44, ""), ""),
  IFERROR(IF(MBB!H44="Home", MBB!E44, ""), ""),
  IFERROR(IF(WLAX!H44="Home", WLAX!E44, ""), ""),
  IFERROR(IF(MLAX!H44="Home", MLAX!E44, ""), ""),
  IFERROR(IF(SOFT!H44="Home", SOFT!E44, ""), ""),
  IFERROR(IF(BASE!H44="Home", BASE!E44, ""), ""),
  IFERROR(IF(ESPORTS!H44="Home", ESPORTS!E44, ""), "")
)
</f>
        <v>WSO
MSO</v>
      </c>
      <c r="F44" s="11" t="str">
        <f>TEXTJOIN(
  CHAR(10) &amp; CHAR(10),
  TRUE,
  IFERROR(IF(WSO!H44="Home", TEXT(WSO!F44, "h:mm AM/PM"), ""), ""),
  IFERROR(IF(MSO!H44="Home", TEXT(MSO!F44, "h:mm AM/PM"), ""), ""),
  IFERROR(IF(FH!H44="Home", TEXT(FH!F44, "h:mm AM/PM"), ""), ""),
  IFERROR(IF(MGOLF!H44="Home", TEXT(MGOLF!F44, "h:mm AM/PM"), ""), ""),
  IFERROR(IF(Football!H44="Home", TEXT(Football!F44, "h:mm AM/PM"), ""), ""),
  IFERROR(IF(WVB!H44="Home", TEXT(WVB!F44, "h:mm AM/PM"), ""), ""),
  IFERROR(IF(XC!H44="Home", TEXT(XC!F44, "h:mm AM/PM"), ""), ""),
  IFERROR(IF(SWIMMING!H44="Home", TEXT(SWIMMING!F44, "h:mm AM/PM"), ""), ""),
  IFERROR(IF(WTEN!H44="Home", TEXT(WTEN!F44, "h:mm AM/PM"), ""), ""),
  IFERROR(IF(TF!H44="Home", TEXT(TF!F44, "h:mm AM/PM"), ""), ""),
  IFERROR(IF(WGOLF!H44="Home", TEXT(WGOLF!F44, "h:mm AM/PM"), ""), ""),
  IFERROR(IF(WBB!H44="Home", TEXT(WBB!F44, "h:mm AM/PM"), ""), ""),
  IFERROR(IF(MBB!H44="Home", TEXT(MBB!F44, "h:mm AM/PM"), ""), ""),
  IFERROR(IF(WLAX!H44="Home", TEXT(WLAX!F44, "h:mm AM/PM"), ""), ""),
  IFERROR(IF(MLAX!H44="Home", TEXT(MLAX!F44, "h:mm AM/PM"), ""), ""),
  IFERROR(IF(SOFT!H44="Home", TEXT(SOFT!F44, "h:mm AM/PM"), ""), ""),
  IFERROR(IF(BASE!H44="Home", TEXT(BASE!F44, "h:mm AM/PM"), ""), ""),
  IFERROR(IF(ESPORTS!H44="Home", TEXT(ESPORTS!F44, "h:mm AM/PM"), ""), "")
)
</f>
        <v>2:00 PM
TBD</v>
      </c>
      <c r="G44" s="11" t="str">
        <f>TEXTJOIN(
  CHAR(10) &amp; CHAR(10),
  TRUE,
  IFERROR(IF(WSO!H44="Home", WSO!G44, ""), ""),
  IFERROR(IF(MSO!H44="Home", MSO!G44, ""), ""),
  IFERROR(IF(FH!H44="Home", FH!G44, ""), ""),
  IFERROR(IF(MGOLF!H44="Home", MGOLF!G44, ""), ""),
  IFERROR(IF(Football!H44="Home", Football!G44, ""), ""),
  IFERROR(IF(WVB!H44="Home", WVB!G44, ""), ""),
  IFERROR(IF(XC!H44="Home", XC!G44, ""), ""),
  IFERROR(IF(SWIMMING!H44="Home", SWIMMING!G44, ""), ""),
  IFERROR(IF(WTEN!H44="Home", WTEN!G44, ""), ""),
  IFERROR(IF(TF!H44="Home", TF!G44, ""), ""),
  IFERROR(IF(WGOLF!H44="Home", WGOLF!G44, ""), ""),
  IFERROR(IF(WBB!H44="Home", WBB!G44, ""), ""),
  IFERROR(IF(MBB!H44="Home", MBB!G44, ""), ""),
  IFERROR(IF(WLAX!H44="Home", WLAX!G44, ""), ""),
  IFERROR(IF(MLAX!H44="Home", MLAX!G44, ""), ""),
  IFERROR(IF(SOFT!H44="Home", SOFT!G44, ""), ""),
  IFERROR(IF(BASE!H44="Home", BASE!G44, ""), ""),
  IFERROR(IF(ESPORTS!H44="Home", ESPORTS!G44, ""), "")
)
</f>
        <v>Wheaton
Wheaton</v>
      </c>
      <c r="H44" s="20" t="str">
        <f>TEXTJOIN(
  CHAR(10) &amp; CHAR(10),
  TRUE,
  IFERROR(IF(WSO!H44="Home", WSO!P44, ""), ""),
  IFERROR(IF(MSO!H44="Home", MSO!P44, ""), ""),
  IFERROR(IF(FH!H44="Home", FH!P44, ""), ""),
  IFERROR(IF(MGOLF!H44="Home", MGOLF!P44, ""), ""),
  IFERROR(IF(Football!H44="Home", Football!P44, ""), ""),
  IFERROR(IF(WVB!H44="Home", WVB!P44, ""), ""),
  IFERROR(IF(XC!H44="Home", XC!P44, ""), ""),
  IFERROR(IF(SWIMMING!H44="Home", SWIMMING!P44, ""), ""),
  IFERROR(IF(WTEN!H44="Home", WTEN!P44, ""), ""),
  IFERROR(IF(TF!H44="Home", TF!P44, ""), ""),
  IFERROR(IF(WGOLF!H44="Home", WGOLF!P44, ""), ""),
  IFERROR(IF(WBB!H44="Home", WBB!P44, ""), ""),
  IFERROR(IF(MBB!H44="Home", MBB!P44, ""), ""),
  IFERROR(IF(WLAX!H44="Home", WLAX!P44, ""), ""),
  IFERROR(IF(MLAX!H44="Home", MLAX!P44, ""), ""),
  IFERROR(IF(SOFT!H44="Home", SOFT!P44, ""), ""),
  IFERROR(IF(BASE!H44="Home", BASE!P44, ""), ""),
  IFERROR(IF(ESPORTS!H44="Home", ESPORTS!P44, ""), "")
)
</f>
        <v>⌛️ Pending
⌛️ Pending</v>
      </c>
    </row>
    <row r="45" ht="22.5" customHeight="1">
      <c r="A45" s="6">
        <v>44.0</v>
      </c>
      <c r="B45" s="6" t="str">
        <f>'Master Schedule'!B45</f>
        <v/>
      </c>
      <c r="C45" s="7">
        <v>46278.0</v>
      </c>
      <c r="D45" s="8" t="str">
        <f t="shared" si="1"/>
        <v>Sunday</v>
      </c>
      <c r="E45" s="6" t="str">
        <f>TEXTJOIN(
  CHAR(10) &amp; CHAR(10),
  TRUE,
  IFERROR(IF(WSO!H45="Home", WSO!E45, ""), ""),
  IFERROR(IF(MSO!H45="Home", MSO!E45, ""), ""),
  IFERROR(IF(FH!H45="Home", FH!E45, ""), ""),
  IFERROR(IF(MGOLF!H45="Home", MGOLF!E45, ""), ""),
  IFERROR(IF(Football!H45="Home", Football!E45, ""), ""),
  IFERROR(IF(WVB!H45="Home", WVB!E45, ""), ""),
  IFERROR(IF(XC!H45="Home", XC!E45, ""), ""),
  IFERROR(IF(SWIMMING!H45="Home", SWIMMING!E45, ""), ""),
  IFERROR(IF(WTEN!H45="Home", WTEN!E45, ""), ""),
  IFERROR(IF(TF!H45="Home", TF!E45, ""), ""),
  IFERROR(IF(WGOLF!H45="Home", WGOLF!E45, ""), ""),
  IFERROR(IF(WBB!H45="Home", WBB!E45, ""), ""),
  IFERROR(IF(MBB!H45="Home", MBB!E45, ""), ""),
  IFERROR(IF(WLAX!H45="Home", WLAX!E45, ""), ""),
  IFERROR(IF(MLAX!H45="Home", MLAX!E45, ""), ""),
  IFERROR(IF(SOFT!H45="Home", SOFT!E45, ""), ""),
  IFERROR(IF(BASE!H45="Home", BASE!E45, ""), ""),
  IFERROR(IF(ESPORTS!H45="Home", ESPORTS!E45, ""), "")
)
</f>
        <v/>
      </c>
      <c r="F45" s="11" t="str">
        <f>TEXTJOIN(
  CHAR(10) &amp; CHAR(10),
  TRUE,
  IFERROR(IF(WSO!H45="Home", TEXT(WSO!F45, "h:mm AM/PM"), ""), ""),
  IFERROR(IF(MSO!H45="Home", TEXT(MSO!F45, "h:mm AM/PM"), ""), ""),
  IFERROR(IF(FH!H45="Home", TEXT(FH!F45, "h:mm AM/PM"), ""), ""),
  IFERROR(IF(MGOLF!H45="Home", TEXT(MGOLF!F45, "h:mm AM/PM"), ""), ""),
  IFERROR(IF(Football!H45="Home", TEXT(Football!F45, "h:mm AM/PM"), ""), ""),
  IFERROR(IF(WVB!H45="Home", TEXT(WVB!F45, "h:mm AM/PM"), ""), ""),
  IFERROR(IF(XC!H45="Home", TEXT(XC!F45, "h:mm AM/PM"), ""), ""),
  IFERROR(IF(SWIMMING!H45="Home", TEXT(SWIMMING!F45, "h:mm AM/PM"), ""), ""),
  IFERROR(IF(WTEN!H45="Home", TEXT(WTEN!F45, "h:mm AM/PM"), ""), ""),
  IFERROR(IF(TF!H45="Home", TEXT(TF!F45, "h:mm AM/PM"), ""), ""),
  IFERROR(IF(WGOLF!H45="Home", TEXT(WGOLF!F45, "h:mm AM/PM"), ""), ""),
  IFERROR(IF(WBB!H45="Home", TEXT(WBB!F45, "h:mm AM/PM"), ""), ""),
  IFERROR(IF(MBB!H45="Home", TEXT(MBB!F45, "h:mm AM/PM"), ""), ""),
  IFERROR(IF(WLAX!H45="Home", TEXT(WLAX!F45, "h:mm AM/PM"), ""), ""),
  IFERROR(IF(MLAX!H45="Home", TEXT(MLAX!F45, "h:mm AM/PM"), ""), ""),
  IFERROR(IF(SOFT!H45="Home", TEXT(SOFT!F45, "h:mm AM/PM"), ""), ""),
  IFERROR(IF(BASE!H45="Home", TEXT(BASE!F45, "h:mm AM/PM"), ""), ""),
  IFERROR(IF(ESPORTS!H45="Home", TEXT(ESPORTS!F45, "h:mm AM/PM"), ""), "")
)
</f>
        <v/>
      </c>
      <c r="G45" s="11" t="str">
        <f>TEXTJOIN(
  CHAR(10) &amp; CHAR(10),
  TRUE,
  IFERROR(IF(WSO!H45="Home", WSO!G45, ""), ""),
  IFERROR(IF(MSO!H45="Home", MSO!G45, ""), ""),
  IFERROR(IF(FH!H45="Home", FH!G45, ""), ""),
  IFERROR(IF(MGOLF!H45="Home", MGOLF!G45, ""), ""),
  IFERROR(IF(Football!H45="Home", Football!G45, ""), ""),
  IFERROR(IF(WVB!H45="Home", WVB!G45, ""), ""),
  IFERROR(IF(XC!H45="Home", XC!G45, ""), ""),
  IFERROR(IF(SWIMMING!H45="Home", SWIMMING!G45, ""), ""),
  IFERROR(IF(WTEN!H45="Home", WTEN!G45, ""), ""),
  IFERROR(IF(TF!H45="Home", TF!G45, ""), ""),
  IFERROR(IF(WGOLF!H45="Home", WGOLF!G45, ""), ""),
  IFERROR(IF(WBB!H45="Home", WBB!G45, ""), ""),
  IFERROR(IF(MBB!H45="Home", MBB!G45, ""), ""),
  IFERROR(IF(WLAX!H45="Home", WLAX!G45, ""), ""),
  IFERROR(IF(MLAX!H45="Home", MLAX!G45, ""), ""),
  IFERROR(IF(SOFT!H45="Home", SOFT!G45, ""), ""),
  IFERROR(IF(BASE!H45="Home", BASE!G45, ""), ""),
  IFERROR(IF(ESPORTS!H45="Home", ESPORTS!G45, ""), "")
)
</f>
        <v/>
      </c>
      <c r="H45" s="20" t="str">
        <f>TEXTJOIN(
  CHAR(10) &amp; CHAR(10),
  TRUE,
  IFERROR(IF(WSO!H45="Home", WSO!P45, ""), ""),
  IFERROR(IF(MSO!H45="Home", MSO!P45, ""), ""),
  IFERROR(IF(FH!H45="Home", FH!P45, ""), ""),
  IFERROR(IF(MGOLF!H45="Home", MGOLF!P45, ""), ""),
  IFERROR(IF(Football!H45="Home", Football!P45, ""), ""),
  IFERROR(IF(WVB!H45="Home", WVB!P45, ""), ""),
  IFERROR(IF(XC!H45="Home", XC!P45, ""), ""),
  IFERROR(IF(SWIMMING!H45="Home", SWIMMING!P45, ""), ""),
  IFERROR(IF(WTEN!H45="Home", WTEN!P45, ""), ""),
  IFERROR(IF(TF!H45="Home", TF!P45, ""), ""),
  IFERROR(IF(WGOLF!H45="Home", WGOLF!P45, ""), ""),
  IFERROR(IF(WBB!H45="Home", WBB!P45, ""), ""),
  IFERROR(IF(MBB!H45="Home", MBB!P45, ""), ""),
  IFERROR(IF(WLAX!H45="Home", WLAX!P45, ""), ""),
  IFERROR(IF(MLAX!H45="Home", MLAX!P45, ""), ""),
  IFERROR(IF(SOFT!H45="Home", SOFT!P45, ""), ""),
  IFERROR(IF(BASE!H45="Home", BASE!P45, ""), ""),
  IFERROR(IF(ESPORTS!H45="Home", ESPORTS!P45, ""), "")
)
</f>
        <v/>
      </c>
    </row>
    <row r="46" ht="22.5" customHeight="1">
      <c r="A46" s="6">
        <v>45.0</v>
      </c>
      <c r="B46" s="6" t="str">
        <f>'Master Schedule'!B46</f>
        <v/>
      </c>
      <c r="C46" s="7">
        <v>46279.0</v>
      </c>
      <c r="D46" s="8" t="str">
        <f t="shared" si="1"/>
        <v>Monday</v>
      </c>
      <c r="E46" s="6" t="str">
        <f>TEXTJOIN(
  CHAR(10) &amp; CHAR(10),
  TRUE,
  IFERROR(IF(WSO!H46="Home", WSO!E46, ""), ""),
  IFERROR(IF(MSO!H46="Home", MSO!E46, ""), ""),
  IFERROR(IF(FH!H46="Home", FH!E46, ""), ""),
  IFERROR(IF(MGOLF!H46="Home", MGOLF!E46, ""), ""),
  IFERROR(IF(Football!H46="Home", Football!E46, ""), ""),
  IFERROR(IF(WVB!H46="Home", WVB!E46, ""), ""),
  IFERROR(IF(XC!H46="Home", XC!E46, ""), ""),
  IFERROR(IF(SWIMMING!H46="Home", SWIMMING!E46, ""), ""),
  IFERROR(IF(WTEN!H46="Home", WTEN!E46, ""), ""),
  IFERROR(IF(TF!H46="Home", TF!E46, ""), ""),
  IFERROR(IF(WGOLF!H46="Home", WGOLF!E46, ""), ""),
  IFERROR(IF(WBB!H46="Home", WBB!E46, ""), ""),
  IFERROR(IF(MBB!H46="Home", MBB!E46, ""), ""),
  IFERROR(IF(WLAX!H46="Home", WLAX!E46, ""), ""),
  IFERROR(IF(MLAX!H46="Home", MLAX!E46, ""), ""),
  IFERROR(IF(SOFT!H46="Home", SOFT!E46, ""), ""),
  IFERROR(IF(BASE!H46="Home", BASE!E46, ""), ""),
  IFERROR(IF(ESPORTS!H46="Home", ESPORTS!E46, ""), "")
)
</f>
        <v/>
      </c>
      <c r="F46" s="11" t="str">
        <f>TEXTJOIN(
  CHAR(10) &amp; CHAR(10),
  TRUE,
  IFERROR(IF(WSO!H46="Home", TEXT(WSO!F46, "h:mm AM/PM"), ""), ""),
  IFERROR(IF(MSO!H46="Home", TEXT(MSO!F46, "h:mm AM/PM"), ""), ""),
  IFERROR(IF(FH!H46="Home", TEXT(FH!F46, "h:mm AM/PM"), ""), ""),
  IFERROR(IF(MGOLF!H46="Home", TEXT(MGOLF!F46, "h:mm AM/PM"), ""), ""),
  IFERROR(IF(Football!H46="Home", TEXT(Football!F46, "h:mm AM/PM"), ""), ""),
  IFERROR(IF(WVB!H46="Home", TEXT(WVB!F46, "h:mm AM/PM"), ""), ""),
  IFERROR(IF(XC!H46="Home", TEXT(XC!F46, "h:mm AM/PM"), ""), ""),
  IFERROR(IF(SWIMMING!H46="Home", TEXT(SWIMMING!F46, "h:mm AM/PM"), ""), ""),
  IFERROR(IF(WTEN!H46="Home", TEXT(WTEN!F46, "h:mm AM/PM"), ""), ""),
  IFERROR(IF(TF!H46="Home", TEXT(TF!F46, "h:mm AM/PM"), ""), ""),
  IFERROR(IF(WGOLF!H46="Home", TEXT(WGOLF!F46, "h:mm AM/PM"), ""), ""),
  IFERROR(IF(WBB!H46="Home", TEXT(WBB!F46, "h:mm AM/PM"), ""), ""),
  IFERROR(IF(MBB!H46="Home", TEXT(MBB!F46, "h:mm AM/PM"), ""), ""),
  IFERROR(IF(WLAX!H46="Home", TEXT(WLAX!F46, "h:mm AM/PM"), ""), ""),
  IFERROR(IF(MLAX!H46="Home", TEXT(MLAX!F46, "h:mm AM/PM"), ""), ""),
  IFERROR(IF(SOFT!H46="Home", TEXT(SOFT!F46, "h:mm AM/PM"), ""), ""),
  IFERROR(IF(BASE!H46="Home", TEXT(BASE!F46, "h:mm AM/PM"), ""), ""),
  IFERROR(IF(ESPORTS!H46="Home", TEXT(ESPORTS!F46, "h:mm AM/PM"), ""), "")
)
</f>
        <v/>
      </c>
      <c r="G46" s="11" t="str">
        <f>TEXTJOIN(
  CHAR(10) &amp; CHAR(10),
  TRUE,
  IFERROR(IF(WSO!H46="Home", WSO!G46, ""), ""),
  IFERROR(IF(MSO!H46="Home", MSO!G46, ""), ""),
  IFERROR(IF(FH!H46="Home", FH!G46, ""), ""),
  IFERROR(IF(MGOLF!H46="Home", MGOLF!G46, ""), ""),
  IFERROR(IF(Football!H46="Home", Football!G46, ""), ""),
  IFERROR(IF(WVB!H46="Home", WVB!G46, ""), ""),
  IFERROR(IF(XC!H46="Home", XC!G46, ""), ""),
  IFERROR(IF(SWIMMING!H46="Home", SWIMMING!G46, ""), ""),
  IFERROR(IF(WTEN!H46="Home", WTEN!G46, ""), ""),
  IFERROR(IF(TF!H46="Home", TF!G46, ""), ""),
  IFERROR(IF(WGOLF!H46="Home", WGOLF!G46, ""), ""),
  IFERROR(IF(WBB!H46="Home", WBB!G46, ""), ""),
  IFERROR(IF(MBB!H46="Home", MBB!G46, ""), ""),
  IFERROR(IF(WLAX!H46="Home", WLAX!G46, ""), ""),
  IFERROR(IF(MLAX!H46="Home", MLAX!G46, ""), ""),
  IFERROR(IF(SOFT!H46="Home", SOFT!G46, ""), ""),
  IFERROR(IF(BASE!H46="Home", BASE!G46, ""), ""),
  IFERROR(IF(ESPORTS!H46="Home", ESPORTS!G46, ""), "")
)
</f>
        <v/>
      </c>
      <c r="H46" s="20" t="str">
        <f>TEXTJOIN(
  CHAR(10) &amp; CHAR(10),
  TRUE,
  IFERROR(IF(WSO!H46="Home", WSO!P46, ""), ""),
  IFERROR(IF(MSO!H46="Home", MSO!P46, ""), ""),
  IFERROR(IF(FH!H46="Home", FH!P46, ""), ""),
  IFERROR(IF(MGOLF!H46="Home", MGOLF!P46, ""), ""),
  IFERROR(IF(Football!H46="Home", Football!P46, ""), ""),
  IFERROR(IF(WVB!H46="Home", WVB!P46, ""), ""),
  IFERROR(IF(XC!H46="Home", XC!P46, ""), ""),
  IFERROR(IF(SWIMMING!H46="Home", SWIMMING!P46, ""), ""),
  IFERROR(IF(WTEN!H46="Home", WTEN!P46, ""), ""),
  IFERROR(IF(TF!H46="Home", TF!P46, ""), ""),
  IFERROR(IF(WGOLF!H46="Home", WGOLF!P46, ""), ""),
  IFERROR(IF(WBB!H46="Home", WBB!P46, ""), ""),
  IFERROR(IF(MBB!H46="Home", MBB!P46, ""), ""),
  IFERROR(IF(WLAX!H46="Home", WLAX!P46, ""), ""),
  IFERROR(IF(MLAX!H46="Home", MLAX!P46, ""), ""),
  IFERROR(IF(SOFT!H46="Home", SOFT!P46, ""), ""),
  IFERROR(IF(BASE!H46="Home", BASE!P46, ""), ""),
  IFERROR(IF(ESPORTS!H46="Home", ESPORTS!P46, ""), "")
)
</f>
        <v/>
      </c>
    </row>
    <row r="47" ht="22.5" customHeight="1">
      <c r="A47" s="6">
        <v>46.0</v>
      </c>
      <c r="B47" s="6" t="str">
        <f>'Master Schedule'!B47</f>
        <v/>
      </c>
      <c r="C47" s="7">
        <v>46280.0</v>
      </c>
      <c r="D47" s="8" t="str">
        <f t="shared" si="1"/>
        <v>Tuesday</v>
      </c>
      <c r="E47" s="6" t="str">
        <f>TEXTJOIN(
  CHAR(10) &amp; CHAR(10),
  TRUE,
  IFERROR(IF(WSO!H47="Home", WSO!E47, ""), ""),
  IFERROR(IF(MSO!H47="Home", MSO!E47, ""), ""),
  IFERROR(IF(FH!H47="Home", FH!E47, ""), ""),
  IFERROR(IF(MGOLF!H47="Home", MGOLF!E47, ""), ""),
  IFERROR(IF(Football!H47="Home", Football!E47, ""), ""),
  IFERROR(IF(WVB!H47="Home", WVB!E47, ""), ""),
  IFERROR(IF(XC!H47="Home", XC!E47, ""), ""),
  IFERROR(IF(SWIMMING!H47="Home", SWIMMING!E47, ""), ""),
  IFERROR(IF(WTEN!H47="Home", WTEN!E47, ""), ""),
  IFERROR(IF(TF!H47="Home", TF!E47, ""), ""),
  IFERROR(IF(WGOLF!H47="Home", WGOLF!E47, ""), ""),
  IFERROR(IF(WBB!H47="Home", WBB!E47, ""), ""),
  IFERROR(IF(MBB!H47="Home", MBB!E47, ""), ""),
  IFERROR(IF(WLAX!H47="Home", WLAX!E47, ""), ""),
  IFERROR(IF(MLAX!H47="Home", MLAX!E47, ""), ""),
  IFERROR(IF(SOFT!H47="Home", SOFT!E47, ""), ""),
  IFERROR(IF(BASE!H47="Home", BASE!E47, ""), ""),
  IFERROR(IF(ESPORTS!H47="Home", ESPORTS!E47, ""), "")
)
</f>
        <v/>
      </c>
      <c r="F47" s="11" t="str">
        <f>TEXTJOIN(
  CHAR(10) &amp; CHAR(10),
  TRUE,
  IFERROR(IF(WSO!H47="Home", TEXT(WSO!F47, "h:mm AM/PM"), ""), ""),
  IFERROR(IF(MSO!H47="Home", TEXT(MSO!F47, "h:mm AM/PM"), ""), ""),
  IFERROR(IF(FH!H47="Home", TEXT(FH!F47, "h:mm AM/PM"), ""), ""),
  IFERROR(IF(MGOLF!H47="Home", TEXT(MGOLF!F47, "h:mm AM/PM"), ""), ""),
  IFERROR(IF(Football!H47="Home", TEXT(Football!F47, "h:mm AM/PM"), ""), ""),
  IFERROR(IF(WVB!H47="Home", TEXT(WVB!F47, "h:mm AM/PM"), ""), ""),
  IFERROR(IF(XC!H47="Home", TEXT(XC!F47, "h:mm AM/PM"), ""), ""),
  IFERROR(IF(SWIMMING!H47="Home", TEXT(SWIMMING!F47, "h:mm AM/PM"), ""), ""),
  IFERROR(IF(WTEN!H47="Home", TEXT(WTEN!F47, "h:mm AM/PM"), ""), ""),
  IFERROR(IF(TF!H47="Home", TEXT(TF!F47, "h:mm AM/PM"), ""), ""),
  IFERROR(IF(WGOLF!H47="Home", TEXT(WGOLF!F47, "h:mm AM/PM"), ""), ""),
  IFERROR(IF(WBB!H47="Home", TEXT(WBB!F47, "h:mm AM/PM"), ""), ""),
  IFERROR(IF(MBB!H47="Home", TEXT(MBB!F47, "h:mm AM/PM"), ""), ""),
  IFERROR(IF(WLAX!H47="Home", TEXT(WLAX!F47, "h:mm AM/PM"), ""), ""),
  IFERROR(IF(MLAX!H47="Home", TEXT(MLAX!F47, "h:mm AM/PM"), ""), ""),
  IFERROR(IF(SOFT!H47="Home", TEXT(SOFT!F47, "h:mm AM/PM"), ""), ""),
  IFERROR(IF(BASE!H47="Home", TEXT(BASE!F47, "h:mm AM/PM"), ""), ""),
  IFERROR(IF(ESPORTS!H47="Home", TEXT(ESPORTS!F47, "h:mm AM/PM"), ""), "")
)
</f>
        <v/>
      </c>
      <c r="G47" s="11" t="str">
        <f>TEXTJOIN(
  CHAR(10) &amp; CHAR(10),
  TRUE,
  IFERROR(IF(WSO!H47="Home", WSO!G47, ""), ""),
  IFERROR(IF(MSO!H47="Home", MSO!G47, ""), ""),
  IFERROR(IF(FH!H47="Home", FH!G47, ""), ""),
  IFERROR(IF(MGOLF!H47="Home", MGOLF!G47, ""), ""),
  IFERROR(IF(Football!H47="Home", Football!G47, ""), ""),
  IFERROR(IF(WVB!H47="Home", WVB!G47, ""), ""),
  IFERROR(IF(XC!H47="Home", XC!G47, ""), ""),
  IFERROR(IF(SWIMMING!H47="Home", SWIMMING!G47, ""), ""),
  IFERROR(IF(WTEN!H47="Home", WTEN!G47, ""), ""),
  IFERROR(IF(TF!H47="Home", TF!G47, ""), ""),
  IFERROR(IF(WGOLF!H47="Home", WGOLF!G47, ""), ""),
  IFERROR(IF(WBB!H47="Home", WBB!G47, ""), ""),
  IFERROR(IF(MBB!H47="Home", MBB!G47, ""), ""),
  IFERROR(IF(WLAX!H47="Home", WLAX!G47, ""), ""),
  IFERROR(IF(MLAX!H47="Home", MLAX!G47, ""), ""),
  IFERROR(IF(SOFT!H47="Home", SOFT!G47, ""), ""),
  IFERROR(IF(BASE!H47="Home", BASE!G47, ""), ""),
  IFERROR(IF(ESPORTS!H47="Home", ESPORTS!G47, ""), "")
)
</f>
        <v/>
      </c>
      <c r="H47" s="20" t="str">
        <f>TEXTJOIN(
  CHAR(10) &amp; CHAR(10),
  TRUE,
  IFERROR(IF(WSO!H47="Home", WSO!P47, ""), ""),
  IFERROR(IF(MSO!H47="Home", MSO!P47, ""), ""),
  IFERROR(IF(FH!H47="Home", FH!P47, ""), ""),
  IFERROR(IF(MGOLF!H47="Home", MGOLF!P47, ""), ""),
  IFERROR(IF(Football!H47="Home", Football!P47, ""), ""),
  IFERROR(IF(WVB!H47="Home", WVB!P47, ""), ""),
  IFERROR(IF(XC!H47="Home", XC!P47, ""), ""),
  IFERROR(IF(SWIMMING!H47="Home", SWIMMING!P47, ""), ""),
  IFERROR(IF(WTEN!H47="Home", WTEN!P47, ""), ""),
  IFERROR(IF(TF!H47="Home", TF!P47, ""), ""),
  IFERROR(IF(WGOLF!H47="Home", WGOLF!P47, ""), ""),
  IFERROR(IF(WBB!H47="Home", WBB!P47, ""), ""),
  IFERROR(IF(MBB!H47="Home", MBB!P47, ""), ""),
  IFERROR(IF(WLAX!H47="Home", WLAX!P47, ""), ""),
  IFERROR(IF(MLAX!H47="Home", MLAX!P47, ""), ""),
  IFERROR(IF(SOFT!H47="Home", SOFT!P47, ""), ""),
  IFERROR(IF(BASE!H47="Home", BASE!P47, ""), ""),
  IFERROR(IF(ESPORTS!H47="Home", ESPORTS!P47, ""), "")
)
</f>
        <v/>
      </c>
    </row>
    <row r="48" ht="22.5" customHeight="1">
      <c r="A48" s="6">
        <v>47.0</v>
      </c>
      <c r="B48" s="6" t="str">
        <f>'Master Schedule'!B48</f>
        <v/>
      </c>
      <c r="C48" s="7">
        <v>46281.0</v>
      </c>
      <c r="D48" s="8" t="str">
        <f t="shared" si="1"/>
        <v>Wednesday</v>
      </c>
      <c r="E48" s="6" t="str">
        <f>TEXTJOIN(
  CHAR(10) &amp; CHAR(10),
  TRUE,
  IFERROR(IF(WSO!H48="Home", WSO!E48, ""), ""),
  IFERROR(IF(MSO!H48="Home", MSO!E48, ""), ""),
  IFERROR(IF(FH!H48="Home", FH!E48, ""), ""),
  IFERROR(IF(MGOLF!H48="Home", MGOLF!E48, ""), ""),
  IFERROR(IF(Football!H48="Home", Football!E48, ""), ""),
  IFERROR(IF(WVB!H48="Home", WVB!E48, ""), ""),
  IFERROR(IF(XC!H48="Home", XC!E48, ""), ""),
  IFERROR(IF(SWIMMING!H48="Home", SWIMMING!E48, ""), ""),
  IFERROR(IF(WTEN!H48="Home", WTEN!E48, ""), ""),
  IFERROR(IF(TF!H48="Home", TF!E48, ""), ""),
  IFERROR(IF(WGOLF!H48="Home", WGOLF!E48, ""), ""),
  IFERROR(IF(WBB!H48="Home", WBB!E48, ""), ""),
  IFERROR(IF(MBB!H48="Home", MBB!E48, ""), ""),
  IFERROR(IF(WLAX!H48="Home", WLAX!E48, ""), ""),
  IFERROR(IF(MLAX!H48="Home", MLAX!E48, ""), ""),
  IFERROR(IF(SOFT!H48="Home", SOFT!E48, ""), ""),
  IFERROR(IF(BASE!H48="Home", BASE!E48, ""), ""),
  IFERROR(IF(ESPORTS!H48="Home", ESPORTS!E48, ""), "")
)
</f>
        <v>WSO</v>
      </c>
      <c r="F48" s="11" t="str">
        <f>TEXTJOIN(
  CHAR(10) &amp; CHAR(10),
  TRUE,
  IFERROR(IF(WSO!H48="Home", TEXT(WSO!F48, "h:mm AM/PM"), ""), ""),
  IFERROR(IF(MSO!H48="Home", TEXT(MSO!F48, "h:mm AM/PM"), ""), ""),
  IFERROR(IF(FH!H48="Home", TEXT(FH!F48, "h:mm AM/PM"), ""), ""),
  IFERROR(IF(MGOLF!H48="Home", TEXT(MGOLF!F48, "h:mm AM/PM"), ""), ""),
  IFERROR(IF(Football!H48="Home", TEXT(Football!F48, "h:mm AM/PM"), ""), ""),
  IFERROR(IF(WVB!H48="Home", TEXT(WVB!F48, "h:mm AM/PM"), ""), ""),
  IFERROR(IF(XC!H48="Home", TEXT(XC!F48, "h:mm AM/PM"), ""), ""),
  IFERROR(IF(SWIMMING!H48="Home", TEXT(SWIMMING!F48, "h:mm AM/PM"), ""), ""),
  IFERROR(IF(WTEN!H48="Home", TEXT(WTEN!F48, "h:mm AM/PM"), ""), ""),
  IFERROR(IF(TF!H48="Home", TEXT(TF!F48, "h:mm AM/PM"), ""), ""),
  IFERROR(IF(WGOLF!H48="Home", TEXT(WGOLF!F48, "h:mm AM/PM"), ""), ""),
  IFERROR(IF(WBB!H48="Home", TEXT(WBB!F48, "h:mm AM/PM"), ""), ""),
  IFERROR(IF(MBB!H48="Home", TEXT(MBB!F48, "h:mm AM/PM"), ""), ""),
  IFERROR(IF(WLAX!H48="Home", TEXT(WLAX!F48, "h:mm AM/PM"), ""), ""),
  IFERROR(IF(MLAX!H48="Home", TEXT(MLAX!F48, "h:mm AM/PM"), ""), ""),
  IFERROR(IF(SOFT!H48="Home", TEXT(SOFT!F48, "h:mm AM/PM"), ""), ""),
  IFERROR(IF(BASE!H48="Home", TEXT(BASE!F48, "h:mm AM/PM"), ""), ""),
  IFERROR(IF(ESPORTS!H48="Home", TEXT(ESPORTS!F48, "h:mm AM/PM"), ""), "")
)
</f>
        <v>6:00 PM</v>
      </c>
      <c r="G48" s="11" t="str">
        <f>TEXTJOIN(
  CHAR(10) &amp; CHAR(10),
  TRUE,
  IFERROR(IF(WSO!H48="Home", WSO!G48, ""), ""),
  IFERROR(IF(MSO!H48="Home", MSO!G48, ""), ""),
  IFERROR(IF(FH!H48="Home", FH!G48, ""), ""),
  IFERROR(IF(MGOLF!H48="Home", MGOLF!G48, ""), ""),
  IFERROR(IF(Football!H48="Home", Football!G48, ""), ""),
  IFERROR(IF(WVB!H48="Home", WVB!G48, ""), ""),
  IFERROR(IF(XC!H48="Home", XC!G48, ""), ""),
  IFERROR(IF(SWIMMING!H48="Home", SWIMMING!G48, ""), ""),
  IFERROR(IF(WTEN!H48="Home", WTEN!G48, ""), ""),
  IFERROR(IF(TF!H48="Home", TF!G48, ""), ""),
  IFERROR(IF(WGOLF!H48="Home", WGOLF!G48, ""), ""),
  IFERROR(IF(WBB!H48="Home", WBB!G48, ""), ""),
  IFERROR(IF(MBB!H48="Home", MBB!G48, ""), ""),
  IFERROR(IF(WLAX!H48="Home", WLAX!G48, ""), ""),
  IFERROR(IF(MLAX!H48="Home", MLAX!G48, ""), ""),
  IFERROR(IF(SOFT!H48="Home", SOFT!G48, ""), ""),
  IFERROR(IF(BASE!H48="Home", BASE!G48, ""), ""),
  IFERROR(IF(ESPORTS!H48="Home", ESPORTS!G48, ""), "")
)
</f>
        <v>USM</v>
      </c>
      <c r="H48" s="20" t="str">
        <f>TEXTJOIN(
  CHAR(10) &amp; CHAR(10),
  TRUE,
  IFERROR(IF(WSO!H48="Home", WSO!P48, ""), ""),
  IFERROR(IF(MSO!H48="Home", MSO!P48, ""), ""),
  IFERROR(IF(FH!H48="Home", FH!P48, ""), ""),
  IFERROR(IF(MGOLF!H48="Home", MGOLF!P48, ""), ""),
  IFERROR(IF(Football!H48="Home", Football!P48, ""), ""),
  IFERROR(IF(WVB!H48="Home", WVB!P48, ""), ""),
  IFERROR(IF(XC!H48="Home", XC!P48, ""), ""),
  IFERROR(IF(SWIMMING!H48="Home", SWIMMING!P48, ""), ""),
  IFERROR(IF(WTEN!H48="Home", WTEN!P48, ""), ""),
  IFERROR(IF(TF!H48="Home", TF!P48, ""), ""),
  IFERROR(IF(WGOLF!H48="Home", WGOLF!P48, ""), ""),
  IFERROR(IF(WBB!H48="Home", WBB!P48, ""), ""),
  IFERROR(IF(MBB!H48="Home", MBB!P48, ""), ""),
  IFERROR(IF(WLAX!H48="Home", WLAX!P48, ""), ""),
  IFERROR(IF(MLAX!H48="Home", MLAX!P48, ""), ""),
  IFERROR(IF(SOFT!H48="Home", SOFT!P48, ""), ""),
  IFERROR(IF(BASE!H48="Home", BASE!P48, ""), ""),
  IFERROR(IF(ESPORTS!H48="Home", ESPORTS!P48, ""), "")
)
</f>
        <v>⌛️ Pending</v>
      </c>
    </row>
    <row r="49" ht="22.5" customHeight="1">
      <c r="A49" s="6">
        <v>48.0</v>
      </c>
      <c r="B49" s="6" t="str">
        <f>'Master Schedule'!B49</f>
        <v/>
      </c>
      <c r="C49" s="7">
        <v>46282.0</v>
      </c>
      <c r="D49" s="8" t="str">
        <f t="shared" si="1"/>
        <v>Thursday</v>
      </c>
      <c r="E49" s="6" t="str">
        <f>TEXTJOIN(
  CHAR(10) &amp; CHAR(10),
  TRUE,
  IFERROR(IF(WSO!H49="Home", WSO!E49, ""), ""),
  IFERROR(IF(MSO!H49="Home", MSO!E49, ""), ""),
  IFERROR(IF(FH!H49="Home", FH!E49, ""), ""),
  IFERROR(IF(MGOLF!H49="Home", MGOLF!E49, ""), ""),
  IFERROR(IF(Football!H49="Home", Football!E49, ""), ""),
  IFERROR(IF(WVB!H49="Home", WVB!E49, ""), ""),
  IFERROR(IF(XC!H49="Home", XC!E49, ""), ""),
  IFERROR(IF(SWIMMING!H49="Home", SWIMMING!E49, ""), ""),
  IFERROR(IF(WTEN!H49="Home", WTEN!E49, ""), ""),
  IFERROR(IF(TF!H49="Home", TF!E49, ""), ""),
  IFERROR(IF(WGOLF!H49="Home", WGOLF!E49, ""), ""),
  IFERROR(IF(WBB!H49="Home", WBB!E49, ""), ""),
  IFERROR(IF(MBB!H49="Home", MBB!E49, ""), ""),
  IFERROR(IF(WLAX!H49="Home", WLAX!E49, ""), ""),
  IFERROR(IF(MLAX!H49="Home", MLAX!E49, ""), ""),
  IFERROR(IF(SOFT!H49="Home", SOFT!E49, ""), ""),
  IFERROR(IF(BASE!H49="Home", BASE!E49, ""), ""),
  IFERROR(IF(ESPORTS!H49="Home", ESPORTS!E49, ""), "")
)
</f>
        <v/>
      </c>
      <c r="F49" s="11" t="str">
        <f>TEXTJOIN(
  CHAR(10) &amp; CHAR(10),
  TRUE,
  IFERROR(IF(WSO!H49="Home", TEXT(WSO!F49, "h:mm AM/PM"), ""), ""),
  IFERROR(IF(MSO!H49="Home", TEXT(MSO!F49, "h:mm AM/PM"), ""), ""),
  IFERROR(IF(FH!H49="Home", TEXT(FH!F49, "h:mm AM/PM"), ""), ""),
  IFERROR(IF(MGOLF!H49="Home", TEXT(MGOLF!F49, "h:mm AM/PM"), ""), ""),
  IFERROR(IF(Football!H49="Home", TEXT(Football!F49, "h:mm AM/PM"), ""), ""),
  IFERROR(IF(WVB!H49="Home", TEXT(WVB!F49, "h:mm AM/PM"), ""), ""),
  IFERROR(IF(XC!H49="Home", TEXT(XC!F49, "h:mm AM/PM"), ""), ""),
  IFERROR(IF(SWIMMING!H49="Home", TEXT(SWIMMING!F49, "h:mm AM/PM"), ""), ""),
  IFERROR(IF(WTEN!H49="Home", TEXT(WTEN!F49, "h:mm AM/PM"), ""), ""),
  IFERROR(IF(TF!H49="Home", TEXT(TF!F49, "h:mm AM/PM"), ""), ""),
  IFERROR(IF(WGOLF!H49="Home", TEXT(WGOLF!F49, "h:mm AM/PM"), ""), ""),
  IFERROR(IF(WBB!H49="Home", TEXT(WBB!F49, "h:mm AM/PM"), ""), ""),
  IFERROR(IF(MBB!H49="Home", TEXT(MBB!F49, "h:mm AM/PM"), ""), ""),
  IFERROR(IF(WLAX!H49="Home", TEXT(WLAX!F49, "h:mm AM/PM"), ""), ""),
  IFERROR(IF(MLAX!H49="Home", TEXT(MLAX!F49, "h:mm AM/PM"), ""), ""),
  IFERROR(IF(SOFT!H49="Home", TEXT(SOFT!F49, "h:mm AM/PM"), ""), ""),
  IFERROR(IF(BASE!H49="Home", TEXT(BASE!F49, "h:mm AM/PM"), ""), ""),
  IFERROR(IF(ESPORTS!H49="Home", TEXT(ESPORTS!F49, "h:mm AM/PM"), ""), "")
)
</f>
        <v/>
      </c>
      <c r="G49" s="11" t="str">
        <f>TEXTJOIN(
  CHAR(10) &amp; CHAR(10),
  TRUE,
  IFERROR(IF(WSO!H49="Home", WSO!G49, ""), ""),
  IFERROR(IF(MSO!H49="Home", MSO!G49, ""), ""),
  IFERROR(IF(FH!H49="Home", FH!G49, ""), ""),
  IFERROR(IF(MGOLF!H49="Home", MGOLF!G49, ""), ""),
  IFERROR(IF(Football!H49="Home", Football!G49, ""), ""),
  IFERROR(IF(WVB!H49="Home", WVB!G49, ""), ""),
  IFERROR(IF(XC!H49="Home", XC!G49, ""), ""),
  IFERROR(IF(SWIMMING!H49="Home", SWIMMING!G49, ""), ""),
  IFERROR(IF(WTEN!H49="Home", WTEN!G49, ""), ""),
  IFERROR(IF(TF!H49="Home", TF!G49, ""), ""),
  IFERROR(IF(WGOLF!H49="Home", WGOLF!G49, ""), ""),
  IFERROR(IF(WBB!H49="Home", WBB!G49, ""), ""),
  IFERROR(IF(MBB!H49="Home", MBB!G49, ""), ""),
  IFERROR(IF(WLAX!H49="Home", WLAX!G49, ""), ""),
  IFERROR(IF(MLAX!H49="Home", MLAX!G49, ""), ""),
  IFERROR(IF(SOFT!H49="Home", SOFT!G49, ""), ""),
  IFERROR(IF(BASE!H49="Home", BASE!G49, ""), ""),
  IFERROR(IF(ESPORTS!H49="Home", ESPORTS!G49, ""), "")
)
</f>
        <v/>
      </c>
      <c r="H49" s="20" t="str">
        <f>TEXTJOIN(
  CHAR(10) &amp; CHAR(10),
  TRUE,
  IFERROR(IF(WSO!H49="Home", WSO!P49, ""), ""),
  IFERROR(IF(MSO!H49="Home", MSO!P49, ""), ""),
  IFERROR(IF(FH!H49="Home", FH!P49, ""), ""),
  IFERROR(IF(MGOLF!H49="Home", MGOLF!P49, ""), ""),
  IFERROR(IF(Football!H49="Home", Football!P49, ""), ""),
  IFERROR(IF(WVB!H49="Home", WVB!P49, ""), ""),
  IFERROR(IF(XC!H49="Home", XC!P49, ""), ""),
  IFERROR(IF(SWIMMING!H49="Home", SWIMMING!P49, ""), ""),
  IFERROR(IF(WTEN!H49="Home", WTEN!P49, ""), ""),
  IFERROR(IF(TF!H49="Home", TF!P49, ""), ""),
  IFERROR(IF(WGOLF!H49="Home", WGOLF!P49, ""), ""),
  IFERROR(IF(WBB!H49="Home", WBB!P49, ""), ""),
  IFERROR(IF(MBB!H49="Home", MBB!P49, ""), ""),
  IFERROR(IF(WLAX!H49="Home", WLAX!P49, ""), ""),
  IFERROR(IF(MLAX!H49="Home", MLAX!P49, ""), ""),
  IFERROR(IF(SOFT!H49="Home", SOFT!P49, ""), ""),
  IFERROR(IF(BASE!H49="Home", BASE!P49, ""), ""),
  IFERROR(IF(ESPORTS!H49="Home", ESPORTS!P49, ""), "")
)
</f>
        <v/>
      </c>
    </row>
    <row r="50" ht="22.5" customHeight="1">
      <c r="A50" s="6">
        <v>49.0</v>
      </c>
      <c r="B50" s="6" t="str">
        <f>'Master Schedule'!B50</f>
        <v/>
      </c>
      <c r="C50" s="7">
        <v>46283.0</v>
      </c>
      <c r="D50" s="8" t="str">
        <f t="shared" si="1"/>
        <v>Friday</v>
      </c>
      <c r="E50" s="6" t="str">
        <f>TEXTJOIN(
  CHAR(10) &amp; CHAR(10),
  TRUE,
  IFERROR(IF(WSO!H50="Home", WSO!E50, ""), ""),
  IFERROR(IF(MSO!H50="Home", MSO!E50, ""), ""),
  IFERROR(IF(FH!H50="Home", FH!E50, ""), ""),
  IFERROR(IF(MGOLF!H50="Home", MGOLF!E50, ""), ""),
  IFERROR(IF(Football!H50="Home", Football!E50, ""), ""),
  IFERROR(IF(WVB!H50="Home", WVB!E50, ""), ""),
  IFERROR(IF(XC!H50="Home", XC!E50, ""), ""),
  IFERROR(IF(SWIMMING!H50="Home", SWIMMING!E50, ""), ""),
  IFERROR(IF(WTEN!H50="Home", WTEN!E50, ""), ""),
  IFERROR(IF(TF!H50="Home", TF!E50, ""), ""),
  IFERROR(IF(WGOLF!H50="Home", WGOLF!E50, ""), ""),
  IFERROR(IF(WBB!H50="Home", WBB!E50, ""), ""),
  IFERROR(IF(MBB!H50="Home", MBB!E50, ""), ""),
  IFERROR(IF(WLAX!H50="Home", WLAX!E50, ""), ""),
  IFERROR(IF(MLAX!H50="Home", MLAX!E50, ""), ""),
  IFERROR(IF(SOFT!H50="Home", SOFT!E50, ""), ""),
  IFERROR(IF(BASE!H50="Home", BASE!E50, ""), ""),
  IFERROR(IF(ESPORTS!H50="Home", ESPORTS!E50, ""), "")
)
</f>
        <v/>
      </c>
      <c r="F50" s="11" t="str">
        <f>TEXTJOIN(
  CHAR(10) &amp; CHAR(10),
  TRUE,
  IFERROR(IF(WSO!H50="Home", TEXT(WSO!F50, "h:mm AM/PM"), ""), ""),
  IFERROR(IF(MSO!H50="Home", TEXT(MSO!F50, "h:mm AM/PM"), ""), ""),
  IFERROR(IF(FH!H50="Home", TEXT(FH!F50, "h:mm AM/PM"), ""), ""),
  IFERROR(IF(MGOLF!H50="Home", TEXT(MGOLF!F50, "h:mm AM/PM"), ""), ""),
  IFERROR(IF(Football!H50="Home", TEXT(Football!F50, "h:mm AM/PM"), ""), ""),
  IFERROR(IF(WVB!H50="Home", TEXT(WVB!F50, "h:mm AM/PM"), ""), ""),
  IFERROR(IF(XC!H50="Home", TEXT(XC!F50, "h:mm AM/PM"), ""), ""),
  IFERROR(IF(SWIMMING!H50="Home", TEXT(SWIMMING!F50, "h:mm AM/PM"), ""), ""),
  IFERROR(IF(WTEN!H50="Home", TEXT(WTEN!F50, "h:mm AM/PM"), ""), ""),
  IFERROR(IF(TF!H50="Home", TEXT(TF!F50, "h:mm AM/PM"), ""), ""),
  IFERROR(IF(WGOLF!H50="Home", TEXT(WGOLF!F50, "h:mm AM/PM"), ""), ""),
  IFERROR(IF(WBB!H50="Home", TEXT(WBB!F50, "h:mm AM/PM"), ""), ""),
  IFERROR(IF(MBB!H50="Home", TEXT(MBB!F50, "h:mm AM/PM"), ""), ""),
  IFERROR(IF(WLAX!H50="Home", TEXT(WLAX!F50, "h:mm AM/PM"), ""), ""),
  IFERROR(IF(MLAX!H50="Home", TEXT(MLAX!F50, "h:mm AM/PM"), ""), ""),
  IFERROR(IF(SOFT!H50="Home", TEXT(SOFT!F50, "h:mm AM/PM"), ""), ""),
  IFERROR(IF(BASE!H50="Home", TEXT(BASE!F50, "h:mm AM/PM"), ""), ""),
  IFERROR(IF(ESPORTS!H50="Home", TEXT(ESPORTS!F50, "h:mm AM/PM"), ""), "")
)
</f>
        <v/>
      </c>
      <c r="G50" s="11" t="str">
        <f>TEXTJOIN(
  CHAR(10) &amp; CHAR(10),
  TRUE,
  IFERROR(IF(WSO!H50="Home", WSO!G50, ""), ""),
  IFERROR(IF(MSO!H50="Home", MSO!G50, ""), ""),
  IFERROR(IF(FH!H50="Home", FH!G50, ""), ""),
  IFERROR(IF(MGOLF!H50="Home", MGOLF!G50, ""), ""),
  IFERROR(IF(Football!H50="Home", Football!G50, ""), ""),
  IFERROR(IF(WVB!H50="Home", WVB!G50, ""), ""),
  IFERROR(IF(XC!H50="Home", XC!G50, ""), ""),
  IFERROR(IF(SWIMMING!H50="Home", SWIMMING!G50, ""), ""),
  IFERROR(IF(WTEN!H50="Home", WTEN!G50, ""), ""),
  IFERROR(IF(TF!H50="Home", TF!G50, ""), ""),
  IFERROR(IF(WGOLF!H50="Home", WGOLF!G50, ""), ""),
  IFERROR(IF(WBB!H50="Home", WBB!G50, ""), ""),
  IFERROR(IF(MBB!H50="Home", MBB!G50, ""), ""),
  IFERROR(IF(WLAX!H50="Home", WLAX!G50, ""), ""),
  IFERROR(IF(MLAX!H50="Home", MLAX!G50, ""), ""),
  IFERROR(IF(SOFT!H50="Home", SOFT!G50, ""), ""),
  IFERROR(IF(BASE!H50="Home", BASE!G50, ""), ""),
  IFERROR(IF(ESPORTS!H50="Home", ESPORTS!G50, ""), "")
)
</f>
        <v/>
      </c>
      <c r="H50" s="20" t="str">
        <f>TEXTJOIN(
  CHAR(10) &amp; CHAR(10),
  TRUE,
  IFERROR(IF(WSO!H50="Home", WSO!P50, ""), ""),
  IFERROR(IF(MSO!H50="Home", MSO!P50, ""), ""),
  IFERROR(IF(FH!H50="Home", FH!P50, ""), ""),
  IFERROR(IF(MGOLF!H50="Home", MGOLF!P50, ""), ""),
  IFERROR(IF(Football!H50="Home", Football!P50, ""), ""),
  IFERROR(IF(WVB!H50="Home", WVB!P50, ""), ""),
  IFERROR(IF(XC!H50="Home", XC!P50, ""), ""),
  IFERROR(IF(SWIMMING!H50="Home", SWIMMING!P50, ""), ""),
  IFERROR(IF(WTEN!H50="Home", WTEN!P50, ""), ""),
  IFERROR(IF(TF!H50="Home", TF!P50, ""), ""),
  IFERROR(IF(WGOLF!H50="Home", WGOLF!P50, ""), ""),
  IFERROR(IF(WBB!H50="Home", WBB!P50, ""), ""),
  IFERROR(IF(MBB!H50="Home", MBB!P50, ""), ""),
  IFERROR(IF(WLAX!H50="Home", WLAX!P50, ""), ""),
  IFERROR(IF(MLAX!H50="Home", MLAX!P50, ""), ""),
  IFERROR(IF(SOFT!H50="Home", SOFT!P50, ""), ""),
  IFERROR(IF(BASE!H50="Home", BASE!P50, ""), ""),
  IFERROR(IF(ESPORTS!H50="Home", ESPORTS!P50, ""), "")
)
</f>
        <v/>
      </c>
    </row>
    <row r="51" ht="22.5" customHeight="1">
      <c r="A51" s="6">
        <v>50.0</v>
      </c>
      <c r="B51" s="6" t="str">
        <f>'Master Schedule'!B51</f>
        <v/>
      </c>
      <c r="C51" s="7">
        <v>46284.0</v>
      </c>
      <c r="D51" s="8" t="str">
        <f t="shared" si="1"/>
        <v>Saturday</v>
      </c>
      <c r="E51" s="6" t="str">
        <f>TEXTJOIN(
  CHAR(10) &amp; CHAR(10),
  TRUE,
  IFERROR(IF(WSO!H51="Home", WSO!E51, ""), ""),
  IFERROR(IF(MSO!H51="Home", MSO!E51, ""), ""),
  IFERROR(IF(FH!H51="Home", FH!E51, ""), ""),
  IFERROR(IF(MGOLF!H51="Home", MGOLF!E51, ""), ""),
  IFERROR(IF(Football!H51="Home", Football!E51, ""), ""),
  IFERROR(IF(WVB!H51="Home", WVB!E51, ""), ""),
  IFERROR(IF(XC!H51="Home", XC!E51, ""), ""),
  IFERROR(IF(SWIMMING!H51="Home", SWIMMING!E51, ""), ""),
  IFERROR(IF(WTEN!H51="Home", WTEN!E51, ""), ""),
  IFERROR(IF(TF!H51="Home", TF!E51, ""), ""),
  IFERROR(IF(WGOLF!H51="Home", WGOLF!E51, ""), ""),
  IFERROR(IF(WBB!H51="Home", WBB!E51, ""), ""),
  IFERROR(IF(MBB!H51="Home", MBB!E51, ""), ""),
  IFERROR(IF(WLAX!H51="Home", WLAX!E51, ""), ""),
  IFERROR(IF(MLAX!H51="Home", MLAX!E51, ""), ""),
  IFERROR(IF(SOFT!H51="Home", SOFT!E51, ""), ""),
  IFERROR(IF(BASE!H51="Home", BASE!E51, ""), ""),
  IFERROR(IF(ESPORTS!H51="Home", ESPORTS!E51, ""), "")
)
</f>
        <v/>
      </c>
      <c r="F51" s="11" t="str">
        <f>TEXTJOIN(
  CHAR(10) &amp; CHAR(10),
  TRUE,
  IFERROR(IF(WSO!H51="Home", TEXT(WSO!F51, "h:mm AM/PM"), ""), ""),
  IFERROR(IF(MSO!H51="Home", TEXT(MSO!F51, "h:mm AM/PM"), ""), ""),
  IFERROR(IF(FH!H51="Home", TEXT(FH!F51, "h:mm AM/PM"), ""), ""),
  IFERROR(IF(MGOLF!H51="Home", TEXT(MGOLF!F51, "h:mm AM/PM"), ""), ""),
  IFERROR(IF(Football!H51="Home", TEXT(Football!F51, "h:mm AM/PM"), ""), ""),
  IFERROR(IF(WVB!H51="Home", TEXT(WVB!F51, "h:mm AM/PM"), ""), ""),
  IFERROR(IF(XC!H51="Home", TEXT(XC!F51, "h:mm AM/PM"), ""), ""),
  IFERROR(IF(SWIMMING!H51="Home", TEXT(SWIMMING!F51, "h:mm AM/PM"), ""), ""),
  IFERROR(IF(WTEN!H51="Home", TEXT(WTEN!F51, "h:mm AM/PM"), ""), ""),
  IFERROR(IF(TF!H51="Home", TEXT(TF!F51, "h:mm AM/PM"), ""), ""),
  IFERROR(IF(WGOLF!H51="Home", TEXT(WGOLF!F51, "h:mm AM/PM"), ""), ""),
  IFERROR(IF(WBB!H51="Home", TEXT(WBB!F51, "h:mm AM/PM"), ""), ""),
  IFERROR(IF(MBB!H51="Home", TEXT(MBB!F51, "h:mm AM/PM"), ""), ""),
  IFERROR(IF(WLAX!H51="Home", TEXT(WLAX!F51, "h:mm AM/PM"), ""), ""),
  IFERROR(IF(MLAX!H51="Home", TEXT(MLAX!F51, "h:mm AM/PM"), ""), ""),
  IFERROR(IF(SOFT!H51="Home", TEXT(SOFT!F51, "h:mm AM/PM"), ""), ""),
  IFERROR(IF(BASE!H51="Home", TEXT(BASE!F51, "h:mm AM/PM"), ""), ""),
  IFERROR(IF(ESPORTS!H51="Home", TEXT(ESPORTS!F51, "h:mm AM/PM"), ""), "")
)
</f>
        <v/>
      </c>
      <c r="G51" s="11" t="str">
        <f>TEXTJOIN(
  CHAR(10) &amp; CHAR(10),
  TRUE,
  IFERROR(IF(WSO!H51="Home", WSO!G51, ""), ""),
  IFERROR(IF(MSO!H51="Home", MSO!G51, ""), ""),
  IFERROR(IF(FH!H51="Home", FH!G51, ""), ""),
  IFERROR(IF(MGOLF!H51="Home", MGOLF!G51, ""), ""),
  IFERROR(IF(Football!H51="Home", Football!G51, ""), ""),
  IFERROR(IF(WVB!H51="Home", WVB!G51, ""), ""),
  IFERROR(IF(XC!H51="Home", XC!G51, ""), ""),
  IFERROR(IF(SWIMMING!H51="Home", SWIMMING!G51, ""), ""),
  IFERROR(IF(WTEN!H51="Home", WTEN!G51, ""), ""),
  IFERROR(IF(TF!H51="Home", TF!G51, ""), ""),
  IFERROR(IF(WGOLF!H51="Home", WGOLF!G51, ""), ""),
  IFERROR(IF(WBB!H51="Home", WBB!G51, ""), ""),
  IFERROR(IF(MBB!H51="Home", MBB!G51, ""), ""),
  IFERROR(IF(WLAX!H51="Home", WLAX!G51, ""), ""),
  IFERROR(IF(MLAX!H51="Home", MLAX!G51, ""), ""),
  IFERROR(IF(SOFT!H51="Home", SOFT!G51, ""), ""),
  IFERROR(IF(BASE!H51="Home", BASE!G51, ""), ""),
  IFERROR(IF(ESPORTS!H51="Home", ESPORTS!G51, ""), "")
)
</f>
        <v/>
      </c>
      <c r="H51" s="20" t="str">
        <f>TEXTJOIN(
  CHAR(10) &amp; CHAR(10),
  TRUE,
  IFERROR(IF(WSO!H51="Home", WSO!P51, ""), ""),
  IFERROR(IF(MSO!H51="Home", MSO!P51, ""), ""),
  IFERROR(IF(FH!H51="Home", FH!P51, ""), ""),
  IFERROR(IF(MGOLF!H51="Home", MGOLF!P51, ""), ""),
  IFERROR(IF(Football!H51="Home", Football!P51, ""), ""),
  IFERROR(IF(WVB!H51="Home", WVB!P51, ""), ""),
  IFERROR(IF(XC!H51="Home", XC!P51, ""), ""),
  IFERROR(IF(SWIMMING!H51="Home", SWIMMING!P51, ""), ""),
  IFERROR(IF(WTEN!H51="Home", WTEN!P51, ""), ""),
  IFERROR(IF(TF!H51="Home", TF!P51, ""), ""),
  IFERROR(IF(WGOLF!H51="Home", WGOLF!P51, ""), ""),
  IFERROR(IF(WBB!H51="Home", WBB!P51, ""), ""),
  IFERROR(IF(MBB!H51="Home", MBB!P51, ""), ""),
  IFERROR(IF(WLAX!H51="Home", WLAX!P51, ""), ""),
  IFERROR(IF(MLAX!H51="Home", MLAX!P51, ""), ""),
  IFERROR(IF(SOFT!H51="Home", SOFT!P51, ""), ""),
  IFERROR(IF(BASE!H51="Home", BASE!P51, ""), ""),
  IFERROR(IF(ESPORTS!H51="Home", ESPORTS!P51, ""), "")
)
</f>
        <v/>
      </c>
    </row>
    <row r="52" ht="22.5" customHeight="1">
      <c r="A52" s="6">
        <v>51.0</v>
      </c>
      <c r="B52" s="6" t="str">
        <f>'Master Schedule'!B52</f>
        <v/>
      </c>
      <c r="C52" s="7">
        <v>46285.0</v>
      </c>
      <c r="D52" s="8" t="str">
        <f t="shared" si="1"/>
        <v>Sunday</v>
      </c>
      <c r="E52" s="6" t="str">
        <f>TEXTJOIN(
  CHAR(10) &amp; CHAR(10),
  TRUE,
  IFERROR(IF(WSO!H52="Home", WSO!E52, ""), ""),
  IFERROR(IF(MSO!H52="Home", MSO!E52, ""), ""),
  IFERROR(IF(FH!H52="Home", FH!E52, ""), ""),
  IFERROR(IF(MGOLF!H52="Home", MGOLF!E52, ""), ""),
  IFERROR(IF(Football!H52="Home", Football!E52, ""), ""),
  IFERROR(IF(WVB!H52="Home", WVB!E52, ""), ""),
  IFERROR(IF(XC!H52="Home", XC!E52, ""), ""),
  IFERROR(IF(SWIMMING!H52="Home", SWIMMING!E52, ""), ""),
  IFERROR(IF(WTEN!H52="Home", WTEN!E52, ""), ""),
  IFERROR(IF(TF!H52="Home", TF!E52, ""), ""),
  IFERROR(IF(WGOLF!H52="Home", WGOLF!E52, ""), ""),
  IFERROR(IF(WBB!H52="Home", WBB!E52, ""), ""),
  IFERROR(IF(MBB!H52="Home", MBB!E52, ""), ""),
  IFERROR(IF(WLAX!H52="Home", WLAX!E52, ""), ""),
  IFERROR(IF(MLAX!H52="Home", MLAX!E52, ""), ""),
  IFERROR(IF(SOFT!H52="Home", SOFT!E52, ""), ""),
  IFERROR(IF(BASE!H52="Home", BASE!E52, ""), ""),
  IFERROR(IF(ESPORTS!H52="Home", ESPORTS!E52, ""), "")
)
</f>
        <v/>
      </c>
      <c r="F52" s="11" t="str">
        <f>TEXTJOIN(
  CHAR(10) &amp; CHAR(10),
  TRUE,
  IFERROR(IF(WSO!H52="Home", TEXT(WSO!F52, "h:mm AM/PM"), ""), ""),
  IFERROR(IF(MSO!H52="Home", TEXT(MSO!F52, "h:mm AM/PM"), ""), ""),
  IFERROR(IF(FH!H52="Home", TEXT(FH!F52, "h:mm AM/PM"), ""), ""),
  IFERROR(IF(MGOLF!H52="Home", TEXT(MGOLF!F52, "h:mm AM/PM"), ""), ""),
  IFERROR(IF(Football!H52="Home", TEXT(Football!F52, "h:mm AM/PM"), ""), ""),
  IFERROR(IF(WVB!H52="Home", TEXT(WVB!F52, "h:mm AM/PM"), ""), ""),
  IFERROR(IF(XC!H52="Home", TEXT(XC!F52, "h:mm AM/PM"), ""), ""),
  IFERROR(IF(SWIMMING!H52="Home", TEXT(SWIMMING!F52, "h:mm AM/PM"), ""), ""),
  IFERROR(IF(WTEN!H52="Home", TEXT(WTEN!F52, "h:mm AM/PM"), ""), ""),
  IFERROR(IF(TF!H52="Home", TEXT(TF!F52, "h:mm AM/PM"), ""), ""),
  IFERROR(IF(WGOLF!H52="Home", TEXT(WGOLF!F52, "h:mm AM/PM"), ""), ""),
  IFERROR(IF(WBB!H52="Home", TEXT(WBB!F52, "h:mm AM/PM"), ""), ""),
  IFERROR(IF(MBB!H52="Home", TEXT(MBB!F52, "h:mm AM/PM"), ""), ""),
  IFERROR(IF(WLAX!H52="Home", TEXT(WLAX!F52, "h:mm AM/PM"), ""), ""),
  IFERROR(IF(MLAX!H52="Home", TEXT(MLAX!F52, "h:mm AM/PM"), ""), ""),
  IFERROR(IF(SOFT!H52="Home", TEXT(SOFT!F52, "h:mm AM/PM"), ""), ""),
  IFERROR(IF(BASE!H52="Home", TEXT(BASE!F52, "h:mm AM/PM"), ""), ""),
  IFERROR(IF(ESPORTS!H52="Home", TEXT(ESPORTS!F52, "h:mm AM/PM"), ""), "")
)
</f>
        <v/>
      </c>
      <c r="G52" s="11" t="str">
        <f>TEXTJOIN(
  CHAR(10) &amp; CHAR(10),
  TRUE,
  IFERROR(IF(WSO!H52="Home", WSO!G52, ""), ""),
  IFERROR(IF(MSO!H52="Home", MSO!G52, ""), ""),
  IFERROR(IF(FH!H52="Home", FH!G52, ""), ""),
  IFERROR(IF(MGOLF!H52="Home", MGOLF!G52, ""), ""),
  IFERROR(IF(Football!H52="Home", Football!G52, ""), ""),
  IFERROR(IF(WVB!H52="Home", WVB!G52, ""), ""),
  IFERROR(IF(XC!H52="Home", XC!G52, ""), ""),
  IFERROR(IF(SWIMMING!H52="Home", SWIMMING!G52, ""), ""),
  IFERROR(IF(WTEN!H52="Home", WTEN!G52, ""), ""),
  IFERROR(IF(TF!H52="Home", TF!G52, ""), ""),
  IFERROR(IF(WGOLF!H52="Home", WGOLF!G52, ""), ""),
  IFERROR(IF(WBB!H52="Home", WBB!G52, ""), ""),
  IFERROR(IF(MBB!H52="Home", MBB!G52, ""), ""),
  IFERROR(IF(WLAX!H52="Home", WLAX!G52, ""), ""),
  IFERROR(IF(MLAX!H52="Home", MLAX!G52, ""), ""),
  IFERROR(IF(SOFT!H52="Home", SOFT!G52, ""), ""),
  IFERROR(IF(BASE!H52="Home", BASE!G52, ""), ""),
  IFERROR(IF(ESPORTS!H52="Home", ESPORTS!G52, ""), "")
)
</f>
        <v/>
      </c>
      <c r="H52" s="20" t="str">
        <f>TEXTJOIN(
  CHAR(10) &amp; CHAR(10),
  TRUE,
  IFERROR(IF(WSO!H52="Home", WSO!P52, ""), ""),
  IFERROR(IF(MSO!H52="Home", MSO!P52, ""), ""),
  IFERROR(IF(FH!H52="Home", FH!P52, ""), ""),
  IFERROR(IF(MGOLF!H52="Home", MGOLF!P52, ""), ""),
  IFERROR(IF(Football!H52="Home", Football!P52, ""), ""),
  IFERROR(IF(WVB!H52="Home", WVB!P52, ""), ""),
  IFERROR(IF(XC!H52="Home", XC!P52, ""), ""),
  IFERROR(IF(SWIMMING!H52="Home", SWIMMING!P52, ""), ""),
  IFERROR(IF(WTEN!H52="Home", WTEN!P52, ""), ""),
  IFERROR(IF(TF!H52="Home", TF!P52, ""), ""),
  IFERROR(IF(WGOLF!H52="Home", WGOLF!P52, ""), ""),
  IFERROR(IF(WBB!H52="Home", WBB!P52, ""), ""),
  IFERROR(IF(MBB!H52="Home", MBB!P52, ""), ""),
  IFERROR(IF(WLAX!H52="Home", WLAX!P52, ""), ""),
  IFERROR(IF(MLAX!H52="Home", MLAX!P52, ""), ""),
  IFERROR(IF(SOFT!H52="Home", SOFT!P52, ""), ""),
  IFERROR(IF(BASE!H52="Home", BASE!P52, ""), ""),
  IFERROR(IF(ESPORTS!H52="Home", ESPORTS!P52, ""), "")
)
</f>
        <v/>
      </c>
    </row>
    <row r="53" ht="22.5" customHeight="1">
      <c r="A53" s="6">
        <v>52.0</v>
      </c>
      <c r="B53" s="6" t="str">
        <f>'Master Schedule'!B53</f>
        <v/>
      </c>
      <c r="C53" s="7">
        <v>46286.0</v>
      </c>
      <c r="D53" s="8" t="str">
        <f t="shared" si="1"/>
        <v>Monday</v>
      </c>
      <c r="E53" s="6" t="str">
        <f>TEXTJOIN(
  CHAR(10) &amp; CHAR(10),
  TRUE,
  IFERROR(IF(WSO!H53="Home", WSO!E53, ""), ""),
  IFERROR(IF(MSO!H53="Home", MSO!E53, ""), ""),
  IFERROR(IF(FH!H53="Home", FH!E53, ""), ""),
  IFERROR(IF(MGOLF!H53="Home", MGOLF!E53, ""), ""),
  IFERROR(IF(Football!H53="Home", Football!E53, ""), ""),
  IFERROR(IF(WVB!H53="Home", WVB!E53, ""), ""),
  IFERROR(IF(XC!H53="Home", XC!E53, ""), ""),
  IFERROR(IF(SWIMMING!H53="Home", SWIMMING!E53, ""), ""),
  IFERROR(IF(WTEN!H53="Home", WTEN!E53, ""), ""),
  IFERROR(IF(TF!H53="Home", TF!E53, ""), ""),
  IFERROR(IF(WGOLF!H53="Home", WGOLF!E53, ""), ""),
  IFERROR(IF(WBB!H53="Home", WBB!E53, ""), ""),
  IFERROR(IF(MBB!H53="Home", MBB!E53, ""), ""),
  IFERROR(IF(WLAX!H53="Home", WLAX!E53, ""), ""),
  IFERROR(IF(MLAX!H53="Home", MLAX!E53, ""), ""),
  IFERROR(IF(SOFT!H53="Home", SOFT!E53, ""), ""),
  IFERROR(IF(BASE!H53="Home", BASE!E53, ""), ""),
  IFERROR(IF(ESPORTS!H53="Home", ESPORTS!E53, ""), "")
)
</f>
        <v/>
      </c>
      <c r="F53" s="11" t="str">
        <f>TEXTJOIN(
  CHAR(10) &amp; CHAR(10),
  TRUE,
  IFERROR(IF(WSO!H53="Home", TEXT(WSO!F53, "h:mm AM/PM"), ""), ""),
  IFERROR(IF(MSO!H53="Home", TEXT(MSO!F53, "h:mm AM/PM"), ""), ""),
  IFERROR(IF(FH!H53="Home", TEXT(FH!F53, "h:mm AM/PM"), ""), ""),
  IFERROR(IF(MGOLF!H53="Home", TEXT(MGOLF!F53, "h:mm AM/PM"), ""), ""),
  IFERROR(IF(Football!H53="Home", TEXT(Football!F53, "h:mm AM/PM"), ""), ""),
  IFERROR(IF(WVB!H53="Home", TEXT(WVB!F53, "h:mm AM/PM"), ""), ""),
  IFERROR(IF(XC!H53="Home", TEXT(XC!F53, "h:mm AM/PM"), ""), ""),
  IFERROR(IF(SWIMMING!H53="Home", TEXT(SWIMMING!F53, "h:mm AM/PM"), ""), ""),
  IFERROR(IF(WTEN!H53="Home", TEXT(WTEN!F53, "h:mm AM/PM"), ""), ""),
  IFERROR(IF(TF!H53="Home", TEXT(TF!F53, "h:mm AM/PM"), ""), ""),
  IFERROR(IF(WGOLF!H53="Home", TEXT(WGOLF!F53, "h:mm AM/PM"), ""), ""),
  IFERROR(IF(WBB!H53="Home", TEXT(WBB!F53, "h:mm AM/PM"), ""), ""),
  IFERROR(IF(MBB!H53="Home", TEXT(MBB!F53, "h:mm AM/PM"), ""), ""),
  IFERROR(IF(WLAX!H53="Home", TEXT(WLAX!F53, "h:mm AM/PM"), ""), ""),
  IFERROR(IF(MLAX!H53="Home", TEXT(MLAX!F53, "h:mm AM/PM"), ""), ""),
  IFERROR(IF(SOFT!H53="Home", TEXT(SOFT!F53, "h:mm AM/PM"), ""), ""),
  IFERROR(IF(BASE!H53="Home", TEXT(BASE!F53, "h:mm AM/PM"), ""), ""),
  IFERROR(IF(ESPORTS!H53="Home", TEXT(ESPORTS!F53, "h:mm AM/PM"), ""), "")
)
</f>
        <v/>
      </c>
      <c r="G53" s="11" t="str">
        <f>TEXTJOIN(
  CHAR(10) &amp; CHAR(10),
  TRUE,
  IFERROR(IF(WSO!H53="Home", WSO!G53, ""), ""),
  IFERROR(IF(MSO!H53="Home", MSO!G53, ""), ""),
  IFERROR(IF(FH!H53="Home", FH!G53, ""), ""),
  IFERROR(IF(MGOLF!H53="Home", MGOLF!G53, ""), ""),
  IFERROR(IF(Football!H53="Home", Football!G53, ""), ""),
  IFERROR(IF(WVB!H53="Home", WVB!G53, ""), ""),
  IFERROR(IF(XC!H53="Home", XC!G53, ""), ""),
  IFERROR(IF(SWIMMING!H53="Home", SWIMMING!G53, ""), ""),
  IFERROR(IF(WTEN!H53="Home", WTEN!G53, ""), ""),
  IFERROR(IF(TF!H53="Home", TF!G53, ""), ""),
  IFERROR(IF(WGOLF!H53="Home", WGOLF!G53, ""), ""),
  IFERROR(IF(WBB!H53="Home", WBB!G53, ""), ""),
  IFERROR(IF(MBB!H53="Home", MBB!G53, ""), ""),
  IFERROR(IF(WLAX!H53="Home", WLAX!G53, ""), ""),
  IFERROR(IF(MLAX!H53="Home", MLAX!G53, ""), ""),
  IFERROR(IF(SOFT!H53="Home", SOFT!G53, ""), ""),
  IFERROR(IF(BASE!H53="Home", BASE!G53, ""), ""),
  IFERROR(IF(ESPORTS!H53="Home", ESPORTS!G53, ""), "")
)
</f>
        <v/>
      </c>
      <c r="H53" s="20" t="str">
        <f>TEXTJOIN(
  CHAR(10) &amp; CHAR(10),
  TRUE,
  IFERROR(IF(WSO!H53="Home", WSO!P53, ""), ""),
  IFERROR(IF(MSO!H53="Home", MSO!P53, ""), ""),
  IFERROR(IF(FH!H53="Home", FH!P53, ""), ""),
  IFERROR(IF(MGOLF!H53="Home", MGOLF!P53, ""), ""),
  IFERROR(IF(Football!H53="Home", Football!P53, ""), ""),
  IFERROR(IF(WVB!H53="Home", WVB!P53, ""), ""),
  IFERROR(IF(XC!H53="Home", XC!P53, ""), ""),
  IFERROR(IF(SWIMMING!H53="Home", SWIMMING!P53, ""), ""),
  IFERROR(IF(WTEN!H53="Home", WTEN!P53, ""), ""),
  IFERROR(IF(TF!H53="Home", TF!P53, ""), ""),
  IFERROR(IF(WGOLF!H53="Home", WGOLF!P53, ""), ""),
  IFERROR(IF(WBB!H53="Home", WBB!P53, ""), ""),
  IFERROR(IF(MBB!H53="Home", MBB!P53, ""), ""),
  IFERROR(IF(WLAX!H53="Home", WLAX!P53, ""), ""),
  IFERROR(IF(MLAX!H53="Home", MLAX!P53, ""), ""),
  IFERROR(IF(SOFT!H53="Home", SOFT!P53, ""), ""),
  IFERROR(IF(BASE!H53="Home", BASE!P53, ""), ""),
  IFERROR(IF(ESPORTS!H53="Home", ESPORTS!P53, ""), "")
)
</f>
        <v/>
      </c>
    </row>
    <row r="54" ht="22.5" customHeight="1">
      <c r="A54" s="6">
        <v>53.0</v>
      </c>
      <c r="B54" s="6" t="str">
        <f>'Master Schedule'!B54</f>
        <v/>
      </c>
      <c r="C54" s="7">
        <v>46287.0</v>
      </c>
      <c r="D54" s="8" t="str">
        <f t="shared" si="1"/>
        <v>Tuesday</v>
      </c>
      <c r="E54" s="6" t="str">
        <f>TEXTJOIN(
  CHAR(10) &amp; CHAR(10),
  TRUE,
  IFERROR(IF(WSO!H54="Home", WSO!E54, ""), ""),
  IFERROR(IF(MSO!H54="Home", MSO!E54, ""), ""),
  IFERROR(IF(FH!H54="Home", FH!E54, ""), ""),
  IFERROR(IF(MGOLF!H54="Home", MGOLF!E54, ""), ""),
  IFERROR(IF(Football!H54="Home", Football!E54, ""), ""),
  IFERROR(IF(WVB!H54="Home", WVB!E54, ""), ""),
  IFERROR(IF(XC!H54="Home", XC!E54, ""), ""),
  IFERROR(IF(SWIMMING!H54="Home", SWIMMING!E54, ""), ""),
  IFERROR(IF(WTEN!H54="Home", WTEN!E54, ""), ""),
  IFERROR(IF(TF!H54="Home", TF!E54, ""), ""),
  IFERROR(IF(WGOLF!H54="Home", WGOLF!E54, ""), ""),
  IFERROR(IF(WBB!H54="Home", WBB!E54, ""), ""),
  IFERROR(IF(MBB!H54="Home", MBB!E54, ""), ""),
  IFERROR(IF(WLAX!H54="Home", WLAX!E54, ""), ""),
  IFERROR(IF(MLAX!H54="Home", MLAX!E54, ""), ""),
  IFERROR(IF(SOFT!H54="Home", SOFT!E54, ""), ""),
  IFERROR(IF(BASE!H54="Home", BASE!E54, ""), ""),
  IFERROR(IF(ESPORTS!H54="Home", ESPORTS!E54, ""), "")
)
</f>
        <v/>
      </c>
      <c r="F54" s="11" t="str">
        <f>TEXTJOIN(
  CHAR(10) &amp; CHAR(10),
  TRUE,
  IFERROR(IF(WSO!H54="Home", TEXT(WSO!F54, "h:mm AM/PM"), ""), ""),
  IFERROR(IF(MSO!H54="Home", TEXT(MSO!F54, "h:mm AM/PM"), ""), ""),
  IFERROR(IF(FH!H54="Home", TEXT(FH!F54, "h:mm AM/PM"), ""), ""),
  IFERROR(IF(MGOLF!H54="Home", TEXT(MGOLF!F54, "h:mm AM/PM"), ""), ""),
  IFERROR(IF(Football!H54="Home", TEXT(Football!F54, "h:mm AM/PM"), ""), ""),
  IFERROR(IF(WVB!H54="Home", TEXT(WVB!F54, "h:mm AM/PM"), ""), ""),
  IFERROR(IF(XC!H54="Home", TEXT(XC!F54, "h:mm AM/PM"), ""), ""),
  IFERROR(IF(SWIMMING!H54="Home", TEXT(SWIMMING!F54, "h:mm AM/PM"), ""), ""),
  IFERROR(IF(WTEN!H54="Home", TEXT(WTEN!F54, "h:mm AM/PM"), ""), ""),
  IFERROR(IF(TF!H54="Home", TEXT(TF!F54, "h:mm AM/PM"), ""), ""),
  IFERROR(IF(WGOLF!H54="Home", TEXT(WGOLF!F54, "h:mm AM/PM"), ""), ""),
  IFERROR(IF(WBB!H54="Home", TEXT(WBB!F54, "h:mm AM/PM"), ""), ""),
  IFERROR(IF(MBB!H54="Home", TEXT(MBB!F54, "h:mm AM/PM"), ""), ""),
  IFERROR(IF(WLAX!H54="Home", TEXT(WLAX!F54, "h:mm AM/PM"), ""), ""),
  IFERROR(IF(MLAX!H54="Home", TEXT(MLAX!F54, "h:mm AM/PM"), ""), ""),
  IFERROR(IF(SOFT!H54="Home", TEXT(SOFT!F54, "h:mm AM/PM"), ""), ""),
  IFERROR(IF(BASE!H54="Home", TEXT(BASE!F54, "h:mm AM/PM"), ""), ""),
  IFERROR(IF(ESPORTS!H54="Home", TEXT(ESPORTS!F54, "h:mm AM/PM"), ""), "")
)
</f>
        <v/>
      </c>
      <c r="G54" s="11" t="str">
        <f>TEXTJOIN(
  CHAR(10) &amp; CHAR(10),
  TRUE,
  IFERROR(IF(WSO!H54="Home", WSO!G54, ""), ""),
  IFERROR(IF(MSO!H54="Home", MSO!G54, ""), ""),
  IFERROR(IF(FH!H54="Home", FH!G54, ""), ""),
  IFERROR(IF(MGOLF!H54="Home", MGOLF!G54, ""), ""),
  IFERROR(IF(Football!H54="Home", Football!G54, ""), ""),
  IFERROR(IF(WVB!H54="Home", WVB!G54, ""), ""),
  IFERROR(IF(XC!H54="Home", XC!G54, ""), ""),
  IFERROR(IF(SWIMMING!H54="Home", SWIMMING!G54, ""), ""),
  IFERROR(IF(WTEN!H54="Home", WTEN!G54, ""), ""),
  IFERROR(IF(TF!H54="Home", TF!G54, ""), ""),
  IFERROR(IF(WGOLF!H54="Home", WGOLF!G54, ""), ""),
  IFERROR(IF(WBB!H54="Home", WBB!G54, ""), ""),
  IFERROR(IF(MBB!H54="Home", MBB!G54, ""), ""),
  IFERROR(IF(WLAX!H54="Home", WLAX!G54, ""), ""),
  IFERROR(IF(MLAX!H54="Home", MLAX!G54, ""), ""),
  IFERROR(IF(SOFT!H54="Home", SOFT!G54, ""), ""),
  IFERROR(IF(BASE!H54="Home", BASE!G54, ""), ""),
  IFERROR(IF(ESPORTS!H54="Home", ESPORTS!G54, ""), "")
)
</f>
        <v/>
      </c>
      <c r="H54" s="20" t="str">
        <f>TEXTJOIN(
  CHAR(10) &amp; CHAR(10),
  TRUE,
  IFERROR(IF(WSO!H54="Home", WSO!P54, ""), ""),
  IFERROR(IF(MSO!H54="Home", MSO!P54, ""), ""),
  IFERROR(IF(FH!H54="Home", FH!P54, ""), ""),
  IFERROR(IF(MGOLF!H54="Home", MGOLF!P54, ""), ""),
  IFERROR(IF(Football!H54="Home", Football!P54, ""), ""),
  IFERROR(IF(WVB!H54="Home", WVB!P54, ""), ""),
  IFERROR(IF(XC!H54="Home", XC!P54, ""), ""),
  IFERROR(IF(SWIMMING!H54="Home", SWIMMING!P54, ""), ""),
  IFERROR(IF(WTEN!H54="Home", WTEN!P54, ""), ""),
  IFERROR(IF(TF!H54="Home", TF!P54, ""), ""),
  IFERROR(IF(WGOLF!H54="Home", WGOLF!P54, ""), ""),
  IFERROR(IF(WBB!H54="Home", WBB!P54, ""), ""),
  IFERROR(IF(MBB!H54="Home", MBB!P54, ""), ""),
  IFERROR(IF(WLAX!H54="Home", WLAX!P54, ""), ""),
  IFERROR(IF(MLAX!H54="Home", MLAX!P54, ""), ""),
  IFERROR(IF(SOFT!H54="Home", SOFT!P54, ""), ""),
  IFERROR(IF(BASE!H54="Home", BASE!P54, ""), ""),
  IFERROR(IF(ESPORTS!H54="Home", ESPORTS!P54, ""), "")
)
</f>
        <v/>
      </c>
    </row>
    <row r="55" ht="22.5" customHeight="1">
      <c r="A55" s="6">
        <v>54.0</v>
      </c>
      <c r="B55" s="6" t="str">
        <f>'Master Schedule'!B55</f>
        <v/>
      </c>
      <c r="C55" s="7">
        <v>46288.0</v>
      </c>
      <c r="D55" s="8" t="str">
        <f t="shared" si="1"/>
        <v>Wednesday</v>
      </c>
      <c r="E55" s="6" t="str">
        <f>TEXTJOIN(
  CHAR(10) &amp; CHAR(10),
  TRUE,
  IFERROR(IF(WSO!H55="Home", WSO!E55, ""), ""),
  IFERROR(IF(MSO!H55="Home", MSO!E55, ""), ""),
  IFERROR(IF(FH!H55="Home", FH!E55, ""), ""),
  IFERROR(IF(MGOLF!H55="Home", MGOLF!E55, ""), ""),
  IFERROR(IF(Football!H55="Home", Football!E55, ""), ""),
  IFERROR(IF(WVB!H55="Home", WVB!E55, ""), ""),
  IFERROR(IF(XC!H55="Home", XC!E55, ""), ""),
  IFERROR(IF(SWIMMING!H55="Home", SWIMMING!E55, ""), ""),
  IFERROR(IF(WTEN!H55="Home", WTEN!E55, ""), ""),
  IFERROR(IF(TF!H55="Home", TF!E55, ""), ""),
  IFERROR(IF(WGOLF!H55="Home", WGOLF!E55, ""), ""),
  IFERROR(IF(WBB!H55="Home", WBB!E55, ""), ""),
  IFERROR(IF(MBB!H55="Home", MBB!E55, ""), ""),
  IFERROR(IF(WLAX!H55="Home", WLAX!E55, ""), ""),
  IFERROR(IF(MLAX!H55="Home", MLAX!E55, ""), ""),
  IFERROR(IF(SOFT!H55="Home", SOFT!E55, ""), ""),
  IFERROR(IF(BASE!H55="Home", BASE!E55, ""), ""),
  IFERROR(IF(ESPORTS!H55="Home", ESPORTS!E55, ""), "")
)
</f>
        <v>MSO</v>
      </c>
      <c r="F55" s="11" t="str">
        <f>TEXTJOIN(
  CHAR(10) &amp; CHAR(10),
  TRUE,
  IFERROR(IF(WSO!H55="Home", TEXT(WSO!F55, "h:mm AM/PM"), ""), ""),
  IFERROR(IF(MSO!H55="Home", TEXT(MSO!F55, "h:mm AM/PM"), ""), ""),
  IFERROR(IF(FH!H55="Home", TEXT(FH!F55, "h:mm AM/PM"), ""), ""),
  IFERROR(IF(MGOLF!H55="Home", TEXT(MGOLF!F55, "h:mm AM/PM"), ""), ""),
  IFERROR(IF(Football!H55="Home", TEXT(Football!F55, "h:mm AM/PM"), ""), ""),
  IFERROR(IF(WVB!H55="Home", TEXT(WVB!F55, "h:mm AM/PM"), ""), ""),
  IFERROR(IF(XC!H55="Home", TEXT(XC!F55, "h:mm AM/PM"), ""), ""),
  IFERROR(IF(SWIMMING!H55="Home", TEXT(SWIMMING!F55, "h:mm AM/PM"), ""), ""),
  IFERROR(IF(WTEN!H55="Home", TEXT(WTEN!F55, "h:mm AM/PM"), ""), ""),
  IFERROR(IF(TF!H55="Home", TEXT(TF!F55, "h:mm AM/PM"), ""), ""),
  IFERROR(IF(WGOLF!H55="Home", TEXT(WGOLF!F55, "h:mm AM/PM"), ""), ""),
  IFERROR(IF(WBB!H55="Home", TEXT(WBB!F55, "h:mm AM/PM"), ""), ""),
  IFERROR(IF(MBB!H55="Home", TEXT(MBB!F55, "h:mm AM/PM"), ""), ""),
  IFERROR(IF(WLAX!H55="Home", TEXT(WLAX!F55, "h:mm AM/PM"), ""), ""),
  IFERROR(IF(MLAX!H55="Home", TEXT(MLAX!F55, "h:mm AM/PM"), ""), ""),
  IFERROR(IF(SOFT!H55="Home", TEXT(SOFT!F55, "h:mm AM/PM"), ""), ""),
  IFERROR(IF(BASE!H55="Home", TEXT(BASE!F55, "h:mm AM/PM"), ""), ""),
  IFERROR(IF(ESPORTS!H55="Home", TEXT(ESPORTS!F55, "h:mm AM/PM"), ""), "")
)
</f>
        <v>TBD</v>
      </c>
      <c r="G55" s="11" t="str">
        <f>TEXTJOIN(
  CHAR(10) &amp; CHAR(10),
  TRUE,
  IFERROR(IF(WSO!H55="Home", WSO!G55, ""), ""),
  IFERROR(IF(MSO!H55="Home", MSO!G55, ""), ""),
  IFERROR(IF(FH!H55="Home", FH!G55, ""), ""),
  IFERROR(IF(MGOLF!H55="Home", MGOLF!G55, ""), ""),
  IFERROR(IF(Football!H55="Home", Football!G55, ""), ""),
  IFERROR(IF(WVB!H55="Home", WVB!G55, ""), ""),
  IFERROR(IF(XC!H55="Home", XC!G55, ""), ""),
  IFERROR(IF(SWIMMING!H55="Home", SWIMMING!G55, ""), ""),
  IFERROR(IF(WTEN!H55="Home", WTEN!G55, ""), ""),
  IFERROR(IF(TF!H55="Home", TF!G55, ""), ""),
  IFERROR(IF(WGOLF!H55="Home", WGOLF!G55, ""), ""),
  IFERROR(IF(WBB!H55="Home", WBB!G55, ""), ""),
  IFERROR(IF(MBB!H55="Home", MBB!G55, ""), ""),
  IFERROR(IF(WLAX!H55="Home", WLAX!G55, ""), ""),
  IFERROR(IF(MLAX!H55="Home", MLAX!G55, ""), ""),
  IFERROR(IF(SOFT!H55="Home", SOFT!G55, ""), ""),
  IFERROR(IF(BASE!H55="Home", BASE!G55, ""), ""),
  IFERROR(IF(ESPORTS!H55="Home", ESPORTS!G55, ""), "")
)
</f>
        <v>UNE</v>
      </c>
      <c r="H55" s="20" t="str">
        <f>TEXTJOIN(
  CHAR(10) &amp; CHAR(10),
  TRUE,
  IFERROR(IF(WSO!H55="Home", WSO!P55, ""), ""),
  IFERROR(IF(MSO!H55="Home", MSO!P55, ""), ""),
  IFERROR(IF(FH!H55="Home", FH!P55, ""), ""),
  IFERROR(IF(MGOLF!H55="Home", MGOLF!P55, ""), ""),
  IFERROR(IF(Football!H55="Home", Football!P55, ""), ""),
  IFERROR(IF(WVB!H55="Home", WVB!P55, ""), ""),
  IFERROR(IF(XC!H55="Home", XC!P55, ""), ""),
  IFERROR(IF(SWIMMING!H55="Home", SWIMMING!P55, ""), ""),
  IFERROR(IF(WTEN!H55="Home", WTEN!P55, ""), ""),
  IFERROR(IF(TF!H55="Home", TF!P55, ""), ""),
  IFERROR(IF(WGOLF!H55="Home", WGOLF!P55, ""), ""),
  IFERROR(IF(WBB!H55="Home", WBB!P55, ""), ""),
  IFERROR(IF(MBB!H55="Home", MBB!P55, ""), ""),
  IFERROR(IF(WLAX!H55="Home", WLAX!P55, ""), ""),
  IFERROR(IF(MLAX!H55="Home", MLAX!P55, ""), ""),
  IFERROR(IF(SOFT!H55="Home", SOFT!P55, ""), ""),
  IFERROR(IF(BASE!H55="Home", BASE!P55, ""), ""),
  IFERROR(IF(ESPORTS!H55="Home", ESPORTS!P55, ""), "")
)
</f>
        <v>⌛️ Pending</v>
      </c>
    </row>
    <row r="56" ht="22.5" customHeight="1">
      <c r="A56" s="6">
        <v>55.0</v>
      </c>
      <c r="B56" s="6" t="str">
        <f>'Master Schedule'!B56</f>
        <v/>
      </c>
      <c r="C56" s="7">
        <v>46289.0</v>
      </c>
      <c r="D56" s="8" t="str">
        <f t="shared" si="1"/>
        <v>Thursday</v>
      </c>
      <c r="E56" s="6" t="str">
        <f>TEXTJOIN(
  CHAR(10) &amp; CHAR(10),
  TRUE,
  IFERROR(IF(WSO!H56="Home", WSO!E56, ""), ""),
  IFERROR(IF(MSO!H56="Home", MSO!E56, ""), ""),
  IFERROR(IF(FH!H56="Home", FH!E56, ""), ""),
  IFERROR(IF(MGOLF!H56="Home", MGOLF!E56, ""), ""),
  IFERROR(IF(Football!H56="Home", Football!E56, ""), ""),
  IFERROR(IF(WVB!H56="Home", WVB!E56, ""), ""),
  IFERROR(IF(XC!H56="Home", XC!E56, ""), ""),
  IFERROR(IF(SWIMMING!H56="Home", SWIMMING!E56, ""), ""),
  IFERROR(IF(WTEN!H56="Home", WTEN!E56, ""), ""),
  IFERROR(IF(TF!H56="Home", TF!E56, ""), ""),
  IFERROR(IF(WGOLF!H56="Home", WGOLF!E56, ""), ""),
  IFERROR(IF(WBB!H56="Home", WBB!E56, ""), ""),
  IFERROR(IF(MBB!H56="Home", MBB!E56, ""), ""),
  IFERROR(IF(WLAX!H56="Home", WLAX!E56, ""), ""),
  IFERROR(IF(MLAX!H56="Home", MLAX!E56, ""), ""),
  IFERROR(IF(SOFT!H56="Home", SOFT!E56, ""), ""),
  IFERROR(IF(BASE!H56="Home", BASE!E56, ""), ""),
  IFERROR(IF(ESPORTS!H56="Home", ESPORTS!E56, ""), "")
)
</f>
        <v/>
      </c>
      <c r="F56" s="11" t="str">
        <f>TEXTJOIN(
  CHAR(10) &amp; CHAR(10),
  TRUE,
  IFERROR(IF(WSO!H56="Home", TEXT(WSO!F56, "h:mm AM/PM"), ""), ""),
  IFERROR(IF(MSO!H56="Home", TEXT(MSO!F56, "h:mm AM/PM"), ""), ""),
  IFERROR(IF(FH!H56="Home", TEXT(FH!F56, "h:mm AM/PM"), ""), ""),
  IFERROR(IF(MGOLF!H56="Home", TEXT(MGOLF!F56, "h:mm AM/PM"), ""), ""),
  IFERROR(IF(Football!H56="Home", TEXT(Football!F56, "h:mm AM/PM"), ""), ""),
  IFERROR(IF(WVB!H56="Home", TEXT(WVB!F56, "h:mm AM/PM"), ""), ""),
  IFERROR(IF(XC!H56="Home", TEXT(XC!F56, "h:mm AM/PM"), ""), ""),
  IFERROR(IF(SWIMMING!H56="Home", TEXT(SWIMMING!F56, "h:mm AM/PM"), ""), ""),
  IFERROR(IF(WTEN!H56="Home", TEXT(WTEN!F56, "h:mm AM/PM"), ""), ""),
  IFERROR(IF(TF!H56="Home", TEXT(TF!F56, "h:mm AM/PM"), ""), ""),
  IFERROR(IF(WGOLF!H56="Home", TEXT(WGOLF!F56, "h:mm AM/PM"), ""), ""),
  IFERROR(IF(WBB!H56="Home", TEXT(WBB!F56, "h:mm AM/PM"), ""), ""),
  IFERROR(IF(MBB!H56="Home", TEXT(MBB!F56, "h:mm AM/PM"), ""), ""),
  IFERROR(IF(WLAX!H56="Home", TEXT(WLAX!F56, "h:mm AM/PM"), ""), ""),
  IFERROR(IF(MLAX!H56="Home", TEXT(MLAX!F56, "h:mm AM/PM"), ""), ""),
  IFERROR(IF(SOFT!H56="Home", TEXT(SOFT!F56, "h:mm AM/PM"), ""), ""),
  IFERROR(IF(BASE!H56="Home", TEXT(BASE!F56, "h:mm AM/PM"), ""), ""),
  IFERROR(IF(ESPORTS!H56="Home", TEXT(ESPORTS!F56, "h:mm AM/PM"), ""), "")
)
</f>
        <v/>
      </c>
      <c r="G56" s="11" t="str">
        <f>TEXTJOIN(
  CHAR(10) &amp; CHAR(10),
  TRUE,
  IFERROR(IF(WSO!H56="Home", WSO!G56, ""), ""),
  IFERROR(IF(MSO!H56="Home", MSO!G56, ""), ""),
  IFERROR(IF(FH!H56="Home", FH!G56, ""), ""),
  IFERROR(IF(MGOLF!H56="Home", MGOLF!G56, ""), ""),
  IFERROR(IF(Football!H56="Home", Football!G56, ""), ""),
  IFERROR(IF(WVB!H56="Home", WVB!G56, ""), ""),
  IFERROR(IF(XC!H56="Home", XC!G56, ""), ""),
  IFERROR(IF(SWIMMING!H56="Home", SWIMMING!G56, ""), ""),
  IFERROR(IF(WTEN!H56="Home", WTEN!G56, ""), ""),
  IFERROR(IF(TF!H56="Home", TF!G56, ""), ""),
  IFERROR(IF(WGOLF!H56="Home", WGOLF!G56, ""), ""),
  IFERROR(IF(WBB!H56="Home", WBB!G56, ""), ""),
  IFERROR(IF(MBB!H56="Home", MBB!G56, ""), ""),
  IFERROR(IF(WLAX!H56="Home", WLAX!G56, ""), ""),
  IFERROR(IF(MLAX!H56="Home", MLAX!G56, ""), ""),
  IFERROR(IF(SOFT!H56="Home", SOFT!G56, ""), ""),
  IFERROR(IF(BASE!H56="Home", BASE!G56, ""), ""),
  IFERROR(IF(ESPORTS!H56="Home", ESPORTS!G56, ""), "")
)
</f>
        <v/>
      </c>
      <c r="H56" s="20" t="str">
        <f>TEXTJOIN(
  CHAR(10) &amp; CHAR(10),
  TRUE,
  IFERROR(IF(WSO!H56="Home", WSO!P56, ""), ""),
  IFERROR(IF(MSO!H56="Home", MSO!P56, ""), ""),
  IFERROR(IF(FH!H56="Home", FH!P56, ""), ""),
  IFERROR(IF(MGOLF!H56="Home", MGOLF!P56, ""), ""),
  IFERROR(IF(Football!H56="Home", Football!P56, ""), ""),
  IFERROR(IF(WVB!H56="Home", WVB!P56, ""), ""),
  IFERROR(IF(XC!H56="Home", XC!P56, ""), ""),
  IFERROR(IF(SWIMMING!H56="Home", SWIMMING!P56, ""), ""),
  IFERROR(IF(WTEN!H56="Home", WTEN!P56, ""), ""),
  IFERROR(IF(TF!H56="Home", TF!P56, ""), ""),
  IFERROR(IF(WGOLF!H56="Home", WGOLF!P56, ""), ""),
  IFERROR(IF(WBB!H56="Home", WBB!P56, ""), ""),
  IFERROR(IF(MBB!H56="Home", MBB!P56, ""), ""),
  IFERROR(IF(WLAX!H56="Home", WLAX!P56, ""), ""),
  IFERROR(IF(MLAX!H56="Home", MLAX!P56, ""), ""),
  IFERROR(IF(SOFT!H56="Home", SOFT!P56, ""), ""),
  IFERROR(IF(BASE!H56="Home", BASE!P56, ""), ""),
  IFERROR(IF(ESPORTS!H56="Home", ESPORTS!P56, ""), "")
)
</f>
        <v/>
      </c>
    </row>
    <row r="57" ht="22.5" customHeight="1">
      <c r="A57" s="6">
        <v>56.0</v>
      </c>
      <c r="B57" s="6" t="str">
        <f>'Master Schedule'!B57</f>
        <v/>
      </c>
      <c r="C57" s="7">
        <v>46290.0</v>
      </c>
      <c r="D57" s="8" t="str">
        <f t="shared" si="1"/>
        <v>Friday</v>
      </c>
      <c r="E57" s="6" t="str">
        <f>TEXTJOIN(
  CHAR(10) &amp; CHAR(10),
  TRUE,
  IFERROR(IF(WSO!H57="Home", WSO!E57, ""), ""),
  IFERROR(IF(MSO!H57="Home", MSO!E57, ""), ""),
  IFERROR(IF(FH!H57="Home", FH!E57, ""), ""),
  IFERROR(IF(MGOLF!H57="Home", MGOLF!E57, ""), ""),
  IFERROR(IF(Football!H57="Home", Football!E57, ""), ""),
  IFERROR(IF(WVB!H57="Home", WVB!E57, ""), ""),
  IFERROR(IF(XC!H57="Home", XC!E57, ""), ""),
  IFERROR(IF(SWIMMING!H57="Home", SWIMMING!E57, ""), ""),
  IFERROR(IF(WTEN!H57="Home", WTEN!E57, ""), ""),
  IFERROR(IF(TF!H57="Home", TF!E57, ""), ""),
  IFERROR(IF(WGOLF!H57="Home", WGOLF!E57, ""), ""),
  IFERROR(IF(WBB!H57="Home", WBB!E57, ""), ""),
  IFERROR(IF(MBB!H57="Home", MBB!E57, ""), ""),
  IFERROR(IF(WLAX!H57="Home", WLAX!E57, ""), ""),
  IFERROR(IF(MLAX!H57="Home", MLAX!E57, ""), ""),
  IFERROR(IF(SOFT!H57="Home", SOFT!E57, ""), ""),
  IFERROR(IF(BASE!H57="Home", BASE!E57, ""), ""),
  IFERROR(IF(ESPORTS!H57="Home", ESPORTS!E57, ""), "")
)
</f>
        <v/>
      </c>
      <c r="F57" s="11" t="str">
        <f>TEXTJOIN(
  CHAR(10) &amp; CHAR(10),
  TRUE,
  IFERROR(IF(WSO!H57="Home", TEXT(WSO!F57, "h:mm AM/PM"), ""), ""),
  IFERROR(IF(MSO!H57="Home", TEXT(MSO!F57, "h:mm AM/PM"), ""), ""),
  IFERROR(IF(FH!H57="Home", TEXT(FH!F57, "h:mm AM/PM"), ""), ""),
  IFERROR(IF(MGOLF!H57="Home", TEXT(MGOLF!F57, "h:mm AM/PM"), ""), ""),
  IFERROR(IF(Football!H57="Home", TEXT(Football!F57, "h:mm AM/PM"), ""), ""),
  IFERROR(IF(WVB!H57="Home", TEXT(WVB!F57, "h:mm AM/PM"), ""), ""),
  IFERROR(IF(XC!H57="Home", TEXT(XC!F57, "h:mm AM/PM"), ""), ""),
  IFERROR(IF(SWIMMING!H57="Home", TEXT(SWIMMING!F57, "h:mm AM/PM"), ""), ""),
  IFERROR(IF(WTEN!H57="Home", TEXT(WTEN!F57, "h:mm AM/PM"), ""), ""),
  IFERROR(IF(TF!H57="Home", TEXT(TF!F57, "h:mm AM/PM"), ""), ""),
  IFERROR(IF(WGOLF!H57="Home", TEXT(WGOLF!F57, "h:mm AM/PM"), ""), ""),
  IFERROR(IF(WBB!H57="Home", TEXT(WBB!F57, "h:mm AM/PM"), ""), ""),
  IFERROR(IF(MBB!H57="Home", TEXT(MBB!F57, "h:mm AM/PM"), ""), ""),
  IFERROR(IF(WLAX!H57="Home", TEXT(WLAX!F57, "h:mm AM/PM"), ""), ""),
  IFERROR(IF(MLAX!H57="Home", TEXT(MLAX!F57, "h:mm AM/PM"), ""), ""),
  IFERROR(IF(SOFT!H57="Home", TEXT(SOFT!F57, "h:mm AM/PM"), ""), ""),
  IFERROR(IF(BASE!H57="Home", TEXT(BASE!F57, "h:mm AM/PM"), ""), ""),
  IFERROR(IF(ESPORTS!H57="Home", TEXT(ESPORTS!F57, "h:mm AM/PM"), ""), "")
)
</f>
        <v/>
      </c>
      <c r="G57" s="11" t="str">
        <f>TEXTJOIN(
  CHAR(10) &amp; CHAR(10),
  TRUE,
  IFERROR(IF(WSO!H57="Home", WSO!G57, ""), ""),
  IFERROR(IF(MSO!H57="Home", MSO!G57, ""), ""),
  IFERROR(IF(FH!H57="Home", FH!G57, ""), ""),
  IFERROR(IF(MGOLF!H57="Home", MGOLF!G57, ""), ""),
  IFERROR(IF(Football!H57="Home", Football!G57, ""), ""),
  IFERROR(IF(WVB!H57="Home", WVB!G57, ""), ""),
  IFERROR(IF(XC!H57="Home", XC!G57, ""), ""),
  IFERROR(IF(SWIMMING!H57="Home", SWIMMING!G57, ""), ""),
  IFERROR(IF(WTEN!H57="Home", WTEN!G57, ""), ""),
  IFERROR(IF(TF!H57="Home", TF!G57, ""), ""),
  IFERROR(IF(WGOLF!H57="Home", WGOLF!G57, ""), ""),
  IFERROR(IF(WBB!H57="Home", WBB!G57, ""), ""),
  IFERROR(IF(MBB!H57="Home", MBB!G57, ""), ""),
  IFERROR(IF(WLAX!H57="Home", WLAX!G57, ""), ""),
  IFERROR(IF(MLAX!H57="Home", MLAX!G57, ""), ""),
  IFERROR(IF(SOFT!H57="Home", SOFT!G57, ""), ""),
  IFERROR(IF(BASE!H57="Home", BASE!G57, ""), ""),
  IFERROR(IF(ESPORTS!H57="Home", ESPORTS!G57, ""), "")
)
</f>
        <v/>
      </c>
      <c r="H57" s="20" t="str">
        <f>TEXTJOIN(
  CHAR(10) &amp; CHAR(10),
  TRUE,
  IFERROR(IF(WSO!H57="Home", WSO!P57, ""), ""),
  IFERROR(IF(MSO!H57="Home", MSO!P57, ""), ""),
  IFERROR(IF(FH!H57="Home", FH!P57, ""), ""),
  IFERROR(IF(MGOLF!H57="Home", MGOLF!P57, ""), ""),
  IFERROR(IF(Football!H57="Home", Football!P57, ""), ""),
  IFERROR(IF(WVB!H57="Home", WVB!P57, ""), ""),
  IFERROR(IF(XC!H57="Home", XC!P57, ""), ""),
  IFERROR(IF(SWIMMING!H57="Home", SWIMMING!P57, ""), ""),
  IFERROR(IF(WTEN!H57="Home", WTEN!P57, ""), ""),
  IFERROR(IF(TF!H57="Home", TF!P57, ""), ""),
  IFERROR(IF(WGOLF!H57="Home", WGOLF!P57, ""), ""),
  IFERROR(IF(WBB!H57="Home", WBB!P57, ""), ""),
  IFERROR(IF(MBB!H57="Home", MBB!P57, ""), ""),
  IFERROR(IF(WLAX!H57="Home", WLAX!P57, ""), ""),
  IFERROR(IF(MLAX!H57="Home", MLAX!P57, ""), ""),
  IFERROR(IF(SOFT!H57="Home", SOFT!P57, ""), ""),
  IFERROR(IF(BASE!H57="Home", BASE!P57, ""), ""),
  IFERROR(IF(ESPORTS!H57="Home", ESPORTS!P57, ""), "")
)
</f>
        <v/>
      </c>
    </row>
    <row r="58" ht="22.5" customHeight="1">
      <c r="A58" s="6">
        <v>57.0</v>
      </c>
      <c r="B58" s="6" t="str">
        <f>'Master Schedule'!B58</f>
        <v/>
      </c>
      <c r="C58" s="7">
        <v>46291.0</v>
      </c>
      <c r="D58" s="8" t="str">
        <f t="shared" si="1"/>
        <v>Saturday</v>
      </c>
      <c r="E58" s="6" t="str">
        <f>TEXTJOIN(
  CHAR(10) &amp; CHAR(10),
  TRUE,
  IFERROR(IF(WSO!H58="Home", WSO!E58, ""), ""),
  IFERROR(IF(MSO!H58="Home", MSO!E58, ""), ""),
  IFERROR(IF(FH!H58="Home", FH!E58, ""), ""),
  IFERROR(IF(MGOLF!H58="Home", MGOLF!E58, ""), ""),
  IFERROR(IF(Football!H58="Home", Football!E58, ""), ""),
  IFERROR(IF(WVB!H58="Home", WVB!E58, ""), ""),
  IFERROR(IF(XC!H58="Home", XC!E58, ""), ""),
  IFERROR(IF(SWIMMING!H58="Home", SWIMMING!E58, ""), ""),
  IFERROR(IF(WTEN!H58="Home", WTEN!E58, ""), ""),
  IFERROR(IF(TF!H58="Home", TF!E58, ""), ""),
  IFERROR(IF(WGOLF!H58="Home", WGOLF!E58, ""), ""),
  IFERROR(IF(WBB!H58="Home", WBB!E58, ""), ""),
  IFERROR(IF(MBB!H58="Home", MBB!E58, ""), ""),
  IFERROR(IF(WLAX!H58="Home", WLAX!E58, ""), ""),
  IFERROR(IF(MLAX!H58="Home", MLAX!E58, ""), ""),
  IFERROR(IF(SOFT!H58="Home", SOFT!E58, ""), ""),
  IFERROR(IF(BASE!H58="Home", BASE!E58, ""), ""),
  IFERROR(IF(ESPORTS!H58="Home", ESPORTS!E58, ""), "")
)
</f>
        <v/>
      </c>
      <c r="F58" s="11" t="str">
        <f>TEXTJOIN(
  CHAR(10) &amp; CHAR(10),
  TRUE,
  IFERROR(IF(WSO!H58="Home", TEXT(WSO!F58, "h:mm AM/PM"), ""), ""),
  IFERROR(IF(MSO!H58="Home", TEXT(MSO!F58, "h:mm AM/PM"), ""), ""),
  IFERROR(IF(FH!H58="Home", TEXT(FH!F58, "h:mm AM/PM"), ""), ""),
  IFERROR(IF(MGOLF!H58="Home", TEXT(MGOLF!F58, "h:mm AM/PM"), ""), ""),
  IFERROR(IF(Football!H58="Home", TEXT(Football!F58, "h:mm AM/PM"), ""), ""),
  IFERROR(IF(WVB!H58="Home", TEXT(WVB!F58, "h:mm AM/PM"), ""), ""),
  IFERROR(IF(XC!H58="Home", TEXT(XC!F58, "h:mm AM/PM"), ""), ""),
  IFERROR(IF(SWIMMING!H58="Home", TEXT(SWIMMING!F58, "h:mm AM/PM"), ""), ""),
  IFERROR(IF(WTEN!H58="Home", TEXT(WTEN!F58, "h:mm AM/PM"), ""), ""),
  IFERROR(IF(TF!H58="Home", TEXT(TF!F58, "h:mm AM/PM"), ""), ""),
  IFERROR(IF(WGOLF!H58="Home", TEXT(WGOLF!F58, "h:mm AM/PM"), ""), ""),
  IFERROR(IF(WBB!H58="Home", TEXT(WBB!F58, "h:mm AM/PM"), ""), ""),
  IFERROR(IF(MBB!H58="Home", TEXT(MBB!F58, "h:mm AM/PM"), ""), ""),
  IFERROR(IF(WLAX!H58="Home", TEXT(WLAX!F58, "h:mm AM/PM"), ""), ""),
  IFERROR(IF(MLAX!H58="Home", TEXT(MLAX!F58, "h:mm AM/PM"), ""), ""),
  IFERROR(IF(SOFT!H58="Home", TEXT(SOFT!F58, "h:mm AM/PM"), ""), ""),
  IFERROR(IF(BASE!H58="Home", TEXT(BASE!F58, "h:mm AM/PM"), ""), ""),
  IFERROR(IF(ESPORTS!H58="Home", TEXT(ESPORTS!F58, "h:mm AM/PM"), ""), "")
)
</f>
        <v/>
      </c>
      <c r="G58" s="11" t="str">
        <f>TEXTJOIN(
  CHAR(10) &amp; CHAR(10),
  TRUE,
  IFERROR(IF(WSO!H58="Home", WSO!G58, ""), ""),
  IFERROR(IF(MSO!H58="Home", MSO!G58, ""), ""),
  IFERROR(IF(FH!H58="Home", FH!G58, ""), ""),
  IFERROR(IF(MGOLF!H58="Home", MGOLF!G58, ""), ""),
  IFERROR(IF(Football!H58="Home", Football!G58, ""), ""),
  IFERROR(IF(WVB!H58="Home", WVB!G58, ""), ""),
  IFERROR(IF(XC!H58="Home", XC!G58, ""), ""),
  IFERROR(IF(SWIMMING!H58="Home", SWIMMING!G58, ""), ""),
  IFERROR(IF(WTEN!H58="Home", WTEN!G58, ""), ""),
  IFERROR(IF(TF!H58="Home", TF!G58, ""), ""),
  IFERROR(IF(WGOLF!H58="Home", WGOLF!G58, ""), ""),
  IFERROR(IF(WBB!H58="Home", WBB!G58, ""), ""),
  IFERROR(IF(MBB!H58="Home", MBB!G58, ""), ""),
  IFERROR(IF(WLAX!H58="Home", WLAX!G58, ""), ""),
  IFERROR(IF(MLAX!H58="Home", MLAX!G58, ""), ""),
  IFERROR(IF(SOFT!H58="Home", SOFT!G58, ""), ""),
  IFERROR(IF(BASE!H58="Home", BASE!G58, ""), ""),
  IFERROR(IF(ESPORTS!H58="Home", ESPORTS!G58, ""), "")
)
</f>
        <v/>
      </c>
      <c r="H58" s="20" t="str">
        <f>TEXTJOIN(
  CHAR(10) &amp; CHAR(10),
  TRUE,
  IFERROR(IF(WSO!H58="Home", WSO!P58, ""), ""),
  IFERROR(IF(MSO!H58="Home", MSO!P58, ""), ""),
  IFERROR(IF(FH!H58="Home", FH!P58, ""), ""),
  IFERROR(IF(MGOLF!H58="Home", MGOLF!P58, ""), ""),
  IFERROR(IF(Football!H58="Home", Football!P58, ""), ""),
  IFERROR(IF(WVB!H58="Home", WVB!P58, ""), ""),
  IFERROR(IF(XC!H58="Home", XC!P58, ""), ""),
  IFERROR(IF(SWIMMING!H58="Home", SWIMMING!P58, ""), ""),
  IFERROR(IF(WTEN!H58="Home", WTEN!P58, ""), ""),
  IFERROR(IF(TF!H58="Home", TF!P58, ""), ""),
  IFERROR(IF(WGOLF!H58="Home", WGOLF!P58, ""), ""),
  IFERROR(IF(WBB!H58="Home", WBB!P58, ""), ""),
  IFERROR(IF(MBB!H58="Home", MBB!P58, ""), ""),
  IFERROR(IF(WLAX!H58="Home", WLAX!P58, ""), ""),
  IFERROR(IF(MLAX!H58="Home", MLAX!P58, ""), ""),
  IFERROR(IF(SOFT!H58="Home", SOFT!P58, ""), ""),
  IFERROR(IF(BASE!H58="Home", BASE!P58, ""), ""),
  IFERROR(IF(ESPORTS!H58="Home", ESPORTS!P58, ""), "")
)
</f>
        <v/>
      </c>
    </row>
    <row r="59" ht="22.5" customHeight="1">
      <c r="A59" s="6">
        <v>58.0</v>
      </c>
      <c r="B59" s="6" t="str">
        <f>'Master Schedule'!B59</f>
        <v/>
      </c>
      <c r="C59" s="7">
        <v>46292.0</v>
      </c>
      <c r="D59" s="8" t="str">
        <f t="shared" si="1"/>
        <v>Sunday</v>
      </c>
      <c r="E59" s="6" t="str">
        <f>TEXTJOIN(
  CHAR(10) &amp; CHAR(10),
  TRUE,
  IFERROR(IF(WSO!H59="Home", WSO!E59, ""), ""),
  IFERROR(IF(MSO!H59="Home", MSO!E59, ""), ""),
  IFERROR(IF(FH!H59="Home", FH!E59, ""), ""),
  IFERROR(IF(MGOLF!H59="Home", MGOLF!E59, ""), ""),
  IFERROR(IF(Football!H59="Home", Football!E59, ""), ""),
  IFERROR(IF(WVB!H59="Home", WVB!E59, ""), ""),
  IFERROR(IF(XC!H59="Home", XC!E59, ""), ""),
  IFERROR(IF(SWIMMING!H59="Home", SWIMMING!E59, ""), ""),
  IFERROR(IF(WTEN!H59="Home", WTEN!E59, ""), ""),
  IFERROR(IF(TF!H59="Home", TF!E59, ""), ""),
  IFERROR(IF(WGOLF!H59="Home", WGOLF!E59, ""), ""),
  IFERROR(IF(WBB!H59="Home", WBB!E59, ""), ""),
  IFERROR(IF(MBB!H59="Home", MBB!E59, ""), ""),
  IFERROR(IF(WLAX!H59="Home", WLAX!E59, ""), ""),
  IFERROR(IF(MLAX!H59="Home", MLAX!E59, ""), ""),
  IFERROR(IF(SOFT!H59="Home", SOFT!E59, ""), ""),
  IFERROR(IF(BASE!H59="Home", BASE!E59, ""), ""),
  IFERROR(IF(ESPORTS!H59="Home", ESPORTS!E59, ""), "")
)
</f>
        <v/>
      </c>
      <c r="F59" s="11" t="str">
        <f>TEXTJOIN(
  CHAR(10) &amp; CHAR(10),
  TRUE,
  IFERROR(IF(WSO!H59="Home", TEXT(WSO!F59, "h:mm AM/PM"), ""), ""),
  IFERROR(IF(MSO!H59="Home", TEXT(MSO!F59, "h:mm AM/PM"), ""), ""),
  IFERROR(IF(FH!H59="Home", TEXT(FH!F59, "h:mm AM/PM"), ""), ""),
  IFERROR(IF(MGOLF!H59="Home", TEXT(MGOLF!F59, "h:mm AM/PM"), ""), ""),
  IFERROR(IF(Football!H59="Home", TEXT(Football!F59, "h:mm AM/PM"), ""), ""),
  IFERROR(IF(WVB!H59="Home", TEXT(WVB!F59, "h:mm AM/PM"), ""), ""),
  IFERROR(IF(XC!H59="Home", TEXT(XC!F59, "h:mm AM/PM"), ""), ""),
  IFERROR(IF(SWIMMING!H59="Home", TEXT(SWIMMING!F59, "h:mm AM/PM"), ""), ""),
  IFERROR(IF(WTEN!H59="Home", TEXT(WTEN!F59, "h:mm AM/PM"), ""), ""),
  IFERROR(IF(TF!H59="Home", TEXT(TF!F59, "h:mm AM/PM"), ""), ""),
  IFERROR(IF(WGOLF!H59="Home", TEXT(WGOLF!F59, "h:mm AM/PM"), ""), ""),
  IFERROR(IF(WBB!H59="Home", TEXT(WBB!F59, "h:mm AM/PM"), ""), ""),
  IFERROR(IF(MBB!H59="Home", TEXT(MBB!F59, "h:mm AM/PM"), ""), ""),
  IFERROR(IF(WLAX!H59="Home", TEXT(WLAX!F59, "h:mm AM/PM"), ""), ""),
  IFERROR(IF(MLAX!H59="Home", TEXT(MLAX!F59, "h:mm AM/PM"), ""), ""),
  IFERROR(IF(SOFT!H59="Home", TEXT(SOFT!F59, "h:mm AM/PM"), ""), ""),
  IFERROR(IF(BASE!H59="Home", TEXT(BASE!F59, "h:mm AM/PM"), ""), ""),
  IFERROR(IF(ESPORTS!H59="Home", TEXT(ESPORTS!F59, "h:mm AM/PM"), ""), "")
)
</f>
        <v/>
      </c>
      <c r="G59" s="11" t="str">
        <f>TEXTJOIN(
  CHAR(10) &amp; CHAR(10),
  TRUE,
  IFERROR(IF(WSO!H59="Home", WSO!G59, ""), ""),
  IFERROR(IF(MSO!H59="Home", MSO!G59, ""), ""),
  IFERROR(IF(FH!H59="Home", FH!G59, ""), ""),
  IFERROR(IF(MGOLF!H59="Home", MGOLF!G59, ""), ""),
  IFERROR(IF(Football!H59="Home", Football!G59, ""), ""),
  IFERROR(IF(WVB!H59="Home", WVB!G59, ""), ""),
  IFERROR(IF(XC!H59="Home", XC!G59, ""), ""),
  IFERROR(IF(SWIMMING!H59="Home", SWIMMING!G59, ""), ""),
  IFERROR(IF(WTEN!H59="Home", WTEN!G59, ""), ""),
  IFERROR(IF(TF!H59="Home", TF!G59, ""), ""),
  IFERROR(IF(WGOLF!H59="Home", WGOLF!G59, ""), ""),
  IFERROR(IF(WBB!H59="Home", WBB!G59, ""), ""),
  IFERROR(IF(MBB!H59="Home", MBB!G59, ""), ""),
  IFERROR(IF(WLAX!H59="Home", WLAX!G59, ""), ""),
  IFERROR(IF(MLAX!H59="Home", MLAX!G59, ""), ""),
  IFERROR(IF(SOFT!H59="Home", SOFT!G59, ""), ""),
  IFERROR(IF(BASE!H59="Home", BASE!G59, ""), ""),
  IFERROR(IF(ESPORTS!H59="Home", ESPORTS!G59, ""), "")
)
</f>
        <v/>
      </c>
      <c r="H59" s="20" t="str">
        <f>TEXTJOIN(
  CHAR(10) &amp; CHAR(10),
  TRUE,
  IFERROR(IF(WSO!H59="Home", WSO!P59, ""), ""),
  IFERROR(IF(MSO!H59="Home", MSO!P59, ""), ""),
  IFERROR(IF(FH!H59="Home", FH!P59, ""), ""),
  IFERROR(IF(MGOLF!H59="Home", MGOLF!P59, ""), ""),
  IFERROR(IF(Football!H59="Home", Football!P59, ""), ""),
  IFERROR(IF(WVB!H59="Home", WVB!P59, ""), ""),
  IFERROR(IF(XC!H59="Home", XC!P59, ""), ""),
  IFERROR(IF(SWIMMING!H59="Home", SWIMMING!P59, ""), ""),
  IFERROR(IF(WTEN!H59="Home", WTEN!P59, ""), ""),
  IFERROR(IF(TF!H59="Home", TF!P59, ""), ""),
  IFERROR(IF(WGOLF!H59="Home", WGOLF!P59, ""), ""),
  IFERROR(IF(WBB!H59="Home", WBB!P59, ""), ""),
  IFERROR(IF(MBB!H59="Home", MBB!P59, ""), ""),
  IFERROR(IF(WLAX!H59="Home", WLAX!P59, ""), ""),
  IFERROR(IF(MLAX!H59="Home", MLAX!P59, ""), ""),
  IFERROR(IF(SOFT!H59="Home", SOFT!P59, ""), ""),
  IFERROR(IF(BASE!H59="Home", BASE!P59, ""), ""),
  IFERROR(IF(ESPORTS!H59="Home", ESPORTS!P59, ""), "")
)
</f>
        <v/>
      </c>
    </row>
    <row r="60" ht="22.5" customHeight="1">
      <c r="A60" s="6">
        <v>59.0</v>
      </c>
      <c r="B60" s="6" t="str">
        <f>'Master Schedule'!B60</f>
        <v/>
      </c>
      <c r="C60" s="7">
        <v>46293.0</v>
      </c>
      <c r="D60" s="8" t="str">
        <f t="shared" si="1"/>
        <v>Monday</v>
      </c>
      <c r="E60" s="6" t="str">
        <f>TEXTJOIN(
  CHAR(10) &amp; CHAR(10),
  TRUE,
  IFERROR(IF(WSO!H60="Home", WSO!E60, ""), ""),
  IFERROR(IF(MSO!H60="Home", MSO!E60, ""), ""),
  IFERROR(IF(FH!H60="Home", FH!E60, ""), ""),
  IFERROR(IF(MGOLF!H60="Home", MGOLF!E60, ""), ""),
  IFERROR(IF(Football!H60="Home", Football!E60, ""), ""),
  IFERROR(IF(WVB!H60="Home", WVB!E60, ""), ""),
  IFERROR(IF(XC!H60="Home", XC!E60, ""), ""),
  IFERROR(IF(SWIMMING!H60="Home", SWIMMING!E60, ""), ""),
  IFERROR(IF(WTEN!H60="Home", WTEN!E60, ""), ""),
  IFERROR(IF(TF!H60="Home", TF!E60, ""), ""),
  IFERROR(IF(WGOLF!H60="Home", WGOLF!E60, ""), ""),
  IFERROR(IF(WBB!H60="Home", WBB!E60, ""), ""),
  IFERROR(IF(MBB!H60="Home", MBB!E60, ""), ""),
  IFERROR(IF(WLAX!H60="Home", WLAX!E60, ""), ""),
  IFERROR(IF(MLAX!H60="Home", MLAX!E60, ""), ""),
  IFERROR(IF(SOFT!H60="Home", SOFT!E60, ""), ""),
  IFERROR(IF(BASE!H60="Home", BASE!E60, ""), ""),
  IFERROR(IF(ESPORTS!H60="Home", ESPORTS!E60, ""), "")
)
</f>
        <v/>
      </c>
      <c r="F60" s="11" t="str">
        <f>TEXTJOIN(
  CHAR(10) &amp; CHAR(10),
  TRUE,
  IFERROR(IF(WSO!H60="Home", TEXT(WSO!F60, "h:mm AM/PM"), ""), ""),
  IFERROR(IF(MSO!H60="Home", TEXT(MSO!F60, "h:mm AM/PM"), ""), ""),
  IFERROR(IF(FH!H60="Home", TEXT(FH!F60, "h:mm AM/PM"), ""), ""),
  IFERROR(IF(MGOLF!H60="Home", TEXT(MGOLF!F60, "h:mm AM/PM"), ""), ""),
  IFERROR(IF(Football!H60="Home", TEXT(Football!F60, "h:mm AM/PM"), ""), ""),
  IFERROR(IF(WVB!H60="Home", TEXT(WVB!F60, "h:mm AM/PM"), ""), ""),
  IFERROR(IF(XC!H60="Home", TEXT(XC!F60, "h:mm AM/PM"), ""), ""),
  IFERROR(IF(SWIMMING!H60="Home", TEXT(SWIMMING!F60, "h:mm AM/PM"), ""), ""),
  IFERROR(IF(WTEN!H60="Home", TEXT(WTEN!F60, "h:mm AM/PM"), ""), ""),
  IFERROR(IF(TF!H60="Home", TEXT(TF!F60, "h:mm AM/PM"), ""), ""),
  IFERROR(IF(WGOLF!H60="Home", TEXT(WGOLF!F60, "h:mm AM/PM"), ""), ""),
  IFERROR(IF(WBB!H60="Home", TEXT(WBB!F60, "h:mm AM/PM"), ""), ""),
  IFERROR(IF(MBB!H60="Home", TEXT(MBB!F60, "h:mm AM/PM"), ""), ""),
  IFERROR(IF(WLAX!H60="Home", TEXT(WLAX!F60, "h:mm AM/PM"), ""), ""),
  IFERROR(IF(MLAX!H60="Home", TEXT(MLAX!F60, "h:mm AM/PM"), ""), ""),
  IFERROR(IF(SOFT!H60="Home", TEXT(SOFT!F60, "h:mm AM/PM"), ""), ""),
  IFERROR(IF(BASE!H60="Home", TEXT(BASE!F60, "h:mm AM/PM"), ""), ""),
  IFERROR(IF(ESPORTS!H60="Home", TEXT(ESPORTS!F60, "h:mm AM/PM"), ""), "")
)
</f>
        <v/>
      </c>
      <c r="G60" s="11" t="str">
        <f>TEXTJOIN(
  CHAR(10) &amp; CHAR(10),
  TRUE,
  IFERROR(IF(WSO!H60="Home", WSO!G60, ""), ""),
  IFERROR(IF(MSO!H60="Home", MSO!G60, ""), ""),
  IFERROR(IF(FH!H60="Home", FH!G60, ""), ""),
  IFERROR(IF(MGOLF!H60="Home", MGOLF!G60, ""), ""),
  IFERROR(IF(Football!H60="Home", Football!G60, ""), ""),
  IFERROR(IF(WVB!H60="Home", WVB!G60, ""), ""),
  IFERROR(IF(XC!H60="Home", XC!G60, ""), ""),
  IFERROR(IF(SWIMMING!H60="Home", SWIMMING!G60, ""), ""),
  IFERROR(IF(WTEN!H60="Home", WTEN!G60, ""), ""),
  IFERROR(IF(TF!H60="Home", TF!G60, ""), ""),
  IFERROR(IF(WGOLF!H60="Home", WGOLF!G60, ""), ""),
  IFERROR(IF(WBB!H60="Home", WBB!G60, ""), ""),
  IFERROR(IF(MBB!H60="Home", MBB!G60, ""), ""),
  IFERROR(IF(WLAX!H60="Home", WLAX!G60, ""), ""),
  IFERROR(IF(MLAX!H60="Home", MLAX!G60, ""), ""),
  IFERROR(IF(SOFT!H60="Home", SOFT!G60, ""), ""),
  IFERROR(IF(BASE!H60="Home", BASE!G60, ""), ""),
  IFERROR(IF(ESPORTS!H60="Home", ESPORTS!G60, ""), "")
)
</f>
        <v/>
      </c>
      <c r="H60" s="20" t="str">
        <f>TEXTJOIN(
  CHAR(10) &amp; CHAR(10),
  TRUE,
  IFERROR(IF(WSO!H60="Home", WSO!P60, ""), ""),
  IFERROR(IF(MSO!H60="Home", MSO!P60, ""), ""),
  IFERROR(IF(FH!H60="Home", FH!P60, ""), ""),
  IFERROR(IF(MGOLF!H60="Home", MGOLF!P60, ""), ""),
  IFERROR(IF(Football!H60="Home", Football!P60, ""), ""),
  IFERROR(IF(WVB!H60="Home", WVB!P60, ""), ""),
  IFERROR(IF(XC!H60="Home", XC!P60, ""), ""),
  IFERROR(IF(SWIMMING!H60="Home", SWIMMING!P60, ""), ""),
  IFERROR(IF(WTEN!H60="Home", WTEN!P60, ""), ""),
  IFERROR(IF(TF!H60="Home", TF!P60, ""), ""),
  IFERROR(IF(WGOLF!H60="Home", WGOLF!P60, ""), ""),
  IFERROR(IF(WBB!H60="Home", WBB!P60, ""), ""),
  IFERROR(IF(MBB!H60="Home", MBB!P60, ""), ""),
  IFERROR(IF(WLAX!H60="Home", WLAX!P60, ""), ""),
  IFERROR(IF(MLAX!H60="Home", MLAX!P60, ""), ""),
  IFERROR(IF(SOFT!H60="Home", SOFT!P60, ""), ""),
  IFERROR(IF(BASE!H60="Home", BASE!P60, ""), ""),
  IFERROR(IF(ESPORTS!H60="Home", ESPORTS!P60, ""), "")
)
</f>
        <v/>
      </c>
    </row>
    <row r="61" ht="22.5" customHeight="1">
      <c r="A61" s="6">
        <v>60.0</v>
      </c>
      <c r="B61" s="6" t="str">
        <f>'Master Schedule'!B61</f>
        <v/>
      </c>
      <c r="C61" s="7">
        <v>46294.0</v>
      </c>
      <c r="D61" s="8" t="str">
        <f t="shared" si="1"/>
        <v>Tuesday</v>
      </c>
      <c r="E61" s="6" t="str">
        <f>TEXTJOIN(
  CHAR(10) &amp; CHAR(10),
  TRUE,
  IFERROR(IF(WSO!H61="Home", WSO!E61, ""), ""),
  IFERROR(IF(MSO!H61="Home", MSO!E61, ""), ""),
  IFERROR(IF(FH!H61="Home", FH!E61, ""), ""),
  IFERROR(IF(MGOLF!H61="Home", MGOLF!E61, ""), ""),
  IFERROR(IF(Football!H61="Home", Football!E61, ""), ""),
  IFERROR(IF(WVB!H61="Home", WVB!E61, ""), ""),
  IFERROR(IF(XC!H61="Home", XC!E61, ""), ""),
  IFERROR(IF(SWIMMING!H61="Home", SWIMMING!E61, ""), ""),
  IFERROR(IF(WTEN!H61="Home", WTEN!E61, ""), ""),
  IFERROR(IF(TF!H61="Home", TF!E61, ""), ""),
  IFERROR(IF(WGOLF!H61="Home", WGOLF!E61, ""), ""),
  IFERROR(IF(WBB!H61="Home", WBB!E61, ""), ""),
  IFERROR(IF(MBB!H61="Home", MBB!E61, ""), ""),
  IFERROR(IF(WLAX!H61="Home", WLAX!E61, ""), ""),
  IFERROR(IF(MLAX!H61="Home", MLAX!E61, ""), ""),
  IFERROR(IF(SOFT!H61="Home", SOFT!E61, ""), ""),
  IFERROR(IF(BASE!H61="Home", BASE!E61, ""), ""),
  IFERROR(IF(ESPORTS!H61="Home", ESPORTS!E61, ""), "")
)
</f>
        <v>WSO</v>
      </c>
      <c r="F61" s="11" t="str">
        <f>TEXTJOIN(
  CHAR(10) &amp; CHAR(10),
  TRUE,
  IFERROR(IF(WSO!H61="Home", TEXT(WSO!F61, "h:mm AM/PM"), ""), ""),
  IFERROR(IF(MSO!H61="Home", TEXT(MSO!F61, "h:mm AM/PM"), ""), ""),
  IFERROR(IF(FH!H61="Home", TEXT(FH!F61, "h:mm AM/PM"), ""), ""),
  IFERROR(IF(MGOLF!H61="Home", TEXT(MGOLF!F61, "h:mm AM/PM"), ""), ""),
  IFERROR(IF(Football!H61="Home", TEXT(Football!F61, "h:mm AM/PM"), ""), ""),
  IFERROR(IF(WVB!H61="Home", TEXT(WVB!F61, "h:mm AM/PM"), ""), ""),
  IFERROR(IF(XC!H61="Home", TEXT(XC!F61, "h:mm AM/PM"), ""), ""),
  IFERROR(IF(SWIMMING!H61="Home", TEXT(SWIMMING!F61, "h:mm AM/PM"), ""), ""),
  IFERROR(IF(WTEN!H61="Home", TEXT(WTEN!F61, "h:mm AM/PM"), ""), ""),
  IFERROR(IF(TF!H61="Home", TEXT(TF!F61, "h:mm AM/PM"), ""), ""),
  IFERROR(IF(WGOLF!H61="Home", TEXT(WGOLF!F61, "h:mm AM/PM"), ""), ""),
  IFERROR(IF(WBB!H61="Home", TEXT(WBB!F61, "h:mm AM/PM"), ""), ""),
  IFERROR(IF(MBB!H61="Home", TEXT(MBB!F61, "h:mm AM/PM"), ""), ""),
  IFERROR(IF(WLAX!H61="Home", TEXT(WLAX!F61, "h:mm AM/PM"), ""), ""),
  IFERROR(IF(MLAX!H61="Home", TEXT(MLAX!F61, "h:mm AM/PM"), ""), ""),
  IFERROR(IF(SOFT!H61="Home", TEXT(SOFT!F61, "h:mm AM/PM"), ""), ""),
  IFERROR(IF(BASE!H61="Home", TEXT(BASE!F61, "h:mm AM/PM"), ""), ""),
  IFERROR(IF(ESPORTS!H61="Home", TEXT(ESPORTS!F61, "h:mm AM/PM"), ""), "")
)
</f>
        <v>4:00 PM</v>
      </c>
      <c r="G61" s="11" t="str">
        <f>TEXTJOIN(
  CHAR(10) &amp; CHAR(10),
  TRUE,
  IFERROR(IF(WSO!H61="Home", WSO!G61, ""), ""),
  IFERROR(IF(MSO!H61="Home", MSO!G61, ""), ""),
  IFERROR(IF(FH!H61="Home", FH!G61, ""), ""),
  IFERROR(IF(MGOLF!H61="Home", MGOLF!G61, ""), ""),
  IFERROR(IF(Football!H61="Home", Football!G61, ""), ""),
  IFERROR(IF(WVB!H61="Home", WVB!G61, ""), ""),
  IFERROR(IF(XC!H61="Home", XC!G61, ""), ""),
  IFERROR(IF(SWIMMING!H61="Home", SWIMMING!G61, ""), ""),
  IFERROR(IF(WTEN!H61="Home", WTEN!G61, ""), ""),
  IFERROR(IF(TF!H61="Home", TF!G61, ""), ""),
  IFERROR(IF(WGOLF!H61="Home", WGOLF!G61, ""), ""),
  IFERROR(IF(WBB!H61="Home", WBB!G61, ""), ""),
  IFERROR(IF(MBB!H61="Home", MBB!G61, ""), ""),
  IFERROR(IF(WLAX!H61="Home", WLAX!G61, ""), ""),
  IFERROR(IF(MLAX!H61="Home", MLAX!G61, ""), ""),
  IFERROR(IF(SOFT!H61="Home", SOFT!G61, ""), ""),
  IFERROR(IF(BASE!H61="Home", BASE!G61, ""), ""),
  IFERROR(IF(ESPORTS!H61="Home", ESPORTS!G61, ""), "")
)
</f>
        <v>Thomas</v>
      </c>
      <c r="H61" s="20" t="str">
        <f>TEXTJOIN(
  CHAR(10) &amp; CHAR(10),
  TRUE,
  IFERROR(IF(WSO!H61="Home", WSO!P61, ""), ""),
  IFERROR(IF(MSO!H61="Home", MSO!P61, ""), ""),
  IFERROR(IF(FH!H61="Home", FH!P61, ""), ""),
  IFERROR(IF(MGOLF!H61="Home", MGOLF!P61, ""), ""),
  IFERROR(IF(Football!H61="Home", Football!P61, ""), ""),
  IFERROR(IF(WVB!H61="Home", WVB!P61, ""), ""),
  IFERROR(IF(XC!H61="Home", XC!P61, ""), ""),
  IFERROR(IF(SWIMMING!H61="Home", SWIMMING!P61, ""), ""),
  IFERROR(IF(WTEN!H61="Home", WTEN!P61, ""), ""),
  IFERROR(IF(TF!H61="Home", TF!P61, ""), ""),
  IFERROR(IF(WGOLF!H61="Home", WGOLF!P61, ""), ""),
  IFERROR(IF(WBB!H61="Home", WBB!P61, ""), ""),
  IFERROR(IF(MBB!H61="Home", MBB!P61, ""), ""),
  IFERROR(IF(WLAX!H61="Home", WLAX!P61, ""), ""),
  IFERROR(IF(MLAX!H61="Home", MLAX!P61, ""), ""),
  IFERROR(IF(SOFT!H61="Home", SOFT!P61, ""), ""),
  IFERROR(IF(BASE!H61="Home", BASE!P61, ""), ""),
  IFERROR(IF(ESPORTS!H61="Home", ESPORTS!P61, ""), "")
)
</f>
        <v>⌛️ Pending</v>
      </c>
    </row>
    <row r="62" ht="22.5" customHeight="1">
      <c r="A62" s="6">
        <v>61.0</v>
      </c>
      <c r="B62" s="6" t="str">
        <f>'Master Schedule'!B62</f>
        <v/>
      </c>
      <c r="C62" s="7">
        <v>46295.0</v>
      </c>
      <c r="D62" s="8" t="str">
        <f t="shared" si="1"/>
        <v>Wednesday</v>
      </c>
      <c r="E62" s="6" t="str">
        <f>TEXTJOIN(
  CHAR(10) &amp; CHAR(10),
  TRUE,
  IFERROR(IF(WSO!H62="Home", WSO!E62, ""), ""),
  IFERROR(IF(MSO!H62="Home", MSO!E62, ""), ""),
  IFERROR(IF(FH!H62="Home", FH!E62, ""), ""),
  IFERROR(IF(MGOLF!H62="Home", MGOLF!E62, ""), ""),
  IFERROR(IF(Football!H62="Home", Football!E62, ""), ""),
  IFERROR(IF(WVB!H62="Home", WVB!E62, ""), ""),
  IFERROR(IF(XC!H62="Home", XC!E62, ""), ""),
  IFERROR(IF(SWIMMING!H62="Home", SWIMMING!E62, ""), ""),
  IFERROR(IF(WTEN!H62="Home", WTEN!E62, ""), ""),
  IFERROR(IF(TF!H62="Home", TF!E62, ""), ""),
  IFERROR(IF(WGOLF!H62="Home", WGOLF!E62, ""), ""),
  IFERROR(IF(WBB!H62="Home", WBB!E62, ""), ""),
  IFERROR(IF(MBB!H62="Home", MBB!E62, ""), ""),
  IFERROR(IF(WLAX!H62="Home", WLAX!E62, ""), ""),
  IFERROR(IF(MLAX!H62="Home", MLAX!E62, ""), ""),
  IFERROR(IF(SOFT!H62="Home", SOFT!E62, ""), ""),
  IFERROR(IF(BASE!H62="Home", BASE!E62, ""), ""),
  IFERROR(IF(ESPORTS!H62="Home", ESPORTS!E62, ""), "")
)
</f>
        <v/>
      </c>
      <c r="F62" s="11" t="str">
        <f>TEXTJOIN(
  CHAR(10) &amp; CHAR(10),
  TRUE,
  IFERROR(IF(WSO!H62="Home", TEXT(WSO!F62, "h:mm AM/PM"), ""), ""),
  IFERROR(IF(MSO!H62="Home", TEXT(MSO!F62, "h:mm AM/PM"), ""), ""),
  IFERROR(IF(FH!H62="Home", TEXT(FH!F62, "h:mm AM/PM"), ""), ""),
  IFERROR(IF(MGOLF!H62="Home", TEXT(MGOLF!F62, "h:mm AM/PM"), ""), ""),
  IFERROR(IF(Football!H62="Home", TEXT(Football!F62, "h:mm AM/PM"), ""), ""),
  IFERROR(IF(WVB!H62="Home", TEXT(WVB!F62, "h:mm AM/PM"), ""), ""),
  IFERROR(IF(XC!H62="Home", TEXT(XC!F62, "h:mm AM/PM"), ""), ""),
  IFERROR(IF(SWIMMING!H62="Home", TEXT(SWIMMING!F62, "h:mm AM/PM"), ""), ""),
  IFERROR(IF(WTEN!H62="Home", TEXT(WTEN!F62, "h:mm AM/PM"), ""), ""),
  IFERROR(IF(TF!H62="Home", TEXT(TF!F62, "h:mm AM/PM"), ""), ""),
  IFERROR(IF(WGOLF!H62="Home", TEXT(WGOLF!F62, "h:mm AM/PM"), ""), ""),
  IFERROR(IF(WBB!H62="Home", TEXT(WBB!F62, "h:mm AM/PM"), ""), ""),
  IFERROR(IF(MBB!H62="Home", TEXT(MBB!F62, "h:mm AM/PM"), ""), ""),
  IFERROR(IF(WLAX!H62="Home", TEXT(WLAX!F62, "h:mm AM/PM"), ""), ""),
  IFERROR(IF(MLAX!H62="Home", TEXT(MLAX!F62, "h:mm AM/PM"), ""), ""),
  IFERROR(IF(SOFT!H62="Home", TEXT(SOFT!F62, "h:mm AM/PM"), ""), ""),
  IFERROR(IF(BASE!H62="Home", TEXT(BASE!F62, "h:mm AM/PM"), ""), ""),
  IFERROR(IF(ESPORTS!H62="Home", TEXT(ESPORTS!F62, "h:mm AM/PM"), ""), "")
)
</f>
        <v/>
      </c>
      <c r="G62" s="11" t="str">
        <f>TEXTJOIN(
  CHAR(10) &amp; CHAR(10),
  TRUE,
  IFERROR(IF(WSO!H62="Home", WSO!G62, ""), ""),
  IFERROR(IF(MSO!H62="Home", MSO!G62, ""), ""),
  IFERROR(IF(FH!H62="Home", FH!G62, ""), ""),
  IFERROR(IF(MGOLF!H62="Home", MGOLF!G62, ""), ""),
  IFERROR(IF(Football!H62="Home", Football!G62, ""), ""),
  IFERROR(IF(WVB!H62="Home", WVB!G62, ""), ""),
  IFERROR(IF(XC!H62="Home", XC!G62, ""), ""),
  IFERROR(IF(SWIMMING!H62="Home", SWIMMING!G62, ""), ""),
  IFERROR(IF(WTEN!H62="Home", WTEN!G62, ""), ""),
  IFERROR(IF(TF!H62="Home", TF!G62, ""), ""),
  IFERROR(IF(WGOLF!H62="Home", WGOLF!G62, ""), ""),
  IFERROR(IF(WBB!H62="Home", WBB!G62, ""), ""),
  IFERROR(IF(MBB!H62="Home", MBB!G62, ""), ""),
  IFERROR(IF(WLAX!H62="Home", WLAX!G62, ""), ""),
  IFERROR(IF(MLAX!H62="Home", MLAX!G62, ""), ""),
  IFERROR(IF(SOFT!H62="Home", SOFT!G62, ""), ""),
  IFERROR(IF(BASE!H62="Home", BASE!G62, ""), ""),
  IFERROR(IF(ESPORTS!H62="Home", ESPORTS!G62, ""), "")
)
</f>
        <v/>
      </c>
      <c r="H62" s="20" t="str">
        <f>TEXTJOIN(
  CHAR(10) &amp; CHAR(10),
  TRUE,
  IFERROR(IF(WSO!H62="Home", WSO!P62, ""), ""),
  IFERROR(IF(MSO!H62="Home", MSO!P62, ""), ""),
  IFERROR(IF(FH!H62="Home", FH!P62, ""), ""),
  IFERROR(IF(MGOLF!H62="Home", MGOLF!P62, ""), ""),
  IFERROR(IF(Football!H62="Home", Football!P62, ""), ""),
  IFERROR(IF(WVB!H62="Home", WVB!P62, ""), ""),
  IFERROR(IF(XC!H62="Home", XC!P62, ""), ""),
  IFERROR(IF(SWIMMING!H62="Home", SWIMMING!P62, ""), ""),
  IFERROR(IF(WTEN!H62="Home", WTEN!P62, ""), ""),
  IFERROR(IF(TF!H62="Home", TF!P62, ""), ""),
  IFERROR(IF(WGOLF!H62="Home", WGOLF!P62, ""), ""),
  IFERROR(IF(WBB!H62="Home", WBB!P62, ""), ""),
  IFERROR(IF(MBB!H62="Home", MBB!P62, ""), ""),
  IFERROR(IF(WLAX!H62="Home", WLAX!P62, ""), ""),
  IFERROR(IF(MLAX!H62="Home", MLAX!P62, ""), ""),
  IFERROR(IF(SOFT!H62="Home", SOFT!P62, ""), ""),
  IFERROR(IF(BASE!H62="Home", BASE!P62, ""), ""),
  IFERROR(IF(ESPORTS!H62="Home", ESPORTS!P62, ""), "")
)
</f>
        <v/>
      </c>
    </row>
    <row r="63" ht="22.5" customHeight="1">
      <c r="A63" s="6">
        <v>62.0</v>
      </c>
      <c r="B63" s="6" t="str">
        <f>'Master Schedule'!B63</f>
        <v/>
      </c>
      <c r="C63" s="7">
        <v>46296.0</v>
      </c>
      <c r="D63" s="8" t="str">
        <f t="shared" si="1"/>
        <v>Thursday</v>
      </c>
      <c r="E63" s="6" t="str">
        <f>TEXTJOIN(
  CHAR(10) &amp; CHAR(10),
  TRUE,
  IFERROR(IF(WSO!H63="Home", WSO!E63, ""), ""),
  IFERROR(IF(MSO!H63="Home", MSO!E63, ""), ""),
  IFERROR(IF(FH!H63="Home", FH!E63, ""), ""),
  IFERROR(IF(MGOLF!H63="Home", MGOLF!E63, ""), ""),
  IFERROR(IF(Football!H63="Home", Football!E63, ""), ""),
  IFERROR(IF(WVB!H63="Home", WVB!E63, ""), ""),
  IFERROR(IF(XC!H63="Home", XC!E63, ""), ""),
  IFERROR(IF(SWIMMING!H63="Home", SWIMMING!E63, ""), ""),
  IFERROR(IF(WTEN!H63="Home", WTEN!E63, ""), ""),
  IFERROR(IF(TF!H63="Home", TF!E63, ""), ""),
  IFERROR(IF(WGOLF!H63="Home", WGOLF!E63, ""), ""),
  IFERROR(IF(WBB!H63="Home", WBB!E63, ""), ""),
  IFERROR(IF(MBB!H63="Home", MBB!E63, ""), ""),
  IFERROR(IF(WLAX!H63="Home", WLAX!E63, ""), ""),
  IFERROR(IF(MLAX!H63="Home", MLAX!E63, ""), ""),
  IFERROR(IF(SOFT!H63="Home", SOFT!E63, ""), ""),
  IFERROR(IF(BASE!H63="Home", BASE!E63, ""), ""),
  IFERROR(IF(ESPORTS!H63="Home", ESPORTS!E63, ""), "")
)
</f>
        <v/>
      </c>
      <c r="F63" s="11" t="str">
        <f>TEXTJOIN(
  CHAR(10) &amp; CHAR(10),
  TRUE,
  IFERROR(IF(WSO!H63="Home", TEXT(WSO!F63, "h:mm AM/PM"), ""), ""),
  IFERROR(IF(MSO!H63="Home", TEXT(MSO!F63, "h:mm AM/PM"), ""), ""),
  IFERROR(IF(FH!H63="Home", TEXT(FH!F63, "h:mm AM/PM"), ""), ""),
  IFERROR(IF(MGOLF!H63="Home", TEXT(MGOLF!F63, "h:mm AM/PM"), ""), ""),
  IFERROR(IF(Football!H63="Home", TEXT(Football!F63, "h:mm AM/PM"), ""), ""),
  IFERROR(IF(WVB!H63="Home", TEXT(WVB!F63, "h:mm AM/PM"), ""), ""),
  IFERROR(IF(XC!H63="Home", TEXT(XC!F63, "h:mm AM/PM"), ""), ""),
  IFERROR(IF(SWIMMING!H63="Home", TEXT(SWIMMING!F63, "h:mm AM/PM"), ""), ""),
  IFERROR(IF(WTEN!H63="Home", TEXT(WTEN!F63, "h:mm AM/PM"), ""), ""),
  IFERROR(IF(TF!H63="Home", TEXT(TF!F63, "h:mm AM/PM"), ""), ""),
  IFERROR(IF(WGOLF!H63="Home", TEXT(WGOLF!F63, "h:mm AM/PM"), ""), ""),
  IFERROR(IF(WBB!H63="Home", TEXT(WBB!F63, "h:mm AM/PM"), ""), ""),
  IFERROR(IF(MBB!H63="Home", TEXT(MBB!F63, "h:mm AM/PM"), ""), ""),
  IFERROR(IF(WLAX!H63="Home", TEXT(WLAX!F63, "h:mm AM/PM"), ""), ""),
  IFERROR(IF(MLAX!H63="Home", TEXT(MLAX!F63, "h:mm AM/PM"), ""), ""),
  IFERROR(IF(SOFT!H63="Home", TEXT(SOFT!F63, "h:mm AM/PM"), ""), ""),
  IFERROR(IF(BASE!H63="Home", TEXT(BASE!F63, "h:mm AM/PM"), ""), ""),
  IFERROR(IF(ESPORTS!H63="Home", TEXT(ESPORTS!F63, "h:mm AM/PM"), ""), "")
)
</f>
        <v/>
      </c>
      <c r="G63" s="11" t="str">
        <f>TEXTJOIN(
  CHAR(10) &amp; CHAR(10),
  TRUE,
  IFERROR(IF(WSO!H63="Home", WSO!G63, ""), ""),
  IFERROR(IF(MSO!H63="Home", MSO!G63, ""), ""),
  IFERROR(IF(FH!H63="Home", FH!G63, ""), ""),
  IFERROR(IF(MGOLF!H63="Home", MGOLF!G63, ""), ""),
  IFERROR(IF(Football!H63="Home", Football!G63, ""), ""),
  IFERROR(IF(WVB!H63="Home", WVB!G63, ""), ""),
  IFERROR(IF(XC!H63="Home", XC!G63, ""), ""),
  IFERROR(IF(SWIMMING!H63="Home", SWIMMING!G63, ""), ""),
  IFERROR(IF(WTEN!H63="Home", WTEN!G63, ""), ""),
  IFERROR(IF(TF!H63="Home", TF!G63, ""), ""),
  IFERROR(IF(WGOLF!H63="Home", WGOLF!G63, ""), ""),
  IFERROR(IF(WBB!H63="Home", WBB!G63, ""), ""),
  IFERROR(IF(MBB!H63="Home", MBB!G63, ""), ""),
  IFERROR(IF(WLAX!H63="Home", WLAX!G63, ""), ""),
  IFERROR(IF(MLAX!H63="Home", MLAX!G63, ""), ""),
  IFERROR(IF(SOFT!H63="Home", SOFT!G63, ""), ""),
  IFERROR(IF(BASE!H63="Home", BASE!G63, ""), ""),
  IFERROR(IF(ESPORTS!H63="Home", ESPORTS!G63, ""), "")
)
</f>
        <v/>
      </c>
      <c r="H63" s="20" t="str">
        <f>TEXTJOIN(
  CHAR(10) &amp; CHAR(10),
  TRUE,
  IFERROR(IF(WSO!H63="Home", WSO!P63, ""), ""),
  IFERROR(IF(MSO!H63="Home", MSO!P63, ""), ""),
  IFERROR(IF(FH!H63="Home", FH!P63, ""), ""),
  IFERROR(IF(MGOLF!H63="Home", MGOLF!P63, ""), ""),
  IFERROR(IF(Football!H63="Home", Football!P63, ""), ""),
  IFERROR(IF(WVB!H63="Home", WVB!P63, ""), ""),
  IFERROR(IF(XC!H63="Home", XC!P63, ""), ""),
  IFERROR(IF(SWIMMING!H63="Home", SWIMMING!P63, ""), ""),
  IFERROR(IF(WTEN!H63="Home", WTEN!P63, ""), ""),
  IFERROR(IF(TF!H63="Home", TF!P63, ""), ""),
  IFERROR(IF(WGOLF!H63="Home", WGOLF!P63, ""), ""),
  IFERROR(IF(WBB!H63="Home", WBB!P63, ""), ""),
  IFERROR(IF(MBB!H63="Home", MBB!P63, ""), ""),
  IFERROR(IF(WLAX!H63="Home", WLAX!P63, ""), ""),
  IFERROR(IF(MLAX!H63="Home", MLAX!P63, ""), ""),
  IFERROR(IF(SOFT!H63="Home", SOFT!P63, ""), ""),
  IFERROR(IF(BASE!H63="Home", BASE!P63, ""), ""),
  IFERROR(IF(ESPORTS!H63="Home", ESPORTS!P63, ""), "")
)
</f>
        <v/>
      </c>
    </row>
    <row r="64" ht="22.5" customHeight="1">
      <c r="A64" s="6">
        <v>63.0</v>
      </c>
      <c r="B64" s="6" t="str">
        <f>'Master Schedule'!B64</f>
        <v/>
      </c>
      <c r="C64" s="7">
        <v>46297.0</v>
      </c>
      <c r="D64" s="8" t="str">
        <f t="shared" si="1"/>
        <v>Friday</v>
      </c>
      <c r="E64" s="6" t="str">
        <f>TEXTJOIN(
  CHAR(10) &amp; CHAR(10),
  TRUE,
  IFERROR(IF(WSO!H64="Home", WSO!E64, ""), ""),
  IFERROR(IF(MSO!H64="Home", MSO!E64, ""), ""),
  IFERROR(IF(FH!H64="Home", FH!E64, ""), ""),
  IFERROR(IF(MGOLF!H64="Home", MGOLF!E64, ""), ""),
  IFERROR(IF(Football!H64="Home", Football!E64, ""), ""),
  IFERROR(IF(WVB!H64="Home", WVB!E64, ""), ""),
  IFERROR(IF(XC!H64="Home", XC!E64, ""), ""),
  IFERROR(IF(SWIMMING!H64="Home", SWIMMING!E64, ""), ""),
  IFERROR(IF(WTEN!H64="Home", WTEN!E64, ""), ""),
  IFERROR(IF(TF!H64="Home", TF!E64, ""), ""),
  IFERROR(IF(WGOLF!H64="Home", WGOLF!E64, ""), ""),
  IFERROR(IF(WBB!H64="Home", WBB!E64, ""), ""),
  IFERROR(IF(MBB!H64="Home", MBB!E64, ""), ""),
  IFERROR(IF(WLAX!H64="Home", WLAX!E64, ""), ""),
  IFERROR(IF(MLAX!H64="Home", MLAX!E64, ""), ""),
  IFERROR(IF(SOFT!H64="Home", SOFT!E64, ""), ""),
  IFERROR(IF(BASE!H64="Home", BASE!E64, ""), ""),
  IFERROR(IF(ESPORTS!H64="Home", ESPORTS!E64, ""), "")
)
</f>
        <v/>
      </c>
      <c r="F64" s="11" t="str">
        <f>TEXTJOIN(
  CHAR(10) &amp; CHAR(10),
  TRUE,
  IFERROR(IF(WSO!H64="Home", TEXT(WSO!F64, "h:mm AM/PM"), ""), ""),
  IFERROR(IF(MSO!H64="Home", TEXT(MSO!F64, "h:mm AM/PM"), ""), ""),
  IFERROR(IF(FH!H64="Home", TEXT(FH!F64, "h:mm AM/PM"), ""), ""),
  IFERROR(IF(MGOLF!H64="Home", TEXT(MGOLF!F64, "h:mm AM/PM"), ""), ""),
  IFERROR(IF(Football!H64="Home", TEXT(Football!F64, "h:mm AM/PM"), ""), ""),
  IFERROR(IF(WVB!H64="Home", TEXT(WVB!F64, "h:mm AM/PM"), ""), ""),
  IFERROR(IF(XC!H64="Home", TEXT(XC!F64, "h:mm AM/PM"), ""), ""),
  IFERROR(IF(SWIMMING!H64="Home", TEXT(SWIMMING!F64, "h:mm AM/PM"), ""), ""),
  IFERROR(IF(WTEN!H64="Home", TEXT(WTEN!F64, "h:mm AM/PM"), ""), ""),
  IFERROR(IF(TF!H64="Home", TEXT(TF!F64, "h:mm AM/PM"), ""), ""),
  IFERROR(IF(WGOLF!H64="Home", TEXT(WGOLF!F64, "h:mm AM/PM"), ""), ""),
  IFERROR(IF(WBB!H64="Home", TEXT(WBB!F64, "h:mm AM/PM"), ""), ""),
  IFERROR(IF(MBB!H64="Home", TEXT(MBB!F64, "h:mm AM/PM"), ""), ""),
  IFERROR(IF(WLAX!H64="Home", TEXT(WLAX!F64, "h:mm AM/PM"), ""), ""),
  IFERROR(IF(MLAX!H64="Home", TEXT(MLAX!F64, "h:mm AM/PM"), ""), ""),
  IFERROR(IF(SOFT!H64="Home", TEXT(SOFT!F64, "h:mm AM/PM"), ""), ""),
  IFERROR(IF(BASE!H64="Home", TEXT(BASE!F64, "h:mm AM/PM"), ""), ""),
  IFERROR(IF(ESPORTS!H64="Home", TEXT(ESPORTS!F64, "h:mm AM/PM"), ""), "")
)
</f>
        <v/>
      </c>
      <c r="G64" s="11" t="str">
        <f>TEXTJOIN(
  CHAR(10) &amp; CHAR(10),
  TRUE,
  IFERROR(IF(WSO!H64="Home", WSO!G64, ""), ""),
  IFERROR(IF(MSO!H64="Home", MSO!G64, ""), ""),
  IFERROR(IF(FH!H64="Home", FH!G64, ""), ""),
  IFERROR(IF(MGOLF!H64="Home", MGOLF!G64, ""), ""),
  IFERROR(IF(Football!H64="Home", Football!G64, ""), ""),
  IFERROR(IF(WVB!H64="Home", WVB!G64, ""), ""),
  IFERROR(IF(XC!H64="Home", XC!G64, ""), ""),
  IFERROR(IF(SWIMMING!H64="Home", SWIMMING!G64, ""), ""),
  IFERROR(IF(WTEN!H64="Home", WTEN!G64, ""), ""),
  IFERROR(IF(TF!H64="Home", TF!G64, ""), ""),
  IFERROR(IF(WGOLF!H64="Home", WGOLF!G64, ""), ""),
  IFERROR(IF(WBB!H64="Home", WBB!G64, ""), ""),
  IFERROR(IF(MBB!H64="Home", MBB!G64, ""), ""),
  IFERROR(IF(WLAX!H64="Home", WLAX!G64, ""), ""),
  IFERROR(IF(MLAX!H64="Home", MLAX!G64, ""), ""),
  IFERROR(IF(SOFT!H64="Home", SOFT!G64, ""), ""),
  IFERROR(IF(BASE!H64="Home", BASE!G64, ""), ""),
  IFERROR(IF(ESPORTS!H64="Home", ESPORTS!G64, ""), "")
)
</f>
        <v/>
      </c>
      <c r="H64" s="20" t="str">
        <f>TEXTJOIN(
  CHAR(10) &amp; CHAR(10),
  TRUE,
  IFERROR(IF(WSO!H64="Home", WSO!P64, ""), ""),
  IFERROR(IF(MSO!H64="Home", MSO!P64, ""), ""),
  IFERROR(IF(FH!H64="Home", FH!P64, ""), ""),
  IFERROR(IF(MGOLF!H64="Home", MGOLF!P64, ""), ""),
  IFERROR(IF(Football!H64="Home", Football!P64, ""), ""),
  IFERROR(IF(WVB!H64="Home", WVB!P64, ""), ""),
  IFERROR(IF(XC!H64="Home", XC!P64, ""), ""),
  IFERROR(IF(SWIMMING!H64="Home", SWIMMING!P64, ""), ""),
  IFERROR(IF(WTEN!H64="Home", WTEN!P64, ""), ""),
  IFERROR(IF(TF!H64="Home", TF!P64, ""), ""),
  IFERROR(IF(WGOLF!H64="Home", WGOLF!P64, ""), ""),
  IFERROR(IF(WBB!H64="Home", WBB!P64, ""), ""),
  IFERROR(IF(MBB!H64="Home", MBB!P64, ""), ""),
  IFERROR(IF(WLAX!H64="Home", WLAX!P64, ""), ""),
  IFERROR(IF(MLAX!H64="Home", MLAX!P64, ""), ""),
  IFERROR(IF(SOFT!H64="Home", SOFT!P64, ""), ""),
  IFERROR(IF(BASE!H64="Home", BASE!P64, ""), ""),
  IFERROR(IF(ESPORTS!H64="Home", ESPORTS!P64, ""), "")
)
</f>
        <v/>
      </c>
    </row>
    <row r="65" ht="22.5" customHeight="1">
      <c r="A65" s="6">
        <v>64.0</v>
      </c>
      <c r="B65" s="6" t="str">
        <f>'Master Schedule'!B65</f>
        <v/>
      </c>
      <c r="C65" s="7">
        <v>46298.0</v>
      </c>
      <c r="D65" s="8" t="str">
        <f t="shared" si="1"/>
        <v>Saturday</v>
      </c>
      <c r="E65" s="6" t="str">
        <f>TEXTJOIN(
  CHAR(10) &amp; CHAR(10),
  TRUE,
  IFERROR(IF(WSO!H65="Home", WSO!E65, ""), ""),
  IFERROR(IF(MSO!H65="Home", MSO!E65, ""), ""),
  IFERROR(IF(FH!H65="Home", FH!E65, ""), ""),
  IFERROR(IF(MGOLF!H65="Home", MGOLF!E65, ""), ""),
  IFERROR(IF(Football!H65="Home", Football!E65, ""), ""),
  IFERROR(IF(WVB!H65="Home", WVB!E65, ""), ""),
  IFERROR(IF(XC!H65="Home", XC!E65, ""), ""),
  IFERROR(IF(SWIMMING!H65="Home", SWIMMING!E65, ""), ""),
  IFERROR(IF(WTEN!H65="Home", WTEN!E65, ""), ""),
  IFERROR(IF(TF!H65="Home", TF!E65, ""), ""),
  IFERROR(IF(WGOLF!H65="Home", WGOLF!E65, ""), ""),
  IFERROR(IF(WBB!H65="Home", WBB!E65, ""), ""),
  IFERROR(IF(MBB!H65="Home", MBB!E65, ""), ""),
  IFERROR(IF(WLAX!H65="Home", WLAX!E65, ""), ""),
  IFERROR(IF(MLAX!H65="Home", MLAX!E65, ""), ""),
  IFERROR(IF(SOFT!H65="Home", SOFT!E65, ""), ""),
  IFERROR(IF(BASE!H65="Home", BASE!E65, ""), ""),
  IFERROR(IF(ESPORTS!H65="Home", ESPORTS!E65, ""), "")
)
</f>
        <v/>
      </c>
      <c r="F65" s="11" t="str">
        <f>TEXTJOIN(
  CHAR(10) &amp; CHAR(10),
  TRUE,
  IFERROR(IF(WSO!H65="Home", TEXT(WSO!F65, "h:mm AM/PM"), ""), ""),
  IFERROR(IF(MSO!H65="Home", TEXT(MSO!F65, "h:mm AM/PM"), ""), ""),
  IFERROR(IF(FH!H65="Home", TEXT(FH!F65, "h:mm AM/PM"), ""), ""),
  IFERROR(IF(MGOLF!H65="Home", TEXT(MGOLF!F65, "h:mm AM/PM"), ""), ""),
  IFERROR(IF(Football!H65="Home", TEXT(Football!F65, "h:mm AM/PM"), ""), ""),
  IFERROR(IF(WVB!H65="Home", TEXT(WVB!F65, "h:mm AM/PM"), ""), ""),
  IFERROR(IF(XC!H65="Home", TEXT(XC!F65, "h:mm AM/PM"), ""), ""),
  IFERROR(IF(SWIMMING!H65="Home", TEXT(SWIMMING!F65, "h:mm AM/PM"), ""), ""),
  IFERROR(IF(WTEN!H65="Home", TEXT(WTEN!F65, "h:mm AM/PM"), ""), ""),
  IFERROR(IF(TF!H65="Home", TEXT(TF!F65, "h:mm AM/PM"), ""), ""),
  IFERROR(IF(WGOLF!H65="Home", TEXT(WGOLF!F65, "h:mm AM/PM"), ""), ""),
  IFERROR(IF(WBB!H65="Home", TEXT(WBB!F65, "h:mm AM/PM"), ""), ""),
  IFERROR(IF(MBB!H65="Home", TEXT(MBB!F65, "h:mm AM/PM"), ""), ""),
  IFERROR(IF(WLAX!H65="Home", TEXT(WLAX!F65, "h:mm AM/PM"), ""), ""),
  IFERROR(IF(MLAX!H65="Home", TEXT(MLAX!F65, "h:mm AM/PM"), ""), ""),
  IFERROR(IF(SOFT!H65="Home", TEXT(SOFT!F65, "h:mm AM/PM"), ""), ""),
  IFERROR(IF(BASE!H65="Home", TEXT(BASE!F65, "h:mm AM/PM"), ""), ""),
  IFERROR(IF(ESPORTS!H65="Home", TEXT(ESPORTS!F65, "h:mm AM/PM"), ""), "")
)
</f>
        <v/>
      </c>
      <c r="G65" s="11" t="str">
        <f>TEXTJOIN(
  CHAR(10) &amp; CHAR(10),
  TRUE,
  IFERROR(IF(WSO!H65="Home", WSO!G65, ""), ""),
  IFERROR(IF(MSO!H65="Home", MSO!G65, ""), ""),
  IFERROR(IF(FH!H65="Home", FH!G65, ""), ""),
  IFERROR(IF(MGOLF!H65="Home", MGOLF!G65, ""), ""),
  IFERROR(IF(Football!H65="Home", Football!G65, ""), ""),
  IFERROR(IF(WVB!H65="Home", WVB!G65, ""), ""),
  IFERROR(IF(XC!H65="Home", XC!G65, ""), ""),
  IFERROR(IF(SWIMMING!H65="Home", SWIMMING!G65, ""), ""),
  IFERROR(IF(WTEN!H65="Home", WTEN!G65, ""), ""),
  IFERROR(IF(TF!H65="Home", TF!G65, ""), ""),
  IFERROR(IF(WGOLF!H65="Home", WGOLF!G65, ""), ""),
  IFERROR(IF(WBB!H65="Home", WBB!G65, ""), ""),
  IFERROR(IF(MBB!H65="Home", MBB!G65, ""), ""),
  IFERROR(IF(WLAX!H65="Home", WLAX!G65, ""), ""),
  IFERROR(IF(MLAX!H65="Home", MLAX!G65, ""), ""),
  IFERROR(IF(SOFT!H65="Home", SOFT!G65, ""), ""),
  IFERROR(IF(BASE!H65="Home", BASE!G65, ""), ""),
  IFERROR(IF(ESPORTS!H65="Home", ESPORTS!G65, ""), "")
)
</f>
        <v/>
      </c>
      <c r="H65" s="20" t="str">
        <f>TEXTJOIN(
  CHAR(10) &amp; CHAR(10),
  TRUE,
  IFERROR(IF(WSO!H65="Home", WSO!P65, ""), ""),
  IFERROR(IF(MSO!H65="Home", MSO!P65, ""), ""),
  IFERROR(IF(FH!H65="Home", FH!P65, ""), ""),
  IFERROR(IF(MGOLF!H65="Home", MGOLF!P65, ""), ""),
  IFERROR(IF(Football!H65="Home", Football!P65, ""), ""),
  IFERROR(IF(WVB!H65="Home", WVB!P65, ""), ""),
  IFERROR(IF(XC!H65="Home", XC!P65, ""), ""),
  IFERROR(IF(SWIMMING!H65="Home", SWIMMING!P65, ""), ""),
  IFERROR(IF(WTEN!H65="Home", WTEN!P65, ""), ""),
  IFERROR(IF(TF!H65="Home", TF!P65, ""), ""),
  IFERROR(IF(WGOLF!H65="Home", WGOLF!P65, ""), ""),
  IFERROR(IF(WBB!H65="Home", WBB!P65, ""), ""),
  IFERROR(IF(MBB!H65="Home", MBB!P65, ""), ""),
  IFERROR(IF(WLAX!H65="Home", WLAX!P65, ""), ""),
  IFERROR(IF(MLAX!H65="Home", MLAX!P65, ""), ""),
  IFERROR(IF(SOFT!H65="Home", SOFT!P65, ""), ""),
  IFERROR(IF(BASE!H65="Home", BASE!P65, ""), ""),
  IFERROR(IF(ESPORTS!H65="Home", ESPORTS!P65, ""), "")
)
</f>
        <v/>
      </c>
    </row>
    <row r="66" ht="22.5" customHeight="1">
      <c r="A66" s="6">
        <v>65.0</v>
      </c>
      <c r="B66" s="6" t="str">
        <f>'Master Schedule'!B66</f>
        <v/>
      </c>
      <c r="C66" s="7">
        <v>46299.0</v>
      </c>
      <c r="D66" s="8" t="str">
        <f t="shared" si="1"/>
        <v>Sunday</v>
      </c>
      <c r="E66" s="6" t="str">
        <f>TEXTJOIN(
  CHAR(10) &amp; CHAR(10),
  TRUE,
  IFERROR(IF(WSO!H66="Home", WSO!E66, ""), ""),
  IFERROR(IF(MSO!H66="Home", MSO!E66, ""), ""),
  IFERROR(IF(FH!H66="Home", FH!E66, ""), ""),
  IFERROR(IF(MGOLF!H66="Home", MGOLF!E66, ""), ""),
  IFERROR(IF(Football!H66="Home", Football!E66, ""), ""),
  IFERROR(IF(WVB!H66="Home", WVB!E66, ""), ""),
  IFERROR(IF(XC!H66="Home", XC!E66, ""), ""),
  IFERROR(IF(SWIMMING!H66="Home", SWIMMING!E66, ""), ""),
  IFERROR(IF(WTEN!H66="Home", WTEN!E66, ""), ""),
  IFERROR(IF(TF!H66="Home", TF!E66, ""), ""),
  IFERROR(IF(WGOLF!H66="Home", WGOLF!E66, ""), ""),
  IFERROR(IF(WBB!H66="Home", WBB!E66, ""), ""),
  IFERROR(IF(MBB!H66="Home", MBB!E66, ""), ""),
  IFERROR(IF(WLAX!H66="Home", WLAX!E66, ""), ""),
  IFERROR(IF(MLAX!H66="Home", MLAX!E66, ""), ""),
  IFERROR(IF(SOFT!H66="Home", SOFT!E66, ""), ""),
  IFERROR(IF(BASE!H66="Home", BASE!E66, ""), ""),
  IFERROR(IF(ESPORTS!H66="Home", ESPORTS!E66, ""), "")
)
</f>
        <v/>
      </c>
      <c r="F66" s="11" t="str">
        <f>TEXTJOIN(
  CHAR(10) &amp; CHAR(10),
  TRUE,
  IFERROR(IF(WSO!H66="Home", TEXT(WSO!F66, "h:mm AM/PM"), ""), ""),
  IFERROR(IF(MSO!H66="Home", TEXT(MSO!F66, "h:mm AM/PM"), ""), ""),
  IFERROR(IF(FH!H66="Home", TEXT(FH!F66, "h:mm AM/PM"), ""), ""),
  IFERROR(IF(MGOLF!H66="Home", TEXT(MGOLF!F66, "h:mm AM/PM"), ""), ""),
  IFERROR(IF(Football!H66="Home", TEXT(Football!F66, "h:mm AM/PM"), ""), ""),
  IFERROR(IF(WVB!H66="Home", TEXT(WVB!F66, "h:mm AM/PM"), ""), ""),
  IFERROR(IF(XC!H66="Home", TEXT(XC!F66, "h:mm AM/PM"), ""), ""),
  IFERROR(IF(SWIMMING!H66="Home", TEXT(SWIMMING!F66, "h:mm AM/PM"), ""), ""),
  IFERROR(IF(WTEN!H66="Home", TEXT(WTEN!F66, "h:mm AM/PM"), ""), ""),
  IFERROR(IF(TF!H66="Home", TEXT(TF!F66, "h:mm AM/PM"), ""), ""),
  IFERROR(IF(WGOLF!H66="Home", TEXT(WGOLF!F66, "h:mm AM/PM"), ""), ""),
  IFERROR(IF(WBB!H66="Home", TEXT(WBB!F66, "h:mm AM/PM"), ""), ""),
  IFERROR(IF(MBB!H66="Home", TEXT(MBB!F66, "h:mm AM/PM"), ""), ""),
  IFERROR(IF(WLAX!H66="Home", TEXT(WLAX!F66, "h:mm AM/PM"), ""), ""),
  IFERROR(IF(MLAX!H66="Home", TEXT(MLAX!F66, "h:mm AM/PM"), ""), ""),
  IFERROR(IF(SOFT!H66="Home", TEXT(SOFT!F66, "h:mm AM/PM"), ""), ""),
  IFERROR(IF(BASE!H66="Home", TEXT(BASE!F66, "h:mm AM/PM"), ""), ""),
  IFERROR(IF(ESPORTS!H66="Home", TEXT(ESPORTS!F66, "h:mm AM/PM"), ""), "")
)
</f>
        <v/>
      </c>
      <c r="G66" s="11" t="str">
        <f>TEXTJOIN(
  CHAR(10) &amp; CHAR(10),
  TRUE,
  IFERROR(IF(WSO!H66="Home", WSO!G66, ""), ""),
  IFERROR(IF(MSO!H66="Home", MSO!G66, ""), ""),
  IFERROR(IF(FH!H66="Home", FH!G66, ""), ""),
  IFERROR(IF(MGOLF!H66="Home", MGOLF!G66, ""), ""),
  IFERROR(IF(Football!H66="Home", Football!G66, ""), ""),
  IFERROR(IF(WVB!H66="Home", WVB!G66, ""), ""),
  IFERROR(IF(XC!H66="Home", XC!G66, ""), ""),
  IFERROR(IF(SWIMMING!H66="Home", SWIMMING!G66, ""), ""),
  IFERROR(IF(WTEN!H66="Home", WTEN!G66, ""), ""),
  IFERROR(IF(TF!H66="Home", TF!G66, ""), ""),
  IFERROR(IF(WGOLF!H66="Home", WGOLF!G66, ""), ""),
  IFERROR(IF(WBB!H66="Home", WBB!G66, ""), ""),
  IFERROR(IF(MBB!H66="Home", MBB!G66, ""), ""),
  IFERROR(IF(WLAX!H66="Home", WLAX!G66, ""), ""),
  IFERROR(IF(MLAX!H66="Home", MLAX!G66, ""), ""),
  IFERROR(IF(SOFT!H66="Home", SOFT!G66, ""), ""),
  IFERROR(IF(BASE!H66="Home", BASE!G66, ""), ""),
  IFERROR(IF(ESPORTS!H66="Home", ESPORTS!G66, ""), "")
)
</f>
        <v/>
      </c>
      <c r="H66" s="20" t="str">
        <f>TEXTJOIN(
  CHAR(10) &amp; CHAR(10),
  TRUE,
  IFERROR(IF(WSO!H66="Home", WSO!P66, ""), ""),
  IFERROR(IF(MSO!H66="Home", MSO!P66, ""), ""),
  IFERROR(IF(FH!H66="Home", FH!P66, ""), ""),
  IFERROR(IF(MGOLF!H66="Home", MGOLF!P66, ""), ""),
  IFERROR(IF(Football!H66="Home", Football!P66, ""), ""),
  IFERROR(IF(WVB!H66="Home", WVB!P66, ""), ""),
  IFERROR(IF(XC!H66="Home", XC!P66, ""), ""),
  IFERROR(IF(SWIMMING!H66="Home", SWIMMING!P66, ""), ""),
  IFERROR(IF(WTEN!H66="Home", WTEN!P66, ""), ""),
  IFERROR(IF(TF!H66="Home", TF!P66, ""), ""),
  IFERROR(IF(WGOLF!H66="Home", WGOLF!P66, ""), ""),
  IFERROR(IF(WBB!H66="Home", WBB!P66, ""), ""),
  IFERROR(IF(MBB!H66="Home", MBB!P66, ""), ""),
  IFERROR(IF(WLAX!H66="Home", WLAX!P66, ""), ""),
  IFERROR(IF(MLAX!H66="Home", MLAX!P66, ""), ""),
  IFERROR(IF(SOFT!H66="Home", SOFT!P66, ""), ""),
  IFERROR(IF(BASE!H66="Home", BASE!P66, ""), ""),
  IFERROR(IF(ESPORTS!H66="Home", ESPORTS!P66, ""), "")
)
</f>
        <v/>
      </c>
    </row>
    <row r="67" ht="22.5" customHeight="1">
      <c r="A67" s="6">
        <v>66.0</v>
      </c>
      <c r="B67" s="6" t="str">
        <f>'Master Schedule'!B67</f>
        <v/>
      </c>
      <c r="C67" s="7">
        <v>46300.0</v>
      </c>
      <c r="D67" s="8" t="str">
        <f t="shared" si="1"/>
        <v>Monday</v>
      </c>
      <c r="E67" s="6" t="str">
        <f>TEXTJOIN(
  CHAR(10) &amp; CHAR(10),
  TRUE,
  IFERROR(IF(WSO!H67="Home", WSO!E67, ""), ""),
  IFERROR(IF(MSO!H67="Home", MSO!E67, ""), ""),
  IFERROR(IF(FH!H67="Home", FH!E67, ""), ""),
  IFERROR(IF(MGOLF!H67="Home", MGOLF!E67, ""), ""),
  IFERROR(IF(Football!H67="Home", Football!E67, ""), ""),
  IFERROR(IF(WVB!H67="Home", WVB!E67, ""), ""),
  IFERROR(IF(XC!H67="Home", XC!E67, ""), ""),
  IFERROR(IF(SWIMMING!H67="Home", SWIMMING!E67, ""), ""),
  IFERROR(IF(WTEN!H67="Home", WTEN!E67, ""), ""),
  IFERROR(IF(TF!H67="Home", TF!E67, ""), ""),
  IFERROR(IF(WGOLF!H67="Home", WGOLF!E67, ""), ""),
  IFERROR(IF(WBB!H67="Home", WBB!E67, ""), ""),
  IFERROR(IF(MBB!H67="Home", MBB!E67, ""), ""),
  IFERROR(IF(WLAX!H67="Home", WLAX!E67, ""), ""),
  IFERROR(IF(MLAX!H67="Home", MLAX!E67, ""), ""),
  IFERROR(IF(SOFT!H67="Home", SOFT!E67, ""), ""),
  IFERROR(IF(BASE!H67="Home", BASE!E67, ""), ""),
  IFERROR(IF(ESPORTS!H67="Home", ESPORTS!E67, ""), "")
)
</f>
        <v/>
      </c>
      <c r="F67" s="11" t="str">
        <f>TEXTJOIN(
  CHAR(10) &amp; CHAR(10),
  TRUE,
  IFERROR(IF(WSO!H67="Home", TEXT(WSO!F67, "h:mm AM/PM"), ""), ""),
  IFERROR(IF(MSO!H67="Home", TEXT(MSO!F67, "h:mm AM/PM"), ""), ""),
  IFERROR(IF(FH!H67="Home", TEXT(FH!F67, "h:mm AM/PM"), ""), ""),
  IFERROR(IF(MGOLF!H67="Home", TEXT(MGOLF!F67, "h:mm AM/PM"), ""), ""),
  IFERROR(IF(Football!H67="Home", TEXT(Football!F67, "h:mm AM/PM"), ""), ""),
  IFERROR(IF(WVB!H67="Home", TEXT(WVB!F67, "h:mm AM/PM"), ""), ""),
  IFERROR(IF(XC!H67="Home", TEXT(XC!F67, "h:mm AM/PM"), ""), ""),
  IFERROR(IF(SWIMMING!H67="Home", TEXT(SWIMMING!F67, "h:mm AM/PM"), ""), ""),
  IFERROR(IF(WTEN!H67="Home", TEXT(WTEN!F67, "h:mm AM/PM"), ""), ""),
  IFERROR(IF(TF!H67="Home", TEXT(TF!F67, "h:mm AM/PM"), ""), ""),
  IFERROR(IF(WGOLF!H67="Home", TEXT(WGOLF!F67, "h:mm AM/PM"), ""), ""),
  IFERROR(IF(WBB!H67="Home", TEXT(WBB!F67, "h:mm AM/PM"), ""), ""),
  IFERROR(IF(MBB!H67="Home", TEXT(MBB!F67, "h:mm AM/PM"), ""), ""),
  IFERROR(IF(WLAX!H67="Home", TEXT(WLAX!F67, "h:mm AM/PM"), ""), ""),
  IFERROR(IF(MLAX!H67="Home", TEXT(MLAX!F67, "h:mm AM/PM"), ""), ""),
  IFERROR(IF(SOFT!H67="Home", TEXT(SOFT!F67, "h:mm AM/PM"), ""), ""),
  IFERROR(IF(BASE!H67="Home", TEXT(BASE!F67, "h:mm AM/PM"), ""), ""),
  IFERROR(IF(ESPORTS!H67="Home", TEXT(ESPORTS!F67, "h:mm AM/PM"), ""), "")
)
</f>
        <v/>
      </c>
      <c r="G67" s="11" t="str">
        <f>TEXTJOIN(
  CHAR(10) &amp; CHAR(10),
  TRUE,
  IFERROR(IF(WSO!H67="Home", WSO!G67, ""), ""),
  IFERROR(IF(MSO!H67="Home", MSO!G67, ""), ""),
  IFERROR(IF(FH!H67="Home", FH!G67, ""), ""),
  IFERROR(IF(MGOLF!H67="Home", MGOLF!G67, ""), ""),
  IFERROR(IF(Football!H67="Home", Football!G67, ""), ""),
  IFERROR(IF(WVB!H67="Home", WVB!G67, ""), ""),
  IFERROR(IF(XC!H67="Home", XC!G67, ""), ""),
  IFERROR(IF(SWIMMING!H67="Home", SWIMMING!G67, ""), ""),
  IFERROR(IF(WTEN!H67="Home", WTEN!G67, ""), ""),
  IFERROR(IF(TF!H67="Home", TF!G67, ""), ""),
  IFERROR(IF(WGOLF!H67="Home", WGOLF!G67, ""), ""),
  IFERROR(IF(WBB!H67="Home", WBB!G67, ""), ""),
  IFERROR(IF(MBB!H67="Home", MBB!G67, ""), ""),
  IFERROR(IF(WLAX!H67="Home", WLAX!G67, ""), ""),
  IFERROR(IF(MLAX!H67="Home", MLAX!G67, ""), ""),
  IFERROR(IF(SOFT!H67="Home", SOFT!G67, ""), ""),
  IFERROR(IF(BASE!H67="Home", BASE!G67, ""), ""),
  IFERROR(IF(ESPORTS!H67="Home", ESPORTS!G67, ""), "")
)
</f>
        <v/>
      </c>
      <c r="H67" s="20" t="str">
        <f>TEXTJOIN(
  CHAR(10) &amp; CHAR(10),
  TRUE,
  IFERROR(IF(WSO!H67="Home", WSO!P67, ""), ""),
  IFERROR(IF(MSO!H67="Home", MSO!P67, ""), ""),
  IFERROR(IF(FH!H67="Home", FH!P67, ""), ""),
  IFERROR(IF(MGOLF!H67="Home", MGOLF!P67, ""), ""),
  IFERROR(IF(Football!H67="Home", Football!P67, ""), ""),
  IFERROR(IF(WVB!H67="Home", WVB!P67, ""), ""),
  IFERROR(IF(XC!H67="Home", XC!P67, ""), ""),
  IFERROR(IF(SWIMMING!H67="Home", SWIMMING!P67, ""), ""),
  IFERROR(IF(WTEN!H67="Home", WTEN!P67, ""), ""),
  IFERROR(IF(TF!H67="Home", TF!P67, ""), ""),
  IFERROR(IF(WGOLF!H67="Home", WGOLF!P67, ""), ""),
  IFERROR(IF(WBB!H67="Home", WBB!P67, ""), ""),
  IFERROR(IF(MBB!H67="Home", MBB!P67, ""), ""),
  IFERROR(IF(WLAX!H67="Home", WLAX!P67, ""), ""),
  IFERROR(IF(MLAX!H67="Home", MLAX!P67, ""), ""),
  IFERROR(IF(SOFT!H67="Home", SOFT!P67, ""), ""),
  IFERROR(IF(BASE!H67="Home", BASE!P67, ""), ""),
  IFERROR(IF(ESPORTS!H67="Home", ESPORTS!P67, ""), "")
)
</f>
        <v/>
      </c>
    </row>
    <row r="68" ht="22.5" customHeight="1">
      <c r="A68" s="6">
        <v>67.0</v>
      </c>
      <c r="B68" s="6" t="str">
        <f>'Master Schedule'!B68</f>
        <v/>
      </c>
      <c r="C68" s="7">
        <v>46301.0</v>
      </c>
      <c r="D68" s="8" t="str">
        <f t="shared" si="1"/>
        <v>Tuesday</v>
      </c>
      <c r="E68" s="6" t="str">
        <f>TEXTJOIN(
  CHAR(10) &amp; CHAR(10),
  TRUE,
  IFERROR(IF(WSO!H68="Home", WSO!E68, ""), ""),
  IFERROR(IF(MSO!H68="Home", MSO!E68, ""), ""),
  IFERROR(IF(FH!H68="Home", FH!E68, ""), ""),
  IFERROR(IF(MGOLF!H68="Home", MGOLF!E68, ""), ""),
  IFERROR(IF(Football!H68="Home", Football!E68, ""), ""),
  IFERROR(IF(WVB!H68="Home", WVB!E68, ""), ""),
  IFERROR(IF(XC!H68="Home", XC!E68, ""), ""),
  IFERROR(IF(SWIMMING!H68="Home", SWIMMING!E68, ""), ""),
  IFERROR(IF(WTEN!H68="Home", WTEN!E68, ""), ""),
  IFERROR(IF(TF!H68="Home", TF!E68, ""), ""),
  IFERROR(IF(WGOLF!H68="Home", WGOLF!E68, ""), ""),
  IFERROR(IF(WBB!H68="Home", WBB!E68, ""), ""),
  IFERROR(IF(MBB!H68="Home", MBB!E68, ""), ""),
  IFERROR(IF(WLAX!H68="Home", WLAX!E68, ""), ""),
  IFERROR(IF(MLAX!H68="Home", MLAX!E68, ""), ""),
  IFERROR(IF(SOFT!H68="Home", SOFT!E68, ""), ""),
  IFERROR(IF(BASE!H68="Home", BASE!E68, ""), ""),
  IFERROR(IF(ESPORTS!H68="Home", ESPORTS!E68, ""), "")
)
</f>
        <v>MSO</v>
      </c>
      <c r="F68" s="11" t="str">
        <f>TEXTJOIN(
  CHAR(10) &amp; CHAR(10),
  TRUE,
  IFERROR(IF(WSO!H68="Home", TEXT(WSO!F68, "h:mm AM/PM"), ""), ""),
  IFERROR(IF(MSO!H68="Home", TEXT(MSO!F68, "h:mm AM/PM"), ""), ""),
  IFERROR(IF(FH!H68="Home", TEXT(FH!F68, "h:mm AM/PM"), ""), ""),
  IFERROR(IF(MGOLF!H68="Home", TEXT(MGOLF!F68, "h:mm AM/PM"), ""), ""),
  IFERROR(IF(Football!H68="Home", TEXT(Football!F68, "h:mm AM/PM"), ""), ""),
  IFERROR(IF(WVB!H68="Home", TEXT(WVB!F68, "h:mm AM/PM"), ""), ""),
  IFERROR(IF(XC!H68="Home", TEXT(XC!F68, "h:mm AM/PM"), ""), ""),
  IFERROR(IF(SWIMMING!H68="Home", TEXT(SWIMMING!F68, "h:mm AM/PM"), ""), ""),
  IFERROR(IF(WTEN!H68="Home", TEXT(WTEN!F68, "h:mm AM/PM"), ""), ""),
  IFERROR(IF(TF!H68="Home", TEXT(TF!F68, "h:mm AM/PM"), ""), ""),
  IFERROR(IF(WGOLF!H68="Home", TEXT(WGOLF!F68, "h:mm AM/PM"), ""), ""),
  IFERROR(IF(WBB!H68="Home", TEXT(WBB!F68, "h:mm AM/PM"), ""), ""),
  IFERROR(IF(MBB!H68="Home", TEXT(MBB!F68, "h:mm AM/PM"), ""), ""),
  IFERROR(IF(WLAX!H68="Home", TEXT(WLAX!F68, "h:mm AM/PM"), ""), ""),
  IFERROR(IF(MLAX!H68="Home", TEXT(MLAX!F68, "h:mm AM/PM"), ""), ""),
  IFERROR(IF(SOFT!H68="Home", TEXT(SOFT!F68, "h:mm AM/PM"), ""), ""),
  IFERROR(IF(BASE!H68="Home", TEXT(BASE!F68, "h:mm AM/PM"), ""), ""),
  IFERROR(IF(ESPORTS!H68="Home", TEXT(ESPORTS!F68, "h:mm AM/PM"), ""), "")
)
</f>
        <v>TBD</v>
      </c>
      <c r="G68" s="11" t="str">
        <f>TEXTJOIN(
  CHAR(10) &amp; CHAR(10),
  TRUE,
  IFERROR(IF(WSO!H68="Home", WSO!G68, ""), ""),
  IFERROR(IF(MSO!H68="Home", MSO!G68, ""), ""),
  IFERROR(IF(FH!H68="Home", FH!G68, ""), ""),
  IFERROR(IF(MGOLF!H68="Home", MGOLF!G68, ""), ""),
  IFERROR(IF(Football!H68="Home", Football!G68, ""), ""),
  IFERROR(IF(WVB!H68="Home", WVB!G68, ""), ""),
  IFERROR(IF(XC!H68="Home", XC!G68, ""), ""),
  IFERROR(IF(SWIMMING!H68="Home", SWIMMING!G68, ""), ""),
  IFERROR(IF(WTEN!H68="Home", WTEN!G68, ""), ""),
  IFERROR(IF(TF!H68="Home", TF!G68, ""), ""),
  IFERROR(IF(WGOLF!H68="Home", WGOLF!G68, ""), ""),
  IFERROR(IF(WBB!H68="Home", WBB!G68, ""), ""),
  IFERROR(IF(MBB!H68="Home", MBB!G68, ""), ""),
  IFERROR(IF(WLAX!H68="Home", WLAX!G68, ""), ""),
  IFERROR(IF(MLAX!H68="Home", MLAX!G68, ""), ""),
  IFERROR(IF(SOFT!H68="Home", SOFT!G68, ""), ""),
  IFERROR(IF(BASE!H68="Home", BASE!G68, ""), ""),
  IFERROR(IF(ESPORTS!H68="Home", ESPORTS!G68, ""), "")
)
</f>
        <v>Thomas</v>
      </c>
      <c r="H68" s="20" t="str">
        <f>TEXTJOIN(
  CHAR(10) &amp; CHAR(10),
  TRUE,
  IFERROR(IF(WSO!H68="Home", WSO!P68, ""), ""),
  IFERROR(IF(MSO!H68="Home", MSO!P68, ""), ""),
  IFERROR(IF(FH!H68="Home", FH!P68, ""), ""),
  IFERROR(IF(MGOLF!H68="Home", MGOLF!P68, ""), ""),
  IFERROR(IF(Football!H68="Home", Football!P68, ""), ""),
  IFERROR(IF(WVB!H68="Home", WVB!P68, ""), ""),
  IFERROR(IF(XC!H68="Home", XC!P68, ""), ""),
  IFERROR(IF(SWIMMING!H68="Home", SWIMMING!P68, ""), ""),
  IFERROR(IF(WTEN!H68="Home", WTEN!P68, ""), ""),
  IFERROR(IF(TF!H68="Home", TF!P68, ""), ""),
  IFERROR(IF(WGOLF!H68="Home", WGOLF!P68, ""), ""),
  IFERROR(IF(WBB!H68="Home", WBB!P68, ""), ""),
  IFERROR(IF(MBB!H68="Home", MBB!P68, ""), ""),
  IFERROR(IF(WLAX!H68="Home", WLAX!P68, ""), ""),
  IFERROR(IF(MLAX!H68="Home", MLAX!P68, ""), ""),
  IFERROR(IF(SOFT!H68="Home", SOFT!P68, ""), ""),
  IFERROR(IF(BASE!H68="Home", BASE!P68, ""), ""),
  IFERROR(IF(ESPORTS!H68="Home", ESPORTS!P68, ""), "")
)
</f>
        <v>⌛️ Pending</v>
      </c>
    </row>
    <row r="69" ht="22.5" customHeight="1">
      <c r="A69" s="6">
        <v>68.0</v>
      </c>
      <c r="B69" s="6" t="str">
        <f>'Master Schedule'!B69</f>
        <v/>
      </c>
      <c r="C69" s="7">
        <v>46302.0</v>
      </c>
      <c r="D69" s="8" t="str">
        <f t="shared" si="1"/>
        <v>Wednesday</v>
      </c>
      <c r="E69" s="6" t="str">
        <f>TEXTJOIN(
  CHAR(10) &amp; CHAR(10),
  TRUE,
  IFERROR(IF(WSO!H69="Home", WSO!E69, ""), ""),
  IFERROR(IF(MSO!H69="Home", MSO!E69, ""), ""),
  IFERROR(IF(FH!H69="Home", FH!E69, ""), ""),
  IFERROR(IF(MGOLF!H69="Home", MGOLF!E69, ""), ""),
  IFERROR(IF(Football!H69="Home", Football!E69, ""), ""),
  IFERROR(IF(WVB!H69="Home", WVB!E69, ""), ""),
  IFERROR(IF(XC!H69="Home", XC!E69, ""), ""),
  IFERROR(IF(SWIMMING!H69="Home", SWIMMING!E69, ""), ""),
  IFERROR(IF(WTEN!H69="Home", WTEN!E69, ""), ""),
  IFERROR(IF(TF!H69="Home", TF!E69, ""), ""),
  IFERROR(IF(WGOLF!H69="Home", WGOLF!E69, ""), ""),
  IFERROR(IF(WBB!H69="Home", WBB!E69, ""), ""),
  IFERROR(IF(MBB!H69="Home", MBB!E69, ""), ""),
  IFERROR(IF(WLAX!H69="Home", WLAX!E69, ""), ""),
  IFERROR(IF(MLAX!H69="Home", MLAX!E69, ""), ""),
  IFERROR(IF(SOFT!H69="Home", SOFT!E69, ""), ""),
  IFERROR(IF(BASE!H69="Home", BASE!E69, ""), ""),
  IFERROR(IF(ESPORTS!H69="Home", ESPORTS!E69, ""), "")
)
</f>
        <v/>
      </c>
      <c r="F69" s="11" t="str">
        <f>TEXTJOIN(
  CHAR(10) &amp; CHAR(10),
  TRUE,
  IFERROR(IF(WSO!H69="Home", TEXT(WSO!F69, "h:mm AM/PM"), ""), ""),
  IFERROR(IF(MSO!H69="Home", TEXT(MSO!F69, "h:mm AM/PM"), ""), ""),
  IFERROR(IF(FH!H69="Home", TEXT(FH!F69, "h:mm AM/PM"), ""), ""),
  IFERROR(IF(MGOLF!H69="Home", TEXT(MGOLF!F69, "h:mm AM/PM"), ""), ""),
  IFERROR(IF(Football!H69="Home", TEXT(Football!F69, "h:mm AM/PM"), ""), ""),
  IFERROR(IF(WVB!H69="Home", TEXT(WVB!F69, "h:mm AM/PM"), ""), ""),
  IFERROR(IF(XC!H69="Home", TEXT(XC!F69, "h:mm AM/PM"), ""), ""),
  IFERROR(IF(SWIMMING!H69="Home", TEXT(SWIMMING!F69, "h:mm AM/PM"), ""), ""),
  IFERROR(IF(WTEN!H69="Home", TEXT(WTEN!F69, "h:mm AM/PM"), ""), ""),
  IFERROR(IF(TF!H69="Home", TEXT(TF!F69, "h:mm AM/PM"), ""), ""),
  IFERROR(IF(WGOLF!H69="Home", TEXT(WGOLF!F69, "h:mm AM/PM"), ""), ""),
  IFERROR(IF(WBB!H69="Home", TEXT(WBB!F69, "h:mm AM/PM"), ""), ""),
  IFERROR(IF(MBB!H69="Home", TEXT(MBB!F69, "h:mm AM/PM"), ""), ""),
  IFERROR(IF(WLAX!H69="Home", TEXT(WLAX!F69, "h:mm AM/PM"), ""), ""),
  IFERROR(IF(MLAX!H69="Home", TEXT(MLAX!F69, "h:mm AM/PM"), ""), ""),
  IFERROR(IF(SOFT!H69="Home", TEXT(SOFT!F69, "h:mm AM/PM"), ""), ""),
  IFERROR(IF(BASE!H69="Home", TEXT(BASE!F69, "h:mm AM/PM"), ""), ""),
  IFERROR(IF(ESPORTS!H69="Home", TEXT(ESPORTS!F69, "h:mm AM/PM"), ""), "")
)
</f>
        <v/>
      </c>
      <c r="G69" s="11" t="str">
        <f>TEXTJOIN(
  CHAR(10) &amp; CHAR(10),
  TRUE,
  IFERROR(IF(WSO!H69="Home", WSO!G69, ""), ""),
  IFERROR(IF(MSO!H69="Home", MSO!G69, ""), ""),
  IFERROR(IF(FH!H69="Home", FH!G69, ""), ""),
  IFERROR(IF(MGOLF!H69="Home", MGOLF!G69, ""), ""),
  IFERROR(IF(Football!H69="Home", Football!G69, ""), ""),
  IFERROR(IF(WVB!H69="Home", WVB!G69, ""), ""),
  IFERROR(IF(XC!H69="Home", XC!G69, ""), ""),
  IFERROR(IF(SWIMMING!H69="Home", SWIMMING!G69, ""), ""),
  IFERROR(IF(WTEN!H69="Home", WTEN!G69, ""), ""),
  IFERROR(IF(TF!H69="Home", TF!G69, ""), ""),
  IFERROR(IF(WGOLF!H69="Home", WGOLF!G69, ""), ""),
  IFERROR(IF(WBB!H69="Home", WBB!G69, ""), ""),
  IFERROR(IF(MBB!H69="Home", MBB!G69, ""), ""),
  IFERROR(IF(WLAX!H69="Home", WLAX!G69, ""), ""),
  IFERROR(IF(MLAX!H69="Home", MLAX!G69, ""), ""),
  IFERROR(IF(SOFT!H69="Home", SOFT!G69, ""), ""),
  IFERROR(IF(BASE!H69="Home", BASE!G69, ""), ""),
  IFERROR(IF(ESPORTS!H69="Home", ESPORTS!G69, ""), "")
)
</f>
        <v/>
      </c>
      <c r="H69" s="20" t="str">
        <f>TEXTJOIN(
  CHAR(10) &amp; CHAR(10),
  TRUE,
  IFERROR(IF(WSO!H69="Home", WSO!P69, ""), ""),
  IFERROR(IF(MSO!H69="Home", MSO!P69, ""), ""),
  IFERROR(IF(FH!H69="Home", FH!P69, ""), ""),
  IFERROR(IF(MGOLF!H69="Home", MGOLF!P69, ""), ""),
  IFERROR(IF(Football!H69="Home", Football!P69, ""), ""),
  IFERROR(IF(WVB!H69="Home", WVB!P69, ""), ""),
  IFERROR(IF(XC!H69="Home", XC!P69, ""), ""),
  IFERROR(IF(SWIMMING!H69="Home", SWIMMING!P69, ""), ""),
  IFERROR(IF(WTEN!H69="Home", WTEN!P69, ""), ""),
  IFERROR(IF(TF!H69="Home", TF!P69, ""), ""),
  IFERROR(IF(WGOLF!H69="Home", WGOLF!P69, ""), ""),
  IFERROR(IF(WBB!H69="Home", WBB!P69, ""), ""),
  IFERROR(IF(MBB!H69="Home", MBB!P69, ""), ""),
  IFERROR(IF(WLAX!H69="Home", WLAX!P69, ""), ""),
  IFERROR(IF(MLAX!H69="Home", MLAX!P69, ""), ""),
  IFERROR(IF(SOFT!H69="Home", SOFT!P69, ""), ""),
  IFERROR(IF(BASE!H69="Home", BASE!P69, ""), ""),
  IFERROR(IF(ESPORTS!H69="Home", ESPORTS!P69, ""), "")
)
</f>
        <v/>
      </c>
    </row>
    <row r="70" ht="22.5" customHeight="1">
      <c r="A70" s="6">
        <v>69.0</v>
      </c>
      <c r="B70" s="6" t="str">
        <f>'Master Schedule'!B70</f>
        <v/>
      </c>
      <c r="C70" s="7">
        <v>46303.0</v>
      </c>
      <c r="D70" s="8" t="str">
        <f t="shared" si="1"/>
        <v>Thursday</v>
      </c>
      <c r="E70" s="6" t="str">
        <f>TEXTJOIN(
  CHAR(10) &amp; CHAR(10),
  TRUE,
  IFERROR(IF(WSO!H70="Home", WSO!E70, ""), ""),
  IFERROR(IF(MSO!H70="Home", MSO!E70, ""), ""),
  IFERROR(IF(FH!H70="Home", FH!E70, ""), ""),
  IFERROR(IF(MGOLF!H70="Home", MGOLF!E70, ""), ""),
  IFERROR(IF(Football!H70="Home", Football!E70, ""), ""),
  IFERROR(IF(WVB!H70="Home", WVB!E70, ""), ""),
  IFERROR(IF(XC!H70="Home", XC!E70, ""), ""),
  IFERROR(IF(SWIMMING!H70="Home", SWIMMING!E70, ""), ""),
  IFERROR(IF(WTEN!H70="Home", WTEN!E70, ""), ""),
  IFERROR(IF(TF!H70="Home", TF!E70, ""), ""),
  IFERROR(IF(WGOLF!H70="Home", WGOLF!E70, ""), ""),
  IFERROR(IF(WBB!H70="Home", WBB!E70, ""), ""),
  IFERROR(IF(MBB!H70="Home", MBB!E70, ""), ""),
  IFERROR(IF(WLAX!H70="Home", WLAX!E70, ""), ""),
  IFERROR(IF(MLAX!H70="Home", MLAX!E70, ""), ""),
  IFERROR(IF(SOFT!H70="Home", SOFT!E70, ""), ""),
  IFERROR(IF(BASE!H70="Home", BASE!E70, ""), ""),
  IFERROR(IF(ESPORTS!H70="Home", ESPORTS!E70, ""), "")
)
</f>
        <v/>
      </c>
      <c r="F70" s="11" t="str">
        <f>TEXTJOIN(
  CHAR(10) &amp; CHAR(10),
  TRUE,
  IFERROR(IF(WSO!H70="Home", TEXT(WSO!F70, "h:mm AM/PM"), ""), ""),
  IFERROR(IF(MSO!H70="Home", TEXT(MSO!F70, "h:mm AM/PM"), ""), ""),
  IFERROR(IF(FH!H70="Home", TEXT(FH!F70, "h:mm AM/PM"), ""), ""),
  IFERROR(IF(MGOLF!H70="Home", TEXT(MGOLF!F70, "h:mm AM/PM"), ""), ""),
  IFERROR(IF(Football!H70="Home", TEXT(Football!F70, "h:mm AM/PM"), ""), ""),
  IFERROR(IF(WVB!H70="Home", TEXT(WVB!F70, "h:mm AM/PM"), ""), ""),
  IFERROR(IF(XC!H70="Home", TEXT(XC!F70, "h:mm AM/PM"), ""), ""),
  IFERROR(IF(SWIMMING!H70="Home", TEXT(SWIMMING!F70, "h:mm AM/PM"), ""), ""),
  IFERROR(IF(WTEN!H70="Home", TEXT(WTEN!F70, "h:mm AM/PM"), ""), ""),
  IFERROR(IF(TF!H70="Home", TEXT(TF!F70, "h:mm AM/PM"), ""), ""),
  IFERROR(IF(WGOLF!H70="Home", TEXT(WGOLF!F70, "h:mm AM/PM"), ""), ""),
  IFERROR(IF(WBB!H70="Home", TEXT(WBB!F70, "h:mm AM/PM"), ""), ""),
  IFERROR(IF(MBB!H70="Home", TEXT(MBB!F70, "h:mm AM/PM"), ""), ""),
  IFERROR(IF(WLAX!H70="Home", TEXT(WLAX!F70, "h:mm AM/PM"), ""), ""),
  IFERROR(IF(MLAX!H70="Home", TEXT(MLAX!F70, "h:mm AM/PM"), ""), ""),
  IFERROR(IF(SOFT!H70="Home", TEXT(SOFT!F70, "h:mm AM/PM"), ""), ""),
  IFERROR(IF(BASE!H70="Home", TEXT(BASE!F70, "h:mm AM/PM"), ""), ""),
  IFERROR(IF(ESPORTS!H70="Home", TEXT(ESPORTS!F70, "h:mm AM/PM"), ""), "")
)
</f>
        <v/>
      </c>
      <c r="G70" s="11" t="str">
        <f>TEXTJOIN(
  CHAR(10) &amp; CHAR(10),
  TRUE,
  IFERROR(IF(WSO!H70="Home", WSO!G70, ""), ""),
  IFERROR(IF(MSO!H70="Home", MSO!G70, ""), ""),
  IFERROR(IF(FH!H70="Home", FH!G70, ""), ""),
  IFERROR(IF(MGOLF!H70="Home", MGOLF!G70, ""), ""),
  IFERROR(IF(Football!H70="Home", Football!G70, ""), ""),
  IFERROR(IF(WVB!H70="Home", WVB!G70, ""), ""),
  IFERROR(IF(XC!H70="Home", XC!G70, ""), ""),
  IFERROR(IF(SWIMMING!H70="Home", SWIMMING!G70, ""), ""),
  IFERROR(IF(WTEN!H70="Home", WTEN!G70, ""), ""),
  IFERROR(IF(TF!H70="Home", TF!G70, ""), ""),
  IFERROR(IF(WGOLF!H70="Home", WGOLF!G70, ""), ""),
  IFERROR(IF(WBB!H70="Home", WBB!G70, ""), ""),
  IFERROR(IF(MBB!H70="Home", MBB!G70, ""), ""),
  IFERROR(IF(WLAX!H70="Home", WLAX!G70, ""), ""),
  IFERROR(IF(MLAX!H70="Home", MLAX!G70, ""), ""),
  IFERROR(IF(SOFT!H70="Home", SOFT!G70, ""), ""),
  IFERROR(IF(BASE!H70="Home", BASE!G70, ""), ""),
  IFERROR(IF(ESPORTS!H70="Home", ESPORTS!G70, ""), "")
)
</f>
        <v/>
      </c>
      <c r="H70" s="20" t="str">
        <f>TEXTJOIN(
  CHAR(10) &amp; CHAR(10),
  TRUE,
  IFERROR(IF(WSO!H70="Home", WSO!P70, ""), ""),
  IFERROR(IF(MSO!H70="Home", MSO!P70, ""), ""),
  IFERROR(IF(FH!H70="Home", FH!P70, ""), ""),
  IFERROR(IF(MGOLF!H70="Home", MGOLF!P70, ""), ""),
  IFERROR(IF(Football!H70="Home", Football!P70, ""), ""),
  IFERROR(IF(WVB!H70="Home", WVB!P70, ""), ""),
  IFERROR(IF(XC!H70="Home", XC!P70, ""), ""),
  IFERROR(IF(SWIMMING!H70="Home", SWIMMING!P70, ""), ""),
  IFERROR(IF(WTEN!H70="Home", WTEN!P70, ""), ""),
  IFERROR(IF(TF!H70="Home", TF!P70, ""), ""),
  IFERROR(IF(WGOLF!H70="Home", WGOLF!P70, ""), ""),
  IFERROR(IF(WBB!H70="Home", WBB!P70, ""), ""),
  IFERROR(IF(MBB!H70="Home", MBB!P70, ""), ""),
  IFERROR(IF(WLAX!H70="Home", WLAX!P70, ""), ""),
  IFERROR(IF(MLAX!H70="Home", MLAX!P70, ""), ""),
  IFERROR(IF(SOFT!H70="Home", SOFT!P70, ""), ""),
  IFERROR(IF(BASE!H70="Home", BASE!P70, ""), ""),
  IFERROR(IF(ESPORTS!H70="Home", ESPORTS!P70, ""), "")
)
</f>
        <v/>
      </c>
    </row>
    <row r="71" ht="22.5" customHeight="1">
      <c r="A71" s="6">
        <v>70.0</v>
      </c>
      <c r="B71" s="6" t="str">
        <f>'Master Schedule'!B71</f>
        <v/>
      </c>
      <c r="C71" s="7">
        <v>46304.0</v>
      </c>
      <c r="D71" s="8" t="str">
        <f t="shared" si="1"/>
        <v>Friday</v>
      </c>
      <c r="E71" s="6" t="str">
        <f>TEXTJOIN(
  CHAR(10) &amp; CHAR(10),
  TRUE,
  IFERROR(IF(WSO!H71="Home", WSO!E71, ""), ""),
  IFERROR(IF(MSO!H71="Home", MSO!E71, ""), ""),
  IFERROR(IF(FH!H71="Home", FH!E71, ""), ""),
  IFERROR(IF(MGOLF!H71="Home", MGOLF!E71, ""), ""),
  IFERROR(IF(Football!H71="Home", Football!E71, ""), ""),
  IFERROR(IF(WVB!H71="Home", WVB!E71, ""), ""),
  IFERROR(IF(XC!H71="Home", XC!E71, ""), ""),
  IFERROR(IF(SWIMMING!H71="Home", SWIMMING!E71, ""), ""),
  IFERROR(IF(WTEN!H71="Home", WTEN!E71, ""), ""),
  IFERROR(IF(TF!H71="Home", TF!E71, ""), ""),
  IFERROR(IF(WGOLF!H71="Home", WGOLF!E71, ""), ""),
  IFERROR(IF(WBB!H71="Home", WBB!E71, ""), ""),
  IFERROR(IF(MBB!H71="Home", MBB!E71, ""), ""),
  IFERROR(IF(WLAX!H71="Home", WLAX!E71, ""), ""),
  IFERROR(IF(MLAX!H71="Home", MLAX!E71, ""), ""),
  IFERROR(IF(SOFT!H71="Home", SOFT!E71, ""), ""),
  IFERROR(IF(BASE!H71="Home", BASE!E71, ""), ""),
  IFERROR(IF(ESPORTS!H71="Home", ESPORTS!E71, ""), "")
)
</f>
        <v/>
      </c>
      <c r="F71" s="11" t="str">
        <f>TEXTJOIN(
  CHAR(10) &amp; CHAR(10),
  TRUE,
  IFERROR(IF(WSO!H71="Home", TEXT(WSO!F71, "h:mm AM/PM"), ""), ""),
  IFERROR(IF(MSO!H71="Home", TEXT(MSO!F71, "h:mm AM/PM"), ""), ""),
  IFERROR(IF(FH!H71="Home", TEXT(FH!F71, "h:mm AM/PM"), ""), ""),
  IFERROR(IF(MGOLF!H71="Home", TEXT(MGOLF!F71, "h:mm AM/PM"), ""), ""),
  IFERROR(IF(Football!H71="Home", TEXT(Football!F71, "h:mm AM/PM"), ""), ""),
  IFERROR(IF(WVB!H71="Home", TEXT(WVB!F71, "h:mm AM/PM"), ""), ""),
  IFERROR(IF(XC!H71="Home", TEXT(XC!F71, "h:mm AM/PM"), ""), ""),
  IFERROR(IF(SWIMMING!H71="Home", TEXT(SWIMMING!F71, "h:mm AM/PM"), ""), ""),
  IFERROR(IF(WTEN!H71="Home", TEXT(WTEN!F71, "h:mm AM/PM"), ""), ""),
  IFERROR(IF(TF!H71="Home", TEXT(TF!F71, "h:mm AM/PM"), ""), ""),
  IFERROR(IF(WGOLF!H71="Home", TEXT(WGOLF!F71, "h:mm AM/PM"), ""), ""),
  IFERROR(IF(WBB!H71="Home", TEXT(WBB!F71, "h:mm AM/PM"), ""), ""),
  IFERROR(IF(MBB!H71="Home", TEXT(MBB!F71, "h:mm AM/PM"), ""), ""),
  IFERROR(IF(WLAX!H71="Home", TEXT(WLAX!F71, "h:mm AM/PM"), ""), ""),
  IFERROR(IF(MLAX!H71="Home", TEXT(MLAX!F71, "h:mm AM/PM"), ""), ""),
  IFERROR(IF(SOFT!H71="Home", TEXT(SOFT!F71, "h:mm AM/PM"), ""), ""),
  IFERROR(IF(BASE!H71="Home", TEXT(BASE!F71, "h:mm AM/PM"), ""), ""),
  IFERROR(IF(ESPORTS!H71="Home", TEXT(ESPORTS!F71, "h:mm AM/PM"), ""), "")
)
</f>
        <v/>
      </c>
      <c r="G71" s="11" t="str">
        <f>TEXTJOIN(
  CHAR(10) &amp; CHAR(10),
  TRUE,
  IFERROR(IF(WSO!H71="Home", WSO!G71, ""), ""),
  IFERROR(IF(MSO!H71="Home", MSO!G71, ""), ""),
  IFERROR(IF(FH!H71="Home", FH!G71, ""), ""),
  IFERROR(IF(MGOLF!H71="Home", MGOLF!G71, ""), ""),
  IFERROR(IF(Football!H71="Home", Football!G71, ""), ""),
  IFERROR(IF(WVB!H71="Home", WVB!G71, ""), ""),
  IFERROR(IF(XC!H71="Home", XC!G71, ""), ""),
  IFERROR(IF(SWIMMING!H71="Home", SWIMMING!G71, ""), ""),
  IFERROR(IF(WTEN!H71="Home", WTEN!G71, ""), ""),
  IFERROR(IF(TF!H71="Home", TF!G71, ""), ""),
  IFERROR(IF(WGOLF!H71="Home", WGOLF!G71, ""), ""),
  IFERROR(IF(WBB!H71="Home", WBB!G71, ""), ""),
  IFERROR(IF(MBB!H71="Home", MBB!G71, ""), ""),
  IFERROR(IF(WLAX!H71="Home", WLAX!G71, ""), ""),
  IFERROR(IF(MLAX!H71="Home", MLAX!G71, ""), ""),
  IFERROR(IF(SOFT!H71="Home", SOFT!G71, ""), ""),
  IFERROR(IF(BASE!H71="Home", BASE!G71, ""), ""),
  IFERROR(IF(ESPORTS!H71="Home", ESPORTS!G71, ""), "")
)
</f>
        <v/>
      </c>
      <c r="H71" s="20" t="str">
        <f>TEXTJOIN(
  CHAR(10) &amp; CHAR(10),
  TRUE,
  IFERROR(IF(WSO!H71="Home", WSO!P71, ""), ""),
  IFERROR(IF(MSO!H71="Home", MSO!P71, ""), ""),
  IFERROR(IF(FH!H71="Home", FH!P71, ""), ""),
  IFERROR(IF(MGOLF!H71="Home", MGOLF!P71, ""), ""),
  IFERROR(IF(Football!H71="Home", Football!P71, ""), ""),
  IFERROR(IF(WVB!H71="Home", WVB!P71, ""), ""),
  IFERROR(IF(XC!H71="Home", XC!P71, ""), ""),
  IFERROR(IF(SWIMMING!H71="Home", SWIMMING!P71, ""), ""),
  IFERROR(IF(WTEN!H71="Home", WTEN!P71, ""), ""),
  IFERROR(IF(TF!H71="Home", TF!P71, ""), ""),
  IFERROR(IF(WGOLF!H71="Home", WGOLF!P71, ""), ""),
  IFERROR(IF(WBB!H71="Home", WBB!P71, ""), ""),
  IFERROR(IF(MBB!H71="Home", MBB!P71, ""), ""),
  IFERROR(IF(WLAX!H71="Home", WLAX!P71, ""), ""),
  IFERROR(IF(MLAX!H71="Home", MLAX!P71, ""), ""),
  IFERROR(IF(SOFT!H71="Home", SOFT!P71, ""), ""),
  IFERROR(IF(BASE!H71="Home", BASE!P71, ""), ""),
  IFERROR(IF(ESPORTS!H71="Home", ESPORTS!P71, ""), "")
)
</f>
        <v/>
      </c>
    </row>
    <row r="72" ht="22.5" customHeight="1">
      <c r="A72" s="6">
        <v>71.0</v>
      </c>
      <c r="B72" s="6" t="str">
        <f>'Master Schedule'!B72</f>
        <v/>
      </c>
      <c r="C72" s="7">
        <v>46305.0</v>
      </c>
      <c r="D72" s="8" t="str">
        <f t="shared" si="1"/>
        <v>Saturday</v>
      </c>
      <c r="E72" s="6" t="str">
        <f>TEXTJOIN(
  CHAR(10) &amp; CHAR(10),
  TRUE,
  IFERROR(IF(WSO!H72="Home", WSO!E72, ""), ""),
  IFERROR(IF(MSO!H72="Home", MSO!E72, ""), ""),
  IFERROR(IF(FH!H72="Home", FH!E72, ""), ""),
  IFERROR(IF(MGOLF!H72="Home", MGOLF!E72, ""), ""),
  IFERROR(IF(Football!H72="Home", Football!E72, ""), ""),
  IFERROR(IF(WVB!H72="Home", WVB!E72, ""), ""),
  IFERROR(IF(XC!H72="Home", XC!E72, ""), ""),
  IFERROR(IF(SWIMMING!H72="Home", SWIMMING!E72, ""), ""),
  IFERROR(IF(WTEN!H72="Home", WTEN!E72, ""), ""),
  IFERROR(IF(TF!H72="Home", TF!E72, ""), ""),
  IFERROR(IF(WGOLF!H72="Home", WGOLF!E72, ""), ""),
  IFERROR(IF(WBB!H72="Home", WBB!E72, ""), ""),
  IFERROR(IF(MBB!H72="Home", MBB!E72, ""), ""),
  IFERROR(IF(WLAX!H72="Home", WLAX!E72, ""), ""),
  IFERROR(IF(MLAX!H72="Home", MLAX!E72, ""), ""),
  IFERROR(IF(SOFT!H72="Home", SOFT!E72, ""), ""),
  IFERROR(IF(BASE!H72="Home", BASE!E72, ""), ""),
  IFERROR(IF(ESPORTS!H72="Home", ESPORTS!E72, ""), "")
)
</f>
        <v/>
      </c>
      <c r="F72" s="11" t="str">
        <f>TEXTJOIN(
  CHAR(10) &amp; CHAR(10),
  TRUE,
  IFERROR(IF(WSO!H72="Home", TEXT(WSO!F72, "h:mm AM/PM"), ""), ""),
  IFERROR(IF(MSO!H72="Home", TEXT(MSO!F72, "h:mm AM/PM"), ""), ""),
  IFERROR(IF(FH!H72="Home", TEXT(FH!F72, "h:mm AM/PM"), ""), ""),
  IFERROR(IF(MGOLF!H72="Home", TEXT(MGOLF!F72, "h:mm AM/PM"), ""), ""),
  IFERROR(IF(Football!H72="Home", TEXT(Football!F72, "h:mm AM/PM"), ""), ""),
  IFERROR(IF(WVB!H72="Home", TEXT(WVB!F72, "h:mm AM/PM"), ""), ""),
  IFERROR(IF(XC!H72="Home", TEXT(XC!F72, "h:mm AM/PM"), ""), ""),
  IFERROR(IF(SWIMMING!H72="Home", TEXT(SWIMMING!F72, "h:mm AM/PM"), ""), ""),
  IFERROR(IF(WTEN!H72="Home", TEXT(WTEN!F72, "h:mm AM/PM"), ""), ""),
  IFERROR(IF(TF!H72="Home", TEXT(TF!F72, "h:mm AM/PM"), ""), ""),
  IFERROR(IF(WGOLF!H72="Home", TEXT(WGOLF!F72, "h:mm AM/PM"), ""), ""),
  IFERROR(IF(WBB!H72="Home", TEXT(WBB!F72, "h:mm AM/PM"), ""), ""),
  IFERROR(IF(MBB!H72="Home", TEXT(MBB!F72, "h:mm AM/PM"), ""), ""),
  IFERROR(IF(WLAX!H72="Home", TEXT(WLAX!F72, "h:mm AM/PM"), ""), ""),
  IFERROR(IF(MLAX!H72="Home", TEXT(MLAX!F72, "h:mm AM/PM"), ""), ""),
  IFERROR(IF(SOFT!H72="Home", TEXT(SOFT!F72, "h:mm AM/PM"), ""), ""),
  IFERROR(IF(BASE!H72="Home", TEXT(BASE!F72, "h:mm AM/PM"), ""), ""),
  IFERROR(IF(ESPORTS!H72="Home", TEXT(ESPORTS!F72, "h:mm AM/PM"), ""), "")
)
</f>
        <v/>
      </c>
      <c r="G72" s="11" t="str">
        <f>TEXTJOIN(
  CHAR(10) &amp; CHAR(10),
  TRUE,
  IFERROR(IF(WSO!H72="Home", WSO!G72, ""), ""),
  IFERROR(IF(MSO!H72="Home", MSO!G72, ""), ""),
  IFERROR(IF(FH!H72="Home", FH!G72, ""), ""),
  IFERROR(IF(MGOLF!H72="Home", MGOLF!G72, ""), ""),
  IFERROR(IF(Football!H72="Home", Football!G72, ""), ""),
  IFERROR(IF(WVB!H72="Home", WVB!G72, ""), ""),
  IFERROR(IF(XC!H72="Home", XC!G72, ""), ""),
  IFERROR(IF(SWIMMING!H72="Home", SWIMMING!G72, ""), ""),
  IFERROR(IF(WTEN!H72="Home", WTEN!G72, ""), ""),
  IFERROR(IF(TF!H72="Home", TF!G72, ""), ""),
  IFERROR(IF(WGOLF!H72="Home", WGOLF!G72, ""), ""),
  IFERROR(IF(WBB!H72="Home", WBB!G72, ""), ""),
  IFERROR(IF(MBB!H72="Home", MBB!G72, ""), ""),
  IFERROR(IF(WLAX!H72="Home", WLAX!G72, ""), ""),
  IFERROR(IF(MLAX!H72="Home", MLAX!G72, ""), ""),
  IFERROR(IF(SOFT!H72="Home", SOFT!G72, ""), ""),
  IFERROR(IF(BASE!H72="Home", BASE!G72, ""), ""),
  IFERROR(IF(ESPORTS!H72="Home", ESPORTS!G72, ""), "")
)
</f>
        <v/>
      </c>
      <c r="H72" s="20" t="str">
        <f>TEXTJOIN(
  CHAR(10) &amp; CHAR(10),
  TRUE,
  IFERROR(IF(WSO!H72="Home", WSO!P72, ""), ""),
  IFERROR(IF(MSO!H72="Home", MSO!P72, ""), ""),
  IFERROR(IF(FH!H72="Home", FH!P72, ""), ""),
  IFERROR(IF(MGOLF!H72="Home", MGOLF!P72, ""), ""),
  IFERROR(IF(Football!H72="Home", Football!P72, ""), ""),
  IFERROR(IF(WVB!H72="Home", WVB!P72, ""), ""),
  IFERROR(IF(XC!H72="Home", XC!P72, ""), ""),
  IFERROR(IF(SWIMMING!H72="Home", SWIMMING!P72, ""), ""),
  IFERROR(IF(WTEN!H72="Home", WTEN!P72, ""), ""),
  IFERROR(IF(TF!H72="Home", TF!P72, ""), ""),
  IFERROR(IF(WGOLF!H72="Home", WGOLF!P72, ""), ""),
  IFERROR(IF(WBB!H72="Home", WBB!P72, ""), ""),
  IFERROR(IF(MBB!H72="Home", MBB!P72, ""), ""),
  IFERROR(IF(WLAX!H72="Home", WLAX!P72, ""), ""),
  IFERROR(IF(MLAX!H72="Home", MLAX!P72, ""), ""),
  IFERROR(IF(SOFT!H72="Home", SOFT!P72, ""), ""),
  IFERROR(IF(BASE!H72="Home", BASE!P72, ""), ""),
  IFERROR(IF(ESPORTS!H72="Home", ESPORTS!P72, ""), "")
)
</f>
        <v/>
      </c>
    </row>
    <row r="73" ht="22.5" customHeight="1">
      <c r="A73" s="6">
        <v>72.0</v>
      </c>
      <c r="B73" s="6" t="str">
        <f>'Master Schedule'!B73</f>
        <v/>
      </c>
      <c r="C73" s="7">
        <v>46306.0</v>
      </c>
      <c r="D73" s="8" t="str">
        <f t="shared" si="1"/>
        <v>Sunday</v>
      </c>
      <c r="E73" s="6" t="str">
        <f>TEXTJOIN(
  CHAR(10) &amp; CHAR(10),
  TRUE,
  IFERROR(IF(WSO!H73="Home", WSO!E73, ""), ""),
  IFERROR(IF(MSO!H73="Home", MSO!E73, ""), ""),
  IFERROR(IF(FH!H73="Home", FH!E73, ""), ""),
  IFERROR(IF(MGOLF!H73="Home", MGOLF!E73, ""), ""),
  IFERROR(IF(Football!H73="Home", Football!E73, ""), ""),
  IFERROR(IF(WVB!H73="Home", WVB!E73, ""), ""),
  IFERROR(IF(XC!H73="Home", XC!E73, ""), ""),
  IFERROR(IF(SWIMMING!H73="Home", SWIMMING!E73, ""), ""),
  IFERROR(IF(WTEN!H73="Home", WTEN!E73, ""), ""),
  IFERROR(IF(TF!H73="Home", TF!E73, ""), ""),
  IFERROR(IF(WGOLF!H73="Home", WGOLF!E73, ""), ""),
  IFERROR(IF(WBB!H73="Home", WBB!E73, ""), ""),
  IFERROR(IF(MBB!H73="Home", MBB!E73, ""), ""),
  IFERROR(IF(WLAX!H73="Home", WLAX!E73, ""), ""),
  IFERROR(IF(MLAX!H73="Home", MLAX!E73, ""), ""),
  IFERROR(IF(SOFT!H73="Home", SOFT!E73, ""), ""),
  IFERROR(IF(BASE!H73="Home", BASE!E73, ""), ""),
  IFERROR(IF(ESPORTS!H73="Home", ESPORTS!E73, ""), "")
)
</f>
        <v/>
      </c>
      <c r="F73" s="11" t="str">
        <f>TEXTJOIN(
  CHAR(10) &amp; CHAR(10),
  TRUE,
  IFERROR(IF(WSO!H73="Home", TEXT(WSO!F73, "h:mm AM/PM"), ""), ""),
  IFERROR(IF(MSO!H73="Home", TEXT(MSO!F73, "h:mm AM/PM"), ""), ""),
  IFERROR(IF(FH!H73="Home", TEXT(FH!F73, "h:mm AM/PM"), ""), ""),
  IFERROR(IF(MGOLF!H73="Home", TEXT(MGOLF!F73, "h:mm AM/PM"), ""), ""),
  IFERROR(IF(Football!H73="Home", TEXT(Football!F73, "h:mm AM/PM"), ""), ""),
  IFERROR(IF(WVB!H73="Home", TEXT(WVB!F73, "h:mm AM/PM"), ""), ""),
  IFERROR(IF(XC!H73="Home", TEXT(XC!F73, "h:mm AM/PM"), ""), ""),
  IFERROR(IF(SWIMMING!H73="Home", TEXT(SWIMMING!F73, "h:mm AM/PM"), ""), ""),
  IFERROR(IF(WTEN!H73="Home", TEXT(WTEN!F73, "h:mm AM/PM"), ""), ""),
  IFERROR(IF(TF!H73="Home", TEXT(TF!F73, "h:mm AM/PM"), ""), ""),
  IFERROR(IF(WGOLF!H73="Home", TEXT(WGOLF!F73, "h:mm AM/PM"), ""), ""),
  IFERROR(IF(WBB!H73="Home", TEXT(WBB!F73, "h:mm AM/PM"), ""), ""),
  IFERROR(IF(MBB!H73="Home", TEXT(MBB!F73, "h:mm AM/PM"), ""), ""),
  IFERROR(IF(WLAX!H73="Home", TEXT(WLAX!F73, "h:mm AM/PM"), ""), ""),
  IFERROR(IF(MLAX!H73="Home", TEXT(MLAX!F73, "h:mm AM/PM"), ""), ""),
  IFERROR(IF(SOFT!H73="Home", TEXT(SOFT!F73, "h:mm AM/PM"), ""), ""),
  IFERROR(IF(BASE!H73="Home", TEXT(BASE!F73, "h:mm AM/PM"), ""), ""),
  IFERROR(IF(ESPORTS!H73="Home", TEXT(ESPORTS!F73, "h:mm AM/PM"), ""), "")
)
</f>
        <v/>
      </c>
      <c r="G73" s="11" t="str">
        <f>TEXTJOIN(
  CHAR(10) &amp; CHAR(10),
  TRUE,
  IFERROR(IF(WSO!H73="Home", WSO!G73, ""), ""),
  IFERROR(IF(MSO!H73="Home", MSO!G73, ""), ""),
  IFERROR(IF(FH!H73="Home", FH!G73, ""), ""),
  IFERROR(IF(MGOLF!H73="Home", MGOLF!G73, ""), ""),
  IFERROR(IF(Football!H73="Home", Football!G73, ""), ""),
  IFERROR(IF(WVB!H73="Home", WVB!G73, ""), ""),
  IFERROR(IF(XC!H73="Home", XC!G73, ""), ""),
  IFERROR(IF(SWIMMING!H73="Home", SWIMMING!G73, ""), ""),
  IFERROR(IF(WTEN!H73="Home", WTEN!G73, ""), ""),
  IFERROR(IF(TF!H73="Home", TF!G73, ""), ""),
  IFERROR(IF(WGOLF!H73="Home", WGOLF!G73, ""), ""),
  IFERROR(IF(WBB!H73="Home", WBB!G73, ""), ""),
  IFERROR(IF(MBB!H73="Home", MBB!G73, ""), ""),
  IFERROR(IF(WLAX!H73="Home", WLAX!G73, ""), ""),
  IFERROR(IF(MLAX!H73="Home", MLAX!G73, ""), ""),
  IFERROR(IF(SOFT!H73="Home", SOFT!G73, ""), ""),
  IFERROR(IF(BASE!H73="Home", BASE!G73, ""), ""),
  IFERROR(IF(ESPORTS!H73="Home", ESPORTS!G73, ""), "")
)
</f>
        <v/>
      </c>
      <c r="H73" s="20" t="str">
        <f>TEXTJOIN(
  CHAR(10) &amp; CHAR(10),
  TRUE,
  IFERROR(IF(WSO!H73="Home", WSO!P73, ""), ""),
  IFERROR(IF(MSO!H73="Home", MSO!P73, ""), ""),
  IFERROR(IF(FH!H73="Home", FH!P73, ""), ""),
  IFERROR(IF(MGOLF!H73="Home", MGOLF!P73, ""), ""),
  IFERROR(IF(Football!H73="Home", Football!P73, ""), ""),
  IFERROR(IF(WVB!H73="Home", WVB!P73, ""), ""),
  IFERROR(IF(XC!H73="Home", XC!P73, ""), ""),
  IFERROR(IF(SWIMMING!H73="Home", SWIMMING!P73, ""), ""),
  IFERROR(IF(WTEN!H73="Home", WTEN!P73, ""), ""),
  IFERROR(IF(TF!H73="Home", TF!P73, ""), ""),
  IFERROR(IF(WGOLF!H73="Home", WGOLF!P73, ""), ""),
  IFERROR(IF(WBB!H73="Home", WBB!P73, ""), ""),
  IFERROR(IF(MBB!H73="Home", MBB!P73, ""), ""),
  IFERROR(IF(WLAX!H73="Home", WLAX!P73, ""), ""),
  IFERROR(IF(MLAX!H73="Home", MLAX!P73, ""), ""),
  IFERROR(IF(SOFT!H73="Home", SOFT!P73, ""), ""),
  IFERROR(IF(BASE!H73="Home", BASE!P73, ""), ""),
  IFERROR(IF(ESPORTS!H73="Home", ESPORTS!P73, ""), "")
)
</f>
        <v/>
      </c>
    </row>
    <row r="74" ht="22.5" customHeight="1">
      <c r="A74" s="6">
        <v>73.0</v>
      </c>
      <c r="B74" s="6" t="str">
        <f>'Master Schedule'!B74</f>
        <v/>
      </c>
      <c r="C74" s="7">
        <v>46307.0</v>
      </c>
      <c r="D74" s="8" t="str">
        <f t="shared" si="1"/>
        <v>Monday</v>
      </c>
      <c r="E74" s="6" t="str">
        <f>TEXTJOIN(
  CHAR(10) &amp; CHAR(10),
  TRUE,
  IFERROR(IF(WSO!H74="Home", WSO!E74, ""), ""),
  IFERROR(IF(MSO!H74="Home", MSO!E74, ""), ""),
  IFERROR(IF(FH!H74="Home", FH!E74, ""), ""),
  IFERROR(IF(MGOLF!H74="Home", MGOLF!E74, ""), ""),
  IFERROR(IF(Football!H74="Home", Football!E74, ""), ""),
  IFERROR(IF(WVB!H74="Home", WVB!E74, ""), ""),
  IFERROR(IF(XC!H74="Home", XC!E74, ""), ""),
  IFERROR(IF(SWIMMING!H74="Home", SWIMMING!E74, ""), ""),
  IFERROR(IF(WTEN!H74="Home", WTEN!E74, ""), ""),
  IFERROR(IF(TF!H74="Home", TF!E74, ""), ""),
  IFERROR(IF(WGOLF!H74="Home", WGOLF!E74, ""), ""),
  IFERROR(IF(WBB!H74="Home", WBB!E74, ""), ""),
  IFERROR(IF(MBB!H74="Home", MBB!E74, ""), ""),
  IFERROR(IF(WLAX!H74="Home", WLAX!E74, ""), ""),
  IFERROR(IF(MLAX!H74="Home", MLAX!E74, ""), ""),
  IFERROR(IF(SOFT!H74="Home", SOFT!E74, ""), ""),
  IFERROR(IF(BASE!H74="Home", BASE!E74, ""), ""),
  IFERROR(IF(ESPORTS!H74="Home", ESPORTS!E74, ""), "")
)
</f>
        <v/>
      </c>
      <c r="F74" s="11" t="str">
        <f>TEXTJOIN(
  CHAR(10) &amp; CHAR(10),
  TRUE,
  IFERROR(IF(WSO!H74="Home", TEXT(WSO!F74, "h:mm AM/PM"), ""), ""),
  IFERROR(IF(MSO!H74="Home", TEXT(MSO!F74, "h:mm AM/PM"), ""), ""),
  IFERROR(IF(FH!H74="Home", TEXT(FH!F74, "h:mm AM/PM"), ""), ""),
  IFERROR(IF(MGOLF!H74="Home", TEXT(MGOLF!F74, "h:mm AM/PM"), ""), ""),
  IFERROR(IF(Football!H74="Home", TEXT(Football!F74, "h:mm AM/PM"), ""), ""),
  IFERROR(IF(WVB!H74="Home", TEXT(WVB!F74, "h:mm AM/PM"), ""), ""),
  IFERROR(IF(XC!H74="Home", TEXT(XC!F74, "h:mm AM/PM"), ""), ""),
  IFERROR(IF(SWIMMING!H74="Home", TEXT(SWIMMING!F74, "h:mm AM/PM"), ""), ""),
  IFERROR(IF(WTEN!H74="Home", TEXT(WTEN!F74, "h:mm AM/PM"), ""), ""),
  IFERROR(IF(TF!H74="Home", TEXT(TF!F74, "h:mm AM/PM"), ""), ""),
  IFERROR(IF(WGOLF!H74="Home", TEXT(WGOLF!F74, "h:mm AM/PM"), ""), ""),
  IFERROR(IF(WBB!H74="Home", TEXT(WBB!F74, "h:mm AM/PM"), ""), ""),
  IFERROR(IF(MBB!H74="Home", TEXT(MBB!F74, "h:mm AM/PM"), ""), ""),
  IFERROR(IF(WLAX!H74="Home", TEXT(WLAX!F74, "h:mm AM/PM"), ""), ""),
  IFERROR(IF(MLAX!H74="Home", TEXT(MLAX!F74, "h:mm AM/PM"), ""), ""),
  IFERROR(IF(SOFT!H74="Home", TEXT(SOFT!F74, "h:mm AM/PM"), ""), ""),
  IFERROR(IF(BASE!H74="Home", TEXT(BASE!F74, "h:mm AM/PM"), ""), ""),
  IFERROR(IF(ESPORTS!H74="Home", TEXT(ESPORTS!F74, "h:mm AM/PM"), ""), "")
)
</f>
        <v/>
      </c>
      <c r="G74" s="11" t="str">
        <f>TEXTJOIN(
  CHAR(10) &amp; CHAR(10),
  TRUE,
  IFERROR(IF(WSO!H74="Home", WSO!G74, ""), ""),
  IFERROR(IF(MSO!H74="Home", MSO!G74, ""), ""),
  IFERROR(IF(FH!H74="Home", FH!G74, ""), ""),
  IFERROR(IF(MGOLF!H74="Home", MGOLF!G74, ""), ""),
  IFERROR(IF(Football!H74="Home", Football!G74, ""), ""),
  IFERROR(IF(WVB!H74="Home", WVB!G74, ""), ""),
  IFERROR(IF(XC!H74="Home", XC!G74, ""), ""),
  IFERROR(IF(SWIMMING!H74="Home", SWIMMING!G74, ""), ""),
  IFERROR(IF(WTEN!H74="Home", WTEN!G74, ""), ""),
  IFERROR(IF(TF!H74="Home", TF!G74, ""), ""),
  IFERROR(IF(WGOLF!H74="Home", WGOLF!G74, ""), ""),
  IFERROR(IF(WBB!H74="Home", WBB!G74, ""), ""),
  IFERROR(IF(MBB!H74="Home", MBB!G74, ""), ""),
  IFERROR(IF(WLAX!H74="Home", WLAX!G74, ""), ""),
  IFERROR(IF(MLAX!H74="Home", MLAX!G74, ""), ""),
  IFERROR(IF(SOFT!H74="Home", SOFT!G74, ""), ""),
  IFERROR(IF(BASE!H74="Home", BASE!G74, ""), ""),
  IFERROR(IF(ESPORTS!H74="Home", ESPORTS!G74, ""), "")
)
</f>
        <v/>
      </c>
      <c r="H74" s="20" t="str">
        <f>TEXTJOIN(
  CHAR(10) &amp; CHAR(10),
  TRUE,
  IFERROR(IF(WSO!H74="Home", WSO!P74, ""), ""),
  IFERROR(IF(MSO!H74="Home", MSO!P74, ""), ""),
  IFERROR(IF(FH!H74="Home", FH!P74, ""), ""),
  IFERROR(IF(MGOLF!H74="Home", MGOLF!P74, ""), ""),
  IFERROR(IF(Football!H74="Home", Football!P74, ""), ""),
  IFERROR(IF(WVB!H74="Home", WVB!P74, ""), ""),
  IFERROR(IF(XC!H74="Home", XC!P74, ""), ""),
  IFERROR(IF(SWIMMING!H74="Home", SWIMMING!P74, ""), ""),
  IFERROR(IF(WTEN!H74="Home", WTEN!P74, ""), ""),
  IFERROR(IF(TF!H74="Home", TF!P74, ""), ""),
  IFERROR(IF(WGOLF!H74="Home", WGOLF!P74, ""), ""),
  IFERROR(IF(WBB!H74="Home", WBB!P74, ""), ""),
  IFERROR(IF(MBB!H74="Home", MBB!P74, ""), ""),
  IFERROR(IF(WLAX!H74="Home", WLAX!P74, ""), ""),
  IFERROR(IF(MLAX!H74="Home", MLAX!P74, ""), ""),
  IFERROR(IF(SOFT!H74="Home", SOFT!P74, ""), ""),
  IFERROR(IF(BASE!H74="Home", BASE!P74, ""), ""),
  IFERROR(IF(ESPORTS!H74="Home", ESPORTS!P74, ""), "")
)
</f>
        <v/>
      </c>
    </row>
    <row r="75" ht="22.5" customHeight="1">
      <c r="A75" s="6">
        <v>74.0</v>
      </c>
      <c r="B75" s="6" t="str">
        <f>'Master Schedule'!B75</f>
        <v/>
      </c>
      <c r="C75" s="7">
        <v>46308.0</v>
      </c>
      <c r="D75" s="8" t="str">
        <f t="shared" si="1"/>
        <v>Tuesday</v>
      </c>
      <c r="E75" s="6" t="str">
        <f>TEXTJOIN(
  CHAR(10) &amp; CHAR(10),
  TRUE,
  IFERROR(IF(WSO!H75="Home", WSO!E75, ""), ""),
  IFERROR(IF(MSO!H75="Home", MSO!E75, ""), ""),
  IFERROR(IF(FH!H75="Home", FH!E75, ""), ""),
  IFERROR(IF(MGOLF!H75="Home", MGOLF!E75, ""), ""),
  IFERROR(IF(Football!H75="Home", Football!E75, ""), ""),
  IFERROR(IF(WVB!H75="Home", WVB!E75, ""), ""),
  IFERROR(IF(XC!H75="Home", XC!E75, ""), ""),
  IFERROR(IF(SWIMMING!H75="Home", SWIMMING!E75, ""), ""),
  IFERROR(IF(WTEN!H75="Home", WTEN!E75, ""), ""),
  IFERROR(IF(TF!H75="Home", TF!E75, ""), ""),
  IFERROR(IF(WGOLF!H75="Home", WGOLF!E75, ""), ""),
  IFERROR(IF(WBB!H75="Home", WBB!E75, ""), ""),
  IFERROR(IF(MBB!H75="Home", MBB!E75, ""), ""),
  IFERROR(IF(WLAX!H75="Home", WLAX!E75, ""), ""),
  IFERROR(IF(MLAX!H75="Home", MLAX!E75, ""), ""),
  IFERROR(IF(SOFT!H75="Home", SOFT!E75, ""), ""),
  IFERROR(IF(BASE!H75="Home", BASE!E75, ""), ""),
  IFERROR(IF(ESPORTS!H75="Home", ESPORTS!E75, ""), "")
)
</f>
        <v/>
      </c>
      <c r="F75" s="11" t="str">
        <f>TEXTJOIN(
  CHAR(10) &amp; CHAR(10),
  TRUE,
  IFERROR(IF(WSO!H75="Home", TEXT(WSO!F75, "h:mm AM/PM"), ""), ""),
  IFERROR(IF(MSO!H75="Home", TEXT(MSO!F75, "h:mm AM/PM"), ""), ""),
  IFERROR(IF(FH!H75="Home", TEXT(FH!F75, "h:mm AM/PM"), ""), ""),
  IFERROR(IF(MGOLF!H75="Home", TEXT(MGOLF!F75, "h:mm AM/PM"), ""), ""),
  IFERROR(IF(Football!H75="Home", TEXT(Football!F75, "h:mm AM/PM"), ""), ""),
  IFERROR(IF(WVB!H75="Home", TEXT(WVB!F75, "h:mm AM/PM"), ""), ""),
  IFERROR(IF(XC!H75="Home", TEXT(XC!F75, "h:mm AM/PM"), ""), ""),
  IFERROR(IF(SWIMMING!H75="Home", TEXT(SWIMMING!F75, "h:mm AM/PM"), ""), ""),
  IFERROR(IF(WTEN!H75="Home", TEXT(WTEN!F75, "h:mm AM/PM"), ""), ""),
  IFERROR(IF(TF!H75="Home", TEXT(TF!F75, "h:mm AM/PM"), ""), ""),
  IFERROR(IF(WGOLF!H75="Home", TEXT(WGOLF!F75, "h:mm AM/PM"), ""), ""),
  IFERROR(IF(WBB!H75="Home", TEXT(WBB!F75, "h:mm AM/PM"), ""), ""),
  IFERROR(IF(MBB!H75="Home", TEXT(MBB!F75, "h:mm AM/PM"), ""), ""),
  IFERROR(IF(WLAX!H75="Home", TEXT(WLAX!F75, "h:mm AM/PM"), ""), ""),
  IFERROR(IF(MLAX!H75="Home", TEXT(MLAX!F75, "h:mm AM/PM"), ""), ""),
  IFERROR(IF(SOFT!H75="Home", TEXT(SOFT!F75, "h:mm AM/PM"), ""), ""),
  IFERROR(IF(BASE!H75="Home", TEXT(BASE!F75, "h:mm AM/PM"), ""), ""),
  IFERROR(IF(ESPORTS!H75="Home", TEXT(ESPORTS!F75, "h:mm AM/PM"), ""), "")
)
</f>
        <v/>
      </c>
      <c r="G75" s="11" t="str">
        <f>TEXTJOIN(
  CHAR(10) &amp; CHAR(10),
  TRUE,
  IFERROR(IF(WSO!H75="Home", WSO!G75, ""), ""),
  IFERROR(IF(MSO!H75="Home", MSO!G75, ""), ""),
  IFERROR(IF(FH!H75="Home", FH!G75, ""), ""),
  IFERROR(IF(MGOLF!H75="Home", MGOLF!G75, ""), ""),
  IFERROR(IF(Football!H75="Home", Football!G75, ""), ""),
  IFERROR(IF(WVB!H75="Home", WVB!G75, ""), ""),
  IFERROR(IF(XC!H75="Home", XC!G75, ""), ""),
  IFERROR(IF(SWIMMING!H75="Home", SWIMMING!G75, ""), ""),
  IFERROR(IF(WTEN!H75="Home", WTEN!G75, ""), ""),
  IFERROR(IF(TF!H75="Home", TF!G75, ""), ""),
  IFERROR(IF(WGOLF!H75="Home", WGOLF!G75, ""), ""),
  IFERROR(IF(WBB!H75="Home", WBB!G75, ""), ""),
  IFERROR(IF(MBB!H75="Home", MBB!G75, ""), ""),
  IFERROR(IF(WLAX!H75="Home", WLAX!G75, ""), ""),
  IFERROR(IF(MLAX!H75="Home", MLAX!G75, ""), ""),
  IFERROR(IF(SOFT!H75="Home", SOFT!G75, ""), ""),
  IFERROR(IF(BASE!H75="Home", BASE!G75, ""), ""),
  IFERROR(IF(ESPORTS!H75="Home", ESPORTS!G75, ""), "")
)
</f>
        <v/>
      </c>
      <c r="H75" s="20" t="str">
        <f>TEXTJOIN(
  CHAR(10) &amp; CHAR(10),
  TRUE,
  IFERROR(IF(WSO!H75="Home", WSO!P75, ""), ""),
  IFERROR(IF(MSO!H75="Home", MSO!P75, ""), ""),
  IFERROR(IF(FH!H75="Home", FH!P75, ""), ""),
  IFERROR(IF(MGOLF!H75="Home", MGOLF!P75, ""), ""),
  IFERROR(IF(Football!H75="Home", Football!P75, ""), ""),
  IFERROR(IF(WVB!H75="Home", WVB!P75, ""), ""),
  IFERROR(IF(XC!H75="Home", XC!P75, ""), ""),
  IFERROR(IF(SWIMMING!H75="Home", SWIMMING!P75, ""), ""),
  IFERROR(IF(WTEN!H75="Home", WTEN!P75, ""), ""),
  IFERROR(IF(TF!H75="Home", TF!P75, ""), ""),
  IFERROR(IF(WGOLF!H75="Home", WGOLF!P75, ""), ""),
  IFERROR(IF(WBB!H75="Home", WBB!P75, ""), ""),
  IFERROR(IF(MBB!H75="Home", MBB!P75, ""), ""),
  IFERROR(IF(WLAX!H75="Home", WLAX!P75, ""), ""),
  IFERROR(IF(MLAX!H75="Home", MLAX!P75, ""), ""),
  IFERROR(IF(SOFT!H75="Home", SOFT!P75, ""), ""),
  IFERROR(IF(BASE!H75="Home", BASE!P75, ""), ""),
  IFERROR(IF(ESPORTS!H75="Home", ESPORTS!P75, ""), "")
)
</f>
        <v/>
      </c>
    </row>
    <row r="76" ht="22.5" customHeight="1">
      <c r="A76" s="6">
        <v>75.0</v>
      </c>
      <c r="B76" s="6" t="str">
        <f>'Master Schedule'!B76</f>
        <v/>
      </c>
      <c r="C76" s="7">
        <v>46309.0</v>
      </c>
      <c r="D76" s="8" t="str">
        <f t="shared" si="1"/>
        <v>Wednesday</v>
      </c>
      <c r="E76" s="6" t="str">
        <f>TEXTJOIN(
  CHAR(10) &amp; CHAR(10),
  TRUE,
  IFERROR(IF(WSO!H76="Home", WSO!E76, ""), ""),
  IFERROR(IF(MSO!H76="Home", MSO!E76, ""), ""),
  IFERROR(IF(FH!H76="Home", FH!E76, ""), ""),
  IFERROR(IF(MGOLF!H76="Home", MGOLF!E76, ""), ""),
  IFERROR(IF(Football!H76="Home", Football!E76, ""), ""),
  IFERROR(IF(WVB!H76="Home", WVB!E76, ""), ""),
  IFERROR(IF(XC!H76="Home", XC!E76, ""), ""),
  IFERROR(IF(SWIMMING!H76="Home", SWIMMING!E76, ""), ""),
  IFERROR(IF(WTEN!H76="Home", WTEN!E76, ""), ""),
  IFERROR(IF(TF!H76="Home", TF!E76, ""), ""),
  IFERROR(IF(WGOLF!H76="Home", WGOLF!E76, ""), ""),
  IFERROR(IF(WBB!H76="Home", WBB!E76, ""), ""),
  IFERROR(IF(MBB!H76="Home", MBB!E76, ""), ""),
  IFERROR(IF(WLAX!H76="Home", WLAX!E76, ""), ""),
  IFERROR(IF(MLAX!H76="Home", MLAX!E76, ""), ""),
  IFERROR(IF(SOFT!H76="Home", SOFT!E76, ""), ""),
  IFERROR(IF(BASE!H76="Home", BASE!E76, ""), ""),
  IFERROR(IF(ESPORTS!H76="Home", ESPORTS!E76, ""), "")
)
</f>
        <v>MSO</v>
      </c>
      <c r="F76" s="11" t="str">
        <f>TEXTJOIN(
  CHAR(10) &amp; CHAR(10),
  TRUE,
  IFERROR(IF(WSO!H76="Home", TEXT(WSO!F76, "h:mm AM/PM"), ""), ""),
  IFERROR(IF(MSO!H76="Home", TEXT(MSO!F76, "h:mm AM/PM"), ""), ""),
  IFERROR(IF(FH!H76="Home", TEXT(FH!F76, "h:mm AM/PM"), ""), ""),
  IFERROR(IF(MGOLF!H76="Home", TEXT(MGOLF!F76, "h:mm AM/PM"), ""), ""),
  IFERROR(IF(Football!H76="Home", TEXT(Football!F76, "h:mm AM/PM"), ""), ""),
  IFERROR(IF(WVB!H76="Home", TEXT(WVB!F76, "h:mm AM/PM"), ""), ""),
  IFERROR(IF(XC!H76="Home", TEXT(XC!F76, "h:mm AM/PM"), ""), ""),
  IFERROR(IF(SWIMMING!H76="Home", TEXT(SWIMMING!F76, "h:mm AM/PM"), ""), ""),
  IFERROR(IF(WTEN!H76="Home", TEXT(WTEN!F76, "h:mm AM/PM"), ""), ""),
  IFERROR(IF(TF!H76="Home", TEXT(TF!F76, "h:mm AM/PM"), ""), ""),
  IFERROR(IF(WGOLF!H76="Home", TEXT(WGOLF!F76, "h:mm AM/PM"), ""), ""),
  IFERROR(IF(WBB!H76="Home", TEXT(WBB!F76, "h:mm AM/PM"), ""), ""),
  IFERROR(IF(MBB!H76="Home", TEXT(MBB!F76, "h:mm AM/PM"), ""), ""),
  IFERROR(IF(WLAX!H76="Home", TEXT(WLAX!F76, "h:mm AM/PM"), ""), ""),
  IFERROR(IF(MLAX!H76="Home", TEXT(MLAX!F76, "h:mm AM/PM"), ""), ""),
  IFERROR(IF(SOFT!H76="Home", TEXT(SOFT!F76, "h:mm AM/PM"), ""), ""),
  IFERROR(IF(BASE!H76="Home", TEXT(BASE!F76, "h:mm AM/PM"), ""), ""),
  IFERROR(IF(ESPORTS!H76="Home", TEXT(ESPORTS!F76, "h:mm AM/PM"), ""), "")
)
</f>
        <v>TBD</v>
      </c>
      <c r="G76" s="11" t="str">
        <f>TEXTJOIN(
  CHAR(10) &amp; CHAR(10),
  TRUE,
  IFERROR(IF(WSO!H76="Home", WSO!G76, ""), ""),
  IFERROR(IF(MSO!H76="Home", MSO!G76, ""), ""),
  IFERROR(IF(FH!H76="Home", FH!G76, ""), ""),
  IFERROR(IF(MGOLF!H76="Home", MGOLF!G76, ""), ""),
  IFERROR(IF(Football!H76="Home", Football!G76, ""), ""),
  IFERROR(IF(WVB!H76="Home", WVB!G76, ""), ""),
  IFERROR(IF(XC!H76="Home", XC!G76, ""), ""),
  IFERROR(IF(SWIMMING!H76="Home", SWIMMING!G76, ""), ""),
  IFERROR(IF(WTEN!H76="Home", WTEN!G76, ""), ""),
  IFERROR(IF(TF!H76="Home", TF!G76, ""), ""),
  IFERROR(IF(WGOLF!H76="Home", WGOLF!G76, ""), ""),
  IFERROR(IF(WBB!H76="Home", WBB!G76, ""), ""),
  IFERROR(IF(MBB!H76="Home", MBB!G76, ""), ""),
  IFERROR(IF(WLAX!H76="Home", WLAX!G76, ""), ""),
  IFERROR(IF(MLAX!H76="Home", MLAX!G76, ""), ""),
  IFERROR(IF(SOFT!H76="Home", SOFT!G76, ""), ""),
  IFERROR(IF(BASE!H76="Home", BASE!G76, ""), ""),
  IFERROR(IF(ESPORTS!H76="Home", ESPORTS!G76, ""), "")
)
</f>
        <v>Bowdoin</v>
      </c>
      <c r="H76" s="20" t="str">
        <f>TEXTJOIN(
  CHAR(10) &amp; CHAR(10),
  TRUE,
  IFERROR(IF(WSO!H76="Home", WSO!P76, ""), ""),
  IFERROR(IF(MSO!H76="Home", MSO!P76, ""), ""),
  IFERROR(IF(FH!H76="Home", FH!P76, ""), ""),
  IFERROR(IF(MGOLF!H76="Home", MGOLF!P76, ""), ""),
  IFERROR(IF(Football!H76="Home", Football!P76, ""), ""),
  IFERROR(IF(WVB!H76="Home", WVB!P76, ""), ""),
  IFERROR(IF(XC!H76="Home", XC!P76, ""), ""),
  IFERROR(IF(SWIMMING!H76="Home", SWIMMING!P76, ""), ""),
  IFERROR(IF(WTEN!H76="Home", WTEN!P76, ""), ""),
  IFERROR(IF(TF!H76="Home", TF!P76, ""), ""),
  IFERROR(IF(WGOLF!H76="Home", WGOLF!P76, ""), ""),
  IFERROR(IF(WBB!H76="Home", WBB!P76, ""), ""),
  IFERROR(IF(MBB!H76="Home", MBB!P76, ""), ""),
  IFERROR(IF(WLAX!H76="Home", WLAX!P76, ""), ""),
  IFERROR(IF(MLAX!H76="Home", MLAX!P76, ""), ""),
  IFERROR(IF(SOFT!H76="Home", SOFT!P76, ""), ""),
  IFERROR(IF(BASE!H76="Home", BASE!P76, ""), ""),
  IFERROR(IF(ESPORTS!H76="Home", ESPORTS!P76, ""), "")
)
</f>
        <v>⌛️ Pending</v>
      </c>
    </row>
    <row r="77" ht="22.5" customHeight="1">
      <c r="A77" s="6">
        <v>76.0</v>
      </c>
      <c r="B77" s="6" t="str">
        <f>'Master Schedule'!B77</f>
        <v/>
      </c>
      <c r="C77" s="7">
        <v>46310.0</v>
      </c>
      <c r="D77" s="8" t="str">
        <f t="shared" si="1"/>
        <v>Thursday</v>
      </c>
      <c r="E77" s="6" t="str">
        <f>TEXTJOIN(
  CHAR(10) &amp; CHAR(10),
  TRUE,
  IFERROR(IF(WSO!H77="Home", WSO!E77, ""), ""),
  IFERROR(IF(MSO!H77="Home", MSO!E77, ""), ""),
  IFERROR(IF(FH!H77="Home", FH!E77, ""), ""),
  IFERROR(IF(MGOLF!H77="Home", MGOLF!E77, ""), ""),
  IFERROR(IF(Football!H77="Home", Football!E77, ""), ""),
  IFERROR(IF(WVB!H77="Home", WVB!E77, ""), ""),
  IFERROR(IF(XC!H77="Home", XC!E77, ""), ""),
  IFERROR(IF(SWIMMING!H77="Home", SWIMMING!E77, ""), ""),
  IFERROR(IF(WTEN!H77="Home", WTEN!E77, ""), ""),
  IFERROR(IF(TF!H77="Home", TF!E77, ""), ""),
  IFERROR(IF(WGOLF!H77="Home", WGOLF!E77, ""), ""),
  IFERROR(IF(WBB!H77="Home", WBB!E77, ""), ""),
  IFERROR(IF(MBB!H77="Home", MBB!E77, ""), ""),
  IFERROR(IF(WLAX!H77="Home", WLAX!E77, ""), ""),
  IFERROR(IF(MLAX!H77="Home", MLAX!E77, ""), ""),
  IFERROR(IF(SOFT!H77="Home", SOFT!E77, ""), ""),
  IFERROR(IF(BASE!H77="Home", BASE!E77, ""), ""),
  IFERROR(IF(ESPORTS!H77="Home", ESPORTS!E77, ""), "")
)
</f>
        <v/>
      </c>
      <c r="F77" s="11" t="str">
        <f>TEXTJOIN(
  CHAR(10) &amp; CHAR(10),
  TRUE,
  IFERROR(IF(WSO!H77="Home", TEXT(WSO!F77, "h:mm AM/PM"), ""), ""),
  IFERROR(IF(MSO!H77="Home", TEXT(MSO!F77, "h:mm AM/PM"), ""), ""),
  IFERROR(IF(FH!H77="Home", TEXT(FH!F77, "h:mm AM/PM"), ""), ""),
  IFERROR(IF(MGOLF!H77="Home", TEXT(MGOLF!F77, "h:mm AM/PM"), ""), ""),
  IFERROR(IF(Football!H77="Home", TEXT(Football!F77, "h:mm AM/PM"), ""), ""),
  IFERROR(IF(WVB!H77="Home", TEXT(WVB!F77, "h:mm AM/PM"), ""), ""),
  IFERROR(IF(XC!H77="Home", TEXT(XC!F77, "h:mm AM/PM"), ""), ""),
  IFERROR(IF(SWIMMING!H77="Home", TEXT(SWIMMING!F77, "h:mm AM/PM"), ""), ""),
  IFERROR(IF(WTEN!H77="Home", TEXT(WTEN!F77, "h:mm AM/PM"), ""), ""),
  IFERROR(IF(TF!H77="Home", TEXT(TF!F77, "h:mm AM/PM"), ""), ""),
  IFERROR(IF(WGOLF!H77="Home", TEXT(WGOLF!F77, "h:mm AM/PM"), ""), ""),
  IFERROR(IF(WBB!H77="Home", TEXT(WBB!F77, "h:mm AM/PM"), ""), ""),
  IFERROR(IF(MBB!H77="Home", TEXT(MBB!F77, "h:mm AM/PM"), ""), ""),
  IFERROR(IF(WLAX!H77="Home", TEXT(WLAX!F77, "h:mm AM/PM"), ""), ""),
  IFERROR(IF(MLAX!H77="Home", TEXT(MLAX!F77, "h:mm AM/PM"), ""), ""),
  IFERROR(IF(SOFT!H77="Home", TEXT(SOFT!F77, "h:mm AM/PM"), ""), ""),
  IFERROR(IF(BASE!H77="Home", TEXT(BASE!F77, "h:mm AM/PM"), ""), ""),
  IFERROR(IF(ESPORTS!H77="Home", TEXT(ESPORTS!F77, "h:mm AM/PM"), ""), "")
)
</f>
        <v/>
      </c>
      <c r="G77" s="11" t="str">
        <f>TEXTJOIN(
  CHAR(10) &amp; CHAR(10),
  TRUE,
  IFERROR(IF(WSO!H77="Home", WSO!G77, ""), ""),
  IFERROR(IF(MSO!H77="Home", MSO!G77, ""), ""),
  IFERROR(IF(FH!H77="Home", FH!G77, ""), ""),
  IFERROR(IF(MGOLF!H77="Home", MGOLF!G77, ""), ""),
  IFERROR(IF(Football!H77="Home", Football!G77, ""), ""),
  IFERROR(IF(WVB!H77="Home", WVB!G77, ""), ""),
  IFERROR(IF(XC!H77="Home", XC!G77, ""), ""),
  IFERROR(IF(SWIMMING!H77="Home", SWIMMING!G77, ""), ""),
  IFERROR(IF(WTEN!H77="Home", WTEN!G77, ""), ""),
  IFERROR(IF(TF!H77="Home", TF!G77, ""), ""),
  IFERROR(IF(WGOLF!H77="Home", WGOLF!G77, ""), ""),
  IFERROR(IF(WBB!H77="Home", WBB!G77, ""), ""),
  IFERROR(IF(MBB!H77="Home", MBB!G77, ""), ""),
  IFERROR(IF(WLAX!H77="Home", WLAX!G77, ""), ""),
  IFERROR(IF(MLAX!H77="Home", MLAX!G77, ""), ""),
  IFERROR(IF(SOFT!H77="Home", SOFT!G77, ""), ""),
  IFERROR(IF(BASE!H77="Home", BASE!G77, ""), ""),
  IFERROR(IF(ESPORTS!H77="Home", ESPORTS!G77, ""), "")
)
</f>
        <v/>
      </c>
      <c r="H77" s="20" t="str">
        <f>TEXTJOIN(
  CHAR(10) &amp; CHAR(10),
  TRUE,
  IFERROR(IF(WSO!H77="Home", WSO!P77, ""), ""),
  IFERROR(IF(MSO!H77="Home", MSO!P77, ""), ""),
  IFERROR(IF(FH!H77="Home", FH!P77, ""), ""),
  IFERROR(IF(MGOLF!H77="Home", MGOLF!P77, ""), ""),
  IFERROR(IF(Football!H77="Home", Football!P77, ""), ""),
  IFERROR(IF(WVB!H77="Home", WVB!P77, ""), ""),
  IFERROR(IF(XC!H77="Home", XC!P77, ""), ""),
  IFERROR(IF(SWIMMING!H77="Home", SWIMMING!P77, ""), ""),
  IFERROR(IF(WTEN!H77="Home", WTEN!P77, ""), ""),
  IFERROR(IF(TF!H77="Home", TF!P77, ""), ""),
  IFERROR(IF(WGOLF!H77="Home", WGOLF!P77, ""), ""),
  IFERROR(IF(WBB!H77="Home", WBB!P77, ""), ""),
  IFERROR(IF(MBB!H77="Home", MBB!P77, ""), ""),
  IFERROR(IF(WLAX!H77="Home", WLAX!P77, ""), ""),
  IFERROR(IF(MLAX!H77="Home", MLAX!P77, ""), ""),
  IFERROR(IF(SOFT!H77="Home", SOFT!P77, ""), ""),
  IFERROR(IF(BASE!H77="Home", BASE!P77, ""), ""),
  IFERROR(IF(ESPORTS!H77="Home", ESPORTS!P77, ""), "")
)
</f>
        <v/>
      </c>
    </row>
    <row r="78" ht="22.5" customHeight="1">
      <c r="A78" s="6">
        <v>77.0</v>
      </c>
      <c r="B78" s="6" t="str">
        <f>'Master Schedule'!B78</f>
        <v/>
      </c>
      <c r="C78" s="7">
        <v>46311.0</v>
      </c>
      <c r="D78" s="8" t="str">
        <f t="shared" si="1"/>
        <v>Friday</v>
      </c>
      <c r="E78" s="6" t="str">
        <f>TEXTJOIN(
  CHAR(10) &amp; CHAR(10),
  TRUE,
  IFERROR(IF(WSO!H78="Home", WSO!E78, ""), ""),
  IFERROR(IF(MSO!H78="Home", MSO!E78, ""), ""),
  IFERROR(IF(FH!H78="Home", FH!E78, ""), ""),
  IFERROR(IF(MGOLF!H78="Home", MGOLF!E78, ""), ""),
  IFERROR(IF(Football!H78="Home", Football!E78, ""), ""),
  IFERROR(IF(WVB!H78="Home", WVB!E78, ""), ""),
  IFERROR(IF(XC!H78="Home", XC!E78, ""), ""),
  IFERROR(IF(SWIMMING!H78="Home", SWIMMING!E78, ""), ""),
  IFERROR(IF(WTEN!H78="Home", WTEN!E78, ""), ""),
  IFERROR(IF(TF!H78="Home", TF!E78, ""), ""),
  IFERROR(IF(WGOLF!H78="Home", WGOLF!E78, ""), ""),
  IFERROR(IF(WBB!H78="Home", WBB!E78, ""), ""),
  IFERROR(IF(MBB!H78="Home", MBB!E78, ""), ""),
  IFERROR(IF(WLAX!H78="Home", WLAX!E78, ""), ""),
  IFERROR(IF(MLAX!H78="Home", MLAX!E78, ""), ""),
  IFERROR(IF(SOFT!H78="Home", SOFT!E78, ""), ""),
  IFERROR(IF(BASE!H78="Home", BASE!E78, ""), ""),
  IFERROR(IF(ESPORTS!H78="Home", ESPORTS!E78, ""), "")
)
</f>
        <v/>
      </c>
      <c r="F78" s="11" t="str">
        <f>TEXTJOIN(
  CHAR(10) &amp; CHAR(10),
  TRUE,
  IFERROR(IF(WSO!H78="Home", TEXT(WSO!F78, "h:mm AM/PM"), ""), ""),
  IFERROR(IF(MSO!H78="Home", TEXT(MSO!F78, "h:mm AM/PM"), ""), ""),
  IFERROR(IF(FH!H78="Home", TEXT(FH!F78, "h:mm AM/PM"), ""), ""),
  IFERROR(IF(MGOLF!H78="Home", TEXT(MGOLF!F78, "h:mm AM/PM"), ""), ""),
  IFERROR(IF(Football!H78="Home", TEXT(Football!F78, "h:mm AM/PM"), ""), ""),
  IFERROR(IF(WVB!H78="Home", TEXT(WVB!F78, "h:mm AM/PM"), ""), ""),
  IFERROR(IF(XC!H78="Home", TEXT(XC!F78, "h:mm AM/PM"), ""), ""),
  IFERROR(IF(SWIMMING!H78="Home", TEXT(SWIMMING!F78, "h:mm AM/PM"), ""), ""),
  IFERROR(IF(WTEN!H78="Home", TEXT(WTEN!F78, "h:mm AM/PM"), ""), ""),
  IFERROR(IF(TF!H78="Home", TEXT(TF!F78, "h:mm AM/PM"), ""), ""),
  IFERROR(IF(WGOLF!H78="Home", TEXT(WGOLF!F78, "h:mm AM/PM"), ""), ""),
  IFERROR(IF(WBB!H78="Home", TEXT(WBB!F78, "h:mm AM/PM"), ""), ""),
  IFERROR(IF(MBB!H78="Home", TEXT(MBB!F78, "h:mm AM/PM"), ""), ""),
  IFERROR(IF(WLAX!H78="Home", TEXT(WLAX!F78, "h:mm AM/PM"), ""), ""),
  IFERROR(IF(MLAX!H78="Home", TEXT(MLAX!F78, "h:mm AM/PM"), ""), ""),
  IFERROR(IF(SOFT!H78="Home", TEXT(SOFT!F78, "h:mm AM/PM"), ""), ""),
  IFERROR(IF(BASE!H78="Home", TEXT(BASE!F78, "h:mm AM/PM"), ""), ""),
  IFERROR(IF(ESPORTS!H78="Home", TEXT(ESPORTS!F78, "h:mm AM/PM"), ""), "")
)
</f>
        <v/>
      </c>
      <c r="G78" s="11" t="str">
        <f>TEXTJOIN(
  CHAR(10) &amp; CHAR(10),
  TRUE,
  IFERROR(IF(WSO!H78="Home", WSO!G78, ""), ""),
  IFERROR(IF(MSO!H78="Home", MSO!G78, ""), ""),
  IFERROR(IF(FH!H78="Home", FH!G78, ""), ""),
  IFERROR(IF(MGOLF!H78="Home", MGOLF!G78, ""), ""),
  IFERROR(IF(Football!H78="Home", Football!G78, ""), ""),
  IFERROR(IF(WVB!H78="Home", WVB!G78, ""), ""),
  IFERROR(IF(XC!H78="Home", XC!G78, ""), ""),
  IFERROR(IF(SWIMMING!H78="Home", SWIMMING!G78, ""), ""),
  IFERROR(IF(WTEN!H78="Home", WTEN!G78, ""), ""),
  IFERROR(IF(TF!H78="Home", TF!G78, ""), ""),
  IFERROR(IF(WGOLF!H78="Home", WGOLF!G78, ""), ""),
  IFERROR(IF(WBB!H78="Home", WBB!G78, ""), ""),
  IFERROR(IF(MBB!H78="Home", MBB!G78, ""), ""),
  IFERROR(IF(WLAX!H78="Home", WLAX!G78, ""), ""),
  IFERROR(IF(MLAX!H78="Home", MLAX!G78, ""), ""),
  IFERROR(IF(SOFT!H78="Home", SOFT!G78, ""), ""),
  IFERROR(IF(BASE!H78="Home", BASE!G78, ""), ""),
  IFERROR(IF(ESPORTS!H78="Home", ESPORTS!G78, ""), "")
)
</f>
        <v/>
      </c>
      <c r="H78" s="20" t="str">
        <f>TEXTJOIN(
  CHAR(10) &amp; CHAR(10),
  TRUE,
  IFERROR(IF(WSO!H78="Home", WSO!P78, ""), ""),
  IFERROR(IF(MSO!H78="Home", MSO!P78, ""), ""),
  IFERROR(IF(FH!H78="Home", FH!P78, ""), ""),
  IFERROR(IF(MGOLF!H78="Home", MGOLF!P78, ""), ""),
  IFERROR(IF(Football!H78="Home", Football!P78, ""), ""),
  IFERROR(IF(WVB!H78="Home", WVB!P78, ""), ""),
  IFERROR(IF(XC!H78="Home", XC!P78, ""), ""),
  IFERROR(IF(SWIMMING!H78="Home", SWIMMING!P78, ""), ""),
  IFERROR(IF(WTEN!H78="Home", WTEN!P78, ""), ""),
  IFERROR(IF(TF!H78="Home", TF!P78, ""), ""),
  IFERROR(IF(WGOLF!H78="Home", WGOLF!P78, ""), ""),
  IFERROR(IF(WBB!H78="Home", WBB!P78, ""), ""),
  IFERROR(IF(MBB!H78="Home", MBB!P78, ""), ""),
  IFERROR(IF(WLAX!H78="Home", WLAX!P78, ""), ""),
  IFERROR(IF(MLAX!H78="Home", MLAX!P78, ""), ""),
  IFERROR(IF(SOFT!H78="Home", SOFT!P78, ""), ""),
  IFERROR(IF(BASE!H78="Home", BASE!P78, ""), ""),
  IFERROR(IF(ESPORTS!H78="Home", ESPORTS!P78, ""), "")
)
</f>
        <v/>
      </c>
    </row>
    <row r="79" ht="22.5" customHeight="1">
      <c r="A79" s="6">
        <v>78.0</v>
      </c>
      <c r="B79" s="6" t="str">
        <f>'Master Schedule'!B79</f>
        <v/>
      </c>
      <c r="C79" s="7">
        <v>46312.0</v>
      </c>
      <c r="D79" s="8" t="str">
        <f t="shared" si="1"/>
        <v>Saturday</v>
      </c>
      <c r="E79" s="6" t="str">
        <f>TEXTJOIN(
  CHAR(10) &amp; CHAR(10),
  TRUE,
  IFERROR(IF(WSO!H79="Home", WSO!E79, ""), ""),
  IFERROR(IF(MSO!H79="Home", MSO!E79, ""), ""),
  IFERROR(IF(FH!H79="Home", FH!E79, ""), ""),
  IFERROR(IF(MGOLF!H79="Home", MGOLF!E79, ""), ""),
  IFERROR(IF(Football!H79="Home", Football!E79, ""), ""),
  IFERROR(IF(WVB!H79="Home", WVB!E79, ""), ""),
  IFERROR(IF(XC!H79="Home", XC!E79, ""), ""),
  IFERROR(IF(SWIMMING!H79="Home", SWIMMING!E79, ""), ""),
  IFERROR(IF(WTEN!H79="Home", WTEN!E79, ""), ""),
  IFERROR(IF(TF!H79="Home", TF!E79, ""), ""),
  IFERROR(IF(WGOLF!H79="Home", WGOLF!E79, ""), ""),
  IFERROR(IF(WBB!H79="Home", WBB!E79, ""), ""),
  IFERROR(IF(MBB!H79="Home", MBB!E79, ""), ""),
  IFERROR(IF(WLAX!H79="Home", WLAX!E79, ""), ""),
  IFERROR(IF(MLAX!H79="Home", MLAX!E79, ""), ""),
  IFERROR(IF(SOFT!H79="Home", SOFT!E79, ""), ""),
  IFERROR(IF(BASE!H79="Home", BASE!E79, ""), ""),
  IFERROR(IF(ESPORTS!H79="Home", ESPORTS!E79, ""), "")
)
</f>
        <v>WSO
MSO</v>
      </c>
      <c r="F79" s="11" t="str">
        <f>TEXTJOIN(
  CHAR(10) &amp; CHAR(10),
  TRUE,
  IFERROR(IF(WSO!H79="Home", TEXT(WSO!F79, "h:mm AM/PM"), ""), ""),
  IFERROR(IF(MSO!H79="Home", TEXT(MSO!F79, "h:mm AM/PM"), ""), ""),
  IFERROR(IF(FH!H79="Home", TEXT(FH!F79, "h:mm AM/PM"), ""), ""),
  IFERROR(IF(MGOLF!H79="Home", TEXT(MGOLF!F79, "h:mm AM/PM"), ""), ""),
  IFERROR(IF(Football!H79="Home", TEXT(Football!F79, "h:mm AM/PM"), ""), ""),
  IFERROR(IF(WVB!H79="Home", TEXT(WVB!F79, "h:mm AM/PM"), ""), ""),
  IFERROR(IF(XC!H79="Home", TEXT(XC!F79, "h:mm AM/PM"), ""), ""),
  IFERROR(IF(SWIMMING!H79="Home", TEXT(SWIMMING!F79, "h:mm AM/PM"), ""), ""),
  IFERROR(IF(WTEN!H79="Home", TEXT(WTEN!F79, "h:mm AM/PM"), ""), ""),
  IFERROR(IF(TF!H79="Home", TEXT(TF!F79, "h:mm AM/PM"), ""), ""),
  IFERROR(IF(WGOLF!H79="Home", TEXT(WGOLF!F79, "h:mm AM/PM"), ""), ""),
  IFERROR(IF(WBB!H79="Home", TEXT(WBB!F79, "h:mm AM/PM"), ""), ""),
  IFERROR(IF(MBB!H79="Home", TEXT(MBB!F79, "h:mm AM/PM"), ""), ""),
  IFERROR(IF(WLAX!H79="Home", TEXT(WLAX!F79, "h:mm AM/PM"), ""), ""),
  IFERROR(IF(MLAX!H79="Home", TEXT(MLAX!F79, "h:mm AM/PM"), ""), ""),
  IFERROR(IF(SOFT!H79="Home", TEXT(SOFT!F79, "h:mm AM/PM"), ""), ""),
  IFERROR(IF(BASE!H79="Home", TEXT(BASE!F79, "h:mm AM/PM"), ""), ""),
  IFERROR(IF(ESPORTS!H79="Home", TEXT(ESPORTS!F79, "h:mm AM/PM"), ""), "")
)
</f>
        <v>3:30 PM
TBD</v>
      </c>
      <c r="G79" s="11" t="str">
        <f>TEXTJOIN(
  CHAR(10) &amp; CHAR(10),
  TRUE,
  IFERROR(IF(WSO!H79="Home", WSO!G79, ""), ""),
  IFERROR(IF(MSO!H79="Home", MSO!G79, ""), ""),
  IFERROR(IF(FH!H79="Home", FH!G79, ""), ""),
  IFERROR(IF(MGOLF!H79="Home", MGOLF!G79, ""), ""),
  IFERROR(IF(Football!H79="Home", Football!G79, ""), ""),
  IFERROR(IF(WVB!H79="Home", WVB!G79, ""), ""),
  IFERROR(IF(XC!H79="Home", XC!G79, ""), ""),
  IFERROR(IF(SWIMMING!H79="Home", SWIMMING!G79, ""), ""),
  IFERROR(IF(WTEN!H79="Home", WTEN!G79, ""), ""),
  IFERROR(IF(TF!H79="Home", TF!G79, ""), ""),
  IFERROR(IF(WGOLF!H79="Home", WGOLF!G79, ""), ""),
  IFERROR(IF(WBB!H79="Home", WBB!G79, ""), ""),
  IFERROR(IF(MBB!H79="Home", MBB!G79, ""), ""),
  IFERROR(IF(WLAX!H79="Home", WLAX!G79, ""), ""),
  IFERROR(IF(MLAX!H79="Home", MLAX!G79, ""), ""),
  IFERROR(IF(SOFT!H79="Home", SOFT!G79, ""), ""),
  IFERROR(IF(BASE!H79="Home", BASE!G79, ""), ""),
  IFERROR(IF(ESPORTS!H79="Home", ESPORTS!G79, ""), "")
)
</f>
        <v>Lyndon State
Lyndon</v>
      </c>
      <c r="H79" s="20" t="str">
        <f>TEXTJOIN(
  CHAR(10) &amp; CHAR(10),
  TRUE,
  IFERROR(IF(WSO!H79="Home", WSO!P79, ""), ""),
  IFERROR(IF(MSO!H79="Home", MSO!P79, ""), ""),
  IFERROR(IF(FH!H79="Home", FH!P79, ""), ""),
  IFERROR(IF(MGOLF!H79="Home", MGOLF!P79, ""), ""),
  IFERROR(IF(Football!H79="Home", Football!P79, ""), ""),
  IFERROR(IF(WVB!H79="Home", WVB!P79, ""), ""),
  IFERROR(IF(XC!H79="Home", XC!P79, ""), ""),
  IFERROR(IF(SWIMMING!H79="Home", SWIMMING!P79, ""), ""),
  IFERROR(IF(WTEN!H79="Home", WTEN!P79, ""), ""),
  IFERROR(IF(TF!H79="Home", TF!P79, ""), ""),
  IFERROR(IF(WGOLF!H79="Home", WGOLF!P79, ""), ""),
  IFERROR(IF(WBB!H79="Home", WBB!P79, ""), ""),
  IFERROR(IF(MBB!H79="Home", MBB!P79, ""), ""),
  IFERROR(IF(WLAX!H79="Home", WLAX!P79, ""), ""),
  IFERROR(IF(MLAX!H79="Home", MLAX!P79, ""), ""),
  IFERROR(IF(SOFT!H79="Home", SOFT!P79, ""), ""),
  IFERROR(IF(BASE!H79="Home", BASE!P79, ""), ""),
  IFERROR(IF(ESPORTS!H79="Home", ESPORTS!P79, ""), "")
)
</f>
        <v>⌛️ Pending
⌛️ Pending</v>
      </c>
    </row>
    <row r="80" ht="22.5" customHeight="1">
      <c r="A80" s="6">
        <v>79.0</v>
      </c>
      <c r="B80" s="6" t="str">
        <f>'Master Schedule'!B80</f>
        <v/>
      </c>
      <c r="C80" s="7">
        <v>46313.0</v>
      </c>
      <c r="D80" s="8" t="str">
        <f t="shared" si="1"/>
        <v>Sunday</v>
      </c>
      <c r="E80" s="6" t="str">
        <f>TEXTJOIN(
  CHAR(10) &amp; CHAR(10),
  TRUE,
  IFERROR(IF(WSO!H80="Home", WSO!E80, ""), ""),
  IFERROR(IF(MSO!H80="Home", MSO!E80, ""), ""),
  IFERROR(IF(FH!H80="Home", FH!E80, ""), ""),
  IFERROR(IF(MGOLF!H80="Home", MGOLF!E80, ""), ""),
  IFERROR(IF(Football!H80="Home", Football!E80, ""), ""),
  IFERROR(IF(WVB!H80="Home", WVB!E80, ""), ""),
  IFERROR(IF(XC!H80="Home", XC!E80, ""), ""),
  IFERROR(IF(SWIMMING!H80="Home", SWIMMING!E80, ""), ""),
  IFERROR(IF(WTEN!H80="Home", WTEN!E80, ""), ""),
  IFERROR(IF(TF!H80="Home", TF!E80, ""), ""),
  IFERROR(IF(WGOLF!H80="Home", WGOLF!E80, ""), ""),
  IFERROR(IF(WBB!H80="Home", WBB!E80, ""), ""),
  IFERROR(IF(MBB!H80="Home", MBB!E80, ""), ""),
  IFERROR(IF(WLAX!H80="Home", WLAX!E80, ""), ""),
  IFERROR(IF(MLAX!H80="Home", MLAX!E80, ""), ""),
  IFERROR(IF(SOFT!H80="Home", SOFT!E80, ""), ""),
  IFERROR(IF(BASE!H80="Home", BASE!E80, ""), ""),
  IFERROR(IF(ESPORTS!H80="Home", ESPORTS!E80, ""), "")
)
</f>
        <v>MSO</v>
      </c>
      <c r="F80" s="11" t="str">
        <f>TEXTJOIN(
  CHAR(10) &amp; CHAR(10),
  TRUE,
  IFERROR(IF(WSO!H80="Home", TEXT(WSO!F80, "h:mm AM/PM"), ""), ""),
  IFERROR(IF(MSO!H80="Home", TEXT(MSO!F80, "h:mm AM/PM"), ""), ""),
  IFERROR(IF(FH!H80="Home", TEXT(FH!F80, "h:mm AM/PM"), ""), ""),
  IFERROR(IF(MGOLF!H80="Home", TEXT(MGOLF!F80, "h:mm AM/PM"), ""), ""),
  IFERROR(IF(Football!H80="Home", TEXT(Football!F80, "h:mm AM/PM"), ""), ""),
  IFERROR(IF(WVB!H80="Home", TEXT(WVB!F80, "h:mm AM/PM"), ""), ""),
  IFERROR(IF(XC!H80="Home", TEXT(XC!F80, "h:mm AM/PM"), ""), ""),
  IFERROR(IF(SWIMMING!H80="Home", TEXT(SWIMMING!F80, "h:mm AM/PM"), ""), ""),
  IFERROR(IF(WTEN!H80="Home", TEXT(WTEN!F80, "h:mm AM/PM"), ""), ""),
  IFERROR(IF(TF!H80="Home", TEXT(TF!F80, "h:mm AM/PM"), ""), ""),
  IFERROR(IF(WGOLF!H80="Home", TEXT(WGOLF!F80, "h:mm AM/PM"), ""), ""),
  IFERROR(IF(WBB!H80="Home", TEXT(WBB!F80, "h:mm AM/PM"), ""), ""),
  IFERROR(IF(MBB!H80="Home", TEXT(MBB!F80, "h:mm AM/PM"), ""), ""),
  IFERROR(IF(WLAX!H80="Home", TEXT(WLAX!F80, "h:mm AM/PM"), ""), ""),
  IFERROR(IF(MLAX!H80="Home", TEXT(MLAX!F80, "h:mm AM/PM"), ""), ""),
  IFERROR(IF(SOFT!H80="Home", TEXT(SOFT!F80, "h:mm AM/PM"), ""), ""),
  IFERROR(IF(BASE!H80="Home", TEXT(BASE!F80, "h:mm AM/PM"), ""), ""),
  IFERROR(IF(ESPORTS!H80="Home", TEXT(ESPORTS!F80, "h:mm AM/PM"), ""), "")
)
</f>
        <v>TBD</v>
      </c>
      <c r="G80" s="11" t="str">
        <f>TEXTJOIN(
  CHAR(10) &amp; CHAR(10),
  TRUE,
  IFERROR(IF(WSO!H80="Home", WSO!G80, ""), ""),
  IFERROR(IF(MSO!H80="Home", MSO!G80, ""), ""),
  IFERROR(IF(FH!H80="Home", FH!G80, ""), ""),
  IFERROR(IF(MGOLF!H80="Home", MGOLF!G80, ""), ""),
  IFERROR(IF(Football!H80="Home", Football!G80, ""), ""),
  IFERROR(IF(WVB!H80="Home", WVB!G80, ""), ""),
  IFERROR(IF(XC!H80="Home", XC!G80, ""), ""),
  IFERROR(IF(SWIMMING!H80="Home", SWIMMING!G80, ""), ""),
  IFERROR(IF(WTEN!H80="Home", WTEN!G80, ""), ""),
  IFERROR(IF(TF!H80="Home", TF!G80, ""), ""),
  IFERROR(IF(WGOLF!H80="Home", WGOLF!G80, ""), ""),
  IFERROR(IF(WBB!H80="Home", WBB!G80, ""), ""),
  IFERROR(IF(MBB!H80="Home", MBB!G80, ""), ""),
  IFERROR(IF(WLAX!H80="Home", WLAX!G80, ""), ""),
  IFERROR(IF(MLAX!H80="Home", MLAX!G80, ""), ""),
  IFERROR(IF(SOFT!H80="Home", SOFT!G80, ""), ""),
  IFERROR(IF(BASE!H80="Home", BASE!G80, ""), ""),
  IFERROR(IF(ESPORTS!H80="Home", ESPORTS!G80, ""), "")
)
</f>
        <v>Conn College</v>
      </c>
      <c r="H80" s="20" t="str">
        <f>TEXTJOIN(
  CHAR(10) &amp; CHAR(10),
  TRUE,
  IFERROR(IF(WSO!H80="Home", WSO!P80, ""), ""),
  IFERROR(IF(MSO!H80="Home", MSO!P80, ""), ""),
  IFERROR(IF(FH!H80="Home", FH!P80, ""), ""),
  IFERROR(IF(MGOLF!H80="Home", MGOLF!P80, ""), ""),
  IFERROR(IF(Football!H80="Home", Football!P80, ""), ""),
  IFERROR(IF(WVB!H80="Home", WVB!P80, ""), ""),
  IFERROR(IF(XC!H80="Home", XC!P80, ""), ""),
  IFERROR(IF(SWIMMING!H80="Home", SWIMMING!P80, ""), ""),
  IFERROR(IF(WTEN!H80="Home", WTEN!P80, ""), ""),
  IFERROR(IF(TF!H80="Home", TF!P80, ""), ""),
  IFERROR(IF(WGOLF!H80="Home", WGOLF!P80, ""), ""),
  IFERROR(IF(WBB!H80="Home", WBB!P80, ""), ""),
  IFERROR(IF(MBB!H80="Home", MBB!P80, ""), ""),
  IFERROR(IF(WLAX!H80="Home", WLAX!P80, ""), ""),
  IFERROR(IF(MLAX!H80="Home", MLAX!P80, ""), ""),
  IFERROR(IF(SOFT!H80="Home", SOFT!P80, ""), ""),
  IFERROR(IF(BASE!H80="Home", BASE!P80, ""), ""),
  IFERROR(IF(ESPORTS!H80="Home", ESPORTS!P80, ""), "")
)
</f>
        <v>⌛️ Pending</v>
      </c>
    </row>
    <row r="81" ht="22.5" customHeight="1">
      <c r="A81" s="6">
        <v>80.0</v>
      </c>
      <c r="B81" s="6" t="str">
        <f>'Master Schedule'!B81</f>
        <v/>
      </c>
      <c r="C81" s="7">
        <v>46314.0</v>
      </c>
      <c r="D81" s="8" t="str">
        <f t="shared" si="1"/>
        <v>Monday</v>
      </c>
      <c r="E81" s="6" t="str">
        <f>TEXTJOIN(
  CHAR(10) &amp; CHAR(10),
  TRUE,
  IFERROR(IF(WSO!H81="Home", WSO!E81, ""), ""),
  IFERROR(IF(MSO!H81="Home", MSO!E81, ""), ""),
  IFERROR(IF(FH!H81="Home", FH!E81, ""), ""),
  IFERROR(IF(MGOLF!H81="Home", MGOLF!E81, ""), ""),
  IFERROR(IF(Football!H81="Home", Football!E81, ""), ""),
  IFERROR(IF(WVB!H81="Home", WVB!E81, ""), ""),
  IFERROR(IF(XC!H81="Home", XC!E81, ""), ""),
  IFERROR(IF(SWIMMING!H81="Home", SWIMMING!E81, ""), ""),
  IFERROR(IF(WTEN!H81="Home", WTEN!E81, ""), ""),
  IFERROR(IF(TF!H81="Home", TF!E81, ""), ""),
  IFERROR(IF(WGOLF!H81="Home", WGOLF!E81, ""), ""),
  IFERROR(IF(WBB!H81="Home", WBB!E81, ""), ""),
  IFERROR(IF(MBB!H81="Home", MBB!E81, ""), ""),
  IFERROR(IF(WLAX!H81="Home", WLAX!E81, ""), ""),
  IFERROR(IF(MLAX!H81="Home", MLAX!E81, ""), ""),
  IFERROR(IF(SOFT!H81="Home", SOFT!E81, ""), ""),
  IFERROR(IF(BASE!H81="Home", BASE!E81, ""), ""),
  IFERROR(IF(ESPORTS!H81="Home", ESPORTS!E81, ""), "")
)
</f>
        <v/>
      </c>
      <c r="F81" s="11" t="str">
        <f>TEXTJOIN(
  CHAR(10) &amp; CHAR(10),
  TRUE,
  IFERROR(IF(WSO!H81="Home", TEXT(WSO!F81, "h:mm AM/PM"), ""), ""),
  IFERROR(IF(MSO!H81="Home", TEXT(MSO!F81, "h:mm AM/PM"), ""), ""),
  IFERROR(IF(FH!H81="Home", TEXT(FH!F81, "h:mm AM/PM"), ""), ""),
  IFERROR(IF(MGOLF!H81="Home", TEXT(MGOLF!F81, "h:mm AM/PM"), ""), ""),
  IFERROR(IF(Football!H81="Home", TEXT(Football!F81, "h:mm AM/PM"), ""), ""),
  IFERROR(IF(WVB!H81="Home", TEXT(WVB!F81, "h:mm AM/PM"), ""), ""),
  IFERROR(IF(XC!H81="Home", TEXT(XC!F81, "h:mm AM/PM"), ""), ""),
  IFERROR(IF(SWIMMING!H81="Home", TEXT(SWIMMING!F81, "h:mm AM/PM"), ""), ""),
  IFERROR(IF(WTEN!H81="Home", TEXT(WTEN!F81, "h:mm AM/PM"), ""), ""),
  IFERROR(IF(TF!H81="Home", TEXT(TF!F81, "h:mm AM/PM"), ""), ""),
  IFERROR(IF(WGOLF!H81="Home", TEXT(WGOLF!F81, "h:mm AM/PM"), ""), ""),
  IFERROR(IF(WBB!H81="Home", TEXT(WBB!F81, "h:mm AM/PM"), ""), ""),
  IFERROR(IF(MBB!H81="Home", TEXT(MBB!F81, "h:mm AM/PM"), ""), ""),
  IFERROR(IF(WLAX!H81="Home", TEXT(WLAX!F81, "h:mm AM/PM"), ""), ""),
  IFERROR(IF(MLAX!H81="Home", TEXT(MLAX!F81, "h:mm AM/PM"), ""), ""),
  IFERROR(IF(SOFT!H81="Home", TEXT(SOFT!F81, "h:mm AM/PM"), ""), ""),
  IFERROR(IF(BASE!H81="Home", TEXT(BASE!F81, "h:mm AM/PM"), ""), ""),
  IFERROR(IF(ESPORTS!H81="Home", TEXT(ESPORTS!F81, "h:mm AM/PM"), ""), "")
)
</f>
        <v/>
      </c>
      <c r="G81" s="11" t="str">
        <f>TEXTJOIN(
  CHAR(10) &amp; CHAR(10),
  TRUE,
  IFERROR(IF(WSO!H81="Home", WSO!G81, ""), ""),
  IFERROR(IF(MSO!H81="Home", MSO!G81, ""), ""),
  IFERROR(IF(FH!H81="Home", FH!G81, ""), ""),
  IFERROR(IF(MGOLF!H81="Home", MGOLF!G81, ""), ""),
  IFERROR(IF(Football!H81="Home", Football!G81, ""), ""),
  IFERROR(IF(WVB!H81="Home", WVB!G81, ""), ""),
  IFERROR(IF(XC!H81="Home", XC!G81, ""), ""),
  IFERROR(IF(SWIMMING!H81="Home", SWIMMING!G81, ""), ""),
  IFERROR(IF(WTEN!H81="Home", WTEN!G81, ""), ""),
  IFERROR(IF(TF!H81="Home", TF!G81, ""), ""),
  IFERROR(IF(WGOLF!H81="Home", WGOLF!G81, ""), ""),
  IFERROR(IF(WBB!H81="Home", WBB!G81, ""), ""),
  IFERROR(IF(MBB!H81="Home", MBB!G81, ""), ""),
  IFERROR(IF(WLAX!H81="Home", WLAX!G81, ""), ""),
  IFERROR(IF(MLAX!H81="Home", MLAX!G81, ""), ""),
  IFERROR(IF(SOFT!H81="Home", SOFT!G81, ""), ""),
  IFERROR(IF(BASE!H81="Home", BASE!G81, ""), ""),
  IFERROR(IF(ESPORTS!H81="Home", ESPORTS!G81, ""), "")
)
</f>
        <v/>
      </c>
      <c r="H81" s="20" t="str">
        <f>TEXTJOIN(
  CHAR(10) &amp; CHAR(10),
  TRUE,
  IFERROR(IF(WSO!H81="Home", WSO!P81, ""), ""),
  IFERROR(IF(MSO!H81="Home", MSO!P81, ""), ""),
  IFERROR(IF(FH!H81="Home", FH!P81, ""), ""),
  IFERROR(IF(MGOLF!H81="Home", MGOLF!P81, ""), ""),
  IFERROR(IF(Football!H81="Home", Football!P81, ""), ""),
  IFERROR(IF(WVB!H81="Home", WVB!P81, ""), ""),
  IFERROR(IF(XC!H81="Home", XC!P81, ""), ""),
  IFERROR(IF(SWIMMING!H81="Home", SWIMMING!P81, ""), ""),
  IFERROR(IF(WTEN!H81="Home", WTEN!P81, ""), ""),
  IFERROR(IF(TF!H81="Home", TF!P81, ""), ""),
  IFERROR(IF(WGOLF!H81="Home", WGOLF!P81, ""), ""),
  IFERROR(IF(WBB!H81="Home", WBB!P81, ""), ""),
  IFERROR(IF(MBB!H81="Home", MBB!P81, ""), ""),
  IFERROR(IF(WLAX!H81="Home", WLAX!P81, ""), ""),
  IFERROR(IF(MLAX!H81="Home", MLAX!P81, ""), ""),
  IFERROR(IF(SOFT!H81="Home", SOFT!P81, ""), ""),
  IFERROR(IF(BASE!H81="Home", BASE!P81, ""), ""),
  IFERROR(IF(ESPORTS!H81="Home", ESPORTS!P81, ""), "")
)
</f>
        <v/>
      </c>
    </row>
    <row r="82" ht="22.5" customHeight="1">
      <c r="A82" s="6">
        <v>81.0</v>
      </c>
      <c r="B82" s="6" t="str">
        <f>'Master Schedule'!B82</f>
        <v/>
      </c>
      <c r="C82" s="7">
        <v>46315.0</v>
      </c>
      <c r="D82" s="8" t="str">
        <f t="shared" si="1"/>
        <v>Tuesday</v>
      </c>
      <c r="E82" s="6" t="str">
        <f>TEXTJOIN(
  CHAR(10) &amp; CHAR(10),
  TRUE,
  IFERROR(IF(WSO!H82="Home", WSO!E82, ""), ""),
  IFERROR(IF(MSO!H82="Home", MSO!E82, ""), ""),
  IFERROR(IF(FH!H82="Home", FH!E82, ""), ""),
  IFERROR(IF(MGOLF!H82="Home", MGOLF!E82, ""), ""),
  IFERROR(IF(Football!H82="Home", Football!E82, ""), ""),
  IFERROR(IF(WVB!H82="Home", WVB!E82, ""), ""),
  IFERROR(IF(XC!H82="Home", XC!E82, ""), ""),
  IFERROR(IF(SWIMMING!H82="Home", SWIMMING!E82, ""), ""),
  IFERROR(IF(WTEN!H82="Home", WTEN!E82, ""), ""),
  IFERROR(IF(TF!H82="Home", TF!E82, ""), ""),
  IFERROR(IF(WGOLF!H82="Home", WGOLF!E82, ""), ""),
  IFERROR(IF(WBB!H82="Home", WBB!E82, ""), ""),
  IFERROR(IF(MBB!H82="Home", MBB!E82, ""), ""),
  IFERROR(IF(WLAX!H82="Home", WLAX!E82, ""), ""),
  IFERROR(IF(MLAX!H82="Home", MLAX!E82, ""), ""),
  IFERROR(IF(SOFT!H82="Home", SOFT!E82, ""), ""),
  IFERROR(IF(BASE!H82="Home", BASE!E82, ""), ""),
  IFERROR(IF(ESPORTS!H82="Home", ESPORTS!E82, ""), "")
)
</f>
        <v/>
      </c>
      <c r="F82" s="11" t="str">
        <f>TEXTJOIN(
  CHAR(10) &amp; CHAR(10),
  TRUE,
  IFERROR(IF(WSO!H82="Home", TEXT(WSO!F82, "h:mm AM/PM"), ""), ""),
  IFERROR(IF(MSO!H82="Home", TEXT(MSO!F82, "h:mm AM/PM"), ""), ""),
  IFERROR(IF(FH!H82="Home", TEXT(FH!F82, "h:mm AM/PM"), ""), ""),
  IFERROR(IF(MGOLF!H82="Home", TEXT(MGOLF!F82, "h:mm AM/PM"), ""), ""),
  IFERROR(IF(Football!H82="Home", TEXT(Football!F82, "h:mm AM/PM"), ""), ""),
  IFERROR(IF(WVB!H82="Home", TEXT(WVB!F82, "h:mm AM/PM"), ""), ""),
  IFERROR(IF(XC!H82="Home", TEXT(XC!F82, "h:mm AM/PM"), ""), ""),
  IFERROR(IF(SWIMMING!H82="Home", TEXT(SWIMMING!F82, "h:mm AM/PM"), ""), ""),
  IFERROR(IF(WTEN!H82="Home", TEXT(WTEN!F82, "h:mm AM/PM"), ""), ""),
  IFERROR(IF(TF!H82="Home", TEXT(TF!F82, "h:mm AM/PM"), ""), ""),
  IFERROR(IF(WGOLF!H82="Home", TEXT(WGOLF!F82, "h:mm AM/PM"), ""), ""),
  IFERROR(IF(WBB!H82="Home", TEXT(WBB!F82, "h:mm AM/PM"), ""), ""),
  IFERROR(IF(MBB!H82="Home", TEXT(MBB!F82, "h:mm AM/PM"), ""), ""),
  IFERROR(IF(WLAX!H82="Home", TEXT(WLAX!F82, "h:mm AM/PM"), ""), ""),
  IFERROR(IF(MLAX!H82="Home", TEXT(MLAX!F82, "h:mm AM/PM"), ""), ""),
  IFERROR(IF(SOFT!H82="Home", TEXT(SOFT!F82, "h:mm AM/PM"), ""), ""),
  IFERROR(IF(BASE!H82="Home", TEXT(BASE!F82, "h:mm AM/PM"), ""), ""),
  IFERROR(IF(ESPORTS!H82="Home", TEXT(ESPORTS!F82, "h:mm AM/PM"), ""), "")
)
</f>
        <v/>
      </c>
      <c r="G82" s="11" t="str">
        <f>TEXTJOIN(
  CHAR(10) &amp; CHAR(10),
  TRUE,
  IFERROR(IF(WSO!H82="Home", WSO!G82, ""), ""),
  IFERROR(IF(MSO!H82="Home", MSO!G82, ""), ""),
  IFERROR(IF(FH!H82="Home", FH!G82, ""), ""),
  IFERROR(IF(MGOLF!H82="Home", MGOLF!G82, ""), ""),
  IFERROR(IF(Football!H82="Home", Football!G82, ""), ""),
  IFERROR(IF(WVB!H82="Home", WVB!G82, ""), ""),
  IFERROR(IF(XC!H82="Home", XC!G82, ""), ""),
  IFERROR(IF(SWIMMING!H82="Home", SWIMMING!G82, ""), ""),
  IFERROR(IF(WTEN!H82="Home", WTEN!G82, ""), ""),
  IFERROR(IF(TF!H82="Home", TF!G82, ""), ""),
  IFERROR(IF(WGOLF!H82="Home", WGOLF!G82, ""), ""),
  IFERROR(IF(WBB!H82="Home", WBB!G82, ""), ""),
  IFERROR(IF(MBB!H82="Home", MBB!G82, ""), ""),
  IFERROR(IF(WLAX!H82="Home", WLAX!G82, ""), ""),
  IFERROR(IF(MLAX!H82="Home", MLAX!G82, ""), ""),
  IFERROR(IF(SOFT!H82="Home", SOFT!G82, ""), ""),
  IFERROR(IF(BASE!H82="Home", BASE!G82, ""), ""),
  IFERROR(IF(ESPORTS!H82="Home", ESPORTS!G82, ""), "")
)
</f>
        <v/>
      </c>
      <c r="H82" s="20" t="str">
        <f>TEXTJOIN(
  CHAR(10) &amp; CHAR(10),
  TRUE,
  IFERROR(IF(WSO!H82="Home", WSO!P82, ""), ""),
  IFERROR(IF(MSO!H82="Home", MSO!P82, ""), ""),
  IFERROR(IF(FH!H82="Home", FH!P82, ""), ""),
  IFERROR(IF(MGOLF!H82="Home", MGOLF!P82, ""), ""),
  IFERROR(IF(Football!H82="Home", Football!P82, ""), ""),
  IFERROR(IF(WVB!H82="Home", WVB!P82, ""), ""),
  IFERROR(IF(XC!H82="Home", XC!P82, ""), ""),
  IFERROR(IF(SWIMMING!H82="Home", SWIMMING!P82, ""), ""),
  IFERROR(IF(WTEN!H82="Home", WTEN!P82, ""), ""),
  IFERROR(IF(TF!H82="Home", TF!P82, ""), ""),
  IFERROR(IF(WGOLF!H82="Home", WGOLF!P82, ""), ""),
  IFERROR(IF(WBB!H82="Home", WBB!P82, ""), ""),
  IFERROR(IF(MBB!H82="Home", MBB!P82, ""), ""),
  IFERROR(IF(WLAX!H82="Home", WLAX!P82, ""), ""),
  IFERROR(IF(MLAX!H82="Home", MLAX!P82, ""), ""),
  IFERROR(IF(SOFT!H82="Home", SOFT!P82, ""), ""),
  IFERROR(IF(BASE!H82="Home", BASE!P82, ""), ""),
  IFERROR(IF(ESPORTS!H82="Home", ESPORTS!P82, ""), "")
)
</f>
        <v/>
      </c>
    </row>
    <row r="83" ht="22.5" customHeight="1">
      <c r="A83" s="6">
        <v>82.0</v>
      </c>
      <c r="B83" s="6" t="str">
        <f>'Master Schedule'!B83</f>
        <v/>
      </c>
      <c r="C83" s="7">
        <v>46316.0</v>
      </c>
      <c r="D83" s="8" t="str">
        <f t="shared" si="1"/>
        <v>Wednesday</v>
      </c>
      <c r="E83" s="6" t="str">
        <f>TEXTJOIN(
  CHAR(10) &amp; CHAR(10),
  TRUE,
  IFERROR(IF(WSO!H83="Home", WSO!E83, ""), ""),
  IFERROR(IF(MSO!H83="Home", MSO!E83, ""), ""),
  IFERROR(IF(FH!H83="Home", FH!E83, ""), ""),
  IFERROR(IF(MGOLF!H83="Home", MGOLF!E83, ""), ""),
  IFERROR(IF(Football!H83="Home", Football!E83, ""), ""),
  IFERROR(IF(WVB!H83="Home", WVB!E83, ""), ""),
  IFERROR(IF(XC!H83="Home", XC!E83, ""), ""),
  IFERROR(IF(SWIMMING!H83="Home", SWIMMING!E83, ""), ""),
  IFERROR(IF(WTEN!H83="Home", WTEN!E83, ""), ""),
  IFERROR(IF(TF!H83="Home", TF!E83, ""), ""),
  IFERROR(IF(WGOLF!H83="Home", WGOLF!E83, ""), ""),
  IFERROR(IF(WBB!H83="Home", WBB!E83, ""), ""),
  IFERROR(IF(MBB!H83="Home", MBB!E83, ""), ""),
  IFERROR(IF(WLAX!H83="Home", WLAX!E83, ""), ""),
  IFERROR(IF(MLAX!H83="Home", MLAX!E83, ""), ""),
  IFERROR(IF(SOFT!H83="Home", SOFT!E83, ""), ""),
  IFERROR(IF(BASE!H83="Home", BASE!E83, ""), ""),
  IFERROR(IF(ESPORTS!H83="Home", ESPORTS!E83, ""), "")
)
</f>
        <v/>
      </c>
      <c r="F83" s="11" t="str">
        <f>TEXTJOIN(
  CHAR(10) &amp; CHAR(10),
  TRUE,
  IFERROR(IF(WSO!H83="Home", TEXT(WSO!F83, "h:mm AM/PM"), ""), ""),
  IFERROR(IF(MSO!H83="Home", TEXT(MSO!F83, "h:mm AM/PM"), ""), ""),
  IFERROR(IF(FH!H83="Home", TEXT(FH!F83, "h:mm AM/PM"), ""), ""),
  IFERROR(IF(MGOLF!H83="Home", TEXT(MGOLF!F83, "h:mm AM/PM"), ""), ""),
  IFERROR(IF(Football!H83="Home", TEXT(Football!F83, "h:mm AM/PM"), ""), ""),
  IFERROR(IF(WVB!H83="Home", TEXT(WVB!F83, "h:mm AM/PM"), ""), ""),
  IFERROR(IF(XC!H83="Home", TEXT(XC!F83, "h:mm AM/PM"), ""), ""),
  IFERROR(IF(SWIMMING!H83="Home", TEXT(SWIMMING!F83, "h:mm AM/PM"), ""), ""),
  IFERROR(IF(WTEN!H83="Home", TEXT(WTEN!F83, "h:mm AM/PM"), ""), ""),
  IFERROR(IF(TF!H83="Home", TEXT(TF!F83, "h:mm AM/PM"), ""), ""),
  IFERROR(IF(WGOLF!H83="Home", TEXT(WGOLF!F83, "h:mm AM/PM"), ""), ""),
  IFERROR(IF(WBB!H83="Home", TEXT(WBB!F83, "h:mm AM/PM"), ""), ""),
  IFERROR(IF(MBB!H83="Home", TEXT(MBB!F83, "h:mm AM/PM"), ""), ""),
  IFERROR(IF(WLAX!H83="Home", TEXT(WLAX!F83, "h:mm AM/PM"), ""), ""),
  IFERROR(IF(MLAX!H83="Home", TEXT(MLAX!F83, "h:mm AM/PM"), ""), ""),
  IFERROR(IF(SOFT!H83="Home", TEXT(SOFT!F83, "h:mm AM/PM"), ""), ""),
  IFERROR(IF(BASE!H83="Home", TEXT(BASE!F83, "h:mm AM/PM"), ""), ""),
  IFERROR(IF(ESPORTS!H83="Home", TEXT(ESPORTS!F83, "h:mm AM/PM"), ""), "")
)
</f>
        <v/>
      </c>
      <c r="G83" s="11" t="str">
        <f>TEXTJOIN(
  CHAR(10) &amp; CHAR(10),
  TRUE,
  IFERROR(IF(WSO!H83="Home", WSO!G83, ""), ""),
  IFERROR(IF(MSO!H83="Home", MSO!G83, ""), ""),
  IFERROR(IF(FH!H83="Home", FH!G83, ""), ""),
  IFERROR(IF(MGOLF!H83="Home", MGOLF!G83, ""), ""),
  IFERROR(IF(Football!H83="Home", Football!G83, ""), ""),
  IFERROR(IF(WVB!H83="Home", WVB!G83, ""), ""),
  IFERROR(IF(XC!H83="Home", XC!G83, ""), ""),
  IFERROR(IF(SWIMMING!H83="Home", SWIMMING!G83, ""), ""),
  IFERROR(IF(WTEN!H83="Home", WTEN!G83, ""), ""),
  IFERROR(IF(TF!H83="Home", TF!G83, ""), ""),
  IFERROR(IF(WGOLF!H83="Home", WGOLF!G83, ""), ""),
  IFERROR(IF(WBB!H83="Home", WBB!G83, ""), ""),
  IFERROR(IF(MBB!H83="Home", MBB!G83, ""), ""),
  IFERROR(IF(WLAX!H83="Home", WLAX!G83, ""), ""),
  IFERROR(IF(MLAX!H83="Home", MLAX!G83, ""), ""),
  IFERROR(IF(SOFT!H83="Home", SOFT!G83, ""), ""),
  IFERROR(IF(BASE!H83="Home", BASE!G83, ""), ""),
  IFERROR(IF(ESPORTS!H83="Home", ESPORTS!G83, ""), "")
)
</f>
        <v/>
      </c>
      <c r="H83" s="20" t="str">
        <f>TEXTJOIN(
  CHAR(10) &amp; CHAR(10),
  TRUE,
  IFERROR(IF(WSO!H83="Home", WSO!P83, ""), ""),
  IFERROR(IF(MSO!H83="Home", MSO!P83, ""), ""),
  IFERROR(IF(FH!H83="Home", FH!P83, ""), ""),
  IFERROR(IF(MGOLF!H83="Home", MGOLF!P83, ""), ""),
  IFERROR(IF(Football!H83="Home", Football!P83, ""), ""),
  IFERROR(IF(WVB!H83="Home", WVB!P83, ""), ""),
  IFERROR(IF(XC!H83="Home", XC!P83, ""), ""),
  IFERROR(IF(SWIMMING!H83="Home", SWIMMING!P83, ""), ""),
  IFERROR(IF(WTEN!H83="Home", WTEN!P83, ""), ""),
  IFERROR(IF(TF!H83="Home", TF!P83, ""), ""),
  IFERROR(IF(WGOLF!H83="Home", WGOLF!P83, ""), ""),
  IFERROR(IF(WBB!H83="Home", WBB!P83, ""), ""),
  IFERROR(IF(MBB!H83="Home", MBB!P83, ""), ""),
  IFERROR(IF(WLAX!H83="Home", WLAX!P83, ""), ""),
  IFERROR(IF(MLAX!H83="Home", MLAX!P83, ""), ""),
  IFERROR(IF(SOFT!H83="Home", SOFT!P83, ""), ""),
  IFERROR(IF(BASE!H83="Home", BASE!P83, ""), ""),
  IFERROR(IF(ESPORTS!H83="Home", ESPORTS!P83, ""), "")
)
</f>
        <v/>
      </c>
    </row>
    <row r="84" ht="22.5" customHeight="1">
      <c r="A84" s="6">
        <v>83.0</v>
      </c>
      <c r="B84" s="6" t="str">
        <f>'Master Schedule'!B84</f>
        <v/>
      </c>
      <c r="C84" s="7">
        <v>46317.0</v>
      </c>
      <c r="D84" s="8" t="str">
        <f t="shared" si="1"/>
        <v>Thursday</v>
      </c>
      <c r="E84" s="6" t="str">
        <f>TEXTJOIN(
  CHAR(10) &amp; CHAR(10),
  TRUE,
  IFERROR(IF(WSO!H84="Home", WSO!E84, ""), ""),
  IFERROR(IF(MSO!H84="Home", MSO!E84, ""), ""),
  IFERROR(IF(FH!H84="Home", FH!E84, ""), ""),
  IFERROR(IF(MGOLF!H84="Home", MGOLF!E84, ""), ""),
  IFERROR(IF(Football!H84="Home", Football!E84, ""), ""),
  IFERROR(IF(WVB!H84="Home", WVB!E84, ""), ""),
  IFERROR(IF(XC!H84="Home", XC!E84, ""), ""),
  IFERROR(IF(SWIMMING!H84="Home", SWIMMING!E84, ""), ""),
  IFERROR(IF(WTEN!H84="Home", WTEN!E84, ""), ""),
  IFERROR(IF(TF!H84="Home", TF!E84, ""), ""),
  IFERROR(IF(WGOLF!H84="Home", WGOLF!E84, ""), ""),
  IFERROR(IF(WBB!H84="Home", WBB!E84, ""), ""),
  IFERROR(IF(MBB!H84="Home", MBB!E84, ""), ""),
  IFERROR(IF(WLAX!H84="Home", WLAX!E84, ""), ""),
  IFERROR(IF(MLAX!H84="Home", MLAX!E84, ""), ""),
  IFERROR(IF(SOFT!H84="Home", SOFT!E84, ""), ""),
  IFERROR(IF(BASE!H84="Home", BASE!E84, ""), ""),
  IFERROR(IF(ESPORTS!H84="Home", ESPORTS!E84, ""), "")
)
</f>
        <v/>
      </c>
      <c r="F84" s="11" t="str">
        <f>TEXTJOIN(
  CHAR(10) &amp; CHAR(10),
  TRUE,
  IFERROR(IF(WSO!H84="Home", TEXT(WSO!F84, "h:mm AM/PM"), ""), ""),
  IFERROR(IF(MSO!H84="Home", TEXT(MSO!F84, "h:mm AM/PM"), ""), ""),
  IFERROR(IF(FH!H84="Home", TEXT(FH!F84, "h:mm AM/PM"), ""), ""),
  IFERROR(IF(MGOLF!H84="Home", TEXT(MGOLF!F84, "h:mm AM/PM"), ""), ""),
  IFERROR(IF(Football!H84="Home", TEXT(Football!F84, "h:mm AM/PM"), ""), ""),
  IFERROR(IF(WVB!H84="Home", TEXT(WVB!F84, "h:mm AM/PM"), ""), ""),
  IFERROR(IF(XC!H84="Home", TEXT(XC!F84, "h:mm AM/PM"), ""), ""),
  IFERROR(IF(SWIMMING!H84="Home", TEXT(SWIMMING!F84, "h:mm AM/PM"), ""), ""),
  IFERROR(IF(WTEN!H84="Home", TEXT(WTEN!F84, "h:mm AM/PM"), ""), ""),
  IFERROR(IF(TF!H84="Home", TEXT(TF!F84, "h:mm AM/PM"), ""), ""),
  IFERROR(IF(WGOLF!H84="Home", TEXT(WGOLF!F84, "h:mm AM/PM"), ""), ""),
  IFERROR(IF(WBB!H84="Home", TEXT(WBB!F84, "h:mm AM/PM"), ""), ""),
  IFERROR(IF(MBB!H84="Home", TEXT(MBB!F84, "h:mm AM/PM"), ""), ""),
  IFERROR(IF(WLAX!H84="Home", TEXT(WLAX!F84, "h:mm AM/PM"), ""), ""),
  IFERROR(IF(MLAX!H84="Home", TEXT(MLAX!F84, "h:mm AM/PM"), ""), ""),
  IFERROR(IF(SOFT!H84="Home", TEXT(SOFT!F84, "h:mm AM/PM"), ""), ""),
  IFERROR(IF(BASE!H84="Home", TEXT(BASE!F84, "h:mm AM/PM"), ""), ""),
  IFERROR(IF(ESPORTS!H84="Home", TEXT(ESPORTS!F84, "h:mm AM/PM"), ""), "")
)
</f>
        <v/>
      </c>
      <c r="G84" s="11" t="str">
        <f>TEXTJOIN(
  CHAR(10) &amp; CHAR(10),
  TRUE,
  IFERROR(IF(WSO!H84="Home", WSO!G84, ""), ""),
  IFERROR(IF(MSO!H84="Home", MSO!G84, ""), ""),
  IFERROR(IF(FH!H84="Home", FH!G84, ""), ""),
  IFERROR(IF(MGOLF!H84="Home", MGOLF!G84, ""), ""),
  IFERROR(IF(Football!H84="Home", Football!G84, ""), ""),
  IFERROR(IF(WVB!H84="Home", WVB!G84, ""), ""),
  IFERROR(IF(XC!H84="Home", XC!G84, ""), ""),
  IFERROR(IF(SWIMMING!H84="Home", SWIMMING!G84, ""), ""),
  IFERROR(IF(WTEN!H84="Home", WTEN!G84, ""), ""),
  IFERROR(IF(TF!H84="Home", TF!G84, ""), ""),
  IFERROR(IF(WGOLF!H84="Home", WGOLF!G84, ""), ""),
  IFERROR(IF(WBB!H84="Home", WBB!G84, ""), ""),
  IFERROR(IF(MBB!H84="Home", MBB!G84, ""), ""),
  IFERROR(IF(WLAX!H84="Home", WLAX!G84, ""), ""),
  IFERROR(IF(MLAX!H84="Home", MLAX!G84, ""), ""),
  IFERROR(IF(SOFT!H84="Home", SOFT!G84, ""), ""),
  IFERROR(IF(BASE!H84="Home", BASE!G84, ""), ""),
  IFERROR(IF(ESPORTS!H84="Home", ESPORTS!G84, ""), "")
)
</f>
        <v/>
      </c>
      <c r="H84" s="20" t="str">
        <f>TEXTJOIN(
  CHAR(10) &amp; CHAR(10),
  TRUE,
  IFERROR(IF(WSO!H84="Home", WSO!P84, ""), ""),
  IFERROR(IF(MSO!H84="Home", MSO!P84, ""), ""),
  IFERROR(IF(FH!H84="Home", FH!P84, ""), ""),
  IFERROR(IF(MGOLF!H84="Home", MGOLF!P84, ""), ""),
  IFERROR(IF(Football!H84="Home", Football!P84, ""), ""),
  IFERROR(IF(WVB!H84="Home", WVB!P84, ""), ""),
  IFERROR(IF(XC!H84="Home", XC!P84, ""), ""),
  IFERROR(IF(SWIMMING!H84="Home", SWIMMING!P84, ""), ""),
  IFERROR(IF(WTEN!H84="Home", WTEN!P84, ""), ""),
  IFERROR(IF(TF!H84="Home", TF!P84, ""), ""),
  IFERROR(IF(WGOLF!H84="Home", WGOLF!P84, ""), ""),
  IFERROR(IF(WBB!H84="Home", WBB!P84, ""), ""),
  IFERROR(IF(MBB!H84="Home", MBB!P84, ""), ""),
  IFERROR(IF(WLAX!H84="Home", WLAX!P84, ""), ""),
  IFERROR(IF(MLAX!H84="Home", MLAX!P84, ""), ""),
  IFERROR(IF(SOFT!H84="Home", SOFT!P84, ""), ""),
  IFERROR(IF(BASE!H84="Home", BASE!P84, ""), ""),
  IFERROR(IF(ESPORTS!H84="Home", ESPORTS!P84, ""), "")
)
</f>
        <v/>
      </c>
    </row>
    <row r="85" ht="22.5" customHeight="1">
      <c r="A85" s="6">
        <v>84.0</v>
      </c>
      <c r="B85" s="6" t="str">
        <f>'Master Schedule'!B85</f>
        <v/>
      </c>
      <c r="C85" s="7">
        <v>46318.0</v>
      </c>
      <c r="D85" s="8" t="str">
        <f t="shared" si="1"/>
        <v>Friday</v>
      </c>
      <c r="E85" s="6" t="str">
        <f>TEXTJOIN(
  CHAR(10) &amp; CHAR(10),
  TRUE,
  IFERROR(IF(WSO!H85="Home", WSO!E85, ""), ""),
  IFERROR(IF(MSO!H85="Home", MSO!E85, ""), ""),
  IFERROR(IF(FH!H85="Home", FH!E85, ""), ""),
  IFERROR(IF(MGOLF!H85="Home", MGOLF!E85, ""), ""),
  IFERROR(IF(Football!H85="Home", Football!E85, ""), ""),
  IFERROR(IF(WVB!H85="Home", WVB!E85, ""), ""),
  IFERROR(IF(XC!H85="Home", XC!E85, ""), ""),
  IFERROR(IF(SWIMMING!H85="Home", SWIMMING!E85, ""), ""),
  IFERROR(IF(WTEN!H85="Home", WTEN!E85, ""), ""),
  IFERROR(IF(TF!H85="Home", TF!E85, ""), ""),
  IFERROR(IF(WGOLF!H85="Home", WGOLF!E85, ""), ""),
  IFERROR(IF(WBB!H85="Home", WBB!E85, ""), ""),
  IFERROR(IF(MBB!H85="Home", MBB!E85, ""), ""),
  IFERROR(IF(WLAX!H85="Home", WLAX!E85, ""), ""),
  IFERROR(IF(MLAX!H85="Home", MLAX!E85, ""), ""),
  IFERROR(IF(SOFT!H85="Home", SOFT!E85, ""), ""),
  IFERROR(IF(BASE!H85="Home", BASE!E85, ""), ""),
  IFERROR(IF(ESPORTS!H85="Home", ESPORTS!E85, ""), "")
)
</f>
        <v/>
      </c>
      <c r="F85" s="11" t="str">
        <f>TEXTJOIN(
  CHAR(10) &amp; CHAR(10),
  TRUE,
  IFERROR(IF(WSO!H85="Home", TEXT(WSO!F85, "h:mm AM/PM"), ""), ""),
  IFERROR(IF(MSO!H85="Home", TEXT(MSO!F85, "h:mm AM/PM"), ""), ""),
  IFERROR(IF(FH!H85="Home", TEXT(FH!F85, "h:mm AM/PM"), ""), ""),
  IFERROR(IF(MGOLF!H85="Home", TEXT(MGOLF!F85, "h:mm AM/PM"), ""), ""),
  IFERROR(IF(Football!H85="Home", TEXT(Football!F85, "h:mm AM/PM"), ""), ""),
  IFERROR(IF(WVB!H85="Home", TEXT(WVB!F85, "h:mm AM/PM"), ""), ""),
  IFERROR(IF(XC!H85="Home", TEXT(XC!F85, "h:mm AM/PM"), ""), ""),
  IFERROR(IF(SWIMMING!H85="Home", TEXT(SWIMMING!F85, "h:mm AM/PM"), ""), ""),
  IFERROR(IF(WTEN!H85="Home", TEXT(WTEN!F85, "h:mm AM/PM"), ""), ""),
  IFERROR(IF(TF!H85="Home", TEXT(TF!F85, "h:mm AM/PM"), ""), ""),
  IFERROR(IF(WGOLF!H85="Home", TEXT(WGOLF!F85, "h:mm AM/PM"), ""), ""),
  IFERROR(IF(WBB!H85="Home", TEXT(WBB!F85, "h:mm AM/PM"), ""), ""),
  IFERROR(IF(MBB!H85="Home", TEXT(MBB!F85, "h:mm AM/PM"), ""), ""),
  IFERROR(IF(WLAX!H85="Home", TEXT(WLAX!F85, "h:mm AM/PM"), ""), ""),
  IFERROR(IF(MLAX!H85="Home", TEXT(MLAX!F85, "h:mm AM/PM"), ""), ""),
  IFERROR(IF(SOFT!H85="Home", TEXT(SOFT!F85, "h:mm AM/PM"), ""), ""),
  IFERROR(IF(BASE!H85="Home", TEXT(BASE!F85, "h:mm AM/PM"), ""), ""),
  IFERROR(IF(ESPORTS!H85="Home", TEXT(ESPORTS!F85, "h:mm AM/PM"), ""), "")
)
</f>
        <v/>
      </c>
      <c r="G85" s="11" t="str">
        <f>TEXTJOIN(
  CHAR(10) &amp; CHAR(10),
  TRUE,
  IFERROR(IF(WSO!H85="Home", WSO!G85, ""), ""),
  IFERROR(IF(MSO!H85="Home", MSO!G85, ""), ""),
  IFERROR(IF(FH!H85="Home", FH!G85, ""), ""),
  IFERROR(IF(MGOLF!H85="Home", MGOLF!G85, ""), ""),
  IFERROR(IF(Football!H85="Home", Football!G85, ""), ""),
  IFERROR(IF(WVB!H85="Home", WVB!G85, ""), ""),
  IFERROR(IF(XC!H85="Home", XC!G85, ""), ""),
  IFERROR(IF(SWIMMING!H85="Home", SWIMMING!G85, ""), ""),
  IFERROR(IF(WTEN!H85="Home", WTEN!G85, ""), ""),
  IFERROR(IF(TF!H85="Home", TF!G85, ""), ""),
  IFERROR(IF(WGOLF!H85="Home", WGOLF!G85, ""), ""),
  IFERROR(IF(WBB!H85="Home", WBB!G85, ""), ""),
  IFERROR(IF(MBB!H85="Home", MBB!G85, ""), ""),
  IFERROR(IF(WLAX!H85="Home", WLAX!G85, ""), ""),
  IFERROR(IF(MLAX!H85="Home", MLAX!G85, ""), ""),
  IFERROR(IF(SOFT!H85="Home", SOFT!G85, ""), ""),
  IFERROR(IF(BASE!H85="Home", BASE!G85, ""), ""),
  IFERROR(IF(ESPORTS!H85="Home", ESPORTS!G85, ""), "")
)
</f>
        <v/>
      </c>
      <c r="H85" s="20" t="str">
        <f>TEXTJOIN(
  CHAR(10) &amp; CHAR(10),
  TRUE,
  IFERROR(IF(WSO!H85="Home", WSO!P85, ""), ""),
  IFERROR(IF(MSO!H85="Home", MSO!P85, ""), ""),
  IFERROR(IF(FH!H85="Home", FH!P85, ""), ""),
  IFERROR(IF(MGOLF!H85="Home", MGOLF!P85, ""), ""),
  IFERROR(IF(Football!H85="Home", Football!P85, ""), ""),
  IFERROR(IF(WVB!H85="Home", WVB!P85, ""), ""),
  IFERROR(IF(XC!H85="Home", XC!P85, ""), ""),
  IFERROR(IF(SWIMMING!H85="Home", SWIMMING!P85, ""), ""),
  IFERROR(IF(WTEN!H85="Home", WTEN!P85, ""), ""),
  IFERROR(IF(TF!H85="Home", TF!P85, ""), ""),
  IFERROR(IF(WGOLF!H85="Home", WGOLF!P85, ""), ""),
  IFERROR(IF(WBB!H85="Home", WBB!P85, ""), ""),
  IFERROR(IF(MBB!H85="Home", MBB!P85, ""), ""),
  IFERROR(IF(WLAX!H85="Home", WLAX!P85, ""), ""),
  IFERROR(IF(MLAX!H85="Home", MLAX!P85, ""), ""),
  IFERROR(IF(SOFT!H85="Home", SOFT!P85, ""), ""),
  IFERROR(IF(BASE!H85="Home", BASE!P85, ""), ""),
  IFERROR(IF(ESPORTS!H85="Home", ESPORTS!P85, ""), "")
)
</f>
        <v/>
      </c>
    </row>
    <row r="86" ht="22.5" customHeight="1">
      <c r="A86" s="6">
        <v>85.0</v>
      </c>
      <c r="B86" s="6" t="str">
        <f>'Master Schedule'!B86</f>
        <v/>
      </c>
      <c r="C86" s="7">
        <v>46319.0</v>
      </c>
      <c r="D86" s="8" t="str">
        <f t="shared" si="1"/>
        <v>Saturday</v>
      </c>
      <c r="E86" s="6" t="str">
        <f>TEXTJOIN(
  CHAR(10) &amp; CHAR(10),
  TRUE,
  IFERROR(IF(WSO!H86="Home", WSO!E86, ""), ""),
  IFERROR(IF(MSO!H86="Home", MSO!E86, ""), ""),
  IFERROR(IF(FH!H86="Home", FH!E86, ""), ""),
  IFERROR(IF(MGOLF!H86="Home", MGOLF!E86, ""), ""),
  IFERROR(IF(Football!H86="Home", Football!E86, ""), ""),
  IFERROR(IF(WVB!H86="Home", WVB!E86, ""), ""),
  IFERROR(IF(XC!H86="Home", XC!E86, ""), ""),
  IFERROR(IF(SWIMMING!H86="Home", SWIMMING!E86, ""), ""),
  IFERROR(IF(WTEN!H86="Home", WTEN!E86, ""), ""),
  IFERROR(IF(TF!H86="Home", TF!E86, ""), ""),
  IFERROR(IF(WGOLF!H86="Home", WGOLF!E86, ""), ""),
  IFERROR(IF(WBB!H86="Home", WBB!E86, ""), ""),
  IFERROR(IF(MBB!H86="Home", MBB!E86, ""), ""),
  IFERROR(IF(WLAX!H86="Home", WLAX!E86, ""), ""),
  IFERROR(IF(MLAX!H86="Home", MLAX!E86, ""), ""),
  IFERROR(IF(SOFT!H86="Home", SOFT!E86, ""), ""),
  IFERROR(IF(BASE!H86="Home", BASE!E86, ""), ""),
  IFERROR(IF(ESPORTS!H86="Home", ESPORTS!E86, ""), "")
)
</f>
        <v/>
      </c>
      <c r="F86" s="11" t="str">
        <f>TEXTJOIN(
  CHAR(10) &amp; CHAR(10),
  TRUE,
  IFERROR(IF(WSO!H86="Home", TEXT(WSO!F86, "h:mm AM/PM"), ""), ""),
  IFERROR(IF(MSO!H86="Home", TEXT(MSO!F86, "h:mm AM/PM"), ""), ""),
  IFERROR(IF(FH!H86="Home", TEXT(FH!F86, "h:mm AM/PM"), ""), ""),
  IFERROR(IF(MGOLF!H86="Home", TEXT(MGOLF!F86, "h:mm AM/PM"), ""), ""),
  IFERROR(IF(Football!H86="Home", TEXT(Football!F86, "h:mm AM/PM"), ""), ""),
  IFERROR(IF(WVB!H86="Home", TEXT(WVB!F86, "h:mm AM/PM"), ""), ""),
  IFERROR(IF(XC!H86="Home", TEXT(XC!F86, "h:mm AM/PM"), ""), ""),
  IFERROR(IF(SWIMMING!H86="Home", TEXT(SWIMMING!F86, "h:mm AM/PM"), ""), ""),
  IFERROR(IF(WTEN!H86="Home", TEXT(WTEN!F86, "h:mm AM/PM"), ""), ""),
  IFERROR(IF(TF!H86="Home", TEXT(TF!F86, "h:mm AM/PM"), ""), ""),
  IFERROR(IF(WGOLF!H86="Home", TEXT(WGOLF!F86, "h:mm AM/PM"), ""), ""),
  IFERROR(IF(WBB!H86="Home", TEXT(WBB!F86, "h:mm AM/PM"), ""), ""),
  IFERROR(IF(MBB!H86="Home", TEXT(MBB!F86, "h:mm AM/PM"), ""), ""),
  IFERROR(IF(WLAX!H86="Home", TEXT(WLAX!F86, "h:mm AM/PM"), ""), ""),
  IFERROR(IF(MLAX!H86="Home", TEXT(MLAX!F86, "h:mm AM/PM"), ""), ""),
  IFERROR(IF(SOFT!H86="Home", TEXT(SOFT!F86, "h:mm AM/PM"), ""), ""),
  IFERROR(IF(BASE!H86="Home", TEXT(BASE!F86, "h:mm AM/PM"), ""), ""),
  IFERROR(IF(ESPORTS!H86="Home", TEXT(ESPORTS!F86, "h:mm AM/PM"), ""), "")
)
</f>
        <v/>
      </c>
      <c r="G86" s="11" t="str">
        <f>TEXTJOIN(
  CHAR(10) &amp; CHAR(10),
  TRUE,
  IFERROR(IF(WSO!H86="Home", WSO!G86, ""), ""),
  IFERROR(IF(MSO!H86="Home", MSO!G86, ""), ""),
  IFERROR(IF(FH!H86="Home", FH!G86, ""), ""),
  IFERROR(IF(MGOLF!H86="Home", MGOLF!G86, ""), ""),
  IFERROR(IF(Football!H86="Home", Football!G86, ""), ""),
  IFERROR(IF(WVB!H86="Home", WVB!G86, ""), ""),
  IFERROR(IF(XC!H86="Home", XC!G86, ""), ""),
  IFERROR(IF(SWIMMING!H86="Home", SWIMMING!G86, ""), ""),
  IFERROR(IF(WTEN!H86="Home", WTEN!G86, ""), ""),
  IFERROR(IF(TF!H86="Home", TF!G86, ""), ""),
  IFERROR(IF(WGOLF!H86="Home", WGOLF!G86, ""), ""),
  IFERROR(IF(WBB!H86="Home", WBB!G86, ""), ""),
  IFERROR(IF(MBB!H86="Home", MBB!G86, ""), ""),
  IFERROR(IF(WLAX!H86="Home", WLAX!G86, ""), ""),
  IFERROR(IF(MLAX!H86="Home", MLAX!G86, ""), ""),
  IFERROR(IF(SOFT!H86="Home", SOFT!G86, ""), ""),
  IFERROR(IF(BASE!H86="Home", BASE!G86, ""), ""),
  IFERROR(IF(ESPORTS!H86="Home", ESPORTS!G86, ""), "")
)
</f>
        <v/>
      </c>
      <c r="H86" s="20" t="str">
        <f>TEXTJOIN(
  CHAR(10) &amp; CHAR(10),
  TRUE,
  IFERROR(IF(WSO!H86="Home", WSO!P86, ""), ""),
  IFERROR(IF(MSO!H86="Home", MSO!P86, ""), ""),
  IFERROR(IF(FH!H86="Home", FH!P86, ""), ""),
  IFERROR(IF(MGOLF!H86="Home", MGOLF!P86, ""), ""),
  IFERROR(IF(Football!H86="Home", Football!P86, ""), ""),
  IFERROR(IF(WVB!H86="Home", WVB!P86, ""), ""),
  IFERROR(IF(XC!H86="Home", XC!P86, ""), ""),
  IFERROR(IF(SWIMMING!H86="Home", SWIMMING!P86, ""), ""),
  IFERROR(IF(WTEN!H86="Home", WTEN!P86, ""), ""),
  IFERROR(IF(TF!H86="Home", TF!P86, ""), ""),
  IFERROR(IF(WGOLF!H86="Home", WGOLF!P86, ""), ""),
  IFERROR(IF(WBB!H86="Home", WBB!P86, ""), ""),
  IFERROR(IF(MBB!H86="Home", MBB!P86, ""), ""),
  IFERROR(IF(WLAX!H86="Home", WLAX!P86, ""), ""),
  IFERROR(IF(MLAX!H86="Home", MLAX!P86, ""), ""),
  IFERROR(IF(SOFT!H86="Home", SOFT!P86, ""), ""),
  IFERROR(IF(BASE!H86="Home", BASE!P86, ""), ""),
  IFERROR(IF(ESPORTS!H86="Home", ESPORTS!P86, ""), "")
)
</f>
        <v/>
      </c>
    </row>
    <row r="87" ht="22.5" customHeight="1">
      <c r="A87" s="6">
        <v>86.0</v>
      </c>
      <c r="B87" s="6" t="str">
        <f>'Master Schedule'!B87</f>
        <v/>
      </c>
      <c r="C87" s="7">
        <v>46320.0</v>
      </c>
      <c r="D87" s="8" t="str">
        <f t="shared" si="1"/>
        <v>Sunday</v>
      </c>
      <c r="E87" s="6" t="str">
        <f>TEXTJOIN(
  CHAR(10) &amp; CHAR(10),
  TRUE,
  IFERROR(IF(WSO!H87="Home", WSO!E87, ""), ""),
  IFERROR(IF(MSO!H87="Home", MSO!E87, ""), ""),
  IFERROR(IF(FH!H87="Home", FH!E87, ""), ""),
  IFERROR(IF(MGOLF!H87="Home", MGOLF!E87, ""), ""),
  IFERROR(IF(Football!H87="Home", Football!E87, ""), ""),
  IFERROR(IF(WVB!H87="Home", WVB!E87, ""), ""),
  IFERROR(IF(XC!H87="Home", XC!E87, ""), ""),
  IFERROR(IF(SWIMMING!H87="Home", SWIMMING!E87, ""), ""),
  IFERROR(IF(WTEN!H87="Home", WTEN!E87, ""), ""),
  IFERROR(IF(TF!H87="Home", TF!E87, ""), ""),
  IFERROR(IF(WGOLF!H87="Home", WGOLF!E87, ""), ""),
  IFERROR(IF(WBB!H87="Home", WBB!E87, ""), ""),
  IFERROR(IF(MBB!H87="Home", MBB!E87, ""), ""),
  IFERROR(IF(WLAX!H87="Home", WLAX!E87, ""), ""),
  IFERROR(IF(MLAX!H87="Home", MLAX!E87, ""), ""),
  IFERROR(IF(SOFT!H87="Home", SOFT!E87, ""), ""),
  IFERROR(IF(BASE!H87="Home", BASE!E87, ""), ""),
  IFERROR(IF(ESPORTS!H87="Home", ESPORTS!E87, ""), "")
)
</f>
        <v/>
      </c>
      <c r="F87" s="11" t="str">
        <f>TEXTJOIN(
  CHAR(10) &amp; CHAR(10),
  TRUE,
  IFERROR(IF(WSO!H87="Home", TEXT(WSO!F87, "h:mm AM/PM"), ""), ""),
  IFERROR(IF(MSO!H87="Home", TEXT(MSO!F87, "h:mm AM/PM"), ""), ""),
  IFERROR(IF(FH!H87="Home", TEXT(FH!F87, "h:mm AM/PM"), ""), ""),
  IFERROR(IF(MGOLF!H87="Home", TEXT(MGOLF!F87, "h:mm AM/PM"), ""), ""),
  IFERROR(IF(Football!H87="Home", TEXT(Football!F87, "h:mm AM/PM"), ""), ""),
  IFERROR(IF(WVB!H87="Home", TEXT(WVB!F87, "h:mm AM/PM"), ""), ""),
  IFERROR(IF(XC!H87="Home", TEXT(XC!F87, "h:mm AM/PM"), ""), ""),
  IFERROR(IF(SWIMMING!H87="Home", TEXT(SWIMMING!F87, "h:mm AM/PM"), ""), ""),
  IFERROR(IF(WTEN!H87="Home", TEXT(WTEN!F87, "h:mm AM/PM"), ""), ""),
  IFERROR(IF(TF!H87="Home", TEXT(TF!F87, "h:mm AM/PM"), ""), ""),
  IFERROR(IF(WGOLF!H87="Home", TEXT(WGOLF!F87, "h:mm AM/PM"), ""), ""),
  IFERROR(IF(WBB!H87="Home", TEXT(WBB!F87, "h:mm AM/PM"), ""), ""),
  IFERROR(IF(MBB!H87="Home", TEXT(MBB!F87, "h:mm AM/PM"), ""), ""),
  IFERROR(IF(WLAX!H87="Home", TEXT(WLAX!F87, "h:mm AM/PM"), ""), ""),
  IFERROR(IF(MLAX!H87="Home", TEXT(MLAX!F87, "h:mm AM/PM"), ""), ""),
  IFERROR(IF(SOFT!H87="Home", TEXT(SOFT!F87, "h:mm AM/PM"), ""), ""),
  IFERROR(IF(BASE!H87="Home", TEXT(BASE!F87, "h:mm AM/PM"), ""), ""),
  IFERROR(IF(ESPORTS!H87="Home", TEXT(ESPORTS!F87, "h:mm AM/PM"), ""), "")
)
</f>
        <v/>
      </c>
      <c r="G87" s="11" t="str">
        <f>TEXTJOIN(
  CHAR(10) &amp; CHAR(10),
  TRUE,
  IFERROR(IF(WSO!H87="Home", WSO!G87, ""), ""),
  IFERROR(IF(MSO!H87="Home", MSO!G87, ""), ""),
  IFERROR(IF(FH!H87="Home", FH!G87, ""), ""),
  IFERROR(IF(MGOLF!H87="Home", MGOLF!G87, ""), ""),
  IFERROR(IF(Football!H87="Home", Football!G87, ""), ""),
  IFERROR(IF(WVB!H87="Home", WVB!G87, ""), ""),
  IFERROR(IF(XC!H87="Home", XC!G87, ""), ""),
  IFERROR(IF(SWIMMING!H87="Home", SWIMMING!G87, ""), ""),
  IFERROR(IF(WTEN!H87="Home", WTEN!G87, ""), ""),
  IFERROR(IF(TF!H87="Home", TF!G87, ""), ""),
  IFERROR(IF(WGOLF!H87="Home", WGOLF!G87, ""), ""),
  IFERROR(IF(WBB!H87="Home", WBB!G87, ""), ""),
  IFERROR(IF(MBB!H87="Home", MBB!G87, ""), ""),
  IFERROR(IF(WLAX!H87="Home", WLAX!G87, ""), ""),
  IFERROR(IF(MLAX!H87="Home", MLAX!G87, ""), ""),
  IFERROR(IF(SOFT!H87="Home", SOFT!G87, ""), ""),
  IFERROR(IF(BASE!H87="Home", BASE!G87, ""), ""),
  IFERROR(IF(ESPORTS!H87="Home", ESPORTS!G87, ""), "")
)
</f>
        <v/>
      </c>
      <c r="H87" s="20" t="str">
        <f>TEXTJOIN(
  CHAR(10) &amp; CHAR(10),
  TRUE,
  IFERROR(IF(WSO!H87="Home", WSO!P87, ""), ""),
  IFERROR(IF(MSO!H87="Home", MSO!P87, ""), ""),
  IFERROR(IF(FH!H87="Home", FH!P87, ""), ""),
  IFERROR(IF(MGOLF!H87="Home", MGOLF!P87, ""), ""),
  IFERROR(IF(Football!H87="Home", Football!P87, ""), ""),
  IFERROR(IF(WVB!H87="Home", WVB!P87, ""), ""),
  IFERROR(IF(XC!H87="Home", XC!P87, ""), ""),
  IFERROR(IF(SWIMMING!H87="Home", SWIMMING!P87, ""), ""),
  IFERROR(IF(WTEN!H87="Home", WTEN!P87, ""), ""),
  IFERROR(IF(TF!H87="Home", TF!P87, ""), ""),
  IFERROR(IF(WGOLF!H87="Home", WGOLF!P87, ""), ""),
  IFERROR(IF(WBB!H87="Home", WBB!P87, ""), ""),
  IFERROR(IF(MBB!H87="Home", MBB!P87, ""), ""),
  IFERROR(IF(WLAX!H87="Home", WLAX!P87, ""), ""),
  IFERROR(IF(MLAX!H87="Home", MLAX!P87, ""), ""),
  IFERROR(IF(SOFT!H87="Home", SOFT!P87, ""), ""),
  IFERROR(IF(BASE!H87="Home", BASE!P87, ""), ""),
  IFERROR(IF(ESPORTS!H87="Home", ESPORTS!P87, ""), "")
)
</f>
        <v/>
      </c>
    </row>
    <row r="88" ht="22.5" customHeight="1">
      <c r="A88" s="6">
        <v>87.0</v>
      </c>
      <c r="B88" s="6" t="str">
        <f>'Master Schedule'!B88</f>
        <v/>
      </c>
      <c r="C88" s="7">
        <v>46321.0</v>
      </c>
      <c r="D88" s="8" t="str">
        <f t="shared" si="1"/>
        <v>Monday</v>
      </c>
      <c r="E88" s="6" t="str">
        <f>TEXTJOIN(
  CHAR(10) &amp; CHAR(10),
  TRUE,
  IFERROR(IF(WSO!H88="Home", WSO!E88, ""), ""),
  IFERROR(IF(MSO!H88="Home", MSO!E88, ""), ""),
  IFERROR(IF(FH!H88="Home", FH!E88, ""), ""),
  IFERROR(IF(MGOLF!H88="Home", MGOLF!E88, ""), ""),
  IFERROR(IF(Football!H88="Home", Football!E88, ""), ""),
  IFERROR(IF(WVB!H88="Home", WVB!E88, ""), ""),
  IFERROR(IF(XC!H88="Home", XC!E88, ""), ""),
  IFERROR(IF(SWIMMING!H88="Home", SWIMMING!E88, ""), ""),
  IFERROR(IF(WTEN!H88="Home", WTEN!E88, ""), ""),
  IFERROR(IF(TF!H88="Home", TF!E88, ""), ""),
  IFERROR(IF(WGOLF!H88="Home", WGOLF!E88, ""), ""),
  IFERROR(IF(WBB!H88="Home", WBB!E88, ""), ""),
  IFERROR(IF(MBB!H88="Home", MBB!E88, ""), ""),
  IFERROR(IF(WLAX!H88="Home", WLAX!E88, ""), ""),
  IFERROR(IF(MLAX!H88="Home", MLAX!E88, ""), ""),
  IFERROR(IF(SOFT!H88="Home", SOFT!E88, ""), ""),
  IFERROR(IF(BASE!H88="Home", BASE!E88, ""), ""),
  IFERROR(IF(ESPORTS!H88="Home", ESPORTS!E88, ""), "")
)
</f>
        <v/>
      </c>
      <c r="F88" s="11" t="str">
        <f>TEXTJOIN(
  CHAR(10) &amp; CHAR(10),
  TRUE,
  IFERROR(IF(WSO!H88="Home", TEXT(WSO!F88, "h:mm AM/PM"), ""), ""),
  IFERROR(IF(MSO!H88="Home", TEXT(MSO!F88, "h:mm AM/PM"), ""), ""),
  IFERROR(IF(FH!H88="Home", TEXT(FH!F88, "h:mm AM/PM"), ""), ""),
  IFERROR(IF(MGOLF!H88="Home", TEXT(MGOLF!F88, "h:mm AM/PM"), ""), ""),
  IFERROR(IF(Football!H88="Home", TEXT(Football!F88, "h:mm AM/PM"), ""), ""),
  IFERROR(IF(WVB!H88="Home", TEXT(WVB!F88, "h:mm AM/PM"), ""), ""),
  IFERROR(IF(XC!H88="Home", TEXT(XC!F88, "h:mm AM/PM"), ""), ""),
  IFERROR(IF(SWIMMING!H88="Home", TEXT(SWIMMING!F88, "h:mm AM/PM"), ""), ""),
  IFERROR(IF(WTEN!H88="Home", TEXT(WTEN!F88, "h:mm AM/PM"), ""), ""),
  IFERROR(IF(TF!H88="Home", TEXT(TF!F88, "h:mm AM/PM"), ""), ""),
  IFERROR(IF(WGOLF!H88="Home", TEXT(WGOLF!F88, "h:mm AM/PM"), ""), ""),
  IFERROR(IF(WBB!H88="Home", TEXT(WBB!F88, "h:mm AM/PM"), ""), ""),
  IFERROR(IF(MBB!H88="Home", TEXT(MBB!F88, "h:mm AM/PM"), ""), ""),
  IFERROR(IF(WLAX!H88="Home", TEXT(WLAX!F88, "h:mm AM/PM"), ""), ""),
  IFERROR(IF(MLAX!H88="Home", TEXT(MLAX!F88, "h:mm AM/PM"), ""), ""),
  IFERROR(IF(SOFT!H88="Home", TEXT(SOFT!F88, "h:mm AM/PM"), ""), ""),
  IFERROR(IF(BASE!H88="Home", TEXT(BASE!F88, "h:mm AM/PM"), ""), ""),
  IFERROR(IF(ESPORTS!H88="Home", TEXT(ESPORTS!F88, "h:mm AM/PM"), ""), "")
)
</f>
        <v/>
      </c>
      <c r="G88" s="11" t="str">
        <f>TEXTJOIN(
  CHAR(10) &amp; CHAR(10),
  TRUE,
  IFERROR(IF(WSO!H88="Home", WSO!G88, ""), ""),
  IFERROR(IF(MSO!H88="Home", MSO!G88, ""), ""),
  IFERROR(IF(FH!H88="Home", FH!G88, ""), ""),
  IFERROR(IF(MGOLF!H88="Home", MGOLF!G88, ""), ""),
  IFERROR(IF(Football!H88="Home", Football!G88, ""), ""),
  IFERROR(IF(WVB!H88="Home", WVB!G88, ""), ""),
  IFERROR(IF(XC!H88="Home", XC!G88, ""), ""),
  IFERROR(IF(SWIMMING!H88="Home", SWIMMING!G88, ""), ""),
  IFERROR(IF(WTEN!H88="Home", WTEN!G88, ""), ""),
  IFERROR(IF(TF!H88="Home", TF!G88, ""), ""),
  IFERROR(IF(WGOLF!H88="Home", WGOLF!G88, ""), ""),
  IFERROR(IF(WBB!H88="Home", WBB!G88, ""), ""),
  IFERROR(IF(MBB!H88="Home", MBB!G88, ""), ""),
  IFERROR(IF(WLAX!H88="Home", WLAX!G88, ""), ""),
  IFERROR(IF(MLAX!H88="Home", MLAX!G88, ""), ""),
  IFERROR(IF(SOFT!H88="Home", SOFT!G88, ""), ""),
  IFERROR(IF(BASE!H88="Home", BASE!G88, ""), ""),
  IFERROR(IF(ESPORTS!H88="Home", ESPORTS!G88, ""), "")
)
</f>
        <v/>
      </c>
      <c r="H88" s="20" t="str">
        <f>TEXTJOIN(
  CHAR(10) &amp; CHAR(10),
  TRUE,
  IFERROR(IF(WSO!H88="Home", WSO!P88, ""), ""),
  IFERROR(IF(MSO!H88="Home", MSO!P88, ""), ""),
  IFERROR(IF(FH!H88="Home", FH!P88, ""), ""),
  IFERROR(IF(MGOLF!H88="Home", MGOLF!P88, ""), ""),
  IFERROR(IF(Football!H88="Home", Football!P88, ""), ""),
  IFERROR(IF(WVB!H88="Home", WVB!P88, ""), ""),
  IFERROR(IF(XC!H88="Home", XC!P88, ""), ""),
  IFERROR(IF(SWIMMING!H88="Home", SWIMMING!P88, ""), ""),
  IFERROR(IF(WTEN!H88="Home", WTEN!P88, ""), ""),
  IFERROR(IF(TF!H88="Home", TF!P88, ""), ""),
  IFERROR(IF(WGOLF!H88="Home", WGOLF!P88, ""), ""),
  IFERROR(IF(WBB!H88="Home", WBB!P88, ""), ""),
  IFERROR(IF(MBB!H88="Home", MBB!P88, ""), ""),
  IFERROR(IF(WLAX!H88="Home", WLAX!P88, ""), ""),
  IFERROR(IF(MLAX!H88="Home", MLAX!P88, ""), ""),
  IFERROR(IF(SOFT!H88="Home", SOFT!P88, ""), ""),
  IFERROR(IF(BASE!H88="Home", BASE!P88, ""), ""),
  IFERROR(IF(ESPORTS!H88="Home", ESPORTS!P88, ""), "")
)
</f>
        <v/>
      </c>
    </row>
    <row r="89" ht="22.5" customHeight="1">
      <c r="A89" s="6">
        <v>88.0</v>
      </c>
      <c r="B89" s="6" t="str">
        <f>'Master Schedule'!B89</f>
        <v/>
      </c>
      <c r="C89" s="7">
        <v>46322.0</v>
      </c>
      <c r="D89" s="8" t="str">
        <f t="shared" si="1"/>
        <v>Tuesday</v>
      </c>
      <c r="E89" s="6" t="str">
        <f>TEXTJOIN(
  CHAR(10) &amp; CHAR(10),
  TRUE,
  IFERROR(IF(WSO!H89="Home", WSO!E89, ""), ""),
  IFERROR(IF(MSO!H89="Home", MSO!E89, ""), ""),
  IFERROR(IF(FH!H89="Home", FH!E89, ""), ""),
  IFERROR(IF(MGOLF!H89="Home", MGOLF!E89, ""), ""),
  IFERROR(IF(Football!H89="Home", Football!E89, ""), ""),
  IFERROR(IF(WVB!H89="Home", WVB!E89, ""), ""),
  IFERROR(IF(XC!H89="Home", XC!E89, ""), ""),
  IFERROR(IF(SWIMMING!H89="Home", SWIMMING!E89, ""), ""),
  IFERROR(IF(WTEN!H89="Home", WTEN!E89, ""), ""),
  IFERROR(IF(TF!H89="Home", TF!E89, ""), ""),
  IFERROR(IF(WGOLF!H89="Home", WGOLF!E89, ""), ""),
  IFERROR(IF(WBB!H89="Home", WBB!E89, ""), ""),
  IFERROR(IF(MBB!H89="Home", MBB!E89, ""), ""),
  IFERROR(IF(WLAX!H89="Home", WLAX!E89, ""), ""),
  IFERROR(IF(MLAX!H89="Home", MLAX!E89, ""), ""),
  IFERROR(IF(SOFT!H89="Home", SOFT!E89, ""), ""),
  IFERROR(IF(BASE!H89="Home", BASE!E89, ""), ""),
  IFERROR(IF(ESPORTS!H89="Home", ESPORTS!E89, ""), "")
)
</f>
        <v/>
      </c>
      <c r="F89" s="11" t="str">
        <f>TEXTJOIN(
  CHAR(10) &amp; CHAR(10),
  TRUE,
  IFERROR(IF(WSO!H89="Home", TEXT(WSO!F89, "h:mm AM/PM"), ""), ""),
  IFERROR(IF(MSO!H89="Home", TEXT(MSO!F89, "h:mm AM/PM"), ""), ""),
  IFERROR(IF(FH!H89="Home", TEXT(FH!F89, "h:mm AM/PM"), ""), ""),
  IFERROR(IF(MGOLF!H89="Home", TEXT(MGOLF!F89, "h:mm AM/PM"), ""), ""),
  IFERROR(IF(Football!H89="Home", TEXT(Football!F89, "h:mm AM/PM"), ""), ""),
  IFERROR(IF(WVB!H89="Home", TEXT(WVB!F89, "h:mm AM/PM"), ""), ""),
  IFERROR(IF(XC!H89="Home", TEXT(XC!F89, "h:mm AM/PM"), ""), ""),
  IFERROR(IF(SWIMMING!H89="Home", TEXT(SWIMMING!F89, "h:mm AM/PM"), ""), ""),
  IFERROR(IF(WTEN!H89="Home", TEXT(WTEN!F89, "h:mm AM/PM"), ""), ""),
  IFERROR(IF(TF!H89="Home", TEXT(TF!F89, "h:mm AM/PM"), ""), ""),
  IFERROR(IF(WGOLF!H89="Home", TEXT(WGOLF!F89, "h:mm AM/PM"), ""), ""),
  IFERROR(IF(WBB!H89="Home", TEXT(WBB!F89, "h:mm AM/PM"), ""), ""),
  IFERROR(IF(MBB!H89="Home", TEXT(MBB!F89, "h:mm AM/PM"), ""), ""),
  IFERROR(IF(WLAX!H89="Home", TEXT(WLAX!F89, "h:mm AM/PM"), ""), ""),
  IFERROR(IF(MLAX!H89="Home", TEXT(MLAX!F89, "h:mm AM/PM"), ""), ""),
  IFERROR(IF(SOFT!H89="Home", TEXT(SOFT!F89, "h:mm AM/PM"), ""), ""),
  IFERROR(IF(BASE!H89="Home", TEXT(BASE!F89, "h:mm AM/PM"), ""), ""),
  IFERROR(IF(ESPORTS!H89="Home", TEXT(ESPORTS!F89, "h:mm AM/PM"), ""), "")
)
</f>
        <v/>
      </c>
      <c r="G89" s="11" t="str">
        <f>TEXTJOIN(
  CHAR(10) &amp; CHAR(10),
  TRUE,
  IFERROR(IF(WSO!H89="Home", WSO!G89, ""), ""),
  IFERROR(IF(MSO!H89="Home", MSO!G89, ""), ""),
  IFERROR(IF(FH!H89="Home", FH!G89, ""), ""),
  IFERROR(IF(MGOLF!H89="Home", MGOLF!G89, ""), ""),
  IFERROR(IF(Football!H89="Home", Football!G89, ""), ""),
  IFERROR(IF(WVB!H89="Home", WVB!G89, ""), ""),
  IFERROR(IF(XC!H89="Home", XC!G89, ""), ""),
  IFERROR(IF(SWIMMING!H89="Home", SWIMMING!G89, ""), ""),
  IFERROR(IF(WTEN!H89="Home", WTEN!G89, ""), ""),
  IFERROR(IF(TF!H89="Home", TF!G89, ""), ""),
  IFERROR(IF(WGOLF!H89="Home", WGOLF!G89, ""), ""),
  IFERROR(IF(WBB!H89="Home", WBB!G89, ""), ""),
  IFERROR(IF(MBB!H89="Home", MBB!G89, ""), ""),
  IFERROR(IF(WLAX!H89="Home", WLAX!G89, ""), ""),
  IFERROR(IF(MLAX!H89="Home", MLAX!G89, ""), ""),
  IFERROR(IF(SOFT!H89="Home", SOFT!G89, ""), ""),
  IFERROR(IF(BASE!H89="Home", BASE!G89, ""), ""),
  IFERROR(IF(ESPORTS!H89="Home", ESPORTS!G89, ""), "")
)
</f>
        <v/>
      </c>
      <c r="H89" s="20" t="str">
        <f>TEXTJOIN(
  CHAR(10) &amp; CHAR(10),
  TRUE,
  IFERROR(IF(WSO!H89="Home", WSO!P89, ""), ""),
  IFERROR(IF(MSO!H89="Home", MSO!P89, ""), ""),
  IFERROR(IF(FH!H89="Home", FH!P89, ""), ""),
  IFERROR(IF(MGOLF!H89="Home", MGOLF!P89, ""), ""),
  IFERROR(IF(Football!H89="Home", Football!P89, ""), ""),
  IFERROR(IF(WVB!H89="Home", WVB!P89, ""), ""),
  IFERROR(IF(XC!H89="Home", XC!P89, ""), ""),
  IFERROR(IF(SWIMMING!H89="Home", SWIMMING!P89, ""), ""),
  IFERROR(IF(WTEN!H89="Home", WTEN!P89, ""), ""),
  IFERROR(IF(TF!H89="Home", TF!P89, ""), ""),
  IFERROR(IF(WGOLF!H89="Home", WGOLF!P89, ""), ""),
  IFERROR(IF(WBB!H89="Home", WBB!P89, ""), ""),
  IFERROR(IF(MBB!H89="Home", MBB!P89, ""), ""),
  IFERROR(IF(WLAX!H89="Home", WLAX!P89, ""), ""),
  IFERROR(IF(MLAX!H89="Home", MLAX!P89, ""), ""),
  IFERROR(IF(SOFT!H89="Home", SOFT!P89, ""), ""),
  IFERROR(IF(BASE!H89="Home", BASE!P89, ""), ""),
  IFERROR(IF(ESPORTS!H89="Home", ESPORTS!P89, ""), "")
)
</f>
        <v/>
      </c>
    </row>
    <row r="90" ht="22.5" customHeight="1">
      <c r="A90" s="6">
        <v>89.0</v>
      </c>
      <c r="B90" s="6" t="str">
        <f>'Master Schedule'!B90</f>
        <v/>
      </c>
      <c r="C90" s="7">
        <v>46323.0</v>
      </c>
      <c r="D90" s="8" t="str">
        <f t="shared" si="1"/>
        <v>Wednesday</v>
      </c>
      <c r="E90" s="6" t="str">
        <f>TEXTJOIN(
  CHAR(10) &amp; CHAR(10),
  TRUE,
  IFERROR(IF(WSO!H90="Home", WSO!E90, ""), ""),
  IFERROR(IF(MSO!H90="Home", MSO!E90, ""), ""),
  IFERROR(IF(FH!H90="Home", FH!E90, ""), ""),
  IFERROR(IF(MGOLF!H90="Home", MGOLF!E90, ""), ""),
  IFERROR(IF(Football!H90="Home", Football!E90, ""), ""),
  IFERROR(IF(WVB!H90="Home", WVB!E90, ""), ""),
  IFERROR(IF(XC!H90="Home", XC!E90, ""), ""),
  IFERROR(IF(SWIMMING!H90="Home", SWIMMING!E90, ""), ""),
  IFERROR(IF(WTEN!H90="Home", WTEN!E90, ""), ""),
  IFERROR(IF(TF!H90="Home", TF!E90, ""), ""),
  IFERROR(IF(WGOLF!H90="Home", WGOLF!E90, ""), ""),
  IFERROR(IF(WBB!H90="Home", WBB!E90, ""), ""),
  IFERROR(IF(MBB!H90="Home", MBB!E90, ""), ""),
  IFERROR(IF(WLAX!H90="Home", WLAX!E90, ""), ""),
  IFERROR(IF(MLAX!H90="Home", MLAX!E90, ""), ""),
  IFERROR(IF(SOFT!H90="Home", SOFT!E90, ""), ""),
  IFERROR(IF(BASE!H90="Home", BASE!E90, ""), ""),
  IFERROR(IF(ESPORTS!H90="Home", ESPORTS!E90, ""), "")
)
</f>
        <v>WSO
MSO</v>
      </c>
      <c r="F90" s="11" t="str">
        <f>TEXTJOIN(
  CHAR(10) &amp; CHAR(10),
  TRUE,
  IFERROR(IF(WSO!H90="Home", TEXT(WSO!F90, "h:mm AM/PM"), ""), ""),
  IFERROR(IF(MSO!H90="Home", TEXT(MSO!F90, "h:mm AM/PM"), ""), ""),
  IFERROR(IF(FH!H90="Home", TEXT(FH!F90, "h:mm AM/PM"), ""), ""),
  IFERROR(IF(MGOLF!H90="Home", TEXT(MGOLF!F90, "h:mm AM/PM"), ""), ""),
  IFERROR(IF(Football!H90="Home", TEXT(Football!F90, "h:mm AM/PM"), ""), ""),
  IFERROR(IF(WVB!H90="Home", TEXT(WVB!F90, "h:mm AM/PM"), ""), ""),
  IFERROR(IF(XC!H90="Home", TEXT(XC!F90, "h:mm AM/PM"), ""), ""),
  IFERROR(IF(SWIMMING!H90="Home", TEXT(SWIMMING!F90, "h:mm AM/PM"), ""), ""),
  IFERROR(IF(WTEN!H90="Home", TEXT(WTEN!F90, "h:mm AM/PM"), ""), ""),
  IFERROR(IF(TF!H90="Home", TEXT(TF!F90, "h:mm AM/PM"), ""), ""),
  IFERROR(IF(WGOLF!H90="Home", TEXT(WGOLF!F90, "h:mm AM/PM"), ""), ""),
  IFERROR(IF(WBB!H90="Home", TEXT(WBB!F90, "h:mm AM/PM"), ""), ""),
  IFERROR(IF(MBB!H90="Home", TEXT(MBB!F90, "h:mm AM/PM"), ""), ""),
  IFERROR(IF(WLAX!H90="Home", TEXT(WLAX!F90, "h:mm AM/PM"), ""), ""),
  IFERROR(IF(MLAX!H90="Home", TEXT(MLAX!F90, "h:mm AM/PM"), ""), ""),
  IFERROR(IF(SOFT!H90="Home", TEXT(SOFT!F90, "h:mm AM/PM"), ""), ""),
  IFERROR(IF(BASE!H90="Home", TEXT(BASE!F90, "h:mm AM/PM"), ""), ""),
  IFERROR(IF(ESPORTS!H90="Home", TEXT(ESPORTS!F90, "h:mm AM/PM"), ""), "")
)
</f>
        <v>7:00 PM
TBD</v>
      </c>
      <c r="G90" s="11" t="str">
        <f>TEXTJOIN(
  CHAR(10) &amp; CHAR(10),
  TRUE,
  IFERROR(IF(WSO!H90="Home", WSO!G90, ""), ""),
  IFERROR(IF(MSO!H90="Home", MSO!G90, ""), ""),
  IFERROR(IF(FH!H90="Home", FH!G90, ""), ""),
  IFERROR(IF(MGOLF!H90="Home", MGOLF!G90, ""), ""),
  IFERROR(IF(Football!H90="Home", Football!G90, ""), ""),
  IFERROR(IF(WVB!H90="Home", WVB!G90, ""), ""),
  IFERROR(IF(XC!H90="Home", XC!G90, ""), ""),
  IFERROR(IF(SWIMMING!H90="Home", SWIMMING!G90, ""), ""),
  IFERROR(IF(WTEN!H90="Home", WTEN!G90, ""), ""),
  IFERROR(IF(TF!H90="Home", TF!G90, ""), ""),
  IFERROR(IF(WGOLF!H90="Home", WGOLF!G90, ""), ""),
  IFERROR(IF(WBB!H90="Home", WBB!G90, ""), ""),
  IFERROR(IF(MBB!H90="Home", MBB!G90, ""), ""),
  IFERROR(IF(WLAX!H90="Home", WLAX!G90, ""), ""),
  IFERROR(IF(MLAX!H90="Home", MLAX!G90, ""), ""),
  IFERROR(IF(SOFT!H90="Home", SOFT!G90, ""), ""),
  IFERROR(IF(BASE!H90="Home", BASE!G90, ""), ""),
  IFERROR(IF(ESPORTS!H90="Home", ESPORTS!G90, ""), "")
)
</f>
        <v>MMA
MMA</v>
      </c>
      <c r="H90" s="20" t="str">
        <f>TEXTJOIN(
  CHAR(10) &amp; CHAR(10),
  TRUE,
  IFERROR(IF(WSO!H90="Home", WSO!P90, ""), ""),
  IFERROR(IF(MSO!H90="Home", MSO!P90, ""), ""),
  IFERROR(IF(FH!H90="Home", FH!P90, ""), ""),
  IFERROR(IF(MGOLF!H90="Home", MGOLF!P90, ""), ""),
  IFERROR(IF(Football!H90="Home", Football!P90, ""), ""),
  IFERROR(IF(WVB!H90="Home", WVB!P90, ""), ""),
  IFERROR(IF(XC!H90="Home", XC!P90, ""), ""),
  IFERROR(IF(SWIMMING!H90="Home", SWIMMING!P90, ""), ""),
  IFERROR(IF(WTEN!H90="Home", WTEN!P90, ""), ""),
  IFERROR(IF(TF!H90="Home", TF!P90, ""), ""),
  IFERROR(IF(WGOLF!H90="Home", WGOLF!P90, ""), ""),
  IFERROR(IF(WBB!H90="Home", WBB!P90, ""), ""),
  IFERROR(IF(MBB!H90="Home", MBB!P90, ""), ""),
  IFERROR(IF(WLAX!H90="Home", WLAX!P90, ""), ""),
  IFERROR(IF(MLAX!H90="Home", MLAX!P90, ""), ""),
  IFERROR(IF(SOFT!H90="Home", SOFT!P90, ""), ""),
  IFERROR(IF(BASE!H90="Home", BASE!P90, ""), ""),
  IFERROR(IF(ESPORTS!H90="Home", ESPORTS!P90, ""), "")
)
</f>
        <v>⌛️ Pending
⌛️ Pending</v>
      </c>
    </row>
    <row r="91" ht="22.5" customHeight="1">
      <c r="A91" s="6">
        <v>90.0</v>
      </c>
      <c r="B91" s="6" t="str">
        <f>'Master Schedule'!B91</f>
        <v/>
      </c>
      <c r="C91" s="7">
        <v>46324.0</v>
      </c>
      <c r="D91" s="8" t="str">
        <f t="shared" si="1"/>
        <v>Thursday</v>
      </c>
      <c r="E91" s="6" t="str">
        <f>TEXTJOIN(
  CHAR(10) &amp; CHAR(10),
  TRUE,
  IFERROR(IF(WSO!H91="Home", WSO!E91, ""), ""),
  IFERROR(IF(MSO!H91="Home", MSO!E91, ""), ""),
  IFERROR(IF(FH!H91="Home", FH!E91, ""), ""),
  IFERROR(IF(MGOLF!H91="Home", MGOLF!E91, ""), ""),
  IFERROR(IF(Football!H91="Home", Football!E91, ""), ""),
  IFERROR(IF(WVB!H91="Home", WVB!E91, ""), ""),
  IFERROR(IF(XC!H91="Home", XC!E91, ""), ""),
  IFERROR(IF(SWIMMING!H91="Home", SWIMMING!E91, ""), ""),
  IFERROR(IF(WTEN!H91="Home", WTEN!E91, ""), ""),
  IFERROR(IF(TF!H91="Home", TF!E91, ""), ""),
  IFERROR(IF(WGOLF!H91="Home", WGOLF!E91, ""), ""),
  IFERROR(IF(WBB!H91="Home", WBB!E91, ""), ""),
  IFERROR(IF(MBB!H91="Home", MBB!E91, ""), ""),
  IFERROR(IF(WLAX!H91="Home", WLAX!E91, ""), ""),
  IFERROR(IF(MLAX!H91="Home", MLAX!E91, ""), ""),
  IFERROR(IF(SOFT!H91="Home", SOFT!E91, ""), ""),
  IFERROR(IF(BASE!H91="Home", BASE!E91, ""), ""),
  IFERROR(IF(ESPORTS!H91="Home", ESPORTS!E91, ""), "")
)
</f>
        <v/>
      </c>
      <c r="F91" s="11" t="str">
        <f>TEXTJOIN(
  CHAR(10) &amp; CHAR(10),
  TRUE,
  IFERROR(IF(WSO!H91="Home", TEXT(WSO!F91, "h:mm AM/PM"), ""), ""),
  IFERROR(IF(MSO!H91="Home", TEXT(MSO!F91, "h:mm AM/PM"), ""), ""),
  IFERROR(IF(FH!H91="Home", TEXT(FH!F91, "h:mm AM/PM"), ""), ""),
  IFERROR(IF(MGOLF!H91="Home", TEXT(MGOLF!F91, "h:mm AM/PM"), ""), ""),
  IFERROR(IF(Football!H91="Home", TEXT(Football!F91, "h:mm AM/PM"), ""), ""),
  IFERROR(IF(WVB!H91="Home", TEXT(WVB!F91, "h:mm AM/PM"), ""), ""),
  IFERROR(IF(XC!H91="Home", TEXT(XC!F91, "h:mm AM/PM"), ""), ""),
  IFERROR(IF(SWIMMING!H91="Home", TEXT(SWIMMING!F91, "h:mm AM/PM"), ""), ""),
  IFERROR(IF(WTEN!H91="Home", TEXT(WTEN!F91, "h:mm AM/PM"), ""), ""),
  IFERROR(IF(TF!H91="Home", TEXT(TF!F91, "h:mm AM/PM"), ""), ""),
  IFERROR(IF(WGOLF!H91="Home", TEXT(WGOLF!F91, "h:mm AM/PM"), ""), ""),
  IFERROR(IF(WBB!H91="Home", TEXT(WBB!F91, "h:mm AM/PM"), ""), ""),
  IFERROR(IF(MBB!H91="Home", TEXT(MBB!F91, "h:mm AM/PM"), ""), ""),
  IFERROR(IF(WLAX!H91="Home", TEXT(WLAX!F91, "h:mm AM/PM"), ""), ""),
  IFERROR(IF(MLAX!H91="Home", TEXT(MLAX!F91, "h:mm AM/PM"), ""), ""),
  IFERROR(IF(SOFT!H91="Home", TEXT(SOFT!F91, "h:mm AM/PM"), ""), ""),
  IFERROR(IF(BASE!H91="Home", TEXT(BASE!F91, "h:mm AM/PM"), ""), ""),
  IFERROR(IF(ESPORTS!H91="Home", TEXT(ESPORTS!F91, "h:mm AM/PM"), ""), "")
)
</f>
        <v/>
      </c>
      <c r="G91" s="11" t="str">
        <f>TEXTJOIN(
  CHAR(10) &amp; CHAR(10),
  TRUE,
  IFERROR(IF(WSO!H91="Home", WSO!G91, ""), ""),
  IFERROR(IF(MSO!H91="Home", MSO!G91, ""), ""),
  IFERROR(IF(FH!H91="Home", FH!G91, ""), ""),
  IFERROR(IF(MGOLF!H91="Home", MGOLF!G91, ""), ""),
  IFERROR(IF(Football!H91="Home", Football!G91, ""), ""),
  IFERROR(IF(WVB!H91="Home", WVB!G91, ""), ""),
  IFERROR(IF(XC!H91="Home", XC!G91, ""), ""),
  IFERROR(IF(SWIMMING!H91="Home", SWIMMING!G91, ""), ""),
  IFERROR(IF(WTEN!H91="Home", WTEN!G91, ""), ""),
  IFERROR(IF(TF!H91="Home", TF!G91, ""), ""),
  IFERROR(IF(WGOLF!H91="Home", WGOLF!G91, ""), ""),
  IFERROR(IF(WBB!H91="Home", WBB!G91, ""), ""),
  IFERROR(IF(MBB!H91="Home", MBB!G91, ""), ""),
  IFERROR(IF(WLAX!H91="Home", WLAX!G91, ""), ""),
  IFERROR(IF(MLAX!H91="Home", MLAX!G91, ""), ""),
  IFERROR(IF(SOFT!H91="Home", SOFT!G91, ""), ""),
  IFERROR(IF(BASE!H91="Home", BASE!G91, ""), ""),
  IFERROR(IF(ESPORTS!H91="Home", ESPORTS!G91, ""), "")
)
</f>
        <v/>
      </c>
      <c r="H91" s="20" t="str">
        <f>TEXTJOIN(
  CHAR(10) &amp; CHAR(10),
  TRUE,
  IFERROR(IF(WSO!H91="Home", WSO!P91, ""), ""),
  IFERROR(IF(MSO!H91="Home", MSO!P91, ""), ""),
  IFERROR(IF(FH!H91="Home", FH!P91, ""), ""),
  IFERROR(IF(MGOLF!H91="Home", MGOLF!P91, ""), ""),
  IFERROR(IF(Football!H91="Home", Football!P91, ""), ""),
  IFERROR(IF(WVB!H91="Home", WVB!P91, ""), ""),
  IFERROR(IF(XC!H91="Home", XC!P91, ""), ""),
  IFERROR(IF(SWIMMING!H91="Home", SWIMMING!P91, ""), ""),
  IFERROR(IF(WTEN!H91="Home", WTEN!P91, ""), ""),
  IFERROR(IF(TF!H91="Home", TF!P91, ""), ""),
  IFERROR(IF(WGOLF!H91="Home", WGOLF!P91, ""), ""),
  IFERROR(IF(WBB!H91="Home", WBB!P91, ""), ""),
  IFERROR(IF(MBB!H91="Home", MBB!P91, ""), ""),
  IFERROR(IF(WLAX!H91="Home", WLAX!P91, ""), ""),
  IFERROR(IF(MLAX!H91="Home", MLAX!P91, ""), ""),
  IFERROR(IF(SOFT!H91="Home", SOFT!P91, ""), ""),
  IFERROR(IF(BASE!H91="Home", BASE!P91, ""), ""),
  IFERROR(IF(ESPORTS!H91="Home", ESPORTS!P91, ""), "")
)
</f>
        <v/>
      </c>
    </row>
    <row r="92" ht="22.5" customHeight="1">
      <c r="A92" s="6">
        <v>91.0</v>
      </c>
      <c r="B92" s="6" t="str">
        <f>'Master Schedule'!B92</f>
        <v/>
      </c>
      <c r="C92" s="7">
        <v>46325.0</v>
      </c>
      <c r="D92" s="8" t="str">
        <f t="shared" si="1"/>
        <v>Friday</v>
      </c>
      <c r="E92" s="6" t="str">
        <f>TEXTJOIN(
  CHAR(10) &amp; CHAR(10),
  TRUE,
  IFERROR(IF(WSO!H92="Home", WSO!E92, ""), ""),
  IFERROR(IF(MSO!H92="Home", MSO!E92, ""), ""),
  IFERROR(IF(FH!H92="Home", FH!E92, ""), ""),
  IFERROR(IF(MGOLF!H92="Home", MGOLF!E92, ""), ""),
  IFERROR(IF(Football!H92="Home", Football!E92, ""), ""),
  IFERROR(IF(WVB!H92="Home", WVB!E92, ""), ""),
  IFERROR(IF(XC!H92="Home", XC!E92, ""), ""),
  IFERROR(IF(SWIMMING!H92="Home", SWIMMING!E92, ""), ""),
  IFERROR(IF(WTEN!H92="Home", WTEN!E92, ""), ""),
  IFERROR(IF(TF!H92="Home", TF!E92, ""), ""),
  IFERROR(IF(WGOLF!H92="Home", WGOLF!E92, ""), ""),
  IFERROR(IF(WBB!H92="Home", WBB!E92, ""), ""),
  IFERROR(IF(MBB!H92="Home", MBB!E92, ""), ""),
  IFERROR(IF(WLAX!H92="Home", WLAX!E92, ""), ""),
  IFERROR(IF(MLAX!H92="Home", MLAX!E92, ""), ""),
  IFERROR(IF(SOFT!H92="Home", SOFT!E92, ""), ""),
  IFERROR(IF(BASE!H92="Home", BASE!E92, ""), ""),
  IFERROR(IF(ESPORTS!H92="Home", ESPORTS!E92, ""), "")
)
</f>
        <v/>
      </c>
      <c r="F92" s="11" t="str">
        <f>TEXTJOIN(
  CHAR(10) &amp; CHAR(10),
  TRUE,
  IFERROR(IF(WSO!H92="Home", TEXT(WSO!F92, "h:mm AM/PM"), ""), ""),
  IFERROR(IF(MSO!H92="Home", TEXT(MSO!F92, "h:mm AM/PM"), ""), ""),
  IFERROR(IF(FH!H92="Home", TEXT(FH!F92, "h:mm AM/PM"), ""), ""),
  IFERROR(IF(MGOLF!H92="Home", TEXT(MGOLF!F92, "h:mm AM/PM"), ""), ""),
  IFERROR(IF(Football!H92="Home", TEXT(Football!F92, "h:mm AM/PM"), ""), ""),
  IFERROR(IF(WVB!H92="Home", TEXT(WVB!F92, "h:mm AM/PM"), ""), ""),
  IFERROR(IF(XC!H92="Home", TEXT(XC!F92, "h:mm AM/PM"), ""), ""),
  IFERROR(IF(SWIMMING!H92="Home", TEXT(SWIMMING!F92, "h:mm AM/PM"), ""), ""),
  IFERROR(IF(WTEN!H92="Home", TEXT(WTEN!F92, "h:mm AM/PM"), ""), ""),
  IFERROR(IF(TF!H92="Home", TEXT(TF!F92, "h:mm AM/PM"), ""), ""),
  IFERROR(IF(WGOLF!H92="Home", TEXT(WGOLF!F92, "h:mm AM/PM"), ""), ""),
  IFERROR(IF(WBB!H92="Home", TEXT(WBB!F92, "h:mm AM/PM"), ""), ""),
  IFERROR(IF(MBB!H92="Home", TEXT(MBB!F92, "h:mm AM/PM"), ""), ""),
  IFERROR(IF(WLAX!H92="Home", TEXT(WLAX!F92, "h:mm AM/PM"), ""), ""),
  IFERROR(IF(MLAX!H92="Home", TEXT(MLAX!F92, "h:mm AM/PM"), ""), ""),
  IFERROR(IF(SOFT!H92="Home", TEXT(SOFT!F92, "h:mm AM/PM"), ""), ""),
  IFERROR(IF(BASE!H92="Home", TEXT(BASE!F92, "h:mm AM/PM"), ""), ""),
  IFERROR(IF(ESPORTS!H92="Home", TEXT(ESPORTS!F92, "h:mm AM/PM"), ""), "")
)
</f>
        <v/>
      </c>
      <c r="G92" s="11" t="str">
        <f>TEXTJOIN(
  CHAR(10) &amp; CHAR(10),
  TRUE,
  IFERROR(IF(WSO!H92="Home", WSO!G92, ""), ""),
  IFERROR(IF(MSO!H92="Home", MSO!G92, ""), ""),
  IFERROR(IF(FH!H92="Home", FH!G92, ""), ""),
  IFERROR(IF(MGOLF!H92="Home", MGOLF!G92, ""), ""),
  IFERROR(IF(Football!H92="Home", Football!G92, ""), ""),
  IFERROR(IF(WVB!H92="Home", WVB!G92, ""), ""),
  IFERROR(IF(XC!H92="Home", XC!G92, ""), ""),
  IFERROR(IF(SWIMMING!H92="Home", SWIMMING!G92, ""), ""),
  IFERROR(IF(WTEN!H92="Home", WTEN!G92, ""), ""),
  IFERROR(IF(TF!H92="Home", TF!G92, ""), ""),
  IFERROR(IF(WGOLF!H92="Home", WGOLF!G92, ""), ""),
  IFERROR(IF(WBB!H92="Home", WBB!G92, ""), ""),
  IFERROR(IF(MBB!H92="Home", MBB!G92, ""), ""),
  IFERROR(IF(WLAX!H92="Home", WLAX!G92, ""), ""),
  IFERROR(IF(MLAX!H92="Home", MLAX!G92, ""), ""),
  IFERROR(IF(SOFT!H92="Home", SOFT!G92, ""), ""),
  IFERROR(IF(BASE!H92="Home", BASE!G92, ""), ""),
  IFERROR(IF(ESPORTS!H92="Home", ESPORTS!G92, ""), "")
)
</f>
        <v/>
      </c>
      <c r="H92" s="20" t="str">
        <f>TEXTJOIN(
  CHAR(10) &amp; CHAR(10),
  TRUE,
  IFERROR(IF(WSO!H92="Home", WSO!P92, ""), ""),
  IFERROR(IF(MSO!H92="Home", MSO!P92, ""), ""),
  IFERROR(IF(FH!H92="Home", FH!P92, ""), ""),
  IFERROR(IF(MGOLF!H92="Home", MGOLF!P92, ""), ""),
  IFERROR(IF(Football!H92="Home", Football!P92, ""), ""),
  IFERROR(IF(WVB!H92="Home", WVB!P92, ""), ""),
  IFERROR(IF(XC!H92="Home", XC!P92, ""), ""),
  IFERROR(IF(SWIMMING!H92="Home", SWIMMING!P92, ""), ""),
  IFERROR(IF(WTEN!H92="Home", WTEN!P92, ""), ""),
  IFERROR(IF(TF!H92="Home", TF!P92, ""), ""),
  IFERROR(IF(WGOLF!H92="Home", WGOLF!P92, ""), ""),
  IFERROR(IF(WBB!H92="Home", WBB!P92, ""), ""),
  IFERROR(IF(MBB!H92="Home", MBB!P92, ""), ""),
  IFERROR(IF(WLAX!H92="Home", WLAX!P92, ""), ""),
  IFERROR(IF(MLAX!H92="Home", MLAX!P92, ""), ""),
  IFERROR(IF(SOFT!H92="Home", SOFT!P92, ""), ""),
  IFERROR(IF(BASE!H92="Home", BASE!P92, ""), ""),
  IFERROR(IF(ESPORTS!H92="Home", ESPORTS!P92, ""), "")
)
</f>
        <v/>
      </c>
    </row>
    <row r="93" ht="22.5" customHeight="1">
      <c r="A93" s="6">
        <v>92.0</v>
      </c>
      <c r="B93" s="6" t="str">
        <f>'Master Schedule'!B93</f>
        <v/>
      </c>
      <c r="C93" s="7">
        <v>46326.0</v>
      </c>
      <c r="D93" s="8" t="str">
        <f t="shared" si="1"/>
        <v>Saturday</v>
      </c>
      <c r="E93" s="6" t="str">
        <f>TEXTJOIN(
  CHAR(10) &amp; CHAR(10),
  TRUE,
  IFERROR(IF(WSO!H93="Home", WSO!E93, ""), ""),
  IFERROR(IF(MSO!H93="Home", MSO!E93, ""), ""),
  IFERROR(IF(FH!H93="Home", FH!E93, ""), ""),
  IFERROR(IF(MGOLF!H93="Home", MGOLF!E93, ""), ""),
  IFERROR(IF(Football!H93="Home", Football!E93, ""), ""),
  IFERROR(IF(WVB!H93="Home", WVB!E93, ""), ""),
  IFERROR(IF(XC!H93="Home", XC!E93, ""), ""),
  IFERROR(IF(SWIMMING!H93="Home", SWIMMING!E93, ""), ""),
  IFERROR(IF(WTEN!H93="Home", WTEN!E93, ""), ""),
  IFERROR(IF(TF!H93="Home", TF!E93, ""), ""),
  IFERROR(IF(WGOLF!H93="Home", WGOLF!E93, ""), ""),
  IFERROR(IF(WBB!H93="Home", WBB!E93, ""), ""),
  IFERROR(IF(MBB!H93="Home", MBB!E93, ""), ""),
  IFERROR(IF(WLAX!H93="Home", WLAX!E93, ""), ""),
  IFERROR(IF(MLAX!H93="Home", MLAX!E93, ""), ""),
  IFERROR(IF(SOFT!H93="Home", SOFT!E93, ""), ""),
  IFERROR(IF(BASE!H93="Home", BASE!E93, ""), ""),
  IFERROR(IF(ESPORTS!H93="Home", ESPORTS!E93, ""), "")
)
</f>
        <v/>
      </c>
      <c r="F93" s="11" t="str">
        <f>TEXTJOIN(
  CHAR(10) &amp; CHAR(10),
  TRUE,
  IFERROR(IF(WSO!H93="Home", TEXT(WSO!F93, "h:mm AM/PM"), ""), ""),
  IFERROR(IF(MSO!H93="Home", TEXT(MSO!F93, "h:mm AM/PM"), ""), ""),
  IFERROR(IF(FH!H93="Home", TEXT(FH!F93, "h:mm AM/PM"), ""), ""),
  IFERROR(IF(MGOLF!H93="Home", TEXT(MGOLF!F93, "h:mm AM/PM"), ""), ""),
  IFERROR(IF(Football!H93="Home", TEXT(Football!F93, "h:mm AM/PM"), ""), ""),
  IFERROR(IF(WVB!H93="Home", TEXT(WVB!F93, "h:mm AM/PM"), ""), ""),
  IFERROR(IF(XC!H93="Home", TEXT(XC!F93, "h:mm AM/PM"), ""), ""),
  IFERROR(IF(SWIMMING!H93="Home", TEXT(SWIMMING!F93, "h:mm AM/PM"), ""), ""),
  IFERROR(IF(WTEN!H93="Home", TEXT(WTEN!F93, "h:mm AM/PM"), ""), ""),
  IFERROR(IF(TF!H93="Home", TEXT(TF!F93, "h:mm AM/PM"), ""), ""),
  IFERROR(IF(WGOLF!H93="Home", TEXT(WGOLF!F93, "h:mm AM/PM"), ""), ""),
  IFERROR(IF(WBB!H93="Home", TEXT(WBB!F93, "h:mm AM/PM"), ""), ""),
  IFERROR(IF(MBB!H93="Home", TEXT(MBB!F93, "h:mm AM/PM"), ""), ""),
  IFERROR(IF(WLAX!H93="Home", TEXT(WLAX!F93, "h:mm AM/PM"), ""), ""),
  IFERROR(IF(MLAX!H93="Home", TEXT(MLAX!F93, "h:mm AM/PM"), ""), ""),
  IFERROR(IF(SOFT!H93="Home", TEXT(SOFT!F93, "h:mm AM/PM"), ""), ""),
  IFERROR(IF(BASE!H93="Home", TEXT(BASE!F93, "h:mm AM/PM"), ""), ""),
  IFERROR(IF(ESPORTS!H93="Home", TEXT(ESPORTS!F93, "h:mm AM/PM"), ""), "")
)
</f>
        <v/>
      </c>
      <c r="G93" s="11" t="str">
        <f>TEXTJOIN(
  CHAR(10) &amp; CHAR(10),
  TRUE,
  IFERROR(IF(WSO!H93="Home", WSO!G93, ""), ""),
  IFERROR(IF(MSO!H93="Home", MSO!G93, ""), ""),
  IFERROR(IF(FH!H93="Home", FH!G93, ""), ""),
  IFERROR(IF(MGOLF!H93="Home", MGOLF!G93, ""), ""),
  IFERROR(IF(Football!H93="Home", Football!G93, ""), ""),
  IFERROR(IF(WVB!H93="Home", WVB!G93, ""), ""),
  IFERROR(IF(XC!H93="Home", XC!G93, ""), ""),
  IFERROR(IF(SWIMMING!H93="Home", SWIMMING!G93, ""), ""),
  IFERROR(IF(WTEN!H93="Home", WTEN!G93, ""), ""),
  IFERROR(IF(TF!H93="Home", TF!G93, ""), ""),
  IFERROR(IF(WGOLF!H93="Home", WGOLF!G93, ""), ""),
  IFERROR(IF(WBB!H93="Home", WBB!G93, ""), ""),
  IFERROR(IF(MBB!H93="Home", MBB!G93, ""), ""),
  IFERROR(IF(WLAX!H93="Home", WLAX!G93, ""), ""),
  IFERROR(IF(MLAX!H93="Home", MLAX!G93, ""), ""),
  IFERROR(IF(SOFT!H93="Home", SOFT!G93, ""), ""),
  IFERROR(IF(BASE!H93="Home", BASE!G93, ""), ""),
  IFERROR(IF(ESPORTS!H93="Home", ESPORTS!G93, ""), "")
)
</f>
        <v/>
      </c>
      <c r="H93" s="20" t="str">
        <f>TEXTJOIN(
  CHAR(10) &amp; CHAR(10),
  TRUE,
  IFERROR(IF(WSO!H93="Home", WSO!P93, ""), ""),
  IFERROR(IF(MSO!H93="Home", MSO!P93, ""), ""),
  IFERROR(IF(FH!H93="Home", FH!P93, ""), ""),
  IFERROR(IF(MGOLF!H93="Home", MGOLF!P93, ""), ""),
  IFERROR(IF(Football!H93="Home", Football!P93, ""), ""),
  IFERROR(IF(WVB!H93="Home", WVB!P93, ""), ""),
  IFERROR(IF(XC!H93="Home", XC!P93, ""), ""),
  IFERROR(IF(SWIMMING!H93="Home", SWIMMING!P93, ""), ""),
  IFERROR(IF(WTEN!H93="Home", WTEN!P93, ""), ""),
  IFERROR(IF(TF!H93="Home", TF!P93, ""), ""),
  IFERROR(IF(WGOLF!H93="Home", WGOLF!P93, ""), ""),
  IFERROR(IF(WBB!H93="Home", WBB!P93, ""), ""),
  IFERROR(IF(MBB!H93="Home", MBB!P93, ""), ""),
  IFERROR(IF(WLAX!H93="Home", WLAX!P93, ""), ""),
  IFERROR(IF(MLAX!H93="Home", MLAX!P93, ""), ""),
  IFERROR(IF(SOFT!H93="Home", SOFT!P93, ""), ""),
  IFERROR(IF(BASE!H93="Home", BASE!P93, ""), ""),
  IFERROR(IF(ESPORTS!H93="Home", ESPORTS!P93, ""), "")
)
</f>
        <v/>
      </c>
    </row>
    <row r="94" ht="22.5" customHeight="1">
      <c r="A94" s="6">
        <v>93.0</v>
      </c>
      <c r="B94" s="6" t="str">
        <f>'Master Schedule'!B94</f>
        <v/>
      </c>
      <c r="C94" s="7">
        <v>46327.0</v>
      </c>
      <c r="D94" s="8" t="str">
        <f t="shared" si="1"/>
        <v>Sunday</v>
      </c>
      <c r="E94" s="6" t="str">
        <f>TEXTJOIN(
  CHAR(10) &amp; CHAR(10),
  TRUE,
  IFERROR(IF(WSO!H94="Home", WSO!E94, ""), ""),
  IFERROR(IF(MSO!H94="Home", MSO!E94, ""), ""),
  IFERROR(IF(FH!H94="Home", FH!E94, ""), ""),
  IFERROR(IF(MGOLF!H94="Home", MGOLF!E94, ""), ""),
  IFERROR(IF(Football!H94="Home", Football!E94, ""), ""),
  IFERROR(IF(WVB!H94="Home", WVB!E94, ""), ""),
  IFERROR(IF(XC!H94="Home", XC!E94, ""), ""),
  IFERROR(IF(SWIMMING!H94="Home", SWIMMING!E94, ""), ""),
  IFERROR(IF(WTEN!H94="Home", WTEN!E94, ""), ""),
  IFERROR(IF(TF!H94="Home", TF!E94, ""), ""),
  IFERROR(IF(WGOLF!H94="Home", WGOLF!E94, ""), ""),
  IFERROR(IF(WBB!H94="Home", WBB!E94, ""), ""),
  IFERROR(IF(MBB!H94="Home", MBB!E94, ""), ""),
  IFERROR(IF(WLAX!H94="Home", WLAX!E94, ""), ""),
  IFERROR(IF(MLAX!H94="Home", MLAX!E94, ""), ""),
  IFERROR(IF(SOFT!H94="Home", SOFT!E94, ""), ""),
  IFERROR(IF(BASE!H94="Home", BASE!E94, ""), ""),
  IFERROR(IF(ESPORTS!H94="Home", ESPORTS!E94, ""), "")
)
</f>
        <v/>
      </c>
      <c r="F94" s="11" t="str">
        <f>TEXTJOIN(
  CHAR(10) &amp; CHAR(10),
  TRUE,
  IFERROR(IF(WSO!H94="Home", TEXT(WSO!F94, "h:mm AM/PM"), ""), ""),
  IFERROR(IF(MSO!H94="Home", TEXT(MSO!F94, "h:mm AM/PM"), ""), ""),
  IFERROR(IF(FH!H94="Home", TEXT(FH!F94, "h:mm AM/PM"), ""), ""),
  IFERROR(IF(MGOLF!H94="Home", TEXT(MGOLF!F94, "h:mm AM/PM"), ""), ""),
  IFERROR(IF(Football!H94="Home", TEXT(Football!F94, "h:mm AM/PM"), ""), ""),
  IFERROR(IF(WVB!H94="Home", TEXT(WVB!F94, "h:mm AM/PM"), ""), ""),
  IFERROR(IF(XC!H94="Home", TEXT(XC!F94, "h:mm AM/PM"), ""), ""),
  IFERROR(IF(SWIMMING!H94="Home", TEXT(SWIMMING!F94, "h:mm AM/PM"), ""), ""),
  IFERROR(IF(WTEN!H94="Home", TEXT(WTEN!F94, "h:mm AM/PM"), ""), ""),
  IFERROR(IF(TF!H94="Home", TEXT(TF!F94, "h:mm AM/PM"), ""), ""),
  IFERROR(IF(WGOLF!H94="Home", TEXT(WGOLF!F94, "h:mm AM/PM"), ""), ""),
  IFERROR(IF(WBB!H94="Home", TEXT(WBB!F94, "h:mm AM/PM"), ""), ""),
  IFERROR(IF(MBB!H94="Home", TEXT(MBB!F94, "h:mm AM/PM"), ""), ""),
  IFERROR(IF(WLAX!H94="Home", TEXT(WLAX!F94, "h:mm AM/PM"), ""), ""),
  IFERROR(IF(MLAX!H94="Home", TEXT(MLAX!F94, "h:mm AM/PM"), ""), ""),
  IFERROR(IF(SOFT!H94="Home", TEXT(SOFT!F94, "h:mm AM/PM"), ""), ""),
  IFERROR(IF(BASE!H94="Home", TEXT(BASE!F94, "h:mm AM/PM"), ""), ""),
  IFERROR(IF(ESPORTS!H94="Home", TEXT(ESPORTS!F94, "h:mm AM/PM"), ""), "")
)
</f>
        <v/>
      </c>
      <c r="G94" s="11" t="str">
        <f>TEXTJOIN(
  CHAR(10) &amp; CHAR(10),
  TRUE,
  IFERROR(IF(WSO!H94="Home", WSO!G94, ""), ""),
  IFERROR(IF(MSO!H94="Home", MSO!G94, ""), ""),
  IFERROR(IF(FH!H94="Home", FH!G94, ""), ""),
  IFERROR(IF(MGOLF!H94="Home", MGOLF!G94, ""), ""),
  IFERROR(IF(Football!H94="Home", Football!G94, ""), ""),
  IFERROR(IF(WVB!H94="Home", WVB!G94, ""), ""),
  IFERROR(IF(XC!H94="Home", XC!G94, ""), ""),
  IFERROR(IF(SWIMMING!H94="Home", SWIMMING!G94, ""), ""),
  IFERROR(IF(WTEN!H94="Home", WTEN!G94, ""), ""),
  IFERROR(IF(TF!H94="Home", TF!G94, ""), ""),
  IFERROR(IF(WGOLF!H94="Home", WGOLF!G94, ""), ""),
  IFERROR(IF(WBB!H94="Home", WBB!G94, ""), ""),
  IFERROR(IF(MBB!H94="Home", MBB!G94, ""), ""),
  IFERROR(IF(WLAX!H94="Home", WLAX!G94, ""), ""),
  IFERROR(IF(MLAX!H94="Home", MLAX!G94, ""), ""),
  IFERROR(IF(SOFT!H94="Home", SOFT!G94, ""), ""),
  IFERROR(IF(BASE!H94="Home", BASE!G94, ""), ""),
  IFERROR(IF(ESPORTS!H94="Home", ESPORTS!G94, ""), "")
)
</f>
        <v/>
      </c>
      <c r="H94" s="20" t="str">
        <f>TEXTJOIN(
  CHAR(10) &amp; CHAR(10),
  TRUE,
  IFERROR(IF(WSO!H94="Home", WSO!P94, ""), ""),
  IFERROR(IF(MSO!H94="Home", MSO!P94, ""), ""),
  IFERROR(IF(FH!H94="Home", FH!P94, ""), ""),
  IFERROR(IF(MGOLF!H94="Home", MGOLF!P94, ""), ""),
  IFERROR(IF(Football!H94="Home", Football!P94, ""), ""),
  IFERROR(IF(WVB!H94="Home", WVB!P94, ""), ""),
  IFERROR(IF(XC!H94="Home", XC!P94, ""), ""),
  IFERROR(IF(SWIMMING!H94="Home", SWIMMING!P94, ""), ""),
  IFERROR(IF(WTEN!H94="Home", WTEN!P94, ""), ""),
  IFERROR(IF(TF!H94="Home", TF!P94, ""), ""),
  IFERROR(IF(WGOLF!H94="Home", WGOLF!P94, ""), ""),
  IFERROR(IF(WBB!H94="Home", WBB!P94, ""), ""),
  IFERROR(IF(MBB!H94="Home", MBB!P94, ""), ""),
  IFERROR(IF(WLAX!H94="Home", WLAX!P94, ""), ""),
  IFERROR(IF(MLAX!H94="Home", MLAX!P94, ""), ""),
  IFERROR(IF(SOFT!H94="Home", SOFT!P94, ""), ""),
  IFERROR(IF(BASE!H94="Home", BASE!P94, ""), ""),
  IFERROR(IF(ESPORTS!H94="Home", ESPORTS!P94, ""), "")
)
</f>
        <v/>
      </c>
    </row>
    <row r="95" ht="22.5" customHeight="1">
      <c r="A95" s="6">
        <v>94.0</v>
      </c>
      <c r="B95" s="6" t="str">
        <f>'Master Schedule'!B95</f>
        <v/>
      </c>
      <c r="C95" s="7">
        <v>46328.0</v>
      </c>
      <c r="D95" s="8" t="str">
        <f t="shared" si="1"/>
        <v>Monday</v>
      </c>
      <c r="E95" s="6" t="str">
        <f>TEXTJOIN(
  CHAR(10) &amp; CHAR(10),
  TRUE,
  IFERROR(IF(WSO!H95="Home", WSO!E95, ""), ""),
  IFERROR(IF(MSO!H95="Home", MSO!E95, ""), ""),
  IFERROR(IF(FH!H95="Home", FH!E95, ""), ""),
  IFERROR(IF(MGOLF!H95="Home", MGOLF!E95, ""), ""),
  IFERROR(IF(Football!H95="Home", Football!E95, ""), ""),
  IFERROR(IF(WVB!H95="Home", WVB!E95, ""), ""),
  IFERROR(IF(XC!H95="Home", XC!E95, ""), ""),
  IFERROR(IF(SWIMMING!H95="Home", SWIMMING!E95, ""), ""),
  IFERROR(IF(WTEN!H95="Home", WTEN!E95, ""), ""),
  IFERROR(IF(TF!H95="Home", TF!E95, ""), ""),
  IFERROR(IF(WGOLF!H95="Home", WGOLF!E95, ""), ""),
  IFERROR(IF(WBB!H95="Home", WBB!E95, ""), ""),
  IFERROR(IF(MBB!H95="Home", MBB!E95, ""), ""),
  IFERROR(IF(WLAX!H95="Home", WLAX!E95, ""), ""),
  IFERROR(IF(MLAX!H95="Home", MLAX!E95, ""), ""),
  IFERROR(IF(SOFT!H95="Home", SOFT!E95, ""), ""),
  IFERROR(IF(BASE!H95="Home", BASE!E95, ""), ""),
  IFERROR(IF(ESPORTS!H95="Home", ESPORTS!E95, ""), "")
)
</f>
        <v/>
      </c>
      <c r="F95" s="11" t="str">
        <f>TEXTJOIN(
  CHAR(10) &amp; CHAR(10),
  TRUE,
  IFERROR(IF(WSO!H95="Home", TEXT(WSO!F95, "h:mm AM/PM"), ""), ""),
  IFERROR(IF(MSO!H95="Home", TEXT(MSO!F95, "h:mm AM/PM"), ""), ""),
  IFERROR(IF(FH!H95="Home", TEXT(FH!F95, "h:mm AM/PM"), ""), ""),
  IFERROR(IF(MGOLF!H95="Home", TEXT(MGOLF!F95, "h:mm AM/PM"), ""), ""),
  IFERROR(IF(Football!H95="Home", TEXT(Football!F95, "h:mm AM/PM"), ""), ""),
  IFERROR(IF(WVB!H95="Home", TEXT(WVB!F95, "h:mm AM/PM"), ""), ""),
  IFERROR(IF(XC!H95="Home", TEXT(XC!F95, "h:mm AM/PM"), ""), ""),
  IFERROR(IF(SWIMMING!H95="Home", TEXT(SWIMMING!F95, "h:mm AM/PM"), ""), ""),
  IFERROR(IF(WTEN!H95="Home", TEXT(WTEN!F95, "h:mm AM/PM"), ""), ""),
  IFERROR(IF(TF!H95="Home", TEXT(TF!F95, "h:mm AM/PM"), ""), ""),
  IFERROR(IF(WGOLF!H95="Home", TEXT(WGOLF!F95, "h:mm AM/PM"), ""), ""),
  IFERROR(IF(WBB!H95="Home", TEXT(WBB!F95, "h:mm AM/PM"), ""), ""),
  IFERROR(IF(MBB!H95="Home", TEXT(MBB!F95, "h:mm AM/PM"), ""), ""),
  IFERROR(IF(WLAX!H95="Home", TEXT(WLAX!F95, "h:mm AM/PM"), ""), ""),
  IFERROR(IF(MLAX!H95="Home", TEXT(MLAX!F95, "h:mm AM/PM"), ""), ""),
  IFERROR(IF(SOFT!H95="Home", TEXT(SOFT!F95, "h:mm AM/PM"), ""), ""),
  IFERROR(IF(BASE!H95="Home", TEXT(BASE!F95, "h:mm AM/PM"), ""), ""),
  IFERROR(IF(ESPORTS!H95="Home", TEXT(ESPORTS!F95, "h:mm AM/PM"), ""), "")
)
</f>
        <v/>
      </c>
      <c r="G95" s="11" t="str">
        <f>TEXTJOIN(
  CHAR(10) &amp; CHAR(10),
  TRUE,
  IFERROR(IF(WSO!H95="Home", WSO!G95, ""), ""),
  IFERROR(IF(MSO!H95="Home", MSO!G95, ""), ""),
  IFERROR(IF(FH!H95="Home", FH!G95, ""), ""),
  IFERROR(IF(MGOLF!H95="Home", MGOLF!G95, ""), ""),
  IFERROR(IF(Football!H95="Home", Football!G95, ""), ""),
  IFERROR(IF(WVB!H95="Home", WVB!G95, ""), ""),
  IFERROR(IF(XC!H95="Home", XC!G95, ""), ""),
  IFERROR(IF(SWIMMING!H95="Home", SWIMMING!G95, ""), ""),
  IFERROR(IF(WTEN!H95="Home", WTEN!G95, ""), ""),
  IFERROR(IF(TF!H95="Home", TF!G95, ""), ""),
  IFERROR(IF(WGOLF!H95="Home", WGOLF!G95, ""), ""),
  IFERROR(IF(WBB!H95="Home", WBB!G95, ""), ""),
  IFERROR(IF(MBB!H95="Home", MBB!G95, ""), ""),
  IFERROR(IF(WLAX!H95="Home", WLAX!G95, ""), ""),
  IFERROR(IF(MLAX!H95="Home", MLAX!G95, ""), ""),
  IFERROR(IF(SOFT!H95="Home", SOFT!G95, ""), ""),
  IFERROR(IF(BASE!H95="Home", BASE!G95, ""), ""),
  IFERROR(IF(ESPORTS!H95="Home", ESPORTS!G95, ""), "")
)
</f>
        <v/>
      </c>
      <c r="H95" s="20" t="str">
        <f>TEXTJOIN(
  CHAR(10) &amp; CHAR(10),
  TRUE,
  IFERROR(IF(WSO!H95="Home", WSO!P95, ""), ""),
  IFERROR(IF(MSO!H95="Home", MSO!P95, ""), ""),
  IFERROR(IF(FH!H95="Home", FH!P95, ""), ""),
  IFERROR(IF(MGOLF!H95="Home", MGOLF!P95, ""), ""),
  IFERROR(IF(Football!H95="Home", Football!P95, ""), ""),
  IFERROR(IF(WVB!H95="Home", WVB!P95, ""), ""),
  IFERROR(IF(XC!H95="Home", XC!P95, ""), ""),
  IFERROR(IF(SWIMMING!H95="Home", SWIMMING!P95, ""), ""),
  IFERROR(IF(WTEN!H95="Home", WTEN!P95, ""), ""),
  IFERROR(IF(TF!H95="Home", TF!P95, ""), ""),
  IFERROR(IF(WGOLF!H95="Home", WGOLF!P95, ""), ""),
  IFERROR(IF(WBB!H95="Home", WBB!P95, ""), ""),
  IFERROR(IF(MBB!H95="Home", MBB!P95, ""), ""),
  IFERROR(IF(WLAX!H95="Home", WLAX!P95, ""), ""),
  IFERROR(IF(MLAX!H95="Home", MLAX!P95, ""), ""),
  IFERROR(IF(SOFT!H95="Home", SOFT!P95, ""), ""),
  IFERROR(IF(BASE!H95="Home", BASE!P95, ""), ""),
  IFERROR(IF(ESPORTS!H95="Home", ESPORTS!P95, ""), "")
)
</f>
        <v/>
      </c>
    </row>
    <row r="96" ht="22.5" customHeight="1">
      <c r="A96" s="6">
        <v>95.0</v>
      </c>
      <c r="B96" s="6" t="str">
        <f>'Master Schedule'!B96</f>
        <v/>
      </c>
      <c r="C96" s="7">
        <v>46329.0</v>
      </c>
      <c r="D96" s="8" t="str">
        <f t="shared" si="1"/>
        <v>Tuesday</v>
      </c>
      <c r="E96" s="6" t="str">
        <f>TEXTJOIN(
  CHAR(10) &amp; CHAR(10),
  TRUE,
  IFERROR(IF(WSO!H96="Home", WSO!E96, ""), ""),
  IFERROR(IF(MSO!H96="Home", MSO!E96, ""), ""),
  IFERROR(IF(FH!H96="Home", FH!E96, ""), ""),
  IFERROR(IF(MGOLF!H96="Home", MGOLF!E96, ""), ""),
  IFERROR(IF(Football!H96="Home", Football!E96, ""), ""),
  IFERROR(IF(WVB!H96="Home", WVB!E96, ""), ""),
  IFERROR(IF(XC!H96="Home", XC!E96, ""), ""),
  IFERROR(IF(SWIMMING!H96="Home", SWIMMING!E96, ""), ""),
  IFERROR(IF(WTEN!H96="Home", WTEN!E96, ""), ""),
  IFERROR(IF(TF!H96="Home", TF!E96, ""), ""),
  IFERROR(IF(WGOLF!H96="Home", WGOLF!E96, ""), ""),
  IFERROR(IF(WBB!H96="Home", WBB!E96, ""), ""),
  IFERROR(IF(MBB!H96="Home", MBB!E96, ""), ""),
  IFERROR(IF(WLAX!H96="Home", WLAX!E96, ""), ""),
  IFERROR(IF(MLAX!H96="Home", MLAX!E96, ""), ""),
  IFERROR(IF(SOFT!H96="Home", SOFT!E96, ""), ""),
  IFERROR(IF(BASE!H96="Home", BASE!E96, ""), ""),
  IFERROR(IF(ESPORTS!H96="Home", ESPORTS!E96, ""), "")
)
</f>
        <v/>
      </c>
      <c r="F96" s="11" t="str">
        <f>TEXTJOIN(
  CHAR(10) &amp; CHAR(10),
  TRUE,
  IFERROR(IF(WSO!H96="Home", TEXT(WSO!F96, "h:mm AM/PM"), ""), ""),
  IFERROR(IF(MSO!H96="Home", TEXT(MSO!F96, "h:mm AM/PM"), ""), ""),
  IFERROR(IF(FH!H96="Home", TEXT(FH!F96, "h:mm AM/PM"), ""), ""),
  IFERROR(IF(MGOLF!H96="Home", TEXT(MGOLF!F96, "h:mm AM/PM"), ""), ""),
  IFERROR(IF(Football!H96="Home", TEXT(Football!F96, "h:mm AM/PM"), ""), ""),
  IFERROR(IF(WVB!H96="Home", TEXT(WVB!F96, "h:mm AM/PM"), ""), ""),
  IFERROR(IF(XC!H96="Home", TEXT(XC!F96, "h:mm AM/PM"), ""), ""),
  IFERROR(IF(SWIMMING!H96="Home", TEXT(SWIMMING!F96, "h:mm AM/PM"), ""), ""),
  IFERROR(IF(WTEN!H96="Home", TEXT(WTEN!F96, "h:mm AM/PM"), ""), ""),
  IFERROR(IF(TF!H96="Home", TEXT(TF!F96, "h:mm AM/PM"), ""), ""),
  IFERROR(IF(WGOLF!H96="Home", TEXT(WGOLF!F96, "h:mm AM/PM"), ""), ""),
  IFERROR(IF(WBB!H96="Home", TEXT(WBB!F96, "h:mm AM/PM"), ""), ""),
  IFERROR(IF(MBB!H96="Home", TEXT(MBB!F96, "h:mm AM/PM"), ""), ""),
  IFERROR(IF(WLAX!H96="Home", TEXT(WLAX!F96, "h:mm AM/PM"), ""), ""),
  IFERROR(IF(MLAX!H96="Home", TEXT(MLAX!F96, "h:mm AM/PM"), ""), ""),
  IFERROR(IF(SOFT!H96="Home", TEXT(SOFT!F96, "h:mm AM/PM"), ""), ""),
  IFERROR(IF(BASE!H96="Home", TEXT(BASE!F96, "h:mm AM/PM"), ""), ""),
  IFERROR(IF(ESPORTS!H96="Home", TEXT(ESPORTS!F96, "h:mm AM/PM"), ""), "")
)
</f>
        <v/>
      </c>
      <c r="G96" s="11" t="str">
        <f>TEXTJOIN(
  CHAR(10) &amp; CHAR(10),
  TRUE,
  IFERROR(IF(WSO!H96="Home", WSO!G96, ""), ""),
  IFERROR(IF(MSO!H96="Home", MSO!G96, ""), ""),
  IFERROR(IF(FH!H96="Home", FH!G96, ""), ""),
  IFERROR(IF(MGOLF!H96="Home", MGOLF!G96, ""), ""),
  IFERROR(IF(Football!H96="Home", Football!G96, ""), ""),
  IFERROR(IF(WVB!H96="Home", WVB!G96, ""), ""),
  IFERROR(IF(XC!H96="Home", XC!G96, ""), ""),
  IFERROR(IF(SWIMMING!H96="Home", SWIMMING!G96, ""), ""),
  IFERROR(IF(WTEN!H96="Home", WTEN!G96, ""), ""),
  IFERROR(IF(TF!H96="Home", TF!G96, ""), ""),
  IFERROR(IF(WGOLF!H96="Home", WGOLF!G96, ""), ""),
  IFERROR(IF(WBB!H96="Home", WBB!G96, ""), ""),
  IFERROR(IF(MBB!H96="Home", MBB!G96, ""), ""),
  IFERROR(IF(WLAX!H96="Home", WLAX!G96, ""), ""),
  IFERROR(IF(MLAX!H96="Home", MLAX!G96, ""), ""),
  IFERROR(IF(SOFT!H96="Home", SOFT!G96, ""), ""),
  IFERROR(IF(BASE!H96="Home", BASE!G96, ""), ""),
  IFERROR(IF(ESPORTS!H96="Home", ESPORTS!G96, ""), "")
)
</f>
        <v/>
      </c>
      <c r="H96" s="20" t="str">
        <f>TEXTJOIN(
  CHAR(10) &amp; CHAR(10),
  TRUE,
  IFERROR(IF(WSO!H96="Home", WSO!P96, ""), ""),
  IFERROR(IF(MSO!H96="Home", MSO!P96, ""), ""),
  IFERROR(IF(FH!H96="Home", FH!P96, ""), ""),
  IFERROR(IF(MGOLF!H96="Home", MGOLF!P96, ""), ""),
  IFERROR(IF(Football!H96="Home", Football!P96, ""), ""),
  IFERROR(IF(WVB!H96="Home", WVB!P96, ""), ""),
  IFERROR(IF(XC!H96="Home", XC!P96, ""), ""),
  IFERROR(IF(SWIMMING!H96="Home", SWIMMING!P96, ""), ""),
  IFERROR(IF(WTEN!H96="Home", WTEN!P96, ""), ""),
  IFERROR(IF(TF!H96="Home", TF!P96, ""), ""),
  IFERROR(IF(WGOLF!H96="Home", WGOLF!P96, ""), ""),
  IFERROR(IF(WBB!H96="Home", WBB!P96, ""), ""),
  IFERROR(IF(MBB!H96="Home", MBB!P96, ""), ""),
  IFERROR(IF(WLAX!H96="Home", WLAX!P96, ""), ""),
  IFERROR(IF(MLAX!H96="Home", MLAX!P96, ""), ""),
  IFERROR(IF(SOFT!H96="Home", SOFT!P96, ""), ""),
  IFERROR(IF(BASE!H96="Home", BASE!P96, ""), ""),
  IFERROR(IF(ESPORTS!H96="Home", ESPORTS!P96, ""), "")
)
</f>
        <v/>
      </c>
    </row>
    <row r="97" ht="22.5" customHeight="1">
      <c r="A97" s="6">
        <v>96.0</v>
      </c>
      <c r="B97" s="6" t="str">
        <f>'Master Schedule'!B97</f>
        <v/>
      </c>
      <c r="C97" s="7">
        <v>46330.0</v>
      </c>
      <c r="D97" s="8" t="str">
        <f t="shared" si="1"/>
        <v>Wednesday</v>
      </c>
      <c r="E97" s="6" t="str">
        <f>TEXTJOIN(
  CHAR(10) &amp; CHAR(10),
  TRUE,
  IFERROR(IF(WSO!H97="Home", WSO!E97, ""), ""),
  IFERROR(IF(MSO!H97="Home", MSO!E97, ""), ""),
  IFERROR(IF(FH!H97="Home", FH!E97, ""), ""),
  IFERROR(IF(MGOLF!H97="Home", MGOLF!E97, ""), ""),
  IFERROR(IF(Football!H97="Home", Football!E97, ""), ""),
  IFERROR(IF(WVB!H97="Home", WVB!E97, ""), ""),
  IFERROR(IF(XC!H97="Home", XC!E97, ""), ""),
  IFERROR(IF(SWIMMING!H97="Home", SWIMMING!E97, ""), ""),
  IFERROR(IF(WTEN!H97="Home", WTEN!E97, ""), ""),
  IFERROR(IF(TF!H97="Home", TF!E97, ""), ""),
  IFERROR(IF(WGOLF!H97="Home", WGOLF!E97, ""), ""),
  IFERROR(IF(WBB!H97="Home", WBB!E97, ""), ""),
  IFERROR(IF(MBB!H97="Home", MBB!E97, ""), ""),
  IFERROR(IF(WLAX!H97="Home", WLAX!E97, ""), ""),
  IFERROR(IF(MLAX!H97="Home", MLAX!E97, ""), ""),
  IFERROR(IF(SOFT!H97="Home", SOFT!E97, ""), ""),
  IFERROR(IF(BASE!H97="Home", BASE!E97, ""), ""),
  IFERROR(IF(ESPORTS!H97="Home", ESPORTS!E97, ""), "")
)
</f>
        <v/>
      </c>
      <c r="F97" s="11" t="str">
        <f>TEXTJOIN(
  CHAR(10) &amp; CHAR(10),
  TRUE,
  IFERROR(IF(WSO!H97="Home", TEXT(WSO!F97, "h:mm AM/PM"), ""), ""),
  IFERROR(IF(MSO!H97="Home", TEXT(MSO!F97, "h:mm AM/PM"), ""), ""),
  IFERROR(IF(FH!H97="Home", TEXT(FH!F97, "h:mm AM/PM"), ""), ""),
  IFERROR(IF(MGOLF!H97="Home", TEXT(MGOLF!F97, "h:mm AM/PM"), ""), ""),
  IFERROR(IF(Football!H97="Home", TEXT(Football!F97, "h:mm AM/PM"), ""), ""),
  IFERROR(IF(WVB!H97="Home", TEXT(WVB!F97, "h:mm AM/PM"), ""), ""),
  IFERROR(IF(XC!H97="Home", TEXT(XC!F97, "h:mm AM/PM"), ""), ""),
  IFERROR(IF(SWIMMING!H97="Home", TEXT(SWIMMING!F97, "h:mm AM/PM"), ""), ""),
  IFERROR(IF(WTEN!H97="Home", TEXT(WTEN!F97, "h:mm AM/PM"), ""), ""),
  IFERROR(IF(TF!H97="Home", TEXT(TF!F97, "h:mm AM/PM"), ""), ""),
  IFERROR(IF(WGOLF!H97="Home", TEXT(WGOLF!F97, "h:mm AM/PM"), ""), ""),
  IFERROR(IF(WBB!H97="Home", TEXT(WBB!F97, "h:mm AM/PM"), ""), ""),
  IFERROR(IF(MBB!H97="Home", TEXT(MBB!F97, "h:mm AM/PM"), ""), ""),
  IFERROR(IF(WLAX!H97="Home", TEXT(WLAX!F97, "h:mm AM/PM"), ""), ""),
  IFERROR(IF(MLAX!H97="Home", TEXT(MLAX!F97, "h:mm AM/PM"), ""), ""),
  IFERROR(IF(SOFT!H97="Home", TEXT(SOFT!F97, "h:mm AM/PM"), ""), ""),
  IFERROR(IF(BASE!H97="Home", TEXT(BASE!F97, "h:mm AM/PM"), ""), ""),
  IFERROR(IF(ESPORTS!H97="Home", TEXT(ESPORTS!F97, "h:mm AM/PM"), ""), "")
)
</f>
        <v/>
      </c>
      <c r="G97" s="11" t="str">
        <f>TEXTJOIN(
  CHAR(10) &amp; CHAR(10),
  TRUE,
  IFERROR(IF(WSO!H97="Home", WSO!G97, ""), ""),
  IFERROR(IF(MSO!H97="Home", MSO!G97, ""), ""),
  IFERROR(IF(FH!H97="Home", FH!G97, ""), ""),
  IFERROR(IF(MGOLF!H97="Home", MGOLF!G97, ""), ""),
  IFERROR(IF(Football!H97="Home", Football!G97, ""), ""),
  IFERROR(IF(WVB!H97="Home", WVB!G97, ""), ""),
  IFERROR(IF(XC!H97="Home", XC!G97, ""), ""),
  IFERROR(IF(SWIMMING!H97="Home", SWIMMING!G97, ""), ""),
  IFERROR(IF(WTEN!H97="Home", WTEN!G97, ""), ""),
  IFERROR(IF(TF!H97="Home", TF!G97, ""), ""),
  IFERROR(IF(WGOLF!H97="Home", WGOLF!G97, ""), ""),
  IFERROR(IF(WBB!H97="Home", WBB!G97, ""), ""),
  IFERROR(IF(MBB!H97="Home", MBB!G97, ""), ""),
  IFERROR(IF(WLAX!H97="Home", WLAX!G97, ""), ""),
  IFERROR(IF(MLAX!H97="Home", MLAX!G97, ""), ""),
  IFERROR(IF(SOFT!H97="Home", SOFT!G97, ""), ""),
  IFERROR(IF(BASE!H97="Home", BASE!G97, ""), ""),
  IFERROR(IF(ESPORTS!H97="Home", ESPORTS!G97, ""), "")
)
</f>
        <v/>
      </c>
      <c r="H97" s="20" t="str">
        <f>TEXTJOIN(
  CHAR(10) &amp; CHAR(10),
  TRUE,
  IFERROR(IF(WSO!H97="Home", WSO!P97, ""), ""),
  IFERROR(IF(MSO!H97="Home", MSO!P97, ""), ""),
  IFERROR(IF(FH!H97="Home", FH!P97, ""), ""),
  IFERROR(IF(MGOLF!H97="Home", MGOLF!P97, ""), ""),
  IFERROR(IF(Football!H97="Home", Football!P97, ""), ""),
  IFERROR(IF(WVB!H97="Home", WVB!P97, ""), ""),
  IFERROR(IF(XC!H97="Home", XC!P97, ""), ""),
  IFERROR(IF(SWIMMING!H97="Home", SWIMMING!P97, ""), ""),
  IFERROR(IF(WTEN!H97="Home", WTEN!P97, ""), ""),
  IFERROR(IF(TF!H97="Home", TF!P97, ""), ""),
  IFERROR(IF(WGOLF!H97="Home", WGOLF!P97, ""), ""),
  IFERROR(IF(WBB!H97="Home", WBB!P97, ""), ""),
  IFERROR(IF(MBB!H97="Home", MBB!P97, ""), ""),
  IFERROR(IF(WLAX!H97="Home", WLAX!P97, ""), ""),
  IFERROR(IF(MLAX!H97="Home", MLAX!P97, ""), ""),
  IFERROR(IF(SOFT!H97="Home", SOFT!P97, ""), ""),
  IFERROR(IF(BASE!H97="Home", BASE!P97, ""), ""),
  IFERROR(IF(ESPORTS!H97="Home", ESPORTS!P97, ""), "")
)
</f>
        <v/>
      </c>
    </row>
    <row r="98" ht="22.5" customHeight="1">
      <c r="A98" s="6">
        <v>97.0</v>
      </c>
      <c r="B98" s="6" t="str">
        <f>'Master Schedule'!B98</f>
        <v/>
      </c>
      <c r="C98" s="7">
        <v>46331.0</v>
      </c>
      <c r="D98" s="8" t="str">
        <f t="shared" si="1"/>
        <v>Thursday</v>
      </c>
      <c r="E98" s="6" t="str">
        <f>TEXTJOIN(
  CHAR(10) &amp; CHAR(10),
  TRUE,
  IFERROR(IF(WSO!H98="Home", WSO!E98, ""), ""),
  IFERROR(IF(MSO!H98="Home", MSO!E98, ""), ""),
  IFERROR(IF(FH!H98="Home", FH!E98, ""), ""),
  IFERROR(IF(MGOLF!H98="Home", MGOLF!E98, ""), ""),
  IFERROR(IF(Football!H98="Home", Football!E98, ""), ""),
  IFERROR(IF(WVB!H98="Home", WVB!E98, ""), ""),
  IFERROR(IF(XC!H98="Home", XC!E98, ""), ""),
  IFERROR(IF(SWIMMING!H98="Home", SWIMMING!E98, ""), ""),
  IFERROR(IF(WTEN!H98="Home", WTEN!E98, ""), ""),
  IFERROR(IF(TF!H98="Home", TF!E98, ""), ""),
  IFERROR(IF(WGOLF!H98="Home", WGOLF!E98, ""), ""),
  IFERROR(IF(WBB!H98="Home", WBB!E98, ""), ""),
  IFERROR(IF(MBB!H98="Home", MBB!E98, ""), ""),
  IFERROR(IF(WLAX!H98="Home", WLAX!E98, ""), ""),
  IFERROR(IF(MLAX!H98="Home", MLAX!E98, ""), ""),
  IFERROR(IF(SOFT!H98="Home", SOFT!E98, ""), ""),
  IFERROR(IF(BASE!H98="Home", BASE!E98, ""), ""),
  IFERROR(IF(ESPORTS!H98="Home", ESPORTS!E98, ""), "")
)
</f>
        <v/>
      </c>
      <c r="F98" s="11" t="str">
        <f>TEXTJOIN(
  CHAR(10) &amp; CHAR(10),
  TRUE,
  IFERROR(IF(WSO!H98="Home", TEXT(WSO!F98, "h:mm AM/PM"), ""), ""),
  IFERROR(IF(MSO!H98="Home", TEXT(MSO!F98, "h:mm AM/PM"), ""), ""),
  IFERROR(IF(FH!H98="Home", TEXT(FH!F98, "h:mm AM/PM"), ""), ""),
  IFERROR(IF(MGOLF!H98="Home", TEXT(MGOLF!F98, "h:mm AM/PM"), ""), ""),
  IFERROR(IF(Football!H98="Home", TEXT(Football!F98, "h:mm AM/PM"), ""), ""),
  IFERROR(IF(WVB!H98="Home", TEXT(WVB!F98, "h:mm AM/PM"), ""), ""),
  IFERROR(IF(XC!H98="Home", TEXT(XC!F98, "h:mm AM/PM"), ""), ""),
  IFERROR(IF(SWIMMING!H98="Home", TEXT(SWIMMING!F98, "h:mm AM/PM"), ""), ""),
  IFERROR(IF(WTEN!H98="Home", TEXT(WTEN!F98, "h:mm AM/PM"), ""), ""),
  IFERROR(IF(TF!H98="Home", TEXT(TF!F98, "h:mm AM/PM"), ""), ""),
  IFERROR(IF(WGOLF!H98="Home", TEXT(WGOLF!F98, "h:mm AM/PM"), ""), ""),
  IFERROR(IF(WBB!H98="Home", TEXT(WBB!F98, "h:mm AM/PM"), ""), ""),
  IFERROR(IF(MBB!H98="Home", TEXT(MBB!F98, "h:mm AM/PM"), ""), ""),
  IFERROR(IF(WLAX!H98="Home", TEXT(WLAX!F98, "h:mm AM/PM"), ""), ""),
  IFERROR(IF(MLAX!H98="Home", TEXT(MLAX!F98, "h:mm AM/PM"), ""), ""),
  IFERROR(IF(SOFT!H98="Home", TEXT(SOFT!F98, "h:mm AM/PM"), ""), ""),
  IFERROR(IF(BASE!H98="Home", TEXT(BASE!F98, "h:mm AM/PM"), ""), ""),
  IFERROR(IF(ESPORTS!H98="Home", TEXT(ESPORTS!F98, "h:mm AM/PM"), ""), "")
)
</f>
        <v/>
      </c>
      <c r="G98" s="11" t="str">
        <f>TEXTJOIN(
  CHAR(10) &amp; CHAR(10),
  TRUE,
  IFERROR(IF(WSO!H98="Home", WSO!G98, ""), ""),
  IFERROR(IF(MSO!H98="Home", MSO!G98, ""), ""),
  IFERROR(IF(FH!H98="Home", FH!G98, ""), ""),
  IFERROR(IF(MGOLF!H98="Home", MGOLF!G98, ""), ""),
  IFERROR(IF(Football!H98="Home", Football!G98, ""), ""),
  IFERROR(IF(WVB!H98="Home", WVB!G98, ""), ""),
  IFERROR(IF(XC!H98="Home", XC!G98, ""), ""),
  IFERROR(IF(SWIMMING!H98="Home", SWIMMING!G98, ""), ""),
  IFERROR(IF(WTEN!H98="Home", WTEN!G98, ""), ""),
  IFERROR(IF(TF!H98="Home", TF!G98, ""), ""),
  IFERROR(IF(WGOLF!H98="Home", WGOLF!G98, ""), ""),
  IFERROR(IF(WBB!H98="Home", WBB!G98, ""), ""),
  IFERROR(IF(MBB!H98="Home", MBB!G98, ""), ""),
  IFERROR(IF(WLAX!H98="Home", WLAX!G98, ""), ""),
  IFERROR(IF(MLAX!H98="Home", MLAX!G98, ""), ""),
  IFERROR(IF(SOFT!H98="Home", SOFT!G98, ""), ""),
  IFERROR(IF(BASE!H98="Home", BASE!G98, ""), ""),
  IFERROR(IF(ESPORTS!H98="Home", ESPORTS!G98, ""), "")
)
</f>
        <v/>
      </c>
      <c r="H98" s="20" t="str">
        <f>TEXTJOIN(
  CHAR(10) &amp; CHAR(10),
  TRUE,
  IFERROR(IF(WSO!H98="Home", WSO!P98, ""), ""),
  IFERROR(IF(MSO!H98="Home", MSO!P98, ""), ""),
  IFERROR(IF(FH!H98="Home", FH!P98, ""), ""),
  IFERROR(IF(MGOLF!H98="Home", MGOLF!P98, ""), ""),
  IFERROR(IF(Football!H98="Home", Football!P98, ""), ""),
  IFERROR(IF(WVB!H98="Home", WVB!P98, ""), ""),
  IFERROR(IF(XC!H98="Home", XC!P98, ""), ""),
  IFERROR(IF(SWIMMING!H98="Home", SWIMMING!P98, ""), ""),
  IFERROR(IF(WTEN!H98="Home", WTEN!P98, ""), ""),
  IFERROR(IF(TF!H98="Home", TF!P98, ""), ""),
  IFERROR(IF(WGOLF!H98="Home", WGOLF!P98, ""), ""),
  IFERROR(IF(WBB!H98="Home", WBB!P98, ""), ""),
  IFERROR(IF(MBB!H98="Home", MBB!P98, ""), ""),
  IFERROR(IF(WLAX!H98="Home", WLAX!P98, ""), ""),
  IFERROR(IF(MLAX!H98="Home", MLAX!P98, ""), ""),
  IFERROR(IF(SOFT!H98="Home", SOFT!P98, ""), ""),
  IFERROR(IF(BASE!H98="Home", BASE!P98, ""), ""),
  IFERROR(IF(ESPORTS!H98="Home", ESPORTS!P98, ""), "")
)
</f>
        <v/>
      </c>
    </row>
    <row r="99" ht="22.5" customHeight="1">
      <c r="A99" s="6">
        <v>98.0</v>
      </c>
      <c r="B99" s="6" t="str">
        <f>'Master Schedule'!B99</f>
        <v/>
      </c>
      <c r="C99" s="7">
        <v>46332.0</v>
      </c>
      <c r="D99" s="8" t="str">
        <f t="shared" si="1"/>
        <v>Friday</v>
      </c>
      <c r="E99" s="6" t="str">
        <f>TEXTJOIN(
  CHAR(10) &amp; CHAR(10),
  TRUE,
  IFERROR(IF(WSO!H99="Home", WSO!E99, ""), ""),
  IFERROR(IF(MSO!H99="Home", MSO!E99, ""), ""),
  IFERROR(IF(FH!H99="Home", FH!E99, ""), ""),
  IFERROR(IF(MGOLF!H99="Home", MGOLF!E99, ""), ""),
  IFERROR(IF(Football!H99="Home", Football!E99, ""), ""),
  IFERROR(IF(WVB!H99="Home", WVB!E99, ""), ""),
  IFERROR(IF(XC!H99="Home", XC!E99, ""), ""),
  IFERROR(IF(SWIMMING!H99="Home", SWIMMING!E99, ""), ""),
  IFERROR(IF(WTEN!H99="Home", WTEN!E99, ""), ""),
  IFERROR(IF(TF!H99="Home", TF!E99, ""), ""),
  IFERROR(IF(WGOLF!H99="Home", WGOLF!E99, ""), ""),
  IFERROR(IF(WBB!H99="Home", WBB!E99, ""), ""),
  IFERROR(IF(MBB!H99="Home", MBB!E99, ""), ""),
  IFERROR(IF(WLAX!H99="Home", WLAX!E99, ""), ""),
  IFERROR(IF(MLAX!H99="Home", MLAX!E99, ""), ""),
  IFERROR(IF(SOFT!H99="Home", SOFT!E99, ""), ""),
  IFERROR(IF(BASE!H99="Home", BASE!E99, ""), ""),
  IFERROR(IF(ESPORTS!H99="Home", ESPORTS!E99, ""), "")
)
</f>
        <v/>
      </c>
      <c r="F99" s="11" t="str">
        <f>TEXTJOIN(
  CHAR(10) &amp; CHAR(10),
  TRUE,
  IFERROR(IF(WSO!H99="Home", TEXT(WSO!F99, "h:mm AM/PM"), ""), ""),
  IFERROR(IF(MSO!H99="Home", TEXT(MSO!F99, "h:mm AM/PM"), ""), ""),
  IFERROR(IF(FH!H99="Home", TEXT(FH!F99, "h:mm AM/PM"), ""), ""),
  IFERROR(IF(MGOLF!H99="Home", TEXT(MGOLF!F99, "h:mm AM/PM"), ""), ""),
  IFERROR(IF(Football!H99="Home", TEXT(Football!F99, "h:mm AM/PM"), ""), ""),
  IFERROR(IF(WVB!H99="Home", TEXT(WVB!F99, "h:mm AM/PM"), ""), ""),
  IFERROR(IF(XC!H99="Home", TEXT(XC!F99, "h:mm AM/PM"), ""), ""),
  IFERROR(IF(SWIMMING!H99="Home", TEXT(SWIMMING!F99, "h:mm AM/PM"), ""), ""),
  IFERROR(IF(WTEN!H99="Home", TEXT(WTEN!F99, "h:mm AM/PM"), ""), ""),
  IFERROR(IF(TF!H99="Home", TEXT(TF!F99, "h:mm AM/PM"), ""), ""),
  IFERROR(IF(WGOLF!H99="Home", TEXT(WGOLF!F99, "h:mm AM/PM"), ""), ""),
  IFERROR(IF(WBB!H99="Home", TEXT(WBB!F99, "h:mm AM/PM"), ""), ""),
  IFERROR(IF(MBB!H99="Home", TEXT(MBB!F99, "h:mm AM/PM"), ""), ""),
  IFERROR(IF(WLAX!H99="Home", TEXT(WLAX!F99, "h:mm AM/PM"), ""), ""),
  IFERROR(IF(MLAX!H99="Home", TEXT(MLAX!F99, "h:mm AM/PM"), ""), ""),
  IFERROR(IF(SOFT!H99="Home", TEXT(SOFT!F99, "h:mm AM/PM"), ""), ""),
  IFERROR(IF(BASE!H99="Home", TEXT(BASE!F99, "h:mm AM/PM"), ""), ""),
  IFERROR(IF(ESPORTS!H99="Home", TEXT(ESPORTS!F99, "h:mm AM/PM"), ""), "")
)
</f>
        <v/>
      </c>
      <c r="G99" s="11" t="str">
        <f>TEXTJOIN(
  CHAR(10) &amp; CHAR(10),
  TRUE,
  IFERROR(IF(WSO!H99="Home", WSO!G99, ""), ""),
  IFERROR(IF(MSO!H99="Home", MSO!G99, ""), ""),
  IFERROR(IF(FH!H99="Home", FH!G99, ""), ""),
  IFERROR(IF(MGOLF!H99="Home", MGOLF!G99, ""), ""),
  IFERROR(IF(Football!H99="Home", Football!G99, ""), ""),
  IFERROR(IF(WVB!H99="Home", WVB!G99, ""), ""),
  IFERROR(IF(XC!H99="Home", XC!G99, ""), ""),
  IFERROR(IF(SWIMMING!H99="Home", SWIMMING!G99, ""), ""),
  IFERROR(IF(WTEN!H99="Home", WTEN!G99, ""), ""),
  IFERROR(IF(TF!H99="Home", TF!G99, ""), ""),
  IFERROR(IF(WGOLF!H99="Home", WGOLF!G99, ""), ""),
  IFERROR(IF(WBB!H99="Home", WBB!G99, ""), ""),
  IFERROR(IF(MBB!H99="Home", MBB!G99, ""), ""),
  IFERROR(IF(WLAX!H99="Home", WLAX!G99, ""), ""),
  IFERROR(IF(MLAX!H99="Home", MLAX!G99, ""), ""),
  IFERROR(IF(SOFT!H99="Home", SOFT!G99, ""), ""),
  IFERROR(IF(BASE!H99="Home", BASE!G99, ""), ""),
  IFERROR(IF(ESPORTS!H99="Home", ESPORTS!G99, ""), "")
)
</f>
        <v/>
      </c>
      <c r="H99" s="20" t="str">
        <f>TEXTJOIN(
  CHAR(10) &amp; CHAR(10),
  TRUE,
  IFERROR(IF(WSO!H99="Home", WSO!P99, ""), ""),
  IFERROR(IF(MSO!H99="Home", MSO!P99, ""), ""),
  IFERROR(IF(FH!H99="Home", FH!P99, ""), ""),
  IFERROR(IF(MGOLF!H99="Home", MGOLF!P99, ""), ""),
  IFERROR(IF(Football!H99="Home", Football!P99, ""), ""),
  IFERROR(IF(WVB!H99="Home", WVB!P99, ""), ""),
  IFERROR(IF(XC!H99="Home", XC!P99, ""), ""),
  IFERROR(IF(SWIMMING!H99="Home", SWIMMING!P99, ""), ""),
  IFERROR(IF(WTEN!H99="Home", WTEN!P99, ""), ""),
  IFERROR(IF(TF!H99="Home", TF!P99, ""), ""),
  IFERROR(IF(WGOLF!H99="Home", WGOLF!P99, ""), ""),
  IFERROR(IF(WBB!H99="Home", WBB!P99, ""), ""),
  IFERROR(IF(MBB!H99="Home", MBB!P99, ""), ""),
  IFERROR(IF(WLAX!H99="Home", WLAX!P99, ""), ""),
  IFERROR(IF(MLAX!H99="Home", MLAX!P99, ""), ""),
  IFERROR(IF(SOFT!H99="Home", SOFT!P99, ""), ""),
  IFERROR(IF(BASE!H99="Home", BASE!P99, ""), ""),
  IFERROR(IF(ESPORTS!H99="Home", ESPORTS!P99, ""), "")
)
</f>
        <v/>
      </c>
    </row>
    <row r="100" ht="22.5" customHeight="1">
      <c r="A100" s="6">
        <v>99.0</v>
      </c>
      <c r="B100" s="6" t="str">
        <f>'Master Schedule'!B100</f>
        <v/>
      </c>
      <c r="C100" s="7">
        <v>46333.0</v>
      </c>
      <c r="D100" s="8" t="str">
        <f t="shared" si="1"/>
        <v>Saturday</v>
      </c>
      <c r="E100" s="6" t="str">
        <f>TEXTJOIN(
  CHAR(10) &amp; CHAR(10),
  TRUE,
  IFERROR(IF(WSO!H100="Home", WSO!E100, ""), ""),
  IFERROR(IF(MSO!H100="Home", MSO!E100, ""), ""),
  IFERROR(IF(FH!H100="Home", FH!E100, ""), ""),
  IFERROR(IF(MGOLF!H100="Home", MGOLF!E100, ""), ""),
  IFERROR(IF(Football!H100="Home", Football!E100, ""), ""),
  IFERROR(IF(WVB!H100="Home", WVB!E100, ""), ""),
  IFERROR(IF(XC!H100="Home", XC!E100, ""), ""),
  IFERROR(IF(SWIMMING!H100="Home", SWIMMING!E100, ""), ""),
  IFERROR(IF(WTEN!H100="Home", WTEN!E100, ""), ""),
  IFERROR(IF(TF!H100="Home", TF!E100, ""), ""),
  IFERROR(IF(WGOLF!H100="Home", WGOLF!E100, ""), ""),
  IFERROR(IF(WBB!H100="Home", WBB!E100, ""), ""),
  IFERROR(IF(MBB!H100="Home", MBB!E100, ""), ""),
  IFERROR(IF(WLAX!H100="Home", WLAX!E100, ""), ""),
  IFERROR(IF(MLAX!H100="Home", MLAX!E100, ""), ""),
  IFERROR(IF(SOFT!H100="Home", SOFT!E100, ""), ""),
  IFERROR(IF(BASE!H100="Home", BASE!E100, ""), ""),
  IFERROR(IF(ESPORTS!H100="Home", ESPORTS!E100, ""), "")
)
</f>
        <v/>
      </c>
      <c r="F100" s="11" t="str">
        <f>TEXTJOIN(
  CHAR(10) &amp; CHAR(10),
  TRUE,
  IFERROR(IF(WSO!H100="Home", TEXT(WSO!F100, "h:mm AM/PM"), ""), ""),
  IFERROR(IF(MSO!H100="Home", TEXT(MSO!F100, "h:mm AM/PM"), ""), ""),
  IFERROR(IF(FH!H100="Home", TEXT(FH!F100, "h:mm AM/PM"), ""), ""),
  IFERROR(IF(MGOLF!H100="Home", TEXT(MGOLF!F100, "h:mm AM/PM"), ""), ""),
  IFERROR(IF(Football!H100="Home", TEXT(Football!F100, "h:mm AM/PM"), ""), ""),
  IFERROR(IF(WVB!H100="Home", TEXT(WVB!F100, "h:mm AM/PM"), ""), ""),
  IFERROR(IF(XC!H100="Home", TEXT(XC!F100, "h:mm AM/PM"), ""), ""),
  IFERROR(IF(SWIMMING!H100="Home", TEXT(SWIMMING!F100, "h:mm AM/PM"), ""), ""),
  IFERROR(IF(WTEN!H100="Home", TEXT(WTEN!F100, "h:mm AM/PM"), ""), ""),
  IFERROR(IF(TF!H100="Home", TEXT(TF!F100, "h:mm AM/PM"), ""), ""),
  IFERROR(IF(WGOLF!H100="Home", TEXT(WGOLF!F100, "h:mm AM/PM"), ""), ""),
  IFERROR(IF(WBB!H100="Home", TEXT(WBB!F100, "h:mm AM/PM"), ""), ""),
  IFERROR(IF(MBB!H100="Home", TEXT(MBB!F100, "h:mm AM/PM"), ""), ""),
  IFERROR(IF(WLAX!H100="Home", TEXT(WLAX!F100, "h:mm AM/PM"), ""), ""),
  IFERROR(IF(MLAX!H100="Home", TEXT(MLAX!F100, "h:mm AM/PM"), ""), ""),
  IFERROR(IF(SOFT!H100="Home", TEXT(SOFT!F100, "h:mm AM/PM"), ""), ""),
  IFERROR(IF(BASE!H100="Home", TEXT(BASE!F100, "h:mm AM/PM"), ""), ""),
  IFERROR(IF(ESPORTS!H100="Home", TEXT(ESPORTS!F100, "h:mm AM/PM"), ""), "")
)
</f>
        <v/>
      </c>
      <c r="G100" s="11" t="str">
        <f>TEXTJOIN(
  CHAR(10) &amp; CHAR(10),
  TRUE,
  IFERROR(IF(WSO!H100="Home", WSO!G100, ""), ""),
  IFERROR(IF(MSO!H100="Home", MSO!G100, ""), ""),
  IFERROR(IF(FH!H100="Home", FH!G100, ""), ""),
  IFERROR(IF(MGOLF!H100="Home", MGOLF!G100, ""), ""),
  IFERROR(IF(Football!H100="Home", Football!G100, ""), ""),
  IFERROR(IF(WVB!H100="Home", WVB!G100, ""), ""),
  IFERROR(IF(XC!H100="Home", XC!G100, ""), ""),
  IFERROR(IF(SWIMMING!H100="Home", SWIMMING!G100, ""), ""),
  IFERROR(IF(WTEN!H100="Home", WTEN!G100, ""), ""),
  IFERROR(IF(TF!H100="Home", TF!G100, ""), ""),
  IFERROR(IF(WGOLF!H100="Home", WGOLF!G100, ""), ""),
  IFERROR(IF(WBB!H100="Home", WBB!G100, ""), ""),
  IFERROR(IF(MBB!H100="Home", MBB!G100, ""), ""),
  IFERROR(IF(WLAX!H100="Home", WLAX!G100, ""), ""),
  IFERROR(IF(MLAX!H100="Home", MLAX!G100, ""), ""),
  IFERROR(IF(SOFT!H100="Home", SOFT!G100, ""), ""),
  IFERROR(IF(BASE!H100="Home", BASE!G100, ""), ""),
  IFERROR(IF(ESPORTS!H100="Home", ESPORTS!G100, ""), "")
)
</f>
        <v/>
      </c>
      <c r="H100" s="20" t="str">
        <f>TEXTJOIN(
  CHAR(10) &amp; CHAR(10),
  TRUE,
  IFERROR(IF(WSO!H100="Home", WSO!P100, ""), ""),
  IFERROR(IF(MSO!H100="Home", MSO!P100, ""), ""),
  IFERROR(IF(FH!H100="Home", FH!P100, ""), ""),
  IFERROR(IF(MGOLF!H100="Home", MGOLF!P100, ""), ""),
  IFERROR(IF(Football!H100="Home", Football!P100, ""), ""),
  IFERROR(IF(WVB!H100="Home", WVB!P100, ""), ""),
  IFERROR(IF(XC!H100="Home", XC!P100, ""), ""),
  IFERROR(IF(SWIMMING!H100="Home", SWIMMING!P100, ""), ""),
  IFERROR(IF(WTEN!H100="Home", WTEN!P100, ""), ""),
  IFERROR(IF(TF!H100="Home", TF!P100, ""), ""),
  IFERROR(IF(WGOLF!H100="Home", WGOLF!P100, ""), ""),
  IFERROR(IF(WBB!H100="Home", WBB!P100, ""), ""),
  IFERROR(IF(MBB!H100="Home", MBB!P100, ""), ""),
  IFERROR(IF(WLAX!H100="Home", WLAX!P100, ""), ""),
  IFERROR(IF(MLAX!H100="Home", MLAX!P100, ""), ""),
  IFERROR(IF(SOFT!H100="Home", SOFT!P100, ""), ""),
  IFERROR(IF(BASE!H100="Home", BASE!P100, ""), ""),
  IFERROR(IF(ESPORTS!H100="Home", ESPORTS!P100, ""), "")
)
</f>
        <v/>
      </c>
    </row>
    <row r="101" ht="22.5" customHeight="1">
      <c r="A101" s="6">
        <v>100.0</v>
      </c>
      <c r="B101" s="6" t="str">
        <f>'Master Schedule'!B101</f>
        <v/>
      </c>
      <c r="C101" s="7">
        <v>46334.0</v>
      </c>
      <c r="D101" s="8" t="str">
        <f t="shared" si="1"/>
        <v>Sunday</v>
      </c>
      <c r="E101" s="6" t="str">
        <f>TEXTJOIN(
  CHAR(10) &amp; CHAR(10),
  TRUE,
  IFERROR(IF(WSO!H101="Home", WSO!E101, ""), ""),
  IFERROR(IF(MSO!H101="Home", MSO!E101, ""), ""),
  IFERROR(IF(FH!H101="Home", FH!E101, ""), ""),
  IFERROR(IF(MGOLF!H101="Home", MGOLF!E101, ""), ""),
  IFERROR(IF(Football!H101="Home", Football!E101, ""), ""),
  IFERROR(IF(WVB!H101="Home", WVB!E101, ""), ""),
  IFERROR(IF(XC!H101="Home", XC!E101, ""), ""),
  IFERROR(IF(SWIMMING!H101="Home", SWIMMING!E101, ""), ""),
  IFERROR(IF(WTEN!H101="Home", WTEN!E101, ""), ""),
  IFERROR(IF(TF!H101="Home", TF!E101, ""), ""),
  IFERROR(IF(WGOLF!H101="Home", WGOLF!E101, ""), ""),
  IFERROR(IF(WBB!H101="Home", WBB!E101, ""), ""),
  IFERROR(IF(MBB!H101="Home", MBB!E101, ""), ""),
  IFERROR(IF(WLAX!H101="Home", WLAX!E101, ""), ""),
  IFERROR(IF(MLAX!H101="Home", MLAX!E101, ""), ""),
  IFERROR(IF(SOFT!H101="Home", SOFT!E101, ""), ""),
  IFERROR(IF(BASE!H101="Home", BASE!E101, ""), ""),
  IFERROR(IF(ESPORTS!H101="Home", ESPORTS!E101, ""), "")
)
</f>
        <v/>
      </c>
      <c r="F101" s="11" t="str">
        <f>TEXTJOIN(
  CHAR(10) &amp; CHAR(10),
  TRUE,
  IFERROR(IF(WSO!H101="Home", TEXT(WSO!F101, "h:mm AM/PM"), ""), ""),
  IFERROR(IF(MSO!H101="Home", TEXT(MSO!F101, "h:mm AM/PM"), ""), ""),
  IFERROR(IF(FH!H101="Home", TEXT(FH!F101, "h:mm AM/PM"), ""), ""),
  IFERROR(IF(MGOLF!H101="Home", TEXT(MGOLF!F101, "h:mm AM/PM"), ""), ""),
  IFERROR(IF(Football!H101="Home", TEXT(Football!F101, "h:mm AM/PM"), ""), ""),
  IFERROR(IF(WVB!H101="Home", TEXT(WVB!F101, "h:mm AM/PM"), ""), ""),
  IFERROR(IF(XC!H101="Home", TEXT(XC!F101, "h:mm AM/PM"), ""), ""),
  IFERROR(IF(SWIMMING!H101="Home", TEXT(SWIMMING!F101, "h:mm AM/PM"), ""), ""),
  IFERROR(IF(WTEN!H101="Home", TEXT(WTEN!F101, "h:mm AM/PM"), ""), ""),
  IFERROR(IF(TF!H101="Home", TEXT(TF!F101, "h:mm AM/PM"), ""), ""),
  IFERROR(IF(WGOLF!H101="Home", TEXT(WGOLF!F101, "h:mm AM/PM"), ""), ""),
  IFERROR(IF(WBB!H101="Home", TEXT(WBB!F101, "h:mm AM/PM"), ""), ""),
  IFERROR(IF(MBB!H101="Home", TEXT(MBB!F101, "h:mm AM/PM"), ""), ""),
  IFERROR(IF(WLAX!H101="Home", TEXT(WLAX!F101, "h:mm AM/PM"), ""), ""),
  IFERROR(IF(MLAX!H101="Home", TEXT(MLAX!F101, "h:mm AM/PM"), ""), ""),
  IFERROR(IF(SOFT!H101="Home", TEXT(SOFT!F101, "h:mm AM/PM"), ""), ""),
  IFERROR(IF(BASE!H101="Home", TEXT(BASE!F101, "h:mm AM/PM"), ""), ""),
  IFERROR(IF(ESPORTS!H101="Home", TEXT(ESPORTS!F101, "h:mm AM/PM"), ""), "")
)
</f>
        <v/>
      </c>
      <c r="G101" s="11" t="str">
        <f>TEXTJOIN(
  CHAR(10) &amp; CHAR(10),
  TRUE,
  IFERROR(IF(WSO!H101="Home", WSO!G101, ""), ""),
  IFERROR(IF(MSO!H101="Home", MSO!G101, ""), ""),
  IFERROR(IF(FH!H101="Home", FH!G101, ""), ""),
  IFERROR(IF(MGOLF!H101="Home", MGOLF!G101, ""), ""),
  IFERROR(IF(Football!H101="Home", Football!G101, ""), ""),
  IFERROR(IF(WVB!H101="Home", WVB!G101, ""), ""),
  IFERROR(IF(XC!H101="Home", XC!G101, ""), ""),
  IFERROR(IF(SWIMMING!H101="Home", SWIMMING!G101, ""), ""),
  IFERROR(IF(WTEN!H101="Home", WTEN!G101, ""), ""),
  IFERROR(IF(TF!H101="Home", TF!G101, ""), ""),
  IFERROR(IF(WGOLF!H101="Home", WGOLF!G101, ""), ""),
  IFERROR(IF(WBB!H101="Home", WBB!G101, ""), ""),
  IFERROR(IF(MBB!H101="Home", MBB!G101, ""), ""),
  IFERROR(IF(WLAX!H101="Home", WLAX!G101, ""), ""),
  IFERROR(IF(MLAX!H101="Home", MLAX!G101, ""), ""),
  IFERROR(IF(SOFT!H101="Home", SOFT!G101, ""), ""),
  IFERROR(IF(BASE!H101="Home", BASE!G101, ""), ""),
  IFERROR(IF(ESPORTS!H101="Home", ESPORTS!G101, ""), "")
)
</f>
        <v/>
      </c>
      <c r="H101" s="20" t="str">
        <f>TEXTJOIN(
  CHAR(10) &amp; CHAR(10),
  TRUE,
  IFERROR(IF(WSO!H101="Home", WSO!P101, ""), ""),
  IFERROR(IF(MSO!H101="Home", MSO!P101, ""), ""),
  IFERROR(IF(FH!H101="Home", FH!P101, ""), ""),
  IFERROR(IF(MGOLF!H101="Home", MGOLF!P101, ""), ""),
  IFERROR(IF(Football!H101="Home", Football!P101, ""), ""),
  IFERROR(IF(WVB!H101="Home", WVB!P101, ""), ""),
  IFERROR(IF(XC!H101="Home", XC!P101, ""), ""),
  IFERROR(IF(SWIMMING!H101="Home", SWIMMING!P101, ""), ""),
  IFERROR(IF(WTEN!H101="Home", WTEN!P101, ""), ""),
  IFERROR(IF(TF!H101="Home", TF!P101, ""), ""),
  IFERROR(IF(WGOLF!H101="Home", WGOLF!P101, ""), ""),
  IFERROR(IF(WBB!H101="Home", WBB!P101, ""), ""),
  IFERROR(IF(MBB!H101="Home", MBB!P101, ""), ""),
  IFERROR(IF(WLAX!H101="Home", WLAX!P101, ""), ""),
  IFERROR(IF(MLAX!H101="Home", MLAX!P101, ""), ""),
  IFERROR(IF(SOFT!H101="Home", SOFT!P101, ""), ""),
  IFERROR(IF(BASE!H101="Home", BASE!P101, ""), ""),
  IFERROR(IF(ESPORTS!H101="Home", ESPORTS!P101, ""), "")
)
</f>
        <v/>
      </c>
    </row>
    <row r="102" ht="22.5" customHeight="1">
      <c r="A102" s="6">
        <v>101.0</v>
      </c>
      <c r="B102" s="6" t="str">
        <f>'Master Schedule'!B102</f>
        <v/>
      </c>
      <c r="C102" s="7">
        <v>46335.0</v>
      </c>
      <c r="D102" s="8" t="str">
        <f t="shared" si="1"/>
        <v>Monday</v>
      </c>
      <c r="E102" s="6" t="str">
        <f>TEXTJOIN(
  CHAR(10) &amp; CHAR(10),
  TRUE,
  IFERROR(IF(WSO!H102="Home", WSO!E102, ""), ""),
  IFERROR(IF(MSO!H102="Home", MSO!E102, ""), ""),
  IFERROR(IF(FH!H102="Home", FH!E102, ""), ""),
  IFERROR(IF(MGOLF!H102="Home", MGOLF!E102, ""), ""),
  IFERROR(IF(Football!H102="Home", Football!E102, ""), ""),
  IFERROR(IF(WVB!H102="Home", WVB!E102, ""), ""),
  IFERROR(IF(XC!H102="Home", XC!E102, ""), ""),
  IFERROR(IF(SWIMMING!H102="Home", SWIMMING!E102, ""), ""),
  IFERROR(IF(WTEN!H102="Home", WTEN!E102, ""), ""),
  IFERROR(IF(TF!H102="Home", TF!E102, ""), ""),
  IFERROR(IF(WGOLF!H102="Home", WGOLF!E102, ""), ""),
  IFERROR(IF(WBB!H102="Home", WBB!E102, ""), ""),
  IFERROR(IF(MBB!H102="Home", MBB!E102, ""), ""),
  IFERROR(IF(WLAX!H102="Home", WLAX!E102, ""), ""),
  IFERROR(IF(MLAX!H102="Home", MLAX!E102, ""), ""),
  IFERROR(IF(SOFT!H102="Home", SOFT!E102, ""), ""),
  IFERROR(IF(BASE!H102="Home", BASE!E102, ""), ""),
  IFERROR(IF(ESPORTS!H102="Home", ESPORTS!E102, ""), "")
)
</f>
        <v/>
      </c>
      <c r="F102" s="11" t="str">
        <f>TEXTJOIN(
  CHAR(10) &amp; CHAR(10),
  TRUE,
  IFERROR(IF(WSO!H102="Home", TEXT(WSO!F102, "h:mm AM/PM"), ""), ""),
  IFERROR(IF(MSO!H102="Home", TEXT(MSO!F102, "h:mm AM/PM"), ""), ""),
  IFERROR(IF(FH!H102="Home", TEXT(FH!F102, "h:mm AM/PM"), ""), ""),
  IFERROR(IF(MGOLF!H102="Home", TEXT(MGOLF!F102, "h:mm AM/PM"), ""), ""),
  IFERROR(IF(Football!H102="Home", TEXT(Football!F102, "h:mm AM/PM"), ""), ""),
  IFERROR(IF(WVB!H102="Home", TEXT(WVB!F102, "h:mm AM/PM"), ""), ""),
  IFERROR(IF(XC!H102="Home", TEXT(XC!F102, "h:mm AM/PM"), ""), ""),
  IFERROR(IF(SWIMMING!H102="Home", TEXT(SWIMMING!F102, "h:mm AM/PM"), ""), ""),
  IFERROR(IF(WTEN!H102="Home", TEXT(WTEN!F102, "h:mm AM/PM"), ""), ""),
  IFERROR(IF(TF!H102="Home", TEXT(TF!F102, "h:mm AM/PM"), ""), ""),
  IFERROR(IF(WGOLF!H102="Home", TEXT(WGOLF!F102, "h:mm AM/PM"), ""), ""),
  IFERROR(IF(WBB!H102="Home", TEXT(WBB!F102, "h:mm AM/PM"), ""), ""),
  IFERROR(IF(MBB!H102="Home", TEXT(MBB!F102, "h:mm AM/PM"), ""), ""),
  IFERROR(IF(WLAX!H102="Home", TEXT(WLAX!F102, "h:mm AM/PM"), ""), ""),
  IFERROR(IF(MLAX!H102="Home", TEXT(MLAX!F102, "h:mm AM/PM"), ""), ""),
  IFERROR(IF(SOFT!H102="Home", TEXT(SOFT!F102, "h:mm AM/PM"), ""), ""),
  IFERROR(IF(BASE!H102="Home", TEXT(BASE!F102, "h:mm AM/PM"), ""), ""),
  IFERROR(IF(ESPORTS!H102="Home", TEXT(ESPORTS!F102, "h:mm AM/PM"), ""), "")
)
</f>
        <v/>
      </c>
      <c r="G102" s="11" t="str">
        <f>TEXTJOIN(
  CHAR(10) &amp; CHAR(10),
  TRUE,
  IFERROR(IF(WSO!H102="Home", WSO!G102, ""), ""),
  IFERROR(IF(MSO!H102="Home", MSO!G102, ""), ""),
  IFERROR(IF(FH!H102="Home", FH!G102, ""), ""),
  IFERROR(IF(MGOLF!H102="Home", MGOLF!G102, ""), ""),
  IFERROR(IF(Football!H102="Home", Football!G102, ""), ""),
  IFERROR(IF(WVB!H102="Home", WVB!G102, ""), ""),
  IFERROR(IF(XC!H102="Home", XC!G102, ""), ""),
  IFERROR(IF(SWIMMING!H102="Home", SWIMMING!G102, ""), ""),
  IFERROR(IF(WTEN!H102="Home", WTEN!G102, ""), ""),
  IFERROR(IF(TF!H102="Home", TF!G102, ""), ""),
  IFERROR(IF(WGOLF!H102="Home", WGOLF!G102, ""), ""),
  IFERROR(IF(WBB!H102="Home", WBB!G102, ""), ""),
  IFERROR(IF(MBB!H102="Home", MBB!G102, ""), ""),
  IFERROR(IF(WLAX!H102="Home", WLAX!G102, ""), ""),
  IFERROR(IF(MLAX!H102="Home", MLAX!G102, ""), ""),
  IFERROR(IF(SOFT!H102="Home", SOFT!G102, ""), ""),
  IFERROR(IF(BASE!H102="Home", BASE!G102, ""), ""),
  IFERROR(IF(ESPORTS!H102="Home", ESPORTS!G102, ""), "")
)
</f>
        <v/>
      </c>
      <c r="H102" s="20" t="str">
        <f>TEXTJOIN(
  CHAR(10) &amp; CHAR(10),
  TRUE,
  IFERROR(IF(WSO!H102="Home", WSO!P102, ""), ""),
  IFERROR(IF(MSO!H102="Home", MSO!P102, ""), ""),
  IFERROR(IF(FH!H102="Home", FH!P102, ""), ""),
  IFERROR(IF(MGOLF!H102="Home", MGOLF!P102, ""), ""),
  IFERROR(IF(Football!H102="Home", Football!P102, ""), ""),
  IFERROR(IF(WVB!H102="Home", WVB!P102, ""), ""),
  IFERROR(IF(XC!H102="Home", XC!P102, ""), ""),
  IFERROR(IF(SWIMMING!H102="Home", SWIMMING!P102, ""), ""),
  IFERROR(IF(WTEN!H102="Home", WTEN!P102, ""), ""),
  IFERROR(IF(TF!H102="Home", TF!P102, ""), ""),
  IFERROR(IF(WGOLF!H102="Home", WGOLF!P102, ""), ""),
  IFERROR(IF(WBB!H102="Home", WBB!P102, ""), ""),
  IFERROR(IF(MBB!H102="Home", MBB!P102, ""), ""),
  IFERROR(IF(WLAX!H102="Home", WLAX!P102, ""), ""),
  IFERROR(IF(MLAX!H102="Home", MLAX!P102, ""), ""),
  IFERROR(IF(SOFT!H102="Home", SOFT!P102, ""), ""),
  IFERROR(IF(BASE!H102="Home", BASE!P102, ""), ""),
  IFERROR(IF(ESPORTS!H102="Home", ESPORTS!P102, ""), "")
)
</f>
        <v/>
      </c>
    </row>
    <row r="103" ht="22.5" customHeight="1">
      <c r="A103" s="6">
        <v>102.0</v>
      </c>
      <c r="B103" s="6" t="str">
        <f>'Master Schedule'!B103</f>
        <v/>
      </c>
      <c r="C103" s="7">
        <v>46336.0</v>
      </c>
      <c r="D103" s="8" t="str">
        <f t="shared" si="1"/>
        <v>Tuesday</v>
      </c>
      <c r="E103" s="6" t="str">
        <f>TEXTJOIN(
  CHAR(10) &amp; CHAR(10),
  TRUE,
  IFERROR(IF(WSO!H103="Home", WSO!E103, ""), ""),
  IFERROR(IF(MSO!H103="Home", MSO!E103, ""), ""),
  IFERROR(IF(FH!H103="Home", FH!E103, ""), ""),
  IFERROR(IF(MGOLF!H103="Home", MGOLF!E103, ""), ""),
  IFERROR(IF(Football!H103="Home", Football!E103, ""), ""),
  IFERROR(IF(WVB!H103="Home", WVB!E103, ""), ""),
  IFERROR(IF(XC!H103="Home", XC!E103, ""), ""),
  IFERROR(IF(SWIMMING!H103="Home", SWIMMING!E103, ""), ""),
  IFERROR(IF(WTEN!H103="Home", WTEN!E103, ""), ""),
  IFERROR(IF(TF!H103="Home", TF!E103, ""), ""),
  IFERROR(IF(WGOLF!H103="Home", WGOLF!E103, ""), ""),
  IFERROR(IF(WBB!H103="Home", WBB!E103, ""), ""),
  IFERROR(IF(MBB!H103="Home", MBB!E103, ""), ""),
  IFERROR(IF(WLAX!H103="Home", WLAX!E103, ""), ""),
  IFERROR(IF(MLAX!H103="Home", MLAX!E103, ""), ""),
  IFERROR(IF(SOFT!H103="Home", SOFT!E103, ""), ""),
  IFERROR(IF(BASE!H103="Home", BASE!E103, ""), ""),
  IFERROR(IF(ESPORTS!H103="Home", ESPORTS!E103, ""), "")
)
</f>
        <v/>
      </c>
      <c r="F103" s="11" t="str">
        <f>TEXTJOIN(
  CHAR(10) &amp; CHAR(10),
  TRUE,
  IFERROR(IF(WSO!H103="Home", TEXT(WSO!F103, "h:mm AM/PM"), ""), ""),
  IFERROR(IF(MSO!H103="Home", TEXT(MSO!F103, "h:mm AM/PM"), ""), ""),
  IFERROR(IF(FH!H103="Home", TEXT(FH!F103, "h:mm AM/PM"), ""), ""),
  IFERROR(IF(MGOLF!H103="Home", TEXT(MGOLF!F103, "h:mm AM/PM"), ""), ""),
  IFERROR(IF(Football!H103="Home", TEXT(Football!F103, "h:mm AM/PM"), ""), ""),
  IFERROR(IF(WVB!H103="Home", TEXT(WVB!F103, "h:mm AM/PM"), ""), ""),
  IFERROR(IF(XC!H103="Home", TEXT(XC!F103, "h:mm AM/PM"), ""), ""),
  IFERROR(IF(SWIMMING!H103="Home", TEXT(SWIMMING!F103, "h:mm AM/PM"), ""), ""),
  IFERROR(IF(WTEN!H103="Home", TEXT(WTEN!F103, "h:mm AM/PM"), ""), ""),
  IFERROR(IF(TF!H103="Home", TEXT(TF!F103, "h:mm AM/PM"), ""), ""),
  IFERROR(IF(WGOLF!H103="Home", TEXT(WGOLF!F103, "h:mm AM/PM"), ""), ""),
  IFERROR(IF(WBB!H103="Home", TEXT(WBB!F103, "h:mm AM/PM"), ""), ""),
  IFERROR(IF(MBB!H103="Home", TEXT(MBB!F103, "h:mm AM/PM"), ""), ""),
  IFERROR(IF(WLAX!H103="Home", TEXT(WLAX!F103, "h:mm AM/PM"), ""), ""),
  IFERROR(IF(MLAX!H103="Home", TEXT(MLAX!F103, "h:mm AM/PM"), ""), ""),
  IFERROR(IF(SOFT!H103="Home", TEXT(SOFT!F103, "h:mm AM/PM"), ""), ""),
  IFERROR(IF(BASE!H103="Home", TEXT(BASE!F103, "h:mm AM/PM"), ""), ""),
  IFERROR(IF(ESPORTS!H103="Home", TEXT(ESPORTS!F103, "h:mm AM/PM"), ""), "")
)
</f>
        <v/>
      </c>
      <c r="G103" s="11" t="str">
        <f>TEXTJOIN(
  CHAR(10) &amp; CHAR(10),
  TRUE,
  IFERROR(IF(WSO!H103="Home", WSO!G103, ""), ""),
  IFERROR(IF(MSO!H103="Home", MSO!G103, ""), ""),
  IFERROR(IF(FH!H103="Home", FH!G103, ""), ""),
  IFERROR(IF(MGOLF!H103="Home", MGOLF!G103, ""), ""),
  IFERROR(IF(Football!H103="Home", Football!G103, ""), ""),
  IFERROR(IF(WVB!H103="Home", WVB!G103, ""), ""),
  IFERROR(IF(XC!H103="Home", XC!G103, ""), ""),
  IFERROR(IF(SWIMMING!H103="Home", SWIMMING!G103, ""), ""),
  IFERROR(IF(WTEN!H103="Home", WTEN!G103, ""), ""),
  IFERROR(IF(TF!H103="Home", TF!G103, ""), ""),
  IFERROR(IF(WGOLF!H103="Home", WGOLF!G103, ""), ""),
  IFERROR(IF(WBB!H103="Home", WBB!G103, ""), ""),
  IFERROR(IF(MBB!H103="Home", MBB!G103, ""), ""),
  IFERROR(IF(WLAX!H103="Home", WLAX!G103, ""), ""),
  IFERROR(IF(MLAX!H103="Home", MLAX!G103, ""), ""),
  IFERROR(IF(SOFT!H103="Home", SOFT!G103, ""), ""),
  IFERROR(IF(BASE!H103="Home", BASE!G103, ""), ""),
  IFERROR(IF(ESPORTS!H103="Home", ESPORTS!G103, ""), "")
)
</f>
        <v/>
      </c>
      <c r="H103" s="20" t="str">
        <f>TEXTJOIN(
  CHAR(10) &amp; CHAR(10),
  TRUE,
  IFERROR(IF(WSO!H103="Home", WSO!P103, ""), ""),
  IFERROR(IF(MSO!H103="Home", MSO!P103, ""), ""),
  IFERROR(IF(FH!H103="Home", FH!P103, ""), ""),
  IFERROR(IF(MGOLF!H103="Home", MGOLF!P103, ""), ""),
  IFERROR(IF(Football!H103="Home", Football!P103, ""), ""),
  IFERROR(IF(WVB!H103="Home", WVB!P103, ""), ""),
  IFERROR(IF(XC!H103="Home", XC!P103, ""), ""),
  IFERROR(IF(SWIMMING!H103="Home", SWIMMING!P103, ""), ""),
  IFERROR(IF(WTEN!H103="Home", WTEN!P103, ""), ""),
  IFERROR(IF(TF!H103="Home", TF!P103, ""), ""),
  IFERROR(IF(WGOLF!H103="Home", WGOLF!P103, ""), ""),
  IFERROR(IF(WBB!H103="Home", WBB!P103, ""), ""),
  IFERROR(IF(MBB!H103="Home", MBB!P103, ""), ""),
  IFERROR(IF(WLAX!H103="Home", WLAX!P103, ""), ""),
  IFERROR(IF(MLAX!H103="Home", MLAX!P103, ""), ""),
  IFERROR(IF(SOFT!H103="Home", SOFT!P103, ""), ""),
  IFERROR(IF(BASE!H103="Home", BASE!P103, ""), ""),
  IFERROR(IF(ESPORTS!H103="Home", ESPORTS!P103, ""), "")
)
</f>
        <v/>
      </c>
    </row>
    <row r="104" ht="22.5" customHeight="1">
      <c r="A104" s="6">
        <v>103.0</v>
      </c>
      <c r="B104" s="6" t="str">
        <f>'Master Schedule'!B104</f>
        <v/>
      </c>
      <c r="C104" s="7">
        <v>46337.0</v>
      </c>
      <c r="D104" s="8" t="str">
        <f t="shared" si="1"/>
        <v>Wednesday</v>
      </c>
      <c r="E104" s="6" t="str">
        <f>TEXTJOIN(
  CHAR(10) &amp; CHAR(10),
  TRUE,
  IFERROR(IF(WSO!H104="Home", WSO!E104, ""), ""),
  IFERROR(IF(MSO!H104="Home", MSO!E104, ""), ""),
  IFERROR(IF(FH!H104="Home", FH!E104, ""), ""),
  IFERROR(IF(MGOLF!H104="Home", MGOLF!E104, ""), ""),
  IFERROR(IF(Football!H104="Home", Football!E104, ""), ""),
  IFERROR(IF(WVB!H104="Home", WVB!E104, ""), ""),
  IFERROR(IF(XC!H104="Home", XC!E104, ""), ""),
  IFERROR(IF(SWIMMING!H104="Home", SWIMMING!E104, ""), ""),
  IFERROR(IF(WTEN!H104="Home", WTEN!E104, ""), ""),
  IFERROR(IF(TF!H104="Home", TF!E104, ""), ""),
  IFERROR(IF(WGOLF!H104="Home", WGOLF!E104, ""), ""),
  IFERROR(IF(WBB!H104="Home", WBB!E104, ""), ""),
  IFERROR(IF(MBB!H104="Home", MBB!E104, ""), ""),
  IFERROR(IF(WLAX!H104="Home", WLAX!E104, ""), ""),
  IFERROR(IF(MLAX!H104="Home", MLAX!E104, ""), ""),
  IFERROR(IF(SOFT!H104="Home", SOFT!E104, ""), ""),
  IFERROR(IF(BASE!H104="Home", BASE!E104, ""), ""),
  IFERROR(IF(ESPORTS!H104="Home", ESPORTS!E104, ""), "")
)
</f>
        <v/>
      </c>
      <c r="F104" s="11" t="str">
        <f>TEXTJOIN(
  CHAR(10) &amp; CHAR(10),
  TRUE,
  IFERROR(IF(WSO!H104="Home", TEXT(WSO!F104, "h:mm AM/PM"), ""), ""),
  IFERROR(IF(MSO!H104="Home", TEXT(MSO!F104, "h:mm AM/PM"), ""), ""),
  IFERROR(IF(FH!H104="Home", TEXT(FH!F104, "h:mm AM/PM"), ""), ""),
  IFERROR(IF(MGOLF!H104="Home", TEXT(MGOLF!F104, "h:mm AM/PM"), ""), ""),
  IFERROR(IF(Football!H104="Home", TEXT(Football!F104, "h:mm AM/PM"), ""), ""),
  IFERROR(IF(WVB!H104="Home", TEXT(WVB!F104, "h:mm AM/PM"), ""), ""),
  IFERROR(IF(XC!H104="Home", TEXT(XC!F104, "h:mm AM/PM"), ""), ""),
  IFERROR(IF(SWIMMING!H104="Home", TEXT(SWIMMING!F104, "h:mm AM/PM"), ""), ""),
  IFERROR(IF(WTEN!H104="Home", TEXT(WTEN!F104, "h:mm AM/PM"), ""), ""),
  IFERROR(IF(TF!H104="Home", TEXT(TF!F104, "h:mm AM/PM"), ""), ""),
  IFERROR(IF(WGOLF!H104="Home", TEXT(WGOLF!F104, "h:mm AM/PM"), ""), ""),
  IFERROR(IF(WBB!H104="Home", TEXT(WBB!F104, "h:mm AM/PM"), ""), ""),
  IFERROR(IF(MBB!H104="Home", TEXT(MBB!F104, "h:mm AM/PM"), ""), ""),
  IFERROR(IF(WLAX!H104="Home", TEXT(WLAX!F104, "h:mm AM/PM"), ""), ""),
  IFERROR(IF(MLAX!H104="Home", TEXT(MLAX!F104, "h:mm AM/PM"), ""), ""),
  IFERROR(IF(SOFT!H104="Home", TEXT(SOFT!F104, "h:mm AM/PM"), ""), ""),
  IFERROR(IF(BASE!H104="Home", TEXT(BASE!F104, "h:mm AM/PM"), ""), ""),
  IFERROR(IF(ESPORTS!H104="Home", TEXT(ESPORTS!F104, "h:mm AM/PM"), ""), "")
)
</f>
        <v/>
      </c>
      <c r="G104" s="11" t="str">
        <f>TEXTJOIN(
  CHAR(10) &amp; CHAR(10),
  TRUE,
  IFERROR(IF(WSO!H104="Home", WSO!G104, ""), ""),
  IFERROR(IF(MSO!H104="Home", MSO!G104, ""), ""),
  IFERROR(IF(FH!H104="Home", FH!G104, ""), ""),
  IFERROR(IF(MGOLF!H104="Home", MGOLF!G104, ""), ""),
  IFERROR(IF(Football!H104="Home", Football!G104, ""), ""),
  IFERROR(IF(WVB!H104="Home", WVB!G104, ""), ""),
  IFERROR(IF(XC!H104="Home", XC!G104, ""), ""),
  IFERROR(IF(SWIMMING!H104="Home", SWIMMING!G104, ""), ""),
  IFERROR(IF(WTEN!H104="Home", WTEN!G104, ""), ""),
  IFERROR(IF(TF!H104="Home", TF!G104, ""), ""),
  IFERROR(IF(WGOLF!H104="Home", WGOLF!G104, ""), ""),
  IFERROR(IF(WBB!H104="Home", WBB!G104, ""), ""),
  IFERROR(IF(MBB!H104="Home", MBB!G104, ""), ""),
  IFERROR(IF(WLAX!H104="Home", WLAX!G104, ""), ""),
  IFERROR(IF(MLAX!H104="Home", MLAX!G104, ""), ""),
  IFERROR(IF(SOFT!H104="Home", SOFT!G104, ""), ""),
  IFERROR(IF(BASE!H104="Home", BASE!G104, ""), ""),
  IFERROR(IF(ESPORTS!H104="Home", ESPORTS!G104, ""), "")
)
</f>
        <v/>
      </c>
      <c r="H104" s="20" t="str">
        <f>TEXTJOIN(
  CHAR(10) &amp; CHAR(10),
  TRUE,
  IFERROR(IF(WSO!H104="Home", WSO!P104, ""), ""),
  IFERROR(IF(MSO!H104="Home", MSO!P104, ""), ""),
  IFERROR(IF(FH!H104="Home", FH!P104, ""), ""),
  IFERROR(IF(MGOLF!H104="Home", MGOLF!P104, ""), ""),
  IFERROR(IF(Football!H104="Home", Football!P104, ""), ""),
  IFERROR(IF(WVB!H104="Home", WVB!P104, ""), ""),
  IFERROR(IF(XC!H104="Home", XC!P104, ""), ""),
  IFERROR(IF(SWIMMING!H104="Home", SWIMMING!P104, ""), ""),
  IFERROR(IF(WTEN!H104="Home", WTEN!P104, ""), ""),
  IFERROR(IF(TF!H104="Home", TF!P104, ""), ""),
  IFERROR(IF(WGOLF!H104="Home", WGOLF!P104, ""), ""),
  IFERROR(IF(WBB!H104="Home", WBB!P104, ""), ""),
  IFERROR(IF(MBB!H104="Home", MBB!P104, ""), ""),
  IFERROR(IF(WLAX!H104="Home", WLAX!P104, ""), ""),
  IFERROR(IF(MLAX!H104="Home", MLAX!P104, ""), ""),
  IFERROR(IF(SOFT!H104="Home", SOFT!P104, ""), ""),
  IFERROR(IF(BASE!H104="Home", BASE!P104, ""), ""),
  IFERROR(IF(ESPORTS!H104="Home", ESPORTS!P104, ""), "")
)
</f>
        <v/>
      </c>
    </row>
    <row r="105" ht="22.5" customHeight="1">
      <c r="A105" s="6">
        <v>104.0</v>
      </c>
      <c r="B105" s="6" t="str">
        <f>'Master Schedule'!B105</f>
        <v/>
      </c>
      <c r="C105" s="7">
        <v>46338.0</v>
      </c>
      <c r="D105" s="8" t="str">
        <f t="shared" si="1"/>
        <v>Thursday</v>
      </c>
      <c r="E105" s="6" t="str">
        <f>TEXTJOIN(
  CHAR(10) &amp; CHAR(10),
  TRUE,
  IFERROR(IF(WSO!H105="Home", WSO!E105, ""), ""),
  IFERROR(IF(MSO!H105="Home", MSO!E105, ""), ""),
  IFERROR(IF(FH!H105="Home", FH!E105, ""), ""),
  IFERROR(IF(MGOLF!H105="Home", MGOLF!E105, ""), ""),
  IFERROR(IF(Football!H105="Home", Football!E105, ""), ""),
  IFERROR(IF(WVB!H105="Home", WVB!E105, ""), ""),
  IFERROR(IF(XC!H105="Home", XC!E105, ""), ""),
  IFERROR(IF(SWIMMING!H105="Home", SWIMMING!E105, ""), ""),
  IFERROR(IF(WTEN!H105="Home", WTEN!E105, ""), ""),
  IFERROR(IF(TF!H105="Home", TF!E105, ""), ""),
  IFERROR(IF(WGOLF!H105="Home", WGOLF!E105, ""), ""),
  IFERROR(IF(WBB!H105="Home", WBB!E105, ""), ""),
  IFERROR(IF(MBB!H105="Home", MBB!E105, ""), ""),
  IFERROR(IF(WLAX!H105="Home", WLAX!E105, ""), ""),
  IFERROR(IF(MLAX!H105="Home", MLAX!E105, ""), ""),
  IFERROR(IF(SOFT!H105="Home", SOFT!E105, ""), ""),
  IFERROR(IF(BASE!H105="Home", BASE!E105, ""), ""),
  IFERROR(IF(ESPORTS!H105="Home", ESPORTS!E105, ""), "")
)
</f>
        <v/>
      </c>
      <c r="F105" s="11" t="str">
        <f>TEXTJOIN(
  CHAR(10) &amp; CHAR(10),
  TRUE,
  IFERROR(IF(WSO!H105="Home", TEXT(WSO!F105, "h:mm AM/PM"), ""), ""),
  IFERROR(IF(MSO!H105="Home", TEXT(MSO!F105, "h:mm AM/PM"), ""), ""),
  IFERROR(IF(FH!H105="Home", TEXT(FH!F105, "h:mm AM/PM"), ""), ""),
  IFERROR(IF(MGOLF!H105="Home", TEXT(MGOLF!F105, "h:mm AM/PM"), ""), ""),
  IFERROR(IF(Football!H105="Home", TEXT(Football!F105, "h:mm AM/PM"), ""), ""),
  IFERROR(IF(WVB!H105="Home", TEXT(WVB!F105, "h:mm AM/PM"), ""), ""),
  IFERROR(IF(XC!H105="Home", TEXT(XC!F105, "h:mm AM/PM"), ""), ""),
  IFERROR(IF(SWIMMING!H105="Home", TEXT(SWIMMING!F105, "h:mm AM/PM"), ""), ""),
  IFERROR(IF(WTEN!H105="Home", TEXT(WTEN!F105, "h:mm AM/PM"), ""), ""),
  IFERROR(IF(TF!H105="Home", TEXT(TF!F105, "h:mm AM/PM"), ""), ""),
  IFERROR(IF(WGOLF!H105="Home", TEXT(WGOLF!F105, "h:mm AM/PM"), ""), ""),
  IFERROR(IF(WBB!H105="Home", TEXT(WBB!F105, "h:mm AM/PM"), ""), ""),
  IFERROR(IF(MBB!H105="Home", TEXT(MBB!F105, "h:mm AM/PM"), ""), ""),
  IFERROR(IF(WLAX!H105="Home", TEXT(WLAX!F105, "h:mm AM/PM"), ""), ""),
  IFERROR(IF(MLAX!H105="Home", TEXT(MLAX!F105, "h:mm AM/PM"), ""), ""),
  IFERROR(IF(SOFT!H105="Home", TEXT(SOFT!F105, "h:mm AM/PM"), ""), ""),
  IFERROR(IF(BASE!H105="Home", TEXT(BASE!F105, "h:mm AM/PM"), ""), ""),
  IFERROR(IF(ESPORTS!H105="Home", TEXT(ESPORTS!F105, "h:mm AM/PM"), ""), "")
)
</f>
        <v/>
      </c>
      <c r="G105" s="11" t="str">
        <f>TEXTJOIN(
  CHAR(10) &amp; CHAR(10),
  TRUE,
  IFERROR(IF(WSO!H105="Home", WSO!G105, ""), ""),
  IFERROR(IF(MSO!H105="Home", MSO!G105, ""), ""),
  IFERROR(IF(FH!H105="Home", FH!G105, ""), ""),
  IFERROR(IF(MGOLF!H105="Home", MGOLF!G105, ""), ""),
  IFERROR(IF(Football!H105="Home", Football!G105, ""), ""),
  IFERROR(IF(WVB!H105="Home", WVB!G105, ""), ""),
  IFERROR(IF(XC!H105="Home", XC!G105, ""), ""),
  IFERROR(IF(SWIMMING!H105="Home", SWIMMING!G105, ""), ""),
  IFERROR(IF(WTEN!H105="Home", WTEN!G105, ""), ""),
  IFERROR(IF(TF!H105="Home", TF!G105, ""), ""),
  IFERROR(IF(WGOLF!H105="Home", WGOLF!G105, ""), ""),
  IFERROR(IF(WBB!H105="Home", WBB!G105, ""), ""),
  IFERROR(IF(MBB!H105="Home", MBB!G105, ""), ""),
  IFERROR(IF(WLAX!H105="Home", WLAX!G105, ""), ""),
  IFERROR(IF(MLAX!H105="Home", MLAX!G105, ""), ""),
  IFERROR(IF(SOFT!H105="Home", SOFT!G105, ""), ""),
  IFERROR(IF(BASE!H105="Home", BASE!G105, ""), ""),
  IFERROR(IF(ESPORTS!H105="Home", ESPORTS!G105, ""), "")
)
</f>
        <v/>
      </c>
      <c r="H105" s="20" t="str">
        <f>TEXTJOIN(
  CHAR(10) &amp; CHAR(10),
  TRUE,
  IFERROR(IF(WSO!H105="Home", WSO!P105, ""), ""),
  IFERROR(IF(MSO!H105="Home", MSO!P105, ""), ""),
  IFERROR(IF(FH!H105="Home", FH!P105, ""), ""),
  IFERROR(IF(MGOLF!H105="Home", MGOLF!P105, ""), ""),
  IFERROR(IF(Football!H105="Home", Football!P105, ""), ""),
  IFERROR(IF(WVB!H105="Home", WVB!P105, ""), ""),
  IFERROR(IF(XC!H105="Home", XC!P105, ""), ""),
  IFERROR(IF(SWIMMING!H105="Home", SWIMMING!P105, ""), ""),
  IFERROR(IF(WTEN!H105="Home", WTEN!P105, ""), ""),
  IFERROR(IF(TF!H105="Home", TF!P105, ""), ""),
  IFERROR(IF(WGOLF!H105="Home", WGOLF!P105, ""), ""),
  IFERROR(IF(WBB!H105="Home", WBB!P105, ""), ""),
  IFERROR(IF(MBB!H105="Home", MBB!P105, ""), ""),
  IFERROR(IF(WLAX!H105="Home", WLAX!P105, ""), ""),
  IFERROR(IF(MLAX!H105="Home", MLAX!P105, ""), ""),
  IFERROR(IF(SOFT!H105="Home", SOFT!P105, ""), ""),
  IFERROR(IF(BASE!H105="Home", BASE!P105, ""), ""),
  IFERROR(IF(ESPORTS!H105="Home", ESPORTS!P105, ""), "")
)
</f>
        <v/>
      </c>
    </row>
    <row r="106" ht="22.5" customHeight="1">
      <c r="A106" s="6">
        <v>105.0</v>
      </c>
      <c r="B106" s="6" t="str">
        <f>'Master Schedule'!B106</f>
        <v/>
      </c>
      <c r="C106" s="7">
        <v>46339.0</v>
      </c>
      <c r="D106" s="8" t="str">
        <f t="shared" si="1"/>
        <v>Friday</v>
      </c>
      <c r="E106" s="6" t="str">
        <f>TEXTJOIN(
  CHAR(10) &amp; CHAR(10),
  TRUE,
  IFERROR(IF(WSO!H106="Home", WSO!E106, ""), ""),
  IFERROR(IF(MSO!H106="Home", MSO!E106, ""), ""),
  IFERROR(IF(FH!H106="Home", FH!E106, ""), ""),
  IFERROR(IF(MGOLF!H106="Home", MGOLF!E106, ""), ""),
  IFERROR(IF(Football!H106="Home", Football!E106, ""), ""),
  IFERROR(IF(WVB!H106="Home", WVB!E106, ""), ""),
  IFERROR(IF(XC!H106="Home", XC!E106, ""), ""),
  IFERROR(IF(SWIMMING!H106="Home", SWIMMING!E106, ""), ""),
  IFERROR(IF(WTEN!H106="Home", WTEN!E106, ""), ""),
  IFERROR(IF(TF!H106="Home", TF!E106, ""), ""),
  IFERROR(IF(WGOLF!H106="Home", WGOLF!E106, ""), ""),
  IFERROR(IF(WBB!H106="Home", WBB!E106, ""), ""),
  IFERROR(IF(MBB!H106="Home", MBB!E106, ""), ""),
  IFERROR(IF(WLAX!H106="Home", WLAX!E106, ""), ""),
  IFERROR(IF(MLAX!H106="Home", MLAX!E106, ""), ""),
  IFERROR(IF(SOFT!H106="Home", SOFT!E106, ""), ""),
  IFERROR(IF(BASE!H106="Home", BASE!E106, ""), ""),
  IFERROR(IF(ESPORTS!H106="Home", ESPORTS!E106, ""), "")
)
</f>
        <v/>
      </c>
      <c r="F106" s="11" t="str">
        <f>TEXTJOIN(
  CHAR(10) &amp; CHAR(10),
  TRUE,
  IFERROR(IF(WSO!H106="Home", TEXT(WSO!F106, "h:mm AM/PM"), ""), ""),
  IFERROR(IF(MSO!H106="Home", TEXT(MSO!F106, "h:mm AM/PM"), ""), ""),
  IFERROR(IF(FH!H106="Home", TEXT(FH!F106, "h:mm AM/PM"), ""), ""),
  IFERROR(IF(MGOLF!H106="Home", TEXT(MGOLF!F106, "h:mm AM/PM"), ""), ""),
  IFERROR(IF(Football!H106="Home", TEXT(Football!F106, "h:mm AM/PM"), ""), ""),
  IFERROR(IF(WVB!H106="Home", TEXT(WVB!F106, "h:mm AM/PM"), ""), ""),
  IFERROR(IF(XC!H106="Home", TEXT(XC!F106, "h:mm AM/PM"), ""), ""),
  IFERROR(IF(SWIMMING!H106="Home", TEXT(SWIMMING!F106, "h:mm AM/PM"), ""), ""),
  IFERROR(IF(WTEN!H106="Home", TEXT(WTEN!F106, "h:mm AM/PM"), ""), ""),
  IFERROR(IF(TF!H106="Home", TEXT(TF!F106, "h:mm AM/PM"), ""), ""),
  IFERROR(IF(WGOLF!H106="Home", TEXT(WGOLF!F106, "h:mm AM/PM"), ""), ""),
  IFERROR(IF(WBB!H106="Home", TEXT(WBB!F106, "h:mm AM/PM"), ""), ""),
  IFERROR(IF(MBB!H106="Home", TEXT(MBB!F106, "h:mm AM/PM"), ""), ""),
  IFERROR(IF(WLAX!H106="Home", TEXT(WLAX!F106, "h:mm AM/PM"), ""), ""),
  IFERROR(IF(MLAX!H106="Home", TEXT(MLAX!F106, "h:mm AM/PM"), ""), ""),
  IFERROR(IF(SOFT!H106="Home", TEXT(SOFT!F106, "h:mm AM/PM"), ""), ""),
  IFERROR(IF(BASE!H106="Home", TEXT(BASE!F106, "h:mm AM/PM"), ""), ""),
  IFERROR(IF(ESPORTS!H106="Home", TEXT(ESPORTS!F106, "h:mm AM/PM"), ""), "")
)
</f>
        <v/>
      </c>
      <c r="G106" s="11" t="str">
        <f>TEXTJOIN(
  CHAR(10) &amp; CHAR(10),
  TRUE,
  IFERROR(IF(WSO!H106="Home", WSO!G106, ""), ""),
  IFERROR(IF(MSO!H106="Home", MSO!G106, ""), ""),
  IFERROR(IF(FH!H106="Home", FH!G106, ""), ""),
  IFERROR(IF(MGOLF!H106="Home", MGOLF!G106, ""), ""),
  IFERROR(IF(Football!H106="Home", Football!G106, ""), ""),
  IFERROR(IF(WVB!H106="Home", WVB!G106, ""), ""),
  IFERROR(IF(XC!H106="Home", XC!G106, ""), ""),
  IFERROR(IF(SWIMMING!H106="Home", SWIMMING!G106, ""), ""),
  IFERROR(IF(WTEN!H106="Home", WTEN!G106, ""), ""),
  IFERROR(IF(TF!H106="Home", TF!G106, ""), ""),
  IFERROR(IF(WGOLF!H106="Home", WGOLF!G106, ""), ""),
  IFERROR(IF(WBB!H106="Home", WBB!G106, ""), ""),
  IFERROR(IF(MBB!H106="Home", MBB!G106, ""), ""),
  IFERROR(IF(WLAX!H106="Home", WLAX!G106, ""), ""),
  IFERROR(IF(MLAX!H106="Home", MLAX!G106, ""), ""),
  IFERROR(IF(SOFT!H106="Home", SOFT!G106, ""), ""),
  IFERROR(IF(BASE!H106="Home", BASE!G106, ""), ""),
  IFERROR(IF(ESPORTS!H106="Home", ESPORTS!G106, ""), "")
)
</f>
        <v/>
      </c>
      <c r="H106" s="20" t="str">
        <f>TEXTJOIN(
  CHAR(10) &amp; CHAR(10),
  TRUE,
  IFERROR(IF(WSO!H106="Home", WSO!P106, ""), ""),
  IFERROR(IF(MSO!H106="Home", MSO!P106, ""), ""),
  IFERROR(IF(FH!H106="Home", FH!P106, ""), ""),
  IFERROR(IF(MGOLF!H106="Home", MGOLF!P106, ""), ""),
  IFERROR(IF(Football!H106="Home", Football!P106, ""), ""),
  IFERROR(IF(WVB!H106="Home", WVB!P106, ""), ""),
  IFERROR(IF(XC!H106="Home", XC!P106, ""), ""),
  IFERROR(IF(SWIMMING!H106="Home", SWIMMING!P106, ""), ""),
  IFERROR(IF(WTEN!H106="Home", WTEN!P106, ""), ""),
  IFERROR(IF(TF!H106="Home", TF!P106, ""), ""),
  IFERROR(IF(WGOLF!H106="Home", WGOLF!P106, ""), ""),
  IFERROR(IF(WBB!H106="Home", WBB!P106, ""), ""),
  IFERROR(IF(MBB!H106="Home", MBB!P106, ""), ""),
  IFERROR(IF(WLAX!H106="Home", WLAX!P106, ""), ""),
  IFERROR(IF(MLAX!H106="Home", MLAX!P106, ""), ""),
  IFERROR(IF(SOFT!H106="Home", SOFT!P106, ""), ""),
  IFERROR(IF(BASE!H106="Home", BASE!P106, ""), ""),
  IFERROR(IF(ESPORTS!H106="Home", ESPORTS!P106, ""), "")
)
</f>
        <v/>
      </c>
    </row>
    <row r="107" ht="22.5" customHeight="1">
      <c r="A107" s="6">
        <v>106.0</v>
      </c>
      <c r="B107" s="6" t="str">
        <f>'Master Schedule'!B107</f>
        <v/>
      </c>
      <c r="C107" s="7">
        <v>46340.0</v>
      </c>
      <c r="D107" s="8" t="str">
        <f t="shared" si="1"/>
        <v>Saturday</v>
      </c>
      <c r="E107" s="6" t="str">
        <f>TEXTJOIN(
  CHAR(10) &amp; CHAR(10),
  TRUE,
  IFERROR(IF(WSO!H107="Home", WSO!E107, ""), ""),
  IFERROR(IF(MSO!H107="Home", MSO!E107, ""), ""),
  IFERROR(IF(FH!H107="Home", FH!E107, ""), ""),
  IFERROR(IF(MGOLF!H107="Home", MGOLF!E107, ""), ""),
  IFERROR(IF(Football!H107="Home", Football!E107, ""), ""),
  IFERROR(IF(WVB!H107="Home", WVB!E107, ""), ""),
  IFERROR(IF(XC!H107="Home", XC!E107, ""), ""),
  IFERROR(IF(SWIMMING!H107="Home", SWIMMING!E107, ""), ""),
  IFERROR(IF(WTEN!H107="Home", WTEN!E107, ""), ""),
  IFERROR(IF(TF!H107="Home", TF!E107, ""), ""),
  IFERROR(IF(WGOLF!H107="Home", WGOLF!E107, ""), ""),
  IFERROR(IF(WBB!H107="Home", WBB!E107, ""), ""),
  IFERROR(IF(MBB!H107="Home", MBB!E107, ""), ""),
  IFERROR(IF(WLAX!H107="Home", WLAX!E107, ""), ""),
  IFERROR(IF(MLAX!H107="Home", MLAX!E107, ""), ""),
  IFERROR(IF(SOFT!H107="Home", SOFT!E107, ""), ""),
  IFERROR(IF(BASE!H107="Home", BASE!E107, ""), ""),
  IFERROR(IF(ESPORTS!H107="Home", ESPORTS!E107, ""), "")
)
</f>
        <v/>
      </c>
      <c r="F107" s="11" t="str">
        <f>TEXTJOIN(
  CHAR(10) &amp; CHAR(10),
  TRUE,
  IFERROR(IF(WSO!H107="Home", TEXT(WSO!F107, "h:mm AM/PM"), ""), ""),
  IFERROR(IF(MSO!H107="Home", TEXT(MSO!F107, "h:mm AM/PM"), ""), ""),
  IFERROR(IF(FH!H107="Home", TEXT(FH!F107, "h:mm AM/PM"), ""), ""),
  IFERROR(IF(MGOLF!H107="Home", TEXT(MGOLF!F107, "h:mm AM/PM"), ""), ""),
  IFERROR(IF(Football!H107="Home", TEXT(Football!F107, "h:mm AM/PM"), ""), ""),
  IFERROR(IF(WVB!H107="Home", TEXT(WVB!F107, "h:mm AM/PM"), ""), ""),
  IFERROR(IF(XC!H107="Home", TEXT(XC!F107, "h:mm AM/PM"), ""), ""),
  IFERROR(IF(SWIMMING!H107="Home", TEXT(SWIMMING!F107, "h:mm AM/PM"), ""), ""),
  IFERROR(IF(WTEN!H107="Home", TEXT(WTEN!F107, "h:mm AM/PM"), ""), ""),
  IFERROR(IF(TF!H107="Home", TEXT(TF!F107, "h:mm AM/PM"), ""), ""),
  IFERROR(IF(WGOLF!H107="Home", TEXT(WGOLF!F107, "h:mm AM/PM"), ""), ""),
  IFERROR(IF(WBB!H107="Home", TEXT(WBB!F107, "h:mm AM/PM"), ""), ""),
  IFERROR(IF(MBB!H107="Home", TEXT(MBB!F107, "h:mm AM/PM"), ""), ""),
  IFERROR(IF(WLAX!H107="Home", TEXT(WLAX!F107, "h:mm AM/PM"), ""), ""),
  IFERROR(IF(MLAX!H107="Home", TEXT(MLAX!F107, "h:mm AM/PM"), ""), ""),
  IFERROR(IF(SOFT!H107="Home", TEXT(SOFT!F107, "h:mm AM/PM"), ""), ""),
  IFERROR(IF(BASE!H107="Home", TEXT(BASE!F107, "h:mm AM/PM"), ""), ""),
  IFERROR(IF(ESPORTS!H107="Home", TEXT(ESPORTS!F107, "h:mm AM/PM"), ""), "")
)
</f>
        <v/>
      </c>
      <c r="G107" s="11" t="str">
        <f>TEXTJOIN(
  CHAR(10) &amp; CHAR(10),
  TRUE,
  IFERROR(IF(WSO!H107="Home", WSO!G107, ""), ""),
  IFERROR(IF(MSO!H107="Home", MSO!G107, ""), ""),
  IFERROR(IF(FH!H107="Home", FH!G107, ""), ""),
  IFERROR(IF(MGOLF!H107="Home", MGOLF!G107, ""), ""),
  IFERROR(IF(Football!H107="Home", Football!G107, ""), ""),
  IFERROR(IF(WVB!H107="Home", WVB!G107, ""), ""),
  IFERROR(IF(XC!H107="Home", XC!G107, ""), ""),
  IFERROR(IF(SWIMMING!H107="Home", SWIMMING!G107, ""), ""),
  IFERROR(IF(WTEN!H107="Home", WTEN!G107, ""), ""),
  IFERROR(IF(TF!H107="Home", TF!G107, ""), ""),
  IFERROR(IF(WGOLF!H107="Home", WGOLF!G107, ""), ""),
  IFERROR(IF(WBB!H107="Home", WBB!G107, ""), ""),
  IFERROR(IF(MBB!H107="Home", MBB!G107, ""), ""),
  IFERROR(IF(WLAX!H107="Home", WLAX!G107, ""), ""),
  IFERROR(IF(MLAX!H107="Home", MLAX!G107, ""), ""),
  IFERROR(IF(SOFT!H107="Home", SOFT!G107, ""), ""),
  IFERROR(IF(BASE!H107="Home", BASE!G107, ""), ""),
  IFERROR(IF(ESPORTS!H107="Home", ESPORTS!G107, ""), "")
)
</f>
        <v/>
      </c>
      <c r="H107" s="20" t="str">
        <f>TEXTJOIN(
  CHAR(10) &amp; CHAR(10),
  TRUE,
  IFERROR(IF(WSO!H107="Home", WSO!P107, ""), ""),
  IFERROR(IF(MSO!H107="Home", MSO!P107, ""), ""),
  IFERROR(IF(FH!H107="Home", FH!P107, ""), ""),
  IFERROR(IF(MGOLF!H107="Home", MGOLF!P107, ""), ""),
  IFERROR(IF(Football!H107="Home", Football!P107, ""), ""),
  IFERROR(IF(WVB!H107="Home", WVB!P107, ""), ""),
  IFERROR(IF(XC!H107="Home", XC!P107, ""), ""),
  IFERROR(IF(SWIMMING!H107="Home", SWIMMING!P107, ""), ""),
  IFERROR(IF(WTEN!H107="Home", WTEN!P107, ""), ""),
  IFERROR(IF(TF!H107="Home", TF!P107, ""), ""),
  IFERROR(IF(WGOLF!H107="Home", WGOLF!P107, ""), ""),
  IFERROR(IF(WBB!H107="Home", WBB!P107, ""), ""),
  IFERROR(IF(MBB!H107="Home", MBB!P107, ""), ""),
  IFERROR(IF(WLAX!H107="Home", WLAX!P107, ""), ""),
  IFERROR(IF(MLAX!H107="Home", MLAX!P107, ""), ""),
  IFERROR(IF(SOFT!H107="Home", SOFT!P107, ""), ""),
  IFERROR(IF(BASE!H107="Home", BASE!P107, ""), ""),
  IFERROR(IF(ESPORTS!H107="Home", ESPORTS!P107, ""), "")
)
</f>
        <v/>
      </c>
    </row>
    <row r="108" ht="22.5" customHeight="1">
      <c r="A108" s="6">
        <v>107.0</v>
      </c>
      <c r="B108" s="6" t="str">
        <f>'Master Schedule'!B108</f>
        <v/>
      </c>
      <c r="C108" s="7">
        <v>46341.0</v>
      </c>
      <c r="D108" s="8" t="str">
        <f t="shared" si="1"/>
        <v>Sunday</v>
      </c>
      <c r="E108" s="6" t="str">
        <f>TEXTJOIN(
  CHAR(10) &amp; CHAR(10),
  TRUE,
  IFERROR(IF(WSO!H108="Home", WSO!E108, ""), ""),
  IFERROR(IF(MSO!H108="Home", MSO!E108, ""), ""),
  IFERROR(IF(FH!H108="Home", FH!E108, ""), ""),
  IFERROR(IF(MGOLF!H108="Home", MGOLF!E108, ""), ""),
  IFERROR(IF(Football!H108="Home", Football!E108, ""), ""),
  IFERROR(IF(WVB!H108="Home", WVB!E108, ""), ""),
  IFERROR(IF(XC!H108="Home", XC!E108, ""), ""),
  IFERROR(IF(SWIMMING!H108="Home", SWIMMING!E108, ""), ""),
  IFERROR(IF(WTEN!H108="Home", WTEN!E108, ""), ""),
  IFERROR(IF(TF!H108="Home", TF!E108, ""), ""),
  IFERROR(IF(WGOLF!H108="Home", WGOLF!E108, ""), ""),
  IFERROR(IF(WBB!H108="Home", WBB!E108, ""), ""),
  IFERROR(IF(MBB!H108="Home", MBB!E108, ""), ""),
  IFERROR(IF(WLAX!H108="Home", WLAX!E108, ""), ""),
  IFERROR(IF(MLAX!H108="Home", MLAX!E108, ""), ""),
  IFERROR(IF(SOFT!H108="Home", SOFT!E108, ""), ""),
  IFERROR(IF(BASE!H108="Home", BASE!E108, ""), ""),
  IFERROR(IF(ESPORTS!H108="Home", ESPORTS!E108, ""), "")
)
</f>
        <v/>
      </c>
      <c r="F108" s="11" t="str">
        <f>TEXTJOIN(
  CHAR(10) &amp; CHAR(10),
  TRUE,
  IFERROR(IF(WSO!H108="Home", TEXT(WSO!F108, "h:mm AM/PM"), ""), ""),
  IFERROR(IF(MSO!H108="Home", TEXT(MSO!F108, "h:mm AM/PM"), ""), ""),
  IFERROR(IF(FH!H108="Home", TEXT(FH!F108, "h:mm AM/PM"), ""), ""),
  IFERROR(IF(MGOLF!H108="Home", TEXT(MGOLF!F108, "h:mm AM/PM"), ""), ""),
  IFERROR(IF(Football!H108="Home", TEXT(Football!F108, "h:mm AM/PM"), ""), ""),
  IFERROR(IF(WVB!H108="Home", TEXT(WVB!F108, "h:mm AM/PM"), ""), ""),
  IFERROR(IF(XC!H108="Home", TEXT(XC!F108, "h:mm AM/PM"), ""), ""),
  IFERROR(IF(SWIMMING!H108="Home", TEXT(SWIMMING!F108, "h:mm AM/PM"), ""), ""),
  IFERROR(IF(WTEN!H108="Home", TEXT(WTEN!F108, "h:mm AM/PM"), ""), ""),
  IFERROR(IF(TF!H108="Home", TEXT(TF!F108, "h:mm AM/PM"), ""), ""),
  IFERROR(IF(WGOLF!H108="Home", TEXT(WGOLF!F108, "h:mm AM/PM"), ""), ""),
  IFERROR(IF(WBB!H108="Home", TEXT(WBB!F108, "h:mm AM/PM"), ""), ""),
  IFERROR(IF(MBB!H108="Home", TEXT(MBB!F108, "h:mm AM/PM"), ""), ""),
  IFERROR(IF(WLAX!H108="Home", TEXT(WLAX!F108, "h:mm AM/PM"), ""), ""),
  IFERROR(IF(MLAX!H108="Home", TEXT(MLAX!F108, "h:mm AM/PM"), ""), ""),
  IFERROR(IF(SOFT!H108="Home", TEXT(SOFT!F108, "h:mm AM/PM"), ""), ""),
  IFERROR(IF(BASE!H108="Home", TEXT(BASE!F108, "h:mm AM/PM"), ""), ""),
  IFERROR(IF(ESPORTS!H108="Home", TEXT(ESPORTS!F108, "h:mm AM/PM"), ""), "")
)
</f>
        <v/>
      </c>
      <c r="G108" s="11" t="str">
        <f>TEXTJOIN(
  CHAR(10) &amp; CHAR(10),
  TRUE,
  IFERROR(IF(WSO!H108="Home", WSO!G108, ""), ""),
  IFERROR(IF(MSO!H108="Home", MSO!G108, ""), ""),
  IFERROR(IF(FH!H108="Home", FH!G108, ""), ""),
  IFERROR(IF(MGOLF!H108="Home", MGOLF!G108, ""), ""),
  IFERROR(IF(Football!H108="Home", Football!G108, ""), ""),
  IFERROR(IF(WVB!H108="Home", WVB!G108, ""), ""),
  IFERROR(IF(XC!H108="Home", XC!G108, ""), ""),
  IFERROR(IF(SWIMMING!H108="Home", SWIMMING!G108, ""), ""),
  IFERROR(IF(WTEN!H108="Home", WTEN!G108, ""), ""),
  IFERROR(IF(TF!H108="Home", TF!G108, ""), ""),
  IFERROR(IF(WGOLF!H108="Home", WGOLF!G108, ""), ""),
  IFERROR(IF(WBB!H108="Home", WBB!G108, ""), ""),
  IFERROR(IF(MBB!H108="Home", MBB!G108, ""), ""),
  IFERROR(IF(WLAX!H108="Home", WLAX!G108, ""), ""),
  IFERROR(IF(MLAX!H108="Home", MLAX!G108, ""), ""),
  IFERROR(IF(SOFT!H108="Home", SOFT!G108, ""), ""),
  IFERROR(IF(BASE!H108="Home", BASE!G108, ""), ""),
  IFERROR(IF(ESPORTS!H108="Home", ESPORTS!G108, ""), "")
)
</f>
        <v/>
      </c>
      <c r="H108" s="20" t="str">
        <f>TEXTJOIN(
  CHAR(10) &amp; CHAR(10),
  TRUE,
  IFERROR(IF(WSO!H108="Home", WSO!P108, ""), ""),
  IFERROR(IF(MSO!H108="Home", MSO!P108, ""), ""),
  IFERROR(IF(FH!H108="Home", FH!P108, ""), ""),
  IFERROR(IF(MGOLF!H108="Home", MGOLF!P108, ""), ""),
  IFERROR(IF(Football!H108="Home", Football!P108, ""), ""),
  IFERROR(IF(WVB!H108="Home", WVB!P108, ""), ""),
  IFERROR(IF(XC!H108="Home", XC!P108, ""), ""),
  IFERROR(IF(SWIMMING!H108="Home", SWIMMING!P108, ""), ""),
  IFERROR(IF(WTEN!H108="Home", WTEN!P108, ""), ""),
  IFERROR(IF(TF!H108="Home", TF!P108, ""), ""),
  IFERROR(IF(WGOLF!H108="Home", WGOLF!P108, ""), ""),
  IFERROR(IF(WBB!H108="Home", WBB!P108, ""), ""),
  IFERROR(IF(MBB!H108="Home", MBB!P108, ""), ""),
  IFERROR(IF(WLAX!H108="Home", WLAX!P108, ""), ""),
  IFERROR(IF(MLAX!H108="Home", MLAX!P108, ""), ""),
  IFERROR(IF(SOFT!H108="Home", SOFT!P108, ""), ""),
  IFERROR(IF(BASE!H108="Home", BASE!P108, ""), ""),
  IFERROR(IF(ESPORTS!H108="Home", ESPORTS!P108, ""), "")
)
</f>
        <v/>
      </c>
    </row>
    <row r="109" ht="22.5" customHeight="1">
      <c r="A109" s="6">
        <v>108.0</v>
      </c>
      <c r="B109" s="6" t="str">
        <f>'Master Schedule'!B109</f>
        <v/>
      </c>
      <c r="C109" s="7">
        <v>46342.0</v>
      </c>
      <c r="D109" s="8" t="str">
        <f t="shared" si="1"/>
        <v>Monday</v>
      </c>
      <c r="E109" s="6" t="str">
        <f>TEXTJOIN(
  CHAR(10) &amp; CHAR(10),
  TRUE,
  IFERROR(IF(WSO!H109="Home", WSO!E109, ""), ""),
  IFERROR(IF(MSO!H109="Home", MSO!E109, ""), ""),
  IFERROR(IF(FH!H109="Home", FH!E109, ""), ""),
  IFERROR(IF(MGOLF!H109="Home", MGOLF!E109, ""), ""),
  IFERROR(IF(Football!H109="Home", Football!E109, ""), ""),
  IFERROR(IF(WVB!H109="Home", WVB!E109, ""), ""),
  IFERROR(IF(XC!H109="Home", XC!E109, ""), ""),
  IFERROR(IF(SWIMMING!H109="Home", SWIMMING!E109, ""), ""),
  IFERROR(IF(WTEN!H109="Home", WTEN!E109, ""), ""),
  IFERROR(IF(TF!H109="Home", TF!E109, ""), ""),
  IFERROR(IF(WGOLF!H109="Home", WGOLF!E109, ""), ""),
  IFERROR(IF(WBB!H109="Home", WBB!E109, ""), ""),
  IFERROR(IF(MBB!H109="Home", MBB!E109, ""), ""),
  IFERROR(IF(WLAX!H109="Home", WLAX!E109, ""), ""),
  IFERROR(IF(MLAX!H109="Home", MLAX!E109, ""), ""),
  IFERROR(IF(SOFT!H109="Home", SOFT!E109, ""), ""),
  IFERROR(IF(BASE!H109="Home", BASE!E109, ""), ""),
  IFERROR(IF(ESPORTS!H109="Home", ESPORTS!E109, ""), "")
)
</f>
        <v/>
      </c>
      <c r="F109" s="11" t="str">
        <f>TEXTJOIN(
  CHAR(10) &amp; CHAR(10),
  TRUE,
  IFERROR(IF(WSO!H109="Home", TEXT(WSO!F109, "h:mm AM/PM"), ""), ""),
  IFERROR(IF(MSO!H109="Home", TEXT(MSO!F109, "h:mm AM/PM"), ""), ""),
  IFERROR(IF(FH!H109="Home", TEXT(FH!F109, "h:mm AM/PM"), ""), ""),
  IFERROR(IF(MGOLF!H109="Home", TEXT(MGOLF!F109, "h:mm AM/PM"), ""), ""),
  IFERROR(IF(Football!H109="Home", TEXT(Football!F109, "h:mm AM/PM"), ""), ""),
  IFERROR(IF(WVB!H109="Home", TEXT(WVB!F109, "h:mm AM/PM"), ""), ""),
  IFERROR(IF(XC!H109="Home", TEXT(XC!F109, "h:mm AM/PM"), ""), ""),
  IFERROR(IF(SWIMMING!H109="Home", TEXT(SWIMMING!F109, "h:mm AM/PM"), ""), ""),
  IFERROR(IF(WTEN!H109="Home", TEXT(WTEN!F109, "h:mm AM/PM"), ""), ""),
  IFERROR(IF(TF!H109="Home", TEXT(TF!F109, "h:mm AM/PM"), ""), ""),
  IFERROR(IF(WGOLF!H109="Home", TEXT(WGOLF!F109, "h:mm AM/PM"), ""), ""),
  IFERROR(IF(WBB!H109="Home", TEXT(WBB!F109, "h:mm AM/PM"), ""), ""),
  IFERROR(IF(MBB!H109="Home", TEXT(MBB!F109, "h:mm AM/PM"), ""), ""),
  IFERROR(IF(WLAX!H109="Home", TEXT(WLAX!F109, "h:mm AM/PM"), ""), ""),
  IFERROR(IF(MLAX!H109="Home", TEXT(MLAX!F109, "h:mm AM/PM"), ""), ""),
  IFERROR(IF(SOFT!H109="Home", TEXT(SOFT!F109, "h:mm AM/PM"), ""), ""),
  IFERROR(IF(BASE!H109="Home", TEXT(BASE!F109, "h:mm AM/PM"), ""), ""),
  IFERROR(IF(ESPORTS!H109="Home", TEXT(ESPORTS!F109, "h:mm AM/PM"), ""), "")
)
</f>
        <v/>
      </c>
      <c r="G109" s="11" t="str">
        <f>TEXTJOIN(
  CHAR(10) &amp; CHAR(10),
  TRUE,
  IFERROR(IF(WSO!H109="Home", WSO!G109, ""), ""),
  IFERROR(IF(MSO!H109="Home", MSO!G109, ""), ""),
  IFERROR(IF(FH!H109="Home", FH!G109, ""), ""),
  IFERROR(IF(MGOLF!H109="Home", MGOLF!G109, ""), ""),
  IFERROR(IF(Football!H109="Home", Football!G109, ""), ""),
  IFERROR(IF(WVB!H109="Home", WVB!G109, ""), ""),
  IFERROR(IF(XC!H109="Home", XC!G109, ""), ""),
  IFERROR(IF(SWIMMING!H109="Home", SWIMMING!G109, ""), ""),
  IFERROR(IF(WTEN!H109="Home", WTEN!G109, ""), ""),
  IFERROR(IF(TF!H109="Home", TF!G109, ""), ""),
  IFERROR(IF(WGOLF!H109="Home", WGOLF!G109, ""), ""),
  IFERROR(IF(WBB!H109="Home", WBB!G109, ""), ""),
  IFERROR(IF(MBB!H109="Home", MBB!G109, ""), ""),
  IFERROR(IF(WLAX!H109="Home", WLAX!G109, ""), ""),
  IFERROR(IF(MLAX!H109="Home", MLAX!G109, ""), ""),
  IFERROR(IF(SOFT!H109="Home", SOFT!G109, ""), ""),
  IFERROR(IF(BASE!H109="Home", BASE!G109, ""), ""),
  IFERROR(IF(ESPORTS!H109="Home", ESPORTS!G109, ""), "")
)
</f>
        <v/>
      </c>
      <c r="H109" s="20" t="str">
        <f>TEXTJOIN(
  CHAR(10) &amp; CHAR(10),
  TRUE,
  IFERROR(IF(WSO!H109="Home", WSO!P109, ""), ""),
  IFERROR(IF(MSO!H109="Home", MSO!P109, ""), ""),
  IFERROR(IF(FH!H109="Home", FH!P109, ""), ""),
  IFERROR(IF(MGOLF!H109="Home", MGOLF!P109, ""), ""),
  IFERROR(IF(Football!H109="Home", Football!P109, ""), ""),
  IFERROR(IF(WVB!H109="Home", WVB!P109, ""), ""),
  IFERROR(IF(XC!H109="Home", XC!P109, ""), ""),
  IFERROR(IF(SWIMMING!H109="Home", SWIMMING!P109, ""), ""),
  IFERROR(IF(WTEN!H109="Home", WTEN!P109, ""), ""),
  IFERROR(IF(TF!H109="Home", TF!P109, ""), ""),
  IFERROR(IF(WGOLF!H109="Home", WGOLF!P109, ""), ""),
  IFERROR(IF(WBB!H109="Home", WBB!P109, ""), ""),
  IFERROR(IF(MBB!H109="Home", MBB!P109, ""), ""),
  IFERROR(IF(WLAX!H109="Home", WLAX!P109, ""), ""),
  IFERROR(IF(MLAX!H109="Home", MLAX!P109, ""), ""),
  IFERROR(IF(SOFT!H109="Home", SOFT!P109, ""), ""),
  IFERROR(IF(BASE!H109="Home", BASE!P109, ""), ""),
  IFERROR(IF(ESPORTS!H109="Home", ESPORTS!P109, ""), "")
)
</f>
        <v/>
      </c>
    </row>
    <row r="110" ht="22.5" customHeight="1">
      <c r="A110" s="6">
        <v>109.0</v>
      </c>
      <c r="B110" s="6" t="str">
        <f>'Master Schedule'!B110</f>
        <v/>
      </c>
      <c r="C110" s="7">
        <v>46343.0</v>
      </c>
      <c r="D110" s="8" t="str">
        <f t="shared" si="1"/>
        <v>Tuesday</v>
      </c>
      <c r="E110" s="6" t="str">
        <f>TEXTJOIN(
  CHAR(10) &amp; CHAR(10),
  TRUE,
  IFERROR(IF(WSO!H110="Home", WSO!E110, ""), ""),
  IFERROR(IF(MSO!H110="Home", MSO!E110, ""), ""),
  IFERROR(IF(FH!H110="Home", FH!E110, ""), ""),
  IFERROR(IF(MGOLF!H110="Home", MGOLF!E110, ""), ""),
  IFERROR(IF(Football!H110="Home", Football!E110, ""), ""),
  IFERROR(IF(WVB!H110="Home", WVB!E110, ""), ""),
  IFERROR(IF(XC!H110="Home", XC!E110, ""), ""),
  IFERROR(IF(SWIMMING!H110="Home", SWIMMING!E110, ""), ""),
  IFERROR(IF(WTEN!H110="Home", WTEN!E110, ""), ""),
  IFERROR(IF(TF!H110="Home", TF!E110, ""), ""),
  IFERROR(IF(WGOLF!H110="Home", WGOLF!E110, ""), ""),
  IFERROR(IF(WBB!H110="Home", WBB!E110, ""), ""),
  IFERROR(IF(MBB!H110="Home", MBB!E110, ""), ""),
  IFERROR(IF(WLAX!H110="Home", WLAX!E110, ""), ""),
  IFERROR(IF(MLAX!H110="Home", MLAX!E110, ""), ""),
  IFERROR(IF(SOFT!H110="Home", SOFT!E110, ""), ""),
  IFERROR(IF(BASE!H110="Home", BASE!E110, ""), ""),
  IFERROR(IF(ESPORTS!H110="Home", ESPORTS!E110, ""), "")
)
</f>
        <v/>
      </c>
      <c r="F110" s="11" t="str">
        <f>TEXTJOIN(
  CHAR(10) &amp; CHAR(10),
  TRUE,
  IFERROR(IF(WSO!H110="Home", TEXT(WSO!F110, "h:mm AM/PM"), ""), ""),
  IFERROR(IF(MSO!H110="Home", TEXT(MSO!F110, "h:mm AM/PM"), ""), ""),
  IFERROR(IF(FH!H110="Home", TEXT(FH!F110, "h:mm AM/PM"), ""), ""),
  IFERROR(IF(MGOLF!H110="Home", TEXT(MGOLF!F110, "h:mm AM/PM"), ""), ""),
  IFERROR(IF(Football!H110="Home", TEXT(Football!F110, "h:mm AM/PM"), ""), ""),
  IFERROR(IF(WVB!H110="Home", TEXT(WVB!F110, "h:mm AM/PM"), ""), ""),
  IFERROR(IF(XC!H110="Home", TEXT(XC!F110, "h:mm AM/PM"), ""), ""),
  IFERROR(IF(SWIMMING!H110="Home", TEXT(SWIMMING!F110, "h:mm AM/PM"), ""), ""),
  IFERROR(IF(WTEN!H110="Home", TEXT(WTEN!F110, "h:mm AM/PM"), ""), ""),
  IFERROR(IF(TF!H110="Home", TEXT(TF!F110, "h:mm AM/PM"), ""), ""),
  IFERROR(IF(WGOLF!H110="Home", TEXT(WGOLF!F110, "h:mm AM/PM"), ""), ""),
  IFERROR(IF(WBB!H110="Home", TEXT(WBB!F110, "h:mm AM/PM"), ""), ""),
  IFERROR(IF(MBB!H110="Home", TEXT(MBB!F110, "h:mm AM/PM"), ""), ""),
  IFERROR(IF(WLAX!H110="Home", TEXT(WLAX!F110, "h:mm AM/PM"), ""), ""),
  IFERROR(IF(MLAX!H110="Home", TEXT(MLAX!F110, "h:mm AM/PM"), ""), ""),
  IFERROR(IF(SOFT!H110="Home", TEXT(SOFT!F110, "h:mm AM/PM"), ""), ""),
  IFERROR(IF(BASE!H110="Home", TEXT(BASE!F110, "h:mm AM/PM"), ""), ""),
  IFERROR(IF(ESPORTS!H110="Home", TEXT(ESPORTS!F110, "h:mm AM/PM"), ""), "")
)
</f>
        <v/>
      </c>
      <c r="G110" s="11" t="str">
        <f>TEXTJOIN(
  CHAR(10) &amp; CHAR(10),
  TRUE,
  IFERROR(IF(WSO!H110="Home", WSO!G110, ""), ""),
  IFERROR(IF(MSO!H110="Home", MSO!G110, ""), ""),
  IFERROR(IF(FH!H110="Home", FH!G110, ""), ""),
  IFERROR(IF(MGOLF!H110="Home", MGOLF!G110, ""), ""),
  IFERROR(IF(Football!H110="Home", Football!G110, ""), ""),
  IFERROR(IF(WVB!H110="Home", WVB!G110, ""), ""),
  IFERROR(IF(XC!H110="Home", XC!G110, ""), ""),
  IFERROR(IF(SWIMMING!H110="Home", SWIMMING!G110, ""), ""),
  IFERROR(IF(WTEN!H110="Home", WTEN!G110, ""), ""),
  IFERROR(IF(TF!H110="Home", TF!G110, ""), ""),
  IFERROR(IF(WGOLF!H110="Home", WGOLF!G110, ""), ""),
  IFERROR(IF(WBB!H110="Home", WBB!G110, ""), ""),
  IFERROR(IF(MBB!H110="Home", MBB!G110, ""), ""),
  IFERROR(IF(WLAX!H110="Home", WLAX!G110, ""), ""),
  IFERROR(IF(MLAX!H110="Home", MLAX!G110, ""), ""),
  IFERROR(IF(SOFT!H110="Home", SOFT!G110, ""), ""),
  IFERROR(IF(BASE!H110="Home", BASE!G110, ""), ""),
  IFERROR(IF(ESPORTS!H110="Home", ESPORTS!G110, ""), "")
)
</f>
        <v/>
      </c>
      <c r="H110" s="20" t="str">
        <f>TEXTJOIN(
  CHAR(10) &amp; CHAR(10),
  TRUE,
  IFERROR(IF(WSO!H110="Home", WSO!P110, ""), ""),
  IFERROR(IF(MSO!H110="Home", MSO!P110, ""), ""),
  IFERROR(IF(FH!H110="Home", FH!P110, ""), ""),
  IFERROR(IF(MGOLF!H110="Home", MGOLF!P110, ""), ""),
  IFERROR(IF(Football!H110="Home", Football!P110, ""), ""),
  IFERROR(IF(WVB!H110="Home", WVB!P110, ""), ""),
  IFERROR(IF(XC!H110="Home", XC!P110, ""), ""),
  IFERROR(IF(SWIMMING!H110="Home", SWIMMING!P110, ""), ""),
  IFERROR(IF(WTEN!H110="Home", WTEN!P110, ""), ""),
  IFERROR(IF(TF!H110="Home", TF!P110, ""), ""),
  IFERROR(IF(WGOLF!H110="Home", WGOLF!P110, ""), ""),
  IFERROR(IF(WBB!H110="Home", WBB!P110, ""), ""),
  IFERROR(IF(MBB!H110="Home", MBB!P110, ""), ""),
  IFERROR(IF(WLAX!H110="Home", WLAX!P110, ""), ""),
  IFERROR(IF(MLAX!H110="Home", MLAX!P110, ""), ""),
  IFERROR(IF(SOFT!H110="Home", SOFT!P110, ""), ""),
  IFERROR(IF(BASE!H110="Home", BASE!P110, ""), ""),
  IFERROR(IF(ESPORTS!H110="Home", ESPORTS!P110, ""), "")
)
</f>
        <v/>
      </c>
    </row>
    <row r="111" ht="22.5" customHeight="1">
      <c r="A111" s="6">
        <v>110.0</v>
      </c>
      <c r="B111" s="6" t="str">
        <f>'Master Schedule'!B111</f>
        <v/>
      </c>
      <c r="C111" s="7">
        <v>46344.0</v>
      </c>
      <c r="D111" s="8" t="str">
        <f t="shared" si="1"/>
        <v>Wednesday</v>
      </c>
      <c r="E111" s="6" t="str">
        <f>TEXTJOIN(
  CHAR(10) &amp; CHAR(10),
  TRUE,
  IFERROR(IF(WSO!H111="Home", WSO!E111, ""), ""),
  IFERROR(IF(MSO!H111="Home", MSO!E111, ""), ""),
  IFERROR(IF(FH!H111="Home", FH!E111, ""), ""),
  IFERROR(IF(MGOLF!H111="Home", MGOLF!E111, ""), ""),
  IFERROR(IF(Football!H111="Home", Football!E111, ""), ""),
  IFERROR(IF(WVB!H111="Home", WVB!E111, ""), ""),
  IFERROR(IF(XC!H111="Home", XC!E111, ""), ""),
  IFERROR(IF(SWIMMING!H111="Home", SWIMMING!E111, ""), ""),
  IFERROR(IF(WTEN!H111="Home", WTEN!E111, ""), ""),
  IFERROR(IF(TF!H111="Home", TF!E111, ""), ""),
  IFERROR(IF(WGOLF!H111="Home", WGOLF!E111, ""), ""),
  IFERROR(IF(WBB!H111="Home", WBB!E111, ""), ""),
  IFERROR(IF(MBB!H111="Home", MBB!E111, ""), ""),
  IFERROR(IF(WLAX!H111="Home", WLAX!E111, ""), ""),
  IFERROR(IF(MLAX!H111="Home", MLAX!E111, ""), ""),
  IFERROR(IF(SOFT!H111="Home", SOFT!E111, ""), ""),
  IFERROR(IF(BASE!H111="Home", BASE!E111, ""), ""),
  IFERROR(IF(ESPORTS!H111="Home", ESPORTS!E111, ""), "")
)
</f>
        <v/>
      </c>
      <c r="F111" s="11" t="str">
        <f>TEXTJOIN(
  CHAR(10) &amp; CHAR(10),
  TRUE,
  IFERROR(IF(WSO!H111="Home", TEXT(WSO!F111, "h:mm AM/PM"), ""), ""),
  IFERROR(IF(MSO!H111="Home", TEXT(MSO!F111, "h:mm AM/PM"), ""), ""),
  IFERROR(IF(FH!H111="Home", TEXT(FH!F111, "h:mm AM/PM"), ""), ""),
  IFERROR(IF(MGOLF!H111="Home", TEXT(MGOLF!F111, "h:mm AM/PM"), ""), ""),
  IFERROR(IF(Football!H111="Home", TEXT(Football!F111, "h:mm AM/PM"), ""), ""),
  IFERROR(IF(WVB!H111="Home", TEXT(WVB!F111, "h:mm AM/PM"), ""), ""),
  IFERROR(IF(XC!H111="Home", TEXT(XC!F111, "h:mm AM/PM"), ""), ""),
  IFERROR(IF(SWIMMING!H111="Home", TEXT(SWIMMING!F111, "h:mm AM/PM"), ""), ""),
  IFERROR(IF(WTEN!H111="Home", TEXT(WTEN!F111, "h:mm AM/PM"), ""), ""),
  IFERROR(IF(TF!H111="Home", TEXT(TF!F111, "h:mm AM/PM"), ""), ""),
  IFERROR(IF(WGOLF!H111="Home", TEXT(WGOLF!F111, "h:mm AM/PM"), ""), ""),
  IFERROR(IF(WBB!H111="Home", TEXT(WBB!F111, "h:mm AM/PM"), ""), ""),
  IFERROR(IF(MBB!H111="Home", TEXT(MBB!F111, "h:mm AM/PM"), ""), ""),
  IFERROR(IF(WLAX!H111="Home", TEXT(WLAX!F111, "h:mm AM/PM"), ""), ""),
  IFERROR(IF(MLAX!H111="Home", TEXT(MLAX!F111, "h:mm AM/PM"), ""), ""),
  IFERROR(IF(SOFT!H111="Home", TEXT(SOFT!F111, "h:mm AM/PM"), ""), ""),
  IFERROR(IF(BASE!H111="Home", TEXT(BASE!F111, "h:mm AM/PM"), ""), ""),
  IFERROR(IF(ESPORTS!H111="Home", TEXT(ESPORTS!F111, "h:mm AM/PM"), ""), "")
)
</f>
        <v/>
      </c>
      <c r="G111" s="11" t="str">
        <f>TEXTJOIN(
  CHAR(10) &amp; CHAR(10),
  TRUE,
  IFERROR(IF(WSO!H111="Home", WSO!G111, ""), ""),
  IFERROR(IF(MSO!H111="Home", MSO!G111, ""), ""),
  IFERROR(IF(FH!H111="Home", FH!G111, ""), ""),
  IFERROR(IF(MGOLF!H111="Home", MGOLF!G111, ""), ""),
  IFERROR(IF(Football!H111="Home", Football!G111, ""), ""),
  IFERROR(IF(WVB!H111="Home", WVB!G111, ""), ""),
  IFERROR(IF(XC!H111="Home", XC!G111, ""), ""),
  IFERROR(IF(SWIMMING!H111="Home", SWIMMING!G111, ""), ""),
  IFERROR(IF(WTEN!H111="Home", WTEN!G111, ""), ""),
  IFERROR(IF(TF!H111="Home", TF!G111, ""), ""),
  IFERROR(IF(WGOLF!H111="Home", WGOLF!G111, ""), ""),
  IFERROR(IF(WBB!H111="Home", WBB!G111, ""), ""),
  IFERROR(IF(MBB!H111="Home", MBB!G111, ""), ""),
  IFERROR(IF(WLAX!H111="Home", WLAX!G111, ""), ""),
  IFERROR(IF(MLAX!H111="Home", MLAX!G111, ""), ""),
  IFERROR(IF(SOFT!H111="Home", SOFT!G111, ""), ""),
  IFERROR(IF(BASE!H111="Home", BASE!G111, ""), ""),
  IFERROR(IF(ESPORTS!H111="Home", ESPORTS!G111, ""), "")
)
</f>
        <v/>
      </c>
      <c r="H111" s="20" t="str">
        <f>TEXTJOIN(
  CHAR(10) &amp; CHAR(10),
  TRUE,
  IFERROR(IF(WSO!H111="Home", WSO!P111, ""), ""),
  IFERROR(IF(MSO!H111="Home", MSO!P111, ""), ""),
  IFERROR(IF(FH!H111="Home", FH!P111, ""), ""),
  IFERROR(IF(MGOLF!H111="Home", MGOLF!P111, ""), ""),
  IFERROR(IF(Football!H111="Home", Football!P111, ""), ""),
  IFERROR(IF(WVB!H111="Home", WVB!P111, ""), ""),
  IFERROR(IF(XC!H111="Home", XC!P111, ""), ""),
  IFERROR(IF(SWIMMING!H111="Home", SWIMMING!P111, ""), ""),
  IFERROR(IF(WTEN!H111="Home", WTEN!P111, ""), ""),
  IFERROR(IF(TF!H111="Home", TF!P111, ""), ""),
  IFERROR(IF(WGOLF!H111="Home", WGOLF!P111, ""), ""),
  IFERROR(IF(WBB!H111="Home", WBB!P111, ""), ""),
  IFERROR(IF(MBB!H111="Home", MBB!P111, ""), ""),
  IFERROR(IF(WLAX!H111="Home", WLAX!P111, ""), ""),
  IFERROR(IF(MLAX!H111="Home", MLAX!P111, ""), ""),
  IFERROR(IF(SOFT!H111="Home", SOFT!P111, ""), ""),
  IFERROR(IF(BASE!H111="Home", BASE!P111, ""), ""),
  IFERROR(IF(ESPORTS!H111="Home", ESPORTS!P111, ""), "")
)
</f>
        <v/>
      </c>
    </row>
    <row r="112" ht="22.5" customHeight="1">
      <c r="A112" s="6">
        <v>111.0</v>
      </c>
      <c r="B112" s="6" t="str">
        <f>'Master Schedule'!B112</f>
        <v/>
      </c>
      <c r="C112" s="7">
        <v>46345.0</v>
      </c>
      <c r="D112" s="8" t="str">
        <f t="shared" si="1"/>
        <v>Thursday</v>
      </c>
      <c r="E112" s="6" t="str">
        <f>TEXTJOIN(
  CHAR(10) &amp; CHAR(10),
  TRUE,
  IFERROR(IF(WSO!H112="Home", WSO!E112, ""), ""),
  IFERROR(IF(MSO!H112="Home", MSO!E112, ""), ""),
  IFERROR(IF(FH!H112="Home", FH!E112, ""), ""),
  IFERROR(IF(MGOLF!H112="Home", MGOLF!E112, ""), ""),
  IFERROR(IF(Football!H112="Home", Football!E112, ""), ""),
  IFERROR(IF(WVB!H112="Home", WVB!E112, ""), ""),
  IFERROR(IF(XC!H112="Home", XC!E112, ""), ""),
  IFERROR(IF(SWIMMING!H112="Home", SWIMMING!E112, ""), ""),
  IFERROR(IF(WTEN!H112="Home", WTEN!E112, ""), ""),
  IFERROR(IF(TF!H112="Home", TF!E112, ""), ""),
  IFERROR(IF(WGOLF!H112="Home", WGOLF!E112, ""), ""),
  IFERROR(IF(WBB!H112="Home", WBB!E112, ""), ""),
  IFERROR(IF(MBB!H112="Home", MBB!E112, ""), ""),
  IFERROR(IF(WLAX!H112="Home", WLAX!E112, ""), ""),
  IFERROR(IF(MLAX!H112="Home", MLAX!E112, ""), ""),
  IFERROR(IF(SOFT!H112="Home", SOFT!E112, ""), ""),
  IFERROR(IF(BASE!H112="Home", BASE!E112, ""), ""),
  IFERROR(IF(ESPORTS!H112="Home", ESPORTS!E112, ""), "")
)
</f>
        <v/>
      </c>
      <c r="F112" s="11" t="str">
        <f>TEXTJOIN(
  CHAR(10) &amp; CHAR(10),
  TRUE,
  IFERROR(IF(WSO!H112="Home", TEXT(WSO!F112, "h:mm AM/PM"), ""), ""),
  IFERROR(IF(MSO!H112="Home", TEXT(MSO!F112, "h:mm AM/PM"), ""), ""),
  IFERROR(IF(FH!H112="Home", TEXT(FH!F112, "h:mm AM/PM"), ""), ""),
  IFERROR(IF(MGOLF!H112="Home", TEXT(MGOLF!F112, "h:mm AM/PM"), ""), ""),
  IFERROR(IF(Football!H112="Home", TEXT(Football!F112, "h:mm AM/PM"), ""), ""),
  IFERROR(IF(WVB!H112="Home", TEXT(WVB!F112, "h:mm AM/PM"), ""), ""),
  IFERROR(IF(XC!H112="Home", TEXT(XC!F112, "h:mm AM/PM"), ""), ""),
  IFERROR(IF(SWIMMING!H112="Home", TEXT(SWIMMING!F112, "h:mm AM/PM"), ""), ""),
  IFERROR(IF(WTEN!H112="Home", TEXT(WTEN!F112, "h:mm AM/PM"), ""), ""),
  IFERROR(IF(TF!H112="Home", TEXT(TF!F112, "h:mm AM/PM"), ""), ""),
  IFERROR(IF(WGOLF!H112="Home", TEXT(WGOLF!F112, "h:mm AM/PM"), ""), ""),
  IFERROR(IF(WBB!H112="Home", TEXT(WBB!F112, "h:mm AM/PM"), ""), ""),
  IFERROR(IF(MBB!H112="Home", TEXT(MBB!F112, "h:mm AM/PM"), ""), ""),
  IFERROR(IF(WLAX!H112="Home", TEXT(WLAX!F112, "h:mm AM/PM"), ""), ""),
  IFERROR(IF(MLAX!H112="Home", TEXT(MLAX!F112, "h:mm AM/PM"), ""), ""),
  IFERROR(IF(SOFT!H112="Home", TEXT(SOFT!F112, "h:mm AM/PM"), ""), ""),
  IFERROR(IF(BASE!H112="Home", TEXT(BASE!F112, "h:mm AM/PM"), ""), ""),
  IFERROR(IF(ESPORTS!H112="Home", TEXT(ESPORTS!F112, "h:mm AM/PM"), ""), "")
)
</f>
        <v/>
      </c>
      <c r="G112" s="11" t="str">
        <f>TEXTJOIN(
  CHAR(10) &amp; CHAR(10),
  TRUE,
  IFERROR(IF(WSO!H112="Home", WSO!G112, ""), ""),
  IFERROR(IF(MSO!H112="Home", MSO!G112, ""), ""),
  IFERROR(IF(FH!H112="Home", FH!G112, ""), ""),
  IFERROR(IF(MGOLF!H112="Home", MGOLF!G112, ""), ""),
  IFERROR(IF(Football!H112="Home", Football!G112, ""), ""),
  IFERROR(IF(WVB!H112="Home", WVB!G112, ""), ""),
  IFERROR(IF(XC!H112="Home", XC!G112, ""), ""),
  IFERROR(IF(SWIMMING!H112="Home", SWIMMING!G112, ""), ""),
  IFERROR(IF(WTEN!H112="Home", WTEN!G112, ""), ""),
  IFERROR(IF(TF!H112="Home", TF!G112, ""), ""),
  IFERROR(IF(WGOLF!H112="Home", WGOLF!G112, ""), ""),
  IFERROR(IF(WBB!H112="Home", WBB!G112, ""), ""),
  IFERROR(IF(MBB!H112="Home", MBB!G112, ""), ""),
  IFERROR(IF(WLAX!H112="Home", WLAX!G112, ""), ""),
  IFERROR(IF(MLAX!H112="Home", MLAX!G112, ""), ""),
  IFERROR(IF(SOFT!H112="Home", SOFT!G112, ""), ""),
  IFERROR(IF(BASE!H112="Home", BASE!G112, ""), ""),
  IFERROR(IF(ESPORTS!H112="Home", ESPORTS!G112, ""), "")
)
</f>
        <v/>
      </c>
      <c r="H112" s="20" t="str">
        <f>TEXTJOIN(
  CHAR(10) &amp; CHAR(10),
  TRUE,
  IFERROR(IF(WSO!H112="Home", WSO!P112, ""), ""),
  IFERROR(IF(MSO!H112="Home", MSO!P112, ""), ""),
  IFERROR(IF(FH!H112="Home", FH!P112, ""), ""),
  IFERROR(IF(MGOLF!H112="Home", MGOLF!P112, ""), ""),
  IFERROR(IF(Football!H112="Home", Football!P112, ""), ""),
  IFERROR(IF(WVB!H112="Home", WVB!P112, ""), ""),
  IFERROR(IF(XC!H112="Home", XC!P112, ""), ""),
  IFERROR(IF(SWIMMING!H112="Home", SWIMMING!P112, ""), ""),
  IFERROR(IF(WTEN!H112="Home", WTEN!P112, ""), ""),
  IFERROR(IF(TF!H112="Home", TF!P112, ""), ""),
  IFERROR(IF(WGOLF!H112="Home", WGOLF!P112, ""), ""),
  IFERROR(IF(WBB!H112="Home", WBB!P112, ""), ""),
  IFERROR(IF(MBB!H112="Home", MBB!P112, ""), ""),
  IFERROR(IF(WLAX!H112="Home", WLAX!P112, ""), ""),
  IFERROR(IF(MLAX!H112="Home", MLAX!P112, ""), ""),
  IFERROR(IF(SOFT!H112="Home", SOFT!P112, ""), ""),
  IFERROR(IF(BASE!H112="Home", BASE!P112, ""), ""),
  IFERROR(IF(ESPORTS!H112="Home", ESPORTS!P112, ""), "")
)
</f>
        <v/>
      </c>
    </row>
    <row r="113" ht="22.5" customHeight="1">
      <c r="A113" s="6">
        <v>112.0</v>
      </c>
      <c r="B113" s="6" t="str">
        <f>'Master Schedule'!B113</f>
        <v/>
      </c>
      <c r="C113" s="7">
        <v>46346.0</v>
      </c>
      <c r="D113" s="8" t="str">
        <f t="shared" si="1"/>
        <v>Friday</v>
      </c>
      <c r="E113" s="6" t="str">
        <f>TEXTJOIN(
  CHAR(10) &amp; CHAR(10),
  TRUE,
  IFERROR(IF(WSO!H113="Home", WSO!E113, ""), ""),
  IFERROR(IF(MSO!H113="Home", MSO!E113, ""), ""),
  IFERROR(IF(FH!H113="Home", FH!E113, ""), ""),
  IFERROR(IF(MGOLF!H113="Home", MGOLF!E113, ""), ""),
  IFERROR(IF(Football!H113="Home", Football!E113, ""), ""),
  IFERROR(IF(WVB!H113="Home", WVB!E113, ""), ""),
  IFERROR(IF(XC!H113="Home", XC!E113, ""), ""),
  IFERROR(IF(SWIMMING!H113="Home", SWIMMING!E113, ""), ""),
  IFERROR(IF(WTEN!H113="Home", WTEN!E113, ""), ""),
  IFERROR(IF(TF!H113="Home", TF!E113, ""), ""),
  IFERROR(IF(WGOLF!H113="Home", WGOLF!E113, ""), ""),
  IFERROR(IF(WBB!H113="Home", WBB!E113, ""), ""),
  IFERROR(IF(MBB!H113="Home", MBB!E113, ""), ""),
  IFERROR(IF(WLAX!H113="Home", WLAX!E113, ""), ""),
  IFERROR(IF(MLAX!H113="Home", MLAX!E113, ""), ""),
  IFERROR(IF(SOFT!H113="Home", SOFT!E113, ""), ""),
  IFERROR(IF(BASE!H113="Home", BASE!E113, ""), ""),
  IFERROR(IF(ESPORTS!H113="Home", ESPORTS!E113, ""), "")
)
</f>
        <v/>
      </c>
      <c r="F113" s="11" t="str">
        <f>TEXTJOIN(
  CHAR(10) &amp; CHAR(10),
  TRUE,
  IFERROR(IF(WSO!H113="Home", TEXT(WSO!F113, "h:mm AM/PM"), ""), ""),
  IFERROR(IF(MSO!H113="Home", TEXT(MSO!F113, "h:mm AM/PM"), ""), ""),
  IFERROR(IF(FH!H113="Home", TEXT(FH!F113, "h:mm AM/PM"), ""), ""),
  IFERROR(IF(MGOLF!H113="Home", TEXT(MGOLF!F113, "h:mm AM/PM"), ""), ""),
  IFERROR(IF(Football!H113="Home", TEXT(Football!F113, "h:mm AM/PM"), ""), ""),
  IFERROR(IF(WVB!H113="Home", TEXT(WVB!F113, "h:mm AM/PM"), ""), ""),
  IFERROR(IF(XC!H113="Home", TEXT(XC!F113, "h:mm AM/PM"), ""), ""),
  IFERROR(IF(SWIMMING!H113="Home", TEXT(SWIMMING!F113, "h:mm AM/PM"), ""), ""),
  IFERROR(IF(WTEN!H113="Home", TEXT(WTEN!F113, "h:mm AM/PM"), ""), ""),
  IFERROR(IF(TF!H113="Home", TEXT(TF!F113, "h:mm AM/PM"), ""), ""),
  IFERROR(IF(WGOLF!H113="Home", TEXT(WGOLF!F113, "h:mm AM/PM"), ""), ""),
  IFERROR(IF(WBB!H113="Home", TEXT(WBB!F113, "h:mm AM/PM"), ""), ""),
  IFERROR(IF(MBB!H113="Home", TEXT(MBB!F113, "h:mm AM/PM"), ""), ""),
  IFERROR(IF(WLAX!H113="Home", TEXT(WLAX!F113, "h:mm AM/PM"), ""), ""),
  IFERROR(IF(MLAX!H113="Home", TEXT(MLAX!F113, "h:mm AM/PM"), ""), ""),
  IFERROR(IF(SOFT!H113="Home", TEXT(SOFT!F113, "h:mm AM/PM"), ""), ""),
  IFERROR(IF(BASE!H113="Home", TEXT(BASE!F113, "h:mm AM/PM"), ""), ""),
  IFERROR(IF(ESPORTS!H113="Home", TEXT(ESPORTS!F113, "h:mm AM/PM"), ""), "")
)
</f>
        <v/>
      </c>
      <c r="G113" s="11" t="str">
        <f>TEXTJOIN(
  CHAR(10) &amp; CHAR(10),
  TRUE,
  IFERROR(IF(WSO!H113="Home", WSO!G113, ""), ""),
  IFERROR(IF(MSO!H113="Home", MSO!G113, ""), ""),
  IFERROR(IF(FH!H113="Home", FH!G113, ""), ""),
  IFERROR(IF(MGOLF!H113="Home", MGOLF!G113, ""), ""),
  IFERROR(IF(Football!H113="Home", Football!G113, ""), ""),
  IFERROR(IF(WVB!H113="Home", WVB!G113, ""), ""),
  IFERROR(IF(XC!H113="Home", XC!G113, ""), ""),
  IFERROR(IF(SWIMMING!H113="Home", SWIMMING!G113, ""), ""),
  IFERROR(IF(WTEN!H113="Home", WTEN!G113, ""), ""),
  IFERROR(IF(TF!H113="Home", TF!G113, ""), ""),
  IFERROR(IF(WGOLF!H113="Home", WGOLF!G113, ""), ""),
  IFERROR(IF(WBB!H113="Home", WBB!G113, ""), ""),
  IFERROR(IF(MBB!H113="Home", MBB!G113, ""), ""),
  IFERROR(IF(WLAX!H113="Home", WLAX!G113, ""), ""),
  IFERROR(IF(MLAX!H113="Home", MLAX!G113, ""), ""),
  IFERROR(IF(SOFT!H113="Home", SOFT!G113, ""), ""),
  IFERROR(IF(BASE!H113="Home", BASE!G113, ""), ""),
  IFERROR(IF(ESPORTS!H113="Home", ESPORTS!G113, ""), "")
)
</f>
        <v/>
      </c>
      <c r="H113" s="20" t="str">
        <f>TEXTJOIN(
  CHAR(10) &amp; CHAR(10),
  TRUE,
  IFERROR(IF(WSO!H113="Home", WSO!P113, ""), ""),
  IFERROR(IF(MSO!H113="Home", MSO!P113, ""), ""),
  IFERROR(IF(FH!H113="Home", FH!P113, ""), ""),
  IFERROR(IF(MGOLF!H113="Home", MGOLF!P113, ""), ""),
  IFERROR(IF(Football!H113="Home", Football!P113, ""), ""),
  IFERROR(IF(WVB!H113="Home", WVB!P113, ""), ""),
  IFERROR(IF(XC!H113="Home", XC!P113, ""), ""),
  IFERROR(IF(SWIMMING!H113="Home", SWIMMING!P113, ""), ""),
  IFERROR(IF(WTEN!H113="Home", WTEN!P113, ""), ""),
  IFERROR(IF(TF!H113="Home", TF!P113, ""), ""),
  IFERROR(IF(WGOLF!H113="Home", WGOLF!P113, ""), ""),
  IFERROR(IF(WBB!H113="Home", WBB!P113, ""), ""),
  IFERROR(IF(MBB!H113="Home", MBB!P113, ""), ""),
  IFERROR(IF(WLAX!H113="Home", WLAX!P113, ""), ""),
  IFERROR(IF(MLAX!H113="Home", MLAX!P113, ""), ""),
  IFERROR(IF(SOFT!H113="Home", SOFT!P113, ""), ""),
  IFERROR(IF(BASE!H113="Home", BASE!P113, ""), ""),
  IFERROR(IF(ESPORTS!H113="Home", ESPORTS!P113, ""), "")
)
</f>
        <v/>
      </c>
    </row>
    <row r="114" ht="22.5" customHeight="1">
      <c r="A114" s="6">
        <v>113.0</v>
      </c>
      <c r="B114" s="6" t="str">
        <f>'Master Schedule'!B114</f>
        <v/>
      </c>
      <c r="C114" s="7">
        <v>46347.0</v>
      </c>
      <c r="D114" s="8" t="str">
        <f t="shared" si="1"/>
        <v>Saturday</v>
      </c>
      <c r="E114" s="6" t="str">
        <f>TEXTJOIN(
  CHAR(10) &amp; CHAR(10),
  TRUE,
  IFERROR(IF(WSO!H114="Home", WSO!E114, ""), ""),
  IFERROR(IF(MSO!H114="Home", MSO!E114, ""), ""),
  IFERROR(IF(FH!H114="Home", FH!E114, ""), ""),
  IFERROR(IF(MGOLF!H114="Home", MGOLF!E114, ""), ""),
  IFERROR(IF(Football!H114="Home", Football!E114, ""), ""),
  IFERROR(IF(WVB!H114="Home", WVB!E114, ""), ""),
  IFERROR(IF(XC!H114="Home", XC!E114, ""), ""),
  IFERROR(IF(SWIMMING!H114="Home", SWIMMING!E114, ""), ""),
  IFERROR(IF(WTEN!H114="Home", WTEN!E114, ""), ""),
  IFERROR(IF(TF!H114="Home", TF!E114, ""), ""),
  IFERROR(IF(WGOLF!H114="Home", WGOLF!E114, ""), ""),
  IFERROR(IF(WBB!H114="Home", WBB!E114, ""), ""),
  IFERROR(IF(MBB!H114="Home", MBB!E114, ""), ""),
  IFERROR(IF(WLAX!H114="Home", WLAX!E114, ""), ""),
  IFERROR(IF(MLAX!H114="Home", MLAX!E114, ""), ""),
  IFERROR(IF(SOFT!H114="Home", SOFT!E114, ""), ""),
  IFERROR(IF(BASE!H114="Home", BASE!E114, ""), ""),
  IFERROR(IF(ESPORTS!H114="Home", ESPORTS!E114, ""), "")
)
</f>
        <v/>
      </c>
      <c r="F114" s="11" t="str">
        <f>TEXTJOIN(
  CHAR(10) &amp; CHAR(10),
  TRUE,
  IFERROR(IF(WSO!H114="Home", TEXT(WSO!F114, "h:mm AM/PM"), ""), ""),
  IFERROR(IF(MSO!H114="Home", TEXT(MSO!F114, "h:mm AM/PM"), ""), ""),
  IFERROR(IF(FH!H114="Home", TEXT(FH!F114, "h:mm AM/PM"), ""), ""),
  IFERROR(IF(MGOLF!H114="Home", TEXT(MGOLF!F114, "h:mm AM/PM"), ""), ""),
  IFERROR(IF(Football!H114="Home", TEXT(Football!F114, "h:mm AM/PM"), ""), ""),
  IFERROR(IF(WVB!H114="Home", TEXT(WVB!F114, "h:mm AM/PM"), ""), ""),
  IFERROR(IF(XC!H114="Home", TEXT(XC!F114, "h:mm AM/PM"), ""), ""),
  IFERROR(IF(SWIMMING!H114="Home", TEXT(SWIMMING!F114, "h:mm AM/PM"), ""), ""),
  IFERROR(IF(WTEN!H114="Home", TEXT(WTEN!F114, "h:mm AM/PM"), ""), ""),
  IFERROR(IF(TF!H114="Home", TEXT(TF!F114, "h:mm AM/PM"), ""), ""),
  IFERROR(IF(WGOLF!H114="Home", TEXT(WGOLF!F114, "h:mm AM/PM"), ""), ""),
  IFERROR(IF(WBB!H114="Home", TEXT(WBB!F114, "h:mm AM/PM"), ""), ""),
  IFERROR(IF(MBB!H114="Home", TEXT(MBB!F114, "h:mm AM/PM"), ""), ""),
  IFERROR(IF(WLAX!H114="Home", TEXT(WLAX!F114, "h:mm AM/PM"), ""), ""),
  IFERROR(IF(MLAX!H114="Home", TEXT(MLAX!F114, "h:mm AM/PM"), ""), ""),
  IFERROR(IF(SOFT!H114="Home", TEXT(SOFT!F114, "h:mm AM/PM"), ""), ""),
  IFERROR(IF(BASE!H114="Home", TEXT(BASE!F114, "h:mm AM/PM"), ""), ""),
  IFERROR(IF(ESPORTS!H114="Home", TEXT(ESPORTS!F114, "h:mm AM/PM"), ""), "")
)
</f>
        <v/>
      </c>
      <c r="G114" s="11" t="str">
        <f>TEXTJOIN(
  CHAR(10) &amp; CHAR(10),
  TRUE,
  IFERROR(IF(WSO!H114="Home", WSO!G114, ""), ""),
  IFERROR(IF(MSO!H114="Home", MSO!G114, ""), ""),
  IFERROR(IF(FH!H114="Home", FH!G114, ""), ""),
  IFERROR(IF(MGOLF!H114="Home", MGOLF!G114, ""), ""),
  IFERROR(IF(Football!H114="Home", Football!G114, ""), ""),
  IFERROR(IF(WVB!H114="Home", WVB!G114, ""), ""),
  IFERROR(IF(XC!H114="Home", XC!G114, ""), ""),
  IFERROR(IF(SWIMMING!H114="Home", SWIMMING!G114, ""), ""),
  IFERROR(IF(WTEN!H114="Home", WTEN!G114, ""), ""),
  IFERROR(IF(TF!H114="Home", TF!G114, ""), ""),
  IFERROR(IF(WGOLF!H114="Home", WGOLF!G114, ""), ""),
  IFERROR(IF(WBB!H114="Home", WBB!G114, ""), ""),
  IFERROR(IF(MBB!H114="Home", MBB!G114, ""), ""),
  IFERROR(IF(WLAX!H114="Home", WLAX!G114, ""), ""),
  IFERROR(IF(MLAX!H114="Home", MLAX!G114, ""), ""),
  IFERROR(IF(SOFT!H114="Home", SOFT!G114, ""), ""),
  IFERROR(IF(BASE!H114="Home", BASE!G114, ""), ""),
  IFERROR(IF(ESPORTS!H114="Home", ESPORTS!G114, ""), "")
)
</f>
        <v/>
      </c>
      <c r="H114" s="20" t="str">
        <f>TEXTJOIN(
  CHAR(10) &amp; CHAR(10),
  TRUE,
  IFERROR(IF(WSO!H114="Home", WSO!P114, ""), ""),
  IFERROR(IF(MSO!H114="Home", MSO!P114, ""), ""),
  IFERROR(IF(FH!H114="Home", FH!P114, ""), ""),
  IFERROR(IF(MGOLF!H114="Home", MGOLF!P114, ""), ""),
  IFERROR(IF(Football!H114="Home", Football!P114, ""), ""),
  IFERROR(IF(WVB!H114="Home", WVB!P114, ""), ""),
  IFERROR(IF(XC!H114="Home", XC!P114, ""), ""),
  IFERROR(IF(SWIMMING!H114="Home", SWIMMING!P114, ""), ""),
  IFERROR(IF(WTEN!H114="Home", WTEN!P114, ""), ""),
  IFERROR(IF(TF!H114="Home", TF!P114, ""), ""),
  IFERROR(IF(WGOLF!H114="Home", WGOLF!P114, ""), ""),
  IFERROR(IF(WBB!H114="Home", WBB!P114, ""), ""),
  IFERROR(IF(MBB!H114="Home", MBB!P114, ""), ""),
  IFERROR(IF(WLAX!H114="Home", WLAX!P114, ""), ""),
  IFERROR(IF(MLAX!H114="Home", MLAX!P114, ""), ""),
  IFERROR(IF(SOFT!H114="Home", SOFT!P114, ""), ""),
  IFERROR(IF(BASE!H114="Home", BASE!P114, ""), ""),
  IFERROR(IF(ESPORTS!H114="Home", ESPORTS!P114, ""), "")
)
</f>
        <v/>
      </c>
    </row>
    <row r="115" ht="22.5" customHeight="1">
      <c r="A115" s="6">
        <v>114.0</v>
      </c>
      <c r="B115" s="6" t="str">
        <f>'Master Schedule'!B115</f>
        <v/>
      </c>
      <c r="C115" s="7">
        <v>46348.0</v>
      </c>
      <c r="D115" s="8" t="str">
        <f t="shared" si="1"/>
        <v>Sunday</v>
      </c>
      <c r="E115" s="6" t="str">
        <f>TEXTJOIN(
  CHAR(10) &amp; CHAR(10),
  TRUE,
  IFERROR(IF(WSO!H115="Home", WSO!E115, ""), ""),
  IFERROR(IF(MSO!H115="Home", MSO!E115, ""), ""),
  IFERROR(IF(FH!H115="Home", FH!E115, ""), ""),
  IFERROR(IF(MGOLF!H115="Home", MGOLF!E115, ""), ""),
  IFERROR(IF(Football!H115="Home", Football!E115, ""), ""),
  IFERROR(IF(WVB!H115="Home", WVB!E115, ""), ""),
  IFERROR(IF(XC!H115="Home", XC!E115, ""), ""),
  IFERROR(IF(SWIMMING!H115="Home", SWIMMING!E115, ""), ""),
  IFERROR(IF(WTEN!H115="Home", WTEN!E115, ""), ""),
  IFERROR(IF(TF!H115="Home", TF!E115, ""), ""),
  IFERROR(IF(WGOLF!H115="Home", WGOLF!E115, ""), ""),
  IFERROR(IF(WBB!H115="Home", WBB!E115, ""), ""),
  IFERROR(IF(MBB!H115="Home", MBB!E115, ""), ""),
  IFERROR(IF(WLAX!H115="Home", WLAX!E115, ""), ""),
  IFERROR(IF(MLAX!H115="Home", MLAX!E115, ""), ""),
  IFERROR(IF(SOFT!H115="Home", SOFT!E115, ""), ""),
  IFERROR(IF(BASE!H115="Home", BASE!E115, ""), ""),
  IFERROR(IF(ESPORTS!H115="Home", ESPORTS!E115, ""), "")
)
</f>
        <v/>
      </c>
      <c r="F115" s="11" t="str">
        <f>TEXTJOIN(
  CHAR(10) &amp; CHAR(10),
  TRUE,
  IFERROR(IF(WSO!H115="Home", TEXT(WSO!F115, "h:mm AM/PM"), ""), ""),
  IFERROR(IF(MSO!H115="Home", TEXT(MSO!F115, "h:mm AM/PM"), ""), ""),
  IFERROR(IF(FH!H115="Home", TEXT(FH!F115, "h:mm AM/PM"), ""), ""),
  IFERROR(IF(MGOLF!H115="Home", TEXT(MGOLF!F115, "h:mm AM/PM"), ""), ""),
  IFERROR(IF(Football!H115="Home", TEXT(Football!F115, "h:mm AM/PM"), ""), ""),
  IFERROR(IF(WVB!H115="Home", TEXT(WVB!F115, "h:mm AM/PM"), ""), ""),
  IFERROR(IF(XC!H115="Home", TEXT(XC!F115, "h:mm AM/PM"), ""), ""),
  IFERROR(IF(SWIMMING!H115="Home", TEXT(SWIMMING!F115, "h:mm AM/PM"), ""), ""),
  IFERROR(IF(WTEN!H115="Home", TEXT(WTEN!F115, "h:mm AM/PM"), ""), ""),
  IFERROR(IF(TF!H115="Home", TEXT(TF!F115, "h:mm AM/PM"), ""), ""),
  IFERROR(IF(WGOLF!H115="Home", TEXT(WGOLF!F115, "h:mm AM/PM"), ""), ""),
  IFERROR(IF(WBB!H115="Home", TEXT(WBB!F115, "h:mm AM/PM"), ""), ""),
  IFERROR(IF(MBB!H115="Home", TEXT(MBB!F115, "h:mm AM/PM"), ""), ""),
  IFERROR(IF(WLAX!H115="Home", TEXT(WLAX!F115, "h:mm AM/PM"), ""), ""),
  IFERROR(IF(MLAX!H115="Home", TEXT(MLAX!F115, "h:mm AM/PM"), ""), ""),
  IFERROR(IF(SOFT!H115="Home", TEXT(SOFT!F115, "h:mm AM/PM"), ""), ""),
  IFERROR(IF(BASE!H115="Home", TEXT(BASE!F115, "h:mm AM/PM"), ""), ""),
  IFERROR(IF(ESPORTS!H115="Home", TEXT(ESPORTS!F115, "h:mm AM/PM"), ""), "")
)
</f>
        <v/>
      </c>
      <c r="G115" s="11" t="str">
        <f>TEXTJOIN(
  CHAR(10) &amp; CHAR(10),
  TRUE,
  IFERROR(IF(WSO!H115="Home", WSO!G115, ""), ""),
  IFERROR(IF(MSO!H115="Home", MSO!G115, ""), ""),
  IFERROR(IF(FH!H115="Home", FH!G115, ""), ""),
  IFERROR(IF(MGOLF!H115="Home", MGOLF!G115, ""), ""),
  IFERROR(IF(Football!H115="Home", Football!G115, ""), ""),
  IFERROR(IF(WVB!H115="Home", WVB!G115, ""), ""),
  IFERROR(IF(XC!H115="Home", XC!G115, ""), ""),
  IFERROR(IF(SWIMMING!H115="Home", SWIMMING!G115, ""), ""),
  IFERROR(IF(WTEN!H115="Home", WTEN!G115, ""), ""),
  IFERROR(IF(TF!H115="Home", TF!G115, ""), ""),
  IFERROR(IF(WGOLF!H115="Home", WGOLF!G115, ""), ""),
  IFERROR(IF(WBB!H115="Home", WBB!G115, ""), ""),
  IFERROR(IF(MBB!H115="Home", MBB!G115, ""), ""),
  IFERROR(IF(WLAX!H115="Home", WLAX!G115, ""), ""),
  IFERROR(IF(MLAX!H115="Home", MLAX!G115, ""), ""),
  IFERROR(IF(SOFT!H115="Home", SOFT!G115, ""), ""),
  IFERROR(IF(BASE!H115="Home", BASE!G115, ""), ""),
  IFERROR(IF(ESPORTS!H115="Home", ESPORTS!G115, ""), "")
)
</f>
        <v/>
      </c>
      <c r="H115" s="20" t="str">
        <f>TEXTJOIN(
  CHAR(10) &amp; CHAR(10),
  TRUE,
  IFERROR(IF(WSO!H115="Home", WSO!P115, ""), ""),
  IFERROR(IF(MSO!H115="Home", MSO!P115, ""), ""),
  IFERROR(IF(FH!H115="Home", FH!P115, ""), ""),
  IFERROR(IF(MGOLF!H115="Home", MGOLF!P115, ""), ""),
  IFERROR(IF(Football!H115="Home", Football!P115, ""), ""),
  IFERROR(IF(WVB!H115="Home", WVB!P115, ""), ""),
  IFERROR(IF(XC!H115="Home", XC!P115, ""), ""),
  IFERROR(IF(SWIMMING!H115="Home", SWIMMING!P115, ""), ""),
  IFERROR(IF(WTEN!H115="Home", WTEN!P115, ""), ""),
  IFERROR(IF(TF!H115="Home", TF!P115, ""), ""),
  IFERROR(IF(WGOLF!H115="Home", WGOLF!P115, ""), ""),
  IFERROR(IF(WBB!H115="Home", WBB!P115, ""), ""),
  IFERROR(IF(MBB!H115="Home", MBB!P115, ""), ""),
  IFERROR(IF(WLAX!H115="Home", WLAX!P115, ""), ""),
  IFERROR(IF(MLAX!H115="Home", MLAX!P115, ""), ""),
  IFERROR(IF(SOFT!H115="Home", SOFT!P115, ""), ""),
  IFERROR(IF(BASE!H115="Home", BASE!P115, ""), ""),
  IFERROR(IF(ESPORTS!H115="Home", ESPORTS!P115, ""), "")
)
</f>
        <v/>
      </c>
    </row>
    <row r="116" ht="22.5" customHeight="1">
      <c r="A116" s="6">
        <v>115.0</v>
      </c>
      <c r="B116" s="6" t="str">
        <f>'Master Schedule'!B116</f>
        <v/>
      </c>
      <c r="C116" s="7">
        <v>46349.0</v>
      </c>
      <c r="D116" s="8" t="str">
        <f t="shared" si="1"/>
        <v>Monday</v>
      </c>
      <c r="E116" s="6" t="str">
        <f>TEXTJOIN(
  CHAR(10) &amp; CHAR(10),
  TRUE,
  IFERROR(IF(WSO!H116="Home", WSO!E116, ""), ""),
  IFERROR(IF(MSO!H116="Home", MSO!E116, ""), ""),
  IFERROR(IF(FH!H116="Home", FH!E116, ""), ""),
  IFERROR(IF(MGOLF!H116="Home", MGOLF!E116, ""), ""),
  IFERROR(IF(Football!H116="Home", Football!E116, ""), ""),
  IFERROR(IF(WVB!H116="Home", WVB!E116, ""), ""),
  IFERROR(IF(XC!H116="Home", XC!E116, ""), ""),
  IFERROR(IF(SWIMMING!H116="Home", SWIMMING!E116, ""), ""),
  IFERROR(IF(WTEN!H116="Home", WTEN!E116, ""), ""),
  IFERROR(IF(TF!H116="Home", TF!E116, ""), ""),
  IFERROR(IF(WGOLF!H116="Home", WGOLF!E116, ""), ""),
  IFERROR(IF(WBB!H116="Home", WBB!E116, ""), ""),
  IFERROR(IF(MBB!H116="Home", MBB!E116, ""), ""),
  IFERROR(IF(WLAX!H116="Home", WLAX!E116, ""), ""),
  IFERROR(IF(MLAX!H116="Home", MLAX!E116, ""), ""),
  IFERROR(IF(SOFT!H116="Home", SOFT!E116, ""), ""),
  IFERROR(IF(BASE!H116="Home", BASE!E116, ""), ""),
  IFERROR(IF(ESPORTS!H116="Home", ESPORTS!E116, ""), "")
)
</f>
        <v/>
      </c>
      <c r="F116" s="11" t="str">
        <f>TEXTJOIN(
  CHAR(10) &amp; CHAR(10),
  TRUE,
  IFERROR(IF(WSO!H116="Home", TEXT(WSO!F116, "h:mm AM/PM"), ""), ""),
  IFERROR(IF(MSO!H116="Home", TEXT(MSO!F116, "h:mm AM/PM"), ""), ""),
  IFERROR(IF(FH!H116="Home", TEXT(FH!F116, "h:mm AM/PM"), ""), ""),
  IFERROR(IF(MGOLF!H116="Home", TEXT(MGOLF!F116, "h:mm AM/PM"), ""), ""),
  IFERROR(IF(Football!H116="Home", TEXT(Football!F116, "h:mm AM/PM"), ""), ""),
  IFERROR(IF(WVB!H116="Home", TEXT(WVB!F116, "h:mm AM/PM"), ""), ""),
  IFERROR(IF(XC!H116="Home", TEXT(XC!F116, "h:mm AM/PM"), ""), ""),
  IFERROR(IF(SWIMMING!H116="Home", TEXT(SWIMMING!F116, "h:mm AM/PM"), ""), ""),
  IFERROR(IF(WTEN!H116="Home", TEXT(WTEN!F116, "h:mm AM/PM"), ""), ""),
  IFERROR(IF(TF!H116="Home", TEXT(TF!F116, "h:mm AM/PM"), ""), ""),
  IFERROR(IF(WGOLF!H116="Home", TEXT(WGOLF!F116, "h:mm AM/PM"), ""), ""),
  IFERROR(IF(WBB!H116="Home", TEXT(WBB!F116, "h:mm AM/PM"), ""), ""),
  IFERROR(IF(MBB!H116="Home", TEXT(MBB!F116, "h:mm AM/PM"), ""), ""),
  IFERROR(IF(WLAX!H116="Home", TEXT(WLAX!F116, "h:mm AM/PM"), ""), ""),
  IFERROR(IF(MLAX!H116="Home", TEXT(MLAX!F116, "h:mm AM/PM"), ""), ""),
  IFERROR(IF(SOFT!H116="Home", TEXT(SOFT!F116, "h:mm AM/PM"), ""), ""),
  IFERROR(IF(BASE!H116="Home", TEXT(BASE!F116, "h:mm AM/PM"), ""), ""),
  IFERROR(IF(ESPORTS!H116="Home", TEXT(ESPORTS!F116, "h:mm AM/PM"), ""), "")
)
</f>
        <v/>
      </c>
      <c r="G116" s="11" t="str">
        <f>TEXTJOIN(
  CHAR(10) &amp; CHAR(10),
  TRUE,
  IFERROR(IF(WSO!H116="Home", WSO!G116, ""), ""),
  IFERROR(IF(MSO!H116="Home", MSO!G116, ""), ""),
  IFERROR(IF(FH!H116="Home", FH!G116, ""), ""),
  IFERROR(IF(MGOLF!H116="Home", MGOLF!G116, ""), ""),
  IFERROR(IF(Football!H116="Home", Football!G116, ""), ""),
  IFERROR(IF(WVB!H116="Home", WVB!G116, ""), ""),
  IFERROR(IF(XC!H116="Home", XC!G116, ""), ""),
  IFERROR(IF(SWIMMING!H116="Home", SWIMMING!G116, ""), ""),
  IFERROR(IF(WTEN!H116="Home", WTEN!G116, ""), ""),
  IFERROR(IF(TF!H116="Home", TF!G116, ""), ""),
  IFERROR(IF(WGOLF!H116="Home", WGOLF!G116, ""), ""),
  IFERROR(IF(WBB!H116="Home", WBB!G116, ""), ""),
  IFERROR(IF(MBB!H116="Home", MBB!G116, ""), ""),
  IFERROR(IF(WLAX!H116="Home", WLAX!G116, ""), ""),
  IFERROR(IF(MLAX!H116="Home", MLAX!G116, ""), ""),
  IFERROR(IF(SOFT!H116="Home", SOFT!G116, ""), ""),
  IFERROR(IF(BASE!H116="Home", BASE!G116, ""), ""),
  IFERROR(IF(ESPORTS!H116="Home", ESPORTS!G116, ""), "")
)
</f>
        <v/>
      </c>
      <c r="H116" s="20" t="str">
        <f>TEXTJOIN(
  CHAR(10) &amp; CHAR(10),
  TRUE,
  IFERROR(IF(WSO!H116="Home", WSO!P116, ""), ""),
  IFERROR(IF(MSO!H116="Home", MSO!P116, ""), ""),
  IFERROR(IF(FH!H116="Home", FH!P116, ""), ""),
  IFERROR(IF(MGOLF!H116="Home", MGOLF!P116, ""), ""),
  IFERROR(IF(Football!H116="Home", Football!P116, ""), ""),
  IFERROR(IF(WVB!H116="Home", WVB!P116, ""), ""),
  IFERROR(IF(XC!H116="Home", XC!P116, ""), ""),
  IFERROR(IF(SWIMMING!H116="Home", SWIMMING!P116, ""), ""),
  IFERROR(IF(WTEN!H116="Home", WTEN!P116, ""), ""),
  IFERROR(IF(TF!H116="Home", TF!P116, ""), ""),
  IFERROR(IF(WGOLF!H116="Home", WGOLF!P116, ""), ""),
  IFERROR(IF(WBB!H116="Home", WBB!P116, ""), ""),
  IFERROR(IF(MBB!H116="Home", MBB!P116, ""), ""),
  IFERROR(IF(WLAX!H116="Home", WLAX!P116, ""), ""),
  IFERROR(IF(MLAX!H116="Home", MLAX!P116, ""), ""),
  IFERROR(IF(SOFT!H116="Home", SOFT!P116, ""), ""),
  IFERROR(IF(BASE!H116="Home", BASE!P116, ""), ""),
  IFERROR(IF(ESPORTS!H116="Home", ESPORTS!P116, ""), "")
)
</f>
        <v/>
      </c>
    </row>
    <row r="117" ht="22.5" customHeight="1">
      <c r="A117" s="6">
        <v>116.0</v>
      </c>
      <c r="B117" s="6" t="str">
        <f>'Master Schedule'!B117</f>
        <v/>
      </c>
      <c r="C117" s="7">
        <v>46350.0</v>
      </c>
      <c r="D117" s="8" t="str">
        <f t="shared" si="1"/>
        <v>Tuesday</v>
      </c>
      <c r="E117" s="6" t="str">
        <f>TEXTJOIN(
  CHAR(10) &amp; CHAR(10),
  TRUE,
  IFERROR(IF(WSO!H117="Home", WSO!E117, ""), ""),
  IFERROR(IF(MSO!H117="Home", MSO!E117, ""), ""),
  IFERROR(IF(FH!H117="Home", FH!E117, ""), ""),
  IFERROR(IF(MGOLF!H117="Home", MGOLF!E117, ""), ""),
  IFERROR(IF(Football!H117="Home", Football!E117, ""), ""),
  IFERROR(IF(WVB!H117="Home", WVB!E117, ""), ""),
  IFERROR(IF(XC!H117="Home", XC!E117, ""), ""),
  IFERROR(IF(SWIMMING!H117="Home", SWIMMING!E117, ""), ""),
  IFERROR(IF(WTEN!H117="Home", WTEN!E117, ""), ""),
  IFERROR(IF(TF!H117="Home", TF!E117, ""), ""),
  IFERROR(IF(WGOLF!H117="Home", WGOLF!E117, ""), ""),
  IFERROR(IF(WBB!H117="Home", WBB!E117, ""), ""),
  IFERROR(IF(MBB!H117="Home", MBB!E117, ""), ""),
  IFERROR(IF(WLAX!H117="Home", WLAX!E117, ""), ""),
  IFERROR(IF(MLAX!H117="Home", MLAX!E117, ""), ""),
  IFERROR(IF(SOFT!H117="Home", SOFT!E117, ""), ""),
  IFERROR(IF(BASE!H117="Home", BASE!E117, ""), ""),
  IFERROR(IF(ESPORTS!H117="Home", ESPORTS!E117, ""), "")
)
</f>
        <v/>
      </c>
      <c r="F117" s="11" t="str">
        <f>TEXTJOIN(
  CHAR(10) &amp; CHAR(10),
  TRUE,
  IFERROR(IF(WSO!H117="Home", TEXT(WSO!F117, "h:mm AM/PM"), ""), ""),
  IFERROR(IF(MSO!H117="Home", TEXT(MSO!F117, "h:mm AM/PM"), ""), ""),
  IFERROR(IF(FH!H117="Home", TEXT(FH!F117, "h:mm AM/PM"), ""), ""),
  IFERROR(IF(MGOLF!H117="Home", TEXT(MGOLF!F117, "h:mm AM/PM"), ""), ""),
  IFERROR(IF(Football!H117="Home", TEXT(Football!F117, "h:mm AM/PM"), ""), ""),
  IFERROR(IF(WVB!H117="Home", TEXT(WVB!F117, "h:mm AM/PM"), ""), ""),
  IFERROR(IF(XC!H117="Home", TEXT(XC!F117, "h:mm AM/PM"), ""), ""),
  IFERROR(IF(SWIMMING!H117="Home", TEXT(SWIMMING!F117, "h:mm AM/PM"), ""), ""),
  IFERROR(IF(WTEN!H117="Home", TEXT(WTEN!F117, "h:mm AM/PM"), ""), ""),
  IFERROR(IF(TF!H117="Home", TEXT(TF!F117, "h:mm AM/PM"), ""), ""),
  IFERROR(IF(WGOLF!H117="Home", TEXT(WGOLF!F117, "h:mm AM/PM"), ""), ""),
  IFERROR(IF(WBB!H117="Home", TEXT(WBB!F117, "h:mm AM/PM"), ""), ""),
  IFERROR(IF(MBB!H117="Home", TEXT(MBB!F117, "h:mm AM/PM"), ""), ""),
  IFERROR(IF(WLAX!H117="Home", TEXT(WLAX!F117, "h:mm AM/PM"), ""), ""),
  IFERROR(IF(MLAX!H117="Home", TEXT(MLAX!F117, "h:mm AM/PM"), ""), ""),
  IFERROR(IF(SOFT!H117="Home", TEXT(SOFT!F117, "h:mm AM/PM"), ""), ""),
  IFERROR(IF(BASE!H117="Home", TEXT(BASE!F117, "h:mm AM/PM"), ""), ""),
  IFERROR(IF(ESPORTS!H117="Home", TEXT(ESPORTS!F117, "h:mm AM/PM"), ""), "")
)
</f>
        <v/>
      </c>
      <c r="G117" s="11" t="str">
        <f>TEXTJOIN(
  CHAR(10) &amp; CHAR(10),
  TRUE,
  IFERROR(IF(WSO!H117="Home", WSO!G117, ""), ""),
  IFERROR(IF(MSO!H117="Home", MSO!G117, ""), ""),
  IFERROR(IF(FH!H117="Home", FH!G117, ""), ""),
  IFERROR(IF(MGOLF!H117="Home", MGOLF!G117, ""), ""),
  IFERROR(IF(Football!H117="Home", Football!G117, ""), ""),
  IFERROR(IF(WVB!H117="Home", WVB!G117, ""), ""),
  IFERROR(IF(XC!H117="Home", XC!G117, ""), ""),
  IFERROR(IF(SWIMMING!H117="Home", SWIMMING!G117, ""), ""),
  IFERROR(IF(WTEN!H117="Home", WTEN!G117, ""), ""),
  IFERROR(IF(TF!H117="Home", TF!G117, ""), ""),
  IFERROR(IF(WGOLF!H117="Home", WGOLF!G117, ""), ""),
  IFERROR(IF(WBB!H117="Home", WBB!G117, ""), ""),
  IFERROR(IF(MBB!H117="Home", MBB!G117, ""), ""),
  IFERROR(IF(WLAX!H117="Home", WLAX!G117, ""), ""),
  IFERROR(IF(MLAX!H117="Home", MLAX!G117, ""), ""),
  IFERROR(IF(SOFT!H117="Home", SOFT!G117, ""), ""),
  IFERROR(IF(BASE!H117="Home", BASE!G117, ""), ""),
  IFERROR(IF(ESPORTS!H117="Home", ESPORTS!G117, ""), "")
)
</f>
        <v/>
      </c>
      <c r="H117" s="20" t="str">
        <f>TEXTJOIN(
  CHAR(10) &amp; CHAR(10),
  TRUE,
  IFERROR(IF(WSO!H117="Home", WSO!P117, ""), ""),
  IFERROR(IF(MSO!H117="Home", MSO!P117, ""), ""),
  IFERROR(IF(FH!H117="Home", FH!P117, ""), ""),
  IFERROR(IF(MGOLF!H117="Home", MGOLF!P117, ""), ""),
  IFERROR(IF(Football!H117="Home", Football!P117, ""), ""),
  IFERROR(IF(WVB!H117="Home", WVB!P117, ""), ""),
  IFERROR(IF(XC!H117="Home", XC!P117, ""), ""),
  IFERROR(IF(SWIMMING!H117="Home", SWIMMING!P117, ""), ""),
  IFERROR(IF(WTEN!H117="Home", WTEN!P117, ""), ""),
  IFERROR(IF(TF!H117="Home", TF!P117, ""), ""),
  IFERROR(IF(WGOLF!H117="Home", WGOLF!P117, ""), ""),
  IFERROR(IF(WBB!H117="Home", WBB!P117, ""), ""),
  IFERROR(IF(MBB!H117="Home", MBB!P117, ""), ""),
  IFERROR(IF(WLAX!H117="Home", WLAX!P117, ""), ""),
  IFERROR(IF(MLAX!H117="Home", MLAX!P117, ""), ""),
  IFERROR(IF(SOFT!H117="Home", SOFT!P117, ""), ""),
  IFERROR(IF(BASE!H117="Home", BASE!P117, ""), ""),
  IFERROR(IF(ESPORTS!H117="Home", ESPORTS!P117, ""), "")
)
</f>
        <v/>
      </c>
    </row>
    <row r="118" ht="22.5" customHeight="1">
      <c r="A118" s="6">
        <v>117.0</v>
      </c>
      <c r="B118" s="6" t="str">
        <f>'Master Schedule'!B118</f>
        <v/>
      </c>
      <c r="C118" s="7">
        <v>46351.0</v>
      </c>
      <c r="D118" s="8" t="str">
        <f t="shared" si="1"/>
        <v>Wednesday</v>
      </c>
      <c r="E118" s="6" t="str">
        <f>TEXTJOIN(
  CHAR(10) &amp; CHAR(10),
  TRUE,
  IFERROR(IF(WSO!H118="Home", WSO!E118, ""), ""),
  IFERROR(IF(MSO!H118="Home", MSO!E118, ""), ""),
  IFERROR(IF(FH!H118="Home", FH!E118, ""), ""),
  IFERROR(IF(MGOLF!H118="Home", MGOLF!E118, ""), ""),
  IFERROR(IF(Football!H118="Home", Football!E118, ""), ""),
  IFERROR(IF(WVB!H118="Home", WVB!E118, ""), ""),
  IFERROR(IF(XC!H118="Home", XC!E118, ""), ""),
  IFERROR(IF(SWIMMING!H118="Home", SWIMMING!E118, ""), ""),
  IFERROR(IF(WTEN!H118="Home", WTEN!E118, ""), ""),
  IFERROR(IF(TF!H118="Home", TF!E118, ""), ""),
  IFERROR(IF(WGOLF!H118="Home", WGOLF!E118, ""), ""),
  IFERROR(IF(WBB!H118="Home", WBB!E118, ""), ""),
  IFERROR(IF(MBB!H118="Home", MBB!E118, ""), ""),
  IFERROR(IF(WLAX!H118="Home", WLAX!E118, ""), ""),
  IFERROR(IF(MLAX!H118="Home", MLAX!E118, ""), ""),
  IFERROR(IF(SOFT!H118="Home", SOFT!E118, ""), ""),
  IFERROR(IF(BASE!H118="Home", BASE!E118, ""), ""),
  IFERROR(IF(ESPORTS!H118="Home", ESPORTS!E118, ""), "")
)
</f>
        <v/>
      </c>
      <c r="F118" s="11" t="str">
        <f>TEXTJOIN(
  CHAR(10) &amp; CHAR(10),
  TRUE,
  IFERROR(IF(WSO!H118="Home", TEXT(WSO!F118, "h:mm AM/PM"), ""), ""),
  IFERROR(IF(MSO!H118="Home", TEXT(MSO!F118, "h:mm AM/PM"), ""), ""),
  IFERROR(IF(FH!H118="Home", TEXT(FH!F118, "h:mm AM/PM"), ""), ""),
  IFERROR(IF(MGOLF!H118="Home", TEXT(MGOLF!F118, "h:mm AM/PM"), ""), ""),
  IFERROR(IF(Football!H118="Home", TEXT(Football!F118, "h:mm AM/PM"), ""), ""),
  IFERROR(IF(WVB!H118="Home", TEXT(WVB!F118, "h:mm AM/PM"), ""), ""),
  IFERROR(IF(XC!H118="Home", TEXT(XC!F118, "h:mm AM/PM"), ""), ""),
  IFERROR(IF(SWIMMING!H118="Home", TEXT(SWIMMING!F118, "h:mm AM/PM"), ""), ""),
  IFERROR(IF(WTEN!H118="Home", TEXT(WTEN!F118, "h:mm AM/PM"), ""), ""),
  IFERROR(IF(TF!H118="Home", TEXT(TF!F118, "h:mm AM/PM"), ""), ""),
  IFERROR(IF(WGOLF!H118="Home", TEXT(WGOLF!F118, "h:mm AM/PM"), ""), ""),
  IFERROR(IF(WBB!H118="Home", TEXT(WBB!F118, "h:mm AM/PM"), ""), ""),
  IFERROR(IF(MBB!H118="Home", TEXT(MBB!F118, "h:mm AM/PM"), ""), ""),
  IFERROR(IF(WLAX!H118="Home", TEXT(WLAX!F118, "h:mm AM/PM"), ""), ""),
  IFERROR(IF(MLAX!H118="Home", TEXT(MLAX!F118, "h:mm AM/PM"), ""), ""),
  IFERROR(IF(SOFT!H118="Home", TEXT(SOFT!F118, "h:mm AM/PM"), ""), ""),
  IFERROR(IF(BASE!H118="Home", TEXT(BASE!F118, "h:mm AM/PM"), ""), ""),
  IFERROR(IF(ESPORTS!H118="Home", TEXT(ESPORTS!F118, "h:mm AM/PM"), ""), "")
)
</f>
        <v/>
      </c>
      <c r="G118" s="11" t="str">
        <f>TEXTJOIN(
  CHAR(10) &amp; CHAR(10),
  TRUE,
  IFERROR(IF(WSO!H118="Home", WSO!G118, ""), ""),
  IFERROR(IF(MSO!H118="Home", MSO!G118, ""), ""),
  IFERROR(IF(FH!H118="Home", FH!G118, ""), ""),
  IFERROR(IF(MGOLF!H118="Home", MGOLF!G118, ""), ""),
  IFERROR(IF(Football!H118="Home", Football!G118, ""), ""),
  IFERROR(IF(WVB!H118="Home", WVB!G118, ""), ""),
  IFERROR(IF(XC!H118="Home", XC!G118, ""), ""),
  IFERROR(IF(SWIMMING!H118="Home", SWIMMING!G118, ""), ""),
  IFERROR(IF(WTEN!H118="Home", WTEN!G118, ""), ""),
  IFERROR(IF(TF!H118="Home", TF!G118, ""), ""),
  IFERROR(IF(WGOLF!H118="Home", WGOLF!G118, ""), ""),
  IFERROR(IF(WBB!H118="Home", WBB!G118, ""), ""),
  IFERROR(IF(MBB!H118="Home", MBB!G118, ""), ""),
  IFERROR(IF(WLAX!H118="Home", WLAX!G118, ""), ""),
  IFERROR(IF(MLAX!H118="Home", MLAX!G118, ""), ""),
  IFERROR(IF(SOFT!H118="Home", SOFT!G118, ""), ""),
  IFERROR(IF(BASE!H118="Home", BASE!G118, ""), ""),
  IFERROR(IF(ESPORTS!H118="Home", ESPORTS!G118, ""), "")
)
</f>
        <v/>
      </c>
      <c r="H118" s="20" t="str">
        <f>TEXTJOIN(
  CHAR(10) &amp; CHAR(10),
  TRUE,
  IFERROR(IF(WSO!H118="Home", WSO!P118, ""), ""),
  IFERROR(IF(MSO!H118="Home", MSO!P118, ""), ""),
  IFERROR(IF(FH!H118="Home", FH!P118, ""), ""),
  IFERROR(IF(MGOLF!H118="Home", MGOLF!P118, ""), ""),
  IFERROR(IF(Football!H118="Home", Football!P118, ""), ""),
  IFERROR(IF(WVB!H118="Home", WVB!P118, ""), ""),
  IFERROR(IF(XC!H118="Home", XC!P118, ""), ""),
  IFERROR(IF(SWIMMING!H118="Home", SWIMMING!P118, ""), ""),
  IFERROR(IF(WTEN!H118="Home", WTEN!P118, ""), ""),
  IFERROR(IF(TF!H118="Home", TF!P118, ""), ""),
  IFERROR(IF(WGOLF!H118="Home", WGOLF!P118, ""), ""),
  IFERROR(IF(WBB!H118="Home", WBB!P118, ""), ""),
  IFERROR(IF(MBB!H118="Home", MBB!P118, ""), ""),
  IFERROR(IF(WLAX!H118="Home", WLAX!P118, ""), ""),
  IFERROR(IF(MLAX!H118="Home", MLAX!P118, ""), ""),
  IFERROR(IF(SOFT!H118="Home", SOFT!P118, ""), ""),
  IFERROR(IF(BASE!H118="Home", BASE!P118, ""), ""),
  IFERROR(IF(ESPORTS!H118="Home", ESPORTS!P118, ""), "")
)
</f>
        <v/>
      </c>
    </row>
    <row r="119" ht="22.5" customHeight="1">
      <c r="A119" s="6">
        <v>118.0</v>
      </c>
      <c r="B119" s="6" t="str">
        <f>'Master Schedule'!B119</f>
        <v/>
      </c>
      <c r="C119" s="7">
        <v>46352.0</v>
      </c>
      <c r="D119" s="8" t="str">
        <f t="shared" si="1"/>
        <v>Thursday</v>
      </c>
      <c r="E119" s="6" t="str">
        <f>TEXTJOIN(
  CHAR(10) &amp; CHAR(10),
  TRUE,
  IFERROR(IF(WSO!H119="Home", WSO!E119, ""), ""),
  IFERROR(IF(MSO!H119="Home", MSO!E119, ""), ""),
  IFERROR(IF(FH!H119="Home", FH!E119, ""), ""),
  IFERROR(IF(MGOLF!H119="Home", MGOLF!E119, ""), ""),
  IFERROR(IF(Football!H119="Home", Football!E119, ""), ""),
  IFERROR(IF(WVB!H119="Home", WVB!E119, ""), ""),
  IFERROR(IF(XC!H119="Home", XC!E119, ""), ""),
  IFERROR(IF(SWIMMING!H119="Home", SWIMMING!E119, ""), ""),
  IFERROR(IF(WTEN!H119="Home", WTEN!E119, ""), ""),
  IFERROR(IF(TF!H119="Home", TF!E119, ""), ""),
  IFERROR(IF(WGOLF!H119="Home", WGOLF!E119, ""), ""),
  IFERROR(IF(WBB!H119="Home", WBB!E119, ""), ""),
  IFERROR(IF(MBB!H119="Home", MBB!E119, ""), ""),
  IFERROR(IF(WLAX!H119="Home", WLAX!E119, ""), ""),
  IFERROR(IF(MLAX!H119="Home", MLAX!E119, ""), ""),
  IFERROR(IF(SOFT!H119="Home", SOFT!E119, ""), ""),
  IFERROR(IF(BASE!H119="Home", BASE!E119, ""), ""),
  IFERROR(IF(ESPORTS!H119="Home", ESPORTS!E119, ""), "")
)
</f>
        <v/>
      </c>
      <c r="F119" s="11" t="str">
        <f>TEXTJOIN(
  CHAR(10) &amp; CHAR(10),
  TRUE,
  IFERROR(IF(WSO!H119="Home", TEXT(WSO!F119, "h:mm AM/PM"), ""), ""),
  IFERROR(IF(MSO!H119="Home", TEXT(MSO!F119, "h:mm AM/PM"), ""), ""),
  IFERROR(IF(FH!H119="Home", TEXT(FH!F119, "h:mm AM/PM"), ""), ""),
  IFERROR(IF(MGOLF!H119="Home", TEXT(MGOLF!F119, "h:mm AM/PM"), ""), ""),
  IFERROR(IF(Football!H119="Home", TEXT(Football!F119, "h:mm AM/PM"), ""), ""),
  IFERROR(IF(WVB!H119="Home", TEXT(WVB!F119, "h:mm AM/PM"), ""), ""),
  IFERROR(IF(XC!H119="Home", TEXT(XC!F119, "h:mm AM/PM"), ""), ""),
  IFERROR(IF(SWIMMING!H119="Home", TEXT(SWIMMING!F119, "h:mm AM/PM"), ""), ""),
  IFERROR(IF(WTEN!H119="Home", TEXT(WTEN!F119, "h:mm AM/PM"), ""), ""),
  IFERROR(IF(TF!H119="Home", TEXT(TF!F119, "h:mm AM/PM"), ""), ""),
  IFERROR(IF(WGOLF!H119="Home", TEXT(WGOLF!F119, "h:mm AM/PM"), ""), ""),
  IFERROR(IF(WBB!H119="Home", TEXT(WBB!F119, "h:mm AM/PM"), ""), ""),
  IFERROR(IF(MBB!H119="Home", TEXT(MBB!F119, "h:mm AM/PM"), ""), ""),
  IFERROR(IF(WLAX!H119="Home", TEXT(WLAX!F119, "h:mm AM/PM"), ""), ""),
  IFERROR(IF(MLAX!H119="Home", TEXT(MLAX!F119, "h:mm AM/PM"), ""), ""),
  IFERROR(IF(SOFT!H119="Home", TEXT(SOFT!F119, "h:mm AM/PM"), ""), ""),
  IFERROR(IF(BASE!H119="Home", TEXT(BASE!F119, "h:mm AM/PM"), ""), ""),
  IFERROR(IF(ESPORTS!H119="Home", TEXT(ESPORTS!F119, "h:mm AM/PM"), ""), "")
)
</f>
        <v/>
      </c>
      <c r="G119" s="11" t="str">
        <f>TEXTJOIN(
  CHAR(10) &amp; CHAR(10),
  TRUE,
  IFERROR(IF(WSO!H119="Home", WSO!G119, ""), ""),
  IFERROR(IF(MSO!H119="Home", MSO!G119, ""), ""),
  IFERROR(IF(FH!H119="Home", FH!G119, ""), ""),
  IFERROR(IF(MGOLF!H119="Home", MGOLF!G119, ""), ""),
  IFERROR(IF(Football!H119="Home", Football!G119, ""), ""),
  IFERROR(IF(WVB!H119="Home", WVB!G119, ""), ""),
  IFERROR(IF(XC!H119="Home", XC!G119, ""), ""),
  IFERROR(IF(SWIMMING!H119="Home", SWIMMING!G119, ""), ""),
  IFERROR(IF(WTEN!H119="Home", WTEN!G119, ""), ""),
  IFERROR(IF(TF!H119="Home", TF!G119, ""), ""),
  IFERROR(IF(WGOLF!H119="Home", WGOLF!G119, ""), ""),
  IFERROR(IF(WBB!H119="Home", WBB!G119, ""), ""),
  IFERROR(IF(MBB!H119="Home", MBB!G119, ""), ""),
  IFERROR(IF(WLAX!H119="Home", WLAX!G119, ""), ""),
  IFERROR(IF(MLAX!H119="Home", MLAX!G119, ""), ""),
  IFERROR(IF(SOFT!H119="Home", SOFT!G119, ""), ""),
  IFERROR(IF(BASE!H119="Home", BASE!G119, ""), ""),
  IFERROR(IF(ESPORTS!H119="Home", ESPORTS!G119, ""), "")
)
</f>
        <v/>
      </c>
      <c r="H119" s="20" t="str">
        <f>TEXTJOIN(
  CHAR(10) &amp; CHAR(10),
  TRUE,
  IFERROR(IF(WSO!H119="Home", WSO!P119, ""), ""),
  IFERROR(IF(MSO!H119="Home", MSO!P119, ""), ""),
  IFERROR(IF(FH!H119="Home", FH!P119, ""), ""),
  IFERROR(IF(MGOLF!H119="Home", MGOLF!P119, ""), ""),
  IFERROR(IF(Football!H119="Home", Football!P119, ""), ""),
  IFERROR(IF(WVB!H119="Home", WVB!P119, ""), ""),
  IFERROR(IF(XC!H119="Home", XC!P119, ""), ""),
  IFERROR(IF(SWIMMING!H119="Home", SWIMMING!P119, ""), ""),
  IFERROR(IF(WTEN!H119="Home", WTEN!P119, ""), ""),
  IFERROR(IF(TF!H119="Home", TF!P119, ""), ""),
  IFERROR(IF(WGOLF!H119="Home", WGOLF!P119, ""), ""),
  IFERROR(IF(WBB!H119="Home", WBB!P119, ""), ""),
  IFERROR(IF(MBB!H119="Home", MBB!P119, ""), ""),
  IFERROR(IF(WLAX!H119="Home", WLAX!P119, ""), ""),
  IFERROR(IF(MLAX!H119="Home", MLAX!P119, ""), ""),
  IFERROR(IF(SOFT!H119="Home", SOFT!P119, ""), ""),
  IFERROR(IF(BASE!H119="Home", BASE!P119, ""), ""),
  IFERROR(IF(ESPORTS!H119="Home", ESPORTS!P119, ""), "")
)
</f>
        <v/>
      </c>
    </row>
    <row r="120" ht="22.5" customHeight="1">
      <c r="A120" s="6">
        <v>119.0</v>
      </c>
      <c r="B120" s="6" t="str">
        <f>'Master Schedule'!B120</f>
        <v/>
      </c>
      <c r="C120" s="7">
        <v>46353.0</v>
      </c>
      <c r="D120" s="8" t="str">
        <f t="shared" si="1"/>
        <v>Friday</v>
      </c>
      <c r="E120" s="6" t="str">
        <f>TEXTJOIN(
  CHAR(10) &amp; CHAR(10),
  TRUE,
  IFERROR(IF(WSO!H120="Home", WSO!E120, ""), ""),
  IFERROR(IF(MSO!H120="Home", MSO!E120, ""), ""),
  IFERROR(IF(FH!H120="Home", FH!E120, ""), ""),
  IFERROR(IF(MGOLF!H120="Home", MGOLF!E120, ""), ""),
  IFERROR(IF(Football!H120="Home", Football!E120, ""), ""),
  IFERROR(IF(WVB!H120="Home", WVB!E120, ""), ""),
  IFERROR(IF(XC!H120="Home", XC!E120, ""), ""),
  IFERROR(IF(SWIMMING!H120="Home", SWIMMING!E120, ""), ""),
  IFERROR(IF(WTEN!H120="Home", WTEN!E120, ""), ""),
  IFERROR(IF(TF!H120="Home", TF!E120, ""), ""),
  IFERROR(IF(WGOLF!H120="Home", WGOLF!E120, ""), ""),
  IFERROR(IF(WBB!H120="Home", WBB!E120, ""), ""),
  IFERROR(IF(MBB!H120="Home", MBB!E120, ""), ""),
  IFERROR(IF(WLAX!H120="Home", WLAX!E120, ""), ""),
  IFERROR(IF(MLAX!H120="Home", MLAX!E120, ""), ""),
  IFERROR(IF(SOFT!H120="Home", SOFT!E120, ""), ""),
  IFERROR(IF(BASE!H120="Home", BASE!E120, ""), ""),
  IFERROR(IF(ESPORTS!H120="Home", ESPORTS!E120, ""), "")
)
</f>
        <v/>
      </c>
      <c r="F120" s="11" t="str">
        <f>TEXTJOIN(
  CHAR(10) &amp; CHAR(10),
  TRUE,
  IFERROR(IF(WSO!H120="Home", TEXT(WSO!F120, "h:mm AM/PM"), ""), ""),
  IFERROR(IF(MSO!H120="Home", TEXT(MSO!F120, "h:mm AM/PM"), ""), ""),
  IFERROR(IF(FH!H120="Home", TEXT(FH!F120, "h:mm AM/PM"), ""), ""),
  IFERROR(IF(MGOLF!H120="Home", TEXT(MGOLF!F120, "h:mm AM/PM"), ""), ""),
  IFERROR(IF(Football!H120="Home", TEXT(Football!F120, "h:mm AM/PM"), ""), ""),
  IFERROR(IF(WVB!H120="Home", TEXT(WVB!F120, "h:mm AM/PM"), ""), ""),
  IFERROR(IF(XC!H120="Home", TEXT(XC!F120, "h:mm AM/PM"), ""), ""),
  IFERROR(IF(SWIMMING!H120="Home", TEXT(SWIMMING!F120, "h:mm AM/PM"), ""), ""),
  IFERROR(IF(WTEN!H120="Home", TEXT(WTEN!F120, "h:mm AM/PM"), ""), ""),
  IFERROR(IF(TF!H120="Home", TEXT(TF!F120, "h:mm AM/PM"), ""), ""),
  IFERROR(IF(WGOLF!H120="Home", TEXT(WGOLF!F120, "h:mm AM/PM"), ""), ""),
  IFERROR(IF(WBB!H120="Home", TEXT(WBB!F120, "h:mm AM/PM"), ""), ""),
  IFERROR(IF(MBB!H120="Home", TEXT(MBB!F120, "h:mm AM/PM"), ""), ""),
  IFERROR(IF(WLAX!H120="Home", TEXT(WLAX!F120, "h:mm AM/PM"), ""), ""),
  IFERROR(IF(MLAX!H120="Home", TEXT(MLAX!F120, "h:mm AM/PM"), ""), ""),
  IFERROR(IF(SOFT!H120="Home", TEXT(SOFT!F120, "h:mm AM/PM"), ""), ""),
  IFERROR(IF(BASE!H120="Home", TEXT(BASE!F120, "h:mm AM/PM"), ""), ""),
  IFERROR(IF(ESPORTS!H120="Home", TEXT(ESPORTS!F120, "h:mm AM/PM"), ""), "")
)
</f>
        <v/>
      </c>
      <c r="G120" s="11" t="str">
        <f>TEXTJOIN(
  CHAR(10) &amp; CHAR(10),
  TRUE,
  IFERROR(IF(WSO!H120="Home", WSO!G120, ""), ""),
  IFERROR(IF(MSO!H120="Home", MSO!G120, ""), ""),
  IFERROR(IF(FH!H120="Home", FH!G120, ""), ""),
  IFERROR(IF(MGOLF!H120="Home", MGOLF!G120, ""), ""),
  IFERROR(IF(Football!H120="Home", Football!G120, ""), ""),
  IFERROR(IF(WVB!H120="Home", WVB!G120, ""), ""),
  IFERROR(IF(XC!H120="Home", XC!G120, ""), ""),
  IFERROR(IF(SWIMMING!H120="Home", SWIMMING!G120, ""), ""),
  IFERROR(IF(WTEN!H120="Home", WTEN!G120, ""), ""),
  IFERROR(IF(TF!H120="Home", TF!G120, ""), ""),
  IFERROR(IF(WGOLF!H120="Home", WGOLF!G120, ""), ""),
  IFERROR(IF(WBB!H120="Home", WBB!G120, ""), ""),
  IFERROR(IF(MBB!H120="Home", MBB!G120, ""), ""),
  IFERROR(IF(WLAX!H120="Home", WLAX!G120, ""), ""),
  IFERROR(IF(MLAX!H120="Home", MLAX!G120, ""), ""),
  IFERROR(IF(SOFT!H120="Home", SOFT!G120, ""), ""),
  IFERROR(IF(BASE!H120="Home", BASE!G120, ""), ""),
  IFERROR(IF(ESPORTS!H120="Home", ESPORTS!G120, ""), "")
)
</f>
        <v/>
      </c>
      <c r="H120" s="20" t="str">
        <f>TEXTJOIN(
  CHAR(10) &amp; CHAR(10),
  TRUE,
  IFERROR(IF(WSO!H120="Home", WSO!P120, ""), ""),
  IFERROR(IF(MSO!H120="Home", MSO!P120, ""), ""),
  IFERROR(IF(FH!H120="Home", FH!P120, ""), ""),
  IFERROR(IF(MGOLF!H120="Home", MGOLF!P120, ""), ""),
  IFERROR(IF(Football!H120="Home", Football!P120, ""), ""),
  IFERROR(IF(WVB!H120="Home", WVB!P120, ""), ""),
  IFERROR(IF(XC!H120="Home", XC!P120, ""), ""),
  IFERROR(IF(SWIMMING!H120="Home", SWIMMING!P120, ""), ""),
  IFERROR(IF(WTEN!H120="Home", WTEN!P120, ""), ""),
  IFERROR(IF(TF!H120="Home", TF!P120, ""), ""),
  IFERROR(IF(WGOLF!H120="Home", WGOLF!P120, ""), ""),
  IFERROR(IF(WBB!H120="Home", WBB!P120, ""), ""),
  IFERROR(IF(MBB!H120="Home", MBB!P120, ""), ""),
  IFERROR(IF(WLAX!H120="Home", WLAX!P120, ""), ""),
  IFERROR(IF(MLAX!H120="Home", MLAX!P120, ""), ""),
  IFERROR(IF(SOFT!H120="Home", SOFT!P120, ""), ""),
  IFERROR(IF(BASE!H120="Home", BASE!P120, ""), ""),
  IFERROR(IF(ESPORTS!H120="Home", ESPORTS!P120, ""), "")
)
</f>
        <v/>
      </c>
    </row>
    <row r="121" ht="22.5" customHeight="1">
      <c r="A121" s="6">
        <v>120.0</v>
      </c>
      <c r="B121" s="6" t="str">
        <f>'Master Schedule'!B121</f>
        <v/>
      </c>
      <c r="C121" s="7">
        <v>46354.0</v>
      </c>
      <c r="D121" s="8" t="str">
        <f t="shared" si="1"/>
        <v>Saturday</v>
      </c>
      <c r="E121" s="6" t="str">
        <f>TEXTJOIN(
  CHAR(10) &amp; CHAR(10),
  TRUE,
  IFERROR(IF(WSO!H121="Home", WSO!E121, ""), ""),
  IFERROR(IF(MSO!H121="Home", MSO!E121, ""), ""),
  IFERROR(IF(FH!H121="Home", FH!E121, ""), ""),
  IFERROR(IF(MGOLF!H121="Home", MGOLF!E121, ""), ""),
  IFERROR(IF(Football!H121="Home", Football!E121, ""), ""),
  IFERROR(IF(WVB!H121="Home", WVB!E121, ""), ""),
  IFERROR(IF(XC!H121="Home", XC!E121, ""), ""),
  IFERROR(IF(SWIMMING!H121="Home", SWIMMING!E121, ""), ""),
  IFERROR(IF(WTEN!H121="Home", WTEN!E121, ""), ""),
  IFERROR(IF(TF!H121="Home", TF!E121, ""), ""),
  IFERROR(IF(WGOLF!H121="Home", WGOLF!E121, ""), ""),
  IFERROR(IF(WBB!H121="Home", WBB!E121, ""), ""),
  IFERROR(IF(MBB!H121="Home", MBB!E121, ""), ""),
  IFERROR(IF(WLAX!H121="Home", WLAX!E121, ""), ""),
  IFERROR(IF(MLAX!H121="Home", MLAX!E121, ""), ""),
  IFERROR(IF(SOFT!H121="Home", SOFT!E121, ""), ""),
  IFERROR(IF(BASE!H121="Home", BASE!E121, ""), ""),
  IFERROR(IF(ESPORTS!H121="Home", ESPORTS!E121, ""), "")
)
</f>
        <v/>
      </c>
      <c r="F121" s="11" t="str">
        <f>TEXTJOIN(
  CHAR(10) &amp; CHAR(10),
  TRUE,
  IFERROR(IF(WSO!H121="Home", TEXT(WSO!F121, "h:mm AM/PM"), ""), ""),
  IFERROR(IF(MSO!H121="Home", TEXT(MSO!F121, "h:mm AM/PM"), ""), ""),
  IFERROR(IF(FH!H121="Home", TEXT(FH!F121, "h:mm AM/PM"), ""), ""),
  IFERROR(IF(MGOLF!H121="Home", TEXT(MGOLF!F121, "h:mm AM/PM"), ""), ""),
  IFERROR(IF(Football!H121="Home", TEXT(Football!F121, "h:mm AM/PM"), ""), ""),
  IFERROR(IF(WVB!H121="Home", TEXT(WVB!F121, "h:mm AM/PM"), ""), ""),
  IFERROR(IF(XC!H121="Home", TEXT(XC!F121, "h:mm AM/PM"), ""), ""),
  IFERROR(IF(SWIMMING!H121="Home", TEXT(SWIMMING!F121, "h:mm AM/PM"), ""), ""),
  IFERROR(IF(WTEN!H121="Home", TEXT(WTEN!F121, "h:mm AM/PM"), ""), ""),
  IFERROR(IF(TF!H121="Home", TEXT(TF!F121, "h:mm AM/PM"), ""), ""),
  IFERROR(IF(WGOLF!H121="Home", TEXT(WGOLF!F121, "h:mm AM/PM"), ""), ""),
  IFERROR(IF(WBB!H121="Home", TEXT(WBB!F121, "h:mm AM/PM"), ""), ""),
  IFERROR(IF(MBB!H121="Home", TEXT(MBB!F121, "h:mm AM/PM"), ""), ""),
  IFERROR(IF(WLAX!H121="Home", TEXT(WLAX!F121, "h:mm AM/PM"), ""), ""),
  IFERROR(IF(MLAX!H121="Home", TEXT(MLAX!F121, "h:mm AM/PM"), ""), ""),
  IFERROR(IF(SOFT!H121="Home", TEXT(SOFT!F121, "h:mm AM/PM"), ""), ""),
  IFERROR(IF(BASE!H121="Home", TEXT(BASE!F121, "h:mm AM/PM"), ""), ""),
  IFERROR(IF(ESPORTS!H121="Home", TEXT(ESPORTS!F121, "h:mm AM/PM"), ""), "")
)
</f>
        <v/>
      </c>
      <c r="G121" s="11" t="str">
        <f>TEXTJOIN(
  CHAR(10) &amp; CHAR(10),
  TRUE,
  IFERROR(IF(WSO!H121="Home", WSO!G121, ""), ""),
  IFERROR(IF(MSO!H121="Home", MSO!G121, ""), ""),
  IFERROR(IF(FH!H121="Home", FH!G121, ""), ""),
  IFERROR(IF(MGOLF!H121="Home", MGOLF!G121, ""), ""),
  IFERROR(IF(Football!H121="Home", Football!G121, ""), ""),
  IFERROR(IF(WVB!H121="Home", WVB!G121, ""), ""),
  IFERROR(IF(XC!H121="Home", XC!G121, ""), ""),
  IFERROR(IF(SWIMMING!H121="Home", SWIMMING!G121, ""), ""),
  IFERROR(IF(WTEN!H121="Home", WTEN!G121, ""), ""),
  IFERROR(IF(TF!H121="Home", TF!G121, ""), ""),
  IFERROR(IF(WGOLF!H121="Home", WGOLF!G121, ""), ""),
  IFERROR(IF(WBB!H121="Home", WBB!G121, ""), ""),
  IFERROR(IF(MBB!H121="Home", MBB!G121, ""), ""),
  IFERROR(IF(WLAX!H121="Home", WLAX!G121, ""), ""),
  IFERROR(IF(MLAX!H121="Home", MLAX!G121, ""), ""),
  IFERROR(IF(SOFT!H121="Home", SOFT!G121, ""), ""),
  IFERROR(IF(BASE!H121="Home", BASE!G121, ""), ""),
  IFERROR(IF(ESPORTS!H121="Home", ESPORTS!G121, ""), "")
)
</f>
        <v/>
      </c>
      <c r="H121" s="20" t="str">
        <f>TEXTJOIN(
  CHAR(10) &amp; CHAR(10),
  TRUE,
  IFERROR(IF(WSO!H121="Home", WSO!P121, ""), ""),
  IFERROR(IF(MSO!H121="Home", MSO!P121, ""), ""),
  IFERROR(IF(FH!H121="Home", FH!P121, ""), ""),
  IFERROR(IF(MGOLF!H121="Home", MGOLF!P121, ""), ""),
  IFERROR(IF(Football!H121="Home", Football!P121, ""), ""),
  IFERROR(IF(WVB!H121="Home", WVB!P121, ""), ""),
  IFERROR(IF(XC!H121="Home", XC!P121, ""), ""),
  IFERROR(IF(SWIMMING!H121="Home", SWIMMING!P121, ""), ""),
  IFERROR(IF(WTEN!H121="Home", WTEN!P121, ""), ""),
  IFERROR(IF(TF!H121="Home", TF!P121, ""), ""),
  IFERROR(IF(WGOLF!H121="Home", WGOLF!P121, ""), ""),
  IFERROR(IF(WBB!H121="Home", WBB!P121, ""), ""),
  IFERROR(IF(MBB!H121="Home", MBB!P121, ""), ""),
  IFERROR(IF(WLAX!H121="Home", WLAX!P121, ""), ""),
  IFERROR(IF(MLAX!H121="Home", MLAX!P121, ""), ""),
  IFERROR(IF(SOFT!H121="Home", SOFT!P121, ""), ""),
  IFERROR(IF(BASE!H121="Home", BASE!P121, ""), ""),
  IFERROR(IF(ESPORTS!H121="Home", ESPORTS!P121, ""), "")
)
</f>
        <v/>
      </c>
    </row>
    <row r="122" ht="22.5" customHeight="1">
      <c r="A122" s="6">
        <v>121.0</v>
      </c>
      <c r="B122" s="6" t="str">
        <f>'Master Schedule'!B122</f>
        <v/>
      </c>
      <c r="C122" s="7">
        <v>46355.0</v>
      </c>
      <c r="D122" s="8" t="str">
        <f t="shared" si="1"/>
        <v>Sunday</v>
      </c>
      <c r="E122" s="6" t="str">
        <f>TEXTJOIN(
  CHAR(10) &amp; CHAR(10),
  TRUE,
  IFERROR(IF(WSO!H122="Home", WSO!E122, ""), ""),
  IFERROR(IF(MSO!H122="Home", MSO!E122, ""), ""),
  IFERROR(IF(FH!H122="Home", FH!E122, ""), ""),
  IFERROR(IF(MGOLF!H122="Home", MGOLF!E122, ""), ""),
  IFERROR(IF(Football!H122="Home", Football!E122, ""), ""),
  IFERROR(IF(WVB!H122="Home", WVB!E122, ""), ""),
  IFERROR(IF(XC!H122="Home", XC!E122, ""), ""),
  IFERROR(IF(SWIMMING!H122="Home", SWIMMING!E122, ""), ""),
  IFERROR(IF(WTEN!H122="Home", WTEN!E122, ""), ""),
  IFERROR(IF(TF!H122="Home", TF!E122, ""), ""),
  IFERROR(IF(WGOLF!H122="Home", WGOLF!E122, ""), ""),
  IFERROR(IF(WBB!H122="Home", WBB!E122, ""), ""),
  IFERROR(IF(MBB!H122="Home", MBB!E122, ""), ""),
  IFERROR(IF(WLAX!H122="Home", WLAX!E122, ""), ""),
  IFERROR(IF(MLAX!H122="Home", MLAX!E122, ""), ""),
  IFERROR(IF(SOFT!H122="Home", SOFT!E122, ""), ""),
  IFERROR(IF(BASE!H122="Home", BASE!E122, ""), ""),
  IFERROR(IF(ESPORTS!H122="Home", ESPORTS!E122, ""), "")
)
</f>
        <v/>
      </c>
      <c r="F122" s="11" t="str">
        <f>TEXTJOIN(
  CHAR(10) &amp; CHAR(10),
  TRUE,
  IFERROR(IF(WSO!H122="Home", TEXT(WSO!F122, "h:mm AM/PM"), ""), ""),
  IFERROR(IF(MSO!H122="Home", TEXT(MSO!F122, "h:mm AM/PM"), ""), ""),
  IFERROR(IF(FH!H122="Home", TEXT(FH!F122, "h:mm AM/PM"), ""), ""),
  IFERROR(IF(MGOLF!H122="Home", TEXT(MGOLF!F122, "h:mm AM/PM"), ""), ""),
  IFERROR(IF(Football!H122="Home", TEXT(Football!F122, "h:mm AM/PM"), ""), ""),
  IFERROR(IF(WVB!H122="Home", TEXT(WVB!F122, "h:mm AM/PM"), ""), ""),
  IFERROR(IF(XC!H122="Home", TEXT(XC!F122, "h:mm AM/PM"), ""), ""),
  IFERROR(IF(SWIMMING!H122="Home", TEXT(SWIMMING!F122, "h:mm AM/PM"), ""), ""),
  IFERROR(IF(WTEN!H122="Home", TEXT(WTEN!F122, "h:mm AM/PM"), ""), ""),
  IFERROR(IF(TF!H122="Home", TEXT(TF!F122, "h:mm AM/PM"), ""), ""),
  IFERROR(IF(WGOLF!H122="Home", TEXT(WGOLF!F122, "h:mm AM/PM"), ""), ""),
  IFERROR(IF(WBB!H122="Home", TEXT(WBB!F122, "h:mm AM/PM"), ""), ""),
  IFERROR(IF(MBB!H122="Home", TEXT(MBB!F122, "h:mm AM/PM"), ""), ""),
  IFERROR(IF(WLAX!H122="Home", TEXT(WLAX!F122, "h:mm AM/PM"), ""), ""),
  IFERROR(IF(MLAX!H122="Home", TEXT(MLAX!F122, "h:mm AM/PM"), ""), ""),
  IFERROR(IF(SOFT!H122="Home", TEXT(SOFT!F122, "h:mm AM/PM"), ""), ""),
  IFERROR(IF(BASE!H122="Home", TEXT(BASE!F122, "h:mm AM/PM"), ""), ""),
  IFERROR(IF(ESPORTS!H122="Home", TEXT(ESPORTS!F122, "h:mm AM/PM"), ""), "")
)
</f>
        <v/>
      </c>
      <c r="G122" s="11" t="str">
        <f>TEXTJOIN(
  CHAR(10) &amp; CHAR(10),
  TRUE,
  IFERROR(IF(WSO!H122="Home", WSO!G122, ""), ""),
  IFERROR(IF(MSO!H122="Home", MSO!G122, ""), ""),
  IFERROR(IF(FH!H122="Home", FH!G122, ""), ""),
  IFERROR(IF(MGOLF!H122="Home", MGOLF!G122, ""), ""),
  IFERROR(IF(Football!H122="Home", Football!G122, ""), ""),
  IFERROR(IF(WVB!H122="Home", WVB!G122, ""), ""),
  IFERROR(IF(XC!H122="Home", XC!G122, ""), ""),
  IFERROR(IF(SWIMMING!H122="Home", SWIMMING!G122, ""), ""),
  IFERROR(IF(WTEN!H122="Home", WTEN!G122, ""), ""),
  IFERROR(IF(TF!H122="Home", TF!G122, ""), ""),
  IFERROR(IF(WGOLF!H122="Home", WGOLF!G122, ""), ""),
  IFERROR(IF(WBB!H122="Home", WBB!G122, ""), ""),
  IFERROR(IF(MBB!H122="Home", MBB!G122, ""), ""),
  IFERROR(IF(WLAX!H122="Home", WLAX!G122, ""), ""),
  IFERROR(IF(MLAX!H122="Home", MLAX!G122, ""), ""),
  IFERROR(IF(SOFT!H122="Home", SOFT!G122, ""), ""),
  IFERROR(IF(BASE!H122="Home", BASE!G122, ""), ""),
  IFERROR(IF(ESPORTS!H122="Home", ESPORTS!G122, ""), "")
)
</f>
        <v/>
      </c>
      <c r="H122" s="20" t="str">
        <f>TEXTJOIN(
  CHAR(10) &amp; CHAR(10),
  TRUE,
  IFERROR(IF(WSO!H122="Home", WSO!P122, ""), ""),
  IFERROR(IF(MSO!H122="Home", MSO!P122, ""), ""),
  IFERROR(IF(FH!H122="Home", FH!P122, ""), ""),
  IFERROR(IF(MGOLF!H122="Home", MGOLF!P122, ""), ""),
  IFERROR(IF(Football!H122="Home", Football!P122, ""), ""),
  IFERROR(IF(WVB!H122="Home", WVB!P122, ""), ""),
  IFERROR(IF(XC!H122="Home", XC!P122, ""), ""),
  IFERROR(IF(SWIMMING!H122="Home", SWIMMING!P122, ""), ""),
  IFERROR(IF(WTEN!H122="Home", WTEN!P122, ""), ""),
  IFERROR(IF(TF!H122="Home", TF!P122, ""), ""),
  IFERROR(IF(WGOLF!H122="Home", WGOLF!P122, ""), ""),
  IFERROR(IF(WBB!H122="Home", WBB!P122, ""), ""),
  IFERROR(IF(MBB!H122="Home", MBB!P122, ""), ""),
  IFERROR(IF(WLAX!H122="Home", WLAX!P122, ""), ""),
  IFERROR(IF(MLAX!H122="Home", MLAX!P122, ""), ""),
  IFERROR(IF(SOFT!H122="Home", SOFT!P122, ""), ""),
  IFERROR(IF(BASE!H122="Home", BASE!P122, ""), ""),
  IFERROR(IF(ESPORTS!H122="Home", ESPORTS!P122, ""), "")
)
</f>
        <v/>
      </c>
    </row>
    <row r="123" ht="22.5" customHeight="1">
      <c r="A123" s="6">
        <v>122.0</v>
      </c>
      <c r="B123" s="6" t="str">
        <f>'Master Schedule'!B123</f>
        <v/>
      </c>
      <c r="C123" s="7">
        <v>46356.0</v>
      </c>
      <c r="D123" s="8" t="str">
        <f t="shared" si="1"/>
        <v>Monday</v>
      </c>
      <c r="E123" s="6" t="str">
        <f>TEXTJOIN(
  CHAR(10) &amp; CHAR(10),
  TRUE,
  IFERROR(IF(WSO!H123="Home", WSO!E123, ""), ""),
  IFERROR(IF(MSO!H123="Home", MSO!E123, ""), ""),
  IFERROR(IF(FH!H123="Home", FH!E123, ""), ""),
  IFERROR(IF(MGOLF!H123="Home", MGOLF!E123, ""), ""),
  IFERROR(IF(Football!H123="Home", Football!E123, ""), ""),
  IFERROR(IF(WVB!H123="Home", WVB!E123, ""), ""),
  IFERROR(IF(XC!H123="Home", XC!E123, ""), ""),
  IFERROR(IF(SWIMMING!H123="Home", SWIMMING!E123, ""), ""),
  IFERROR(IF(WTEN!H123="Home", WTEN!E123, ""), ""),
  IFERROR(IF(TF!H123="Home", TF!E123, ""), ""),
  IFERROR(IF(WGOLF!H123="Home", WGOLF!E123, ""), ""),
  IFERROR(IF(WBB!H123="Home", WBB!E123, ""), ""),
  IFERROR(IF(MBB!H123="Home", MBB!E123, ""), ""),
  IFERROR(IF(WLAX!H123="Home", WLAX!E123, ""), ""),
  IFERROR(IF(MLAX!H123="Home", MLAX!E123, ""), ""),
  IFERROR(IF(SOFT!H123="Home", SOFT!E123, ""), ""),
  IFERROR(IF(BASE!H123="Home", BASE!E123, ""), ""),
  IFERROR(IF(ESPORTS!H123="Home", ESPORTS!E123, ""), "")
)
</f>
        <v/>
      </c>
      <c r="F123" s="11" t="str">
        <f>TEXTJOIN(
  CHAR(10) &amp; CHAR(10),
  TRUE,
  IFERROR(IF(WSO!H123="Home", TEXT(WSO!F123, "h:mm AM/PM"), ""), ""),
  IFERROR(IF(MSO!H123="Home", TEXT(MSO!F123, "h:mm AM/PM"), ""), ""),
  IFERROR(IF(FH!H123="Home", TEXT(FH!F123, "h:mm AM/PM"), ""), ""),
  IFERROR(IF(MGOLF!H123="Home", TEXT(MGOLF!F123, "h:mm AM/PM"), ""), ""),
  IFERROR(IF(Football!H123="Home", TEXT(Football!F123, "h:mm AM/PM"), ""), ""),
  IFERROR(IF(WVB!H123="Home", TEXT(WVB!F123, "h:mm AM/PM"), ""), ""),
  IFERROR(IF(XC!H123="Home", TEXT(XC!F123, "h:mm AM/PM"), ""), ""),
  IFERROR(IF(SWIMMING!H123="Home", TEXT(SWIMMING!F123, "h:mm AM/PM"), ""), ""),
  IFERROR(IF(WTEN!H123="Home", TEXT(WTEN!F123, "h:mm AM/PM"), ""), ""),
  IFERROR(IF(TF!H123="Home", TEXT(TF!F123, "h:mm AM/PM"), ""), ""),
  IFERROR(IF(WGOLF!H123="Home", TEXT(WGOLF!F123, "h:mm AM/PM"), ""), ""),
  IFERROR(IF(WBB!H123="Home", TEXT(WBB!F123, "h:mm AM/PM"), ""), ""),
  IFERROR(IF(MBB!H123="Home", TEXT(MBB!F123, "h:mm AM/PM"), ""), ""),
  IFERROR(IF(WLAX!H123="Home", TEXT(WLAX!F123, "h:mm AM/PM"), ""), ""),
  IFERROR(IF(MLAX!H123="Home", TEXT(MLAX!F123, "h:mm AM/PM"), ""), ""),
  IFERROR(IF(SOFT!H123="Home", TEXT(SOFT!F123, "h:mm AM/PM"), ""), ""),
  IFERROR(IF(BASE!H123="Home", TEXT(BASE!F123, "h:mm AM/PM"), ""), ""),
  IFERROR(IF(ESPORTS!H123="Home", TEXT(ESPORTS!F123, "h:mm AM/PM"), ""), "")
)
</f>
        <v/>
      </c>
      <c r="G123" s="11" t="str">
        <f>TEXTJOIN(
  CHAR(10) &amp; CHAR(10),
  TRUE,
  IFERROR(IF(WSO!H123="Home", WSO!G123, ""), ""),
  IFERROR(IF(MSO!H123="Home", MSO!G123, ""), ""),
  IFERROR(IF(FH!H123="Home", FH!G123, ""), ""),
  IFERROR(IF(MGOLF!H123="Home", MGOLF!G123, ""), ""),
  IFERROR(IF(Football!H123="Home", Football!G123, ""), ""),
  IFERROR(IF(WVB!H123="Home", WVB!G123, ""), ""),
  IFERROR(IF(XC!H123="Home", XC!G123, ""), ""),
  IFERROR(IF(SWIMMING!H123="Home", SWIMMING!G123, ""), ""),
  IFERROR(IF(WTEN!H123="Home", WTEN!G123, ""), ""),
  IFERROR(IF(TF!H123="Home", TF!G123, ""), ""),
  IFERROR(IF(WGOLF!H123="Home", WGOLF!G123, ""), ""),
  IFERROR(IF(WBB!H123="Home", WBB!G123, ""), ""),
  IFERROR(IF(MBB!H123="Home", MBB!G123, ""), ""),
  IFERROR(IF(WLAX!H123="Home", WLAX!G123, ""), ""),
  IFERROR(IF(MLAX!H123="Home", MLAX!G123, ""), ""),
  IFERROR(IF(SOFT!H123="Home", SOFT!G123, ""), ""),
  IFERROR(IF(BASE!H123="Home", BASE!G123, ""), ""),
  IFERROR(IF(ESPORTS!H123="Home", ESPORTS!G123, ""), "")
)
</f>
        <v/>
      </c>
      <c r="H123" s="20" t="str">
        <f>TEXTJOIN(
  CHAR(10) &amp; CHAR(10),
  TRUE,
  IFERROR(IF(WSO!H123="Home", WSO!P123, ""), ""),
  IFERROR(IF(MSO!H123="Home", MSO!P123, ""), ""),
  IFERROR(IF(FH!H123="Home", FH!P123, ""), ""),
  IFERROR(IF(MGOLF!H123="Home", MGOLF!P123, ""), ""),
  IFERROR(IF(Football!H123="Home", Football!P123, ""), ""),
  IFERROR(IF(WVB!H123="Home", WVB!P123, ""), ""),
  IFERROR(IF(XC!H123="Home", XC!P123, ""), ""),
  IFERROR(IF(SWIMMING!H123="Home", SWIMMING!P123, ""), ""),
  IFERROR(IF(WTEN!H123="Home", WTEN!P123, ""), ""),
  IFERROR(IF(TF!H123="Home", TF!P123, ""), ""),
  IFERROR(IF(WGOLF!H123="Home", WGOLF!P123, ""), ""),
  IFERROR(IF(WBB!H123="Home", WBB!P123, ""), ""),
  IFERROR(IF(MBB!H123="Home", MBB!P123, ""), ""),
  IFERROR(IF(WLAX!H123="Home", WLAX!P123, ""), ""),
  IFERROR(IF(MLAX!H123="Home", MLAX!P123, ""), ""),
  IFERROR(IF(SOFT!H123="Home", SOFT!P123, ""), ""),
  IFERROR(IF(BASE!H123="Home", BASE!P123, ""), ""),
  IFERROR(IF(ESPORTS!H123="Home", ESPORTS!P123, ""), "")
)
</f>
        <v/>
      </c>
    </row>
    <row r="124" ht="22.5" customHeight="1">
      <c r="A124" s="6">
        <v>123.0</v>
      </c>
      <c r="B124" s="6" t="str">
        <f>'Master Schedule'!B124</f>
        <v/>
      </c>
      <c r="C124" s="7">
        <v>46357.0</v>
      </c>
      <c r="D124" s="8" t="str">
        <f t="shared" si="1"/>
        <v>Tuesday</v>
      </c>
      <c r="E124" s="6" t="str">
        <f>TEXTJOIN(
  CHAR(10) &amp; CHAR(10),
  TRUE,
  IFERROR(IF(WSO!H124="Home", WSO!E124, ""), ""),
  IFERROR(IF(MSO!H124="Home", MSO!E124, ""), ""),
  IFERROR(IF(FH!H124="Home", FH!E124, ""), ""),
  IFERROR(IF(MGOLF!H124="Home", MGOLF!E124, ""), ""),
  IFERROR(IF(Football!H124="Home", Football!E124, ""), ""),
  IFERROR(IF(WVB!H124="Home", WVB!E124, ""), ""),
  IFERROR(IF(XC!H124="Home", XC!E124, ""), ""),
  IFERROR(IF(SWIMMING!H124="Home", SWIMMING!E124, ""), ""),
  IFERROR(IF(WTEN!H124="Home", WTEN!E124, ""), ""),
  IFERROR(IF(TF!H124="Home", TF!E124, ""), ""),
  IFERROR(IF(WGOLF!H124="Home", WGOLF!E124, ""), ""),
  IFERROR(IF(WBB!H124="Home", WBB!E124, ""), ""),
  IFERROR(IF(MBB!H124="Home", MBB!E124, ""), ""),
  IFERROR(IF(WLAX!H124="Home", WLAX!E124, ""), ""),
  IFERROR(IF(MLAX!H124="Home", MLAX!E124, ""), ""),
  IFERROR(IF(SOFT!H124="Home", SOFT!E124, ""), ""),
  IFERROR(IF(BASE!H124="Home", BASE!E124, ""), ""),
  IFERROR(IF(ESPORTS!H124="Home", ESPORTS!E124, ""), "")
)
</f>
        <v/>
      </c>
      <c r="F124" s="11" t="str">
        <f>TEXTJOIN(
  CHAR(10) &amp; CHAR(10),
  TRUE,
  IFERROR(IF(WSO!H124="Home", TEXT(WSO!F124, "h:mm AM/PM"), ""), ""),
  IFERROR(IF(MSO!H124="Home", TEXT(MSO!F124, "h:mm AM/PM"), ""), ""),
  IFERROR(IF(FH!H124="Home", TEXT(FH!F124, "h:mm AM/PM"), ""), ""),
  IFERROR(IF(MGOLF!H124="Home", TEXT(MGOLF!F124, "h:mm AM/PM"), ""), ""),
  IFERROR(IF(Football!H124="Home", TEXT(Football!F124, "h:mm AM/PM"), ""), ""),
  IFERROR(IF(WVB!H124="Home", TEXT(WVB!F124, "h:mm AM/PM"), ""), ""),
  IFERROR(IF(XC!H124="Home", TEXT(XC!F124, "h:mm AM/PM"), ""), ""),
  IFERROR(IF(SWIMMING!H124="Home", TEXT(SWIMMING!F124, "h:mm AM/PM"), ""), ""),
  IFERROR(IF(WTEN!H124="Home", TEXT(WTEN!F124, "h:mm AM/PM"), ""), ""),
  IFERROR(IF(TF!H124="Home", TEXT(TF!F124, "h:mm AM/PM"), ""), ""),
  IFERROR(IF(WGOLF!H124="Home", TEXT(WGOLF!F124, "h:mm AM/PM"), ""), ""),
  IFERROR(IF(WBB!H124="Home", TEXT(WBB!F124, "h:mm AM/PM"), ""), ""),
  IFERROR(IF(MBB!H124="Home", TEXT(MBB!F124, "h:mm AM/PM"), ""), ""),
  IFERROR(IF(WLAX!H124="Home", TEXT(WLAX!F124, "h:mm AM/PM"), ""), ""),
  IFERROR(IF(MLAX!H124="Home", TEXT(MLAX!F124, "h:mm AM/PM"), ""), ""),
  IFERROR(IF(SOFT!H124="Home", TEXT(SOFT!F124, "h:mm AM/PM"), ""), ""),
  IFERROR(IF(BASE!H124="Home", TEXT(BASE!F124, "h:mm AM/PM"), ""), ""),
  IFERROR(IF(ESPORTS!H124="Home", TEXT(ESPORTS!F124, "h:mm AM/PM"), ""), "")
)
</f>
        <v/>
      </c>
      <c r="G124" s="11" t="str">
        <f>TEXTJOIN(
  CHAR(10) &amp; CHAR(10),
  TRUE,
  IFERROR(IF(WSO!H124="Home", WSO!G124, ""), ""),
  IFERROR(IF(MSO!H124="Home", MSO!G124, ""), ""),
  IFERROR(IF(FH!H124="Home", FH!G124, ""), ""),
  IFERROR(IF(MGOLF!H124="Home", MGOLF!G124, ""), ""),
  IFERROR(IF(Football!H124="Home", Football!G124, ""), ""),
  IFERROR(IF(WVB!H124="Home", WVB!G124, ""), ""),
  IFERROR(IF(XC!H124="Home", XC!G124, ""), ""),
  IFERROR(IF(SWIMMING!H124="Home", SWIMMING!G124, ""), ""),
  IFERROR(IF(WTEN!H124="Home", WTEN!G124, ""), ""),
  IFERROR(IF(TF!H124="Home", TF!G124, ""), ""),
  IFERROR(IF(WGOLF!H124="Home", WGOLF!G124, ""), ""),
  IFERROR(IF(WBB!H124="Home", WBB!G124, ""), ""),
  IFERROR(IF(MBB!H124="Home", MBB!G124, ""), ""),
  IFERROR(IF(WLAX!H124="Home", WLAX!G124, ""), ""),
  IFERROR(IF(MLAX!H124="Home", MLAX!G124, ""), ""),
  IFERROR(IF(SOFT!H124="Home", SOFT!G124, ""), ""),
  IFERROR(IF(BASE!H124="Home", BASE!G124, ""), ""),
  IFERROR(IF(ESPORTS!H124="Home", ESPORTS!G124, ""), "")
)
</f>
        <v/>
      </c>
      <c r="H124" s="20" t="str">
        <f>TEXTJOIN(
  CHAR(10) &amp; CHAR(10),
  TRUE,
  IFERROR(IF(WSO!H124="Home", WSO!P124, ""), ""),
  IFERROR(IF(MSO!H124="Home", MSO!P124, ""), ""),
  IFERROR(IF(FH!H124="Home", FH!P124, ""), ""),
  IFERROR(IF(MGOLF!H124="Home", MGOLF!P124, ""), ""),
  IFERROR(IF(Football!H124="Home", Football!P124, ""), ""),
  IFERROR(IF(WVB!H124="Home", WVB!P124, ""), ""),
  IFERROR(IF(XC!H124="Home", XC!P124, ""), ""),
  IFERROR(IF(SWIMMING!H124="Home", SWIMMING!P124, ""), ""),
  IFERROR(IF(WTEN!H124="Home", WTEN!P124, ""), ""),
  IFERROR(IF(TF!H124="Home", TF!P124, ""), ""),
  IFERROR(IF(WGOLF!H124="Home", WGOLF!P124, ""), ""),
  IFERROR(IF(WBB!H124="Home", WBB!P124, ""), ""),
  IFERROR(IF(MBB!H124="Home", MBB!P124, ""), ""),
  IFERROR(IF(WLAX!H124="Home", WLAX!P124, ""), ""),
  IFERROR(IF(MLAX!H124="Home", MLAX!P124, ""), ""),
  IFERROR(IF(SOFT!H124="Home", SOFT!P124, ""), ""),
  IFERROR(IF(BASE!H124="Home", BASE!P124, ""), ""),
  IFERROR(IF(ESPORTS!H124="Home", ESPORTS!P124, ""), "")
)
</f>
        <v/>
      </c>
    </row>
    <row r="125" ht="22.5" customHeight="1">
      <c r="A125" s="6">
        <v>124.0</v>
      </c>
      <c r="B125" s="6" t="str">
        <f>'Master Schedule'!B125</f>
        <v/>
      </c>
      <c r="C125" s="7">
        <v>46358.0</v>
      </c>
      <c r="D125" s="8" t="str">
        <f t="shared" si="1"/>
        <v>Wednesday</v>
      </c>
      <c r="E125" s="6" t="str">
        <f>TEXTJOIN(
  CHAR(10) &amp; CHAR(10),
  TRUE,
  IFERROR(IF(WSO!H125="Home", WSO!E125, ""), ""),
  IFERROR(IF(MSO!H125="Home", MSO!E125, ""), ""),
  IFERROR(IF(FH!H125="Home", FH!E125, ""), ""),
  IFERROR(IF(MGOLF!H125="Home", MGOLF!E125, ""), ""),
  IFERROR(IF(Football!H125="Home", Football!E125, ""), ""),
  IFERROR(IF(WVB!H125="Home", WVB!E125, ""), ""),
  IFERROR(IF(XC!H125="Home", XC!E125, ""), ""),
  IFERROR(IF(SWIMMING!H125="Home", SWIMMING!E125, ""), ""),
  IFERROR(IF(WTEN!H125="Home", WTEN!E125, ""), ""),
  IFERROR(IF(TF!H125="Home", TF!E125, ""), ""),
  IFERROR(IF(WGOLF!H125="Home", WGOLF!E125, ""), ""),
  IFERROR(IF(WBB!H125="Home", WBB!E125, ""), ""),
  IFERROR(IF(MBB!H125="Home", MBB!E125, ""), ""),
  IFERROR(IF(WLAX!H125="Home", WLAX!E125, ""), ""),
  IFERROR(IF(MLAX!H125="Home", MLAX!E125, ""), ""),
  IFERROR(IF(SOFT!H125="Home", SOFT!E125, ""), ""),
  IFERROR(IF(BASE!H125="Home", BASE!E125, ""), ""),
  IFERROR(IF(ESPORTS!H125="Home", ESPORTS!E125, ""), "")
)
</f>
        <v/>
      </c>
      <c r="F125" s="11" t="str">
        <f>TEXTJOIN(
  CHAR(10) &amp; CHAR(10),
  TRUE,
  IFERROR(IF(WSO!H125="Home", TEXT(WSO!F125, "h:mm AM/PM"), ""), ""),
  IFERROR(IF(MSO!H125="Home", TEXT(MSO!F125, "h:mm AM/PM"), ""), ""),
  IFERROR(IF(FH!H125="Home", TEXT(FH!F125, "h:mm AM/PM"), ""), ""),
  IFERROR(IF(MGOLF!H125="Home", TEXT(MGOLF!F125, "h:mm AM/PM"), ""), ""),
  IFERROR(IF(Football!H125="Home", TEXT(Football!F125, "h:mm AM/PM"), ""), ""),
  IFERROR(IF(WVB!H125="Home", TEXT(WVB!F125, "h:mm AM/PM"), ""), ""),
  IFERROR(IF(XC!H125="Home", TEXT(XC!F125, "h:mm AM/PM"), ""), ""),
  IFERROR(IF(SWIMMING!H125="Home", TEXT(SWIMMING!F125, "h:mm AM/PM"), ""), ""),
  IFERROR(IF(WTEN!H125="Home", TEXT(WTEN!F125, "h:mm AM/PM"), ""), ""),
  IFERROR(IF(TF!H125="Home", TEXT(TF!F125, "h:mm AM/PM"), ""), ""),
  IFERROR(IF(WGOLF!H125="Home", TEXT(WGOLF!F125, "h:mm AM/PM"), ""), ""),
  IFERROR(IF(WBB!H125="Home", TEXT(WBB!F125, "h:mm AM/PM"), ""), ""),
  IFERROR(IF(MBB!H125="Home", TEXT(MBB!F125, "h:mm AM/PM"), ""), ""),
  IFERROR(IF(WLAX!H125="Home", TEXT(WLAX!F125, "h:mm AM/PM"), ""), ""),
  IFERROR(IF(MLAX!H125="Home", TEXT(MLAX!F125, "h:mm AM/PM"), ""), ""),
  IFERROR(IF(SOFT!H125="Home", TEXT(SOFT!F125, "h:mm AM/PM"), ""), ""),
  IFERROR(IF(BASE!H125="Home", TEXT(BASE!F125, "h:mm AM/PM"), ""), ""),
  IFERROR(IF(ESPORTS!H125="Home", TEXT(ESPORTS!F125, "h:mm AM/PM"), ""), "")
)
</f>
        <v/>
      </c>
      <c r="G125" s="11" t="str">
        <f>TEXTJOIN(
  CHAR(10) &amp; CHAR(10),
  TRUE,
  IFERROR(IF(WSO!H125="Home", WSO!G125, ""), ""),
  IFERROR(IF(MSO!H125="Home", MSO!G125, ""), ""),
  IFERROR(IF(FH!H125="Home", FH!G125, ""), ""),
  IFERROR(IF(MGOLF!H125="Home", MGOLF!G125, ""), ""),
  IFERROR(IF(Football!H125="Home", Football!G125, ""), ""),
  IFERROR(IF(WVB!H125="Home", WVB!G125, ""), ""),
  IFERROR(IF(XC!H125="Home", XC!G125, ""), ""),
  IFERROR(IF(SWIMMING!H125="Home", SWIMMING!G125, ""), ""),
  IFERROR(IF(WTEN!H125="Home", WTEN!G125, ""), ""),
  IFERROR(IF(TF!H125="Home", TF!G125, ""), ""),
  IFERROR(IF(WGOLF!H125="Home", WGOLF!G125, ""), ""),
  IFERROR(IF(WBB!H125="Home", WBB!G125, ""), ""),
  IFERROR(IF(MBB!H125="Home", MBB!G125, ""), ""),
  IFERROR(IF(WLAX!H125="Home", WLAX!G125, ""), ""),
  IFERROR(IF(MLAX!H125="Home", MLAX!G125, ""), ""),
  IFERROR(IF(SOFT!H125="Home", SOFT!G125, ""), ""),
  IFERROR(IF(BASE!H125="Home", BASE!G125, ""), ""),
  IFERROR(IF(ESPORTS!H125="Home", ESPORTS!G125, ""), "")
)
</f>
        <v/>
      </c>
      <c r="H125" s="20" t="str">
        <f>TEXTJOIN(
  CHAR(10) &amp; CHAR(10),
  TRUE,
  IFERROR(IF(WSO!H125="Home", WSO!P125, ""), ""),
  IFERROR(IF(MSO!H125="Home", MSO!P125, ""), ""),
  IFERROR(IF(FH!H125="Home", FH!P125, ""), ""),
  IFERROR(IF(MGOLF!H125="Home", MGOLF!P125, ""), ""),
  IFERROR(IF(Football!H125="Home", Football!P125, ""), ""),
  IFERROR(IF(WVB!H125="Home", WVB!P125, ""), ""),
  IFERROR(IF(XC!H125="Home", XC!P125, ""), ""),
  IFERROR(IF(SWIMMING!H125="Home", SWIMMING!P125, ""), ""),
  IFERROR(IF(WTEN!H125="Home", WTEN!P125, ""), ""),
  IFERROR(IF(TF!H125="Home", TF!P125, ""), ""),
  IFERROR(IF(WGOLF!H125="Home", WGOLF!P125, ""), ""),
  IFERROR(IF(WBB!H125="Home", WBB!P125, ""), ""),
  IFERROR(IF(MBB!H125="Home", MBB!P125, ""), ""),
  IFERROR(IF(WLAX!H125="Home", WLAX!P125, ""), ""),
  IFERROR(IF(MLAX!H125="Home", MLAX!P125, ""), ""),
  IFERROR(IF(SOFT!H125="Home", SOFT!P125, ""), ""),
  IFERROR(IF(BASE!H125="Home", BASE!P125, ""), ""),
  IFERROR(IF(ESPORTS!H125="Home", ESPORTS!P125, ""), "")
)
</f>
        <v/>
      </c>
    </row>
    <row r="126" ht="22.5" customHeight="1">
      <c r="A126" s="6">
        <v>125.0</v>
      </c>
      <c r="B126" s="6" t="str">
        <f>'Master Schedule'!B126</f>
        <v/>
      </c>
      <c r="C126" s="7">
        <v>46359.0</v>
      </c>
      <c r="D126" s="8" t="str">
        <f t="shared" si="1"/>
        <v>Thursday</v>
      </c>
      <c r="E126" s="6" t="str">
        <f>TEXTJOIN(
  CHAR(10) &amp; CHAR(10),
  TRUE,
  IFERROR(IF(WSO!H126="Home", WSO!E126, ""), ""),
  IFERROR(IF(MSO!H126="Home", MSO!E126, ""), ""),
  IFERROR(IF(FH!H126="Home", FH!E126, ""), ""),
  IFERROR(IF(MGOLF!H126="Home", MGOLF!E126, ""), ""),
  IFERROR(IF(Football!H126="Home", Football!E126, ""), ""),
  IFERROR(IF(WVB!H126="Home", WVB!E126, ""), ""),
  IFERROR(IF(XC!H126="Home", XC!E126, ""), ""),
  IFERROR(IF(SWIMMING!H126="Home", SWIMMING!E126, ""), ""),
  IFERROR(IF(WTEN!H126="Home", WTEN!E126, ""), ""),
  IFERROR(IF(TF!H126="Home", TF!E126, ""), ""),
  IFERROR(IF(WGOLF!H126="Home", WGOLF!E126, ""), ""),
  IFERROR(IF(WBB!H126="Home", WBB!E126, ""), ""),
  IFERROR(IF(MBB!H126="Home", MBB!E126, ""), ""),
  IFERROR(IF(WLAX!H126="Home", WLAX!E126, ""), ""),
  IFERROR(IF(MLAX!H126="Home", MLAX!E126, ""), ""),
  IFERROR(IF(SOFT!H126="Home", SOFT!E126, ""), ""),
  IFERROR(IF(BASE!H126="Home", BASE!E126, ""), ""),
  IFERROR(IF(ESPORTS!H126="Home", ESPORTS!E126, ""), "")
)
</f>
        <v/>
      </c>
      <c r="F126" s="11" t="str">
        <f>TEXTJOIN(
  CHAR(10) &amp; CHAR(10),
  TRUE,
  IFERROR(IF(WSO!H126="Home", TEXT(WSO!F126, "h:mm AM/PM"), ""), ""),
  IFERROR(IF(MSO!H126="Home", TEXT(MSO!F126, "h:mm AM/PM"), ""), ""),
  IFERROR(IF(FH!H126="Home", TEXT(FH!F126, "h:mm AM/PM"), ""), ""),
  IFERROR(IF(MGOLF!H126="Home", TEXT(MGOLF!F126, "h:mm AM/PM"), ""), ""),
  IFERROR(IF(Football!H126="Home", TEXT(Football!F126, "h:mm AM/PM"), ""), ""),
  IFERROR(IF(WVB!H126="Home", TEXT(WVB!F126, "h:mm AM/PM"), ""), ""),
  IFERROR(IF(XC!H126="Home", TEXT(XC!F126, "h:mm AM/PM"), ""), ""),
  IFERROR(IF(SWIMMING!H126="Home", TEXT(SWIMMING!F126, "h:mm AM/PM"), ""), ""),
  IFERROR(IF(WTEN!H126="Home", TEXT(WTEN!F126, "h:mm AM/PM"), ""), ""),
  IFERROR(IF(TF!H126="Home", TEXT(TF!F126, "h:mm AM/PM"), ""), ""),
  IFERROR(IF(WGOLF!H126="Home", TEXT(WGOLF!F126, "h:mm AM/PM"), ""), ""),
  IFERROR(IF(WBB!H126="Home", TEXT(WBB!F126, "h:mm AM/PM"), ""), ""),
  IFERROR(IF(MBB!H126="Home", TEXT(MBB!F126, "h:mm AM/PM"), ""), ""),
  IFERROR(IF(WLAX!H126="Home", TEXT(WLAX!F126, "h:mm AM/PM"), ""), ""),
  IFERROR(IF(MLAX!H126="Home", TEXT(MLAX!F126, "h:mm AM/PM"), ""), ""),
  IFERROR(IF(SOFT!H126="Home", TEXT(SOFT!F126, "h:mm AM/PM"), ""), ""),
  IFERROR(IF(BASE!H126="Home", TEXT(BASE!F126, "h:mm AM/PM"), ""), ""),
  IFERROR(IF(ESPORTS!H126="Home", TEXT(ESPORTS!F126, "h:mm AM/PM"), ""), "")
)
</f>
        <v/>
      </c>
      <c r="G126" s="11" t="str">
        <f>TEXTJOIN(
  CHAR(10) &amp; CHAR(10),
  TRUE,
  IFERROR(IF(WSO!H126="Home", WSO!G126, ""), ""),
  IFERROR(IF(MSO!H126="Home", MSO!G126, ""), ""),
  IFERROR(IF(FH!H126="Home", FH!G126, ""), ""),
  IFERROR(IF(MGOLF!H126="Home", MGOLF!G126, ""), ""),
  IFERROR(IF(Football!H126="Home", Football!G126, ""), ""),
  IFERROR(IF(WVB!H126="Home", WVB!G126, ""), ""),
  IFERROR(IF(XC!H126="Home", XC!G126, ""), ""),
  IFERROR(IF(SWIMMING!H126="Home", SWIMMING!G126, ""), ""),
  IFERROR(IF(WTEN!H126="Home", WTEN!G126, ""), ""),
  IFERROR(IF(TF!H126="Home", TF!G126, ""), ""),
  IFERROR(IF(WGOLF!H126="Home", WGOLF!G126, ""), ""),
  IFERROR(IF(WBB!H126="Home", WBB!G126, ""), ""),
  IFERROR(IF(MBB!H126="Home", MBB!G126, ""), ""),
  IFERROR(IF(WLAX!H126="Home", WLAX!G126, ""), ""),
  IFERROR(IF(MLAX!H126="Home", MLAX!G126, ""), ""),
  IFERROR(IF(SOFT!H126="Home", SOFT!G126, ""), ""),
  IFERROR(IF(BASE!H126="Home", BASE!G126, ""), ""),
  IFERROR(IF(ESPORTS!H126="Home", ESPORTS!G126, ""), "")
)
</f>
        <v/>
      </c>
      <c r="H126" s="20" t="str">
        <f>TEXTJOIN(
  CHAR(10) &amp; CHAR(10),
  TRUE,
  IFERROR(IF(WSO!H126="Home", WSO!P126, ""), ""),
  IFERROR(IF(MSO!H126="Home", MSO!P126, ""), ""),
  IFERROR(IF(FH!H126="Home", FH!P126, ""), ""),
  IFERROR(IF(MGOLF!H126="Home", MGOLF!P126, ""), ""),
  IFERROR(IF(Football!H126="Home", Football!P126, ""), ""),
  IFERROR(IF(WVB!H126="Home", WVB!P126, ""), ""),
  IFERROR(IF(XC!H126="Home", XC!P126, ""), ""),
  IFERROR(IF(SWIMMING!H126="Home", SWIMMING!P126, ""), ""),
  IFERROR(IF(WTEN!H126="Home", WTEN!P126, ""), ""),
  IFERROR(IF(TF!H126="Home", TF!P126, ""), ""),
  IFERROR(IF(WGOLF!H126="Home", WGOLF!P126, ""), ""),
  IFERROR(IF(WBB!H126="Home", WBB!P126, ""), ""),
  IFERROR(IF(MBB!H126="Home", MBB!P126, ""), ""),
  IFERROR(IF(WLAX!H126="Home", WLAX!P126, ""), ""),
  IFERROR(IF(MLAX!H126="Home", MLAX!P126, ""), ""),
  IFERROR(IF(SOFT!H126="Home", SOFT!P126, ""), ""),
  IFERROR(IF(BASE!H126="Home", BASE!P126, ""), ""),
  IFERROR(IF(ESPORTS!H126="Home", ESPORTS!P126, ""), "")
)
</f>
        <v/>
      </c>
    </row>
    <row r="127" ht="22.5" customHeight="1">
      <c r="A127" s="6">
        <v>126.0</v>
      </c>
      <c r="B127" s="6" t="str">
        <f>'Master Schedule'!B127</f>
        <v/>
      </c>
      <c r="C127" s="7">
        <v>46360.0</v>
      </c>
      <c r="D127" s="8" t="str">
        <f t="shared" si="1"/>
        <v>Friday</v>
      </c>
      <c r="E127" s="6" t="str">
        <f>TEXTJOIN(
  CHAR(10) &amp; CHAR(10),
  TRUE,
  IFERROR(IF(WSO!H127="Home", WSO!E127, ""), ""),
  IFERROR(IF(MSO!H127="Home", MSO!E127, ""), ""),
  IFERROR(IF(FH!H127="Home", FH!E127, ""), ""),
  IFERROR(IF(MGOLF!H127="Home", MGOLF!E127, ""), ""),
  IFERROR(IF(Football!H127="Home", Football!E127, ""), ""),
  IFERROR(IF(WVB!H127="Home", WVB!E127, ""), ""),
  IFERROR(IF(XC!H127="Home", XC!E127, ""), ""),
  IFERROR(IF(SWIMMING!H127="Home", SWIMMING!E127, ""), ""),
  IFERROR(IF(WTEN!H127="Home", WTEN!E127, ""), ""),
  IFERROR(IF(TF!H127="Home", TF!E127, ""), ""),
  IFERROR(IF(WGOLF!H127="Home", WGOLF!E127, ""), ""),
  IFERROR(IF(WBB!H127="Home", WBB!E127, ""), ""),
  IFERROR(IF(MBB!H127="Home", MBB!E127, ""), ""),
  IFERROR(IF(WLAX!H127="Home", WLAX!E127, ""), ""),
  IFERROR(IF(MLAX!H127="Home", MLAX!E127, ""), ""),
  IFERROR(IF(SOFT!H127="Home", SOFT!E127, ""), ""),
  IFERROR(IF(BASE!H127="Home", BASE!E127, ""), ""),
  IFERROR(IF(ESPORTS!H127="Home", ESPORTS!E127, ""), "")
)
</f>
        <v/>
      </c>
      <c r="F127" s="11" t="str">
        <f>TEXTJOIN(
  CHAR(10) &amp; CHAR(10),
  TRUE,
  IFERROR(IF(WSO!H127="Home", TEXT(WSO!F127, "h:mm AM/PM"), ""), ""),
  IFERROR(IF(MSO!H127="Home", TEXT(MSO!F127, "h:mm AM/PM"), ""), ""),
  IFERROR(IF(FH!H127="Home", TEXT(FH!F127, "h:mm AM/PM"), ""), ""),
  IFERROR(IF(MGOLF!H127="Home", TEXT(MGOLF!F127, "h:mm AM/PM"), ""), ""),
  IFERROR(IF(Football!H127="Home", TEXT(Football!F127, "h:mm AM/PM"), ""), ""),
  IFERROR(IF(WVB!H127="Home", TEXT(WVB!F127, "h:mm AM/PM"), ""), ""),
  IFERROR(IF(XC!H127="Home", TEXT(XC!F127, "h:mm AM/PM"), ""), ""),
  IFERROR(IF(SWIMMING!H127="Home", TEXT(SWIMMING!F127, "h:mm AM/PM"), ""), ""),
  IFERROR(IF(WTEN!H127="Home", TEXT(WTEN!F127, "h:mm AM/PM"), ""), ""),
  IFERROR(IF(TF!H127="Home", TEXT(TF!F127, "h:mm AM/PM"), ""), ""),
  IFERROR(IF(WGOLF!H127="Home", TEXT(WGOLF!F127, "h:mm AM/PM"), ""), ""),
  IFERROR(IF(WBB!H127="Home", TEXT(WBB!F127, "h:mm AM/PM"), ""), ""),
  IFERROR(IF(MBB!H127="Home", TEXT(MBB!F127, "h:mm AM/PM"), ""), ""),
  IFERROR(IF(WLAX!H127="Home", TEXT(WLAX!F127, "h:mm AM/PM"), ""), ""),
  IFERROR(IF(MLAX!H127="Home", TEXT(MLAX!F127, "h:mm AM/PM"), ""), ""),
  IFERROR(IF(SOFT!H127="Home", TEXT(SOFT!F127, "h:mm AM/PM"), ""), ""),
  IFERROR(IF(BASE!H127="Home", TEXT(BASE!F127, "h:mm AM/PM"), ""), ""),
  IFERROR(IF(ESPORTS!H127="Home", TEXT(ESPORTS!F127, "h:mm AM/PM"), ""), "")
)
</f>
        <v/>
      </c>
      <c r="G127" s="11" t="str">
        <f>TEXTJOIN(
  CHAR(10) &amp; CHAR(10),
  TRUE,
  IFERROR(IF(WSO!H127="Home", WSO!G127, ""), ""),
  IFERROR(IF(MSO!H127="Home", MSO!G127, ""), ""),
  IFERROR(IF(FH!H127="Home", FH!G127, ""), ""),
  IFERROR(IF(MGOLF!H127="Home", MGOLF!G127, ""), ""),
  IFERROR(IF(Football!H127="Home", Football!G127, ""), ""),
  IFERROR(IF(WVB!H127="Home", WVB!G127, ""), ""),
  IFERROR(IF(XC!H127="Home", XC!G127, ""), ""),
  IFERROR(IF(SWIMMING!H127="Home", SWIMMING!G127, ""), ""),
  IFERROR(IF(WTEN!H127="Home", WTEN!G127, ""), ""),
  IFERROR(IF(TF!H127="Home", TF!G127, ""), ""),
  IFERROR(IF(WGOLF!H127="Home", WGOLF!G127, ""), ""),
  IFERROR(IF(WBB!H127="Home", WBB!G127, ""), ""),
  IFERROR(IF(MBB!H127="Home", MBB!G127, ""), ""),
  IFERROR(IF(WLAX!H127="Home", WLAX!G127, ""), ""),
  IFERROR(IF(MLAX!H127="Home", MLAX!G127, ""), ""),
  IFERROR(IF(SOFT!H127="Home", SOFT!G127, ""), ""),
  IFERROR(IF(BASE!H127="Home", BASE!G127, ""), ""),
  IFERROR(IF(ESPORTS!H127="Home", ESPORTS!G127, ""), "")
)
</f>
        <v/>
      </c>
      <c r="H127" s="20" t="str">
        <f>TEXTJOIN(
  CHAR(10) &amp; CHAR(10),
  TRUE,
  IFERROR(IF(WSO!H127="Home", WSO!P127, ""), ""),
  IFERROR(IF(MSO!H127="Home", MSO!P127, ""), ""),
  IFERROR(IF(FH!H127="Home", FH!P127, ""), ""),
  IFERROR(IF(MGOLF!H127="Home", MGOLF!P127, ""), ""),
  IFERROR(IF(Football!H127="Home", Football!P127, ""), ""),
  IFERROR(IF(WVB!H127="Home", WVB!P127, ""), ""),
  IFERROR(IF(XC!H127="Home", XC!P127, ""), ""),
  IFERROR(IF(SWIMMING!H127="Home", SWIMMING!P127, ""), ""),
  IFERROR(IF(WTEN!H127="Home", WTEN!P127, ""), ""),
  IFERROR(IF(TF!H127="Home", TF!P127, ""), ""),
  IFERROR(IF(WGOLF!H127="Home", WGOLF!P127, ""), ""),
  IFERROR(IF(WBB!H127="Home", WBB!P127, ""), ""),
  IFERROR(IF(MBB!H127="Home", MBB!P127, ""), ""),
  IFERROR(IF(WLAX!H127="Home", WLAX!P127, ""), ""),
  IFERROR(IF(MLAX!H127="Home", MLAX!P127, ""), ""),
  IFERROR(IF(SOFT!H127="Home", SOFT!P127, ""), ""),
  IFERROR(IF(BASE!H127="Home", BASE!P127, ""), ""),
  IFERROR(IF(ESPORTS!H127="Home", ESPORTS!P127, ""), "")
)
</f>
        <v/>
      </c>
    </row>
    <row r="128" ht="22.5" customHeight="1">
      <c r="A128" s="6">
        <v>127.0</v>
      </c>
      <c r="B128" s="6" t="str">
        <f>'Master Schedule'!B128</f>
        <v/>
      </c>
      <c r="C128" s="7">
        <v>46361.0</v>
      </c>
      <c r="D128" s="8" t="str">
        <f t="shared" si="1"/>
        <v>Saturday</v>
      </c>
      <c r="E128" s="6" t="str">
        <f>TEXTJOIN(
  CHAR(10) &amp; CHAR(10),
  TRUE,
  IFERROR(IF(WSO!H128="Home", WSO!E128, ""), ""),
  IFERROR(IF(MSO!H128="Home", MSO!E128, ""), ""),
  IFERROR(IF(FH!H128="Home", FH!E128, ""), ""),
  IFERROR(IF(MGOLF!H128="Home", MGOLF!E128, ""), ""),
  IFERROR(IF(Football!H128="Home", Football!E128, ""), ""),
  IFERROR(IF(WVB!H128="Home", WVB!E128, ""), ""),
  IFERROR(IF(XC!H128="Home", XC!E128, ""), ""),
  IFERROR(IF(SWIMMING!H128="Home", SWIMMING!E128, ""), ""),
  IFERROR(IF(WTEN!H128="Home", WTEN!E128, ""), ""),
  IFERROR(IF(TF!H128="Home", TF!E128, ""), ""),
  IFERROR(IF(WGOLF!H128="Home", WGOLF!E128, ""), ""),
  IFERROR(IF(WBB!H128="Home", WBB!E128, ""), ""),
  IFERROR(IF(MBB!H128="Home", MBB!E128, ""), ""),
  IFERROR(IF(WLAX!H128="Home", WLAX!E128, ""), ""),
  IFERROR(IF(MLAX!H128="Home", MLAX!E128, ""), ""),
  IFERROR(IF(SOFT!H128="Home", SOFT!E128, ""), ""),
  IFERROR(IF(BASE!H128="Home", BASE!E128, ""), ""),
  IFERROR(IF(ESPORTS!H128="Home", ESPORTS!E128, ""), "")
)
</f>
        <v/>
      </c>
      <c r="F128" s="11" t="str">
        <f>TEXTJOIN(
  CHAR(10) &amp; CHAR(10),
  TRUE,
  IFERROR(IF(WSO!H128="Home", TEXT(WSO!F128, "h:mm AM/PM"), ""), ""),
  IFERROR(IF(MSO!H128="Home", TEXT(MSO!F128, "h:mm AM/PM"), ""), ""),
  IFERROR(IF(FH!H128="Home", TEXT(FH!F128, "h:mm AM/PM"), ""), ""),
  IFERROR(IF(MGOLF!H128="Home", TEXT(MGOLF!F128, "h:mm AM/PM"), ""), ""),
  IFERROR(IF(Football!H128="Home", TEXT(Football!F128, "h:mm AM/PM"), ""), ""),
  IFERROR(IF(WVB!H128="Home", TEXT(WVB!F128, "h:mm AM/PM"), ""), ""),
  IFERROR(IF(XC!H128="Home", TEXT(XC!F128, "h:mm AM/PM"), ""), ""),
  IFERROR(IF(SWIMMING!H128="Home", TEXT(SWIMMING!F128, "h:mm AM/PM"), ""), ""),
  IFERROR(IF(WTEN!H128="Home", TEXT(WTEN!F128, "h:mm AM/PM"), ""), ""),
  IFERROR(IF(TF!H128="Home", TEXT(TF!F128, "h:mm AM/PM"), ""), ""),
  IFERROR(IF(WGOLF!H128="Home", TEXT(WGOLF!F128, "h:mm AM/PM"), ""), ""),
  IFERROR(IF(WBB!H128="Home", TEXT(WBB!F128, "h:mm AM/PM"), ""), ""),
  IFERROR(IF(MBB!H128="Home", TEXT(MBB!F128, "h:mm AM/PM"), ""), ""),
  IFERROR(IF(WLAX!H128="Home", TEXT(WLAX!F128, "h:mm AM/PM"), ""), ""),
  IFERROR(IF(MLAX!H128="Home", TEXT(MLAX!F128, "h:mm AM/PM"), ""), ""),
  IFERROR(IF(SOFT!H128="Home", TEXT(SOFT!F128, "h:mm AM/PM"), ""), ""),
  IFERROR(IF(BASE!H128="Home", TEXT(BASE!F128, "h:mm AM/PM"), ""), ""),
  IFERROR(IF(ESPORTS!H128="Home", TEXT(ESPORTS!F128, "h:mm AM/PM"), ""), "")
)
</f>
        <v/>
      </c>
      <c r="G128" s="11" t="str">
        <f>TEXTJOIN(
  CHAR(10) &amp; CHAR(10),
  TRUE,
  IFERROR(IF(WSO!H128="Home", WSO!G128, ""), ""),
  IFERROR(IF(MSO!H128="Home", MSO!G128, ""), ""),
  IFERROR(IF(FH!H128="Home", FH!G128, ""), ""),
  IFERROR(IF(MGOLF!H128="Home", MGOLF!G128, ""), ""),
  IFERROR(IF(Football!H128="Home", Football!G128, ""), ""),
  IFERROR(IF(WVB!H128="Home", WVB!G128, ""), ""),
  IFERROR(IF(XC!H128="Home", XC!G128, ""), ""),
  IFERROR(IF(SWIMMING!H128="Home", SWIMMING!G128, ""), ""),
  IFERROR(IF(WTEN!H128="Home", WTEN!G128, ""), ""),
  IFERROR(IF(TF!H128="Home", TF!G128, ""), ""),
  IFERROR(IF(WGOLF!H128="Home", WGOLF!G128, ""), ""),
  IFERROR(IF(WBB!H128="Home", WBB!G128, ""), ""),
  IFERROR(IF(MBB!H128="Home", MBB!G128, ""), ""),
  IFERROR(IF(WLAX!H128="Home", WLAX!G128, ""), ""),
  IFERROR(IF(MLAX!H128="Home", MLAX!G128, ""), ""),
  IFERROR(IF(SOFT!H128="Home", SOFT!G128, ""), ""),
  IFERROR(IF(BASE!H128="Home", BASE!G128, ""), ""),
  IFERROR(IF(ESPORTS!H128="Home", ESPORTS!G128, ""), "")
)
</f>
        <v/>
      </c>
      <c r="H128" s="20" t="str">
        <f>TEXTJOIN(
  CHAR(10) &amp; CHAR(10),
  TRUE,
  IFERROR(IF(WSO!H128="Home", WSO!P128, ""), ""),
  IFERROR(IF(MSO!H128="Home", MSO!P128, ""), ""),
  IFERROR(IF(FH!H128="Home", FH!P128, ""), ""),
  IFERROR(IF(MGOLF!H128="Home", MGOLF!P128, ""), ""),
  IFERROR(IF(Football!H128="Home", Football!P128, ""), ""),
  IFERROR(IF(WVB!H128="Home", WVB!P128, ""), ""),
  IFERROR(IF(XC!H128="Home", XC!P128, ""), ""),
  IFERROR(IF(SWIMMING!H128="Home", SWIMMING!P128, ""), ""),
  IFERROR(IF(WTEN!H128="Home", WTEN!P128, ""), ""),
  IFERROR(IF(TF!H128="Home", TF!P128, ""), ""),
  IFERROR(IF(WGOLF!H128="Home", WGOLF!P128, ""), ""),
  IFERROR(IF(WBB!H128="Home", WBB!P128, ""), ""),
  IFERROR(IF(MBB!H128="Home", MBB!P128, ""), ""),
  IFERROR(IF(WLAX!H128="Home", WLAX!P128, ""), ""),
  IFERROR(IF(MLAX!H128="Home", MLAX!P128, ""), ""),
  IFERROR(IF(SOFT!H128="Home", SOFT!P128, ""), ""),
  IFERROR(IF(BASE!H128="Home", BASE!P128, ""), ""),
  IFERROR(IF(ESPORTS!H128="Home", ESPORTS!P128, ""), "")
)
</f>
        <v/>
      </c>
    </row>
    <row r="129" ht="22.5" customHeight="1">
      <c r="A129" s="6">
        <v>128.0</v>
      </c>
      <c r="B129" s="6" t="str">
        <f>'Master Schedule'!B129</f>
        <v/>
      </c>
      <c r="C129" s="7">
        <v>46362.0</v>
      </c>
      <c r="D129" s="8" t="str">
        <f t="shared" si="1"/>
        <v>Sunday</v>
      </c>
      <c r="E129" s="6" t="str">
        <f>TEXTJOIN(
  CHAR(10) &amp; CHAR(10),
  TRUE,
  IFERROR(IF(WSO!H129="Home", WSO!E129, ""), ""),
  IFERROR(IF(MSO!H129="Home", MSO!E129, ""), ""),
  IFERROR(IF(FH!H129="Home", FH!E129, ""), ""),
  IFERROR(IF(MGOLF!H129="Home", MGOLF!E129, ""), ""),
  IFERROR(IF(Football!H129="Home", Football!E129, ""), ""),
  IFERROR(IF(WVB!H129="Home", WVB!E129, ""), ""),
  IFERROR(IF(XC!H129="Home", XC!E129, ""), ""),
  IFERROR(IF(SWIMMING!H129="Home", SWIMMING!E129, ""), ""),
  IFERROR(IF(WTEN!H129="Home", WTEN!E129, ""), ""),
  IFERROR(IF(TF!H129="Home", TF!E129, ""), ""),
  IFERROR(IF(WGOLF!H129="Home", WGOLF!E129, ""), ""),
  IFERROR(IF(WBB!H129="Home", WBB!E129, ""), ""),
  IFERROR(IF(MBB!H129="Home", MBB!E129, ""), ""),
  IFERROR(IF(WLAX!H129="Home", WLAX!E129, ""), ""),
  IFERROR(IF(MLAX!H129="Home", MLAX!E129, ""), ""),
  IFERROR(IF(SOFT!H129="Home", SOFT!E129, ""), ""),
  IFERROR(IF(BASE!H129="Home", BASE!E129, ""), ""),
  IFERROR(IF(ESPORTS!H129="Home", ESPORTS!E129, ""), "")
)
</f>
        <v/>
      </c>
      <c r="F129" s="11" t="str">
        <f>TEXTJOIN(
  CHAR(10) &amp; CHAR(10),
  TRUE,
  IFERROR(IF(WSO!H129="Home", TEXT(WSO!F129, "h:mm AM/PM"), ""), ""),
  IFERROR(IF(MSO!H129="Home", TEXT(MSO!F129, "h:mm AM/PM"), ""), ""),
  IFERROR(IF(FH!H129="Home", TEXT(FH!F129, "h:mm AM/PM"), ""), ""),
  IFERROR(IF(MGOLF!H129="Home", TEXT(MGOLF!F129, "h:mm AM/PM"), ""), ""),
  IFERROR(IF(Football!H129="Home", TEXT(Football!F129, "h:mm AM/PM"), ""), ""),
  IFERROR(IF(WVB!H129="Home", TEXT(WVB!F129, "h:mm AM/PM"), ""), ""),
  IFERROR(IF(XC!H129="Home", TEXT(XC!F129, "h:mm AM/PM"), ""), ""),
  IFERROR(IF(SWIMMING!H129="Home", TEXT(SWIMMING!F129, "h:mm AM/PM"), ""), ""),
  IFERROR(IF(WTEN!H129="Home", TEXT(WTEN!F129, "h:mm AM/PM"), ""), ""),
  IFERROR(IF(TF!H129="Home", TEXT(TF!F129, "h:mm AM/PM"), ""), ""),
  IFERROR(IF(WGOLF!H129="Home", TEXT(WGOLF!F129, "h:mm AM/PM"), ""), ""),
  IFERROR(IF(WBB!H129="Home", TEXT(WBB!F129, "h:mm AM/PM"), ""), ""),
  IFERROR(IF(MBB!H129="Home", TEXT(MBB!F129, "h:mm AM/PM"), ""), ""),
  IFERROR(IF(WLAX!H129="Home", TEXT(WLAX!F129, "h:mm AM/PM"), ""), ""),
  IFERROR(IF(MLAX!H129="Home", TEXT(MLAX!F129, "h:mm AM/PM"), ""), ""),
  IFERROR(IF(SOFT!H129="Home", TEXT(SOFT!F129, "h:mm AM/PM"), ""), ""),
  IFERROR(IF(BASE!H129="Home", TEXT(BASE!F129, "h:mm AM/PM"), ""), ""),
  IFERROR(IF(ESPORTS!H129="Home", TEXT(ESPORTS!F129, "h:mm AM/PM"), ""), "")
)
</f>
        <v/>
      </c>
      <c r="G129" s="11" t="str">
        <f>TEXTJOIN(
  CHAR(10) &amp; CHAR(10),
  TRUE,
  IFERROR(IF(WSO!H129="Home", WSO!G129, ""), ""),
  IFERROR(IF(MSO!H129="Home", MSO!G129, ""), ""),
  IFERROR(IF(FH!H129="Home", FH!G129, ""), ""),
  IFERROR(IF(MGOLF!H129="Home", MGOLF!G129, ""), ""),
  IFERROR(IF(Football!H129="Home", Football!G129, ""), ""),
  IFERROR(IF(WVB!H129="Home", WVB!G129, ""), ""),
  IFERROR(IF(XC!H129="Home", XC!G129, ""), ""),
  IFERROR(IF(SWIMMING!H129="Home", SWIMMING!G129, ""), ""),
  IFERROR(IF(WTEN!H129="Home", WTEN!G129, ""), ""),
  IFERROR(IF(TF!H129="Home", TF!G129, ""), ""),
  IFERROR(IF(WGOLF!H129="Home", WGOLF!G129, ""), ""),
  IFERROR(IF(WBB!H129="Home", WBB!G129, ""), ""),
  IFERROR(IF(MBB!H129="Home", MBB!G129, ""), ""),
  IFERROR(IF(WLAX!H129="Home", WLAX!G129, ""), ""),
  IFERROR(IF(MLAX!H129="Home", MLAX!G129, ""), ""),
  IFERROR(IF(SOFT!H129="Home", SOFT!G129, ""), ""),
  IFERROR(IF(BASE!H129="Home", BASE!G129, ""), ""),
  IFERROR(IF(ESPORTS!H129="Home", ESPORTS!G129, ""), "")
)
</f>
        <v/>
      </c>
      <c r="H129" s="20" t="str">
        <f>TEXTJOIN(
  CHAR(10) &amp; CHAR(10),
  TRUE,
  IFERROR(IF(WSO!H129="Home", WSO!P129, ""), ""),
  IFERROR(IF(MSO!H129="Home", MSO!P129, ""), ""),
  IFERROR(IF(FH!H129="Home", FH!P129, ""), ""),
  IFERROR(IF(MGOLF!H129="Home", MGOLF!P129, ""), ""),
  IFERROR(IF(Football!H129="Home", Football!P129, ""), ""),
  IFERROR(IF(WVB!H129="Home", WVB!P129, ""), ""),
  IFERROR(IF(XC!H129="Home", XC!P129, ""), ""),
  IFERROR(IF(SWIMMING!H129="Home", SWIMMING!P129, ""), ""),
  IFERROR(IF(WTEN!H129="Home", WTEN!P129, ""), ""),
  IFERROR(IF(TF!H129="Home", TF!P129, ""), ""),
  IFERROR(IF(WGOLF!H129="Home", WGOLF!P129, ""), ""),
  IFERROR(IF(WBB!H129="Home", WBB!P129, ""), ""),
  IFERROR(IF(MBB!H129="Home", MBB!P129, ""), ""),
  IFERROR(IF(WLAX!H129="Home", WLAX!P129, ""), ""),
  IFERROR(IF(MLAX!H129="Home", MLAX!P129, ""), ""),
  IFERROR(IF(SOFT!H129="Home", SOFT!P129, ""), ""),
  IFERROR(IF(BASE!H129="Home", BASE!P129, ""), ""),
  IFERROR(IF(ESPORTS!H129="Home", ESPORTS!P129, ""), "")
)
</f>
        <v/>
      </c>
    </row>
    <row r="130" ht="22.5" customHeight="1">
      <c r="A130" s="6">
        <v>129.0</v>
      </c>
      <c r="B130" s="6" t="str">
        <f>'Master Schedule'!B130</f>
        <v/>
      </c>
      <c r="C130" s="7">
        <v>46363.0</v>
      </c>
      <c r="D130" s="8" t="str">
        <f t="shared" si="1"/>
        <v>Monday</v>
      </c>
      <c r="E130" s="6" t="str">
        <f>TEXTJOIN(
  CHAR(10) &amp; CHAR(10),
  TRUE,
  IFERROR(IF(WSO!H130="Home", WSO!E130, ""), ""),
  IFERROR(IF(MSO!H130="Home", MSO!E130, ""), ""),
  IFERROR(IF(FH!H130="Home", FH!E130, ""), ""),
  IFERROR(IF(MGOLF!H130="Home", MGOLF!E130, ""), ""),
  IFERROR(IF(Football!H130="Home", Football!E130, ""), ""),
  IFERROR(IF(WVB!H130="Home", WVB!E130, ""), ""),
  IFERROR(IF(XC!H130="Home", XC!E130, ""), ""),
  IFERROR(IF(SWIMMING!H130="Home", SWIMMING!E130, ""), ""),
  IFERROR(IF(WTEN!H130="Home", WTEN!E130, ""), ""),
  IFERROR(IF(TF!H130="Home", TF!E130, ""), ""),
  IFERROR(IF(WGOLF!H130="Home", WGOLF!E130, ""), ""),
  IFERROR(IF(WBB!H130="Home", WBB!E130, ""), ""),
  IFERROR(IF(MBB!H130="Home", MBB!E130, ""), ""),
  IFERROR(IF(WLAX!H130="Home", WLAX!E130, ""), ""),
  IFERROR(IF(MLAX!H130="Home", MLAX!E130, ""), ""),
  IFERROR(IF(SOFT!H130="Home", SOFT!E130, ""), ""),
  IFERROR(IF(BASE!H130="Home", BASE!E130, ""), ""),
  IFERROR(IF(ESPORTS!H130="Home", ESPORTS!E130, ""), "")
)
</f>
        <v/>
      </c>
      <c r="F130" s="11" t="str">
        <f>TEXTJOIN(
  CHAR(10) &amp; CHAR(10),
  TRUE,
  IFERROR(IF(WSO!H130="Home", TEXT(WSO!F130, "h:mm AM/PM"), ""), ""),
  IFERROR(IF(MSO!H130="Home", TEXT(MSO!F130, "h:mm AM/PM"), ""), ""),
  IFERROR(IF(FH!H130="Home", TEXT(FH!F130, "h:mm AM/PM"), ""), ""),
  IFERROR(IF(MGOLF!H130="Home", TEXT(MGOLF!F130, "h:mm AM/PM"), ""), ""),
  IFERROR(IF(Football!H130="Home", TEXT(Football!F130, "h:mm AM/PM"), ""), ""),
  IFERROR(IF(WVB!H130="Home", TEXT(WVB!F130, "h:mm AM/PM"), ""), ""),
  IFERROR(IF(XC!H130="Home", TEXT(XC!F130, "h:mm AM/PM"), ""), ""),
  IFERROR(IF(SWIMMING!H130="Home", TEXT(SWIMMING!F130, "h:mm AM/PM"), ""), ""),
  IFERROR(IF(WTEN!H130="Home", TEXT(WTEN!F130, "h:mm AM/PM"), ""), ""),
  IFERROR(IF(TF!H130="Home", TEXT(TF!F130, "h:mm AM/PM"), ""), ""),
  IFERROR(IF(WGOLF!H130="Home", TEXT(WGOLF!F130, "h:mm AM/PM"), ""), ""),
  IFERROR(IF(WBB!H130="Home", TEXT(WBB!F130, "h:mm AM/PM"), ""), ""),
  IFERROR(IF(MBB!H130="Home", TEXT(MBB!F130, "h:mm AM/PM"), ""), ""),
  IFERROR(IF(WLAX!H130="Home", TEXT(WLAX!F130, "h:mm AM/PM"), ""), ""),
  IFERROR(IF(MLAX!H130="Home", TEXT(MLAX!F130, "h:mm AM/PM"), ""), ""),
  IFERROR(IF(SOFT!H130="Home", TEXT(SOFT!F130, "h:mm AM/PM"), ""), ""),
  IFERROR(IF(BASE!H130="Home", TEXT(BASE!F130, "h:mm AM/PM"), ""), ""),
  IFERROR(IF(ESPORTS!H130="Home", TEXT(ESPORTS!F130, "h:mm AM/PM"), ""), "")
)
</f>
        <v/>
      </c>
      <c r="G130" s="11" t="str">
        <f>TEXTJOIN(
  CHAR(10) &amp; CHAR(10),
  TRUE,
  IFERROR(IF(WSO!H130="Home", WSO!G130, ""), ""),
  IFERROR(IF(MSO!H130="Home", MSO!G130, ""), ""),
  IFERROR(IF(FH!H130="Home", FH!G130, ""), ""),
  IFERROR(IF(MGOLF!H130="Home", MGOLF!G130, ""), ""),
  IFERROR(IF(Football!H130="Home", Football!G130, ""), ""),
  IFERROR(IF(WVB!H130="Home", WVB!G130, ""), ""),
  IFERROR(IF(XC!H130="Home", XC!G130, ""), ""),
  IFERROR(IF(SWIMMING!H130="Home", SWIMMING!G130, ""), ""),
  IFERROR(IF(WTEN!H130="Home", WTEN!G130, ""), ""),
  IFERROR(IF(TF!H130="Home", TF!G130, ""), ""),
  IFERROR(IF(WGOLF!H130="Home", WGOLF!G130, ""), ""),
  IFERROR(IF(WBB!H130="Home", WBB!G130, ""), ""),
  IFERROR(IF(MBB!H130="Home", MBB!G130, ""), ""),
  IFERROR(IF(WLAX!H130="Home", WLAX!G130, ""), ""),
  IFERROR(IF(MLAX!H130="Home", MLAX!G130, ""), ""),
  IFERROR(IF(SOFT!H130="Home", SOFT!G130, ""), ""),
  IFERROR(IF(BASE!H130="Home", BASE!G130, ""), ""),
  IFERROR(IF(ESPORTS!H130="Home", ESPORTS!G130, ""), "")
)
</f>
        <v/>
      </c>
      <c r="H130" s="20" t="str">
        <f>TEXTJOIN(
  CHAR(10) &amp; CHAR(10),
  TRUE,
  IFERROR(IF(WSO!H130="Home", WSO!P130, ""), ""),
  IFERROR(IF(MSO!H130="Home", MSO!P130, ""), ""),
  IFERROR(IF(FH!H130="Home", FH!P130, ""), ""),
  IFERROR(IF(MGOLF!H130="Home", MGOLF!P130, ""), ""),
  IFERROR(IF(Football!H130="Home", Football!P130, ""), ""),
  IFERROR(IF(WVB!H130="Home", WVB!P130, ""), ""),
  IFERROR(IF(XC!H130="Home", XC!P130, ""), ""),
  IFERROR(IF(SWIMMING!H130="Home", SWIMMING!P130, ""), ""),
  IFERROR(IF(WTEN!H130="Home", WTEN!P130, ""), ""),
  IFERROR(IF(TF!H130="Home", TF!P130, ""), ""),
  IFERROR(IF(WGOLF!H130="Home", WGOLF!P130, ""), ""),
  IFERROR(IF(WBB!H130="Home", WBB!P130, ""), ""),
  IFERROR(IF(MBB!H130="Home", MBB!P130, ""), ""),
  IFERROR(IF(WLAX!H130="Home", WLAX!P130, ""), ""),
  IFERROR(IF(MLAX!H130="Home", MLAX!P130, ""), ""),
  IFERROR(IF(SOFT!H130="Home", SOFT!P130, ""), ""),
  IFERROR(IF(BASE!H130="Home", BASE!P130, ""), ""),
  IFERROR(IF(ESPORTS!H130="Home", ESPORTS!P130, ""), "")
)
</f>
        <v/>
      </c>
    </row>
    <row r="131" ht="22.5" customHeight="1">
      <c r="A131" s="6">
        <v>130.0</v>
      </c>
      <c r="B131" s="6" t="str">
        <f>'Master Schedule'!B131</f>
        <v/>
      </c>
      <c r="C131" s="7">
        <v>46364.0</v>
      </c>
      <c r="D131" s="8" t="str">
        <f t="shared" si="1"/>
        <v>Tuesday</v>
      </c>
      <c r="E131" s="6" t="str">
        <f>TEXTJOIN(
  CHAR(10) &amp; CHAR(10),
  TRUE,
  IFERROR(IF(WSO!H131="Home", WSO!E131, ""), ""),
  IFERROR(IF(MSO!H131="Home", MSO!E131, ""), ""),
  IFERROR(IF(FH!H131="Home", FH!E131, ""), ""),
  IFERROR(IF(MGOLF!H131="Home", MGOLF!E131, ""), ""),
  IFERROR(IF(Football!H131="Home", Football!E131, ""), ""),
  IFERROR(IF(WVB!H131="Home", WVB!E131, ""), ""),
  IFERROR(IF(XC!H131="Home", XC!E131, ""), ""),
  IFERROR(IF(SWIMMING!H131="Home", SWIMMING!E131, ""), ""),
  IFERROR(IF(WTEN!H131="Home", WTEN!E131, ""), ""),
  IFERROR(IF(TF!H131="Home", TF!E131, ""), ""),
  IFERROR(IF(WGOLF!H131="Home", WGOLF!E131, ""), ""),
  IFERROR(IF(WBB!H131="Home", WBB!E131, ""), ""),
  IFERROR(IF(MBB!H131="Home", MBB!E131, ""), ""),
  IFERROR(IF(WLAX!H131="Home", WLAX!E131, ""), ""),
  IFERROR(IF(MLAX!H131="Home", MLAX!E131, ""), ""),
  IFERROR(IF(SOFT!H131="Home", SOFT!E131, ""), ""),
  IFERROR(IF(BASE!H131="Home", BASE!E131, ""), ""),
  IFERROR(IF(ESPORTS!H131="Home", ESPORTS!E131, ""), "")
)
</f>
        <v/>
      </c>
      <c r="F131" s="11" t="str">
        <f>TEXTJOIN(
  CHAR(10) &amp; CHAR(10),
  TRUE,
  IFERROR(IF(WSO!H131="Home", TEXT(WSO!F131, "h:mm AM/PM"), ""), ""),
  IFERROR(IF(MSO!H131="Home", TEXT(MSO!F131, "h:mm AM/PM"), ""), ""),
  IFERROR(IF(FH!H131="Home", TEXT(FH!F131, "h:mm AM/PM"), ""), ""),
  IFERROR(IF(MGOLF!H131="Home", TEXT(MGOLF!F131, "h:mm AM/PM"), ""), ""),
  IFERROR(IF(Football!H131="Home", TEXT(Football!F131, "h:mm AM/PM"), ""), ""),
  IFERROR(IF(WVB!H131="Home", TEXT(WVB!F131, "h:mm AM/PM"), ""), ""),
  IFERROR(IF(XC!H131="Home", TEXT(XC!F131, "h:mm AM/PM"), ""), ""),
  IFERROR(IF(SWIMMING!H131="Home", TEXT(SWIMMING!F131, "h:mm AM/PM"), ""), ""),
  IFERROR(IF(WTEN!H131="Home", TEXT(WTEN!F131, "h:mm AM/PM"), ""), ""),
  IFERROR(IF(TF!H131="Home", TEXT(TF!F131, "h:mm AM/PM"), ""), ""),
  IFERROR(IF(WGOLF!H131="Home", TEXT(WGOLF!F131, "h:mm AM/PM"), ""), ""),
  IFERROR(IF(WBB!H131="Home", TEXT(WBB!F131, "h:mm AM/PM"), ""), ""),
  IFERROR(IF(MBB!H131="Home", TEXT(MBB!F131, "h:mm AM/PM"), ""), ""),
  IFERROR(IF(WLAX!H131="Home", TEXT(WLAX!F131, "h:mm AM/PM"), ""), ""),
  IFERROR(IF(MLAX!H131="Home", TEXT(MLAX!F131, "h:mm AM/PM"), ""), ""),
  IFERROR(IF(SOFT!H131="Home", TEXT(SOFT!F131, "h:mm AM/PM"), ""), ""),
  IFERROR(IF(BASE!H131="Home", TEXT(BASE!F131, "h:mm AM/PM"), ""), ""),
  IFERROR(IF(ESPORTS!H131="Home", TEXT(ESPORTS!F131, "h:mm AM/PM"), ""), "")
)
</f>
        <v/>
      </c>
      <c r="G131" s="11" t="str">
        <f>TEXTJOIN(
  CHAR(10) &amp; CHAR(10),
  TRUE,
  IFERROR(IF(WSO!H131="Home", WSO!G131, ""), ""),
  IFERROR(IF(MSO!H131="Home", MSO!G131, ""), ""),
  IFERROR(IF(FH!H131="Home", FH!G131, ""), ""),
  IFERROR(IF(MGOLF!H131="Home", MGOLF!G131, ""), ""),
  IFERROR(IF(Football!H131="Home", Football!G131, ""), ""),
  IFERROR(IF(WVB!H131="Home", WVB!G131, ""), ""),
  IFERROR(IF(XC!H131="Home", XC!G131, ""), ""),
  IFERROR(IF(SWIMMING!H131="Home", SWIMMING!G131, ""), ""),
  IFERROR(IF(WTEN!H131="Home", WTEN!G131, ""), ""),
  IFERROR(IF(TF!H131="Home", TF!G131, ""), ""),
  IFERROR(IF(WGOLF!H131="Home", WGOLF!G131, ""), ""),
  IFERROR(IF(WBB!H131="Home", WBB!G131, ""), ""),
  IFERROR(IF(MBB!H131="Home", MBB!G131, ""), ""),
  IFERROR(IF(WLAX!H131="Home", WLAX!G131, ""), ""),
  IFERROR(IF(MLAX!H131="Home", MLAX!G131, ""), ""),
  IFERROR(IF(SOFT!H131="Home", SOFT!G131, ""), ""),
  IFERROR(IF(BASE!H131="Home", BASE!G131, ""), ""),
  IFERROR(IF(ESPORTS!H131="Home", ESPORTS!G131, ""), "")
)
</f>
        <v/>
      </c>
      <c r="H131" s="20" t="str">
        <f>TEXTJOIN(
  CHAR(10) &amp; CHAR(10),
  TRUE,
  IFERROR(IF(WSO!H131="Home", WSO!P131, ""), ""),
  IFERROR(IF(MSO!H131="Home", MSO!P131, ""), ""),
  IFERROR(IF(FH!H131="Home", FH!P131, ""), ""),
  IFERROR(IF(MGOLF!H131="Home", MGOLF!P131, ""), ""),
  IFERROR(IF(Football!H131="Home", Football!P131, ""), ""),
  IFERROR(IF(WVB!H131="Home", WVB!P131, ""), ""),
  IFERROR(IF(XC!H131="Home", XC!P131, ""), ""),
  IFERROR(IF(SWIMMING!H131="Home", SWIMMING!P131, ""), ""),
  IFERROR(IF(WTEN!H131="Home", WTEN!P131, ""), ""),
  IFERROR(IF(TF!H131="Home", TF!P131, ""), ""),
  IFERROR(IF(WGOLF!H131="Home", WGOLF!P131, ""), ""),
  IFERROR(IF(WBB!H131="Home", WBB!P131, ""), ""),
  IFERROR(IF(MBB!H131="Home", MBB!P131, ""), ""),
  IFERROR(IF(WLAX!H131="Home", WLAX!P131, ""), ""),
  IFERROR(IF(MLAX!H131="Home", MLAX!P131, ""), ""),
  IFERROR(IF(SOFT!H131="Home", SOFT!P131, ""), ""),
  IFERROR(IF(BASE!H131="Home", BASE!P131, ""), ""),
  IFERROR(IF(ESPORTS!H131="Home", ESPORTS!P131, ""), "")
)
</f>
        <v/>
      </c>
    </row>
    <row r="132" ht="22.5" customHeight="1">
      <c r="A132" s="6">
        <v>131.0</v>
      </c>
      <c r="B132" s="6" t="str">
        <f>'Master Schedule'!B132</f>
        <v/>
      </c>
      <c r="C132" s="7">
        <v>46365.0</v>
      </c>
      <c r="D132" s="8" t="str">
        <f t="shared" si="1"/>
        <v>Wednesday</v>
      </c>
      <c r="E132" s="6" t="str">
        <f>TEXTJOIN(
  CHAR(10) &amp; CHAR(10),
  TRUE,
  IFERROR(IF(WSO!H132="Home", WSO!E132, ""), ""),
  IFERROR(IF(MSO!H132="Home", MSO!E132, ""), ""),
  IFERROR(IF(FH!H132="Home", FH!E132, ""), ""),
  IFERROR(IF(MGOLF!H132="Home", MGOLF!E132, ""), ""),
  IFERROR(IF(Football!H132="Home", Football!E132, ""), ""),
  IFERROR(IF(WVB!H132="Home", WVB!E132, ""), ""),
  IFERROR(IF(XC!H132="Home", XC!E132, ""), ""),
  IFERROR(IF(SWIMMING!H132="Home", SWIMMING!E132, ""), ""),
  IFERROR(IF(WTEN!H132="Home", WTEN!E132, ""), ""),
  IFERROR(IF(TF!H132="Home", TF!E132, ""), ""),
  IFERROR(IF(WGOLF!H132="Home", WGOLF!E132, ""), ""),
  IFERROR(IF(WBB!H132="Home", WBB!E132, ""), ""),
  IFERROR(IF(MBB!H132="Home", MBB!E132, ""), ""),
  IFERROR(IF(WLAX!H132="Home", WLAX!E132, ""), ""),
  IFERROR(IF(MLAX!H132="Home", MLAX!E132, ""), ""),
  IFERROR(IF(SOFT!H132="Home", SOFT!E132, ""), ""),
  IFERROR(IF(BASE!H132="Home", BASE!E132, ""), ""),
  IFERROR(IF(ESPORTS!H132="Home", ESPORTS!E132, ""), "")
)
</f>
        <v/>
      </c>
      <c r="F132" s="11" t="str">
        <f>TEXTJOIN(
  CHAR(10) &amp; CHAR(10),
  TRUE,
  IFERROR(IF(WSO!H132="Home", TEXT(WSO!F132, "h:mm AM/PM"), ""), ""),
  IFERROR(IF(MSO!H132="Home", TEXT(MSO!F132, "h:mm AM/PM"), ""), ""),
  IFERROR(IF(FH!H132="Home", TEXT(FH!F132, "h:mm AM/PM"), ""), ""),
  IFERROR(IF(MGOLF!H132="Home", TEXT(MGOLF!F132, "h:mm AM/PM"), ""), ""),
  IFERROR(IF(Football!H132="Home", TEXT(Football!F132, "h:mm AM/PM"), ""), ""),
  IFERROR(IF(WVB!H132="Home", TEXT(WVB!F132, "h:mm AM/PM"), ""), ""),
  IFERROR(IF(XC!H132="Home", TEXT(XC!F132, "h:mm AM/PM"), ""), ""),
  IFERROR(IF(SWIMMING!H132="Home", TEXT(SWIMMING!F132, "h:mm AM/PM"), ""), ""),
  IFERROR(IF(WTEN!H132="Home", TEXT(WTEN!F132, "h:mm AM/PM"), ""), ""),
  IFERROR(IF(TF!H132="Home", TEXT(TF!F132, "h:mm AM/PM"), ""), ""),
  IFERROR(IF(WGOLF!H132="Home", TEXT(WGOLF!F132, "h:mm AM/PM"), ""), ""),
  IFERROR(IF(WBB!H132="Home", TEXT(WBB!F132, "h:mm AM/PM"), ""), ""),
  IFERROR(IF(MBB!H132="Home", TEXT(MBB!F132, "h:mm AM/PM"), ""), ""),
  IFERROR(IF(WLAX!H132="Home", TEXT(WLAX!F132, "h:mm AM/PM"), ""), ""),
  IFERROR(IF(MLAX!H132="Home", TEXT(MLAX!F132, "h:mm AM/PM"), ""), ""),
  IFERROR(IF(SOFT!H132="Home", TEXT(SOFT!F132, "h:mm AM/PM"), ""), ""),
  IFERROR(IF(BASE!H132="Home", TEXT(BASE!F132, "h:mm AM/PM"), ""), ""),
  IFERROR(IF(ESPORTS!H132="Home", TEXT(ESPORTS!F132, "h:mm AM/PM"), ""), "")
)
</f>
        <v/>
      </c>
      <c r="G132" s="11" t="str">
        <f>TEXTJOIN(
  CHAR(10) &amp; CHAR(10),
  TRUE,
  IFERROR(IF(WSO!H132="Home", WSO!G132, ""), ""),
  IFERROR(IF(MSO!H132="Home", MSO!G132, ""), ""),
  IFERROR(IF(FH!H132="Home", FH!G132, ""), ""),
  IFERROR(IF(MGOLF!H132="Home", MGOLF!G132, ""), ""),
  IFERROR(IF(Football!H132="Home", Football!G132, ""), ""),
  IFERROR(IF(WVB!H132="Home", WVB!G132, ""), ""),
  IFERROR(IF(XC!H132="Home", XC!G132, ""), ""),
  IFERROR(IF(SWIMMING!H132="Home", SWIMMING!G132, ""), ""),
  IFERROR(IF(WTEN!H132="Home", WTEN!G132, ""), ""),
  IFERROR(IF(TF!H132="Home", TF!G132, ""), ""),
  IFERROR(IF(WGOLF!H132="Home", WGOLF!G132, ""), ""),
  IFERROR(IF(WBB!H132="Home", WBB!G132, ""), ""),
  IFERROR(IF(MBB!H132="Home", MBB!G132, ""), ""),
  IFERROR(IF(WLAX!H132="Home", WLAX!G132, ""), ""),
  IFERROR(IF(MLAX!H132="Home", MLAX!G132, ""), ""),
  IFERROR(IF(SOFT!H132="Home", SOFT!G132, ""), ""),
  IFERROR(IF(BASE!H132="Home", BASE!G132, ""), ""),
  IFERROR(IF(ESPORTS!H132="Home", ESPORTS!G132, ""), "")
)
</f>
        <v/>
      </c>
      <c r="H132" s="20" t="str">
        <f>TEXTJOIN(
  CHAR(10) &amp; CHAR(10),
  TRUE,
  IFERROR(IF(WSO!H132="Home", WSO!P132, ""), ""),
  IFERROR(IF(MSO!H132="Home", MSO!P132, ""), ""),
  IFERROR(IF(FH!H132="Home", FH!P132, ""), ""),
  IFERROR(IF(MGOLF!H132="Home", MGOLF!P132, ""), ""),
  IFERROR(IF(Football!H132="Home", Football!P132, ""), ""),
  IFERROR(IF(WVB!H132="Home", WVB!P132, ""), ""),
  IFERROR(IF(XC!H132="Home", XC!P132, ""), ""),
  IFERROR(IF(SWIMMING!H132="Home", SWIMMING!P132, ""), ""),
  IFERROR(IF(WTEN!H132="Home", WTEN!P132, ""), ""),
  IFERROR(IF(TF!H132="Home", TF!P132, ""), ""),
  IFERROR(IF(WGOLF!H132="Home", WGOLF!P132, ""), ""),
  IFERROR(IF(WBB!H132="Home", WBB!P132, ""), ""),
  IFERROR(IF(MBB!H132="Home", MBB!P132, ""), ""),
  IFERROR(IF(WLAX!H132="Home", WLAX!P132, ""), ""),
  IFERROR(IF(MLAX!H132="Home", MLAX!P132, ""), ""),
  IFERROR(IF(SOFT!H132="Home", SOFT!P132, ""), ""),
  IFERROR(IF(BASE!H132="Home", BASE!P132, ""), ""),
  IFERROR(IF(ESPORTS!H132="Home", ESPORTS!P132, ""), "")
)
</f>
        <v/>
      </c>
    </row>
    <row r="133" ht="22.5" customHeight="1">
      <c r="A133" s="6">
        <v>132.0</v>
      </c>
      <c r="B133" s="6" t="str">
        <f>'Master Schedule'!B133</f>
        <v/>
      </c>
      <c r="C133" s="7">
        <v>46366.0</v>
      </c>
      <c r="D133" s="8" t="str">
        <f t="shared" si="1"/>
        <v>Thursday</v>
      </c>
      <c r="E133" s="6" t="str">
        <f>TEXTJOIN(
  CHAR(10) &amp; CHAR(10),
  TRUE,
  IFERROR(IF(WSO!H133="Home", WSO!E133, ""), ""),
  IFERROR(IF(MSO!H133="Home", MSO!E133, ""), ""),
  IFERROR(IF(FH!H133="Home", FH!E133, ""), ""),
  IFERROR(IF(MGOLF!H133="Home", MGOLF!E133, ""), ""),
  IFERROR(IF(Football!H133="Home", Football!E133, ""), ""),
  IFERROR(IF(WVB!H133="Home", WVB!E133, ""), ""),
  IFERROR(IF(XC!H133="Home", XC!E133, ""), ""),
  IFERROR(IF(SWIMMING!H133="Home", SWIMMING!E133, ""), ""),
  IFERROR(IF(WTEN!H133="Home", WTEN!E133, ""), ""),
  IFERROR(IF(TF!H133="Home", TF!E133, ""), ""),
  IFERROR(IF(WGOLF!H133="Home", WGOLF!E133, ""), ""),
  IFERROR(IF(WBB!H133="Home", WBB!E133, ""), ""),
  IFERROR(IF(MBB!H133="Home", MBB!E133, ""), ""),
  IFERROR(IF(WLAX!H133="Home", WLAX!E133, ""), ""),
  IFERROR(IF(MLAX!H133="Home", MLAX!E133, ""), ""),
  IFERROR(IF(SOFT!H133="Home", SOFT!E133, ""), ""),
  IFERROR(IF(BASE!H133="Home", BASE!E133, ""), ""),
  IFERROR(IF(ESPORTS!H133="Home", ESPORTS!E133, ""), "")
)
</f>
        <v/>
      </c>
      <c r="F133" s="11" t="str">
        <f>TEXTJOIN(
  CHAR(10) &amp; CHAR(10),
  TRUE,
  IFERROR(IF(WSO!H133="Home", TEXT(WSO!F133, "h:mm AM/PM"), ""), ""),
  IFERROR(IF(MSO!H133="Home", TEXT(MSO!F133, "h:mm AM/PM"), ""), ""),
  IFERROR(IF(FH!H133="Home", TEXT(FH!F133, "h:mm AM/PM"), ""), ""),
  IFERROR(IF(MGOLF!H133="Home", TEXT(MGOLF!F133, "h:mm AM/PM"), ""), ""),
  IFERROR(IF(Football!H133="Home", TEXT(Football!F133, "h:mm AM/PM"), ""), ""),
  IFERROR(IF(WVB!H133="Home", TEXT(WVB!F133, "h:mm AM/PM"), ""), ""),
  IFERROR(IF(XC!H133="Home", TEXT(XC!F133, "h:mm AM/PM"), ""), ""),
  IFERROR(IF(SWIMMING!H133="Home", TEXT(SWIMMING!F133, "h:mm AM/PM"), ""), ""),
  IFERROR(IF(WTEN!H133="Home", TEXT(WTEN!F133, "h:mm AM/PM"), ""), ""),
  IFERROR(IF(TF!H133="Home", TEXT(TF!F133, "h:mm AM/PM"), ""), ""),
  IFERROR(IF(WGOLF!H133="Home", TEXT(WGOLF!F133, "h:mm AM/PM"), ""), ""),
  IFERROR(IF(WBB!H133="Home", TEXT(WBB!F133, "h:mm AM/PM"), ""), ""),
  IFERROR(IF(MBB!H133="Home", TEXT(MBB!F133, "h:mm AM/PM"), ""), ""),
  IFERROR(IF(WLAX!H133="Home", TEXT(WLAX!F133, "h:mm AM/PM"), ""), ""),
  IFERROR(IF(MLAX!H133="Home", TEXT(MLAX!F133, "h:mm AM/PM"), ""), ""),
  IFERROR(IF(SOFT!H133="Home", TEXT(SOFT!F133, "h:mm AM/PM"), ""), ""),
  IFERROR(IF(BASE!H133="Home", TEXT(BASE!F133, "h:mm AM/PM"), ""), ""),
  IFERROR(IF(ESPORTS!H133="Home", TEXT(ESPORTS!F133, "h:mm AM/PM"), ""), "")
)
</f>
        <v/>
      </c>
      <c r="G133" s="11" t="str">
        <f>TEXTJOIN(
  CHAR(10) &amp; CHAR(10),
  TRUE,
  IFERROR(IF(WSO!H133="Home", WSO!G133, ""), ""),
  IFERROR(IF(MSO!H133="Home", MSO!G133, ""), ""),
  IFERROR(IF(FH!H133="Home", FH!G133, ""), ""),
  IFERROR(IF(MGOLF!H133="Home", MGOLF!G133, ""), ""),
  IFERROR(IF(Football!H133="Home", Football!G133, ""), ""),
  IFERROR(IF(WVB!H133="Home", WVB!G133, ""), ""),
  IFERROR(IF(XC!H133="Home", XC!G133, ""), ""),
  IFERROR(IF(SWIMMING!H133="Home", SWIMMING!G133, ""), ""),
  IFERROR(IF(WTEN!H133="Home", WTEN!G133, ""), ""),
  IFERROR(IF(TF!H133="Home", TF!G133, ""), ""),
  IFERROR(IF(WGOLF!H133="Home", WGOLF!G133, ""), ""),
  IFERROR(IF(WBB!H133="Home", WBB!G133, ""), ""),
  IFERROR(IF(MBB!H133="Home", MBB!G133, ""), ""),
  IFERROR(IF(WLAX!H133="Home", WLAX!G133, ""), ""),
  IFERROR(IF(MLAX!H133="Home", MLAX!G133, ""), ""),
  IFERROR(IF(SOFT!H133="Home", SOFT!G133, ""), ""),
  IFERROR(IF(BASE!H133="Home", BASE!G133, ""), ""),
  IFERROR(IF(ESPORTS!H133="Home", ESPORTS!G133, ""), "")
)
</f>
        <v/>
      </c>
      <c r="H133" s="20" t="str">
        <f>TEXTJOIN(
  CHAR(10) &amp; CHAR(10),
  TRUE,
  IFERROR(IF(WSO!H133="Home", WSO!P133, ""), ""),
  IFERROR(IF(MSO!H133="Home", MSO!P133, ""), ""),
  IFERROR(IF(FH!H133="Home", FH!P133, ""), ""),
  IFERROR(IF(MGOLF!H133="Home", MGOLF!P133, ""), ""),
  IFERROR(IF(Football!H133="Home", Football!P133, ""), ""),
  IFERROR(IF(WVB!H133="Home", WVB!P133, ""), ""),
  IFERROR(IF(XC!H133="Home", XC!P133, ""), ""),
  IFERROR(IF(SWIMMING!H133="Home", SWIMMING!P133, ""), ""),
  IFERROR(IF(WTEN!H133="Home", WTEN!P133, ""), ""),
  IFERROR(IF(TF!H133="Home", TF!P133, ""), ""),
  IFERROR(IF(WGOLF!H133="Home", WGOLF!P133, ""), ""),
  IFERROR(IF(WBB!H133="Home", WBB!P133, ""), ""),
  IFERROR(IF(MBB!H133="Home", MBB!P133, ""), ""),
  IFERROR(IF(WLAX!H133="Home", WLAX!P133, ""), ""),
  IFERROR(IF(MLAX!H133="Home", MLAX!P133, ""), ""),
  IFERROR(IF(SOFT!H133="Home", SOFT!P133, ""), ""),
  IFERROR(IF(BASE!H133="Home", BASE!P133, ""), ""),
  IFERROR(IF(ESPORTS!H133="Home", ESPORTS!P133, ""), "")
)
</f>
        <v/>
      </c>
    </row>
    <row r="134" ht="22.5" customHeight="1">
      <c r="A134" s="6">
        <v>133.0</v>
      </c>
      <c r="B134" s="6" t="str">
        <f>'Master Schedule'!B134</f>
        <v/>
      </c>
      <c r="C134" s="7">
        <v>46367.0</v>
      </c>
      <c r="D134" s="8" t="str">
        <f t="shared" si="1"/>
        <v>Friday</v>
      </c>
      <c r="E134" s="6" t="str">
        <f>TEXTJOIN(
  CHAR(10) &amp; CHAR(10),
  TRUE,
  IFERROR(IF(WSO!H134="Home", WSO!E134, ""), ""),
  IFERROR(IF(MSO!H134="Home", MSO!E134, ""), ""),
  IFERROR(IF(FH!H134="Home", FH!E134, ""), ""),
  IFERROR(IF(MGOLF!H134="Home", MGOLF!E134, ""), ""),
  IFERROR(IF(Football!H134="Home", Football!E134, ""), ""),
  IFERROR(IF(WVB!H134="Home", WVB!E134, ""), ""),
  IFERROR(IF(XC!H134="Home", XC!E134, ""), ""),
  IFERROR(IF(SWIMMING!H134="Home", SWIMMING!E134, ""), ""),
  IFERROR(IF(WTEN!H134="Home", WTEN!E134, ""), ""),
  IFERROR(IF(TF!H134="Home", TF!E134, ""), ""),
  IFERROR(IF(WGOLF!H134="Home", WGOLF!E134, ""), ""),
  IFERROR(IF(WBB!H134="Home", WBB!E134, ""), ""),
  IFERROR(IF(MBB!H134="Home", MBB!E134, ""), ""),
  IFERROR(IF(WLAX!H134="Home", WLAX!E134, ""), ""),
  IFERROR(IF(MLAX!H134="Home", MLAX!E134, ""), ""),
  IFERROR(IF(SOFT!H134="Home", SOFT!E134, ""), ""),
  IFERROR(IF(BASE!H134="Home", BASE!E134, ""), ""),
  IFERROR(IF(ESPORTS!H134="Home", ESPORTS!E134, ""), "")
)
</f>
        <v/>
      </c>
      <c r="F134" s="11" t="str">
        <f>TEXTJOIN(
  CHAR(10) &amp; CHAR(10),
  TRUE,
  IFERROR(IF(WSO!H134="Home", TEXT(WSO!F134, "h:mm AM/PM"), ""), ""),
  IFERROR(IF(MSO!H134="Home", TEXT(MSO!F134, "h:mm AM/PM"), ""), ""),
  IFERROR(IF(FH!H134="Home", TEXT(FH!F134, "h:mm AM/PM"), ""), ""),
  IFERROR(IF(MGOLF!H134="Home", TEXT(MGOLF!F134, "h:mm AM/PM"), ""), ""),
  IFERROR(IF(Football!H134="Home", TEXT(Football!F134, "h:mm AM/PM"), ""), ""),
  IFERROR(IF(WVB!H134="Home", TEXT(WVB!F134, "h:mm AM/PM"), ""), ""),
  IFERROR(IF(XC!H134="Home", TEXT(XC!F134, "h:mm AM/PM"), ""), ""),
  IFERROR(IF(SWIMMING!H134="Home", TEXT(SWIMMING!F134, "h:mm AM/PM"), ""), ""),
  IFERROR(IF(WTEN!H134="Home", TEXT(WTEN!F134, "h:mm AM/PM"), ""), ""),
  IFERROR(IF(TF!H134="Home", TEXT(TF!F134, "h:mm AM/PM"), ""), ""),
  IFERROR(IF(WGOLF!H134="Home", TEXT(WGOLF!F134, "h:mm AM/PM"), ""), ""),
  IFERROR(IF(WBB!H134="Home", TEXT(WBB!F134, "h:mm AM/PM"), ""), ""),
  IFERROR(IF(MBB!H134="Home", TEXT(MBB!F134, "h:mm AM/PM"), ""), ""),
  IFERROR(IF(WLAX!H134="Home", TEXT(WLAX!F134, "h:mm AM/PM"), ""), ""),
  IFERROR(IF(MLAX!H134="Home", TEXT(MLAX!F134, "h:mm AM/PM"), ""), ""),
  IFERROR(IF(SOFT!H134="Home", TEXT(SOFT!F134, "h:mm AM/PM"), ""), ""),
  IFERROR(IF(BASE!H134="Home", TEXT(BASE!F134, "h:mm AM/PM"), ""), ""),
  IFERROR(IF(ESPORTS!H134="Home", TEXT(ESPORTS!F134, "h:mm AM/PM"), ""), "")
)
</f>
        <v/>
      </c>
      <c r="G134" s="11" t="str">
        <f>TEXTJOIN(
  CHAR(10) &amp; CHAR(10),
  TRUE,
  IFERROR(IF(WSO!H134="Home", WSO!G134, ""), ""),
  IFERROR(IF(MSO!H134="Home", MSO!G134, ""), ""),
  IFERROR(IF(FH!H134="Home", FH!G134, ""), ""),
  IFERROR(IF(MGOLF!H134="Home", MGOLF!G134, ""), ""),
  IFERROR(IF(Football!H134="Home", Football!G134, ""), ""),
  IFERROR(IF(WVB!H134="Home", WVB!G134, ""), ""),
  IFERROR(IF(XC!H134="Home", XC!G134, ""), ""),
  IFERROR(IF(SWIMMING!H134="Home", SWIMMING!G134, ""), ""),
  IFERROR(IF(WTEN!H134="Home", WTEN!G134, ""), ""),
  IFERROR(IF(TF!H134="Home", TF!G134, ""), ""),
  IFERROR(IF(WGOLF!H134="Home", WGOLF!G134, ""), ""),
  IFERROR(IF(WBB!H134="Home", WBB!G134, ""), ""),
  IFERROR(IF(MBB!H134="Home", MBB!G134, ""), ""),
  IFERROR(IF(WLAX!H134="Home", WLAX!G134, ""), ""),
  IFERROR(IF(MLAX!H134="Home", MLAX!G134, ""), ""),
  IFERROR(IF(SOFT!H134="Home", SOFT!G134, ""), ""),
  IFERROR(IF(BASE!H134="Home", BASE!G134, ""), ""),
  IFERROR(IF(ESPORTS!H134="Home", ESPORTS!G134, ""), "")
)
</f>
        <v/>
      </c>
      <c r="H134" s="20" t="str">
        <f>TEXTJOIN(
  CHAR(10) &amp; CHAR(10),
  TRUE,
  IFERROR(IF(WSO!H134="Home", WSO!P134, ""), ""),
  IFERROR(IF(MSO!H134="Home", MSO!P134, ""), ""),
  IFERROR(IF(FH!H134="Home", FH!P134, ""), ""),
  IFERROR(IF(MGOLF!H134="Home", MGOLF!P134, ""), ""),
  IFERROR(IF(Football!H134="Home", Football!P134, ""), ""),
  IFERROR(IF(WVB!H134="Home", WVB!P134, ""), ""),
  IFERROR(IF(XC!H134="Home", XC!P134, ""), ""),
  IFERROR(IF(SWIMMING!H134="Home", SWIMMING!P134, ""), ""),
  IFERROR(IF(WTEN!H134="Home", WTEN!P134, ""), ""),
  IFERROR(IF(TF!H134="Home", TF!P134, ""), ""),
  IFERROR(IF(WGOLF!H134="Home", WGOLF!P134, ""), ""),
  IFERROR(IF(WBB!H134="Home", WBB!P134, ""), ""),
  IFERROR(IF(MBB!H134="Home", MBB!P134, ""), ""),
  IFERROR(IF(WLAX!H134="Home", WLAX!P134, ""), ""),
  IFERROR(IF(MLAX!H134="Home", MLAX!P134, ""), ""),
  IFERROR(IF(SOFT!H134="Home", SOFT!P134, ""), ""),
  IFERROR(IF(BASE!H134="Home", BASE!P134, ""), ""),
  IFERROR(IF(ESPORTS!H134="Home", ESPORTS!P134, ""), "")
)
</f>
        <v/>
      </c>
    </row>
    <row r="135" ht="22.5" customHeight="1">
      <c r="A135" s="6">
        <v>134.0</v>
      </c>
      <c r="B135" s="6" t="str">
        <f>'Master Schedule'!B135</f>
        <v/>
      </c>
      <c r="C135" s="7">
        <v>46368.0</v>
      </c>
      <c r="D135" s="8" t="str">
        <f t="shared" si="1"/>
        <v>Saturday</v>
      </c>
      <c r="E135" s="6" t="str">
        <f>TEXTJOIN(
  CHAR(10) &amp; CHAR(10),
  TRUE,
  IFERROR(IF(WSO!H135="Home", WSO!E135, ""), ""),
  IFERROR(IF(MSO!H135="Home", MSO!E135, ""), ""),
  IFERROR(IF(FH!H135="Home", FH!E135, ""), ""),
  IFERROR(IF(MGOLF!H135="Home", MGOLF!E135, ""), ""),
  IFERROR(IF(Football!H135="Home", Football!E135, ""), ""),
  IFERROR(IF(WVB!H135="Home", WVB!E135, ""), ""),
  IFERROR(IF(XC!H135="Home", XC!E135, ""), ""),
  IFERROR(IF(SWIMMING!H135="Home", SWIMMING!E135, ""), ""),
  IFERROR(IF(WTEN!H135="Home", WTEN!E135, ""), ""),
  IFERROR(IF(TF!H135="Home", TF!E135, ""), ""),
  IFERROR(IF(WGOLF!H135="Home", WGOLF!E135, ""), ""),
  IFERROR(IF(WBB!H135="Home", WBB!E135, ""), ""),
  IFERROR(IF(MBB!H135="Home", MBB!E135, ""), ""),
  IFERROR(IF(WLAX!H135="Home", WLAX!E135, ""), ""),
  IFERROR(IF(MLAX!H135="Home", MLAX!E135, ""), ""),
  IFERROR(IF(SOFT!H135="Home", SOFT!E135, ""), ""),
  IFERROR(IF(BASE!H135="Home", BASE!E135, ""), ""),
  IFERROR(IF(ESPORTS!H135="Home", ESPORTS!E135, ""), "")
)
</f>
        <v/>
      </c>
      <c r="F135" s="11" t="str">
        <f>TEXTJOIN(
  CHAR(10) &amp; CHAR(10),
  TRUE,
  IFERROR(IF(WSO!H135="Home", TEXT(WSO!F135, "h:mm AM/PM"), ""), ""),
  IFERROR(IF(MSO!H135="Home", TEXT(MSO!F135, "h:mm AM/PM"), ""), ""),
  IFERROR(IF(FH!H135="Home", TEXT(FH!F135, "h:mm AM/PM"), ""), ""),
  IFERROR(IF(MGOLF!H135="Home", TEXT(MGOLF!F135, "h:mm AM/PM"), ""), ""),
  IFERROR(IF(Football!H135="Home", TEXT(Football!F135, "h:mm AM/PM"), ""), ""),
  IFERROR(IF(WVB!H135="Home", TEXT(WVB!F135, "h:mm AM/PM"), ""), ""),
  IFERROR(IF(XC!H135="Home", TEXT(XC!F135, "h:mm AM/PM"), ""), ""),
  IFERROR(IF(SWIMMING!H135="Home", TEXT(SWIMMING!F135, "h:mm AM/PM"), ""), ""),
  IFERROR(IF(WTEN!H135="Home", TEXT(WTEN!F135, "h:mm AM/PM"), ""), ""),
  IFERROR(IF(TF!H135="Home", TEXT(TF!F135, "h:mm AM/PM"), ""), ""),
  IFERROR(IF(WGOLF!H135="Home", TEXT(WGOLF!F135, "h:mm AM/PM"), ""), ""),
  IFERROR(IF(WBB!H135="Home", TEXT(WBB!F135, "h:mm AM/PM"), ""), ""),
  IFERROR(IF(MBB!H135="Home", TEXT(MBB!F135, "h:mm AM/PM"), ""), ""),
  IFERROR(IF(WLAX!H135="Home", TEXT(WLAX!F135, "h:mm AM/PM"), ""), ""),
  IFERROR(IF(MLAX!H135="Home", TEXT(MLAX!F135, "h:mm AM/PM"), ""), ""),
  IFERROR(IF(SOFT!H135="Home", TEXT(SOFT!F135, "h:mm AM/PM"), ""), ""),
  IFERROR(IF(BASE!H135="Home", TEXT(BASE!F135, "h:mm AM/PM"), ""), ""),
  IFERROR(IF(ESPORTS!H135="Home", TEXT(ESPORTS!F135, "h:mm AM/PM"), ""), "")
)
</f>
        <v/>
      </c>
      <c r="G135" s="11" t="str">
        <f>TEXTJOIN(
  CHAR(10) &amp; CHAR(10),
  TRUE,
  IFERROR(IF(WSO!H135="Home", WSO!G135, ""), ""),
  IFERROR(IF(MSO!H135="Home", MSO!G135, ""), ""),
  IFERROR(IF(FH!H135="Home", FH!G135, ""), ""),
  IFERROR(IF(MGOLF!H135="Home", MGOLF!G135, ""), ""),
  IFERROR(IF(Football!H135="Home", Football!G135, ""), ""),
  IFERROR(IF(WVB!H135="Home", WVB!G135, ""), ""),
  IFERROR(IF(XC!H135="Home", XC!G135, ""), ""),
  IFERROR(IF(SWIMMING!H135="Home", SWIMMING!G135, ""), ""),
  IFERROR(IF(WTEN!H135="Home", WTEN!G135, ""), ""),
  IFERROR(IF(TF!H135="Home", TF!G135, ""), ""),
  IFERROR(IF(WGOLF!H135="Home", WGOLF!G135, ""), ""),
  IFERROR(IF(WBB!H135="Home", WBB!G135, ""), ""),
  IFERROR(IF(MBB!H135="Home", MBB!G135, ""), ""),
  IFERROR(IF(WLAX!H135="Home", WLAX!G135, ""), ""),
  IFERROR(IF(MLAX!H135="Home", MLAX!G135, ""), ""),
  IFERROR(IF(SOFT!H135="Home", SOFT!G135, ""), ""),
  IFERROR(IF(BASE!H135="Home", BASE!G135, ""), ""),
  IFERROR(IF(ESPORTS!H135="Home", ESPORTS!G135, ""), "")
)
</f>
        <v/>
      </c>
      <c r="H135" s="20" t="str">
        <f>TEXTJOIN(
  CHAR(10) &amp; CHAR(10),
  TRUE,
  IFERROR(IF(WSO!H135="Home", WSO!P135, ""), ""),
  IFERROR(IF(MSO!H135="Home", MSO!P135, ""), ""),
  IFERROR(IF(FH!H135="Home", FH!P135, ""), ""),
  IFERROR(IF(MGOLF!H135="Home", MGOLF!P135, ""), ""),
  IFERROR(IF(Football!H135="Home", Football!P135, ""), ""),
  IFERROR(IF(WVB!H135="Home", WVB!P135, ""), ""),
  IFERROR(IF(XC!H135="Home", XC!P135, ""), ""),
  IFERROR(IF(SWIMMING!H135="Home", SWIMMING!P135, ""), ""),
  IFERROR(IF(WTEN!H135="Home", WTEN!P135, ""), ""),
  IFERROR(IF(TF!H135="Home", TF!P135, ""), ""),
  IFERROR(IF(WGOLF!H135="Home", WGOLF!P135, ""), ""),
  IFERROR(IF(WBB!H135="Home", WBB!P135, ""), ""),
  IFERROR(IF(MBB!H135="Home", MBB!P135, ""), ""),
  IFERROR(IF(WLAX!H135="Home", WLAX!P135, ""), ""),
  IFERROR(IF(MLAX!H135="Home", MLAX!P135, ""), ""),
  IFERROR(IF(SOFT!H135="Home", SOFT!P135, ""), ""),
  IFERROR(IF(BASE!H135="Home", BASE!P135, ""), ""),
  IFERROR(IF(ESPORTS!H135="Home", ESPORTS!P135, ""), "")
)
</f>
        <v/>
      </c>
    </row>
    <row r="136" ht="22.5" customHeight="1">
      <c r="A136" s="6">
        <v>135.0</v>
      </c>
      <c r="B136" s="6" t="str">
        <f>'Master Schedule'!B136</f>
        <v/>
      </c>
      <c r="C136" s="7">
        <v>46369.0</v>
      </c>
      <c r="D136" s="8" t="str">
        <f t="shared" si="1"/>
        <v>Sunday</v>
      </c>
      <c r="E136" s="6" t="str">
        <f>TEXTJOIN(
  CHAR(10) &amp; CHAR(10),
  TRUE,
  IFERROR(IF(WSO!H136="Home", WSO!E136, ""), ""),
  IFERROR(IF(MSO!H136="Home", MSO!E136, ""), ""),
  IFERROR(IF(FH!H136="Home", FH!E136, ""), ""),
  IFERROR(IF(MGOLF!H136="Home", MGOLF!E136, ""), ""),
  IFERROR(IF(Football!H136="Home", Football!E136, ""), ""),
  IFERROR(IF(WVB!H136="Home", WVB!E136, ""), ""),
  IFERROR(IF(XC!H136="Home", XC!E136, ""), ""),
  IFERROR(IF(SWIMMING!H136="Home", SWIMMING!E136, ""), ""),
  IFERROR(IF(WTEN!H136="Home", WTEN!E136, ""), ""),
  IFERROR(IF(TF!H136="Home", TF!E136, ""), ""),
  IFERROR(IF(WGOLF!H136="Home", WGOLF!E136, ""), ""),
  IFERROR(IF(WBB!H136="Home", WBB!E136, ""), ""),
  IFERROR(IF(MBB!H136="Home", MBB!E136, ""), ""),
  IFERROR(IF(WLAX!H136="Home", WLAX!E136, ""), ""),
  IFERROR(IF(MLAX!H136="Home", MLAX!E136, ""), ""),
  IFERROR(IF(SOFT!H136="Home", SOFT!E136, ""), ""),
  IFERROR(IF(BASE!H136="Home", BASE!E136, ""), ""),
  IFERROR(IF(ESPORTS!H136="Home", ESPORTS!E136, ""), "")
)
</f>
        <v/>
      </c>
      <c r="F136" s="11" t="str">
        <f>TEXTJOIN(
  CHAR(10) &amp; CHAR(10),
  TRUE,
  IFERROR(IF(WSO!H136="Home", TEXT(WSO!F136, "h:mm AM/PM"), ""), ""),
  IFERROR(IF(MSO!H136="Home", TEXT(MSO!F136, "h:mm AM/PM"), ""), ""),
  IFERROR(IF(FH!H136="Home", TEXT(FH!F136, "h:mm AM/PM"), ""), ""),
  IFERROR(IF(MGOLF!H136="Home", TEXT(MGOLF!F136, "h:mm AM/PM"), ""), ""),
  IFERROR(IF(Football!H136="Home", TEXT(Football!F136, "h:mm AM/PM"), ""), ""),
  IFERROR(IF(WVB!H136="Home", TEXT(WVB!F136, "h:mm AM/PM"), ""), ""),
  IFERROR(IF(XC!H136="Home", TEXT(XC!F136, "h:mm AM/PM"), ""), ""),
  IFERROR(IF(SWIMMING!H136="Home", TEXT(SWIMMING!F136, "h:mm AM/PM"), ""), ""),
  IFERROR(IF(WTEN!H136="Home", TEXT(WTEN!F136, "h:mm AM/PM"), ""), ""),
  IFERROR(IF(TF!H136="Home", TEXT(TF!F136, "h:mm AM/PM"), ""), ""),
  IFERROR(IF(WGOLF!H136="Home", TEXT(WGOLF!F136, "h:mm AM/PM"), ""), ""),
  IFERROR(IF(WBB!H136="Home", TEXT(WBB!F136, "h:mm AM/PM"), ""), ""),
  IFERROR(IF(MBB!H136="Home", TEXT(MBB!F136, "h:mm AM/PM"), ""), ""),
  IFERROR(IF(WLAX!H136="Home", TEXT(WLAX!F136, "h:mm AM/PM"), ""), ""),
  IFERROR(IF(MLAX!H136="Home", TEXT(MLAX!F136, "h:mm AM/PM"), ""), ""),
  IFERROR(IF(SOFT!H136="Home", TEXT(SOFT!F136, "h:mm AM/PM"), ""), ""),
  IFERROR(IF(BASE!H136="Home", TEXT(BASE!F136, "h:mm AM/PM"), ""), ""),
  IFERROR(IF(ESPORTS!H136="Home", TEXT(ESPORTS!F136, "h:mm AM/PM"), ""), "")
)
</f>
        <v/>
      </c>
      <c r="G136" s="11" t="str">
        <f>TEXTJOIN(
  CHAR(10) &amp; CHAR(10),
  TRUE,
  IFERROR(IF(WSO!H136="Home", WSO!G136, ""), ""),
  IFERROR(IF(MSO!H136="Home", MSO!G136, ""), ""),
  IFERROR(IF(FH!H136="Home", FH!G136, ""), ""),
  IFERROR(IF(MGOLF!H136="Home", MGOLF!G136, ""), ""),
  IFERROR(IF(Football!H136="Home", Football!G136, ""), ""),
  IFERROR(IF(WVB!H136="Home", WVB!G136, ""), ""),
  IFERROR(IF(XC!H136="Home", XC!G136, ""), ""),
  IFERROR(IF(SWIMMING!H136="Home", SWIMMING!G136, ""), ""),
  IFERROR(IF(WTEN!H136="Home", WTEN!G136, ""), ""),
  IFERROR(IF(TF!H136="Home", TF!G136, ""), ""),
  IFERROR(IF(WGOLF!H136="Home", WGOLF!G136, ""), ""),
  IFERROR(IF(WBB!H136="Home", WBB!G136, ""), ""),
  IFERROR(IF(MBB!H136="Home", MBB!G136, ""), ""),
  IFERROR(IF(WLAX!H136="Home", WLAX!G136, ""), ""),
  IFERROR(IF(MLAX!H136="Home", MLAX!G136, ""), ""),
  IFERROR(IF(SOFT!H136="Home", SOFT!G136, ""), ""),
  IFERROR(IF(BASE!H136="Home", BASE!G136, ""), ""),
  IFERROR(IF(ESPORTS!H136="Home", ESPORTS!G136, ""), "")
)
</f>
        <v/>
      </c>
      <c r="H136" s="20" t="str">
        <f>TEXTJOIN(
  CHAR(10) &amp; CHAR(10),
  TRUE,
  IFERROR(IF(WSO!H136="Home", WSO!P136, ""), ""),
  IFERROR(IF(MSO!H136="Home", MSO!P136, ""), ""),
  IFERROR(IF(FH!H136="Home", FH!P136, ""), ""),
  IFERROR(IF(MGOLF!H136="Home", MGOLF!P136, ""), ""),
  IFERROR(IF(Football!H136="Home", Football!P136, ""), ""),
  IFERROR(IF(WVB!H136="Home", WVB!P136, ""), ""),
  IFERROR(IF(XC!H136="Home", XC!P136, ""), ""),
  IFERROR(IF(SWIMMING!H136="Home", SWIMMING!P136, ""), ""),
  IFERROR(IF(WTEN!H136="Home", WTEN!P136, ""), ""),
  IFERROR(IF(TF!H136="Home", TF!P136, ""), ""),
  IFERROR(IF(WGOLF!H136="Home", WGOLF!P136, ""), ""),
  IFERROR(IF(WBB!H136="Home", WBB!P136, ""), ""),
  IFERROR(IF(MBB!H136="Home", MBB!P136, ""), ""),
  IFERROR(IF(WLAX!H136="Home", WLAX!P136, ""), ""),
  IFERROR(IF(MLAX!H136="Home", MLAX!P136, ""), ""),
  IFERROR(IF(SOFT!H136="Home", SOFT!P136, ""), ""),
  IFERROR(IF(BASE!H136="Home", BASE!P136, ""), ""),
  IFERROR(IF(ESPORTS!H136="Home", ESPORTS!P136, ""), "")
)
</f>
        <v/>
      </c>
    </row>
    <row r="137" ht="22.5" customHeight="1">
      <c r="A137" s="6">
        <v>136.0</v>
      </c>
      <c r="B137" s="6" t="str">
        <f>'Master Schedule'!B137</f>
        <v/>
      </c>
      <c r="C137" s="7">
        <v>46370.0</v>
      </c>
      <c r="D137" s="8" t="str">
        <f t="shared" si="1"/>
        <v>Monday</v>
      </c>
      <c r="E137" s="6" t="str">
        <f>TEXTJOIN(
  CHAR(10) &amp; CHAR(10),
  TRUE,
  IFERROR(IF(WSO!H137="Home", WSO!E137, ""), ""),
  IFERROR(IF(MSO!H137="Home", MSO!E137, ""), ""),
  IFERROR(IF(FH!H137="Home", FH!E137, ""), ""),
  IFERROR(IF(MGOLF!H137="Home", MGOLF!E137, ""), ""),
  IFERROR(IF(Football!H137="Home", Football!E137, ""), ""),
  IFERROR(IF(WVB!H137="Home", WVB!E137, ""), ""),
  IFERROR(IF(XC!H137="Home", XC!E137, ""), ""),
  IFERROR(IF(SWIMMING!H137="Home", SWIMMING!E137, ""), ""),
  IFERROR(IF(WTEN!H137="Home", WTEN!E137, ""), ""),
  IFERROR(IF(TF!H137="Home", TF!E137, ""), ""),
  IFERROR(IF(WGOLF!H137="Home", WGOLF!E137, ""), ""),
  IFERROR(IF(WBB!H137="Home", WBB!E137, ""), ""),
  IFERROR(IF(MBB!H137="Home", MBB!E137, ""), ""),
  IFERROR(IF(WLAX!H137="Home", WLAX!E137, ""), ""),
  IFERROR(IF(MLAX!H137="Home", MLAX!E137, ""), ""),
  IFERROR(IF(SOFT!H137="Home", SOFT!E137, ""), ""),
  IFERROR(IF(BASE!H137="Home", BASE!E137, ""), ""),
  IFERROR(IF(ESPORTS!H137="Home", ESPORTS!E137, ""), "")
)
</f>
        <v/>
      </c>
      <c r="F137" s="11" t="str">
        <f>TEXTJOIN(
  CHAR(10) &amp; CHAR(10),
  TRUE,
  IFERROR(IF(WSO!H137="Home", TEXT(WSO!F137, "h:mm AM/PM"), ""), ""),
  IFERROR(IF(MSO!H137="Home", TEXT(MSO!F137, "h:mm AM/PM"), ""), ""),
  IFERROR(IF(FH!H137="Home", TEXT(FH!F137, "h:mm AM/PM"), ""), ""),
  IFERROR(IF(MGOLF!H137="Home", TEXT(MGOLF!F137, "h:mm AM/PM"), ""), ""),
  IFERROR(IF(Football!H137="Home", TEXT(Football!F137, "h:mm AM/PM"), ""), ""),
  IFERROR(IF(WVB!H137="Home", TEXT(WVB!F137, "h:mm AM/PM"), ""), ""),
  IFERROR(IF(XC!H137="Home", TEXT(XC!F137, "h:mm AM/PM"), ""), ""),
  IFERROR(IF(SWIMMING!H137="Home", TEXT(SWIMMING!F137, "h:mm AM/PM"), ""), ""),
  IFERROR(IF(WTEN!H137="Home", TEXT(WTEN!F137, "h:mm AM/PM"), ""), ""),
  IFERROR(IF(TF!H137="Home", TEXT(TF!F137, "h:mm AM/PM"), ""), ""),
  IFERROR(IF(WGOLF!H137="Home", TEXT(WGOLF!F137, "h:mm AM/PM"), ""), ""),
  IFERROR(IF(WBB!H137="Home", TEXT(WBB!F137, "h:mm AM/PM"), ""), ""),
  IFERROR(IF(MBB!H137="Home", TEXT(MBB!F137, "h:mm AM/PM"), ""), ""),
  IFERROR(IF(WLAX!H137="Home", TEXT(WLAX!F137, "h:mm AM/PM"), ""), ""),
  IFERROR(IF(MLAX!H137="Home", TEXT(MLAX!F137, "h:mm AM/PM"), ""), ""),
  IFERROR(IF(SOFT!H137="Home", TEXT(SOFT!F137, "h:mm AM/PM"), ""), ""),
  IFERROR(IF(BASE!H137="Home", TEXT(BASE!F137, "h:mm AM/PM"), ""), ""),
  IFERROR(IF(ESPORTS!H137="Home", TEXT(ESPORTS!F137, "h:mm AM/PM"), ""), "")
)
</f>
        <v/>
      </c>
      <c r="G137" s="11" t="str">
        <f>TEXTJOIN(
  CHAR(10) &amp; CHAR(10),
  TRUE,
  IFERROR(IF(WSO!H137="Home", WSO!G137, ""), ""),
  IFERROR(IF(MSO!H137="Home", MSO!G137, ""), ""),
  IFERROR(IF(FH!H137="Home", FH!G137, ""), ""),
  IFERROR(IF(MGOLF!H137="Home", MGOLF!G137, ""), ""),
  IFERROR(IF(Football!H137="Home", Football!G137, ""), ""),
  IFERROR(IF(WVB!H137="Home", WVB!G137, ""), ""),
  IFERROR(IF(XC!H137="Home", XC!G137, ""), ""),
  IFERROR(IF(SWIMMING!H137="Home", SWIMMING!G137, ""), ""),
  IFERROR(IF(WTEN!H137="Home", WTEN!G137, ""), ""),
  IFERROR(IF(TF!H137="Home", TF!G137, ""), ""),
  IFERROR(IF(WGOLF!H137="Home", WGOLF!G137, ""), ""),
  IFERROR(IF(WBB!H137="Home", WBB!G137, ""), ""),
  IFERROR(IF(MBB!H137="Home", MBB!G137, ""), ""),
  IFERROR(IF(WLAX!H137="Home", WLAX!G137, ""), ""),
  IFERROR(IF(MLAX!H137="Home", MLAX!G137, ""), ""),
  IFERROR(IF(SOFT!H137="Home", SOFT!G137, ""), ""),
  IFERROR(IF(BASE!H137="Home", BASE!G137, ""), ""),
  IFERROR(IF(ESPORTS!H137="Home", ESPORTS!G137, ""), "")
)
</f>
        <v/>
      </c>
      <c r="H137" s="20" t="str">
        <f>TEXTJOIN(
  CHAR(10) &amp; CHAR(10),
  TRUE,
  IFERROR(IF(WSO!H137="Home", WSO!P137, ""), ""),
  IFERROR(IF(MSO!H137="Home", MSO!P137, ""), ""),
  IFERROR(IF(FH!H137="Home", FH!P137, ""), ""),
  IFERROR(IF(MGOLF!H137="Home", MGOLF!P137, ""), ""),
  IFERROR(IF(Football!H137="Home", Football!P137, ""), ""),
  IFERROR(IF(WVB!H137="Home", WVB!P137, ""), ""),
  IFERROR(IF(XC!H137="Home", XC!P137, ""), ""),
  IFERROR(IF(SWIMMING!H137="Home", SWIMMING!P137, ""), ""),
  IFERROR(IF(WTEN!H137="Home", WTEN!P137, ""), ""),
  IFERROR(IF(TF!H137="Home", TF!P137, ""), ""),
  IFERROR(IF(WGOLF!H137="Home", WGOLF!P137, ""), ""),
  IFERROR(IF(WBB!H137="Home", WBB!P137, ""), ""),
  IFERROR(IF(MBB!H137="Home", MBB!P137, ""), ""),
  IFERROR(IF(WLAX!H137="Home", WLAX!P137, ""), ""),
  IFERROR(IF(MLAX!H137="Home", MLAX!P137, ""), ""),
  IFERROR(IF(SOFT!H137="Home", SOFT!P137, ""), ""),
  IFERROR(IF(BASE!H137="Home", BASE!P137, ""), ""),
  IFERROR(IF(ESPORTS!H137="Home", ESPORTS!P137, ""), "")
)
</f>
        <v/>
      </c>
    </row>
    <row r="138" ht="22.5" customHeight="1">
      <c r="A138" s="6">
        <v>137.0</v>
      </c>
      <c r="B138" s="6" t="str">
        <f>'Master Schedule'!B138</f>
        <v/>
      </c>
      <c r="C138" s="7">
        <v>46371.0</v>
      </c>
      <c r="D138" s="8" t="str">
        <f t="shared" si="1"/>
        <v>Tuesday</v>
      </c>
      <c r="E138" s="6" t="str">
        <f>TEXTJOIN(
  CHAR(10) &amp; CHAR(10),
  TRUE,
  IFERROR(IF(WSO!H138="Home", WSO!E138, ""), ""),
  IFERROR(IF(MSO!H138="Home", MSO!E138, ""), ""),
  IFERROR(IF(FH!H138="Home", FH!E138, ""), ""),
  IFERROR(IF(MGOLF!H138="Home", MGOLF!E138, ""), ""),
  IFERROR(IF(Football!H138="Home", Football!E138, ""), ""),
  IFERROR(IF(WVB!H138="Home", WVB!E138, ""), ""),
  IFERROR(IF(XC!H138="Home", XC!E138, ""), ""),
  IFERROR(IF(SWIMMING!H138="Home", SWIMMING!E138, ""), ""),
  IFERROR(IF(WTEN!H138="Home", WTEN!E138, ""), ""),
  IFERROR(IF(TF!H138="Home", TF!E138, ""), ""),
  IFERROR(IF(WGOLF!H138="Home", WGOLF!E138, ""), ""),
  IFERROR(IF(WBB!H138="Home", WBB!E138, ""), ""),
  IFERROR(IF(MBB!H138="Home", MBB!E138, ""), ""),
  IFERROR(IF(WLAX!H138="Home", WLAX!E138, ""), ""),
  IFERROR(IF(MLAX!H138="Home", MLAX!E138, ""), ""),
  IFERROR(IF(SOFT!H138="Home", SOFT!E138, ""), ""),
  IFERROR(IF(BASE!H138="Home", BASE!E138, ""), ""),
  IFERROR(IF(ESPORTS!H138="Home", ESPORTS!E138, ""), "")
)
</f>
        <v/>
      </c>
      <c r="F138" s="11" t="str">
        <f>TEXTJOIN(
  CHAR(10) &amp; CHAR(10),
  TRUE,
  IFERROR(IF(WSO!H138="Home", TEXT(WSO!F138, "h:mm AM/PM"), ""), ""),
  IFERROR(IF(MSO!H138="Home", TEXT(MSO!F138, "h:mm AM/PM"), ""), ""),
  IFERROR(IF(FH!H138="Home", TEXT(FH!F138, "h:mm AM/PM"), ""), ""),
  IFERROR(IF(MGOLF!H138="Home", TEXT(MGOLF!F138, "h:mm AM/PM"), ""), ""),
  IFERROR(IF(Football!H138="Home", TEXT(Football!F138, "h:mm AM/PM"), ""), ""),
  IFERROR(IF(WVB!H138="Home", TEXT(WVB!F138, "h:mm AM/PM"), ""), ""),
  IFERROR(IF(XC!H138="Home", TEXT(XC!F138, "h:mm AM/PM"), ""), ""),
  IFERROR(IF(SWIMMING!H138="Home", TEXT(SWIMMING!F138, "h:mm AM/PM"), ""), ""),
  IFERROR(IF(WTEN!H138="Home", TEXT(WTEN!F138, "h:mm AM/PM"), ""), ""),
  IFERROR(IF(TF!H138="Home", TEXT(TF!F138, "h:mm AM/PM"), ""), ""),
  IFERROR(IF(WGOLF!H138="Home", TEXT(WGOLF!F138, "h:mm AM/PM"), ""), ""),
  IFERROR(IF(WBB!H138="Home", TEXT(WBB!F138, "h:mm AM/PM"), ""), ""),
  IFERROR(IF(MBB!H138="Home", TEXT(MBB!F138, "h:mm AM/PM"), ""), ""),
  IFERROR(IF(WLAX!H138="Home", TEXT(WLAX!F138, "h:mm AM/PM"), ""), ""),
  IFERROR(IF(MLAX!H138="Home", TEXT(MLAX!F138, "h:mm AM/PM"), ""), ""),
  IFERROR(IF(SOFT!H138="Home", TEXT(SOFT!F138, "h:mm AM/PM"), ""), ""),
  IFERROR(IF(BASE!H138="Home", TEXT(BASE!F138, "h:mm AM/PM"), ""), ""),
  IFERROR(IF(ESPORTS!H138="Home", TEXT(ESPORTS!F138, "h:mm AM/PM"), ""), "")
)
</f>
        <v/>
      </c>
      <c r="G138" s="11" t="str">
        <f>TEXTJOIN(
  CHAR(10) &amp; CHAR(10),
  TRUE,
  IFERROR(IF(WSO!H138="Home", WSO!G138, ""), ""),
  IFERROR(IF(MSO!H138="Home", MSO!G138, ""), ""),
  IFERROR(IF(FH!H138="Home", FH!G138, ""), ""),
  IFERROR(IF(MGOLF!H138="Home", MGOLF!G138, ""), ""),
  IFERROR(IF(Football!H138="Home", Football!G138, ""), ""),
  IFERROR(IF(WVB!H138="Home", WVB!G138, ""), ""),
  IFERROR(IF(XC!H138="Home", XC!G138, ""), ""),
  IFERROR(IF(SWIMMING!H138="Home", SWIMMING!G138, ""), ""),
  IFERROR(IF(WTEN!H138="Home", WTEN!G138, ""), ""),
  IFERROR(IF(TF!H138="Home", TF!G138, ""), ""),
  IFERROR(IF(WGOLF!H138="Home", WGOLF!G138, ""), ""),
  IFERROR(IF(WBB!H138="Home", WBB!G138, ""), ""),
  IFERROR(IF(MBB!H138="Home", MBB!G138, ""), ""),
  IFERROR(IF(WLAX!H138="Home", WLAX!G138, ""), ""),
  IFERROR(IF(MLAX!H138="Home", MLAX!G138, ""), ""),
  IFERROR(IF(SOFT!H138="Home", SOFT!G138, ""), ""),
  IFERROR(IF(BASE!H138="Home", BASE!G138, ""), ""),
  IFERROR(IF(ESPORTS!H138="Home", ESPORTS!G138, ""), "")
)
</f>
        <v/>
      </c>
      <c r="H138" s="20" t="str">
        <f>TEXTJOIN(
  CHAR(10) &amp; CHAR(10),
  TRUE,
  IFERROR(IF(WSO!H138="Home", WSO!P138, ""), ""),
  IFERROR(IF(MSO!H138="Home", MSO!P138, ""), ""),
  IFERROR(IF(FH!H138="Home", FH!P138, ""), ""),
  IFERROR(IF(MGOLF!H138="Home", MGOLF!P138, ""), ""),
  IFERROR(IF(Football!H138="Home", Football!P138, ""), ""),
  IFERROR(IF(WVB!H138="Home", WVB!P138, ""), ""),
  IFERROR(IF(XC!H138="Home", XC!P138, ""), ""),
  IFERROR(IF(SWIMMING!H138="Home", SWIMMING!P138, ""), ""),
  IFERROR(IF(WTEN!H138="Home", WTEN!P138, ""), ""),
  IFERROR(IF(TF!H138="Home", TF!P138, ""), ""),
  IFERROR(IF(WGOLF!H138="Home", WGOLF!P138, ""), ""),
  IFERROR(IF(WBB!H138="Home", WBB!P138, ""), ""),
  IFERROR(IF(MBB!H138="Home", MBB!P138, ""), ""),
  IFERROR(IF(WLAX!H138="Home", WLAX!P138, ""), ""),
  IFERROR(IF(MLAX!H138="Home", MLAX!P138, ""), ""),
  IFERROR(IF(SOFT!H138="Home", SOFT!P138, ""), ""),
  IFERROR(IF(BASE!H138="Home", BASE!P138, ""), ""),
  IFERROR(IF(ESPORTS!H138="Home", ESPORTS!P138, ""), "")
)
</f>
        <v/>
      </c>
    </row>
    <row r="139" ht="22.5" customHeight="1">
      <c r="A139" s="6">
        <v>138.0</v>
      </c>
      <c r="B139" s="6" t="str">
        <f>'Master Schedule'!B139</f>
        <v/>
      </c>
      <c r="C139" s="7">
        <v>46372.0</v>
      </c>
      <c r="D139" s="8" t="str">
        <f t="shared" si="1"/>
        <v>Wednesday</v>
      </c>
      <c r="E139" s="6" t="str">
        <f>TEXTJOIN(
  CHAR(10) &amp; CHAR(10),
  TRUE,
  IFERROR(IF(WSO!H139="Home", WSO!E139, ""), ""),
  IFERROR(IF(MSO!H139="Home", MSO!E139, ""), ""),
  IFERROR(IF(FH!H139="Home", FH!E139, ""), ""),
  IFERROR(IF(MGOLF!H139="Home", MGOLF!E139, ""), ""),
  IFERROR(IF(Football!H139="Home", Football!E139, ""), ""),
  IFERROR(IF(WVB!H139="Home", WVB!E139, ""), ""),
  IFERROR(IF(XC!H139="Home", XC!E139, ""), ""),
  IFERROR(IF(SWIMMING!H139="Home", SWIMMING!E139, ""), ""),
  IFERROR(IF(WTEN!H139="Home", WTEN!E139, ""), ""),
  IFERROR(IF(TF!H139="Home", TF!E139, ""), ""),
  IFERROR(IF(WGOLF!H139="Home", WGOLF!E139, ""), ""),
  IFERROR(IF(WBB!H139="Home", WBB!E139, ""), ""),
  IFERROR(IF(MBB!H139="Home", MBB!E139, ""), ""),
  IFERROR(IF(WLAX!H139="Home", WLAX!E139, ""), ""),
  IFERROR(IF(MLAX!H139="Home", MLAX!E139, ""), ""),
  IFERROR(IF(SOFT!H139="Home", SOFT!E139, ""), ""),
  IFERROR(IF(BASE!H139="Home", BASE!E139, ""), ""),
  IFERROR(IF(ESPORTS!H139="Home", ESPORTS!E139, ""), "")
)
</f>
        <v/>
      </c>
      <c r="F139" s="11" t="str">
        <f>TEXTJOIN(
  CHAR(10) &amp; CHAR(10),
  TRUE,
  IFERROR(IF(WSO!H139="Home", TEXT(WSO!F139, "h:mm AM/PM"), ""), ""),
  IFERROR(IF(MSO!H139="Home", TEXT(MSO!F139, "h:mm AM/PM"), ""), ""),
  IFERROR(IF(FH!H139="Home", TEXT(FH!F139, "h:mm AM/PM"), ""), ""),
  IFERROR(IF(MGOLF!H139="Home", TEXT(MGOLF!F139, "h:mm AM/PM"), ""), ""),
  IFERROR(IF(Football!H139="Home", TEXT(Football!F139, "h:mm AM/PM"), ""), ""),
  IFERROR(IF(WVB!H139="Home", TEXT(WVB!F139, "h:mm AM/PM"), ""), ""),
  IFERROR(IF(XC!H139="Home", TEXT(XC!F139, "h:mm AM/PM"), ""), ""),
  IFERROR(IF(SWIMMING!H139="Home", TEXT(SWIMMING!F139, "h:mm AM/PM"), ""), ""),
  IFERROR(IF(WTEN!H139="Home", TEXT(WTEN!F139, "h:mm AM/PM"), ""), ""),
  IFERROR(IF(TF!H139="Home", TEXT(TF!F139, "h:mm AM/PM"), ""), ""),
  IFERROR(IF(WGOLF!H139="Home", TEXT(WGOLF!F139, "h:mm AM/PM"), ""), ""),
  IFERROR(IF(WBB!H139="Home", TEXT(WBB!F139, "h:mm AM/PM"), ""), ""),
  IFERROR(IF(MBB!H139="Home", TEXT(MBB!F139, "h:mm AM/PM"), ""), ""),
  IFERROR(IF(WLAX!H139="Home", TEXT(WLAX!F139, "h:mm AM/PM"), ""), ""),
  IFERROR(IF(MLAX!H139="Home", TEXT(MLAX!F139, "h:mm AM/PM"), ""), ""),
  IFERROR(IF(SOFT!H139="Home", TEXT(SOFT!F139, "h:mm AM/PM"), ""), ""),
  IFERROR(IF(BASE!H139="Home", TEXT(BASE!F139, "h:mm AM/PM"), ""), ""),
  IFERROR(IF(ESPORTS!H139="Home", TEXT(ESPORTS!F139, "h:mm AM/PM"), ""), "")
)
</f>
        <v/>
      </c>
      <c r="G139" s="11" t="str">
        <f>TEXTJOIN(
  CHAR(10) &amp; CHAR(10),
  TRUE,
  IFERROR(IF(WSO!H139="Home", WSO!G139, ""), ""),
  IFERROR(IF(MSO!H139="Home", MSO!G139, ""), ""),
  IFERROR(IF(FH!H139="Home", FH!G139, ""), ""),
  IFERROR(IF(MGOLF!H139="Home", MGOLF!G139, ""), ""),
  IFERROR(IF(Football!H139="Home", Football!G139, ""), ""),
  IFERROR(IF(WVB!H139="Home", WVB!G139, ""), ""),
  IFERROR(IF(XC!H139="Home", XC!G139, ""), ""),
  IFERROR(IF(SWIMMING!H139="Home", SWIMMING!G139, ""), ""),
  IFERROR(IF(WTEN!H139="Home", WTEN!G139, ""), ""),
  IFERROR(IF(TF!H139="Home", TF!G139, ""), ""),
  IFERROR(IF(WGOLF!H139="Home", WGOLF!G139, ""), ""),
  IFERROR(IF(WBB!H139="Home", WBB!G139, ""), ""),
  IFERROR(IF(MBB!H139="Home", MBB!G139, ""), ""),
  IFERROR(IF(WLAX!H139="Home", WLAX!G139, ""), ""),
  IFERROR(IF(MLAX!H139="Home", MLAX!G139, ""), ""),
  IFERROR(IF(SOFT!H139="Home", SOFT!G139, ""), ""),
  IFERROR(IF(BASE!H139="Home", BASE!G139, ""), ""),
  IFERROR(IF(ESPORTS!H139="Home", ESPORTS!G139, ""), "")
)
</f>
        <v/>
      </c>
      <c r="H139" s="20" t="str">
        <f>TEXTJOIN(
  CHAR(10) &amp; CHAR(10),
  TRUE,
  IFERROR(IF(WSO!H139="Home", WSO!P139, ""), ""),
  IFERROR(IF(MSO!H139="Home", MSO!P139, ""), ""),
  IFERROR(IF(FH!H139="Home", FH!P139, ""), ""),
  IFERROR(IF(MGOLF!H139="Home", MGOLF!P139, ""), ""),
  IFERROR(IF(Football!H139="Home", Football!P139, ""), ""),
  IFERROR(IF(WVB!H139="Home", WVB!P139, ""), ""),
  IFERROR(IF(XC!H139="Home", XC!P139, ""), ""),
  IFERROR(IF(SWIMMING!H139="Home", SWIMMING!P139, ""), ""),
  IFERROR(IF(WTEN!H139="Home", WTEN!P139, ""), ""),
  IFERROR(IF(TF!H139="Home", TF!P139, ""), ""),
  IFERROR(IF(WGOLF!H139="Home", WGOLF!P139, ""), ""),
  IFERROR(IF(WBB!H139="Home", WBB!P139, ""), ""),
  IFERROR(IF(MBB!H139="Home", MBB!P139, ""), ""),
  IFERROR(IF(WLAX!H139="Home", WLAX!P139, ""), ""),
  IFERROR(IF(MLAX!H139="Home", MLAX!P139, ""), ""),
  IFERROR(IF(SOFT!H139="Home", SOFT!P139, ""), ""),
  IFERROR(IF(BASE!H139="Home", BASE!P139, ""), ""),
  IFERROR(IF(ESPORTS!H139="Home", ESPORTS!P139, ""), "")
)
</f>
        <v/>
      </c>
    </row>
    <row r="140" ht="22.5" customHeight="1">
      <c r="A140" s="6">
        <v>139.0</v>
      </c>
      <c r="B140" s="6" t="str">
        <f>'Master Schedule'!B140</f>
        <v/>
      </c>
      <c r="C140" s="7">
        <v>46373.0</v>
      </c>
      <c r="D140" s="8" t="str">
        <f t="shared" si="1"/>
        <v>Thursday</v>
      </c>
      <c r="E140" s="6" t="str">
        <f>TEXTJOIN(
  CHAR(10) &amp; CHAR(10),
  TRUE,
  IFERROR(IF(WSO!H140="Home", WSO!E140, ""), ""),
  IFERROR(IF(MSO!H140="Home", MSO!E140, ""), ""),
  IFERROR(IF(FH!H140="Home", FH!E140, ""), ""),
  IFERROR(IF(MGOLF!H140="Home", MGOLF!E140, ""), ""),
  IFERROR(IF(Football!H140="Home", Football!E140, ""), ""),
  IFERROR(IF(WVB!H140="Home", WVB!E140, ""), ""),
  IFERROR(IF(XC!H140="Home", XC!E140, ""), ""),
  IFERROR(IF(SWIMMING!H140="Home", SWIMMING!E140, ""), ""),
  IFERROR(IF(WTEN!H140="Home", WTEN!E140, ""), ""),
  IFERROR(IF(TF!H140="Home", TF!E140, ""), ""),
  IFERROR(IF(WGOLF!H140="Home", WGOLF!E140, ""), ""),
  IFERROR(IF(WBB!H140="Home", WBB!E140, ""), ""),
  IFERROR(IF(MBB!H140="Home", MBB!E140, ""), ""),
  IFERROR(IF(WLAX!H140="Home", WLAX!E140, ""), ""),
  IFERROR(IF(MLAX!H140="Home", MLAX!E140, ""), ""),
  IFERROR(IF(SOFT!H140="Home", SOFT!E140, ""), ""),
  IFERROR(IF(BASE!H140="Home", BASE!E140, ""), ""),
  IFERROR(IF(ESPORTS!H140="Home", ESPORTS!E140, ""), "")
)
</f>
        <v/>
      </c>
      <c r="F140" s="11" t="str">
        <f>TEXTJOIN(
  CHAR(10) &amp; CHAR(10),
  TRUE,
  IFERROR(IF(WSO!H140="Home", TEXT(WSO!F140, "h:mm AM/PM"), ""), ""),
  IFERROR(IF(MSO!H140="Home", TEXT(MSO!F140, "h:mm AM/PM"), ""), ""),
  IFERROR(IF(FH!H140="Home", TEXT(FH!F140, "h:mm AM/PM"), ""), ""),
  IFERROR(IF(MGOLF!H140="Home", TEXT(MGOLF!F140, "h:mm AM/PM"), ""), ""),
  IFERROR(IF(Football!H140="Home", TEXT(Football!F140, "h:mm AM/PM"), ""), ""),
  IFERROR(IF(WVB!H140="Home", TEXT(WVB!F140, "h:mm AM/PM"), ""), ""),
  IFERROR(IF(XC!H140="Home", TEXT(XC!F140, "h:mm AM/PM"), ""), ""),
  IFERROR(IF(SWIMMING!H140="Home", TEXT(SWIMMING!F140, "h:mm AM/PM"), ""), ""),
  IFERROR(IF(WTEN!H140="Home", TEXT(WTEN!F140, "h:mm AM/PM"), ""), ""),
  IFERROR(IF(TF!H140="Home", TEXT(TF!F140, "h:mm AM/PM"), ""), ""),
  IFERROR(IF(WGOLF!H140="Home", TEXT(WGOLF!F140, "h:mm AM/PM"), ""), ""),
  IFERROR(IF(WBB!H140="Home", TEXT(WBB!F140, "h:mm AM/PM"), ""), ""),
  IFERROR(IF(MBB!H140="Home", TEXT(MBB!F140, "h:mm AM/PM"), ""), ""),
  IFERROR(IF(WLAX!H140="Home", TEXT(WLAX!F140, "h:mm AM/PM"), ""), ""),
  IFERROR(IF(MLAX!H140="Home", TEXT(MLAX!F140, "h:mm AM/PM"), ""), ""),
  IFERROR(IF(SOFT!H140="Home", TEXT(SOFT!F140, "h:mm AM/PM"), ""), ""),
  IFERROR(IF(BASE!H140="Home", TEXT(BASE!F140, "h:mm AM/PM"), ""), ""),
  IFERROR(IF(ESPORTS!H140="Home", TEXT(ESPORTS!F140, "h:mm AM/PM"), ""), "")
)
</f>
        <v/>
      </c>
      <c r="G140" s="11" t="str">
        <f>TEXTJOIN(
  CHAR(10) &amp; CHAR(10),
  TRUE,
  IFERROR(IF(WSO!H140="Home", WSO!G140, ""), ""),
  IFERROR(IF(MSO!H140="Home", MSO!G140, ""), ""),
  IFERROR(IF(FH!H140="Home", FH!G140, ""), ""),
  IFERROR(IF(MGOLF!H140="Home", MGOLF!G140, ""), ""),
  IFERROR(IF(Football!H140="Home", Football!G140, ""), ""),
  IFERROR(IF(WVB!H140="Home", WVB!G140, ""), ""),
  IFERROR(IF(XC!H140="Home", XC!G140, ""), ""),
  IFERROR(IF(SWIMMING!H140="Home", SWIMMING!G140, ""), ""),
  IFERROR(IF(WTEN!H140="Home", WTEN!G140, ""), ""),
  IFERROR(IF(TF!H140="Home", TF!G140, ""), ""),
  IFERROR(IF(WGOLF!H140="Home", WGOLF!G140, ""), ""),
  IFERROR(IF(WBB!H140="Home", WBB!G140, ""), ""),
  IFERROR(IF(MBB!H140="Home", MBB!G140, ""), ""),
  IFERROR(IF(WLAX!H140="Home", WLAX!G140, ""), ""),
  IFERROR(IF(MLAX!H140="Home", MLAX!G140, ""), ""),
  IFERROR(IF(SOFT!H140="Home", SOFT!G140, ""), ""),
  IFERROR(IF(BASE!H140="Home", BASE!G140, ""), ""),
  IFERROR(IF(ESPORTS!H140="Home", ESPORTS!G140, ""), "")
)
</f>
        <v/>
      </c>
      <c r="H140" s="20" t="str">
        <f>TEXTJOIN(
  CHAR(10) &amp; CHAR(10),
  TRUE,
  IFERROR(IF(WSO!H140="Home", WSO!P140, ""), ""),
  IFERROR(IF(MSO!H140="Home", MSO!P140, ""), ""),
  IFERROR(IF(FH!H140="Home", FH!P140, ""), ""),
  IFERROR(IF(MGOLF!H140="Home", MGOLF!P140, ""), ""),
  IFERROR(IF(Football!H140="Home", Football!P140, ""), ""),
  IFERROR(IF(WVB!H140="Home", WVB!P140, ""), ""),
  IFERROR(IF(XC!H140="Home", XC!P140, ""), ""),
  IFERROR(IF(SWIMMING!H140="Home", SWIMMING!P140, ""), ""),
  IFERROR(IF(WTEN!H140="Home", WTEN!P140, ""), ""),
  IFERROR(IF(TF!H140="Home", TF!P140, ""), ""),
  IFERROR(IF(WGOLF!H140="Home", WGOLF!P140, ""), ""),
  IFERROR(IF(WBB!H140="Home", WBB!P140, ""), ""),
  IFERROR(IF(MBB!H140="Home", MBB!P140, ""), ""),
  IFERROR(IF(WLAX!H140="Home", WLAX!P140, ""), ""),
  IFERROR(IF(MLAX!H140="Home", MLAX!P140, ""), ""),
  IFERROR(IF(SOFT!H140="Home", SOFT!P140, ""), ""),
  IFERROR(IF(BASE!H140="Home", BASE!P140, ""), ""),
  IFERROR(IF(ESPORTS!H140="Home", ESPORTS!P140, ""), "")
)
</f>
        <v/>
      </c>
    </row>
    <row r="141" ht="22.5" customHeight="1">
      <c r="A141" s="6">
        <v>140.0</v>
      </c>
      <c r="B141" s="6" t="str">
        <f>'Master Schedule'!B141</f>
        <v/>
      </c>
      <c r="C141" s="7">
        <v>46374.0</v>
      </c>
      <c r="D141" s="8" t="str">
        <f t="shared" si="1"/>
        <v>Friday</v>
      </c>
      <c r="E141" s="6" t="str">
        <f>TEXTJOIN(
  CHAR(10) &amp; CHAR(10),
  TRUE,
  IFERROR(IF(WSO!H141="Home", WSO!E141, ""), ""),
  IFERROR(IF(MSO!H141="Home", MSO!E141, ""), ""),
  IFERROR(IF(FH!H141="Home", FH!E141, ""), ""),
  IFERROR(IF(MGOLF!H141="Home", MGOLF!E141, ""), ""),
  IFERROR(IF(Football!H141="Home", Football!E141, ""), ""),
  IFERROR(IF(WVB!H141="Home", WVB!E141, ""), ""),
  IFERROR(IF(XC!H141="Home", XC!E141, ""), ""),
  IFERROR(IF(SWIMMING!H141="Home", SWIMMING!E141, ""), ""),
  IFERROR(IF(WTEN!H141="Home", WTEN!E141, ""), ""),
  IFERROR(IF(TF!H141="Home", TF!E141, ""), ""),
  IFERROR(IF(WGOLF!H141="Home", WGOLF!E141, ""), ""),
  IFERROR(IF(WBB!H141="Home", WBB!E141, ""), ""),
  IFERROR(IF(MBB!H141="Home", MBB!E141, ""), ""),
  IFERROR(IF(WLAX!H141="Home", WLAX!E141, ""), ""),
  IFERROR(IF(MLAX!H141="Home", MLAX!E141, ""), ""),
  IFERROR(IF(SOFT!H141="Home", SOFT!E141, ""), ""),
  IFERROR(IF(BASE!H141="Home", BASE!E141, ""), ""),
  IFERROR(IF(ESPORTS!H141="Home", ESPORTS!E141, ""), "")
)
</f>
        <v/>
      </c>
      <c r="F141" s="11" t="str">
        <f>TEXTJOIN(
  CHAR(10) &amp; CHAR(10),
  TRUE,
  IFERROR(IF(WSO!H141="Home", TEXT(WSO!F141, "h:mm AM/PM"), ""), ""),
  IFERROR(IF(MSO!H141="Home", TEXT(MSO!F141, "h:mm AM/PM"), ""), ""),
  IFERROR(IF(FH!H141="Home", TEXT(FH!F141, "h:mm AM/PM"), ""), ""),
  IFERROR(IF(MGOLF!H141="Home", TEXT(MGOLF!F141, "h:mm AM/PM"), ""), ""),
  IFERROR(IF(Football!H141="Home", TEXT(Football!F141, "h:mm AM/PM"), ""), ""),
  IFERROR(IF(WVB!H141="Home", TEXT(WVB!F141, "h:mm AM/PM"), ""), ""),
  IFERROR(IF(XC!H141="Home", TEXT(XC!F141, "h:mm AM/PM"), ""), ""),
  IFERROR(IF(SWIMMING!H141="Home", TEXT(SWIMMING!F141, "h:mm AM/PM"), ""), ""),
  IFERROR(IF(WTEN!H141="Home", TEXT(WTEN!F141, "h:mm AM/PM"), ""), ""),
  IFERROR(IF(TF!H141="Home", TEXT(TF!F141, "h:mm AM/PM"), ""), ""),
  IFERROR(IF(WGOLF!H141="Home", TEXT(WGOLF!F141, "h:mm AM/PM"), ""), ""),
  IFERROR(IF(WBB!H141="Home", TEXT(WBB!F141, "h:mm AM/PM"), ""), ""),
  IFERROR(IF(MBB!H141="Home", TEXT(MBB!F141, "h:mm AM/PM"), ""), ""),
  IFERROR(IF(WLAX!H141="Home", TEXT(WLAX!F141, "h:mm AM/PM"), ""), ""),
  IFERROR(IF(MLAX!H141="Home", TEXT(MLAX!F141, "h:mm AM/PM"), ""), ""),
  IFERROR(IF(SOFT!H141="Home", TEXT(SOFT!F141, "h:mm AM/PM"), ""), ""),
  IFERROR(IF(BASE!H141="Home", TEXT(BASE!F141, "h:mm AM/PM"), ""), ""),
  IFERROR(IF(ESPORTS!H141="Home", TEXT(ESPORTS!F141, "h:mm AM/PM"), ""), "")
)
</f>
        <v/>
      </c>
      <c r="G141" s="11" t="str">
        <f>TEXTJOIN(
  CHAR(10) &amp; CHAR(10),
  TRUE,
  IFERROR(IF(WSO!H141="Home", WSO!G141, ""), ""),
  IFERROR(IF(MSO!H141="Home", MSO!G141, ""), ""),
  IFERROR(IF(FH!H141="Home", FH!G141, ""), ""),
  IFERROR(IF(MGOLF!H141="Home", MGOLF!G141, ""), ""),
  IFERROR(IF(Football!H141="Home", Football!G141, ""), ""),
  IFERROR(IF(WVB!H141="Home", WVB!G141, ""), ""),
  IFERROR(IF(XC!H141="Home", XC!G141, ""), ""),
  IFERROR(IF(SWIMMING!H141="Home", SWIMMING!G141, ""), ""),
  IFERROR(IF(WTEN!H141="Home", WTEN!G141, ""), ""),
  IFERROR(IF(TF!H141="Home", TF!G141, ""), ""),
  IFERROR(IF(WGOLF!H141="Home", WGOLF!G141, ""), ""),
  IFERROR(IF(WBB!H141="Home", WBB!G141, ""), ""),
  IFERROR(IF(MBB!H141="Home", MBB!G141, ""), ""),
  IFERROR(IF(WLAX!H141="Home", WLAX!G141, ""), ""),
  IFERROR(IF(MLAX!H141="Home", MLAX!G141, ""), ""),
  IFERROR(IF(SOFT!H141="Home", SOFT!G141, ""), ""),
  IFERROR(IF(BASE!H141="Home", BASE!G141, ""), ""),
  IFERROR(IF(ESPORTS!H141="Home", ESPORTS!G141, ""), "")
)
</f>
        <v/>
      </c>
      <c r="H141" s="20" t="str">
        <f>TEXTJOIN(
  CHAR(10) &amp; CHAR(10),
  TRUE,
  IFERROR(IF(WSO!H141="Home", WSO!P141, ""), ""),
  IFERROR(IF(MSO!H141="Home", MSO!P141, ""), ""),
  IFERROR(IF(FH!H141="Home", FH!P141, ""), ""),
  IFERROR(IF(MGOLF!H141="Home", MGOLF!P141, ""), ""),
  IFERROR(IF(Football!H141="Home", Football!P141, ""), ""),
  IFERROR(IF(WVB!H141="Home", WVB!P141, ""), ""),
  IFERROR(IF(XC!H141="Home", XC!P141, ""), ""),
  IFERROR(IF(SWIMMING!H141="Home", SWIMMING!P141, ""), ""),
  IFERROR(IF(WTEN!H141="Home", WTEN!P141, ""), ""),
  IFERROR(IF(TF!H141="Home", TF!P141, ""), ""),
  IFERROR(IF(WGOLF!H141="Home", WGOLF!P141, ""), ""),
  IFERROR(IF(WBB!H141="Home", WBB!P141, ""), ""),
  IFERROR(IF(MBB!H141="Home", MBB!P141, ""), ""),
  IFERROR(IF(WLAX!H141="Home", WLAX!P141, ""), ""),
  IFERROR(IF(MLAX!H141="Home", MLAX!P141, ""), ""),
  IFERROR(IF(SOFT!H141="Home", SOFT!P141, ""), ""),
  IFERROR(IF(BASE!H141="Home", BASE!P141, ""), ""),
  IFERROR(IF(ESPORTS!H141="Home", ESPORTS!P141, ""), "")
)
</f>
        <v/>
      </c>
    </row>
    <row r="142" ht="22.5" customHeight="1">
      <c r="A142" s="6">
        <v>141.0</v>
      </c>
      <c r="B142" s="6" t="str">
        <f>'Master Schedule'!B142</f>
        <v/>
      </c>
      <c r="C142" s="7">
        <v>46375.0</v>
      </c>
      <c r="D142" s="8" t="str">
        <f t="shared" si="1"/>
        <v>Saturday</v>
      </c>
      <c r="E142" s="6" t="str">
        <f>TEXTJOIN(
  CHAR(10) &amp; CHAR(10),
  TRUE,
  IFERROR(IF(WSO!H142="Home", WSO!E142, ""), ""),
  IFERROR(IF(MSO!H142="Home", MSO!E142, ""), ""),
  IFERROR(IF(FH!H142="Home", FH!E142, ""), ""),
  IFERROR(IF(MGOLF!H142="Home", MGOLF!E142, ""), ""),
  IFERROR(IF(Football!H142="Home", Football!E142, ""), ""),
  IFERROR(IF(WVB!H142="Home", WVB!E142, ""), ""),
  IFERROR(IF(XC!H142="Home", XC!E142, ""), ""),
  IFERROR(IF(SWIMMING!H142="Home", SWIMMING!E142, ""), ""),
  IFERROR(IF(WTEN!H142="Home", WTEN!E142, ""), ""),
  IFERROR(IF(TF!H142="Home", TF!E142, ""), ""),
  IFERROR(IF(WGOLF!H142="Home", WGOLF!E142, ""), ""),
  IFERROR(IF(WBB!H142="Home", WBB!E142, ""), ""),
  IFERROR(IF(MBB!H142="Home", MBB!E142, ""), ""),
  IFERROR(IF(WLAX!H142="Home", WLAX!E142, ""), ""),
  IFERROR(IF(MLAX!H142="Home", MLAX!E142, ""), ""),
  IFERROR(IF(SOFT!H142="Home", SOFT!E142, ""), ""),
  IFERROR(IF(BASE!H142="Home", BASE!E142, ""), ""),
  IFERROR(IF(ESPORTS!H142="Home", ESPORTS!E142, ""), "")
)
</f>
        <v/>
      </c>
      <c r="F142" s="11" t="str">
        <f>TEXTJOIN(
  CHAR(10) &amp; CHAR(10),
  TRUE,
  IFERROR(IF(WSO!H142="Home", TEXT(WSO!F142, "h:mm AM/PM"), ""), ""),
  IFERROR(IF(MSO!H142="Home", TEXT(MSO!F142, "h:mm AM/PM"), ""), ""),
  IFERROR(IF(FH!H142="Home", TEXT(FH!F142, "h:mm AM/PM"), ""), ""),
  IFERROR(IF(MGOLF!H142="Home", TEXT(MGOLF!F142, "h:mm AM/PM"), ""), ""),
  IFERROR(IF(Football!H142="Home", TEXT(Football!F142, "h:mm AM/PM"), ""), ""),
  IFERROR(IF(WVB!H142="Home", TEXT(WVB!F142, "h:mm AM/PM"), ""), ""),
  IFERROR(IF(XC!H142="Home", TEXT(XC!F142, "h:mm AM/PM"), ""), ""),
  IFERROR(IF(SWIMMING!H142="Home", TEXT(SWIMMING!F142, "h:mm AM/PM"), ""), ""),
  IFERROR(IF(WTEN!H142="Home", TEXT(WTEN!F142, "h:mm AM/PM"), ""), ""),
  IFERROR(IF(TF!H142="Home", TEXT(TF!F142, "h:mm AM/PM"), ""), ""),
  IFERROR(IF(WGOLF!H142="Home", TEXT(WGOLF!F142, "h:mm AM/PM"), ""), ""),
  IFERROR(IF(WBB!H142="Home", TEXT(WBB!F142, "h:mm AM/PM"), ""), ""),
  IFERROR(IF(MBB!H142="Home", TEXT(MBB!F142, "h:mm AM/PM"), ""), ""),
  IFERROR(IF(WLAX!H142="Home", TEXT(WLAX!F142, "h:mm AM/PM"), ""), ""),
  IFERROR(IF(MLAX!H142="Home", TEXT(MLAX!F142, "h:mm AM/PM"), ""), ""),
  IFERROR(IF(SOFT!H142="Home", TEXT(SOFT!F142, "h:mm AM/PM"), ""), ""),
  IFERROR(IF(BASE!H142="Home", TEXT(BASE!F142, "h:mm AM/PM"), ""), ""),
  IFERROR(IF(ESPORTS!H142="Home", TEXT(ESPORTS!F142, "h:mm AM/PM"), ""), "")
)
</f>
        <v/>
      </c>
      <c r="G142" s="11" t="str">
        <f>TEXTJOIN(
  CHAR(10) &amp; CHAR(10),
  TRUE,
  IFERROR(IF(WSO!H142="Home", WSO!G142, ""), ""),
  IFERROR(IF(MSO!H142="Home", MSO!G142, ""), ""),
  IFERROR(IF(FH!H142="Home", FH!G142, ""), ""),
  IFERROR(IF(MGOLF!H142="Home", MGOLF!G142, ""), ""),
  IFERROR(IF(Football!H142="Home", Football!G142, ""), ""),
  IFERROR(IF(WVB!H142="Home", WVB!G142, ""), ""),
  IFERROR(IF(XC!H142="Home", XC!G142, ""), ""),
  IFERROR(IF(SWIMMING!H142="Home", SWIMMING!G142, ""), ""),
  IFERROR(IF(WTEN!H142="Home", WTEN!G142, ""), ""),
  IFERROR(IF(TF!H142="Home", TF!G142, ""), ""),
  IFERROR(IF(WGOLF!H142="Home", WGOLF!G142, ""), ""),
  IFERROR(IF(WBB!H142="Home", WBB!G142, ""), ""),
  IFERROR(IF(MBB!H142="Home", MBB!G142, ""), ""),
  IFERROR(IF(WLAX!H142="Home", WLAX!G142, ""), ""),
  IFERROR(IF(MLAX!H142="Home", MLAX!G142, ""), ""),
  IFERROR(IF(SOFT!H142="Home", SOFT!G142, ""), ""),
  IFERROR(IF(BASE!H142="Home", BASE!G142, ""), ""),
  IFERROR(IF(ESPORTS!H142="Home", ESPORTS!G142, ""), "")
)
</f>
        <v/>
      </c>
      <c r="H142" s="20" t="str">
        <f>TEXTJOIN(
  CHAR(10) &amp; CHAR(10),
  TRUE,
  IFERROR(IF(WSO!H142="Home", WSO!P142, ""), ""),
  IFERROR(IF(MSO!H142="Home", MSO!P142, ""), ""),
  IFERROR(IF(FH!H142="Home", FH!P142, ""), ""),
  IFERROR(IF(MGOLF!H142="Home", MGOLF!P142, ""), ""),
  IFERROR(IF(Football!H142="Home", Football!P142, ""), ""),
  IFERROR(IF(WVB!H142="Home", WVB!P142, ""), ""),
  IFERROR(IF(XC!H142="Home", XC!P142, ""), ""),
  IFERROR(IF(SWIMMING!H142="Home", SWIMMING!P142, ""), ""),
  IFERROR(IF(WTEN!H142="Home", WTEN!P142, ""), ""),
  IFERROR(IF(TF!H142="Home", TF!P142, ""), ""),
  IFERROR(IF(WGOLF!H142="Home", WGOLF!P142, ""), ""),
  IFERROR(IF(WBB!H142="Home", WBB!P142, ""), ""),
  IFERROR(IF(MBB!H142="Home", MBB!P142, ""), ""),
  IFERROR(IF(WLAX!H142="Home", WLAX!P142, ""), ""),
  IFERROR(IF(MLAX!H142="Home", MLAX!P142, ""), ""),
  IFERROR(IF(SOFT!H142="Home", SOFT!P142, ""), ""),
  IFERROR(IF(BASE!H142="Home", BASE!P142, ""), ""),
  IFERROR(IF(ESPORTS!H142="Home", ESPORTS!P142, ""), "")
)
</f>
        <v/>
      </c>
    </row>
    <row r="143" ht="22.5" customHeight="1">
      <c r="A143" s="6">
        <v>142.0</v>
      </c>
      <c r="B143" s="6" t="str">
        <f>'Master Schedule'!B143</f>
        <v/>
      </c>
      <c r="C143" s="7">
        <v>46376.0</v>
      </c>
      <c r="D143" s="8" t="str">
        <f t="shared" si="1"/>
        <v>Sunday</v>
      </c>
      <c r="E143" s="6" t="str">
        <f>TEXTJOIN(
  CHAR(10) &amp; CHAR(10),
  TRUE,
  IFERROR(IF(WSO!H143="Home", WSO!E143, ""), ""),
  IFERROR(IF(MSO!H143="Home", MSO!E143, ""), ""),
  IFERROR(IF(FH!H143="Home", FH!E143, ""), ""),
  IFERROR(IF(MGOLF!H143="Home", MGOLF!E143, ""), ""),
  IFERROR(IF(Football!H143="Home", Football!E143, ""), ""),
  IFERROR(IF(WVB!H143="Home", WVB!E143, ""), ""),
  IFERROR(IF(XC!H143="Home", XC!E143, ""), ""),
  IFERROR(IF(SWIMMING!H143="Home", SWIMMING!E143, ""), ""),
  IFERROR(IF(WTEN!H143="Home", WTEN!E143, ""), ""),
  IFERROR(IF(TF!H143="Home", TF!E143, ""), ""),
  IFERROR(IF(WGOLF!H143="Home", WGOLF!E143, ""), ""),
  IFERROR(IF(WBB!H143="Home", WBB!E143, ""), ""),
  IFERROR(IF(MBB!H143="Home", MBB!E143, ""), ""),
  IFERROR(IF(WLAX!H143="Home", WLAX!E143, ""), ""),
  IFERROR(IF(MLAX!H143="Home", MLAX!E143, ""), ""),
  IFERROR(IF(SOFT!H143="Home", SOFT!E143, ""), ""),
  IFERROR(IF(BASE!H143="Home", BASE!E143, ""), ""),
  IFERROR(IF(ESPORTS!H143="Home", ESPORTS!E143, ""), "")
)
</f>
        <v/>
      </c>
      <c r="F143" s="11" t="str">
        <f>TEXTJOIN(
  CHAR(10) &amp; CHAR(10),
  TRUE,
  IFERROR(IF(WSO!H143="Home", TEXT(WSO!F143, "h:mm AM/PM"), ""), ""),
  IFERROR(IF(MSO!H143="Home", TEXT(MSO!F143, "h:mm AM/PM"), ""), ""),
  IFERROR(IF(FH!H143="Home", TEXT(FH!F143, "h:mm AM/PM"), ""), ""),
  IFERROR(IF(MGOLF!H143="Home", TEXT(MGOLF!F143, "h:mm AM/PM"), ""), ""),
  IFERROR(IF(Football!H143="Home", TEXT(Football!F143, "h:mm AM/PM"), ""), ""),
  IFERROR(IF(WVB!H143="Home", TEXT(WVB!F143, "h:mm AM/PM"), ""), ""),
  IFERROR(IF(XC!H143="Home", TEXT(XC!F143, "h:mm AM/PM"), ""), ""),
  IFERROR(IF(SWIMMING!H143="Home", TEXT(SWIMMING!F143, "h:mm AM/PM"), ""), ""),
  IFERROR(IF(WTEN!H143="Home", TEXT(WTEN!F143, "h:mm AM/PM"), ""), ""),
  IFERROR(IF(TF!H143="Home", TEXT(TF!F143, "h:mm AM/PM"), ""), ""),
  IFERROR(IF(WGOLF!H143="Home", TEXT(WGOLF!F143, "h:mm AM/PM"), ""), ""),
  IFERROR(IF(WBB!H143="Home", TEXT(WBB!F143, "h:mm AM/PM"), ""), ""),
  IFERROR(IF(MBB!H143="Home", TEXT(MBB!F143, "h:mm AM/PM"), ""), ""),
  IFERROR(IF(WLAX!H143="Home", TEXT(WLAX!F143, "h:mm AM/PM"), ""), ""),
  IFERROR(IF(MLAX!H143="Home", TEXT(MLAX!F143, "h:mm AM/PM"), ""), ""),
  IFERROR(IF(SOFT!H143="Home", TEXT(SOFT!F143, "h:mm AM/PM"), ""), ""),
  IFERROR(IF(BASE!H143="Home", TEXT(BASE!F143, "h:mm AM/PM"), ""), ""),
  IFERROR(IF(ESPORTS!H143="Home", TEXT(ESPORTS!F143, "h:mm AM/PM"), ""), "")
)
</f>
        <v/>
      </c>
      <c r="G143" s="11" t="str">
        <f>TEXTJOIN(
  CHAR(10) &amp; CHAR(10),
  TRUE,
  IFERROR(IF(WSO!H143="Home", WSO!G143, ""), ""),
  IFERROR(IF(MSO!H143="Home", MSO!G143, ""), ""),
  IFERROR(IF(FH!H143="Home", FH!G143, ""), ""),
  IFERROR(IF(MGOLF!H143="Home", MGOLF!G143, ""), ""),
  IFERROR(IF(Football!H143="Home", Football!G143, ""), ""),
  IFERROR(IF(WVB!H143="Home", WVB!G143, ""), ""),
  IFERROR(IF(XC!H143="Home", XC!G143, ""), ""),
  IFERROR(IF(SWIMMING!H143="Home", SWIMMING!G143, ""), ""),
  IFERROR(IF(WTEN!H143="Home", WTEN!G143, ""), ""),
  IFERROR(IF(TF!H143="Home", TF!G143, ""), ""),
  IFERROR(IF(WGOLF!H143="Home", WGOLF!G143, ""), ""),
  IFERROR(IF(WBB!H143="Home", WBB!G143, ""), ""),
  IFERROR(IF(MBB!H143="Home", MBB!G143, ""), ""),
  IFERROR(IF(WLAX!H143="Home", WLAX!G143, ""), ""),
  IFERROR(IF(MLAX!H143="Home", MLAX!G143, ""), ""),
  IFERROR(IF(SOFT!H143="Home", SOFT!G143, ""), ""),
  IFERROR(IF(BASE!H143="Home", BASE!G143, ""), ""),
  IFERROR(IF(ESPORTS!H143="Home", ESPORTS!G143, ""), "")
)
</f>
        <v/>
      </c>
      <c r="H143" s="20" t="str">
        <f>TEXTJOIN(
  CHAR(10) &amp; CHAR(10),
  TRUE,
  IFERROR(IF(WSO!H143="Home", WSO!P143, ""), ""),
  IFERROR(IF(MSO!H143="Home", MSO!P143, ""), ""),
  IFERROR(IF(FH!H143="Home", FH!P143, ""), ""),
  IFERROR(IF(MGOLF!H143="Home", MGOLF!P143, ""), ""),
  IFERROR(IF(Football!H143="Home", Football!P143, ""), ""),
  IFERROR(IF(WVB!H143="Home", WVB!P143, ""), ""),
  IFERROR(IF(XC!H143="Home", XC!P143, ""), ""),
  IFERROR(IF(SWIMMING!H143="Home", SWIMMING!P143, ""), ""),
  IFERROR(IF(WTEN!H143="Home", WTEN!P143, ""), ""),
  IFERROR(IF(TF!H143="Home", TF!P143, ""), ""),
  IFERROR(IF(WGOLF!H143="Home", WGOLF!P143, ""), ""),
  IFERROR(IF(WBB!H143="Home", WBB!P143, ""), ""),
  IFERROR(IF(MBB!H143="Home", MBB!P143, ""), ""),
  IFERROR(IF(WLAX!H143="Home", WLAX!P143, ""), ""),
  IFERROR(IF(MLAX!H143="Home", MLAX!P143, ""), ""),
  IFERROR(IF(SOFT!H143="Home", SOFT!P143, ""), ""),
  IFERROR(IF(BASE!H143="Home", BASE!P143, ""), ""),
  IFERROR(IF(ESPORTS!H143="Home", ESPORTS!P143, ""), "")
)
</f>
        <v/>
      </c>
    </row>
    <row r="144" ht="22.5" customHeight="1">
      <c r="A144" s="6">
        <v>143.0</v>
      </c>
      <c r="B144" s="6" t="str">
        <f>'Master Schedule'!B144</f>
        <v/>
      </c>
      <c r="C144" s="7">
        <v>46377.0</v>
      </c>
      <c r="D144" s="8" t="str">
        <f t="shared" si="1"/>
        <v>Monday</v>
      </c>
      <c r="E144" s="6" t="str">
        <f>TEXTJOIN(
  CHAR(10) &amp; CHAR(10),
  TRUE,
  IFERROR(IF(WSO!H144="Home", WSO!E144, ""), ""),
  IFERROR(IF(MSO!H144="Home", MSO!E144, ""), ""),
  IFERROR(IF(FH!H144="Home", FH!E144, ""), ""),
  IFERROR(IF(MGOLF!H144="Home", MGOLF!E144, ""), ""),
  IFERROR(IF(Football!H144="Home", Football!E144, ""), ""),
  IFERROR(IF(WVB!H144="Home", WVB!E144, ""), ""),
  IFERROR(IF(XC!H144="Home", XC!E144, ""), ""),
  IFERROR(IF(SWIMMING!H144="Home", SWIMMING!E144, ""), ""),
  IFERROR(IF(WTEN!H144="Home", WTEN!E144, ""), ""),
  IFERROR(IF(TF!H144="Home", TF!E144, ""), ""),
  IFERROR(IF(WGOLF!H144="Home", WGOLF!E144, ""), ""),
  IFERROR(IF(WBB!H144="Home", WBB!E144, ""), ""),
  IFERROR(IF(MBB!H144="Home", MBB!E144, ""), ""),
  IFERROR(IF(WLAX!H144="Home", WLAX!E144, ""), ""),
  IFERROR(IF(MLAX!H144="Home", MLAX!E144, ""), ""),
  IFERROR(IF(SOFT!H144="Home", SOFT!E144, ""), ""),
  IFERROR(IF(BASE!H144="Home", BASE!E144, ""), ""),
  IFERROR(IF(ESPORTS!H144="Home", ESPORTS!E144, ""), "")
)
</f>
        <v/>
      </c>
      <c r="F144" s="11" t="str">
        <f>TEXTJOIN(
  CHAR(10) &amp; CHAR(10),
  TRUE,
  IFERROR(IF(WSO!H144="Home", TEXT(WSO!F144, "h:mm AM/PM"), ""), ""),
  IFERROR(IF(MSO!H144="Home", TEXT(MSO!F144, "h:mm AM/PM"), ""), ""),
  IFERROR(IF(FH!H144="Home", TEXT(FH!F144, "h:mm AM/PM"), ""), ""),
  IFERROR(IF(MGOLF!H144="Home", TEXT(MGOLF!F144, "h:mm AM/PM"), ""), ""),
  IFERROR(IF(Football!H144="Home", TEXT(Football!F144, "h:mm AM/PM"), ""), ""),
  IFERROR(IF(WVB!H144="Home", TEXT(WVB!F144, "h:mm AM/PM"), ""), ""),
  IFERROR(IF(XC!H144="Home", TEXT(XC!F144, "h:mm AM/PM"), ""), ""),
  IFERROR(IF(SWIMMING!H144="Home", TEXT(SWIMMING!F144, "h:mm AM/PM"), ""), ""),
  IFERROR(IF(WTEN!H144="Home", TEXT(WTEN!F144, "h:mm AM/PM"), ""), ""),
  IFERROR(IF(TF!H144="Home", TEXT(TF!F144, "h:mm AM/PM"), ""), ""),
  IFERROR(IF(WGOLF!H144="Home", TEXT(WGOLF!F144, "h:mm AM/PM"), ""), ""),
  IFERROR(IF(WBB!H144="Home", TEXT(WBB!F144, "h:mm AM/PM"), ""), ""),
  IFERROR(IF(MBB!H144="Home", TEXT(MBB!F144, "h:mm AM/PM"), ""), ""),
  IFERROR(IF(WLAX!H144="Home", TEXT(WLAX!F144, "h:mm AM/PM"), ""), ""),
  IFERROR(IF(MLAX!H144="Home", TEXT(MLAX!F144, "h:mm AM/PM"), ""), ""),
  IFERROR(IF(SOFT!H144="Home", TEXT(SOFT!F144, "h:mm AM/PM"), ""), ""),
  IFERROR(IF(BASE!H144="Home", TEXT(BASE!F144, "h:mm AM/PM"), ""), ""),
  IFERROR(IF(ESPORTS!H144="Home", TEXT(ESPORTS!F144, "h:mm AM/PM"), ""), "")
)
</f>
        <v/>
      </c>
      <c r="G144" s="11" t="str">
        <f>TEXTJOIN(
  CHAR(10) &amp; CHAR(10),
  TRUE,
  IFERROR(IF(WSO!H144="Home", WSO!G144, ""), ""),
  IFERROR(IF(MSO!H144="Home", MSO!G144, ""), ""),
  IFERROR(IF(FH!H144="Home", FH!G144, ""), ""),
  IFERROR(IF(MGOLF!H144="Home", MGOLF!G144, ""), ""),
  IFERROR(IF(Football!H144="Home", Football!G144, ""), ""),
  IFERROR(IF(WVB!H144="Home", WVB!G144, ""), ""),
  IFERROR(IF(XC!H144="Home", XC!G144, ""), ""),
  IFERROR(IF(SWIMMING!H144="Home", SWIMMING!G144, ""), ""),
  IFERROR(IF(WTEN!H144="Home", WTEN!G144, ""), ""),
  IFERROR(IF(TF!H144="Home", TF!G144, ""), ""),
  IFERROR(IF(WGOLF!H144="Home", WGOLF!G144, ""), ""),
  IFERROR(IF(WBB!H144="Home", WBB!G144, ""), ""),
  IFERROR(IF(MBB!H144="Home", MBB!G144, ""), ""),
  IFERROR(IF(WLAX!H144="Home", WLAX!G144, ""), ""),
  IFERROR(IF(MLAX!H144="Home", MLAX!G144, ""), ""),
  IFERROR(IF(SOFT!H144="Home", SOFT!G144, ""), ""),
  IFERROR(IF(BASE!H144="Home", BASE!G144, ""), ""),
  IFERROR(IF(ESPORTS!H144="Home", ESPORTS!G144, ""), "")
)
</f>
        <v/>
      </c>
      <c r="H144" s="20" t="str">
        <f>TEXTJOIN(
  CHAR(10) &amp; CHAR(10),
  TRUE,
  IFERROR(IF(WSO!H144="Home", WSO!P144, ""), ""),
  IFERROR(IF(MSO!H144="Home", MSO!P144, ""), ""),
  IFERROR(IF(FH!H144="Home", FH!P144, ""), ""),
  IFERROR(IF(MGOLF!H144="Home", MGOLF!P144, ""), ""),
  IFERROR(IF(Football!H144="Home", Football!P144, ""), ""),
  IFERROR(IF(WVB!H144="Home", WVB!P144, ""), ""),
  IFERROR(IF(XC!H144="Home", XC!P144, ""), ""),
  IFERROR(IF(SWIMMING!H144="Home", SWIMMING!P144, ""), ""),
  IFERROR(IF(WTEN!H144="Home", WTEN!P144, ""), ""),
  IFERROR(IF(TF!H144="Home", TF!P144, ""), ""),
  IFERROR(IF(WGOLF!H144="Home", WGOLF!P144, ""), ""),
  IFERROR(IF(WBB!H144="Home", WBB!P144, ""), ""),
  IFERROR(IF(MBB!H144="Home", MBB!P144, ""), ""),
  IFERROR(IF(WLAX!H144="Home", WLAX!P144, ""), ""),
  IFERROR(IF(MLAX!H144="Home", MLAX!P144, ""), ""),
  IFERROR(IF(SOFT!H144="Home", SOFT!P144, ""), ""),
  IFERROR(IF(BASE!H144="Home", BASE!P144, ""), ""),
  IFERROR(IF(ESPORTS!H144="Home", ESPORTS!P144, ""), "")
)
</f>
        <v/>
      </c>
    </row>
    <row r="145" ht="22.5" customHeight="1">
      <c r="A145" s="6">
        <v>144.0</v>
      </c>
      <c r="B145" s="6" t="str">
        <f>'Master Schedule'!B145</f>
        <v/>
      </c>
      <c r="C145" s="7">
        <v>46378.0</v>
      </c>
      <c r="D145" s="8" t="str">
        <f t="shared" si="1"/>
        <v>Tuesday</v>
      </c>
      <c r="E145" s="6" t="str">
        <f>TEXTJOIN(
  CHAR(10) &amp; CHAR(10),
  TRUE,
  IFERROR(IF(WSO!H145="Home", WSO!E145, ""), ""),
  IFERROR(IF(MSO!H145="Home", MSO!E145, ""), ""),
  IFERROR(IF(FH!H145="Home", FH!E145, ""), ""),
  IFERROR(IF(MGOLF!H145="Home", MGOLF!E145, ""), ""),
  IFERROR(IF(Football!H145="Home", Football!E145, ""), ""),
  IFERROR(IF(WVB!H145="Home", WVB!E145, ""), ""),
  IFERROR(IF(XC!H145="Home", XC!E145, ""), ""),
  IFERROR(IF(SWIMMING!H145="Home", SWIMMING!E145, ""), ""),
  IFERROR(IF(WTEN!H145="Home", WTEN!E145, ""), ""),
  IFERROR(IF(TF!H145="Home", TF!E145, ""), ""),
  IFERROR(IF(WGOLF!H145="Home", WGOLF!E145, ""), ""),
  IFERROR(IF(WBB!H145="Home", WBB!E145, ""), ""),
  IFERROR(IF(MBB!H145="Home", MBB!E145, ""), ""),
  IFERROR(IF(WLAX!H145="Home", WLAX!E145, ""), ""),
  IFERROR(IF(MLAX!H145="Home", MLAX!E145, ""), ""),
  IFERROR(IF(SOFT!H145="Home", SOFT!E145, ""), ""),
  IFERROR(IF(BASE!H145="Home", BASE!E145, ""), ""),
  IFERROR(IF(ESPORTS!H145="Home", ESPORTS!E145, ""), "")
)
</f>
        <v/>
      </c>
      <c r="F145" s="11" t="str">
        <f>TEXTJOIN(
  CHAR(10) &amp; CHAR(10),
  TRUE,
  IFERROR(IF(WSO!H145="Home", TEXT(WSO!F145, "h:mm AM/PM"), ""), ""),
  IFERROR(IF(MSO!H145="Home", TEXT(MSO!F145, "h:mm AM/PM"), ""), ""),
  IFERROR(IF(FH!H145="Home", TEXT(FH!F145, "h:mm AM/PM"), ""), ""),
  IFERROR(IF(MGOLF!H145="Home", TEXT(MGOLF!F145, "h:mm AM/PM"), ""), ""),
  IFERROR(IF(Football!H145="Home", TEXT(Football!F145, "h:mm AM/PM"), ""), ""),
  IFERROR(IF(WVB!H145="Home", TEXT(WVB!F145, "h:mm AM/PM"), ""), ""),
  IFERROR(IF(XC!H145="Home", TEXT(XC!F145, "h:mm AM/PM"), ""), ""),
  IFERROR(IF(SWIMMING!H145="Home", TEXT(SWIMMING!F145, "h:mm AM/PM"), ""), ""),
  IFERROR(IF(WTEN!H145="Home", TEXT(WTEN!F145, "h:mm AM/PM"), ""), ""),
  IFERROR(IF(TF!H145="Home", TEXT(TF!F145, "h:mm AM/PM"), ""), ""),
  IFERROR(IF(WGOLF!H145="Home", TEXT(WGOLF!F145, "h:mm AM/PM"), ""), ""),
  IFERROR(IF(WBB!H145="Home", TEXT(WBB!F145, "h:mm AM/PM"), ""), ""),
  IFERROR(IF(MBB!H145="Home", TEXT(MBB!F145, "h:mm AM/PM"), ""), ""),
  IFERROR(IF(WLAX!H145="Home", TEXT(WLAX!F145, "h:mm AM/PM"), ""), ""),
  IFERROR(IF(MLAX!H145="Home", TEXT(MLAX!F145, "h:mm AM/PM"), ""), ""),
  IFERROR(IF(SOFT!H145="Home", TEXT(SOFT!F145, "h:mm AM/PM"), ""), ""),
  IFERROR(IF(BASE!H145="Home", TEXT(BASE!F145, "h:mm AM/PM"), ""), ""),
  IFERROR(IF(ESPORTS!H145="Home", TEXT(ESPORTS!F145, "h:mm AM/PM"), ""), "")
)
</f>
        <v/>
      </c>
      <c r="G145" s="11" t="str">
        <f>TEXTJOIN(
  CHAR(10) &amp; CHAR(10),
  TRUE,
  IFERROR(IF(WSO!H145="Home", WSO!G145, ""), ""),
  IFERROR(IF(MSO!H145="Home", MSO!G145, ""), ""),
  IFERROR(IF(FH!H145="Home", FH!G145, ""), ""),
  IFERROR(IF(MGOLF!H145="Home", MGOLF!G145, ""), ""),
  IFERROR(IF(Football!H145="Home", Football!G145, ""), ""),
  IFERROR(IF(WVB!H145="Home", WVB!G145, ""), ""),
  IFERROR(IF(XC!H145="Home", XC!G145, ""), ""),
  IFERROR(IF(SWIMMING!H145="Home", SWIMMING!G145, ""), ""),
  IFERROR(IF(WTEN!H145="Home", WTEN!G145, ""), ""),
  IFERROR(IF(TF!H145="Home", TF!G145, ""), ""),
  IFERROR(IF(WGOLF!H145="Home", WGOLF!G145, ""), ""),
  IFERROR(IF(WBB!H145="Home", WBB!G145, ""), ""),
  IFERROR(IF(MBB!H145="Home", MBB!G145, ""), ""),
  IFERROR(IF(WLAX!H145="Home", WLAX!G145, ""), ""),
  IFERROR(IF(MLAX!H145="Home", MLAX!G145, ""), ""),
  IFERROR(IF(SOFT!H145="Home", SOFT!G145, ""), ""),
  IFERROR(IF(BASE!H145="Home", BASE!G145, ""), ""),
  IFERROR(IF(ESPORTS!H145="Home", ESPORTS!G145, ""), "")
)
</f>
        <v/>
      </c>
      <c r="H145" s="20" t="str">
        <f>TEXTJOIN(
  CHAR(10) &amp; CHAR(10),
  TRUE,
  IFERROR(IF(WSO!H145="Home", WSO!P145, ""), ""),
  IFERROR(IF(MSO!H145="Home", MSO!P145, ""), ""),
  IFERROR(IF(FH!H145="Home", FH!P145, ""), ""),
  IFERROR(IF(MGOLF!H145="Home", MGOLF!P145, ""), ""),
  IFERROR(IF(Football!H145="Home", Football!P145, ""), ""),
  IFERROR(IF(WVB!H145="Home", WVB!P145, ""), ""),
  IFERROR(IF(XC!H145="Home", XC!P145, ""), ""),
  IFERROR(IF(SWIMMING!H145="Home", SWIMMING!P145, ""), ""),
  IFERROR(IF(WTEN!H145="Home", WTEN!P145, ""), ""),
  IFERROR(IF(TF!H145="Home", TF!P145, ""), ""),
  IFERROR(IF(WGOLF!H145="Home", WGOLF!P145, ""), ""),
  IFERROR(IF(WBB!H145="Home", WBB!P145, ""), ""),
  IFERROR(IF(MBB!H145="Home", MBB!P145, ""), ""),
  IFERROR(IF(WLAX!H145="Home", WLAX!P145, ""), ""),
  IFERROR(IF(MLAX!H145="Home", MLAX!P145, ""), ""),
  IFERROR(IF(SOFT!H145="Home", SOFT!P145, ""), ""),
  IFERROR(IF(BASE!H145="Home", BASE!P145, ""), ""),
  IFERROR(IF(ESPORTS!H145="Home", ESPORTS!P145, ""), "")
)
</f>
        <v/>
      </c>
    </row>
    <row r="146" ht="22.5" customHeight="1">
      <c r="A146" s="6">
        <v>145.0</v>
      </c>
      <c r="B146" s="6" t="str">
        <f>'Master Schedule'!B146</f>
        <v/>
      </c>
      <c r="C146" s="7">
        <v>46379.0</v>
      </c>
      <c r="D146" s="8" t="str">
        <f t="shared" si="1"/>
        <v>Wednesday</v>
      </c>
      <c r="E146" s="6" t="str">
        <f>TEXTJOIN(
  CHAR(10) &amp; CHAR(10),
  TRUE,
  IFERROR(IF(WSO!H146="Home", WSO!E146, ""), ""),
  IFERROR(IF(MSO!H146="Home", MSO!E146, ""), ""),
  IFERROR(IF(FH!H146="Home", FH!E146, ""), ""),
  IFERROR(IF(MGOLF!H146="Home", MGOLF!E146, ""), ""),
  IFERROR(IF(Football!H146="Home", Football!E146, ""), ""),
  IFERROR(IF(WVB!H146="Home", WVB!E146, ""), ""),
  IFERROR(IF(XC!H146="Home", XC!E146, ""), ""),
  IFERROR(IF(SWIMMING!H146="Home", SWIMMING!E146, ""), ""),
  IFERROR(IF(WTEN!H146="Home", WTEN!E146, ""), ""),
  IFERROR(IF(TF!H146="Home", TF!E146, ""), ""),
  IFERROR(IF(WGOLF!H146="Home", WGOLF!E146, ""), ""),
  IFERROR(IF(WBB!H146="Home", WBB!E146, ""), ""),
  IFERROR(IF(MBB!H146="Home", MBB!E146, ""), ""),
  IFERROR(IF(WLAX!H146="Home", WLAX!E146, ""), ""),
  IFERROR(IF(MLAX!H146="Home", MLAX!E146, ""), ""),
  IFERROR(IF(SOFT!H146="Home", SOFT!E146, ""), ""),
  IFERROR(IF(BASE!H146="Home", BASE!E146, ""), ""),
  IFERROR(IF(ESPORTS!H146="Home", ESPORTS!E146, ""), "")
)
</f>
        <v/>
      </c>
      <c r="F146" s="11" t="str">
        <f>TEXTJOIN(
  CHAR(10) &amp; CHAR(10),
  TRUE,
  IFERROR(IF(WSO!H146="Home", TEXT(WSO!F146, "h:mm AM/PM"), ""), ""),
  IFERROR(IF(MSO!H146="Home", TEXT(MSO!F146, "h:mm AM/PM"), ""), ""),
  IFERROR(IF(FH!H146="Home", TEXT(FH!F146, "h:mm AM/PM"), ""), ""),
  IFERROR(IF(MGOLF!H146="Home", TEXT(MGOLF!F146, "h:mm AM/PM"), ""), ""),
  IFERROR(IF(Football!H146="Home", TEXT(Football!F146, "h:mm AM/PM"), ""), ""),
  IFERROR(IF(WVB!H146="Home", TEXT(WVB!F146, "h:mm AM/PM"), ""), ""),
  IFERROR(IF(XC!H146="Home", TEXT(XC!F146, "h:mm AM/PM"), ""), ""),
  IFERROR(IF(SWIMMING!H146="Home", TEXT(SWIMMING!F146, "h:mm AM/PM"), ""), ""),
  IFERROR(IF(WTEN!H146="Home", TEXT(WTEN!F146, "h:mm AM/PM"), ""), ""),
  IFERROR(IF(TF!H146="Home", TEXT(TF!F146, "h:mm AM/PM"), ""), ""),
  IFERROR(IF(WGOLF!H146="Home", TEXT(WGOLF!F146, "h:mm AM/PM"), ""), ""),
  IFERROR(IF(WBB!H146="Home", TEXT(WBB!F146, "h:mm AM/PM"), ""), ""),
  IFERROR(IF(MBB!H146="Home", TEXT(MBB!F146, "h:mm AM/PM"), ""), ""),
  IFERROR(IF(WLAX!H146="Home", TEXT(WLAX!F146, "h:mm AM/PM"), ""), ""),
  IFERROR(IF(MLAX!H146="Home", TEXT(MLAX!F146, "h:mm AM/PM"), ""), ""),
  IFERROR(IF(SOFT!H146="Home", TEXT(SOFT!F146, "h:mm AM/PM"), ""), ""),
  IFERROR(IF(BASE!H146="Home", TEXT(BASE!F146, "h:mm AM/PM"), ""), ""),
  IFERROR(IF(ESPORTS!H146="Home", TEXT(ESPORTS!F146, "h:mm AM/PM"), ""), "")
)
</f>
        <v/>
      </c>
      <c r="G146" s="11" t="str">
        <f>TEXTJOIN(
  CHAR(10) &amp; CHAR(10),
  TRUE,
  IFERROR(IF(WSO!H146="Home", WSO!G146, ""), ""),
  IFERROR(IF(MSO!H146="Home", MSO!G146, ""), ""),
  IFERROR(IF(FH!H146="Home", FH!G146, ""), ""),
  IFERROR(IF(MGOLF!H146="Home", MGOLF!G146, ""), ""),
  IFERROR(IF(Football!H146="Home", Football!G146, ""), ""),
  IFERROR(IF(WVB!H146="Home", WVB!G146, ""), ""),
  IFERROR(IF(XC!H146="Home", XC!G146, ""), ""),
  IFERROR(IF(SWIMMING!H146="Home", SWIMMING!G146, ""), ""),
  IFERROR(IF(WTEN!H146="Home", WTEN!G146, ""), ""),
  IFERROR(IF(TF!H146="Home", TF!G146, ""), ""),
  IFERROR(IF(WGOLF!H146="Home", WGOLF!G146, ""), ""),
  IFERROR(IF(WBB!H146="Home", WBB!G146, ""), ""),
  IFERROR(IF(MBB!H146="Home", MBB!G146, ""), ""),
  IFERROR(IF(WLAX!H146="Home", WLAX!G146, ""), ""),
  IFERROR(IF(MLAX!H146="Home", MLAX!G146, ""), ""),
  IFERROR(IF(SOFT!H146="Home", SOFT!G146, ""), ""),
  IFERROR(IF(BASE!H146="Home", BASE!G146, ""), ""),
  IFERROR(IF(ESPORTS!H146="Home", ESPORTS!G146, ""), "")
)
</f>
        <v/>
      </c>
      <c r="H146" s="20" t="str">
        <f>TEXTJOIN(
  CHAR(10) &amp; CHAR(10),
  TRUE,
  IFERROR(IF(WSO!H146="Home", WSO!P146, ""), ""),
  IFERROR(IF(MSO!H146="Home", MSO!P146, ""), ""),
  IFERROR(IF(FH!H146="Home", FH!P146, ""), ""),
  IFERROR(IF(MGOLF!H146="Home", MGOLF!P146, ""), ""),
  IFERROR(IF(Football!H146="Home", Football!P146, ""), ""),
  IFERROR(IF(WVB!H146="Home", WVB!P146, ""), ""),
  IFERROR(IF(XC!H146="Home", XC!P146, ""), ""),
  IFERROR(IF(SWIMMING!H146="Home", SWIMMING!P146, ""), ""),
  IFERROR(IF(WTEN!H146="Home", WTEN!P146, ""), ""),
  IFERROR(IF(TF!H146="Home", TF!P146, ""), ""),
  IFERROR(IF(WGOLF!H146="Home", WGOLF!P146, ""), ""),
  IFERROR(IF(WBB!H146="Home", WBB!P146, ""), ""),
  IFERROR(IF(MBB!H146="Home", MBB!P146, ""), ""),
  IFERROR(IF(WLAX!H146="Home", WLAX!P146, ""), ""),
  IFERROR(IF(MLAX!H146="Home", MLAX!P146, ""), ""),
  IFERROR(IF(SOFT!H146="Home", SOFT!P146, ""), ""),
  IFERROR(IF(BASE!H146="Home", BASE!P146, ""), ""),
  IFERROR(IF(ESPORTS!H146="Home", ESPORTS!P146, ""), "")
)
</f>
        <v/>
      </c>
    </row>
    <row r="147" ht="22.5" customHeight="1">
      <c r="A147" s="6">
        <v>146.0</v>
      </c>
      <c r="B147" s="6" t="str">
        <f>'Master Schedule'!B147</f>
        <v/>
      </c>
      <c r="C147" s="7">
        <v>46380.0</v>
      </c>
      <c r="D147" s="8" t="str">
        <f t="shared" si="1"/>
        <v>Thursday</v>
      </c>
      <c r="E147" s="6" t="str">
        <f>TEXTJOIN(
  CHAR(10) &amp; CHAR(10),
  TRUE,
  IFERROR(IF(WSO!H147="Home", WSO!E147, ""), ""),
  IFERROR(IF(MSO!H147="Home", MSO!E147, ""), ""),
  IFERROR(IF(FH!H147="Home", FH!E147, ""), ""),
  IFERROR(IF(MGOLF!H147="Home", MGOLF!E147, ""), ""),
  IFERROR(IF(Football!H147="Home", Football!E147, ""), ""),
  IFERROR(IF(WVB!H147="Home", WVB!E147, ""), ""),
  IFERROR(IF(XC!H147="Home", XC!E147, ""), ""),
  IFERROR(IF(SWIMMING!H147="Home", SWIMMING!E147, ""), ""),
  IFERROR(IF(WTEN!H147="Home", WTEN!E147, ""), ""),
  IFERROR(IF(TF!H147="Home", TF!E147, ""), ""),
  IFERROR(IF(WGOLF!H147="Home", WGOLF!E147, ""), ""),
  IFERROR(IF(WBB!H147="Home", WBB!E147, ""), ""),
  IFERROR(IF(MBB!H147="Home", MBB!E147, ""), ""),
  IFERROR(IF(WLAX!H147="Home", WLAX!E147, ""), ""),
  IFERROR(IF(MLAX!H147="Home", MLAX!E147, ""), ""),
  IFERROR(IF(SOFT!H147="Home", SOFT!E147, ""), ""),
  IFERROR(IF(BASE!H147="Home", BASE!E147, ""), ""),
  IFERROR(IF(ESPORTS!H147="Home", ESPORTS!E147, ""), "")
)
</f>
        <v/>
      </c>
      <c r="F147" s="11" t="str">
        <f>TEXTJOIN(
  CHAR(10) &amp; CHAR(10),
  TRUE,
  IFERROR(IF(WSO!H147="Home", TEXT(WSO!F147, "h:mm AM/PM"), ""), ""),
  IFERROR(IF(MSO!H147="Home", TEXT(MSO!F147, "h:mm AM/PM"), ""), ""),
  IFERROR(IF(FH!H147="Home", TEXT(FH!F147, "h:mm AM/PM"), ""), ""),
  IFERROR(IF(MGOLF!H147="Home", TEXT(MGOLF!F147, "h:mm AM/PM"), ""), ""),
  IFERROR(IF(Football!H147="Home", TEXT(Football!F147, "h:mm AM/PM"), ""), ""),
  IFERROR(IF(WVB!H147="Home", TEXT(WVB!F147, "h:mm AM/PM"), ""), ""),
  IFERROR(IF(XC!H147="Home", TEXT(XC!F147, "h:mm AM/PM"), ""), ""),
  IFERROR(IF(SWIMMING!H147="Home", TEXT(SWIMMING!F147, "h:mm AM/PM"), ""), ""),
  IFERROR(IF(WTEN!H147="Home", TEXT(WTEN!F147, "h:mm AM/PM"), ""), ""),
  IFERROR(IF(TF!H147="Home", TEXT(TF!F147, "h:mm AM/PM"), ""), ""),
  IFERROR(IF(WGOLF!H147="Home", TEXT(WGOLF!F147, "h:mm AM/PM"), ""), ""),
  IFERROR(IF(WBB!H147="Home", TEXT(WBB!F147, "h:mm AM/PM"), ""), ""),
  IFERROR(IF(MBB!H147="Home", TEXT(MBB!F147, "h:mm AM/PM"), ""), ""),
  IFERROR(IF(WLAX!H147="Home", TEXT(WLAX!F147, "h:mm AM/PM"), ""), ""),
  IFERROR(IF(MLAX!H147="Home", TEXT(MLAX!F147, "h:mm AM/PM"), ""), ""),
  IFERROR(IF(SOFT!H147="Home", TEXT(SOFT!F147, "h:mm AM/PM"), ""), ""),
  IFERROR(IF(BASE!H147="Home", TEXT(BASE!F147, "h:mm AM/PM"), ""), ""),
  IFERROR(IF(ESPORTS!H147="Home", TEXT(ESPORTS!F147, "h:mm AM/PM"), ""), "")
)
</f>
        <v/>
      </c>
      <c r="G147" s="11" t="str">
        <f>TEXTJOIN(
  CHAR(10) &amp; CHAR(10),
  TRUE,
  IFERROR(IF(WSO!H147="Home", WSO!G147, ""), ""),
  IFERROR(IF(MSO!H147="Home", MSO!G147, ""), ""),
  IFERROR(IF(FH!H147="Home", FH!G147, ""), ""),
  IFERROR(IF(MGOLF!H147="Home", MGOLF!G147, ""), ""),
  IFERROR(IF(Football!H147="Home", Football!G147, ""), ""),
  IFERROR(IF(WVB!H147="Home", WVB!G147, ""), ""),
  IFERROR(IF(XC!H147="Home", XC!G147, ""), ""),
  IFERROR(IF(SWIMMING!H147="Home", SWIMMING!G147, ""), ""),
  IFERROR(IF(WTEN!H147="Home", WTEN!G147, ""), ""),
  IFERROR(IF(TF!H147="Home", TF!G147, ""), ""),
  IFERROR(IF(WGOLF!H147="Home", WGOLF!G147, ""), ""),
  IFERROR(IF(WBB!H147="Home", WBB!G147, ""), ""),
  IFERROR(IF(MBB!H147="Home", MBB!G147, ""), ""),
  IFERROR(IF(WLAX!H147="Home", WLAX!G147, ""), ""),
  IFERROR(IF(MLAX!H147="Home", MLAX!G147, ""), ""),
  IFERROR(IF(SOFT!H147="Home", SOFT!G147, ""), ""),
  IFERROR(IF(BASE!H147="Home", BASE!G147, ""), ""),
  IFERROR(IF(ESPORTS!H147="Home", ESPORTS!G147, ""), "")
)
</f>
        <v/>
      </c>
      <c r="H147" s="20" t="str">
        <f>TEXTJOIN(
  CHAR(10) &amp; CHAR(10),
  TRUE,
  IFERROR(IF(WSO!H147="Home", WSO!P147, ""), ""),
  IFERROR(IF(MSO!H147="Home", MSO!P147, ""), ""),
  IFERROR(IF(FH!H147="Home", FH!P147, ""), ""),
  IFERROR(IF(MGOLF!H147="Home", MGOLF!P147, ""), ""),
  IFERROR(IF(Football!H147="Home", Football!P147, ""), ""),
  IFERROR(IF(WVB!H147="Home", WVB!P147, ""), ""),
  IFERROR(IF(XC!H147="Home", XC!P147, ""), ""),
  IFERROR(IF(SWIMMING!H147="Home", SWIMMING!P147, ""), ""),
  IFERROR(IF(WTEN!H147="Home", WTEN!P147, ""), ""),
  IFERROR(IF(TF!H147="Home", TF!P147, ""), ""),
  IFERROR(IF(WGOLF!H147="Home", WGOLF!P147, ""), ""),
  IFERROR(IF(WBB!H147="Home", WBB!P147, ""), ""),
  IFERROR(IF(MBB!H147="Home", MBB!P147, ""), ""),
  IFERROR(IF(WLAX!H147="Home", WLAX!P147, ""), ""),
  IFERROR(IF(MLAX!H147="Home", MLAX!P147, ""), ""),
  IFERROR(IF(SOFT!H147="Home", SOFT!P147, ""), ""),
  IFERROR(IF(BASE!H147="Home", BASE!P147, ""), ""),
  IFERROR(IF(ESPORTS!H147="Home", ESPORTS!P147, ""), "")
)
</f>
        <v/>
      </c>
    </row>
    <row r="148" ht="22.5" customHeight="1">
      <c r="A148" s="6">
        <v>147.0</v>
      </c>
      <c r="B148" s="6" t="str">
        <f>'Master Schedule'!B148</f>
        <v/>
      </c>
      <c r="C148" s="7">
        <v>46381.0</v>
      </c>
      <c r="D148" s="8" t="str">
        <f t="shared" si="1"/>
        <v>Friday</v>
      </c>
      <c r="E148" s="6" t="str">
        <f>TEXTJOIN(
  CHAR(10) &amp; CHAR(10),
  TRUE,
  IFERROR(IF(WSO!H148="Home", WSO!E148, ""), ""),
  IFERROR(IF(MSO!H148="Home", MSO!E148, ""), ""),
  IFERROR(IF(FH!H148="Home", FH!E148, ""), ""),
  IFERROR(IF(MGOLF!H148="Home", MGOLF!E148, ""), ""),
  IFERROR(IF(Football!H148="Home", Football!E148, ""), ""),
  IFERROR(IF(WVB!H148="Home", WVB!E148, ""), ""),
  IFERROR(IF(XC!H148="Home", XC!E148, ""), ""),
  IFERROR(IF(SWIMMING!H148="Home", SWIMMING!E148, ""), ""),
  IFERROR(IF(WTEN!H148="Home", WTEN!E148, ""), ""),
  IFERROR(IF(TF!H148="Home", TF!E148, ""), ""),
  IFERROR(IF(WGOLF!H148="Home", WGOLF!E148, ""), ""),
  IFERROR(IF(WBB!H148="Home", WBB!E148, ""), ""),
  IFERROR(IF(MBB!H148="Home", MBB!E148, ""), ""),
  IFERROR(IF(WLAX!H148="Home", WLAX!E148, ""), ""),
  IFERROR(IF(MLAX!H148="Home", MLAX!E148, ""), ""),
  IFERROR(IF(SOFT!H148="Home", SOFT!E148, ""), ""),
  IFERROR(IF(BASE!H148="Home", BASE!E148, ""), ""),
  IFERROR(IF(ESPORTS!H148="Home", ESPORTS!E148, ""), "")
)
</f>
        <v/>
      </c>
      <c r="F148" s="11" t="str">
        <f>TEXTJOIN(
  CHAR(10) &amp; CHAR(10),
  TRUE,
  IFERROR(IF(WSO!H148="Home", TEXT(WSO!F148, "h:mm AM/PM"), ""), ""),
  IFERROR(IF(MSO!H148="Home", TEXT(MSO!F148, "h:mm AM/PM"), ""), ""),
  IFERROR(IF(FH!H148="Home", TEXT(FH!F148, "h:mm AM/PM"), ""), ""),
  IFERROR(IF(MGOLF!H148="Home", TEXT(MGOLF!F148, "h:mm AM/PM"), ""), ""),
  IFERROR(IF(Football!H148="Home", TEXT(Football!F148, "h:mm AM/PM"), ""), ""),
  IFERROR(IF(WVB!H148="Home", TEXT(WVB!F148, "h:mm AM/PM"), ""), ""),
  IFERROR(IF(XC!H148="Home", TEXT(XC!F148, "h:mm AM/PM"), ""), ""),
  IFERROR(IF(SWIMMING!H148="Home", TEXT(SWIMMING!F148, "h:mm AM/PM"), ""), ""),
  IFERROR(IF(WTEN!H148="Home", TEXT(WTEN!F148, "h:mm AM/PM"), ""), ""),
  IFERROR(IF(TF!H148="Home", TEXT(TF!F148, "h:mm AM/PM"), ""), ""),
  IFERROR(IF(WGOLF!H148="Home", TEXT(WGOLF!F148, "h:mm AM/PM"), ""), ""),
  IFERROR(IF(WBB!H148="Home", TEXT(WBB!F148, "h:mm AM/PM"), ""), ""),
  IFERROR(IF(MBB!H148="Home", TEXT(MBB!F148, "h:mm AM/PM"), ""), ""),
  IFERROR(IF(WLAX!H148="Home", TEXT(WLAX!F148, "h:mm AM/PM"), ""), ""),
  IFERROR(IF(MLAX!H148="Home", TEXT(MLAX!F148, "h:mm AM/PM"), ""), ""),
  IFERROR(IF(SOFT!H148="Home", TEXT(SOFT!F148, "h:mm AM/PM"), ""), ""),
  IFERROR(IF(BASE!H148="Home", TEXT(BASE!F148, "h:mm AM/PM"), ""), ""),
  IFERROR(IF(ESPORTS!H148="Home", TEXT(ESPORTS!F148, "h:mm AM/PM"), ""), "")
)
</f>
        <v/>
      </c>
      <c r="G148" s="11" t="str">
        <f>TEXTJOIN(
  CHAR(10) &amp; CHAR(10),
  TRUE,
  IFERROR(IF(WSO!H148="Home", WSO!G148, ""), ""),
  IFERROR(IF(MSO!H148="Home", MSO!G148, ""), ""),
  IFERROR(IF(FH!H148="Home", FH!G148, ""), ""),
  IFERROR(IF(MGOLF!H148="Home", MGOLF!G148, ""), ""),
  IFERROR(IF(Football!H148="Home", Football!G148, ""), ""),
  IFERROR(IF(WVB!H148="Home", WVB!G148, ""), ""),
  IFERROR(IF(XC!H148="Home", XC!G148, ""), ""),
  IFERROR(IF(SWIMMING!H148="Home", SWIMMING!G148, ""), ""),
  IFERROR(IF(WTEN!H148="Home", WTEN!G148, ""), ""),
  IFERROR(IF(TF!H148="Home", TF!G148, ""), ""),
  IFERROR(IF(WGOLF!H148="Home", WGOLF!G148, ""), ""),
  IFERROR(IF(WBB!H148="Home", WBB!G148, ""), ""),
  IFERROR(IF(MBB!H148="Home", MBB!G148, ""), ""),
  IFERROR(IF(WLAX!H148="Home", WLAX!G148, ""), ""),
  IFERROR(IF(MLAX!H148="Home", MLAX!G148, ""), ""),
  IFERROR(IF(SOFT!H148="Home", SOFT!G148, ""), ""),
  IFERROR(IF(BASE!H148="Home", BASE!G148, ""), ""),
  IFERROR(IF(ESPORTS!H148="Home", ESPORTS!G148, ""), "")
)
</f>
        <v/>
      </c>
      <c r="H148" s="20" t="str">
        <f>TEXTJOIN(
  CHAR(10) &amp; CHAR(10),
  TRUE,
  IFERROR(IF(WSO!H148="Home", WSO!P148, ""), ""),
  IFERROR(IF(MSO!H148="Home", MSO!P148, ""), ""),
  IFERROR(IF(FH!H148="Home", FH!P148, ""), ""),
  IFERROR(IF(MGOLF!H148="Home", MGOLF!P148, ""), ""),
  IFERROR(IF(Football!H148="Home", Football!P148, ""), ""),
  IFERROR(IF(WVB!H148="Home", WVB!P148, ""), ""),
  IFERROR(IF(XC!H148="Home", XC!P148, ""), ""),
  IFERROR(IF(SWIMMING!H148="Home", SWIMMING!P148, ""), ""),
  IFERROR(IF(WTEN!H148="Home", WTEN!P148, ""), ""),
  IFERROR(IF(TF!H148="Home", TF!P148, ""), ""),
  IFERROR(IF(WGOLF!H148="Home", WGOLF!P148, ""), ""),
  IFERROR(IF(WBB!H148="Home", WBB!P148, ""), ""),
  IFERROR(IF(MBB!H148="Home", MBB!P148, ""), ""),
  IFERROR(IF(WLAX!H148="Home", WLAX!P148, ""), ""),
  IFERROR(IF(MLAX!H148="Home", MLAX!P148, ""), ""),
  IFERROR(IF(SOFT!H148="Home", SOFT!P148, ""), ""),
  IFERROR(IF(BASE!H148="Home", BASE!P148, ""), ""),
  IFERROR(IF(ESPORTS!H148="Home", ESPORTS!P148, ""), "")
)
</f>
        <v/>
      </c>
    </row>
    <row r="149" ht="22.5" customHeight="1">
      <c r="A149" s="6">
        <v>148.0</v>
      </c>
      <c r="B149" s="6" t="str">
        <f>'Master Schedule'!B149</f>
        <v/>
      </c>
      <c r="C149" s="7">
        <v>46382.0</v>
      </c>
      <c r="D149" s="8" t="str">
        <f t="shared" si="1"/>
        <v>Saturday</v>
      </c>
      <c r="E149" s="6" t="str">
        <f>TEXTJOIN(
  CHAR(10) &amp; CHAR(10),
  TRUE,
  IFERROR(IF(WSO!H149="Home", WSO!E149, ""), ""),
  IFERROR(IF(MSO!H149="Home", MSO!E149, ""), ""),
  IFERROR(IF(FH!H149="Home", FH!E149, ""), ""),
  IFERROR(IF(MGOLF!H149="Home", MGOLF!E149, ""), ""),
  IFERROR(IF(Football!H149="Home", Football!E149, ""), ""),
  IFERROR(IF(WVB!H149="Home", WVB!E149, ""), ""),
  IFERROR(IF(XC!H149="Home", XC!E149, ""), ""),
  IFERROR(IF(SWIMMING!H149="Home", SWIMMING!E149, ""), ""),
  IFERROR(IF(WTEN!H149="Home", WTEN!E149, ""), ""),
  IFERROR(IF(TF!H149="Home", TF!E149, ""), ""),
  IFERROR(IF(WGOLF!H149="Home", WGOLF!E149, ""), ""),
  IFERROR(IF(WBB!H149="Home", WBB!E149, ""), ""),
  IFERROR(IF(MBB!H149="Home", MBB!E149, ""), ""),
  IFERROR(IF(WLAX!H149="Home", WLAX!E149, ""), ""),
  IFERROR(IF(MLAX!H149="Home", MLAX!E149, ""), ""),
  IFERROR(IF(SOFT!H149="Home", SOFT!E149, ""), ""),
  IFERROR(IF(BASE!H149="Home", BASE!E149, ""), ""),
  IFERROR(IF(ESPORTS!H149="Home", ESPORTS!E149, ""), "")
)
</f>
        <v/>
      </c>
      <c r="F149" s="11" t="str">
        <f>TEXTJOIN(
  CHAR(10) &amp; CHAR(10),
  TRUE,
  IFERROR(IF(WSO!H149="Home", TEXT(WSO!F149, "h:mm AM/PM"), ""), ""),
  IFERROR(IF(MSO!H149="Home", TEXT(MSO!F149, "h:mm AM/PM"), ""), ""),
  IFERROR(IF(FH!H149="Home", TEXT(FH!F149, "h:mm AM/PM"), ""), ""),
  IFERROR(IF(MGOLF!H149="Home", TEXT(MGOLF!F149, "h:mm AM/PM"), ""), ""),
  IFERROR(IF(Football!H149="Home", TEXT(Football!F149, "h:mm AM/PM"), ""), ""),
  IFERROR(IF(WVB!H149="Home", TEXT(WVB!F149, "h:mm AM/PM"), ""), ""),
  IFERROR(IF(XC!H149="Home", TEXT(XC!F149, "h:mm AM/PM"), ""), ""),
  IFERROR(IF(SWIMMING!H149="Home", TEXT(SWIMMING!F149, "h:mm AM/PM"), ""), ""),
  IFERROR(IF(WTEN!H149="Home", TEXT(WTEN!F149, "h:mm AM/PM"), ""), ""),
  IFERROR(IF(TF!H149="Home", TEXT(TF!F149, "h:mm AM/PM"), ""), ""),
  IFERROR(IF(WGOLF!H149="Home", TEXT(WGOLF!F149, "h:mm AM/PM"), ""), ""),
  IFERROR(IF(WBB!H149="Home", TEXT(WBB!F149, "h:mm AM/PM"), ""), ""),
  IFERROR(IF(MBB!H149="Home", TEXT(MBB!F149, "h:mm AM/PM"), ""), ""),
  IFERROR(IF(WLAX!H149="Home", TEXT(WLAX!F149, "h:mm AM/PM"), ""), ""),
  IFERROR(IF(MLAX!H149="Home", TEXT(MLAX!F149, "h:mm AM/PM"), ""), ""),
  IFERROR(IF(SOFT!H149="Home", TEXT(SOFT!F149, "h:mm AM/PM"), ""), ""),
  IFERROR(IF(BASE!H149="Home", TEXT(BASE!F149, "h:mm AM/PM"), ""), ""),
  IFERROR(IF(ESPORTS!H149="Home", TEXT(ESPORTS!F149, "h:mm AM/PM"), ""), "")
)
</f>
        <v/>
      </c>
      <c r="G149" s="11" t="str">
        <f>TEXTJOIN(
  CHAR(10) &amp; CHAR(10),
  TRUE,
  IFERROR(IF(WSO!H149="Home", WSO!G149, ""), ""),
  IFERROR(IF(MSO!H149="Home", MSO!G149, ""), ""),
  IFERROR(IF(FH!H149="Home", FH!G149, ""), ""),
  IFERROR(IF(MGOLF!H149="Home", MGOLF!G149, ""), ""),
  IFERROR(IF(Football!H149="Home", Football!G149, ""), ""),
  IFERROR(IF(WVB!H149="Home", WVB!G149, ""), ""),
  IFERROR(IF(XC!H149="Home", XC!G149, ""), ""),
  IFERROR(IF(SWIMMING!H149="Home", SWIMMING!G149, ""), ""),
  IFERROR(IF(WTEN!H149="Home", WTEN!G149, ""), ""),
  IFERROR(IF(TF!H149="Home", TF!G149, ""), ""),
  IFERROR(IF(WGOLF!H149="Home", WGOLF!G149, ""), ""),
  IFERROR(IF(WBB!H149="Home", WBB!G149, ""), ""),
  IFERROR(IF(MBB!H149="Home", MBB!G149, ""), ""),
  IFERROR(IF(WLAX!H149="Home", WLAX!G149, ""), ""),
  IFERROR(IF(MLAX!H149="Home", MLAX!G149, ""), ""),
  IFERROR(IF(SOFT!H149="Home", SOFT!G149, ""), ""),
  IFERROR(IF(BASE!H149="Home", BASE!G149, ""), ""),
  IFERROR(IF(ESPORTS!H149="Home", ESPORTS!G149, ""), "")
)
</f>
        <v/>
      </c>
      <c r="H149" s="20" t="str">
        <f>TEXTJOIN(
  CHAR(10) &amp; CHAR(10),
  TRUE,
  IFERROR(IF(WSO!H149="Home", WSO!P149, ""), ""),
  IFERROR(IF(MSO!H149="Home", MSO!P149, ""), ""),
  IFERROR(IF(FH!H149="Home", FH!P149, ""), ""),
  IFERROR(IF(MGOLF!H149="Home", MGOLF!P149, ""), ""),
  IFERROR(IF(Football!H149="Home", Football!P149, ""), ""),
  IFERROR(IF(WVB!H149="Home", WVB!P149, ""), ""),
  IFERROR(IF(XC!H149="Home", XC!P149, ""), ""),
  IFERROR(IF(SWIMMING!H149="Home", SWIMMING!P149, ""), ""),
  IFERROR(IF(WTEN!H149="Home", WTEN!P149, ""), ""),
  IFERROR(IF(TF!H149="Home", TF!P149, ""), ""),
  IFERROR(IF(WGOLF!H149="Home", WGOLF!P149, ""), ""),
  IFERROR(IF(WBB!H149="Home", WBB!P149, ""), ""),
  IFERROR(IF(MBB!H149="Home", MBB!P149, ""), ""),
  IFERROR(IF(WLAX!H149="Home", WLAX!P149, ""), ""),
  IFERROR(IF(MLAX!H149="Home", MLAX!P149, ""), ""),
  IFERROR(IF(SOFT!H149="Home", SOFT!P149, ""), ""),
  IFERROR(IF(BASE!H149="Home", BASE!P149, ""), ""),
  IFERROR(IF(ESPORTS!H149="Home", ESPORTS!P149, ""), "")
)
</f>
        <v/>
      </c>
    </row>
    <row r="150" ht="22.5" customHeight="1">
      <c r="A150" s="6">
        <v>149.0</v>
      </c>
      <c r="B150" s="6" t="str">
        <f>'Master Schedule'!B150</f>
        <v/>
      </c>
      <c r="C150" s="7">
        <v>46383.0</v>
      </c>
      <c r="D150" s="8" t="str">
        <f t="shared" si="1"/>
        <v>Sunday</v>
      </c>
      <c r="E150" s="6" t="str">
        <f>TEXTJOIN(
  CHAR(10) &amp; CHAR(10),
  TRUE,
  IFERROR(IF(WSO!H150="Home", WSO!E150, ""), ""),
  IFERROR(IF(MSO!H150="Home", MSO!E150, ""), ""),
  IFERROR(IF(FH!H150="Home", FH!E150, ""), ""),
  IFERROR(IF(MGOLF!H150="Home", MGOLF!E150, ""), ""),
  IFERROR(IF(Football!H150="Home", Football!E150, ""), ""),
  IFERROR(IF(WVB!H150="Home", WVB!E150, ""), ""),
  IFERROR(IF(XC!H150="Home", XC!E150, ""), ""),
  IFERROR(IF(SWIMMING!H150="Home", SWIMMING!E150, ""), ""),
  IFERROR(IF(WTEN!H150="Home", WTEN!E150, ""), ""),
  IFERROR(IF(TF!H150="Home", TF!E150, ""), ""),
  IFERROR(IF(WGOLF!H150="Home", WGOLF!E150, ""), ""),
  IFERROR(IF(WBB!H150="Home", WBB!E150, ""), ""),
  IFERROR(IF(MBB!H150="Home", MBB!E150, ""), ""),
  IFERROR(IF(WLAX!H150="Home", WLAX!E150, ""), ""),
  IFERROR(IF(MLAX!H150="Home", MLAX!E150, ""), ""),
  IFERROR(IF(SOFT!H150="Home", SOFT!E150, ""), ""),
  IFERROR(IF(BASE!H150="Home", BASE!E150, ""), ""),
  IFERROR(IF(ESPORTS!H150="Home", ESPORTS!E150, ""), "")
)
</f>
        <v/>
      </c>
      <c r="F150" s="11" t="str">
        <f>TEXTJOIN(
  CHAR(10) &amp; CHAR(10),
  TRUE,
  IFERROR(IF(WSO!H150="Home", TEXT(WSO!F150, "h:mm AM/PM"), ""), ""),
  IFERROR(IF(MSO!H150="Home", TEXT(MSO!F150, "h:mm AM/PM"), ""), ""),
  IFERROR(IF(FH!H150="Home", TEXT(FH!F150, "h:mm AM/PM"), ""), ""),
  IFERROR(IF(MGOLF!H150="Home", TEXT(MGOLF!F150, "h:mm AM/PM"), ""), ""),
  IFERROR(IF(Football!H150="Home", TEXT(Football!F150, "h:mm AM/PM"), ""), ""),
  IFERROR(IF(WVB!H150="Home", TEXT(WVB!F150, "h:mm AM/PM"), ""), ""),
  IFERROR(IF(XC!H150="Home", TEXT(XC!F150, "h:mm AM/PM"), ""), ""),
  IFERROR(IF(SWIMMING!H150="Home", TEXT(SWIMMING!F150, "h:mm AM/PM"), ""), ""),
  IFERROR(IF(WTEN!H150="Home", TEXT(WTEN!F150, "h:mm AM/PM"), ""), ""),
  IFERROR(IF(TF!H150="Home", TEXT(TF!F150, "h:mm AM/PM"), ""), ""),
  IFERROR(IF(WGOLF!H150="Home", TEXT(WGOLF!F150, "h:mm AM/PM"), ""), ""),
  IFERROR(IF(WBB!H150="Home", TEXT(WBB!F150, "h:mm AM/PM"), ""), ""),
  IFERROR(IF(MBB!H150="Home", TEXT(MBB!F150, "h:mm AM/PM"), ""), ""),
  IFERROR(IF(WLAX!H150="Home", TEXT(WLAX!F150, "h:mm AM/PM"), ""), ""),
  IFERROR(IF(MLAX!H150="Home", TEXT(MLAX!F150, "h:mm AM/PM"), ""), ""),
  IFERROR(IF(SOFT!H150="Home", TEXT(SOFT!F150, "h:mm AM/PM"), ""), ""),
  IFERROR(IF(BASE!H150="Home", TEXT(BASE!F150, "h:mm AM/PM"), ""), ""),
  IFERROR(IF(ESPORTS!H150="Home", TEXT(ESPORTS!F150, "h:mm AM/PM"), ""), "")
)
</f>
        <v/>
      </c>
      <c r="G150" s="11" t="str">
        <f>TEXTJOIN(
  CHAR(10) &amp; CHAR(10),
  TRUE,
  IFERROR(IF(WSO!H150="Home", WSO!G150, ""), ""),
  IFERROR(IF(MSO!H150="Home", MSO!G150, ""), ""),
  IFERROR(IF(FH!H150="Home", FH!G150, ""), ""),
  IFERROR(IF(MGOLF!H150="Home", MGOLF!G150, ""), ""),
  IFERROR(IF(Football!H150="Home", Football!G150, ""), ""),
  IFERROR(IF(WVB!H150="Home", WVB!G150, ""), ""),
  IFERROR(IF(XC!H150="Home", XC!G150, ""), ""),
  IFERROR(IF(SWIMMING!H150="Home", SWIMMING!G150, ""), ""),
  IFERROR(IF(WTEN!H150="Home", WTEN!G150, ""), ""),
  IFERROR(IF(TF!H150="Home", TF!G150, ""), ""),
  IFERROR(IF(WGOLF!H150="Home", WGOLF!G150, ""), ""),
  IFERROR(IF(WBB!H150="Home", WBB!G150, ""), ""),
  IFERROR(IF(MBB!H150="Home", MBB!G150, ""), ""),
  IFERROR(IF(WLAX!H150="Home", WLAX!G150, ""), ""),
  IFERROR(IF(MLAX!H150="Home", MLAX!G150, ""), ""),
  IFERROR(IF(SOFT!H150="Home", SOFT!G150, ""), ""),
  IFERROR(IF(BASE!H150="Home", BASE!G150, ""), ""),
  IFERROR(IF(ESPORTS!H150="Home", ESPORTS!G150, ""), "")
)
</f>
        <v/>
      </c>
      <c r="H150" s="20" t="str">
        <f>TEXTJOIN(
  CHAR(10) &amp; CHAR(10),
  TRUE,
  IFERROR(IF(WSO!H150="Home", WSO!P150, ""), ""),
  IFERROR(IF(MSO!H150="Home", MSO!P150, ""), ""),
  IFERROR(IF(FH!H150="Home", FH!P150, ""), ""),
  IFERROR(IF(MGOLF!H150="Home", MGOLF!P150, ""), ""),
  IFERROR(IF(Football!H150="Home", Football!P150, ""), ""),
  IFERROR(IF(WVB!H150="Home", WVB!P150, ""), ""),
  IFERROR(IF(XC!H150="Home", XC!P150, ""), ""),
  IFERROR(IF(SWIMMING!H150="Home", SWIMMING!P150, ""), ""),
  IFERROR(IF(WTEN!H150="Home", WTEN!P150, ""), ""),
  IFERROR(IF(TF!H150="Home", TF!P150, ""), ""),
  IFERROR(IF(WGOLF!H150="Home", WGOLF!P150, ""), ""),
  IFERROR(IF(WBB!H150="Home", WBB!P150, ""), ""),
  IFERROR(IF(MBB!H150="Home", MBB!P150, ""), ""),
  IFERROR(IF(WLAX!H150="Home", WLAX!P150, ""), ""),
  IFERROR(IF(MLAX!H150="Home", MLAX!P150, ""), ""),
  IFERROR(IF(SOFT!H150="Home", SOFT!P150, ""), ""),
  IFERROR(IF(BASE!H150="Home", BASE!P150, ""), ""),
  IFERROR(IF(ESPORTS!H150="Home", ESPORTS!P150, ""), "")
)
</f>
        <v/>
      </c>
    </row>
    <row r="151" ht="22.5" customHeight="1">
      <c r="A151" s="6">
        <v>150.0</v>
      </c>
      <c r="B151" s="6" t="str">
        <f>'Master Schedule'!B151</f>
        <v/>
      </c>
      <c r="C151" s="7">
        <v>46384.0</v>
      </c>
      <c r="D151" s="8" t="str">
        <f t="shared" si="1"/>
        <v>Monday</v>
      </c>
      <c r="E151" s="6" t="str">
        <f>TEXTJOIN(
  CHAR(10) &amp; CHAR(10),
  TRUE,
  IFERROR(IF(WSO!H151="Home", WSO!E151, ""), ""),
  IFERROR(IF(MSO!H151="Home", MSO!E151, ""), ""),
  IFERROR(IF(FH!H151="Home", FH!E151, ""), ""),
  IFERROR(IF(MGOLF!H151="Home", MGOLF!E151, ""), ""),
  IFERROR(IF(Football!H151="Home", Football!E151, ""), ""),
  IFERROR(IF(WVB!H151="Home", WVB!E151, ""), ""),
  IFERROR(IF(XC!H151="Home", XC!E151, ""), ""),
  IFERROR(IF(SWIMMING!H151="Home", SWIMMING!E151, ""), ""),
  IFERROR(IF(WTEN!H151="Home", WTEN!E151, ""), ""),
  IFERROR(IF(TF!H151="Home", TF!E151, ""), ""),
  IFERROR(IF(WGOLF!H151="Home", WGOLF!E151, ""), ""),
  IFERROR(IF(WBB!H151="Home", WBB!E151, ""), ""),
  IFERROR(IF(MBB!H151="Home", MBB!E151, ""), ""),
  IFERROR(IF(WLAX!H151="Home", WLAX!E151, ""), ""),
  IFERROR(IF(MLAX!H151="Home", MLAX!E151, ""), ""),
  IFERROR(IF(SOFT!H151="Home", SOFT!E151, ""), ""),
  IFERROR(IF(BASE!H151="Home", BASE!E151, ""), ""),
  IFERROR(IF(ESPORTS!H151="Home", ESPORTS!E151, ""), "")
)
</f>
        <v/>
      </c>
      <c r="F151" s="11" t="str">
        <f>TEXTJOIN(
  CHAR(10) &amp; CHAR(10),
  TRUE,
  IFERROR(IF(WSO!H151="Home", TEXT(WSO!F151, "h:mm AM/PM"), ""), ""),
  IFERROR(IF(MSO!H151="Home", TEXT(MSO!F151, "h:mm AM/PM"), ""), ""),
  IFERROR(IF(FH!H151="Home", TEXT(FH!F151, "h:mm AM/PM"), ""), ""),
  IFERROR(IF(MGOLF!H151="Home", TEXT(MGOLF!F151, "h:mm AM/PM"), ""), ""),
  IFERROR(IF(Football!H151="Home", TEXT(Football!F151, "h:mm AM/PM"), ""), ""),
  IFERROR(IF(WVB!H151="Home", TEXT(WVB!F151, "h:mm AM/PM"), ""), ""),
  IFERROR(IF(XC!H151="Home", TEXT(XC!F151, "h:mm AM/PM"), ""), ""),
  IFERROR(IF(SWIMMING!H151="Home", TEXT(SWIMMING!F151, "h:mm AM/PM"), ""), ""),
  IFERROR(IF(WTEN!H151="Home", TEXT(WTEN!F151, "h:mm AM/PM"), ""), ""),
  IFERROR(IF(TF!H151="Home", TEXT(TF!F151, "h:mm AM/PM"), ""), ""),
  IFERROR(IF(WGOLF!H151="Home", TEXT(WGOLF!F151, "h:mm AM/PM"), ""), ""),
  IFERROR(IF(WBB!H151="Home", TEXT(WBB!F151, "h:mm AM/PM"), ""), ""),
  IFERROR(IF(MBB!H151="Home", TEXT(MBB!F151, "h:mm AM/PM"), ""), ""),
  IFERROR(IF(WLAX!H151="Home", TEXT(WLAX!F151, "h:mm AM/PM"), ""), ""),
  IFERROR(IF(MLAX!H151="Home", TEXT(MLAX!F151, "h:mm AM/PM"), ""), ""),
  IFERROR(IF(SOFT!H151="Home", TEXT(SOFT!F151, "h:mm AM/PM"), ""), ""),
  IFERROR(IF(BASE!H151="Home", TEXT(BASE!F151, "h:mm AM/PM"), ""), ""),
  IFERROR(IF(ESPORTS!H151="Home", TEXT(ESPORTS!F151, "h:mm AM/PM"), ""), "")
)
</f>
        <v/>
      </c>
      <c r="G151" s="11" t="str">
        <f>TEXTJOIN(
  CHAR(10) &amp; CHAR(10),
  TRUE,
  IFERROR(IF(WSO!H151="Home", WSO!G151, ""), ""),
  IFERROR(IF(MSO!H151="Home", MSO!G151, ""), ""),
  IFERROR(IF(FH!H151="Home", FH!G151, ""), ""),
  IFERROR(IF(MGOLF!H151="Home", MGOLF!G151, ""), ""),
  IFERROR(IF(Football!H151="Home", Football!G151, ""), ""),
  IFERROR(IF(WVB!H151="Home", WVB!G151, ""), ""),
  IFERROR(IF(XC!H151="Home", XC!G151, ""), ""),
  IFERROR(IF(SWIMMING!H151="Home", SWIMMING!G151, ""), ""),
  IFERROR(IF(WTEN!H151="Home", WTEN!G151, ""), ""),
  IFERROR(IF(TF!H151="Home", TF!G151, ""), ""),
  IFERROR(IF(WGOLF!H151="Home", WGOLF!G151, ""), ""),
  IFERROR(IF(WBB!H151="Home", WBB!G151, ""), ""),
  IFERROR(IF(MBB!H151="Home", MBB!G151, ""), ""),
  IFERROR(IF(WLAX!H151="Home", WLAX!G151, ""), ""),
  IFERROR(IF(MLAX!H151="Home", MLAX!G151, ""), ""),
  IFERROR(IF(SOFT!H151="Home", SOFT!G151, ""), ""),
  IFERROR(IF(BASE!H151="Home", BASE!G151, ""), ""),
  IFERROR(IF(ESPORTS!H151="Home", ESPORTS!G151, ""), "")
)
</f>
        <v/>
      </c>
      <c r="H151" s="20" t="str">
        <f>TEXTJOIN(
  CHAR(10) &amp; CHAR(10),
  TRUE,
  IFERROR(IF(WSO!H151="Home", WSO!P151, ""), ""),
  IFERROR(IF(MSO!H151="Home", MSO!P151, ""), ""),
  IFERROR(IF(FH!H151="Home", FH!P151, ""), ""),
  IFERROR(IF(MGOLF!H151="Home", MGOLF!P151, ""), ""),
  IFERROR(IF(Football!H151="Home", Football!P151, ""), ""),
  IFERROR(IF(WVB!H151="Home", WVB!P151, ""), ""),
  IFERROR(IF(XC!H151="Home", XC!P151, ""), ""),
  IFERROR(IF(SWIMMING!H151="Home", SWIMMING!P151, ""), ""),
  IFERROR(IF(WTEN!H151="Home", WTEN!P151, ""), ""),
  IFERROR(IF(TF!H151="Home", TF!P151, ""), ""),
  IFERROR(IF(WGOLF!H151="Home", WGOLF!P151, ""), ""),
  IFERROR(IF(WBB!H151="Home", WBB!P151, ""), ""),
  IFERROR(IF(MBB!H151="Home", MBB!P151, ""), ""),
  IFERROR(IF(WLAX!H151="Home", WLAX!P151, ""), ""),
  IFERROR(IF(MLAX!H151="Home", MLAX!P151, ""), ""),
  IFERROR(IF(SOFT!H151="Home", SOFT!P151, ""), ""),
  IFERROR(IF(BASE!H151="Home", BASE!P151, ""), ""),
  IFERROR(IF(ESPORTS!H151="Home", ESPORTS!P151, ""), "")
)
</f>
        <v/>
      </c>
    </row>
    <row r="152" ht="22.5" customHeight="1">
      <c r="A152" s="6">
        <v>151.0</v>
      </c>
      <c r="B152" s="6" t="str">
        <f>'Master Schedule'!B152</f>
        <v/>
      </c>
      <c r="C152" s="7">
        <v>46385.0</v>
      </c>
      <c r="D152" s="8" t="str">
        <f t="shared" si="1"/>
        <v>Tuesday</v>
      </c>
      <c r="E152" s="6" t="str">
        <f>TEXTJOIN(
  CHAR(10) &amp; CHAR(10),
  TRUE,
  IFERROR(IF(WSO!H152="Home", WSO!E152, ""), ""),
  IFERROR(IF(MSO!H152="Home", MSO!E152, ""), ""),
  IFERROR(IF(FH!H152="Home", FH!E152, ""), ""),
  IFERROR(IF(MGOLF!H152="Home", MGOLF!E152, ""), ""),
  IFERROR(IF(Football!H152="Home", Football!E152, ""), ""),
  IFERROR(IF(WVB!H152="Home", WVB!E152, ""), ""),
  IFERROR(IF(XC!H152="Home", XC!E152, ""), ""),
  IFERROR(IF(SWIMMING!H152="Home", SWIMMING!E152, ""), ""),
  IFERROR(IF(WTEN!H152="Home", WTEN!E152, ""), ""),
  IFERROR(IF(TF!H152="Home", TF!E152, ""), ""),
  IFERROR(IF(WGOLF!H152="Home", WGOLF!E152, ""), ""),
  IFERROR(IF(WBB!H152="Home", WBB!E152, ""), ""),
  IFERROR(IF(MBB!H152="Home", MBB!E152, ""), ""),
  IFERROR(IF(WLAX!H152="Home", WLAX!E152, ""), ""),
  IFERROR(IF(MLAX!H152="Home", MLAX!E152, ""), ""),
  IFERROR(IF(SOFT!H152="Home", SOFT!E152, ""), ""),
  IFERROR(IF(BASE!H152="Home", BASE!E152, ""), ""),
  IFERROR(IF(ESPORTS!H152="Home", ESPORTS!E152, ""), "")
)
</f>
        <v/>
      </c>
      <c r="F152" s="11" t="str">
        <f>TEXTJOIN(
  CHAR(10) &amp; CHAR(10),
  TRUE,
  IFERROR(IF(WSO!H152="Home", TEXT(WSO!F152, "h:mm AM/PM"), ""), ""),
  IFERROR(IF(MSO!H152="Home", TEXT(MSO!F152, "h:mm AM/PM"), ""), ""),
  IFERROR(IF(FH!H152="Home", TEXT(FH!F152, "h:mm AM/PM"), ""), ""),
  IFERROR(IF(MGOLF!H152="Home", TEXT(MGOLF!F152, "h:mm AM/PM"), ""), ""),
  IFERROR(IF(Football!H152="Home", TEXT(Football!F152, "h:mm AM/PM"), ""), ""),
  IFERROR(IF(WVB!H152="Home", TEXT(WVB!F152, "h:mm AM/PM"), ""), ""),
  IFERROR(IF(XC!H152="Home", TEXT(XC!F152, "h:mm AM/PM"), ""), ""),
  IFERROR(IF(SWIMMING!H152="Home", TEXT(SWIMMING!F152, "h:mm AM/PM"), ""), ""),
  IFERROR(IF(WTEN!H152="Home", TEXT(WTEN!F152, "h:mm AM/PM"), ""), ""),
  IFERROR(IF(TF!H152="Home", TEXT(TF!F152, "h:mm AM/PM"), ""), ""),
  IFERROR(IF(WGOLF!H152="Home", TEXT(WGOLF!F152, "h:mm AM/PM"), ""), ""),
  IFERROR(IF(WBB!H152="Home", TEXT(WBB!F152, "h:mm AM/PM"), ""), ""),
  IFERROR(IF(MBB!H152="Home", TEXT(MBB!F152, "h:mm AM/PM"), ""), ""),
  IFERROR(IF(WLAX!H152="Home", TEXT(WLAX!F152, "h:mm AM/PM"), ""), ""),
  IFERROR(IF(MLAX!H152="Home", TEXT(MLAX!F152, "h:mm AM/PM"), ""), ""),
  IFERROR(IF(SOFT!H152="Home", TEXT(SOFT!F152, "h:mm AM/PM"), ""), ""),
  IFERROR(IF(BASE!H152="Home", TEXT(BASE!F152, "h:mm AM/PM"), ""), ""),
  IFERROR(IF(ESPORTS!H152="Home", TEXT(ESPORTS!F152, "h:mm AM/PM"), ""), "")
)
</f>
        <v/>
      </c>
      <c r="G152" s="11" t="str">
        <f>TEXTJOIN(
  CHAR(10) &amp; CHAR(10),
  TRUE,
  IFERROR(IF(WSO!H152="Home", WSO!G152, ""), ""),
  IFERROR(IF(MSO!H152="Home", MSO!G152, ""), ""),
  IFERROR(IF(FH!H152="Home", FH!G152, ""), ""),
  IFERROR(IF(MGOLF!H152="Home", MGOLF!G152, ""), ""),
  IFERROR(IF(Football!H152="Home", Football!G152, ""), ""),
  IFERROR(IF(WVB!H152="Home", WVB!G152, ""), ""),
  IFERROR(IF(XC!H152="Home", XC!G152, ""), ""),
  IFERROR(IF(SWIMMING!H152="Home", SWIMMING!G152, ""), ""),
  IFERROR(IF(WTEN!H152="Home", WTEN!G152, ""), ""),
  IFERROR(IF(TF!H152="Home", TF!G152, ""), ""),
  IFERROR(IF(WGOLF!H152="Home", WGOLF!G152, ""), ""),
  IFERROR(IF(WBB!H152="Home", WBB!G152, ""), ""),
  IFERROR(IF(MBB!H152="Home", MBB!G152, ""), ""),
  IFERROR(IF(WLAX!H152="Home", WLAX!G152, ""), ""),
  IFERROR(IF(MLAX!H152="Home", MLAX!G152, ""), ""),
  IFERROR(IF(SOFT!H152="Home", SOFT!G152, ""), ""),
  IFERROR(IF(BASE!H152="Home", BASE!G152, ""), ""),
  IFERROR(IF(ESPORTS!H152="Home", ESPORTS!G152, ""), "")
)
</f>
        <v/>
      </c>
      <c r="H152" s="20" t="str">
        <f>TEXTJOIN(
  CHAR(10) &amp; CHAR(10),
  TRUE,
  IFERROR(IF(WSO!H152="Home", WSO!P152, ""), ""),
  IFERROR(IF(MSO!H152="Home", MSO!P152, ""), ""),
  IFERROR(IF(FH!H152="Home", FH!P152, ""), ""),
  IFERROR(IF(MGOLF!H152="Home", MGOLF!P152, ""), ""),
  IFERROR(IF(Football!H152="Home", Football!P152, ""), ""),
  IFERROR(IF(WVB!H152="Home", WVB!P152, ""), ""),
  IFERROR(IF(XC!H152="Home", XC!P152, ""), ""),
  IFERROR(IF(SWIMMING!H152="Home", SWIMMING!P152, ""), ""),
  IFERROR(IF(WTEN!H152="Home", WTEN!P152, ""), ""),
  IFERROR(IF(TF!H152="Home", TF!P152, ""), ""),
  IFERROR(IF(WGOLF!H152="Home", WGOLF!P152, ""), ""),
  IFERROR(IF(WBB!H152="Home", WBB!P152, ""), ""),
  IFERROR(IF(MBB!H152="Home", MBB!P152, ""), ""),
  IFERROR(IF(WLAX!H152="Home", WLAX!P152, ""), ""),
  IFERROR(IF(MLAX!H152="Home", MLAX!P152, ""), ""),
  IFERROR(IF(SOFT!H152="Home", SOFT!P152, ""), ""),
  IFERROR(IF(BASE!H152="Home", BASE!P152, ""), ""),
  IFERROR(IF(ESPORTS!H152="Home", ESPORTS!P152, ""), "")
)
</f>
        <v/>
      </c>
    </row>
    <row r="153" ht="22.5" customHeight="1">
      <c r="A153" s="6">
        <v>152.0</v>
      </c>
      <c r="B153" s="6" t="str">
        <f>'Master Schedule'!B153</f>
        <v/>
      </c>
      <c r="C153" s="7">
        <v>46386.0</v>
      </c>
      <c r="D153" s="8" t="str">
        <f t="shared" si="1"/>
        <v>Wednesday</v>
      </c>
      <c r="E153" s="6" t="str">
        <f>TEXTJOIN(
  CHAR(10) &amp; CHAR(10),
  TRUE,
  IFERROR(IF(WSO!H153="Home", WSO!E153, ""), ""),
  IFERROR(IF(MSO!H153="Home", MSO!E153, ""), ""),
  IFERROR(IF(FH!H153="Home", FH!E153, ""), ""),
  IFERROR(IF(MGOLF!H153="Home", MGOLF!E153, ""), ""),
  IFERROR(IF(Football!H153="Home", Football!E153, ""), ""),
  IFERROR(IF(WVB!H153="Home", WVB!E153, ""), ""),
  IFERROR(IF(XC!H153="Home", XC!E153, ""), ""),
  IFERROR(IF(SWIMMING!H153="Home", SWIMMING!E153, ""), ""),
  IFERROR(IF(WTEN!H153="Home", WTEN!E153, ""), ""),
  IFERROR(IF(TF!H153="Home", TF!E153, ""), ""),
  IFERROR(IF(WGOLF!H153="Home", WGOLF!E153, ""), ""),
  IFERROR(IF(WBB!H153="Home", WBB!E153, ""), ""),
  IFERROR(IF(MBB!H153="Home", MBB!E153, ""), ""),
  IFERROR(IF(WLAX!H153="Home", WLAX!E153, ""), ""),
  IFERROR(IF(MLAX!H153="Home", MLAX!E153, ""), ""),
  IFERROR(IF(SOFT!H153="Home", SOFT!E153, ""), ""),
  IFERROR(IF(BASE!H153="Home", BASE!E153, ""), ""),
  IFERROR(IF(ESPORTS!H153="Home", ESPORTS!E153, ""), "")
)
</f>
        <v/>
      </c>
      <c r="F153" s="11" t="str">
        <f>TEXTJOIN(
  CHAR(10) &amp; CHAR(10),
  TRUE,
  IFERROR(IF(WSO!H153="Home", TEXT(WSO!F153, "h:mm AM/PM"), ""), ""),
  IFERROR(IF(MSO!H153="Home", TEXT(MSO!F153, "h:mm AM/PM"), ""), ""),
  IFERROR(IF(FH!H153="Home", TEXT(FH!F153, "h:mm AM/PM"), ""), ""),
  IFERROR(IF(MGOLF!H153="Home", TEXT(MGOLF!F153, "h:mm AM/PM"), ""), ""),
  IFERROR(IF(Football!H153="Home", TEXT(Football!F153, "h:mm AM/PM"), ""), ""),
  IFERROR(IF(WVB!H153="Home", TEXT(WVB!F153, "h:mm AM/PM"), ""), ""),
  IFERROR(IF(XC!H153="Home", TEXT(XC!F153, "h:mm AM/PM"), ""), ""),
  IFERROR(IF(SWIMMING!H153="Home", TEXT(SWIMMING!F153, "h:mm AM/PM"), ""), ""),
  IFERROR(IF(WTEN!H153="Home", TEXT(WTEN!F153, "h:mm AM/PM"), ""), ""),
  IFERROR(IF(TF!H153="Home", TEXT(TF!F153, "h:mm AM/PM"), ""), ""),
  IFERROR(IF(WGOLF!H153="Home", TEXT(WGOLF!F153, "h:mm AM/PM"), ""), ""),
  IFERROR(IF(WBB!H153="Home", TEXT(WBB!F153, "h:mm AM/PM"), ""), ""),
  IFERROR(IF(MBB!H153="Home", TEXT(MBB!F153, "h:mm AM/PM"), ""), ""),
  IFERROR(IF(WLAX!H153="Home", TEXT(WLAX!F153, "h:mm AM/PM"), ""), ""),
  IFERROR(IF(MLAX!H153="Home", TEXT(MLAX!F153, "h:mm AM/PM"), ""), ""),
  IFERROR(IF(SOFT!H153="Home", TEXT(SOFT!F153, "h:mm AM/PM"), ""), ""),
  IFERROR(IF(BASE!H153="Home", TEXT(BASE!F153, "h:mm AM/PM"), ""), ""),
  IFERROR(IF(ESPORTS!H153="Home", TEXT(ESPORTS!F153, "h:mm AM/PM"), ""), "")
)
</f>
        <v/>
      </c>
      <c r="G153" s="11" t="str">
        <f>TEXTJOIN(
  CHAR(10) &amp; CHAR(10),
  TRUE,
  IFERROR(IF(WSO!H153="Home", WSO!G153, ""), ""),
  IFERROR(IF(MSO!H153="Home", MSO!G153, ""), ""),
  IFERROR(IF(FH!H153="Home", FH!G153, ""), ""),
  IFERROR(IF(MGOLF!H153="Home", MGOLF!G153, ""), ""),
  IFERROR(IF(Football!H153="Home", Football!G153, ""), ""),
  IFERROR(IF(WVB!H153="Home", WVB!G153, ""), ""),
  IFERROR(IF(XC!H153="Home", XC!G153, ""), ""),
  IFERROR(IF(SWIMMING!H153="Home", SWIMMING!G153, ""), ""),
  IFERROR(IF(WTEN!H153="Home", WTEN!G153, ""), ""),
  IFERROR(IF(TF!H153="Home", TF!G153, ""), ""),
  IFERROR(IF(WGOLF!H153="Home", WGOLF!G153, ""), ""),
  IFERROR(IF(WBB!H153="Home", WBB!G153, ""), ""),
  IFERROR(IF(MBB!H153="Home", MBB!G153, ""), ""),
  IFERROR(IF(WLAX!H153="Home", WLAX!G153, ""), ""),
  IFERROR(IF(MLAX!H153="Home", MLAX!G153, ""), ""),
  IFERROR(IF(SOFT!H153="Home", SOFT!G153, ""), ""),
  IFERROR(IF(BASE!H153="Home", BASE!G153, ""), ""),
  IFERROR(IF(ESPORTS!H153="Home", ESPORTS!G153, ""), "")
)
</f>
        <v/>
      </c>
      <c r="H153" s="20" t="str">
        <f>TEXTJOIN(
  CHAR(10) &amp; CHAR(10),
  TRUE,
  IFERROR(IF(WSO!H153="Home", WSO!P153, ""), ""),
  IFERROR(IF(MSO!H153="Home", MSO!P153, ""), ""),
  IFERROR(IF(FH!H153="Home", FH!P153, ""), ""),
  IFERROR(IF(MGOLF!H153="Home", MGOLF!P153, ""), ""),
  IFERROR(IF(Football!H153="Home", Football!P153, ""), ""),
  IFERROR(IF(WVB!H153="Home", WVB!P153, ""), ""),
  IFERROR(IF(XC!H153="Home", XC!P153, ""), ""),
  IFERROR(IF(SWIMMING!H153="Home", SWIMMING!P153, ""), ""),
  IFERROR(IF(WTEN!H153="Home", WTEN!P153, ""), ""),
  IFERROR(IF(TF!H153="Home", TF!P153, ""), ""),
  IFERROR(IF(WGOLF!H153="Home", WGOLF!P153, ""), ""),
  IFERROR(IF(WBB!H153="Home", WBB!P153, ""), ""),
  IFERROR(IF(MBB!H153="Home", MBB!P153, ""), ""),
  IFERROR(IF(WLAX!H153="Home", WLAX!P153, ""), ""),
  IFERROR(IF(MLAX!H153="Home", MLAX!P153, ""), ""),
  IFERROR(IF(SOFT!H153="Home", SOFT!P153, ""), ""),
  IFERROR(IF(BASE!H153="Home", BASE!P153, ""), ""),
  IFERROR(IF(ESPORTS!H153="Home", ESPORTS!P153, ""), "")
)
</f>
        <v/>
      </c>
    </row>
    <row r="154" ht="22.5" customHeight="1">
      <c r="A154" s="6">
        <v>153.0</v>
      </c>
      <c r="B154" s="6" t="str">
        <f>'Master Schedule'!B154</f>
        <v/>
      </c>
      <c r="C154" s="7">
        <v>46387.0</v>
      </c>
      <c r="D154" s="8" t="str">
        <f t="shared" si="1"/>
        <v>Thursday</v>
      </c>
      <c r="E154" s="6" t="str">
        <f>TEXTJOIN(
  CHAR(10) &amp; CHAR(10),
  TRUE,
  IFERROR(IF(WSO!H154="Home", WSO!E154, ""), ""),
  IFERROR(IF(MSO!H154="Home", MSO!E154, ""), ""),
  IFERROR(IF(FH!H154="Home", FH!E154, ""), ""),
  IFERROR(IF(MGOLF!H154="Home", MGOLF!E154, ""), ""),
  IFERROR(IF(Football!H154="Home", Football!E154, ""), ""),
  IFERROR(IF(WVB!H154="Home", WVB!E154, ""), ""),
  IFERROR(IF(XC!H154="Home", XC!E154, ""), ""),
  IFERROR(IF(SWIMMING!H154="Home", SWIMMING!E154, ""), ""),
  IFERROR(IF(WTEN!H154="Home", WTEN!E154, ""), ""),
  IFERROR(IF(TF!H154="Home", TF!E154, ""), ""),
  IFERROR(IF(WGOLF!H154="Home", WGOLF!E154, ""), ""),
  IFERROR(IF(WBB!H154="Home", WBB!E154, ""), ""),
  IFERROR(IF(MBB!H154="Home", MBB!E154, ""), ""),
  IFERROR(IF(WLAX!H154="Home", WLAX!E154, ""), ""),
  IFERROR(IF(MLAX!H154="Home", MLAX!E154, ""), ""),
  IFERROR(IF(SOFT!H154="Home", SOFT!E154, ""), ""),
  IFERROR(IF(BASE!H154="Home", BASE!E154, ""), ""),
  IFERROR(IF(ESPORTS!H154="Home", ESPORTS!E154, ""), "")
)
</f>
        <v/>
      </c>
      <c r="F154" s="11" t="str">
        <f>TEXTJOIN(
  CHAR(10) &amp; CHAR(10),
  TRUE,
  IFERROR(IF(WSO!H154="Home", TEXT(WSO!F154, "h:mm AM/PM"), ""), ""),
  IFERROR(IF(MSO!H154="Home", TEXT(MSO!F154, "h:mm AM/PM"), ""), ""),
  IFERROR(IF(FH!H154="Home", TEXT(FH!F154, "h:mm AM/PM"), ""), ""),
  IFERROR(IF(MGOLF!H154="Home", TEXT(MGOLF!F154, "h:mm AM/PM"), ""), ""),
  IFERROR(IF(Football!H154="Home", TEXT(Football!F154, "h:mm AM/PM"), ""), ""),
  IFERROR(IF(WVB!H154="Home", TEXT(WVB!F154, "h:mm AM/PM"), ""), ""),
  IFERROR(IF(XC!H154="Home", TEXT(XC!F154, "h:mm AM/PM"), ""), ""),
  IFERROR(IF(SWIMMING!H154="Home", TEXT(SWIMMING!F154, "h:mm AM/PM"), ""), ""),
  IFERROR(IF(WTEN!H154="Home", TEXT(WTEN!F154, "h:mm AM/PM"), ""), ""),
  IFERROR(IF(TF!H154="Home", TEXT(TF!F154, "h:mm AM/PM"), ""), ""),
  IFERROR(IF(WGOLF!H154="Home", TEXT(WGOLF!F154, "h:mm AM/PM"), ""), ""),
  IFERROR(IF(WBB!H154="Home", TEXT(WBB!F154, "h:mm AM/PM"), ""), ""),
  IFERROR(IF(MBB!H154="Home", TEXT(MBB!F154, "h:mm AM/PM"), ""), ""),
  IFERROR(IF(WLAX!H154="Home", TEXT(WLAX!F154, "h:mm AM/PM"), ""), ""),
  IFERROR(IF(MLAX!H154="Home", TEXT(MLAX!F154, "h:mm AM/PM"), ""), ""),
  IFERROR(IF(SOFT!H154="Home", TEXT(SOFT!F154, "h:mm AM/PM"), ""), ""),
  IFERROR(IF(BASE!H154="Home", TEXT(BASE!F154, "h:mm AM/PM"), ""), ""),
  IFERROR(IF(ESPORTS!H154="Home", TEXT(ESPORTS!F154, "h:mm AM/PM"), ""), "")
)
</f>
        <v/>
      </c>
      <c r="G154" s="11" t="str">
        <f>TEXTJOIN(
  CHAR(10) &amp; CHAR(10),
  TRUE,
  IFERROR(IF(WSO!H154="Home", WSO!G154, ""), ""),
  IFERROR(IF(MSO!H154="Home", MSO!G154, ""), ""),
  IFERROR(IF(FH!H154="Home", FH!G154, ""), ""),
  IFERROR(IF(MGOLF!H154="Home", MGOLF!G154, ""), ""),
  IFERROR(IF(Football!H154="Home", Football!G154, ""), ""),
  IFERROR(IF(WVB!H154="Home", WVB!G154, ""), ""),
  IFERROR(IF(XC!H154="Home", XC!G154, ""), ""),
  IFERROR(IF(SWIMMING!H154="Home", SWIMMING!G154, ""), ""),
  IFERROR(IF(WTEN!H154="Home", WTEN!G154, ""), ""),
  IFERROR(IF(TF!H154="Home", TF!G154, ""), ""),
  IFERROR(IF(WGOLF!H154="Home", WGOLF!G154, ""), ""),
  IFERROR(IF(WBB!H154="Home", WBB!G154, ""), ""),
  IFERROR(IF(MBB!H154="Home", MBB!G154, ""), ""),
  IFERROR(IF(WLAX!H154="Home", WLAX!G154, ""), ""),
  IFERROR(IF(MLAX!H154="Home", MLAX!G154, ""), ""),
  IFERROR(IF(SOFT!H154="Home", SOFT!G154, ""), ""),
  IFERROR(IF(BASE!H154="Home", BASE!G154, ""), ""),
  IFERROR(IF(ESPORTS!H154="Home", ESPORTS!G154, ""), "")
)
</f>
        <v/>
      </c>
      <c r="H154" s="20" t="str">
        <f>TEXTJOIN(
  CHAR(10) &amp; CHAR(10),
  TRUE,
  IFERROR(IF(WSO!H154="Home", WSO!P154, ""), ""),
  IFERROR(IF(MSO!H154="Home", MSO!P154, ""), ""),
  IFERROR(IF(FH!H154="Home", FH!P154, ""), ""),
  IFERROR(IF(MGOLF!H154="Home", MGOLF!P154, ""), ""),
  IFERROR(IF(Football!H154="Home", Football!P154, ""), ""),
  IFERROR(IF(WVB!H154="Home", WVB!P154, ""), ""),
  IFERROR(IF(XC!H154="Home", XC!P154, ""), ""),
  IFERROR(IF(SWIMMING!H154="Home", SWIMMING!P154, ""), ""),
  IFERROR(IF(WTEN!H154="Home", WTEN!P154, ""), ""),
  IFERROR(IF(TF!H154="Home", TF!P154, ""), ""),
  IFERROR(IF(WGOLF!H154="Home", WGOLF!P154, ""), ""),
  IFERROR(IF(WBB!H154="Home", WBB!P154, ""), ""),
  IFERROR(IF(MBB!H154="Home", MBB!P154, ""), ""),
  IFERROR(IF(WLAX!H154="Home", WLAX!P154, ""), ""),
  IFERROR(IF(MLAX!H154="Home", MLAX!P154, ""), ""),
  IFERROR(IF(SOFT!H154="Home", SOFT!P154, ""), ""),
  IFERROR(IF(BASE!H154="Home", BASE!P154, ""), ""),
  IFERROR(IF(ESPORTS!H154="Home", ESPORTS!P154, ""), "")
)
</f>
        <v/>
      </c>
    </row>
    <row r="155" ht="22.5" customHeight="1">
      <c r="A155" s="6">
        <v>154.0</v>
      </c>
      <c r="B155" s="6" t="str">
        <f>'Master Schedule'!B155</f>
        <v/>
      </c>
      <c r="C155" s="7">
        <v>46388.0</v>
      </c>
      <c r="D155" s="8" t="str">
        <f t="shared" si="1"/>
        <v>Friday</v>
      </c>
      <c r="E155" s="6" t="str">
        <f>TEXTJOIN(
  CHAR(10) &amp; CHAR(10),
  TRUE,
  IFERROR(IF(WSO!H155="Home", WSO!E155, ""), ""),
  IFERROR(IF(MSO!H155="Home", MSO!E155, ""), ""),
  IFERROR(IF(FH!H155="Home", FH!E155, ""), ""),
  IFERROR(IF(MGOLF!H155="Home", MGOLF!E155, ""), ""),
  IFERROR(IF(Football!H155="Home", Football!E155, ""), ""),
  IFERROR(IF(WVB!H155="Home", WVB!E155, ""), ""),
  IFERROR(IF(XC!H155="Home", XC!E155, ""), ""),
  IFERROR(IF(SWIMMING!H155="Home", SWIMMING!E155, ""), ""),
  IFERROR(IF(WTEN!H155="Home", WTEN!E155, ""), ""),
  IFERROR(IF(TF!H155="Home", TF!E155, ""), ""),
  IFERROR(IF(WGOLF!H155="Home", WGOLF!E155, ""), ""),
  IFERROR(IF(WBB!H155="Home", WBB!E155, ""), ""),
  IFERROR(IF(MBB!H155="Home", MBB!E155, ""), ""),
  IFERROR(IF(WLAX!H155="Home", WLAX!E155, ""), ""),
  IFERROR(IF(MLAX!H155="Home", MLAX!E155, ""), ""),
  IFERROR(IF(SOFT!H155="Home", SOFT!E155, ""), ""),
  IFERROR(IF(BASE!H155="Home", BASE!E155, ""), ""),
  IFERROR(IF(ESPORTS!H155="Home", ESPORTS!E155, ""), "")
)
</f>
        <v/>
      </c>
      <c r="F155" s="11" t="str">
        <f>TEXTJOIN(
  CHAR(10) &amp; CHAR(10),
  TRUE,
  IFERROR(IF(WSO!H155="Home", TEXT(WSO!F155, "h:mm AM/PM"), ""), ""),
  IFERROR(IF(MSO!H155="Home", TEXT(MSO!F155, "h:mm AM/PM"), ""), ""),
  IFERROR(IF(FH!H155="Home", TEXT(FH!F155, "h:mm AM/PM"), ""), ""),
  IFERROR(IF(MGOLF!H155="Home", TEXT(MGOLF!F155, "h:mm AM/PM"), ""), ""),
  IFERROR(IF(Football!H155="Home", TEXT(Football!F155, "h:mm AM/PM"), ""), ""),
  IFERROR(IF(WVB!H155="Home", TEXT(WVB!F155, "h:mm AM/PM"), ""), ""),
  IFERROR(IF(XC!H155="Home", TEXT(XC!F155, "h:mm AM/PM"), ""), ""),
  IFERROR(IF(SWIMMING!H155="Home", TEXT(SWIMMING!F155, "h:mm AM/PM"), ""), ""),
  IFERROR(IF(WTEN!H155="Home", TEXT(WTEN!F155, "h:mm AM/PM"), ""), ""),
  IFERROR(IF(TF!H155="Home", TEXT(TF!F155, "h:mm AM/PM"), ""), ""),
  IFERROR(IF(WGOLF!H155="Home", TEXT(WGOLF!F155, "h:mm AM/PM"), ""), ""),
  IFERROR(IF(WBB!H155="Home", TEXT(WBB!F155, "h:mm AM/PM"), ""), ""),
  IFERROR(IF(MBB!H155="Home", TEXT(MBB!F155, "h:mm AM/PM"), ""), ""),
  IFERROR(IF(WLAX!H155="Home", TEXT(WLAX!F155, "h:mm AM/PM"), ""), ""),
  IFERROR(IF(MLAX!H155="Home", TEXT(MLAX!F155, "h:mm AM/PM"), ""), ""),
  IFERROR(IF(SOFT!H155="Home", TEXT(SOFT!F155, "h:mm AM/PM"), ""), ""),
  IFERROR(IF(BASE!H155="Home", TEXT(BASE!F155, "h:mm AM/PM"), ""), ""),
  IFERROR(IF(ESPORTS!H155="Home", TEXT(ESPORTS!F155, "h:mm AM/PM"), ""), "")
)
</f>
        <v/>
      </c>
      <c r="G155" s="11" t="str">
        <f>TEXTJOIN(
  CHAR(10) &amp; CHAR(10),
  TRUE,
  IFERROR(IF(WSO!H155="Home", WSO!G155, ""), ""),
  IFERROR(IF(MSO!H155="Home", MSO!G155, ""), ""),
  IFERROR(IF(FH!H155="Home", FH!G155, ""), ""),
  IFERROR(IF(MGOLF!H155="Home", MGOLF!G155, ""), ""),
  IFERROR(IF(Football!H155="Home", Football!G155, ""), ""),
  IFERROR(IF(WVB!H155="Home", WVB!G155, ""), ""),
  IFERROR(IF(XC!H155="Home", XC!G155, ""), ""),
  IFERROR(IF(SWIMMING!H155="Home", SWIMMING!G155, ""), ""),
  IFERROR(IF(WTEN!H155="Home", WTEN!G155, ""), ""),
  IFERROR(IF(TF!H155="Home", TF!G155, ""), ""),
  IFERROR(IF(WGOLF!H155="Home", WGOLF!G155, ""), ""),
  IFERROR(IF(WBB!H155="Home", WBB!G155, ""), ""),
  IFERROR(IF(MBB!H155="Home", MBB!G155, ""), ""),
  IFERROR(IF(WLAX!H155="Home", WLAX!G155, ""), ""),
  IFERROR(IF(MLAX!H155="Home", MLAX!G155, ""), ""),
  IFERROR(IF(SOFT!H155="Home", SOFT!G155, ""), ""),
  IFERROR(IF(BASE!H155="Home", BASE!G155, ""), ""),
  IFERROR(IF(ESPORTS!H155="Home", ESPORTS!G155, ""), "")
)
</f>
        <v/>
      </c>
      <c r="H155" s="20" t="str">
        <f>TEXTJOIN(
  CHAR(10) &amp; CHAR(10),
  TRUE,
  IFERROR(IF(WSO!H155="Home", WSO!P155, ""), ""),
  IFERROR(IF(MSO!H155="Home", MSO!P155, ""), ""),
  IFERROR(IF(FH!H155="Home", FH!P155, ""), ""),
  IFERROR(IF(MGOLF!H155="Home", MGOLF!P155, ""), ""),
  IFERROR(IF(Football!H155="Home", Football!P155, ""), ""),
  IFERROR(IF(WVB!H155="Home", WVB!P155, ""), ""),
  IFERROR(IF(XC!H155="Home", XC!P155, ""), ""),
  IFERROR(IF(SWIMMING!H155="Home", SWIMMING!P155, ""), ""),
  IFERROR(IF(WTEN!H155="Home", WTEN!P155, ""), ""),
  IFERROR(IF(TF!H155="Home", TF!P155, ""), ""),
  IFERROR(IF(WGOLF!H155="Home", WGOLF!P155, ""), ""),
  IFERROR(IF(WBB!H155="Home", WBB!P155, ""), ""),
  IFERROR(IF(MBB!H155="Home", MBB!P155, ""), ""),
  IFERROR(IF(WLAX!H155="Home", WLAX!P155, ""), ""),
  IFERROR(IF(MLAX!H155="Home", MLAX!P155, ""), ""),
  IFERROR(IF(SOFT!H155="Home", SOFT!P155, ""), ""),
  IFERROR(IF(BASE!H155="Home", BASE!P155, ""), ""),
  IFERROR(IF(ESPORTS!H155="Home", ESPORTS!P155, ""), "")
)
</f>
        <v/>
      </c>
    </row>
    <row r="156" ht="22.5" customHeight="1">
      <c r="A156" s="6">
        <v>155.0</v>
      </c>
      <c r="B156" s="6" t="str">
        <f>'Master Schedule'!B156</f>
        <v/>
      </c>
      <c r="C156" s="7">
        <v>46389.0</v>
      </c>
      <c r="D156" s="8" t="str">
        <f t="shared" si="1"/>
        <v>Saturday</v>
      </c>
      <c r="E156" s="6" t="str">
        <f>TEXTJOIN(
  CHAR(10) &amp; CHAR(10),
  TRUE,
  IFERROR(IF(WSO!H156="Home", WSO!E156, ""), ""),
  IFERROR(IF(MSO!H156="Home", MSO!E156, ""), ""),
  IFERROR(IF(FH!H156="Home", FH!E156, ""), ""),
  IFERROR(IF(MGOLF!H156="Home", MGOLF!E156, ""), ""),
  IFERROR(IF(Football!H156="Home", Football!E156, ""), ""),
  IFERROR(IF(WVB!H156="Home", WVB!E156, ""), ""),
  IFERROR(IF(XC!H156="Home", XC!E156, ""), ""),
  IFERROR(IF(SWIMMING!H156="Home", SWIMMING!E156, ""), ""),
  IFERROR(IF(WTEN!H156="Home", WTEN!E156, ""), ""),
  IFERROR(IF(TF!H156="Home", TF!E156, ""), ""),
  IFERROR(IF(WGOLF!H156="Home", WGOLF!E156, ""), ""),
  IFERROR(IF(WBB!H156="Home", WBB!E156, ""), ""),
  IFERROR(IF(MBB!H156="Home", MBB!E156, ""), ""),
  IFERROR(IF(WLAX!H156="Home", WLAX!E156, ""), ""),
  IFERROR(IF(MLAX!H156="Home", MLAX!E156, ""), ""),
  IFERROR(IF(SOFT!H156="Home", SOFT!E156, ""), ""),
  IFERROR(IF(BASE!H156="Home", BASE!E156, ""), ""),
  IFERROR(IF(ESPORTS!H156="Home", ESPORTS!E156, ""), "")
)
</f>
        <v/>
      </c>
      <c r="F156" s="11" t="str">
        <f>TEXTJOIN(
  CHAR(10) &amp; CHAR(10),
  TRUE,
  IFERROR(IF(WSO!H156="Home", TEXT(WSO!F156, "h:mm AM/PM"), ""), ""),
  IFERROR(IF(MSO!H156="Home", TEXT(MSO!F156, "h:mm AM/PM"), ""), ""),
  IFERROR(IF(FH!H156="Home", TEXT(FH!F156, "h:mm AM/PM"), ""), ""),
  IFERROR(IF(MGOLF!H156="Home", TEXT(MGOLF!F156, "h:mm AM/PM"), ""), ""),
  IFERROR(IF(Football!H156="Home", TEXT(Football!F156, "h:mm AM/PM"), ""), ""),
  IFERROR(IF(WVB!H156="Home", TEXT(WVB!F156, "h:mm AM/PM"), ""), ""),
  IFERROR(IF(XC!H156="Home", TEXT(XC!F156, "h:mm AM/PM"), ""), ""),
  IFERROR(IF(SWIMMING!H156="Home", TEXT(SWIMMING!F156, "h:mm AM/PM"), ""), ""),
  IFERROR(IF(WTEN!H156="Home", TEXT(WTEN!F156, "h:mm AM/PM"), ""), ""),
  IFERROR(IF(TF!H156="Home", TEXT(TF!F156, "h:mm AM/PM"), ""), ""),
  IFERROR(IF(WGOLF!H156="Home", TEXT(WGOLF!F156, "h:mm AM/PM"), ""), ""),
  IFERROR(IF(WBB!H156="Home", TEXT(WBB!F156, "h:mm AM/PM"), ""), ""),
  IFERROR(IF(MBB!H156="Home", TEXT(MBB!F156, "h:mm AM/PM"), ""), ""),
  IFERROR(IF(WLAX!H156="Home", TEXT(WLAX!F156, "h:mm AM/PM"), ""), ""),
  IFERROR(IF(MLAX!H156="Home", TEXT(MLAX!F156, "h:mm AM/PM"), ""), ""),
  IFERROR(IF(SOFT!H156="Home", TEXT(SOFT!F156, "h:mm AM/PM"), ""), ""),
  IFERROR(IF(BASE!H156="Home", TEXT(BASE!F156, "h:mm AM/PM"), ""), ""),
  IFERROR(IF(ESPORTS!H156="Home", TEXT(ESPORTS!F156, "h:mm AM/PM"), ""), "")
)
</f>
        <v/>
      </c>
      <c r="G156" s="11" t="str">
        <f>TEXTJOIN(
  CHAR(10) &amp; CHAR(10),
  TRUE,
  IFERROR(IF(WSO!H156="Home", WSO!G156, ""), ""),
  IFERROR(IF(MSO!H156="Home", MSO!G156, ""), ""),
  IFERROR(IF(FH!H156="Home", FH!G156, ""), ""),
  IFERROR(IF(MGOLF!H156="Home", MGOLF!G156, ""), ""),
  IFERROR(IF(Football!H156="Home", Football!G156, ""), ""),
  IFERROR(IF(WVB!H156="Home", WVB!G156, ""), ""),
  IFERROR(IF(XC!H156="Home", XC!G156, ""), ""),
  IFERROR(IF(SWIMMING!H156="Home", SWIMMING!G156, ""), ""),
  IFERROR(IF(WTEN!H156="Home", WTEN!G156, ""), ""),
  IFERROR(IF(TF!H156="Home", TF!G156, ""), ""),
  IFERROR(IF(WGOLF!H156="Home", WGOLF!G156, ""), ""),
  IFERROR(IF(WBB!H156="Home", WBB!G156, ""), ""),
  IFERROR(IF(MBB!H156="Home", MBB!G156, ""), ""),
  IFERROR(IF(WLAX!H156="Home", WLAX!G156, ""), ""),
  IFERROR(IF(MLAX!H156="Home", MLAX!G156, ""), ""),
  IFERROR(IF(SOFT!H156="Home", SOFT!G156, ""), ""),
  IFERROR(IF(BASE!H156="Home", BASE!G156, ""), ""),
  IFERROR(IF(ESPORTS!H156="Home", ESPORTS!G156, ""), "")
)
</f>
        <v/>
      </c>
      <c r="H156" s="20" t="str">
        <f>TEXTJOIN(
  CHAR(10) &amp; CHAR(10),
  TRUE,
  IFERROR(IF(WSO!H156="Home", WSO!P156, ""), ""),
  IFERROR(IF(MSO!H156="Home", MSO!P156, ""), ""),
  IFERROR(IF(FH!H156="Home", FH!P156, ""), ""),
  IFERROR(IF(MGOLF!H156="Home", MGOLF!P156, ""), ""),
  IFERROR(IF(Football!H156="Home", Football!P156, ""), ""),
  IFERROR(IF(WVB!H156="Home", WVB!P156, ""), ""),
  IFERROR(IF(XC!H156="Home", XC!P156, ""), ""),
  IFERROR(IF(SWIMMING!H156="Home", SWIMMING!P156, ""), ""),
  IFERROR(IF(WTEN!H156="Home", WTEN!P156, ""), ""),
  IFERROR(IF(TF!H156="Home", TF!P156, ""), ""),
  IFERROR(IF(WGOLF!H156="Home", WGOLF!P156, ""), ""),
  IFERROR(IF(WBB!H156="Home", WBB!P156, ""), ""),
  IFERROR(IF(MBB!H156="Home", MBB!P156, ""), ""),
  IFERROR(IF(WLAX!H156="Home", WLAX!P156, ""), ""),
  IFERROR(IF(MLAX!H156="Home", MLAX!P156, ""), ""),
  IFERROR(IF(SOFT!H156="Home", SOFT!P156, ""), ""),
  IFERROR(IF(BASE!H156="Home", BASE!P156, ""), ""),
  IFERROR(IF(ESPORTS!H156="Home", ESPORTS!P156, ""), "")
)
</f>
        <v/>
      </c>
    </row>
    <row r="157" ht="22.5" customHeight="1">
      <c r="A157" s="6">
        <v>156.0</v>
      </c>
      <c r="B157" s="6" t="str">
        <f>'Master Schedule'!B157</f>
        <v/>
      </c>
      <c r="C157" s="7">
        <v>46390.0</v>
      </c>
      <c r="D157" s="8" t="str">
        <f t="shared" si="1"/>
        <v>Sunday</v>
      </c>
      <c r="E157" s="6" t="str">
        <f>TEXTJOIN(
  CHAR(10) &amp; CHAR(10),
  TRUE,
  IFERROR(IF(WSO!H157="Home", WSO!E157, ""), ""),
  IFERROR(IF(MSO!H157="Home", MSO!E157, ""), ""),
  IFERROR(IF(FH!H157="Home", FH!E157, ""), ""),
  IFERROR(IF(MGOLF!H157="Home", MGOLF!E157, ""), ""),
  IFERROR(IF(Football!H157="Home", Football!E157, ""), ""),
  IFERROR(IF(WVB!H157="Home", WVB!E157, ""), ""),
  IFERROR(IF(XC!H157="Home", XC!E157, ""), ""),
  IFERROR(IF(SWIMMING!H157="Home", SWIMMING!E157, ""), ""),
  IFERROR(IF(WTEN!H157="Home", WTEN!E157, ""), ""),
  IFERROR(IF(TF!H157="Home", TF!E157, ""), ""),
  IFERROR(IF(WGOLF!H157="Home", WGOLF!E157, ""), ""),
  IFERROR(IF(WBB!H157="Home", WBB!E157, ""), ""),
  IFERROR(IF(MBB!H157="Home", MBB!E157, ""), ""),
  IFERROR(IF(WLAX!H157="Home", WLAX!E157, ""), ""),
  IFERROR(IF(MLAX!H157="Home", MLAX!E157, ""), ""),
  IFERROR(IF(SOFT!H157="Home", SOFT!E157, ""), ""),
  IFERROR(IF(BASE!H157="Home", BASE!E157, ""), ""),
  IFERROR(IF(ESPORTS!H157="Home", ESPORTS!E157, ""), "")
)
</f>
        <v/>
      </c>
      <c r="F157" s="11" t="str">
        <f>TEXTJOIN(
  CHAR(10) &amp; CHAR(10),
  TRUE,
  IFERROR(IF(WSO!H157="Home", TEXT(WSO!F157, "h:mm AM/PM"), ""), ""),
  IFERROR(IF(MSO!H157="Home", TEXT(MSO!F157, "h:mm AM/PM"), ""), ""),
  IFERROR(IF(FH!H157="Home", TEXT(FH!F157, "h:mm AM/PM"), ""), ""),
  IFERROR(IF(MGOLF!H157="Home", TEXT(MGOLF!F157, "h:mm AM/PM"), ""), ""),
  IFERROR(IF(Football!H157="Home", TEXT(Football!F157, "h:mm AM/PM"), ""), ""),
  IFERROR(IF(WVB!H157="Home", TEXT(WVB!F157, "h:mm AM/PM"), ""), ""),
  IFERROR(IF(XC!H157="Home", TEXT(XC!F157, "h:mm AM/PM"), ""), ""),
  IFERROR(IF(SWIMMING!H157="Home", TEXT(SWIMMING!F157, "h:mm AM/PM"), ""), ""),
  IFERROR(IF(WTEN!H157="Home", TEXT(WTEN!F157, "h:mm AM/PM"), ""), ""),
  IFERROR(IF(TF!H157="Home", TEXT(TF!F157, "h:mm AM/PM"), ""), ""),
  IFERROR(IF(WGOLF!H157="Home", TEXT(WGOLF!F157, "h:mm AM/PM"), ""), ""),
  IFERROR(IF(WBB!H157="Home", TEXT(WBB!F157, "h:mm AM/PM"), ""), ""),
  IFERROR(IF(MBB!H157="Home", TEXT(MBB!F157, "h:mm AM/PM"), ""), ""),
  IFERROR(IF(WLAX!H157="Home", TEXT(WLAX!F157, "h:mm AM/PM"), ""), ""),
  IFERROR(IF(MLAX!H157="Home", TEXT(MLAX!F157, "h:mm AM/PM"), ""), ""),
  IFERROR(IF(SOFT!H157="Home", TEXT(SOFT!F157, "h:mm AM/PM"), ""), ""),
  IFERROR(IF(BASE!H157="Home", TEXT(BASE!F157, "h:mm AM/PM"), ""), ""),
  IFERROR(IF(ESPORTS!H157="Home", TEXT(ESPORTS!F157, "h:mm AM/PM"), ""), "")
)
</f>
        <v/>
      </c>
      <c r="G157" s="11" t="str">
        <f>TEXTJOIN(
  CHAR(10) &amp; CHAR(10),
  TRUE,
  IFERROR(IF(WSO!H157="Home", WSO!G157, ""), ""),
  IFERROR(IF(MSO!H157="Home", MSO!G157, ""), ""),
  IFERROR(IF(FH!H157="Home", FH!G157, ""), ""),
  IFERROR(IF(MGOLF!H157="Home", MGOLF!G157, ""), ""),
  IFERROR(IF(Football!H157="Home", Football!G157, ""), ""),
  IFERROR(IF(WVB!H157="Home", WVB!G157, ""), ""),
  IFERROR(IF(XC!H157="Home", XC!G157, ""), ""),
  IFERROR(IF(SWIMMING!H157="Home", SWIMMING!G157, ""), ""),
  IFERROR(IF(WTEN!H157="Home", WTEN!G157, ""), ""),
  IFERROR(IF(TF!H157="Home", TF!G157, ""), ""),
  IFERROR(IF(WGOLF!H157="Home", WGOLF!G157, ""), ""),
  IFERROR(IF(WBB!H157="Home", WBB!G157, ""), ""),
  IFERROR(IF(MBB!H157="Home", MBB!G157, ""), ""),
  IFERROR(IF(WLAX!H157="Home", WLAX!G157, ""), ""),
  IFERROR(IF(MLAX!H157="Home", MLAX!G157, ""), ""),
  IFERROR(IF(SOFT!H157="Home", SOFT!G157, ""), ""),
  IFERROR(IF(BASE!H157="Home", BASE!G157, ""), ""),
  IFERROR(IF(ESPORTS!H157="Home", ESPORTS!G157, ""), "")
)
</f>
        <v/>
      </c>
      <c r="H157" s="20" t="str">
        <f>TEXTJOIN(
  CHAR(10) &amp; CHAR(10),
  TRUE,
  IFERROR(IF(WSO!H157="Home", WSO!P157, ""), ""),
  IFERROR(IF(MSO!H157="Home", MSO!P157, ""), ""),
  IFERROR(IF(FH!H157="Home", FH!P157, ""), ""),
  IFERROR(IF(MGOLF!H157="Home", MGOLF!P157, ""), ""),
  IFERROR(IF(Football!H157="Home", Football!P157, ""), ""),
  IFERROR(IF(WVB!H157="Home", WVB!P157, ""), ""),
  IFERROR(IF(XC!H157="Home", XC!P157, ""), ""),
  IFERROR(IF(SWIMMING!H157="Home", SWIMMING!P157, ""), ""),
  IFERROR(IF(WTEN!H157="Home", WTEN!P157, ""), ""),
  IFERROR(IF(TF!H157="Home", TF!P157, ""), ""),
  IFERROR(IF(WGOLF!H157="Home", WGOLF!P157, ""), ""),
  IFERROR(IF(WBB!H157="Home", WBB!P157, ""), ""),
  IFERROR(IF(MBB!H157="Home", MBB!P157, ""), ""),
  IFERROR(IF(WLAX!H157="Home", WLAX!P157, ""), ""),
  IFERROR(IF(MLAX!H157="Home", MLAX!P157, ""), ""),
  IFERROR(IF(SOFT!H157="Home", SOFT!P157, ""), ""),
  IFERROR(IF(BASE!H157="Home", BASE!P157, ""), ""),
  IFERROR(IF(ESPORTS!H157="Home", ESPORTS!P157, ""), "")
)
</f>
        <v/>
      </c>
    </row>
    <row r="158" ht="22.5" customHeight="1">
      <c r="A158" s="6">
        <v>157.0</v>
      </c>
      <c r="B158" s="6" t="str">
        <f>'Master Schedule'!B158</f>
        <v/>
      </c>
      <c r="C158" s="7">
        <v>46391.0</v>
      </c>
      <c r="D158" s="8" t="str">
        <f t="shared" si="1"/>
        <v>Monday</v>
      </c>
      <c r="E158" s="6" t="str">
        <f>TEXTJOIN(
  CHAR(10) &amp; CHAR(10),
  TRUE,
  IFERROR(IF(WSO!H158="Home", WSO!E158, ""), ""),
  IFERROR(IF(MSO!H158="Home", MSO!E158, ""), ""),
  IFERROR(IF(FH!H158="Home", FH!E158, ""), ""),
  IFERROR(IF(MGOLF!H158="Home", MGOLF!E158, ""), ""),
  IFERROR(IF(Football!H158="Home", Football!E158, ""), ""),
  IFERROR(IF(WVB!H158="Home", WVB!E158, ""), ""),
  IFERROR(IF(XC!H158="Home", XC!E158, ""), ""),
  IFERROR(IF(SWIMMING!H158="Home", SWIMMING!E158, ""), ""),
  IFERROR(IF(WTEN!H158="Home", WTEN!E158, ""), ""),
  IFERROR(IF(TF!H158="Home", TF!E158, ""), ""),
  IFERROR(IF(WGOLF!H158="Home", WGOLF!E158, ""), ""),
  IFERROR(IF(WBB!H158="Home", WBB!E158, ""), ""),
  IFERROR(IF(MBB!H158="Home", MBB!E158, ""), ""),
  IFERROR(IF(WLAX!H158="Home", WLAX!E158, ""), ""),
  IFERROR(IF(MLAX!H158="Home", MLAX!E158, ""), ""),
  IFERROR(IF(SOFT!H158="Home", SOFT!E158, ""), ""),
  IFERROR(IF(BASE!H158="Home", BASE!E158, ""), ""),
  IFERROR(IF(ESPORTS!H158="Home", ESPORTS!E158, ""), "")
)
</f>
        <v/>
      </c>
      <c r="F158" s="11" t="str">
        <f>TEXTJOIN(
  CHAR(10) &amp; CHAR(10),
  TRUE,
  IFERROR(IF(WSO!H158="Home", TEXT(WSO!F158, "h:mm AM/PM"), ""), ""),
  IFERROR(IF(MSO!H158="Home", TEXT(MSO!F158, "h:mm AM/PM"), ""), ""),
  IFERROR(IF(FH!H158="Home", TEXT(FH!F158, "h:mm AM/PM"), ""), ""),
  IFERROR(IF(MGOLF!H158="Home", TEXT(MGOLF!F158, "h:mm AM/PM"), ""), ""),
  IFERROR(IF(Football!H158="Home", TEXT(Football!F158, "h:mm AM/PM"), ""), ""),
  IFERROR(IF(WVB!H158="Home", TEXT(WVB!F158, "h:mm AM/PM"), ""), ""),
  IFERROR(IF(XC!H158="Home", TEXT(XC!F158, "h:mm AM/PM"), ""), ""),
  IFERROR(IF(SWIMMING!H158="Home", TEXT(SWIMMING!F158, "h:mm AM/PM"), ""), ""),
  IFERROR(IF(WTEN!H158="Home", TEXT(WTEN!F158, "h:mm AM/PM"), ""), ""),
  IFERROR(IF(TF!H158="Home", TEXT(TF!F158, "h:mm AM/PM"), ""), ""),
  IFERROR(IF(WGOLF!H158="Home", TEXT(WGOLF!F158, "h:mm AM/PM"), ""), ""),
  IFERROR(IF(WBB!H158="Home", TEXT(WBB!F158, "h:mm AM/PM"), ""), ""),
  IFERROR(IF(MBB!H158="Home", TEXT(MBB!F158, "h:mm AM/PM"), ""), ""),
  IFERROR(IF(WLAX!H158="Home", TEXT(WLAX!F158, "h:mm AM/PM"), ""), ""),
  IFERROR(IF(MLAX!H158="Home", TEXT(MLAX!F158, "h:mm AM/PM"), ""), ""),
  IFERROR(IF(SOFT!H158="Home", TEXT(SOFT!F158, "h:mm AM/PM"), ""), ""),
  IFERROR(IF(BASE!H158="Home", TEXT(BASE!F158, "h:mm AM/PM"), ""), ""),
  IFERROR(IF(ESPORTS!H158="Home", TEXT(ESPORTS!F158, "h:mm AM/PM"), ""), "")
)
</f>
        <v/>
      </c>
      <c r="G158" s="11" t="str">
        <f>TEXTJOIN(
  CHAR(10) &amp; CHAR(10),
  TRUE,
  IFERROR(IF(WSO!H158="Home", WSO!G158, ""), ""),
  IFERROR(IF(MSO!H158="Home", MSO!G158, ""), ""),
  IFERROR(IF(FH!H158="Home", FH!G158, ""), ""),
  IFERROR(IF(MGOLF!H158="Home", MGOLF!G158, ""), ""),
  IFERROR(IF(Football!H158="Home", Football!G158, ""), ""),
  IFERROR(IF(WVB!H158="Home", WVB!G158, ""), ""),
  IFERROR(IF(XC!H158="Home", XC!G158, ""), ""),
  IFERROR(IF(SWIMMING!H158="Home", SWIMMING!G158, ""), ""),
  IFERROR(IF(WTEN!H158="Home", WTEN!G158, ""), ""),
  IFERROR(IF(TF!H158="Home", TF!G158, ""), ""),
  IFERROR(IF(WGOLF!H158="Home", WGOLF!G158, ""), ""),
  IFERROR(IF(WBB!H158="Home", WBB!G158, ""), ""),
  IFERROR(IF(MBB!H158="Home", MBB!G158, ""), ""),
  IFERROR(IF(WLAX!H158="Home", WLAX!G158, ""), ""),
  IFERROR(IF(MLAX!H158="Home", MLAX!G158, ""), ""),
  IFERROR(IF(SOFT!H158="Home", SOFT!G158, ""), ""),
  IFERROR(IF(BASE!H158="Home", BASE!G158, ""), ""),
  IFERROR(IF(ESPORTS!H158="Home", ESPORTS!G158, ""), "")
)
</f>
        <v/>
      </c>
      <c r="H158" s="20" t="str">
        <f>TEXTJOIN(
  CHAR(10) &amp; CHAR(10),
  TRUE,
  IFERROR(IF(WSO!H158="Home", WSO!P158, ""), ""),
  IFERROR(IF(MSO!H158="Home", MSO!P158, ""), ""),
  IFERROR(IF(FH!H158="Home", FH!P158, ""), ""),
  IFERROR(IF(MGOLF!H158="Home", MGOLF!P158, ""), ""),
  IFERROR(IF(Football!H158="Home", Football!P158, ""), ""),
  IFERROR(IF(WVB!H158="Home", WVB!P158, ""), ""),
  IFERROR(IF(XC!H158="Home", XC!P158, ""), ""),
  IFERROR(IF(SWIMMING!H158="Home", SWIMMING!P158, ""), ""),
  IFERROR(IF(WTEN!H158="Home", WTEN!P158, ""), ""),
  IFERROR(IF(TF!H158="Home", TF!P158, ""), ""),
  IFERROR(IF(WGOLF!H158="Home", WGOLF!P158, ""), ""),
  IFERROR(IF(WBB!H158="Home", WBB!P158, ""), ""),
  IFERROR(IF(MBB!H158="Home", MBB!P158, ""), ""),
  IFERROR(IF(WLAX!H158="Home", WLAX!P158, ""), ""),
  IFERROR(IF(MLAX!H158="Home", MLAX!P158, ""), ""),
  IFERROR(IF(SOFT!H158="Home", SOFT!P158, ""), ""),
  IFERROR(IF(BASE!H158="Home", BASE!P158, ""), ""),
  IFERROR(IF(ESPORTS!H158="Home", ESPORTS!P158, ""), "")
)
</f>
        <v/>
      </c>
    </row>
    <row r="159" ht="22.5" customHeight="1">
      <c r="A159" s="6">
        <v>158.0</v>
      </c>
      <c r="B159" s="6" t="str">
        <f>'Master Schedule'!B159</f>
        <v/>
      </c>
      <c r="C159" s="7">
        <v>46392.0</v>
      </c>
      <c r="D159" s="8" t="str">
        <f t="shared" si="1"/>
        <v>Tuesday</v>
      </c>
      <c r="E159" s="6" t="str">
        <f>TEXTJOIN(
  CHAR(10) &amp; CHAR(10),
  TRUE,
  IFERROR(IF(WSO!H159="Home", WSO!E159, ""), ""),
  IFERROR(IF(MSO!H159="Home", MSO!E159, ""), ""),
  IFERROR(IF(FH!H159="Home", FH!E159, ""), ""),
  IFERROR(IF(MGOLF!H159="Home", MGOLF!E159, ""), ""),
  IFERROR(IF(Football!H159="Home", Football!E159, ""), ""),
  IFERROR(IF(WVB!H159="Home", WVB!E159, ""), ""),
  IFERROR(IF(XC!H159="Home", XC!E159, ""), ""),
  IFERROR(IF(SWIMMING!H159="Home", SWIMMING!E159, ""), ""),
  IFERROR(IF(WTEN!H159="Home", WTEN!E159, ""), ""),
  IFERROR(IF(TF!H159="Home", TF!E159, ""), ""),
  IFERROR(IF(WGOLF!H159="Home", WGOLF!E159, ""), ""),
  IFERROR(IF(WBB!H159="Home", WBB!E159, ""), ""),
  IFERROR(IF(MBB!H159="Home", MBB!E159, ""), ""),
  IFERROR(IF(WLAX!H159="Home", WLAX!E159, ""), ""),
  IFERROR(IF(MLAX!H159="Home", MLAX!E159, ""), ""),
  IFERROR(IF(SOFT!H159="Home", SOFT!E159, ""), ""),
  IFERROR(IF(BASE!H159="Home", BASE!E159, ""), ""),
  IFERROR(IF(ESPORTS!H159="Home", ESPORTS!E159, ""), "")
)
</f>
        <v/>
      </c>
      <c r="F159" s="11" t="str">
        <f>TEXTJOIN(
  CHAR(10) &amp; CHAR(10),
  TRUE,
  IFERROR(IF(WSO!H159="Home", TEXT(WSO!F159, "h:mm AM/PM"), ""), ""),
  IFERROR(IF(MSO!H159="Home", TEXT(MSO!F159, "h:mm AM/PM"), ""), ""),
  IFERROR(IF(FH!H159="Home", TEXT(FH!F159, "h:mm AM/PM"), ""), ""),
  IFERROR(IF(MGOLF!H159="Home", TEXT(MGOLF!F159, "h:mm AM/PM"), ""), ""),
  IFERROR(IF(Football!H159="Home", TEXT(Football!F159, "h:mm AM/PM"), ""), ""),
  IFERROR(IF(WVB!H159="Home", TEXT(WVB!F159, "h:mm AM/PM"), ""), ""),
  IFERROR(IF(XC!H159="Home", TEXT(XC!F159, "h:mm AM/PM"), ""), ""),
  IFERROR(IF(SWIMMING!H159="Home", TEXT(SWIMMING!F159, "h:mm AM/PM"), ""), ""),
  IFERROR(IF(WTEN!H159="Home", TEXT(WTEN!F159, "h:mm AM/PM"), ""), ""),
  IFERROR(IF(TF!H159="Home", TEXT(TF!F159, "h:mm AM/PM"), ""), ""),
  IFERROR(IF(WGOLF!H159="Home", TEXT(WGOLF!F159, "h:mm AM/PM"), ""), ""),
  IFERROR(IF(WBB!H159="Home", TEXT(WBB!F159, "h:mm AM/PM"), ""), ""),
  IFERROR(IF(MBB!H159="Home", TEXT(MBB!F159, "h:mm AM/PM"), ""), ""),
  IFERROR(IF(WLAX!H159="Home", TEXT(WLAX!F159, "h:mm AM/PM"), ""), ""),
  IFERROR(IF(MLAX!H159="Home", TEXT(MLAX!F159, "h:mm AM/PM"), ""), ""),
  IFERROR(IF(SOFT!H159="Home", TEXT(SOFT!F159, "h:mm AM/PM"), ""), ""),
  IFERROR(IF(BASE!H159="Home", TEXT(BASE!F159, "h:mm AM/PM"), ""), ""),
  IFERROR(IF(ESPORTS!H159="Home", TEXT(ESPORTS!F159, "h:mm AM/PM"), ""), "")
)
</f>
        <v/>
      </c>
      <c r="G159" s="11" t="str">
        <f>TEXTJOIN(
  CHAR(10) &amp; CHAR(10),
  TRUE,
  IFERROR(IF(WSO!H159="Home", WSO!G159, ""), ""),
  IFERROR(IF(MSO!H159="Home", MSO!G159, ""), ""),
  IFERROR(IF(FH!H159="Home", FH!G159, ""), ""),
  IFERROR(IF(MGOLF!H159="Home", MGOLF!G159, ""), ""),
  IFERROR(IF(Football!H159="Home", Football!G159, ""), ""),
  IFERROR(IF(WVB!H159="Home", WVB!G159, ""), ""),
  IFERROR(IF(XC!H159="Home", XC!G159, ""), ""),
  IFERROR(IF(SWIMMING!H159="Home", SWIMMING!G159, ""), ""),
  IFERROR(IF(WTEN!H159="Home", WTEN!G159, ""), ""),
  IFERROR(IF(TF!H159="Home", TF!G159, ""), ""),
  IFERROR(IF(WGOLF!H159="Home", WGOLF!G159, ""), ""),
  IFERROR(IF(WBB!H159="Home", WBB!G159, ""), ""),
  IFERROR(IF(MBB!H159="Home", MBB!G159, ""), ""),
  IFERROR(IF(WLAX!H159="Home", WLAX!G159, ""), ""),
  IFERROR(IF(MLAX!H159="Home", MLAX!G159, ""), ""),
  IFERROR(IF(SOFT!H159="Home", SOFT!G159, ""), ""),
  IFERROR(IF(BASE!H159="Home", BASE!G159, ""), ""),
  IFERROR(IF(ESPORTS!H159="Home", ESPORTS!G159, ""), "")
)
</f>
        <v/>
      </c>
      <c r="H159" s="20" t="str">
        <f>TEXTJOIN(
  CHAR(10) &amp; CHAR(10),
  TRUE,
  IFERROR(IF(WSO!H159="Home", WSO!P159, ""), ""),
  IFERROR(IF(MSO!H159="Home", MSO!P159, ""), ""),
  IFERROR(IF(FH!H159="Home", FH!P159, ""), ""),
  IFERROR(IF(MGOLF!H159="Home", MGOLF!P159, ""), ""),
  IFERROR(IF(Football!H159="Home", Football!P159, ""), ""),
  IFERROR(IF(WVB!H159="Home", WVB!P159, ""), ""),
  IFERROR(IF(XC!H159="Home", XC!P159, ""), ""),
  IFERROR(IF(SWIMMING!H159="Home", SWIMMING!P159, ""), ""),
  IFERROR(IF(WTEN!H159="Home", WTEN!P159, ""), ""),
  IFERROR(IF(TF!H159="Home", TF!P159, ""), ""),
  IFERROR(IF(WGOLF!H159="Home", WGOLF!P159, ""), ""),
  IFERROR(IF(WBB!H159="Home", WBB!P159, ""), ""),
  IFERROR(IF(MBB!H159="Home", MBB!P159, ""), ""),
  IFERROR(IF(WLAX!H159="Home", WLAX!P159, ""), ""),
  IFERROR(IF(MLAX!H159="Home", MLAX!P159, ""), ""),
  IFERROR(IF(SOFT!H159="Home", SOFT!P159, ""), ""),
  IFERROR(IF(BASE!H159="Home", BASE!P159, ""), ""),
  IFERROR(IF(ESPORTS!H159="Home", ESPORTS!P159, ""), "")
)
</f>
        <v/>
      </c>
    </row>
    <row r="160" ht="22.5" customHeight="1">
      <c r="A160" s="6">
        <v>159.0</v>
      </c>
      <c r="B160" s="6" t="str">
        <f>'Master Schedule'!B160</f>
        <v/>
      </c>
      <c r="C160" s="7">
        <v>46393.0</v>
      </c>
      <c r="D160" s="8" t="str">
        <f t="shared" si="1"/>
        <v>Wednesday</v>
      </c>
      <c r="E160" s="6" t="str">
        <f>TEXTJOIN(
  CHAR(10) &amp; CHAR(10),
  TRUE,
  IFERROR(IF(WSO!H160="Home", WSO!E160, ""), ""),
  IFERROR(IF(MSO!H160="Home", MSO!E160, ""), ""),
  IFERROR(IF(FH!H160="Home", FH!E160, ""), ""),
  IFERROR(IF(MGOLF!H160="Home", MGOLF!E160, ""), ""),
  IFERROR(IF(Football!H160="Home", Football!E160, ""), ""),
  IFERROR(IF(WVB!H160="Home", WVB!E160, ""), ""),
  IFERROR(IF(XC!H160="Home", XC!E160, ""), ""),
  IFERROR(IF(SWIMMING!H160="Home", SWIMMING!E160, ""), ""),
  IFERROR(IF(WTEN!H160="Home", WTEN!E160, ""), ""),
  IFERROR(IF(TF!H160="Home", TF!E160, ""), ""),
  IFERROR(IF(WGOLF!H160="Home", WGOLF!E160, ""), ""),
  IFERROR(IF(WBB!H160="Home", WBB!E160, ""), ""),
  IFERROR(IF(MBB!H160="Home", MBB!E160, ""), ""),
  IFERROR(IF(WLAX!H160="Home", WLAX!E160, ""), ""),
  IFERROR(IF(MLAX!H160="Home", MLAX!E160, ""), ""),
  IFERROR(IF(SOFT!H160="Home", SOFT!E160, ""), ""),
  IFERROR(IF(BASE!H160="Home", BASE!E160, ""), ""),
  IFERROR(IF(ESPORTS!H160="Home", ESPORTS!E160, ""), "")
)
</f>
        <v/>
      </c>
      <c r="F160" s="11" t="str">
        <f>TEXTJOIN(
  CHAR(10) &amp; CHAR(10),
  TRUE,
  IFERROR(IF(WSO!H160="Home", TEXT(WSO!F160, "h:mm AM/PM"), ""), ""),
  IFERROR(IF(MSO!H160="Home", TEXT(MSO!F160, "h:mm AM/PM"), ""), ""),
  IFERROR(IF(FH!H160="Home", TEXT(FH!F160, "h:mm AM/PM"), ""), ""),
  IFERROR(IF(MGOLF!H160="Home", TEXT(MGOLF!F160, "h:mm AM/PM"), ""), ""),
  IFERROR(IF(Football!H160="Home", TEXT(Football!F160, "h:mm AM/PM"), ""), ""),
  IFERROR(IF(WVB!H160="Home", TEXT(WVB!F160, "h:mm AM/PM"), ""), ""),
  IFERROR(IF(XC!H160="Home", TEXT(XC!F160, "h:mm AM/PM"), ""), ""),
  IFERROR(IF(SWIMMING!H160="Home", TEXT(SWIMMING!F160, "h:mm AM/PM"), ""), ""),
  IFERROR(IF(WTEN!H160="Home", TEXT(WTEN!F160, "h:mm AM/PM"), ""), ""),
  IFERROR(IF(TF!H160="Home", TEXT(TF!F160, "h:mm AM/PM"), ""), ""),
  IFERROR(IF(WGOLF!H160="Home", TEXT(WGOLF!F160, "h:mm AM/PM"), ""), ""),
  IFERROR(IF(WBB!H160="Home", TEXT(WBB!F160, "h:mm AM/PM"), ""), ""),
  IFERROR(IF(MBB!H160="Home", TEXT(MBB!F160, "h:mm AM/PM"), ""), ""),
  IFERROR(IF(WLAX!H160="Home", TEXT(WLAX!F160, "h:mm AM/PM"), ""), ""),
  IFERROR(IF(MLAX!H160="Home", TEXT(MLAX!F160, "h:mm AM/PM"), ""), ""),
  IFERROR(IF(SOFT!H160="Home", TEXT(SOFT!F160, "h:mm AM/PM"), ""), ""),
  IFERROR(IF(BASE!H160="Home", TEXT(BASE!F160, "h:mm AM/PM"), ""), ""),
  IFERROR(IF(ESPORTS!H160="Home", TEXT(ESPORTS!F160, "h:mm AM/PM"), ""), "")
)
</f>
        <v/>
      </c>
      <c r="G160" s="11" t="str">
        <f>TEXTJOIN(
  CHAR(10) &amp; CHAR(10),
  TRUE,
  IFERROR(IF(WSO!H160="Home", WSO!G160, ""), ""),
  IFERROR(IF(MSO!H160="Home", MSO!G160, ""), ""),
  IFERROR(IF(FH!H160="Home", FH!G160, ""), ""),
  IFERROR(IF(MGOLF!H160="Home", MGOLF!G160, ""), ""),
  IFERROR(IF(Football!H160="Home", Football!G160, ""), ""),
  IFERROR(IF(WVB!H160="Home", WVB!G160, ""), ""),
  IFERROR(IF(XC!H160="Home", XC!G160, ""), ""),
  IFERROR(IF(SWIMMING!H160="Home", SWIMMING!G160, ""), ""),
  IFERROR(IF(WTEN!H160="Home", WTEN!G160, ""), ""),
  IFERROR(IF(TF!H160="Home", TF!G160, ""), ""),
  IFERROR(IF(WGOLF!H160="Home", WGOLF!G160, ""), ""),
  IFERROR(IF(WBB!H160="Home", WBB!G160, ""), ""),
  IFERROR(IF(MBB!H160="Home", MBB!G160, ""), ""),
  IFERROR(IF(WLAX!H160="Home", WLAX!G160, ""), ""),
  IFERROR(IF(MLAX!H160="Home", MLAX!G160, ""), ""),
  IFERROR(IF(SOFT!H160="Home", SOFT!G160, ""), ""),
  IFERROR(IF(BASE!H160="Home", BASE!G160, ""), ""),
  IFERROR(IF(ESPORTS!H160="Home", ESPORTS!G160, ""), "")
)
</f>
        <v/>
      </c>
      <c r="H160" s="20" t="str">
        <f>TEXTJOIN(
  CHAR(10) &amp; CHAR(10),
  TRUE,
  IFERROR(IF(WSO!H160="Home", WSO!P160, ""), ""),
  IFERROR(IF(MSO!H160="Home", MSO!P160, ""), ""),
  IFERROR(IF(FH!H160="Home", FH!P160, ""), ""),
  IFERROR(IF(MGOLF!H160="Home", MGOLF!P160, ""), ""),
  IFERROR(IF(Football!H160="Home", Football!P160, ""), ""),
  IFERROR(IF(WVB!H160="Home", WVB!P160, ""), ""),
  IFERROR(IF(XC!H160="Home", XC!P160, ""), ""),
  IFERROR(IF(SWIMMING!H160="Home", SWIMMING!P160, ""), ""),
  IFERROR(IF(WTEN!H160="Home", WTEN!P160, ""), ""),
  IFERROR(IF(TF!H160="Home", TF!P160, ""), ""),
  IFERROR(IF(WGOLF!H160="Home", WGOLF!P160, ""), ""),
  IFERROR(IF(WBB!H160="Home", WBB!P160, ""), ""),
  IFERROR(IF(MBB!H160="Home", MBB!P160, ""), ""),
  IFERROR(IF(WLAX!H160="Home", WLAX!P160, ""), ""),
  IFERROR(IF(MLAX!H160="Home", MLAX!P160, ""), ""),
  IFERROR(IF(SOFT!H160="Home", SOFT!P160, ""), ""),
  IFERROR(IF(BASE!H160="Home", BASE!P160, ""), ""),
  IFERROR(IF(ESPORTS!H160="Home", ESPORTS!P160, ""), "")
)
</f>
        <v/>
      </c>
    </row>
    <row r="161" ht="22.5" customHeight="1">
      <c r="A161" s="6">
        <v>160.0</v>
      </c>
      <c r="B161" s="6" t="str">
        <f>'Master Schedule'!B161</f>
        <v/>
      </c>
      <c r="C161" s="7">
        <v>46394.0</v>
      </c>
      <c r="D161" s="8" t="str">
        <f t="shared" si="1"/>
        <v>Thursday</v>
      </c>
      <c r="E161" s="6" t="str">
        <f>TEXTJOIN(
  CHAR(10) &amp; CHAR(10),
  TRUE,
  IFERROR(IF(WSO!H161="Home", WSO!E161, ""), ""),
  IFERROR(IF(MSO!H161="Home", MSO!E161, ""), ""),
  IFERROR(IF(FH!H161="Home", FH!E161, ""), ""),
  IFERROR(IF(MGOLF!H161="Home", MGOLF!E161, ""), ""),
  IFERROR(IF(Football!H161="Home", Football!E161, ""), ""),
  IFERROR(IF(WVB!H161="Home", WVB!E161, ""), ""),
  IFERROR(IF(XC!H161="Home", XC!E161, ""), ""),
  IFERROR(IF(SWIMMING!H161="Home", SWIMMING!E161, ""), ""),
  IFERROR(IF(WTEN!H161="Home", WTEN!E161, ""), ""),
  IFERROR(IF(TF!H161="Home", TF!E161, ""), ""),
  IFERROR(IF(WGOLF!H161="Home", WGOLF!E161, ""), ""),
  IFERROR(IF(WBB!H161="Home", WBB!E161, ""), ""),
  IFERROR(IF(MBB!H161="Home", MBB!E161, ""), ""),
  IFERROR(IF(WLAX!H161="Home", WLAX!E161, ""), ""),
  IFERROR(IF(MLAX!H161="Home", MLAX!E161, ""), ""),
  IFERROR(IF(SOFT!H161="Home", SOFT!E161, ""), ""),
  IFERROR(IF(BASE!H161="Home", BASE!E161, ""), ""),
  IFERROR(IF(ESPORTS!H161="Home", ESPORTS!E161, ""), "")
)
</f>
        <v/>
      </c>
      <c r="F161" s="11" t="str">
        <f>TEXTJOIN(
  CHAR(10) &amp; CHAR(10),
  TRUE,
  IFERROR(IF(WSO!H161="Home", TEXT(WSO!F161, "h:mm AM/PM"), ""), ""),
  IFERROR(IF(MSO!H161="Home", TEXT(MSO!F161, "h:mm AM/PM"), ""), ""),
  IFERROR(IF(FH!H161="Home", TEXT(FH!F161, "h:mm AM/PM"), ""), ""),
  IFERROR(IF(MGOLF!H161="Home", TEXT(MGOLF!F161, "h:mm AM/PM"), ""), ""),
  IFERROR(IF(Football!H161="Home", TEXT(Football!F161, "h:mm AM/PM"), ""), ""),
  IFERROR(IF(WVB!H161="Home", TEXT(WVB!F161, "h:mm AM/PM"), ""), ""),
  IFERROR(IF(XC!H161="Home", TEXT(XC!F161, "h:mm AM/PM"), ""), ""),
  IFERROR(IF(SWIMMING!H161="Home", TEXT(SWIMMING!F161, "h:mm AM/PM"), ""), ""),
  IFERROR(IF(WTEN!H161="Home", TEXT(WTEN!F161, "h:mm AM/PM"), ""), ""),
  IFERROR(IF(TF!H161="Home", TEXT(TF!F161, "h:mm AM/PM"), ""), ""),
  IFERROR(IF(WGOLF!H161="Home", TEXT(WGOLF!F161, "h:mm AM/PM"), ""), ""),
  IFERROR(IF(WBB!H161="Home", TEXT(WBB!F161, "h:mm AM/PM"), ""), ""),
  IFERROR(IF(MBB!H161="Home", TEXT(MBB!F161, "h:mm AM/PM"), ""), ""),
  IFERROR(IF(WLAX!H161="Home", TEXT(WLAX!F161, "h:mm AM/PM"), ""), ""),
  IFERROR(IF(MLAX!H161="Home", TEXT(MLAX!F161, "h:mm AM/PM"), ""), ""),
  IFERROR(IF(SOFT!H161="Home", TEXT(SOFT!F161, "h:mm AM/PM"), ""), ""),
  IFERROR(IF(BASE!H161="Home", TEXT(BASE!F161, "h:mm AM/PM"), ""), ""),
  IFERROR(IF(ESPORTS!H161="Home", TEXT(ESPORTS!F161, "h:mm AM/PM"), ""), "")
)
</f>
        <v/>
      </c>
      <c r="G161" s="11" t="str">
        <f>TEXTJOIN(
  CHAR(10) &amp; CHAR(10),
  TRUE,
  IFERROR(IF(WSO!H161="Home", WSO!G161, ""), ""),
  IFERROR(IF(MSO!H161="Home", MSO!G161, ""), ""),
  IFERROR(IF(FH!H161="Home", FH!G161, ""), ""),
  IFERROR(IF(MGOLF!H161="Home", MGOLF!G161, ""), ""),
  IFERROR(IF(Football!H161="Home", Football!G161, ""), ""),
  IFERROR(IF(WVB!H161="Home", WVB!G161, ""), ""),
  IFERROR(IF(XC!H161="Home", XC!G161, ""), ""),
  IFERROR(IF(SWIMMING!H161="Home", SWIMMING!G161, ""), ""),
  IFERROR(IF(WTEN!H161="Home", WTEN!G161, ""), ""),
  IFERROR(IF(TF!H161="Home", TF!G161, ""), ""),
  IFERROR(IF(WGOLF!H161="Home", WGOLF!G161, ""), ""),
  IFERROR(IF(WBB!H161="Home", WBB!G161, ""), ""),
  IFERROR(IF(MBB!H161="Home", MBB!G161, ""), ""),
  IFERROR(IF(WLAX!H161="Home", WLAX!G161, ""), ""),
  IFERROR(IF(MLAX!H161="Home", MLAX!G161, ""), ""),
  IFERROR(IF(SOFT!H161="Home", SOFT!G161, ""), ""),
  IFERROR(IF(BASE!H161="Home", BASE!G161, ""), ""),
  IFERROR(IF(ESPORTS!H161="Home", ESPORTS!G161, ""), "")
)
</f>
        <v/>
      </c>
      <c r="H161" s="20" t="str">
        <f>TEXTJOIN(
  CHAR(10) &amp; CHAR(10),
  TRUE,
  IFERROR(IF(WSO!H161="Home", WSO!P161, ""), ""),
  IFERROR(IF(MSO!H161="Home", MSO!P161, ""), ""),
  IFERROR(IF(FH!H161="Home", FH!P161, ""), ""),
  IFERROR(IF(MGOLF!H161="Home", MGOLF!P161, ""), ""),
  IFERROR(IF(Football!H161="Home", Football!P161, ""), ""),
  IFERROR(IF(WVB!H161="Home", WVB!P161, ""), ""),
  IFERROR(IF(XC!H161="Home", XC!P161, ""), ""),
  IFERROR(IF(SWIMMING!H161="Home", SWIMMING!P161, ""), ""),
  IFERROR(IF(WTEN!H161="Home", WTEN!P161, ""), ""),
  IFERROR(IF(TF!H161="Home", TF!P161, ""), ""),
  IFERROR(IF(WGOLF!H161="Home", WGOLF!P161, ""), ""),
  IFERROR(IF(WBB!H161="Home", WBB!P161, ""), ""),
  IFERROR(IF(MBB!H161="Home", MBB!P161, ""), ""),
  IFERROR(IF(WLAX!H161="Home", WLAX!P161, ""), ""),
  IFERROR(IF(MLAX!H161="Home", MLAX!P161, ""), ""),
  IFERROR(IF(SOFT!H161="Home", SOFT!P161, ""), ""),
  IFERROR(IF(BASE!H161="Home", BASE!P161, ""), ""),
  IFERROR(IF(ESPORTS!H161="Home", ESPORTS!P161, ""), "")
)
</f>
        <v/>
      </c>
    </row>
    <row r="162" ht="22.5" customHeight="1">
      <c r="A162" s="6">
        <v>161.0</v>
      </c>
      <c r="B162" s="6" t="str">
        <f>'Master Schedule'!B162</f>
        <v/>
      </c>
      <c r="C162" s="7">
        <v>46395.0</v>
      </c>
      <c r="D162" s="8" t="str">
        <f t="shared" si="1"/>
        <v>Friday</v>
      </c>
      <c r="E162" s="6" t="str">
        <f>TEXTJOIN(
  CHAR(10) &amp; CHAR(10),
  TRUE,
  IFERROR(IF(WSO!H162="Home", WSO!E162, ""), ""),
  IFERROR(IF(MSO!H162="Home", MSO!E162, ""), ""),
  IFERROR(IF(FH!H162="Home", FH!E162, ""), ""),
  IFERROR(IF(MGOLF!H162="Home", MGOLF!E162, ""), ""),
  IFERROR(IF(Football!H162="Home", Football!E162, ""), ""),
  IFERROR(IF(WVB!H162="Home", WVB!E162, ""), ""),
  IFERROR(IF(XC!H162="Home", XC!E162, ""), ""),
  IFERROR(IF(SWIMMING!H162="Home", SWIMMING!E162, ""), ""),
  IFERROR(IF(WTEN!H162="Home", WTEN!E162, ""), ""),
  IFERROR(IF(TF!H162="Home", TF!E162, ""), ""),
  IFERROR(IF(WGOLF!H162="Home", WGOLF!E162, ""), ""),
  IFERROR(IF(WBB!H162="Home", WBB!E162, ""), ""),
  IFERROR(IF(MBB!H162="Home", MBB!E162, ""), ""),
  IFERROR(IF(WLAX!H162="Home", WLAX!E162, ""), ""),
  IFERROR(IF(MLAX!H162="Home", MLAX!E162, ""), ""),
  IFERROR(IF(SOFT!H162="Home", SOFT!E162, ""), ""),
  IFERROR(IF(BASE!H162="Home", BASE!E162, ""), ""),
  IFERROR(IF(ESPORTS!H162="Home", ESPORTS!E162, ""), "")
)
</f>
        <v/>
      </c>
      <c r="F162" s="11" t="str">
        <f>TEXTJOIN(
  CHAR(10) &amp; CHAR(10),
  TRUE,
  IFERROR(IF(WSO!H162="Home", TEXT(WSO!F162, "h:mm AM/PM"), ""), ""),
  IFERROR(IF(MSO!H162="Home", TEXT(MSO!F162, "h:mm AM/PM"), ""), ""),
  IFERROR(IF(FH!H162="Home", TEXT(FH!F162, "h:mm AM/PM"), ""), ""),
  IFERROR(IF(MGOLF!H162="Home", TEXT(MGOLF!F162, "h:mm AM/PM"), ""), ""),
  IFERROR(IF(Football!H162="Home", TEXT(Football!F162, "h:mm AM/PM"), ""), ""),
  IFERROR(IF(WVB!H162="Home", TEXT(WVB!F162, "h:mm AM/PM"), ""), ""),
  IFERROR(IF(XC!H162="Home", TEXT(XC!F162, "h:mm AM/PM"), ""), ""),
  IFERROR(IF(SWIMMING!H162="Home", TEXT(SWIMMING!F162, "h:mm AM/PM"), ""), ""),
  IFERROR(IF(WTEN!H162="Home", TEXT(WTEN!F162, "h:mm AM/PM"), ""), ""),
  IFERROR(IF(TF!H162="Home", TEXT(TF!F162, "h:mm AM/PM"), ""), ""),
  IFERROR(IF(WGOLF!H162="Home", TEXT(WGOLF!F162, "h:mm AM/PM"), ""), ""),
  IFERROR(IF(WBB!H162="Home", TEXT(WBB!F162, "h:mm AM/PM"), ""), ""),
  IFERROR(IF(MBB!H162="Home", TEXT(MBB!F162, "h:mm AM/PM"), ""), ""),
  IFERROR(IF(WLAX!H162="Home", TEXT(WLAX!F162, "h:mm AM/PM"), ""), ""),
  IFERROR(IF(MLAX!H162="Home", TEXT(MLAX!F162, "h:mm AM/PM"), ""), ""),
  IFERROR(IF(SOFT!H162="Home", TEXT(SOFT!F162, "h:mm AM/PM"), ""), ""),
  IFERROR(IF(BASE!H162="Home", TEXT(BASE!F162, "h:mm AM/PM"), ""), ""),
  IFERROR(IF(ESPORTS!H162="Home", TEXT(ESPORTS!F162, "h:mm AM/PM"), ""), "")
)
</f>
        <v/>
      </c>
      <c r="G162" s="11" t="str">
        <f>TEXTJOIN(
  CHAR(10) &amp; CHAR(10),
  TRUE,
  IFERROR(IF(WSO!H162="Home", WSO!G162, ""), ""),
  IFERROR(IF(MSO!H162="Home", MSO!G162, ""), ""),
  IFERROR(IF(FH!H162="Home", FH!G162, ""), ""),
  IFERROR(IF(MGOLF!H162="Home", MGOLF!G162, ""), ""),
  IFERROR(IF(Football!H162="Home", Football!G162, ""), ""),
  IFERROR(IF(WVB!H162="Home", WVB!G162, ""), ""),
  IFERROR(IF(XC!H162="Home", XC!G162, ""), ""),
  IFERROR(IF(SWIMMING!H162="Home", SWIMMING!G162, ""), ""),
  IFERROR(IF(WTEN!H162="Home", WTEN!G162, ""), ""),
  IFERROR(IF(TF!H162="Home", TF!G162, ""), ""),
  IFERROR(IF(WGOLF!H162="Home", WGOLF!G162, ""), ""),
  IFERROR(IF(WBB!H162="Home", WBB!G162, ""), ""),
  IFERROR(IF(MBB!H162="Home", MBB!G162, ""), ""),
  IFERROR(IF(WLAX!H162="Home", WLAX!G162, ""), ""),
  IFERROR(IF(MLAX!H162="Home", MLAX!G162, ""), ""),
  IFERROR(IF(SOFT!H162="Home", SOFT!G162, ""), ""),
  IFERROR(IF(BASE!H162="Home", BASE!G162, ""), ""),
  IFERROR(IF(ESPORTS!H162="Home", ESPORTS!G162, ""), "")
)
</f>
        <v/>
      </c>
      <c r="H162" s="20" t="str">
        <f>TEXTJOIN(
  CHAR(10) &amp; CHAR(10),
  TRUE,
  IFERROR(IF(WSO!H162="Home", WSO!P162, ""), ""),
  IFERROR(IF(MSO!H162="Home", MSO!P162, ""), ""),
  IFERROR(IF(FH!H162="Home", FH!P162, ""), ""),
  IFERROR(IF(MGOLF!H162="Home", MGOLF!P162, ""), ""),
  IFERROR(IF(Football!H162="Home", Football!P162, ""), ""),
  IFERROR(IF(WVB!H162="Home", WVB!P162, ""), ""),
  IFERROR(IF(XC!H162="Home", XC!P162, ""), ""),
  IFERROR(IF(SWIMMING!H162="Home", SWIMMING!P162, ""), ""),
  IFERROR(IF(WTEN!H162="Home", WTEN!P162, ""), ""),
  IFERROR(IF(TF!H162="Home", TF!P162, ""), ""),
  IFERROR(IF(WGOLF!H162="Home", WGOLF!P162, ""), ""),
  IFERROR(IF(WBB!H162="Home", WBB!P162, ""), ""),
  IFERROR(IF(MBB!H162="Home", MBB!P162, ""), ""),
  IFERROR(IF(WLAX!H162="Home", WLAX!P162, ""), ""),
  IFERROR(IF(MLAX!H162="Home", MLAX!P162, ""), ""),
  IFERROR(IF(SOFT!H162="Home", SOFT!P162, ""), ""),
  IFERROR(IF(BASE!H162="Home", BASE!P162, ""), ""),
  IFERROR(IF(ESPORTS!H162="Home", ESPORTS!P162, ""), "")
)
</f>
        <v/>
      </c>
    </row>
    <row r="163" ht="22.5" customHeight="1">
      <c r="A163" s="6">
        <v>162.0</v>
      </c>
      <c r="B163" s="6" t="str">
        <f>'Master Schedule'!B163</f>
        <v/>
      </c>
      <c r="C163" s="7">
        <v>46396.0</v>
      </c>
      <c r="D163" s="8" t="str">
        <f t="shared" si="1"/>
        <v>Saturday</v>
      </c>
      <c r="E163" s="6" t="str">
        <f>TEXTJOIN(
  CHAR(10) &amp; CHAR(10),
  TRUE,
  IFERROR(IF(WSO!H163="Home", WSO!E163, ""), ""),
  IFERROR(IF(MSO!H163="Home", MSO!E163, ""), ""),
  IFERROR(IF(FH!H163="Home", FH!E163, ""), ""),
  IFERROR(IF(MGOLF!H163="Home", MGOLF!E163, ""), ""),
  IFERROR(IF(Football!H163="Home", Football!E163, ""), ""),
  IFERROR(IF(WVB!H163="Home", WVB!E163, ""), ""),
  IFERROR(IF(XC!H163="Home", XC!E163, ""), ""),
  IFERROR(IF(SWIMMING!H163="Home", SWIMMING!E163, ""), ""),
  IFERROR(IF(WTEN!H163="Home", WTEN!E163, ""), ""),
  IFERROR(IF(TF!H163="Home", TF!E163, ""), ""),
  IFERROR(IF(WGOLF!H163="Home", WGOLF!E163, ""), ""),
  IFERROR(IF(WBB!H163="Home", WBB!E163, ""), ""),
  IFERROR(IF(MBB!H163="Home", MBB!E163, ""), ""),
  IFERROR(IF(WLAX!H163="Home", WLAX!E163, ""), ""),
  IFERROR(IF(MLAX!H163="Home", MLAX!E163, ""), ""),
  IFERROR(IF(SOFT!H163="Home", SOFT!E163, ""), ""),
  IFERROR(IF(BASE!H163="Home", BASE!E163, ""), ""),
  IFERROR(IF(ESPORTS!H163="Home", ESPORTS!E163, ""), "")
)
</f>
        <v/>
      </c>
      <c r="F163" s="11" t="str">
        <f>TEXTJOIN(
  CHAR(10) &amp; CHAR(10),
  TRUE,
  IFERROR(IF(WSO!H163="Home", TEXT(WSO!F163, "h:mm AM/PM"), ""), ""),
  IFERROR(IF(MSO!H163="Home", TEXT(MSO!F163, "h:mm AM/PM"), ""), ""),
  IFERROR(IF(FH!H163="Home", TEXT(FH!F163, "h:mm AM/PM"), ""), ""),
  IFERROR(IF(MGOLF!H163="Home", TEXT(MGOLF!F163, "h:mm AM/PM"), ""), ""),
  IFERROR(IF(Football!H163="Home", TEXT(Football!F163, "h:mm AM/PM"), ""), ""),
  IFERROR(IF(WVB!H163="Home", TEXT(WVB!F163, "h:mm AM/PM"), ""), ""),
  IFERROR(IF(XC!H163="Home", TEXT(XC!F163, "h:mm AM/PM"), ""), ""),
  IFERROR(IF(SWIMMING!H163="Home", TEXT(SWIMMING!F163, "h:mm AM/PM"), ""), ""),
  IFERROR(IF(WTEN!H163="Home", TEXT(WTEN!F163, "h:mm AM/PM"), ""), ""),
  IFERROR(IF(TF!H163="Home", TEXT(TF!F163, "h:mm AM/PM"), ""), ""),
  IFERROR(IF(WGOLF!H163="Home", TEXT(WGOLF!F163, "h:mm AM/PM"), ""), ""),
  IFERROR(IF(WBB!H163="Home", TEXT(WBB!F163, "h:mm AM/PM"), ""), ""),
  IFERROR(IF(MBB!H163="Home", TEXT(MBB!F163, "h:mm AM/PM"), ""), ""),
  IFERROR(IF(WLAX!H163="Home", TEXT(WLAX!F163, "h:mm AM/PM"), ""), ""),
  IFERROR(IF(MLAX!H163="Home", TEXT(MLAX!F163, "h:mm AM/PM"), ""), ""),
  IFERROR(IF(SOFT!H163="Home", TEXT(SOFT!F163, "h:mm AM/PM"), ""), ""),
  IFERROR(IF(BASE!H163="Home", TEXT(BASE!F163, "h:mm AM/PM"), ""), ""),
  IFERROR(IF(ESPORTS!H163="Home", TEXT(ESPORTS!F163, "h:mm AM/PM"), ""), "")
)
</f>
        <v/>
      </c>
      <c r="G163" s="11" t="str">
        <f>TEXTJOIN(
  CHAR(10) &amp; CHAR(10),
  TRUE,
  IFERROR(IF(WSO!H163="Home", WSO!G163, ""), ""),
  IFERROR(IF(MSO!H163="Home", MSO!G163, ""), ""),
  IFERROR(IF(FH!H163="Home", FH!G163, ""), ""),
  IFERROR(IF(MGOLF!H163="Home", MGOLF!G163, ""), ""),
  IFERROR(IF(Football!H163="Home", Football!G163, ""), ""),
  IFERROR(IF(WVB!H163="Home", WVB!G163, ""), ""),
  IFERROR(IF(XC!H163="Home", XC!G163, ""), ""),
  IFERROR(IF(SWIMMING!H163="Home", SWIMMING!G163, ""), ""),
  IFERROR(IF(WTEN!H163="Home", WTEN!G163, ""), ""),
  IFERROR(IF(TF!H163="Home", TF!G163, ""), ""),
  IFERROR(IF(WGOLF!H163="Home", WGOLF!G163, ""), ""),
  IFERROR(IF(WBB!H163="Home", WBB!G163, ""), ""),
  IFERROR(IF(MBB!H163="Home", MBB!G163, ""), ""),
  IFERROR(IF(WLAX!H163="Home", WLAX!G163, ""), ""),
  IFERROR(IF(MLAX!H163="Home", MLAX!G163, ""), ""),
  IFERROR(IF(SOFT!H163="Home", SOFT!G163, ""), ""),
  IFERROR(IF(BASE!H163="Home", BASE!G163, ""), ""),
  IFERROR(IF(ESPORTS!H163="Home", ESPORTS!G163, ""), "")
)
</f>
        <v/>
      </c>
      <c r="H163" s="20" t="str">
        <f>TEXTJOIN(
  CHAR(10) &amp; CHAR(10),
  TRUE,
  IFERROR(IF(WSO!H163="Home", WSO!P163, ""), ""),
  IFERROR(IF(MSO!H163="Home", MSO!P163, ""), ""),
  IFERROR(IF(FH!H163="Home", FH!P163, ""), ""),
  IFERROR(IF(MGOLF!H163="Home", MGOLF!P163, ""), ""),
  IFERROR(IF(Football!H163="Home", Football!P163, ""), ""),
  IFERROR(IF(WVB!H163="Home", WVB!P163, ""), ""),
  IFERROR(IF(XC!H163="Home", XC!P163, ""), ""),
  IFERROR(IF(SWIMMING!H163="Home", SWIMMING!P163, ""), ""),
  IFERROR(IF(WTEN!H163="Home", WTEN!P163, ""), ""),
  IFERROR(IF(TF!H163="Home", TF!P163, ""), ""),
  IFERROR(IF(WGOLF!H163="Home", WGOLF!P163, ""), ""),
  IFERROR(IF(WBB!H163="Home", WBB!P163, ""), ""),
  IFERROR(IF(MBB!H163="Home", MBB!P163, ""), ""),
  IFERROR(IF(WLAX!H163="Home", WLAX!P163, ""), ""),
  IFERROR(IF(MLAX!H163="Home", MLAX!P163, ""), ""),
  IFERROR(IF(SOFT!H163="Home", SOFT!P163, ""), ""),
  IFERROR(IF(BASE!H163="Home", BASE!P163, ""), ""),
  IFERROR(IF(ESPORTS!H163="Home", ESPORTS!P163, ""), "")
)
</f>
        <v/>
      </c>
    </row>
    <row r="164" ht="22.5" customHeight="1">
      <c r="A164" s="6">
        <v>163.0</v>
      </c>
      <c r="B164" s="6" t="str">
        <f>'Master Schedule'!B164</f>
        <v/>
      </c>
      <c r="C164" s="7">
        <v>46397.0</v>
      </c>
      <c r="D164" s="8" t="str">
        <f t="shared" si="1"/>
        <v>Sunday</v>
      </c>
      <c r="E164" s="6" t="str">
        <f>TEXTJOIN(
  CHAR(10) &amp; CHAR(10),
  TRUE,
  IFERROR(IF(WSO!H164="Home", WSO!E164, ""), ""),
  IFERROR(IF(MSO!H164="Home", MSO!E164, ""), ""),
  IFERROR(IF(FH!H164="Home", FH!E164, ""), ""),
  IFERROR(IF(MGOLF!H164="Home", MGOLF!E164, ""), ""),
  IFERROR(IF(Football!H164="Home", Football!E164, ""), ""),
  IFERROR(IF(WVB!H164="Home", WVB!E164, ""), ""),
  IFERROR(IF(XC!H164="Home", XC!E164, ""), ""),
  IFERROR(IF(SWIMMING!H164="Home", SWIMMING!E164, ""), ""),
  IFERROR(IF(WTEN!H164="Home", WTEN!E164, ""), ""),
  IFERROR(IF(TF!H164="Home", TF!E164, ""), ""),
  IFERROR(IF(WGOLF!H164="Home", WGOLF!E164, ""), ""),
  IFERROR(IF(WBB!H164="Home", WBB!E164, ""), ""),
  IFERROR(IF(MBB!H164="Home", MBB!E164, ""), ""),
  IFERROR(IF(WLAX!H164="Home", WLAX!E164, ""), ""),
  IFERROR(IF(MLAX!H164="Home", MLAX!E164, ""), ""),
  IFERROR(IF(SOFT!H164="Home", SOFT!E164, ""), ""),
  IFERROR(IF(BASE!H164="Home", BASE!E164, ""), ""),
  IFERROR(IF(ESPORTS!H164="Home", ESPORTS!E164, ""), "")
)
</f>
        <v/>
      </c>
      <c r="F164" s="11" t="str">
        <f>TEXTJOIN(
  CHAR(10) &amp; CHAR(10),
  TRUE,
  IFERROR(IF(WSO!H164="Home", TEXT(WSO!F164, "h:mm AM/PM"), ""), ""),
  IFERROR(IF(MSO!H164="Home", TEXT(MSO!F164, "h:mm AM/PM"), ""), ""),
  IFERROR(IF(FH!H164="Home", TEXT(FH!F164, "h:mm AM/PM"), ""), ""),
  IFERROR(IF(MGOLF!H164="Home", TEXT(MGOLF!F164, "h:mm AM/PM"), ""), ""),
  IFERROR(IF(Football!H164="Home", TEXT(Football!F164, "h:mm AM/PM"), ""), ""),
  IFERROR(IF(WVB!H164="Home", TEXT(WVB!F164, "h:mm AM/PM"), ""), ""),
  IFERROR(IF(XC!H164="Home", TEXT(XC!F164, "h:mm AM/PM"), ""), ""),
  IFERROR(IF(SWIMMING!H164="Home", TEXT(SWIMMING!F164, "h:mm AM/PM"), ""), ""),
  IFERROR(IF(WTEN!H164="Home", TEXT(WTEN!F164, "h:mm AM/PM"), ""), ""),
  IFERROR(IF(TF!H164="Home", TEXT(TF!F164, "h:mm AM/PM"), ""), ""),
  IFERROR(IF(WGOLF!H164="Home", TEXT(WGOLF!F164, "h:mm AM/PM"), ""), ""),
  IFERROR(IF(WBB!H164="Home", TEXT(WBB!F164, "h:mm AM/PM"), ""), ""),
  IFERROR(IF(MBB!H164="Home", TEXT(MBB!F164, "h:mm AM/PM"), ""), ""),
  IFERROR(IF(WLAX!H164="Home", TEXT(WLAX!F164, "h:mm AM/PM"), ""), ""),
  IFERROR(IF(MLAX!H164="Home", TEXT(MLAX!F164, "h:mm AM/PM"), ""), ""),
  IFERROR(IF(SOFT!H164="Home", TEXT(SOFT!F164, "h:mm AM/PM"), ""), ""),
  IFERROR(IF(BASE!H164="Home", TEXT(BASE!F164, "h:mm AM/PM"), ""), ""),
  IFERROR(IF(ESPORTS!H164="Home", TEXT(ESPORTS!F164, "h:mm AM/PM"), ""), "")
)
</f>
        <v/>
      </c>
      <c r="G164" s="11" t="str">
        <f>TEXTJOIN(
  CHAR(10) &amp; CHAR(10),
  TRUE,
  IFERROR(IF(WSO!H164="Home", WSO!G164, ""), ""),
  IFERROR(IF(MSO!H164="Home", MSO!G164, ""), ""),
  IFERROR(IF(FH!H164="Home", FH!G164, ""), ""),
  IFERROR(IF(MGOLF!H164="Home", MGOLF!G164, ""), ""),
  IFERROR(IF(Football!H164="Home", Football!G164, ""), ""),
  IFERROR(IF(WVB!H164="Home", WVB!G164, ""), ""),
  IFERROR(IF(XC!H164="Home", XC!G164, ""), ""),
  IFERROR(IF(SWIMMING!H164="Home", SWIMMING!G164, ""), ""),
  IFERROR(IF(WTEN!H164="Home", WTEN!G164, ""), ""),
  IFERROR(IF(TF!H164="Home", TF!G164, ""), ""),
  IFERROR(IF(WGOLF!H164="Home", WGOLF!G164, ""), ""),
  IFERROR(IF(WBB!H164="Home", WBB!G164, ""), ""),
  IFERROR(IF(MBB!H164="Home", MBB!G164, ""), ""),
  IFERROR(IF(WLAX!H164="Home", WLAX!G164, ""), ""),
  IFERROR(IF(MLAX!H164="Home", MLAX!G164, ""), ""),
  IFERROR(IF(SOFT!H164="Home", SOFT!G164, ""), ""),
  IFERROR(IF(BASE!H164="Home", BASE!G164, ""), ""),
  IFERROR(IF(ESPORTS!H164="Home", ESPORTS!G164, ""), "")
)
</f>
        <v/>
      </c>
      <c r="H164" s="20" t="str">
        <f>TEXTJOIN(
  CHAR(10) &amp; CHAR(10),
  TRUE,
  IFERROR(IF(WSO!H164="Home", WSO!P164, ""), ""),
  IFERROR(IF(MSO!H164="Home", MSO!P164, ""), ""),
  IFERROR(IF(FH!H164="Home", FH!P164, ""), ""),
  IFERROR(IF(MGOLF!H164="Home", MGOLF!P164, ""), ""),
  IFERROR(IF(Football!H164="Home", Football!P164, ""), ""),
  IFERROR(IF(WVB!H164="Home", WVB!P164, ""), ""),
  IFERROR(IF(XC!H164="Home", XC!P164, ""), ""),
  IFERROR(IF(SWIMMING!H164="Home", SWIMMING!P164, ""), ""),
  IFERROR(IF(WTEN!H164="Home", WTEN!P164, ""), ""),
  IFERROR(IF(TF!H164="Home", TF!P164, ""), ""),
  IFERROR(IF(WGOLF!H164="Home", WGOLF!P164, ""), ""),
  IFERROR(IF(WBB!H164="Home", WBB!P164, ""), ""),
  IFERROR(IF(MBB!H164="Home", MBB!P164, ""), ""),
  IFERROR(IF(WLAX!H164="Home", WLAX!P164, ""), ""),
  IFERROR(IF(MLAX!H164="Home", MLAX!P164, ""), ""),
  IFERROR(IF(SOFT!H164="Home", SOFT!P164, ""), ""),
  IFERROR(IF(BASE!H164="Home", BASE!P164, ""), ""),
  IFERROR(IF(ESPORTS!H164="Home", ESPORTS!P164, ""), "")
)
</f>
        <v/>
      </c>
    </row>
    <row r="165" ht="22.5" customHeight="1">
      <c r="A165" s="6">
        <v>164.0</v>
      </c>
      <c r="B165" s="6" t="str">
        <f>'Master Schedule'!B165</f>
        <v/>
      </c>
      <c r="C165" s="7">
        <v>46398.0</v>
      </c>
      <c r="D165" s="8" t="str">
        <f t="shared" si="1"/>
        <v>Monday</v>
      </c>
      <c r="E165" s="6" t="str">
        <f>TEXTJOIN(
  CHAR(10) &amp; CHAR(10),
  TRUE,
  IFERROR(IF(WSO!H165="Home", WSO!E165, ""), ""),
  IFERROR(IF(MSO!H165="Home", MSO!E165, ""), ""),
  IFERROR(IF(FH!H165="Home", FH!E165, ""), ""),
  IFERROR(IF(MGOLF!H165="Home", MGOLF!E165, ""), ""),
  IFERROR(IF(Football!H165="Home", Football!E165, ""), ""),
  IFERROR(IF(WVB!H165="Home", WVB!E165, ""), ""),
  IFERROR(IF(XC!H165="Home", XC!E165, ""), ""),
  IFERROR(IF(SWIMMING!H165="Home", SWIMMING!E165, ""), ""),
  IFERROR(IF(WTEN!H165="Home", WTEN!E165, ""), ""),
  IFERROR(IF(TF!H165="Home", TF!E165, ""), ""),
  IFERROR(IF(WGOLF!H165="Home", WGOLF!E165, ""), ""),
  IFERROR(IF(WBB!H165="Home", WBB!E165, ""), ""),
  IFERROR(IF(MBB!H165="Home", MBB!E165, ""), ""),
  IFERROR(IF(WLAX!H165="Home", WLAX!E165, ""), ""),
  IFERROR(IF(MLAX!H165="Home", MLAX!E165, ""), ""),
  IFERROR(IF(SOFT!H165="Home", SOFT!E165, ""), ""),
  IFERROR(IF(BASE!H165="Home", BASE!E165, ""), ""),
  IFERROR(IF(ESPORTS!H165="Home", ESPORTS!E165, ""), "")
)
</f>
        <v/>
      </c>
      <c r="F165" s="11" t="str">
        <f>TEXTJOIN(
  CHAR(10) &amp; CHAR(10),
  TRUE,
  IFERROR(IF(WSO!H165="Home", TEXT(WSO!F165, "h:mm AM/PM"), ""), ""),
  IFERROR(IF(MSO!H165="Home", TEXT(MSO!F165, "h:mm AM/PM"), ""), ""),
  IFERROR(IF(FH!H165="Home", TEXT(FH!F165, "h:mm AM/PM"), ""), ""),
  IFERROR(IF(MGOLF!H165="Home", TEXT(MGOLF!F165, "h:mm AM/PM"), ""), ""),
  IFERROR(IF(Football!H165="Home", TEXT(Football!F165, "h:mm AM/PM"), ""), ""),
  IFERROR(IF(WVB!H165="Home", TEXT(WVB!F165, "h:mm AM/PM"), ""), ""),
  IFERROR(IF(XC!H165="Home", TEXT(XC!F165, "h:mm AM/PM"), ""), ""),
  IFERROR(IF(SWIMMING!H165="Home", TEXT(SWIMMING!F165, "h:mm AM/PM"), ""), ""),
  IFERROR(IF(WTEN!H165="Home", TEXT(WTEN!F165, "h:mm AM/PM"), ""), ""),
  IFERROR(IF(TF!H165="Home", TEXT(TF!F165, "h:mm AM/PM"), ""), ""),
  IFERROR(IF(WGOLF!H165="Home", TEXT(WGOLF!F165, "h:mm AM/PM"), ""), ""),
  IFERROR(IF(WBB!H165="Home", TEXT(WBB!F165, "h:mm AM/PM"), ""), ""),
  IFERROR(IF(MBB!H165="Home", TEXT(MBB!F165, "h:mm AM/PM"), ""), ""),
  IFERROR(IF(WLAX!H165="Home", TEXT(WLAX!F165, "h:mm AM/PM"), ""), ""),
  IFERROR(IF(MLAX!H165="Home", TEXT(MLAX!F165, "h:mm AM/PM"), ""), ""),
  IFERROR(IF(SOFT!H165="Home", TEXT(SOFT!F165, "h:mm AM/PM"), ""), ""),
  IFERROR(IF(BASE!H165="Home", TEXT(BASE!F165, "h:mm AM/PM"), ""), ""),
  IFERROR(IF(ESPORTS!H165="Home", TEXT(ESPORTS!F165, "h:mm AM/PM"), ""), "")
)
</f>
        <v/>
      </c>
      <c r="G165" s="11" t="str">
        <f>TEXTJOIN(
  CHAR(10) &amp; CHAR(10),
  TRUE,
  IFERROR(IF(WSO!H165="Home", WSO!G165, ""), ""),
  IFERROR(IF(MSO!H165="Home", MSO!G165, ""), ""),
  IFERROR(IF(FH!H165="Home", FH!G165, ""), ""),
  IFERROR(IF(MGOLF!H165="Home", MGOLF!G165, ""), ""),
  IFERROR(IF(Football!H165="Home", Football!G165, ""), ""),
  IFERROR(IF(WVB!H165="Home", WVB!G165, ""), ""),
  IFERROR(IF(XC!H165="Home", XC!G165, ""), ""),
  IFERROR(IF(SWIMMING!H165="Home", SWIMMING!G165, ""), ""),
  IFERROR(IF(WTEN!H165="Home", WTEN!G165, ""), ""),
  IFERROR(IF(TF!H165="Home", TF!G165, ""), ""),
  IFERROR(IF(WGOLF!H165="Home", WGOLF!G165, ""), ""),
  IFERROR(IF(WBB!H165="Home", WBB!G165, ""), ""),
  IFERROR(IF(MBB!H165="Home", MBB!G165, ""), ""),
  IFERROR(IF(WLAX!H165="Home", WLAX!G165, ""), ""),
  IFERROR(IF(MLAX!H165="Home", MLAX!G165, ""), ""),
  IFERROR(IF(SOFT!H165="Home", SOFT!G165, ""), ""),
  IFERROR(IF(BASE!H165="Home", BASE!G165, ""), ""),
  IFERROR(IF(ESPORTS!H165="Home", ESPORTS!G165, ""), "")
)
</f>
        <v/>
      </c>
      <c r="H165" s="20" t="str">
        <f>TEXTJOIN(
  CHAR(10) &amp; CHAR(10),
  TRUE,
  IFERROR(IF(WSO!H165="Home", WSO!P165, ""), ""),
  IFERROR(IF(MSO!H165="Home", MSO!P165, ""), ""),
  IFERROR(IF(FH!H165="Home", FH!P165, ""), ""),
  IFERROR(IF(MGOLF!H165="Home", MGOLF!P165, ""), ""),
  IFERROR(IF(Football!H165="Home", Football!P165, ""), ""),
  IFERROR(IF(WVB!H165="Home", WVB!P165, ""), ""),
  IFERROR(IF(XC!H165="Home", XC!P165, ""), ""),
  IFERROR(IF(SWIMMING!H165="Home", SWIMMING!P165, ""), ""),
  IFERROR(IF(WTEN!H165="Home", WTEN!P165, ""), ""),
  IFERROR(IF(TF!H165="Home", TF!P165, ""), ""),
  IFERROR(IF(WGOLF!H165="Home", WGOLF!P165, ""), ""),
  IFERROR(IF(WBB!H165="Home", WBB!P165, ""), ""),
  IFERROR(IF(MBB!H165="Home", MBB!P165, ""), ""),
  IFERROR(IF(WLAX!H165="Home", WLAX!P165, ""), ""),
  IFERROR(IF(MLAX!H165="Home", MLAX!P165, ""), ""),
  IFERROR(IF(SOFT!H165="Home", SOFT!P165, ""), ""),
  IFERROR(IF(BASE!H165="Home", BASE!P165, ""), ""),
  IFERROR(IF(ESPORTS!H165="Home", ESPORTS!P165, ""), "")
)
</f>
        <v/>
      </c>
    </row>
    <row r="166" ht="22.5" customHeight="1">
      <c r="A166" s="6">
        <v>165.0</v>
      </c>
      <c r="B166" s="6" t="str">
        <f>'Master Schedule'!B166</f>
        <v/>
      </c>
      <c r="C166" s="7">
        <v>46399.0</v>
      </c>
      <c r="D166" s="8" t="str">
        <f t="shared" si="1"/>
        <v>Tuesday</v>
      </c>
      <c r="E166" s="6" t="str">
        <f>TEXTJOIN(
  CHAR(10) &amp; CHAR(10),
  TRUE,
  IFERROR(IF(WSO!H166="Home", WSO!E166, ""), ""),
  IFERROR(IF(MSO!H166="Home", MSO!E166, ""), ""),
  IFERROR(IF(FH!H166="Home", FH!E166, ""), ""),
  IFERROR(IF(MGOLF!H166="Home", MGOLF!E166, ""), ""),
  IFERROR(IF(Football!H166="Home", Football!E166, ""), ""),
  IFERROR(IF(WVB!H166="Home", WVB!E166, ""), ""),
  IFERROR(IF(XC!H166="Home", XC!E166, ""), ""),
  IFERROR(IF(SWIMMING!H166="Home", SWIMMING!E166, ""), ""),
  IFERROR(IF(WTEN!H166="Home", WTEN!E166, ""), ""),
  IFERROR(IF(TF!H166="Home", TF!E166, ""), ""),
  IFERROR(IF(WGOLF!H166="Home", WGOLF!E166, ""), ""),
  IFERROR(IF(WBB!H166="Home", WBB!E166, ""), ""),
  IFERROR(IF(MBB!H166="Home", MBB!E166, ""), ""),
  IFERROR(IF(WLAX!H166="Home", WLAX!E166, ""), ""),
  IFERROR(IF(MLAX!H166="Home", MLAX!E166, ""), ""),
  IFERROR(IF(SOFT!H166="Home", SOFT!E166, ""), ""),
  IFERROR(IF(BASE!H166="Home", BASE!E166, ""), ""),
  IFERROR(IF(ESPORTS!H166="Home", ESPORTS!E166, ""), "")
)
</f>
        <v/>
      </c>
      <c r="F166" s="11" t="str">
        <f>TEXTJOIN(
  CHAR(10) &amp; CHAR(10),
  TRUE,
  IFERROR(IF(WSO!H166="Home", TEXT(WSO!F166, "h:mm AM/PM"), ""), ""),
  IFERROR(IF(MSO!H166="Home", TEXT(MSO!F166, "h:mm AM/PM"), ""), ""),
  IFERROR(IF(FH!H166="Home", TEXT(FH!F166, "h:mm AM/PM"), ""), ""),
  IFERROR(IF(MGOLF!H166="Home", TEXT(MGOLF!F166, "h:mm AM/PM"), ""), ""),
  IFERROR(IF(Football!H166="Home", TEXT(Football!F166, "h:mm AM/PM"), ""), ""),
  IFERROR(IF(WVB!H166="Home", TEXT(WVB!F166, "h:mm AM/PM"), ""), ""),
  IFERROR(IF(XC!H166="Home", TEXT(XC!F166, "h:mm AM/PM"), ""), ""),
  IFERROR(IF(SWIMMING!H166="Home", TEXT(SWIMMING!F166, "h:mm AM/PM"), ""), ""),
  IFERROR(IF(WTEN!H166="Home", TEXT(WTEN!F166, "h:mm AM/PM"), ""), ""),
  IFERROR(IF(TF!H166="Home", TEXT(TF!F166, "h:mm AM/PM"), ""), ""),
  IFERROR(IF(WGOLF!H166="Home", TEXT(WGOLF!F166, "h:mm AM/PM"), ""), ""),
  IFERROR(IF(WBB!H166="Home", TEXT(WBB!F166, "h:mm AM/PM"), ""), ""),
  IFERROR(IF(MBB!H166="Home", TEXT(MBB!F166, "h:mm AM/PM"), ""), ""),
  IFERROR(IF(WLAX!H166="Home", TEXT(WLAX!F166, "h:mm AM/PM"), ""), ""),
  IFERROR(IF(MLAX!H166="Home", TEXT(MLAX!F166, "h:mm AM/PM"), ""), ""),
  IFERROR(IF(SOFT!H166="Home", TEXT(SOFT!F166, "h:mm AM/PM"), ""), ""),
  IFERROR(IF(BASE!H166="Home", TEXT(BASE!F166, "h:mm AM/PM"), ""), ""),
  IFERROR(IF(ESPORTS!H166="Home", TEXT(ESPORTS!F166, "h:mm AM/PM"), ""), "")
)
</f>
        <v/>
      </c>
      <c r="G166" s="11" t="str">
        <f>TEXTJOIN(
  CHAR(10) &amp; CHAR(10),
  TRUE,
  IFERROR(IF(WSO!H166="Home", WSO!G166, ""), ""),
  IFERROR(IF(MSO!H166="Home", MSO!G166, ""), ""),
  IFERROR(IF(FH!H166="Home", FH!G166, ""), ""),
  IFERROR(IF(MGOLF!H166="Home", MGOLF!G166, ""), ""),
  IFERROR(IF(Football!H166="Home", Football!G166, ""), ""),
  IFERROR(IF(WVB!H166="Home", WVB!G166, ""), ""),
  IFERROR(IF(XC!H166="Home", XC!G166, ""), ""),
  IFERROR(IF(SWIMMING!H166="Home", SWIMMING!G166, ""), ""),
  IFERROR(IF(WTEN!H166="Home", WTEN!G166, ""), ""),
  IFERROR(IF(TF!H166="Home", TF!G166, ""), ""),
  IFERROR(IF(WGOLF!H166="Home", WGOLF!G166, ""), ""),
  IFERROR(IF(WBB!H166="Home", WBB!G166, ""), ""),
  IFERROR(IF(MBB!H166="Home", MBB!G166, ""), ""),
  IFERROR(IF(WLAX!H166="Home", WLAX!G166, ""), ""),
  IFERROR(IF(MLAX!H166="Home", MLAX!G166, ""), ""),
  IFERROR(IF(SOFT!H166="Home", SOFT!G166, ""), ""),
  IFERROR(IF(BASE!H166="Home", BASE!G166, ""), ""),
  IFERROR(IF(ESPORTS!H166="Home", ESPORTS!G166, ""), "")
)
</f>
        <v/>
      </c>
      <c r="H166" s="20" t="str">
        <f>TEXTJOIN(
  CHAR(10) &amp; CHAR(10),
  TRUE,
  IFERROR(IF(WSO!H166="Home", WSO!P166, ""), ""),
  IFERROR(IF(MSO!H166="Home", MSO!P166, ""), ""),
  IFERROR(IF(FH!H166="Home", FH!P166, ""), ""),
  IFERROR(IF(MGOLF!H166="Home", MGOLF!P166, ""), ""),
  IFERROR(IF(Football!H166="Home", Football!P166, ""), ""),
  IFERROR(IF(WVB!H166="Home", WVB!P166, ""), ""),
  IFERROR(IF(XC!H166="Home", XC!P166, ""), ""),
  IFERROR(IF(SWIMMING!H166="Home", SWIMMING!P166, ""), ""),
  IFERROR(IF(WTEN!H166="Home", WTEN!P166, ""), ""),
  IFERROR(IF(TF!H166="Home", TF!P166, ""), ""),
  IFERROR(IF(WGOLF!H166="Home", WGOLF!P166, ""), ""),
  IFERROR(IF(WBB!H166="Home", WBB!P166, ""), ""),
  IFERROR(IF(MBB!H166="Home", MBB!P166, ""), ""),
  IFERROR(IF(WLAX!H166="Home", WLAX!P166, ""), ""),
  IFERROR(IF(MLAX!H166="Home", MLAX!P166, ""), ""),
  IFERROR(IF(SOFT!H166="Home", SOFT!P166, ""), ""),
  IFERROR(IF(BASE!H166="Home", BASE!P166, ""), ""),
  IFERROR(IF(ESPORTS!H166="Home", ESPORTS!P166, ""), "")
)
</f>
        <v/>
      </c>
    </row>
    <row r="167" ht="22.5" customHeight="1">
      <c r="A167" s="6">
        <v>166.0</v>
      </c>
      <c r="B167" s="6" t="str">
        <f>'Master Schedule'!B167</f>
        <v/>
      </c>
      <c r="C167" s="7">
        <v>46400.0</v>
      </c>
      <c r="D167" s="8" t="str">
        <f t="shared" si="1"/>
        <v>Wednesday</v>
      </c>
      <c r="E167" s="6" t="str">
        <f>TEXTJOIN(
  CHAR(10) &amp; CHAR(10),
  TRUE,
  IFERROR(IF(WSO!H167="Home", WSO!E167, ""), ""),
  IFERROR(IF(MSO!H167="Home", MSO!E167, ""), ""),
  IFERROR(IF(FH!H167="Home", FH!E167, ""), ""),
  IFERROR(IF(MGOLF!H167="Home", MGOLF!E167, ""), ""),
  IFERROR(IF(Football!H167="Home", Football!E167, ""), ""),
  IFERROR(IF(WVB!H167="Home", WVB!E167, ""), ""),
  IFERROR(IF(XC!H167="Home", XC!E167, ""), ""),
  IFERROR(IF(SWIMMING!H167="Home", SWIMMING!E167, ""), ""),
  IFERROR(IF(WTEN!H167="Home", WTEN!E167, ""), ""),
  IFERROR(IF(TF!H167="Home", TF!E167, ""), ""),
  IFERROR(IF(WGOLF!H167="Home", WGOLF!E167, ""), ""),
  IFERROR(IF(WBB!H167="Home", WBB!E167, ""), ""),
  IFERROR(IF(MBB!H167="Home", MBB!E167, ""), ""),
  IFERROR(IF(WLAX!H167="Home", WLAX!E167, ""), ""),
  IFERROR(IF(MLAX!H167="Home", MLAX!E167, ""), ""),
  IFERROR(IF(SOFT!H167="Home", SOFT!E167, ""), ""),
  IFERROR(IF(BASE!H167="Home", BASE!E167, ""), ""),
  IFERROR(IF(ESPORTS!H167="Home", ESPORTS!E167, ""), "")
)
</f>
        <v/>
      </c>
      <c r="F167" s="11" t="str">
        <f>TEXTJOIN(
  CHAR(10) &amp; CHAR(10),
  TRUE,
  IFERROR(IF(WSO!H167="Home", TEXT(WSO!F167, "h:mm AM/PM"), ""), ""),
  IFERROR(IF(MSO!H167="Home", TEXT(MSO!F167, "h:mm AM/PM"), ""), ""),
  IFERROR(IF(FH!H167="Home", TEXT(FH!F167, "h:mm AM/PM"), ""), ""),
  IFERROR(IF(MGOLF!H167="Home", TEXT(MGOLF!F167, "h:mm AM/PM"), ""), ""),
  IFERROR(IF(Football!H167="Home", TEXT(Football!F167, "h:mm AM/PM"), ""), ""),
  IFERROR(IF(WVB!H167="Home", TEXT(WVB!F167, "h:mm AM/PM"), ""), ""),
  IFERROR(IF(XC!H167="Home", TEXT(XC!F167, "h:mm AM/PM"), ""), ""),
  IFERROR(IF(SWIMMING!H167="Home", TEXT(SWIMMING!F167, "h:mm AM/PM"), ""), ""),
  IFERROR(IF(WTEN!H167="Home", TEXT(WTEN!F167, "h:mm AM/PM"), ""), ""),
  IFERROR(IF(TF!H167="Home", TEXT(TF!F167, "h:mm AM/PM"), ""), ""),
  IFERROR(IF(WGOLF!H167="Home", TEXT(WGOLF!F167, "h:mm AM/PM"), ""), ""),
  IFERROR(IF(WBB!H167="Home", TEXT(WBB!F167, "h:mm AM/PM"), ""), ""),
  IFERROR(IF(MBB!H167="Home", TEXT(MBB!F167, "h:mm AM/PM"), ""), ""),
  IFERROR(IF(WLAX!H167="Home", TEXT(WLAX!F167, "h:mm AM/PM"), ""), ""),
  IFERROR(IF(MLAX!H167="Home", TEXT(MLAX!F167, "h:mm AM/PM"), ""), ""),
  IFERROR(IF(SOFT!H167="Home", TEXT(SOFT!F167, "h:mm AM/PM"), ""), ""),
  IFERROR(IF(BASE!H167="Home", TEXT(BASE!F167, "h:mm AM/PM"), ""), ""),
  IFERROR(IF(ESPORTS!H167="Home", TEXT(ESPORTS!F167, "h:mm AM/PM"), ""), "")
)
</f>
        <v/>
      </c>
      <c r="G167" s="11" t="str">
        <f>TEXTJOIN(
  CHAR(10) &amp; CHAR(10),
  TRUE,
  IFERROR(IF(WSO!H167="Home", WSO!G167, ""), ""),
  IFERROR(IF(MSO!H167="Home", MSO!G167, ""), ""),
  IFERROR(IF(FH!H167="Home", FH!G167, ""), ""),
  IFERROR(IF(MGOLF!H167="Home", MGOLF!G167, ""), ""),
  IFERROR(IF(Football!H167="Home", Football!G167, ""), ""),
  IFERROR(IF(WVB!H167="Home", WVB!G167, ""), ""),
  IFERROR(IF(XC!H167="Home", XC!G167, ""), ""),
  IFERROR(IF(SWIMMING!H167="Home", SWIMMING!G167, ""), ""),
  IFERROR(IF(WTEN!H167="Home", WTEN!G167, ""), ""),
  IFERROR(IF(TF!H167="Home", TF!G167, ""), ""),
  IFERROR(IF(WGOLF!H167="Home", WGOLF!G167, ""), ""),
  IFERROR(IF(WBB!H167="Home", WBB!G167, ""), ""),
  IFERROR(IF(MBB!H167="Home", MBB!G167, ""), ""),
  IFERROR(IF(WLAX!H167="Home", WLAX!G167, ""), ""),
  IFERROR(IF(MLAX!H167="Home", MLAX!G167, ""), ""),
  IFERROR(IF(SOFT!H167="Home", SOFT!G167, ""), ""),
  IFERROR(IF(BASE!H167="Home", BASE!G167, ""), ""),
  IFERROR(IF(ESPORTS!H167="Home", ESPORTS!G167, ""), "")
)
</f>
        <v/>
      </c>
      <c r="H167" s="20" t="str">
        <f>TEXTJOIN(
  CHAR(10) &amp; CHAR(10),
  TRUE,
  IFERROR(IF(WSO!H167="Home", WSO!P167, ""), ""),
  IFERROR(IF(MSO!H167="Home", MSO!P167, ""), ""),
  IFERROR(IF(FH!H167="Home", FH!P167, ""), ""),
  IFERROR(IF(MGOLF!H167="Home", MGOLF!P167, ""), ""),
  IFERROR(IF(Football!H167="Home", Football!P167, ""), ""),
  IFERROR(IF(WVB!H167="Home", WVB!P167, ""), ""),
  IFERROR(IF(XC!H167="Home", XC!P167, ""), ""),
  IFERROR(IF(SWIMMING!H167="Home", SWIMMING!P167, ""), ""),
  IFERROR(IF(WTEN!H167="Home", WTEN!P167, ""), ""),
  IFERROR(IF(TF!H167="Home", TF!P167, ""), ""),
  IFERROR(IF(WGOLF!H167="Home", WGOLF!P167, ""), ""),
  IFERROR(IF(WBB!H167="Home", WBB!P167, ""), ""),
  IFERROR(IF(MBB!H167="Home", MBB!P167, ""), ""),
  IFERROR(IF(WLAX!H167="Home", WLAX!P167, ""), ""),
  IFERROR(IF(MLAX!H167="Home", MLAX!P167, ""), ""),
  IFERROR(IF(SOFT!H167="Home", SOFT!P167, ""), ""),
  IFERROR(IF(BASE!H167="Home", BASE!P167, ""), ""),
  IFERROR(IF(ESPORTS!H167="Home", ESPORTS!P167, ""), "")
)
</f>
        <v/>
      </c>
    </row>
    <row r="168" ht="22.5" customHeight="1">
      <c r="A168" s="6">
        <v>167.0</v>
      </c>
      <c r="B168" s="6" t="str">
        <f>'Master Schedule'!B168</f>
        <v/>
      </c>
      <c r="C168" s="7">
        <v>46401.0</v>
      </c>
      <c r="D168" s="8" t="str">
        <f t="shared" si="1"/>
        <v>Thursday</v>
      </c>
      <c r="E168" s="6" t="str">
        <f>TEXTJOIN(
  CHAR(10) &amp; CHAR(10),
  TRUE,
  IFERROR(IF(WSO!H168="Home", WSO!E168, ""), ""),
  IFERROR(IF(MSO!H168="Home", MSO!E168, ""), ""),
  IFERROR(IF(FH!H168="Home", FH!E168, ""), ""),
  IFERROR(IF(MGOLF!H168="Home", MGOLF!E168, ""), ""),
  IFERROR(IF(Football!H168="Home", Football!E168, ""), ""),
  IFERROR(IF(WVB!H168="Home", WVB!E168, ""), ""),
  IFERROR(IF(XC!H168="Home", XC!E168, ""), ""),
  IFERROR(IF(SWIMMING!H168="Home", SWIMMING!E168, ""), ""),
  IFERROR(IF(WTEN!H168="Home", WTEN!E168, ""), ""),
  IFERROR(IF(TF!H168="Home", TF!E168, ""), ""),
  IFERROR(IF(WGOLF!H168="Home", WGOLF!E168, ""), ""),
  IFERROR(IF(WBB!H168="Home", WBB!E168, ""), ""),
  IFERROR(IF(MBB!H168="Home", MBB!E168, ""), ""),
  IFERROR(IF(WLAX!H168="Home", WLAX!E168, ""), ""),
  IFERROR(IF(MLAX!H168="Home", MLAX!E168, ""), ""),
  IFERROR(IF(SOFT!H168="Home", SOFT!E168, ""), ""),
  IFERROR(IF(BASE!H168="Home", BASE!E168, ""), ""),
  IFERROR(IF(ESPORTS!H168="Home", ESPORTS!E168, ""), "")
)
</f>
        <v/>
      </c>
      <c r="F168" s="11" t="str">
        <f>TEXTJOIN(
  CHAR(10) &amp; CHAR(10),
  TRUE,
  IFERROR(IF(WSO!H168="Home", TEXT(WSO!F168, "h:mm AM/PM"), ""), ""),
  IFERROR(IF(MSO!H168="Home", TEXT(MSO!F168, "h:mm AM/PM"), ""), ""),
  IFERROR(IF(FH!H168="Home", TEXT(FH!F168, "h:mm AM/PM"), ""), ""),
  IFERROR(IF(MGOLF!H168="Home", TEXT(MGOLF!F168, "h:mm AM/PM"), ""), ""),
  IFERROR(IF(Football!H168="Home", TEXT(Football!F168, "h:mm AM/PM"), ""), ""),
  IFERROR(IF(WVB!H168="Home", TEXT(WVB!F168, "h:mm AM/PM"), ""), ""),
  IFERROR(IF(XC!H168="Home", TEXT(XC!F168, "h:mm AM/PM"), ""), ""),
  IFERROR(IF(SWIMMING!H168="Home", TEXT(SWIMMING!F168, "h:mm AM/PM"), ""), ""),
  IFERROR(IF(WTEN!H168="Home", TEXT(WTEN!F168, "h:mm AM/PM"), ""), ""),
  IFERROR(IF(TF!H168="Home", TEXT(TF!F168, "h:mm AM/PM"), ""), ""),
  IFERROR(IF(WGOLF!H168="Home", TEXT(WGOLF!F168, "h:mm AM/PM"), ""), ""),
  IFERROR(IF(WBB!H168="Home", TEXT(WBB!F168, "h:mm AM/PM"), ""), ""),
  IFERROR(IF(MBB!H168="Home", TEXT(MBB!F168, "h:mm AM/PM"), ""), ""),
  IFERROR(IF(WLAX!H168="Home", TEXT(WLAX!F168, "h:mm AM/PM"), ""), ""),
  IFERROR(IF(MLAX!H168="Home", TEXT(MLAX!F168, "h:mm AM/PM"), ""), ""),
  IFERROR(IF(SOFT!H168="Home", TEXT(SOFT!F168, "h:mm AM/PM"), ""), ""),
  IFERROR(IF(BASE!H168="Home", TEXT(BASE!F168, "h:mm AM/PM"), ""), ""),
  IFERROR(IF(ESPORTS!H168="Home", TEXT(ESPORTS!F168, "h:mm AM/PM"), ""), "")
)
</f>
        <v/>
      </c>
      <c r="G168" s="11" t="str">
        <f>TEXTJOIN(
  CHAR(10) &amp; CHAR(10),
  TRUE,
  IFERROR(IF(WSO!H168="Home", WSO!G168, ""), ""),
  IFERROR(IF(MSO!H168="Home", MSO!G168, ""), ""),
  IFERROR(IF(FH!H168="Home", FH!G168, ""), ""),
  IFERROR(IF(MGOLF!H168="Home", MGOLF!G168, ""), ""),
  IFERROR(IF(Football!H168="Home", Football!G168, ""), ""),
  IFERROR(IF(WVB!H168="Home", WVB!G168, ""), ""),
  IFERROR(IF(XC!H168="Home", XC!G168, ""), ""),
  IFERROR(IF(SWIMMING!H168="Home", SWIMMING!G168, ""), ""),
  IFERROR(IF(WTEN!H168="Home", WTEN!G168, ""), ""),
  IFERROR(IF(TF!H168="Home", TF!G168, ""), ""),
  IFERROR(IF(WGOLF!H168="Home", WGOLF!G168, ""), ""),
  IFERROR(IF(WBB!H168="Home", WBB!G168, ""), ""),
  IFERROR(IF(MBB!H168="Home", MBB!G168, ""), ""),
  IFERROR(IF(WLAX!H168="Home", WLAX!G168, ""), ""),
  IFERROR(IF(MLAX!H168="Home", MLAX!G168, ""), ""),
  IFERROR(IF(SOFT!H168="Home", SOFT!G168, ""), ""),
  IFERROR(IF(BASE!H168="Home", BASE!G168, ""), ""),
  IFERROR(IF(ESPORTS!H168="Home", ESPORTS!G168, ""), "")
)
</f>
        <v/>
      </c>
      <c r="H168" s="20" t="str">
        <f>TEXTJOIN(
  CHAR(10) &amp; CHAR(10),
  TRUE,
  IFERROR(IF(WSO!H168="Home", WSO!P168, ""), ""),
  IFERROR(IF(MSO!H168="Home", MSO!P168, ""), ""),
  IFERROR(IF(FH!H168="Home", FH!P168, ""), ""),
  IFERROR(IF(MGOLF!H168="Home", MGOLF!P168, ""), ""),
  IFERROR(IF(Football!H168="Home", Football!P168, ""), ""),
  IFERROR(IF(WVB!H168="Home", WVB!P168, ""), ""),
  IFERROR(IF(XC!H168="Home", XC!P168, ""), ""),
  IFERROR(IF(SWIMMING!H168="Home", SWIMMING!P168, ""), ""),
  IFERROR(IF(WTEN!H168="Home", WTEN!P168, ""), ""),
  IFERROR(IF(TF!H168="Home", TF!P168, ""), ""),
  IFERROR(IF(WGOLF!H168="Home", WGOLF!P168, ""), ""),
  IFERROR(IF(WBB!H168="Home", WBB!P168, ""), ""),
  IFERROR(IF(MBB!H168="Home", MBB!P168, ""), ""),
  IFERROR(IF(WLAX!H168="Home", WLAX!P168, ""), ""),
  IFERROR(IF(MLAX!H168="Home", MLAX!P168, ""), ""),
  IFERROR(IF(SOFT!H168="Home", SOFT!P168, ""), ""),
  IFERROR(IF(BASE!H168="Home", BASE!P168, ""), ""),
  IFERROR(IF(ESPORTS!H168="Home", ESPORTS!P168, ""), "")
)
</f>
        <v/>
      </c>
    </row>
    <row r="169" ht="22.5" customHeight="1">
      <c r="A169" s="6">
        <v>168.0</v>
      </c>
      <c r="B169" s="6" t="str">
        <f>'Master Schedule'!B169</f>
        <v/>
      </c>
      <c r="C169" s="7">
        <v>46402.0</v>
      </c>
      <c r="D169" s="8" t="str">
        <f t="shared" si="1"/>
        <v>Friday</v>
      </c>
      <c r="E169" s="6" t="str">
        <f>TEXTJOIN(
  CHAR(10) &amp; CHAR(10),
  TRUE,
  IFERROR(IF(WSO!H169="Home", WSO!E169, ""), ""),
  IFERROR(IF(MSO!H169="Home", MSO!E169, ""), ""),
  IFERROR(IF(FH!H169="Home", FH!E169, ""), ""),
  IFERROR(IF(MGOLF!H169="Home", MGOLF!E169, ""), ""),
  IFERROR(IF(Football!H169="Home", Football!E169, ""), ""),
  IFERROR(IF(WVB!H169="Home", WVB!E169, ""), ""),
  IFERROR(IF(XC!H169="Home", XC!E169, ""), ""),
  IFERROR(IF(SWIMMING!H169="Home", SWIMMING!E169, ""), ""),
  IFERROR(IF(WTEN!H169="Home", WTEN!E169, ""), ""),
  IFERROR(IF(TF!H169="Home", TF!E169, ""), ""),
  IFERROR(IF(WGOLF!H169="Home", WGOLF!E169, ""), ""),
  IFERROR(IF(WBB!H169="Home", WBB!E169, ""), ""),
  IFERROR(IF(MBB!H169="Home", MBB!E169, ""), ""),
  IFERROR(IF(WLAX!H169="Home", WLAX!E169, ""), ""),
  IFERROR(IF(MLAX!H169="Home", MLAX!E169, ""), ""),
  IFERROR(IF(SOFT!H169="Home", SOFT!E169, ""), ""),
  IFERROR(IF(BASE!H169="Home", BASE!E169, ""), ""),
  IFERROR(IF(ESPORTS!H169="Home", ESPORTS!E169, ""), "")
)
</f>
        <v/>
      </c>
      <c r="F169" s="11" t="str">
        <f>TEXTJOIN(
  CHAR(10) &amp; CHAR(10),
  TRUE,
  IFERROR(IF(WSO!H169="Home", TEXT(WSO!F169, "h:mm AM/PM"), ""), ""),
  IFERROR(IF(MSO!H169="Home", TEXT(MSO!F169, "h:mm AM/PM"), ""), ""),
  IFERROR(IF(FH!H169="Home", TEXT(FH!F169, "h:mm AM/PM"), ""), ""),
  IFERROR(IF(MGOLF!H169="Home", TEXT(MGOLF!F169, "h:mm AM/PM"), ""), ""),
  IFERROR(IF(Football!H169="Home", TEXT(Football!F169, "h:mm AM/PM"), ""), ""),
  IFERROR(IF(WVB!H169="Home", TEXT(WVB!F169, "h:mm AM/PM"), ""), ""),
  IFERROR(IF(XC!H169="Home", TEXT(XC!F169, "h:mm AM/PM"), ""), ""),
  IFERROR(IF(SWIMMING!H169="Home", TEXT(SWIMMING!F169, "h:mm AM/PM"), ""), ""),
  IFERROR(IF(WTEN!H169="Home", TEXT(WTEN!F169, "h:mm AM/PM"), ""), ""),
  IFERROR(IF(TF!H169="Home", TEXT(TF!F169, "h:mm AM/PM"), ""), ""),
  IFERROR(IF(WGOLF!H169="Home", TEXT(WGOLF!F169, "h:mm AM/PM"), ""), ""),
  IFERROR(IF(WBB!H169="Home", TEXT(WBB!F169, "h:mm AM/PM"), ""), ""),
  IFERROR(IF(MBB!H169="Home", TEXT(MBB!F169, "h:mm AM/PM"), ""), ""),
  IFERROR(IF(WLAX!H169="Home", TEXT(WLAX!F169, "h:mm AM/PM"), ""), ""),
  IFERROR(IF(MLAX!H169="Home", TEXT(MLAX!F169, "h:mm AM/PM"), ""), ""),
  IFERROR(IF(SOFT!H169="Home", TEXT(SOFT!F169, "h:mm AM/PM"), ""), ""),
  IFERROR(IF(BASE!H169="Home", TEXT(BASE!F169, "h:mm AM/PM"), ""), ""),
  IFERROR(IF(ESPORTS!H169="Home", TEXT(ESPORTS!F169, "h:mm AM/PM"), ""), "")
)
</f>
        <v/>
      </c>
      <c r="G169" s="11" t="str">
        <f>TEXTJOIN(
  CHAR(10) &amp; CHAR(10),
  TRUE,
  IFERROR(IF(WSO!H169="Home", WSO!G169, ""), ""),
  IFERROR(IF(MSO!H169="Home", MSO!G169, ""), ""),
  IFERROR(IF(FH!H169="Home", FH!G169, ""), ""),
  IFERROR(IF(MGOLF!H169="Home", MGOLF!G169, ""), ""),
  IFERROR(IF(Football!H169="Home", Football!G169, ""), ""),
  IFERROR(IF(WVB!H169="Home", WVB!G169, ""), ""),
  IFERROR(IF(XC!H169="Home", XC!G169, ""), ""),
  IFERROR(IF(SWIMMING!H169="Home", SWIMMING!G169, ""), ""),
  IFERROR(IF(WTEN!H169="Home", WTEN!G169, ""), ""),
  IFERROR(IF(TF!H169="Home", TF!G169, ""), ""),
  IFERROR(IF(WGOLF!H169="Home", WGOLF!G169, ""), ""),
  IFERROR(IF(WBB!H169="Home", WBB!G169, ""), ""),
  IFERROR(IF(MBB!H169="Home", MBB!G169, ""), ""),
  IFERROR(IF(WLAX!H169="Home", WLAX!G169, ""), ""),
  IFERROR(IF(MLAX!H169="Home", MLAX!G169, ""), ""),
  IFERROR(IF(SOFT!H169="Home", SOFT!G169, ""), ""),
  IFERROR(IF(BASE!H169="Home", BASE!G169, ""), ""),
  IFERROR(IF(ESPORTS!H169="Home", ESPORTS!G169, ""), "")
)
</f>
        <v/>
      </c>
      <c r="H169" s="20" t="str">
        <f>TEXTJOIN(
  CHAR(10) &amp; CHAR(10),
  TRUE,
  IFERROR(IF(WSO!H169="Home", WSO!P169, ""), ""),
  IFERROR(IF(MSO!H169="Home", MSO!P169, ""), ""),
  IFERROR(IF(FH!H169="Home", FH!P169, ""), ""),
  IFERROR(IF(MGOLF!H169="Home", MGOLF!P169, ""), ""),
  IFERROR(IF(Football!H169="Home", Football!P169, ""), ""),
  IFERROR(IF(WVB!H169="Home", WVB!P169, ""), ""),
  IFERROR(IF(XC!H169="Home", XC!P169, ""), ""),
  IFERROR(IF(SWIMMING!H169="Home", SWIMMING!P169, ""), ""),
  IFERROR(IF(WTEN!H169="Home", WTEN!P169, ""), ""),
  IFERROR(IF(TF!H169="Home", TF!P169, ""), ""),
  IFERROR(IF(WGOLF!H169="Home", WGOLF!P169, ""), ""),
  IFERROR(IF(WBB!H169="Home", WBB!P169, ""), ""),
  IFERROR(IF(MBB!H169="Home", MBB!P169, ""), ""),
  IFERROR(IF(WLAX!H169="Home", WLAX!P169, ""), ""),
  IFERROR(IF(MLAX!H169="Home", MLAX!P169, ""), ""),
  IFERROR(IF(SOFT!H169="Home", SOFT!P169, ""), ""),
  IFERROR(IF(BASE!H169="Home", BASE!P169, ""), ""),
  IFERROR(IF(ESPORTS!H169="Home", ESPORTS!P169, ""), "")
)
</f>
        <v/>
      </c>
    </row>
    <row r="170" ht="22.5" customHeight="1">
      <c r="A170" s="6">
        <v>169.0</v>
      </c>
      <c r="B170" s="6" t="str">
        <f>'Master Schedule'!B170</f>
        <v/>
      </c>
      <c r="C170" s="7">
        <v>46403.0</v>
      </c>
      <c r="D170" s="8" t="str">
        <f t="shared" si="1"/>
        <v>Saturday</v>
      </c>
      <c r="E170" s="6" t="str">
        <f>TEXTJOIN(
  CHAR(10) &amp; CHAR(10),
  TRUE,
  IFERROR(IF(WSO!H170="Home", WSO!E170, ""), ""),
  IFERROR(IF(MSO!H170="Home", MSO!E170, ""), ""),
  IFERROR(IF(FH!H170="Home", FH!E170, ""), ""),
  IFERROR(IF(MGOLF!H170="Home", MGOLF!E170, ""), ""),
  IFERROR(IF(Football!H170="Home", Football!E170, ""), ""),
  IFERROR(IF(WVB!H170="Home", WVB!E170, ""), ""),
  IFERROR(IF(XC!H170="Home", XC!E170, ""), ""),
  IFERROR(IF(SWIMMING!H170="Home", SWIMMING!E170, ""), ""),
  IFERROR(IF(WTEN!H170="Home", WTEN!E170, ""), ""),
  IFERROR(IF(TF!H170="Home", TF!E170, ""), ""),
  IFERROR(IF(WGOLF!H170="Home", WGOLF!E170, ""), ""),
  IFERROR(IF(WBB!H170="Home", WBB!E170, ""), ""),
  IFERROR(IF(MBB!H170="Home", MBB!E170, ""), ""),
  IFERROR(IF(WLAX!H170="Home", WLAX!E170, ""), ""),
  IFERROR(IF(MLAX!H170="Home", MLAX!E170, ""), ""),
  IFERROR(IF(SOFT!H170="Home", SOFT!E170, ""), ""),
  IFERROR(IF(BASE!H170="Home", BASE!E170, ""), ""),
  IFERROR(IF(ESPORTS!H170="Home", ESPORTS!E170, ""), "")
)
</f>
        <v/>
      </c>
      <c r="F170" s="11" t="str">
        <f>TEXTJOIN(
  CHAR(10) &amp; CHAR(10),
  TRUE,
  IFERROR(IF(WSO!H170="Home", TEXT(WSO!F170, "h:mm AM/PM"), ""), ""),
  IFERROR(IF(MSO!H170="Home", TEXT(MSO!F170, "h:mm AM/PM"), ""), ""),
  IFERROR(IF(FH!H170="Home", TEXT(FH!F170, "h:mm AM/PM"), ""), ""),
  IFERROR(IF(MGOLF!H170="Home", TEXT(MGOLF!F170, "h:mm AM/PM"), ""), ""),
  IFERROR(IF(Football!H170="Home", TEXT(Football!F170, "h:mm AM/PM"), ""), ""),
  IFERROR(IF(WVB!H170="Home", TEXT(WVB!F170, "h:mm AM/PM"), ""), ""),
  IFERROR(IF(XC!H170="Home", TEXT(XC!F170, "h:mm AM/PM"), ""), ""),
  IFERROR(IF(SWIMMING!H170="Home", TEXT(SWIMMING!F170, "h:mm AM/PM"), ""), ""),
  IFERROR(IF(WTEN!H170="Home", TEXT(WTEN!F170, "h:mm AM/PM"), ""), ""),
  IFERROR(IF(TF!H170="Home", TEXT(TF!F170, "h:mm AM/PM"), ""), ""),
  IFERROR(IF(WGOLF!H170="Home", TEXT(WGOLF!F170, "h:mm AM/PM"), ""), ""),
  IFERROR(IF(WBB!H170="Home", TEXT(WBB!F170, "h:mm AM/PM"), ""), ""),
  IFERROR(IF(MBB!H170="Home", TEXT(MBB!F170, "h:mm AM/PM"), ""), ""),
  IFERROR(IF(WLAX!H170="Home", TEXT(WLAX!F170, "h:mm AM/PM"), ""), ""),
  IFERROR(IF(MLAX!H170="Home", TEXT(MLAX!F170, "h:mm AM/PM"), ""), ""),
  IFERROR(IF(SOFT!H170="Home", TEXT(SOFT!F170, "h:mm AM/PM"), ""), ""),
  IFERROR(IF(BASE!H170="Home", TEXT(BASE!F170, "h:mm AM/PM"), ""), ""),
  IFERROR(IF(ESPORTS!H170="Home", TEXT(ESPORTS!F170, "h:mm AM/PM"), ""), "")
)
</f>
        <v/>
      </c>
      <c r="G170" s="11" t="str">
        <f>TEXTJOIN(
  CHAR(10) &amp; CHAR(10),
  TRUE,
  IFERROR(IF(WSO!H170="Home", WSO!G170, ""), ""),
  IFERROR(IF(MSO!H170="Home", MSO!G170, ""), ""),
  IFERROR(IF(FH!H170="Home", FH!G170, ""), ""),
  IFERROR(IF(MGOLF!H170="Home", MGOLF!G170, ""), ""),
  IFERROR(IF(Football!H170="Home", Football!G170, ""), ""),
  IFERROR(IF(WVB!H170="Home", WVB!G170, ""), ""),
  IFERROR(IF(XC!H170="Home", XC!G170, ""), ""),
  IFERROR(IF(SWIMMING!H170="Home", SWIMMING!G170, ""), ""),
  IFERROR(IF(WTEN!H170="Home", WTEN!G170, ""), ""),
  IFERROR(IF(TF!H170="Home", TF!G170, ""), ""),
  IFERROR(IF(WGOLF!H170="Home", WGOLF!G170, ""), ""),
  IFERROR(IF(WBB!H170="Home", WBB!G170, ""), ""),
  IFERROR(IF(MBB!H170="Home", MBB!G170, ""), ""),
  IFERROR(IF(WLAX!H170="Home", WLAX!G170, ""), ""),
  IFERROR(IF(MLAX!H170="Home", MLAX!G170, ""), ""),
  IFERROR(IF(SOFT!H170="Home", SOFT!G170, ""), ""),
  IFERROR(IF(BASE!H170="Home", BASE!G170, ""), ""),
  IFERROR(IF(ESPORTS!H170="Home", ESPORTS!G170, ""), "")
)
</f>
        <v/>
      </c>
      <c r="H170" s="20" t="str">
        <f>TEXTJOIN(
  CHAR(10) &amp; CHAR(10),
  TRUE,
  IFERROR(IF(WSO!H170="Home", WSO!P170, ""), ""),
  IFERROR(IF(MSO!H170="Home", MSO!P170, ""), ""),
  IFERROR(IF(FH!H170="Home", FH!P170, ""), ""),
  IFERROR(IF(MGOLF!H170="Home", MGOLF!P170, ""), ""),
  IFERROR(IF(Football!H170="Home", Football!P170, ""), ""),
  IFERROR(IF(WVB!H170="Home", WVB!P170, ""), ""),
  IFERROR(IF(XC!H170="Home", XC!P170, ""), ""),
  IFERROR(IF(SWIMMING!H170="Home", SWIMMING!P170, ""), ""),
  IFERROR(IF(WTEN!H170="Home", WTEN!P170, ""), ""),
  IFERROR(IF(TF!H170="Home", TF!P170, ""), ""),
  IFERROR(IF(WGOLF!H170="Home", WGOLF!P170, ""), ""),
  IFERROR(IF(WBB!H170="Home", WBB!P170, ""), ""),
  IFERROR(IF(MBB!H170="Home", MBB!P170, ""), ""),
  IFERROR(IF(WLAX!H170="Home", WLAX!P170, ""), ""),
  IFERROR(IF(MLAX!H170="Home", MLAX!P170, ""), ""),
  IFERROR(IF(SOFT!H170="Home", SOFT!P170, ""), ""),
  IFERROR(IF(BASE!H170="Home", BASE!P170, ""), ""),
  IFERROR(IF(ESPORTS!H170="Home", ESPORTS!P170, ""), "")
)
</f>
        <v/>
      </c>
    </row>
    <row r="171" ht="22.5" customHeight="1">
      <c r="A171" s="6">
        <v>170.0</v>
      </c>
      <c r="B171" s="6" t="str">
        <f>'Master Schedule'!B171</f>
        <v/>
      </c>
      <c r="C171" s="7">
        <v>46404.0</v>
      </c>
      <c r="D171" s="8" t="str">
        <f t="shared" si="1"/>
        <v>Sunday</v>
      </c>
      <c r="E171" s="6" t="str">
        <f>TEXTJOIN(
  CHAR(10) &amp; CHAR(10),
  TRUE,
  IFERROR(IF(WSO!H171="Home", WSO!E171, ""), ""),
  IFERROR(IF(MSO!H171="Home", MSO!E171, ""), ""),
  IFERROR(IF(FH!H171="Home", FH!E171, ""), ""),
  IFERROR(IF(MGOLF!H171="Home", MGOLF!E171, ""), ""),
  IFERROR(IF(Football!H171="Home", Football!E171, ""), ""),
  IFERROR(IF(WVB!H171="Home", WVB!E171, ""), ""),
  IFERROR(IF(XC!H171="Home", XC!E171, ""), ""),
  IFERROR(IF(SWIMMING!H171="Home", SWIMMING!E171, ""), ""),
  IFERROR(IF(WTEN!H171="Home", WTEN!E171, ""), ""),
  IFERROR(IF(TF!H171="Home", TF!E171, ""), ""),
  IFERROR(IF(WGOLF!H171="Home", WGOLF!E171, ""), ""),
  IFERROR(IF(WBB!H171="Home", WBB!E171, ""), ""),
  IFERROR(IF(MBB!H171="Home", MBB!E171, ""), ""),
  IFERROR(IF(WLAX!H171="Home", WLAX!E171, ""), ""),
  IFERROR(IF(MLAX!H171="Home", MLAX!E171, ""), ""),
  IFERROR(IF(SOFT!H171="Home", SOFT!E171, ""), ""),
  IFERROR(IF(BASE!H171="Home", BASE!E171, ""), ""),
  IFERROR(IF(ESPORTS!H171="Home", ESPORTS!E171, ""), "")
)
</f>
        <v/>
      </c>
      <c r="F171" s="11" t="str">
        <f>TEXTJOIN(
  CHAR(10) &amp; CHAR(10),
  TRUE,
  IFERROR(IF(WSO!H171="Home", TEXT(WSO!F171, "h:mm AM/PM"), ""), ""),
  IFERROR(IF(MSO!H171="Home", TEXT(MSO!F171, "h:mm AM/PM"), ""), ""),
  IFERROR(IF(FH!H171="Home", TEXT(FH!F171, "h:mm AM/PM"), ""), ""),
  IFERROR(IF(MGOLF!H171="Home", TEXT(MGOLF!F171, "h:mm AM/PM"), ""), ""),
  IFERROR(IF(Football!H171="Home", TEXT(Football!F171, "h:mm AM/PM"), ""), ""),
  IFERROR(IF(WVB!H171="Home", TEXT(WVB!F171, "h:mm AM/PM"), ""), ""),
  IFERROR(IF(XC!H171="Home", TEXT(XC!F171, "h:mm AM/PM"), ""), ""),
  IFERROR(IF(SWIMMING!H171="Home", TEXT(SWIMMING!F171, "h:mm AM/PM"), ""), ""),
  IFERROR(IF(WTEN!H171="Home", TEXT(WTEN!F171, "h:mm AM/PM"), ""), ""),
  IFERROR(IF(TF!H171="Home", TEXT(TF!F171, "h:mm AM/PM"), ""), ""),
  IFERROR(IF(WGOLF!H171="Home", TEXT(WGOLF!F171, "h:mm AM/PM"), ""), ""),
  IFERROR(IF(WBB!H171="Home", TEXT(WBB!F171, "h:mm AM/PM"), ""), ""),
  IFERROR(IF(MBB!H171="Home", TEXT(MBB!F171, "h:mm AM/PM"), ""), ""),
  IFERROR(IF(WLAX!H171="Home", TEXT(WLAX!F171, "h:mm AM/PM"), ""), ""),
  IFERROR(IF(MLAX!H171="Home", TEXT(MLAX!F171, "h:mm AM/PM"), ""), ""),
  IFERROR(IF(SOFT!H171="Home", TEXT(SOFT!F171, "h:mm AM/PM"), ""), ""),
  IFERROR(IF(BASE!H171="Home", TEXT(BASE!F171, "h:mm AM/PM"), ""), ""),
  IFERROR(IF(ESPORTS!H171="Home", TEXT(ESPORTS!F171, "h:mm AM/PM"), ""), "")
)
</f>
        <v/>
      </c>
      <c r="G171" s="11" t="str">
        <f>TEXTJOIN(
  CHAR(10) &amp; CHAR(10),
  TRUE,
  IFERROR(IF(WSO!H171="Home", WSO!G171, ""), ""),
  IFERROR(IF(MSO!H171="Home", MSO!G171, ""), ""),
  IFERROR(IF(FH!H171="Home", FH!G171, ""), ""),
  IFERROR(IF(MGOLF!H171="Home", MGOLF!G171, ""), ""),
  IFERROR(IF(Football!H171="Home", Football!G171, ""), ""),
  IFERROR(IF(WVB!H171="Home", WVB!G171, ""), ""),
  IFERROR(IF(XC!H171="Home", XC!G171, ""), ""),
  IFERROR(IF(SWIMMING!H171="Home", SWIMMING!G171, ""), ""),
  IFERROR(IF(WTEN!H171="Home", WTEN!G171, ""), ""),
  IFERROR(IF(TF!H171="Home", TF!G171, ""), ""),
  IFERROR(IF(WGOLF!H171="Home", WGOLF!G171, ""), ""),
  IFERROR(IF(WBB!H171="Home", WBB!G171, ""), ""),
  IFERROR(IF(MBB!H171="Home", MBB!G171, ""), ""),
  IFERROR(IF(WLAX!H171="Home", WLAX!G171, ""), ""),
  IFERROR(IF(MLAX!H171="Home", MLAX!G171, ""), ""),
  IFERROR(IF(SOFT!H171="Home", SOFT!G171, ""), ""),
  IFERROR(IF(BASE!H171="Home", BASE!G171, ""), ""),
  IFERROR(IF(ESPORTS!H171="Home", ESPORTS!G171, ""), "")
)
</f>
        <v/>
      </c>
      <c r="H171" s="20" t="str">
        <f>TEXTJOIN(
  CHAR(10) &amp; CHAR(10),
  TRUE,
  IFERROR(IF(WSO!H171="Home", WSO!P171, ""), ""),
  IFERROR(IF(MSO!H171="Home", MSO!P171, ""), ""),
  IFERROR(IF(FH!H171="Home", FH!P171, ""), ""),
  IFERROR(IF(MGOLF!H171="Home", MGOLF!P171, ""), ""),
  IFERROR(IF(Football!H171="Home", Football!P171, ""), ""),
  IFERROR(IF(WVB!H171="Home", WVB!P171, ""), ""),
  IFERROR(IF(XC!H171="Home", XC!P171, ""), ""),
  IFERROR(IF(SWIMMING!H171="Home", SWIMMING!P171, ""), ""),
  IFERROR(IF(WTEN!H171="Home", WTEN!P171, ""), ""),
  IFERROR(IF(TF!H171="Home", TF!P171, ""), ""),
  IFERROR(IF(WGOLF!H171="Home", WGOLF!P171, ""), ""),
  IFERROR(IF(WBB!H171="Home", WBB!P171, ""), ""),
  IFERROR(IF(MBB!H171="Home", MBB!P171, ""), ""),
  IFERROR(IF(WLAX!H171="Home", WLAX!P171, ""), ""),
  IFERROR(IF(MLAX!H171="Home", MLAX!P171, ""), ""),
  IFERROR(IF(SOFT!H171="Home", SOFT!P171, ""), ""),
  IFERROR(IF(BASE!H171="Home", BASE!P171, ""), ""),
  IFERROR(IF(ESPORTS!H171="Home", ESPORTS!P171, ""), "")
)
</f>
        <v/>
      </c>
    </row>
    <row r="172" ht="22.5" customHeight="1">
      <c r="A172" s="6">
        <v>171.0</v>
      </c>
      <c r="B172" s="6" t="str">
        <f>'Master Schedule'!B172</f>
        <v/>
      </c>
      <c r="C172" s="7">
        <v>46405.0</v>
      </c>
      <c r="D172" s="8" t="str">
        <f t="shared" si="1"/>
        <v>Monday</v>
      </c>
      <c r="E172" s="6" t="str">
        <f>TEXTJOIN(
  CHAR(10) &amp; CHAR(10),
  TRUE,
  IFERROR(IF(WSO!H172="Home", WSO!E172, ""), ""),
  IFERROR(IF(MSO!H172="Home", MSO!E172, ""), ""),
  IFERROR(IF(FH!H172="Home", FH!E172, ""), ""),
  IFERROR(IF(MGOLF!H172="Home", MGOLF!E172, ""), ""),
  IFERROR(IF(Football!H172="Home", Football!E172, ""), ""),
  IFERROR(IF(WVB!H172="Home", WVB!E172, ""), ""),
  IFERROR(IF(XC!H172="Home", XC!E172, ""), ""),
  IFERROR(IF(SWIMMING!H172="Home", SWIMMING!E172, ""), ""),
  IFERROR(IF(WTEN!H172="Home", WTEN!E172, ""), ""),
  IFERROR(IF(TF!H172="Home", TF!E172, ""), ""),
  IFERROR(IF(WGOLF!H172="Home", WGOLF!E172, ""), ""),
  IFERROR(IF(WBB!H172="Home", WBB!E172, ""), ""),
  IFERROR(IF(MBB!H172="Home", MBB!E172, ""), ""),
  IFERROR(IF(WLAX!H172="Home", WLAX!E172, ""), ""),
  IFERROR(IF(MLAX!H172="Home", MLAX!E172, ""), ""),
  IFERROR(IF(SOFT!H172="Home", SOFT!E172, ""), ""),
  IFERROR(IF(BASE!H172="Home", BASE!E172, ""), ""),
  IFERROR(IF(ESPORTS!H172="Home", ESPORTS!E172, ""), "")
)
</f>
        <v/>
      </c>
      <c r="F172" s="11" t="str">
        <f>TEXTJOIN(
  CHAR(10) &amp; CHAR(10),
  TRUE,
  IFERROR(IF(WSO!H172="Home", TEXT(WSO!F172, "h:mm AM/PM"), ""), ""),
  IFERROR(IF(MSO!H172="Home", TEXT(MSO!F172, "h:mm AM/PM"), ""), ""),
  IFERROR(IF(FH!H172="Home", TEXT(FH!F172, "h:mm AM/PM"), ""), ""),
  IFERROR(IF(MGOLF!H172="Home", TEXT(MGOLF!F172, "h:mm AM/PM"), ""), ""),
  IFERROR(IF(Football!H172="Home", TEXT(Football!F172, "h:mm AM/PM"), ""), ""),
  IFERROR(IF(WVB!H172="Home", TEXT(WVB!F172, "h:mm AM/PM"), ""), ""),
  IFERROR(IF(XC!H172="Home", TEXT(XC!F172, "h:mm AM/PM"), ""), ""),
  IFERROR(IF(SWIMMING!H172="Home", TEXT(SWIMMING!F172, "h:mm AM/PM"), ""), ""),
  IFERROR(IF(WTEN!H172="Home", TEXT(WTEN!F172, "h:mm AM/PM"), ""), ""),
  IFERROR(IF(TF!H172="Home", TEXT(TF!F172, "h:mm AM/PM"), ""), ""),
  IFERROR(IF(WGOLF!H172="Home", TEXT(WGOLF!F172, "h:mm AM/PM"), ""), ""),
  IFERROR(IF(WBB!H172="Home", TEXT(WBB!F172, "h:mm AM/PM"), ""), ""),
  IFERROR(IF(MBB!H172="Home", TEXT(MBB!F172, "h:mm AM/PM"), ""), ""),
  IFERROR(IF(WLAX!H172="Home", TEXT(WLAX!F172, "h:mm AM/PM"), ""), ""),
  IFERROR(IF(MLAX!H172="Home", TEXT(MLAX!F172, "h:mm AM/PM"), ""), ""),
  IFERROR(IF(SOFT!H172="Home", TEXT(SOFT!F172, "h:mm AM/PM"), ""), ""),
  IFERROR(IF(BASE!H172="Home", TEXT(BASE!F172, "h:mm AM/PM"), ""), ""),
  IFERROR(IF(ESPORTS!H172="Home", TEXT(ESPORTS!F172, "h:mm AM/PM"), ""), "")
)
</f>
        <v/>
      </c>
      <c r="G172" s="11" t="str">
        <f>TEXTJOIN(
  CHAR(10) &amp; CHAR(10),
  TRUE,
  IFERROR(IF(WSO!H172="Home", WSO!G172, ""), ""),
  IFERROR(IF(MSO!H172="Home", MSO!G172, ""), ""),
  IFERROR(IF(FH!H172="Home", FH!G172, ""), ""),
  IFERROR(IF(MGOLF!H172="Home", MGOLF!G172, ""), ""),
  IFERROR(IF(Football!H172="Home", Football!G172, ""), ""),
  IFERROR(IF(WVB!H172="Home", WVB!G172, ""), ""),
  IFERROR(IF(XC!H172="Home", XC!G172, ""), ""),
  IFERROR(IF(SWIMMING!H172="Home", SWIMMING!G172, ""), ""),
  IFERROR(IF(WTEN!H172="Home", WTEN!G172, ""), ""),
  IFERROR(IF(TF!H172="Home", TF!G172, ""), ""),
  IFERROR(IF(WGOLF!H172="Home", WGOLF!G172, ""), ""),
  IFERROR(IF(WBB!H172="Home", WBB!G172, ""), ""),
  IFERROR(IF(MBB!H172="Home", MBB!G172, ""), ""),
  IFERROR(IF(WLAX!H172="Home", WLAX!G172, ""), ""),
  IFERROR(IF(MLAX!H172="Home", MLAX!G172, ""), ""),
  IFERROR(IF(SOFT!H172="Home", SOFT!G172, ""), ""),
  IFERROR(IF(BASE!H172="Home", BASE!G172, ""), ""),
  IFERROR(IF(ESPORTS!H172="Home", ESPORTS!G172, ""), "")
)
</f>
        <v/>
      </c>
      <c r="H172" s="20" t="str">
        <f>TEXTJOIN(
  CHAR(10) &amp; CHAR(10),
  TRUE,
  IFERROR(IF(WSO!H172="Home", WSO!P172, ""), ""),
  IFERROR(IF(MSO!H172="Home", MSO!P172, ""), ""),
  IFERROR(IF(FH!H172="Home", FH!P172, ""), ""),
  IFERROR(IF(MGOLF!H172="Home", MGOLF!P172, ""), ""),
  IFERROR(IF(Football!H172="Home", Football!P172, ""), ""),
  IFERROR(IF(WVB!H172="Home", WVB!P172, ""), ""),
  IFERROR(IF(XC!H172="Home", XC!P172, ""), ""),
  IFERROR(IF(SWIMMING!H172="Home", SWIMMING!P172, ""), ""),
  IFERROR(IF(WTEN!H172="Home", WTEN!P172, ""), ""),
  IFERROR(IF(TF!H172="Home", TF!P172, ""), ""),
  IFERROR(IF(WGOLF!H172="Home", WGOLF!P172, ""), ""),
  IFERROR(IF(WBB!H172="Home", WBB!P172, ""), ""),
  IFERROR(IF(MBB!H172="Home", MBB!P172, ""), ""),
  IFERROR(IF(WLAX!H172="Home", WLAX!P172, ""), ""),
  IFERROR(IF(MLAX!H172="Home", MLAX!P172, ""), ""),
  IFERROR(IF(SOFT!H172="Home", SOFT!P172, ""), ""),
  IFERROR(IF(BASE!H172="Home", BASE!P172, ""), ""),
  IFERROR(IF(ESPORTS!H172="Home", ESPORTS!P172, ""), "")
)
</f>
        <v/>
      </c>
    </row>
    <row r="173" ht="22.5" customHeight="1">
      <c r="A173" s="6">
        <v>172.0</v>
      </c>
      <c r="B173" s="6" t="str">
        <f>'Master Schedule'!B173</f>
        <v/>
      </c>
      <c r="C173" s="7">
        <v>46406.0</v>
      </c>
      <c r="D173" s="8" t="str">
        <f t="shared" si="1"/>
        <v>Tuesday</v>
      </c>
      <c r="E173" s="6" t="str">
        <f>TEXTJOIN(
  CHAR(10) &amp; CHAR(10),
  TRUE,
  IFERROR(IF(WSO!H173="Home", WSO!E173, ""), ""),
  IFERROR(IF(MSO!H173="Home", MSO!E173, ""), ""),
  IFERROR(IF(FH!H173="Home", FH!E173, ""), ""),
  IFERROR(IF(MGOLF!H173="Home", MGOLF!E173, ""), ""),
  IFERROR(IF(Football!H173="Home", Football!E173, ""), ""),
  IFERROR(IF(WVB!H173="Home", WVB!E173, ""), ""),
  IFERROR(IF(XC!H173="Home", XC!E173, ""), ""),
  IFERROR(IF(SWIMMING!H173="Home", SWIMMING!E173, ""), ""),
  IFERROR(IF(WTEN!H173="Home", WTEN!E173, ""), ""),
  IFERROR(IF(TF!H173="Home", TF!E173, ""), ""),
  IFERROR(IF(WGOLF!H173="Home", WGOLF!E173, ""), ""),
  IFERROR(IF(WBB!H173="Home", WBB!E173, ""), ""),
  IFERROR(IF(MBB!H173="Home", MBB!E173, ""), ""),
  IFERROR(IF(WLAX!H173="Home", WLAX!E173, ""), ""),
  IFERROR(IF(MLAX!H173="Home", MLAX!E173, ""), ""),
  IFERROR(IF(SOFT!H173="Home", SOFT!E173, ""), ""),
  IFERROR(IF(BASE!H173="Home", BASE!E173, ""), ""),
  IFERROR(IF(ESPORTS!H173="Home", ESPORTS!E173, ""), "")
)
</f>
        <v/>
      </c>
      <c r="F173" s="11" t="str">
        <f>TEXTJOIN(
  CHAR(10) &amp; CHAR(10),
  TRUE,
  IFERROR(IF(WSO!H173="Home", TEXT(WSO!F173, "h:mm AM/PM"), ""), ""),
  IFERROR(IF(MSO!H173="Home", TEXT(MSO!F173, "h:mm AM/PM"), ""), ""),
  IFERROR(IF(FH!H173="Home", TEXT(FH!F173, "h:mm AM/PM"), ""), ""),
  IFERROR(IF(MGOLF!H173="Home", TEXT(MGOLF!F173, "h:mm AM/PM"), ""), ""),
  IFERROR(IF(Football!H173="Home", TEXT(Football!F173, "h:mm AM/PM"), ""), ""),
  IFERROR(IF(WVB!H173="Home", TEXT(WVB!F173, "h:mm AM/PM"), ""), ""),
  IFERROR(IF(XC!H173="Home", TEXT(XC!F173, "h:mm AM/PM"), ""), ""),
  IFERROR(IF(SWIMMING!H173="Home", TEXT(SWIMMING!F173, "h:mm AM/PM"), ""), ""),
  IFERROR(IF(WTEN!H173="Home", TEXT(WTEN!F173, "h:mm AM/PM"), ""), ""),
  IFERROR(IF(TF!H173="Home", TEXT(TF!F173, "h:mm AM/PM"), ""), ""),
  IFERROR(IF(WGOLF!H173="Home", TEXT(WGOLF!F173, "h:mm AM/PM"), ""), ""),
  IFERROR(IF(WBB!H173="Home", TEXT(WBB!F173, "h:mm AM/PM"), ""), ""),
  IFERROR(IF(MBB!H173="Home", TEXT(MBB!F173, "h:mm AM/PM"), ""), ""),
  IFERROR(IF(WLAX!H173="Home", TEXT(WLAX!F173, "h:mm AM/PM"), ""), ""),
  IFERROR(IF(MLAX!H173="Home", TEXT(MLAX!F173, "h:mm AM/PM"), ""), ""),
  IFERROR(IF(SOFT!H173="Home", TEXT(SOFT!F173, "h:mm AM/PM"), ""), ""),
  IFERROR(IF(BASE!H173="Home", TEXT(BASE!F173, "h:mm AM/PM"), ""), ""),
  IFERROR(IF(ESPORTS!H173="Home", TEXT(ESPORTS!F173, "h:mm AM/PM"), ""), "")
)
</f>
        <v/>
      </c>
      <c r="G173" s="11" t="str">
        <f>TEXTJOIN(
  CHAR(10) &amp; CHAR(10),
  TRUE,
  IFERROR(IF(WSO!H173="Home", WSO!G173, ""), ""),
  IFERROR(IF(MSO!H173="Home", MSO!G173, ""), ""),
  IFERROR(IF(FH!H173="Home", FH!G173, ""), ""),
  IFERROR(IF(MGOLF!H173="Home", MGOLF!G173, ""), ""),
  IFERROR(IF(Football!H173="Home", Football!G173, ""), ""),
  IFERROR(IF(WVB!H173="Home", WVB!G173, ""), ""),
  IFERROR(IF(XC!H173="Home", XC!G173, ""), ""),
  IFERROR(IF(SWIMMING!H173="Home", SWIMMING!G173, ""), ""),
  IFERROR(IF(WTEN!H173="Home", WTEN!G173, ""), ""),
  IFERROR(IF(TF!H173="Home", TF!G173, ""), ""),
  IFERROR(IF(WGOLF!H173="Home", WGOLF!G173, ""), ""),
  IFERROR(IF(WBB!H173="Home", WBB!G173, ""), ""),
  IFERROR(IF(MBB!H173="Home", MBB!G173, ""), ""),
  IFERROR(IF(WLAX!H173="Home", WLAX!G173, ""), ""),
  IFERROR(IF(MLAX!H173="Home", MLAX!G173, ""), ""),
  IFERROR(IF(SOFT!H173="Home", SOFT!G173, ""), ""),
  IFERROR(IF(BASE!H173="Home", BASE!G173, ""), ""),
  IFERROR(IF(ESPORTS!H173="Home", ESPORTS!G173, ""), "")
)
</f>
        <v/>
      </c>
      <c r="H173" s="20" t="str">
        <f>TEXTJOIN(
  CHAR(10) &amp; CHAR(10),
  TRUE,
  IFERROR(IF(WSO!H173="Home", WSO!P173, ""), ""),
  IFERROR(IF(MSO!H173="Home", MSO!P173, ""), ""),
  IFERROR(IF(FH!H173="Home", FH!P173, ""), ""),
  IFERROR(IF(MGOLF!H173="Home", MGOLF!P173, ""), ""),
  IFERROR(IF(Football!H173="Home", Football!P173, ""), ""),
  IFERROR(IF(WVB!H173="Home", WVB!P173, ""), ""),
  IFERROR(IF(XC!H173="Home", XC!P173, ""), ""),
  IFERROR(IF(SWIMMING!H173="Home", SWIMMING!P173, ""), ""),
  IFERROR(IF(WTEN!H173="Home", WTEN!P173, ""), ""),
  IFERROR(IF(TF!H173="Home", TF!P173, ""), ""),
  IFERROR(IF(WGOLF!H173="Home", WGOLF!P173, ""), ""),
  IFERROR(IF(WBB!H173="Home", WBB!P173, ""), ""),
  IFERROR(IF(MBB!H173="Home", MBB!P173, ""), ""),
  IFERROR(IF(WLAX!H173="Home", WLAX!P173, ""), ""),
  IFERROR(IF(MLAX!H173="Home", MLAX!P173, ""), ""),
  IFERROR(IF(SOFT!H173="Home", SOFT!P173, ""), ""),
  IFERROR(IF(BASE!H173="Home", BASE!P173, ""), ""),
  IFERROR(IF(ESPORTS!H173="Home", ESPORTS!P173, ""), "")
)
</f>
        <v/>
      </c>
    </row>
    <row r="174" ht="22.5" customHeight="1">
      <c r="A174" s="6">
        <v>173.0</v>
      </c>
      <c r="B174" s="6" t="str">
        <f>'Master Schedule'!B174</f>
        <v/>
      </c>
      <c r="C174" s="7">
        <v>46407.0</v>
      </c>
      <c r="D174" s="8" t="str">
        <f t="shared" si="1"/>
        <v>Wednesday</v>
      </c>
      <c r="E174" s="6" t="str">
        <f>TEXTJOIN(
  CHAR(10) &amp; CHAR(10),
  TRUE,
  IFERROR(IF(WSO!H174="Home", WSO!E174, ""), ""),
  IFERROR(IF(MSO!H174="Home", MSO!E174, ""), ""),
  IFERROR(IF(FH!H174="Home", FH!E174, ""), ""),
  IFERROR(IF(MGOLF!H174="Home", MGOLF!E174, ""), ""),
  IFERROR(IF(Football!H174="Home", Football!E174, ""), ""),
  IFERROR(IF(WVB!H174="Home", WVB!E174, ""), ""),
  IFERROR(IF(XC!H174="Home", XC!E174, ""), ""),
  IFERROR(IF(SWIMMING!H174="Home", SWIMMING!E174, ""), ""),
  IFERROR(IF(WTEN!H174="Home", WTEN!E174, ""), ""),
  IFERROR(IF(TF!H174="Home", TF!E174, ""), ""),
  IFERROR(IF(WGOLF!H174="Home", WGOLF!E174, ""), ""),
  IFERROR(IF(WBB!H174="Home", WBB!E174, ""), ""),
  IFERROR(IF(MBB!H174="Home", MBB!E174, ""), ""),
  IFERROR(IF(WLAX!H174="Home", WLAX!E174, ""), ""),
  IFERROR(IF(MLAX!H174="Home", MLAX!E174, ""), ""),
  IFERROR(IF(SOFT!H174="Home", SOFT!E174, ""), ""),
  IFERROR(IF(BASE!H174="Home", BASE!E174, ""), ""),
  IFERROR(IF(ESPORTS!H174="Home", ESPORTS!E174, ""), "")
)
</f>
        <v/>
      </c>
      <c r="F174" s="11" t="str">
        <f>TEXTJOIN(
  CHAR(10) &amp; CHAR(10),
  TRUE,
  IFERROR(IF(WSO!H174="Home", TEXT(WSO!F174, "h:mm AM/PM"), ""), ""),
  IFERROR(IF(MSO!H174="Home", TEXT(MSO!F174, "h:mm AM/PM"), ""), ""),
  IFERROR(IF(FH!H174="Home", TEXT(FH!F174, "h:mm AM/PM"), ""), ""),
  IFERROR(IF(MGOLF!H174="Home", TEXT(MGOLF!F174, "h:mm AM/PM"), ""), ""),
  IFERROR(IF(Football!H174="Home", TEXT(Football!F174, "h:mm AM/PM"), ""), ""),
  IFERROR(IF(WVB!H174="Home", TEXT(WVB!F174, "h:mm AM/PM"), ""), ""),
  IFERROR(IF(XC!H174="Home", TEXT(XC!F174, "h:mm AM/PM"), ""), ""),
  IFERROR(IF(SWIMMING!H174="Home", TEXT(SWIMMING!F174, "h:mm AM/PM"), ""), ""),
  IFERROR(IF(WTEN!H174="Home", TEXT(WTEN!F174, "h:mm AM/PM"), ""), ""),
  IFERROR(IF(TF!H174="Home", TEXT(TF!F174, "h:mm AM/PM"), ""), ""),
  IFERROR(IF(WGOLF!H174="Home", TEXT(WGOLF!F174, "h:mm AM/PM"), ""), ""),
  IFERROR(IF(WBB!H174="Home", TEXT(WBB!F174, "h:mm AM/PM"), ""), ""),
  IFERROR(IF(MBB!H174="Home", TEXT(MBB!F174, "h:mm AM/PM"), ""), ""),
  IFERROR(IF(WLAX!H174="Home", TEXT(WLAX!F174, "h:mm AM/PM"), ""), ""),
  IFERROR(IF(MLAX!H174="Home", TEXT(MLAX!F174, "h:mm AM/PM"), ""), ""),
  IFERROR(IF(SOFT!H174="Home", TEXT(SOFT!F174, "h:mm AM/PM"), ""), ""),
  IFERROR(IF(BASE!H174="Home", TEXT(BASE!F174, "h:mm AM/PM"), ""), ""),
  IFERROR(IF(ESPORTS!H174="Home", TEXT(ESPORTS!F174, "h:mm AM/PM"), ""), "")
)
</f>
        <v/>
      </c>
      <c r="G174" s="11" t="str">
        <f>TEXTJOIN(
  CHAR(10) &amp; CHAR(10),
  TRUE,
  IFERROR(IF(WSO!H174="Home", WSO!G174, ""), ""),
  IFERROR(IF(MSO!H174="Home", MSO!G174, ""), ""),
  IFERROR(IF(FH!H174="Home", FH!G174, ""), ""),
  IFERROR(IF(MGOLF!H174="Home", MGOLF!G174, ""), ""),
  IFERROR(IF(Football!H174="Home", Football!G174, ""), ""),
  IFERROR(IF(WVB!H174="Home", WVB!G174, ""), ""),
  IFERROR(IF(XC!H174="Home", XC!G174, ""), ""),
  IFERROR(IF(SWIMMING!H174="Home", SWIMMING!G174, ""), ""),
  IFERROR(IF(WTEN!H174="Home", WTEN!G174, ""), ""),
  IFERROR(IF(TF!H174="Home", TF!G174, ""), ""),
  IFERROR(IF(WGOLF!H174="Home", WGOLF!G174, ""), ""),
  IFERROR(IF(WBB!H174="Home", WBB!G174, ""), ""),
  IFERROR(IF(MBB!H174="Home", MBB!G174, ""), ""),
  IFERROR(IF(WLAX!H174="Home", WLAX!G174, ""), ""),
  IFERROR(IF(MLAX!H174="Home", MLAX!G174, ""), ""),
  IFERROR(IF(SOFT!H174="Home", SOFT!G174, ""), ""),
  IFERROR(IF(BASE!H174="Home", BASE!G174, ""), ""),
  IFERROR(IF(ESPORTS!H174="Home", ESPORTS!G174, ""), "")
)
</f>
        <v/>
      </c>
      <c r="H174" s="20" t="str">
        <f>TEXTJOIN(
  CHAR(10) &amp; CHAR(10),
  TRUE,
  IFERROR(IF(WSO!H174="Home", WSO!P174, ""), ""),
  IFERROR(IF(MSO!H174="Home", MSO!P174, ""), ""),
  IFERROR(IF(FH!H174="Home", FH!P174, ""), ""),
  IFERROR(IF(MGOLF!H174="Home", MGOLF!P174, ""), ""),
  IFERROR(IF(Football!H174="Home", Football!P174, ""), ""),
  IFERROR(IF(WVB!H174="Home", WVB!P174, ""), ""),
  IFERROR(IF(XC!H174="Home", XC!P174, ""), ""),
  IFERROR(IF(SWIMMING!H174="Home", SWIMMING!P174, ""), ""),
  IFERROR(IF(WTEN!H174="Home", WTEN!P174, ""), ""),
  IFERROR(IF(TF!H174="Home", TF!P174, ""), ""),
  IFERROR(IF(WGOLF!H174="Home", WGOLF!P174, ""), ""),
  IFERROR(IF(WBB!H174="Home", WBB!P174, ""), ""),
  IFERROR(IF(MBB!H174="Home", MBB!P174, ""), ""),
  IFERROR(IF(WLAX!H174="Home", WLAX!P174, ""), ""),
  IFERROR(IF(MLAX!H174="Home", MLAX!P174, ""), ""),
  IFERROR(IF(SOFT!H174="Home", SOFT!P174, ""), ""),
  IFERROR(IF(BASE!H174="Home", BASE!P174, ""), ""),
  IFERROR(IF(ESPORTS!H174="Home", ESPORTS!P174, ""), "")
)
</f>
        <v/>
      </c>
    </row>
    <row r="175" ht="22.5" customHeight="1">
      <c r="A175" s="6">
        <v>174.0</v>
      </c>
      <c r="B175" s="6" t="str">
        <f>'Master Schedule'!B175</f>
        <v/>
      </c>
      <c r="C175" s="7">
        <v>46408.0</v>
      </c>
      <c r="D175" s="8" t="str">
        <f t="shared" si="1"/>
        <v>Thursday</v>
      </c>
      <c r="E175" s="6" t="str">
        <f>TEXTJOIN(
  CHAR(10) &amp; CHAR(10),
  TRUE,
  IFERROR(IF(WSO!H175="Home", WSO!E175, ""), ""),
  IFERROR(IF(MSO!H175="Home", MSO!E175, ""), ""),
  IFERROR(IF(FH!H175="Home", FH!E175, ""), ""),
  IFERROR(IF(MGOLF!H175="Home", MGOLF!E175, ""), ""),
  IFERROR(IF(Football!H175="Home", Football!E175, ""), ""),
  IFERROR(IF(WVB!H175="Home", WVB!E175, ""), ""),
  IFERROR(IF(XC!H175="Home", XC!E175, ""), ""),
  IFERROR(IF(SWIMMING!H175="Home", SWIMMING!E175, ""), ""),
  IFERROR(IF(WTEN!H175="Home", WTEN!E175, ""), ""),
  IFERROR(IF(TF!H175="Home", TF!E175, ""), ""),
  IFERROR(IF(WGOLF!H175="Home", WGOLF!E175, ""), ""),
  IFERROR(IF(WBB!H175="Home", WBB!E175, ""), ""),
  IFERROR(IF(MBB!H175="Home", MBB!E175, ""), ""),
  IFERROR(IF(WLAX!H175="Home", WLAX!E175, ""), ""),
  IFERROR(IF(MLAX!H175="Home", MLAX!E175, ""), ""),
  IFERROR(IF(SOFT!H175="Home", SOFT!E175, ""), ""),
  IFERROR(IF(BASE!H175="Home", BASE!E175, ""), ""),
  IFERROR(IF(ESPORTS!H175="Home", ESPORTS!E175, ""), "")
)
</f>
        <v/>
      </c>
      <c r="F175" s="11" t="str">
        <f>TEXTJOIN(
  CHAR(10) &amp; CHAR(10),
  TRUE,
  IFERROR(IF(WSO!H175="Home", TEXT(WSO!F175, "h:mm AM/PM"), ""), ""),
  IFERROR(IF(MSO!H175="Home", TEXT(MSO!F175, "h:mm AM/PM"), ""), ""),
  IFERROR(IF(FH!H175="Home", TEXT(FH!F175, "h:mm AM/PM"), ""), ""),
  IFERROR(IF(MGOLF!H175="Home", TEXT(MGOLF!F175, "h:mm AM/PM"), ""), ""),
  IFERROR(IF(Football!H175="Home", TEXT(Football!F175, "h:mm AM/PM"), ""), ""),
  IFERROR(IF(WVB!H175="Home", TEXT(WVB!F175, "h:mm AM/PM"), ""), ""),
  IFERROR(IF(XC!H175="Home", TEXT(XC!F175, "h:mm AM/PM"), ""), ""),
  IFERROR(IF(SWIMMING!H175="Home", TEXT(SWIMMING!F175, "h:mm AM/PM"), ""), ""),
  IFERROR(IF(WTEN!H175="Home", TEXT(WTEN!F175, "h:mm AM/PM"), ""), ""),
  IFERROR(IF(TF!H175="Home", TEXT(TF!F175, "h:mm AM/PM"), ""), ""),
  IFERROR(IF(WGOLF!H175="Home", TEXT(WGOLF!F175, "h:mm AM/PM"), ""), ""),
  IFERROR(IF(WBB!H175="Home", TEXT(WBB!F175, "h:mm AM/PM"), ""), ""),
  IFERROR(IF(MBB!H175="Home", TEXT(MBB!F175, "h:mm AM/PM"), ""), ""),
  IFERROR(IF(WLAX!H175="Home", TEXT(WLAX!F175, "h:mm AM/PM"), ""), ""),
  IFERROR(IF(MLAX!H175="Home", TEXT(MLAX!F175, "h:mm AM/PM"), ""), ""),
  IFERROR(IF(SOFT!H175="Home", TEXT(SOFT!F175, "h:mm AM/PM"), ""), ""),
  IFERROR(IF(BASE!H175="Home", TEXT(BASE!F175, "h:mm AM/PM"), ""), ""),
  IFERROR(IF(ESPORTS!H175="Home", TEXT(ESPORTS!F175, "h:mm AM/PM"), ""), "")
)
</f>
        <v/>
      </c>
      <c r="G175" s="11" t="str">
        <f>TEXTJOIN(
  CHAR(10) &amp; CHAR(10),
  TRUE,
  IFERROR(IF(WSO!H175="Home", WSO!G175, ""), ""),
  IFERROR(IF(MSO!H175="Home", MSO!G175, ""), ""),
  IFERROR(IF(FH!H175="Home", FH!G175, ""), ""),
  IFERROR(IF(MGOLF!H175="Home", MGOLF!G175, ""), ""),
  IFERROR(IF(Football!H175="Home", Football!G175, ""), ""),
  IFERROR(IF(WVB!H175="Home", WVB!G175, ""), ""),
  IFERROR(IF(XC!H175="Home", XC!G175, ""), ""),
  IFERROR(IF(SWIMMING!H175="Home", SWIMMING!G175, ""), ""),
  IFERROR(IF(WTEN!H175="Home", WTEN!G175, ""), ""),
  IFERROR(IF(TF!H175="Home", TF!G175, ""), ""),
  IFERROR(IF(WGOLF!H175="Home", WGOLF!G175, ""), ""),
  IFERROR(IF(WBB!H175="Home", WBB!G175, ""), ""),
  IFERROR(IF(MBB!H175="Home", MBB!G175, ""), ""),
  IFERROR(IF(WLAX!H175="Home", WLAX!G175, ""), ""),
  IFERROR(IF(MLAX!H175="Home", MLAX!G175, ""), ""),
  IFERROR(IF(SOFT!H175="Home", SOFT!G175, ""), ""),
  IFERROR(IF(BASE!H175="Home", BASE!G175, ""), ""),
  IFERROR(IF(ESPORTS!H175="Home", ESPORTS!G175, ""), "")
)
</f>
        <v/>
      </c>
      <c r="H175" s="20" t="str">
        <f>TEXTJOIN(
  CHAR(10) &amp; CHAR(10),
  TRUE,
  IFERROR(IF(WSO!H175="Home", WSO!P175, ""), ""),
  IFERROR(IF(MSO!H175="Home", MSO!P175, ""), ""),
  IFERROR(IF(FH!H175="Home", FH!P175, ""), ""),
  IFERROR(IF(MGOLF!H175="Home", MGOLF!P175, ""), ""),
  IFERROR(IF(Football!H175="Home", Football!P175, ""), ""),
  IFERROR(IF(WVB!H175="Home", WVB!P175, ""), ""),
  IFERROR(IF(XC!H175="Home", XC!P175, ""), ""),
  IFERROR(IF(SWIMMING!H175="Home", SWIMMING!P175, ""), ""),
  IFERROR(IF(WTEN!H175="Home", WTEN!P175, ""), ""),
  IFERROR(IF(TF!H175="Home", TF!P175, ""), ""),
  IFERROR(IF(WGOLF!H175="Home", WGOLF!P175, ""), ""),
  IFERROR(IF(WBB!H175="Home", WBB!P175, ""), ""),
  IFERROR(IF(MBB!H175="Home", MBB!P175, ""), ""),
  IFERROR(IF(WLAX!H175="Home", WLAX!P175, ""), ""),
  IFERROR(IF(MLAX!H175="Home", MLAX!P175, ""), ""),
  IFERROR(IF(SOFT!H175="Home", SOFT!P175, ""), ""),
  IFERROR(IF(BASE!H175="Home", BASE!P175, ""), ""),
  IFERROR(IF(ESPORTS!H175="Home", ESPORTS!P175, ""), "")
)
</f>
        <v/>
      </c>
    </row>
    <row r="176" ht="22.5" customHeight="1">
      <c r="A176" s="6">
        <v>175.0</v>
      </c>
      <c r="B176" s="6" t="str">
        <f>'Master Schedule'!B176</f>
        <v/>
      </c>
      <c r="C176" s="7">
        <v>46409.0</v>
      </c>
      <c r="D176" s="8" t="str">
        <f t="shared" si="1"/>
        <v>Friday</v>
      </c>
      <c r="E176" s="6" t="str">
        <f>TEXTJOIN(
  CHAR(10) &amp; CHAR(10),
  TRUE,
  IFERROR(IF(WSO!H176="Home", WSO!E176, ""), ""),
  IFERROR(IF(MSO!H176="Home", MSO!E176, ""), ""),
  IFERROR(IF(FH!H176="Home", FH!E176, ""), ""),
  IFERROR(IF(MGOLF!H176="Home", MGOLF!E176, ""), ""),
  IFERROR(IF(Football!H176="Home", Football!E176, ""), ""),
  IFERROR(IF(WVB!H176="Home", WVB!E176, ""), ""),
  IFERROR(IF(XC!H176="Home", XC!E176, ""), ""),
  IFERROR(IF(SWIMMING!H176="Home", SWIMMING!E176, ""), ""),
  IFERROR(IF(WTEN!H176="Home", WTEN!E176, ""), ""),
  IFERROR(IF(TF!H176="Home", TF!E176, ""), ""),
  IFERROR(IF(WGOLF!H176="Home", WGOLF!E176, ""), ""),
  IFERROR(IF(WBB!H176="Home", WBB!E176, ""), ""),
  IFERROR(IF(MBB!H176="Home", MBB!E176, ""), ""),
  IFERROR(IF(WLAX!H176="Home", WLAX!E176, ""), ""),
  IFERROR(IF(MLAX!H176="Home", MLAX!E176, ""), ""),
  IFERROR(IF(SOFT!H176="Home", SOFT!E176, ""), ""),
  IFERROR(IF(BASE!H176="Home", BASE!E176, ""), ""),
  IFERROR(IF(ESPORTS!H176="Home", ESPORTS!E176, ""), "")
)
</f>
        <v/>
      </c>
      <c r="F176" s="11" t="str">
        <f>TEXTJOIN(
  CHAR(10) &amp; CHAR(10),
  TRUE,
  IFERROR(IF(WSO!H176="Home", TEXT(WSO!F176, "h:mm AM/PM"), ""), ""),
  IFERROR(IF(MSO!H176="Home", TEXT(MSO!F176, "h:mm AM/PM"), ""), ""),
  IFERROR(IF(FH!H176="Home", TEXT(FH!F176, "h:mm AM/PM"), ""), ""),
  IFERROR(IF(MGOLF!H176="Home", TEXT(MGOLF!F176, "h:mm AM/PM"), ""), ""),
  IFERROR(IF(Football!H176="Home", TEXT(Football!F176, "h:mm AM/PM"), ""), ""),
  IFERROR(IF(WVB!H176="Home", TEXT(WVB!F176, "h:mm AM/PM"), ""), ""),
  IFERROR(IF(XC!H176="Home", TEXT(XC!F176, "h:mm AM/PM"), ""), ""),
  IFERROR(IF(SWIMMING!H176="Home", TEXT(SWIMMING!F176, "h:mm AM/PM"), ""), ""),
  IFERROR(IF(WTEN!H176="Home", TEXT(WTEN!F176, "h:mm AM/PM"), ""), ""),
  IFERROR(IF(TF!H176="Home", TEXT(TF!F176, "h:mm AM/PM"), ""), ""),
  IFERROR(IF(WGOLF!H176="Home", TEXT(WGOLF!F176, "h:mm AM/PM"), ""), ""),
  IFERROR(IF(WBB!H176="Home", TEXT(WBB!F176, "h:mm AM/PM"), ""), ""),
  IFERROR(IF(MBB!H176="Home", TEXT(MBB!F176, "h:mm AM/PM"), ""), ""),
  IFERROR(IF(WLAX!H176="Home", TEXT(WLAX!F176, "h:mm AM/PM"), ""), ""),
  IFERROR(IF(MLAX!H176="Home", TEXT(MLAX!F176, "h:mm AM/PM"), ""), ""),
  IFERROR(IF(SOFT!H176="Home", TEXT(SOFT!F176, "h:mm AM/PM"), ""), ""),
  IFERROR(IF(BASE!H176="Home", TEXT(BASE!F176, "h:mm AM/PM"), ""), ""),
  IFERROR(IF(ESPORTS!H176="Home", TEXT(ESPORTS!F176, "h:mm AM/PM"), ""), "")
)
</f>
        <v/>
      </c>
      <c r="G176" s="11" t="str">
        <f>TEXTJOIN(
  CHAR(10) &amp; CHAR(10),
  TRUE,
  IFERROR(IF(WSO!H176="Home", WSO!G176, ""), ""),
  IFERROR(IF(MSO!H176="Home", MSO!G176, ""), ""),
  IFERROR(IF(FH!H176="Home", FH!G176, ""), ""),
  IFERROR(IF(MGOLF!H176="Home", MGOLF!G176, ""), ""),
  IFERROR(IF(Football!H176="Home", Football!G176, ""), ""),
  IFERROR(IF(WVB!H176="Home", WVB!G176, ""), ""),
  IFERROR(IF(XC!H176="Home", XC!G176, ""), ""),
  IFERROR(IF(SWIMMING!H176="Home", SWIMMING!G176, ""), ""),
  IFERROR(IF(WTEN!H176="Home", WTEN!G176, ""), ""),
  IFERROR(IF(TF!H176="Home", TF!G176, ""), ""),
  IFERROR(IF(WGOLF!H176="Home", WGOLF!G176, ""), ""),
  IFERROR(IF(WBB!H176="Home", WBB!G176, ""), ""),
  IFERROR(IF(MBB!H176="Home", MBB!G176, ""), ""),
  IFERROR(IF(WLAX!H176="Home", WLAX!G176, ""), ""),
  IFERROR(IF(MLAX!H176="Home", MLAX!G176, ""), ""),
  IFERROR(IF(SOFT!H176="Home", SOFT!G176, ""), ""),
  IFERROR(IF(BASE!H176="Home", BASE!G176, ""), ""),
  IFERROR(IF(ESPORTS!H176="Home", ESPORTS!G176, ""), "")
)
</f>
        <v/>
      </c>
      <c r="H176" s="20" t="str">
        <f>TEXTJOIN(
  CHAR(10) &amp; CHAR(10),
  TRUE,
  IFERROR(IF(WSO!H176="Home", WSO!P176, ""), ""),
  IFERROR(IF(MSO!H176="Home", MSO!P176, ""), ""),
  IFERROR(IF(FH!H176="Home", FH!P176, ""), ""),
  IFERROR(IF(MGOLF!H176="Home", MGOLF!P176, ""), ""),
  IFERROR(IF(Football!H176="Home", Football!P176, ""), ""),
  IFERROR(IF(WVB!H176="Home", WVB!P176, ""), ""),
  IFERROR(IF(XC!H176="Home", XC!P176, ""), ""),
  IFERROR(IF(SWIMMING!H176="Home", SWIMMING!P176, ""), ""),
  IFERROR(IF(WTEN!H176="Home", WTEN!P176, ""), ""),
  IFERROR(IF(TF!H176="Home", TF!P176, ""), ""),
  IFERROR(IF(WGOLF!H176="Home", WGOLF!P176, ""), ""),
  IFERROR(IF(WBB!H176="Home", WBB!P176, ""), ""),
  IFERROR(IF(MBB!H176="Home", MBB!P176, ""), ""),
  IFERROR(IF(WLAX!H176="Home", WLAX!P176, ""), ""),
  IFERROR(IF(MLAX!H176="Home", MLAX!P176, ""), ""),
  IFERROR(IF(SOFT!H176="Home", SOFT!P176, ""), ""),
  IFERROR(IF(BASE!H176="Home", BASE!P176, ""), ""),
  IFERROR(IF(ESPORTS!H176="Home", ESPORTS!P176, ""), "")
)
</f>
        <v/>
      </c>
    </row>
    <row r="177" ht="22.5" customHeight="1">
      <c r="A177" s="6">
        <v>176.0</v>
      </c>
      <c r="B177" s="6" t="str">
        <f>'Master Schedule'!B177</f>
        <v/>
      </c>
      <c r="C177" s="7">
        <v>46410.0</v>
      </c>
      <c r="D177" s="8" t="str">
        <f t="shared" si="1"/>
        <v>Saturday</v>
      </c>
      <c r="E177" s="6" t="str">
        <f>TEXTJOIN(
  CHAR(10) &amp; CHAR(10),
  TRUE,
  IFERROR(IF(WSO!H177="Home", WSO!E177, ""), ""),
  IFERROR(IF(MSO!H177="Home", MSO!E177, ""), ""),
  IFERROR(IF(FH!H177="Home", FH!E177, ""), ""),
  IFERROR(IF(MGOLF!H177="Home", MGOLF!E177, ""), ""),
  IFERROR(IF(Football!H177="Home", Football!E177, ""), ""),
  IFERROR(IF(WVB!H177="Home", WVB!E177, ""), ""),
  IFERROR(IF(XC!H177="Home", XC!E177, ""), ""),
  IFERROR(IF(SWIMMING!H177="Home", SWIMMING!E177, ""), ""),
  IFERROR(IF(WTEN!H177="Home", WTEN!E177, ""), ""),
  IFERROR(IF(TF!H177="Home", TF!E177, ""), ""),
  IFERROR(IF(WGOLF!H177="Home", WGOLF!E177, ""), ""),
  IFERROR(IF(WBB!H177="Home", WBB!E177, ""), ""),
  IFERROR(IF(MBB!H177="Home", MBB!E177, ""), ""),
  IFERROR(IF(WLAX!H177="Home", WLAX!E177, ""), ""),
  IFERROR(IF(MLAX!H177="Home", MLAX!E177, ""), ""),
  IFERROR(IF(SOFT!H177="Home", SOFT!E177, ""), ""),
  IFERROR(IF(BASE!H177="Home", BASE!E177, ""), ""),
  IFERROR(IF(ESPORTS!H177="Home", ESPORTS!E177, ""), "")
)
</f>
        <v/>
      </c>
      <c r="F177" s="11" t="str">
        <f>TEXTJOIN(
  CHAR(10) &amp; CHAR(10),
  TRUE,
  IFERROR(IF(WSO!H177="Home", TEXT(WSO!F177, "h:mm AM/PM"), ""), ""),
  IFERROR(IF(MSO!H177="Home", TEXT(MSO!F177, "h:mm AM/PM"), ""), ""),
  IFERROR(IF(FH!H177="Home", TEXT(FH!F177, "h:mm AM/PM"), ""), ""),
  IFERROR(IF(MGOLF!H177="Home", TEXT(MGOLF!F177, "h:mm AM/PM"), ""), ""),
  IFERROR(IF(Football!H177="Home", TEXT(Football!F177, "h:mm AM/PM"), ""), ""),
  IFERROR(IF(WVB!H177="Home", TEXT(WVB!F177, "h:mm AM/PM"), ""), ""),
  IFERROR(IF(XC!H177="Home", TEXT(XC!F177, "h:mm AM/PM"), ""), ""),
  IFERROR(IF(SWIMMING!H177="Home", TEXT(SWIMMING!F177, "h:mm AM/PM"), ""), ""),
  IFERROR(IF(WTEN!H177="Home", TEXT(WTEN!F177, "h:mm AM/PM"), ""), ""),
  IFERROR(IF(TF!H177="Home", TEXT(TF!F177, "h:mm AM/PM"), ""), ""),
  IFERROR(IF(WGOLF!H177="Home", TEXT(WGOLF!F177, "h:mm AM/PM"), ""), ""),
  IFERROR(IF(WBB!H177="Home", TEXT(WBB!F177, "h:mm AM/PM"), ""), ""),
  IFERROR(IF(MBB!H177="Home", TEXT(MBB!F177, "h:mm AM/PM"), ""), ""),
  IFERROR(IF(WLAX!H177="Home", TEXT(WLAX!F177, "h:mm AM/PM"), ""), ""),
  IFERROR(IF(MLAX!H177="Home", TEXT(MLAX!F177, "h:mm AM/PM"), ""), ""),
  IFERROR(IF(SOFT!H177="Home", TEXT(SOFT!F177, "h:mm AM/PM"), ""), ""),
  IFERROR(IF(BASE!H177="Home", TEXT(BASE!F177, "h:mm AM/PM"), ""), ""),
  IFERROR(IF(ESPORTS!H177="Home", TEXT(ESPORTS!F177, "h:mm AM/PM"), ""), "")
)
</f>
        <v/>
      </c>
      <c r="G177" s="11" t="str">
        <f>TEXTJOIN(
  CHAR(10) &amp; CHAR(10),
  TRUE,
  IFERROR(IF(WSO!H177="Home", WSO!G177, ""), ""),
  IFERROR(IF(MSO!H177="Home", MSO!G177, ""), ""),
  IFERROR(IF(FH!H177="Home", FH!G177, ""), ""),
  IFERROR(IF(MGOLF!H177="Home", MGOLF!G177, ""), ""),
  IFERROR(IF(Football!H177="Home", Football!G177, ""), ""),
  IFERROR(IF(WVB!H177="Home", WVB!G177, ""), ""),
  IFERROR(IF(XC!H177="Home", XC!G177, ""), ""),
  IFERROR(IF(SWIMMING!H177="Home", SWIMMING!G177, ""), ""),
  IFERROR(IF(WTEN!H177="Home", WTEN!G177, ""), ""),
  IFERROR(IF(TF!H177="Home", TF!G177, ""), ""),
  IFERROR(IF(WGOLF!H177="Home", WGOLF!G177, ""), ""),
  IFERROR(IF(WBB!H177="Home", WBB!G177, ""), ""),
  IFERROR(IF(MBB!H177="Home", MBB!G177, ""), ""),
  IFERROR(IF(WLAX!H177="Home", WLAX!G177, ""), ""),
  IFERROR(IF(MLAX!H177="Home", MLAX!G177, ""), ""),
  IFERROR(IF(SOFT!H177="Home", SOFT!G177, ""), ""),
  IFERROR(IF(BASE!H177="Home", BASE!G177, ""), ""),
  IFERROR(IF(ESPORTS!H177="Home", ESPORTS!G177, ""), "")
)
</f>
        <v/>
      </c>
      <c r="H177" s="20" t="str">
        <f>TEXTJOIN(
  CHAR(10) &amp; CHAR(10),
  TRUE,
  IFERROR(IF(WSO!H177="Home", WSO!P177, ""), ""),
  IFERROR(IF(MSO!H177="Home", MSO!P177, ""), ""),
  IFERROR(IF(FH!H177="Home", FH!P177, ""), ""),
  IFERROR(IF(MGOLF!H177="Home", MGOLF!P177, ""), ""),
  IFERROR(IF(Football!H177="Home", Football!P177, ""), ""),
  IFERROR(IF(WVB!H177="Home", WVB!P177, ""), ""),
  IFERROR(IF(XC!H177="Home", XC!P177, ""), ""),
  IFERROR(IF(SWIMMING!H177="Home", SWIMMING!P177, ""), ""),
  IFERROR(IF(WTEN!H177="Home", WTEN!P177, ""), ""),
  IFERROR(IF(TF!H177="Home", TF!P177, ""), ""),
  IFERROR(IF(WGOLF!H177="Home", WGOLF!P177, ""), ""),
  IFERROR(IF(WBB!H177="Home", WBB!P177, ""), ""),
  IFERROR(IF(MBB!H177="Home", MBB!P177, ""), ""),
  IFERROR(IF(WLAX!H177="Home", WLAX!P177, ""), ""),
  IFERROR(IF(MLAX!H177="Home", MLAX!P177, ""), ""),
  IFERROR(IF(SOFT!H177="Home", SOFT!P177, ""), ""),
  IFERROR(IF(BASE!H177="Home", BASE!P177, ""), ""),
  IFERROR(IF(ESPORTS!H177="Home", ESPORTS!P177, ""), "")
)
</f>
        <v/>
      </c>
    </row>
    <row r="178" ht="22.5" customHeight="1">
      <c r="A178" s="6">
        <v>177.0</v>
      </c>
      <c r="B178" s="6" t="str">
        <f>'Master Schedule'!B178</f>
        <v/>
      </c>
      <c r="C178" s="7">
        <v>46411.0</v>
      </c>
      <c r="D178" s="8" t="str">
        <f t="shared" si="1"/>
        <v>Sunday</v>
      </c>
      <c r="E178" s="6" t="str">
        <f>TEXTJOIN(
  CHAR(10) &amp; CHAR(10),
  TRUE,
  IFERROR(IF(WSO!H178="Home", WSO!E178, ""), ""),
  IFERROR(IF(MSO!H178="Home", MSO!E178, ""), ""),
  IFERROR(IF(FH!H178="Home", FH!E178, ""), ""),
  IFERROR(IF(MGOLF!H178="Home", MGOLF!E178, ""), ""),
  IFERROR(IF(Football!H178="Home", Football!E178, ""), ""),
  IFERROR(IF(WVB!H178="Home", WVB!E178, ""), ""),
  IFERROR(IF(XC!H178="Home", XC!E178, ""), ""),
  IFERROR(IF(SWIMMING!H178="Home", SWIMMING!E178, ""), ""),
  IFERROR(IF(WTEN!H178="Home", WTEN!E178, ""), ""),
  IFERROR(IF(TF!H178="Home", TF!E178, ""), ""),
  IFERROR(IF(WGOLF!H178="Home", WGOLF!E178, ""), ""),
  IFERROR(IF(WBB!H178="Home", WBB!E178, ""), ""),
  IFERROR(IF(MBB!H178="Home", MBB!E178, ""), ""),
  IFERROR(IF(WLAX!H178="Home", WLAX!E178, ""), ""),
  IFERROR(IF(MLAX!H178="Home", MLAX!E178, ""), ""),
  IFERROR(IF(SOFT!H178="Home", SOFT!E178, ""), ""),
  IFERROR(IF(BASE!H178="Home", BASE!E178, ""), ""),
  IFERROR(IF(ESPORTS!H178="Home", ESPORTS!E178, ""), "")
)
</f>
        <v/>
      </c>
      <c r="F178" s="11" t="str">
        <f>TEXTJOIN(
  CHAR(10) &amp; CHAR(10),
  TRUE,
  IFERROR(IF(WSO!H178="Home", TEXT(WSO!F178, "h:mm AM/PM"), ""), ""),
  IFERROR(IF(MSO!H178="Home", TEXT(MSO!F178, "h:mm AM/PM"), ""), ""),
  IFERROR(IF(FH!H178="Home", TEXT(FH!F178, "h:mm AM/PM"), ""), ""),
  IFERROR(IF(MGOLF!H178="Home", TEXT(MGOLF!F178, "h:mm AM/PM"), ""), ""),
  IFERROR(IF(Football!H178="Home", TEXT(Football!F178, "h:mm AM/PM"), ""), ""),
  IFERROR(IF(WVB!H178="Home", TEXT(WVB!F178, "h:mm AM/PM"), ""), ""),
  IFERROR(IF(XC!H178="Home", TEXT(XC!F178, "h:mm AM/PM"), ""), ""),
  IFERROR(IF(SWIMMING!H178="Home", TEXT(SWIMMING!F178, "h:mm AM/PM"), ""), ""),
  IFERROR(IF(WTEN!H178="Home", TEXT(WTEN!F178, "h:mm AM/PM"), ""), ""),
  IFERROR(IF(TF!H178="Home", TEXT(TF!F178, "h:mm AM/PM"), ""), ""),
  IFERROR(IF(WGOLF!H178="Home", TEXT(WGOLF!F178, "h:mm AM/PM"), ""), ""),
  IFERROR(IF(WBB!H178="Home", TEXT(WBB!F178, "h:mm AM/PM"), ""), ""),
  IFERROR(IF(MBB!H178="Home", TEXT(MBB!F178, "h:mm AM/PM"), ""), ""),
  IFERROR(IF(WLAX!H178="Home", TEXT(WLAX!F178, "h:mm AM/PM"), ""), ""),
  IFERROR(IF(MLAX!H178="Home", TEXT(MLAX!F178, "h:mm AM/PM"), ""), ""),
  IFERROR(IF(SOFT!H178="Home", TEXT(SOFT!F178, "h:mm AM/PM"), ""), ""),
  IFERROR(IF(BASE!H178="Home", TEXT(BASE!F178, "h:mm AM/PM"), ""), ""),
  IFERROR(IF(ESPORTS!H178="Home", TEXT(ESPORTS!F178, "h:mm AM/PM"), ""), "")
)
</f>
        <v/>
      </c>
      <c r="G178" s="11" t="str">
        <f>TEXTJOIN(
  CHAR(10) &amp; CHAR(10),
  TRUE,
  IFERROR(IF(WSO!H178="Home", WSO!G178, ""), ""),
  IFERROR(IF(MSO!H178="Home", MSO!G178, ""), ""),
  IFERROR(IF(FH!H178="Home", FH!G178, ""), ""),
  IFERROR(IF(MGOLF!H178="Home", MGOLF!G178, ""), ""),
  IFERROR(IF(Football!H178="Home", Football!G178, ""), ""),
  IFERROR(IF(WVB!H178="Home", WVB!G178, ""), ""),
  IFERROR(IF(XC!H178="Home", XC!G178, ""), ""),
  IFERROR(IF(SWIMMING!H178="Home", SWIMMING!G178, ""), ""),
  IFERROR(IF(WTEN!H178="Home", WTEN!G178, ""), ""),
  IFERROR(IF(TF!H178="Home", TF!G178, ""), ""),
  IFERROR(IF(WGOLF!H178="Home", WGOLF!G178, ""), ""),
  IFERROR(IF(WBB!H178="Home", WBB!G178, ""), ""),
  IFERROR(IF(MBB!H178="Home", MBB!G178, ""), ""),
  IFERROR(IF(WLAX!H178="Home", WLAX!G178, ""), ""),
  IFERROR(IF(MLAX!H178="Home", MLAX!G178, ""), ""),
  IFERROR(IF(SOFT!H178="Home", SOFT!G178, ""), ""),
  IFERROR(IF(BASE!H178="Home", BASE!G178, ""), ""),
  IFERROR(IF(ESPORTS!H178="Home", ESPORTS!G178, ""), "")
)
</f>
        <v/>
      </c>
      <c r="H178" s="20" t="str">
        <f>TEXTJOIN(
  CHAR(10) &amp; CHAR(10),
  TRUE,
  IFERROR(IF(WSO!H178="Home", WSO!P178, ""), ""),
  IFERROR(IF(MSO!H178="Home", MSO!P178, ""), ""),
  IFERROR(IF(FH!H178="Home", FH!P178, ""), ""),
  IFERROR(IF(MGOLF!H178="Home", MGOLF!P178, ""), ""),
  IFERROR(IF(Football!H178="Home", Football!P178, ""), ""),
  IFERROR(IF(WVB!H178="Home", WVB!P178, ""), ""),
  IFERROR(IF(XC!H178="Home", XC!P178, ""), ""),
  IFERROR(IF(SWIMMING!H178="Home", SWIMMING!P178, ""), ""),
  IFERROR(IF(WTEN!H178="Home", WTEN!P178, ""), ""),
  IFERROR(IF(TF!H178="Home", TF!P178, ""), ""),
  IFERROR(IF(WGOLF!H178="Home", WGOLF!P178, ""), ""),
  IFERROR(IF(WBB!H178="Home", WBB!P178, ""), ""),
  IFERROR(IF(MBB!H178="Home", MBB!P178, ""), ""),
  IFERROR(IF(WLAX!H178="Home", WLAX!P178, ""), ""),
  IFERROR(IF(MLAX!H178="Home", MLAX!P178, ""), ""),
  IFERROR(IF(SOFT!H178="Home", SOFT!P178, ""), ""),
  IFERROR(IF(BASE!H178="Home", BASE!P178, ""), ""),
  IFERROR(IF(ESPORTS!H178="Home", ESPORTS!P178, ""), "")
)
</f>
        <v/>
      </c>
    </row>
    <row r="179" ht="22.5" customHeight="1">
      <c r="A179" s="6">
        <v>178.0</v>
      </c>
      <c r="B179" s="6" t="str">
        <f>'Master Schedule'!B179</f>
        <v/>
      </c>
      <c r="C179" s="7">
        <v>46412.0</v>
      </c>
      <c r="D179" s="8" t="str">
        <f t="shared" si="1"/>
        <v>Monday</v>
      </c>
      <c r="E179" s="6" t="str">
        <f>TEXTJOIN(
  CHAR(10) &amp; CHAR(10),
  TRUE,
  IFERROR(IF(WSO!H179="Home", WSO!E179, ""), ""),
  IFERROR(IF(MSO!H179="Home", MSO!E179, ""), ""),
  IFERROR(IF(FH!H179="Home", FH!E179, ""), ""),
  IFERROR(IF(MGOLF!H179="Home", MGOLF!E179, ""), ""),
  IFERROR(IF(Football!H179="Home", Football!E179, ""), ""),
  IFERROR(IF(WVB!H179="Home", WVB!E179, ""), ""),
  IFERROR(IF(XC!H179="Home", XC!E179, ""), ""),
  IFERROR(IF(SWIMMING!H179="Home", SWIMMING!E179, ""), ""),
  IFERROR(IF(WTEN!H179="Home", WTEN!E179, ""), ""),
  IFERROR(IF(TF!H179="Home", TF!E179, ""), ""),
  IFERROR(IF(WGOLF!H179="Home", WGOLF!E179, ""), ""),
  IFERROR(IF(WBB!H179="Home", WBB!E179, ""), ""),
  IFERROR(IF(MBB!H179="Home", MBB!E179, ""), ""),
  IFERROR(IF(WLAX!H179="Home", WLAX!E179, ""), ""),
  IFERROR(IF(MLAX!H179="Home", MLAX!E179, ""), ""),
  IFERROR(IF(SOFT!H179="Home", SOFT!E179, ""), ""),
  IFERROR(IF(BASE!H179="Home", BASE!E179, ""), ""),
  IFERROR(IF(ESPORTS!H179="Home", ESPORTS!E179, ""), "")
)
</f>
        <v/>
      </c>
      <c r="F179" s="11" t="str">
        <f>TEXTJOIN(
  CHAR(10) &amp; CHAR(10),
  TRUE,
  IFERROR(IF(WSO!H179="Home", TEXT(WSO!F179, "h:mm AM/PM"), ""), ""),
  IFERROR(IF(MSO!H179="Home", TEXT(MSO!F179, "h:mm AM/PM"), ""), ""),
  IFERROR(IF(FH!H179="Home", TEXT(FH!F179, "h:mm AM/PM"), ""), ""),
  IFERROR(IF(MGOLF!H179="Home", TEXT(MGOLF!F179, "h:mm AM/PM"), ""), ""),
  IFERROR(IF(Football!H179="Home", TEXT(Football!F179, "h:mm AM/PM"), ""), ""),
  IFERROR(IF(WVB!H179="Home", TEXT(WVB!F179, "h:mm AM/PM"), ""), ""),
  IFERROR(IF(XC!H179="Home", TEXT(XC!F179, "h:mm AM/PM"), ""), ""),
  IFERROR(IF(SWIMMING!H179="Home", TEXT(SWIMMING!F179, "h:mm AM/PM"), ""), ""),
  IFERROR(IF(WTEN!H179="Home", TEXT(WTEN!F179, "h:mm AM/PM"), ""), ""),
  IFERROR(IF(TF!H179="Home", TEXT(TF!F179, "h:mm AM/PM"), ""), ""),
  IFERROR(IF(WGOLF!H179="Home", TEXT(WGOLF!F179, "h:mm AM/PM"), ""), ""),
  IFERROR(IF(WBB!H179="Home", TEXT(WBB!F179, "h:mm AM/PM"), ""), ""),
  IFERROR(IF(MBB!H179="Home", TEXT(MBB!F179, "h:mm AM/PM"), ""), ""),
  IFERROR(IF(WLAX!H179="Home", TEXT(WLAX!F179, "h:mm AM/PM"), ""), ""),
  IFERROR(IF(MLAX!H179="Home", TEXT(MLAX!F179, "h:mm AM/PM"), ""), ""),
  IFERROR(IF(SOFT!H179="Home", TEXT(SOFT!F179, "h:mm AM/PM"), ""), ""),
  IFERROR(IF(BASE!H179="Home", TEXT(BASE!F179, "h:mm AM/PM"), ""), ""),
  IFERROR(IF(ESPORTS!H179="Home", TEXT(ESPORTS!F179, "h:mm AM/PM"), ""), "")
)
</f>
        <v/>
      </c>
      <c r="G179" s="11" t="str">
        <f>TEXTJOIN(
  CHAR(10) &amp; CHAR(10),
  TRUE,
  IFERROR(IF(WSO!H179="Home", WSO!G179, ""), ""),
  IFERROR(IF(MSO!H179="Home", MSO!G179, ""), ""),
  IFERROR(IF(FH!H179="Home", FH!G179, ""), ""),
  IFERROR(IF(MGOLF!H179="Home", MGOLF!G179, ""), ""),
  IFERROR(IF(Football!H179="Home", Football!G179, ""), ""),
  IFERROR(IF(WVB!H179="Home", WVB!G179, ""), ""),
  IFERROR(IF(XC!H179="Home", XC!G179, ""), ""),
  IFERROR(IF(SWIMMING!H179="Home", SWIMMING!G179, ""), ""),
  IFERROR(IF(WTEN!H179="Home", WTEN!G179, ""), ""),
  IFERROR(IF(TF!H179="Home", TF!G179, ""), ""),
  IFERROR(IF(WGOLF!H179="Home", WGOLF!G179, ""), ""),
  IFERROR(IF(WBB!H179="Home", WBB!G179, ""), ""),
  IFERROR(IF(MBB!H179="Home", MBB!G179, ""), ""),
  IFERROR(IF(WLAX!H179="Home", WLAX!G179, ""), ""),
  IFERROR(IF(MLAX!H179="Home", MLAX!G179, ""), ""),
  IFERROR(IF(SOFT!H179="Home", SOFT!G179, ""), ""),
  IFERROR(IF(BASE!H179="Home", BASE!G179, ""), ""),
  IFERROR(IF(ESPORTS!H179="Home", ESPORTS!G179, ""), "")
)
</f>
        <v/>
      </c>
      <c r="H179" s="20" t="str">
        <f>TEXTJOIN(
  CHAR(10) &amp; CHAR(10),
  TRUE,
  IFERROR(IF(WSO!H179="Home", WSO!P179, ""), ""),
  IFERROR(IF(MSO!H179="Home", MSO!P179, ""), ""),
  IFERROR(IF(FH!H179="Home", FH!P179, ""), ""),
  IFERROR(IF(MGOLF!H179="Home", MGOLF!P179, ""), ""),
  IFERROR(IF(Football!H179="Home", Football!P179, ""), ""),
  IFERROR(IF(WVB!H179="Home", WVB!P179, ""), ""),
  IFERROR(IF(XC!H179="Home", XC!P179, ""), ""),
  IFERROR(IF(SWIMMING!H179="Home", SWIMMING!P179, ""), ""),
  IFERROR(IF(WTEN!H179="Home", WTEN!P179, ""), ""),
  IFERROR(IF(TF!H179="Home", TF!P179, ""), ""),
  IFERROR(IF(WGOLF!H179="Home", WGOLF!P179, ""), ""),
  IFERROR(IF(WBB!H179="Home", WBB!P179, ""), ""),
  IFERROR(IF(MBB!H179="Home", MBB!P179, ""), ""),
  IFERROR(IF(WLAX!H179="Home", WLAX!P179, ""), ""),
  IFERROR(IF(MLAX!H179="Home", MLAX!P179, ""), ""),
  IFERROR(IF(SOFT!H179="Home", SOFT!P179, ""), ""),
  IFERROR(IF(BASE!H179="Home", BASE!P179, ""), ""),
  IFERROR(IF(ESPORTS!H179="Home", ESPORTS!P179, ""), "")
)
</f>
        <v/>
      </c>
    </row>
    <row r="180" ht="22.5" customHeight="1">
      <c r="A180" s="6">
        <v>179.0</v>
      </c>
      <c r="B180" s="6" t="str">
        <f>'Master Schedule'!B180</f>
        <v/>
      </c>
      <c r="C180" s="7">
        <v>46413.0</v>
      </c>
      <c r="D180" s="8" t="str">
        <f t="shared" si="1"/>
        <v>Tuesday</v>
      </c>
      <c r="E180" s="6" t="str">
        <f>TEXTJOIN(
  CHAR(10) &amp; CHAR(10),
  TRUE,
  IFERROR(IF(WSO!H180="Home", WSO!E180, ""), ""),
  IFERROR(IF(MSO!H180="Home", MSO!E180, ""), ""),
  IFERROR(IF(FH!H180="Home", FH!E180, ""), ""),
  IFERROR(IF(MGOLF!H180="Home", MGOLF!E180, ""), ""),
  IFERROR(IF(Football!H180="Home", Football!E180, ""), ""),
  IFERROR(IF(WVB!H180="Home", WVB!E180, ""), ""),
  IFERROR(IF(XC!H180="Home", XC!E180, ""), ""),
  IFERROR(IF(SWIMMING!H180="Home", SWIMMING!E180, ""), ""),
  IFERROR(IF(WTEN!H180="Home", WTEN!E180, ""), ""),
  IFERROR(IF(TF!H180="Home", TF!E180, ""), ""),
  IFERROR(IF(WGOLF!H180="Home", WGOLF!E180, ""), ""),
  IFERROR(IF(WBB!H180="Home", WBB!E180, ""), ""),
  IFERROR(IF(MBB!H180="Home", MBB!E180, ""), ""),
  IFERROR(IF(WLAX!H180="Home", WLAX!E180, ""), ""),
  IFERROR(IF(MLAX!H180="Home", MLAX!E180, ""), ""),
  IFERROR(IF(SOFT!H180="Home", SOFT!E180, ""), ""),
  IFERROR(IF(BASE!H180="Home", BASE!E180, ""), ""),
  IFERROR(IF(ESPORTS!H180="Home", ESPORTS!E180, ""), "")
)
</f>
        <v/>
      </c>
      <c r="F180" s="11" t="str">
        <f>TEXTJOIN(
  CHAR(10) &amp; CHAR(10),
  TRUE,
  IFERROR(IF(WSO!H180="Home", TEXT(WSO!F180, "h:mm AM/PM"), ""), ""),
  IFERROR(IF(MSO!H180="Home", TEXT(MSO!F180, "h:mm AM/PM"), ""), ""),
  IFERROR(IF(FH!H180="Home", TEXT(FH!F180, "h:mm AM/PM"), ""), ""),
  IFERROR(IF(MGOLF!H180="Home", TEXT(MGOLF!F180, "h:mm AM/PM"), ""), ""),
  IFERROR(IF(Football!H180="Home", TEXT(Football!F180, "h:mm AM/PM"), ""), ""),
  IFERROR(IF(WVB!H180="Home", TEXT(WVB!F180, "h:mm AM/PM"), ""), ""),
  IFERROR(IF(XC!H180="Home", TEXT(XC!F180, "h:mm AM/PM"), ""), ""),
  IFERROR(IF(SWIMMING!H180="Home", TEXT(SWIMMING!F180, "h:mm AM/PM"), ""), ""),
  IFERROR(IF(WTEN!H180="Home", TEXT(WTEN!F180, "h:mm AM/PM"), ""), ""),
  IFERROR(IF(TF!H180="Home", TEXT(TF!F180, "h:mm AM/PM"), ""), ""),
  IFERROR(IF(WGOLF!H180="Home", TEXT(WGOLF!F180, "h:mm AM/PM"), ""), ""),
  IFERROR(IF(WBB!H180="Home", TEXT(WBB!F180, "h:mm AM/PM"), ""), ""),
  IFERROR(IF(MBB!H180="Home", TEXT(MBB!F180, "h:mm AM/PM"), ""), ""),
  IFERROR(IF(WLAX!H180="Home", TEXT(WLAX!F180, "h:mm AM/PM"), ""), ""),
  IFERROR(IF(MLAX!H180="Home", TEXT(MLAX!F180, "h:mm AM/PM"), ""), ""),
  IFERROR(IF(SOFT!H180="Home", TEXT(SOFT!F180, "h:mm AM/PM"), ""), ""),
  IFERROR(IF(BASE!H180="Home", TEXT(BASE!F180, "h:mm AM/PM"), ""), ""),
  IFERROR(IF(ESPORTS!H180="Home", TEXT(ESPORTS!F180, "h:mm AM/PM"), ""), "")
)
</f>
        <v/>
      </c>
      <c r="G180" s="11" t="str">
        <f>TEXTJOIN(
  CHAR(10) &amp; CHAR(10),
  TRUE,
  IFERROR(IF(WSO!H180="Home", WSO!G180, ""), ""),
  IFERROR(IF(MSO!H180="Home", MSO!G180, ""), ""),
  IFERROR(IF(FH!H180="Home", FH!G180, ""), ""),
  IFERROR(IF(MGOLF!H180="Home", MGOLF!G180, ""), ""),
  IFERROR(IF(Football!H180="Home", Football!G180, ""), ""),
  IFERROR(IF(WVB!H180="Home", WVB!G180, ""), ""),
  IFERROR(IF(XC!H180="Home", XC!G180, ""), ""),
  IFERROR(IF(SWIMMING!H180="Home", SWIMMING!G180, ""), ""),
  IFERROR(IF(WTEN!H180="Home", WTEN!G180, ""), ""),
  IFERROR(IF(TF!H180="Home", TF!G180, ""), ""),
  IFERROR(IF(WGOLF!H180="Home", WGOLF!G180, ""), ""),
  IFERROR(IF(WBB!H180="Home", WBB!G180, ""), ""),
  IFERROR(IF(MBB!H180="Home", MBB!G180, ""), ""),
  IFERROR(IF(WLAX!H180="Home", WLAX!G180, ""), ""),
  IFERROR(IF(MLAX!H180="Home", MLAX!G180, ""), ""),
  IFERROR(IF(SOFT!H180="Home", SOFT!G180, ""), ""),
  IFERROR(IF(BASE!H180="Home", BASE!G180, ""), ""),
  IFERROR(IF(ESPORTS!H180="Home", ESPORTS!G180, ""), "")
)
</f>
        <v/>
      </c>
      <c r="H180" s="20" t="str">
        <f>TEXTJOIN(
  CHAR(10) &amp; CHAR(10),
  TRUE,
  IFERROR(IF(WSO!H180="Home", WSO!P180, ""), ""),
  IFERROR(IF(MSO!H180="Home", MSO!P180, ""), ""),
  IFERROR(IF(FH!H180="Home", FH!P180, ""), ""),
  IFERROR(IF(MGOLF!H180="Home", MGOLF!P180, ""), ""),
  IFERROR(IF(Football!H180="Home", Football!P180, ""), ""),
  IFERROR(IF(WVB!H180="Home", WVB!P180, ""), ""),
  IFERROR(IF(XC!H180="Home", XC!P180, ""), ""),
  IFERROR(IF(SWIMMING!H180="Home", SWIMMING!P180, ""), ""),
  IFERROR(IF(WTEN!H180="Home", WTEN!P180, ""), ""),
  IFERROR(IF(TF!H180="Home", TF!P180, ""), ""),
  IFERROR(IF(WGOLF!H180="Home", WGOLF!P180, ""), ""),
  IFERROR(IF(WBB!H180="Home", WBB!P180, ""), ""),
  IFERROR(IF(MBB!H180="Home", MBB!P180, ""), ""),
  IFERROR(IF(WLAX!H180="Home", WLAX!P180, ""), ""),
  IFERROR(IF(MLAX!H180="Home", MLAX!P180, ""), ""),
  IFERROR(IF(SOFT!H180="Home", SOFT!P180, ""), ""),
  IFERROR(IF(BASE!H180="Home", BASE!P180, ""), ""),
  IFERROR(IF(ESPORTS!H180="Home", ESPORTS!P180, ""), "")
)
</f>
        <v/>
      </c>
    </row>
    <row r="181" ht="22.5" customHeight="1">
      <c r="A181" s="6">
        <v>180.0</v>
      </c>
      <c r="B181" s="6" t="str">
        <f>'Master Schedule'!B181</f>
        <v/>
      </c>
      <c r="C181" s="7">
        <v>46414.0</v>
      </c>
      <c r="D181" s="8" t="str">
        <f t="shared" si="1"/>
        <v>Wednesday</v>
      </c>
      <c r="E181" s="6" t="str">
        <f>TEXTJOIN(
  CHAR(10) &amp; CHAR(10),
  TRUE,
  IFERROR(IF(WSO!H181="Home", WSO!E181, ""), ""),
  IFERROR(IF(MSO!H181="Home", MSO!E181, ""), ""),
  IFERROR(IF(FH!H181="Home", FH!E181, ""), ""),
  IFERROR(IF(MGOLF!H181="Home", MGOLF!E181, ""), ""),
  IFERROR(IF(Football!H181="Home", Football!E181, ""), ""),
  IFERROR(IF(WVB!H181="Home", WVB!E181, ""), ""),
  IFERROR(IF(XC!H181="Home", XC!E181, ""), ""),
  IFERROR(IF(SWIMMING!H181="Home", SWIMMING!E181, ""), ""),
  IFERROR(IF(WTEN!H181="Home", WTEN!E181, ""), ""),
  IFERROR(IF(TF!H181="Home", TF!E181, ""), ""),
  IFERROR(IF(WGOLF!H181="Home", WGOLF!E181, ""), ""),
  IFERROR(IF(WBB!H181="Home", WBB!E181, ""), ""),
  IFERROR(IF(MBB!H181="Home", MBB!E181, ""), ""),
  IFERROR(IF(WLAX!H181="Home", WLAX!E181, ""), ""),
  IFERROR(IF(MLAX!H181="Home", MLAX!E181, ""), ""),
  IFERROR(IF(SOFT!H181="Home", SOFT!E181, ""), ""),
  IFERROR(IF(BASE!H181="Home", BASE!E181, ""), ""),
  IFERROR(IF(ESPORTS!H181="Home", ESPORTS!E181, ""), "")
)
</f>
        <v/>
      </c>
      <c r="F181" s="11" t="str">
        <f>TEXTJOIN(
  CHAR(10) &amp; CHAR(10),
  TRUE,
  IFERROR(IF(WSO!H181="Home", TEXT(WSO!F181, "h:mm AM/PM"), ""), ""),
  IFERROR(IF(MSO!H181="Home", TEXT(MSO!F181, "h:mm AM/PM"), ""), ""),
  IFERROR(IF(FH!H181="Home", TEXT(FH!F181, "h:mm AM/PM"), ""), ""),
  IFERROR(IF(MGOLF!H181="Home", TEXT(MGOLF!F181, "h:mm AM/PM"), ""), ""),
  IFERROR(IF(Football!H181="Home", TEXT(Football!F181, "h:mm AM/PM"), ""), ""),
  IFERROR(IF(WVB!H181="Home", TEXT(WVB!F181, "h:mm AM/PM"), ""), ""),
  IFERROR(IF(XC!H181="Home", TEXT(XC!F181, "h:mm AM/PM"), ""), ""),
  IFERROR(IF(SWIMMING!H181="Home", TEXT(SWIMMING!F181, "h:mm AM/PM"), ""), ""),
  IFERROR(IF(WTEN!H181="Home", TEXT(WTEN!F181, "h:mm AM/PM"), ""), ""),
  IFERROR(IF(TF!H181="Home", TEXT(TF!F181, "h:mm AM/PM"), ""), ""),
  IFERROR(IF(WGOLF!H181="Home", TEXT(WGOLF!F181, "h:mm AM/PM"), ""), ""),
  IFERROR(IF(WBB!H181="Home", TEXT(WBB!F181, "h:mm AM/PM"), ""), ""),
  IFERROR(IF(MBB!H181="Home", TEXT(MBB!F181, "h:mm AM/PM"), ""), ""),
  IFERROR(IF(WLAX!H181="Home", TEXT(WLAX!F181, "h:mm AM/PM"), ""), ""),
  IFERROR(IF(MLAX!H181="Home", TEXT(MLAX!F181, "h:mm AM/PM"), ""), ""),
  IFERROR(IF(SOFT!H181="Home", TEXT(SOFT!F181, "h:mm AM/PM"), ""), ""),
  IFERROR(IF(BASE!H181="Home", TEXT(BASE!F181, "h:mm AM/PM"), ""), ""),
  IFERROR(IF(ESPORTS!H181="Home", TEXT(ESPORTS!F181, "h:mm AM/PM"), ""), "")
)
</f>
        <v/>
      </c>
      <c r="G181" s="11" t="str">
        <f>TEXTJOIN(
  CHAR(10) &amp; CHAR(10),
  TRUE,
  IFERROR(IF(WSO!H181="Home", WSO!G181, ""), ""),
  IFERROR(IF(MSO!H181="Home", MSO!G181, ""), ""),
  IFERROR(IF(FH!H181="Home", FH!G181, ""), ""),
  IFERROR(IF(MGOLF!H181="Home", MGOLF!G181, ""), ""),
  IFERROR(IF(Football!H181="Home", Football!G181, ""), ""),
  IFERROR(IF(WVB!H181="Home", WVB!G181, ""), ""),
  IFERROR(IF(XC!H181="Home", XC!G181, ""), ""),
  IFERROR(IF(SWIMMING!H181="Home", SWIMMING!G181, ""), ""),
  IFERROR(IF(WTEN!H181="Home", WTEN!G181, ""), ""),
  IFERROR(IF(TF!H181="Home", TF!G181, ""), ""),
  IFERROR(IF(WGOLF!H181="Home", WGOLF!G181, ""), ""),
  IFERROR(IF(WBB!H181="Home", WBB!G181, ""), ""),
  IFERROR(IF(MBB!H181="Home", MBB!G181, ""), ""),
  IFERROR(IF(WLAX!H181="Home", WLAX!G181, ""), ""),
  IFERROR(IF(MLAX!H181="Home", MLAX!G181, ""), ""),
  IFERROR(IF(SOFT!H181="Home", SOFT!G181, ""), ""),
  IFERROR(IF(BASE!H181="Home", BASE!G181, ""), ""),
  IFERROR(IF(ESPORTS!H181="Home", ESPORTS!G181, ""), "")
)
</f>
        <v/>
      </c>
      <c r="H181" s="20" t="str">
        <f>TEXTJOIN(
  CHAR(10) &amp; CHAR(10),
  TRUE,
  IFERROR(IF(WSO!H181="Home", WSO!P181, ""), ""),
  IFERROR(IF(MSO!H181="Home", MSO!P181, ""), ""),
  IFERROR(IF(FH!H181="Home", FH!P181, ""), ""),
  IFERROR(IF(MGOLF!H181="Home", MGOLF!P181, ""), ""),
  IFERROR(IF(Football!H181="Home", Football!P181, ""), ""),
  IFERROR(IF(WVB!H181="Home", WVB!P181, ""), ""),
  IFERROR(IF(XC!H181="Home", XC!P181, ""), ""),
  IFERROR(IF(SWIMMING!H181="Home", SWIMMING!P181, ""), ""),
  IFERROR(IF(WTEN!H181="Home", WTEN!P181, ""), ""),
  IFERROR(IF(TF!H181="Home", TF!P181, ""), ""),
  IFERROR(IF(WGOLF!H181="Home", WGOLF!P181, ""), ""),
  IFERROR(IF(WBB!H181="Home", WBB!P181, ""), ""),
  IFERROR(IF(MBB!H181="Home", MBB!P181, ""), ""),
  IFERROR(IF(WLAX!H181="Home", WLAX!P181, ""), ""),
  IFERROR(IF(MLAX!H181="Home", MLAX!P181, ""), ""),
  IFERROR(IF(SOFT!H181="Home", SOFT!P181, ""), ""),
  IFERROR(IF(BASE!H181="Home", BASE!P181, ""), ""),
  IFERROR(IF(ESPORTS!H181="Home", ESPORTS!P181, ""), "")
)
</f>
        <v/>
      </c>
    </row>
    <row r="182" ht="22.5" customHeight="1">
      <c r="A182" s="6">
        <v>181.0</v>
      </c>
      <c r="B182" s="6" t="str">
        <f>'Master Schedule'!B182</f>
        <v/>
      </c>
      <c r="C182" s="7">
        <v>46415.0</v>
      </c>
      <c r="D182" s="8" t="str">
        <f t="shared" si="1"/>
        <v>Thursday</v>
      </c>
      <c r="E182" s="6" t="str">
        <f>TEXTJOIN(
  CHAR(10) &amp; CHAR(10),
  TRUE,
  IFERROR(IF(WSO!H182="Home", WSO!E182, ""), ""),
  IFERROR(IF(MSO!H182="Home", MSO!E182, ""), ""),
  IFERROR(IF(FH!H182="Home", FH!E182, ""), ""),
  IFERROR(IF(MGOLF!H182="Home", MGOLF!E182, ""), ""),
  IFERROR(IF(Football!H182="Home", Football!E182, ""), ""),
  IFERROR(IF(WVB!H182="Home", WVB!E182, ""), ""),
  IFERROR(IF(XC!H182="Home", XC!E182, ""), ""),
  IFERROR(IF(SWIMMING!H182="Home", SWIMMING!E182, ""), ""),
  IFERROR(IF(WTEN!H182="Home", WTEN!E182, ""), ""),
  IFERROR(IF(TF!H182="Home", TF!E182, ""), ""),
  IFERROR(IF(WGOLF!H182="Home", WGOLF!E182, ""), ""),
  IFERROR(IF(WBB!H182="Home", WBB!E182, ""), ""),
  IFERROR(IF(MBB!H182="Home", MBB!E182, ""), ""),
  IFERROR(IF(WLAX!H182="Home", WLAX!E182, ""), ""),
  IFERROR(IF(MLAX!H182="Home", MLAX!E182, ""), ""),
  IFERROR(IF(SOFT!H182="Home", SOFT!E182, ""), ""),
  IFERROR(IF(BASE!H182="Home", BASE!E182, ""), ""),
  IFERROR(IF(ESPORTS!H182="Home", ESPORTS!E182, ""), "")
)
</f>
        <v/>
      </c>
      <c r="F182" s="11" t="str">
        <f>TEXTJOIN(
  CHAR(10) &amp; CHAR(10),
  TRUE,
  IFERROR(IF(WSO!H182="Home", TEXT(WSO!F182, "h:mm AM/PM"), ""), ""),
  IFERROR(IF(MSO!H182="Home", TEXT(MSO!F182, "h:mm AM/PM"), ""), ""),
  IFERROR(IF(FH!H182="Home", TEXT(FH!F182, "h:mm AM/PM"), ""), ""),
  IFERROR(IF(MGOLF!H182="Home", TEXT(MGOLF!F182, "h:mm AM/PM"), ""), ""),
  IFERROR(IF(Football!H182="Home", TEXT(Football!F182, "h:mm AM/PM"), ""), ""),
  IFERROR(IF(WVB!H182="Home", TEXT(WVB!F182, "h:mm AM/PM"), ""), ""),
  IFERROR(IF(XC!H182="Home", TEXT(XC!F182, "h:mm AM/PM"), ""), ""),
  IFERROR(IF(SWIMMING!H182="Home", TEXT(SWIMMING!F182, "h:mm AM/PM"), ""), ""),
  IFERROR(IF(WTEN!H182="Home", TEXT(WTEN!F182, "h:mm AM/PM"), ""), ""),
  IFERROR(IF(TF!H182="Home", TEXT(TF!F182, "h:mm AM/PM"), ""), ""),
  IFERROR(IF(WGOLF!H182="Home", TEXT(WGOLF!F182, "h:mm AM/PM"), ""), ""),
  IFERROR(IF(WBB!H182="Home", TEXT(WBB!F182, "h:mm AM/PM"), ""), ""),
  IFERROR(IF(MBB!H182="Home", TEXT(MBB!F182, "h:mm AM/PM"), ""), ""),
  IFERROR(IF(WLAX!H182="Home", TEXT(WLAX!F182, "h:mm AM/PM"), ""), ""),
  IFERROR(IF(MLAX!H182="Home", TEXT(MLAX!F182, "h:mm AM/PM"), ""), ""),
  IFERROR(IF(SOFT!H182="Home", TEXT(SOFT!F182, "h:mm AM/PM"), ""), ""),
  IFERROR(IF(BASE!H182="Home", TEXT(BASE!F182, "h:mm AM/PM"), ""), ""),
  IFERROR(IF(ESPORTS!H182="Home", TEXT(ESPORTS!F182, "h:mm AM/PM"), ""), "")
)
</f>
        <v/>
      </c>
      <c r="G182" s="11" t="str">
        <f>TEXTJOIN(
  CHAR(10) &amp; CHAR(10),
  TRUE,
  IFERROR(IF(WSO!H182="Home", WSO!G182, ""), ""),
  IFERROR(IF(MSO!H182="Home", MSO!G182, ""), ""),
  IFERROR(IF(FH!H182="Home", FH!G182, ""), ""),
  IFERROR(IF(MGOLF!H182="Home", MGOLF!G182, ""), ""),
  IFERROR(IF(Football!H182="Home", Football!G182, ""), ""),
  IFERROR(IF(WVB!H182="Home", WVB!G182, ""), ""),
  IFERROR(IF(XC!H182="Home", XC!G182, ""), ""),
  IFERROR(IF(SWIMMING!H182="Home", SWIMMING!G182, ""), ""),
  IFERROR(IF(WTEN!H182="Home", WTEN!G182, ""), ""),
  IFERROR(IF(TF!H182="Home", TF!G182, ""), ""),
  IFERROR(IF(WGOLF!H182="Home", WGOLF!G182, ""), ""),
  IFERROR(IF(WBB!H182="Home", WBB!G182, ""), ""),
  IFERROR(IF(MBB!H182="Home", MBB!G182, ""), ""),
  IFERROR(IF(WLAX!H182="Home", WLAX!G182, ""), ""),
  IFERROR(IF(MLAX!H182="Home", MLAX!G182, ""), ""),
  IFERROR(IF(SOFT!H182="Home", SOFT!G182, ""), ""),
  IFERROR(IF(BASE!H182="Home", BASE!G182, ""), ""),
  IFERROR(IF(ESPORTS!H182="Home", ESPORTS!G182, ""), "")
)
</f>
        <v/>
      </c>
      <c r="H182" s="20" t="str">
        <f>TEXTJOIN(
  CHAR(10) &amp; CHAR(10),
  TRUE,
  IFERROR(IF(WSO!H182="Home", WSO!P182, ""), ""),
  IFERROR(IF(MSO!H182="Home", MSO!P182, ""), ""),
  IFERROR(IF(FH!H182="Home", FH!P182, ""), ""),
  IFERROR(IF(MGOLF!H182="Home", MGOLF!P182, ""), ""),
  IFERROR(IF(Football!H182="Home", Football!P182, ""), ""),
  IFERROR(IF(WVB!H182="Home", WVB!P182, ""), ""),
  IFERROR(IF(XC!H182="Home", XC!P182, ""), ""),
  IFERROR(IF(SWIMMING!H182="Home", SWIMMING!P182, ""), ""),
  IFERROR(IF(WTEN!H182="Home", WTEN!P182, ""), ""),
  IFERROR(IF(TF!H182="Home", TF!P182, ""), ""),
  IFERROR(IF(WGOLF!H182="Home", WGOLF!P182, ""), ""),
  IFERROR(IF(WBB!H182="Home", WBB!P182, ""), ""),
  IFERROR(IF(MBB!H182="Home", MBB!P182, ""), ""),
  IFERROR(IF(WLAX!H182="Home", WLAX!P182, ""), ""),
  IFERROR(IF(MLAX!H182="Home", MLAX!P182, ""), ""),
  IFERROR(IF(SOFT!H182="Home", SOFT!P182, ""), ""),
  IFERROR(IF(BASE!H182="Home", BASE!P182, ""), ""),
  IFERROR(IF(ESPORTS!H182="Home", ESPORTS!P182, ""), "")
)
</f>
        <v/>
      </c>
    </row>
    <row r="183" ht="22.5" customHeight="1">
      <c r="A183" s="6">
        <v>182.0</v>
      </c>
      <c r="B183" s="6" t="str">
        <f>'Master Schedule'!B183</f>
        <v/>
      </c>
      <c r="C183" s="7">
        <v>46416.0</v>
      </c>
      <c r="D183" s="8" t="str">
        <f t="shared" si="1"/>
        <v>Friday</v>
      </c>
      <c r="E183" s="6" t="str">
        <f>TEXTJOIN(
  CHAR(10) &amp; CHAR(10),
  TRUE,
  IFERROR(IF(WSO!H183="Home", WSO!E183, ""), ""),
  IFERROR(IF(MSO!H183="Home", MSO!E183, ""), ""),
  IFERROR(IF(FH!H183="Home", FH!E183, ""), ""),
  IFERROR(IF(MGOLF!H183="Home", MGOLF!E183, ""), ""),
  IFERROR(IF(Football!H183="Home", Football!E183, ""), ""),
  IFERROR(IF(WVB!H183="Home", WVB!E183, ""), ""),
  IFERROR(IF(XC!H183="Home", XC!E183, ""), ""),
  IFERROR(IF(SWIMMING!H183="Home", SWIMMING!E183, ""), ""),
  IFERROR(IF(WTEN!H183="Home", WTEN!E183, ""), ""),
  IFERROR(IF(TF!H183="Home", TF!E183, ""), ""),
  IFERROR(IF(WGOLF!H183="Home", WGOLF!E183, ""), ""),
  IFERROR(IF(WBB!H183="Home", WBB!E183, ""), ""),
  IFERROR(IF(MBB!H183="Home", MBB!E183, ""), ""),
  IFERROR(IF(WLAX!H183="Home", WLAX!E183, ""), ""),
  IFERROR(IF(MLAX!H183="Home", MLAX!E183, ""), ""),
  IFERROR(IF(SOFT!H183="Home", SOFT!E183, ""), ""),
  IFERROR(IF(BASE!H183="Home", BASE!E183, ""), ""),
  IFERROR(IF(ESPORTS!H183="Home", ESPORTS!E183, ""), "")
)
</f>
        <v/>
      </c>
      <c r="F183" s="11" t="str">
        <f>TEXTJOIN(
  CHAR(10) &amp; CHAR(10),
  TRUE,
  IFERROR(IF(WSO!H183="Home", TEXT(WSO!F183, "h:mm AM/PM"), ""), ""),
  IFERROR(IF(MSO!H183="Home", TEXT(MSO!F183, "h:mm AM/PM"), ""), ""),
  IFERROR(IF(FH!H183="Home", TEXT(FH!F183, "h:mm AM/PM"), ""), ""),
  IFERROR(IF(MGOLF!H183="Home", TEXT(MGOLF!F183, "h:mm AM/PM"), ""), ""),
  IFERROR(IF(Football!H183="Home", TEXT(Football!F183, "h:mm AM/PM"), ""), ""),
  IFERROR(IF(WVB!H183="Home", TEXT(WVB!F183, "h:mm AM/PM"), ""), ""),
  IFERROR(IF(XC!H183="Home", TEXT(XC!F183, "h:mm AM/PM"), ""), ""),
  IFERROR(IF(SWIMMING!H183="Home", TEXT(SWIMMING!F183, "h:mm AM/PM"), ""), ""),
  IFERROR(IF(WTEN!H183="Home", TEXT(WTEN!F183, "h:mm AM/PM"), ""), ""),
  IFERROR(IF(TF!H183="Home", TEXT(TF!F183, "h:mm AM/PM"), ""), ""),
  IFERROR(IF(WGOLF!H183="Home", TEXT(WGOLF!F183, "h:mm AM/PM"), ""), ""),
  IFERROR(IF(WBB!H183="Home", TEXT(WBB!F183, "h:mm AM/PM"), ""), ""),
  IFERROR(IF(MBB!H183="Home", TEXT(MBB!F183, "h:mm AM/PM"), ""), ""),
  IFERROR(IF(WLAX!H183="Home", TEXT(WLAX!F183, "h:mm AM/PM"), ""), ""),
  IFERROR(IF(MLAX!H183="Home", TEXT(MLAX!F183, "h:mm AM/PM"), ""), ""),
  IFERROR(IF(SOFT!H183="Home", TEXT(SOFT!F183, "h:mm AM/PM"), ""), ""),
  IFERROR(IF(BASE!H183="Home", TEXT(BASE!F183, "h:mm AM/PM"), ""), ""),
  IFERROR(IF(ESPORTS!H183="Home", TEXT(ESPORTS!F183, "h:mm AM/PM"), ""), "")
)
</f>
        <v/>
      </c>
      <c r="G183" s="11" t="str">
        <f>TEXTJOIN(
  CHAR(10) &amp; CHAR(10),
  TRUE,
  IFERROR(IF(WSO!H183="Home", WSO!G183, ""), ""),
  IFERROR(IF(MSO!H183="Home", MSO!G183, ""), ""),
  IFERROR(IF(FH!H183="Home", FH!G183, ""), ""),
  IFERROR(IF(MGOLF!H183="Home", MGOLF!G183, ""), ""),
  IFERROR(IF(Football!H183="Home", Football!G183, ""), ""),
  IFERROR(IF(WVB!H183="Home", WVB!G183, ""), ""),
  IFERROR(IF(XC!H183="Home", XC!G183, ""), ""),
  IFERROR(IF(SWIMMING!H183="Home", SWIMMING!G183, ""), ""),
  IFERROR(IF(WTEN!H183="Home", WTEN!G183, ""), ""),
  IFERROR(IF(TF!H183="Home", TF!G183, ""), ""),
  IFERROR(IF(WGOLF!H183="Home", WGOLF!G183, ""), ""),
  IFERROR(IF(WBB!H183="Home", WBB!G183, ""), ""),
  IFERROR(IF(MBB!H183="Home", MBB!G183, ""), ""),
  IFERROR(IF(WLAX!H183="Home", WLAX!G183, ""), ""),
  IFERROR(IF(MLAX!H183="Home", MLAX!G183, ""), ""),
  IFERROR(IF(SOFT!H183="Home", SOFT!G183, ""), ""),
  IFERROR(IF(BASE!H183="Home", BASE!G183, ""), ""),
  IFERROR(IF(ESPORTS!H183="Home", ESPORTS!G183, ""), "")
)
</f>
        <v/>
      </c>
      <c r="H183" s="20" t="str">
        <f>TEXTJOIN(
  CHAR(10) &amp; CHAR(10),
  TRUE,
  IFERROR(IF(WSO!H183="Home", WSO!P183, ""), ""),
  IFERROR(IF(MSO!H183="Home", MSO!P183, ""), ""),
  IFERROR(IF(FH!H183="Home", FH!P183, ""), ""),
  IFERROR(IF(MGOLF!H183="Home", MGOLF!P183, ""), ""),
  IFERROR(IF(Football!H183="Home", Football!P183, ""), ""),
  IFERROR(IF(WVB!H183="Home", WVB!P183, ""), ""),
  IFERROR(IF(XC!H183="Home", XC!P183, ""), ""),
  IFERROR(IF(SWIMMING!H183="Home", SWIMMING!P183, ""), ""),
  IFERROR(IF(WTEN!H183="Home", WTEN!P183, ""), ""),
  IFERROR(IF(TF!H183="Home", TF!P183, ""), ""),
  IFERROR(IF(WGOLF!H183="Home", WGOLF!P183, ""), ""),
  IFERROR(IF(WBB!H183="Home", WBB!P183, ""), ""),
  IFERROR(IF(MBB!H183="Home", MBB!P183, ""), ""),
  IFERROR(IF(WLAX!H183="Home", WLAX!P183, ""), ""),
  IFERROR(IF(MLAX!H183="Home", MLAX!P183, ""), ""),
  IFERROR(IF(SOFT!H183="Home", SOFT!P183, ""), ""),
  IFERROR(IF(BASE!H183="Home", BASE!P183, ""), ""),
  IFERROR(IF(ESPORTS!H183="Home", ESPORTS!P183, ""), "")
)
</f>
        <v/>
      </c>
    </row>
    <row r="184" ht="22.5" customHeight="1">
      <c r="A184" s="6">
        <v>183.0</v>
      </c>
      <c r="B184" s="6" t="str">
        <f>'Master Schedule'!B184</f>
        <v/>
      </c>
      <c r="C184" s="7">
        <v>46417.0</v>
      </c>
      <c r="D184" s="8" t="str">
        <f t="shared" si="1"/>
        <v>Saturday</v>
      </c>
      <c r="E184" s="6" t="str">
        <f>TEXTJOIN(
  CHAR(10) &amp; CHAR(10),
  TRUE,
  IFERROR(IF(WSO!H184="Home", WSO!E184, ""), ""),
  IFERROR(IF(MSO!H184="Home", MSO!E184, ""), ""),
  IFERROR(IF(FH!H184="Home", FH!E184, ""), ""),
  IFERROR(IF(MGOLF!H184="Home", MGOLF!E184, ""), ""),
  IFERROR(IF(Football!H184="Home", Football!E184, ""), ""),
  IFERROR(IF(WVB!H184="Home", WVB!E184, ""), ""),
  IFERROR(IF(XC!H184="Home", XC!E184, ""), ""),
  IFERROR(IF(SWIMMING!H184="Home", SWIMMING!E184, ""), ""),
  IFERROR(IF(WTEN!H184="Home", WTEN!E184, ""), ""),
  IFERROR(IF(TF!H184="Home", TF!E184, ""), ""),
  IFERROR(IF(WGOLF!H184="Home", WGOLF!E184, ""), ""),
  IFERROR(IF(WBB!H184="Home", WBB!E184, ""), ""),
  IFERROR(IF(MBB!H184="Home", MBB!E184, ""), ""),
  IFERROR(IF(WLAX!H184="Home", WLAX!E184, ""), ""),
  IFERROR(IF(MLAX!H184="Home", MLAX!E184, ""), ""),
  IFERROR(IF(SOFT!H184="Home", SOFT!E184, ""), ""),
  IFERROR(IF(BASE!H184="Home", BASE!E184, ""), ""),
  IFERROR(IF(ESPORTS!H184="Home", ESPORTS!E184, ""), "")
)
</f>
        <v/>
      </c>
      <c r="F184" s="11" t="str">
        <f>TEXTJOIN(
  CHAR(10) &amp; CHAR(10),
  TRUE,
  IFERROR(IF(WSO!H184="Home", TEXT(WSO!F184, "h:mm AM/PM"), ""), ""),
  IFERROR(IF(MSO!H184="Home", TEXT(MSO!F184, "h:mm AM/PM"), ""), ""),
  IFERROR(IF(FH!H184="Home", TEXT(FH!F184, "h:mm AM/PM"), ""), ""),
  IFERROR(IF(MGOLF!H184="Home", TEXT(MGOLF!F184, "h:mm AM/PM"), ""), ""),
  IFERROR(IF(Football!H184="Home", TEXT(Football!F184, "h:mm AM/PM"), ""), ""),
  IFERROR(IF(WVB!H184="Home", TEXT(WVB!F184, "h:mm AM/PM"), ""), ""),
  IFERROR(IF(XC!H184="Home", TEXT(XC!F184, "h:mm AM/PM"), ""), ""),
  IFERROR(IF(SWIMMING!H184="Home", TEXT(SWIMMING!F184, "h:mm AM/PM"), ""), ""),
  IFERROR(IF(WTEN!H184="Home", TEXT(WTEN!F184, "h:mm AM/PM"), ""), ""),
  IFERROR(IF(TF!H184="Home", TEXT(TF!F184, "h:mm AM/PM"), ""), ""),
  IFERROR(IF(WGOLF!H184="Home", TEXT(WGOLF!F184, "h:mm AM/PM"), ""), ""),
  IFERROR(IF(WBB!H184="Home", TEXT(WBB!F184, "h:mm AM/PM"), ""), ""),
  IFERROR(IF(MBB!H184="Home", TEXT(MBB!F184, "h:mm AM/PM"), ""), ""),
  IFERROR(IF(WLAX!H184="Home", TEXT(WLAX!F184, "h:mm AM/PM"), ""), ""),
  IFERROR(IF(MLAX!H184="Home", TEXT(MLAX!F184, "h:mm AM/PM"), ""), ""),
  IFERROR(IF(SOFT!H184="Home", TEXT(SOFT!F184, "h:mm AM/PM"), ""), ""),
  IFERROR(IF(BASE!H184="Home", TEXT(BASE!F184, "h:mm AM/PM"), ""), ""),
  IFERROR(IF(ESPORTS!H184="Home", TEXT(ESPORTS!F184, "h:mm AM/PM"), ""), "")
)
</f>
        <v/>
      </c>
      <c r="G184" s="11" t="str">
        <f>TEXTJOIN(
  CHAR(10) &amp; CHAR(10),
  TRUE,
  IFERROR(IF(WSO!H184="Home", WSO!G184, ""), ""),
  IFERROR(IF(MSO!H184="Home", MSO!G184, ""), ""),
  IFERROR(IF(FH!H184="Home", FH!G184, ""), ""),
  IFERROR(IF(MGOLF!H184="Home", MGOLF!G184, ""), ""),
  IFERROR(IF(Football!H184="Home", Football!G184, ""), ""),
  IFERROR(IF(WVB!H184="Home", WVB!G184, ""), ""),
  IFERROR(IF(XC!H184="Home", XC!G184, ""), ""),
  IFERROR(IF(SWIMMING!H184="Home", SWIMMING!G184, ""), ""),
  IFERROR(IF(WTEN!H184="Home", WTEN!G184, ""), ""),
  IFERROR(IF(TF!H184="Home", TF!G184, ""), ""),
  IFERROR(IF(WGOLF!H184="Home", WGOLF!G184, ""), ""),
  IFERROR(IF(WBB!H184="Home", WBB!G184, ""), ""),
  IFERROR(IF(MBB!H184="Home", MBB!G184, ""), ""),
  IFERROR(IF(WLAX!H184="Home", WLAX!G184, ""), ""),
  IFERROR(IF(MLAX!H184="Home", MLAX!G184, ""), ""),
  IFERROR(IF(SOFT!H184="Home", SOFT!G184, ""), ""),
  IFERROR(IF(BASE!H184="Home", BASE!G184, ""), ""),
  IFERROR(IF(ESPORTS!H184="Home", ESPORTS!G184, ""), "")
)
</f>
        <v/>
      </c>
      <c r="H184" s="20" t="str">
        <f>TEXTJOIN(
  CHAR(10) &amp; CHAR(10),
  TRUE,
  IFERROR(IF(WSO!H184="Home", WSO!P184, ""), ""),
  IFERROR(IF(MSO!H184="Home", MSO!P184, ""), ""),
  IFERROR(IF(FH!H184="Home", FH!P184, ""), ""),
  IFERROR(IF(MGOLF!H184="Home", MGOLF!P184, ""), ""),
  IFERROR(IF(Football!H184="Home", Football!P184, ""), ""),
  IFERROR(IF(WVB!H184="Home", WVB!P184, ""), ""),
  IFERROR(IF(XC!H184="Home", XC!P184, ""), ""),
  IFERROR(IF(SWIMMING!H184="Home", SWIMMING!P184, ""), ""),
  IFERROR(IF(WTEN!H184="Home", WTEN!P184, ""), ""),
  IFERROR(IF(TF!H184="Home", TF!P184, ""), ""),
  IFERROR(IF(WGOLF!H184="Home", WGOLF!P184, ""), ""),
  IFERROR(IF(WBB!H184="Home", WBB!P184, ""), ""),
  IFERROR(IF(MBB!H184="Home", MBB!P184, ""), ""),
  IFERROR(IF(WLAX!H184="Home", WLAX!P184, ""), ""),
  IFERROR(IF(MLAX!H184="Home", MLAX!P184, ""), ""),
  IFERROR(IF(SOFT!H184="Home", SOFT!P184, ""), ""),
  IFERROR(IF(BASE!H184="Home", BASE!P184, ""), ""),
  IFERROR(IF(ESPORTS!H184="Home", ESPORTS!P184, ""), "")
)
</f>
        <v/>
      </c>
    </row>
    <row r="185" ht="22.5" customHeight="1">
      <c r="A185" s="6">
        <v>184.0</v>
      </c>
      <c r="B185" s="6" t="str">
        <f>'Master Schedule'!B185</f>
        <v/>
      </c>
      <c r="C185" s="7">
        <v>46418.0</v>
      </c>
      <c r="D185" s="8" t="str">
        <f t="shared" si="1"/>
        <v>Sunday</v>
      </c>
      <c r="E185" s="6" t="str">
        <f>TEXTJOIN(
  CHAR(10) &amp; CHAR(10),
  TRUE,
  IFERROR(IF(WSO!H185="Home", WSO!E185, ""), ""),
  IFERROR(IF(MSO!H185="Home", MSO!E185, ""), ""),
  IFERROR(IF(FH!H185="Home", FH!E185, ""), ""),
  IFERROR(IF(MGOLF!H185="Home", MGOLF!E185, ""), ""),
  IFERROR(IF(Football!H185="Home", Football!E185, ""), ""),
  IFERROR(IF(WVB!H185="Home", WVB!E185, ""), ""),
  IFERROR(IF(XC!H185="Home", XC!E185, ""), ""),
  IFERROR(IF(SWIMMING!H185="Home", SWIMMING!E185, ""), ""),
  IFERROR(IF(WTEN!H185="Home", WTEN!E185, ""), ""),
  IFERROR(IF(TF!H185="Home", TF!E185, ""), ""),
  IFERROR(IF(WGOLF!H185="Home", WGOLF!E185, ""), ""),
  IFERROR(IF(WBB!H185="Home", WBB!E185, ""), ""),
  IFERROR(IF(MBB!H185="Home", MBB!E185, ""), ""),
  IFERROR(IF(WLAX!H185="Home", WLAX!E185, ""), ""),
  IFERROR(IF(MLAX!H185="Home", MLAX!E185, ""), ""),
  IFERROR(IF(SOFT!H185="Home", SOFT!E185, ""), ""),
  IFERROR(IF(BASE!H185="Home", BASE!E185, ""), ""),
  IFERROR(IF(ESPORTS!H185="Home", ESPORTS!E185, ""), "")
)
</f>
        <v/>
      </c>
      <c r="F185" s="11" t="str">
        <f>TEXTJOIN(
  CHAR(10) &amp; CHAR(10),
  TRUE,
  IFERROR(IF(WSO!H185="Home", TEXT(WSO!F185, "h:mm AM/PM"), ""), ""),
  IFERROR(IF(MSO!H185="Home", TEXT(MSO!F185, "h:mm AM/PM"), ""), ""),
  IFERROR(IF(FH!H185="Home", TEXT(FH!F185, "h:mm AM/PM"), ""), ""),
  IFERROR(IF(MGOLF!H185="Home", TEXT(MGOLF!F185, "h:mm AM/PM"), ""), ""),
  IFERROR(IF(Football!H185="Home", TEXT(Football!F185, "h:mm AM/PM"), ""), ""),
  IFERROR(IF(WVB!H185="Home", TEXT(WVB!F185, "h:mm AM/PM"), ""), ""),
  IFERROR(IF(XC!H185="Home", TEXT(XC!F185, "h:mm AM/PM"), ""), ""),
  IFERROR(IF(SWIMMING!H185="Home", TEXT(SWIMMING!F185, "h:mm AM/PM"), ""), ""),
  IFERROR(IF(WTEN!H185="Home", TEXT(WTEN!F185, "h:mm AM/PM"), ""), ""),
  IFERROR(IF(TF!H185="Home", TEXT(TF!F185, "h:mm AM/PM"), ""), ""),
  IFERROR(IF(WGOLF!H185="Home", TEXT(WGOLF!F185, "h:mm AM/PM"), ""), ""),
  IFERROR(IF(WBB!H185="Home", TEXT(WBB!F185, "h:mm AM/PM"), ""), ""),
  IFERROR(IF(MBB!H185="Home", TEXT(MBB!F185, "h:mm AM/PM"), ""), ""),
  IFERROR(IF(WLAX!H185="Home", TEXT(WLAX!F185, "h:mm AM/PM"), ""), ""),
  IFERROR(IF(MLAX!H185="Home", TEXT(MLAX!F185, "h:mm AM/PM"), ""), ""),
  IFERROR(IF(SOFT!H185="Home", TEXT(SOFT!F185, "h:mm AM/PM"), ""), ""),
  IFERROR(IF(BASE!H185="Home", TEXT(BASE!F185, "h:mm AM/PM"), ""), ""),
  IFERROR(IF(ESPORTS!H185="Home", TEXT(ESPORTS!F185, "h:mm AM/PM"), ""), "")
)
</f>
        <v/>
      </c>
      <c r="G185" s="11" t="str">
        <f>TEXTJOIN(
  CHAR(10) &amp; CHAR(10),
  TRUE,
  IFERROR(IF(WSO!H185="Home", WSO!G185, ""), ""),
  IFERROR(IF(MSO!H185="Home", MSO!G185, ""), ""),
  IFERROR(IF(FH!H185="Home", FH!G185, ""), ""),
  IFERROR(IF(MGOLF!H185="Home", MGOLF!G185, ""), ""),
  IFERROR(IF(Football!H185="Home", Football!G185, ""), ""),
  IFERROR(IF(WVB!H185="Home", WVB!G185, ""), ""),
  IFERROR(IF(XC!H185="Home", XC!G185, ""), ""),
  IFERROR(IF(SWIMMING!H185="Home", SWIMMING!G185, ""), ""),
  IFERROR(IF(WTEN!H185="Home", WTEN!G185, ""), ""),
  IFERROR(IF(TF!H185="Home", TF!G185, ""), ""),
  IFERROR(IF(WGOLF!H185="Home", WGOLF!G185, ""), ""),
  IFERROR(IF(WBB!H185="Home", WBB!G185, ""), ""),
  IFERROR(IF(MBB!H185="Home", MBB!G185, ""), ""),
  IFERROR(IF(WLAX!H185="Home", WLAX!G185, ""), ""),
  IFERROR(IF(MLAX!H185="Home", MLAX!G185, ""), ""),
  IFERROR(IF(SOFT!H185="Home", SOFT!G185, ""), ""),
  IFERROR(IF(BASE!H185="Home", BASE!G185, ""), ""),
  IFERROR(IF(ESPORTS!H185="Home", ESPORTS!G185, ""), "")
)
</f>
        <v/>
      </c>
      <c r="H185" s="20" t="str">
        <f>TEXTJOIN(
  CHAR(10) &amp; CHAR(10),
  TRUE,
  IFERROR(IF(WSO!H185="Home", WSO!P185, ""), ""),
  IFERROR(IF(MSO!H185="Home", MSO!P185, ""), ""),
  IFERROR(IF(FH!H185="Home", FH!P185, ""), ""),
  IFERROR(IF(MGOLF!H185="Home", MGOLF!P185, ""), ""),
  IFERROR(IF(Football!H185="Home", Football!P185, ""), ""),
  IFERROR(IF(WVB!H185="Home", WVB!P185, ""), ""),
  IFERROR(IF(XC!H185="Home", XC!P185, ""), ""),
  IFERROR(IF(SWIMMING!H185="Home", SWIMMING!P185, ""), ""),
  IFERROR(IF(WTEN!H185="Home", WTEN!P185, ""), ""),
  IFERROR(IF(TF!H185="Home", TF!P185, ""), ""),
  IFERROR(IF(WGOLF!H185="Home", WGOLF!P185, ""), ""),
  IFERROR(IF(WBB!H185="Home", WBB!P185, ""), ""),
  IFERROR(IF(MBB!H185="Home", MBB!P185, ""), ""),
  IFERROR(IF(WLAX!H185="Home", WLAX!P185, ""), ""),
  IFERROR(IF(MLAX!H185="Home", MLAX!P185, ""), ""),
  IFERROR(IF(SOFT!H185="Home", SOFT!P185, ""), ""),
  IFERROR(IF(BASE!H185="Home", BASE!P185, ""), ""),
  IFERROR(IF(ESPORTS!H185="Home", ESPORTS!P185, ""), "")
)
</f>
        <v/>
      </c>
    </row>
    <row r="186" ht="22.5" customHeight="1">
      <c r="A186" s="6">
        <v>185.0</v>
      </c>
      <c r="B186" s="6" t="str">
        <f>'Master Schedule'!B186</f>
        <v/>
      </c>
      <c r="C186" s="7">
        <v>46419.0</v>
      </c>
      <c r="D186" s="8" t="str">
        <f t="shared" si="1"/>
        <v>Monday</v>
      </c>
      <c r="E186" s="6" t="str">
        <f>TEXTJOIN(
  CHAR(10) &amp; CHAR(10),
  TRUE,
  IFERROR(IF(WSO!H186="Home", WSO!E186, ""), ""),
  IFERROR(IF(MSO!H186="Home", MSO!E186, ""), ""),
  IFERROR(IF(FH!H186="Home", FH!E186, ""), ""),
  IFERROR(IF(MGOLF!H186="Home", MGOLF!E186, ""), ""),
  IFERROR(IF(Football!H186="Home", Football!E186, ""), ""),
  IFERROR(IF(WVB!H186="Home", WVB!E186, ""), ""),
  IFERROR(IF(XC!H186="Home", XC!E186, ""), ""),
  IFERROR(IF(SWIMMING!H186="Home", SWIMMING!E186, ""), ""),
  IFERROR(IF(WTEN!H186="Home", WTEN!E186, ""), ""),
  IFERROR(IF(TF!H186="Home", TF!E186, ""), ""),
  IFERROR(IF(WGOLF!H186="Home", WGOLF!E186, ""), ""),
  IFERROR(IF(WBB!H186="Home", WBB!E186, ""), ""),
  IFERROR(IF(MBB!H186="Home", MBB!E186, ""), ""),
  IFERROR(IF(WLAX!H186="Home", WLAX!E186, ""), ""),
  IFERROR(IF(MLAX!H186="Home", MLAX!E186, ""), ""),
  IFERROR(IF(SOFT!H186="Home", SOFT!E186, ""), ""),
  IFERROR(IF(BASE!H186="Home", BASE!E186, ""), ""),
  IFERROR(IF(ESPORTS!H186="Home", ESPORTS!E186, ""), "")
)
</f>
        <v/>
      </c>
      <c r="F186" s="11" t="str">
        <f>TEXTJOIN(
  CHAR(10) &amp; CHAR(10),
  TRUE,
  IFERROR(IF(WSO!H186="Home", TEXT(WSO!F186, "h:mm AM/PM"), ""), ""),
  IFERROR(IF(MSO!H186="Home", TEXT(MSO!F186, "h:mm AM/PM"), ""), ""),
  IFERROR(IF(FH!H186="Home", TEXT(FH!F186, "h:mm AM/PM"), ""), ""),
  IFERROR(IF(MGOLF!H186="Home", TEXT(MGOLF!F186, "h:mm AM/PM"), ""), ""),
  IFERROR(IF(Football!H186="Home", TEXT(Football!F186, "h:mm AM/PM"), ""), ""),
  IFERROR(IF(WVB!H186="Home", TEXT(WVB!F186, "h:mm AM/PM"), ""), ""),
  IFERROR(IF(XC!H186="Home", TEXT(XC!F186, "h:mm AM/PM"), ""), ""),
  IFERROR(IF(SWIMMING!H186="Home", TEXT(SWIMMING!F186, "h:mm AM/PM"), ""), ""),
  IFERROR(IF(WTEN!H186="Home", TEXT(WTEN!F186, "h:mm AM/PM"), ""), ""),
  IFERROR(IF(TF!H186="Home", TEXT(TF!F186, "h:mm AM/PM"), ""), ""),
  IFERROR(IF(WGOLF!H186="Home", TEXT(WGOLF!F186, "h:mm AM/PM"), ""), ""),
  IFERROR(IF(WBB!H186="Home", TEXT(WBB!F186, "h:mm AM/PM"), ""), ""),
  IFERROR(IF(MBB!H186="Home", TEXT(MBB!F186, "h:mm AM/PM"), ""), ""),
  IFERROR(IF(WLAX!H186="Home", TEXT(WLAX!F186, "h:mm AM/PM"), ""), ""),
  IFERROR(IF(MLAX!H186="Home", TEXT(MLAX!F186, "h:mm AM/PM"), ""), ""),
  IFERROR(IF(SOFT!H186="Home", TEXT(SOFT!F186, "h:mm AM/PM"), ""), ""),
  IFERROR(IF(BASE!H186="Home", TEXT(BASE!F186, "h:mm AM/PM"), ""), ""),
  IFERROR(IF(ESPORTS!H186="Home", TEXT(ESPORTS!F186, "h:mm AM/PM"), ""), "")
)
</f>
        <v/>
      </c>
      <c r="G186" s="11" t="str">
        <f>TEXTJOIN(
  CHAR(10) &amp; CHAR(10),
  TRUE,
  IFERROR(IF(WSO!H186="Home", WSO!G186, ""), ""),
  IFERROR(IF(MSO!H186="Home", MSO!G186, ""), ""),
  IFERROR(IF(FH!H186="Home", FH!G186, ""), ""),
  IFERROR(IF(MGOLF!H186="Home", MGOLF!G186, ""), ""),
  IFERROR(IF(Football!H186="Home", Football!G186, ""), ""),
  IFERROR(IF(WVB!H186="Home", WVB!G186, ""), ""),
  IFERROR(IF(XC!H186="Home", XC!G186, ""), ""),
  IFERROR(IF(SWIMMING!H186="Home", SWIMMING!G186, ""), ""),
  IFERROR(IF(WTEN!H186="Home", WTEN!G186, ""), ""),
  IFERROR(IF(TF!H186="Home", TF!G186, ""), ""),
  IFERROR(IF(WGOLF!H186="Home", WGOLF!G186, ""), ""),
  IFERROR(IF(WBB!H186="Home", WBB!G186, ""), ""),
  IFERROR(IF(MBB!H186="Home", MBB!G186, ""), ""),
  IFERROR(IF(WLAX!H186="Home", WLAX!G186, ""), ""),
  IFERROR(IF(MLAX!H186="Home", MLAX!G186, ""), ""),
  IFERROR(IF(SOFT!H186="Home", SOFT!G186, ""), ""),
  IFERROR(IF(BASE!H186="Home", BASE!G186, ""), ""),
  IFERROR(IF(ESPORTS!H186="Home", ESPORTS!G186, ""), "")
)
</f>
        <v/>
      </c>
      <c r="H186" s="20" t="str">
        <f>TEXTJOIN(
  CHAR(10) &amp; CHAR(10),
  TRUE,
  IFERROR(IF(WSO!H186="Home", WSO!P186, ""), ""),
  IFERROR(IF(MSO!H186="Home", MSO!P186, ""), ""),
  IFERROR(IF(FH!H186="Home", FH!P186, ""), ""),
  IFERROR(IF(MGOLF!H186="Home", MGOLF!P186, ""), ""),
  IFERROR(IF(Football!H186="Home", Football!P186, ""), ""),
  IFERROR(IF(WVB!H186="Home", WVB!P186, ""), ""),
  IFERROR(IF(XC!H186="Home", XC!P186, ""), ""),
  IFERROR(IF(SWIMMING!H186="Home", SWIMMING!P186, ""), ""),
  IFERROR(IF(WTEN!H186="Home", WTEN!P186, ""), ""),
  IFERROR(IF(TF!H186="Home", TF!P186, ""), ""),
  IFERROR(IF(WGOLF!H186="Home", WGOLF!P186, ""), ""),
  IFERROR(IF(WBB!H186="Home", WBB!P186, ""), ""),
  IFERROR(IF(MBB!H186="Home", MBB!P186, ""), ""),
  IFERROR(IF(WLAX!H186="Home", WLAX!P186, ""), ""),
  IFERROR(IF(MLAX!H186="Home", MLAX!P186, ""), ""),
  IFERROR(IF(SOFT!H186="Home", SOFT!P186, ""), ""),
  IFERROR(IF(BASE!H186="Home", BASE!P186, ""), ""),
  IFERROR(IF(ESPORTS!H186="Home", ESPORTS!P186, ""), "")
)
</f>
        <v/>
      </c>
    </row>
    <row r="187" ht="22.5" customHeight="1">
      <c r="A187" s="6">
        <v>186.0</v>
      </c>
      <c r="B187" s="6" t="str">
        <f>'Master Schedule'!B187</f>
        <v/>
      </c>
      <c r="C187" s="7">
        <v>46420.0</v>
      </c>
      <c r="D187" s="8" t="str">
        <f t="shared" si="1"/>
        <v>Tuesday</v>
      </c>
      <c r="E187" s="6" t="str">
        <f>TEXTJOIN(
  CHAR(10) &amp; CHAR(10),
  TRUE,
  IFERROR(IF(WSO!H187="Home", WSO!E187, ""), ""),
  IFERROR(IF(MSO!H187="Home", MSO!E187, ""), ""),
  IFERROR(IF(FH!H187="Home", FH!E187, ""), ""),
  IFERROR(IF(MGOLF!H187="Home", MGOLF!E187, ""), ""),
  IFERROR(IF(Football!H187="Home", Football!E187, ""), ""),
  IFERROR(IF(WVB!H187="Home", WVB!E187, ""), ""),
  IFERROR(IF(XC!H187="Home", XC!E187, ""), ""),
  IFERROR(IF(SWIMMING!H187="Home", SWIMMING!E187, ""), ""),
  IFERROR(IF(WTEN!H187="Home", WTEN!E187, ""), ""),
  IFERROR(IF(TF!H187="Home", TF!E187, ""), ""),
  IFERROR(IF(WGOLF!H187="Home", WGOLF!E187, ""), ""),
  IFERROR(IF(WBB!H187="Home", WBB!E187, ""), ""),
  IFERROR(IF(MBB!H187="Home", MBB!E187, ""), ""),
  IFERROR(IF(WLAX!H187="Home", WLAX!E187, ""), ""),
  IFERROR(IF(MLAX!H187="Home", MLAX!E187, ""), ""),
  IFERROR(IF(SOFT!H187="Home", SOFT!E187, ""), ""),
  IFERROR(IF(BASE!H187="Home", BASE!E187, ""), ""),
  IFERROR(IF(ESPORTS!H187="Home", ESPORTS!E187, ""), "")
)
</f>
        <v/>
      </c>
      <c r="F187" s="11" t="str">
        <f>TEXTJOIN(
  CHAR(10) &amp; CHAR(10),
  TRUE,
  IFERROR(IF(WSO!H187="Home", TEXT(WSO!F187, "h:mm AM/PM"), ""), ""),
  IFERROR(IF(MSO!H187="Home", TEXT(MSO!F187, "h:mm AM/PM"), ""), ""),
  IFERROR(IF(FH!H187="Home", TEXT(FH!F187, "h:mm AM/PM"), ""), ""),
  IFERROR(IF(MGOLF!H187="Home", TEXT(MGOLF!F187, "h:mm AM/PM"), ""), ""),
  IFERROR(IF(Football!H187="Home", TEXT(Football!F187, "h:mm AM/PM"), ""), ""),
  IFERROR(IF(WVB!H187="Home", TEXT(WVB!F187, "h:mm AM/PM"), ""), ""),
  IFERROR(IF(XC!H187="Home", TEXT(XC!F187, "h:mm AM/PM"), ""), ""),
  IFERROR(IF(SWIMMING!H187="Home", TEXT(SWIMMING!F187, "h:mm AM/PM"), ""), ""),
  IFERROR(IF(WTEN!H187="Home", TEXT(WTEN!F187, "h:mm AM/PM"), ""), ""),
  IFERROR(IF(TF!H187="Home", TEXT(TF!F187, "h:mm AM/PM"), ""), ""),
  IFERROR(IF(WGOLF!H187="Home", TEXT(WGOLF!F187, "h:mm AM/PM"), ""), ""),
  IFERROR(IF(WBB!H187="Home", TEXT(WBB!F187, "h:mm AM/PM"), ""), ""),
  IFERROR(IF(MBB!H187="Home", TEXT(MBB!F187, "h:mm AM/PM"), ""), ""),
  IFERROR(IF(WLAX!H187="Home", TEXT(WLAX!F187, "h:mm AM/PM"), ""), ""),
  IFERROR(IF(MLAX!H187="Home", TEXT(MLAX!F187, "h:mm AM/PM"), ""), ""),
  IFERROR(IF(SOFT!H187="Home", TEXT(SOFT!F187, "h:mm AM/PM"), ""), ""),
  IFERROR(IF(BASE!H187="Home", TEXT(BASE!F187, "h:mm AM/PM"), ""), ""),
  IFERROR(IF(ESPORTS!H187="Home", TEXT(ESPORTS!F187, "h:mm AM/PM"), ""), "")
)
</f>
        <v/>
      </c>
      <c r="G187" s="11" t="str">
        <f>TEXTJOIN(
  CHAR(10) &amp; CHAR(10),
  TRUE,
  IFERROR(IF(WSO!H187="Home", WSO!G187, ""), ""),
  IFERROR(IF(MSO!H187="Home", MSO!G187, ""), ""),
  IFERROR(IF(FH!H187="Home", FH!G187, ""), ""),
  IFERROR(IF(MGOLF!H187="Home", MGOLF!G187, ""), ""),
  IFERROR(IF(Football!H187="Home", Football!G187, ""), ""),
  IFERROR(IF(WVB!H187="Home", WVB!G187, ""), ""),
  IFERROR(IF(XC!H187="Home", XC!G187, ""), ""),
  IFERROR(IF(SWIMMING!H187="Home", SWIMMING!G187, ""), ""),
  IFERROR(IF(WTEN!H187="Home", WTEN!G187, ""), ""),
  IFERROR(IF(TF!H187="Home", TF!G187, ""), ""),
  IFERROR(IF(WGOLF!H187="Home", WGOLF!G187, ""), ""),
  IFERROR(IF(WBB!H187="Home", WBB!G187, ""), ""),
  IFERROR(IF(MBB!H187="Home", MBB!G187, ""), ""),
  IFERROR(IF(WLAX!H187="Home", WLAX!G187, ""), ""),
  IFERROR(IF(MLAX!H187="Home", MLAX!G187, ""), ""),
  IFERROR(IF(SOFT!H187="Home", SOFT!G187, ""), ""),
  IFERROR(IF(BASE!H187="Home", BASE!G187, ""), ""),
  IFERROR(IF(ESPORTS!H187="Home", ESPORTS!G187, ""), "")
)
</f>
        <v/>
      </c>
      <c r="H187" s="20" t="str">
        <f>TEXTJOIN(
  CHAR(10) &amp; CHAR(10),
  TRUE,
  IFERROR(IF(WSO!H187="Home", WSO!P187, ""), ""),
  IFERROR(IF(MSO!H187="Home", MSO!P187, ""), ""),
  IFERROR(IF(FH!H187="Home", FH!P187, ""), ""),
  IFERROR(IF(MGOLF!H187="Home", MGOLF!P187, ""), ""),
  IFERROR(IF(Football!H187="Home", Football!P187, ""), ""),
  IFERROR(IF(WVB!H187="Home", WVB!P187, ""), ""),
  IFERROR(IF(XC!H187="Home", XC!P187, ""), ""),
  IFERROR(IF(SWIMMING!H187="Home", SWIMMING!P187, ""), ""),
  IFERROR(IF(WTEN!H187="Home", WTEN!P187, ""), ""),
  IFERROR(IF(TF!H187="Home", TF!P187, ""), ""),
  IFERROR(IF(WGOLF!H187="Home", WGOLF!P187, ""), ""),
  IFERROR(IF(WBB!H187="Home", WBB!P187, ""), ""),
  IFERROR(IF(MBB!H187="Home", MBB!P187, ""), ""),
  IFERROR(IF(WLAX!H187="Home", WLAX!P187, ""), ""),
  IFERROR(IF(MLAX!H187="Home", MLAX!P187, ""), ""),
  IFERROR(IF(SOFT!H187="Home", SOFT!P187, ""), ""),
  IFERROR(IF(BASE!H187="Home", BASE!P187, ""), ""),
  IFERROR(IF(ESPORTS!H187="Home", ESPORTS!P187, ""), "")
)
</f>
        <v/>
      </c>
    </row>
    <row r="188" ht="22.5" customHeight="1">
      <c r="A188" s="6">
        <v>187.0</v>
      </c>
      <c r="B188" s="6" t="str">
        <f>'Master Schedule'!B188</f>
        <v/>
      </c>
      <c r="C188" s="7">
        <v>46421.0</v>
      </c>
      <c r="D188" s="8" t="str">
        <f t="shared" si="1"/>
        <v>Wednesday</v>
      </c>
      <c r="E188" s="6" t="str">
        <f>TEXTJOIN(
  CHAR(10) &amp; CHAR(10),
  TRUE,
  IFERROR(IF(WSO!H188="Home", WSO!E188, ""), ""),
  IFERROR(IF(MSO!H188="Home", MSO!E188, ""), ""),
  IFERROR(IF(FH!H188="Home", FH!E188, ""), ""),
  IFERROR(IF(MGOLF!H188="Home", MGOLF!E188, ""), ""),
  IFERROR(IF(Football!H188="Home", Football!E188, ""), ""),
  IFERROR(IF(WVB!H188="Home", WVB!E188, ""), ""),
  IFERROR(IF(XC!H188="Home", XC!E188, ""), ""),
  IFERROR(IF(SWIMMING!H188="Home", SWIMMING!E188, ""), ""),
  IFERROR(IF(WTEN!H188="Home", WTEN!E188, ""), ""),
  IFERROR(IF(TF!H188="Home", TF!E188, ""), ""),
  IFERROR(IF(WGOLF!H188="Home", WGOLF!E188, ""), ""),
  IFERROR(IF(WBB!H188="Home", WBB!E188, ""), ""),
  IFERROR(IF(MBB!H188="Home", MBB!E188, ""), ""),
  IFERROR(IF(WLAX!H188="Home", WLAX!E188, ""), ""),
  IFERROR(IF(MLAX!H188="Home", MLAX!E188, ""), ""),
  IFERROR(IF(SOFT!H188="Home", SOFT!E188, ""), ""),
  IFERROR(IF(BASE!H188="Home", BASE!E188, ""), ""),
  IFERROR(IF(ESPORTS!H188="Home", ESPORTS!E188, ""), "")
)
</f>
        <v/>
      </c>
      <c r="F188" s="11" t="str">
        <f>TEXTJOIN(
  CHAR(10) &amp; CHAR(10),
  TRUE,
  IFERROR(IF(WSO!H188="Home", TEXT(WSO!F188, "h:mm AM/PM"), ""), ""),
  IFERROR(IF(MSO!H188="Home", TEXT(MSO!F188, "h:mm AM/PM"), ""), ""),
  IFERROR(IF(FH!H188="Home", TEXT(FH!F188, "h:mm AM/PM"), ""), ""),
  IFERROR(IF(MGOLF!H188="Home", TEXT(MGOLF!F188, "h:mm AM/PM"), ""), ""),
  IFERROR(IF(Football!H188="Home", TEXT(Football!F188, "h:mm AM/PM"), ""), ""),
  IFERROR(IF(WVB!H188="Home", TEXT(WVB!F188, "h:mm AM/PM"), ""), ""),
  IFERROR(IF(XC!H188="Home", TEXT(XC!F188, "h:mm AM/PM"), ""), ""),
  IFERROR(IF(SWIMMING!H188="Home", TEXT(SWIMMING!F188, "h:mm AM/PM"), ""), ""),
  IFERROR(IF(WTEN!H188="Home", TEXT(WTEN!F188, "h:mm AM/PM"), ""), ""),
  IFERROR(IF(TF!H188="Home", TEXT(TF!F188, "h:mm AM/PM"), ""), ""),
  IFERROR(IF(WGOLF!H188="Home", TEXT(WGOLF!F188, "h:mm AM/PM"), ""), ""),
  IFERROR(IF(WBB!H188="Home", TEXT(WBB!F188, "h:mm AM/PM"), ""), ""),
  IFERROR(IF(MBB!H188="Home", TEXT(MBB!F188, "h:mm AM/PM"), ""), ""),
  IFERROR(IF(WLAX!H188="Home", TEXT(WLAX!F188, "h:mm AM/PM"), ""), ""),
  IFERROR(IF(MLAX!H188="Home", TEXT(MLAX!F188, "h:mm AM/PM"), ""), ""),
  IFERROR(IF(SOFT!H188="Home", TEXT(SOFT!F188, "h:mm AM/PM"), ""), ""),
  IFERROR(IF(BASE!H188="Home", TEXT(BASE!F188, "h:mm AM/PM"), ""), ""),
  IFERROR(IF(ESPORTS!H188="Home", TEXT(ESPORTS!F188, "h:mm AM/PM"), ""), "")
)
</f>
        <v/>
      </c>
      <c r="G188" s="11" t="str">
        <f>TEXTJOIN(
  CHAR(10) &amp; CHAR(10),
  TRUE,
  IFERROR(IF(WSO!H188="Home", WSO!G188, ""), ""),
  IFERROR(IF(MSO!H188="Home", MSO!G188, ""), ""),
  IFERROR(IF(FH!H188="Home", FH!G188, ""), ""),
  IFERROR(IF(MGOLF!H188="Home", MGOLF!G188, ""), ""),
  IFERROR(IF(Football!H188="Home", Football!G188, ""), ""),
  IFERROR(IF(WVB!H188="Home", WVB!G188, ""), ""),
  IFERROR(IF(XC!H188="Home", XC!G188, ""), ""),
  IFERROR(IF(SWIMMING!H188="Home", SWIMMING!G188, ""), ""),
  IFERROR(IF(WTEN!H188="Home", WTEN!G188, ""), ""),
  IFERROR(IF(TF!H188="Home", TF!G188, ""), ""),
  IFERROR(IF(WGOLF!H188="Home", WGOLF!G188, ""), ""),
  IFERROR(IF(WBB!H188="Home", WBB!G188, ""), ""),
  IFERROR(IF(MBB!H188="Home", MBB!G188, ""), ""),
  IFERROR(IF(WLAX!H188="Home", WLAX!G188, ""), ""),
  IFERROR(IF(MLAX!H188="Home", MLAX!G188, ""), ""),
  IFERROR(IF(SOFT!H188="Home", SOFT!G188, ""), ""),
  IFERROR(IF(BASE!H188="Home", BASE!G188, ""), ""),
  IFERROR(IF(ESPORTS!H188="Home", ESPORTS!G188, ""), "")
)
</f>
        <v/>
      </c>
      <c r="H188" s="20" t="str">
        <f>TEXTJOIN(
  CHAR(10) &amp; CHAR(10),
  TRUE,
  IFERROR(IF(WSO!H188="Home", WSO!P188, ""), ""),
  IFERROR(IF(MSO!H188="Home", MSO!P188, ""), ""),
  IFERROR(IF(FH!H188="Home", FH!P188, ""), ""),
  IFERROR(IF(MGOLF!H188="Home", MGOLF!P188, ""), ""),
  IFERROR(IF(Football!H188="Home", Football!P188, ""), ""),
  IFERROR(IF(WVB!H188="Home", WVB!P188, ""), ""),
  IFERROR(IF(XC!H188="Home", XC!P188, ""), ""),
  IFERROR(IF(SWIMMING!H188="Home", SWIMMING!P188, ""), ""),
  IFERROR(IF(WTEN!H188="Home", WTEN!P188, ""), ""),
  IFERROR(IF(TF!H188="Home", TF!P188, ""), ""),
  IFERROR(IF(WGOLF!H188="Home", WGOLF!P188, ""), ""),
  IFERROR(IF(WBB!H188="Home", WBB!P188, ""), ""),
  IFERROR(IF(MBB!H188="Home", MBB!P188, ""), ""),
  IFERROR(IF(WLAX!H188="Home", WLAX!P188, ""), ""),
  IFERROR(IF(MLAX!H188="Home", MLAX!P188, ""), ""),
  IFERROR(IF(SOFT!H188="Home", SOFT!P188, ""), ""),
  IFERROR(IF(BASE!H188="Home", BASE!P188, ""), ""),
  IFERROR(IF(ESPORTS!H188="Home", ESPORTS!P188, ""), "")
)
</f>
        <v/>
      </c>
    </row>
    <row r="189" ht="22.5" customHeight="1">
      <c r="A189" s="6">
        <v>188.0</v>
      </c>
      <c r="B189" s="6" t="str">
        <f>'Master Schedule'!B189</f>
        <v/>
      </c>
      <c r="C189" s="7">
        <v>46422.0</v>
      </c>
      <c r="D189" s="8" t="str">
        <f t="shared" si="1"/>
        <v>Thursday</v>
      </c>
      <c r="E189" s="6" t="str">
        <f>TEXTJOIN(
  CHAR(10) &amp; CHAR(10),
  TRUE,
  IFERROR(IF(WSO!H189="Home", WSO!E189, ""), ""),
  IFERROR(IF(MSO!H189="Home", MSO!E189, ""), ""),
  IFERROR(IF(FH!H189="Home", FH!E189, ""), ""),
  IFERROR(IF(MGOLF!H189="Home", MGOLF!E189, ""), ""),
  IFERROR(IF(Football!H189="Home", Football!E189, ""), ""),
  IFERROR(IF(WVB!H189="Home", WVB!E189, ""), ""),
  IFERROR(IF(XC!H189="Home", XC!E189, ""), ""),
  IFERROR(IF(SWIMMING!H189="Home", SWIMMING!E189, ""), ""),
  IFERROR(IF(WTEN!H189="Home", WTEN!E189, ""), ""),
  IFERROR(IF(TF!H189="Home", TF!E189, ""), ""),
  IFERROR(IF(WGOLF!H189="Home", WGOLF!E189, ""), ""),
  IFERROR(IF(WBB!H189="Home", WBB!E189, ""), ""),
  IFERROR(IF(MBB!H189="Home", MBB!E189, ""), ""),
  IFERROR(IF(WLAX!H189="Home", WLAX!E189, ""), ""),
  IFERROR(IF(MLAX!H189="Home", MLAX!E189, ""), ""),
  IFERROR(IF(SOFT!H189="Home", SOFT!E189, ""), ""),
  IFERROR(IF(BASE!H189="Home", BASE!E189, ""), ""),
  IFERROR(IF(ESPORTS!H189="Home", ESPORTS!E189, ""), "")
)
</f>
        <v/>
      </c>
      <c r="F189" s="11" t="str">
        <f>TEXTJOIN(
  CHAR(10) &amp; CHAR(10),
  TRUE,
  IFERROR(IF(WSO!H189="Home", TEXT(WSO!F189, "h:mm AM/PM"), ""), ""),
  IFERROR(IF(MSO!H189="Home", TEXT(MSO!F189, "h:mm AM/PM"), ""), ""),
  IFERROR(IF(FH!H189="Home", TEXT(FH!F189, "h:mm AM/PM"), ""), ""),
  IFERROR(IF(MGOLF!H189="Home", TEXT(MGOLF!F189, "h:mm AM/PM"), ""), ""),
  IFERROR(IF(Football!H189="Home", TEXT(Football!F189, "h:mm AM/PM"), ""), ""),
  IFERROR(IF(WVB!H189="Home", TEXT(WVB!F189, "h:mm AM/PM"), ""), ""),
  IFERROR(IF(XC!H189="Home", TEXT(XC!F189, "h:mm AM/PM"), ""), ""),
  IFERROR(IF(SWIMMING!H189="Home", TEXT(SWIMMING!F189, "h:mm AM/PM"), ""), ""),
  IFERROR(IF(WTEN!H189="Home", TEXT(WTEN!F189, "h:mm AM/PM"), ""), ""),
  IFERROR(IF(TF!H189="Home", TEXT(TF!F189, "h:mm AM/PM"), ""), ""),
  IFERROR(IF(WGOLF!H189="Home", TEXT(WGOLF!F189, "h:mm AM/PM"), ""), ""),
  IFERROR(IF(WBB!H189="Home", TEXT(WBB!F189, "h:mm AM/PM"), ""), ""),
  IFERROR(IF(MBB!H189="Home", TEXT(MBB!F189, "h:mm AM/PM"), ""), ""),
  IFERROR(IF(WLAX!H189="Home", TEXT(WLAX!F189, "h:mm AM/PM"), ""), ""),
  IFERROR(IF(MLAX!H189="Home", TEXT(MLAX!F189, "h:mm AM/PM"), ""), ""),
  IFERROR(IF(SOFT!H189="Home", TEXT(SOFT!F189, "h:mm AM/PM"), ""), ""),
  IFERROR(IF(BASE!H189="Home", TEXT(BASE!F189, "h:mm AM/PM"), ""), ""),
  IFERROR(IF(ESPORTS!H189="Home", TEXT(ESPORTS!F189, "h:mm AM/PM"), ""), "")
)
</f>
        <v/>
      </c>
      <c r="G189" s="11" t="str">
        <f>TEXTJOIN(
  CHAR(10) &amp; CHAR(10),
  TRUE,
  IFERROR(IF(WSO!H189="Home", WSO!G189, ""), ""),
  IFERROR(IF(MSO!H189="Home", MSO!G189, ""), ""),
  IFERROR(IF(FH!H189="Home", FH!G189, ""), ""),
  IFERROR(IF(MGOLF!H189="Home", MGOLF!G189, ""), ""),
  IFERROR(IF(Football!H189="Home", Football!G189, ""), ""),
  IFERROR(IF(WVB!H189="Home", WVB!G189, ""), ""),
  IFERROR(IF(XC!H189="Home", XC!G189, ""), ""),
  IFERROR(IF(SWIMMING!H189="Home", SWIMMING!G189, ""), ""),
  IFERROR(IF(WTEN!H189="Home", WTEN!G189, ""), ""),
  IFERROR(IF(TF!H189="Home", TF!G189, ""), ""),
  IFERROR(IF(WGOLF!H189="Home", WGOLF!G189, ""), ""),
  IFERROR(IF(WBB!H189="Home", WBB!G189, ""), ""),
  IFERROR(IF(MBB!H189="Home", MBB!G189, ""), ""),
  IFERROR(IF(WLAX!H189="Home", WLAX!G189, ""), ""),
  IFERROR(IF(MLAX!H189="Home", MLAX!G189, ""), ""),
  IFERROR(IF(SOFT!H189="Home", SOFT!G189, ""), ""),
  IFERROR(IF(BASE!H189="Home", BASE!G189, ""), ""),
  IFERROR(IF(ESPORTS!H189="Home", ESPORTS!G189, ""), "")
)
</f>
        <v/>
      </c>
      <c r="H189" s="20" t="str">
        <f>TEXTJOIN(
  CHAR(10) &amp; CHAR(10),
  TRUE,
  IFERROR(IF(WSO!H189="Home", WSO!P189, ""), ""),
  IFERROR(IF(MSO!H189="Home", MSO!P189, ""), ""),
  IFERROR(IF(FH!H189="Home", FH!P189, ""), ""),
  IFERROR(IF(MGOLF!H189="Home", MGOLF!P189, ""), ""),
  IFERROR(IF(Football!H189="Home", Football!P189, ""), ""),
  IFERROR(IF(WVB!H189="Home", WVB!P189, ""), ""),
  IFERROR(IF(XC!H189="Home", XC!P189, ""), ""),
  IFERROR(IF(SWIMMING!H189="Home", SWIMMING!P189, ""), ""),
  IFERROR(IF(WTEN!H189="Home", WTEN!P189, ""), ""),
  IFERROR(IF(TF!H189="Home", TF!P189, ""), ""),
  IFERROR(IF(WGOLF!H189="Home", WGOLF!P189, ""), ""),
  IFERROR(IF(WBB!H189="Home", WBB!P189, ""), ""),
  IFERROR(IF(MBB!H189="Home", MBB!P189, ""), ""),
  IFERROR(IF(WLAX!H189="Home", WLAX!P189, ""), ""),
  IFERROR(IF(MLAX!H189="Home", MLAX!P189, ""), ""),
  IFERROR(IF(SOFT!H189="Home", SOFT!P189, ""), ""),
  IFERROR(IF(BASE!H189="Home", BASE!P189, ""), ""),
  IFERROR(IF(ESPORTS!H189="Home", ESPORTS!P189, ""), "")
)
</f>
        <v/>
      </c>
    </row>
    <row r="190" ht="22.5" customHeight="1">
      <c r="A190" s="6">
        <v>189.0</v>
      </c>
      <c r="B190" s="6" t="str">
        <f>'Master Schedule'!B190</f>
        <v/>
      </c>
      <c r="C190" s="7">
        <v>46423.0</v>
      </c>
      <c r="D190" s="8" t="str">
        <f t="shared" si="1"/>
        <v>Friday</v>
      </c>
      <c r="E190" s="6" t="str">
        <f>TEXTJOIN(
  CHAR(10) &amp; CHAR(10),
  TRUE,
  IFERROR(IF(WSO!H190="Home", WSO!E190, ""), ""),
  IFERROR(IF(MSO!H190="Home", MSO!E190, ""), ""),
  IFERROR(IF(FH!H190="Home", FH!E190, ""), ""),
  IFERROR(IF(MGOLF!H190="Home", MGOLF!E190, ""), ""),
  IFERROR(IF(Football!H190="Home", Football!E190, ""), ""),
  IFERROR(IF(WVB!H190="Home", WVB!E190, ""), ""),
  IFERROR(IF(XC!H190="Home", XC!E190, ""), ""),
  IFERROR(IF(SWIMMING!H190="Home", SWIMMING!E190, ""), ""),
  IFERROR(IF(WTEN!H190="Home", WTEN!E190, ""), ""),
  IFERROR(IF(TF!H190="Home", TF!E190, ""), ""),
  IFERROR(IF(WGOLF!H190="Home", WGOLF!E190, ""), ""),
  IFERROR(IF(WBB!H190="Home", WBB!E190, ""), ""),
  IFERROR(IF(MBB!H190="Home", MBB!E190, ""), ""),
  IFERROR(IF(WLAX!H190="Home", WLAX!E190, ""), ""),
  IFERROR(IF(MLAX!H190="Home", MLAX!E190, ""), ""),
  IFERROR(IF(SOFT!H190="Home", SOFT!E190, ""), ""),
  IFERROR(IF(BASE!H190="Home", BASE!E190, ""), ""),
  IFERROR(IF(ESPORTS!H190="Home", ESPORTS!E190, ""), "")
)
</f>
        <v/>
      </c>
      <c r="F190" s="11" t="str">
        <f>TEXTJOIN(
  CHAR(10) &amp; CHAR(10),
  TRUE,
  IFERROR(IF(WSO!H190="Home", TEXT(WSO!F190, "h:mm AM/PM"), ""), ""),
  IFERROR(IF(MSO!H190="Home", TEXT(MSO!F190, "h:mm AM/PM"), ""), ""),
  IFERROR(IF(FH!H190="Home", TEXT(FH!F190, "h:mm AM/PM"), ""), ""),
  IFERROR(IF(MGOLF!H190="Home", TEXT(MGOLF!F190, "h:mm AM/PM"), ""), ""),
  IFERROR(IF(Football!H190="Home", TEXT(Football!F190, "h:mm AM/PM"), ""), ""),
  IFERROR(IF(WVB!H190="Home", TEXT(WVB!F190, "h:mm AM/PM"), ""), ""),
  IFERROR(IF(XC!H190="Home", TEXT(XC!F190, "h:mm AM/PM"), ""), ""),
  IFERROR(IF(SWIMMING!H190="Home", TEXT(SWIMMING!F190, "h:mm AM/PM"), ""), ""),
  IFERROR(IF(WTEN!H190="Home", TEXT(WTEN!F190, "h:mm AM/PM"), ""), ""),
  IFERROR(IF(TF!H190="Home", TEXT(TF!F190, "h:mm AM/PM"), ""), ""),
  IFERROR(IF(WGOLF!H190="Home", TEXT(WGOLF!F190, "h:mm AM/PM"), ""), ""),
  IFERROR(IF(WBB!H190="Home", TEXT(WBB!F190, "h:mm AM/PM"), ""), ""),
  IFERROR(IF(MBB!H190="Home", TEXT(MBB!F190, "h:mm AM/PM"), ""), ""),
  IFERROR(IF(WLAX!H190="Home", TEXT(WLAX!F190, "h:mm AM/PM"), ""), ""),
  IFERROR(IF(MLAX!H190="Home", TEXT(MLAX!F190, "h:mm AM/PM"), ""), ""),
  IFERROR(IF(SOFT!H190="Home", TEXT(SOFT!F190, "h:mm AM/PM"), ""), ""),
  IFERROR(IF(BASE!H190="Home", TEXT(BASE!F190, "h:mm AM/PM"), ""), ""),
  IFERROR(IF(ESPORTS!H190="Home", TEXT(ESPORTS!F190, "h:mm AM/PM"), ""), "")
)
</f>
        <v/>
      </c>
      <c r="G190" s="11" t="str">
        <f>TEXTJOIN(
  CHAR(10) &amp; CHAR(10),
  TRUE,
  IFERROR(IF(WSO!H190="Home", WSO!G190, ""), ""),
  IFERROR(IF(MSO!H190="Home", MSO!G190, ""), ""),
  IFERROR(IF(FH!H190="Home", FH!G190, ""), ""),
  IFERROR(IF(MGOLF!H190="Home", MGOLF!G190, ""), ""),
  IFERROR(IF(Football!H190="Home", Football!G190, ""), ""),
  IFERROR(IF(WVB!H190="Home", WVB!G190, ""), ""),
  IFERROR(IF(XC!H190="Home", XC!G190, ""), ""),
  IFERROR(IF(SWIMMING!H190="Home", SWIMMING!G190, ""), ""),
  IFERROR(IF(WTEN!H190="Home", WTEN!G190, ""), ""),
  IFERROR(IF(TF!H190="Home", TF!G190, ""), ""),
  IFERROR(IF(WGOLF!H190="Home", WGOLF!G190, ""), ""),
  IFERROR(IF(WBB!H190="Home", WBB!G190, ""), ""),
  IFERROR(IF(MBB!H190="Home", MBB!G190, ""), ""),
  IFERROR(IF(WLAX!H190="Home", WLAX!G190, ""), ""),
  IFERROR(IF(MLAX!H190="Home", MLAX!G190, ""), ""),
  IFERROR(IF(SOFT!H190="Home", SOFT!G190, ""), ""),
  IFERROR(IF(BASE!H190="Home", BASE!G190, ""), ""),
  IFERROR(IF(ESPORTS!H190="Home", ESPORTS!G190, ""), "")
)
</f>
        <v/>
      </c>
      <c r="H190" s="20" t="str">
        <f>TEXTJOIN(
  CHAR(10) &amp; CHAR(10),
  TRUE,
  IFERROR(IF(WSO!H190="Home", WSO!P190, ""), ""),
  IFERROR(IF(MSO!H190="Home", MSO!P190, ""), ""),
  IFERROR(IF(FH!H190="Home", FH!P190, ""), ""),
  IFERROR(IF(MGOLF!H190="Home", MGOLF!P190, ""), ""),
  IFERROR(IF(Football!H190="Home", Football!P190, ""), ""),
  IFERROR(IF(WVB!H190="Home", WVB!P190, ""), ""),
  IFERROR(IF(XC!H190="Home", XC!P190, ""), ""),
  IFERROR(IF(SWIMMING!H190="Home", SWIMMING!P190, ""), ""),
  IFERROR(IF(WTEN!H190="Home", WTEN!P190, ""), ""),
  IFERROR(IF(TF!H190="Home", TF!P190, ""), ""),
  IFERROR(IF(WGOLF!H190="Home", WGOLF!P190, ""), ""),
  IFERROR(IF(WBB!H190="Home", WBB!P190, ""), ""),
  IFERROR(IF(MBB!H190="Home", MBB!P190, ""), ""),
  IFERROR(IF(WLAX!H190="Home", WLAX!P190, ""), ""),
  IFERROR(IF(MLAX!H190="Home", MLAX!P190, ""), ""),
  IFERROR(IF(SOFT!H190="Home", SOFT!P190, ""), ""),
  IFERROR(IF(BASE!H190="Home", BASE!P190, ""), ""),
  IFERROR(IF(ESPORTS!H190="Home", ESPORTS!P190, ""), "")
)
</f>
        <v/>
      </c>
    </row>
    <row r="191" ht="22.5" customHeight="1">
      <c r="A191" s="6">
        <v>190.0</v>
      </c>
      <c r="B191" s="6" t="str">
        <f>'Master Schedule'!B191</f>
        <v/>
      </c>
      <c r="C191" s="7">
        <v>46424.0</v>
      </c>
      <c r="D191" s="8" t="str">
        <f t="shared" si="1"/>
        <v>Saturday</v>
      </c>
      <c r="E191" s="6" t="str">
        <f>TEXTJOIN(
  CHAR(10) &amp; CHAR(10),
  TRUE,
  IFERROR(IF(WSO!H191="Home", WSO!E191, ""), ""),
  IFERROR(IF(MSO!H191="Home", MSO!E191, ""), ""),
  IFERROR(IF(FH!H191="Home", FH!E191, ""), ""),
  IFERROR(IF(MGOLF!H191="Home", MGOLF!E191, ""), ""),
  IFERROR(IF(Football!H191="Home", Football!E191, ""), ""),
  IFERROR(IF(WVB!H191="Home", WVB!E191, ""), ""),
  IFERROR(IF(XC!H191="Home", XC!E191, ""), ""),
  IFERROR(IF(SWIMMING!H191="Home", SWIMMING!E191, ""), ""),
  IFERROR(IF(WTEN!H191="Home", WTEN!E191, ""), ""),
  IFERROR(IF(TF!H191="Home", TF!E191, ""), ""),
  IFERROR(IF(WGOLF!H191="Home", WGOLF!E191, ""), ""),
  IFERROR(IF(WBB!H191="Home", WBB!E191, ""), ""),
  IFERROR(IF(MBB!H191="Home", MBB!E191, ""), ""),
  IFERROR(IF(WLAX!H191="Home", WLAX!E191, ""), ""),
  IFERROR(IF(MLAX!H191="Home", MLAX!E191, ""), ""),
  IFERROR(IF(SOFT!H191="Home", SOFT!E191, ""), ""),
  IFERROR(IF(BASE!H191="Home", BASE!E191, ""), ""),
  IFERROR(IF(ESPORTS!H191="Home", ESPORTS!E191, ""), "")
)
</f>
        <v/>
      </c>
      <c r="F191" s="11" t="str">
        <f>TEXTJOIN(
  CHAR(10) &amp; CHAR(10),
  TRUE,
  IFERROR(IF(WSO!H191="Home", TEXT(WSO!F191, "h:mm AM/PM"), ""), ""),
  IFERROR(IF(MSO!H191="Home", TEXT(MSO!F191, "h:mm AM/PM"), ""), ""),
  IFERROR(IF(FH!H191="Home", TEXT(FH!F191, "h:mm AM/PM"), ""), ""),
  IFERROR(IF(MGOLF!H191="Home", TEXT(MGOLF!F191, "h:mm AM/PM"), ""), ""),
  IFERROR(IF(Football!H191="Home", TEXT(Football!F191, "h:mm AM/PM"), ""), ""),
  IFERROR(IF(WVB!H191="Home", TEXT(WVB!F191, "h:mm AM/PM"), ""), ""),
  IFERROR(IF(XC!H191="Home", TEXT(XC!F191, "h:mm AM/PM"), ""), ""),
  IFERROR(IF(SWIMMING!H191="Home", TEXT(SWIMMING!F191, "h:mm AM/PM"), ""), ""),
  IFERROR(IF(WTEN!H191="Home", TEXT(WTEN!F191, "h:mm AM/PM"), ""), ""),
  IFERROR(IF(TF!H191="Home", TEXT(TF!F191, "h:mm AM/PM"), ""), ""),
  IFERROR(IF(WGOLF!H191="Home", TEXT(WGOLF!F191, "h:mm AM/PM"), ""), ""),
  IFERROR(IF(WBB!H191="Home", TEXT(WBB!F191, "h:mm AM/PM"), ""), ""),
  IFERROR(IF(MBB!H191="Home", TEXT(MBB!F191, "h:mm AM/PM"), ""), ""),
  IFERROR(IF(WLAX!H191="Home", TEXT(WLAX!F191, "h:mm AM/PM"), ""), ""),
  IFERROR(IF(MLAX!H191="Home", TEXT(MLAX!F191, "h:mm AM/PM"), ""), ""),
  IFERROR(IF(SOFT!H191="Home", TEXT(SOFT!F191, "h:mm AM/PM"), ""), ""),
  IFERROR(IF(BASE!H191="Home", TEXT(BASE!F191, "h:mm AM/PM"), ""), ""),
  IFERROR(IF(ESPORTS!H191="Home", TEXT(ESPORTS!F191, "h:mm AM/PM"), ""), "")
)
</f>
        <v/>
      </c>
      <c r="G191" s="11" t="str">
        <f>TEXTJOIN(
  CHAR(10) &amp; CHAR(10),
  TRUE,
  IFERROR(IF(WSO!H191="Home", WSO!G191, ""), ""),
  IFERROR(IF(MSO!H191="Home", MSO!G191, ""), ""),
  IFERROR(IF(FH!H191="Home", FH!G191, ""), ""),
  IFERROR(IF(MGOLF!H191="Home", MGOLF!G191, ""), ""),
  IFERROR(IF(Football!H191="Home", Football!G191, ""), ""),
  IFERROR(IF(WVB!H191="Home", WVB!G191, ""), ""),
  IFERROR(IF(XC!H191="Home", XC!G191, ""), ""),
  IFERROR(IF(SWIMMING!H191="Home", SWIMMING!G191, ""), ""),
  IFERROR(IF(WTEN!H191="Home", WTEN!G191, ""), ""),
  IFERROR(IF(TF!H191="Home", TF!G191, ""), ""),
  IFERROR(IF(WGOLF!H191="Home", WGOLF!G191, ""), ""),
  IFERROR(IF(WBB!H191="Home", WBB!G191, ""), ""),
  IFERROR(IF(MBB!H191="Home", MBB!G191, ""), ""),
  IFERROR(IF(WLAX!H191="Home", WLAX!G191, ""), ""),
  IFERROR(IF(MLAX!H191="Home", MLAX!G191, ""), ""),
  IFERROR(IF(SOFT!H191="Home", SOFT!G191, ""), ""),
  IFERROR(IF(BASE!H191="Home", BASE!G191, ""), ""),
  IFERROR(IF(ESPORTS!H191="Home", ESPORTS!G191, ""), "")
)
</f>
        <v/>
      </c>
      <c r="H191" s="20" t="str">
        <f>TEXTJOIN(
  CHAR(10) &amp; CHAR(10),
  TRUE,
  IFERROR(IF(WSO!H191="Home", WSO!P191, ""), ""),
  IFERROR(IF(MSO!H191="Home", MSO!P191, ""), ""),
  IFERROR(IF(FH!H191="Home", FH!P191, ""), ""),
  IFERROR(IF(MGOLF!H191="Home", MGOLF!P191, ""), ""),
  IFERROR(IF(Football!H191="Home", Football!P191, ""), ""),
  IFERROR(IF(WVB!H191="Home", WVB!P191, ""), ""),
  IFERROR(IF(XC!H191="Home", XC!P191, ""), ""),
  IFERROR(IF(SWIMMING!H191="Home", SWIMMING!P191, ""), ""),
  IFERROR(IF(WTEN!H191="Home", WTEN!P191, ""), ""),
  IFERROR(IF(TF!H191="Home", TF!P191, ""), ""),
  IFERROR(IF(WGOLF!H191="Home", WGOLF!P191, ""), ""),
  IFERROR(IF(WBB!H191="Home", WBB!P191, ""), ""),
  IFERROR(IF(MBB!H191="Home", MBB!P191, ""), ""),
  IFERROR(IF(WLAX!H191="Home", WLAX!P191, ""), ""),
  IFERROR(IF(MLAX!H191="Home", MLAX!P191, ""), ""),
  IFERROR(IF(SOFT!H191="Home", SOFT!P191, ""), ""),
  IFERROR(IF(BASE!H191="Home", BASE!P191, ""), ""),
  IFERROR(IF(ESPORTS!H191="Home", ESPORTS!P191, ""), "")
)
</f>
        <v/>
      </c>
    </row>
    <row r="192" ht="22.5" customHeight="1">
      <c r="A192" s="6">
        <v>191.0</v>
      </c>
      <c r="B192" s="6" t="str">
        <f>'Master Schedule'!B192</f>
        <v/>
      </c>
      <c r="C192" s="7">
        <v>46425.0</v>
      </c>
      <c r="D192" s="8" t="str">
        <f t="shared" si="1"/>
        <v>Sunday</v>
      </c>
      <c r="E192" s="6" t="str">
        <f>TEXTJOIN(
  CHAR(10) &amp; CHAR(10),
  TRUE,
  IFERROR(IF(WSO!H192="Home", WSO!E192, ""), ""),
  IFERROR(IF(MSO!H192="Home", MSO!E192, ""), ""),
  IFERROR(IF(FH!H192="Home", FH!E192, ""), ""),
  IFERROR(IF(MGOLF!H192="Home", MGOLF!E192, ""), ""),
  IFERROR(IF(Football!H192="Home", Football!E192, ""), ""),
  IFERROR(IF(WVB!H192="Home", WVB!E192, ""), ""),
  IFERROR(IF(XC!H192="Home", XC!E192, ""), ""),
  IFERROR(IF(SWIMMING!H192="Home", SWIMMING!E192, ""), ""),
  IFERROR(IF(WTEN!H192="Home", WTEN!E192, ""), ""),
  IFERROR(IF(TF!H192="Home", TF!E192, ""), ""),
  IFERROR(IF(WGOLF!H192="Home", WGOLF!E192, ""), ""),
  IFERROR(IF(WBB!H192="Home", WBB!E192, ""), ""),
  IFERROR(IF(MBB!H192="Home", MBB!E192, ""), ""),
  IFERROR(IF(WLAX!H192="Home", WLAX!E192, ""), ""),
  IFERROR(IF(MLAX!H192="Home", MLAX!E192, ""), ""),
  IFERROR(IF(SOFT!H192="Home", SOFT!E192, ""), ""),
  IFERROR(IF(BASE!H192="Home", BASE!E192, ""), ""),
  IFERROR(IF(ESPORTS!H192="Home", ESPORTS!E192, ""), "")
)
</f>
        <v/>
      </c>
      <c r="F192" s="11" t="str">
        <f>TEXTJOIN(
  CHAR(10) &amp; CHAR(10),
  TRUE,
  IFERROR(IF(WSO!H192="Home", TEXT(WSO!F192, "h:mm AM/PM"), ""), ""),
  IFERROR(IF(MSO!H192="Home", TEXT(MSO!F192, "h:mm AM/PM"), ""), ""),
  IFERROR(IF(FH!H192="Home", TEXT(FH!F192, "h:mm AM/PM"), ""), ""),
  IFERROR(IF(MGOLF!H192="Home", TEXT(MGOLF!F192, "h:mm AM/PM"), ""), ""),
  IFERROR(IF(Football!H192="Home", TEXT(Football!F192, "h:mm AM/PM"), ""), ""),
  IFERROR(IF(WVB!H192="Home", TEXT(WVB!F192, "h:mm AM/PM"), ""), ""),
  IFERROR(IF(XC!H192="Home", TEXT(XC!F192, "h:mm AM/PM"), ""), ""),
  IFERROR(IF(SWIMMING!H192="Home", TEXT(SWIMMING!F192, "h:mm AM/PM"), ""), ""),
  IFERROR(IF(WTEN!H192="Home", TEXT(WTEN!F192, "h:mm AM/PM"), ""), ""),
  IFERROR(IF(TF!H192="Home", TEXT(TF!F192, "h:mm AM/PM"), ""), ""),
  IFERROR(IF(WGOLF!H192="Home", TEXT(WGOLF!F192, "h:mm AM/PM"), ""), ""),
  IFERROR(IF(WBB!H192="Home", TEXT(WBB!F192, "h:mm AM/PM"), ""), ""),
  IFERROR(IF(MBB!H192="Home", TEXT(MBB!F192, "h:mm AM/PM"), ""), ""),
  IFERROR(IF(WLAX!H192="Home", TEXT(WLAX!F192, "h:mm AM/PM"), ""), ""),
  IFERROR(IF(MLAX!H192="Home", TEXT(MLAX!F192, "h:mm AM/PM"), ""), ""),
  IFERROR(IF(SOFT!H192="Home", TEXT(SOFT!F192, "h:mm AM/PM"), ""), ""),
  IFERROR(IF(BASE!H192="Home", TEXT(BASE!F192, "h:mm AM/PM"), ""), ""),
  IFERROR(IF(ESPORTS!H192="Home", TEXT(ESPORTS!F192, "h:mm AM/PM"), ""), "")
)
</f>
        <v/>
      </c>
      <c r="G192" s="11" t="str">
        <f>TEXTJOIN(
  CHAR(10) &amp; CHAR(10),
  TRUE,
  IFERROR(IF(WSO!H192="Home", WSO!G192, ""), ""),
  IFERROR(IF(MSO!H192="Home", MSO!G192, ""), ""),
  IFERROR(IF(FH!H192="Home", FH!G192, ""), ""),
  IFERROR(IF(MGOLF!H192="Home", MGOLF!G192, ""), ""),
  IFERROR(IF(Football!H192="Home", Football!G192, ""), ""),
  IFERROR(IF(WVB!H192="Home", WVB!G192, ""), ""),
  IFERROR(IF(XC!H192="Home", XC!G192, ""), ""),
  IFERROR(IF(SWIMMING!H192="Home", SWIMMING!G192, ""), ""),
  IFERROR(IF(WTEN!H192="Home", WTEN!G192, ""), ""),
  IFERROR(IF(TF!H192="Home", TF!G192, ""), ""),
  IFERROR(IF(WGOLF!H192="Home", WGOLF!G192, ""), ""),
  IFERROR(IF(WBB!H192="Home", WBB!G192, ""), ""),
  IFERROR(IF(MBB!H192="Home", MBB!G192, ""), ""),
  IFERROR(IF(WLAX!H192="Home", WLAX!G192, ""), ""),
  IFERROR(IF(MLAX!H192="Home", MLAX!G192, ""), ""),
  IFERROR(IF(SOFT!H192="Home", SOFT!G192, ""), ""),
  IFERROR(IF(BASE!H192="Home", BASE!G192, ""), ""),
  IFERROR(IF(ESPORTS!H192="Home", ESPORTS!G192, ""), "")
)
</f>
        <v/>
      </c>
      <c r="H192" s="20" t="str">
        <f>TEXTJOIN(
  CHAR(10) &amp; CHAR(10),
  TRUE,
  IFERROR(IF(WSO!H192="Home", WSO!P192, ""), ""),
  IFERROR(IF(MSO!H192="Home", MSO!P192, ""), ""),
  IFERROR(IF(FH!H192="Home", FH!P192, ""), ""),
  IFERROR(IF(MGOLF!H192="Home", MGOLF!P192, ""), ""),
  IFERROR(IF(Football!H192="Home", Football!P192, ""), ""),
  IFERROR(IF(WVB!H192="Home", WVB!P192, ""), ""),
  IFERROR(IF(XC!H192="Home", XC!P192, ""), ""),
  IFERROR(IF(SWIMMING!H192="Home", SWIMMING!P192, ""), ""),
  IFERROR(IF(WTEN!H192="Home", WTEN!P192, ""), ""),
  IFERROR(IF(TF!H192="Home", TF!P192, ""), ""),
  IFERROR(IF(WGOLF!H192="Home", WGOLF!P192, ""), ""),
  IFERROR(IF(WBB!H192="Home", WBB!P192, ""), ""),
  IFERROR(IF(MBB!H192="Home", MBB!P192, ""), ""),
  IFERROR(IF(WLAX!H192="Home", WLAX!P192, ""), ""),
  IFERROR(IF(MLAX!H192="Home", MLAX!P192, ""), ""),
  IFERROR(IF(SOFT!H192="Home", SOFT!P192, ""), ""),
  IFERROR(IF(BASE!H192="Home", BASE!P192, ""), ""),
  IFERROR(IF(ESPORTS!H192="Home", ESPORTS!P192, ""), "")
)
</f>
        <v/>
      </c>
    </row>
    <row r="193" ht="22.5" customHeight="1">
      <c r="A193" s="6">
        <v>192.0</v>
      </c>
      <c r="B193" s="6" t="str">
        <f>'Master Schedule'!B193</f>
        <v/>
      </c>
      <c r="C193" s="7">
        <v>46426.0</v>
      </c>
      <c r="D193" s="8" t="str">
        <f t="shared" si="1"/>
        <v>Monday</v>
      </c>
      <c r="E193" s="6" t="str">
        <f>TEXTJOIN(
  CHAR(10) &amp; CHAR(10),
  TRUE,
  IFERROR(IF(WSO!H193="Home", WSO!E193, ""), ""),
  IFERROR(IF(MSO!H193="Home", MSO!E193, ""), ""),
  IFERROR(IF(FH!H193="Home", FH!E193, ""), ""),
  IFERROR(IF(MGOLF!H193="Home", MGOLF!E193, ""), ""),
  IFERROR(IF(Football!H193="Home", Football!E193, ""), ""),
  IFERROR(IF(WVB!H193="Home", WVB!E193, ""), ""),
  IFERROR(IF(XC!H193="Home", XC!E193, ""), ""),
  IFERROR(IF(SWIMMING!H193="Home", SWIMMING!E193, ""), ""),
  IFERROR(IF(WTEN!H193="Home", WTEN!E193, ""), ""),
  IFERROR(IF(TF!H193="Home", TF!E193, ""), ""),
  IFERROR(IF(WGOLF!H193="Home", WGOLF!E193, ""), ""),
  IFERROR(IF(WBB!H193="Home", WBB!E193, ""), ""),
  IFERROR(IF(MBB!H193="Home", MBB!E193, ""), ""),
  IFERROR(IF(WLAX!H193="Home", WLAX!E193, ""), ""),
  IFERROR(IF(MLAX!H193="Home", MLAX!E193, ""), ""),
  IFERROR(IF(SOFT!H193="Home", SOFT!E193, ""), ""),
  IFERROR(IF(BASE!H193="Home", BASE!E193, ""), ""),
  IFERROR(IF(ESPORTS!H193="Home", ESPORTS!E193, ""), "")
)
</f>
        <v/>
      </c>
      <c r="F193" s="11" t="str">
        <f>TEXTJOIN(
  CHAR(10) &amp; CHAR(10),
  TRUE,
  IFERROR(IF(WSO!H193="Home", TEXT(WSO!F193, "h:mm AM/PM"), ""), ""),
  IFERROR(IF(MSO!H193="Home", TEXT(MSO!F193, "h:mm AM/PM"), ""), ""),
  IFERROR(IF(FH!H193="Home", TEXT(FH!F193, "h:mm AM/PM"), ""), ""),
  IFERROR(IF(MGOLF!H193="Home", TEXT(MGOLF!F193, "h:mm AM/PM"), ""), ""),
  IFERROR(IF(Football!H193="Home", TEXT(Football!F193, "h:mm AM/PM"), ""), ""),
  IFERROR(IF(WVB!H193="Home", TEXT(WVB!F193, "h:mm AM/PM"), ""), ""),
  IFERROR(IF(XC!H193="Home", TEXT(XC!F193, "h:mm AM/PM"), ""), ""),
  IFERROR(IF(SWIMMING!H193="Home", TEXT(SWIMMING!F193, "h:mm AM/PM"), ""), ""),
  IFERROR(IF(WTEN!H193="Home", TEXT(WTEN!F193, "h:mm AM/PM"), ""), ""),
  IFERROR(IF(TF!H193="Home", TEXT(TF!F193, "h:mm AM/PM"), ""), ""),
  IFERROR(IF(WGOLF!H193="Home", TEXT(WGOLF!F193, "h:mm AM/PM"), ""), ""),
  IFERROR(IF(WBB!H193="Home", TEXT(WBB!F193, "h:mm AM/PM"), ""), ""),
  IFERROR(IF(MBB!H193="Home", TEXT(MBB!F193, "h:mm AM/PM"), ""), ""),
  IFERROR(IF(WLAX!H193="Home", TEXT(WLAX!F193, "h:mm AM/PM"), ""), ""),
  IFERROR(IF(MLAX!H193="Home", TEXT(MLAX!F193, "h:mm AM/PM"), ""), ""),
  IFERROR(IF(SOFT!H193="Home", TEXT(SOFT!F193, "h:mm AM/PM"), ""), ""),
  IFERROR(IF(BASE!H193="Home", TEXT(BASE!F193, "h:mm AM/PM"), ""), ""),
  IFERROR(IF(ESPORTS!H193="Home", TEXT(ESPORTS!F193, "h:mm AM/PM"), ""), "")
)
</f>
        <v/>
      </c>
      <c r="G193" s="11" t="str">
        <f>TEXTJOIN(
  CHAR(10) &amp; CHAR(10),
  TRUE,
  IFERROR(IF(WSO!H193="Home", WSO!G193, ""), ""),
  IFERROR(IF(MSO!H193="Home", MSO!G193, ""), ""),
  IFERROR(IF(FH!H193="Home", FH!G193, ""), ""),
  IFERROR(IF(MGOLF!H193="Home", MGOLF!G193, ""), ""),
  IFERROR(IF(Football!H193="Home", Football!G193, ""), ""),
  IFERROR(IF(WVB!H193="Home", WVB!G193, ""), ""),
  IFERROR(IF(XC!H193="Home", XC!G193, ""), ""),
  IFERROR(IF(SWIMMING!H193="Home", SWIMMING!G193, ""), ""),
  IFERROR(IF(WTEN!H193="Home", WTEN!G193, ""), ""),
  IFERROR(IF(TF!H193="Home", TF!G193, ""), ""),
  IFERROR(IF(WGOLF!H193="Home", WGOLF!G193, ""), ""),
  IFERROR(IF(WBB!H193="Home", WBB!G193, ""), ""),
  IFERROR(IF(MBB!H193="Home", MBB!G193, ""), ""),
  IFERROR(IF(WLAX!H193="Home", WLAX!G193, ""), ""),
  IFERROR(IF(MLAX!H193="Home", MLAX!G193, ""), ""),
  IFERROR(IF(SOFT!H193="Home", SOFT!G193, ""), ""),
  IFERROR(IF(BASE!H193="Home", BASE!G193, ""), ""),
  IFERROR(IF(ESPORTS!H193="Home", ESPORTS!G193, ""), "")
)
</f>
        <v/>
      </c>
      <c r="H193" s="20" t="str">
        <f>TEXTJOIN(
  CHAR(10) &amp; CHAR(10),
  TRUE,
  IFERROR(IF(WSO!H193="Home", WSO!P193, ""), ""),
  IFERROR(IF(MSO!H193="Home", MSO!P193, ""), ""),
  IFERROR(IF(FH!H193="Home", FH!P193, ""), ""),
  IFERROR(IF(MGOLF!H193="Home", MGOLF!P193, ""), ""),
  IFERROR(IF(Football!H193="Home", Football!P193, ""), ""),
  IFERROR(IF(WVB!H193="Home", WVB!P193, ""), ""),
  IFERROR(IF(XC!H193="Home", XC!P193, ""), ""),
  IFERROR(IF(SWIMMING!H193="Home", SWIMMING!P193, ""), ""),
  IFERROR(IF(WTEN!H193="Home", WTEN!P193, ""), ""),
  IFERROR(IF(TF!H193="Home", TF!P193, ""), ""),
  IFERROR(IF(WGOLF!H193="Home", WGOLF!P193, ""), ""),
  IFERROR(IF(WBB!H193="Home", WBB!P193, ""), ""),
  IFERROR(IF(MBB!H193="Home", MBB!P193, ""), ""),
  IFERROR(IF(WLAX!H193="Home", WLAX!P193, ""), ""),
  IFERROR(IF(MLAX!H193="Home", MLAX!P193, ""), ""),
  IFERROR(IF(SOFT!H193="Home", SOFT!P193, ""), ""),
  IFERROR(IF(BASE!H193="Home", BASE!P193, ""), ""),
  IFERROR(IF(ESPORTS!H193="Home", ESPORTS!P193, ""), "")
)
</f>
        <v/>
      </c>
    </row>
    <row r="194" ht="22.5" customHeight="1">
      <c r="A194" s="6">
        <v>193.0</v>
      </c>
      <c r="B194" s="6" t="str">
        <f>'Master Schedule'!B194</f>
        <v/>
      </c>
      <c r="C194" s="7">
        <v>46427.0</v>
      </c>
      <c r="D194" s="8" t="str">
        <f t="shared" si="1"/>
        <v>Tuesday</v>
      </c>
      <c r="E194" s="6" t="str">
        <f>TEXTJOIN(
  CHAR(10) &amp; CHAR(10),
  TRUE,
  IFERROR(IF(WSO!H194="Home", WSO!E194, ""), ""),
  IFERROR(IF(MSO!H194="Home", MSO!E194, ""), ""),
  IFERROR(IF(FH!H194="Home", FH!E194, ""), ""),
  IFERROR(IF(MGOLF!H194="Home", MGOLF!E194, ""), ""),
  IFERROR(IF(Football!H194="Home", Football!E194, ""), ""),
  IFERROR(IF(WVB!H194="Home", WVB!E194, ""), ""),
  IFERROR(IF(XC!H194="Home", XC!E194, ""), ""),
  IFERROR(IF(SWIMMING!H194="Home", SWIMMING!E194, ""), ""),
  IFERROR(IF(WTEN!H194="Home", WTEN!E194, ""), ""),
  IFERROR(IF(TF!H194="Home", TF!E194, ""), ""),
  IFERROR(IF(WGOLF!H194="Home", WGOLF!E194, ""), ""),
  IFERROR(IF(WBB!H194="Home", WBB!E194, ""), ""),
  IFERROR(IF(MBB!H194="Home", MBB!E194, ""), ""),
  IFERROR(IF(WLAX!H194="Home", WLAX!E194, ""), ""),
  IFERROR(IF(MLAX!H194="Home", MLAX!E194, ""), ""),
  IFERROR(IF(SOFT!H194="Home", SOFT!E194, ""), ""),
  IFERROR(IF(BASE!H194="Home", BASE!E194, ""), ""),
  IFERROR(IF(ESPORTS!H194="Home", ESPORTS!E194, ""), "")
)
</f>
        <v/>
      </c>
      <c r="F194" s="11" t="str">
        <f>TEXTJOIN(
  CHAR(10) &amp; CHAR(10),
  TRUE,
  IFERROR(IF(WSO!H194="Home", TEXT(WSO!F194, "h:mm AM/PM"), ""), ""),
  IFERROR(IF(MSO!H194="Home", TEXT(MSO!F194, "h:mm AM/PM"), ""), ""),
  IFERROR(IF(FH!H194="Home", TEXT(FH!F194, "h:mm AM/PM"), ""), ""),
  IFERROR(IF(MGOLF!H194="Home", TEXT(MGOLF!F194, "h:mm AM/PM"), ""), ""),
  IFERROR(IF(Football!H194="Home", TEXT(Football!F194, "h:mm AM/PM"), ""), ""),
  IFERROR(IF(WVB!H194="Home", TEXT(WVB!F194, "h:mm AM/PM"), ""), ""),
  IFERROR(IF(XC!H194="Home", TEXT(XC!F194, "h:mm AM/PM"), ""), ""),
  IFERROR(IF(SWIMMING!H194="Home", TEXT(SWIMMING!F194, "h:mm AM/PM"), ""), ""),
  IFERROR(IF(WTEN!H194="Home", TEXT(WTEN!F194, "h:mm AM/PM"), ""), ""),
  IFERROR(IF(TF!H194="Home", TEXT(TF!F194, "h:mm AM/PM"), ""), ""),
  IFERROR(IF(WGOLF!H194="Home", TEXT(WGOLF!F194, "h:mm AM/PM"), ""), ""),
  IFERROR(IF(WBB!H194="Home", TEXT(WBB!F194, "h:mm AM/PM"), ""), ""),
  IFERROR(IF(MBB!H194="Home", TEXT(MBB!F194, "h:mm AM/PM"), ""), ""),
  IFERROR(IF(WLAX!H194="Home", TEXT(WLAX!F194, "h:mm AM/PM"), ""), ""),
  IFERROR(IF(MLAX!H194="Home", TEXT(MLAX!F194, "h:mm AM/PM"), ""), ""),
  IFERROR(IF(SOFT!H194="Home", TEXT(SOFT!F194, "h:mm AM/PM"), ""), ""),
  IFERROR(IF(BASE!H194="Home", TEXT(BASE!F194, "h:mm AM/PM"), ""), ""),
  IFERROR(IF(ESPORTS!H194="Home", TEXT(ESPORTS!F194, "h:mm AM/PM"), ""), "")
)
</f>
        <v/>
      </c>
      <c r="G194" s="11" t="str">
        <f>TEXTJOIN(
  CHAR(10) &amp; CHAR(10),
  TRUE,
  IFERROR(IF(WSO!H194="Home", WSO!G194, ""), ""),
  IFERROR(IF(MSO!H194="Home", MSO!G194, ""), ""),
  IFERROR(IF(FH!H194="Home", FH!G194, ""), ""),
  IFERROR(IF(MGOLF!H194="Home", MGOLF!G194, ""), ""),
  IFERROR(IF(Football!H194="Home", Football!G194, ""), ""),
  IFERROR(IF(WVB!H194="Home", WVB!G194, ""), ""),
  IFERROR(IF(XC!H194="Home", XC!G194, ""), ""),
  IFERROR(IF(SWIMMING!H194="Home", SWIMMING!G194, ""), ""),
  IFERROR(IF(WTEN!H194="Home", WTEN!G194, ""), ""),
  IFERROR(IF(TF!H194="Home", TF!G194, ""), ""),
  IFERROR(IF(WGOLF!H194="Home", WGOLF!G194, ""), ""),
  IFERROR(IF(WBB!H194="Home", WBB!G194, ""), ""),
  IFERROR(IF(MBB!H194="Home", MBB!G194, ""), ""),
  IFERROR(IF(WLAX!H194="Home", WLAX!G194, ""), ""),
  IFERROR(IF(MLAX!H194="Home", MLAX!G194, ""), ""),
  IFERROR(IF(SOFT!H194="Home", SOFT!G194, ""), ""),
  IFERROR(IF(BASE!H194="Home", BASE!G194, ""), ""),
  IFERROR(IF(ESPORTS!H194="Home", ESPORTS!G194, ""), "")
)
</f>
        <v/>
      </c>
      <c r="H194" s="20" t="str">
        <f>TEXTJOIN(
  CHAR(10) &amp; CHAR(10),
  TRUE,
  IFERROR(IF(WSO!H194="Home", WSO!P194, ""), ""),
  IFERROR(IF(MSO!H194="Home", MSO!P194, ""), ""),
  IFERROR(IF(FH!H194="Home", FH!P194, ""), ""),
  IFERROR(IF(MGOLF!H194="Home", MGOLF!P194, ""), ""),
  IFERROR(IF(Football!H194="Home", Football!P194, ""), ""),
  IFERROR(IF(WVB!H194="Home", WVB!P194, ""), ""),
  IFERROR(IF(XC!H194="Home", XC!P194, ""), ""),
  IFERROR(IF(SWIMMING!H194="Home", SWIMMING!P194, ""), ""),
  IFERROR(IF(WTEN!H194="Home", WTEN!P194, ""), ""),
  IFERROR(IF(TF!H194="Home", TF!P194, ""), ""),
  IFERROR(IF(WGOLF!H194="Home", WGOLF!P194, ""), ""),
  IFERROR(IF(WBB!H194="Home", WBB!P194, ""), ""),
  IFERROR(IF(MBB!H194="Home", MBB!P194, ""), ""),
  IFERROR(IF(WLAX!H194="Home", WLAX!P194, ""), ""),
  IFERROR(IF(MLAX!H194="Home", MLAX!P194, ""), ""),
  IFERROR(IF(SOFT!H194="Home", SOFT!P194, ""), ""),
  IFERROR(IF(BASE!H194="Home", BASE!P194, ""), ""),
  IFERROR(IF(ESPORTS!H194="Home", ESPORTS!P194, ""), "")
)
</f>
        <v/>
      </c>
    </row>
    <row r="195" ht="22.5" customHeight="1">
      <c r="A195" s="6">
        <v>194.0</v>
      </c>
      <c r="B195" s="6" t="str">
        <f>'Master Schedule'!B195</f>
        <v/>
      </c>
      <c r="C195" s="7">
        <v>46428.0</v>
      </c>
      <c r="D195" s="8" t="str">
        <f t="shared" si="1"/>
        <v>Wednesday</v>
      </c>
      <c r="E195" s="6" t="str">
        <f>TEXTJOIN(
  CHAR(10) &amp; CHAR(10),
  TRUE,
  IFERROR(IF(WSO!H195="Home", WSO!E195, ""), ""),
  IFERROR(IF(MSO!H195="Home", MSO!E195, ""), ""),
  IFERROR(IF(FH!H195="Home", FH!E195, ""), ""),
  IFERROR(IF(MGOLF!H195="Home", MGOLF!E195, ""), ""),
  IFERROR(IF(Football!H195="Home", Football!E195, ""), ""),
  IFERROR(IF(WVB!H195="Home", WVB!E195, ""), ""),
  IFERROR(IF(XC!H195="Home", XC!E195, ""), ""),
  IFERROR(IF(SWIMMING!H195="Home", SWIMMING!E195, ""), ""),
  IFERROR(IF(WTEN!H195="Home", WTEN!E195, ""), ""),
  IFERROR(IF(TF!H195="Home", TF!E195, ""), ""),
  IFERROR(IF(WGOLF!H195="Home", WGOLF!E195, ""), ""),
  IFERROR(IF(WBB!H195="Home", WBB!E195, ""), ""),
  IFERROR(IF(MBB!H195="Home", MBB!E195, ""), ""),
  IFERROR(IF(WLAX!H195="Home", WLAX!E195, ""), ""),
  IFERROR(IF(MLAX!H195="Home", MLAX!E195, ""), ""),
  IFERROR(IF(SOFT!H195="Home", SOFT!E195, ""), ""),
  IFERROR(IF(BASE!H195="Home", BASE!E195, ""), ""),
  IFERROR(IF(ESPORTS!H195="Home", ESPORTS!E195, ""), "")
)
</f>
        <v/>
      </c>
      <c r="F195" s="11" t="str">
        <f>TEXTJOIN(
  CHAR(10) &amp; CHAR(10),
  TRUE,
  IFERROR(IF(WSO!H195="Home", TEXT(WSO!F195, "h:mm AM/PM"), ""), ""),
  IFERROR(IF(MSO!H195="Home", TEXT(MSO!F195, "h:mm AM/PM"), ""), ""),
  IFERROR(IF(FH!H195="Home", TEXT(FH!F195, "h:mm AM/PM"), ""), ""),
  IFERROR(IF(MGOLF!H195="Home", TEXT(MGOLF!F195, "h:mm AM/PM"), ""), ""),
  IFERROR(IF(Football!H195="Home", TEXT(Football!F195, "h:mm AM/PM"), ""), ""),
  IFERROR(IF(WVB!H195="Home", TEXT(WVB!F195, "h:mm AM/PM"), ""), ""),
  IFERROR(IF(XC!H195="Home", TEXT(XC!F195, "h:mm AM/PM"), ""), ""),
  IFERROR(IF(SWIMMING!H195="Home", TEXT(SWIMMING!F195, "h:mm AM/PM"), ""), ""),
  IFERROR(IF(WTEN!H195="Home", TEXT(WTEN!F195, "h:mm AM/PM"), ""), ""),
  IFERROR(IF(TF!H195="Home", TEXT(TF!F195, "h:mm AM/PM"), ""), ""),
  IFERROR(IF(WGOLF!H195="Home", TEXT(WGOLF!F195, "h:mm AM/PM"), ""), ""),
  IFERROR(IF(WBB!H195="Home", TEXT(WBB!F195, "h:mm AM/PM"), ""), ""),
  IFERROR(IF(MBB!H195="Home", TEXT(MBB!F195, "h:mm AM/PM"), ""), ""),
  IFERROR(IF(WLAX!H195="Home", TEXT(WLAX!F195, "h:mm AM/PM"), ""), ""),
  IFERROR(IF(MLAX!H195="Home", TEXT(MLAX!F195, "h:mm AM/PM"), ""), ""),
  IFERROR(IF(SOFT!H195="Home", TEXT(SOFT!F195, "h:mm AM/PM"), ""), ""),
  IFERROR(IF(BASE!H195="Home", TEXT(BASE!F195, "h:mm AM/PM"), ""), ""),
  IFERROR(IF(ESPORTS!H195="Home", TEXT(ESPORTS!F195, "h:mm AM/PM"), ""), "")
)
</f>
        <v/>
      </c>
      <c r="G195" s="11" t="str">
        <f>TEXTJOIN(
  CHAR(10) &amp; CHAR(10),
  TRUE,
  IFERROR(IF(WSO!H195="Home", WSO!G195, ""), ""),
  IFERROR(IF(MSO!H195="Home", MSO!G195, ""), ""),
  IFERROR(IF(FH!H195="Home", FH!G195, ""), ""),
  IFERROR(IF(MGOLF!H195="Home", MGOLF!G195, ""), ""),
  IFERROR(IF(Football!H195="Home", Football!G195, ""), ""),
  IFERROR(IF(WVB!H195="Home", WVB!G195, ""), ""),
  IFERROR(IF(XC!H195="Home", XC!G195, ""), ""),
  IFERROR(IF(SWIMMING!H195="Home", SWIMMING!G195, ""), ""),
  IFERROR(IF(WTEN!H195="Home", WTEN!G195, ""), ""),
  IFERROR(IF(TF!H195="Home", TF!G195, ""), ""),
  IFERROR(IF(WGOLF!H195="Home", WGOLF!G195, ""), ""),
  IFERROR(IF(WBB!H195="Home", WBB!G195, ""), ""),
  IFERROR(IF(MBB!H195="Home", MBB!G195, ""), ""),
  IFERROR(IF(WLAX!H195="Home", WLAX!G195, ""), ""),
  IFERROR(IF(MLAX!H195="Home", MLAX!G195, ""), ""),
  IFERROR(IF(SOFT!H195="Home", SOFT!G195, ""), ""),
  IFERROR(IF(BASE!H195="Home", BASE!G195, ""), ""),
  IFERROR(IF(ESPORTS!H195="Home", ESPORTS!G195, ""), "")
)
</f>
        <v/>
      </c>
      <c r="H195" s="20" t="str">
        <f>TEXTJOIN(
  CHAR(10) &amp; CHAR(10),
  TRUE,
  IFERROR(IF(WSO!H195="Home", WSO!P195, ""), ""),
  IFERROR(IF(MSO!H195="Home", MSO!P195, ""), ""),
  IFERROR(IF(FH!H195="Home", FH!P195, ""), ""),
  IFERROR(IF(MGOLF!H195="Home", MGOLF!P195, ""), ""),
  IFERROR(IF(Football!H195="Home", Football!P195, ""), ""),
  IFERROR(IF(WVB!H195="Home", WVB!P195, ""), ""),
  IFERROR(IF(XC!H195="Home", XC!P195, ""), ""),
  IFERROR(IF(SWIMMING!H195="Home", SWIMMING!P195, ""), ""),
  IFERROR(IF(WTEN!H195="Home", WTEN!P195, ""), ""),
  IFERROR(IF(TF!H195="Home", TF!P195, ""), ""),
  IFERROR(IF(WGOLF!H195="Home", WGOLF!P195, ""), ""),
  IFERROR(IF(WBB!H195="Home", WBB!P195, ""), ""),
  IFERROR(IF(MBB!H195="Home", MBB!P195, ""), ""),
  IFERROR(IF(WLAX!H195="Home", WLAX!P195, ""), ""),
  IFERROR(IF(MLAX!H195="Home", MLAX!P195, ""), ""),
  IFERROR(IF(SOFT!H195="Home", SOFT!P195, ""), ""),
  IFERROR(IF(BASE!H195="Home", BASE!P195, ""), ""),
  IFERROR(IF(ESPORTS!H195="Home", ESPORTS!P195, ""), "")
)
</f>
        <v/>
      </c>
    </row>
    <row r="196" ht="22.5" customHeight="1">
      <c r="A196" s="6">
        <v>195.0</v>
      </c>
      <c r="B196" s="6" t="str">
        <f>'Master Schedule'!B196</f>
        <v/>
      </c>
      <c r="C196" s="7">
        <v>46429.0</v>
      </c>
      <c r="D196" s="8" t="str">
        <f t="shared" si="1"/>
        <v>Thursday</v>
      </c>
      <c r="E196" s="6" t="str">
        <f>TEXTJOIN(
  CHAR(10) &amp; CHAR(10),
  TRUE,
  IFERROR(IF(WSO!H196="Home", WSO!E196, ""), ""),
  IFERROR(IF(MSO!H196="Home", MSO!E196, ""), ""),
  IFERROR(IF(FH!H196="Home", FH!E196, ""), ""),
  IFERROR(IF(MGOLF!H196="Home", MGOLF!E196, ""), ""),
  IFERROR(IF(Football!H196="Home", Football!E196, ""), ""),
  IFERROR(IF(WVB!H196="Home", WVB!E196, ""), ""),
  IFERROR(IF(XC!H196="Home", XC!E196, ""), ""),
  IFERROR(IF(SWIMMING!H196="Home", SWIMMING!E196, ""), ""),
  IFERROR(IF(WTEN!H196="Home", WTEN!E196, ""), ""),
  IFERROR(IF(TF!H196="Home", TF!E196, ""), ""),
  IFERROR(IF(WGOLF!H196="Home", WGOLF!E196, ""), ""),
  IFERROR(IF(WBB!H196="Home", WBB!E196, ""), ""),
  IFERROR(IF(MBB!H196="Home", MBB!E196, ""), ""),
  IFERROR(IF(WLAX!H196="Home", WLAX!E196, ""), ""),
  IFERROR(IF(MLAX!H196="Home", MLAX!E196, ""), ""),
  IFERROR(IF(SOFT!H196="Home", SOFT!E196, ""), ""),
  IFERROR(IF(BASE!H196="Home", BASE!E196, ""), ""),
  IFERROR(IF(ESPORTS!H196="Home", ESPORTS!E196, ""), "")
)
</f>
        <v/>
      </c>
      <c r="F196" s="11" t="str">
        <f>TEXTJOIN(
  CHAR(10) &amp; CHAR(10),
  TRUE,
  IFERROR(IF(WSO!H196="Home", TEXT(WSO!F196, "h:mm AM/PM"), ""), ""),
  IFERROR(IF(MSO!H196="Home", TEXT(MSO!F196, "h:mm AM/PM"), ""), ""),
  IFERROR(IF(FH!H196="Home", TEXT(FH!F196, "h:mm AM/PM"), ""), ""),
  IFERROR(IF(MGOLF!H196="Home", TEXT(MGOLF!F196, "h:mm AM/PM"), ""), ""),
  IFERROR(IF(Football!H196="Home", TEXT(Football!F196, "h:mm AM/PM"), ""), ""),
  IFERROR(IF(WVB!H196="Home", TEXT(WVB!F196, "h:mm AM/PM"), ""), ""),
  IFERROR(IF(XC!H196="Home", TEXT(XC!F196, "h:mm AM/PM"), ""), ""),
  IFERROR(IF(SWIMMING!H196="Home", TEXT(SWIMMING!F196, "h:mm AM/PM"), ""), ""),
  IFERROR(IF(WTEN!H196="Home", TEXT(WTEN!F196, "h:mm AM/PM"), ""), ""),
  IFERROR(IF(TF!H196="Home", TEXT(TF!F196, "h:mm AM/PM"), ""), ""),
  IFERROR(IF(WGOLF!H196="Home", TEXT(WGOLF!F196, "h:mm AM/PM"), ""), ""),
  IFERROR(IF(WBB!H196="Home", TEXT(WBB!F196, "h:mm AM/PM"), ""), ""),
  IFERROR(IF(MBB!H196="Home", TEXT(MBB!F196, "h:mm AM/PM"), ""), ""),
  IFERROR(IF(WLAX!H196="Home", TEXT(WLAX!F196, "h:mm AM/PM"), ""), ""),
  IFERROR(IF(MLAX!H196="Home", TEXT(MLAX!F196, "h:mm AM/PM"), ""), ""),
  IFERROR(IF(SOFT!H196="Home", TEXT(SOFT!F196, "h:mm AM/PM"), ""), ""),
  IFERROR(IF(BASE!H196="Home", TEXT(BASE!F196, "h:mm AM/PM"), ""), ""),
  IFERROR(IF(ESPORTS!H196="Home", TEXT(ESPORTS!F196, "h:mm AM/PM"), ""), "")
)
</f>
        <v/>
      </c>
      <c r="G196" s="11" t="str">
        <f>TEXTJOIN(
  CHAR(10) &amp; CHAR(10),
  TRUE,
  IFERROR(IF(WSO!H196="Home", WSO!G196, ""), ""),
  IFERROR(IF(MSO!H196="Home", MSO!G196, ""), ""),
  IFERROR(IF(FH!H196="Home", FH!G196, ""), ""),
  IFERROR(IF(MGOLF!H196="Home", MGOLF!G196, ""), ""),
  IFERROR(IF(Football!H196="Home", Football!G196, ""), ""),
  IFERROR(IF(WVB!H196="Home", WVB!G196, ""), ""),
  IFERROR(IF(XC!H196="Home", XC!G196, ""), ""),
  IFERROR(IF(SWIMMING!H196="Home", SWIMMING!G196, ""), ""),
  IFERROR(IF(WTEN!H196="Home", WTEN!G196, ""), ""),
  IFERROR(IF(TF!H196="Home", TF!G196, ""), ""),
  IFERROR(IF(WGOLF!H196="Home", WGOLF!G196, ""), ""),
  IFERROR(IF(WBB!H196="Home", WBB!G196, ""), ""),
  IFERROR(IF(MBB!H196="Home", MBB!G196, ""), ""),
  IFERROR(IF(WLAX!H196="Home", WLAX!G196, ""), ""),
  IFERROR(IF(MLAX!H196="Home", MLAX!G196, ""), ""),
  IFERROR(IF(SOFT!H196="Home", SOFT!G196, ""), ""),
  IFERROR(IF(BASE!H196="Home", BASE!G196, ""), ""),
  IFERROR(IF(ESPORTS!H196="Home", ESPORTS!G196, ""), "")
)
</f>
        <v/>
      </c>
      <c r="H196" s="20" t="str">
        <f>TEXTJOIN(
  CHAR(10) &amp; CHAR(10),
  TRUE,
  IFERROR(IF(WSO!H196="Home", WSO!P196, ""), ""),
  IFERROR(IF(MSO!H196="Home", MSO!P196, ""), ""),
  IFERROR(IF(FH!H196="Home", FH!P196, ""), ""),
  IFERROR(IF(MGOLF!H196="Home", MGOLF!P196, ""), ""),
  IFERROR(IF(Football!H196="Home", Football!P196, ""), ""),
  IFERROR(IF(WVB!H196="Home", WVB!P196, ""), ""),
  IFERROR(IF(XC!H196="Home", XC!P196, ""), ""),
  IFERROR(IF(SWIMMING!H196="Home", SWIMMING!P196, ""), ""),
  IFERROR(IF(WTEN!H196="Home", WTEN!P196, ""), ""),
  IFERROR(IF(TF!H196="Home", TF!P196, ""), ""),
  IFERROR(IF(WGOLF!H196="Home", WGOLF!P196, ""), ""),
  IFERROR(IF(WBB!H196="Home", WBB!P196, ""), ""),
  IFERROR(IF(MBB!H196="Home", MBB!P196, ""), ""),
  IFERROR(IF(WLAX!H196="Home", WLAX!P196, ""), ""),
  IFERROR(IF(MLAX!H196="Home", MLAX!P196, ""), ""),
  IFERROR(IF(SOFT!H196="Home", SOFT!P196, ""), ""),
  IFERROR(IF(BASE!H196="Home", BASE!P196, ""), ""),
  IFERROR(IF(ESPORTS!H196="Home", ESPORTS!P196, ""), "")
)
</f>
        <v/>
      </c>
    </row>
    <row r="197" ht="22.5" customHeight="1">
      <c r="A197" s="6">
        <v>196.0</v>
      </c>
      <c r="B197" s="6" t="str">
        <f>'Master Schedule'!B197</f>
        <v/>
      </c>
      <c r="C197" s="7">
        <v>46430.0</v>
      </c>
      <c r="D197" s="8" t="str">
        <f t="shared" si="1"/>
        <v>Friday</v>
      </c>
      <c r="E197" s="6" t="str">
        <f>TEXTJOIN(
  CHAR(10) &amp; CHAR(10),
  TRUE,
  IFERROR(IF(WSO!H197="Home", WSO!E197, ""), ""),
  IFERROR(IF(MSO!H197="Home", MSO!E197, ""), ""),
  IFERROR(IF(FH!H197="Home", FH!E197, ""), ""),
  IFERROR(IF(MGOLF!H197="Home", MGOLF!E197, ""), ""),
  IFERROR(IF(Football!H197="Home", Football!E197, ""), ""),
  IFERROR(IF(WVB!H197="Home", WVB!E197, ""), ""),
  IFERROR(IF(XC!H197="Home", XC!E197, ""), ""),
  IFERROR(IF(SWIMMING!H197="Home", SWIMMING!E197, ""), ""),
  IFERROR(IF(WTEN!H197="Home", WTEN!E197, ""), ""),
  IFERROR(IF(TF!H197="Home", TF!E197, ""), ""),
  IFERROR(IF(WGOLF!H197="Home", WGOLF!E197, ""), ""),
  IFERROR(IF(WBB!H197="Home", WBB!E197, ""), ""),
  IFERROR(IF(MBB!H197="Home", MBB!E197, ""), ""),
  IFERROR(IF(WLAX!H197="Home", WLAX!E197, ""), ""),
  IFERROR(IF(MLAX!H197="Home", MLAX!E197, ""), ""),
  IFERROR(IF(SOFT!H197="Home", SOFT!E197, ""), ""),
  IFERROR(IF(BASE!H197="Home", BASE!E197, ""), ""),
  IFERROR(IF(ESPORTS!H197="Home", ESPORTS!E197, ""), "")
)
</f>
        <v/>
      </c>
      <c r="F197" s="11" t="str">
        <f>TEXTJOIN(
  CHAR(10) &amp; CHAR(10),
  TRUE,
  IFERROR(IF(WSO!H197="Home", TEXT(WSO!F197, "h:mm AM/PM"), ""), ""),
  IFERROR(IF(MSO!H197="Home", TEXT(MSO!F197, "h:mm AM/PM"), ""), ""),
  IFERROR(IF(FH!H197="Home", TEXT(FH!F197, "h:mm AM/PM"), ""), ""),
  IFERROR(IF(MGOLF!H197="Home", TEXT(MGOLF!F197, "h:mm AM/PM"), ""), ""),
  IFERROR(IF(Football!H197="Home", TEXT(Football!F197, "h:mm AM/PM"), ""), ""),
  IFERROR(IF(WVB!H197="Home", TEXT(WVB!F197, "h:mm AM/PM"), ""), ""),
  IFERROR(IF(XC!H197="Home", TEXT(XC!F197, "h:mm AM/PM"), ""), ""),
  IFERROR(IF(SWIMMING!H197="Home", TEXT(SWIMMING!F197, "h:mm AM/PM"), ""), ""),
  IFERROR(IF(WTEN!H197="Home", TEXT(WTEN!F197, "h:mm AM/PM"), ""), ""),
  IFERROR(IF(TF!H197="Home", TEXT(TF!F197, "h:mm AM/PM"), ""), ""),
  IFERROR(IF(WGOLF!H197="Home", TEXT(WGOLF!F197, "h:mm AM/PM"), ""), ""),
  IFERROR(IF(WBB!H197="Home", TEXT(WBB!F197, "h:mm AM/PM"), ""), ""),
  IFERROR(IF(MBB!H197="Home", TEXT(MBB!F197, "h:mm AM/PM"), ""), ""),
  IFERROR(IF(WLAX!H197="Home", TEXT(WLAX!F197, "h:mm AM/PM"), ""), ""),
  IFERROR(IF(MLAX!H197="Home", TEXT(MLAX!F197, "h:mm AM/PM"), ""), ""),
  IFERROR(IF(SOFT!H197="Home", TEXT(SOFT!F197, "h:mm AM/PM"), ""), ""),
  IFERROR(IF(BASE!H197="Home", TEXT(BASE!F197, "h:mm AM/PM"), ""), ""),
  IFERROR(IF(ESPORTS!H197="Home", TEXT(ESPORTS!F197, "h:mm AM/PM"), ""), "")
)
</f>
        <v/>
      </c>
      <c r="G197" s="11" t="str">
        <f>TEXTJOIN(
  CHAR(10) &amp; CHAR(10),
  TRUE,
  IFERROR(IF(WSO!H197="Home", WSO!G197, ""), ""),
  IFERROR(IF(MSO!H197="Home", MSO!G197, ""), ""),
  IFERROR(IF(FH!H197="Home", FH!G197, ""), ""),
  IFERROR(IF(MGOLF!H197="Home", MGOLF!G197, ""), ""),
  IFERROR(IF(Football!H197="Home", Football!G197, ""), ""),
  IFERROR(IF(WVB!H197="Home", WVB!G197, ""), ""),
  IFERROR(IF(XC!H197="Home", XC!G197, ""), ""),
  IFERROR(IF(SWIMMING!H197="Home", SWIMMING!G197, ""), ""),
  IFERROR(IF(WTEN!H197="Home", WTEN!G197, ""), ""),
  IFERROR(IF(TF!H197="Home", TF!G197, ""), ""),
  IFERROR(IF(WGOLF!H197="Home", WGOLF!G197, ""), ""),
  IFERROR(IF(WBB!H197="Home", WBB!G197, ""), ""),
  IFERROR(IF(MBB!H197="Home", MBB!G197, ""), ""),
  IFERROR(IF(WLAX!H197="Home", WLAX!G197, ""), ""),
  IFERROR(IF(MLAX!H197="Home", MLAX!G197, ""), ""),
  IFERROR(IF(SOFT!H197="Home", SOFT!G197, ""), ""),
  IFERROR(IF(BASE!H197="Home", BASE!G197, ""), ""),
  IFERROR(IF(ESPORTS!H197="Home", ESPORTS!G197, ""), "")
)
</f>
        <v/>
      </c>
      <c r="H197" s="20" t="str">
        <f>TEXTJOIN(
  CHAR(10) &amp; CHAR(10),
  TRUE,
  IFERROR(IF(WSO!H197="Home", WSO!P197, ""), ""),
  IFERROR(IF(MSO!H197="Home", MSO!P197, ""), ""),
  IFERROR(IF(FH!H197="Home", FH!P197, ""), ""),
  IFERROR(IF(MGOLF!H197="Home", MGOLF!P197, ""), ""),
  IFERROR(IF(Football!H197="Home", Football!P197, ""), ""),
  IFERROR(IF(WVB!H197="Home", WVB!P197, ""), ""),
  IFERROR(IF(XC!H197="Home", XC!P197, ""), ""),
  IFERROR(IF(SWIMMING!H197="Home", SWIMMING!P197, ""), ""),
  IFERROR(IF(WTEN!H197="Home", WTEN!P197, ""), ""),
  IFERROR(IF(TF!H197="Home", TF!P197, ""), ""),
  IFERROR(IF(WGOLF!H197="Home", WGOLF!P197, ""), ""),
  IFERROR(IF(WBB!H197="Home", WBB!P197, ""), ""),
  IFERROR(IF(MBB!H197="Home", MBB!P197, ""), ""),
  IFERROR(IF(WLAX!H197="Home", WLAX!P197, ""), ""),
  IFERROR(IF(MLAX!H197="Home", MLAX!P197, ""), ""),
  IFERROR(IF(SOFT!H197="Home", SOFT!P197, ""), ""),
  IFERROR(IF(BASE!H197="Home", BASE!P197, ""), ""),
  IFERROR(IF(ESPORTS!H197="Home", ESPORTS!P197, ""), "")
)
</f>
        <v/>
      </c>
    </row>
    <row r="198" ht="22.5" customHeight="1">
      <c r="A198" s="6">
        <v>197.0</v>
      </c>
      <c r="B198" s="6" t="str">
        <f>'Master Schedule'!B198</f>
        <v/>
      </c>
      <c r="C198" s="7">
        <v>46431.0</v>
      </c>
      <c r="D198" s="8" t="str">
        <f t="shared" si="1"/>
        <v>Saturday</v>
      </c>
      <c r="E198" s="6" t="str">
        <f>TEXTJOIN(
  CHAR(10) &amp; CHAR(10),
  TRUE,
  IFERROR(IF(WSO!H198="Home", WSO!E198, ""), ""),
  IFERROR(IF(MSO!H198="Home", MSO!E198, ""), ""),
  IFERROR(IF(FH!H198="Home", FH!E198, ""), ""),
  IFERROR(IF(MGOLF!H198="Home", MGOLF!E198, ""), ""),
  IFERROR(IF(Football!H198="Home", Football!E198, ""), ""),
  IFERROR(IF(WVB!H198="Home", WVB!E198, ""), ""),
  IFERROR(IF(XC!H198="Home", XC!E198, ""), ""),
  IFERROR(IF(SWIMMING!H198="Home", SWIMMING!E198, ""), ""),
  IFERROR(IF(WTEN!H198="Home", WTEN!E198, ""), ""),
  IFERROR(IF(TF!H198="Home", TF!E198, ""), ""),
  IFERROR(IF(WGOLF!H198="Home", WGOLF!E198, ""), ""),
  IFERROR(IF(WBB!H198="Home", WBB!E198, ""), ""),
  IFERROR(IF(MBB!H198="Home", MBB!E198, ""), ""),
  IFERROR(IF(WLAX!H198="Home", WLAX!E198, ""), ""),
  IFERROR(IF(MLAX!H198="Home", MLAX!E198, ""), ""),
  IFERROR(IF(SOFT!H198="Home", SOFT!E198, ""), ""),
  IFERROR(IF(BASE!H198="Home", BASE!E198, ""), ""),
  IFERROR(IF(ESPORTS!H198="Home", ESPORTS!E198, ""), "")
)
</f>
        <v/>
      </c>
      <c r="F198" s="11" t="str">
        <f>TEXTJOIN(
  CHAR(10) &amp; CHAR(10),
  TRUE,
  IFERROR(IF(WSO!H198="Home", TEXT(WSO!F198, "h:mm AM/PM"), ""), ""),
  IFERROR(IF(MSO!H198="Home", TEXT(MSO!F198, "h:mm AM/PM"), ""), ""),
  IFERROR(IF(FH!H198="Home", TEXT(FH!F198, "h:mm AM/PM"), ""), ""),
  IFERROR(IF(MGOLF!H198="Home", TEXT(MGOLF!F198, "h:mm AM/PM"), ""), ""),
  IFERROR(IF(Football!H198="Home", TEXT(Football!F198, "h:mm AM/PM"), ""), ""),
  IFERROR(IF(WVB!H198="Home", TEXT(WVB!F198, "h:mm AM/PM"), ""), ""),
  IFERROR(IF(XC!H198="Home", TEXT(XC!F198, "h:mm AM/PM"), ""), ""),
  IFERROR(IF(SWIMMING!H198="Home", TEXT(SWIMMING!F198, "h:mm AM/PM"), ""), ""),
  IFERROR(IF(WTEN!H198="Home", TEXT(WTEN!F198, "h:mm AM/PM"), ""), ""),
  IFERROR(IF(TF!H198="Home", TEXT(TF!F198, "h:mm AM/PM"), ""), ""),
  IFERROR(IF(WGOLF!H198="Home", TEXT(WGOLF!F198, "h:mm AM/PM"), ""), ""),
  IFERROR(IF(WBB!H198="Home", TEXT(WBB!F198, "h:mm AM/PM"), ""), ""),
  IFERROR(IF(MBB!H198="Home", TEXT(MBB!F198, "h:mm AM/PM"), ""), ""),
  IFERROR(IF(WLAX!H198="Home", TEXT(WLAX!F198, "h:mm AM/PM"), ""), ""),
  IFERROR(IF(MLAX!H198="Home", TEXT(MLAX!F198, "h:mm AM/PM"), ""), ""),
  IFERROR(IF(SOFT!H198="Home", TEXT(SOFT!F198, "h:mm AM/PM"), ""), ""),
  IFERROR(IF(BASE!H198="Home", TEXT(BASE!F198, "h:mm AM/PM"), ""), ""),
  IFERROR(IF(ESPORTS!H198="Home", TEXT(ESPORTS!F198, "h:mm AM/PM"), ""), "")
)
</f>
        <v/>
      </c>
      <c r="G198" s="11" t="str">
        <f>TEXTJOIN(
  CHAR(10) &amp; CHAR(10),
  TRUE,
  IFERROR(IF(WSO!H198="Home", WSO!G198, ""), ""),
  IFERROR(IF(MSO!H198="Home", MSO!G198, ""), ""),
  IFERROR(IF(FH!H198="Home", FH!G198, ""), ""),
  IFERROR(IF(MGOLF!H198="Home", MGOLF!G198, ""), ""),
  IFERROR(IF(Football!H198="Home", Football!G198, ""), ""),
  IFERROR(IF(WVB!H198="Home", WVB!G198, ""), ""),
  IFERROR(IF(XC!H198="Home", XC!G198, ""), ""),
  IFERROR(IF(SWIMMING!H198="Home", SWIMMING!G198, ""), ""),
  IFERROR(IF(WTEN!H198="Home", WTEN!G198, ""), ""),
  IFERROR(IF(TF!H198="Home", TF!G198, ""), ""),
  IFERROR(IF(WGOLF!H198="Home", WGOLF!G198, ""), ""),
  IFERROR(IF(WBB!H198="Home", WBB!G198, ""), ""),
  IFERROR(IF(MBB!H198="Home", MBB!G198, ""), ""),
  IFERROR(IF(WLAX!H198="Home", WLAX!G198, ""), ""),
  IFERROR(IF(MLAX!H198="Home", MLAX!G198, ""), ""),
  IFERROR(IF(SOFT!H198="Home", SOFT!G198, ""), ""),
  IFERROR(IF(BASE!H198="Home", BASE!G198, ""), ""),
  IFERROR(IF(ESPORTS!H198="Home", ESPORTS!G198, ""), "")
)
</f>
        <v/>
      </c>
      <c r="H198" s="20" t="str">
        <f>TEXTJOIN(
  CHAR(10) &amp; CHAR(10),
  TRUE,
  IFERROR(IF(WSO!H198="Home", WSO!P198, ""), ""),
  IFERROR(IF(MSO!H198="Home", MSO!P198, ""), ""),
  IFERROR(IF(FH!H198="Home", FH!P198, ""), ""),
  IFERROR(IF(MGOLF!H198="Home", MGOLF!P198, ""), ""),
  IFERROR(IF(Football!H198="Home", Football!P198, ""), ""),
  IFERROR(IF(WVB!H198="Home", WVB!P198, ""), ""),
  IFERROR(IF(XC!H198="Home", XC!P198, ""), ""),
  IFERROR(IF(SWIMMING!H198="Home", SWIMMING!P198, ""), ""),
  IFERROR(IF(WTEN!H198="Home", WTEN!P198, ""), ""),
  IFERROR(IF(TF!H198="Home", TF!P198, ""), ""),
  IFERROR(IF(WGOLF!H198="Home", WGOLF!P198, ""), ""),
  IFERROR(IF(WBB!H198="Home", WBB!P198, ""), ""),
  IFERROR(IF(MBB!H198="Home", MBB!P198, ""), ""),
  IFERROR(IF(WLAX!H198="Home", WLAX!P198, ""), ""),
  IFERROR(IF(MLAX!H198="Home", MLAX!P198, ""), ""),
  IFERROR(IF(SOFT!H198="Home", SOFT!P198, ""), ""),
  IFERROR(IF(BASE!H198="Home", BASE!P198, ""), ""),
  IFERROR(IF(ESPORTS!H198="Home", ESPORTS!P198, ""), "")
)
</f>
        <v/>
      </c>
    </row>
    <row r="199" ht="22.5" customHeight="1">
      <c r="A199" s="6">
        <v>198.0</v>
      </c>
      <c r="B199" s="6" t="str">
        <f>'Master Schedule'!B199</f>
        <v/>
      </c>
      <c r="C199" s="7">
        <v>46432.0</v>
      </c>
      <c r="D199" s="8" t="str">
        <f t="shared" si="1"/>
        <v>Sunday</v>
      </c>
      <c r="E199" s="6" t="str">
        <f>TEXTJOIN(
  CHAR(10) &amp; CHAR(10),
  TRUE,
  IFERROR(IF(WSO!H199="Home", WSO!E199, ""), ""),
  IFERROR(IF(MSO!H199="Home", MSO!E199, ""), ""),
  IFERROR(IF(FH!H199="Home", FH!E199, ""), ""),
  IFERROR(IF(MGOLF!H199="Home", MGOLF!E199, ""), ""),
  IFERROR(IF(Football!H199="Home", Football!E199, ""), ""),
  IFERROR(IF(WVB!H199="Home", WVB!E199, ""), ""),
  IFERROR(IF(XC!H199="Home", XC!E199, ""), ""),
  IFERROR(IF(SWIMMING!H199="Home", SWIMMING!E199, ""), ""),
  IFERROR(IF(WTEN!H199="Home", WTEN!E199, ""), ""),
  IFERROR(IF(TF!H199="Home", TF!E199, ""), ""),
  IFERROR(IF(WGOLF!H199="Home", WGOLF!E199, ""), ""),
  IFERROR(IF(WBB!H199="Home", WBB!E199, ""), ""),
  IFERROR(IF(MBB!H199="Home", MBB!E199, ""), ""),
  IFERROR(IF(WLAX!H199="Home", WLAX!E199, ""), ""),
  IFERROR(IF(MLAX!H199="Home", MLAX!E199, ""), ""),
  IFERROR(IF(SOFT!H199="Home", SOFT!E199, ""), ""),
  IFERROR(IF(BASE!H199="Home", BASE!E199, ""), ""),
  IFERROR(IF(ESPORTS!H199="Home", ESPORTS!E199, ""), "")
)
</f>
        <v/>
      </c>
      <c r="F199" s="11" t="str">
        <f>TEXTJOIN(
  CHAR(10) &amp; CHAR(10),
  TRUE,
  IFERROR(IF(WSO!H199="Home", TEXT(WSO!F199, "h:mm AM/PM"), ""), ""),
  IFERROR(IF(MSO!H199="Home", TEXT(MSO!F199, "h:mm AM/PM"), ""), ""),
  IFERROR(IF(FH!H199="Home", TEXT(FH!F199, "h:mm AM/PM"), ""), ""),
  IFERROR(IF(MGOLF!H199="Home", TEXT(MGOLF!F199, "h:mm AM/PM"), ""), ""),
  IFERROR(IF(Football!H199="Home", TEXT(Football!F199, "h:mm AM/PM"), ""), ""),
  IFERROR(IF(WVB!H199="Home", TEXT(WVB!F199, "h:mm AM/PM"), ""), ""),
  IFERROR(IF(XC!H199="Home", TEXT(XC!F199, "h:mm AM/PM"), ""), ""),
  IFERROR(IF(SWIMMING!H199="Home", TEXT(SWIMMING!F199, "h:mm AM/PM"), ""), ""),
  IFERROR(IF(WTEN!H199="Home", TEXT(WTEN!F199, "h:mm AM/PM"), ""), ""),
  IFERROR(IF(TF!H199="Home", TEXT(TF!F199, "h:mm AM/PM"), ""), ""),
  IFERROR(IF(WGOLF!H199="Home", TEXT(WGOLF!F199, "h:mm AM/PM"), ""), ""),
  IFERROR(IF(WBB!H199="Home", TEXT(WBB!F199, "h:mm AM/PM"), ""), ""),
  IFERROR(IF(MBB!H199="Home", TEXT(MBB!F199, "h:mm AM/PM"), ""), ""),
  IFERROR(IF(WLAX!H199="Home", TEXT(WLAX!F199, "h:mm AM/PM"), ""), ""),
  IFERROR(IF(MLAX!H199="Home", TEXT(MLAX!F199, "h:mm AM/PM"), ""), ""),
  IFERROR(IF(SOFT!H199="Home", TEXT(SOFT!F199, "h:mm AM/PM"), ""), ""),
  IFERROR(IF(BASE!H199="Home", TEXT(BASE!F199, "h:mm AM/PM"), ""), ""),
  IFERROR(IF(ESPORTS!H199="Home", TEXT(ESPORTS!F199, "h:mm AM/PM"), ""), "")
)
</f>
        <v/>
      </c>
      <c r="G199" s="11" t="str">
        <f>TEXTJOIN(
  CHAR(10) &amp; CHAR(10),
  TRUE,
  IFERROR(IF(WSO!H199="Home", WSO!G199, ""), ""),
  IFERROR(IF(MSO!H199="Home", MSO!G199, ""), ""),
  IFERROR(IF(FH!H199="Home", FH!G199, ""), ""),
  IFERROR(IF(MGOLF!H199="Home", MGOLF!G199, ""), ""),
  IFERROR(IF(Football!H199="Home", Football!G199, ""), ""),
  IFERROR(IF(WVB!H199="Home", WVB!G199, ""), ""),
  IFERROR(IF(XC!H199="Home", XC!G199, ""), ""),
  IFERROR(IF(SWIMMING!H199="Home", SWIMMING!G199, ""), ""),
  IFERROR(IF(WTEN!H199="Home", WTEN!G199, ""), ""),
  IFERROR(IF(TF!H199="Home", TF!G199, ""), ""),
  IFERROR(IF(WGOLF!H199="Home", WGOLF!G199, ""), ""),
  IFERROR(IF(WBB!H199="Home", WBB!G199, ""), ""),
  IFERROR(IF(MBB!H199="Home", MBB!G199, ""), ""),
  IFERROR(IF(WLAX!H199="Home", WLAX!G199, ""), ""),
  IFERROR(IF(MLAX!H199="Home", MLAX!G199, ""), ""),
  IFERROR(IF(SOFT!H199="Home", SOFT!G199, ""), ""),
  IFERROR(IF(BASE!H199="Home", BASE!G199, ""), ""),
  IFERROR(IF(ESPORTS!H199="Home", ESPORTS!G199, ""), "")
)
</f>
        <v/>
      </c>
      <c r="H199" s="20" t="str">
        <f>TEXTJOIN(
  CHAR(10) &amp; CHAR(10),
  TRUE,
  IFERROR(IF(WSO!H199="Home", WSO!P199, ""), ""),
  IFERROR(IF(MSO!H199="Home", MSO!P199, ""), ""),
  IFERROR(IF(FH!H199="Home", FH!P199, ""), ""),
  IFERROR(IF(MGOLF!H199="Home", MGOLF!P199, ""), ""),
  IFERROR(IF(Football!H199="Home", Football!P199, ""), ""),
  IFERROR(IF(WVB!H199="Home", WVB!P199, ""), ""),
  IFERROR(IF(XC!H199="Home", XC!P199, ""), ""),
  IFERROR(IF(SWIMMING!H199="Home", SWIMMING!P199, ""), ""),
  IFERROR(IF(WTEN!H199="Home", WTEN!P199, ""), ""),
  IFERROR(IF(TF!H199="Home", TF!P199, ""), ""),
  IFERROR(IF(WGOLF!H199="Home", WGOLF!P199, ""), ""),
  IFERROR(IF(WBB!H199="Home", WBB!P199, ""), ""),
  IFERROR(IF(MBB!H199="Home", MBB!P199, ""), ""),
  IFERROR(IF(WLAX!H199="Home", WLAX!P199, ""), ""),
  IFERROR(IF(MLAX!H199="Home", MLAX!P199, ""), ""),
  IFERROR(IF(SOFT!H199="Home", SOFT!P199, ""), ""),
  IFERROR(IF(BASE!H199="Home", BASE!P199, ""), ""),
  IFERROR(IF(ESPORTS!H199="Home", ESPORTS!P199, ""), "")
)
</f>
        <v/>
      </c>
    </row>
    <row r="200" ht="22.5" customHeight="1">
      <c r="A200" s="6">
        <v>199.0</v>
      </c>
      <c r="B200" s="6" t="str">
        <f>'Master Schedule'!B200</f>
        <v/>
      </c>
      <c r="C200" s="7">
        <v>46433.0</v>
      </c>
      <c r="D200" s="8" t="str">
        <f t="shared" si="1"/>
        <v>Monday</v>
      </c>
      <c r="E200" s="6" t="str">
        <f>TEXTJOIN(
  CHAR(10) &amp; CHAR(10),
  TRUE,
  IFERROR(IF(WSO!H200="Home", WSO!E200, ""), ""),
  IFERROR(IF(MSO!H200="Home", MSO!E200, ""), ""),
  IFERROR(IF(FH!H200="Home", FH!E200, ""), ""),
  IFERROR(IF(MGOLF!H200="Home", MGOLF!E200, ""), ""),
  IFERROR(IF(Football!H200="Home", Football!E200, ""), ""),
  IFERROR(IF(WVB!H200="Home", WVB!E200, ""), ""),
  IFERROR(IF(XC!H200="Home", XC!E200, ""), ""),
  IFERROR(IF(SWIMMING!H200="Home", SWIMMING!E200, ""), ""),
  IFERROR(IF(WTEN!H200="Home", WTEN!E200, ""), ""),
  IFERROR(IF(TF!H200="Home", TF!E200, ""), ""),
  IFERROR(IF(WGOLF!H200="Home", WGOLF!E200, ""), ""),
  IFERROR(IF(WBB!H200="Home", WBB!E200, ""), ""),
  IFERROR(IF(MBB!H200="Home", MBB!E200, ""), ""),
  IFERROR(IF(WLAX!H200="Home", WLAX!E200, ""), ""),
  IFERROR(IF(MLAX!H200="Home", MLAX!E200, ""), ""),
  IFERROR(IF(SOFT!H200="Home", SOFT!E200, ""), ""),
  IFERROR(IF(BASE!H200="Home", BASE!E200, ""), ""),
  IFERROR(IF(ESPORTS!H200="Home", ESPORTS!E200, ""), "")
)
</f>
        <v/>
      </c>
      <c r="F200" s="11" t="str">
        <f>TEXTJOIN(
  CHAR(10) &amp; CHAR(10),
  TRUE,
  IFERROR(IF(WSO!H200="Home", TEXT(WSO!F200, "h:mm AM/PM"), ""), ""),
  IFERROR(IF(MSO!H200="Home", TEXT(MSO!F200, "h:mm AM/PM"), ""), ""),
  IFERROR(IF(FH!H200="Home", TEXT(FH!F200, "h:mm AM/PM"), ""), ""),
  IFERROR(IF(MGOLF!H200="Home", TEXT(MGOLF!F200, "h:mm AM/PM"), ""), ""),
  IFERROR(IF(Football!H200="Home", TEXT(Football!F200, "h:mm AM/PM"), ""), ""),
  IFERROR(IF(WVB!H200="Home", TEXT(WVB!F200, "h:mm AM/PM"), ""), ""),
  IFERROR(IF(XC!H200="Home", TEXT(XC!F200, "h:mm AM/PM"), ""), ""),
  IFERROR(IF(SWIMMING!H200="Home", TEXT(SWIMMING!F200, "h:mm AM/PM"), ""), ""),
  IFERROR(IF(WTEN!H200="Home", TEXT(WTEN!F200, "h:mm AM/PM"), ""), ""),
  IFERROR(IF(TF!H200="Home", TEXT(TF!F200, "h:mm AM/PM"), ""), ""),
  IFERROR(IF(WGOLF!H200="Home", TEXT(WGOLF!F200, "h:mm AM/PM"), ""), ""),
  IFERROR(IF(WBB!H200="Home", TEXT(WBB!F200, "h:mm AM/PM"), ""), ""),
  IFERROR(IF(MBB!H200="Home", TEXT(MBB!F200, "h:mm AM/PM"), ""), ""),
  IFERROR(IF(WLAX!H200="Home", TEXT(WLAX!F200, "h:mm AM/PM"), ""), ""),
  IFERROR(IF(MLAX!H200="Home", TEXT(MLAX!F200, "h:mm AM/PM"), ""), ""),
  IFERROR(IF(SOFT!H200="Home", TEXT(SOFT!F200, "h:mm AM/PM"), ""), ""),
  IFERROR(IF(BASE!H200="Home", TEXT(BASE!F200, "h:mm AM/PM"), ""), ""),
  IFERROR(IF(ESPORTS!H200="Home", TEXT(ESPORTS!F200, "h:mm AM/PM"), ""), "")
)
</f>
        <v/>
      </c>
      <c r="G200" s="11" t="str">
        <f>TEXTJOIN(
  CHAR(10) &amp; CHAR(10),
  TRUE,
  IFERROR(IF(WSO!H200="Home", WSO!G200, ""), ""),
  IFERROR(IF(MSO!H200="Home", MSO!G200, ""), ""),
  IFERROR(IF(FH!H200="Home", FH!G200, ""), ""),
  IFERROR(IF(MGOLF!H200="Home", MGOLF!G200, ""), ""),
  IFERROR(IF(Football!H200="Home", Football!G200, ""), ""),
  IFERROR(IF(WVB!H200="Home", WVB!G200, ""), ""),
  IFERROR(IF(XC!H200="Home", XC!G200, ""), ""),
  IFERROR(IF(SWIMMING!H200="Home", SWIMMING!G200, ""), ""),
  IFERROR(IF(WTEN!H200="Home", WTEN!G200, ""), ""),
  IFERROR(IF(TF!H200="Home", TF!G200, ""), ""),
  IFERROR(IF(WGOLF!H200="Home", WGOLF!G200, ""), ""),
  IFERROR(IF(WBB!H200="Home", WBB!G200, ""), ""),
  IFERROR(IF(MBB!H200="Home", MBB!G200, ""), ""),
  IFERROR(IF(WLAX!H200="Home", WLAX!G200, ""), ""),
  IFERROR(IF(MLAX!H200="Home", MLAX!G200, ""), ""),
  IFERROR(IF(SOFT!H200="Home", SOFT!G200, ""), ""),
  IFERROR(IF(BASE!H200="Home", BASE!G200, ""), ""),
  IFERROR(IF(ESPORTS!H200="Home", ESPORTS!G200, ""), "")
)
</f>
        <v/>
      </c>
      <c r="H200" s="20" t="str">
        <f>TEXTJOIN(
  CHAR(10) &amp; CHAR(10),
  TRUE,
  IFERROR(IF(WSO!H200="Home", WSO!P200, ""), ""),
  IFERROR(IF(MSO!H200="Home", MSO!P200, ""), ""),
  IFERROR(IF(FH!H200="Home", FH!P200, ""), ""),
  IFERROR(IF(MGOLF!H200="Home", MGOLF!P200, ""), ""),
  IFERROR(IF(Football!H200="Home", Football!P200, ""), ""),
  IFERROR(IF(WVB!H200="Home", WVB!P200, ""), ""),
  IFERROR(IF(XC!H200="Home", XC!P200, ""), ""),
  IFERROR(IF(SWIMMING!H200="Home", SWIMMING!P200, ""), ""),
  IFERROR(IF(WTEN!H200="Home", WTEN!P200, ""), ""),
  IFERROR(IF(TF!H200="Home", TF!P200, ""), ""),
  IFERROR(IF(WGOLF!H200="Home", WGOLF!P200, ""), ""),
  IFERROR(IF(WBB!H200="Home", WBB!P200, ""), ""),
  IFERROR(IF(MBB!H200="Home", MBB!P200, ""), ""),
  IFERROR(IF(WLAX!H200="Home", WLAX!P200, ""), ""),
  IFERROR(IF(MLAX!H200="Home", MLAX!P200, ""), ""),
  IFERROR(IF(SOFT!H200="Home", SOFT!P200, ""), ""),
  IFERROR(IF(BASE!H200="Home", BASE!P200, ""), ""),
  IFERROR(IF(ESPORTS!H200="Home", ESPORTS!P200, ""), "")
)
</f>
        <v/>
      </c>
    </row>
    <row r="201" ht="22.5" customHeight="1">
      <c r="A201" s="6">
        <v>200.0</v>
      </c>
      <c r="B201" s="6" t="str">
        <f>'Master Schedule'!B201</f>
        <v/>
      </c>
      <c r="C201" s="7">
        <v>46434.0</v>
      </c>
      <c r="D201" s="8" t="str">
        <f t="shared" si="1"/>
        <v>Tuesday</v>
      </c>
      <c r="E201" s="6" t="str">
        <f>TEXTJOIN(
  CHAR(10) &amp; CHAR(10),
  TRUE,
  IFERROR(IF(WSO!H201="Home", WSO!E201, ""), ""),
  IFERROR(IF(MSO!H201="Home", MSO!E201, ""), ""),
  IFERROR(IF(FH!H201="Home", FH!E201, ""), ""),
  IFERROR(IF(MGOLF!H201="Home", MGOLF!E201, ""), ""),
  IFERROR(IF(Football!H201="Home", Football!E201, ""), ""),
  IFERROR(IF(WVB!H201="Home", WVB!E201, ""), ""),
  IFERROR(IF(XC!H201="Home", XC!E201, ""), ""),
  IFERROR(IF(SWIMMING!H201="Home", SWIMMING!E201, ""), ""),
  IFERROR(IF(WTEN!H201="Home", WTEN!E201, ""), ""),
  IFERROR(IF(TF!H201="Home", TF!E201, ""), ""),
  IFERROR(IF(WGOLF!H201="Home", WGOLF!E201, ""), ""),
  IFERROR(IF(WBB!H201="Home", WBB!E201, ""), ""),
  IFERROR(IF(MBB!H201="Home", MBB!E201, ""), ""),
  IFERROR(IF(WLAX!H201="Home", WLAX!E201, ""), ""),
  IFERROR(IF(MLAX!H201="Home", MLAX!E201, ""), ""),
  IFERROR(IF(SOFT!H201="Home", SOFT!E201, ""), ""),
  IFERROR(IF(BASE!H201="Home", BASE!E201, ""), ""),
  IFERROR(IF(ESPORTS!H201="Home", ESPORTS!E201, ""), "")
)
</f>
        <v/>
      </c>
      <c r="F201" s="11" t="str">
        <f>TEXTJOIN(
  CHAR(10) &amp; CHAR(10),
  TRUE,
  IFERROR(IF(WSO!H201="Home", TEXT(WSO!F201, "h:mm AM/PM"), ""), ""),
  IFERROR(IF(MSO!H201="Home", TEXT(MSO!F201, "h:mm AM/PM"), ""), ""),
  IFERROR(IF(FH!H201="Home", TEXT(FH!F201, "h:mm AM/PM"), ""), ""),
  IFERROR(IF(MGOLF!H201="Home", TEXT(MGOLF!F201, "h:mm AM/PM"), ""), ""),
  IFERROR(IF(Football!H201="Home", TEXT(Football!F201, "h:mm AM/PM"), ""), ""),
  IFERROR(IF(WVB!H201="Home", TEXT(WVB!F201, "h:mm AM/PM"), ""), ""),
  IFERROR(IF(XC!H201="Home", TEXT(XC!F201, "h:mm AM/PM"), ""), ""),
  IFERROR(IF(SWIMMING!H201="Home", TEXT(SWIMMING!F201, "h:mm AM/PM"), ""), ""),
  IFERROR(IF(WTEN!H201="Home", TEXT(WTEN!F201, "h:mm AM/PM"), ""), ""),
  IFERROR(IF(TF!H201="Home", TEXT(TF!F201, "h:mm AM/PM"), ""), ""),
  IFERROR(IF(WGOLF!H201="Home", TEXT(WGOLF!F201, "h:mm AM/PM"), ""), ""),
  IFERROR(IF(WBB!H201="Home", TEXT(WBB!F201, "h:mm AM/PM"), ""), ""),
  IFERROR(IF(MBB!H201="Home", TEXT(MBB!F201, "h:mm AM/PM"), ""), ""),
  IFERROR(IF(WLAX!H201="Home", TEXT(WLAX!F201, "h:mm AM/PM"), ""), ""),
  IFERROR(IF(MLAX!H201="Home", TEXT(MLAX!F201, "h:mm AM/PM"), ""), ""),
  IFERROR(IF(SOFT!H201="Home", TEXT(SOFT!F201, "h:mm AM/PM"), ""), ""),
  IFERROR(IF(BASE!H201="Home", TEXT(BASE!F201, "h:mm AM/PM"), ""), ""),
  IFERROR(IF(ESPORTS!H201="Home", TEXT(ESPORTS!F201, "h:mm AM/PM"), ""), "")
)
</f>
        <v/>
      </c>
      <c r="G201" s="11" t="str">
        <f>TEXTJOIN(
  CHAR(10) &amp; CHAR(10),
  TRUE,
  IFERROR(IF(WSO!H201="Home", WSO!G201, ""), ""),
  IFERROR(IF(MSO!H201="Home", MSO!G201, ""), ""),
  IFERROR(IF(FH!H201="Home", FH!G201, ""), ""),
  IFERROR(IF(MGOLF!H201="Home", MGOLF!G201, ""), ""),
  IFERROR(IF(Football!H201="Home", Football!G201, ""), ""),
  IFERROR(IF(WVB!H201="Home", WVB!G201, ""), ""),
  IFERROR(IF(XC!H201="Home", XC!G201, ""), ""),
  IFERROR(IF(SWIMMING!H201="Home", SWIMMING!G201, ""), ""),
  IFERROR(IF(WTEN!H201="Home", WTEN!G201, ""), ""),
  IFERROR(IF(TF!H201="Home", TF!G201, ""), ""),
  IFERROR(IF(WGOLF!H201="Home", WGOLF!G201, ""), ""),
  IFERROR(IF(WBB!H201="Home", WBB!G201, ""), ""),
  IFERROR(IF(MBB!H201="Home", MBB!G201, ""), ""),
  IFERROR(IF(WLAX!H201="Home", WLAX!G201, ""), ""),
  IFERROR(IF(MLAX!H201="Home", MLAX!G201, ""), ""),
  IFERROR(IF(SOFT!H201="Home", SOFT!G201, ""), ""),
  IFERROR(IF(BASE!H201="Home", BASE!G201, ""), ""),
  IFERROR(IF(ESPORTS!H201="Home", ESPORTS!G201, ""), "")
)
</f>
        <v/>
      </c>
      <c r="H201" s="20" t="str">
        <f>TEXTJOIN(
  CHAR(10) &amp; CHAR(10),
  TRUE,
  IFERROR(IF(WSO!H201="Home", WSO!P201, ""), ""),
  IFERROR(IF(MSO!H201="Home", MSO!P201, ""), ""),
  IFERROR(IF(FH!H201="Home", FH!P201, ""), ""),
  IFERROR(IF(MGOLF!H201="Home", MGOLF!P201, ""), ""),
  IFERROR(IF(Football!H201="Home", Football!P201, ""), ""),
  IFERROR(IF(WVB!H201="Home", WVB!P201, ""), ""),
  IFERROR(IF(XC!H201="Home", XC!P201, ""), ""),
  IFERROR(IF(SWIMMING!H201="Home", SWIMMING!P201, ""), ""),
  IFERROR(IF(WTEN!H201="Home", WTEN!P201, ""), ""),
  IFERROR(IF(TF!H201="Home", TF!P201, ""), ""),
  IFERROR(IF(WGOLF!H201="Home", WGOLF!P201, ""), ""),
  IFERROR(IF(WBB!H201="Home", WBB!P201, ""), ""),
  IFERROR(IF(MBB!H201="Home", MBB!P201, ""), ""),
  IFERROR(IF(WLAX!H201="Home", WLAX!P201, ""), ""),
  IFERROR(IF(MLAX!H201="Home", MLAX!P201, ""), ""),
  IFERROR(IF(SOFT!H201="Home", SOFT!P201, ""), ""),
  IFERROR(IF(BASE!H201="Home", BASE!P201, ""), ""),
  IFERROR(IF(ESPORTS!H201="Home", ESPORTS!P201, ""), "")
)
</f>
        <v/>
      </c>
    </row>
    <row r="202" ht="22.5" customHeight="1">
      <c r="A202" s="6">
        <v>201.0</v>
      </c>
      <c r="B202" s="6" t="str">
        <f>'Master Schedule'!B202</f>
        <v/>
      </c>
      <c r="C202" s="7">
        <v>46435.0</v>
      </c>
      <c r="D202" s="8" t="str">
        <f t="shared" si="1"/>
        <v>Wednesday</v>
      </c>
      <c r="E202" s="6" t="str">
        <f>TEXTJOIN(
  CHAR(10) &amp; CHAR(10),
  TRUE,
  IFERROR(IF(WSO!H202="Home", WSO!E202, ""), ""),
  IFERROR(IF(MSO!H202="Home", MSO!E202, ""), ""),
  IFERROR(IF(FH!H202="Home", FH!E202, ""), ""),
  IFERROR(IF(MGOLF!H202="Home", MGOLF!E202, ""), ""),
  IFERROR(IF(Football!H202="Home", Football!E202, ""), ""),
  IFERROR(IF(WVB!H202="Home", WVB!E202, ""), ""),
  IFERROR(IF(XC!H202="Home", XC!E202, ""), ""),
  IFERROR(IF(SWIMMING!H202="Home", SWIMMING!E202, ""), ""),
  IFERROR(IF(WTEN!H202="Home", WTEN!E202, ""), ""),
  IFERROR(IF(TF!H202="Home", TF!E202, ""), ""),
  IFERROR(IF(WGOLF!H202="Home", WGOLF!E202, ""), ""),
  IFERROR(IF(WBB!H202="Home", WBB!E202, ""), ""),
  IFERROR(IF(MBB!H202="Home", MBB!E202, ""), ""),
  IFERROR(IF(WLAX!H202="Home", WLAX!E202, ""), ""),
  IFERROR(IF(MLAX!H202="Home", MLAX!E202, ""), ""),
  IFERROR(IF(SOFT!H202="Home", SOFT!E202, ""), ""),
  IFERROR(IF(BASE!H202="Home", BASE!E202, ""), ""),
  IFERROR(IF(ESPORTS!H202="Home", ESPORTS!E202, ""), "")
)
</f>
        <v/>
      </c>
      <c r="F202" s="11" t="str">
        <f>TEXTJOIN(
  CHAR(10) &amp; CHAR(10),
  TRUE,
  IFERROR(IF(WSO!H202="Home", TEXT(WSO!F202, "h:mm AM/PM"), ""), ""),
  IFERROR(IF(MSO!H202="Home", TEXT(MSO!F202, "h:mm AM/PM"), ""), ""),
  IFERROR(IF(FH!H202="Home", TEXT(FH!F202, "h:mm AM/PM"), ""), ""),
  IFERROR(IF(MGOLF!H202="Home", TEXT(MGOLF!F202, "h:mm AM/PM"), ""), ""),
  IFERROR(IF(Football!H202="Home", TEXT(Football!F202, "h:mm AM/PM"), ""), ""),
  IFERROR(IF(WVB!H202="Home", TEXT(WVB!F202, "h:mm AM/PM"), ""), ""),
  IFERROR(IF(XC!H202="Home", TEXT(XC!F202, "h:mm AM/PM"), ""), ""),
  IFERROR(IF(SWIMMING!H202="Home", TEXT(SWIMMING!F202, "h:mm AM/PM"), ""), ""),
  IFERROR(IF(WTEN!H202="Home", TEXT(WTEN!F202, "h:mm AM/PM"), ""), ""),
  IFERROR(IF(TF!H202="Home", TEXT(TF!F202, "h:mm AM/PM"), ""), ""),
  IFERROR(IF(WGOLF!H202="Home", TEXT(WGOLF!F202, "h:mm AM/PM"), ""), ""),
  IFERROR(IF(WBB!H202="Home", TEXT(WBB!F202, "h:mm AM/PM"), ""), ""),
  IFERROR(IF(MBB!H202="Home", TEXT(MBB!F202, "h:mm AM/PM"), ""), ""),
  IFERROR(IF(WLAX!H202="Home", TEXT(WLAX!F202, "h:mm AM/PM"), ""), ""),
  IFERROR(IF(MLAX!H202="Home", TEXT(MLAX!F202, "h:mm AM/PM"), ""), ""),
  IFERROR(IF(SOFT!H202="Home", TEXT(SOFT!F202, "h:mm AM/PM"), ""), ""),
  IFERROR(IF(BASE!H202="Home", TEXT(BASE!F202, "h:mm AM/PM"), ""), ""),
  IFERROR(IF(ESPORTS!H202="Home", TEXT(ESPORTS!F202, "h:mm AM/PM"), ""), "")
)
</f>
        <v/>
      </c>
      <c r="G202" s="11" t="str">
        <f>TEXTJOIN(
  CHAR(10) &amp; CHAR(10),
  TRUE,
  IFERROR(IF(WSO!H202="Home", WSO!G202, ""), ""),
  IFERROR(IF(MSO!H202="Home", MSO!G202, ""), ""),
  IFERROR(IF(FH!H202="Home", FH!G202, ""), ""),
  IFERROR(IF(MGOLF!H202="Home", MGOLF!G202, ""), ""),
  IFERROR(IF(Football!H202="Home", Football!G202, ""), ""),
  IFERROR(IF(WVB!H202="Home", WVB!G202, ""), ""),
  IFERROR(IF(XC!H202="Home", XC!G202, ""), ""),
  IFERROR(IF(SWIMMING!H202="Home", SWIMMING!G202, ""), ""),
  IFERROR(IF(WTEN!H202="Home", WTEN!G202, ""), ""),
  IFERROR(IF(TF!H202="Home", TF!G202, ""), ""),
  IFERROR(IF(WGOLF!H202="Home", WGOLF!G202, ""), ""),
  IFERROR(IF(WBB!H202="Home", WBB!G202, ""), ""),
  IFERROR(IF(MBB!H202="Home", MBB!G202, ""), ""),
  IFERROR(IF(WLAX!H202="Home", WLAX!G202, ""), ""),
  IFERROR(IF(MLAX!H202="Home", MLAX!G202, ""), ""),
  IFERROR(IF(SOFT!H202="Home", SOFT!G202, ""), ""),
  IFERROR(IF(BASE!H202="Home", BASE!G202, ""), ""),
  IFERROR(IF(ESPORTS!H202="Home", ESPORTS!G202, ""), "")
)
</f>
        <v/>
      </c>
      <c r="H202" s="20" t="str">
        <f>TEXTJOIN(
  CHAR(10) &amp; CHAR(10),
  TRUE,
  IFERROR(IF(WSO!H202="Home", WSO!P202, ""), ""),
  IFERROR(IF(MSO!H202="Home", MSO!P202, ""), ""),
  IFERROR(IF(FH!H202="Home", FH!P202, ""), ""),
  IFERROR(IF(MGOLF!H202="Home", MGOLF!P202, ""), ""),
  IFERROR(IF(Football!H202="Home", Football!P202, ""), ""),
  IFERROR(IF(WVB!H202="Home", WVB!P202, ""), ""),
  IFERROR(IF(XC!H202="Home", XC!P202, ""), ""),
  IFERROR(IF(SWIMMING!H202="Home", SWIMMING!P202, ""), ""),
  IFERROR(IF(WTEN!H202="Home", WTEN!P202, ""), ""),
  IFERROR(IF(TF!H202="Home", TF!P202, ""), ""),
  IFERROR(IF(WGOLF!H202="Home", WGOLF!P202, ""), ""),
  IFERROR(IF(WBB!H202="Home", WBB!P202, ""), ""),
  IFERROR(IF(MBB!H202="Home", MBB!P202, ""), ""),
  IFERROR(IF(WLAX!H202="Home", WLAX!P202, ""), ""),
  IFERROR(IF(MLAX!H202="Home", MLAX!P202, ""), ""),
  IFERROR(IF(SOFT!H202="Home", SOFT!P202, ""), ""),
  IFERROR(IF(BASE!H202="Home", BASE!P202, ""), ""),
  IFERROR(IF(ESPORTS!H202="Home", ESPORTS!P202, ""), "")
)
</f>
        <v/>
      </c>
    </row>
    <row r="203" ht="22.5" customHeight="1">
      <c r="A203" s="6">
        <v>202.0</v>
      </c>
      <c r="B203" s="6" t="str">
        <f>'Master Schedule'!B203</f>
        <v/>
      </c>
      <c r="C203" s="7">
        <v>46436.0</v>
      </c>
      <c r="D203" s="8" t="str">
        <f t="shared" si="1"/>
        <v>Thursday</v>
      </c>
      <c r="E203" s="6" t="str">
        <f>TEXTJOIN(
  CHAR(10) &amp; CHAR(10),
  TRUE,
  IFERROR(IF(WSO!H203="Home", WSO!E203, ""), ""),
  IFERROR(IF(MSO!H203="Home", MSO!E203, ""), ""),
  IFERROR(IF(FH!H203="Home", FH!E203, ""), ""),
  IFERROR(IF(MGOLF!H203="Home", MGOLF!E203, ""), ""),
  IFERROR(IF(Football!H203="Home", Football!E203, ""), ""),
  IFERROR(IF(WVB!H203="Home", WVB!E203, ""), ""),
  IFERROR(IF(XC!H203="Home", XC!E203, ""), ""),
  IFERROR(IF(SWIMMING!H203="Home", SWIMMING!E203, ""), ""),
  IFERROR(IF(WTEN!H203="Home", WTEN!E203, ""), ""),
  IFERROR(IF(TF!H203="Home", TF!E203, ""), ""),
  IFERROR(IF(WGOLF!H203="Home", WGOLF!E203, ""), ""),
  IFERROR(IF(WBB!H203="Home", WBB!E203, ""), ""),
  IFERROR(IF(MBB!H203="Home", MBB!E203, ""), ""),
  IFERROR(IF(WLAX!H203="Home", WLAX!E203, ""), ""),
  IFERROR(IF(MLAX!H203="Home", MLAX!E203, ""), ""),
  IFERROR(IF(SOFT!H203="Home", SOFT!E203, ""), ""),
  IFERROR(IF(BASE!H203="Home", BASE!E203, ""), ""),
  IFERROR(IF(ESPORTS!H203="Home", ESPORTS!E203, ""), "")
)
</f>
        <v/>
      </c>
      <c r="F203" s="11" t="str">
        <f>TEXTJOIN(
  CHAR(10) &amp; CHAR(10),
  TRUE,
  IFERROR(IF(WSO!H203="Home", TEXT(WSO!F203, "h:mm AM/PM"), ""), ""),
  IFERROR(IF(MSO!H203="Home", TEXT(MSO!F203, "h:mm AM/PM"), ""), ""),
  IFERROR(IF(FH!H203="Home", TEXT(FH!F203, "h:mm AM/PM"), ""), ""),
  IFERROR(IF(MGOLF!H203="Home", TEXT(MGOLF!F203, "h:mm AM/PM"), ""), ""),
  IFERROR(IF(Football!H203="Home", TEXT(Football!F203, "h:mm AM/PM"), ""), ""),
  IFERROR(IF(WVB!H203="Home", TEXT(WVB!F203, "h:mm AM/PM"), ""), ""),
  IFERROR(IF(XC!H203="Home", TEXT(XC!F203, "h:mm AM/PM"), ""), ""),
  IFERROR(IF(SWIMMING!H203="Home", TEXT(SWIMMING!F203, "h:mm AM/PM"), ""), ""),
  IFERROR(IF(WTEN!H203="Home", TEXT(WTEN!F203, "h:mm AM/PM"), ""), ""),
  IFERROR(IF(TF!H203="Home", TEXT(TF!F203, "h:mm AM/PM"), ""), ""),
  IFERROR(IF(WGOLF!H203="Home", TEXT(WGOLF!F203, "h:mm AM/PM"), ""), ""),
  IFERROR(IF(WBB!H203="Home", TEXT(WBB!F203, "h:mm AM/PM"), ""), ""),
  IFERROR(IF(MBB!H203="Home", TEXT(MBB!F203, "h:mm AM/PM"), ""), ""),
  IFERROR(IF(WLAX!H203="Home", TEXT(WLAX!F203, "h:mm AM/PM"), ""), ""),
  IFERROR(IF(MLAX!H203="Home", TEXT(MLAX!F203, "h:mm AM/PM"), ""), ""),
  IFERROR(IF(SOFT!H203="Home", TEXT(SOFT!F203, "h:mm AM/PM"), ""), ""),
  IFERROR(IF(BASE!H203="Home", TEXT(BASE!F203, "h:mm AM/PM"), ""), ""),
  IFERROR(IF(ESPORTS!H203="Home", TEXT(ESPORTS!F203, "h:mm AM/PM"), ""), "")
)
</f>
        <v/>
      </c>
      <c r="G203" s="11" t="str">
        <f>TEXTJOIN(
  CHAR(10) &amp; CHAR(10),
  TRUE,
  IFERROR(IF(WSO!H203="Home", WSO!G203, ""), ""),
  IFERROR(IF(MSO!H203="Home", MSO!G203, ""), ""),
  IFERROR(IF(FH!H203="Home", FH!G203, ""), ""),
  IFERROR(IF(MGOLF!H203="Home", MGOLF!G203, ""), ""),
  IFERROR(IF(Football!H203="Home", Football!G203, ""), ""),
  IFERROR(IF(WVB!H203="Home", WVB!G203, ""), ""),
  IFERROR(IF(XC!H203="Home", XC!G203, ""), ""),
  IFERROR(IF(SWIMMING!H203="Home", SWIMMING!G203, ""), ""),
  IFERROR(IF(WTEN!H203="Home", WTEN!G203, ""), ""),
  IFERROR(IF(TF!H203="Home", TF!G203, ""), ""),
  IFERROR(IF(WGOLF!H203="Home", WGOLF!G203, ""), ""),
  IFERROR(IF(WBB!H203="Home", WBB!G203, ""), ""),
  IFERROR(IF(MBB!H203="Home", MBB!G203, ""), ""),
  IFERROR(IF(WLAX!H203="Home", WLAX!G203, ""), ""),
  IFERROR(IF(MLAX!H203="Home", MLAX!G203, ""), ""),
  IFERROR(IF(SOFT!H203="Home", SOFT!G203, ""), ""),
  IFERROR(IF(BASE!H203="Home", BASE!G203, ""), ""),
  IFERROR(IF(ESPORTS!H203="Home", ESPORTS!G203, ""), "")
)
</f>
        <v/>
      </c>
      <c r="H203" s="20" t="str">
        <f>TEXTJOIN(
  CHAR(10) &amp; CHAR(10),
  TRUE,
  IFERROR(IF(WSO!H203="Home", WSO!P203, ""), ""),
  IFERROR(IF(MSO!H203="Home", MSO!P203, ""), ""),
  IFERROR(IF(FH!H203="Home", FH!P203, ""), ""),
  IFERROR(IF(MGOLF!H203="Home", MGOLF!P203, ""), ""),
  IFERROR(IF(Football!H203="Home", Football!P203, ""), ""),
  IFERROR(IF(WVB!H203="Home", WVB!P203, ""), ""),
  IFERROR(IF(XC!H203="Home", XC!P203, ""), ""),
  IFERROR(IF(SWIMMING!H203="Home", SWIMMING!P203, ""), ""),
  IFERROR(IF(WTEN!H203="Home", WTEN!P203, ""), ""),
  IFERROR(IF(TF!H203="Home", TF!P203, ""), ""),
  IFERROR(IF(WGOLF!H203="Home", WGOLF!P203, ""), ""),
  IFERROR(IF(WBB!H203="Home", WBB!P203, ""), ""),
  IFERROR(IF(MBB!H203="Home", MBB!P203, ""), ""),
  IFERROR(IF(WLAX!H203="Home", WLAX!P203, ""), ""),
  IFERROR(IF(MLAX!H203="Home", MLAX!P203, ""), ""),
  IFERROR(IF(SOFT!H203="Home", SOFT!P203, ""), ""),
  IFERROR(IF(BASE!H203="Home", BASE!P203, ""), ""),
  IFERROR(IF(ESPORTS!H203="Home", ESPORTS!P203, ""), "")
)
</f>
        <v/>
      </c>
    </row>
    <row r="204" ht="22.5" customHeight="1">
      <c r="A204" s="6">
        <v>203.0</v>
      </c>
      <c r="B204" s="6" t="str">
        <f>'Master Schedule'!B204</f>
        <v/>
      </c>
      <c r="C204" s="7">
        <v>46437.0</v>
      </c>
      <c r="D204" s="8" t="str">
        <f t="shared" si="1"/>
        <v>Friday</v>
      </c>
      <c r="E204" s="6" t="str">
        <f>TEXTJOIN(
  CHAR(10) &amp; CHAR(10),
  TRUE,
  IFERROR(IF(WSO!H204="Home", WSO!E204, ""), ""),
  IFERROR(IF(MSO!H204="Home", MSO!E204, ""), ""),
  IFERROR(IF(FH!H204="Home", FH!E204, ""), ""),
  IFERROR(IF(MGOLF!H204="Home", MGOLF!E204, ""), ""),
  IFERROR(IF(Football!H204="Home", Football!E204, ""), ""),
  IFERROR(IF(WVB!H204="Home", WVB!E204, ""), ""),
  IFERROR(IF(XC!H204="Home", XC!E204, ""), ""),
  IFERROR(IF(SWIMMING!H204="Home", SWIMMING!E204, ""), ""),
  IFERROR(IF(WTEN!H204="Home", WTEN!E204, ""), ""),
  IFERROR(IF(TF!H204="Home", TF!E204, ""), ""),
  IFERROR(IF(WGOLF!H204="Home", WGOLF!E204, ""), ""),
  IFERROR(IF(WBB!H204="Home", WBB!E204, ""), ""),
  IFERROR(IF(MBB!H204="Home", MBB!E204, ""), ""),
  IFERROR(IF(WLAX!H204="Home", WLAX!E204, ""), ""),
  IFERROR(IF(MLAX!H204="Home", MLAX!E204, ""), ""),
  IFERROR(IF(SOFT!H204="Home", SOFT!E204, ""), ""),
  IFERROR(IF(BASE!H204="Home", BASE!E204, ""), ""),
  IFERROR(IF(ESPORTS!H204="Home", ESPORTS!E204, ""), "")
)
</f>
        <v/>
      </c>
      <c r="F204" s="11" t="str">
        <f>TEXTJOIN(
  CHAR(10) &amp; CHAR(10),
  TRUE,
  IFERROR(IF(WSO!H204="Home", TEXT(WSO!F204, "h:mm AM/PM"), ""), ""),
  IFERROR(IF(MSO!H204="Home", TEXT(MSO!F204, "h:mm AM/PM"), ""), ""),
  IFERROR(IF(FH!H204="Home", TEXT(FH!F204, "h:mm AM/PM"), ""), ""),
  IFERROR(IF(MGOLF!H204="Home", TEXT(MGOLF!F204, "h:mm AM/PM"), ""), ""),
  IFERROR(IF(Football!H204="Home", TEXT(Football!F204, "h:mm AM/PM"), ""), ""),
  IFERROR(IF(WVB!H204="Home", TEXT(WVB!F204, "h:mm AM/PM"), ""), ""),
  IFERROR(IF(XC!H204="Home", TEXT(XC!F204, "h:mm AM/PM"), ""), ""),
  IFERROR(IF(SWIMMING!H204="Home", TEXT(SWIMMING!F204, "h:mm AM/PM"), ""), ""),
  IFERROR(IF(WTEN!H204="Home", TEXT(WTEN!F204, "h:mm AM/PM"), ""), ""),
  IFERROR(IF(TF!H204="Home", TEXT(TF!F204, "h:mm AM/PM"), ""), ""),
  IFERROR(IF(WGOLF!H204="Home", TEXT(WGOLF!F204, "h:mm AM/PM"), ""), ""),
  IFERROR(IF(WBB!H204="Home", TEXT(WBB!F204, "h:mm AM/PM"), ""), ""),
  IFERROR(IF(MBB!H204="Home", TEXT(MBB!F204, "h:mm AM/PM"), ""), ""),
  IFERROR(IF(WLAX!H204="Home", TEXT(WLAX!F204, "h:mm AM/PM"), ""), ""),
  IFERROR(IF(MLAX!H204="Home", TEXT(MLAX!F204, "h:mm AM/PM"), ""), ""),
  IFERROR(IF(SOFT!H204="Home", TEXT(SOFT!F204, "h:mm AM/PM"), ""), ""),
  IFERROR(IF(BASE!H204="Home", TEXT(BASE!F204, "h:mm AM/PM"), ""), ""),
  IFERROR(IF(ESPORTS!H204="Home", TEXT(ESPORTS!F204, "h:mm AM/PM"), ""), "")
)
</f>
        <v/>
      </c>
      <c r="G204" s="11" t="str">
        <f>TEXTJOIN(
  CHAR(10) &amp; CHAR(10),
  TRUE,
  IFERROR(IF(WSO!H204="Home", WSO!G204, ""), ""),
  IFERROR(IF(MSO!H204="Home", MSO!G204, ""), ""),
  IFERROR(IF(FH!H204="Home", FH!G204, ""), ""),
  IFERROR(IF(MGOLF!H204="Home", MGOLF!G204, ""), ""),
  IFERROR(IF(Football!H204="Home", Football!G204, ""), ""),
  IFERROR(IF(WVB!H204="Home", WVB!G204, ""), ""),
  IFERROR(IF(XC!H204="Home", XC!G204, ""), ""),
  IFERROR(IF(SWIMMING!H204="Home", SWIMMING!G204, ""), ""),
  IFERROR(IF(WTEN!H204="Home", WTEN!G204, ""), ""),
  IFERROR(IF(TF!H204="Home", TF!G204, ""), ""),
  IFERROR(IF(WGOLF!H204="Home", WGOLF!G204, ""), ""),
  IFERROR(IF(WBB!H204="Home", WBB!G204, ""), ""),
  IFERROR(IF(MBB!H204="Home", MBB!G204, ""), ""),
  IFERROR(IF(WLAX!H204="Home", WLAX!G204, ""), ""),
  IFERROR(IF(MLAX!H204="Home", MLAX!G204, ""), ""),
  IFERROR(IF(SOFT!H204="Home", SOFT!G204, ""), ""),
  IFERROR(IF(BASE!H204="Home", BASE!G204, ""), ""),
  IFERROR(IF(ESPORTS!H204="Home", ESPORTS!G204, ""), "")
)
</f>
        <v/>
      </c>
      <c r="H204" s="20" t="str">
        <f>TEXTJOIN(
  CHAR(10) &amp; CHAR(10),
  TRUE,
  IFERROR(IF(WSO!H204="Home", WSO!P204, ""), ""),
  IFERROR(IF(MSO!H204="Home", MSO!P204, ""), ""),
  IFERROR(IF(FH!H204="Home", FH!P204, ""), ""),
  IFERROR(IF(MGOLF!H204="Home", MGOLF!P204, ""), ""),
  IFERROR(IF(Football!H204="Home", Football!P204, ""), ""),
  IFERROR(IF(WVB!H204="Home", WVB!P204, ""), ""),
  IFERROR(IF(XC!H204="Home", XC!P204, ""), ""),
  IFERROR(IF(SWIMMING!H204="Home", SWIMMING!P204, ""), ""),
  IFERROR(IF(WTEN!H204="Home", WTEN!P204, ""), ""),
  IFERROR(IF(TF!H204="Home", TF!P204, ""), ""),
  IFERROR(IF(WGOLF!H204="Home", WGOLF!P204, ""), ""),
  IFERROR(IF(WBB!H204="Home", WBB!P204, ""), ""),
  IFERROR(IF(MBB!H204="Home", MBB!P204, ""), ""),
  IFERROR(IF(WLAX!H204="Home", WLAX!P204, ""), ""),
  IFERROR(IF(MLAX!H204="Home", MLAX!P204, ""), ""),
  IFERROR(IF(SOFT!H204="Home", SOFT!P204, ""), ""),
  IFERROR(IF(BASE!H204="Home", BASE!P204, ""), ""),
  IFERROR(IF(ESPORTS!H204="Home", ESPORTS!P204, ""), "")
)
</f>
        <v/>
      </c>
    </row>
    <row r="205" ht="22.5" customHeight="1">
      <c r="A205" s="6">
        <v>204.0</v>
      </c>
      <c r="B205" s="6" t="str">
        <f>'Master Schedule'!B205</f>
        <v/>
      </c>
      <c r="C205" s="7">
        <v>46438.0</v>
      </c>
      <c r="D205" s="8" t="str">
        <f t="shared" si="1"/>
        <v>Saturday</v>
      </c>
      <c r="E205" s="6" t="str">
        <f>TEXTJOIN(
  CHAR(10) &amp; CHAR(10),
  TRUE,
  IFERROR(IF(WSO!H205="Home", WSO!E205, ""), ""),
  IFERROR(IF(MSO!H205="Home", MSO!E205, ""), ""),
  IFERROR(IF(FH!H205="Home", FH!E205, ""), ""),
  IFERROR(IF(MGOLF!H205="Home", MGOLF!E205, ""), ""),
  IFERROR(IF(Football!H205="Home", Football!E205, ""), ""),
  IFERROR(IF(WVB!H205="Home", WVB!E205, ""), ""),
  IFERROR(IF(XC!H205="Home", XC!E205, ""), ""),
  IFERROR(IF(SWIMMING!H205="Home", SWIMMING!E205, ""), ""),
  IFERROR(IF(WTEN!H205="Home", WTEN!E205, ""), ""),
  IFERROR(IF(TF!H205="Home", TF!E205, ""), ""),
  IFERROR(IF(WGOLF!H205="Home", WGOLF!E205, ""), ""),
  IFERROR(IF(WBB!H205="Home", WBB!E205, ""), ""),
  IFERROR(IF(MBB!H205="Home", MBB!E205, ""), ""),
  IFERROR(IF(WLAX!H205="Home", WLAX!E205, ""), ""),
  IFERROR(IF(MLAX!H205="Home", MLAX!E205, ""), ""),
  IFERROR(IF(SOFT!H205="Home", SOFT!E205, ""), ""),
  IFERROR(IF(BASE!H205="Home", BASE!E205, ""), ""),
  IFERROR(IF(ESPORTS!H205="Home", ESPORTS!E205, ""), "")
)
</f>
        <v>MLAX</v>
      </c>
      <c r="F205" s="11" t="str">
        <f>TEXTJOIN(
  CHAR(10) &amp; CHAR(10),
  TRUE,
  IFERROR(IF(WSO!H205="Home", TEXT(WSO!F205, "h:mm AM/PM"), ""), ""),
  IFERROR(IF(MSO!H205="Home", TEXT(MSO!F205, "h:mm AM/PM"), ""), ""),
  IFERROR(IF(FH!H205="Home", TEXT(FH!F205, "h:mm AM/PM"), ""), ""),
  IFERROR(IF(MGOLF!H205="Home", TEXT(MGOLF!F205, "h:mm AM/PM"), ""), ""),
  IFERROR(IF(Football!H205="Home", TEXT(Football!F205, "h:mm AM/PM"), ""), ""),
  IFERROR(IF(WVB!H205="Home", TEXT(WVB!F205, "h:mm AM/PM"), ""), ""),
  IFERROR(IF(XC!H205="Home", TEXT(XC!F205, "h:mm AM/PM"), ""), ""),
  IFERROR(IF(SWIMMING!H205="Home", TEXT(SWIMMING!F205, "h:mm AM/PM"), ""), ""),
  IFERROR(IF(WTEN!H205="Home", TEXT(WTEN!F205, "h:mm AM/PM"), ""), ""),
  IFERROR(IF(TF!H205="Home", TEXT(TF!F205, "h:mm AM/PM"), ""), ""),
  IFERROR(IF(WGOLF!H205="Home", TEXT(WGOLF!F205, "h:mm AM/PM"), ""), ""),
  IFERROR(IF(WBB!H205="Home", TEXT(WBB!F205, "h:mm AM/PM"), ""), ""),
  IFERROR(IF(MBB!H205="Home", TEXT(MBB!F205, "h:mm AM/PM"), ""), ""),
  IFERROR(IF(WLAX!H205="Home", TEXT(WLAX!F205, "h:mm AM/PM"), ""), ""),
  IFERROR(IF(MLAX!H205="Home", TEXT(MLAX!F205, "h:mm AM/PM"), ""), ""),
  IFERROR(IF(SOFT!H205="Home", TEXT(SOFT!F205, "h:mm AM/PM"), ""), ""),
  IFERROR(IF(BASE!H205="Home", TEXT(BASE!F205, "h:mm AM/PM"), ""), ""),
  IFERROR(IF(ESPORTS!H205="Home", TEXT(ESPORTS!F205, "h:mm AM/PM"), ""), "")
)
</f>
        <v>1:00 PM</v>
      </c>
      <c r="G205" s="11" t="str">
        <f>TEXTJOIN(
  CHAR(10) &amp; CHAR(10),
  TRUE,
  IFERROR(IF(WSO!H205="Home", WSO!G205, ""), ""),
  IFERROR(IF(MSO!H205="Home", MSO!G205, ""), ""),
  IFERROR(IF(FH!H205="Home", FH!G205, ""), ""),
  IFERROR(IF(MGOLF!H205="Home", MGOLF!G205, ""), ""),
  IFERROR(IF(Football!H205="Home", Football!G205, ""), ""),
  IFERROR(IF(WVB!H205="Home", WVB!G205, ""), ""),
  IFERROR(IF(XC!H205="Home", XC!G205, ""), ""),
  IFERROR(IF(SWIMMING!H205="Home", SWIMMING!G205, ""), ""),
  IFERROR(IF(WTEN!H205="Home", WTEN!G205, ""), ""),
  IFERROR(IF(TF!H205="Home", TF!G205, ""), ""),
  IFERROR(IF(WGOLF!H205="Home", WGOLF!G205, ""), ""),
  IFERROR(IF(WBB!H205="Home", WBB!G205, ""), ""),
  IFERROR(IF(MBB!H205="Home", MBB!G205, ""), ""),
  IFERROR(IF(WLAX!H205="Home", WLAX!G205, ""), ""),
  IFERROR(IF(MLAX!H205="Home", MLAX!G205, ""), ""),
  IFERROR(IF(SOFT!H205="Home", SOFT!G205, ""), ""),
  IFERROR(IF(BASE!H205="Home", BASE!G205, ""), ""),
  IFERROR(IF(ESPORTS!H205="Home", ESPORTS!G205, ""), "")
)
</f>
        <v>Colby Sawyer</v>
      </c>
      <c r="H205" s="20" t="str">
        <f>TEXTJOIN(
  CHAR(10) &amp; CHAR(10),
  TRUE,
  IFERROR(IF(WSO!H205="Home", WSO!P205, ""), ""),
  IFERROR(IF(MSO!H205="Home", MSO!P205, ""), ""),
  IFERROR(IF(FH!H205="Home", FH!P205, ""), ""),
  IFERROR(IF(MGOLF!H205="Home", MGOLF!P205, ""), ""),
  IFERROR(IF(Football!H205="Home", Football!P205, ""), ""),
  IFERROR(IF(WVB!H205="Home", WVB!P205, ""), ""),
  IFERROR(IF(XC!H205="Home", XC!P205, ""), ""),
  IFERROR(IF(SWIMMING!H205="Home", SWIMMING!P205, ""), ""),
  IFERROR(IF(WTEN!H205="Home", WTEN!P205, ""), ""),
  IFERROR(IF(TF!H205="Home", TF!P205, ""), ""),
  IFERROR(IF(WGOLF!H205="Home", WGOLF!P205, ""), ""),
  IFERROR(IF(WBB!H205="Home", WBB!P205, ""), ""),
  IFERROR(IF(MBB!H205="Home", MBB!P205, ""), ""),
  IFERROR(IF(WLAX!H205="Home", WLAX!P205, ""), ""),
  IFERROR(IF(MLAX!H205="Home", MLAX!P205, ""), ""),
  IFERROR(IF(SOFT!H205="Home", SOFT!P205, ""), ""),
  IFERROR(IF(BASE!H205="Home", BASE!P205, ""), ""),
  IFERROR(IF(ESPORTS!H205="Home", ESPORTS!P205, ""), "")
)
</f>
        <v>⌛️ Pending</v>
      </c>
    </row>
    <row r="206" ht="22.5" customHeight="1">
      <c r="A206" s="6">
        <v>205.0</v>
      </c>
      <c r="B206" s="6" t="str">
        <f>'Master Schedule'!B206</f>
        <v/>
      </c>
      <c r="C206" s="7">
        <v>46439.0</v>
      </c>
      <c r="D206" s="8" t="str">
        <f t="shared" si="1"/>
        <v>Sunday</v>
      </c>
      <c r="E206" s="6" t="str">
        <f>TEXTJOIN(
  CHAR(10) &amp; CHAR(10),
  TRUE,
  IFERROR(IF(WSO!H206="Home", WSO!E206, ""), ""),
  IFERROR(IF(MSO!H206="Home", MSO!E206, ""), ""),
  IFERROR(IF(FH!H206="Home", FH!E206, ""), ""),
  IFERROR(IF(MGOLF!H206="Home", MGOLF!E206, ""), ""),
  IFERROR(IF(Football!H206="Home", Football!E206, ""), ""),
  IFERROR(IF(WVB!H206="Home", WVB!E206, ""), ""),
  IFERROR(IF(XC!H206="Home", XC!E206, ""), ""),
  IFERROR(IF(SWIMMING!H206="Home", SWIMMING!E206, ""), ""),
  IFERROR(IF(WTEN!H206="Home", WTEN!E206, ""), ""),
  IFERROR(IF(TF!H206="Home", TF!E206, ""), ""),
  IFERROR(IF(WGOLF!H206="Home", WGOLF!E206, ""), ""),
  IFERROR(IF(WBB!H206="Home", WBB!E206, ""), ""),
  IFERROR(IF(MBB!H206="Home", MBB!E206, ""), ""),
  IFERROR(IF(WLAX!H206="Home", WLAX!E206, ""), ""),
  IFERROR(IF(MLAX!H206="Home", MLAX!E206, ""), ""),
  IFERROR(IF(SOFT!H206="Home", SOFT!E206, ""), ""),
  IFERROR(IF(BASE!H206="Home", BASE!E206, ""), ""),
  IFERROR(IF(ESPORTS!H206="Home", ESPORTS!E206, ""), "")
)
</f>
        <v/>
      </c>
      <c r="F206" s="11" t="str">
        <f>TEXTJOIN(
  CHAR(10) &amp; CHAR(10),
  TRUE,
  IFERROR(IF(WSO!H206="Home", TEXT(WSO!F206, "h:mm AM/PM"), ""), ""),
  IFERROR(IF(MSO!H206="Home", TEXT(MSO!F206, "h:mm AM/PM"), ""), ""),
  IFERROR(IF(FH!H206="Home", TEXT(FH!F206, "h:mm AM/PM"), ""), ""),
  IFERROR(IF(MGOLF!H206="Home", TEXT(MGOLF!F206, "h:mm AM/PM"), ""), ""),
  IFERROR(IF(Football!H206="Home", TEXT(Football!F206, "h:mm AM/PM"), ""), ""),
  IFERROR(IF(WVB!H206="Home", TEXT(WVB!F206, "h:mm AM/PM"), ""), ""),
  IFERROR(IF(XC!H206="Home", TEXT(XC!F206, "h:mm AM/PM"), ""), ""),
  IFERROR(IF(SWIMMING!H206="Home", TEXT(SWIMMING!F206, "h:mm AM/PM"), ""), ""),
  IFERROR(IF(WTEN!H206="Home", TEXT(WTEN!F206, "h:mm AM/PM"), ""), ""),
  IFERROR(IF(TF!H206="Home", TEXT(TF!F206, "h:mm AM/PM"), ""), ""),
  IFERROR(IF(WGOLF!H206="Home", TEXT(WGOLF!F206, "h:mm AM/PM"), ""), ""),
  IFERROR(IF(WBB!H206="Home", TEXT(WBB!F206, "h:mm AM/PM"), ""), ""),
  IFERROR(IF(MBB!H206="Home", TEXT(MBB!F206, "h:mm AM/PM"), ""), ""),
  IFERROR(IF(WLAX!H206="Home", TEXT(WLAX!F206, "h:mm AM/PM"), ""), ""),
  IFERROR(IF(MLAX!H206="Home", TEXT(MLAX!F206, "h:mm AM/PM"), ""), ""),
  IFERROR(IF(SOFT!H206="Home", TEXT(SOFT!F206, "h:mm AM/PM"), ""), ""),
  IFERROR(IF(BASE!H206="Home", TEXT(BASE!F206, "h:mm AM/PM"), ""), ""),
  IFERROR(IF(ESPORTS!H206="Home", TEXT(ESPORTS!F206, "h:mm AM/PM"), ""), "")
)
</f>
        <v/>
      </c>
      <c r="G206" s="11" t="str">
        <f>TEXTJOIN(
  CHAR(10) &amp; CHAR(10),
  TRUE,
  IFERROR(IF(WSO!H206="Home", WSO!G206, ""), ""),
  IFERROR(IF(MSO!H206="Home", MSO!G206, ""), ""),
  IFERROR(IF(FH!H206="Home", FH!G206, ""), ""),
  IFERROR(IF(MGOLF!H206="Home", MGOLF!G206, ""), ""),
  IFERROR(IF(Football!H206="Home", Football!G206, ""), ""),
  IFERROR(IF(WVB!H206="Home", WVB!G206, ""), ""),
  IFERROR(IF(XC!H206="Home", XC!G206, ""), ""),
  IFERROR(IF(SWIMMING!H206="Home", SWIMMING!G206, ""), ""),
  IFERROR(IF(WTEN!H206="Home", WTEN!G206, ""), ""),
  IFERROR(IF(TF!H206="Home", TF!G206, ""), ""),
  IFERROR(IF(WGOLF!H206="Home", WGOLF!G206, ""), ""),
  IFERROR(IF(WBB!H206="Home", WBB!G206, ""), ""),
  IFERROR(IF(MBB!H206="Home", MBB!G206, ""), ""),
  IFERROR(IF(WLAX!H206="Home", WLAX!G206, ""), ""),
  IFERROR(IF(MLAX!H206="Home", MLAX!G206, ""), ""),
  IFERROR(IF(SOFT!H206="Home", SOFT!G206, ""), ""),
  IFERROR(IF(BASE!H206="Home", BASE!G206, ""), ""),
  IFERROR(IF(ESPORTS!H206="Home", ESPORTS!G206, ""), "")
)
</f>
        <v/>
      </c>
      <c r="H206" s="20" t="str">
        <f>TEXTJOIN(
  CHAR(10) &amp; CHAR(10),
  TRUE,
  IFERROR(IF(WSO!H206="Home", WSO!P206, ""), ""),
  IFERROR(IF(MSO!H206="Home", MSO!P206, ""), ""),
  IFERROR(IF(FH!H206="Home", FH!P206, ""), ""),
  IFERROR(IF(MGOLF!H206="Home", MGOLF!P206, ""), ""),
  IFERROR(IF(Football!H206="Home", Football!P206, ""), ""),
  IFERROR(IF(WVB!H206="Home", WVB!P206, ""), ""),
  IFERROR(IF(XC!H206="Home", XC!P206, ""), ""),
  IFERROR(IF(SWIMMING!H206="Home", SWIMMING!P206, ""), ""),
  IFERROR(IF(WTEN!H206="Home", WTEN!P206, ""), ""),
  IFERROR(IF(TF!H206="Home", TF!P206, ""), ""),
  IFERROR(IF(WGOLF!H206="Home", WGOLF!P206, ""), ""),
  IFERROR(IF(WBB!H206="Home", WBB!P206, ""), ""),
  IFERROR(IF(MBB!H206="Home", MBB!P206, ""), ""),
  IFERROR(IF(WLAX!H206="Home", WLAX!P206, ""), ""),
  IFERROR(IF(MLAX!H206="Home", MLAX!P206, ""), ""),
  IFERROR(IF(SOFT!H206="Home", SOFT!P206, ""), ""),
  IFERROR(IF(BASE!H206="Home", BASE!P206, ""), ""),
  IFERROR(IF(ESPORTS!H206="Home", ESPORTS!P206, ""), "")
)
</f>
        <v/>
      </c>
    </row>
    <row r="207" ht="22.5" customHeight="1">
      <c r="A207" s="6">
        <v>206.0</v>
      </c>
      <c r="B207" s="6" t="str">
        <f>'Master Schedule'!B207</f>
        <v/>
      </c>
      <c r="C207" s="7">
        <v>46440.0</v>
      </c>
      <c r="D207" s="8" t="str">
        <f t="shared" si="1"/>
        <v>Monday</v>
      </c>
      <c r="E207" s="6" t="str">
        <f>TEXTJOIN(
  CHAR(10) &amp; CHAR(10),
  TRUE,
  IFERROR(IF(WSO!H207="Home", WSO!E207, ""), ""),
  IFERROR(IF(MSO!H207="Home", MSO!E207, ""), ""),
  IFERROR(IF(FH!H207="Home", FH!E207, ""), ""),
  IFERROR(IF(MGOLF!H207="Home", MGOLF!E207, ""), ""),
  IFERROR(IF(Football!H207="Home", Football!E207, ""), ""),
  IFERROR(IF(WVB!H207="Home", WVB!E207, ""), ""),
  IFERROR(IF(XC!H207="Home", XC!E207, ""), ""),
  IFERROR(IF(SWIMMING!H207="Home", SWIMMING!E207, ""), ""),
  IFERROR(IF(WTEN!H207="Home", WTEN!E207, ""), ""),
  IFERROR(IF(TF!H207="Home", TF!E207, ""), ""),
  IFERROR(IF(WGOLF!H207="Home", WGOLF!E207, ""), ""),
  IFERROR(IF(WBB!H207="Home", WBB!E207, ""), ""),
  IFERROR(IF(MBB!H207="Home", MBB!E207, ""), ""),
  IFERROR(IF(WLAX!H207="Home", WLAX!E207, ""), ""),
  IFERROR(IF(MLAX!H207="Home", MLAX!E207, ""), ""),
  IFERROR(IF(SOFT!H207="Home", SOFT!E207, ""), ""),
  IFERROR(IF(BASE!H207="Home", BASE!E207, ""), ""),
  IFERROR(IF(ESPORTS!H207="Home", ESPORTS!E207, ""), "")
)
</f>
        <v/>
      </c>
      <c r="F207" s="11" t="str">
        <f>TEXTJOIN(
  CHAR(10) &amp; CHAR(10),
  TRUE,
  IFERROR(IF(WSO!H207="Home", TEXT(WSO!F207, "h:mm AM/PM"), ""), ""),
  IFERROR(IF(MSO!H207="Home", TEXT(MSO!F207, "h:mm AM/PM"), ""), ""),
  IFERROR(IF(FH!H207="Home", TEXT(FH!F207, "h:mm AM/PM"), ""), ""),
  IFERROR(IF(MGOLF!H207="Home", TEXT(MGOLF!F207, "h:mm AM/PM"), ""), ""),
  IFERROR(IF(Football!H207="Home", TEXT(Football!F207, "h:mm AM/PM"), ""), ""),
  IFERROR(IF(WVB!H207="Home", TEXT(WVB!F207, "h:mm AM/PM"), ""), ""),
  IFERROR(IF(XC!H207="Home", TEXT(XC!F207, "h:mm AM/PM"), ""), ""),
  IFERROR(IF(SWIMMING!H207="Home", TEXT(SWIMMING!F207, "h:mm AM/PM"), ""), ""),
  IFERROR(IF(WTEN!H207="Home", TEXT(WTEN!F207, "h:mm AM/PM"), ""), ""),
  IFERROR(IF(TF!H207="Home", TEXT(TF!F207, "h:mm AM/PM"), ""), ""),
  IFERROR(IF(WGOLF!H207="Home", TEXT(WGOLF!F207, "h:mm AM/PM"), ""), ""),
  IFERROR(IF(WBB!H207="Home", TEXT(WBB!F207, "h:mm AM/PM"), ""), ""),
  IFERROR(IF(MBB!H207="Home", TEXT(MBB!F207, "h:mm AM/PM"), ""), ""),
  IFERROR(IF(WLAX!H207="Home", TEXT(WLAX!F207, "h:mm AM/PM"), ""), ""),
  IFERROR(IF(MLAX!H207="Home", TEXT(MLAX!F207, "h:mm AM/PM"), ""), ""),
  IFERROR(IF(SOFT!H207="Home", TEXT(SOFT!F207, "h:mm AM/PM"), ""), ""),
  IFERROR(IF(BASE!H207="Home", TEXT(BASE!F207, "h:mm AM/PM"), ""), ""),
  IFERROR(IF(ESPORTS!H207="Home", TEXT(ESPORTS!F207, "h:mm AM/PM"), ""), "")
)
</f>
        <v/>
      </c>
      <c r="G207" s="11" t="str">
        <f>TEXTJOIN(
  CHAR(10) &amp; CHAR(10),
  TRUE,
  IFERROR(IF(WSO!H207="Home", WSO!G207, ""), ""),
  IFERROR(IF(MSO!H207="Home", MSO!G207, ""), ""),
  IFERROR(IF(FH!H207="Home", FH!G207, ""), ""),
  IFERROR(IF(MGOLF!H207="Home", MGOLF!G207, ""), ""),
  IFERROR(IF(Football!H207="Home", Football!G207, ""), ""),
  IFERROR(IF(WVB!H207="Home", WVB!G207, ""), ""),
  IFERROR(IF(XC!H207="Home", XC!G207, ""), ""),
  IFERROR(IF(SWIMMING!H207="Home", SWIMMING!G207, ""), ""),
  IFERROR(IF(WTEN!H207="Home", WTEN!G207, ""), ""),
  IFERROR(IF(TF!H207="Home", TF!G207, ""), ""),
  IFERROR(IF(WGOLF!H207="Home", WGOLF!G207, ""), ""),
  IFERROR(IF(WBB!H207="Home", WBB!G207, ""), ""),
  IFERROR(IF(MBB!H207="Home", MBB!G207, ""), ""),
  IFERROR(IF(WLAX!H207="Home", WLAX!G207, ""), ""),
  IFERROR(IF(MLAX!H207="Home", MLAX!G207, ""), ""),
  IFERROR(IF(SOFT!H207="Home", SOFT!G207, ""), ""),
  IFERROR(IF(BASE!H207="Home", BASE!G207, ""), ""),
  IFERROR(IF(ESPORTS!H207="Home", ESPORTS!G207, ""), "")
)
</f>
        <v/>
      </c>
      <c r="H207" s="20" t="str">
        <f>TEXTJOIN(
  CHAR(10) &amp; CHAR(10),
  TRUE,
  IFERROR(IF(WSO!H207="Home", WSO!P207, ""), ""),
  IFERROR(IF(MSO!H207="Home", MSO!P207, ""), ""),
  IFERROR(IF(FH!H207="Home", FH!P207, ""), ""),
  IFERROR(IF(MGOLF!H207="Home", MGOLF!P207, ""), ""),
  IFERROR(IF(Football!H207="Home", Football!P207, ""), ""),
  IFERROR(IF(WVB!H207="Home", WVB!P207, ""), ""),
  IFERROR(IF(XC!H207="Home", XC!P207, ""), ""),
  IFERROR(IF(SWIMMING!H207="Home", SWIMMING!P207, ""), ""),
  IFERROR(IF(WTEN!H207="Home", WTEN!P207, ""), ""),
  IFERROR(IF(TF!H207="Home", TF!P207, ""), ""),
  IFERROR(IF(WGOLF!H207="Home", WGOLF!P207, ""), ""),
  IFERROR(IF(WBB!H207="Home", WBB!P207, ""), ""),
  IFERROR(IF(MBB!H207="Home", MBB!P207, ""), ""),
  IFERROR(IF(WLAX!H207="Home", WLAX!P207, ""), ""),
  IFERROR(IF(MLAX!H207="Home", MLAX!P207, ""), ""),
  IFERROR(IF(SOFT!H207="Home", SOFT!P207, ""), ""),
  IFERROR(IF(BASE!H207="Home", BASE!P207, ""), ""),
  IFERROR(IF(ESPORTS!H207="Home", ESPORTS!P207, ""), "")
)
</f>
        <v/>
      </c>
    </row>
    <row r="208" ht="22.5" customHeight="1">
      <c r="A208" s="6">
        <v>207.0</v>
      </c>
      <c r="B208" s="6" t="str">
        <f>'Master Schedule'!B208</f>
        <v/>
      </c>
      <c r="C208" s="7">
        <v>46441.0</v>
      </c>
      <c r="D208" s="8" t="str">
        <f t="shared" si="1"/>
        <v>Tuesday</v>
      </c>
      <c r="E208" s="6" t="str">
        <f>TEXTJOIN(
  CHAR(10) &amp; CHAR(10),
  TRUE,
  IFERROR(IF(WSO!H208="Home", WSO!E208, ""), ""),
  IFERROR(IF(MSO!H208="Home", MSO!E208, ""), ""),
  IFERROR(IF(FH!H208="Home", FH!E208, ""), ""),
  IFERROR(IF(MGOLF!H208="Home", MGOLF!E208, ""), ""),
  IFERROR(IF(Football!H208="Home", Football!E208, ""), ""),
  IFERROR(IF(WVB!H208="Home", WVB!E208, ""), ""),
  IFERROR(IF(XC!H208="Home", XC!E208, ""), ""),
  IFERROR(IF(SWIMMING!H208="Home", SWIMMING!E208, ""), ""),
  IFERROR(IF(WTEN!H208="Home", WTEN!E208, ""), ""),
  IFERROR(IF(TF!H208="Home", TF!E208, ""), ""),
  IFERROR(IF(WGOLF!H208="Home", WGOLF!E208, ""), ""),
  IFERROR(IF(WBB!H208="Home", WBB!E208, ""), ""),
  IFERROR(IF(MBB!H208="Home", MBB!E208, ""), ""),
  IFERROR(IF(WLAX!H208="Home", WLAX!E208, ""), ""),
  IFERROR(IF(MLAX!H208="Home", MLAX!E208, ""), ""),
  IFERROR(IF(SOFT!H208="Home", SOFT!E208, ""), ""),
  IFERROR(IF(BASE!H208="Home", BASE!E208, ""), ""),
  IFERROR(IF(ESPORTS!H208="Home", ESPORTS!E208, ""), "")
)
</f>
        <v/>
      </c>
      <c r="F208" s="11" t="str">
        <f>TEXTJOIN(
  CHAR(10) &amp; CHAR(10),
  TRUE,
  IFERROR(IF(WSO!H208="Home", TEXT(WSO!F208, "h:mm AM/PM"), ""), ""),
  IFERROR(IF(MSO!H208="Home", TEXT(MSO!F208, "h:mm AM/PM"), ""), ""),
  IFERROR(IF(FH!H208="Home", TEXT(FH!F208, "h:mm AM/PM"), ""), ""),
  IFERROR(IF(MGOLF!H208="Home", TEXT(MGOLF!F208, "h:mm AM/PM"), ""), ""),
  IFERROR(IF(Football!H208="Home", TEXT(Football!F208, "h:mm AM/PM"), ""), ""),
  IFERROR(IF(WVB!H208="Home", TEXT(WVB!F208, "h:mm AM/PM"), ""), ""),
  IFERROR(IF(XC!H208="Home", TEXT(XC!F208, "h:mm AM/PM"), ""), ""),
  IFERROR(IF(SWIMMING!H208="Home", TEXT(SWIMMING!F208, "h:mm AM/PM"), ""), ""),
  IFERROR(IF(WTEN!H208="Home", TEXT(WTEN!F208, "h:mm AM/PM"), ""), ""),
  IFERROR(IF(TF!H208="Home", TEXT(TF!F208, "h:mm AM/PM"), ""), ""),
  IFERROR(IF(WGOLF!H208="Home", TEXT(WGOLF!F208, "h:mm AM/PM"), ""), ""),
  IFERROR(IF(WBB!H208="Home", TEXT(WBB!F208, "h:mm AM/PM"), ""), ""),
  IFERROR(IF(MBB!H208="Home", TEXT(MBB!F208, "h:mm AM/PM"), ""), ""),
  IFERROR(IF(WLAX!H208="Home", TEXT(WLAX!F208, "h:mm AM/PM"), ""), ""),
  IFERROR(IF(MLAX!H208="Home", TEXT(MLAX!F208, "h:mm AM/PM"), ""), ""),
  IFERROR(IF(SOFT!H208="Home", TEXT(SOFT!F208, "h:mm AM/PM"), ""), ""),
  IFERROR(IF(BASE!H208="Home", TEXT(BASE!F208, "h:mm AM/PM"), ""), ""),
  IFERROR(IF(ESPORTS!H208="Home", TEXT(ESPORTS!F208, "h:mm AM/PM"), ""), "")
)
</f>
        <v/>
      </c>
      <c r="G208" s="11" t="str">
        <f>TEXTJOIN(
  CHAR(10) &amp; CHAR(10),
  TRUE,
  IFERROR(IF(WSO!H208="Home", WSO!G208, ""), ""),
  IFERROR(IF(MSO!H208="Home", MSO!G208, ""), ""),
  IFERROR(IF(FH!H208="Home", FH!G208, ""), ""),
  IFERROR(IF(MGOLF!H208="Home", MGOLF!G208, ""), ""),
  IFERROR(IF(Football!H208="Home", Football!G208, ""), ""),
  IFERROR(IF(WVB!H208="Home", WVB!G208, ""), ""),
  IFERROR(IF(XC!H208="Home", XC!G208, ""), ""),
  IFERROR(IF(SWIMMING!H208="Home", SWIMMING!G208, ""), ""),
  IFERROR(IF(WTEN!H208="Home", WTEN!G208, ""), ""),
  IFERROR(IF(TF!H208="Home", TF!G208, ""), ""),
  IFERROR(IF(WGOLF!H208="Home", WGOLF!G208, ""), ""),
  IFERROR(IF(WBB!H208="Home", WBB!G208, ""), ""),
  IFERROR(IF(MBB!H208="Home", MBB!G208, ""), ""),
  IFERROR(IF(WLAX!H208="Home", WLAX!G208, ""), ""),
  IFERROR(IF(MLAX!H208="Home", MLAX!G208, ""), ""),
  IFERROR(IF(SOFT!H208="Home", SOFT!G208, ""), ""),
  IFERROR(IF(BASE!H208="Home", BASE!G208, ""), ""),
  IFERROR(IF(ESPORTS!H208="Home", ESPORTS!G208, ""), "")
)
</f>
        <v/>
      </c>
      <c r="H208" s="20" t="str">
        <f>TEXTJOIN(
  CHAR(10) &amp; CHAR(10),
  TRUE,
  IFERROR(IF(WSO!H208="Home", WSO!P208, ""), ""),
  IFERROR(IF(MSO!H208="Home", MSO!P208, ""), ""),
  IFERROR(IF(FH!H208="Home", FH!P208, ""), ""),
  IFERROR(IF(MGOLF!H208="Home", MGOLF!P208, ""), ""),
  IFERROR(IF(Football!H208="Home", Football!P208, ""), ""),
  IFERROR(IF(WVB!H208="Home", WVB!P208, ""), ""),
  IFERROR(IF(XC!H208="Home", XC!P208, ""), ""),
  IFERROR(IF(SWIMMING!H208="Home", SWIMMING!P208, ""), ""),
  IFERROR(IF(WTEN!H208="Home", WTEN!P208, ""), ""),
  IFERROR(IF(TF!H208="Home", TF!P208, ""), ""),
  IFERROR(IF(WGOLF!H208="Home", WGOLF!P208, ""), ""),
  IFERROR(IF(WBB!H208="Home", WBB!P208, ""), ""),
  IFERROR(IF(MBB!H208="Home", MBB!P208, ""), ""),
  IFERROR(IF(WLAX!H208="Home", WLAX!P208, ""), ""),
  IFERROR(IF(MLAX!H208="Home", MLAX!P208, ""), ""),
  IFERROR(IF(SOFT!H208="Home", SOFT!P208, ""), ""),
  IFERROR(IF(BASE!H208="Home", BASE!P208, ""), ""),
  IFERROR(IF(ESPORTS!H208="Home", ESPORTS!P208, ""), "")
)
</f>
        <v/>
      </c>
    </row>
    <row r="209" ht="22.5" customHeight="1">
      <c r="A209" s="6">
        <v>208.0</v>
      </c>
      <c r="B209" s="6" t="str">
        <f>'Master Schedule'!B209</f>
        <v/>
      </c>
      <c r="C209" s="7">
        <v>46442.0</v>
      </c>
      <c r="D209" s="8" t="str">
        <f t="shared" si="1"/>
        <v>Wednesday</v>
      </c>
      <c r="E209" s="6" t="str">
        <f>TEXTJOIN(
  CHAR(10) &amp; CHAR(10),
  TRUE,
  IFERROR(IF(WSO!H209="Home", WSO!E209, ""), ""),
  IFERROR(IF(MSO!H209="Home", MSO!E209, ""), ""),
  IFERROR(IF(FH!H209="Home", FH!E209, ""), ""),
  IFERROR(IF(MGOLF!H209="Home", MGOLF!E209, ""), ""),
  IFERROR(IF(Football!H209="Home", Football!E209, ""), ""),
  IFERROR(IF(WVB!H209="Home", WVB!E209, ""), ""),
  IFERROR(IF(XC!H209="Home", XC!E209, ""), ""),
  IFERROR(IF(SWIMMING!H209="Home", SWIMMING!E209, ""), ""),
  IFERROR(IF(WTEN!H209="Home", WTEN!E209, ""), ""),
  IFERROR(IF(TF!H209="Home", TF!E209, ""), ""),
  IFERROR(IF(WGOLF!H209="Home", WGOLF!E209, ""), ""),
  IFERROR(IF(WBB!H209="Home", WBB!E209, ""), ""),
  IFERROR(IF(MBB!H209="Home", MBB!E209, ""), ""),
  IFERROR(IF(WLAX!H209="Home", WLAX!E209, ""), ""),
  IFERROR(IF(MLAX!H209="Home", MLAX!E209, ""), ""),
  IFERROR(IF(SOFT!H209="Home", SOFT!E209, ""), ""),
  IFERROR(IF(BASE!H209="Home", BASE!E209, ""), ""),
  IFERROR(IF(ESPORTS!H209="Home", ESPORTS!E209, ""), "")
)
</f>
        <v/>
      </c>
      <c r="F209" s="11" t="str">
        <f>TEXTJOIN(
  CHAR(10) &amp; CHAR(10),
  TRUE,
  IFERROR(IF(WSO!H209="Home", TEXT(WSO!F209, "h:mm AM/PM"), ""), ""),
  IFERROR(IF(MSO!H209="Home", TEXT(MSO!F209, "h:mm AM/PM"), ""), ""),
  IFERROR(IF(FH!H209="Home", TEXT(FH!F209, "h:mm AM/PM"), ""), ""),
  IFERROR(IF(MGOLF!H209="Home", TEXT(MGOLF!F209, "h:mm AM/PM"), ""), ""),
  IFERROR(IF(Football!H209="Home", TEXT(Football!F209, "h:mm AM/PM"), ""), ""),
  IFERROR(IF(WVB!H209="Home", TEXT(WVB!F209, "h:mm AM/PM"), ""), ""),
  IFERROR(IF(XC!H209="Home", TEXT(XC!F209, "h:mm AM/PM"), ""), ""),
  IFERROR(IF(SWIMMING!H209="Home", TEXT(SWIMMING!F209, "h:mm AM/PM"), ""), ""),
  IFERROR(IF(WTEN!H209="Home", TEXT(WTEN!F209, "h:mm AM/PM"), ""), ""),
  IFERROR(IF(TF!H209="Home", TEXT(TF!F209, "h:mm AM/PM"), ""), ""),
  IFERROR(IF(WGOLF!H209="Home", TEXT(WGOLF!F209, "h:mm AM/PM"), ""), ""),
  IFERROR(IF(WBB!H209="Home", TEXT(WBB!F209, "h:mm AM/PM"), ""), ""),
  IFERROR(IF(MBB!H209="Home", TEXT(MBB!F209, "h:mm AM/PM"), ""), ""),
  IFERROR(IF(WLAX!H209="Home", TEXT(WLAX!F209, "h:mm AM/PM"), ""), ""),
  IFERROR(IF(MLAX!H209="Home", TEXT(MLAX!F209, "h:mm AM/PM"), ""), ""),
  IFERROR(IF(SOFT!H209="Home", TEXT(SOFT!F209, "h:mm AM/PM"), ""), ""),
  IFERROR(IF(BASE!H209="Home", TEXT(BASE!F209, "h:mm AM/PM"), ""), ""),
  IFERROR(IF(ESPORTS!H209="Home", TEXT(ESPORTS!F209, "h:mm AM/PM"), ""), "")
)
</f>
        <v/>
      </c>
      <c r="G209" s="11" t="str">
        <f>TEXTJOIN(
  CHAR(10) &amp; CHAR(10),
  TRUE,
  IFERROR(IF(WSO!H209="Home", WSO!G209, ""), ""),
  IFERROR(IF(MSO!H209="Home", MSO!G209, ""), ""),
  IFERROR(IF(FH!H209="Home", FH!G209, ""), ""),
  IFERROR(IF(MGOLF!H209="Home", MGOLF!G209, ""), ""),
  IFERROR(IF(Football!H209="Home", Football!G209, ""), ""),
  IFERROR(IF(WVB!H209="Home", WVB!G209, ""), ""),
  IFERROR(IF(XC!H209="Home", XC!G209, ""), ""),
  IFERROR(IF(SWIMMING!H209="Home", SWIMMING!G209, ""), ""),
  IFERROR(IF(WTEN!H209="Home", WTEN!G209, ""), ""),
  IFERROR(IF(TF!H209="Home", TF!G209, ""), ""),
  IFERROR(IF(WGOLF!H209="Home", WGOLF!G209, ""), ""),
  IFERROR(IF(WBB!H209="Home", WBB!G209, ""), ""),
  IFERROR(IF(MBB!H209="Home", MBB!G209, ""), ""),
  IFERROR(IF(WLAX!H209="Home", WLAX!G209, ""), ""),
  IFERROR(IF(MLAX!H209="Home", MLAX!G209, ""), ""),
  IFERROR(IF(SOFT!H209="Home", SOFT!G209, ""), ""),
  IFERROR(IF(BASE!H209="Home", BASE!G209, ""), ""),
  IFERROR(IF(ESPORTS!H209="Home", ESPORTS!G209, ""), "")
)
</f>
        <v/>
      </c>
      <c r="H209" s="20" t="str">
        <f>TEXTJOIN(
  CHAR(10) &amp; CHAR(10),
  TRUE,
  IFERROR(IF(WSO!H209="Home", WSO!P209, ""), ""),
  IFERROR(IF(MSO!H209="Home", MSO!P209, ""), ""),
  IFERROR(IF(FH!H209="Home", FH!P209, ""), ""),
  IFERROR(IF(MGOLF!H209="Home", MGOLF!P209, ""), ""),
  IFERROR(IF(Football!H209="Home", Football!P209, ""), ""),
  IFERROR(IF(WVB!H209="Home", WVB!P209, ""), ""),
  IFERROR(IF(XC!H209="Home", XC!P209, ""), ""),
  IFERROR(IF(SWIMMING!H209="Home", SWIMMING!P209, ""), ""),
  IFERROR(IF(WTEN!H209="Home", WTEN!P209, ""), ""),
  IFERROR(IF(TF!H209="Home", TF!P209, ""), ""),
  IFERROR(IF(WGOLF!H209="Home", WGOLF!P209, ""), ""),
  IFERROR(IF(WBB!H209="Home", WBB!P209, ""), ""),
  IFERROR(IF(MBB!H209="Home", MBB!P209, ""), ""),
  IFERROR(IF(WLAX!H209="Home", WLAX!P209, ""), ""),
  IFERROR(IF(MLAX!H209="Home", MLAX!P209, ""), ""),
  IFERROR(IF(SOFT!H209="Home", SOFT!P209, ""), ""),
  IFERROR(IF(BASE!H209="Home", BASE!P209, ""), ""),
  IFERROR(IF(ESPORTS!H209="Home", ESPORTS!P209, ""), "")
)
</f>
        <v/>
      </c>
    </row>
    <row r="210" ht="22.5" customHeight="1">
      <c r="A210" s="6">
        <v>209.0</v>
      </c>
      <c r="B210" s="6" t="str">
        <f>'Master Schedule'!B210</f>
        <v/>
      </c>
      <c r="C210" s="7">
        <v>46443.0</v>
      </c>
      <c r="D210" s="8" t="str">
        <f t="shared" si="1"/>
        <v>Thursday</v>
      </c>
      <c r="E210" s="6" t="str">
        <f>TEXTJOIN(
  CHAR(10) &amp; CHAR(10),
  TRUE,
  IFERROR(IF(WSO!H210="Home", WSO!E210, ""), ""),
  IFERROR(IF(MSO!H210="Home", MSO!E210, ""), ""),
  IFERROR(IF(FH!H210="Home", FH!E210, ""), ""),
  IFERROR(IF(MGOLF!H210="Home", MGOLF!E210, ""), ""),
  IFERROR(IF(Football!H210="Home", Football!E210, ""), ""),
  IFERROR(IF(WVB!H210="Home", WVB!E210, ""), ""),
  IFERROR(IF(XC!H210="Home", XC!E210, ""), ""),
  IFERROR(IF(SWIMMING!H210="Home", SWIMMING!E210, ""), ""),
  IFERROR(IF(WTEN!H210="Home", WTEN!E210, ""), ""),
  IFERROR(IF(TF!H210="Home", TF!E210, ""), ""),
  IFERROR(IF(WGOLF!H210="Home", WGOLF!E210, ""), ""),
  IFERROR(IF(WBB!H210="Home", WBB!E210, ""), ""),
  IFERROR(IF(MBB!H210="Home", MBB!E210, ""), ""),
  IFERROR(IF(WLAX!H210="Home", WLAX!E210, ""), ""),
  IFERROR(IF(MLAX!H210="Home", MLAX!E210, ""), ""),
  IFERROR(IF(SOFT!H210="Home", SOFT!E210, ""), ""),
  IFERROR(IF(BASE!H210="Home", BASE!E210, ""), ""),
  IFERROR(IF(ESPORTS!H210="Home", ESPORTS!E210, ""), "")
)
</f>
        <v/>
      </c>
      <c r="F210" s="11" t="str">
        <f>TEXTJOIN(
  CHAR(10) &amp; CHAR(10),
  TRUE,
  IFERROR(IF(WSO!H210="Home", TEXT(WSO!F210, "h:mm AM/PM"), ""), ""),
  IFERROR(IF(MSO!H210="Home", TEXT(MSO!F210, "h:mm AM/PM"), ""), ""),
  IFERROR(IF(FH!H210="Home", TEXT(FH!F210, "h:mm AM/PM"), ""), ""),
  IFERROR(IF(MGOLF!H210="Home", TEXT(MGOLF!F210, "h:mm AM/PM"), ""), ""),
  IFERROR(IF(Football!H210="Home", TEXT(Football!F210, "h:mm AM/PM"), ""), ""),
  IFERROR(IF(WVB!H210="Home", TEXT(WVB!F210, "h:mm AM/PM"), ""), ""),
  IFERROR(IF(XC!H210="Home", TEXT(XC!F210, "h:mm AM/PM"), ""), ""),
  IFERROR(IF(SWIMMING!H210="Home", TEXT(SWIMMING!F210, "h:mm AM/PM"), ""), ""),
  IFERROR(IF(WTEN!H210="Home", TEXT(WTEN!F210, "h:mm AM/PM"), ""), ""),
  IFERROR(IF(TF!H210="Home", TEXT(TF!F210, "h:mm AM/PM"), ""), ""),
  IFERROR(IF(WGOLF!H210="Home", TEXT(WGOLF!F210, "h:mm AM/PM"), ""), ""),
  IFERROR(IF(WBB!H210="Home", TEXT(WBB!F210, "h:mm AM/PM"), ""), ""),
  IFERROR(IF(MBB!H210="Home", TEXT(MBB!F210, "h:mm AM/PM"), ""), ""),
  IFERROR(IF(WLAX!H210="Home", TEXT(WLAX!F210, "h:mm AM/PM"), ""), ""),
  IFERROR(IF(MLAX!H210="Home", TEXT(MLAX!F210, "h:mm AM/PM"), ""), ""),
  IFERROR(IF(SOFT!H210="Home", TEXT(SOFT!F210, "h:mm AM/PM"), ""), ""),
  IFERROR(IF(BASE!H210="Home", TEXT(BASE!F210, "h:mm AM/PM"), ""), ""),
  IFERROR(IF(ESPORTS!H210="Home", TEXT(ESPORTS!F210, "h:mm AM/PM"), ""), "")
)
</f>
        <v/>
      </c>
      <c r="G210" s="11" t="str">
        <f>TEXTJOIN(
  CHAR(10) &amp; CHAR(10),
  TRUE,
  IFERROR(IF(WSO!H210="Home", WSO!G210, ""), ""),
  IFERROR(IF(MSO!H210="Home", MSO!G210, ""), ""),
  IFERROR(IF(FH!H210="Home", FH!G210, ""), ""),
  IFERROR(IF(MGOLF!H210="Home", MGOLF!G210, ""), ""),
  IFERROR(IF(Football!H210="Home", Football!G210, ""), ""),
  IFERROR(IF(WVB!H210="Home", WVB!G210, ""), ""),
  IFERROR(IF(XC!H210="Home", XC!G210, ""), ""),
  IFERROR(IF(SWIMMING!H210="Home", SWIMMING!G210, ""), ""),
  IFERROR(IF(WTEN!H210="Home", WTEN!G210, ""), ""),
  IFERROR(IF(TF!H210="Home", TF!G210, ""), ""),
  IFERROR(IF(WGOLF!H210="Home", WGOLF!G210, ""), ""),
  IFERROR(IF(WBB!H210="Home", WBB!G210, ""), ""),
  IFERROR(IF(MBB!H210="Home", MBB!G210, ""), ""),
  IFERROR(IF(WLAX!H210="Home", WLAX!G210, ""), ""),
  IFERROR(IF(MLAX!H210="Home", MLAX!G210, ""), ""),
  IFERROR(IF(SOFT!H210="Home", SOFT!G210, ""), ""),
  IFERROR(IF(BASE!H210="Home", BASE!G210, ""), ""),
  IFERROR(IF(ESPORTS!H210="Home", ESPORTS!G210, ""), "")
)
</f>
        <v/>
      </c>
      <c r="H210" s="20" t="str">
        <f>TEXTJOIN(
  CHAR(10) &amp; CHAR(10),
  TRUE,
  IFERROR(IF(WSO!H210="Home", WSO!P210, ""), ""),
  IFERROR(IF(MSO!H210="Home", MSO!P210, ""), ""),
  IFERROR(IF(FH!H210="Home", FH!P210, ""), ""),
  IFERROR(IF(MGOLF!H210="Home", MGOLF!P210, ""), ""),
  IFERROR(IF(Football!H210="Home", Football!P210, ""), ""),
  IFERROR(IF(WVB!H210="Home", WVB!P210, ""), ""),
  IFERROR(IF(XC!H210="Home", XC!P210, ""), ""),
  IFERROR(IF(SWIMMING!H210="Home", SWIMMING!P210, ""), ""),
  IFERROR(IF(WTEN!H210="Home", WTEN!P210, ""), ""),
  IFERROR(IF(TF!H210="Home", TF!P210, ""), ""),
  IFERROR(IF(WGOLF!H210="Home", WGOLF!P210, ""), ""),
  IFERROR(IF(WBB!H210="Home", WBB!P210, ""), ""),
  IFERROR(IF(MBB!H210="Home", MBB!P210, ""), ""),
  IFERROR(IF(WLAX!H210="Home", WLAX!P210, ""), ""),
  IFERROR(IF(MLAX!H210="Home", MLAX!P210, ""), ""),
  IFERROR(IF(SOFT!H210="Home", SOFT!P210, ""), ""),
  IFERROR(IF(BASE!H210="Home", BASE!P210, ""), ""),
  IFERROR(IF(ESPORTS!H210="Home", ESPORTS!P210, ""), "")
)
</f>
        <v/>
      </c>
    </row>
    <row r="211" ht="22.5" customHeight="1">
      <c r="A211" s="6">
        <v>210.0</v>
      </c>
      <c r="B211" s="6" t="str">
        <f>'Master Schedule'!B211</f>
        <v/>
      </c>
      <c r="C211" s="7">
        <v>46444.0</v>
      </c>
      <c r="D211" s="8" t="str">
        <f t="shared" si="1"/>
        <v>Friday</v>
      </c>
      <c r="E211" s="6" t="str">
        <f>TEXTJOIN(
  CHAR(10) &amp; CHAR(10),
  TRUE,
  IFERROR(IF(WSO!H211="Home", WSO!E211, ""), ""),
  IFERROR(IF(MSO!H211="Home", MSO!E211, ""), ""),
  IFERROR(IF(FH!H211="Home", FH!E211, ""), ""),
  IFERROR(IF(MGOLF!H211="Home", MGOLF!E211, ""), ""),
  IFERROR(IF(Football!H211="Home", Football!E211, ""), ""),
  IFERROR(IF(WVB!H211="Home", WVB!E211, ""), ""),
  IFERROR(IF(XC!H211="Home", XC!E211, ""), ""),
  IFERROR(IF(SWIMMING!H211="Home", SWIMMING!E211, ""), ""),
  IFERROR(IF(WTEN!H211="Home", WTEN!E211, ""), ""),
  IFERROR(IF(TF!H211="Home", TF!E211, ""), ""),
  IFERROR(IF(WGOLF!H211="Home", WGOLF!E211, ""), ""),
  IFERROR(IF(WBB!H211="Home", WBB!E211, ""), ""),
  IFERROR(IF(MBB!H211="Home", MBB!E211, ""), ""),
  IFERROR(IF(WLAX!H211="Home", WLAX!E211, ""), ""),
  IFERROR(IF(MLAX!H211="Home", MLAX!E211, ""), ""),
  IFERROR(IF(SOFT!H211="Home", SOFT!E211, ""), ""),
  IFERROR(IF(BASE!H211="Home", BASE!E211, ""), ""),
  IFERROR(IF(ESPORTS!H211="Home", ESPORTS!E211, ""), "")
)
</f>
        <v/>
      </c>
      <c r="F211" s="11" t="str">
        <f>TEXTJOIN(
  CHAR(10) &amp; CHAR(10),
  TRUE,
  IFERROR(IF(WSO!H211="Home", TEXT(WSO!F211, "h:mm AM/PM"), ""), ""),
  IFERROR(IF(MSO!H211="Home", TEXT(MSO!F211, "h:mm AM/PM"), ""), ""),
  IFERROR(IF(FH!H211="Home", TEXT(FH!F211, "h:mm AM/PM"), ""), ""),
  IFERROR(IF(MGOLF!H211="Home", TEXT(MGOLF!F211, "h:mm AM/PM"), ""), ""),
  IFERROR(IF(Football!H211="Home", TEXT(Football!F211, "h:mm AM/PM"), ""), ""),
  IFERROR(IF(WVB!H211="Home", TEXT(WVB!F211, "h:mm AM/PM"), ""), ""),
  IFERROR(IF(XC!H211="Home", TEXT(XC!F211, "h:mm AM/PM"), ""), ""),
  IFERROR(IF(SWIMMING!H211="Home", TEXT(SWIMMING!F211, "h:mm AM/PM"), ""), ""),
  IFERROR(IF(WTEN!H211="Home", TEXT(WTEN!F211, "h:mm AM/PM"), ""), ""),
  IFERROR(IF(TF!H211="Home", TEXT(TF!F211, "h:mm AM/PM"), ""), ""),
  IFERROR(IF(WGOLF!H211="Home", TEXT(WGOLF!F211, "h:mm AM/PM"), ""), ""),
  IFERROR(IF(WBB!H211="Home", TEXT(WBB!F211, "h:mm AM/PM"), ""), ""),
  IFERROR(IF(MBB!H211="Home", TEXT(MBB!F211, "h:mm AM/PM"), ""), ""),
  IFERROR(IF(WLAX!H211="Home", TEXT(WLAX!F211, "h:mm AM/PM"), ""), ""),
  IFERROR(IF(MLAX!H211="Home", TEXT(MLAX!F211, "h:mm AM/PM"), ""), ""),
  IFERROR(IF(SOFT!H211="Home", TEXT(SOFT!F211, "h:mm AM/PM"), ""), ""),
  IFERROR(IF(BASE!H211="Home", TEXT(BASE!F211, "h:mm AM/PM"), ""), ""),
  IFERROR(IF(ESPORTS!H211="Home", TEXT(ESPORTS!F211, "h:mm AM/PM"), ""), "")
)
</f>
        <v/>
      </c>
      <c r="G211" s="11" t="str">
        <f>TEXTJOIN(
  CHAR(10) &amp; CHAR(10),
  TRUE,
  IFERROR(IF(WSO!H211="Home", WSO!G211, ""), ""),
  IFERROR(IF(MSO!H211="Home", MSO!G211, ""), ""),
  IFERROR(IF(FH!H211="Home", FH!G211, ""), ""),
  IFERROR(IF(MGOLF!H211="Home", MGOLF!G211, ""), ""),
  IFERROR(IF(Football!H211="Home", Football!G211, ""), ""),
  IFERROR(IF(WVB!H211="Home", WVB!G211, ""), ""),
  IFERROR(IF(XC!H211="Home", XC!G211, ""), ""),
  IFERROR(IF(SWIMMING!H211="Home", SWIMMING!G211, ""), ""),
  IFERROR(IF(WTEN!H211="Home", WTEN!G211, ""), ""),
  IFERROR(IF(TF!H211="Home", TF!G211, ""), ""),
  IFERROR(IF(WGOLF!H211="Home", WGOLF!G211, ""), ""),
  IFERROR(IF(WBB!H211="Home", WBB!G211, ""), ""),
  IFERROR(IF(MBB!H211="Home", MBB!G211, ""), ""),
  IFERROR(IF(WLAX!H211="Home", WLAX!G211, ""), ""),
  IFERROR(IF(MLAX!H211="Home", MLAX!G211, ""), ""),
  IFERROR(IF(SOFT!H211="Home", SOFT!G211, ""), ""),
  IFERROR(IF(BASE!H211="Home", BASE!G211, ""), ""),
  IFERROR(IF(ESPORTS!H211="Home", ESPORTS!G211, ""), "")
)
</f>
        <v/>
      </c>
      <c r="H211" s="20" t="str">
        <f>TEXTJOIN(
  CHAR(10) &amp; CHAR(10),
  TRUE,
  IFERROR(IF(WSO!H211="Home", WSO!P211, ""), ""),
  IFERROR(IF(MSO!H211="Home", MSO!P211, ""), ""),
  IFERROR(IF(FH!H211="Home", FH!P211, ""), ""),
  IFERROR(IF(MGOLF!H211="Home", MGOLF!P211, ""), ""),
  IFERROR(IF(Football!H211="Home", Football!P211, ""), ""),
  IFERROR(IF(WVB!H211="Home", WVB!P211, ""), ""),
  IFERROR(IF(XC!H211="Home", XC!P211, ""), ""),
  IFERROR(IF(SWIMMING!H211="Home", SWIMMING!P211, ""), ""),
  IFERROR(IF(WTEN!H211="Home", WTEN!P211, ""), ""),
  IFERROR(IF(TF!H211="Home", TF!P211, ""), ""),
  IFERROR(IF(WGOLF!H211="Home", WGOLF!P211, ""), ""),
  IFERROR(IF(WBB!H211="Home", WBB!P211, ""), ""),
  IFERROR(IF(MBB!H211="Home", MBB!P211, ""), ""),
  IFERROR(IF(WLAX!H211="Home", WLAX!P211, ""), ""),
  IFERROR(IF(MLAX!H211="Home", MLAX!P211, ""), ""),
  IFERROR(IF(SOFT!H211="Home", SOFT!P211, ""), ""),
  IFERROR(IF(BASE!H211="Home", BASE!P211, ""), ""),
  IFERROR(IF(ESPORTS!H211="Home", ESPORTS!P211, ""), "")
)
</f>
        <v/>
      </c>
    </row>
    <row r="212" ht="22.5" customHeight="1">
      <c r="A212" s="6">
        <v>211.0</v>
      </c>
      <c r="B212" s="6" t="str">
        <f>'Master Schedule'!B212</f>
        <v/>
      </c>
      <c r="C212" s="7">
        <v>46445.0</v>
      </c>
      <c r="D212" s="8" t="str">
        <f t="shared" si="1"/>
        <v>Saturday</v>
      </c>
      <c r="E212" s="6" t="str">
        <f>TEXTJOIN(
  CHAR(10) &amp; CHAR(10),
  TRUE,
  IFERROR(IF(WSO!H212="Home", WSO!E212, ""), ""),
  IFERROR(IF(MSO!H212="Home", MSO!E212, ""), ""),
  IFERROR(IF(FH!H212="Home", FH!E212, ""), ""),
  IFERROR(IF(MGOLF!H212="Home", MGOLF!E212, ""), ""),
  IFERROR(IF(Football!H212="Home", Football!E212, ""), ""),
  IFERROR(IF(WVB!H212="Home", WVB!E212, ""), ""),
  IFERROR(IF(XC!H212="Home", XC!E212, ""), ""),
  IFERROR(IF(SWIMMING!H212="Home", SWIMMING!E212, ""), ""),
  IFERROR(IF(WTEN!H212="Home", WTEN!E212, ""), ""),
  IFERROR(IF(TF!H212="Home", TF!E212, ""), ""),
  IFERROR(IF(WGOLF!H212="Home", WGOLF!E212, ""), ""),
  IFERROR(IF(WBB!H212="Home", WBB!E212, ""), ""),
  IFERROR(IF(MBB!H212="Home", MBB!E212, ""), ""),
  IFERROR(IF(WLAX!H212="Home", WLAX!E212, ""), ""),
  IFERROR(IF(MLAX!H212="Home", MLAX!E212, ""), ""),
  IFERROR(IF(SOFT!H212="Home", SOFT!E212, ""), ""),
  IFERROR(IF(BASE!H212="Home", BASE!E212, ""), ""),
  IFERROR(IF(ESPORTS!H212="Home", ESPORTS!E212, ""), "")
)
</f>
        <v/>
      </c>
      <c r="F212" s="11" t="str">
        <f>TEXTJOIN(
  CHAR(10) &amp; CHAR(10),
  TRUE,
  IFERROR(IF(WSO!H212="Home", TEXT(WSO!F212, "h:mm AM/PM"), ""), ""),
  IFERROR(IF(MSO!H212="Home", TEXT(MSO!F212, "h:mm AM/PM"), ""), ""),
  IFERROR(IF(FH!H212="Home", TEXT(FH!F212, "h:mm AM/PM"), ""), ""),
  IFERROR(IF(MGOLF!H212="Home", TEXT(MGOLF!F212, "h:mm AM/PM"), ""), ""),
  IFERROR(IF(Football!H212="Home", TEXT(Football!F212, "h:mm AM/PM"), ""), ""),
  IFERROR(IF(WVB!H212="Home", TEXT(WVB!F212, "h:mm AM/PM"), ""), ""),
  IFERROR(IF(XC!H212="Home", TEXT(XC!F212, "h:mm AM/PM"), ""), ""),
  IFERROR(IF(SWIMMING!H212="Home", TEXT(SWIMMING!F212, "h:mm AM/PM"), ""), ""),
  IFERROR(IF(WTEN!H212="Home", TEXT(WTEN!F212, "h:mm AM/PM"), ""), ""),
  IFERROR(IF(TF!H212="Home", TEXT(TF!F212, "h:mm AM/PM"), ""), ""),
  IFERROR(IF(WGOLF!H212="Home", TEXT(WGOLF!F212, "h:mm AM/PM"), ""), ""),
  IFERROR(IF(WBB!H212="Home", TEXT(WBB!F212, "h:mm AM/PM"), ""), ""),
  IFERROR(IF(MBB!H212="Home", TEXT(MBB!F212, "h:mm AM/PM"), ""), ""),
  IFERROR(IF(WLAX!H212="Home", TEXT(WLAX!F212, "h:mm AM/PM"), ""), ""),
  IFERROR(IF(MLAX!H212="Home", TEXT(MLAX!F212, "h:mm AM/PM"), ""), ""),
  IFERROR(IF(SOFT!H212="Home", TEXT(SOFT!F212, "h:mm AM/PM"), ""), ""),
  IFERROR(IF(BASE!H212="Home", TEXT(BASE!F212, "h:mm AM/PM"), ""), ""),
  IFERROR(IF(ESPORTS!H212="Home", TEXT(ESPORTS!F212, "h:mm AM/PM"), ""), "")
)
</f>
        <v/>
      </c>
      <c r="G212" s="11" t="str">
        <f>TEXTJOIN(
  CHAR(10) &amp; CHAR(10),
  TRUE,
  IFERROR(IF(WSO!H212="Home", WSO!G212, ""), ""),
  IFERROR(IF(MSO!H212="Home", MSO!G212, ""), ""),
  IFERROR(IF(FH!H212="Home", FH!G212, ""), ""),
  IFERROR(IF(MGOLF!H212="Home", MGOLF!G212, ""), ""),
  IFERROR(IF(Football!H212="Home", Football!G212, ""), ""),
  IFERROR(IF(WVB!H212="Home", WVB!G212, ""), ""),
  IFERROR(IF(XC!H212="Home", XC!G212, ""), ""),
  IFERROR(IF(SWIMMING!H212="Home", SWIMMING!G212, ""), ""),
  IFERROR(IF(WTEN!H212="Home", WTEN!G212, ""), ""),
  IFERROR(IF(TF!H212="Home", TF!G212, ""), ""),
  IFERROR(IF(WGOLF!H212="Home", WGOLF!G212, ""), ""),
  IFERROR(IF(WBB!H212="Home", WBB!G212, ""), ""),
  IFERROR(IF(MBB!H212="Home", MBB!G212, ""), ""),
  IFERROR(IF(WLAX!H212="Home", WLAX!G212, ""), ""),
  IFERROR(IF(MLAX!H212="Home", MLAX!G212, ""), ""),
  IFERROR(IF(SOFT!H212="Home", SOFT!G212, ""), ""),
  IFERROR(IF(BASE!H212="Home", BASE!G212, ""), ""),
  IFERROR(IF(ESPORTS!H212="Home", ESPORTS!G212, ""), "")
)
</f>
        <v/>
      </c>
      <c r="H212" s="20" t="str">
        <f>TEXTJOIN(
  CHAR(10) &amp; CHAR(10),
  TRUE,
  IFERROR(IF(WSO!H212="Home", WSO!P212, ""), ""),
  IFERROR(IF(MSO!H212="Home", MSO!P212, ""), ""),
  IFERROR(IF(FH!H212="Home", FH!P212, ""), ""),
  IFERROR(IF(MGOLF!H212="Home", MGOLF!P212, ""), ""),
  IFERROR(IF(Football!H212="Home", Football!P212, ""), ""),
  IFERROR(IF(WVB!H212="Home", WVB!P212, ""), ""),
  IFERROR(IF(XC!H212="Home", XC!P212, ""), ""),
  IFERROR(IF(SWIMMING!H212="Home", SWIMMING!P212, ""), ""),
  IFERROR(IF(WTEN!H212="Home", WTEN!P212, ""), ""),
  IFERROR(IF(TF!H212="Home", TF!P212, ""), ""),
  IFERROR(IF(WGOLF!H212="Home", WGOLF!P212, ""), ""),
  IFERROR(IF(WBB!H212="Home", WBB!P212, ""), ""),
  IFERROR(IF(MBB!H212="Home", MBB!P212, ""), ""),
  IFERROR(IF(WLAX!H212="Home", WLAX!P212, ""), ""),
  IFERROR(IF(MLAX!H212="Home", MLAX!P212, ""), ""),
  IFERROR(IF(SOFT!H212="Home", SOFT!P212, ""), ""),
  IFERROR(IF(BASE!H212="Home", BASE!P212, ""), ""),
  IFERROR(IF(ESPORTS!H212="Home", ESPORTS!P212, ""), "")
)
</f>
        <v/>
      </c>
    </row>
    <row r="213" ht="22.5" customHeight="1">
      <c r="A213" s="6">
        <v>212.0</v>
      </c>
      <c r="B213" s="6" t="str">
        <f>'Master Schedule'!B213</f>
        <v/>
      </c>
      <c r="C213" s="7">
        <v>46446.0</v>
      </c>
      <c r="D213" s="8" t="str">
        <f t="shared" si="1"/>
        <v>Sunday</v>
      </c>
      <c r="E213" s="6" t="str">
        <f>TEXTJOIN(
  CHAR(10) &amp; CHAR(10),
  TRUE,
  IFERROR(IF(WSO!H213="Home", WSO!E213, ""), ""),
  IFERROR(IF(MSO!H213="Home", MSO!E213, ""), ""),
  IFERROR(IF(FH!H213="Home", FH!E213, ""), ""),
  IFERROR(IF(MGOLF!H213="Home", MGOLF!E213, ""), ""),
  IFERROR(IF(Football!H213="Home", Football!E213, ""), ""),
  IFERROR(IF(WVB!H213="Home", WVB!E213, ""), ""),
  IFERROR(IF(XC!H213="Home", XC!E213, ""), ""),
  IFERROR(IF(SWIMMING!H213="Home", SWIMMING!E213, ""), ""),
  IFERROR(IF(WTEN!H213="Home", WTEN!E213, ""), ""),
  IFERROR(IF(TF!H213="Home", TF!E213, ""), ""),
  IFERROR(IF(WGOLF!H213="Home", WGOLF!E213, ""), ""),
  IFERROR(IF(WBB!H213="Home", WBB!E213, ""), ""),
  IFERROR(IF(MBB!H213="Home", MBB!E213, ""), ""),
  IFERROR(IF(WLAX!H213="Home", WLAX!E213, ""), ""),
  IFERROR(IF(MLAX!H213="Home", MLAX!E213, ""), ""),
  IFERROR(IF(SOFT!H213="Home", SOFT!E213, ""), ""),
  IFERROR(IF(BASE!H213="Home", BASE!E213, ""), ""),
  IFERROR(IF(ESPORTS!H213="Home", ESPORTS!E213, ""), "")
)
</f>
        <v/>
      </c>
      <c r="F213" s="11" t="str">
        <f>TEXTJOIN(
  CHAR(10) &amp; CHAR(10),
  TRUE,
  IFERROR(IF(WSO!H213="Home", TEXT(WSO!F213, "h:mm AM/PM"), ""), ""),
  IFERROR(IF(MSO!H213="Home", TEXT(MSO!F213, "h:mm AM/PM"), ""), ""),
  IFERROR(IF(FH!H213="Home", TEXT(FH!F213, "h:mm AM/PM"), ""), ""),
  IFERROR(IF(MGOLF!H213="Home", TEXT(MGOLF!F213, "h:mm AM/PM"), ""), ""),
  IFERROR(IF(Football!H213="Home", TEXT(Football!F213, "h:mm AM/PM"), ""), ""),
  IFERROR(IF(WVB!H213="Home", TEXT(WVB!F213, "h:mm AM/PM"), ""), ""),
  IFERROR(IF(XC!H213="Home", TEXT(XC!F213, "h:mm AM/PM"), ""), ""),
  IFERROR(IF(SWIMMING!H213="Home", TEXT(SWIMMING!F213, "h:mm AM/PM"), ""), ""),
  IFERROR(IF(WTEN!H213="Home", TEXT(WTEN!F213, "h:mm AM/PM"), ""), ""),
  IFERROR(IF(TF!H213="Home", TEXT(TF!F213, "h:mm AM/PM"), ""), ""),
  IFERROR(IF(WGOLF!H213="Home", TEXT(WGOLF!F213, "h:mm AM/PM"), ""), ""),
  IFERROR(IF(WBB!H213="Home", TEXT(WBB!F213, "h:mm AM/PM"), ""), ""),
  IFERROR(IF(MBB!H213="Home", TEXT(MBB!F213, "h:mm AM/PM"), ""), ""),
  IFERROR(IF(WLAX!H213="Home", TEXT(WLAX!F213, "h:mm AM/PM"), ""), ""),
  IFERROR(IF(MLAX!H213="Home", TEXT(MLAX!F213, "h:mm AM/PM"), ""), ""),
  IFERROR(IF(SOFT!H213="Home", TEXT(SOFT!F213, "h:mm AM/PM"), ""), ""),
  IFERROR(IF(BASE!H213="Home", TEXT(BASE!F213, "h:mm AM/PM"), ""), ""),
  IFERROR(IF(ESPORTS!H213="Home", TEXT(ESPORTS!F213, "h:mm AM/PM"), ""), "")
)
</f>
        <v/>
      </c>
      <c r="G213" s="11" t="str">
        <f>TEXTJOIN(
  CHAR(10) &amp; CHAR(10),
  TRUE,
  IFERROR(IF(WSO!H213="Home", WSO!G213, ""), ""),
  IFERROR(IF(MSO!H213="Home", MSO!G213, ""), ""),
  IFERROR(IF(FH!H213="Home", FH!G213, ""), ""),
  IFERROR(IF(MGOLF!H213="Home", MGOLF!G213, ""), ""),
  IFERROR(IF(Football!H213="Home", Football!G213, ""), ""),
  IFERROR(IF(WVB!H213="Home", WVB!G213, ""), ""),
  IFERROR(IF(XC!H213="Home", XC!G213, ""), ""),
  IFERROR(IF(SWIMMING!H213="Home", SWIMMING!G213, ""), ""),
  IFERROR(IF(WTEN!H213="Home", WTEN!G213, ""), ""),
  IFERROR(IF(TF!H213="Home", TF!G213, ""), ""),
  IFERROR(IF(WGOLF!H213="Home", WGOLF!G213, ""), ""),
  IFERROR(IF(WBB!H213="Home", WBB!G213, ""), ""),
  IFERROR(IF(MBB!H213="Home", MBB!G213, ""), ""),
  IFERROR(IF(WLAX!H213="Home", WLAX!G213, ""), ""),
  IFERROR(IF(MLAX!H213="Home", MLAX!G213, ""), ""),
  IFERROR(IF(SOFT!H213="Home", SOFT!G213, ""), ""),
  IFERROR(IF(BASE!H213="Home", BASE!G213, ""), ""),
  IFERROR(IF(ESPORTS!H213="Home", ESPORTS!G213, ""), "")
)
</f>
        <v/>
      </c>
      <c r="H213" s="20" t="str">
        <f>TEXTJOIN(
  CHAR(10) &amp; CHAR(10),
  TRUE,
  IFERROR(IF(WSO!H213="Home", WSO!P213, ""), ""),
  IFERROR(IF(MSO!H213="Home", MSO!P213, ""), ""),
  IFERROR(IF(FH!H213="Home", FH!P213, ""), ""),
  IFERROR(IF(MGOLF!H213="Home", MGOLF!P213, ""), ""),
  IFERROR(IF(Football!H213="Home", Football!P213, ""), ""),
  IFERROR(IF(WVB!H213="Home", WVB!P213, ""), ""),
  IFERROR(IF(XC!H213="Home", XC!P213, ""), ""),
  IFERROR(IF(SWIMMING!H213="Home", SWIMMING!P213, ""), ""),
  IFERROR(IF(WTEN!H213="Home", WTEN!P213, ""), ""),
  IFERROR(IF(TF!H213="Home", TF!P213, ""), ""),
  IFERROR(IF(WGOLF!H213="Home", WGOLF!P213, ""), ""),
  IFERROR(IF(WBB!H213="Home", WBB!P213, ""), ""),
  IFERROR(IF(MBB!H213="Home", MBB!P213, ""), ""),
  IFERROR(IF(WLAX!H213="Home", WLAX!P213, ""), ""),
  IFERROR(IF(MLAX!H213="Home", MLAX!P213, ""), ""),
  IFERROR(IF(SOFT!H213="Home", SOFT!P213, ""), ""),
  IFERROR(IF(BASE!H213="Home", BASE!P213, ""), ""),
  IFERROR(IF(ESPORTS!H213="Home", ESPORTS!P213, ""), "")
)
</f>
        <v/>
      </c>
    </row>
    <row r="214" ht="22.5" customHeight="1">
      <c r="A214" s="6">
        <v>213.0</v>
      </c>
      <c r="B214" s="6" t="str">
        <f>'Master Schedule'!B214</f>
        <v/>
      </c>
      <c r="C214" s="7">
        <v>46447.0</v>
      </c>
      <c r="D214" s="8" t="str">
        <f t="shared" si="1"/>
        <v>Monday</v>
      </c>
      <c r="E214" s="6" t="str">
        <f>TEXTJOIN(
  CHAR(10) &amp; CHAR(10),
  TRUE,
  IFERROR(IF(WSO!H214="Home", WSO!E214, ""), ""),
  IFERROR(IF(MSO!H214="Home", MSO!E214, ""), ""),
  IFERROR(IF(FH!H214="Home", FH!E214, ""), ""),
  IFERROR(IF(MGOLF!H214="Home", MGOLF!E214, ""), ""),
  IFERROR(IF(Football!H214="Home", Football!E214, ""), ""),
  IFERROR(IF(WVB!H214="Home", WVB!E214, ""), ""),
  IFERROR(IF(XC!H214="Home", XC!E214, ""), ""),
  IFERROR(IF(SWIMMING!H214="Home", SWIMMING!E214, ""), ""),
  IFERROR(IF(WTEN!H214="Home", WTEN!E214, ""), ""),
  IFERROR(IF(TF!H214="Home", TF!E214, ""), ""),
  IFERROR(IF(WGOLF!H214="Home", WGOLF!E214, ""), ""),
  IFERROR(IF(WBB!H214="Home", WBB!E214, ""), ""),
  IFERROR(IF(MBB!H214="Home", MBB!E214, ""), ""),
  IFERROR(IF(WLAX!H214="Home", WLAX!E214, ""), ""),
  IFERROR(IF(MLAX!H214="Home", MLAX!E214, ""), ""),
  IFERROR(IF(SOFT!H214="Home", SOFT!E214, ""), ""),
  IFERROR(IF(BASE!H214="Home", BASE!E214, ""), ""),
  IFERROR(IF(ESPORTS!H214="Home", ESPORTS!E214, ""), "")
)
</f>
        <v/>
      </c>
      <c r="F214" s="11" t="str">
        <f>TEXTJOIN(
  CHAR(10) &amp; CHAR(10),
  TRUE,
  IFERROR(IF(WSO!H214="Home", TEXT(WSO!F214, "h:mm AM/PM"), ""), ""),
  IFERROR(IF(MSO!H214="Home", TEXT(MSO!F214, "h:mm AM/PM"), ""), ""),
  IFERROR(IF(FH!H214="Home", TEXT(FH!F214, "h:mm AM/PM"), ""), ""),
  IFERROR(IF(MGOLF!H214="Home", TEXT(MGOLF!F214, "h:mm AM/PM"), ""), ""),
  IFERROR(IF(Football!H214="Home", TEXT(Football!F214, "h:mm AM/PM"), ""), ""),
  IFERROR(IF(WVB!H214="Home", TEXT(WVB!F214, "h:mm AM/PM"), ""), ""),
  IFERROR(IF(XC!H214="Home", TEXT(XC!F214, "h:mm AM/PM"), ""), ""),
  IFERROR(IF(SWIMMING!H214="Home", TEXT(SWIMMING!F214, "h:mm AM/PM"), ""), ""),
  IFERROR(IF(WTEN!H214="Home", TEXT(WTEN!F214, "h:mm AM/PM"), ""), ""),
  IFERROR(IF(TF!H214="Home", TEXT(TF!F214, "h:mm AM/PM"), ""), ""),
  IFERROR(IF(WGOLF!H214="Home", TEXT(WGOLF!F214, "h:mm AM/PM"), ""), ""),
  IFERROR(IF(WBB!H214="Home", TEXT(WBB!F214, "h:mm AM/PM"), ""), ""),
  IFERROR(IF(MBB!H214="Home", TEXT(MBB!F214, "h:mm AM/PM"), ""), ""),
  IFERROR(IF(WLAX!H214="Home", TEXT(WLAX!F214, "h:mm AM/PM"), ""), ""),
  IFERROR(IF(MLAX!H214="Home", TEXT(MLAX!F214, "h:mm AM/PM"), ""), ""),
  IFERROR(IF(SOFT!H214="Home", TEXT(SOFT!F214, "h:mm AM/PM"), ""), ""),
  IFERROR(IF(BASE!H214="Home", TEXT(BASE!F214, "h:mm AM/PM"), ""), ""),
  IFERROR(IF(ESPORTS!H214="Home", TEXT(ESPORTS!F214, "h:mm AM/PM"), ""), "")
)
</f>
        <v/>
      </c>
      <c r="G214" s="11" t="str">
        <f>TEXTJOIN(
  CHAR(10) &amp; CHAR(10),
  TRUE,
  IFERROR(IF(WSO!H214="Home", WSO!G214, ""), ""),
  IFERROR(IF(MSO!H214="Home", MSO!G214, ""), ""),
  IFERROR(IF(FH!H214="Home", FH!G214, ""), ""),
  IFERROR(IF(MGOLF!H214="Home", MGOLF!G214, ""), ""),
  IFERROR(IF(Football!H214="Home", Football!G214, ""), ""),
  IFERROR(IF(WVB!H214="Home", WVB!G214, ""), ""),
  IFERROR(IF(XC!H214="Home", XC!G214, ""), ""),
  IFERROR(IF(SWIMMING!H214="Home", SWIMMING!G214, ""), ""),
  IFERROR(IF(WTEN!H214="Home", WTEN!G214, ""), ""),
  IFERROR(IF(TF!H214="Home", TF!G214, ""), ""),
  IFERROR(IF(WGOLF!H214="Home", WGOLF!G214, ""), ""),
  IFERROR(IF(WBB!H214="Home", WBB!G214, ""), ""),
  IFERROR(IF(MBB!H214="Home", MBB!G214, ""), ""),
  IFERROR(IF(WLAX!H214="Home", WLAX!G214, ""), ""),
  IFERROR(IF(MLAX!H214="Home", MLAX!G214, ""), ""),
  IFERROR(IF(SOFT!H214="Home", SOFT!G214, ""), ""),
  IFERROR(IF(BASE!H214="Home", BASE!G214, ""), ""),
  IFERROR(IF(ESPORTS!H214="Home", ESPORTS!G214, ""), "")
)
</f>
        <v/>
      </c>
      <c r="H214" s="20" t="str">
        <f>TEXTJOIN(
  CHAR(10) &amp; CHAR(10),
  TRUE,
  IFERROR(IF(WSO!H214="Home", WSO!P214, ""), ""),
  IFERROR(IF(MSO!H214="Home", MSO!P214, ""), ""),
  IFERROR(IF(FH!H214="Home", FH!P214, ""), ""),
  IFERROR(IF(MGOLF!H214="Home", MGOLF!P214, ""), ""),
  IFERROR(IF(Football!H214="Home", Football!P214, ""), ""),
  IFERROR(IF(WVB!H214="Home", WVB!P214, ""), ""),
  IFERROR(IF(XC!H214="Home", XC!P214, ""), ""),
  IFERROR(IF(SWIMMING!H214="Home", SWIMMING!P214, ""), ""),
  IFERROR(IF(WTEN!H214="Home", WTEN!P214, ""), ""),
  IFERROR(IF(TF!H214="Home", TF!P214, ""), ""),
  IFERROR(IF(WGOLF!H214="Home", WGOLF!P214, ""), ""),
  IFERROR(IF(WBB!H214="Home", WBB!P214, ""), ""),
  IFERROR(IF(MBB!H214="Home", MBB!P214, ""), ""),
  IFERROR(IF(WLAX!H214="Home", WLAX!P214, ""), ""),
  IFERROR(IF(MLAX!H214="Home", MLAX!P214, ""), ""),
  IFERROR(IF(SOFT!H214="Home", SOFT!P214, ""), ""),
  IFERROR(IF(BASE!H214="Home", BASE!P214, ""), ""),
  IFERROR(IF(ESPORTS!H214="Home", ESPORTS!P214, ""), "")
)
</f>
        <v/>
      </c>
    </row>
    <row r="215" ht="22.5" customHeight="1">
      <c r="A215" s="6">
        <v>214.0</v>
      </c>
      <c r="B215" s="6" t="str">
        <f>'Master Schedule'!B215</f>
        <v/>
      </c>
      <c r="C215" s="7">
        <v>46448.0</v>
      </c>
      <c r="D215" s="8" t="str">
        <f t="shared" si="1"/>
        <v>Tuesday</v>
      </c>
      <c r="E215" s="6" t="str">
        <f>TEXTJOIN(
  CHAR(10) &amp; CHAR(10),
  TRUE,
  IFERROR(IF(WSO!H215="Home", WSO!E215, ""), ""),
  IFERROR(IF(MSO!H215="Home", MSO!E215, ""), ""),
  IFERROR(IF(FH!H215="Home", FH!E215, ""), ""),
  IFERROR(IF(MGOLF!H215="Home", MGOLF!E215, ""), ""),
  IFERROR(IF(Football!H215="Home", Football!E215, ""), ""),
  IFERROR(IF(WVB!H215="Home", WVB!E215, ""), ""),
  IFERROR(IF(XC!H215="Home", XC!E215, ""), ""),
  IFERROR(IF(SWIMMING!H215="Home", SWIMMING!E215, ""), ""),
  IFERROR(IF(WTEN!H215="Home", WTEN!E215, ""), ""),
  IFERROR(IF(TF!H215="Home", TF!E215, ""), ""),
  IFERROR(IF(WGOLF!H215="Home", WGOLF!E215, ""), ""),
  IFERROR(IF(WBB!H215="Home", WBB!E215, ""), ""),
  IFERROR(IF(MBB!H215="Home", MBB!E215, ""), ""),
  IFERROR(IF(WLAX!H215="Home", WLAX!E215, ""), ""),
  IFERROR(IF(MLAX!H215="Home", MLAX!E215, ""), ""),
  IFERROR(IF(SOFT!H215="Home", SOFT!E215, ""), ""),
  IFERROR(IF(BASE!H215="Home", BASE!E215, ""), ""),
  IFERROR(IF(ESPORTS!H215="Home", ESPORTS!E215, ""), "")
)
</f>
        <v/>
      </c>
      <c r="F215" s="11" t="str">
        <f>TEXTJOIN(
  CHAR(10) &amp; CHAR(10),
  TRUE,
  IFERROR(IF(WSO!H215="Home", TEXT(WSO!F215, "h:mm AM/PM"), ""), ""),
  IFERROR(IF(MSO!H215="Home", TEXT(MSO!F215, "h:mm AM/PM"), ""), ""),
  IFERROR(IF(FH!H215="Home", TEXT(FH!F215, "h:mm AM/PM"), ""), ""),
  IFERROR(IF(MGOLF!H215="Home", TEXT(MGOLF!F215, "h:mm AM/PM"), ""), ""),
  IFERROR(IF(Football!H215="Home", TEXT(Football!F215, "h:mm AM/PM"), ""), ""),
  IFERROR(IF(WVB!H215="Home", TEXT(WVB!F215, "h:mm AM/PM"), ""), ""),
  IFERROR(IF(XC!H215="Home", TEXT(XC!F215, "h:mm AM/PM"), ""), ""),
  IFERROR(IF(SWIMMING!H215="Home", TEXT(SWIMMING!F215, "h:mm AM/PM"), ""), ""),
  IFERROR(IF(WTEN!H215="Home", TEXT(WTEN!F215, "h:mm AM/PM"), ""), ""),
  IFERROR(IF(TF!H215="Home", TEXT(TF!F215, "h:mm AM/PM"), ""), ""),
  IFERROR(IF(WGOLF!H215="Home", TEXT(WGOLF!F215, "h:mm AM/PM"), ""), ""),
  IFERROR(IF(WBB!H215="Home", TEXT(WBB!F215, "h:mm AM/PM"), ""), ""),
  IFERROR(IF(MBB!H215="Home", TEXT(MBB!F215, "h:mm AM/PM"), ""), ""),
  IFERROR(IF(WLAX!H215="Home", TEXT(WLAX!F215, "h:mm AM/PM"), ""), ""),
  IFERROR(IF(MLAX!H215="Home", TEXT(MLAX!F215, "h:mm AM/PM"), ""), ""),
  IFERROR(IF(SOFT!H215="Home", TEXT(SOFT!F215, "h:mm AM/PM"), ""), ""),
  IFERROR(IF(BASE!H215="Home", TEXT(BASE!F215, "h:mm AM/PM"), ""), ""),
  IFERROR(IF(ESPORTS!H215="Home", TEXT(ESPORTS!F215, "h:mm AM/PM"), ""), "")
)
</f>
        <v/>
      </c>
      <c r="G215" s="11" t="str">
        <f>TEXTJOIN(
  CHAR(10) &amp; CHAR(10),
  TRUE,
  IFERROR(IF(WSO!H215="Home", WSO!G215, ""), ""),
  IFERROR(IF(MSO!H215="Home", MSO!G215, ""), ""),
  IFERROR(IF(FH!H215="Home", FH!G215, ""), ""),
  IFERROR(IF(MGOLF!H215="Home", MGOLF!G215, ""), ""),
  IFERROR(IF(Football!H215="Home", Football!G215, ""), ""),
  IFERROR(IF(WVB!H215="Home", WVB!G215, ""), ""),
  IFERROR(IF(XC!H215="Home", XC!G215, ""), ""),
  IFERROR(IF(SWIMMING!H215="Home", SWIMMING!G215, ""), ""),
  IFERROR(IF(WTEN!H215="Home", WTEN!G215, ""), ""),
  IFERROR(IF(TF!H215="Home", TF!G215, ""), ""),
  IFERROR(IF(WGOLF!H215="Home", WGOLF!G215, ""), ""),
  IFERROR(IF(WBB!H215="Home", WBB!G215, ""), ""),
  IFERROR(IF(MBB!H215="Home", MBB!G215, ""), ""),
  IFERROR(IF(WLAX!H215="Home", WLAX!G215, ""), ""),
  IFERROR(IF(MLAX!H215="Home", MLAX!G215, ""), ""),
  IFERROR(IF(SOFT!H215="Home", SOFT!G215, ""), ""),
  IFERROR(IF(BASE!H215="Home", BASE!G215, ""), ""),
  IFERROR(IF(ESPORTS!H215="Home", ESPORTS!G215, ""), "")
)
</f>
        <v/>
      </c>
      <c r="H215" s="20" t="str">
        <f>TEXTJOIN(
  CHAR(10) &amp; CHAR(10),
  TRUE,
  IFERROR(IF(WSO!H215="Home", WSO!P215, ""), ""),
  IFERROR(IF(MSO!H215="Home", MSO!P215, ""), ""),
  IFERROR(IF(FH!H215="Home", FH!P215, ""), ""),
  IFERROR(IF(MGOLF!H215="Home", MGOLF!P215, ""), ""),
  IFERROR(IF(Football!H215="Home", Football!P215, ""), ""),
  IFERROR(IF(WVB!H215="Home", WVB!P215, ""), ""),
  IFERROR(IF(XC!H215="Home", XC!P215, ""), ""),
  IFERROR(IF(SWIMMING!H215="Home", SWIMMING!P215, ""), ""),
  IFERROR(IF(WTEN!H215="Home", WTEN!P215, ""), ""),
  IFERROR(IF(TF!H215="Home", TF!P215, ""), ""),
  IFERROR(IF(WGOLF!H215="Home", WGOLF!P215, ""), ""),
  IFERROR(IF(WBB!H215="Home", WBB!P215, ""), ""),
  IFERROR(IF(MBB!H215="Home", MBB!P215, ""), ""),
  IFERROR(IF(WLAX!H215="Home", WLAX!P215, ""), ""),
  IFERROR(IF(MLAX!H215="Home", MLAX!P215, ""), ""),
  IFERROR(IF(SOFT!H215="Home", SOFT!P215, ""), ""),
  IFERROR(IF(BASE!H215="Home", BASE!P215, ""), ""),
  IFERROR(IF(ESPORTS!H215="Home", ESPORTS!P215, ""), "")
)
</f>
        <v/>
      </c>
    </row>
    <row r="216" ht="22.5" customHeight="1">
      <c r="A216" s="6">
        <v>215.0</v>
      </c>
      <c r="B216" s="6" t="str">
        <f>'Master Schedule'!B216</f>
        <v/>
      </c>
      <c r="C216" s="7">
        <v>46449.0</v>
      </c>
      <c r="D216" s="8" t="str">
        <f t="shared" si="1"/>
        <v>Wednesday</v>
      </c>
      <c r="E216" s="6" t="str">
        <f>TEXTJOIN(
  CHAR(10) &amp; CHAR(10),
  TRUE,
  IFERROR(IF(WSO!H216="Home", WSO!E216, ""), ""),
  IFERROR(IF(MSO!H216="Home", MSO!E216, ""), ""),
  IFERROR(IF(FH!H216="Home", FH!E216, ""), ""),
  IFERROR(IF(MGOLF!H216="Home", MGOLF!E216, ""), ""),
  IFERROR(IF(Football!H216="Home", Football!E216, ""), ""),
  IFERROR(IF(WVB!H216="Home", WVB!E216, ""), ""),
  IFERROR(IF(XC!H216="Home", XC!E216, ""), ""),
  IFERROR(IF(SWIMMING!H216="Home", SWIMMING!E216, ""), ""),
  IFERROR(IF(WTEN!H216="Home", WTEN!E216, ""), ""),
  IFERROR(IF(TF!H216="Home", TF!E216, ""), ""),
  IFERROR(IF(WGOLF!H216="Home", WGOLF!E216, ""), ""),
  IFERROR(IF(WBB!H216="Home", WBB!E216, ""), ""),
  IFERROR(IF(MBB!H216="Home", MBB!E216, ""), ""),
  IFERROR(IF(WLAX!H216="Home", WLAX!E216, ""), ""),
  IFERROR(IF(MLAX!H216="Home", MLAX!E216, ""), ""),
  IFERROR(IF(SOFT!H216="Home", SOFT!E216, ""), ""),
  IFERROR(IF(BASE!H216="Home", BASE!E216, ""), ""),
  IFERROR(IF(ESPORTS!H216="Home", ESPORTS!E216, ""), "")
)
</f>
        <v/>
      </c>
      <c r="F216" s="11" t="str">
        <f>TEXTJOIN(
  CHAR(10) &amp; CHAR(10),
  TRUE,
  IFERROR(IF(WSO!H216="Home", TEXT(WSO!F216, "h:mm AM/PM"), ""), ""),
  IFERROR(IF(MSO!H216="Home", TEXT(MSO!F216, "h:mm AM/PM"), ""), ""),
  IFERROR(IF(FH!H216="Home", TEXT(FH!F216, "h:mm AM/PM"), ""), ""),
  IFERROR(IF(MGOLF!H216="Home", TEXT(MGOLF!F216, "h:mm AM/PM"), ""), ""),
  IFERROR(IF(Football!H216="Home", TEXT(Football!F216, "h:mm AM/PM"), ""), ""),
  IFERROR(IF(WVB!H216="Home", TEXT(WVB!F216, "h:mm AM/PM"), ""), ""),
  IFERROR(IF(XC!H216="Home", TEXT(XC!F216, "h:mm AM/PM"), ""), ""),
  IFERROR(IF(SWIMMING!H216="Home", TEXT(SWIMMING!F216, "h:mm AM/PM"), ""), ""),
  IFERROR(IF(WTEN!H216="Home", TEXT(WTEN!F216, "h:mm AM/PM"), ""), ""),
  IFERROR(IF(TF!H216="Home", TEXT(TF!F216, "h:mm AM/PM"), ""), ""),
  IFERROR(IF(WGOLF!H216="Home", TEXT(WGOLF!F216, "h:mm AM/PM"), ""), ""),
  IFERROR(IF(WBB!H216="Home", TEXT(WBB!F216, "h:mm AM/PM"), ""), ""),
  IFERROR(IF(MBB!H216="Home", TEXT(MBB!F216, "h:mm AM/PM"), ""), ""),
  IFERROR(IF(WLAX!H216="Home", TEXT(WLAX!F216, "h:mm AM/PM"), ""), ""),
  IFERROR(IF(MLAX!H216="Home", TEXT(MLAX!F216, "h:mm AM/PM"), ""), ""),
  IFERROR(IF(SOFT!H216="Home", TEXT(SOFT!F216, "h:mm AM/PM"), ""), ""),
  IFERROR(IF(BASE!H216="Home", TEXT(BASE!F216, "h:mm AM/PM"), ""), ""),
  IFERROR(IF(ESPORTS!H216="Home", TEXT(ESPORTS!F216, "h:mm AM/PM"), ""), "")
)
</f>
        <v/>
      </c>
      <c r="G216" s="11" t="str">
        <f>TEXTJOIN(
  CHAR(10) &amp; CHAR(10),
  TRUE,
  IFERROR(IF(WSO!H216="Home", WSO!G216, ""), ""),
  IFERROR(IF(MSO!H216="Home", MSO!G216, ""), ""),
  IFERROR(IF(FH!H216="Home", FH!G216, ""), ""),
  IFERROR(IF(MGOLF!H216="Home", MGOLF!G216, ""), ""),
  IFERROR(IF(Football!H216="Home", Football!G216, ""), ""),
  IFERROR(IF(WVB!H216="Home", WVB!G216, ""), ""),
  IFERROR(IF(XC!H216="Home", XC!G216, ""), ""),
  IFERROR(IF(SWIMMING!H216="Home", SWIMMING!G216, ""), ""),
  IFERROR(IF(WTEN!H216="Home", WTEN!G216, ""), ""),
  IFERROR(IF(TF!H216="Home", TF!G216, ""), ""),
  IFERROR(IF(WGOLF!H216="Home", WGOLF!G216, ""), ""),
  IFERROR(IF(WBB!H216="Home", WBB!G216, ""), ""),
  IFERROR(IF(MBB!H216="Home", MBB!G216, ""), ""),
  IFERROR(IF(WLAX!H216="Home", WLAX!G216, ""), ""),
  IFERROR(IF(MLAX!H216="Home", MLAX!G216, ""), ""),
  IFERROR(IF(SOFT!H216="Home", SOFT!G216, ""), ""),
  IFERROR(IF(BASE!H216="Home", BASE!G216, ""), ""),
  IFERROR(IF(ESPORTS!H216="Home", ESPORTS!G216, ""), "")
)
</f>
        <v/>
      </c>
      <c r="H216" s="20" t="str">
        <f>TEXTJOIN(
  CHAR(10) &amp; CHAR(10),
  TRUE,
  IFERROR(IF(WSO!H216="Home", WSO!P216, ""), ""),
  IFERROR(IF(MSO!H216="Home", MSO!P216, ""), ""),
  IFERROR(IF(FH!H216="Home", FH!P216, ""), ""),
  IFERROR(IF(MGOLF!H216="Home", MGOLF!P216, ""), ""),
  IFERROR(IF(Football!H216="Home", Football!P216, ""), ""),
  IFERROR(IF(WVB!H216="Home", WVB!P216, ""), ""),
  IFERROR(IF(XC!H216="Home", XC!P216, ""), ""),
  IFERROR(IF(SWIMMING!H216="Home", SWIMMING!P216, ""), ""),
  IFERROR(IF(WTEN!H216="Home", WTEN!P216, ""), ""),
  IFERROR(IF(TF!H216="Home", TF!P216, ""), ""),
  IFERROR(IF(WGOLF!H216="Home", WGOLF!P216, ""), ""),
  IFERROR(IF(WBB!H216="Home", WBB!P216, ""), ""),
  IFERROR(IF(MBB!H216="Home", MBB!P216, ""), ""),
  IFERROR(IF(WLAX!H216="Home", WLAX!P216, ""), ""),
  IFERROR(IF(MLAX!H216="Home", MLAX!P216, ""), ""),
  IFERROR(IF(SOFT!H216="Home", SOFT!P216, ""), ""),
  IFERROR(IF(BASE!H216="Home", BASE!P216, ""), ""),
  IFERROR(IF(ESPORTS!H216="Home", ESPORTS!P216, ""), "")
)
</f>
        <v/>
      </c>
    </row>
    <row r="217" ht="22.5" customHeight="1">
      <c r="A217" s="6">
        <v>216.0</v>
      </c>
      <c r="B217" s="6" t="str">
        <f>'Master Schedule'!B217</f>
        <v/>
      </c>
      <c r="C217" s="7">
        <v>46450.0</v>
      </c>
      <c r="D217" s="8" t="str">
        <f t="shared" si="1"/>
        <v>Thursday</v>
      </c>
      <c r="E217" s="6" t="str">
        <f>TEXTJOIN(
  CHAR(10) &amp; CHAR(10),
  TRUE,
  IFERROR(IF(WSO!H217="Home", WSO!E217, ""), ""),
  IFERROR(IF(MSO!H217="Home", MSO!E217, ""), ""),
  IFERROR(IF(FH!H217="Home", FH!E217, ""), ""),
  IFERROR(IF(MGOLF!H217="Home", MGOLF!E217, ""), ""),
  IFERROR(IF(Football!H217="Home", Football!E217, ""), ""),
  IFERROR(IF(WVB!H217="Home", WVB!E217, ""), ""),
  IFERROR(IF(XC!H217="Home", XC!E217, ""), ""),
  IFERROR(IF(SWIMMING!H217="Home", SWIMMING!E217, ""), ""),
  IFERROR(IF(WTEN!H217="Home", WTEN!E217, ""), ""),
  IFERROR(IF(TF!H217="Home", TF!E217, ""), ""),
  IFERROR(IF(WGOLF!H217="Home", WGOLF!E217, ""), ""),
  IFERROR(IF(WBB!H217="Home", WBB!E217, ""), ""),
  IFERROR(IF(MBB!H217="Home", MBB!E217, ""), ""),
  IFERROR(IF(WLAX!H217="Home", WLAX!E217, ""), ""),
  IFERROR(IF(MLAX!H217="Home", MLAX!E217, ""), ""),
  IFERROR(IF(SOFT!H217="Home", SOFT!E217, ""), ""),
  IFERROR(IF(BASE!H217="Home", BASE!E217, ""), ""),
  IFERROR(IF(ESPORTS!H217="Home", ESPORTS!E217, ""), "")
)
</f>
        <v/>
      </c>
      <c r="F217" s="11" t="str">
        <f>TEXTJOIN(
  CHAR(10) &amp; CHAR(10),
  TRUE,
  IFERROR(IF(WSO!H217="Home", TEXT(WSO!F217, "h:mm AM/PM"), ""), ""),
  IFERROR(IF(MSO!H217="Home", TEXT(MSO!F217, "h:mm AM/PM"), ""), ""),
  IFERROR(IF(FH!H217="Home", TEXT(FH!F217, "h:mm AM/PM"), ""), ""),
  IFERROR(IF(MGOLF!H217="Home", TEXT(MGOLF!F217, "h:mm AM/PM"), ""), ""),
  IFERROR(IF(Football!H217="Home", TEXT(Football!F217, "h:mm AM/PM"), ""), ""),
  IFERROR(IF(WVB!H217="Home", TEXT(WVB!F217, "h:mm AM/PM"), ""), ""),
  IFERROR(IF(XC!H217="Home", TEXT(XC!F217, "h:mm AM/PM"), ""), ""),
  IFERROR(IF(SWIMMING!H217="Home", TEXT(SWIMMING!F217, "h:mm AM/PM"), ""), ""),
  IFERROR(IF(WTEN!H217="Home", TEXT(WTEN!F217, "h:mm AM/PM"), ""), ""),
  IFERROR(IF(TF!H217="Home", TEXT(TF!F217, "h:mm AM/PM"), ""), ""),
  IFERROR(IF(WGOLF!H217="Home", TEXT(WGOLF!F217, "h:mm AM/PM"), ""), ""),
  IFERROR(IF(WBB!H217="Home", TEXT(WBB!F217, "h:mm AM/PM"), ""), ""),
  IFERROR(IF(MBB!H217="Home", TEXT(MBB!F217, "h:mm AM/PM"), ""), ""),
  IFERROR(IF(WLAX!H217="Home", TEXT(WLAX!F217, "h:mm AM/PM"), ""), ""),
  IFERROR(IF(MLAX!H217="Home", TEXT(MLAX!F217, "h:mm AM/PM"), ""), ""),
  IFERROR(IF(SOFT!H217="Home", TEXT(SOFT!F217, "h:mm AM/PM"), ""), ""),
  IFERROR(IF(BASE!H217="Home", TEXT(BASE!F217, "h:mm AM/PM"), ""), ""),
  IFERROR(IF(ESPORTS!H217="Home", TEXT(ESPORTS!F217, "h:mm AM/PM"), ""), "")
)
</f>
        <v/>
      </c>
      <c r="G217" s="11" t="str">
        <f>TEXTJOIN(
  CHAR(10) &amp; CHAR(10),
  TRUE,
  IFERROR(IF(WSO!H217="Home", WSO!G217, ""), ""),
  IFERROR(IF(MSO!H217="Home", MSO!G217, ""), ""),
  IFERROR(IF(FH!H217="Home", FH!G217, ""), ""),
  IFERROR(IF(MGOLF!H217="Home", MGOLF!G217, ""), ""),
  IFERROR(IF(Football!H217="Home", Football!G217, ""), ""),
  IFERROR(IF(WVB!H217="Home", WVB!G217, ""), ""),
  IFERROR(IF(XC!H217="Home", XC!G217, ""), ""),
  IFERROR(IF(SWIMMING!H217="Home", SWIMMING!G217, ""), ""),
  IFERROR(IF(WTEN!H217="Home", WTEN!G217, ""), ""),
  IFERROR(IF(TF!H217="Home", TF!G217, ""), ""),
  IFERROR(IF(WGOLF!H217="Home", WGOLF!G217, ""), ""),
  IFERROR(IF(WBB!H217="Home", WBB!G217, ""), ""),
  IFERROR(IF(MBB!H217="Home", MBB!G217, ""), ""),
  IFERROR(IF(WLAX!H217="Home", WLAX!G217, ""), ""),
  IFERROR(IF(MLAX!H217="Home", MLAX!G217, ""), ""),
  IFERROR(IF(SOFT!H217="Home", SOFT!G217, ""), ""),
  IFERROR(IF(BASE!H217="Home", BASE!G217, ""), ""),
  IFERROR(IF(ESPORTS!H217="Home", ESPORTS!G217, ""), "")
)
</f>
        <v/>
      </c>
      <c r="H217" s="20" t="str">
        <f>TEXTJOIN(
  CHAR(10) &amp; CHAR(10),
  TRUE,
  IFERROR(IF(WSO!H217="Home", WSO!P217, ""), ""),
  IFERROR(IF(MSO!H217="Home", MSO!P217, ""), ""),
  IFERROR(IF(FH!H217="Home", FH!P217, ""), ""),
  IFERROR(IF(MGOLF!H217="Home", MGOLF!P217, ""), ""),
  IFERROR(IF(Football!H217="Home", Football!P217, ""), ""),
  IFERROR(IF(WVB!H217="Home", WVB!P217, ""), ""),
  IFERROR(IF(XC!H217="Home", XC!P217, ""), ""),
  IFERROR(IF(SWIMMING!H217="Home", SWIMMING!P217, ""), ""),
  IFERROR(IF(WTEN!H217="Home", WTEN!P217, ""), ""),
  IFERROR(IF(TF!H217="Home", TF!P217, ""), ""),
  IFERROR(IF(WGOLF!H217="Home", WGOLF!P217, ""), ""),
  IFERROR(IF(WBB!H217="Home", WBB!P217, ""), ""),
  IFERROR(IF(MBB!H217="Home", MBB!P217, ""), ""),
  IFERROR(IF(WLAX!H217="Home", WLAX!P217, ""), ""),
  IFERROR(IF(MLAX!H217="Home", MLAX!P217, ""), ""),
  IFERROR(IF(SOFT!H217="Home", SOFT!P217, ""), ""),
  IFERROR(IF(BASE!H217="Home", BASE!P217, ""), ""),
  IFERROR(IF(ESPORTS!H217="Home", ESPORTS!P217, ""), "")
)
</f>
        <v/>
      </c>
    </row>
    <row r="218" ht="22.5" customHeight="1">
      <c r="A218" s="6">
        <v>217.0</v>
      </c>
      <c r="B218" s="6" t="str">
        <f>'Master Schedule'!B218</f>
        <v/>
      </c>
      <c r="C218" s="7">
        <v>46451.0</v>
      </c>
      <c r="D218" s="8" t="str">
        <f t="shared" si="1"/>
        <v>Friday</v>
      </c>
      <c r="E218" s="6" t="str">
        <f>TEXTJOIN(
  CHAR(10) &amp; CHAR(10),
  TRUE,
  IFERROR(IF(WSO!H218="Home", WSO!E218, ""), ""),
  IFERROR(IF(MSO!H218="Home", MSO!E218, ""), ""),
  IFERROR(IF(FH!H218="Home", FH!E218, ""), ""),
  IFERROR(IF(MGOLF!H218="Home", MGOLF!E218, ""), ""),
  IFERROR(IF(Football!H218="Home", Football!E218, ""), ""),
  IFERROR(IF(WVB!H218="Home", WVB!E218, ""), ""),
  IFERROR(IF(XC!H218="Home", XC!E218, ""), ""),
  IFERROR(IF(SWIMMING!H218="Home", SWIMMING!E218, ""), ""),
  IFERROR(IF(WTEN!H218="Home", WTEN!E218, ""), ""),
  IFERROR(IF(TF!H218="Home", TF!E218, ""), ""),
  IFERROR(IF(WGOLF!H218="Home", WGOLF!E218, ""), ""),
  IFERROR(IF(WBB!H218="Home", WBB!E218, ""), ""),
  IFERROR(IF(MBB!H218="Home", MBB!E218, ""), ""),
  IFERROR(IF(WLAX!H218="Home", WLAX!E218, ""), ""),
  IFERROR(IF(MLAX!H218="Home", MLAX!E218, ""), ""),
  IFERROR(IF(SOFT!H218="Home", SOFT!E218, ""), ""),
  IFERROR(IF(BASE!H218="Home", BASE!E218, ""), ""),
  IFERROR(IF(ESPORTS!H218="Home", ESPORTS!E218, ""), "")
)
</f>
        <v/>
      </c>
      <c r="F218" s="11" t="str">
        <f>TEXTJOIN(
  CHAR(10) &amp; CHAR(10),
  TRUE,
  IFERROR(IF(WSO!H218="Home", TEXT(WSO!F218, "h:mm AM/PM"), ""), ""),
  IFERROR(IF(MSO!H218="Home", TEXT(MSO!F218, "h:mm AM/PM"), ""), ""),
  IFERROR(IF(FH!H218="Home", TEXT(FH!F218, "h:mm AM/PM"), ""), ""),
  IFERROR(IF(MGOLF!H218="Home", TEXT(MGOLF!F218, "h:mm AM/PM"), ""), ""),
  IFERROR(IF(Football!H218="Home", TEXT(Football!F218, "h:mm AM/PM"), ""), ""),
  IFERROR(IF(WVB!H218="Home", TEXT(WVB!F218, "h:mm AM/PM"), ""), ""),
  IFERROR(IF(XC!H218="Home", TEXT(XC!F218, "h:mm AM/PM"), ""), ""),
  IFERROR(IF(SWIMMING!H218="Home", TEXT(SWIMMING!F218, "h:mm AM/PM"), ""), ""),
  IFERROR(IF(WTEN!H218="Home", TEXT(WTEN!F218, "h:mm AM/PM"), ""), ""),
  IFERROR(IF(TF!H218="Home", TEXT(TF!F218, "h:mm AM/PM"), ""), ""),
  IFERROR(IF(WGOLF!H218="Home", TEXT(WGOLF!F218, "h:mm AM/PM"), ""), ""),
  IFERROR(IF(WBB!H218="Home", TEXT(WBB!F218, "h:mm AM/PM"), ""), ""),
  IFERROR(IF(MBB!H218="Home", TEXT(MBB!F218, "h:mm AM/PM"), ""), ""),
  IFERROR(IF(WLAX!H218="Home", TEXT(WLAX!F218, "h:mm AM/PM"), ""), ""),
  IFERROR(IF(MLAX!H218="Home", TEXT(MLAX!F218, "h:mm AM/PM"), ""), ""),
  IFERROR(IF(SOFT!H218="Home", TEXT(SOFT!F218, "h:mm AM/PM"), ""), ""),
  IFERROR(IF(BASE!H218="Home", TEXT(BASE!F218, "h:mm AM/PM"), ""), ""),
  IFERROR(IF(ESPORTS!H218="Home", TEXT(ESPORTS!F218, "h:mm AM/PM"), ""), "")
)
</f>
        <v/>
      </c>
      <c r="G218" s="11" t="str">
        <f>TEXTJOIN(
  CHAR(10) &amp; CHAR(10),
  TRUE,
  IFERROR(IF(WSO!H218="Home", WSO!G218, ""), ""),
  IFERROR(IF(MSO!H218="Home", MSO!G218, ""), ""),
  IFERROR(IF(FH!H218="Home", FH!G218, ""), ""),
  IFERROR(IF(MGOLF!H218="Home", MGOLF!G218, ""), ""),
  IFERROR(IF(Football!H218="Home", Football!G218, ""), ""),
  IFERROR(IF(WVB!H218="Home", WVB!G218, ""), ""),
  IFERROR(IF(XC!H218="Home", XC!G218, ""), ""),
  IFERROR(IF(SWIMMING!H218="Home", SWIMMING!G218, ""), ""),
  IFERROR(IF(WTEN!H218="Home", WTEN!G218, ""), ""),
  IFERROR(IF(TF!H218="Home", TF!G218, ""), ""),
  IFERROR(IF(WGOLF!H218="Home", WGOLF!G218, ""), ""),
  IFERROR(IF(WBB!H218="Home", WBB!G218, ""), ""),
  IFERROR(IF(MBB!H218="Home", MBB!G218, ""), ""),
  IFERROR(IF(WLAX!H218="Home", WLAX!G218, ""), ""),
  IFERROR(IF(MLAX!H218="Home", MLAX!G218, ""), ""),
  IFERROR(IF(SOFT!H218="Home", SOFT!G218, ""), ""),
  IFERROR(IF(BASE!H218="Home", BASE!G218, ""), ""),
  IFERROR(IF(ESPORTS!H218="Home", ESPORTS!G218, ""), "")
)
</f>
        <v/>
      </c>
      <c r="H218" s="20" t="str">
        <f>TEXTJOIN(
  CHAR(10) &amp; CHAR(10),
  TRUE,
  IFERROR(IF(WSO!H218="Home", WSO!P218, ""), ""),
  IFERROR(IF(MSO!H218="Home", MSO!P218, ""), ""),
  IFERROR(IF(FH!H218="Home", FH!P218, ""), ""),
  IFERROR(IF(MGOLF!H218="Home", MGOLF!P218, ""), ""),
  IFERROR(IF(Football!H218="Home", Football!P218, ""), ""),
  IFERROR(IF(WVB!H218="Home", WVB!P218, ""), ""),
  IFERROR(IF(XC!H218="Home", XC!P218, ""), ""),
  IFERROR(IF(SWIMMING!H218="Home", SWIMMING!P218, ""), ""),
  IFERROR(IF(WTEN!H218="Home", WTEN!P218, ""), ""),
  IFERROR(IF(TF!H218="Home", TF!P218, ""), ""),
  IFERROR(IF(WGOLF!H218="Home", WGOLF!P218, ""), ""),
  IFERROR(IF(WBB!H218="Home", WBB!P218, ""), ""),
  IFERROR(IF(MBB!H218="Home", MBB!P218, ""), ""),
  IFERROR(IF(WLAX!H218="Home", WLAX!P218, ""), ""),
  IFERROR(IF(MLAX!H218="Home", MLAX!P218, ""), ""),
  IFERROR(IF(SOFT!H218="Home", SOFT!P218, ""), ""),
  IFERROR(IF(BASE!H218="Home", BASE!P218, ""), ""),
  IFERROR(IF(ESPORTS!H218="Home", ESPORTS!P218, ""), "")
)
</f>
        <v/>
      </c>
    </row>
    <row r="219" ht="22.5" customHeight="1">
      <c r="A219" s="6">
        <v>218.0</v>
      </c>
      <c r="B219" s="6" t="str">
        <f>'Master Schedule'!B219</f>
        <v/>
      </c>
      <c r="C219" s="7">
        <v>46452.0</v>
      </c>
      <c r="D219" s="8" t="str">
        <f t="shared" si="1"/>
        <v>Saturday</v>
      </c>
      <c r="E219" s="6" t="str">
        <f>TEXTJOIN(
  CHAR(10) &amp; CHAR(10),
  TRUE,
  IFERROR(IF(WSO!H219="Home", WSO!E219, ""), ""),
  IFERROR(IF(MSO!H219="Home", MSO!E219, ""), ""),
  IFERROR(IF(FH!H219="Home", FH!E219, ""), ""),
  IFERROR(IF(MGOLF!H219="Home", MGOLF!E219, ""), ""),
  IFERROR(IF(Football!H219="Home", Football!E219, ""), ""),
  IFERROR(IF(WVB!H219="Home", WVB!E219, ""), ""),
  IFERROR(IF(XC!H219="Home", XC!E219, ""), ""),
  IFERROR(IF(SWIMMING!H219="Home", SWIMMING!E219, ""), ""),
  IFERROR(IF(WTEN!H219="Home", WTEN!E219, ""), ""),
  IFERROR(IF(TF!H219="Home", TF!E219, ""), ""),
  IFERROR(IF(WGOLF!H219="Home", WGOLF!E219, ""), ""),
  IFERROR(IF(WBB!H219="Home", WBB!E219, ""), ""),
  IFERROR(IF(MBB!H219="Home", MBB!E219, ""), ""),
  IFERROR(IF(WLAX!H219="Home", WLAX!E219, ""), ""),
  IFERROR(IF(MLAX!H219="Home", MLAX!E219, ""), ""),
  IFERROR(IF(SOFT!H219="Home", SOFT!E219, ""), ""),
  IFERROR(IF(BASE!H219="Home", BASE!E219, ""), ""),
  IFERROR(IF(ESPORTS!H219="Home", ESPORTS!E219, ""), "")
)
</f>
        <v/>
      </c>
      <c r="F219" s="11" t="str">
        <f>TEXTJOIN(
  CHAR(10) &amp; CHAR(10),
  TRUE,
  IFERROR(IF(WSO!H219="Home", TEXT(WSO!F219, "h:mm AM/PM"), ""), ""),
  IFERROR(IF(MSO!H219="Home", TEXT(MSO!F219, "h:mm AM/PM"), ""), ""),
  IFERROR(IF(FH!H219="Home", TEXT(FH!F219, "h:mm AM/PM"), ""), ""),
  IFERROR(IF(MGOLF!H219="Home", TEXT(MGOLF!F219, "h:mm AM/PM"), ""), ""),
  IFERROR(IF(Football!H219="Home", TEXT(Football!F219, "h:mm AM/PM"), ""), ""),
  IFERROR(IF(WVB!H219="Home", TEXT(WVB!F219, "h:mm AM/PM"), ""), ""),
  IFERROR(IF(XC!H219="Home", TEXT(XC!F219, "h:mm AM/PM"), ""), ""),
  IFERROR(IF(SWIMMING!H219="Home", TEXT(SWIMMING!F219, "h:mm AM/PM"), ""), ""),
  IFERROR(IF(WTEN!H219="Home", TEXT(WTEN!F219, "h:mm AM/PM"), ""), ""),
  IFERROR(IF(TF!H219="Home", TEXT(TF!F219, "h:mm AM/PM"), ""), ""),
  IFERROR(IF(WGOLF!H219="Home", TEXT(WGOLF!F219, "h:mm AM/PM"), ""), ""),
  IFERROR(IF(WBB!H219="Home", TEXT(WBB!F219, "h:mm AM/PM"), ""), ""),
  IFERROR(IF(MBB!H219="Home", TEXT(MBB!F219, "h:mm AM/PM"), ""), ""),
  IFERROR(IF(WLAX!H219="Home", TEXT(WLAX!F219, "h:mm AM/PM"), ""), ""),
  IFERROR(IF(MLAX!H219="Home", TEXT(MLAX!F219, "h:mm AM/PM"), ""), ""),
  IFERROR(IF(SOFT!H219="Home", TEXT(SOFT!F219, "h:mm AM/PM"), ""), ""),
  IFERROR(IF(BASE!H219="Home", TEXT(BASE!F219, "h:mm AM/PM"), ""), ""),
  IFERROR(IF(ESPORTS!H219="Home", TEXT(ESPORTS!F219, "h:mm AM/PM"), ""), "")
)
</f>
        <v/>
      </c>
      <c r="G219" s="11" t="str">
        <f>TEXTJOIN(
  CHAR(10) &amp; CHAR(10),
  TRUE,
  IFERROR(IF(WSO!H219="Home", WSO!G219, ""), ""),
  IFERROR(IF(MSO!H219="Home", MSO!G219, ""), ""),
  IFERROR(IF(FH!H219="Home", FH!G219, ""), ""),
  IFERROR(IF(MGOLF!H219="Home", MGOLF!G219, ""), ""),
  IFERROR(IF(Football!H219="Home", Football!G219, ""), ""),
  IFERROR(IF(WVB!H219="Home", WVB!G219, ""), ""),
  IFERROR(IF(XC!H219="Home", XC!G219, ""), ""),
  IFERROR(IF(SWIMMING!H219="Home", SWIMMING!G219, ""), ""),
  IFERROR(IF(WTEN!H219="Home", WTEN!G219, ""), ""),
  IFERROR(IF(TF!H219="Home", TF!G219, ""), ""),
  IFERROR(IF(WGOLF!H219="Home", WGOLF!G219, ""), ""),
  IFERROR(IF(WBB!H219="Home", WBB!G219, ""), ""),
  IFERROR(IF(MBB!H219="Home", MBB!G219, ""), ""),
  IFERROR(IF(WLAX!H219="Home", WLAX!G219, ""), ""),
  IFERROR(IF(MLAX!H219="Home", MLAX!G219, ""), ""),
  IFERROR(IF(SOFT!H219="Home", SOFT!G219, ""), ""),
  IFERROR(IF(BASE!H219="Home", BASE!G219, ""), ""),
  IFERROR(IF(ESPORTS!H219="Home", ESPORTS!G219, ""), "")
)
</f>
        <v/>
      </c>
      <c r="H219" s="20" t="str">
        <f>TEXTJOIN(
  CHAR(10) &amp; CHAR(10),
  TRUE,
  IFERROR(IF(WSO!H219="Home", WSO!P219, ""), ""),
  IFERROR(IF(MSO!H219="Home", MSO!P219, ""), ""),
  IFERROR(IF(FH!H219="Home", FH!P219, ""), ""),
  IFERROR(IF(MGOLF!H219="Home", MGOLF!P219, ""), ""),
  IFERROR(IF(Football!H219="Home", Football!P219, ""), ""),
  IFERROR(IF(WVB!H219="Home", WVB!P219, ""), ""),
  IFERROR(IF(XC!H219="Home", XC!P219, ""), ""),
  IFERROR(IF(SWIMMING!H219="Home", SWIMMING!P219, ""), ""),
  IFERROR(IF(WTEN!H219="Home", WTEN!P219, ""), ""),
  IFERROR(IF(TF!H219="Home", TF!P219, ""), ""),
  IFERROR(IF(WGOLF!H219="Home", WGOLF!P219, ""), ""),
  IFERROR(IF(WBB!H219="Home", WBB!P219, ""), ""),
  IFERROR(IF(MBB!H219="Home", MBB!P219, ""), ""),
  IFERROR(IF(WLAX!H219="Home", WLAX!P219, ""), ""),
  IFERROR(IF(MLAX!H219="Home", MLAX!P219, ""), ""),
  IFERROR(IF(SOFT!H219="Home", SOFT!P219, ""), ""),
  IFERROR(IF(BASE!H219="Home", BASE!P219, ""), ""),
  IFERROR(IF(ESPORTS!H219="Home", ESPORTS!P219, ""), "")
)
</f>
        <v/>
      </c>
    </row>
    <row r="220" ht="22.5" customHeight="1">
      <c r="A220" s="6">
        <v>219.0</v>
      </c>
      <c r="B220" s="6" t="str">
        <f>'Master Schedule'!B220</f>
        <v/>
      </c>
      <c r="C220" s="7">
        <v>46453.0</v>
      </c>
      <c r="D220" s="8" t="str">
        <f t="shared" si="1"/>
        <v>Sunday</v>
      </c>
      <c r="E220" s="6" t="str">
        <f>TEXTJOIN(
  CHAR(10) &amp; CHAR(10),
  TRUE,
  IFERROR(IF(WSO!H220="Home", WSO!E220, ""), ""),
  IFERROR(IF(MSO!H220="Home", MSO!E220, ""), ""),
  IFERROR(IF(FH!H220="Home", FH!E220, ""), ""),
  IFERROR(IF(MGOLF!H220="Home", MGOLF!E220, ""), ""),
  IFERROR(IF(Football!H220="Home", Football!E220, ""), ""),
  IFERROR(IF(WVB!H220="Home", WVB!E220, ""), ""),
  IFERROR(IF(XC!H220="Home", XC!E220, ""), ""),
  IFERROR(IF(SWIMMING!H220="Home", SWIMMING!E220, ""), ""),
  IFERROR(IF(WTEN!H220="Home", WTEN!E220, ""), ""),
  IFERROR(IF(TF!H220="Home", TF!E220, ""), ""),
  IFERROR(IF(WGOLF!H220="Home", WGOLF!E220, ""), ""),
  IFERROR(IF(WBB!H220="Home", WBB!E220, ""), ""),
  IFERROR(IF(MBB!H220="Home", MBB!E220, ""), ""),
  IFERROR(IF(WLAX!H220="Home", WLAX!E220, ""), ""),
  IFERROR(IF(MLAX!H220="Home", MLAX!E220, ""), ""),
  IFERROR(IF(SOFT!H220="Home", SOFT!E220, ""), ""),
  IFERROR(IF(BASE!H220="Home", BASE!E220, ""), ""),
  IFERROR(IF(ESPORTS!H220="Home", ESPORTS!E220, ""), "")
)
</f>
        <v/>
      </c>
      <c r="F220" s="11" t="str">
        <f>TEXTJOIN(
  CHAR(10) &amp; CHAR(10),
  TRUE,
  IFERROR(IF(WSO!H220="Home", TEXT(WSO!F220, "h:mm AM/PM"), ""), ""),
  IFERROR(IF(MSO!H220="Home", TEXT(MSO!F220, "h:mm AM/PM"), ""), ""),
  IFERROR(IF(FH!H220="Home", TEXT(FH!F220, "h:mm AM/PM"), ""), ""),
  IFERROR(IF(MGOLF!H220="Home", TEXT(MGOLF!F220, "h:mm AM/PM"), ""), ""),
  IFERROR(IF(Football!H220="Home", TEXT(Football!F220, "h:mm AM/PM"), ""), ""),
  IFERROR(IF(WVB!H220="Home", TEXT(WVB!F220, "h:mm AM/PM"), ""), ""),
  IFERROR(IF(XC!H220="Home", TEXT(XC!F220, "h:mm AM/PM"), ""), ""),
  IFERROR(IF(SWIMMING!H220="Home", TEXT(SWIMMING!F220, "h:mm AM/PM"), ""), ""),
  IFERROR(IF(WTEN!H220="Home", TEXT(WTEN!F220, "h:mm AM/PM"), ""), ""),
  IFERROR(IF(TF!H220="Home", TEXT(TF!F220, "h:mm AM/PM"), ""), ""),
  IFERROR(IF(WGOLF!H220="Home", TEXT(WGOLF!F220, "h:mm AM/PM"), ""), ""),
  IFERROR(IF(WBB!H220="Home", TEXT(WBB!F220, "h:mm AM/PM"), ""), ""),
  IFERROR(IF(MBB!H220="Home", TEXT(MBB!F220, "h:mm AM/PM"), ""), ""),
  IFERROR(IF(WLAX!H220="Home", TEXT(WLAX!F220, "h:mm AM/PM"), ""), ""),
  IFERROR(IF(MLAX!H220="Home", TEXT(MLAX!F220, "h:mm AM/PM"), ""), ""),
  IFERROR(IF(SOFT!H220="Home", TEXT(SOFT!F220, "h:mm AM/PM"), ""), ""),
  IFERROR(IF(BASE!H220="Home", TEXT(BASE!F220, "h:mm AM/PM"), ""), ""),
  IFERROR(IF(ESPORTS!H220="Home", TEXT(ESPORTS!F220, "h:mm AM/PM"), ""), "")
)
</f>
        <v/>
      </c>
      <c r="G220" s="11" t="str">
        <f>TEXTJOIN(
  CHAR(10) &amp; CHAR(10),
  TRUE,
  IFERROR(IF(WSO!H220="Home", WSO!G220, ""), ""),
  IFERROR(IF(MSO!H220="Home", MSO!G220, ""), ""),
  IFERROR(IF(FH!H220="Home", FH!G220, ""), ""),
  IFERROR(IF(MGOLF!H220="Home", MGOLF!G220, ""), ""),
  IFERROR(IF(Football!H220="Home", Football!G220, ""), ""),
  IFERROR(IF(WVB!H220="Home", WVB!G220, ""), ""),
  IFERROR(IF(XC!H220="Home", XC!G220, ""), ""),
  IFERROR(IF(SWIMMING!H220="Home", SWIMMING!G220, ""), ""),
  IFERROR(IF(WTEN!H220="Home", WTEN!G220, ""), ""),
  IFERROR(IF(TF!H220="Home", TF!G220, ""), ""),
  IFERROR(IF(WGOLF!H220="Home", WGOLF!G220, ""), ""),
  IFERROR(IF(WBB!H220="Home", WBB!G220, ""), ""),
  IFERROR(IF(MBB!H220="Home", MBB!G220, ""), ""),
  IFERROR(IF(WLAX!H220="Home", WLAX!G220, ""), ""),
  IFERROR(IF(MLAX!H220="Home", MLAX!G220, ""), ""),
  IFERROR(IF(SOFT!H220="Home", SOFT!G220, ""), ""),
  IFERROR(IF(BASE!H220="Home", BASE!G220, ""), ""),
  IFERROR(IF(ESPORTS!H220="Home", ESPORTS!G220, ""), "")
)
</f>
        <v/>
      </c>
      <c r="H220" s="20" t="str">
        <f>TEXTJOIN(
  CHAR(10) &amp; CHAR(10),
  TRUE,
  IFERROR(IF(WSO!H220="Home", WSO!P220, ""), ""),
  IFERROR(IF(MSO!H220="Home", MSO!P220, ""), ""),
  IFERROR(IF(FH!H220="Home", FH!P220, ""), ""),
  IFERROR(IF(MGOLF!H220="Home", MGOLF!P220, ""), ""),
  IFERROR(IF(Football!H220="Home", Football!P220, ""), ""),
  IFERROR(IF(WVB!H220="Home", WVB!P220, ""), ""),
  IFERROR(IF(XC!H220="Home", XC!P220, ""), ""),
  IFERROR(IF(SWIMMING!H220="Home", SWIMMING!P220, ""), ""),
  IFERROR(IF(WTEN!H220="Home", WTEN!P220, ""), ""),
  IFERROR(IF(TF!H220="Home", TF!P220, ""), ""),
  IFERROR(IF(WGOLF!H220="Home", WGOLF!P220, ""), ""),
  IFERROR(IF(WBB!H220="Home", WBB!P220, ""), ""),
  IFERROR(IF(MBB!H220="Home", MBB!P220, ""), ""),
  IFERROR(IF(WLAX!H220="Home", WLAX!P220, ""), ""),
  IFERROR(IF(MLAX!H220="Home", MLAX!P220, ""), ""),
  IFERROR(IF(SOFT!H220="Home", SOFT!P220, ""), ""),
  IFERROR(IF(BASE!H220="Home", BASE!P220, ""), ""),
  IFERROR(IF(ESPORTS!H220="Home", ESPORTS!P220, ""), "")
)
</f>
        <v/>
      </c>
    </row>
    <row r="221" ht="22.5" customHeight="1">
      <c r="A221" s="6">
        <v>220.0</v>
      </c>
      <c r="B221" s="6" t="str">
        <f>'Master Schedule'!B221</f>
        <v/>
      </c>
      <c r="C221" s="7">
        <v>46454.0</v>
      </c>
      <c r="D221" s="8" t="str">
        <f t="shared" si="1"/>
        <v>Monday</v>
      </c>
      <c r="E221" s="6" t="str">
        <f>TEXTJOIN(
  CHAR(10) &amp; CHAR(10),
  TRUE,
  IFERROR(IF(WSO!H221="Home", WSO!E221, ""), ""),
  IFERROR(IF(MSO!H221="Home", MSO!E221, ""), ""),
  IFERROR(IF(FH!H221="Home", FH!E221, ""), ""),
  IFERROR(IF(MGOLF!H221="Home", MGOLF!E221, ""), ""),
  IFERROR(IF(Football!H221="Home", Football!E221, ""), ""),
  IFERROR(IF(WVB!H221="Home", WVB!E221, ""), ""),
  IFERROR(IF(XC!H221="Home", XC!E221, ""), ""),
  IFERROR(IF(SWIMMING!H221="Home", SWIMMING!E221, ""), ""),
  IFERROR(IF(WTEN!H221="Home", WTEN!E221, ""), ""),
  IFERROR(IF(TF!H221="Home", TF!E221, ""), ""),
  IFERROR(IF(WGOLF!H221="Home", WGOLF!E221, ""), ""),
  IFERROR(IF(WBB!H221="Home", WBB!E221, ""), ""),
  IFERROR(IF(MBB!H221="Home", MBB!E221, ""), ""),
  IFERROR(IF(WLAX!H221="Home", WLAX!E221, ""), ""),
  IFERROR(IF(MLAX!H221="Home", MLAX!E221, ""), ""),
  IFERROR(IF(SOFT!H221="Home", SOFT!E221, ""), ""),
  IFERROR(IF(BASE!H221="Home", BASE!E221, ""), ""),
  IFERROR(IF(ESPORTS!H221="Home", ESPORTS!E221, ""), "")
)
</f>
        <v/>
      </c>
      <c r="F221" s="11" t="str">
        <f>TEXTJOIN(
  CHAR(10) &amp; CHAR(10),
  TRUE,
  IFERROR(IF(WSO!H221="Home", TEXT(WSO!F221, "h:mm AM/PM"), ""), ""),
  IFERROR(IF(MSO!H221="Home", TEXT(MSO!F221, "h:mm AM/PM"), ""), ""),
  IFERROR(IF(FH!H221="Home", TEXT(FH!F221, "h:mm AM/PM"), ""), ""),
  IFERROR(IF(MGOLF!H221="Home", TEXT(MGOLF!F221, "h:mm AM/PM"), ""), ""),
  IFERROR(IF(Football!H221="Home", TEXT(Football!F221, "h:mm AM/PM"), ""), ""),
  IFERROR(IF(WVB!H221="Home", TEXT(WVB!F221, "h:mm AM/PM"), ""), ""),
  IFERROR(IF(XC!H221="Home", TEXT(XC!F221, "h:mm AM/PM"), ""), ""),
  IFERROR(IF(SWIMMING!H221="Home", TEXT(SWIMMING!F221, "h:mm AM/PM"), ""), ""),
  IFERROR(IF(WTEN!H221="Home", TEXT(WTEN!F221, "h:mm AM/PM"), ""), ""),
  IFERROR(IF(TF!H221="Home", TEXT(TF!F221, "h:mm AM/PM"), ""), ""),
  IFERROR(IF(WGOLF!H221="Home", TEXT(WGOLF!F221, "h:mm AM/PM"), ""), ""),
  IFERROR(IF(WBB!H221="Home", TEXT(WBB!F221, "h:mm AM/PM"), ""), ""),
  IFERROR(IF(MBB!H221="Home", TEXT(MBB!F221, "h:mm AM/PM"), ""), ""),
  IFERROR(IF(WLAX!H221="Home", TEXT(WLAX!F221, "h:mm AM/PM"), ""), ""),
  IFERROR(IF(MLAX!H221="Home", TEXT(MLAX!F221, "h:mm AM/PM"), ""), ""),
  IFERROR(IF(SOFT!H221="Home", TEXT(SOFT!F221, "h:mm AM/PM"), ""), ""),
  IFERROR(IF(BASE!H221="Home", TEXT(BASE!F221, "h:mm AM/PM"), ""), ""),
  IFERROR(IF(ESPORTS!H221="Home", TEXT(ESPORTS!F221, "h:mm AM/PM"), ""), "")
)
</f>
        <v/>
      </c>
      <c r="G221" s="11" t="str">
        <f>TEXTJOIN(
  CHAR(10) &amp; CHAR(10),
  TRUE,
  IFERROR(IF(WSO!H221="Home", WSO!G221, ""), ""),
  IFERROR(IF(MSO!H221="Home", MSO!G221, ""), ""),
  IFERROR(IF(FH!H221="Home", FH!G221, ""), ""),
  IFERROR(IF(MGOLF!H221="Home", MGOLF!G221, ""), ""),
  IFERROR(IF(Football!H221="Home", Football!G221, ""), ""),
  IFERROR(IF(WVB!H221="Home", WVB!G221, ""), ""),
  IFERROR(IF(XC!H221="Home", XC!G221, ""), ""),
  IFERROR(IF(SWIMMING!H221="Home", SWIMMING!G221, ""), ""),
  IFERROR(IF(WTEN!H221="Home", WTEN!G221, ""), ""),
  IFERROR(IF(TF!H221="Home", TF!G221, ""), ""),
  IFERROR(IF(WGOLF!H221="Home", WGOLF!G221, ""), ""),
  IFERROR(IF(WBB!H221="Home", WBB!G221, ""), ""),
  IFERROR(IF(MBB!H221="Home", MBB!G221, ""), ""),
  IFERROR(IF(WLAX!H221="Home", WLAX!G221, ""), ""),
  IFERROR(IF(MLAX!H221="Home", MLAX!G221, ""), ""),
  IFERROR(IF(SOFT!H221="Home", SOFT!G221, ""), ""),
  IFERROR(IF(BASE!H221="Home", BASE!G221, ""), ""),
  IFERROR(IF(ESPORTS!H221="Home", ESPORTS!G221, ""), "")
)
</f>
        <v/>
      </c>
      <c r="H221" s="20" t="str">
        <f>TEXTJOIN(
  CHAR(10) &amp; CHAR(10),
  TRUE,
  IFERROR(IF(WSO!H221="Home", WSO!P221, ""), ""),
  IFERROR(IF(MSO!H221="Home", MSO!P221, ""), ""),
  IFERROR(IF(FH!H221="Home", FH!P221, ""), ""),
  IFERROR(IF(MGOLF!H221="Home", MGOLF!P221, ""), ""),
  IFERROR(IF(Football!H221="Home", Football!P221, ""), ""),
  IFERROR(IF(WVB!H221="Home", WVB!P221, ""), ""),
  IFERROR(IF(XC!H221="Home", XC!P221, ""), ""),
  IFERROR(IF(SWIMMING!H221="Home", SWIMMING!P221, ""), ""),
  IFERROR(IF(WTEN!H221="Home", WTEN!P221, ""), ""),
  IFERROR(IF(TF!H221="Home", TF!P221, ""), ""),
  IFERROR(IF(WGOLF!H221="Home", WGOLF!P221, ""), ""),
  IFERROR(IF(WBB!H221="Home", WBB!P221, ""), ""),
  IFERROR(IF(MBB!H221="Home", MBB!P221, ""), ""),
  IFERROR(IF(WLAX!H221="Home", WLAX!P221, ""), ""),
  IFERROR(IF(MLAX!H221="Home", MLAX!P221, ""), ""),
  IFERROR(IF(SOFT!H221="Home", SOFT!P221, ""), ""),
  IFERROR(IF(BASE!H221="Home", BASE!P221, ""), ""),
  IFERROR(IF(ESPORTS!H221="Home", ESPORTS!P221, ""), "")
)
</f>
        <v/>
      </c>
    </row>
    <row r="222" ht="22.5" customHeight="1">
      <c r="A222" s="6">
        <v>221.0</v>
      </c>
      <c r="B222" s="6" t="str">
        <f>'Master Schedule'!B222</f>
        <v>Spring Break</v>
      </c>
      <c r="C222" s="7">
        <v>46455.0</v>
      </c>
      <c r="D222" s="8" t="str">
        <f t="shared" si="1"/>
        <v>Tuesday</v>
      </c>
      <c r="E222" s="6" t="str">
        <f>TEXTJOIN(
  CHAR(10) &amp; CHAR(10),
  TRUE,
  IFERROR(IF(WSO!H222="Home", WSO!E222, ""), ""),
  IFERROR(IF(MSO!H222="Home", MSO!E222, ""), ""),
  IFERROR(IF(FH!H222="Home", FH!E222, ""), ""),
  IFERROR(IF(MGOLF!H222="Home", MGOLF!E222, ""), ""),
  IFERROR(IF(Football!H222="Home", Football!E222, ""), ""),
  IFERROR(IF(WVB!H222="Home", WVB!E222, ""), ""),
  IFERROR(IF(XC!H222="Home", XC!E222, ""), ""),
  IFERROR(IF(SWIMMING!H222="Home", SWIMMING!E222, ""), ""),
  IFERROR(IF(WTEN!H222="Home", WTEN!E222, ""), ""),
  IFERROR(IF(TF!H222="Home", TF!E222, ""), ""),
  IFERROR(IF(WGOLF!H222="Home", WGOLF!E222, ""), ""),
  IFERROR(IF(WBB!H222="Home", WBB!E222, ""), ""),
  IFERROR(IF(MBB!H222="Home", MBB!E222, ""), ""),
  IFERROR(IF(WLAX!H222="Home", WLAX!E222, ""), ""),
  IFERROR(IF(MLAX!H222="Home", MLAX!E222, ""), ""),
  IFERROR(IF(SOFT!H222="Home", SOFT!E222, ""), ""),
  IFERROR(IF(BASE!H222="Home", BASE!E222, ""), ""),
  IFERROR(IF(ESPORTS!H222="Home", ESPORTS!E222, ""), "")
)
</f>
        <v/>
      </c>
      <c r="F222" s="11" t="str">
        <f>TEXTJOIN(
  CHAR(10) &amp; CHAR(10),
  TRUE,
  IFERROR(IF(WSO!H222="Home", TEXT(WSO!F222, "h:mm AM/PM"), ""), ""),
  IFERROR(IF(MSO!H222="Home", TEXT(MSO!F222, "h:mm AM/PM"), ""), ""),
  IFERROR(IF(FH!H222="Home", TEXT(FH!F222, "h:mm AM/PM"), ""), ""),
  IFERROR(IF(MGOLF!H222="Home", TEXT(MGOLF!F222, "h:mm AM/PM"), ""), ""),
  IFERROR(IF(Football!H222="Home", TEXT(Football!F222, "h:mm AM/PM"), ""), ""),
  IFERROR(IF(WVB!H222="Home", TEXT(WVB!F222, "h:mm AM/PM"), ""), ""),
  IFERROR(IF(XC!H222="Home", TEXT(XC!F222, "h:mm AM/PM"), ""), ""),
  IFERROR(IF(SWIMMING!H222="Home", TEXT(SWIMMING!F222, "h:mm AM/PM"), ""), ""),
  IFERROR(IF(WTEN!H222="Home", TEXT(WTEN!F222, "h:mm AM/PM"), ""), ""),
  IFERROR(IF(TF!H222="Home", TEXT(TF!F222, "h:mm AM/PM"), ""), ""),
  IFERROR(IF(WGOLF!H222="Home", TEXT(WGOLF!F222, "h:mm AM/PM"), ""), ""),
  IFERROR(IF(WBB!H222="Home", TEXT(WBB!F222, "h:mm AM/PM"), ""), ""),
  IFERROR(IF(MBB!H222="Home", TEXT(MBB!F222, "h:mm AM/PM"), ""), ""),
  IFERROR(IF(WLAX!H222="Home", TEXT(WLAX!F222, "h:mm AM/PM"), ""), ""),
  IFERROR(IF(MLAX!H222="Home", TEXT(MLAX!F222, "h:mm AM/PM"), ""), ""),
  IFERROR(IF(SOFT!H222="Home", TEXT(SOFT!F222, "h:mm AM/PM"), ""), ""),
  IFERROR(IF(BASE!H222="Home", TEXT(BASE!F222, "h:mm AM/PM"), ""), ""),
  IFERROR(IF(ESPORTS!H222="Home", TEXT(ESPORTS!F222, "h:mm AM/PM"), ""), "")
)
</f>
        <v/>
      </c>
      <c r="G222" s="11" t="str">
        <f>TEXTJOIN(
  CHAR(10) &amp; CHAR(10),
  TRUE,
  IFERROR(IF(WSO!H222="Home", WSO!G222, ""), ""),
  IFERROR(IF(MSO!H222="Home", MSO!G222, ""), ""),
  IFERROR(IF(FH!H222="Home", FH!G222, ""), ""),
  IFERROR(IF(MGOLF!H222="Home", MGOLF!G222, ""), ""),
  IFERROR(IF(Football!H222="Home", Football!G222, ""), ""),
  IFERROR(IF(WVB!H222="Home", WVB!G222, ""), ""),
  IFERROR(IF(XC!H222="Home", XC!G222, ""), ""),
  IFERROR(IF(SWIMMING!H222="Home", SWIMMING!G222, ""), ""),
  IFERROR(IF(WTEN!H222="Home", WTEN!G222, ""), ""),
  IFERROR(IF(TF!H222="Home", TF!G222, ""), ""),
  IFERROR(IF(WGOLF!H222="Home", WGOLF!G222, ""), ""),
  IFERROR(IF(WBB!H222="Home", WBB!G222, ""), ""),
  IFERROR(IF(MBB!H222="Home", MBB!G222, ""), ""),
  IFERROR(IF(WLAX!H222="Home", WLAX!G222, ""), ""),
  IFERROR(IF(MLAX!H222="Home", MLAX!G222, ""), ""),
  IFERROR(IF(SOFT!H222="Home", SOFT!G222, ""), ""),
  IFERROR(IF(BASE!H222="Home", BASE!G222, ""), ""),
  IFERROR(IF(ESPORTS!H222="Home", ESPORTS!G222, ""), "")
)
</f>
        <v/>
      </c>
      <c r="H222" s="20" t="str">
        <f>TEXTJOIN(
  CHAR(10) &amp; CHAR(10),
  TRUE,
  IFERROR(IF(WSO!H222="Home", WSO!P222, ""), ""),
  IFERROR(IF(MSO!H222="Home", MSO!P222, ""), ""),
  IFERROR(IF(FH!H222="Home", FH!P222, ""), ""),
  IFERROR(IF(MGOLF!H222="Home", MGOLF!P222, ""), ""),
  IFERROR(IF(Football!H222="Home", Football!P222, ""), ""),
  IFERROR(IF(WVB!H222="Home", WVB!P222, ""), ""),
  IFERROR(IF(XC!H222="Home", XC!P222, ""), ""),
  IFERROR(IF(SWIMMING!H222="Home", SWIMMING!P222, ""), ""),
  IFERROR(IF(WTEN!H222="Home", WTEN!P222, ""), ""),
  IFERROR(IF(TF!H222="Home", TF!P222, ""), ""),
  IFERROR(IF(WGOLF!H222="Home", WGOLF!P222, ""), ""),
  IFERROR(IF(WBB!H222="Home", WBB!P222, ""), ""),
  IFERROR(IF(MBB!H222="Home", MBB!P222, ""), ""),
  IFERROR(IF(WLAX!H222="Home", WLAX!P222, ""), ""),
  IFERROR(IF(MLAX!H222="Home", MLAX!P222, ""), ""),
  IFERROR(IF(SOFT!H222="Home", SOFT!P222, ""), ""),
  IFERROR(IF(BASE!H222="Home", BASE!P222, ""), ""),
  IFERROR(IF(ESPORTS!H222="Home", ESPORTS!P222, ""), "")
)
</f>
        <v/>
      </c>
    </row>
    <row r="223" ht="22.5" customHeight="1">
      <c r="A223" s="6">
        <v>222.0</v>
      </c>
      <c r="B223" s="6" t="str">
        <f>'Master Schedule'!B223</f>
        <v>Spring Break</v>
      </c>
      <c r="C223" s="7">
        <v>46456.0</v>
      </c>
      <c r="D223" s="8" t="str">
        <f t="shared" si="1"/>
        <v>Wednesday</v>
      </c>
      <c r="E223" s="6" t="str">
        <f>TEXTJOIN(
  CHAR(10) &amp; CHAR(10),
  TRUE,
  IFERROR(IF(WSO!H223="Home", WSO!E223, ""), ""),
  IFERROR(IF(MSO!H223="Home", MSO!E223, ""), ""),
  IFERROR(IF(FH!H223="Home", FH!E223, ""), ""),
  IFERROR(IF(MGOLF!H223="Home", MGOLF!E223, ""), ""),
  IFERROR(IF(Football!H223="Home", Football!E223, ""), ""),
  IFERROR(IF(WVB!H223="Home", WVB!E223, ""), ""),
  IFERROR(IF(XC!H223="Home", XC!E223, ""), ""),
  IFERROR(IF(SWIMMING!H223="Home", SWIMMING!E223, ""), ""),
  IFERROR(IF(WTEN!H223="Home", WTEN!E223, ""), ""),
  IFERROR(IF(TF!H223="Home", TF!E223, ""), ""),
  IFERROR(IF(WGOLF!H223="Home", WGOLF!E223, ""), ""),
  IFERROR(IF(WBB!H223="Home", WBB!E223, ""), ""),
  IFERROR(IF(MBB!H223="Home", MBB!E223, ""), ""),
  IFERROR(IF(WLAX!H223="Home", WLAX!E223, ""), ""),
  IFERROR(IF(MLAX!H223="Home", MLAX!E223, ""), ""),
  IFERROR(IF(SOFT!H223="Home", SOFT!E223, ""), ""),
  IFERROR(IF(BASE!H223="Home", BASE!E223, ""), ""),
  IFERROR(IF(ESPORTS!H223="Home", ESPORTS!E223, ""), "")
)
</f>
        <v/>
      </c>
      <c r="F223" s="11" t="str">
        <f>TEXTJOIN(
  CHAR(10) &amp; CHAR(10),
  TRUE,
  IFERROR(IF(WSO!H223="Home", TEXT(WSO!F223, "h:mm AM/PM"), ""), ""),
  IFERROR(IF(MSO!H223="Home", TEXT(MSO!F223, "h:mm AM/PM"), ""), ""),
  IFERROR(IF(FH!H223="Home", TEXT(FH!F223, "h:mm AM/PM"), ""), ""),
  IFERROR(IF(MGOLF!H223="Home", TEXT(MGOLF!F223, "h:mm AM/PM"), ""), ""),
  IFERROR(IF(Football!H223="Home", TEXT(Football!F223, "h:mm AM/PM"), ""), ""),
  IFERROR(IF(WVB!H223="Home", TEXT(WVB!F223, "h:mm AM/PM"), ""), ""),
  IFERROR(IF(XC!H223="Home", TEXT(XC!F223, "h:mm AM/PM"), ""), ""),
  IFERROR(IF(SWIMMING!H223="Home", TEXT(SWIMMING!F223, "h:mm AM/PM"), ""), ""),
  IFERROR(IF(WTEN!H223="Home", TEXT(WTEN!F223, "h:mm AM/PM"), ""), ""),
  IFERROR(IF(TF!H223="Home", TEXT(TF!F223, "h:mm AM/PM"), ""), ""),
  IFERROR(IF(WGOLF!H223="Home", TEXT(WGOLF!F223, "h:mm AM/PM"), ""), ""),
  IFERROR(IF(WBB!H223="Home", TEXT(WBB!F223, "h:mm AM/PM"), ""), ""),
  IFERROR(IF(MBB!H223="Home", TEXT(MBB!F223, "h:mm AM/PM"), ""), ""),
  IFERROR(IF(WLAX!H223="Home", TEXT(WLAX!F223, "h:mm AM/PM"), ""), ""),
  IFERROR(IF(MLAX!H223="Home", TEXT(MLAX!F223, "h:mm AM/PM"), ""), ""),
  IFERROR(IF(SOFT!H223="Home", TEXT(SOFT!F223, "h:mm AM/PM"), ""), ""),
  IFERROR(IF(BASE!H223="Home", TEXT(BASE!F223, "h:mm AM/PM"), ""), ""),
  IFERROR(IF(ESPORTS!H223="Home", TEXT(ESPORTS!F223, "h:mm AM/PM"), ""), "")
)
</f>
        <v/>
      </c>
      <c r="G223" s="11" t="str">
        <f>TEXTJOIN(
  CHAR(10) &amp; CHAR(10),
  TRUE,
  IFERROR(IF(WSO!H223="Home", WSO!G223, ""), ""),
  IFERROR(IF(MSO!H223="Home", MSO!G223, ""), ""),
  IFERROR(IF(FH!H223="Home", FH!G223, ""), ""),
  IFERROR(IF(MGOLF!H223="Home", MGOLF!G223, ""), ""),
  IFERROR(IF(Football!H223="Home", Football!G223, ""), ""),
  IFERROR(IF(WVB!H223="Home", WVB!G223, ""), ""),
  IFERROR(IF(XC!H223="Home", XC!G223, ""), ""),
  IFERROR(IF(SWIMMING!H223="Home", SWIMMING!G223, ""), ""),
  IFERROR(IF(WTEN!H223="Home", WTEN!G223, ""), ""),
  IFERROR(IF(TF!H223="Home", TF!G223, ""), ""),
  IFERROR(IF(WGOLF!H223="Home", WGOLF!G223, ""), ""),
  IFERROR(IF(WBB!H223="Home", WBB!G223, ""), ""),
  IFERROR(IF(MBB!H223="Home", MBB!G223, ""), ""),
  IFERROR(IF(WLAX!H223="Home", WLAX!G223, ""), ""),
  IFERROR(IF(MLAX!H223="Home", MLAX!G223, ""), ""),
  IFERROR(IF(SOFT!H223="Home", SOFT!G223, ""), ""),
  IFERROR(IF(BASE!H223="Home", BASE!G223, ""), ""),
  IFERROR(IF(ESPORTS!H223="Home", ESPORTS!G223, ""), "")
)
</f>
        <v/>
      </c>
      <c r="H223" s="20" t="str">
        <f>TEXTJOIN(
  CHAR(10) &amp; CHAR(10),
  TRUE,
  IFERROR(IF(WSO!H223="Home", WSO!P223, ""), ""),
  IFERROR(IF(MSO!H223="Home", MSO!P223, ""), ""),
  IFERROR(IF(FH!H223="Home", FH!P223, ""), ""),
  IFERROR(IF(MGOLF!H223="Home", MGOLF!P223, ""), ""),
  IFERROR(IF(Football!H223="Home", Football!P223, ""), ""),
  IFERROR(IF(WVB!H223="Home", WVB!P223, ""), ""),
  IFERROR(IF(XC!H223="Home", XC!P223, ""), ""),
  IFERROR(IF(SWIMMING!H223="Home", SWIMMING!P223, ""), ""),
  IFERROR(IF(WTEN!H223="Home", WTEN!P223, ""), ""),
  IFERROR(IF(TF!H223="Home", TF!P223, ""), ""),
  IFERROR(IF(WGOLF!H223="Home", WGOLF!P223, ""), ""),
  IFERROR(IF(WBB!H223="Home", WBB!P223, ""), ""),
  IFERROR(IF(MBB!H223="Home", MBB!P223, ""), ""),
  IFERROR(IF(WLAX!H223="Home", WLAX!P223, ""), ""),
  IFERROR(IF(MLAX!H223="Home", MLAX!P223, ""), ""),
  IFERROR(IF(SOFT!H223="Home", SOFT!P223, ""), ""),
  IFERROR(IF(BASE!H223="Home", BASE!P223, ""), ""),
  IFERROR(IF(ESPORTS!H223="Home", ESPORTS!P223, ""), "")
)
</f>
        <v/>
      </c>
    </row>
    <row r="224" ht="22.5" customHeight="1">
      <c r="A224" s="6">
        <v>223.0</v>
      </c>
      <c r="B224" s="6" t="str">
        <f>'Master Schedule'!B224</f>
        <v>Spring Break</v>
      </c>
      <c r="C224" s="7">
        <v>46457.0</v>
      </c>
      <c r="D224" s="8" t="str">
        <f t="shared" si="1"/>
        <v>Thursday</v>
      </c>
      <c r="E224" s="6" t="str">
        <f>TEXTJOIN(
  CHAR(10) &amp; CHAR(10),
  TRUE,
  IFERROR(IF(WSO!H224="Home", WSO!E224, ""), ""),
  IFERROR(IF(MSO!H224="Home", MSO!E224, ""), ""),
  IFERROR(IF(FH!H224="Home", FH!E224, ""), ""),
  IFERROR(IF(MGOLF!H224="Home", MGOLF!E224, ""), ""),
  IFERROR(IF(Football!H224="Home", Football!E224, ""), ""),
  IFERROR(IF(WVB!H224="Home", WVB!E224, ""), ""),
  IFERROR(IF(XC!H224="Home", XC!E224, ""), ""),
  IFERROR(IF(SWIMMING!H224="Home", SWIMMING!E224, ""), ""),
  IFERROR(IF(WTEN!H224="Home", WTEN!E224, ""), ""),
  IFERROR(IF(TF!H224="Home", TF!E224, ""), ""),
  IFERROR(IF(WGOLF!H224="Home", WGOLF!E224, ""), ""),
  IFERROR(IF(WBB!H224="Home", WBB!E224, ""), ""),
  IFERROR(IF(MBB!H224="Home", MBB!E224, ""), ""),
  IFERROR(IF(WLAX!H224="Home", WLAX!E224, ""), ""),
  IFERROR(IF(MLAX!H224="Home", MLAX!E224, ""), ""),
  IFERROR(IF(SOFT!H224="Home", SOFT!E224, ""), ""),
  IFERROR(IF(BASE!H224="Home", BASE!E224, ""), ""),
  IFERROR(IF(ESPORTS!H224="Home", ESPORTS!E224, ""), "")
)
</f>
        <v/>
      </c>
      <c r="F224" s="11" t="str">
        <f>TEXTJOIN(
  CHAR(10) &amp; CHAR(10),
  TRUE,
  IFERROR(IF(WSO!H224="Home", TEXT(WSO!F224, "h:mm AM/PM"), ""), ""),
  IFERROR(IF(MSO!H224="Home", TEXT(MSO!F224, "h:mm AM/PM"), ""), ""),
  IFERROR(IF(FH!H224="Home", TEXT(FH!F224, "h:mm AM/PM"), ""), ""),
  IFERROR(IF(MGOLF!H224="Home", TEXT(MGOLF!F224, "h:mm AM/PM"), ""), ""),
  IFERROR(IF(Football!H224="Home", TEXT(Football!F224, "h:mm AM/PM"), ""), ""),
  IFERROR(IF(WVB!H224="Home", TEXT(WVB!F224, "h:mm AM/PM"), ""), ""),
  IFERROR(IF(XC!H224="Home", TEXT(XC!F224, "h:mm AM/PM"), ""), ""),
  IFERROR(IF(SWIMMING!H224="Home", TEXT(SWIMMING!F224, "h:mm AM/PM"), ""), ""),
  IFERROR(IF(WTEN!H224="Home", TEXT(WTEN!F224, "h:mm AM/PM"), ""), ""),
  IFERROR(IF(TF!H224="Home", TEXT(TF!F224, "h:mm AM/PM"), ""), ""),
  IFERROR(IF(WGOLF!H224="Home", TEXT(WGOLF!F224, "h:mm AM/PM"), ""), ""),
  IFERROR(IF(WBB!H224="Home", TEXT(WBB!F224, "h:mm AM/PM"), ""), ""),
  IFERROR(IF(MBB!H224="Home", TEXT(MBB!F224, "h:mm AM/PM"), ""), ""),
  IFERROR(IF(WLAX!H224="Home", TEXT(WLAX!F224, "h:mm AM/PM"), ""), ""),
  IFERROR(IF(MLAX!H224="Home", TEXT(MLAX!F224, "h:mm AM/PM"), ""), ""),
  IFERROR(IF(SOFT!H224="Home", TEXT(SOFT!F224, "h:mm AM/PM"), ""), ""),
  IFERROR(IF(BASE!H224="Home", TEXT(BASE!F224, "h:mm AM/PM"), ""), ""),
  IFERROR(IF(ESPORTS!H224="Home", TEXT(ESPORTS!F224, "h:mm AM/PM"), ""), "")
)
</f>
        <v/>
      </c>
      <c r="G224" s="11" t="str">
        <f>TEXTJOIN(
  CHAR(10) &amp; CHAR(10),
  TRUE,
  IFERROR(IF(WSO!H224="Home", WSO!G224, ""), ""),
  IFERROR(IF(MSO!H224="Home", MSO!G224, ""), ""),
  IFERROR(IF(FH!H224="Home", FH!G224, ""), ""),
  IFERROR(IF(MGOLF!H224="Home", MGOLF!G224, ""), ""),
  IFERROR(IF(Football!H224="Home", Football!G224, ""), ""),
  IFERROR(IF(WVB!H224="Home", WVB!G224, ""), ""),
  IFERROR(IF(XC!H224="Home", XC!G224, ""), ""),
  IFERROR(IF(SWIMMING!H224="Home", SWIMMING!G224, ""), ""),
  IFERROR(IF(WTEN!H224="Home", WTEN!G224, ""), ""),
  IFERROR(IF(TF!H224="Home", TF!G224, ""), ""),
  IFERROR(IF(WGOLF!H224="Home", WGOLF!G224, ""), ""),
  IFERROR(IF(WBB!H224="Home", WBB!G224, ""), ""),
  IFERROR(IF(MBB!H224="Home", MBB!G224, ""), ""),
  IFERROR(IF(WLAX!H224="Home", WLAX!G224, ""), ""),
  IFERROR(IF(MLAX!H224="Home", MLAX!G224, ""), ""),
  IFERROR(IF(SOFT!H224="Home", SOFT!G224, ""), ""),
  IFERROR(IF(BASE!H224="Home", BASE!G224, ""), ""),
  IFERROR(IF(ESPORTS!H224="Home", ESPORTS!G224, ""), "")
)
</f>
        <v/>
      </c>
      <c r="H224" s="20" t="str">
        <f>TEXTJOIN(
  CHAR(10) &amp; CHAR(10),
  TRUE,
  IFERROR(IF(WSO!H224="Home", WSO!P224, ""), ""),
  IFERROR(IF(MSO!H224="Home", MSO!P224, ""), ""),
  IFERROR(IF(FH!H224="Home", FH!P224, ""), ""),
  IFERROR(IF(MGOLF!H224="Home", MGOLF!P224, ""), ""),
  IFERROR(IF(Football!H224="Home", Football!P224, ""), ""),
  IFERROR(IF(WVB!H224="Home", WVB!P224, ""), ""),
  IFERROR(IF(XC!H224="Home", XC!P224, ""), ""),
  IFERROR(IF(SWIMMING!H224="Home", SWIMMING!P224, ""), ""),
  IFERROR(IF(WTEN!H224="Home", WTEN!P224, ""), ""),
  IFERROR(IF(TF!H224="Home", TF!P224, ""), ""),
  IFERROR(IF(WGOLF!H224="Home", WGOLF!P224, ""), ""),
  IFERROR(IF(WBB!H224="Home", WBB!P224, ""), ""),
  IFERROR(IF(MBB!H224="Home", MBB!P224, ""), ""),
  IFERROR(IF(WLAX!H224="Home", WLAX!P224, ""), ""),
  IFERROR(IF(MLAX!H224="Home", MLAX!P224, ""), ""),
  IFERROR(IF(SOFT!H224="Home", SOFT!P224, ""), ""),
  IFERROR(IF(BASE!H224="Home", BASE!P224, ""), ""),
  IFERROR(IF(ESPORTS!H224="Home", ESPORTS!P224, ""), "")
)
</f>
        <v/>
      </c>
    </row>
    <row r="225" ht="22.5" customHeight="1">
      <c r="A225" s="6">
        <v>224.0</v>
      </c>
      <c r="B225" s="6" t="str">
        <f>'Master Schedule'!B225</f>
        <v>Spring Break</v>
      </c>
      <c r="C225" s="7">
        <v>46458.0</v>
      </c>
      <c r="D225" s="8" t="str">
        <f t="shared" si="1"/>
        <v>Friday</v>
      </c>
      <c r="E225" s="6" t="str">
        <f>TEXTJOIN(
  CHAR(10) &amp; CHAR(10),
  TRUE,
  IFERROR(IF(WSO!H225="Home", WSO!E225, ""), ""),
  IFERROR(IF(MSO!H225="Home", MSO!E225, ""), ""),
  IFERROR(IF(FH!H225="Home", FH!E225, ""), ""),
  IFERROR(IF(MGOLF!H225="Home", MGOLF!E225, ""), ""),
  IFERROR(IF(Football!H225="Home", Football!E225, ""), ""),
  IFERROR(IF(WVB!H225="Home", WVB!E225, ""), ""),
  IFERROR(IF(XC!H225="Home", XC!E225, ""), ""),
  IFERROR(IF(SWIMMING!H225="Home", SWIMMING!E225, ""), ""),
  IFERROR(IF(WTEN!H225="Home", WTEN!E225, ""), ""),
  IFERROR(IF(TF!H225="Home", TF!E225, ""), ""),
  IFERROR(IF(WGOLF!H225="Home", WGOLF!E225, ""), ""),
  IFERROR(IF(WBB!H225="Home", WBB!E225, ""), ""),
  IFERROR(IF(MBB!H225="Home", MBB!E225, ""), ""),
  IFERROR(IF(WLAX!H225="Home", WLAX!E225, ""), ""),
  IFERROR(IF(MLAX!H225="Home", MLAX!E225, ""), ""),
  IFERROR(IF(SOFT!H225="Home", SOFT!E225, ""), ""),
  IFERROR(IF(BASE!H225="Home", BASE!E225, ""), ""),
  IFERROR(IF(ESPORTS!H225="Home", ESPORTS!E225, ""), "")
)
</f>
        <v/>
      </c>
      <c r="F225" s="11" t="str">
        <f>TEXTJOIN(
  CHAR(10) &amp; CHAR(10),
  TRUE,
  IFERROR(IF(WSO!H225="Home", TEXT(WSO!F225, "h:mm AM/PM"), ""), ""),
  IFERROR(IF(MSO!H225="Home", TEXT(MSO!F225, "h:mm AM/PM"), ""), ""),
  IFERROR(IF(FH!H225="Home", TEXT(FH!F225, "h:mm AM/PM"), ""), ""),
  IFERROR(IF(MGOLF!H225="Home", TEXT(MGOLF!F225, "h:mm AM/PM"), ""), ""),
  IFERROR(IF(Football!H225="Home", TEXT(Football!F225, "h:mm AM/PM"), ""), ""),
  IFERROR(IF(WVB!H225="Home", TEXT(WVB!F225, "h:mm AM/PM"), ""), ""),
  IFERROR(IF(XC!H225="Home", TEXT(XC!F225, "h:mm AM/PM"), ""), ""),
  IFERROR(IF(SWIMMING!H225="Home", TEXT(SWIMMING!F225, "h:mm AM/PM"), ""), ""),
  IFERROR(IF(WTEN!H225="Home", TEXT(WTEN!F225, "h:mm AM/PM"), ""), ""),
  IFERROR(IF(TF!H225="Home", TEXT(TF!F225, "h:mm AM/PM"), ""), ""),
  IFERROR(IF(WGOLF!H225="Home", TEXT(WGOLF!F225, "h:mm AM/PM"), ""), ""),
  IFERROR(IF(WBB!H225="Home", TEXT(WBB!F225, "h:mm AM/PM"), ""), ""),
  IFERROR(IF(MBB!H225="Home", TEXT(MBB!F225, "h:mm AM/PM"), ""), ""),
  IFERROR(IF(WLAX!H225="Home", TEXT(WLAX!F225, "h:mm AM/PM"), ""), ""),
  IFERROR(IF(MLAX!H225="Home", TEXT(MLAX!F225, "h:mm AM/PM"), ""), ""),
  IFERROR(IF(SOFT!H225="Home", TEXT(SOFT!F225, "h:mm AM/PM"), ""), ""),
  IFERROR(IF(BASE!H225="Home", TEXT(BASE!F225, "h:mm AM/PM"), ""), ""),
  IFERROR(IF(ESPORTS!H225="Home", TEXT(ESPORTS!F225, "h:mm AM/PM"), ""), "")
)
</f>
        <v/>
      </c>
      <c r="G225" s="11" t="str">
        <f>TEXTJOIN(
  CHAR(10) &amp; CHAR(10),
  TRUE,
  IFERROR(IF(WSO!H225="Home", WSO!G225, ""), ""),
  IFERROR(IF(MSO!H225="Home", MSO!G225, ""), ""),
  IFERROR(IF(FH!H225="Home", FH!G225, ""), ""),
  IFERROR(IF(MGOLF!H225="Home", MGOLF!G225, ""), ""),
  IFERROR(IF(Football!H225="Home", Football!G225, ""), ""),
  IFERROR(IF(WVB!H225="Home", WVB!G225, ""), ""),
  IFERROR(IF(XC!H225="Home", XC!G225, ""), ""),
  IFERROR(IF(SWIMMING!H225="Home", SWIMMING!G225, ""), ""),
  IFERROR(IF(WTEN!H225="Home", WTEN!G225, ""), ""),
  IFERROR(IF(TF!H225="Home", TF!G225, ""), ""),
  IFERROR(IF(WGOLF!H225="Home", WGOLF!G225, ""), ""),
  IFERROR(IF(WBB!H225="Home", WBB!G225, ""), ""),
  IFERROR(IF(MBB!H225="Home", MBB!G225, ""), ""),
  IFERROR(IF(WLAX!H225="Home", WLAX!G225, ""), ""),
  IFERROR(IF(MLAX!H225="Home", MLAX!G225, ""), ""),
  IFERROR(IF(SOFT!H225="Home", SOFT!G225, ""), ""),
  IFERROR(IF(BASE!H225="Home", BASE!G225, ""), ""),
  IFERROR(IF(ESPORTS!H225="Home", ESPORTS!G225, ""), "")
)
</f>
        <v/>
      </c>
      <c r="H225" s="20" t="str">
        <f>TEXTJOIN(
  CHAR(10) &amp; CHAR(10),
  TRUE,
  IFERROR(IF(WSO!H225="Home", WSO!P225, ""), ""),
  IFERROR(IF(MSO!H225="Home", MSO!P225, ""), ""),
  IFERROR(IF(FH!H225="Home", FH!P225, ""), ""),
  IFERROR(IF(MGOLF!H225="Home", MGOLF!P225, ""), ""),
  IFERROR(IF(Football!H225="Home", Football!P225, ""), ""),
  IFERROR(IF(WVB!H225="Home", WVB!P225, ""), ""),
  IFERROR(IF(XC!H225="Home", XC!P225, ""), ""),
  IFERROR(IF(SWIMMING!H225="Home", SWIMMING!P225, ""), ""),
  IFERROR(IF(WTEN!H225="Home", WTEN!P225, ""), ""),
  IFERROR(IF(TF!H225="Home", TF!P225, ""), ""),
  IFERROR(IF(WGOLF!H225="Home", WGOLF!P225, ""), ""),
  IFERROR(IF(WBB!H225="Home", WBB!P225, ""), ""),
  IFERROR(IF(MBB!H225="Home", MBB!P225, ""), ""),
  IFERROR(IF(WLAX!H225="Home", WLAX!P225, ""), ""),
  IFERROR(IF(MLAX!H225="Home", MLAX!P225, ""), ""),
  IFERROR(IF(SOFT!H225="Home", SOFT!P225, ""), ""),
  IFERROR(IF(BASE!H225="Home", BASE!P225, ""), ""),
  IFERROR(IF(ESPORTS!H225="Home", ESPORTS!P225, ""), "")
)
</f>
        <v/>
      </c>
    </row>
    <row r="226" ht="22.5" customHeight="1">
      <c r="A226" s="6">
        <v>225.0</v>
      </c>
      <c r="B226" s="6" t="str">
        <f>'Master Schedule'!B226</f>
        <v>Spring Break</v>
      </c>
      <c r="C226" s="7">
        <v>46459.0</v>
      </c>
      <c r="D226" s="8" t="str">
        <f t="shared" si="1"/>
        <v>Saturday</v>
      </c>
      <c r="E226" s="6" t="str">
        <f>TEXTJOIN(
  CHAR(10) &amp; CHAR(10),
  TRUE,
  IFERROR(IF(WSO!H226="Home", WSO!E226, ""), ""),
  IFERROR(IF(MSO!H226="Home", MSO!E226, ""), ""),
  IFERROR(IF(FH!H226="Home", FH!E226, ""), ""),
  IFERROR(IF(MGOLF!H226="Home", MGOLF!E226, ""), ""),
  IFERROR(IF(Football!H226="Home", Football!E226, ""), ""),
  IFERROR(IF(WVB!H226="Home", WVB!E226, ""), ""),
  IFERROR(IF(XC!H226="Home", XC!E226, ""), ""),
  IFERROR(IF(SWIMMING!H226="Home", SWIMMING!E226, ""), ""),
  IFERROR(IF(WTEN!H226="Home", WTEN!E226, ""), ""),
  IFERROR(IF(TF!H226="Home", TF!E226, ""), ""),
  IFERROR(IF(WGOLF!H226="Home", WGOLF!E226, ""), ""),
  IFERROR(IF(WBB!H226="Home", WBB!E226, ""), ""),
  IFERROR(IF(MBB!H226="Home", MBB!E226, ""), ""),
  IFERROR(IF(WLAX!H226="Home", WLAX!E226, ""), ""),
  IFERROR(IF(MLAX!H226="Home", MLAX!E226, ""), ""),
  IFERROR(IF(SOFT!H226="Home", SOFT!E226, ""), ""),
  IFERROR(IF(BASE!H226="Home", BASE!E226, ""), ""),
  IFERROR(IF(ESPORTS!H226="Home", ESPORTS!E226, ""), "")
)
</f>
        <v/>
      </c>
      <c r="F226" s="11" t="str">
        <f>TEXTJOIN(
  CHAR(10) &amp; CHAR(10),
  TRUE,
  IFERROR(IF(WSO!H226="Home", TEXT(WSO!F226, "h:mm AM/PM"), ""), ""),
  IFERROR(IF(MSO!H226="Home", TEXT(MSO!F226, "h:mm AM/PM"), ""), ""),
  IFERROR(IF(FH!H226="Home", TEXT(FH!F226, "h:mm AM/PM"), ""), ""),
  IFERROR(IF(MGOLF!H226="Home", TEXT(MGOLF!F226, "h:mm AM/PM"), ""), ""),
  IFERROR(IF(Football!H226="Home", TEXT(Football!F226, "h:mm AM/PM"), ""), ""),
  IFERROR(IF(WVB!H226="Home", TEXT(WVB!F226, "h:mm AM/PM"), ""), ""),
  IFERROR(IF(XC!H226="Home", TEXT(XC!F226, "h:mm AM/PM"), ""), ""),
  IFERROR(IF(SWIMMING!H226="Home", TEXT(SWIMMING!F226, "h:mm AM/PM"), ""), ""),
  IFERROR(IF(WTEN!H226="Home", TEXT(WTEN!F226, "h:mm AM/PM"), ""), ""),
  IFERROR(IF(TF!H226="Home", TEXT(TF!F226, "h:mm AM/PM"), ""), ""),
  IFERROR(IF(WGOLF!H226="Home", TEXT(WGOLF!F226, "h:mm AM/PM"), ""), ""),
  IFERROR(IF(WBB!H226="Home", TEXT(WBB!F226, "h:mm AM/PM"), ""), ""),
  IFERROR(IF(MBB!H226="Home", TEXT(MBB!F226, "h:mm AM/PM"), ""), ""),
  IFERROR(IF(WLAX!H226="Home", TEXT(WLAX!F226, "h:mm AM/PM"), ""), ""),
  IFERROR(IF(MLAX!H226="Home", TEXT(MLAX!F226, "h:mm AM/PM"), ""), ""),
  IFERROR(IF(SOFT!H226="Home", TEXT(SOFT!F226, "h:mm AM/PM"), ""), ""),
  IFERROR(IF(BASE!H226="Home", TEXT(BASE!F226, "h:mm AM/PM"), ""), ""),
  IFERROR(IF(ESPORTS!H226="Home", TEXT(ESPORTS!F226, "h:mm AM/PM"), ""), "")
)
</f>
        <v/>
      </c>
      <c r="G226" s="11" t="str">
        <f>TEXTJOIN(
  CHAR(10) &amp; CHAR(10),
  TRUE,
  IFERROR(IF(WSO!H226="Home", WSO!G226, ""), ""),
  IFERROR(IF(MSO!H226="Home", MSO!G226, ""), ""),
  IFERROR(IF(FH!H226="Home", FH!G226, ""), ""),
  IFERROR(IF(MGOLF!H226="Home", MGOLF!G226, ""), ""),
  IFERROR(IF(Football!H226="Home", Football!G226, ""), ""),
  IFERROR(IF(WVB!H226="Home", WVB!G226, ""), ""),
  IFERROR(IF(XC!H226="Home", XC!G226, ""), ""),
  IFERROR(IF(SWIMMING!H226="Home", SWIMMING!G226, ""), ""),
  IFERROR(IF(WTEN!H226="Home", WTEN!G226, ""), ""),
  IFERROR(IF(TF!H226="Home", TF!G226, ""), ""),
  IFERROR(IF(WGOLF!H226="Home", WGOLF!G226, ""), ""),
  IFERROR(IF(WBB!H226="Home", WBB!G226, ""), ""),
  IFERROR(IF(MBB!H226="Home", MBB!G226, ""), ""),
  IFERROR(IF(WLAX!H226="Home", WLAX!G226, ""), ""),
  IFERROR(IF(MLAX!H226="Home", MLAX!G226, ""), ""),
  IFERROR(IF(SOFT!H226="Home", SOFT!G226, ""), ""),
  IFERROR(IF(BASE!H226="Home", BASE!G226, ""), ""),
  IFERROR(IF(ESPORTS!H226="Home", ESPORTS!G226, ""), "")
)
</f>
        <v/>
      </c>
      <c r="H226" s="20" t="str">
        <f>TEXTJOIN(
  CHAR(10) &amp; CHAR(10),
  TRUE,
  IFERROR(IF(WSO!H226="Home", WSO!P226, ""), ""),
  IFERROR(IF(MSO!H226="Home", MSO!P226, ""), ""),
  IFERROR(IF(FH!H226="Home", FH!P226, ""), ""),
  IFERROR(IF(MGOLF!H226="Home", MGOLF!P226, ""), ""),
  IFERROR(IF(Football!H226="Home", Football!P226, ""), ""),
  IFERROR(IF(WVB!H226="Home", WVB!P226, ""), ""),
  IFERROR(IF(XC!H226="Home", XC!P226, ""), ""),
  IFERROR(IF(SWIMMING!H226="Home", SWIMMING!P226, ""), ""),
  IFERROR(IF(WTEN!H226="Home", WTEN!P226, ""), ""),
  IFERROR(IF(TF!H226="Home", TF!P226, ""), ""),
  IFERROR(IF(WGOLF!H226="Home", WGOLF!P226, ""), ""),
  IFERROR(IF(WBB!H226="Home", WBB!P226, ""), ""),
  IFERROR(IF(MBB!H226="Home", MBB!P226, ""), ""),
  IFERROR(IF(WLAX!H226="Home", WLAX!P226, ""), ""),
  IFERROR(IF(MLAX!H226="Home", MLAX!P226, ""), ""),
  IFERROR(IF(SOFT!H226="Home", SOFT!P226, ""), ""),
  IFERROR(IF(BASE!H226="Home", BASE!P226, ""), ""),
  IFERROR(IF(ESPORTS!H226="Home", ESPORTS!P226, ""), "")
)
</f>
        <v/>
      </c>
    </row>
    <row r="227" ht="22.5" customHeight="1">
      <c r="A227" s="6">
        <v>226.0</v>
      </c>
      <c r="B227" s="6" t="str">
        <f>'Master Schedule'!B227</f>
        <v/>
      </c>
      <c r="C227" s="7">
        <v>46460.0</v>
      </c>
      <c r="D227" s="8" t="str">
        <f t="shared" si="1"/>
        <v>Sunday</v>
      </c>
      <c r="E227" s="6" t="str">
        <f>TEXTJOIN(
  CHAR(10) &amp; CHAR(10),
  TRUE,
  IFERROR(IF(WSO!H227="Home", WSO!E227, ""), ""),
  IFERROR(IF(MSO!H227="Home", MSO!E227, ""), ""),
  IFERROR(IF(FH!H227="Home", FH!E227, ""), ""),
  IFERROR(IF(MGOLF!H227="Home", MGOLF!E227, ""), ""),
  IFERROR(IF(Football!H227="Home", Football!E227, ""), ""),
  IFERROR(IF(WVB!H227="Home", WVB!E227, ""), ""),
  IFERROR(IF(XC!H227="Home", XC!E227, ""), ""),
  IFERROR(IF(SWIMMING!H227="Home", SWIMMING!E227, ""), ""),
  IFERROR(IF(WTEN!H227="Home", WTEN!E227, ""), ""),
  IFERROR(IF(TF!H227="Home", TF!E227, ""), ""),
  IFERROR(IF(WGOLF!H227="Home", WGOLF!E227, ""), ""),
  IFERROR(IF(WBB!H227="Home", WBB!E227, ""), ""),
  IFERROR(IF(MBB!H227="Home", MBB!E227, ""), ""),
  IFERROR(IF(WLAX!H227="Home", WLAX!E227, ""), ""),
  IFERROR(IF(MLAX!H227="Home", MLAX!E227, ""), ""),
  IFERROR(IF(SOFT!H227="Home", SOFT!E227, ""), ""),
  IFERROR(IF(BASE!H227="Home", BASE!E227, ""), ""),
  IFERROR(IF(ESPORTS!H227="Home", ESPORTS!E227, ""), "")
)
</f>
        <v/>
      </c>
      <c r="F227" s="11" t="str">
        <f>TEXTJOIN(
  CHAR(10) &amp; CHAR(10),
  TRUE,
  IFERROR(IF(WSO!H227="Home", TEXT(WSO!F227, "h:mm AM/PM"), ""), ""),
  IFERROR(IF(MSO!H227="Home", TEXT(MSO!F227, "h:mm AM/PM"), ""), ""),
  IFERROR(IF(FH!H227="Home", TEXT(FH!F227, "h:mm AM/PM"), ""), ""),
  IFERROR(IF(MGOLF!H227="Home", TEXT(MGOLF!F227, "h:mm AM/PM"), ""), ""),
  IFERROR(IF(Football!H227="Home", TEXT(Football!F227, "h:mm AM/PM"), ""), ""),
  IFERROR(IF(WVB!H227="Home", TEXT(WVB!F227, "h:mm AM/PM"), ""), ""),
  IFERROR(IF(XC!H227="Home", TEXT(XC!F227, "h:mm AM/PM"), ""), ""),
  IFERROR(IF(SWIMMING!H227="Home", TEXT(SWIMMING!F227, "h:mm AM/PM"), ""), ""),
  IFERROR(IF(WTEN!H227="Home", TEXT(WTEN!F227, "h:mm AM/PM"), ""), ""),
  IFERROR(IF(TF!H227="Home", TEXT(TF!F227, "h:mm AM/PM"), ""), ""),
  IFERROR(IF(WGOLF!H227="Home", TEXT(WGOLF!F227, "h:mm AM/PM"), ""), ""),
  IFERROR(IF(WBB!H227="Home", TEXT(WBB!F227, "h:mm AM/PM"), ""), ""),
  IFERROR(IF(MBB!H227="Home", TEXT(MBB!F227, "h:mm AM/PM"), ""), ""),
  IFERROR(IF(WLAX!H227="Home", TEXT(WLAX!F227, "h:mm AM/PM"), ""), ""),
  IFERROR(IF(MLAX!H227="Home", TEXT(MLAX!F227, "h:mm AM/PM"), ""), ""),
  IFERROR(IF(SOFT!H227="Home", TEXT(SOFT!F227, "h:mm AM/PM"), ""), ""),
  IFERROR(IF(BASE!H227="Home", TEXT(BASE!F227, "h:mm AM/PM"), ""), ""),
  IFERROR(IF(ESPORTS!H227="Home", TEXT(ESPORTS!F227, "h:mm AM/PM"), ""), "")
)
</f>
        <v/>
      </c>
      <c r="G227" s="11" t="str">
        <f>TEXTJOIN(
  CHAR(10) &amp; CHAR(10),
  TRUE,
  IFERROR(IF(WSO!H227="Home", WSO!G227, ""), ""),
  IFERROR(IF(MSO!H227="Home", MSO!G227, ""), ""),
  IFERROR(IF(FH!H227="Home", FH!G227, ""), ""),
  IFERROR(IF(MGOLF!H227="Home", MGOLF!G227, ""), ""),
  IFERROR(IF(Football!H227="Home", Football!G227, ""), ""),
  IFERROR(IF(WVB!H227="Home", WVB!G227, ""), ""),
  IFERROR(IF(XC!H227="Home", XC!G227, ""), ""),
  IFERROR(IF(SWIMMING!H227="Home", SWIMMING!G227, ""), ""),
  IFERROR(IF(WTEN!H227="Home", WTEN!G227, ""), ""),
  IFERROR(IF(TF!H227="Home", TF!G227, ""), ""),
  IFERROR(IF(WGOLF!H227="Home", WGOLF!G227, ""), ""),
  IFERROR(IF(WBB!H227="Home", WBB!G227, ""), ""),
  IFERROR(IF(MBB!H227="Home", MBB!G227, ""), ""),
  IFERROR(IF(WLAX!H227="Home", WLAX!G227, ""), ""),
  IFERROR(IF(MLAX!H227="Home", MLAX!G227, ""), ""),
  IFERROR(IF(SOFT!H227="Home", SOFT!G227, ""), ""),
  IFERROR(IF(BASE!H227="Home", BASE!G227, ""), ""),
  IFERROR(IF(ESPORTS!H227="Home", ESPORTS!G227, ""), "")
)
</f>
        <v/>
      </c>
      <c r="H227" s="20" t="str">
        <f>TEXTJOIN(
  CHAR(10) &amp; CHAR(10),
  TRUE,
  IFERROR(IF(WSO!H227="Home", WSO!P227, ""), ""),
  IFERROR(IF(MSO!H227="Home", MSO!P227, ""), ""),
  IFERROR(IF(FH!H227="Home", FH!P227, ""), ""),
  IFERROR(IF(MGOLF!H227="Home", MGOLF!P227, ""), ""),
  IFERROR(IF(Football!H227="Home", Football!P227, ""), ""),
  IFERROR(IF(WVB!H227="Home", WVB!P227, ""), ""),
  IFERROR(IF(XC!H227="Home", XC!P227, ""), ""),
  IFERROR(IF(SWIMMING!H227="Home", SWIMMING!P227, ""), ""),
  IFERROR(IF(WTEN!H227="Home", WTEN!P227, ""), ""),
  IFERROR(IF(TF!H227="Home", TF!P227, ""), ""),
  IFERROR(IF(WGOLF!H227="Home", WGOLF!P227, ""), ""),
  IFERROR(IF(WBB!H227="Home", WBB!P227, ""), ""),
  IFERROR(IF(MBB!H227="Home", MBB!P227, ""), ""),
  IFERROR(IF(WLAX!H227="Home", WLAX!P227, ""), ""),
  IFERROR(IF(MLAX!H227="Home", MLAX!P227, ""), ""),
  IFERROR(IF(SOFT!H227="Home", SOFT!P227, ""), ""),
  IFERROR(IF(BASE!H227="Home", BASE!P227, ""), ""),
  IFERROR(IF(ESPORTS!H227="Home", ESPORTS!P227, ""), "")
)
</f>
        <v/>
      </c>
    </row>
    <row r="228" ht="22.5" customHeight="1">
      <c r="A228" s="6">
        <v>227.0</v>
      </c>
      <c r="B228" s="6" t="str">
        <f>'Master Schedule'!B228</f>
        <v/>
      </c>
      <c r="C228" s="7">
        <v>46461.0</v>
      </c>
      <c r="D228" s="8" t="str">
        <f t="shared" si="1"/>
        <v>Monday</v>
      </c>
      <c r="E228" s="6" t="str">
        <f>TEXTJOIN(
  CHAR(10) &amp; CHAR(10),
  TRUE,
  IFERROR(IF(WSO!H228="Home", WSO!E228, ""), ""),
  IFERROR(IF(MSO!H228="Home", MSO!E228, ""), ""),
  IFERROR(IF(FH!H228="Home", FH!E228, ""), ""),
  IFERROR(IF(MGOLF!H228="Home", MGOLF!E228, ""), ""),
  IFERROR(IF(Football!H228="Home", Football!E228, ""), ""),
  IFERROR(IF(WVB!H228="Home", WVB!E228, ""), ""),
  IFERROR(IF(XC!H228="Home", XC!E228, ""), ""),
  IFERROR(IF(SWIMMING!H228="Home", SWIMMING!E228, ""), ""),
  IFERROR(IF(WTEN!H228="Home", WTEN!E228, ""), ""),
  IFERROR(IF(TF!H228="Home", TF!E228, ""), ""),
  IFERROR(IF(WGOLF!H228="Home", WGOLF!E228, ""), ""),
  IFERROR(IF(WBB!H228="Home", WBB!E228, ""), ""),
  IFERROR(IF(MBB!H228="Home", MBB!E228, ""), ""),
  IFERROR(IF(WLAX!H228="Home", WLAX!E228, ""), ""),
  IFERROR(IF(MLAX!H228="Home", MLAX!E228, ""), ""),
  IFERROR(IF(SOFT!H228="Home", SOFT!E228, ""), ""),
  IFERROR(IF(BASE!H228="Home", BASE!E228, ""), ""),
  IFERROR(IF(ESPORTS!H228="Home", ESPORTS!E228, ""), "")
)
</f>
        <v/>
      </c>
      <c r="F228" s="11" t="str">
        <f>TEXTJOIN(
  CHAR(10) &amp; CHAR(10),
  TRUE,
  IFERROR(IF(WSO!H228="Home", TEXT(WSO!F228, "h:mm AM/PM"), ""), ""),
  IFERROR(IF(MSO!H228="Home", TEXT(MSO!F228, "h:mm AM/PM"), ""), ""),
  IFERROR(IF(FH!H228="Home", TEXT(FH!F228, "h:mm AM/PM"), ""), ""),
  IFERROR(IF(MGOLF!H228="Home", TEXT(MGOLF!F228, "h:mm AM/PM"), ""), ""),
  IFERROR(IF(Football!H228="Home", TEXT(Football!F228, "h:mm AM/PM"), ""), ""),
  IFERROR(IF(WVB!H228="Home", TEXT(WVB!F228, "h:mm AM/PM"), ""), ""),
  IFERROR(IF(XC!H228="Home", TEXT(XC!F228, "h:mm AM/PM"), ""), ""),
  IFERROR(IF(SWIMMING!H228="Home", TEXT(SWIMMING!F228, "h:mm AM/PM"), ""), ""),
  IFERROR(IF(WTEN!H228="Home", TEXT(WTEN!F228, "h:mm AM/PM"), ""), ""),
  IFERROR(IF(TF!H228="Home", TEXT(TF!F228, "h:mm AM/PM"), ""), ""),
  IFERROR(IF(WGOLF!H228="Home", TEXT(WGOLF!F228, "h:mm AM/PM"), ""), ""),
  IFERROR(IF(WBB!H228="Home", TEXT(WBB!F228, "h:mm AM/PM"), ""), ""),
  IFERROR(IF(MBB!H228="Home", TEXT(MBB!F228, "h:mm AM/PM"), ""), ""),
  IFERROR(IF(WLAX!H228="Home", TEXT(WLAX!F228, "h:mm AM/PM"), ""), ""),
  IFERROR(IF(MLAX!H228="Home", TEXT(MLAX!F228, "h:mm AM/PM"), ""), ""),
  IFERROR(IF(SOFT!H228="Home", TEXT(SOFT!F228, "h:mm AM/PM"), ""), ""),
  IFERROR(IF(BASE!H228="Home", TEXT(BASE!F228, "h:mm AM/PM"), ""), ""),
  IFERROR(IF(ESPORTS!H228="Home", TEXT(ESPORTS!F228, "h:mm AM/PM"), ""), "")
)
</f>
        <v/>
      </c>
      <c r="G228" s="11" t="str">
        <f>TEXTJOIN(
  CHAR(10) &amp; CHAR(10),
  TRUE,
  IFERROR(IF(WSO!H228="Home", WSO!G228, ""), ""),
  IFERROR(IF(MSO!H228="Home", MSO!G228, ""), ""),
  IFERROR(IF(FH!H228="Home", FH!G228, ""), ""),
  IFERROR(IF(MGOLF!H228="Home", MGOLF!G228, ""), ""),
  IFERROR(IF(Football!H228="Home", Football!G228, ""), ""),
  IFERROR(IF(WVB!H228="Home", WVB!G228, ""), ""),
  IFERROR(IF(XC!H228="Home", XC!G228, ""), ""),
  IFERROR(IF(SWIMMING!H228="Home", SWIMMING!G228, ""), ""),
  IFERROR(IF(WTEN!H228="Home", WTEN!G228, ""), ""),
  IFERROR(IF(TF!H228="Home", TF!G228, ""), ""),
  IFERROR(IF(WGOLF!H228="Home", WGOLF!G228, ""), ""),
  IFERROR(IF(WBB!H228="Home", WBB!G228, ""), ""),
  IFERROR(IF(MBB!H228="Home", MBB!G228, ""), ""),
  IFERROR(IF(WLAX!H228="Home", WLAX!G228, ""), ""),
  IFERROR(IF(MLAX!H228="Home", MLAX!G228, ""), ""),
  IFERROR(IF(SOFT!H228="Home", SOFT!G228, ""), ""),
  IFERROR(IF(BASE!H228="Home", BASE!G228, ""), ""),
  IFERROR(IF(ESPORTS!H228="Home", ESPORTS!G228, ""), "")
)
</f>
        <v/>
      </c>
      <c r="H228" s="20" t="str">
        <f>TEXTJOIN(
  CHAR(10) &amp; CHAR(10),
  TRUE,
  IFERROR(IF(WSO!H228="Home", WSO!P228, ""), ""),
  IFERROR(IF(MSO!H228="Home", MSO!P228, ""), ""),
  IFERROR(IF(FH!H228="Home", FH!P228, ""), ""),
  IFERROR(IF(MGOLF!H228="Home", MGOLF!P228, ""), ""),
  IFERROR(IF(Football!H228="Home", Football!P228, ""), ""),
  IFERROR(IF(WVB!H228="Home", WVB!P228, ""), ""),
  IFERROR(IF(XC!H228="Home", XC!P228, ""), ""),
  IFERROR(IF(SWIMMING!H228="Home", SWIMMING!P228, ""), ""),
  IFERROR(IF(WTEN!H228="Home", WTEN!P228, ""), ""),
  IFERROR(IF(TF!H228="Home", TF!P228, ""), ""),
  IFERROR(IF(WGOLF!H228="Home", WGOLF!P228, ""), ""),
  IFERROR(IF(WBB!H228="Home", WBB!P228, ""), ""),
  IFERROR(IF(MBB!H228="Home", MBB!P228, ""), ""),
  IFERROR(IF(WLAX!H228="Home", WLAX!P228, ""), ""),
  IFERROR(IF(MLAX!H228="Home", MLAX!P228, ""), ""),
  IFERROR(IF(SOFT!H228="Home", SOFT!P228, ""), ""),
  IFERROR(IF(BASE!H228="Home", BASE!P228, ""), ""),
  IFERROR(IF(ESPORTS!H228="Home", ESPORTS!P228, ""), "")
)
</f>
        <v/>
      </c>
    </row>
    <row r="229" ht="22.5" customHeight="1">
      <c r="A229" s="6">
        <v>228.0</v>
      </c>
      <c r="B229" s="6" t="str">
        <f>'Master Schedule'!B229</f>
        <v/>
      </c>
      <c r="C229" s="7">
        <v>46462.0</v>
      </c>
      <c r="D229" s="8" t="str">
        <f t="shared" si="1"/>
        <v>Tuesday</v>
      </c>
      <c r="E229" s="6" t="str">
        <f>TEXTJOIN(
  CHAR(10) &amp; CHAR(10),
  TRUE,
  IFERROR(IF(WSO!H229="Home", WSO!E229, ""), ""),
  IFERROR(IF(MSO!H229="Home", MSO!E229, ""), ""),
  IFERROR(IF(FH!H229="Home", FH!E229, ""), ""),
  IFERROR(IF(MGOLF!H229="Home", MGOLF!E229, ""), ""),
  IFERROR(IF(Football!H229="Home", Football!E229, ""), ""),
  IFERROR(IF(WVB!H229="Home", WVB!E229, ""), ""),
  IFERROR(IF(XC!H229="Home", XC!E229, ""), ""),
  IFERROR(IF(SWIMMING!H229="Home", SWIMMING!E229, ""), ""),
  IFERROR(IF(WTEN!H229="Home", WTEN!E229, ""), ""),
  IFERROR(IF(TF!H229="Home", TF!E229, ""), ""),
  IFERROR(IF(WGOLF!H229="Home", WGOLF!E229, ""), ""),
  IFERROR(IF(WBB!H229="Home", WBB!E229, ""), ""),
  IFERROR(IF(MBB!H229="Home", MBB!E229, ""), ""),
  IFERROR(IF(WLAX!H229="Home", WLAX!E229, ""), ""),
  IFERROR(IF(MLAX!H229="Home", MLAX!E229, ""), ""),
  IFERROR(IF(SOFT!H229="Home", SOFT!E229, ""), ""),
  IFERROR(IF(BASE!H229="Home", BASE!E229, ""), ""),
  IFERROR(IF(ESPORTS!H229="Home", ESPORTS!E229, ""), "")
)
</f>
        <v/>
      </c>
      <c r="F229" s="11" t="str">
        <f>TEXTJOIN(
  CHAR(10) &amp; CHAR(10),
  TRUE,
  IFERROR(IF(WSO!H229="Home", TEXT(WSO!F229, "h:mm AM/PM"), ""), ""),
  IFERROR(IF(MSO!H229="Home", TEXT(MSO!F229, "h:mm AM/PM"), ""), ""),
  IFERROR(IF(FH!H229="Home", TEXT(FH!F229, "h:mm AM/PM"), ""), ""),
  IFERROR(IF(MGOLF!H229="Home", TEXT(MGOLF!F229, "h:mm AM/PM"), ""), ""),
  IFERROR(IF(Football!H229="Home", TEXT(Football!F229, "h:mm AM/PM"), ""), ""),
  IFERROR(IF(WVB!H229="Home", TEXT(WVB!F229, "h:mm AM/PM"), ""), ""),
  IFERROR(IF(XC!H229="Home", TEXT(XC!F229, "h:mm AM/PM"), ""), ""),
  IFERROR(IF(SWIMMING!H229="Home", TEXT(SWIMMING!F229, "h:mm AM/PM"), ""), ""),
  IFERROR(IF(WTEN!H229="Home", TEXT(WTEN!F229, "h:mm AM/PM"), ""), ""),
  IFERROR(IF(TF!H229="Home", TEXT(TF!F229, "h:mm AM/PM"), ""), ""),
  IFERROR(IF(WGOLF!H229="Home", TEXT(WGOLF!F229, "h:mm AM/PM"), ""), ""),
  IFERROR(IF(WBB!H229="Home", TEXT(WBB!F229, "h:mm AM/PM"), ""), ""),
  IFERROR(IF(MBB!H229="Home", TEXT(MBB!F229, "h:mm AM/PM"), ""), ""),
  IFERROR(IF(WLAX!H229="Home", TEXT(WLAX!F229, "h:mm AM/PM"), ""), ""),
  IFERROR(IF(MLAX!H229="Home", TEXT(MLAX!F229, "h:mm AM/PM"), ""), ""),
  IFERROR(IF(SOFT!H229="Home", TEXT(SOFT!F229, "h:mm AM/PM"), ""), ""),
  IFERROR(IF(BASE!H229="Home", TEXT(BASE!F229, "h:mm AM/PM"), ""), ""),
  IFERROR(IF(ESPORTS!H229="Home", TEXT(ESPORTS!F229, "h:mm AM/PM"), ""), "")
)
</f>
        <v/>
      </c>
      <c r="G229" s="11" t="str">
        <f>TEXTJOIN(
  CHAR(10) &amp; CHAR(10),
  TRUE,
  IFERROR(IF(WSO!H229="Home", WSO!G229, ""), ""),
  IFERROR(IF(MSO!H229="Home", MSO!G229, ""), ""),
  IFERROR(IF(FH!H229="Home", FH!G229, ""), ""),
  IFERROR(IF(MGOLF!H229="Home", MGOLF!G229, ""), ""),
  IFERROR(IF(Football!H229="Home", Football!G229, ""), ""),
  IFERROR(IF(WVB!H229="Home", WVB!G229, ""), ""),
  IFERROR(IF(XC!H229="Home", XC!G229, ""), ""),
  IFERROR(IF(SWIMMING!H229="Home", SWIMMING!G229, ""), ""),
  IFERROR(IF(WTEN!H229="Home", WTEN!G229, ""), ""),
  IFERROR(IF(TF!H229="Home", TF!G229, ""), ""),
  IFERROR(IF(WGOLF!H229="Home", WGOLF!G229, ""), ""),
  IFERROR(IF(WBB!H229="Home", WBB!G229, ""), ""),
  IFERROR(IF(MBB!H229="Home", MBB!G229, ""), ""),
  IFERROR(IF(WLAX!H229="Home", WLAX!G229, ""), ""),
  IFERROR(IF(MLAX!H229="Home", MLAX!G229, ""), ""),
  IFERROR(IF(SOFT!H229="Home", SOFT!G229, ""), ""),
  IFERROR(IF(BASE!H229="Home", BASE!G229, ""), ""),
  IFERROR(IF(ESPORTS!H229="Home", ESPORTS!G229, ""), "")
)
</f>
        <v/>
      </c>
      <c r="H229" s="20" t="str">
        <f>TEXTJOIN(
  CHAR(10) &amp; CHAR(10),
  TRUE,
  IFERROR(IF(WSO!H229="Home", WSO!P229, ""), ""),
  IFERROR(IF(MSO!H229="Home", MSO!P229, ""), ""),
  IFERROR(IF(FH!H229="Home", FH!P229, ""), ""),
  IFERROR(IF(MGOLF!H229="Home", MGOLF!P229, ""), ""),
  IFERROR(IF(Football!H229="Home", Football!P229, ""), ""),
  IFERROR(IF(WVB!H229="Home", WVB!P229, ""), ""),
  IFERROR(IF(XC!H229="Home", XC!P229, ""), ""),
  IFERROR(IF(SWIMMING!H229="Home", SWIMMING!P229, ""), ""),
  IFERROR(IF(WTEN!H229="Home", WTEN!P229, ""), ""),
  IFERROR(IF(TF!H229="Home", TF!P229, ""), ""),
  IFERROR(IF(WGOLF!H229="Home", WGOLF!P229, ""), ""),
  IFERROR(IF(WBB!H229="Home", WBB!P229, ""), ""),
  IFERROR(IF(MBB!H229="Home", MBB!P229, ""), ""),
  IFERROR(IF(WLAX!H229="Home", WLAX!P229, ""), ""),
  IFERROR(IF(MLAX!H229="Home", MLAX!P229, ""), ""),
  IFERROR(IF(SOFT!H229="Home", SOFT!P229, ""), ""),
  IFERROR(IF(BASE!H229="Home", BASE!P229, ""), ""),
  IFERROR(IF(ESPORTS!H229="Home", ESPORTS!P229, ""), "")
)
</f>
        <v/>
      </c>
    </row>
    <row r="230" ht="22.5" customHeight="1">
      <c r="A230" s="6">
        <v>229.0</v>
      </c>
      <c r="B230" s="6" t="str">
        <f>'Master Schedule'!B230</f>
        <v/>
      </c>
      <c r="C230" s="7">
        <v>46463.0</v>
      </c>
      <c r="D230" s="8" t="str">
        <f t="shared" si="1"/>
        <v>Wednesday</v>
      </c>
      <c r="E230" s="6" t="str">
        <f>TEXTJOIN(
  CHAR(10) &amp; CHAR(10),
  TRUE,
  IFERROR(IF(WSO!H230="Home", WSO!E230, ""), ""),
  IFERROR(IF(MSO!H230="Home", MSO!E230, ""), ""),
  IFERROR(IF(FH!H230="Home", FH!E230, ""), ""),
  IFERROR(IF(MGOLF!H230="Home", MGOLF!E230, ""), ""),
  IFERROR(IF(Football!H230="Home", Football!E230, ""), ""),
  IFERROR(IF(WVB!H230="Home", WVB!E230, ""), ""),
  IFERROR(IF(XC!H230="Home", XC!E230, ""), ""),
  IFERROR(IF(SWIMMING!H230="Home", SWIMMING!E230, ""), ""),
  IFERROR(IF(WTEN!H230="Home", WTEN!E230, ""), ""),
  IFERROR(IF(TF!H230="Home", TF!E230, ""), ""),
  IFERROR(IF(WGOLF!H230="Home", WGOLF!E230, ""), ""),
  IFERROR(IF(WBB!H230="Home", WBB!E230, ""), ""),
  IFERROR(IF(MBB!H230="Home", MBB!E230, ""), ""),
  IFERROR(IF(WLAX!H230="Home", WLAX!E230, ""), ""),
  IFERROR(IF(MLAX!H230="Home", MLAX!E230, ""), ""),
  IFERROR(IF(SOFT!H230="Home", SOFT!E230, ""), ""),
  IFERROR(IF(BASE!H230="Home", BASE!E230, ""), ""),
  IFERROR(IF(ESPORTS!H230="Home", ESPORTS!E230, ""), "")
)
</f>
        <v/>
      </c>
      <c r="F230" s="11" t="str">
        <f>TEXTJOIN(
  CHAR(10) &amp; CHAR(10),
  TRUE,
  IFERROR(IF(WSO!H230="Home", TEXT(WSO!F230, "h:mm AM/PM"), ""), ""),
  IFERROR(IF(MSO!H230="Home", TEXT(MSO!F230, "h:mm AM/PM"), ""), ""),
  IFERROR(IF(FH!H230="Home", TEXT(FH!F230, "h:mm AM/PM"), ""), ""),
  IFERROR(IF(MGOLF!H230="Home", TEXT(MGOLF!F230, "h:mm AM/PM"), ""), ""),
  IFERROR(IF(Football!H230="Home", TEXT(Football!F230, "h:mm AM/PM"), ""), ""),
  IFERROR(IF(WVB!H230="Home", TEXT(WVB!F230, "h:mm AM/PM"), ""), ""),
  IFERROR(IF(XC!H230="Home", TEXT(XC!F230, "h:mm AM/PM"), ""), ""),
  IFERROR(IF(SWIMMING!H230="Home", TEXT(SWIMMING!F230, "h:mm AM/PM"), ""), ""),
  IFERROR(IF(WTEN!H230="Home", TEXT(WTEN!F230, "h:mm AM/PM"), ""), ""),
  IFERROR(IF(TF!H230="Home", TEXT(TF!F230, "h:mm AM/PM"), ""), ""),
  IFERROR(IF(WGOLF!H230="Home", TEXT(WGOLF!F230, "h:mm AM/PM"), ""), ""),
  IFERROR(IF(WBB!H230="Home", TEXT(WBB!F230, "h:mm AM/PM"), ""), ""),
  IFERROR(IF(MBB!H230="Home", TEXT(MBB!F230, "h:mm AM/PM"), ""), ""),
  IFERROR(IF(WLAX!H230="Home", TEXT(WLAX!F230, "h:mm AM/PM"), ""), ""),
  IFERROR(IF(MLAX!H230="Home", TEXT(MLAX!F230, "h:mm AM/PM"), ""), ""),
  IFERROR(IF(SOFT!H230="Home", TEXT(SOFT!F230, "h:mm AM/PM"), ""), ""),
  IFERROR(IF(BASE!H230="Home", TEXT(BASE!F230, "h:mm AM/PM"), ""), ""),
  IFERROR(IF(ESPORTS!H230="Home", TEXT(ESPORTS!F230, "h:mm AM/PM"), ""), "")
)
</f>
        <v/>
      </c>
      <c r="G230" s="11" t="str">
        <f>TEXTJOIN(
  CHAR(10) &amp; CHAR(10),
  TRUE,
  IFERROR(IF(WSO!H230="Home", WSO!G230, ""), ""),
  IFERROR(IF(MSO!H230="Home", MSO!G230, ""), ""),
  IFERROR(IF(FH!H230="Home", FH!G230, ""), ""),
  IFERROR(IF(MGOLF!H230="Home", MGOLF!G230, ""), ""),
  IFERROR(IF(Football!H230="Home", Football!G230, ""), ""),
  IFERROR(IF(WVB!H230="Home", WVB!G230, ""), ""),
  IFERROR(IF(XC!H230="Home", XC!G230, ""), ""),
  IFERROR(IF(SWIMMING!H230="Home", SWIMMING!G230, ""), ""),
  IFERROR(IF(WTEN!H230="Home", WTEN!G230, ""), ""),
  IFERROR(IF(TF!H230="Home", TF!G230, ""), ""),
  IFERROR(IF(WGOLF!H230="Home", WGOLF!G230, ""), ""),
  IFERROR(IF(WBB!H230="Home", WBB!G230, ""), ""),
  IFERROR(IF(MBB!H230="Home", MBB!G230, ""), ""),
  IFERROR(IF(WLAX!H230="Home", WLAX!G230, ""), ""),
  IFERROR(IF(MLAX!H230="Home", MLAX!G230, ""), ""),
  IFERROR(IF(SOFT!H230="Home", SOFT!G230, ""), ""),
  IFERROR(IF(BASE!H230="Home", BASE!G230, ""), ""),
  IFERROR(IF(ESPORTS!H230="Home", ESPORTS!G230, ""), "")
)
</f>
        <v/>
      </c>
      <c r="H230" s="20" t="str">
        <f>TEXTJOIN(
  CHAR(10) &amp; CHAR(10),
  TRUE,
  IFERROR(IF(WSO!H230="Home", WSO!P230, ""), ""),
  IFERROR(IF(MSO!H230="Home", MSO!P230, ""), ""),
  IFERROR(IF(FH!H230="Home", FH!P230, ""), ""),
  IFERROR(IF(MGOLF!H230="Home", MGOLF!P230, ""), ""),
  IFERROR(IF(Football!H230="Home", Football!P230, ""), ""),
  IFERROR(IF(WVB!H230="Home", WVB!P230, ""), ""),
  IFERROR(IF(XC!H230="Home", XC!P230, ""), ""),
  IFERROR(IF(SWIMMING!H230="Home", SWIMMING!P230, ""), ""),
  IFERROR(IF(WTEN!H230="Home", WTEN!P230, ""), ""),
  IFERROR(IF(TF!H230="Home", TF!P230, ""), ""),
  IFERROR(IF(WGOLF!H230="Home", WGOLF!P230, ""), ""),
  IFERROR(IF(WBB!H230="Home", WBB!P230, ""), ""),
  IFERROR(IF(MBB!H230="Home", MBB!P230, ""), ""),
  IFERROR(IF(WLAX!H230="Home", WLAX!P230, ""), ""),
  IFERROR(IF(MLAX!H230="Home", MLAX!P230, ""), ""),
  IFERROR(IF(SOFT!H230="Home", SOFT!P230, ""), ""),
  IFERROR(IF(BASE!H230="Home", BASE!P230, ""), ""),
  IFERROR(IF(ESPORTS!H230="Home", ESPORTS!P230, ""), "")
)
</f>
        <v/>
      </c>
    </row>
    <row r="231" ht="22.5" customHeight="1">
      <c r="A231" s="6">
        <v>230.0</v>
      </c>
      <c r="B231" s="6" t="str">
        <f>'Master Schedule'!B231</f>
        <v/>
      </c>
      <c r="C231" s="7">
        <v>46464.0</v>
      </c>
      <c r="D231" s="8" t="str">
        <f t="shared" si="1"/>
        <v>Thursday</v>
      </c>
      <c r="E231" s="6" t="str">
        <f>TEXTJOIN(
  CHAR(10) &amp; CHAR(10),
  TRUE,
  IFERROR(IF(WSO!H231="Home", WSO!E231, ""), ""),
  IFERROR(IF(MSO!H231="Home", MSO!E231, ""), ""),
  IFERROR(IF(FH!H231="Home", FH!E231, ""), ""),
  IFERROR(IF(MGOLF!H231="Home", MGOLF!E231, ""), ""),
  IFERROR(IF(Football!H231="Home", Football!E231, ""), ""),
  IFERROR(IF(WVB!H231="Home", WVB!E231, ""), ""),
  IFERROR(IF(XC!H231="Home", XC!E231, ""), ""),
  IFERROR(IF(SWIMMING!H231="Home", SWIMMING!E231, ""), ""),
  IFERROR(IF(WTEN!H231="Home", WTEN!E231, ""), ""),
  IFERROR(IF(TF!H231="Home", TF!E231, ""), ""),
  IFERROR(IF(WGOLF!H231="Home", WGOLF!E231, ""), ""),
  IFERROR(IF(WBB!H231="Home", WBB!E231, ""), ""),
  IFERROR(IF(MBB!H231="Home", MBB!E231, ""), ""),
  IFERROR(IF(WLAX!H231="Home", WLAX!E231, ""), ""),
  IFERROR(IF(MLAX!H231="Home", MLAX!E231, ""), ""),
  IFERROR(IF(SOFT!H231="Home", SOFT!E231, ""), ""),
  IFERROR(IF(BASE!H231="Home", BASE!E231, ""), ""),
  IFERROR(IF(ESPORTS!H231="Home", ESPORTS!E231, ""), "")
)
</f>
        <v/>
      </c>
      <c r="F231" s="11" t="str">
        <f>TEXTJOIN(
  CHAR(10) &amp; CHAR(10),
  TRUE,
  IFERROR(IF(WSO!H231="Home", TEXT(WSO!F231, "h:mm AM/PM"), ""), ""),
  IFERROR(IF(MSO!H231="Home", TEXT(MSO!F231, "h:mm AM/PM"), ""), ""),
  IFERROR(IF(FH!H231="Home", TEXT(FH!F231, "h:mm AM/PM"), ""), ""),
  IFERROR(IF(MGOLF!H231="Home", TEXT(MGOLF!F231, "h:mm AM/PM"), ""), ""),
  IFERROR(IF(Football!H231="Home", TEXT(Football!F231, "h:mm AM/PM"), ""), ""),
  IFERROR(IF(WVB!H231="Home", TEXT(WVB!F231, "h:mm AM/PM"), ""), ""),
  IFERROR(IF(XC!H231="Home", TEXT(XC!F231, "h:mm AM/PM"), ""), ""),
  IFERROR(IF(SWIMMING!H231="Home", TEXT(SWIMMING!F231, "h:mm AM/PM"), ""), ""),
  IFERROR(IF(WTEN!H231="Home", TEXT(WTEN!F231, "h:mm AM/PM"), ""), ""),
  IFERROR(IF(TF!H231="Home", TEXT(TF!F231, "h:mm AM/PM"), ""), ""),
  IFERROR(IF(WGOLF!H231="Home", TEXT(WGOLF!F231, "h:mm AM/PM"), ""), ""),
  IFERROR(IF(WBB!H231="Home", TEXT(WBB!F231, "h:mm AM/PM"), ""), ""),
  IFERROR(IF(MBB!H231="Home", TEXT(MBB!F231, "h:mm AM/PM"), ""), ""),
  IFERROR(IF(WLAX!H231="Home", TEXT(WLAX!F231, "h:mm AM/PM"), ""), ""),
  IFERROR(IF(MLAX!H231="Home", TEXT(MLAX!F231, "h:mm AM/PM"), ""), ""),
  IFERROR(IF(SOFT!H231="Home", TEXT(SOFT!F231, "h:mm AM/PM"), ""), ""),
  IFERROR(IF(BASE!H231="Home", TEXT(BASE!F231, "h:mm AM/PM"), ""), ""),
  IFERROR(IF(ESPORTS!H231="Home", TEXT(ESPORTS!F231, "h:mm AM/PM"), ""), "")
)
</f>
        <v/>
      </c>
      <c r="G231" s="11" t="str">
        <f>TEXTJOIN(
  CHAR(10) &amp; CHAR(10),
  TRUE,
  IFERROR(IF(WSO!H231="Home", WSO!G231, ""), ""),
  IFERROR(IF(MSO!H231="Home", MSO!G231, ""), ""),
  IFERROR(IF(FH!H231="Home", FH!G231, ""), ""),
  IFERROR(IF(MGOLF!H231="Home", MGOLF!G231, ""), ""),
  IFERROR(IF(Football!H231="Home", Football!G231, ""), ""),
  IFERROR(IF(WVB!H231="Home", WVB!G231, ""), ""),
  IFERROR(IF(XC!H231="Home", XC!G231, ""), ""),
  IFERROR(IF(SWIMMING!H231="Home", SWIMMING!G231, ""), ""),
  IFERROR(IF(WTEN!H231="Home", WTEN!G231, ""), ""),
  IFERROR(IF(TF!H231="Home", TF!G231, ""), ""),
  IFERROR(IF(WGOLF!H231="Home", WGOLF!G231, ""), ""),
  IFERROR(IF(WBB!H231="Home", WBB!G231, ""), ""),
  IFERROR(IF(MBB!H231="Home", MBB!G231, ""), ""),
  IFERROR(IF(WLAX!H231="Home", WLAX!G231, ""), ""),
  IFERROR(IF(MLAX!H231="Home", MLAX!G231, ""), ""),
  IFERROR(IF(SOFT!H231="Home", SOFT!G231, ""), ""),
  IFERROR(IF(BASE!H231="Home", BASE!G231, ""), ""),
  IFERROR(IF(ESPORTS!H231="Home", ESPORTS!G231, ""), "")
)
</f>
        <v/>
      </c>
      <c r="H231" s="20" t="str">
        <f>TEXTJOIN(
  CHAR(10) &amp; CHAR(10),
  TRUE,
  IFERROR(IF(WSO!H231="Home", WSO!P231, ""), ""),
  IFERROR(IF(MSO!H231="Home", MSO!P231, ""), ""),
  IFERROR(IF(FH!H231="Home", FH!P231, ""), ""),
  IFERROR(IF(MGOLF!H231="Home", MGOLF!P231, ""), ""),
  IFERROR(IF(Football!H231="Home", Football!P231, ""), ""),
  IFERROR(IF(WVB!H231="Home", WVB!P231, ""), ""),
  IFERROR(IF(XC!H231="Home", XC!P231, ""), ""),
  IFERROR(IF(SWIMMING!H231="Home", SWIMMING!P231, ""), ""),
  IFERROR(IF(WTEN!H231="Home", WTEN!P231, ""), ""),
  IFERROR(IF(TF!H231="Home", TF!P231, ""), ""),
  IFERROR(IF(WGOLF!H231="Home", WGOLF!P231, ""), ""),
  IFERROR(IF(WBB!H231="Home", WBB!P231, ""), ""),
  IFERROR(IF(MBB!H231="Home", MBB!P231, ""), ""),
  IFERROR(IF(WLAX!H231="Home", WLAX!P231, ""), ""),
  IFERROR(IF(MLAX!H231="Home", MLAX!P231, ""), ""),
  IFERROR(IF(SOFT!H231="Home", SOFT!P231, ""), ""),
  IFERROR(IF(BASE!H231="Home", BASE!P231, ""), ""),
  IFERROR(IF(ESPORTS!H231="Home", ESPORTS!P231, ""), "")
)
</f>
        <v/>
      </c>
    </row>
    <row r="232" ht="22.5" customHeight="1">
      <c r="A232" s="6">
        <v>231.0</v>
      </c>
      <c r="B232" s="6" t="str">
        <f>'Master Schedule'!B232</f>
        <v/>
      </c>
      <c r="C232" s="7">
        <v>46465.0</v>
      </c>
      <c r="D232" s="8" t="str">
        <f t="shared" si="1"/>
        <v>Friday</v>
      </c>
      <c r="E232" s="6" t="str">
        <f>TEXTJOIN(
  CHAR(10) &amp; CHAR(10),
  TRUE,
  IFERROR(IF(WSO!H232="Home", WSO!E232, ""), ""),
  IFERROR(IF(MSO!H232="Home", MSO!E232, ""), ""),
  IFERROR(IF(FH!H232="Home", FH!E232, ""), ""),
  IFERROR(IF(MGOLF!H232="Home", MGOLF!E232, ""), ""),
  IFERROR(IF(Football!H232="Home", Football!E232, ""), ""),
  IFERROR(IF(WVB!H232="Home", WVB!E232, ""), ""),
  IFERROR(IF(XC!H232="Home", XC!E232, ""), ""),
  IFERROR(IF(SWIMMING!H232="Home", SWIMMING!E232, ""), ""),
  IFERROR(IF(WTEN!H232="Home", WTEN!E232, ""), ""),
  IFERROR(IF(TF!H232="Home", TF!E232, ""), ""),
  IFERROR(IF(WGOLF!H232="Home", WGOLF!E232, ""), ""),
  IFERROR(IF(WBB!H232="Home", WBB!E232, ""), ""),
  IFERROR(IF(MBB!H232="Home", MBB!E232, ""), ""),
  IFERROR(IF(WLAX!H232="Home", WLAX!E232, ""), ""),
  IFERROR(IF(MLAX!H232="Home", MLAX!E232, ""), ""),
  IFERROR(IF(SOFT!H232="Home", SOFT!E232, ""), ""),
  IFERROR(IF(BASE!H232="Home", BASE!E232, ""), ""),
  IFERROR(IF(ESPORTS!H232="Home", ESPORTS!E232, ""), "")
)
</f>
        <v/>
      </c>
      <c r="F232" s="11" t="str">
        <f>TEXTJOIN(
  CHAR(10) &amp; CHAR(10),
  TRUE,
  IFERROR(IF(WSO!H232="Home", TEXT(WSO!F232, "h:mm AM/PM"), ""), ""),
  IFERROR(IF(MSO!H232="Home", TEXT(MSO!F232, "h:mm AM/PM"), ""), ""),
  IFERROR(IF(FH!H232="Home", TEXT(FH!F232, "h:mm AM/PM"), ""), ""),
  IFERROR(IF(MGOLF!H232="Home", TEXT(MGOLF!F232, "h:mm AM/PM"), ""), ""),
  IFERROR(IF(Football!H232="Home", TEXT(Football!F232, "h:mm AM/PM"), ""), ""),
  IFERROR(IF(WVB!H232="Home", TEXT(WVB!F232, "h:mm AM/PM"), ""), ""),
  IFERROR(IF(XC!H232="Home", TEXT(XC!F232, "h:mm AM/PM"), ""), ""),
  IFERROR(IF(SWIMMING!H232="Home", TEXT(SWIMMING!F232, "h:mm AM/PM"), ""), ""),
  IFERROR(IF(WTEN!H232="Home", TEXT(WTEN!F232, "h:mm AM/PM"), ""), ""),
  IFERROR(IF(TF!H232="Home", TEXT(TF!F232, "h:mm AM/PM"), ""), ""),
  IFERROR(IF(WGOLF!H232="Home", TEXT(WGOLF!F232, "h:mm AM/PM"), ""), ""),
  IFERROR(IF(WBB!H232="Home", TEXT(WBB!F232, "h:mm AM/PM"), ""), ""),
  IFERROR(IF(MBB!H232="Home", TEXT(MBB!F232, "h:mm AM/PM"), ""), ""),
  IFERROR(IF(WLAX!H232="Home", TEXT(WLAX!F232, "h:mm AM/PM"), ""), ""),
  IFERROR(IF(MLAX!H232="Home", TEXT(MLAX!F232, "h:mm AM/PM"), ""), ""),
  IFERROR(IF(SOFT!H232="Home", TEXT(SOFT!F232, "h:mm AM/PM"), ""), ""),
  IFERROR(IF(BASE!H232="Home", TEXT(BASE!F232, "h:mm AM/PM"), ""), ""),
  IFERROR(IF(ESPORTS!H232="Home", TEXT(ESPORTS!F232, "h:mm AM/PM"), ""), "")
)
</f>
        <v/>
      </c>
      <c r="G232" s="11" t="str">
        <f>TEXTJOIN(
  CHAR(10) &amp; CHAR(10),
  TRUE,
  IFERROR(IF(WSO!H232="Home", WSO!G232, ""), ""),
  IFERROR(IF(MSO!H232="Home", MSO!G232, ""), ""),
  IFERROR(IF(FH!H232="Home", FH!G232, ""), ""),
  IFERROR(IF(MGOLF!H232="Home", MGOLF!G232, ""), ""),
  IFERROR(IF(Football!H232="Home", Football!G232, ""), ""),
  IFERROR(IF(WVB!H232="Home", WVB!G232, ""), ""),
  IFERROR(IF(XC!H232="Home", XC!G232, ""), ""),
  IFERROR(IF(SWIMMING!H232="Home", SWIMMING!G232, ""), ""),
  IFERROR(IF(WTEN!H232="Home", WTEN!G232, ""), ""),
  IFERROR(IF(TF!H232="Home", TF!G232, ""), ""),
  IFERROR(IF(WGOLF!H232="Home", WGOLF!G232, ""), ""),
  IFERROR(IF(WBB!H232="Home", WBB!G232, ""), ""),
  IFERROR(IF(MBB!H232="Home", MBB!G232, ""), ""),
  IFERROR(IF(WLAX!H232="Home", WLAX!G232, ""), ""),
  IFERROR(IF(MLAX!H232="Home", MLAX!G232, ""), ""),
  IFERROR(IF(SOFT!H232="Home", SOFT!G232, ""), ""),
  IFERROR(IF(BASE!H232="Home", BASE!G232, ""), ""),
  IFERROR(IF(ESPORTS!H232="Home", ESPORTS!G232, ""), "")
)
</f>
        <v/>
      </c>
      <c r="H232" s="20" t="str">
        <f>TEXTJOIN(
  CHAR(10) &amp; CHAR(10),
  TRUE,
  IFERROR(IF(WSO!H232="Home", WSO!P232, ""), ""),
  IFERROR(IF(MSO!H232="Home", MSO!P232, ""), ""),
  IFERROR(IF(FH!H232="Home", FH!P232, ""), ""),
  IFERROR(IF(MGOLF!H232="Home", MGOLF!P232, ""), ""),
  IFERROR(IF(Football!H232="Home", Football!P232, ""), ""),
  IFERROR(IF(WVB!H232="Home", WVB!P232, ""), ""),
  IFERROR(IF(XC!H232="Home", XC!P232, ""), ""),
  IFERROR(IF(SWIMMING!H232="Home", SWIMMING!P232, ""), ""),
  IFERROR(IF(WTEN!H232="Home", WTEN!P232, ""), ""),
  IFERROR(IF(TF!H232="Home", TF!P232, ""), ""),
  IFERROR(IF(WGOLF!H232="Home", WGOLF!P232, ""), ""),
  IFERROR(IF(WBB!H232="Home", WBB!P232, ""), ""),
  IFERROR(IF(MBB!H232="Home", MBB!P232, ""), ""),
  IFERROR(IF(WLAX!H232="Home", WLAX!P232, ""), ""),
  IFERROR(IF(MLAX!H232="Home", MLAX!P232, ""), ""),
  IFERROR(IF(SOFT!H232="Home", SOFT!P232, ""), ""),
  IFERROR(IF(BASE!H232="Home", BASE!P232, ""), ""),
  IFERROR(IF(ESPORTS!H232="Home", ESPORTS!P232, ""), "")
)
</f>
        <v/>
      </c>
    </row>
    <row r="233" ht="22.5" customHeight="1">
      <c r="A233" s="6">
        <v>232.0</v>
      </c>
      <c r="B233" s="6" t="str">
        <f>'Master Schedule'!B233</f>
        <v/>
      </c>
      <c r="C233" s="7">
        <v>46466.0</v>
      </c>
      <c r="D233" s="8" t="str">
        <f t="shared" si="1"/>
        <v>Saturday</v>
      </c>
      <c r="E233" s="6" t="str">
        <f>TEXTJOIN(
  CHAR(10) &amp; CHAR(10),
  TRUE,
  IFERROR(IF(WSO!H233="Home", WSO!E233, ""), ""),
  IFERROR(IF(MSO!H233="Home", MSO!E233, ""), ""),
  IFERROR(IF(FH!H233="Home", FH!E233, ""), ""),
  IFERROR(IF(MGOLF!H233="Home", MGOLF!E233, ""), ""),
  IFERROR(IF(Football!H233="Home", Football!E233, ""), ""),
  IFERROR(IF(WVB!H233="Home", WVB!E233, ""), ""),
  IFERROR(IF(XC!H233="Home", XC!E233, ""), ""),
  IFERROR(IF(SWIMMING!H233="Home", SWIMMING!E233, ""), ""),
  IFERROR(IF(WTEN!H233="Home", WTEN!E233, ""), ""),
  IFERROR(IF(TF!H233="Home", TF!E233, ""), ""),
  IFERROR(IF(WGOLF!H233="Home", WGOLF!E233, ""), ""),
  IFERROR(IF(WBB!H233="Home", WBB!E233, ""), ""),
  IFERROR(IF(MBB!H233="Home", MBB!E233, ""), ""),
  IFERROR(IF(WLAX!H233="Home", WLAX!E233, ""), ""),
  IFERROR(IF(MLAX!H233="Home", MLAX!E233, ""), ""),
  IFERROR(IF(SOFT!H233="Home", SOFT!E233, ""), ""),
  IFERROR(IF(BASE!H233="Home", BASE!E233, ""), ""),
  IFERROR(IF(ESPORTS!H233="Home", ESPORTS!E233, ""), "")
)
</f>
        <v>MLAX</v>
      </c>
      <c r="F233" s="11" t="str">
        <f>TEXTJOIN(
  CHAR(10) &amp; CHAR(10),
  TRUE,
  IFERROR(IF(WSO!H233="Home", TEXT(WSO!F233, "h:mm AM/PM"), ""), ""),
  IFERROR(IF(MSO!H233="Home", TEXT(MSO!F233, "h:mm AM/PM"), ""), ""),
  IFERROR(IF(FH!H233="Home", TEXT(FH!F233, "h:mm AM/PM"), ""), ""),
  IFERROR(IF(MGOLF!H233="Home", TEXT(MGOLF!F233, "h:mm AM/PM"), ""), ""),
  IFERROR(IF(Football!H233="Home", TEXT(Football!F233, "h:mm AM/PM"), ""), ""),
  IFERROR(IF(WVB!H233="Home", TEXT(WVB!F233, "h:mm AM/PM"), ""), ""),
  IFERROR(IF(XC!H233="Home", TEXT(XC!F233, "h:mm AM/PM"), ""), ""),
  IFERROR(IF(SWIMMING!H233="Home", TEXT(SWIMMING!F233, "h:mm AM/PM"), ""), ""),
  IFERROR(IF(WTEN!H233="Home", TEXT(WTEN!F233, "h:mm AM/PM"), ""), ""),
  IFERROR(IF(TF!H233="Home", TEXT(TF!F233, "h:mm AM/PM"), ""), ""),
  IFERROR(IF(WGOLF!H233="Home", TEXT(WGOLF!F233, "h:mm AM/PM"), ""), ""),
  IFERROR(IF(WBB!H233="Home", TEXT(WBB!F233, "h:mm AM/PM"), ""), ""),
  IFERROR(IF(MBB!H233="Home", TEXT(MBB!F233, "h:mm AM/PM"), ""), ""),
  IFERROR(IF(WLAX!H233="Home", TEXT(WLAX!F233, "h:mm AM/PM"), ""), ""),
  IFERROR(IF(MLAX!H233="Home", TEXT(MLAX!F233, "h:mm AM/PM"), ""), ""),
  IFERROR(IF(SOFT!H233="Home", TEXT(SOFT!F233, "h:mm AM/PM"), ""), ""),
  IFERROR(IF(BASE!H233="Home", TEXT(BASE!F233, "h:mm AM/PM"), ""), ""),
  IFERROR(IF(ESPORTS!H233="Home", TEXT(ESPORTS!F233, "h:mm AM/PM"), ""), "")
)
</f>
        <v>1:00 PM</v>
      </c>
      <c r="G233" s="11" t="str">
        <f>TEXTJOIN(
  CHAR(10) &amp; CHAR(10),
  TRUE,
  IFERROR(IF(WSO!H233="Home", WSO!G233, ""), ""),
  IFERROR(IF(MSO!H233="Home", MSO!G233, ""), ""),
  IFERROR(IF(FH!H233="Home", FH!G233, ""), ""),
  IFERROR(IF(MGOLF!H233="Home", MGOLF!G233, ""), ""),
  IFERROR(IF(Football!H233="Home", Football!G233, ""), ""),
  IFERROR(IF(WVB!H233="Home", WVB!G233, ""), ""),
  IFERROR(IF(XC!H233="Home", XC!G233, ""), ""),
  IFERROR(IF(SWIMMING!H233="Home", SWIMMING!G233, ""), ""),
  IFERROR(IF(WTEN!H233="Home", WTEN!G233, ""), ""),
  IFERROR(IF(TF!H233="Home", TF!G233, ""), ""),
  IFERROR(IF(WGOLF!H233="Home", WGOLF!G233, ""), ""),
  IFERROR(IF(WBB!H233="Home", WBB!G233, ""), ""),
  IFERROR(IF(MBB!H233="Home", MBB!G233, ""), ""),
  IFERROR(IF(WLAX!H233="Home", WLAX!G233, ""), ""),
  IFERROR(IF(MLAX!H233="Home", MLAX!G233, ""), ""),
  IFERROR(IF(SOFT!H233="Home", SOFT!G233, ""), ""),
  IFERROR(IF(BASE!H233="Home", BASE!G233, ""), ""),
  IFERROR(IF(ESPORTS!H233="Home", ESPORTS!G233, ""), "")
)
</f>
        <v>MCLA</v>
      </c>
      <c r="H233" s="20" t="str">
        <f>TEXTJOIN(
  CHAR(10) &amp; CHAR(10),
  TRUE,
  IFERROR(IF(WSO!H233="Home", WSO!P233, ""), ""),
  IFERROR(IF(MSO!H233="Home", MSO!P233, ""), ""),
  IFERROR(IF(FH!H233="Home", FH!P233, ""), ""),
  IFERROR(IF(MGOLF!H233="Home", MGOLF!P233, ""), ""),
  IFERROR(IF(Football!H233="Home", Football!P233, ""), ""),
  IFERROR(IF(WVB!H233="Home", WVB!P233, ""), ""),
  IFERROR(IF(XC!H233="Home", XC!P233, ""), ""),
  IFERROR(IF(SWIMMING!H233="Home", SWIMMING!P233, ""), ""),
  IFERROR(IF(WTEN!H233="Home", WTEN!P233, ""), ""),
  IFERROR(IF(TF!H233="Home", TF!P233, ""), ""),
  IFERROR(IF(WGOLF!H233="Home", WGOLF!P233, ""), ""),
  IFERROR(IF(WBB!H233="Home", WBB!P233, ""), ""),
  IFERROR(IF(MBB!H233="Home", MBB!P233, ""), ""),
  IFERROR(IF(WLAX!H233="Home", WLAX!P233, ""), ""),
  IFERROR(IF(MLAX!H233="Home", MLAX!P233, ""), ""),
  IFERROR(IF(SOFT!H233="Home", SOFT!P233, ""), ""),
  IFERROR(IF(BASE!H233="Home", BASE!P233, ""), ""),
  IFERROR(IF(ESPORTS!H233="Home", ESPORTS!P233, ""), "")
)
</f>
        <v>⌛️ Pending</v>
      </c>
    </row>
    <row r="234" ht="22.5" customHeight="1">
      <c r="A234" s="6">
        <v>233.0</v>
      </c>
      <c r="B234" s="6" t="str">
        <f>'Master Schedule'!B234</f>
        <v/>
      </c>
      <c r="C234" s="7">
        <v>46467.0</v>
      </c>
      <c r="D234" s="8" t="str">
        <f t="shared" si="1"/>
        <v>Sunday</v>
      </c>
      <c r="E234" s="6" t="str">
        <f>TEXTJOIN(
  CHAR(10) &amp; CHAR(10),
  TRUE,
  IFERROR(IF(WSO!H234="Home", WSO!E234, ""), ""),
  IFERROR(IF(MSO!H234="Home", MSO!E234, ""), ""),
  IFERROR(IF(FH!H234="Home", FH!E234, ""), ""),
  IFERROR(IF(MGOLF!H234="Home", MGOLF!E234, ""), ""),
  IFERROR(IF(Football!H234="Home", Football!E234, ""), ""),
  IFERROR(IF(WVB!H234="Home", WVB!E234, ""), ""),
  IFERROR(IF(XC!H234="Home", XC!E234, ""), ""),
  IFERROR(IF(SWIMMING!H234="Home", SWIMMING!E234, ""), ""),
  IFERROR(IF(WTEN!H234="Home", WTEN!E234, ""), ""),
  IFERROR(IF(TF!H234="Home", TF!E234, ""), ""),
  IFERROR(IF(WGOLF!H234="Home", WGOLF!E234, ""), ""),
  IFERROR(IF(WBB!H234="Home", WBB!E234, ""), ""),
  IFERROR(IF(MBB!H234="Home", MBB!E234, ""), ""),
  IFERROR(IF(WLAX!H234="Home", WLAX!E234, ""), ""),
  IFERROR(IF(MLAX!H234="Home", MLAX!E234, ""), ""),
  IFERROR(IF(SOFT!H234="Home", SOFT!E234, ""), ""),
  IFERROR(IF(BASE!H234="Home", BASE!E234, ""), ""),
  IFERROR(IF(ESPORTS!H234="Home", ESPORTS!E234, ""), "")
)
</f>
        <v/>
      </c>
      <c r="F234" s="11" t="str">
        <f>TEXTJOIN(
  CHAR(10) &amp; CHAR(10),
  TRUE,
  IFERROR(IF(WSO!H234="Home", TEXT(WSO!F234, "h:mm AM/PM"), ""), ""),
  IFERROR(IF(MSO!H234="Home", TEXT(MSO!F234, "h:mm AM/PM"), ""), ""),
  IFERROR(IF(FH!H234="Home", TEXT(FH!F234, "h:mm AM/PM"), ""), ""),
  IFERROR(IF(MGOLF!H234="Home", TEXT(MGOLF!F234, "h:mm AM/PM"), ""), ""),
  IFERROR(IF(Football!H234="Home", TEXT(Football!F234, "h:mm AM/PM"), ""), ""),
  IFERROR(IF(WVB!H234="Home", TEXT(WVB!F234, "h:mm AM/PM"), ""), ""),
  IFERROR(IF(XC!H234="Home", TEXT(XC!F234, "h:mm AM/PM"), ""), ""),
  IFERROR(IF(SWIMMING!H234="Home", TEXT(SWIMMING!F234, "h:mm AM/PM"), ""), ""),
  IFERROR(IF(WTEN!H234="Home", TEXT(WTEN!F234, "h:mm AM/PM"), ""), ""),
  IFERROR(IF(TF!H234="Home", TEXT(TF!F234, "h:mm AM/PM"), ""), ""),
  IFERROR(IF(WGOLF!H234="Home", TEXT(WGOLF!F234, "h:mm AM/PM"), ""), ""),
  IFERROR(IF(WBB!H234="Home", TEXT(WBB!F234, "h:mm AM/PM"), ""), ""),
  IFERROR(IF(MBB!H234="Home", TEXT(MBB!F234, "h:mm AM/PM"), ""), ""),
  IFERROR(IF(WLAX!H234="Home", TEXT(WLAX!F234, "h:mm AM/PM"), ""), ""),
  IFERROR(IF(MLAX!H234="Home", TEXT(MLAX!F234, "h:mm AM/PM"), ""), ""),
  IFERROR(IF(SOFT!H234="Home", TEXT(SOFT!F234, "h:mm AM/PM"), ""), ""),
  IFERROR(IF(BASE!H234="Home", TEXT(BASE!F234, "h:mm AM/PM"), ""), ""),
  IFERROR(IF(ESPORTS!H234="Home", TEXT(ESPORTS!F234, "h:mm AM/PM"), ""), "")
)
</f>
        <v/>
      </c>
      <c r="G234" s="11" t="str">
        <f>TEXTJOIN(
  CHAR(10) &amp; CHAR(10),
  TRUE,
  IFERROR(IF(WSO!H234="Home", WSO!G234, ""), ""),
  IFERROR(IF(MSO!H234="Home", MSO!G234, ""), ""),
  IFERROR(IF(FH!H234="Home", FH!G234, ""), ""),
  IFERROR(IF(MGOLF!H234="Home", MGOLF!G234, ""), ""),
  IFERROR(IF(Football!H234="Home", Football!G234, ""), ""),
  IFERROR(IF(WVB!H234="Home", WVB!G234, ""), ""),
  IFERROR(IF(XC!H234="Home", XC!G234, ""), ""),
  IFERROR(IF(SWIMMING!H234="Home", SWIMMING!G234, ""), ""),
  IFERROR(IF(WTEN!H234="Home", WTEN!G234, ""), ""),
  IFERROR(IF(TF!H234="Home", TF!G234, ""), ""),
  IFERROR(IF(WGOLF!H234="Home", WGOLF!G234, ""), ""),
  IFERROR(IF(WBB!H234="Home", WBB!G234, ""), ""),
  IFERROR(IF(MBB!H234="Home", MBB!G234, ""), ""),
  IFERROR(IF(WLAX!H234="Home", WLAX!G234, ""), ""),
  IFERROR(IF(MLAX!H234="Home", MLAX!G234, ""), ""),
  IFERROR(IF(SOFT!H234="Home", SOFT!G234, ""), ""),
  IFERROR(IF(BASE!H234="Home", BASE!G234, ""), ""),
  IFERROR(IF(ESPORTS!H234="Home", ESPORTS!G234, ""), "")
)
</f>
        <v/>
      </c>
      <c r="H234" s="20" t="str">
        <f>TEXTJOIN(
  CHAR(10) &amp; CHAR(10),
  TRUE,
  IFERROR(IF(WSO!H234="Home", WSO!P234, ""), ""),
  IFERROR(IF(MSO!H234="Home", MSO!P234, ""), ""),
  IFERROR(IF(FH!H234="Home", FH!P234, ""), ""),
  IFERROR(IF(MGOLF!H234="Home", MGOLF!P234, ""), ""),
  IFERROR(IF(Football!H234="Home", Football!P234, ""), ""),
  IFERROR(IF(WVB!H234="Home", WVB!P234, ""), ""),
  IFERROR(IF(XC!H234="Home", XC!P234, ""), ""),
  IFERROR(IF(SWIMMING!H234="Home", SWIMMING!P234, ""), ""),
  IFERROR(IF(WTEN!H234="Home", WTEN!P234, ""), ""),
  IFERROR(IF(TF!H234="Home", TF!P234, ""), ""),
  IFERROR(IF(WGOLF!H234="Home", WGOLF!P234, ""), ""),
  IFERROR(IF(WBB!H234="Home", WBB!P234, ""), ""),
  IFERROR(IF(MBB!H234="Home", MBB!P234, ""), ""),
  IFERROR(IF(WLAX!H234="Home", WLAX!P234, ""), ""),
  IFERROR(IF(MLAX!H234="Home", MLAX!P234, ""), ""),
  IFERROR(IF(SOFT!H234="Home", SOFT!P234, ""), ""),
  IFERROR(IF(BASE!H234="Home", BASE!P234, ""), ""),
  IFERROR(IF(ESPORTS!H234="Home", ESPORTS!P234, ""), "")
)
</f>
        <v/>
      </c>
    </row>
    <row r="235" ht="22.5" customHeight="1">
      <c r="A235" s="6">
        <v>234.0</v>
      </c>
      <c r="B235" s="6" t="str">
        <f>'Master Schedule'!B235</f>
        <v/>
      </c>
      <c r="C235" s="7">
        <v>46468.0</v>
      </c>
      <c r="D235" s="8" t="str">
        <f t="shared" si="1"/>
        <v>Monday</v>
      </c>
      <c r="E235" s="6" t="str">
        <f>TEXTJOIN(
  CHAR(10) &amp; CHAR(10),
  TRUE,
  IFERROR(IF(WSO!H235="Home", WSO!E235, ""), ""),
  IFERROR(IF(MSO!H235="Home", MSO!E235, ""), ""),
  IFERROR(IF(FH!H235="Home", FH!E235, ""), ""),
  IFERROR(IF(MGOLF!H235="Home", MGOLF!E235, ""), ""),
  IFERROR(IF(Football!H235="Home", Football!E235, ""), ""),
  IFERROR(IF(WVB!H235="Home", WVB!E235, ""), ""),
  IFERROR(IF(XC!H235="Home", XC!E235, ""), ""),
  IFERROR(IF(SWIMMING!H235="Home", SWIMMING!E235, ""), ""),
  IFERROR(IF(WTEN!H235="Home", WTEN!E235, ""), ""),
  IFERROR(IF(TF!H235="Home", TF!E235, ""), ""),
  IFERROR(IF(WGOLF!H235="Home", WGOLF!E235, ""), ""),
  IFERROR(IF(WBB!H235="Home", WBB!E235, ""), ""),
  IFERROR(IF(MBB!H235="Home", MBB!E235, ""), ""),
  IFERROR(IF(WLAX!H235="Home", WLAX!E235, ""), ""),
  IFERROR(IF(MLAX!H235="Home", MLAX!E235, ""), ""),
  IFERROR(IF(SOFT!H235="Home", SOFT!E235, ""), ""),
  IFERROR(IF(BASE!H235="Home", BASE!E235, ""), ""),
  IFERROR(IF(ESPORTS!H235="Home", ESPORTS!E235, ""), "")
)
</f>
        <v/>
      </c>
      <c r="F235" s="11" t="str">
        <f>TEXTJOIN(
  CHAR(10) &amp; CHAR(10),
  TRUE,
  IFERROR(IF(WSO!H235="Home", TEXT(WSO!F235, "h:mm AM/PM"), ""), ""),
  IFERROR(IF(MSO!H235="Home", TEXT(MSO!F235, "h:mm AM/PM"), ""), ""),
  IFERROR(IF(FH!H235="Home", TEXT(FH!F235, "h:mm AM/PM"), ""), ""),
  IFERROR(IF(MGOLF!H235="Home", TEXT(MGOLF!F235, "h:mm AM/PM"), ""), ""),
  IFERROR(IF(Football!H235="Home", TEXT(Football!F235, "h:mm AM/PM"), ""), ""),
  IFERROR(IF(WVB!H235="Home", TEXT(WVB!F235, "h:mm AM/PM"), ""), ""),
  IFERROR(IF(XC!H235="Home", TEXT(XC!F235, "h:mm AM/PM"), ""), ""),
  IFERROR(IF(SWIMMING!H235="Home", TEXT(SWIMMING!F235, "h:mm AM/PM"), ""), ""),
  IFERROR(IF(WTEN!H235="Home", TEXT(WTEN!F235, "h:mm AM/PM"), ""), ""),
  IFERROR(IF(TF!H235="Home", TEXT(TF!F235, "h:mm AM/PM"), ""), ""),
  IFERROR(IF(WGOLF!H235="Home", TEXT(WGOLF!F235, "h:mm AM/PM"), ""), ""),
  IFERROR(IF(WBB!H235="Home", TEXT(WBB!F235, "h:mm AM/PM"), ""), ""),
  IFERROR(IF(MBB!H235="Home", TEXT(MBB!F235, "h:mm AM/PM"), ""), ""),
  IFERROR(IF(WLAX!H235="Home", TEXT(WLAX!F235, "h:mm AM/PM"), ""), ""),
  IFERROR(IF(MLAX!H235="Home", TEXT(MLAX!F235, "h:mm AM/PM"), ""), ""),
  IFERROR(IF(SOFT!H235="Home", TEXT(SOFT!F235, "h:mm AM/PM"), ""), ""),
  IFERROR(IF(BASE!H235="Home", TEXT(BASE!F235, "h:mm AM/PM"), ""), ""),
  IFERROR(IF(ESPORTS!H235="Home", TEXT(ESPORTS!F235, "h:mm AM/PM"), ""), "")
)
</f>
        <v/>
      </c>
      <c r="G235" s="11" t="str">
        <f>TEXTJOIN(
  CHAR(10) &amp; CHAR(10),
  TRUE,
  IFERROR(IF(WSO!H235="Home", WSO!G235, ""), ""),
  IFERROR(IF(MSO!H235="Home", MSO!G235, ""), ""),
  IFERROR(IF(FH!H235="Home", FH!G235, ""), ""),
  IFERROR(IF(MGOLF!H235="Home", MGOLF!G235, ""), ""),
  IFERROR(IF(Football!H235="Home", Football!G235, ""), ""),
  IFERROR(IF(WVB!H235="Home", WVB!G235, ""), ""),
  IFERROR(IF(XC!H235="Home", XC!G235, ""), ""),
  IFERROR(IF(SWIMMING!H235="Home", SWIMMING!G235, ""), ""),
  IFERROR(IF(WTEN!H235="Home", WTEN!G235, ""), ""),
  IFERROR(IF(TF!H235="Home", TF!G235, ""), ""),
  IFERROR(IF(WGOLF!H235="Home", WGOLF!G235, ""), ""),
  IFERROR(IF(WBB!H235="Home", WBB!G235, ""), ""),
  IFERROR(IF(MBB!H235="Home", MBB!G235, ""), ""),
  IFERROR(IF(WLAX!H235="Home", WLAX!G235, ""), ""),
  IFERROR(IF(MLAX!H235="Home", MLAX!G235, ""), ""),
  IFERROR(IF(SOFT!H235="Home", SOFT!G235, ""), ""),
  IFERROR(IF(BASE!H235="Home", BASE!G235, ""), ""),
  IFERROR(IF(ESPORTS!H235="Home", ESPORTS!G235, ""), "")
)
</f>
        <v/>
      </c>
      <c r="H235" s="20" t="str">
        <f>TEXTJOIN(
  CHAR(10) &amp; CHAR(10),
  TRUE,
  IFERROR(IF(WSO!H235="Home", WSO!P235, ""), ""),
  IFERROR(IF(MSO!H235="Home", MSO!P235, ""), ""),
  IFERROR(IF(FH!H235="Home", FH!P235, ""), ""),
  IFERROR(IF(MGOLF!H235="Home", MGOLF!P235, ""), ""),
  IFERROR(IF(Football!H235="Home", Football!P235, ""), ""),
  IFERROR(IF(WVB!H235="Home", WVB!P235, ""), ""),
  IFERROR(IF(XC!H235="Home", XC!P235, ""), ""),
  IFERROR(IF(SWIMMING!H235="Home", SWIMMING!P235, ""), ""),
  IFERROR(IF(WTEN!H235="Home", WTEN!P235, ""), ""),
  IFERROR(IF(TF!H235="Home", TF!P235, ""), ""),
  IFERROR(IF(WGOLF!H235="Home", WGOLF!P235, ""), ""),
  IFERROR(IF(WBB!H235="Home", WBB!P235, ""), ""),
  IFERROR(IF(MBB!H235="Home", MBB!P235, ""), ""),
  IFERROR(IF(WLAX!H235="Home", WLAX!P235, ""), ""),
  IFERROR(IF(MLAX!H235="Home", MLAX!P235, ""), ""),
  IFERROR(IF(SOFT!H235="Home", SOFT!P235, ""), ""),
  IFERROR(IF(BASE!H235="Home", BASE!P235, ""), ""),
  IFERROR(IF(ESPORTS!H235="Home", ESPORTS!P235, ""), "")
)
</f>
        <v/>
      </c>
    </row>
    <row r="236" ht="22.5" customHeight="1">
      <c r="A236" s="6">
        <v>235.0</v>
      </c>
      <c r="B236" s="6" t="str">
        <f>'Master Schedule'!B236</f>
        <v/>
      </c>
      <c r="C236" s="7">
        <v>46469.0</v>
      </c>
      <c r="D236" s="8" t="str">
        <f t="shared" si="1"/>
        <v>Tuesday</v>
      </c>
      <c r="E236" s="6" t="str">
        <f>TEXTJOIN(
  CHAR(10) &amp; CHAR(10),
  TRUE,
  IFERROR(IF(WSO!H236="Home", WSO!E236, ""), ""),
  IFERROR(IF(MSO!H236="Home", MSO!E236, ""), ""),
  IFERROR(IF(FH!H236="Home", FH!E236, ""), ""),
  IFERROR(IF(MGOLF!H236="Home", MGOLF!E236, ""), ""),
  IFERROR(IF(Football!H236="Home", Football!E236, ""), ""),
  IFERROR(IF(WVB!H236="Home", WVB!E236, ""), ""),
  IFERROR(IF(XC!H236="Home", XC!E236, ""), ""),
  IFERROR(IF(SWIMMING!H236="Home", SWIMMING!E236, ""), ""),
  IFERROR(IF(WTEN!H236="Home", WTEN!E236, ""), ""),
  IFERROR(IF(TF!H236="Home", TF!E236, ""), ""),
  IFERROR(IF(WGOLF!H236="Home", WGOLF!E236, ""), ""),
  IFERROR(IF(WBB!H236="Home", WBB!E236, ""), ""),
  IFERROR(IF(MBB!H236="Home", MBB!E236, ""), ""),
  IFERROR(IF(WLAX!H236="Home", WLAX!E236, ""), ""),
  IFERROR(IF(MLAX!H236="Home", MLAX!E236, ""), ""),
  IFERROR(IF(SOFT!H236="Home", SOFT!E236, ""), ""),
  IFERROR(IF(BASE!H236="Home", BASE!E236, ""), ""),
  IFERROR(IF(ESPORTS!H236="Home", ESPORTS!E236, ""), "")
)
</f>
        <v/>
      </c>
      <c r="F236" s="11" t="str">
        <f>TEXTJOIN(
  CHAR(10) &amp; CHAR(10),
  TRUE,
  IFERROR(IF(WSO!H236="Home", TEXT(WSO!F236, "h:mm AM/PM"), ""), ""),
  IFERROR(IF(MSO!H236="Home", TEXT(MSO!F236, "h:mm AM/PM"), ""), ""),
  IFERROR(IF(FH!H236="Home", TEXT(FH!F236, "h:mm AM/PM"), ""), ""),
  IFERROR(IF(MGOLF!H236="Home", TEXT(MGOLF!F236, "h:mm AM/PM"), ""), ""),
  IFERROR(IF(Football!H236="Home", TEXT(Football!F236, "h:mm AM/PM"), ""), ""),
  IFERROR(IF(WVB!H236="Home", TEXT(WVB!F236, "h:mm AM/PM"), ""), ""),
  IFERROR(IF(XC!H236="Home", TEXT(XC!F236, "h:mm AM/PM"), ""), ""),
  IFERROR(IF(SWIMMING!H236="Home", TEXT(SWIMMING!F236, "h:mm AM/PM"), ""), ""),
  IFERROR(IF(WTEN!H236="Home", TEXT(WTEN!F236, "h:mm AM/PM"), ""), ""),
  IFERROR(IF(TF!H236="Home", TEXT(TF!F236, "h:mm AM/PM"), ""), ""),
  IFERROR(IF(WGOLF!H236="Home", TEXT(WGOLF!F236, "h:mm AM/PM"), ""), ""),
  IFERROR(IF(WBB!H236="Home", TEXT(WBB!F236, "h:mm AM/PM"), ""), ""),
  IFERROR(IF(MBB!H236="Home", TEXT(MBB!F236, "h:mm AM/PM"), ""), ""),
  IFERROR(IF(WLAX!H236="Home", TEXT(WLAX!F236, "h:mm AM/PM"), ""), ""),
  IFERROR(IF(MLAX!H236="Home", TEXT(MLAX!F236, "h:mm AM/PM"), ""), ""),
  IFERROR(IF(SOFT!H236="Home", TEXT(SOFT!F236, "h:mm AM/PM"), ""), ""),
  IFERROR(IF(BASE!H236="Home", TEXT(BASE!F236, "h:mm AM/PM"), ""), ""),
  IFERROR(IF(ESPORTS!H236="Home", TEXT(ESPORTS!F236, "h:mm AM/PM"), ""), "")
)
</f>
        <v/>
      </c>
      <c r="G236" s="11" t="str">
        <f>TEXTJOIN(
  CHAR(10) &amp; CHAR(10),
  TRUE,
  IFERROR(IF(WSO!H236="Home", WSO!G236, ""), ""),
  IFERROR(IF(MSO!H236="Home", MSO!G236, ""), ""),
  IFERROR(IF(FH!H236="Home", FH!G236, ""), ""),
  IFERROR(IF(MGOLF!H236="Home", MGOLF!G236, ""), ""),
  IFERROR(IF(Football!H236="Home", Football!G236, ""), ""),
  IFERROR(IF(WVB!H236="Home", WVB!G236, ""), ""),
  IFERROR(IF(XC!H236="Home", XC!G236, ""), ""),
  IFERROR(IF(SWIMMING!H236="Home", SWIMMING!G236, ""), ""),
  IFERROR(IF(WTEN!H236="Home", WTEN!G236, ""), ""),
  IFERROR(IF(TF!H236="Home", TF!G236, ""), ""),
  IFERROR(IF(WGOLF!H236="Home", WGOLF!G236, ""), ""),
  IFERROR(IF(WBB!H236="Home", WBB!G236, ""), ""),
  IFERROR(IF(MBB!H236="Home", MBB!G236, ""), ""),
  IFERROR(IF(WLAX!H236="Home", WLAX!G236, ""), ""),
  IFERROR(IF(MLAX!H236="Home", MLAX!G236, ""), ""),
  IFERROR(IF(SOFT!H236="Home", SOFT!G236, ""), ""),
  IFERROR(IF(BASE!H236="Home", BASE!G236, ""), ""),
  IFERROR(IF(ESPORTS!H236="Home", ESPORTS!G236, ""), "")
)
</f>
        <v/>
      </c>
      <c r="H236" s="20" t="str">
        <f>TEXTJOIN(
  CHAR(10) &amp; CHAR(10),
  TRUE,
  IFERROR(IF(WSO!H236="Home", WSO!P236, ""), ""),
  IFERROR(IF(MSO!H236="Home", MSO!P236, ""), ""),
  IFERROR(IF(FH!H236="Home", FH!P236, ""), ""),
  IFERROR(IF(MGOLF!H236="Home", MGOLF!P236, ""), ""),
  IFERROR(IF(Football!H236="Home", Football!P236, ""), ""),
  IFERROR(IF(WVB!H236="Home", WVB!P236, ""), ""),
  IFERROR(IF(XC!H236="Home", XC!P236, ""), ""),
  IFERROR(IF(SWIMMING!H236="Home", SWIMMING!P236, ""), ""),
  IFERROR(IF(WTEN!H236="Home", WTEN!P236, ""), ""),
  IFERROR(IF(TF!H236="Home", TF!P236, ""), ""),
  IFERROR(IF(WGOLF!H236="Home", WGOLF!P236, ""), ""),
  IFERROR(IF(WBB!H236="Home", WBB!P236, ""), ""),
  IFERROR(IF(MBB!H236="Home", MBB!P236, ""), ""),
  IFERROR(IF(WLAX!H236="Home", WLAX!P236, ""), ""),
  IFERROR(IF(MLAX!H236="Home", MLAX!P236, ""), ""),
  IFERROR(IF(SOFT!H236="Home", SOFT!P236, ""), ""),
  IFERROR(IF(BASE!H236="Home", BASE!P236, ""), ""),
  IFERROR(IF(ESPORTS!H236="Home", ESPORTS!P236, ""), "")
)
</f>
        <v/>
      </c>
    </row>
    <row r="237" ht="22.5" customHeight="1">
      <c r="A237" s="6">
        <v>236.0</v>
      </c>
      <c r="B237" s="6" t="str">
        <f>'Master Schedule'!B237</f>
        <v/>
      </c>
      <c r="C237" s="7">
        <v>46470.0</v>
      </c>
      <c r="D237" s="8" t="str">
        <f t="shared" si="1"/>
        <v>Wednesday</v>
      </c>
      <c r="E237" s="6" t="str">
        <f>TEXTJOIN(
  CHAR(10) &amp; CHAR(10),
  TRUE,
  IFERROR(IF(WSO!H237="Home", WSO!E237, ""), ""),
  IFERROR(IF(MSO!H237="Home", MSO!E237, ""), ""),
  IFERROR(IF(FH!H237="Home", FH!E237, ""), ""),
  IFERROR(IF(MGOLF!H237="Home", MGOLF!E237, ""), ""),
  IFERROR(IF(Football!H237="Home", Football!E237, ""), ""),
  IFERROR(IF(WVB!H237="Home", WVB!E237, ""), ""),
  IFERROR(IF(XC!H237="Home", XC!E237, ""), ""),
  IFERROR(IF(SWIMMING!H237="Home", SWIMMING!E237, ""), ""),
  IFERROR(IF(WTEN!H237="Home", WTEN!E237, ""), ""),
  IFERROR(IF(TF!H237="Home", TF!E237, ""), ""),
  IFERROR(IF(WGOLF!H237="Home", WGOLF!E237, ""), ""),
  IFERROR(IF(WBB!H237="Home", WBB!E237, ""), ""),
  IFERROR(IF(MBB!H237="Home", MBB!E237, ""), ""),
  IFERROR(IF(WLAX!H237="Home", WLAX!E237, ""), ""),
  IFERROR(IF(MLAX!H237="Home", MLAX!E237, ""), ""),
  IFERROR(IF(SOFT!H237="Home", SOFT!E237, ""), ""),
  IFERROR(IF(BASE!H237="Home", BASE!E237, ""), ""),
  IFERROR(IF(ESPORTS!H237="Home", ESPORTS!E237, ""), "")
)
</f>
        <v/>
      </c>
      <c r="F237" s="11" t="str">
        <f>TEXTJOIN(
  CHAR(10) &amp; CHAR(10),
  TRUE,
  IFERROR(IF(WSO!H237="Home", TEXT(WSO!F237, "h:mm AM/PM"), ""), ""),
  IFERROR(IF(MSO!H237="Home", TEXT(MSO!F237, "h:mm AM/PM"), ""), ""),
  IFERROR(IF(FH!H237="Home", TEXT(FH!F237, "h:mm AM/PM"), ""), ""),
  IFERROR(IF(MGOLF!H237="Home", TEXT(MGOLF!F237, "h:mm AM/PM"), ""), ""),
  IFERROR(IF(Football!H237="Home", TEXT(Football!F237, "h:mm AM/PM"), ""), ""),
  IFERROR(IF(WVB!H237="Home", TEXT(WVB!F237, "h:mm AM/PM"), ""), ""),
  IFERROR(IF(XC!H237="Home", TEXT(XC!F237, "h:mm AM/PM"), ""), ""),
  IFERROR(IF(SWIMMING!H237="Home", TEXT(SWIMMING!F237, "h:mm AM/PM"), ""), ""),
  IFERROR(IF(WTEN!H237="Home", TEXT(WTEN!F237, "h:mm AM/PM"), ""), ""),
  IFERROR(IF(TF!H237="Home", TEXT(TF!F237, "h:mm AM/PM"), ""), ""),
  IFERROR(IF(WGOLF!H237="Home", TEXT(WGOLF!F237, "h:mm AM/PM"), ""), ""),
  IFERROR(IF(WBB!H237="Home", TEXT(WBB!F237, "h:mm AM/PM"), ""), ""),
  IFERROR(IF(MBB!H237="Home", TEXT(MBB!F237, "h:mm AM/PM"), ""), ""),
  IFERROR(IF(WLAX!H237="Home", TEXT(WLAX!F237, "h:mm AM/PM"), ""), ""),
  IFERROR(IF(MLAX!H237="Home", TEXT(MLAX!F237, "h:mm AM/PM"), ""), ""),
  IFERROR(IF(SOFT!H237="Home", TEXT(SOFT!F237, "h:mm AM/PM"), ""), ""),
  IFERROR(IF(BASE!H237="Home", TEXT(BASE!F237, "h:mm AM/PM"), ""), ""),
  IFERROR(IF(ESPORTS!H237="Home", TEXT(ESPORTS!F237, "h:mm AM/PM"), ""), "")
)
</f>
        <v/>
      </c>
      <c r="G237" s="11" t="str">
        <f>TEXTJOIN(
  CHAR(10) &amp; CHAR(10),
  TRUE,
  IFERROR(IF(WSO!H237="Home", WSO!G237, ""), ""),
  IFERROR(IF(MSO!H237="Home", MSO!G237, ""), ""),
  IFERROR(IF(FH!H237="Home", FH!G237, ""), ""),
  IFERROR(IF(MGOLF!H237="Home", MGOLF!G237, ""), ""),
  IFERROR(IF(Football!H237="Home", Football!G237, ""), ""),
  IFERROR(IF(WVB!H237="Home", WVB!G237, ""), ""),
  IFERROR(IF(XC!H237="Home", XC!G237, ""), ""),
  IFERROR(IF(SWIMMING!H237="Home", SWIMMING!G237, ""), ""),
  IFERROR(IF(WTEN!H237="Home", WTEN!G237, ""), ""),
  IFERROR(IF(TF!H237="Home", TF!G237, ""), ""),
  IFERROR(IF(WGOLF!H237="Home", WGOLF!G237, ""), ""),
  IFERROR(IF(WBB!H237="Home", WBB!G237, ""), ""),
  IFERROR(IF(MBB!H237="Home", MBB!G237, ""), ""),
  IFERROR(IF(WLAX!H237="Home", WLAX!G237, ""), ""),
  IFERROR(IF(MLAX!H237="Home", MLAX!G237, ""), ""),
  IFERROR(IF(SOFT!H237="Home", SOFT!G237, ""), ""),
  IFERROR(IF(BASE!H237="Home", BASE!G237, ""), ""),
  IFERROR(IF(ESPORTS!H237="Home", ESPORTS!G237, ""), "")
)
</f>
        <v/>
      </c>
      <c r="H237" s="20" t="str">
        <f>TEXTJOIN(
  CHAR(10) &amp; CHAR(10),
  TRUE,
  IFERROR(IF(WSO!H237="Home", WSO!P237, ""), ""),
  IFERROR(IF(MSO!H237="Home", MSO!P237, ""), ""),
  IFERROR(IF(FH!H237="Home", FH!P237, ""), ""),
  IFERROR(IF(MGOLF!H237="Home", MGOLF!P237, ""), ""),
  IFERROR(IF(Football!H237="Home", Football!P237, ""), ""),
  IFERROR(IF(WVB!H237="Home", WVB!P237, ""), ""),
  IFERROR(IF(XC!H237="Home", XC!P237, ""), ""),
  IFERROR(IF(SWIMMING!H237="Home", SWIMMING!P237, ""), ""),
  IFERROR(IF(WTEN!H237="Home", WTEN!P237, ""), ""),
  IFERROR(IF(TF!H237="Home", TF!P237, ""), ""),
  IFERROR(IF(WGOLF!H237="Home", WGOLF!P237, ""), ""),
  IFERROR(IF(WBB!H237="Home", WBB!P237, ""), ""),
  IFERROR(IF(MBB!H237="Home", MBB!P237, ""), ""),
  IFERROR(IF(WLAX!H237="Home", WLAX!P237, ""), ""),
  IFERROR(IF(MLAX!H237="Home", MLAX!P237, ""), ""),
  IFERROR(IF(SOFT!H237="Home", SOFT!P237, ""), ""),
  IFERROR(IF(BASE!H237="Home", BASE!P237, ""), ""),
  IFERROR(IF(ESPORTS!H237="Home", ESPORTS!P237, ""), "")
)
</f>
        <v/>
      </c>
    </row>
    <row r="238" ht="22.5" customHeight="1">
      <c r="A238" s="6">
        <v>237.0</v>
      </c>
      <c r="B238" s="6" t="str">
        <f>'Master Schedule'!B238</f>
        <v/>
      </c>
      <c r="C238" s="7">
        <v>46471.0</v>
      </c>
      <c r="D238" s="8" t="str">
        <f t="shared" si="1"/>
        <v>Thursday</v>
      </c>
      <c r="E238" s="6" t="str">
        <f>TEXTJOIN(
  CHAR(10) &amp; CHAR(10),
  TRUE,
  IFERROR(IF(WSO!H238="Home", WSO!E238, ""), ""),
  IFERROR(IF(MSO!H238="Home", MSO!E238, ""), ""),
  IFERROR(IF(FH!H238="Home", FH!E238, ""), ""),
  IFERROR(IF(MGOLF!H238="Home", MGOLF!E238, ""), ""),
  IFERROR(IF(Football!H238="Home", Football!E238, ""), ""),
  IFERROR(IF(WVB!H238="Home", WVB!E238, ""), ""),
  IFERROR(IF(XC!H238="Home", XC!E238, ""), ""),
  IFERROR(IF(SWIMMING!H238="Home", SWIMMING!E238, ""), ""),
  IFERROR(IF(WTEN!H238="Home", WTEN!E238, ""), ""),
  IFERROR(IF(TF!H238="Home", TF!E238, ""), ""),
  IFERROR(IF(WGOLF!H238="Home", WGOLF!E238, ""), ""),
  IFERROR(IF(WBB!H238="Home", WBB!E238, ""), ""),
  IFERROR(IF(MBB!H238="Home", MBB!E238, ""), ""),
  IFERROR(IF(WLAX!H238="Home", WLAX!E238, ""), ""),
  IFERROR(IF(MLAX!H238="Home", MLAX!E238, ""), ""),
  IFERROR(IF(SOFT!H238="Home", SOFT!E238, ""), ""),
  IFERROR(IF(BASE!H238="Home", BASE!E238, ""), ""),
  IFERROR(IF(ESPORTS!H238="Home", ESPORTS!E238, ""), "")
)
</f>
        <v/>
      </c>
      <c r="F238" s="11" t="str">
        <f>TEXTJOIN(
  CHAR(10) &amp; CHAR(10),
  TRUE,
  IFERROR(IF(WSO!H238="Home", TEXT(WSO!F238, "h:mm AM/PM"), ""), ""),
  IFERROR(IF(MSO!H238="Home", TEXT(MSO!F238, "h:mm AM/PM"), ""), ""),
  IFERROR(IF(FH!H238="Home", TEXT(FH!F238, "h:mm AM/PM"), ""), ""),
  IFERROR(IF(MGOLF!H238="Home", TEXT(MGOLF!F238, "h:mm AM/PM"), ""), ""),
  IFERROR(IF(Football!H238="Home", TEXT(Football!F238, "h:mm AM/PM"), ""), ""),
  IFERROR(IF(WVB!H238="Home", TEXT(WVB!F238, "h:mm AM/PM"), ""), ""),
  IFERROR(IF(XC!H238="Home", TEXT(XC!F238, "h:mm AM/PM"), ""), ""),
  IFERROR(IF(SWIMMING!H238="Home", TEXT(SWIMMING!F238, "h:mm AM/PM"), ""), ""),
  IFERROR(IF(WTEN!H238="Home", TEXT(WTEN!F238, "h:mm AM/PM"), ""), ""),
  IFERROR(IF(TF!H238="Home", TEXT(TF!F238, "h:mm AM/PM"), ""), ""),
  IFERROR(IF(WGOLF!H238="Home", TEXT(WGOLF!F238, "h:mm AM/PM"), ""), ""),
  IFERROR(IF(WBB!H238="Home", TEXT(WBB!F238, "h:mm AM/PM"), ""), ""),
  IFERROR(IF(MBB!H238="Home", TEXT(MBB!F238, "h:mm AM/PM"), ""), ""),
  IFERROR(IF(WLAX!H238="Home", TEXT(WLAX!F238, "h:mm AM/PM"), ""), ""),
  IFERROR(IF(MLAX!H238="Home", TEXT(MLAX!F238, "h:mm AM/PM"), ""), ""),
  IFERROR(IF(SOFT!H238="Home", TEXT(SOFT!F238, "h:mm AM/PM"), ""), ""),
  IFERROR(IF(BASE!H238="Home", TEXT(BASE!F238, "h:mm AM/PM"), ""), ""),
  IFERROR(IF(ESPORTS!H238="Home", TEXT(ESPORTS!F238, "h:mm AM/PM"), ""), "")
)
</f>
        <v/>
      </c>
      <c r="G238" s="11" t="str">
        <f>TEXTJOIN(
  CHAR(10) &amp; CHAR(10),
  TRUE,
  IFERROR(IF(WSO!H238="Home", WSO!G238, ""), ""),
  IFERROR(IF(MSO!H238="Home", MSO!G238, ""), ""),
  IFERROR(IF(FH!H238="Home", FH!G238, ""), ""),
  IFERROR(IF(MGOLF!H238="Home", MGOLF!G238, ""), ""),
  IFERROR(IF(Football!H238="Home", Football!G238, ""), ""),
  IFERROR(IF(WVB!H238="Home", WVB!G238, ""), ""),
  IFERROR(IF(XC!H238="Home", XC!G238, ""), ""),
  IFERROR(IF(SWIMMING!H238="Home", SWIMMING!G238, ""), ""),
  IFERROR(IF(WTEN!H238="Home", WTEN!G238, ""), ""),
  IFERROR(IF(TF!H238="Home", TF!G238, ""), ""),
  IFERROR(IF(WGOLF!H238="Home", WGOLF!G238, ""), ""),
  IFERROR(IF(WBB!H238="Home", WBB!G238, ""), ""),
  IFERROR(IF(MBB!H238="Home", MBB!G238, ""), ""),
  IFERROR(IF(WLAX!H238="Home", WLAX!G238, ""), ""),
  IFERROR(IF(MLAX!H238="Home", MLAX!G238, ""), ""),
  IFERROR(IF(SOFT!H238="Home", SOFT!G238, ""), ""),
  IFERROR(IF(BASE!H238="Home", BASE!G238, ""), ""),
  IFERROR(IF(ESPORTS!H238="Home", ESPORTS!G238, ""), "")
)
</f>
        <v/>
      </c>
      <c r="H238" s="20" t="str">
        <f>TEXTJOIN(
  CHAR(10) &amp; CHAR(10),
  TRUE,
  IFERROR(IF(WSO!H238="Home", WSO!P238, ""), ""),
  IFERROR(IF(MSO!H238="Home", MSO!P238, ""), ""),
  IFERROR(IF(FH!H238="Home", FH!P238, ""), ""),
  IFERROR(IF(MGOLF!H238="Home", MGOLF!P238, ""), ""),
  IFERROR(IF(Football!H238="Home", Football!P238, ""), ""),
  IFERROR(IF(WVB!H238="Home", WVB!P238, ""), ""),
  IFERROR(IF(XC!H238="Home", XC!P238, ""), ""),
  IFERROR(IF(SWIMMING!H238="Home", SWIMMING!P238, ""), ""),
  IFERROR(IF(WTEN!H238="Home", WTEN!P238, ""), ""),
  IFERROR(IF(TF!H238="Home", TF!P238, ""), ""),
  IFERROR(IF(WGOLF!H238="Home", WGOLF!P238, ""), ""),
  IFERROR(IF(WBB!H238="Home", WBB!P238, ""), ""),
  IFERROR(IF(MBB!H238="Home", MBB!P238, ""), ""),
  IFERROR(IF(WLAX!H238="Home", WLAX!P238, ""), ""),
  IFERROR(IF(MLAX!H238="Home", MLAX!P238, ""), ""),
  IFERROR(IF(SOFT!H238="Home", SOFT!P238, ""), ""),
  IFERROR(IF(BASE!H238="Home", BASE!P238, ""), ""),
  IFERROR(IF(ESPORTS!H238="Home", ESPORTS!P238, ""), "")
)
</f>
        <v/>
      </c>
    </row>
    <row r="239" ht="22.5" customHeight="1">
      <c r="A239" s="6">
        <v>238.0</v>
      </c>
      <c r="B239" s="6" t="str">
        <f>'Master Schedule'!B239</f>
        <v/>
      </c>
      <c r="C239" s="7">
        <v>46472.0</v>
      </c>
      <c r="D239" s="8" t="str">
        <f t="shared" si="1"/>
        <v>Friday</v>
      </c>
      <c r="E239" s="6" t="str">
        <f>TEXTJOIN(
  CHAR(10) &amp; CHAR(10),
  TRUE,
  IFERROR(IF(WSO!H239="Home", WSO!E239, ""), ""),
  IFERROR(IF(MSO!H239="Home", MSO!E239, ""), ""),
  IFERROR(IF(FH!H239="Home", FH!E239, ""), ""),
  IFERROR(IF(MGOLF!H239="Home", MGOLF!E239, ""), ""),
  IFERROR(IF(Football!H239="Home", Football!E239, ""), ""),
  IFERROR(IF(WVB!H239="Home", WVB!E239, ""), ""),
  IFERROR(IF(XC!H239="Home", XC!E239, ""), ""),
  IFERROR(IF(SWIMMING!H239="Home", SWIMMING!E239, ""), ""),
  IFERROR(IF(WTEN!H239="Home", WTEN!E239, ""), ""),
  IFERROR(IF(TF!H239="Home", TF!E239, ""), ""),
  IFERROR(IF(WGOLF!H239="Home", WGOLF!E239, ""), ""),
  IFERROR(IF(WBB!H239="Home", WBB!E239, ""), ""),
  IFERROR(IF(MBB!H239="Home", MBB!E239, ""), ""),
  IFERROR(IF(WLAX!H239="Home", WLAX!E239, ""), ""),
  IFERROR(IF(MLAX!H239="Home", MLAX!E239, ""), ""),
  IFERROR(IF(SOFT!H239="Home", SOFT!E239, ""), ""),
  IFERROR(IF(BASE!H239="Home", BASE!E239, ""), ""),
  IFERROR(IF(ESPORTS!H239="Home", ESPORTS!E239, ""), "")
)
</f>
        <v/>
      </c>
      <c r="F239" s="11" t="str">
        <f>TEXTJOIN(
  CHAR(10) &amp; CHAR(10),
  TRUE,
  IFERROR(IF(WSO!H239="Home", TEXT(WSO!F239, "h:mm AM/PM"), ""), ""),
  IFERROR(IF(MSO!H239="Home", TEXT(MSO!F239, "h:mm AM/PM"), ""), ""),
  IFERROR(IF(FH!H239="Home", TEXT(FH!F239, "h:mm AM/PM"), ""), ""),
  IFERROR(IF(MGOLF!H239="Home", TEXT(MGOLF!F239, "h:mm AM/PM"), ""), ""),
  IFERROR(IF(Football!H239="Home", TEXT(Football!F239, "h:mm AM/PM"), ""), ""),
  IFERROR(IF(WVB!H239="Home", TEXT(WVB!F239, "h:mm AM/PM"), ""), ""),
  IFERROR(IF(XC!H239="Home", TEXT(XC!F239, "h:mm AM/PM"), ""), ""),
  IFERROR(IF(SWIMMING!H239="Home", TEXT(SWIMMING!F239, "h:mm AM/PM"), ""), ""),
  IFERROR(IF(WTEN!H239="Home", TEXT(WTEN!F239, "h:mm AM/PM"), ""), ""),
  IFERROR(IF(TF!H239="Home", TEXT(TF!F239, "h:mm AM/PM"), ""), ""),
  IFERROR(IF(WGOLF!H239="Home", TEXT(WGOLF!F239, "h:mm AM/PM"), ""), ""),
  IFERROR(IF(WBB!H239="Home", TEXT(WBB!F239, "h:mm AM/PM"), ""), ""),
  IFERROR(IF(MBB!H239="Home", TEXT(MBB!F239, "h:mm AM/PM"), ""), ""),
  IFERROR(IF(WLAX!H239="Home", TEXT(WLAX!F239, "h:mm AM/PM"), ""), ""),
  IFERROR(IF(MLAX!H239="Home", TEXT(MLAX!F239, "h:mm AM/PM"), ""), ""),
  IFERROR(IF(SOFT!H239="Home", TEXT(SOFT!F239, "h:mm AM/PM"), ""), ""),
  IFERROR(IF(BASE!H239="Home", TEXT(BASE!F239, "h:mm AM/PM"), ""), ""),
  IFERROR(IF(ESPORTS!H239="Home", TEXT(ESPORTS!F239, "h:mm AM/PM"), ""), "")
)
</f>
        <v/>
      </c>
      <c r="G239" s="11" t="str">
        <f>TEXTJOIN(
  CHAR(10) &amp; CHAR(10),
  TRUE,
  IFERROR(IF(WSO!H239="Home", WSO!G239, ""), ""),
  IFERROR(IF(MSO!H239="Home", MSO!G239, ""), ""),
  IFERROR(IF(FH!H239="Home", FH!G239, ""), ""),
  IFERROR(IF(MGOLF!H239="Home", MGOLF!G239, ""), ""),
  IFERROR(IF(Football!H239="Home", Football!G239, ""), ""),
  IFERROR(IF(WVB!H239="Home", WVB!G239, ""), ""),
  IFERROR(IF(XC!H239="Home", XC!G239, ""), ""),
  IFERROR(IF(SWIMMING!H239="Home", SWIMMING!G239, ""), ""),
  IFERROR(IF(WTEN!H239="Home", WTEN!G239, ""), ""),
  IFERROR(IF(TF!H239="Home", TF!G239, ""), ""),
  IFERROR(IF(WGOLF!H239="Home", WGOLF!G239, ""), ""),
  IFERROR(IF(WBB!H239="Home", WBB!G239, ""), ""),
  IFERROR(IF(MBB!H239="Home", MBB!G239, ""), ""),
  IFERROR(IF(WLAX!H239="Home", WLAX!G239, ""), ""),
  IFERROR(IF(MLAX!H239="Home", MLAX!G239, ""), ""),
  IFERROR(IF(SOFT!H239="Home", SOFT!G239, ""), ""),
  IFERROR(IF(BASE!H239="Home", BASE!G239, ""), ""),
  IFERROR(IF(ESPORTS!H239="Home", ESPORTS!G239, ""), "")
)
</f>
        <v/>
      </c>
      <c r="H239" s="20" t="str">
        <f>TEXTJOIN(
  CHAR(10) &amp; CHAR(10),
  TRUE,
  IFERROR(IF(WSO!H239="Home", WSO!P239, ""), ""),
  IFERROR(IF(MSO!H239="Home", MSO!P239, ""), ""),
  IFERROR(IF(FH!H239="Home", FH!P239, ""), ""),
  IFERROR(IF(MGOLF!H239="Home", MGOLF!P239, ""), ""),
  IFERROR(IF(Football!H239="Home", Football!P239, ""), ""),
  IFERROR(IF(WVB!H239="Home", WVB!P239, ""), ""),
  IFERROR(IF(XC!H239="Home", XC!P239, ""), ""),
  IFERROR(IF(SWIMMING!H239="Home", SWIMMING!P239, ""), ""),
  IFERROR(IF(WTEN!H239="Home", WTEN!P239, ""), ""),
  IFERROR(IF(TF!H239="Home", TF!P239, ""), ""),
  IFERROR(IF(WGOLF!H239="Home", WGOLF!P239, ""), ""),
  IFERROR(IF(WBB!H239="Home", WBB!P239, ""), ""),
  IFERROR(IF(MBB!H239="Home", MBB!P239, ""), ""),
  IFERROR(IF(WLAX!H239="Home", WLAX!P239, ""), ""),
  IFERROR(IF(MLAX!H239="Home", MLAX!P239, ""), ""),
  IFERROR(IF(SOFT!H239="Home", SOFT!P239, ""), ""),
  IFERROR(IF(BASE!H239="Home", BASE!P239, ""), ""),
  IFERROR(IF(ESPORTS!H239="Home", ESPORTS!P239, ""), "")
)
</f>
        <v/>
      </c>
    </row>
    <row r="240" ht="22.5" customHeight="1">
      <c r="A240" s="6">
        <v>239.0</v>
      </c>
      <c r="B240" s="6" t="str">
        <f>'Master Schedule'!B240</f>
        <v/>
      </c>
      <c r="C240" s="7">
        <v>46473.0</v>
      </c>
      <c r="D240" s="8" t="str">
        <f t="shared" si="1"/>
        <v>Saturday</v>
      </c>
      <c r="E240" s="6" t="str">
        <f>TEXTJOIN(
  CHAR(10) &amp; CHAR(10),
  TRUE,
  IFERROR(IF(WSO!H240="Home", WSO!E240, ""), ""),
  IFERROR(IF(MSO!H240="Home", MSO!E240, ""), ""),
  IFERROR(IF(FH!H240="Home", FH!E240, ""), ""),
  IFERROR(IF(MGOLF!H240="Home", MGOLF!E240, ""), ""),
  IFERROR(IF(Football!H240="Home", Football!E240, ""), ""),
  IFERROR(IF(WVB!H240="Home", WVB!E240, ""), ""),
  IFERROR(IF(XC!H240="Home", XC!E240, ""), ""),
  IFERROR(IF(SWIMMING!H240="Home", SWIMMING!E240, ""), ""),
  IFERROR(IF(WTEN!H240="Home", WTEN!E240, ""), ""),
  IFERROR(IF(TF!H240="Home", TF!E240, ""), ""),
  IFERROR(IF(WGOLF!H240="Home", WGOLF!E240, ""), ""),
  IFERROR(IF(WBB!H240="Home", WBB!E240, ""), ""),
  IFERROR(IF(MBB!H240="Home", MBB!E240, ""), ""),
  IFERROR(IF(WLAX!H240="Home", WLAX!E240, ""), ""),
  IFERROR(IF(MLAX!H240="Home", MLAX!E240, ""), ""),
  IFERROR(IF(SOFT!H240="Home", SOFT!E240, ""), ""),
  IFERROR(IF(BASE!H240="Home", BASE!E240, ""), ""),
  IFERROR(IF(ESPORTS!H240="Home", ESPORTS!E240, ""), "")
)
</f>
        <v>MLAX</v>
      </c>
      <c r="F240" s="11" t="str">
        <f>TEXTJOIN(
  CHAR(10) &amp; CHAR(10),
  TRUE,
  IFERROR(IF(WSO!H240="Home", TEXT(WSO!F240, "h:mm AM/PM"), ""), ""),
  IFERROR(IF(MSO!H240="Home", TEXT(MSO!F240, "h:mm AM/PM"), ""), ""),
  IFERROR(IF(FH!H240="Home", TEXT(FH!F240, "h:mm AM/PM"), ""), ""),
  IFERROR(IF(MGOLF!H240="Home", TEXT(MGOLF!F240, "h:mm AM/PM"), ""), ""),
  IFERROR(IF(Football!H240="Home", TEXT(Football!F240, "h:mm AM/PM"), ""), ""),
  IFERROR(IF(WVB!H240="Home", TEXT(WVB!F240, "h:mm AM/PM"), ""), ""),
  IFERROR(IF(XC!H240="Home", TEXT(XC!F240, "h:mm AM/PM"), ""), ""),
  IFERROR(IF(SWIMMING!H240="Home", TEXT(SWIMMING!F240, "h:mm AM/PM"), ""), ""),
  IFERROR(IF(WTEN!H240="Home", TEXT(WTEN!F240, "h:mm AM/PM"), ""), ""),
  IFERROR(IF(TF!H240="Home", TEXT(TF!F240, "h:mm AM/PM"), ""), ""),
  IFERROR(IF(WGOLF!H240="Home", TEXT(WGOLF!F240, "h:mm AM/PM"), ""), ""),
  IFERROR(IF(WBB!H240="Home", TEXT(WBB!F240, "h:mm AM/PM"), ""), ""),
  IFERROR(IF(MBB!H240="Home", TEXT(MBB!F240, "h:mm AM/PM"), ""), ""),
  IFERROR(IF(WLAX!H240="Home", TEXT(WLAX!F240, "h:mm AM/PM"), ""), ""),
  IFERROR(IF(MLAX!H240="Home", TEXT(MLAX!F240, "h:mm AM/PM"), ""), ""),
  IFERROR(IF(SOFT!H240="Home", TEXT(SOFT!F240, "h:mm AM/PM"), ""), ""),
  IFERROR(IF(BASE!H240="Home", TEXT(BASE!F240, "h:mm AM/PM"), ""), ""),
  IFERROR(IF(ESPORTS!H240="Home", TEXT(ESPORTS!F240, "h:mm AM/PM"), ""), "")
)
</f>
        <v>1:00 PM</v>
      </c>
      <c r="G240" s="11" t="str">
        <f>TEXTJOIN(
  CHAR(10) &amp; CHAR(10),
  TRUE,
  IFERROR(IF(WSO!H240="Home", WSO!G240, ""), ""),
  IFERROR(IF(MSO!H240="Home", MSO!G240, ""), ""),
  IFERROR(IF(FH!H240="Home", FH!G240, ""), ""),
  IFERROR(IF(MGOLF!H240="Home", MGOLF!G240, ""), ""),
  IFERROR(IF(Football!H240="Home", Football!G240, ""), ""),
  IFERROR(IF(WVB!H240="Home", WVB!G240, ""), ""),
  IFERROR(IF(XC!H240="Home", XC!G240, ""), ""),
  IFERROR(IF(SWIMMING!H240="Home", SWIMMING!G240, ""), ""),
  IFERROR(IF(WTEN!H240="Home", WTEN!G240, ""), ""),
  IFERROR(IF(TF!H240="Home", TF!G240, ""), ""),
  IFERROR(IF(WGOLF!H240="Home", WGOLF!G240, ""), ""),
  IFERROR(IF(WBB!H240="Home", WBB!G240, ""), ""),
  IFERROR(IF(MBB!H240="Home", MBB!G240, ""), ""),
  IFERROR(IF(WLAX!H240="Home", WLAX!G240, ""), ""),
  IFERROR(IF(MLAX!H240="Home", MLAX!G240, ""), ""),
  IFERROR(IF(SOFT!H240="Home", SOFT!G240, ""), ""),
  IFERROR(IF(BASE!H240="Home", BASE!G240, ""), ""),
  IFERROR(IF(ESPORTS!H240="Home", ESPORTS!G240, ""), "")
)
</f>
        <v>MMA</v>
      </c>
      <c r="H240" s="20" t="str">
        <f>TEXTJOIN(
  CHAR(10) &amp; CHAR(10),
  TRUE,
  IFERROR(IF(WSO!H240="Home", WSO!P240, ""), ""),
  IFERROR(IF(MSO!H240="Home", MSO!P240, ""), ""),
  IFERROR(IF(FH!H240="Home", FH!P240, ""), ""),
  IFERROR(IF(MGOLF!H240="Home", MGOLF!P240, ""), ""),
  IFERROR(IF(Football!H240="Home", Football!P240, ""), ""),
  IFERROR(IF(WVB!H240="Home", WVB!P240, ""), ""),
  IFERROR(IF(XC!H240="Home", XC!P240, ""), ""),
  IFERROR(IF(SWIMMING!H240="Home", SWIMMING!P240, ""), ""),
  IFERROR(IF(WTEN!H240="Home", WTEN!P240, ""), ""),
  IFERROR(IF(TF!H240="Home", TF!P240, ""), ""),
  IFERROR(IF(WGOLF!H240="Home", WGOLF!P240, ""), ""),
  IFERROR(IF(WBB!H240="Home", WBB!P240, ""), ""),
  IFERROR(IF(MBB!H240="Home", MBB!P240, ""), ""),
  IFERROR(IF(WLAX!H240="Home", WLAX!P240, ""), ""),
  IFERROR(IF(MLAX!H240="Home", MLAX!P240, ""), ""),
  IFERROR(IF(SOFT!H240="Home", SOFT!P240, ""), ""),
  IFERROR(IF(BASE!H240="Home", BASE!P240, ""), ""),
  IFERROR(IF(ESPORTS!H240="Home", ESPORTS!P240, ""), "")
)
</f>
        <v>⌛️ Pending</v>
      </c>
    </row>
    <row r="241" ht="22.5" customHeight="1">
      <c r="A241" s="6">
        <v>240.0</v>
      </c>
      <c r="B241" s="6" t="str">
        <f>'Master Schedule'!B241</f>
        <v/>
      </c>
      <c r="C241" s="7">
        <v>46474.0</v>
      </c>
      <c r="D241" s="8" t="str">
        <f t="shared" si="1"/>
        <v>Sunday</v>
      </c>
      <c r="E241" s="6" t="str">
        <f>TEXTJOIN(
  CHAR(10) &amp; CHAR(10),
  TRUE,
  IFERROR(IF(WSO!H241="Home", WSO!E241, ""), ""),
  IFERROR(IF(MSO!H241="Home", MSO!E241, ""), ""),
  IFERROR(IF(FH!H241="Home", FH!E241, ""), ""),
  IFERROR(IF(MGOLF!H241="Home", MGOLF!E241, ""), ""),
  IFERROR(IF(Football!H241="Home", Football!E241, ""), ""),
  IFERROR(IF(WVB!H241="Home", WVB!E241, ""), ""),
  IFERROR(IF(XC!H241="Home", XC!E241, ""), ""),
  IFERROR(IF(SWIMMING!H241="Home", SWIMMING!E241, ""), ""),
  IFERROR(IF(WTEN!H241="Home", WTEN!E241, ""), ""),
  IFERROR(IF(TF!H241="Home", TF!E241, ""), ""),
  IFERROR(IF(WGOLF!H241="Home", WGOLF!E241, ""), ""),
  IFERROR(IF(WBB!H241="Home", WBB!E241, ""), ""),
  IFERROR(IF(MBB!H241="Home", MBB!E241, ""), ""),
  IFERROR(IF(WLAX!H241="Home", WLAX!E241, ""), ""),
  IFERROR(IF(MLAX!H241="Home", MLAX!E241, ""), ""),
  IFERROR(IF(SOFT!H241="Home", SOFT!E241, ""), ""),
  IFERROR(IF(BASE!H241="Home", BASE!E241, ""), ""),
  IFERROR(IF(ESPORTS!H241="Home", ESPORTS!E241, ""), "")
)
</f>
        <v/>
      </c>
      <c r="F241" s="11" t="str">
        <f>TEXTJOIN(
  CHAR(10) &amp; CHAR(10),
  TRUE,
  IFERROR(IF(WSO!H241="Home", TEXT(WSO!F241, "h:mm AM/PM"), ""), ""),
  IFERROR(IF(MSO!H241="Home", TEXT(MSO!F241, "h:mm AM/PM"), ""), ""),
  IFERROR(IF(FH!H241="Home", TEXT(FH!F241, "h:mm AM/PM"), ""), ""),
  IFERROR(IF(MGOLF!H241="Home", TEXT(MGOLF!F241, "h:mm AM/PM"), ""), ""),
  IFERROR(IF(Football!H241="Home", TEXT(Football!F241, "h:mm AM/PM"), ""), ""),
  IFERROR(IF(WVB!H241="Home", TEXT(WVB!F241, "h:mm AM/PM"), ""), ""),
  IFERROR(IF(XC!H241="Home", TEXT(XC!F241, "h:mm AM/PM"), ""), ""),
  IFERROR(IF(SWIMMING!H241="Home", TEXT(SWIMMING!F241, "h:mm AM/PM"), ""), ""),
  IFERROR(IF(WTEN!H241="Home", TEXT(WTEN!F241, "h:mm AM/PM"), ""), ""),
  IFERROR(IF(TF!H241="Home", TEXT(TF!F241, "h:mm AM/PM"), ""), ""),
  IFERROR(IF(WGOLF!H241="Home", TEXT(WGOLF!F241, "h:mm AM/PM"), ""), ""),
  IFERROR(IF(WBB!H241="Home", TEXT(WBB!F241, "h:mm AM/PM"), ""), ""),
  IFERROR(IF(MBB!H241="Home", TEXT(MBB!F241, "h:mm AM/PM"), ""), ""),
  IFERROR(IF(WLAX!H241="Home", TEXT(WLAX!F241, "h:mm AM/PM"), ""), ""),
  IFERROR(IF(MLAX!H241="Home", TEXT(MLAX!F241, "h:mm AM/PM"), ""), ""),
  IFERROR(IF(SOFT!H241="Home", TEXT(SOFT!F241, "h:mm AM/PM"), ""), ""),
  IFERROR(IF(BASE!H241="Home", TEXT(BASE!F241, "h:mm AM/PM"), ""), ""),
  IFERROR(IF(ESPORTS!H241="Home", TEXT(ESPORTS!F241, "h:mm AM/PM"), ""), "")
)
</f>
        <v/>
      </c>
      <c r="G241" s="11" t="str">
        <f>TEXTJOIN(
  CHAR(10) &amp; CHAR(10),
  TRUE,
  IFERROR(IF(WSO!H241="Home", WSO!G241, ""), ""),
  IFERROR(IF(MSO!H241="Home", MSO!G241, ""), ""),
  IFERROR(IF(FH!H241="Home", FH!G241, ""), ""),
  IFERROR(IF(MGOLF!H241="Home", MGOLF!G241, ""), ""),
  IFERROR(IF(Football!H241="Home", Football!G241, ""), ""),
  IFERROR(IF(WVB!H241="Home", WVB!G241, ""), ""),
  IFERROR(IF(XC!H241="Home", XC!G241, ""), ""),
  IFERROR(IF(SWIMMING!H241="Home", SWIMMING!G241, ""), ""),
  IFERROR(IF(WTEN!H241="Home", WTEN!G241, ""), ""),
  IFERROR(IF(TF!H241="Home", TF!G241, ""), ""),
  IFERROR(IF(WGOLF!H241="Home", WGOLF!G241, ""), ""),
  IFERROR(IF(WBB!H241="Home", WBB!G241, ""), ""),
  IFERROR(IF(MBB!H241="Home", MBB!G241, ""), ""),
  IFERROR(IF(WLAX!H241="Home", WLAX!G241, ""), ""),
  IFERROR(IF(MLAX!H241="Home", MLAX!G241, ""), ""),
  IFERROR(IF(SOFT!H241="Home", SOFT!G241, ""), ""),
  IFERROR(IF(BASE!H241="Home", BASE!G241, ""), ""),
  IFERROR(IF(ESPORTS!H241="Home", ESPORTS!G241, ""), "")
)
</f>
        <v/>
      </c>
      <c r="H241" s="20" t="str">
        <f>TEXTJOIN(
  CHAR(10) &amp; CHAR(10),
  TRUE,
  IFERROR(IF(WSO!H241="Home", WSO!P241, ""), ""),
  IFERROR(IF(MSO!H241="Home", MSO!P241, ""), ""),
  IFERROR(IF(FH!H241="Home", FH!P241, ""), ""),
  IFERROR(IF(MGOLF!H241="Home", MGOLF!P241, ""), ""),
  IFERROR(IF(Football!H241="Home", Football!P241, ""), ""),
  IFERROR(IF(WVB!H241="Home", WVB!P241, ""), ""),
  IFERROR(IF(XC!H241="Home", XC!P241, ""), ""),
  IFERROR(IF(SWIMMING!H241="Home", SWIMMING!P241, ""), ""),
  IFERROR(IF(WTEN!H241="Home", WTEN!P241, ""), ""),
  IFERROR(IF(TF!H241="Home", TF!P241, ""), ""),
  IFERROR(IF(WGOLF!H241="Home", WGOLF!P241, ""), ""),
  IFERROR(IF(WBB!H241="Home", WBB!P241, ""), ""),
  IFERROR(IF(MBB!H241="Home", MBB!P241, ""), ""),
  IFERROR(IF(WLAX!H241="Home", WLAX!P241, ""), ""),
  IFERROR(IF(MLAX!H241="Home", MLAX!P241, ""), ""),
  IFERROR(IF(SOFT!H241="Home", SOFT!P241, ""), ""),
  IFERROR(IF(BASE!H241="Home", BASE!P241, ""), ""),
  IFERROR(IF(ESPORTS!H241="Home", ESPORTS!P241, ""), "")
)
</f>
        <v/>
      </c>
    </row>
    <row r="242" ht="22.5" customHeight="1">
      <c r="A242" s="6">
        <v>241.0</v>
      </c>
      <c r="B242" s="6" t="str">
        <f>'Master Schedule'!B242</f>
        <v/>
      </c>
      <c r="C242" s="7">
        <v>46475.0</v>
      </c>
      <c r="D242" s="8" t="str">
        <f t="shared" si="1"/>
        <v>Monday</v>
      </c>
      <c r="E242" s="6" t="str">
        <f>TEXTJOIN(
  CHAR(10) &amp; CHAR(10),
  TRUE,
  IFERROR(IF(WSO!H242="Home", WSO!E242, ""), ""),
  IFERROR(IF(MSO!H242="Home", MSO!E242, ""), ""),
  IFERROR(IF(FH!H242="Home", FH!E242, ""), ""),
  IFERROR(IF(MGOLF!H242="Home", MGOLF!E242, ""), ""),
  IFERROR(IF(Football!H242="Home", Football!E242, ""), ""),
  IFERROR(IF(WVB!H242="Home", WVB!E242, ""), ""),
  IFERROR(IF(XC!H242="Home", XC!E242, ""), ""),
  IFERROR(IF(SWIMMING!H242="Home", SWIMMING!E242, ""), ""),
  IFERROR(IF(WTEN!H242="Home", WTEN!E242, ""), ""),
  IFERROR(IF(TF!H242="Home", TF!E242, ""), ""),
  IFERROR(IF(WGOLF!H242="Home", WGOLF!E242, ""), ""),
  IFERROR(IF(WBB!H242="Home", WBB!E242, ""), ""),
  IFERROR(IF(MBB!H242="Home", MBB!E242, ""), ""),
  IFERROR(IF(WLAX!H242="Home", WLAX!E242, ""), ""),
  IFERROR(IF(MLAX!H242="Home", MLAX!E242, ""), ""),
  IFERROR(IF(SOFT!H242="Home", SOFT!E242, ""), ""),
  IFERROR(IF(BASE!H242="Home", BASE!E242, ""), ""),
  IFERROR(IF(ESPORTS!H242="Home", ESPORTS!E242, ""), "")
)
</f>
        <v/>
      </c>
      <c r="F242" s="11" t="str">
        <f>TEXTJOIN(
  CHAR(10) &amp; CHAR(10),
  TRUE,
  IFERROR(IF(WSO!H242="Home", TEXT(WSO!F242, "h:mm AM/PM"), ""), ""),
  IFERROR(IF(MSO!H242="Home", TEXT(MSO!F242, "h:mm AM/PM"), ""), ""),
  IFERROR(IF(FH!H242="Home", TEXT(FH!F242, "h:mm AM/PM"), ""), ""),
  IFERROR(IF(MGOLF!H242="Home", TEXT(MGOLF!F242, "h:mm AM/PM"), ""), ""),
  IFERROR(IF(Football!H242="Home", TEXT(Football!F242, "h:mm AM/PM"), ""), ""),
  IFERROR(IF(WVB!H242="Home", TEXT(WVB!F242, "h:mm AM/PM"), ""), ""),
  IFERROR(IF(XC!H242="Home", TEXT(XC!F242, "h:mm AM/PM"), ""), ""),
  IFERROR(IF(SWIMMING!H242="Home", TEXT(SWIMMING!F242, "h:mm AM/PM"), ""), ""),
  IFERROR(IF(WTEN!H242="Home", TEXT(WTEN!F242, "h:mm AM/PM"), ""), ""),
  IFERROR(IF(TF!H242="Home", TEXT(TF!F242, "h:mm AM/PM"), ""), ""),
  IFERROR(IF(WGOLF!H242="Home", TEXT(WGOLF!F242, "h:mm AM/PM"), ""), ""),
  IFERROR(IF(WBB!H242="Home", TEXT(WBB!F242, "h:mm AM/PM"), ""), ""),
  IFERROR(IF(MBB!H242="Home", TEXT(MBB!F242, "h:mm AM/PM"), ""), ""),
  IFERROR(IF(WLAX!H242="Home", TEXT(WLAX!F242, "h:mm AM/PM"), ""), ""),
  IFERROR(IF(MLAX!H242="Home", TEXT(MLAX!F242, "h:mm AM/PM"), ""), ""),
  IFERROR(IF(SOFT!H242="Home", TEXT(SOFT!F242, "h:mm AM/PM"), ""), ""),
  IFERROR(IF(BASE!H242="Home", TEXT(BASE!F242, "h:mm AM/PM"), ""), ""),
  IFERROR(IF(ESPORTS!H242="Home", TEXT(ESPORTS!F242, "h:mm AM/PM"), ""), "")
)
</f>
        <v/>
      </c>
      <c r="G242" s="11" t="str">
        <f>TEXTJOIN(
  CHAR(10) &amp; CHAR(10),
  TRUE,
  IFERROR(IF(WSO!H242="Home", WSO!G242, ""), ""),
  IFERROR(IF(MSO!H242="Home", MSO!G242, ""), ""),
  IFERROR(IF(FH!H242="Home", FH!G242, ""), ""),
  IFERROR(IF(MGOLF!H242="Home", MGOLF!G242, ""), ""),
  IFERROR(IF(Football!H242="Home", Football!G242, ""), ""),
  IFERROR(IF(WVB!H242="Home", WVB!G242, ""), ""),
  IFERROR(IF(XC!H242="Home", XC!G242, ""), ""),
  IFERROR(IF(SWIMMING!H242="Home", SWIMMING!G242, ""), ""),
  IFERROR(IF(WTEN!H242="Home", WTEN!G242, ""), ""),
  IFERROR(IF(TF!H242="Home", TF!G242, ""), ""),
  IFERROR(IF(WGOLF!H242="Home", WGOLF!G242, ""), ""),
  IFERROR(IF(WBB!H242="Home", WBB!G242, ""), ""),
  IFERROR(IF(MBB!H242="Home", MBB!G242, ""), ""),
  IFERROR(IF(WLAX!H242="Home", WLAX!G242, ""), ""),
  IFERROR(IF(MLAX!H242="Home", MLAX!G242, ""), ""),
  IFERROR(IF(SOFT!H242="Home", SOFT!G242, ""), ""),
  IFERROR(IF(BASE!H242="Home", BASE!G242, ""), ""),
  IFERROR(IF(ESPORTS!H242="Home", ESPORTS!G242, ""), "")
)
</f>
        <v/>
      </c>
      <c r="H242" s="20" t="str">
        <f>TEXTJOIN(
  CHAR(10) &amp; CHAR(10),
  TRUE,
  IFERROR(IF(WSO!H242="Home", WSO!P242, ""), ""),
  IFERROR(IF(MSO!H242="Home", MSO!P242, ""), ""),
  IFERROR(IF(FH!H242="Home", FH!P242, ""), ""),
  IFERROR(IF(MGOLF!H242="Home", MGOLF!P242, ""), ""),
  IFERROR(IF(Football!H242="Home", Football!P242, ""), ""),
  IFERROR(IF(WVB!H242="Home", WVB!P242, ""), ""),
  IFERROR(IF(XC!H242="Home", XC!P242, ""), ""),
  IFERROR(IF(SWIMMING!H242="Home", SWIMMING!P242, ""), ""),
  IFERROR(IF(WTEN!H242="Home", WTEN!P242, ""), ""),
  IFERROR(IF(TF!H242="Home", TF!P242, ""), ""),
  IFERROR(IF(WGOLF!H242="Home", WGOLF!P242, ""), ""),
  IFERROR(IF(WBB!H242="Home", WBB!P242, ""), ""),
  IFERROR(IF(MBB!H242="Home", MBB!P242, ""), ""),
  IFERROR(IF(WLAX!H242="Home", WLAX!P242, ""), ""),
  IFERROR(IF(MLAX!H242="Home", MLAX!P242, ""), ""),
  IFERROR(IF(SOFT!H242="Home", SOFT!P242, ""), ""),
  IFERROR(IF(BASE!H242="Home", BASE!P242, ""), ""),
  IFERROR(IF(ESPORTS!H242="Home", ESPORTS!P242, ""), "")
)
</f>
        <v/>
      </c>
    </row>
    <row r="243" ht="22.5" customHeight="1">
      <c r="A243" s="6">
        <v>242.0</v>
      </c>
      <c r="B243" s="6" t="str">
        <f>'Master Schedule'!B243</f>
        <v/>
      </c>
      <c r="C243" s="7">
        <v>46476.0</v>
      </c>
      <c r="D243" s="8" t="str">
        <f t="shared" si="1"/>
        <v>Tuesday</v>
      </c>
      <c r="E243" s="6" t="str">
        <f>TEXTJOIN(
  CHAR(10) &amp; CHAR(10),
  TRUE,
  IFERROR(IF(WSO!H243="Home", WSO!E243, ""), ""),
  IFERROR(IF(MSO!H243="Home", MSO!E243, ""), ""),
  IFERROR(IF(FH!H243="Home", FH!E243, ""), ""),
  IFERROR(IF(MGOLF!H243="Home", MGOLF!E243, ""), ""),
  IFERROR(IF(Football!H243="Home", Football!E243, ""), ""),
  IFERROR(IF(WVB!H243="Home", WVB!E243, ""), ""),
  IFERROR(IF(XC!H243="Home", XC!E243, ""), ""),
  IFERROR(IF(SWIMMING!H243="Home", SWIMMING!E243, ""), ""),
  IFERROR(IF(WTEN!H243="Home", WTEN!E243, ""), ""),
  IFERROR(IF(TF!H243="Home", TF!E243, ""), ""),
  IFERROR(IF(WGOLF!H243="Home", WGOLF!E243, ""), ""),
  IFERROR(IF(WBB!H243="Home", WBB!E243, ""), ""),
  IFERROR(IF(MBB!H243="Home", MBB!E243, ""), ""),
  IFERROR(IF(WLAX!H243="Home", WLAX!E243, ""), ""),
  IFERROR(IF(MLAX!H243="Home", MLAX!E243, ""), ""),
  IFERROR(IF(SOFT!H243="Home", SOFT!E243, ""), ""),
  IFERROR(IF(BASE!H243="Home", BASE!E243, ""), ""),
  IFERROR(IF(ESPORTS!H243="Home", ESPORTS!E243, ""), "")
)
</f>
        <v/>
      </c>
      <c r="F243" s="11" t="str">
        <f>TEXTJOIN(
  CHAR(10) &amp; CHAR(10),
  TRUE,
  IFERROR(IF(WSO!H243="Home", TEXT(WSO!F243, "h:mm AM/PM"), ""), ""),
  IFERROR(IF(MSO!H243="Home", TEXT(MSO!F243, "h:mm AM/PM"), ""), ""),
  IFERROR(IF(FH!H243="Home", TEXT(FH!F243, "h:mm AM/PM"), ""), ""),
  IFERROR(IF(MGOLF!H243="Home", TEXT(MGOLF!F243, "h:mm AM/PM"), ""), ""),
  IFERROR(IF(Football!H243="Home", TEXT(Football!F243, "h:mm AM/PM"), ""), ""),
  IFERROR(IF(WVB!H243="Home", TEXT(WVB!F243, "h:mm AM/PM"), ""), ""),
  IFERROR(IF(XC!H243="Home", TEXT(XC!F243, "h:mm AM/PM"), ""), ""),
  IFERROR(IF(SWIMMING!H243="Home", TEXT(SWIMMING!F243, "h:mm AM/PM"), ""), ""),
  IFERROR(IF(WTEN!H243="Home", TEXT(WTEN!F243, "h:mm AM/PM"), ""), ""),
  IFERROR(IF(TF!H243="Home", TEXT(TF!F243, "h:mm AM/PM"), ""), ""),
  IFERROR(IF(WGOLF!H243="Home", TEXT(WGOLF!F243, "h:mm AM/PM"), ""), ""),
  IFERROR(IF(WBB!H243="Home", TEXT(WBB!F243, "h:mm AM/PM"), ""), ""),
  IFERROR(IF(MBB!H243="Home", TEXT(MBB!F243, "h:mm AM/PM"), ""), ""),
  IFERROR(IF(WLAX!H243="Home", TEXT(WLAX!F243, "h:mm AM/PM"), ""), ""),
  IFERROR(IF(MLAX!H243="Home", TEXT(MLAX!F243, "h:mm AM/PM"), ""), ""),
  IFERROR(IF(SOFT!H243="Home", TEXT(SOFT!F243, "h:mm AM/PM"), ""), ""),
  IFERROR(IF(BASE!H243="Home", TEXT(BASE!F243, "h:mm AM/PM"), ""), ""),
  IFERROR(IF(ESPORTS!H243="Home", TEXT(ESPORTS!F243, "h:mm AM/PM"), ""), "")
)
</f>
        <v/>
      </c>
      <c r="G243" s="11" t="str">
        <f>TEXTJOIN(
  CHAR(10) &amp; CHAR(10),
  TRUE,
  IFERROR(IF(WSO!H243="Home", WSO!G243, ""), ""),
  IFERROR(IF(MSO!H243="Home", MSO!G243, ""), ""),
  IFERROR(IF(FH!H243="Home", FH!G243, ""), ""),
  IFERROR(IF(MGOLF!H243="Home", MGOLF!G243, ""), ""),
  IFERROR(IF(Football!H243="Home", Football!G243, ""), ""),
  IFERROR(IF(WVB!H243="Home", WVB!G243, ""), ""),
  IFERROR(IF(XC!H243="Home", XC!G243, ""), ""),
  IFERROR(IF(SWIMMING!H243="Home", SWIMMING!G243, ""), ""),
  IFERROR(IF(WTEN!H243="Home", WTEN!G243, ""), ""),
  IFERROR(IF(TF!H243="Home", TF!G243, ""), ""),
  IFERROR(IF(WGOLF!H243="Home", WGOLF!G243, ""), ""),
  IFERROR(IF(WBB!H243="Home", WBB!G243, ""), ""),
  IFERROR(IF(MBB!H243="Home", MBB!G243, ""), ""),
  IFERROR(IF(WLAX!H243="Home", WLAX!G243, ""), ""),
  IFERROR(IF(MLAX!H243="Home", MLAX!G243, ""), ""),
  IFERROR(IF(SOFT!H243="Home", SOFT!G243, ""), ""),
  IFERROR(IF(BASE!H243="Home", BASE!G243, ""), ""),
  IFERROR(IF(ESPORTS!H243="Home", ESPORTS!G243, ""), "")
)
</f>
        <v/>
      </c>
      <c r="H243" s="20" t="str">
        <f>TEXTJOIN(
  CHAR(10) &amp; CHAR(10),
  TRUE,
  IFERROR(IF(WSO!H243="Home", WSO!P243, ""), ""),
  IFERROR(IF(MSO!H243="Home", MSO!P243, ""), ""),
  IFERROR(IF(FH!H243="Home", FH!P243, ""), ""),
  IFERROR(IF(MGOLF!H243="Home", MGOLF!P243, ""), ""),
  IFERROR(IF(Football!H243="Home", Football!P243, ""), ""),
  IFERROR(IF(WVB!H243="Home", WVB!P243, ""), ""),
  IFERROR(IF(XC!H243="Home", XC!P243, ""), ""),
  IFERROR(IF(SWIMMING!H243="Home", SWIMMING!P243, ""), ""),
  IFERROR(IF(WTEN!H243="Home", WTEN!P243, ""), ""),
  IFERROR(IF(TF!H243="Home", TF!P243, ""), ""),
  IFERROR(IF(WGOLF!H243="Home", WGOLF!P243, ""), ""),
  IFERROR(IF(WBB!H243="Home", WBB!P243, ""), ""),
  IFERROR(IF(MBB!H243="Home", MBB!P243, ""), ""),
  IFERROR(IF(WLAX!H243="Home", WLAX!P243, ""), ""),
  IFERROR(IF(MLAX!H243="Home", MLAX!P243, ""), ""),
  IFERROR(IF(SOFT!H243="Home", SOFT!P243, ""), ""),
  IFERROR(IF(BASE!H243="Home", BASE!P243, ""), ""),
  IFERROR(IF(ESPORTS!H243="Home", ESPORTS!P243, ""), "")
)
</f>
        <v/>
      </c>
    </row>
    <row r="244" ht="22.5" customHeight="1">
      <c r="A244" s="6">
        <v>243.0</v>
      </c>
      <c r="B244" s="6" t="str">
        <f>'Master Schedule'!B244</f>
        <v/>
      </c>
      <c r="C244" s="7">
        <v>46477.0</v>
      </c>
      <c r="D244" s="8" t="str">
        <f t="shared" si="1"/>
        <v>Wednesday</v>
      </c>
      <c r="E244" s="6" t="str">
        <f>TEXTJOIN(
  CHAR(10) &amp; CHAR(10),
  TRUE,
  IFERROR(IF(WSO!H244="Home", WSO!E244, ""), ""),
  IFERROR(IF(MSO!H244="Home", MSO!E244, ""), ""),
  IFERROR(IF(FH!H244="Home", FH!E244, ""), ""),
  IFERROR(IF(MGOLF!H244="Home", MGOLF!E244, ""), ""),
  IFERROR(IF(Football!H244="Home", Football!E244, ""), ""),
  IFERROR(IF(WVB!H244="Home", WVB!E244, ""), ""),
  IFERROR(IF(XC!H244="Home", XC!E244, ""), ""),
  IFERROR(IF(SWIMMING!H244="Home", SWIMMING!E244, ""), ""),
  IFERROR(IF(WTEN!H244="Home", WTEN!E244, ""), ""),
  IFERROR(IF(TF!H244="Home", TF!E244, ""), ""),
  IFERROR(IF(WGOLF!H244="Home", WGOLF!E244, ""), ""),
  IFERROR(IF(WBB!H244="Home", WBB!E244, ""), ""),
  IFERROR(IF(MBB!H244="Home", MBB!E244, ""), ""),
  IFERROR(IF(WLAX!H244="Home", WLAX!E244, ""), ""),
  IFERROR(IF(MLAX!H244="Home", MLAX!E244, ""), ""),
  IFERROR(IF(SOFT!H244="Home", SOFT!E244, ""), ""),
  IFERROR(IF(BASE!H244="Home", BASE!E244, ""), ""),
  IFERROR(IF(ESPORTS!H244="Home", ESPORTS!E244, ""), "")
)
</f>
        <v/>
      </c>
      <c r="F244" s="11" t="str">
        <f>TEXTJOIN(
  CHAR(10) &amp; CHAR(10),
  TRUE,
  IFERROR(IF(WSO!H244="Home", TEXT(WSO!F244, "h:mm AM/PM"), ""), ""),
  IFERROR(IF(MSO!H244="Home", TEXT(MSO!F244, "h:mm AM/PM"), ""), ""),
  IFERROR(IF(FH!H244="Home", TEXT(FH!F244, "h:mm AM/PM"), ""), ""),
  IFERROR(IF(MGOLF!H244="Home", TEXT(MGOLF!F244, "h:mm AM/PM"), ""), ""),
  IFERROR(IF(Football!H244="Home", TEXT(Football!F244, "h:mm AM/PM"), ""), ""),
  IFERROR(IF(WVB!H244="Home", TEXT(WVB!F244, "h:mm AM/PM"), ""), ""),
  IFERROR(IF(XC!H244="Home", TEXT(XC!F244, "h:mm AM/PM"), ""), ""),
  IFERROR(IF(SWIMMING!H244="Home", TEXT(SWIMMING!F244, "h:mm AM/PM"), ""), ""),
  IFERROR(IF(WTEN!H244="Home", TEXT(WTEN!F244, "h:mm AM/PM"), ""), ""),
  IFERROR(IF(TF!H244="Home", TEXT(TF!F244, "h:mm AM/PM"), ""), ""),
  IFERROR(IF(WGOLF!H244="Home", TEXT(WGOLF!F244, "h:mm AM/PM"), ""), ""),
  IFERROR(IF(WBB!H244="Home", TEXT(WBB!F244, "h:mm AM/PM"), ""), ""),
  IFERROR(IF(MBB!H244="Home", TEXT(MBB!F244, "h:mm AM/PM"), ""), ""),
  IFERROR(IF(WLAX!H244="Home", TEXT(WLAX!F244, "h:mm AM/PM"), ""), ""),
  IFERROR(IF(MLAX!H244="Home", TEXT(MLAX!F244, "h:mm AM/PM"), ""), ""),
  IFERROR(IF(SOFT!H244="Home", TEXT(SOFT!F244, "h:mm AM/PM"), ""), ""),
  IFERROR(IF(BASE!H244="Home", TEXT(BASE!F244, "h:mm AM/PM"), ""), ""),
  IFERROR(IF(ESPORTS!H244="Home", TEXT(ESPORTS!F244, "h:mm AM/PM"), ""), "")
)
</f>
        <v/>
      </c>
      <c r="G244" s="11" t="str">
        <f>TEXTJOIN(
  CHAR(10) &amp; CHAR(10),
  TRUE,
  IFERROR(IF(WSO!H244="Home", WSO!G244, ""), ""),
  IFERROR(IF(MSO!H244="Home", MSO!G244, ""), ""),
  IFERROR(IF(FH!H244="Home", FH!G244, ""), ""),
  IFERROR(IF(MGOLF!H244="Home", MGOLF!G244, ""), ""),
  IFERROR(IF(Football!H244="Home", Football!G244, ""), ""),
  IFERROR(IF(WVB!H244="Home", WVB!G244, ""), ""),
  IFERROR(IF(XC!H244="Home", XC!G244, ""), ""),
  IFERROR(IF(SWIMMING!H244="Home", SWIMMING!G244, ""), ""),
  IFERROR(IF(WTEN!H244="Home", WTEN!G244, ""), ""),
  IFERROR(IF(TF!H244="Home", TF!G244, ""), ""),
  IFERROR(IF(WGOLF!H244="Home", WGOLF!G244, ""), ""),
  IFERROR(IF(WBB!H244="Home", WBB!G244, ""), ""),
  IFERROR(IF(MBB!H244="Home", MBB!G244, ""), ""),
  IFERROR(IF(WLAX!H244="Home", WLAX!G244, ""), ""),
  IFERROR(IF(MLAX!H244="Home", MLAX!G244, ""), ""),
  IFERROR(IF(SOFT!H244="Home", SOFT!G244, ""), ""),
  IFERROR(IF(BASE!H244="Home", BASE!G244, ""), ""),
  IFERROR(IF(ESPORTS!H244="Home", ESPORTS!G244, ""), "")
)
</f>
        <v/>
      </c>
      <c r="H244" s="20" t="str">
        <f>TEXTJOIN(
  CHAR(10) &amp; CHAR(10),
  TRUE,
  IFERROR(IF(WSO!H244="Home", WSO!P244, ""), ""),
  IFERROR(IF(MSO!H244="Home", MSO!P244, ""), ""),
  IFERROR(IF(FH!H244="Home", FH!P244, ""), ""),
  IFERROR(IF(MGOLF!H244="Home", MGOLF!P244, ""), ""),
  IFERROR(IF(Football!H244="Home", Football!P244, ""), ""),
  IFERROR(IF(WVB!H244="Home", WVB!P244, ""), ""),
  IFERROR(IF(XC!H244="Home", XC!P244, ""), ""),
  IFERROR(IF(SWIMMING!H244="Home", SWIMMING!P244, ""), ""),
  IFERROR(IF(WTEN!H244="Home", WTEN!P244, ""), ""),
  IFERROR(IF(TF!H244="Home", TF!P244, ""), ""),
  IFERROR(IF(WGOLF!H244="Home", WGOLF!P244, ""), ""),
  IFERROR(IF(WBB!H244="Home", WBB!P244, ""), ""),
  IFERROR(IF(MBB!H244="Home", MBB!P244, ""), ""),
  IFERROR(IF(WLAX!H244="Home", WLAX!P244, ""), ""),
  IFERROR(IF(MLAX!H244="Home", MLAX!P244, ""), ""),
  IFERROR(IF(SOFT!H244="Home", SOFT!P244, ""), ""),
  IFERROR(IF(BASE!H244="Home", BASE!P244, ""), ""),
  IFERROR(IF(ESPORTS!H244="Home", ESPORTS!P244, ""), "")
)
</f>
        <v/>
      </c>
    </row>
    <row r="245" ht="22.5" customHeight="1">
      <c r="A245" s="6">
        <v>244.0</v>
      </c>
      <c r="B245" s="6" t="str">
        <f>'Master Schedule'!B245</f>
        <v/>
      </c>
      <c r="C245" s="7">
        <v>46478.0</v>
      </c>
      <c r="D245" s="8" t="str">
        <f t="shared" si="1"/>
        <v>Thursday</v>
      </c>
      <c r="E245" s="6" t="str">
        <f>TEXTJOIN(
  CHAR(10) &amp; CHAR(10),
  TRUE,
  IFERROR(IF(WSO!H245="Home", WSO!E245, ""), ""),
  IFERROR(IF(MSO!H245="Home", MSO!E245, ""), ""),
  IFERROR(IF(FH!H245="Home", FH!E245, ""), ""),
  IFERROR(IF(MGOLF!H245="Home", MGOLF!E245, ""), ""),
  IFERROR(IF(Football!H245="Home", Football!E245, ""), ""),
  IFERROR(IF(WVB!H245="Home", WVB!E245, ""), ""),
  IFERROR(IF(XC!H245="Home", XC!E245, ""), ""),
  IFERROR(IF(SWIMMING!H245="Home", SWIMMING!E245, ""), ""),
  IFERROR(IF(WTEN!H245="Home", WTEN!E245, ""), ""),
  IFERROR(IF(TF!H245="Home", TF!E245, ""), ""),
  IFERROR(IF(WGOLF!H245="Home", WGOLF!E245, ""), ""),
  IFERROR(IF(WBB!H245="Home", WBB!E245, ""), ""),
  IFERROR(IF(MBB!H245="Home", MBB!E245, ""), ""),
  IFERROR(IF(WLAX!H245="Home", WLAX!E245, ""), ""),
  IFERROR(IF(MLAX!H245="Home", MLAX!E245, ""), ""),
  IFERROR(IF(SOFT!H245="Home", SOFT!E245, ""), ""),
  IFERROR(IF(BASE!H245="Home", BASE!E245, ""), ""),
  IFERROR(IF(ESPORTS!H245="Home", ESPORTS!E245, ""), "")
)
</f>
        <v/>
      </c>
      <c r="F245" s="11" t="str">
        <f>TEXTJOIN(
  CHAR(10) &amp; CHAR(10),
  TRUE,
  IFERROR(IF(WSO!H245="Home", TEXT(WSO!F245, "h:mm AM/PM"), ""), ""),
  IFERROR(IF(MSO!H245="Home", TEXT(MSO!F245, "h:mm AM/PM"), ""), ""),
  IFERROR(IF(FH!H245="Home", TEXT(FH!F245, "h:mm AM/PM"), ""), ""),
  IFERROR(IF(MGOLF!H245="Home", TEXT(MGOLF!F245, "h:mm AM/PM"), ""), ""),
  IFERROR(IF(Football!H245="Home", TEXT(Football!F245, "h:mm AM/PM"), ""), ""),
  IFERROR(IF(WVB!H245="Home", TEXT(WVB!F245, "h:mm AM/PM"), ""), ""),
  IFERROR(IF(XC!H245="Home", TEXT(XC!F245, "h:mm AM/PM"), ""), ""),
  IFERROR(IF(SWIMMING!H245="Home", TEXT(SWIMMING!F245, "h:mm AM/PM"), ""), ""),
  IFERROR(IF(WTEN!H245="Home", TEXT(WTEN!F245, "h:mm AM/PM"), ""), ""),
  IFERROR(IF(TF!H245="Home", TEXT(TF!F245, "h:mm AM/PM"), ""), ""),
  IFERROR(IF(WGOLF!H245="Home", TEXT(WGOLF!F245, "h:mm AM/PM"), ""), ""),
  IFERROR(IF(WBB!H245="Home", TEXT(WBB!F245, "h:mm AM/PM"), ""), ""),
  IFERROR(IF(MBB!H245="Home", TEXT(MBB!F245, "h:mm AM/PM"), ""), ""),
  IFERROR(IF(WLAX!H245="Home", TEXT(WLAX!F245, "h:mm AM/PM"), ""), ""),
  IFERROR(IF(MLAX!H245="Home", TEXT(MLAX!F245, "h:mm AM/PM"), ""), ""),
  IFERROR(IF(SOFT!H245="Home", TEXT(SOFT!F245, "h:mm AM/PM"), ""), ""),
  IFERROR(IF(BASE!H245="Home", TEXT(BASE!F245, "h:mm AM/PM"), ""), ""),
  IFERROR(IF(ESPORTS!H245="Home", TEXT(ESPORTS!F245, "h:mm AM/PM"), ""), "")
)
</f>
        <v/>
      </c>
      <c r="G245" s="11" t="str">
        <f>TEXTJOIN(
  CHAR(10) &amp; CHAR(10),
  TRUE,
  IFERROR(IF(WSO!H245="Home", WSO!G245, ""), ""),
  IFERROR(IF(MSO!H245="Home", MSO!G245, ""), ""),
  IFERROR(IF(FH!H245="Home", FH!G245, ""), ""),
  IFERROR(IF(MGOLF!H245="Home", MGOLF!G245, ""), ""),
  IFERROR(IF(Football!H245="Home", Football!G245, ""), ""),
  IFERROR(IF(WVB!H245="Home", WVB!G245, ""), ""),
  IFERROR(IF(XC!H245="Home", XC!G245, ""), ""),
  IFERROR(IF(SWIMMING!H245="Home", SWIMMING!G245, ""), ""),
  IFERROR(IF(WTEN!H245="Home", WTEN!G245, ""), ""),
  IFERROR(IF(TF!H245="Home", TF!G245, ""), ""),
  IFERROR(IF(WGOLF!H245="Home", WGOLF!G245, ""), ""),
  IFERROR(IF(WBB!H245="Home", WBB!G245, ""), ""),
  IFERROR(IF(MBB!H245="Home", MBB!G245, ""), ""),
  IFERROR(IF(WLAX!H245="Home", WLAX!G245, ""), ""),
  IFERROR(IF(MLAX!H245="Home", MLAX!G245, ""), ""),
  IFERROR(IF(SOFT!H245="Home", SOFT!G245, ""), ""),
  IFERROR(IF(BASE!H245="Home", BASE!G245, ""), ""),
  IFERROR(IF(ESPORTS!H245="Home", ESPORTS!G245, ""), "")
)
</f>
        <v/>
      </c>
      <c r="H245" s="20" t="str">
        <f>TEXTJOIN(
  CHAR(10) &amp; CHAR(10),
  TRUE,
  IFERROR(IF(WSO!H245="Home", WSO!P245, ""), ""),
  IFERROR(IF(MSO!H245="Home", MSO!P245, ""), ""),
  IFERROR(IF(FH!H245="Home", FH!P245, ""), ""),
  IFERROR(IF(MGOLF!H245="Home", MGOLF!P245, ""), ""),
  IFERROR(IF(Football!H245="Home", Football!P245, ""), ""),
  IFERROR(IF(WVB!H245="Home", WVB!P245, ""), ""),
  IFERROR(IF(XC!H245="Home", XC!P245, ""), ""),
  IFERROR(IF(SWIMMING!H245="Home", SWIMMING!P245, ""), ""),
  IFERROR(IF(WTEN!H245="Home", WTEN!P245, ""), ""),
  IFERROR(IF(TF!H245="Home", TF!P245, ""), ""),
  IFERROR(IF(WGOLF!H245="Home", WGOLF!P245, ""), ""),
  IFERROR(IF(WBB!H245="Home", WBB!P245, ""), ""),
  IFERROR(IF(MBB!H245="Home", MBB!P245, ""), ""),
  IFERROR(IF(WLAX!H245="Home", WLAX!P245, ""), ""),
  IFERROR(IF(MLAX!H245="Home", MLAX!P245, ""), ""),
  IFERROR(IF(SOFT!H245="Home", SOFT!P245, ""), ""),
  IFERROR(IF(BASE!H245="Home", BASE!P245, ""), ""),
  IFERROR(IF(ESPORTS!H245="Home", ESPORTS!P245, ""), "")
)
</f>
        <v/>
      </c>
    </row>
    <row r="246" ht="22.5" customHeight="1">
      <c r="A246" s="6">
        <v>245.0</v>
      </c>
      <c r="B246" s="6" t="str">
        <f>'Master Schedule'!B246</f>
        <v/>
      </c>
      <c r="C246" s="7">
        <v>46479.0</v>
      </c>
      <c r="D246" s="8" t="str">
        <f t="shared" si="1"/>
        <v>Friday</v>
      </c>
      <c r="E246" s="6" t="str">
        <f>TEXTJOIN(
  CHAR(10) &amp; CHAR(10),
  TRUE,
  IFERROR(IF(WSO!H246="Home", WSO!E246, ""), ""),
  IFERROR(IF(MSO!H246="Home", MSO!E246, ""), ""),
  IFERROR(IF(FH!H246="Home", FH!E246, ""), ""),
  IFERROR(IF(MGOLF!H246="Home", MGOLF!E246, ""), ""),
  IFERROR(IF(Football!H246="Home", Football!E246, ""), ""),
  IFERROR(IF(WVB!H246="Home", WVB!E246, ""), ""),
  IFERROR(IF(XC!H246="Home", XC!E246, ""), ""),
  IFERROR(IF(SWIMMING!H246="Home", SWIMMING!E246, ""), ""),
  IFERROR(IF(WTEN!H246="Home", WTEN!E246, ""), ""),
  IFERROR(IF(TF!H246="Home", TF!E246, ""), ""),
  IFERROR(IF(WGOLF!H246="Home", WGOLF!E246, ""), ""),
  IFERROR(IF(WBB!H246="Home", WBB!E246, ""), ""),
  IFERROR(IF(MBB!H246="Home", MBB!E246, ""), ""),
  IFERROR(IF(WLAX!H246="Home", WLAX!E246, ""), ""),
  IFERROR(IF(MLAX!H246="Home", MLAX!E246, ""), ""),
  IFERROR(IF(SOFT!H246="Home", SOFT!E246, ""), ""),
  IFERROR(IF(BASE!H246="Home", BASE!E246, ""), ""),
  IFERROR(IF(ESPORTS!H246="Home", ESPORTS!E246, ""), "")
)
</f>
        <v/>
      </c>
      <c r="F246" s="11" t="str">
        <f>TEXTJOIN(
  CHAR(10) &amp; CHAR(10),
  TRUE,
  IFERROR(IF(WSO!H246="Home", TEXT(WSO!F246, "h:mm AM/PM"), ""), ""),
  IFERROR(IF(MSO!H246="Home", TEXT(MSO!F246, "h:mm AM/PM"), ""), ""),
  IFERROR(IF(FH!H246="Home", TEXT(FH!F246, "h:mm AM/PM"), ""), ""),
  IFERROR(IF(MGOLF!H246="Home", TEXT(MGOLF!F246, "h:mm AM/PM"), ""), ""),
  IFERROR(IF(Football!H246="Home", TEXT(Football!F246, "h:mm AM/PM"), ""), ""),
  IFERROR(IF(WVB!H246="Home", TEXT(WVB!F246, "h:mm AM/PM"), ""), ""),
  IFERROR(IF(XC!H246="Home", TEXT(XC!F246, "h:mm AM/PM"), ""), ""),
  IFERROR(IF(SWIMMING!H246="Home", TEXT(SWIMMING!F246, "h:mm AM/PM"), ""), ""),
  IFERROR(IF(WTEN!H246="Home", TEXT(WTEN!F246, "h:mm AM/PM"), ""), ""),
  IFERROR(IF(TF!H246="Home", TEXT(TF!F246, "h:mm AM/PM"), ""), ""),
  IFERROR(IF(WGOLF!H246="Home", TEXT(WGOLF!F246, "h:mm AM/PM"), ""), ""),
  IFERROR(IF(WBB!H246="Home", TEXT(WBB!F246, "h:mm AM/PM"), ""), ""),
  IFERROR(IF(MBB!H246="Home", TEXT(MBB!F246, "h:mm AM/PM"), ""), ""),
  IFERROR(IF(WLAX!H246="Home", TEXT(WLAX!F246, "h:mm AM/PM"), ""), ""),
  IFERROR(IF(MLAX!H246="Home", TEXT(MLAX!F246, "h:mm AM/PM"), ""), ""),
  IFERROR(IF(SOFT!H246="Home", TEXT(SOFT!F246, "h:mm AM/PM"), ""), ""),
  IFERROR(IF(BASE!H246="Home", TEXT(BASE!F246, "h:mm AM/PM"), ""), ""),
  IFERROR(IF(ESPORTS!H246="Home", TEXT(ESPORTS!F246, "h:mm AM/PM"), ""), "")
)
</f>
        <v/>
      </c>
      <c r="G246" s="11" t="str">
        <f>TEXTJOIN(
  CHAR(10) &amp; CHAR(10),
  TRUE,
  IFERROR(IF(WSO!H246="Home", WSO!G246, ""), ""),
  IFERROR(IF(MSO!H246="Home", MSO!G246, ""), ""),
  IFERROR(IF(FH!H246="Home", FH!G246, ""), ""),
  IFERROR(IF(MGOLF!H246="Home", MGOLF!G246, ""), ""),
  IFERROR(IF(Football!H246="Home", Football!G246, ""), ""),
  IFERROR(IF(WVB!H246="Home", WVB!G246, ""), ""),
  IFERROR(IF(XC!H246="Home", XC!G246, ""), ""),
  IFERROR(IF(SWIMMING!H246="Home", SWIMMING!G246, ""), ""),
  IFERROR(IF(WTEN!H246="Home", WTEN!G246, ""), ""),
  IFERROR(IF(TF!H246="Home", TF!G246, ""), ""),
  IFERROR(IF(WGOLF!H246="Home", WGOLF!G246, ""), ""),
  IFERROR(IF(WBB!H246="Home", WBB!G246, ""), ""),
  IFERROR(IF(MBB!H246="Home", MBB!G246, ""), ""),
  IFERROR(IF(WLAX!H246="Home", WLAX!G246, ""), ""),
  IFERROR(IF(MLAX!H246="Home", MLAX!G246, ""), ""),
  IFERROR(IF(SOFT!H246="Home", SOFT!G246, ""), ""),
  IFERROR(IF(BASE!H246="Home", BASE!G246, ""), ""),
  IFERROR(IF(ESPORTS!H246="Home", ESPORTS!G246, ""), "")
)
</f>
        <v/>
      </c>
      <c r="H246" s="20" t="str">
        <f>TEXTJOIN(
  CHAR(10) &amp; CHAR(10),
  TRUE,
  IFERROR(IF(WSO!H246="Home", WSO!P246, ""), ""),
  IFERROR(IF(MSO!H246="Home", MSO!P246, ""), ""),
  IFERROR(IF(FH!H246="Home", FH!P246, ""), ""),
  IFERROR(IF(MGOLF!H246="Home", MGOLF!P246, ""), ""),
  IFERROR(IF(Football!H246="Home", Football!P246, ""), ""),
  IFERROR(IF(WVB!H246="Home", WVB!P246, ""), ""),
  IFERROR(IF(XC!H246="Home", XC!P246, ""), ""),
  IFERROR(IF(SWIMMING!H246="Home", SWIMMING!P246, ""), ""),
  IFERROR(IF(WTEN!H246="Home", WTEN!P246, ""), ""),
  IFERROR(IF(TF!H246="Home", TF!P246, ""), ""),
  IFERROR(IF(WGOLF!H246="Home", WGOLF!P246, ""), ""),
  IFERROR(IF(WBB!H246="Home", WBB!P246, ""), ""),
  IFERROR(IF(MBB!H246="Home", MBB!P246, ""), ""),
  IFERROR(IF(WLAX!H246="Home", WLAX!P246, ""), ""),
  IFERROR(IF(MLAX!H246="Home", MLAX!P246, ""), ""),
  IFERROR(IF(SOFT!H246="Home", SOFT!P246, ""), ""),
  IFERROR(IF(BASE!H246="Home", BASE!P246, ""), ""),
  IFERROR(IF(ESPORTS!H246="Home", ESPORTS!P246, ""), "")
)
</f>
        <v/>
      </c>
    </row>
    <row r="247" ht="22.5" customHeight="1">
      <c r="A247" s="6">
        <v>246.0</v>
      </c>
      <c r="B247" s="6" t="str">
        <f>'Master Schedule'!B247</f>
        <v/>
      </c>
      <c r="C247" s="7">
        <v>46480.0</v>
      </c>
      <c r="D247" s="8" t="str">
        <f t="shared" si="1"/>
        <v>Saturday</v>
      </c>
      <c r="E247" s="6" t="str">
        <f>TEXTJOIN(
  CHAR(10) &amp; CHAR(10),
  TRUE,
  IFERROR(IF(WSO!H247="Home", WSO!E247, ""), ""),
  IFERROR(IF(MSO!H247="Home", MSO!E247, ""), ""),
  IFERROR(IF(FH!H247="Home", FH!E247, ""), ""),
  IFERROR(IF(MGOLF!H247="Home", MGOLF!E247, ""), ""),
  IFERROR(IF(Football!H247="Home", Football!E247, ""), ""),
  IFERROR(IF(WVB!H247="Home", WVB!E247, ""), ""),
  IFERROR(IF(XC!H247="Home", XC!E247, ""), ""),
  IFERROR(IF(SWIMMING!H247="Home", SWIMMING!E247, ""), ""),
  IFERROR(IF(WTEN!H247="Home", WTEN!E247, ""), ""),
  IFERROR(IF(TF!H247="Home", TF!E247, ""), ""),
  IFERROR(IF(WGOLF!H247="Home", WGOLF!E247, ""), ""),
  IFERROR(IF(WBB!H247="Home", WBB!E247, ""), ""),
  IFERROR(IF(MBB!H247="Home", MBB!E247, ""), ""),
  IFERROR(IF(WLAX!H247="Home", WLAX!E247, ""), ""),
  IFERROR(IF(MLAX!H247="Home", MLAX!E247, ""), ""),
  IFERROR(IF(SOFT!H247="Home", SOFT!E247, ""), ""),
  IFERROR(IF(BASE!H247="Home", BASE!E247, ""), ""),
  IFERROR(IF(ESPORTS!H247="Home", ESPORTS!E247, ""), "")
)
</f>
        <v/>
      </c>
      <c r="F247" s="11" t="str">
        <f>TEXTJOIN(
  CHAR(10) &amp; CHAR(10),
  TRUE,
  IFERROR(IF(WSO!H247="Home", TEXT(WSO!F247, "h:mm AM/PM"), ""), ""),
  IFERROR(IF(MSO!H247="Home", TEXT(MSO!F247, "h:mm AM/PM"), ""), ""),
  IFERROR(IF(FH!H247="Home", TEXT(FH!F247, "h:mm AM/PM"), ""), ""),
  IFERROR(IF(MGOLF!H247="Home", TEXT(MGOLF!F247, "h:mm AM/PM"), ""), ""),
  IFERROR(IF(Football!H247="Home", TEXT(Football!F247, "h:mm AM/PM"), ""), ""),
  IFERROR(IF(WVB!H247="Home", TEXT(WVB!F247, "h:mm AM/PM"), ""), ""),
  IFERROR(IF(XC!H247="Home", TEXT(XC!F247, "h:mm AM/PM"), ""), ""),
  IFERROR(IF(SWIMMING!H247="Home", TEXT(SWIMMING!F247, "h:mm AM/PM"), ""), ""),
  IFERROR(IF(WTEN!H247="Home", TEXT(WTEN!F247, "h:mm AM/PM"), ""), ""),
  IFERROR(IF(TF!H247="Home", TEXT(TF!F247, "h:mm AM/PM"), ""), ""),
  IFERROR(IF(WGOLF!H247="Home", TEXT(WGOLF!F247, "h:mm AM/PM"), ""), ""),
  IFERROR(IF(WBB!H247="Home", TEXT(WBB!F247, "h:mm AM/PM"), ""), ""),
  IFERROR(IF(MBB!H247="Home", TEXT(MBB!F247, "h:mm AM/PM"), ""), ""),
  IFERROR(IF(WLAX!H247="Home", TEXT(WLAX!F247, "h:mm AM/PM"), ""), ""),
  IFERROR(IF(MLAX!H247="Home", TEXT(MLAX!F247, "h:mm AM/PM"), ""), ""),
  IFERROR(IF(SOFT!H247="Home", TEXT(SOFT!F247, "h:mm AM/PM"), ""), ""),
  IFERROR(IF(BASE!H247="Home", TEXT(BASE!F247, "h:mm AM/PM"), ""), ""),
  IFERROR(IF(ESPORTS!H247="Home", TEXT(ESPORTS!F247, "h:mm AM/PM"), ""), "")
)
</f>
        <v/>
      </c>
      <c r="G247" s="11" t="str">
        <f>TEXTJOIN(
  CHAR(10) &amp; CHAR(10),
  TRUE,
  IFERROR(IF(WSO!H247="Home", WSO!G247, ""), ""),
  IFERROR(IF(MSO!H247="Home", MSO!G247, ""), ""),
  IFERROR(IF(FH!H247="Home", FH!G247, ""), ""),
  IFERROR(IF(MGOLF!H247="Home", MGOLF!G247, ""), ""),
  IFERROR(IF(Football!H247="Home", Football!G247, ""), ""),
  IFERROR(IF(WVB!H247="Home", WVB!G247, ""), ""),
  IFERROR(IF(XC!H247="Home", XC!G247, ""), ""),
  IFERROR(IF(SWIMMING!H247="Home", SWIMMING!G247, ""), ""),
  IFERROR(IF(WTEN!H247="Home", WTEN!G247, ""), ""),
  IFERROR(IF(TF!H247="Home", TF!G247, ""), ""),
  IFERROR(IF(WGOLF!H247="Home", WGOLF!G247, ""), ""),
  IFERROR(IF(WBB!H247="Home", WBB!G247, ""), ""),
  IFERROR(IF(MBB!H247="Home", MBB!G247, ""), ""),
  IFERROR(IF(WLAX!H247="Home", WLAX!G247, ""), ""),
  IFERROR(IF(MLAX!H247="Home", MLAX!G247, ""), ""),
  IFERROR(IF(SOFT!H247="Home", SOFT!G247, ""), ""),
  IFERROR(IF(BASE!H247="Home", BASE!G247, ""), ""),
  IFERROR(IF(ESPORTS!H247="Home", ESPORTS!G247, ""), "")
)
</f>
        <v/>
      </c>
      <c r="H247" s="20" t="str">
        <f>TEXTJOIN(
  CHAR(10) &amp; CHAR(10),
  TRUE,
  IFERROR(IF(WSO!H247="Home", WSO!P247, ""), ""),
  IFERROR(IF(MSO!H247="Home", MSO!P247, ""), ""),
  IFERROR(IF(FH!H247="Home", FH!P247, ""), ""),
  IFERROR(IF(MGOLF!H247="Home", MGOLF!P247, ""), ""),
  IFERROR(IF(Football!H247="Home", Football!P247, ""), ""),
  IFERROR(IF(WVB!H247="Home", WVB!P247, ""), ""),
  IFERROR(IF(XC!H247="Home", XC!P247, ""), ""),
  IFERROR(IF(SWIMMING!H247="Home", SWIMMING!P247, ""), ""),
  IFERROR(IF(WTEN!H247="Home", WTEN!P247, ""), ""),
  IFERROR(IF(TF!H247="Home", TF!P247, ""), ""),
  IFERROR(IF(WGOLF!H247="Home", WGOLF!P247, ""), ""),
  IFERROR(IF(WBB!H247="Home", WBB!P247, ""), ""),
  IFERROR(IF(MBB!H247="Home", MBB!P247, ""), ""),
  IFERROR(IF(WLAX!H247="Home", WLAX!P247, ""), ""),
  IFERROR(IF(MLAX!H247="Home", MLAX!P247, ""), ""),
  IFERROR(IF(SOFT!H247="Home", SOFT!P247, ""), ""),
  IFERROR(IF(BASE!H247="Home", BASE!P247, ""), ""),
  IFERROR(IF(ESPORTS!H247="Home", ESPORTS!P247, ""), "")
)
</f>
        <v/>
      </c>
    </row>
    <row r="248" ht="22.5" customHeight="1">
      <c r="A248" s="6">
        <v>247.0</v>
      </c>
      <c r="B248" s="6" t="str">
        <f>'Master Schedule'!B248</f>
        <v/>
      </c>
      <c r="C248" s="7">
        <v>46481.0</v>
      </c>
      <c r="D248" s="8" t="str">
        <f t="shared" si="1"/>
        <v>Sunday</v>
      </c>
      <c r="E248" s="6" t="str">
        <f>TEXTJOIN(
  CHAR(10) &amp; CHAR(10),
  TRUE,
  IFERROR(IF(WSO!H248="Home", WSO!E248, ""), ""),
  IFERROR(IF(MSO!H248="Home", MSO!E248, ""), ""),
  IFERROR(IF(FH!H248="Home", FH!E248, ""), ""),
  IFERROR(IF(MGOLF!H248="Home", MGOLF!E248, ""), ""),
  IFERROR(IF(Football!H248="Home", Football!E248, ""), ""),
  IFERROR(IF(WVB!H248="Home", WVB!E248, ""), ""),
  IFERROR(IF(XC!H248="Home", XC!E248, ""), ""),
  IFERROR(IF(SWIMMING!H248="Home", SWIMMING!E248, ""), ""),
  IFERROR(IF(WTEN!H248="Home", WTEN!E248, ""), ""),
  IFERROR(IF(TF!H248="Home", TF!E248, ""), ""),
  IFERROR(IF(WGOLF!H248="Home", WGOLF!E248, ""), ""),
  IFERROR(IF(WBB!H248="Home", WBB!E248, ""), ""),
  IFERROR(IF(MBB!H248="Home", MBB!E248, ""), ""),
  IFERROR(IF(WLAX!H248="Home", WLAX!E248, ""), ""),
  IFERROR(IF(MLAX!H248="Home", MLAX!E248, ""), ""),
  IFERROR(IF(SOFT!H248="Home", SOFT!E248, ""), ""),
  IFERROR(IF(BASE!H248="Home", BASE!E248, ""), ""),
  IFERROR(IF(ESPORTS!H248="Home", ESPORTS!E248, ""), "")
)
</f>
        <v/>
      </c>
      <c r="F248" s="11" t="str">
        <f>TEXTJOIN(
  CHAR(10) &amp; CHAR(10),
  TRUE,
  IFERROR(IF(WSO!H248="Home", TEXT(WSO!F248, "h:mm AM/PM"), ""), ""),
  IFERROR(IF(MSO!H248="Home", TEXT(MSO!F248, "h:mm AM/PM"), ""), ""),
  IFERROR(IF(FH!H248="Home", TEXT(FH!F248, "h:mm AM/PM"), ""), ""),
  IFERROR(IF(MGOLF!H248="Home", TEXT(MGOLF!F248, "h:mm AM/PM"), ""), ""),
  IFERROR(IF(Football!H248="Home", TEXT(Football!F248, "h:mm AM/PM"), ""), ""),
  IFERROR(IF(WVB!H248="Home", TEXT(WVB!F248, "h:mm AM/PM"), ""), ""),
  IFERROR(IF(XC!H248="Home", TEXT(XC!F248, "h:mm AM/PM"), ""), ""),
  IFERROR(IF(SWIMMING!H248="Home", TEXT(SWIMMING!F248, "h:mm AM/PM"), ""), ""),
  IFERROR(IF(WTEN!H248="Home", TEXT(WTEN!F248, "h:mm AM/PM"), ""), ""),
  IFERROR(IF(TF!H248="Home", TEXT(TF!F248, "h:mm AM/PM"), ""), ""),
  IFERROR(IF(WGOLF!H248="Home", TEXT(WGOLF!F248, "h:mm AM/PM"), ""), ""),
  IFERROR(IF(WBB!H248="Home", TEXT(WBB!F248, "h:mm AM/PM"), ""), ""),
  IFERROR(IF(MBB!H248="Home", TEXT(MBB!F248, "h:mm AM/PM"), ""), ""),
  IFERROR(IF(WLAX!H248="Home", TEXT(WLAX!F248, "h:mm AM/PM"), ""), ""),
  IFERROR(IF(MLAX!H248="Home", TEXT(MLAX!F248, "h:mm AM/PM"), ""), ""),
  IFERROR(IF(SOFT!H248="Home", TEXT(SOFT!F248, "h:mm AM/PM"), ""), ""),
  IFERROR(IF(BASE!H248="Home", TEXT(BASE!F248, "h:mm AM/PM"), ""), ""),
  IFERROR(IF(ESPORTS!H248="Home", TEXT(ESPORTS!F248, "h:mm AM/PM"), ""), "")
)
</f>
        <v/>
      </c>
      <c r="G248" s="11" t="str">
        <f>TEXTJOIN(
  CHAR(10) &amp; CHAR(10),
  TRUE,
  IFERROR(IF(WSO!H248="Home", WSO!G248, ""), ""),
  IFERROR(IF(MSO!H248="Home", MSO!G248, ""), ""),
  IFERROR(IF(FH!H248="Home", FH!G248, ""), ""),
  IFERROR(IF(MGOLF!H248="Home", MGOLF!G248, ""), ""),
  IFERROR(IF(Football!H248="Home", Football!G248, ""), ""),
  IFERROR(IF(WVB!H248="Home", WVB!G248, ""), ""),
  IFERROR(IF(XC!H248="Home", XC!G248, ""), ""),
  IFERROR(IF(SWIMMING!H248="Home", SWIMMING!G248, ""), ""),
  IFERROR(IF(WTEN!H248="Home", WTEN!G248, ""), ""),
  IFERROR(IF(TF!H248="Home", TF!G248, ""), ""),
  IFERROR(IF(WGOLF!H248="Home", WGOLF!G248, ""), ""),
  IFERROR(IF(WBB!H248="Home", WBB!G248, ""), ""),
  IFERROR(IF(MBB!H248="Home", MBB!G248, ""), ""),
  IFERROR(IF(WLAX!H248="Home", WLAX!G248, ""), ""),
  IFERROR(IF(MLAX!H248="Home", MLAX!G248, ""), ""),
  IFERROR(IF(SOFT!H248="Home", SOFT!G248, ""), ""),
  IFERROR(IF(BASE!H248="Home", BASE!G248, ""), ""),
  IFERROR(IF(ESPORTS!H248="Home", ESPORTS!G248, ""), "")
)
</f>
        <v/>
      </c>
      <c r="H248" s="20" t="str">
        <f>TEXTJOIN(
  CHAR(10) &amp; CHAR(10),
  TRUE,
  IFERROR(IF(WSO!H248="Home", WSO!P248, ""), ""),
  IFERROR(IF(MSO!H248="Home", MSO!P248, ""), ""),
  IFERROR(IF(FH!H248="Home", FH!P248, ""), ""),
  IFERROR(IF(MGOLF!H248="Home", MGOLF!P248, ""), ""),
  IFERROR(IF(Football!H248="Home", Football!P248, ""), ""),
  IFERROR(IF(WVB!H248="Home", WVB!P248, ""), ""),
  IFERROR(IF(XC!H248="Home", XC!P248, ""), ""),
  IFERROR(IF(SWIMMING!H248="Home", SWIMMING!P248, ""), ""),
  IFERROR(IF(WTEN!H248="Home", WTEN!P248, ""), ""),
  IFERROR(IF(TF!H248="Home", TF!P248, ""), ""),
  IFERROR(IF(WGOLF!H248="Home", WGOLF!P248, ""), ""),
  IFERROR(IF(WBB!H248="Home", WBB!P248, ""), ""),
  IFERROR(IF(MBB!H248="Home", MBB!P248, ""), ""),
  IFERROR(IF(WLAX!H248="Home", WLAX!P248, ""), ""),
  IFERROR(IF(MLAX!H248="Home", MLAX!P248, ""), ""),
  IFERROR(IF(SOFT!H248="Home", SOFT!P248, ""), ""),
  IFERROR(IF(BASE!H248="Home", BASE!P248, ""), ""),
  IFERROR(IF(ESPORTS!H248="Home", ESPORTS!P248, ""), "")
)
</f>
        <v/>
      </c>
    </row>
    <row r="249" ht="22.5" customHeight="1">
      <c r="A249" s="6">
        <v>248.0</v>
      </c>
      <c r="B249" s="6" t="str">
        <f>'Master Schedule'!B249</f>
        <v/>
      </c>
      <c r="C249" s="7">
        <v>46482.0</v>
      </c>
      <c r="D249" s="8" t="str">
        <f t="shared" si="1"/>
        <v>Monday</v>
      </c>
      <c r="E249" s="6" t="str">
        <f>TEXTJOIN(
  CHAR(10) &amp; CHAR(10),
  TRUE,
  IFERROR(IF(WSO!H249="Home", WSO!E249, ""), ""),
  IFERROR(IF(MSO!H249="Home", MSO!E249, ""), ""),
  IFERROR(IF(FH!H249="Home", FH!E249, ""), ""),
  IFERROR(IF(MGOLF!H249="Home", MGOLF!E249, ""), ""),
  IFERROR(IF(Football!H249="Home", Football!E249, ""), ""),
  IFERROR(IF(WVB!H249="Home", WVB!E249, ""), ""),
  IFERROR(IF(XC!H249="Home", XC!E249, ""), ""),
  IFERROR(IF(SWIMMING!H249="Home", SWIMMING!E249, ""), ""),
  IFERROR(IF(WTEN!H249="Home", WTEN!E249, ""), ""),
  IFERROR(IF(TF!H249="Home", TF!E249, ""), ""),
  IFERROR(IF(WGOLF!H249="Home", WGOLF!E249, ""), ""),
  IFERROR(IF(WBB!H249="Home", WBB!E249, ""), ""),
  IFERROR(IF(MBB!H249="Home", MBB!E249, ""), ""),
  IFERROR(IF(WLAX!H249="Home", WLAX!E249, ""), ""),
  IFERROR(IF(MLAX!H249="Home", MLAX!E249, ""), ""),
  IFERROR(IF(SOFT!H249="Home", SOFT!E249, ""), ""),
  IFERROR(IF(BASE!H249="Home", BASE!E249, ""), ""),
  IFERROR(IF(ESPORTS!H249="Home", ESPORTS!E249, ""), "")
)
</f>
        <v/>
      </c>
      <c r="F249" s="11" t="str">
        <f>TEXTJOIN(
  CHAR(10) &amp; CHAR(10),
  TRUE,
  IFERROR(IF(WSO!H249="Home", TEXT(WSO!F249, "h:mm AM/PM"), ""), ""),
  IFERROR(IF(MSO!H249="Home", TEXT(MSO!F249, "h:mm AM/PM"), ""), ""),
  IFERROR(IF(FH!H249="Home", TEXT(FH!F249, "h:mm AM/PM"), ""), ""),
  IFERROR(IF(MGOLF!H249="Home", TEXT(MGOLF!F249, "h:mm AM/PM"), ""), ""),
  IFERROR(IF(Football!H249="Home", TEXT(Football!F249, "h:mm AM/PM"), ""), ""),
  IFERROR(IF(WVB!H249="Home", TEXT(WVB!F249, "h:mm AM/PM"), ""), ""),
  IFERROR(IF(XC!H249="Home", TEXT(XC!F249, "h:mm AM/PM"), ""), ""),
  IFERROR(IF(SWIMMING!H249="Home", TEXT(SWIMMING!F249, "h:mm AM/PM"), ""), ""),
  IFERROR(IF(WTEN!H249="Home", TEXT(WTEN!F249, "h:mm AM/PM"), ""), ""),
  IFERROR(IF(TF!H249="Home", TEXT(TF!F249, "h:mm AM/PM"), ""), ""),
  IFERROR(IF(WGOLF!H249="Home", TEXT(WGOLF!F249, "h:mm AM/PM"), ""), ""),
  IFERROR(IF(WBB!H249="Home", TEXT(WBB!F249, "h:mm AM/PM"), ""), ""),
  IFERROR(IF(MBB!H249="Home", TEXT(MBB!F249, "h:mm AM/PM"), ""), ""),
  IFERROR(IF(WLAX!H249="Home", TEXT(WLAX!F249, "h:mm AM/PM"), ""), ""),
  IFERROR(IF(MLAX!H249="Home", TEXT(MLAX!F249, "h:mm AM/PM"), ""), ""),
  IFERROR(IF(SOFT!H249="Home", TEXT(SOFT!F249, "h:mm AM/PM"), ""), ""),
  IFERROR(IF(BASE!H249="Home", TEXT(BASE!F249, "h:mm AM/PM"), ""), ""),
  IFERROR(IF(ESPORTS!H249="Home", TEXT(ESPORTS!F249, "h:mm AM/PM"), ""), "")
)
</f>
        <v/>
      </c>
      <c r="G249" s="11" t="str">
        <f>TEXTJOIN(
  CHAR(10) &amp; CHAR(10),
  TRUE,
  IFERROR(IF(WSO!H249="Home", WSO!G249, ""), ""),
  IFERROR(IF(MSO!H249="Home", MSO!G249, ""), ""),
  IFERROR(IF(FH!H249="Home", FH!G249, ""), ""),
  IFERROR(IF(MGOLF!H249="Home", MGOLF!G249, ""), ""),
  IFERROR(IF(Football!H249="Home", Football!G249, ""), ""),
  IFERROR(IF(WVB!H249="Home", WVB!G249, ""), ""),
  IFERROR(IF(XC!H249="Home", XC!G249, ""), ""),
  IFERROR(IF(SWIMMING!H249="Home", SWIMMING!G249, ""), ""),
  IFERROR(IF(WTEN!H249="Home", WTEN!G249, ""), ""),
  IFERROR(IF(TF!H249="Home", TF!G249, ""), ""),
  IFERROR(IF(WGOLF!H249="Home", WGOLF!G249, ""), ""),
  IFERROR(IF(WBB!H249="Home", WBB!G249, ""), ""),
  IFERROR(IF(MBB!H249="Home", MBB!G249, ""), ""),
  IFERROR(IF(WLAX!H249="Home", WLAX!G249, ""), ""),
  IFERROR(IF(MLAX!H249="Home", MLAX!G249, ""), ""),
  IFERROR(IF(SOFT!H249="Home", SOFT!G249, ""), ""),
  IFERROR(IF(BASE!H249="Home", BASE!G249, ""), ""),
  IFERROR(IF(ESPORTS!H249="Home", ESPORTS!G249, ""), "")
)
</f>
        <v/>
      </c>
      <c r="H249" s="20" t="str">
        <f>TEXTJOIN(
  CHAR(10) &amp; CHAR(10),
  TRUE,
  IFERROR(IF(WSO!H249="Home", WSO!P249, ""), ""),
  IFERROR(IF(MSO!H249="Home", MSO!P249, ""), ""),
  IFERROR(IF(FH!H249="Home", FH!P249, ""), ""),
  IFERROR(IF(MGOLF!H249="Home", MGOLF!P249, ""), ""),
  IFERROR(IF(Football!H249="Home", Football!P249, ""), ""),
  IFERROR(IF(WVB!H249="Home", WVB!P249, ""), ""),
  IFERROR(IF(XC!H249="Home", XC!P249, ""), ""),
  IFERROR(IF(SWIMMING!H249="Home", SWIMMING!P249, ""), ""),
  IFERROR(IF(WTEN!H249="Home", WTEN!P249, ""), ""),
  IFERROR(IF(TF!H249="Home", TF!P249, ""), ""),
  IFERROR(IF(WGOLF!H249="Home", WGOLF!P249, ""), ""),
  IFERROR(IF(WBB!H249="Home", WBB!P249, ""), ""),
  IFERROR(IF(MBB!H249="Home", MBB!P249, ""), ""),
  IFERROR(IF(WLAX!H249="Home", WLAX!P249, ""), ""),
  IFERROR(IF(MLAX!H249="Home", MLAX!P249, ""), ""),
  IFERROR(IF(SOFT!H249="Home", SOFT!P249, ""), ""),
  IFERROR(IF(BASE!H249="Home", BASE!P249, ""), ""),
  IFERROR(IF(ESPORTS!H249="Home", ESPORTS!P249, ""), "")
)
</f>
        <v/>
      </c>
    </row>
    <row r="250" ht="22.5" customHeight="1">
      <c r="A250" s="6">
        <v>249.0</v>
      </c>
      <c r="B250" s="6" t="str">
        <f>'Master Schedule'!B250</f>
        <v/>
      </c>
      <c r="C250" s="7">
        <v>46483.0</v>
      </c>
      <c r="D250" s="8" t="str">
        <f t="shared" si="1"/>
        <v>Tuesday</v>
      </c>
      <c r="E250" s="6" t="str">
        <f>TEXTJOIN(
  CHAR(10) &amp; CHAR(10),
  TRUE,
  IFERROR(IF(WSO!H250="Home", WSO!E250, ""), ""),
  IFERROR(IF(MSO!H250="Home", MSO!E250, ""), ""),
  IFERROR(IF(FH!H250="Home", FH!E250, ""), ""),
  IFERROR(IF(MGOLF!H250="Home", MGOLF!E250, ""), ""),
  IFERROR(IF(Football!H250="Home", Football!E250, ""), ""),
  IFERROR(IF(WVB!H250="Home", WVB!E250, ""), ""),
  IFERROR(IF(XC!H250="Home", XC!E250, ""), ""),
  IFERROR(IF(SWIMMING!H250="Home", SWIMMING!E250, ""), ""),
  IFERROR(IF(WTEN!H250="Home", WTEN!E250, ""), ""),
  IFERROR(IF(TF!H250="Home", TF!E250, ""), ""),
  IFERROR(IF(WGOLF!H250="Home", WGOLF!E250, ""), ""),
  IFERROR(IF(WBB!H250="Home", WBB!E250, ""), ""),
  IFERROR(IF(MBB!H250="Home", MBB!E250, ""), ""),
  IFERROR(IF(WLAX!H250="Home", WLAX!E250, ""), ""),
  IFERROR(IF(MLAX!H250="Home", MLAX!E250, ""), ""),
  IFERROR(IF(SOFT!H250="Home", SOFT!E250, ""), ""),
  IFERROR(IF(BASE!H250="Home", BASE!E250, ""), ""),
  IFERROR(IF(ESPORTS!H250="Home", ESPORTS!E250, ""), "")
)
</f>
        <v/>
      </c>
      <c r="F250" s="11" t="str">
        <f>TEXTJOIN(
  CHAR(10) &amp; CHAR(10),
  TRUE,
  IFERROR(IF(WSO!H250="Home", TEXT(WSO!F250, "h:mm AM/PM"), ""), ""),
  IFERROR(IF(MSO!H250="Home", TEXT(MSO!F250, "h:mm AM/PM"), ""), ""),
  IFERROR(IF(FH!H250="Home", TEXT(FH!F250, "h:mm AM/PM"), ""), ""),
  IFERROR(IF(MGOLF!H250="Home", TEXT(MGOLF!F250, "h:mm AM/PM"), ""), ""),
  IFERROR(IF(Football!H250="Home", TEXT(Football!F250, "h:mm AM/PM"), ""), ""),
  IFERROR(IF(WVB!H250="Home", TEXT(WVB!F250, "h:mm AM/PM"), ""), ""),
  IFERROR(IF(XC!H250="Home", TEXT(XC!F250, "h:mm AM/PM"), ""), ""),
  IFERROR(IF(SWIMMING!H250="Home", TEXT(SWIMMING!F250, "h:mm AM/PM"), ""), ""),
  IFERROR(IF(WTEN!H250="Home", TEXT(WTEN!F250, "h:mm AM/PM"), ""), ""),
  IFERROR(IF(TF!H250="Home", TEXT(TF!F250, "h:mm AM/PM"), ""), ""),
  IFERROR(IF(WGOLF!H250="Home", TEXT(WGOLF!F250, "h:mm AM/PM"), ""), ""),
  IFERROR(IF(WBB!H250="Home", TEXT(WBB!F250, "h:mm AM/PM"), ""), ""),
  IFERROR(IF(MBB!H250="Home", TEXT(MBB!F250, "h:mm AM/PM"), ""), ""),
  IFERROR(IF(WLAX!H250="Home", TEXT(WLAX!F250, "h:mm AM/PM"), ""), ""),
  IFERROR(IF(MLAX!H250="Home", TEXT(MLAX!F250, "h:mm AM/PM"), ""), ""),
  IFERROR(IF(SOFT!H250="Home", TEXT(SOFT!F250, "h:mm AM/PM"), ""), ""),
  IFERROR(IF(BASE!H250="Home", TEXT(BASE!F250, "h:mm AM/PM"), ""), ""),
  IFERROR(IF(ESPORTS!H250="Home", TEXT(ESPORTS!F250, "h:mm AM/PM"), ""), "")
)
</f>
        <v/>
      </c>
      <c r="G250" s="11" t="str">
        <f>TEXTJOIN(
  CHAR(10) &amp; CHAR(10),
  TRUE,
  IFERROR(IF(WSO!H250="Home", WSO!G250, ""), ""),
  IFERROR(IF(MSO!H250="Home", MSO!G250, ""), ""),
  IFERROR(IF(FH!H250="Home", FH!G250, ""), ""),
  IFERROR(IF(MGOLF!H250="Home", MGOLF!G250, ""), ""),
  IFERROR(IF(Football!H250="Home", Football!G250, ""), ""),
  IFERROR(IF(WVB!H250="Home", WVB!G250, ""), ""),
  IFERROR(IF(XC!H250="Home", XC!G250, ""), ""),
  IFERROR(IF(SWIMMING!H250="Home", SWIMMING!G250, ""), ""),
  IFERROR(IF(WTEN!H250="Home", WTEN!G250, ""), ""),
  IFERROR(IF(TF!H250="Home", TF!G250, ""), ""),
  IFERROR(IF(WGOLF!H250="Home", WGOLF!G250, ""), ""),
  IFERROR(IF(WBB!H250="Home", WBB!G250, ""), ""),
  IFERROR(IF(MBB!H250="Home", MBB!G250, ""), ""),
  IFERROR(IF(WLAX!H250="Home", WLAX!G250, ""), ""),
  IFERROR(IF(MLAX!H250="Home", MLAX!G250, ""), ""),
  IFERROR(IF(SOFT!H250="Home", SOFT!G250, ""), ""),
  IFERROR(IF(BASE!H250="Home", BASE!G250, ""), ""),
  IFERROR(IF(ESPORTS!H250="Home", ESPORTS!G250, ""), "")
)
</f>
        <v/>
      </c>
      <c r="H250" s="20" t="str">
        <f>TEXTJOIN(
  CHAR(10) &amp; CHAR(10),
  TRUE,
  IFERROR(IF(WSO!H250="Home", WSO!P250, ""), ""),
  IFERROR(IF(MSO!H250="Home", MSO!P250, ""), ""),
  IFERROR(IF(FH!H250="Home", FH!P250, ""), ""),
  IFERROR(IF(MGOLF!H250="Home", MGOLF!P250, ""), ""),
  IFERROR(IF(Football!H250="Home", Football!P250, ""), ""),
  IFERROR(IF(WVB!H250="Home", WVB!P250, ""), ""),
  IFERROR(IF(XC!H250="Home", XC!P250, ""), ""),
  IFERROR(IF(SWIMMING!H250="Home", SWIMMING!P250, ""), ""),
  IFERROR(IF(WTEN!H250="Home", WTEN!P250, ""), ""),
  IFERROR(IF(TF!H250="Home", TF!P250, ""), ""),
  IFERROR(IF(WGOLF!H250="Home", WGOLF!P250, ""), ""),
  IFERROR(IF(WBB!H250="Home", WBB!P250, ""), ""),
  IFERROR(IF(MBB!H250="Home", MBB!P250, ""), ""),
  IFERROR(IF(WLAX!H250="Home", WLAX!P250, ""), ""),
  IFERROR(IF(MLAX!H250="Home", MLAX!P250, ""), ""),
  IFERROR(IF(SOFT!H250="Home", SOFT!P250, ""), ""),
  IFERROR(IF(BASE!H250="Home", BASE!P250, ""), ""),
  IFERROR(IF(ESPORTS!H250="Home", ESPORTS!P250, ""), "")
)
</f>
        <v/>
      </c>
    </row>
    <row r="251" ht="22.5" customHeight="1">
      <c r="A251" s="6">
        <v>250.0</v>
      </c>
      <c r="B251" s="6" t="str">
        <f>'Master Schedule'!B251</f>
        <v/>
      </c>
      <c r="C251" s="7">
        <v>46484.0</v>
      </c>
      <c r="D251" s="8" t="str">
        <f t="shared" si="1"/>
        <v>Wednesday</v>
      </c>
      <c r="E251" s="6" t="str">
        <f>TEXTJOIN(
  CHAR(10) &amp; CHAR(10),
  TRUE,
  IFERROR(IF(WSO!H251="Home", WSO!E251, ""), ""),
  IFERROR(IF(MSO!H251="Home", MSO!E251, ""), ""),
  IFERROR(IF(FH!H251="Home", FH!E251, ""), ""),
  IFERROR(IF(MGOLF!H251="Home", MGOLF!E251, ""), ""),
  IFERROR(IF(Football!H251="Home", Football!E251, ""), ""),
  IFERROR(IF(WVB!H251="Home", WVB!E251, ""), ""),
  IFERROR(IF(XC!H251="Home", XC!E251, ""), ""),
  IFERROR(IF(SWIMMING!H251="Home", SWIMMING!E251, ""), ""),
  IFERROR(IF(WTEN!H251="Home", WTEN!E251, ""), ""),
  IFERROR(IF(TF!H251="Home", TF!E251, ""), ""),
  IFERROR(IF(WGOLF!H251="Home", WGOLF!E251, ""), ""),
  IFERROR(IF(WBB!H251="Home", WBB!E251, ""), ""),
  IFERROR(IF(MBB!H251="Home", MBB!E251, ""), ""),
  IFERROR(IF(WLAX!H251="Home", WLAX!E251, ""), ""),
  IFERROR(IF(MLAX!H251="Home", MLAX!E251, ""), ""),
  IFERROR(IF(SOFT!H251="Home", SOFT!E251, ""), ""),
  IFERROR(IF(BASE!H251="Home", BASE!E251, ""), ""),
  IFERROR(IF(ESPORTS!H251="Home", ESPORTS!E251, ""), "")
)
</f>
        <v/>
      </c>
      <c r="F251" s="11" t="str">
        <f>TEXTJOIN(
  CHAR(10) &amp; CHAR(10),
  TRUE,
  IFERROR(IF(WSO!H251="Home", TEXT(WSO!F251, "h:mm AM/PM"), ""), ""),
  IFERROR(IF(MSO!H251="Home", TEXT(MSO!F251, "h:mm AM/PM"), ""), ""),
  IFERROR(IF(FH!H251="Home", TEXT(FH!F251, "h:mm AM/PM"), ""), ""),
  IFERROR(IF(MGOLF!H251="Home", TEXT(MGOLF!F251, "h:mm AM/PM"), ""), ""),
  IFERROR(IF(Football!H251="Home", TEXT(Football!F251, "h:mm AM/PM"), ""), ""),
  IFERROR(IF(WVB!H251="Home", TEXT(WVB!F251, "h:mm AM/PM"), ""), ""),
  IFERROR(IF(XC!H251="Home", TEXT(XC!F251, "h:mm AM/PM"), ""), ""),
  IFERROR(IF(SWIMMING!H251="Home", TEXT(SWIMMING!F251, "h:mm AM/PM"), ""), ""),
  IFERROR(IF(WTEN!H251="Home", TEXT(WTEN!F251, "h:mm AM/PM"), ""), ""),
  IFERROR(IF(TF!H251="Home", TEXT(TF!F251, "h:mm AM/PM"), ""), ""),
  IFERROR(IF(WGOLF!H251="Home", TEXT(WGOLF!F251, "h:mm AM/PM"), ""), ""),
  IFERROR(IF(WBB!H251="Home", TEXT(WBB!F251, "h:mm AM/PM"), ""), ""),
  IFERROR(IF(MBB!H251="Home", TEXT(MBB!F251, "h:mm AM/PM"), ""), ""),
  IFERROR(IF(WLAX!H251="Home", TEXT(WLAX!F251, "h:mm AM/PM"), ""), ""),
  IFERROR(IF(MLAX!H251="Home", TEXT(MLAX!F251, "h:mm AM/PM"), ""), ""),
  IFERROR(IF(SOFT!H251="Home", TEXT(SOFT!F251, "h:mm AM/PM"), ""), ""),
  IFERROR(IF(BASE!H251="Home", TEXT(BASE!F251, "h:mm AM/PM"), ""), ""),
  IFERROR(IF(ESPORTS!H251="Home", TEXT(ESPORTS!F251, "h:mm AM/PM"), ""), "")
)
</f>
        <v/>
      </c>
      <c r="G251" s="11" t="str">
        <f>TEXTJOIN(
  CHAR(10) &amp; CHAR(10),
  TRUE,
  IFERROR(IF(WSO!H251="Home", WSO!G251, ""), ""),
  IFERROR(IF(MSO!H251="Home", MSO!G251, ""), ""),
  IFERROR(IF(FH!H251="Home", FH!G251, ""), ""),
  IFERROR(IF(MGOLF!H251="Home", MGOLF!G251, ""), ""),
  IFERROR(IF(Football!H251="Home", Football!G251, ""), ""),
  IFERROR(IF(WVB!H251="Home", WVB!G251, ""), ""),
  IFERROR(IF(XC!H251="Home", XC!G251, ""), ""),
  IFERROR(IF(SWIMMING!H251="Home", SWIMMING!G251, ""), ""),
  IFERROR(IF(WTEN!H251="Home", WTEN!G251, ""), ""),
  IFERROR(IF(TF!H251="Home", TF!G251, ""), ""),
  IFERROR(IF(WGOLF!H251="Home", WGOLF!G251, ""), ""),
  IFERROR(IF(WBB!H251="Home", WBB!G251, ""), ""),
  IFERROR(IF(MBB!H251="Home", MBB!G251, ""), ""),
  IFERROR(IF(WLAX!H251="Home", WLAX!G251, ""), ""),
  IFERROR(IF(MLAX!H251="Home", MLAX!G251, ""), ""),
  IFERROR(IF(SOFT!H251="Home", SOFT!G251, ""), ""),
  IFERROR(IF(BASE!H251="Home", BASE!G251, ""), ""),
  IFERROR(IF(ESPORTS!H251="Home", ESPORTS!G251, ""), "")
)
</f>
        <v/>
      </c>
      <c r="H251" s="20" t="str">
        <f>TEXTJOIN(
  CHAR(10) &amp; CHAR(10),
  TRUE,
  IFERROR(IF(WSO!H251="Home", WSO!P251, ""), ""),
  IFERROR(IF(MSO!H251="Home", MSO!P251, ""), ""),
  IFERROR(IF(FH!H251="Home", FH!P251, ""), ""),
  IFERROR(IF(MGOLF!H251="Home", MGOLF!P251, ""), ""),
  IFERROR(IF(Football!H251="Home", Football!P251, ""), ""),
  IFERROR(IF(WVB!H251="Home", WVB!P251, ""), ""),
  IFERROR(IF(XC!H251="Home", XC!P251, ""), ""),
  IFERROR(IF(SWIMMING!H251="Home", SWIMMING!P251, ""), ""),
  IFERROR(IF(WTEN!H251="Home", WTEN!P251, ""), ""),
  IFERROR(IF(TF!H251="Home", TF!P251, ""), ""),
  IFERROR(IF(WGOLF!H251="Home", WGOLF!P251, ""), ""),
  IFERROR(IF(WBB!H251="Home", WBB!P251, ""), ""),
  IFERROR(IF(MBB!H251="Home", MBB!P251, ""), ""),
  IFERROR(IF(WLAX!H251="Home", WLAX!P251, ""), ""),
  IFERROR(IF(MLAX!H251="Home", MLAX!P251, ""), ""),
  IFERROR(IF(SOFT!H251="Home", SOFT!P251, ""), ""),
  IFERROR(IF(BASE!H251="Home", BASE!P251, ""), ""),
  IFERROR(IF(ESPORTS!H251="Home", ESPORTS!P251, ""), "")
)
</f>
        <v/>
      </c>
    </row>
    <row r="252" ht="22.5" customHeight="1">
      <c r="A252" s="6">
        <v>251.0</v>
      </c>
      <c r="B252" s="6" t="str">
        <f>'Master Schedule'!B252</f>
        <v/>
      </c>
      <c r="C252" s="7">
        <v>46485.0</v>
      </c>
      <c r="D252" s="8" t="str">
        <f t="shared" si="1"/>
        <v>Thursday</v>
      </c>
      <c r="E252" s="6" t="str">
        <f>TEXTJOIN(
  CHAR(10) &amp; CHAR(10),
  TRUE,
  IFERROR(IF(WSO!H252="Home", WSO!E252, ""), ""),
  IFERROR(IF(MSO!H252="Home", MSO!E252, ""), ""),
  IFERROR(IF(FH!H252="Home", FH!E252, ""), ""),
  IFERROR(IF(MGOLF!H252="Home", MGOLF!E252, ""), ""),
  IFERROR(IF(Football!H252="Home", Football!E252, ""), ""),
  IFERROR(IF(WVB!H252="Home", WVB!E252, ""), ""),
  IFERROR(IF(XC!H252="Home", XC!E252, ""), ""),
  IFERROR(IF(SWIMMING!H252="Home", SWIMMING!E252, ""), ""),
  IFERROR(IF(WTEN!H252="Home", WTEN!E252, ""), ""),
  IFERROR(IF(TF!H252="Home", TF!E252, ""), ""),
  IFERROR(IF(WGOLF!H252="Home", WGOLF!E252, ""), ""),
  IFERROR(IF(WBB!H252="Home", WBB!E252, ""), ""),
  IFERROR(IF(MBB!H252="Home", MBB!E252, ""), ""),
  IFERROR(IF(WLAX!H252="Home", WLAX!E252, ""), ""),
  IFERROR(IF(MLAX!H252="Home", MLAX!E252, ""), ""),
  IFERROR(IF(SOFT!H252="Home", SOFT!E252, ""), ""),
  IFERROR(IF(BASE!H252="Home", BASE!E252, ""), ""),
  IFERROR(IF(ESPORTS!H252="Home", ESPORTS!E252, ""), "")
)
</f>
        <v/>
      </c>
      <c r="F252" s="11" t="str">
        <f>TEXTJOIN(
  CHAR(10) &amp; CHAR(10),
  TRUE,
  IFERROR(IF(WSO!H252="Home", TEXT(WSO!F252, "h:mm AM/PM"), ""), ""),
  IFERROR(IF(MSO!H252="Home", TEXT(MSO!F252, "h:mm AM/PM"), ""), ""),
  IFERROR(IF(FH!H252="Home", TEXT(FH!F252, "h:mm AM/PM"), ""), ""),
  IFERROR(IF(MGOLF!H252="Home", TEXT(MGOLF!F252, "h:mm AM/PM"), ""), ""),
  IFERROR(IF(Football!H252="Home", TEXT(Football!F252, "h:mm AM/PM"), ""), ""),
  IFERROR(IF(WVB!H252="Home", TEXT(WVB!F252, "h:mm AM/PM"), ""), ""),
  IFERROR(IF(XC!H252="Home", TEXT(XC!F252, "h:mm AM/PM"), ""), ""),
  IFERROR(IF(SWIMMING!H252="Home", TEXT(SWIMMING!F252, "h:mm AM/PM"), ""), ""),
  IFERROR(IF(WTEN!H252="Home", TEXT(WTEN!F252, "h:mm AM/PM"), ""), ""),
  IFERROR(IF(TF!H252="Home", TEXT(TF!F252, "h:mm AM/PM"), ""), ""),
  IFERROR(IF(WGOLF!H252="Home", TEXT(WGOLF!F252, "h:mm AM/PM"), ""), ""),
  IFERROR(IF(WBB!H252="Home", TEXT(WBB!F252, "h:mm AM/PM"), ""), ""),
  IFERROR(IF(MBB!H252="Home", TEXT(MBB!F252, "h:mm AM/PM"), ""), ""),
  IFERROR(IF(WLAX!H252="Home", TEXT(WLAX!F252, "h:mm AM/PM"), ""), ""),
  IFERROR(IF(MLAX!H252="Home", TEXT(MLAX!F252, "h:mm AM/PM"), ""), ""),
  IFERROR(IF(SOFT!H252="Home", TEXT(SOFT!F252, "h:mm AM/PM"), ""), ""),
  IFERROR(IF(BASE!H252="Home", TEXT(BASE!F252, "h:mm AM/PM"), ""), ""),
  IFERROR(IF(ESPORTS!H252="Home", TEXT(ESPORTS!F252, "h:mm AM/PM"), ""), "")
)
</f>
        <v/>
      </c>
      <c r="G252" s="11" t="str">
        <f>TEXTJOIN(
  CHAR(10) &amp; CHAR(10),
  TRUE,
  IFERROR(IF(WSO!H252="Home", WSO!G252, ""), ""),
  IFERROR(IF(MSO!H252="Home", MSO!G252, ""), ""),
  IFERROR(IF(FH!H252="Home", FH!G252, ""), ""),
  IFERROR(IF(MGOLF!H252="Home", MGOLF!G252, ""), ""),
  IFERROR(IF(Football!H252="Home", Football!G252, ""), ""),
  IFERROR(IF(WVB!H252="Home", WVB!G252, ""), ""),
  IFERROR(IF(XC!H252="Home", XC!G252, ""), ""),
  IFERROR(IF(SWIMMING!H252="Home", SWIMMING!G252, ""), ""),
  IFERROR(IF(WTEN!H252="Home", WTEN!G252, ""), ""),
  IFERROR(IF(TF!H252="Home", TF!G252, ""), ""),
  IFERROR(IF(WGOLF!H252="Home", WGOLF!G252, ""), ""),
  IFERROR(IF(WBB!H252="Home", WBB!G252, ""), ""),
  IFERROR(IF(MBB!H252="Home", MBB!G252, ""), ""),
  IFERROR(IF(WLAX!H252="Home", WLAX!G252, ""), ""),
  IFERROR(IF(MLAX!H252="Home", MLAX!G252, ""), ""),
  IFERROR(IF(SOFT!H252="Home", SOFT!G252, ""), ""),
  IFERROR(IF(BASE!H252="Home", BASE!G252, ""), ""),
  IFERROR(IF(ESPORTS!H252="Home", ESPORTS!G252, ""), "")
)
</f>
        <v/>
      </c>
      <c r="H252" s="20" t="str">
        <f>TEXTJOIN(
  CHAR(10) &amp; CHAR(10),
  TRUE,
  IFERROR(IF(WSO!H252="Home", WSO!P252, ""), ""),
  IFERROR(IF(MSO!H252="Home", MSO!P252, ""), ""),
  IFERROR(IF(FH!H252="Home", FH!P252, ""), ""),
  IFERROR(IF(MGOLF!H252="Home", MGOLF!P252, ""), ""),
  IFERROR(IF(Football!H252="Home", Football!P252, ""), ""),
  IFERROR(IF(WVB!H252="Home", WVB!P252, ""), ""),
  IFERROR(IF(XC!H252="Home", XC!P252, ""), ""),
  IFERROR(IF(SWIMMING!H252="Home", SWIMMING!P252, ""), ""),
  IFERROR(IF(WTEN!H252="Home", WTEN!P252, ""), ""),
  IFERROR(IF(TF!H252="Home", TF!P252, ""), ""),
  IFERROR(IF(WGOLF!H252="Home", WGOLF!P252, ""), ""),
  IFERROR(IF(WBB!H252="Home", WBB!P252, ""), ""),
  IFERROR(IF(MBB!H252="Home", MBB!P252, ""), ""),
  IFERROR(IF(WLAX!H252="Home", WLAX!P252, ""), ""),
  IFERROR(IF(MLAX!H252="Home", MLAX!P252, ""), ""),
  IFERROR(IF(SOFT!H252="Home", SOFT!P252, ""), ""),
  IFERROR(IF(BASE!H252="Home", BASE!P252, ""), ""),
  IFERROR(IF(ESPORTS!H252="Home", ESPORTS!P252, ""), "")
)
</f>
        <v/>
      </c>
    </row>
    <row r="253" ht="22.5" customHeight="1">
      <c r="A253" s="6">
        <v>252.0</v>
      </c>
      <c r="B253" s="6" t="str">
        <f>'Master Schedule'!B253</f>
        <v/>
      </c>
      <c r="C253" s="7">
        <v>46486.0</v>
      </c>
      <c r="D253" s="8" t="str">
        <f t="shared" si="1"/>
        <v>Friday</v>
      </c>
      <c r="E253" s="6" t="str">
        <f>TEXTJOIN(
  CHAR(10) &amp; CHAR(10),
  TRUE,
  IFERROR(IF(WSO!H253="Home", WSO!E253, ""), ""),
  IFERROR(IF(MSO!H253="Home", MSO!E253, ""), ""),
  IFERROR(IF(FH!H253="Home", FH!E253, ""), ""),
  IFERROR(IF(MGOLF!H253="Home", MGOLF!E253, ""), ""),
  IFERROR(IF(Football!H253="Home", Football!E253, ""), ""),
  IFERROR(IF(WVB!H253="Home", WVB!E253, ""), ""),
  IFERROR(IF(XC!H253="Home", XC!E253, ""), ""),
  IFERROR(IF(SWIMMING!H253="Home", SWIMMING!E253, ""), ""),
  IFERROR(IF(WTEN!H253="Home", WTEN!E253, ""), ""),
  IFERROR(IF(TF!H253="Home", TF!E253, ""), ""),
  IFERROR(IF(WGOLF!H253="Home", WGOLF!E253, ""), ""),
  IFERROR(IF(WBB!H253="Home", WBB!E253, ""), ""),
  IFERROR(IF(MBB!H253="Home", MBB!E253, ""), ""),
  IFERROR(IF(WLAX!H253="Home", WLAX!E253, ""), ""),
  IFERROR(IF(MLAX!H253="Home", MLAX!E253, ""), ""),
  IFERROR(IF(SOFT!H253="Home", SOFT!E253, ""), ""),
  IFERROR(IF(BASE!H253="Home", BASE!E253, ""), ""),
  IFERROR(IF(ESPORTS!H253="Home", ESPORTS!E253, ""), "")
)
</f>
        <v/>
      </c>
      <c r="F253" s="11" t="str">
        <f>TEXTJOIN(
  CHAR(10) &amp; CHAR(10),
  TRUE,
  IFERROR(IF(WSO!H253="Home", TEXT(WSO!F253, "h:mm AM/PM"), ""), ""),
  IFERROR(IF(MSO!H253="Home", TEXT(MSO!F253, "h:mm AM/PM"), ""), ""),
  IFERROR(IF(FH!H253="Home", TEXT(FH!F253, "h:mm AM/PM"), ""), ""),
  IFERROR(IF(MGOLF!H253="Home", TEXT(MGOLF!F253, "h:mm AM/PM"), ""), ""),
  IFERROR(IF(Football!H253="Home", TEXT(Football!F253, "h:mm AM/PM"), ""), ""),
  IFERROR(IF(WVB!H253="Home", TEXT(WVB!F253, "h:mm AM/PM"), ""), ""),
  IFERROR(IF(XC!H253="Home", TEXT(XC!F253, "h:mm AM/PM"), ""), ""),
  IFERROR(IF(SWIMMING!H253="Home", TEXT(SWIMMING!F253, "h:mm AM/PM"), ""), ""),
  IFERROR(IF(WTEN!H253="Home", TEXT(WTEN!F253, "h:mm AM/PM"), ""), ""),
  IFERROR(IF(TF!H253="Home", TEXT(TF!F253, "h:mm AM/PM"), ""), ""),
  IFERROR(IF(WGOLF!H253="Home", TEXT(WGOLF!F253, "h:mm AM/PM"), ""), ""),
  IFERROR(IF(WBB!H253="Home", TEXT(WBB!F253, "h:mm AM/PM"), ""), ""),
  IFERROR(IF(MBB!H253="Home", TEXT(MBB!F253, "h:mm AM/PM"), ""), ""),
  IFERROR(IF(WLAX!H253="Home", TEXT(WLAX!F253, "h:mm AM/PM"), ""), ""),
  IFERROR(IF(MLAX!H253="Home", TEXT(MLAX!F253, "h:mm AM/PM"), ""), ""),
  IFERROR(IF(SOFT!H253="Home", TEXT(SOFT!F253, "h:mm AM/PM"), ""), ""),
  IFERROR(IF(BASE!H253="Home", TEXT(BASE!F253, "h:mm AM/PM"), ""), ""),
  IFERROR(IF(ESPORTS!H253="Home", TEXT(ESPORTS!F253, "h:mm AM/PM"), ""), "")
)
</f>
        <v/>
      </c>
      <c r="G253" s="11" t="str">
        <f>TEXTJOIN(
  CHAR(10) &amp; CHAR(10),
  TRUE,
  IFERROR(IF(WSO!H253="Home", WSO!G253, ""), ""),
  IFERROR(IF(MSO!H253="Home", MSO!G253, ""), ""),
  IFERROR(IF(FH!H253="Home", FH!G253, ""), ""),
  IFERROR(IF(MGOLF!H253="Home", MGOLF!G253, ""), ""),
  IFERROR(IF(Football!H253="Home", Football!G253, ""), ""),
  IFERROR(IF(WVB!H253="Home", WVB!G253, ""), ""),
  IFERROR(IF(XC!H253="Home", XC!G253, ""), ""),
  IFERROR(IF(SWIMMING!H253="Home", SWIMMING!G253, ""), ""),
  IFERROR(IF(WTEN!H253="Home", WTEN!G253, ""), ""),
  IFERROR(IF(TF!H253="Home", TF!G253, ""), ""),
  IFERROR(IF(WGOLF!H253="Home", WGOLF!G253, ""), ""),
  IFERROR(IF(WBB!H253="Home", WBB!G253, ""), ""),
  IFERROR(IF(MBB!H253="Home", MBB!G253, ""), ""),
  IFERROR(IF(WLAX!H253="Home", WLAX!G253, ""), ""),
  IFERROR(IF(MLAX!H253="Home", MLAX!G253, ""), ""),
  IFERROR(IF(SOFT!H253="Home", SOFT!G253, ""), ""),
  IFERROR(IF(BASE!H253="Home", BASE!G253, ""), ""),
  IFERROR(IF(ESPORTS!H253="Home", ESPORTS!G253, ""), "")
)
</f>
        <v/>
      </c>
      <c r="H253" s="20" t="str">
        <f>TEXTJOIN(
  CHAR(10) &amp; CHAR(10),
  TRUE,
  IFERROR(IF(WSO!H253="Home", WSO!P253, ""), ""),
  IFERROR(IF(MSO!H253="Home", MSO!P253, ""), ""),
  IFERROR(IF(FH!H253="Home", FH!P253, ""), ""),
  IFERROR(IF(MGOLF!H253="Home", MGOLF!P253, ""), ""),
  IFERROR(IF(Football!H253="Home", Football!P253, ""), ""),
  IFERROR(IF(WVB!H253="Home", WVB!P253, ""), ""),
  IFERROR(IF(XC!H253="Home", XC!P253, ""), ""),
  IFERROR(IF(SWIMMING!H253="Home", SWIMMING!P253, ""), ""),
  IFERROR(IF(WTEN!H253="Home", WTEN!P253, ""), ""),
  IFERROR(IF(TF!H253="Home", TF!P253, ""), ""),
  IFERROR(IF(WGOLF!H253="Home", WGOLF!P253, ""), ""),
  IFERROR(IF(WBB!H253="Home", WBB!P253, ""), ""),
  IFERROR(IF(MBB!H253="Home", MBB!P253, ""), ""),
  IFERROR(IF(WLAX!H253="Home", WLAX!P253, ""), ""),
  IFERROR(IF(MLAX!H253="Home", MLAX!P253, ""), ""),
  IFERROR(IF(SOFT!H253="Home", SOFT!P253, ""), ""),
  IFERROR(IF(BASE!H253="Home", BASE!P253, ""), ""),
  IFERROR(IF(ESPORTS!H253="Home", ESPORTS!P253, ""), "")
)
</f>
        <v/>
      </c>
    </row>
    <row r="254" ht="22.5" customHeight="1">
      <c r="A254" s="6">
        <v>253.0</v>
      </c>
      <c r="B254" s="6" t="str">
        <f>'Master Schedule'!B254</f>
        <v/>
      </c>
      <c r="C254" s="7">
        <v>46487.0</v>
      </c>
      <c r="D254" s="8" t="str">
        <f t="shared" si="1"/>
        <v>Saturday</v>
      </c>
      <c r="E254" s="6" t="str">
        <f>TEXTJOIN(
  CHAR(10) &amp; CHAR(10),
  TRUE,
  IFERROR(IF(WSO!H254="Home", WSO!E254, ""), ""),
  IFERROR(IF(MSO!H254="Home", MSO!E254, ""), ""),
  IFERROR(IF(FH!H254="Home", FH!E254, ""), ""),
  IFERROR(IF(MGOLF!H254="Home", MGOLF!E254, ""), ""),
  IFERROR(IF(Football!H254="Home", Football!E254, ""), ""),
  IFERROR(IF(WVB!H254="Home", WVB!E254, ""), ""),
  IFERROR(IF(XC!H254="Home", XC!E254, ""), ""),
  IFERROR(IF(SWIMMING!H254="Home", SWIMMING!E254, ""), ""),
  IFERROR(IF(WTEN!H254="Home", WTEN!E254, ""), ""),
  IFERROR(IF(TF!H254="Home", TF!E254, ""), ""),
  IFERROR(IF(WGOLF!H254="Home", WGOLF!E254, ""), ""),
  IFERROR(IF(WBB!H254="Home", WBB!E254, ""), ""),
  IFERROR(IF(MBB!H254="Home", MBB!E254, ""), ""),
  IFERROR(IF(WLAX!H254="Home", WLAX!E254, ""), ""),
  IFERROR(IF(MLAX!H254="Home", MLAX!E254, ""), ""),
  IFERROR(IF(SOFT!H254="Home", SOFT!E254, ""), ""),
  IFERROR(IF(BASE!H254="Home", BASE!E254, ""), ""),
  IFERROR(IF(ESPORTS!H254="Home", ESPORTS!E254, ""), "")
)
</f>
        <v/>
      </c>
      <c r="F254" s="11" t="str">
        <f>TEXTJOIN(
  CHAR(10) &amp; CHAR(10),
  TRUE,
  IFERROR(IF(WSO!H254="Home", TEXT(WSO!F254, "h:mm AM/PM"), ""), ""),
  IFERROR(IF(MSO!H254="Home", TEXT(MSO!F254, "h:mm AM/PM"), ""), ""),
  IFERROR(IF(FH!H254="Home", TEXT(FH!F254, "h:mm AM/PM"), ""), ""),
  IFERROR(IF(MGOLF!H254="Home", TEXT(MGOLF!F254, "h:mm AM/PM"), ""), ""),
  IFERROR(IF(Football!H254="Home", TEXT(Football!F254, "h:mm AM/PM"), ""), ""),
  IFERROR(IF(WVB!H254="Home", TEXT(WVB!F254, "h:mm AM/PM"), ""), ""),
  IFERROR(IF(XC!H254="Home", TEXT(XC!F254, "h:mm AM/PM"), ""), ""),
  IFERROR(IF(SWIMMING!H254="Home", TEXT(SWIMMING!F254, "h:mm AM/PM"), ""), ""),
  IFERROR(IF(WTEN!H254="Home", TEXT(WTEN!F254, "h:mm AM/PM"), ""), ""),
  IFERROR(IF(TF!H254="Home", TEXT(TF!F254, "h:mm AM/PM"), ""), ""),
  IFERROR(IF(WGOLF!H254="Home", TEXT(WGOLF!F254, "h:mm AM/PM"), ""), ""),
  IFERROR(IF(WBB!H254="Home", TEXT(WBB!F254, "h:mm AM/PM"), ""), ""),
  IFERROR(IF(MBB!H254="Home", TEXT(MBB!F254, "h:mm AM/PM"), ""), ""),
  IFERROR(IF(WLAX!H254="Home", TEXT(WLAX!F254, "h:mm AM/PM"), ""), ""),
  IFERROR(IF(MLAX!H254="Home", TEXT(MLAX!F254, "h:mm AM/PM"), ""), ""),
  IFERROR(IF(SOFT!H254="Home", TEXT(SOFT!F254, "h:mm AM/PM"), ""), ""),
  IFERROR(IF(BASE!H254="Home", TEXT(BASE!F254, "h:mm AM/PM"), ""), ""),
  IFERROR(IF(ESPORTS!H254="Home", TEXT(ESPORTS!F254, "h:mm AM/PM"), ""), "")
)
</f>
        <v/>
      </c>
      <c r="G254" s="11" t="str">
        <f>TEXTJOIN(
  CHAR(10) &amp; CHAR(10),
  TRUE,
  IFERROR(IF(WSO!H254="Home", WSO!G254, ""), ""),
  IFERROR(IF(MSO!H254="Home", MSO!G254, ""), ""),
  IFERROR(IF(FH!H254="Home", FH!G254, ""), ""),
  IFERROR(IF(MGOLF!H254="Home", MGOLF!G254, ""), ""),
  IFERROR(IF(Football!H254="Home", Football!G254, ""), ""),
  IFERROR(IF(WVB!H254="Home", WVB!G254, ""), ""),
  IFERROR(IF(XC!H254="Home", XC!G254, ""), ""),
  IFERROR(IF(SWIMMING!H254="Home", SWIMMING!G254, ""), ""),
  IFERROR(IF(WTEN!H254="Home", WTEN!G254, ""), ""),
  IFERROR(IF(TF!H254="Home", TF!G254, ""), ""),
  IFERROR(IF(WGOLF!H254="Home", WGOLF!G254, ""), ""),
  IFERROR(IF(WBB!H254="Home", WBB!G254, ""), ""),
  IFERROR(IF(MBB!H254="Home", MBB!G254, ""), ""),
  IFERROR(IF(WLAX!H254="Home", WLAX!G254, ""), ""),
  IFERROR(IF(MLAX!H254="Home", MLAX!G254, ""), ""),
  IFERROR(IF(SOFT!H254="Home", SOFT!G254, ""), ""),
  IFERROR(IF(BASE!H254="Home", BASE!G254, ""), ""),
  IFERROR(IF(ESPORTS!H254="Home", ESPORTS!G254, ""), "")
)
</f>
        <v/>
      </c>
      <c r="H254" s="20" t="str">
        <f>TEXTJOIN(
  CHAR(10) &amp; CHAR(10),
  TRUE,
  IFERROR(IF(WSO!H254="Home", WSO!P254, ""), ""),
  IFERROR(IF(MSO!H254="Home", MSO!P254, ""), ""),
  IFERROR(IF(FH!H254="Home", FH!P254, ""), ""),
  IFERROR(IF(MGOLF!H254="Home", MGOLF!P254, ""), ""),
  IFERROR(IF(Football!H254="Home", Football!P254, ""), ""),
  IFERROR(IF(WVB!H254="Home", WVB!P254, ""), ""),
  IFERROR(IF(XC!H254="Home", XC!P254, ""), ""),
  IFERROR(IF(SWIMMING!H254="Home", SWIMMING!P254, ""), ""),
  IFERROR(IF(WTEN!H254="Home", WTEN!P254, ""), ""),
  IFERROR(IF(TF!H254="Home", TF!P254, ""), ""),
  IFERROR(IF(WGOLF!H254="Home", WGOLF!P254, ""), ""),
  IFERROR(IF(WBB!H254="Home", WBB!P254, ""), ""),
  IFERROR(IF(MBB!H254="Home", MBB!P254, ""), ""),
  IFERROR(IF(WLAX!H254="Home", WLAX!P254, ""), ""),
  IFERROR(IF(MLAX!H254="Home", MLAX!P254, ""), ""),
  IFERROR(IF(SOFT!H254="Home", SOFT!P254, ""), ""),
  IFERROR(IF(BASE!H254="Home", BASE!P254, ""), ""),
  IFERROR(IF(ESPORTS!H254="Home", ESPORTS!P254, ""), "")
)
</f>
        <v/>
      </c>
    </row>
    <row r="255" ht="22.5" customHeight="1">
      <c r="A255" s="6">
        <v>254.0</v>
      </c>
      <c r="B255" s="6" t="str">
        <f>'Master Schedule'!B255</f>
        <v/>
      </c>
      <c r="C255" s="7">
        <v>46488.0</v>
      </c>
      <c r="D255" s="8" t="str">
        <f t="shared" si="1"/>
        <v>Sunday</v>
      </c>
      <c r="E255" s="6" t="str">
        <f>TEXTJOIN(
  CHAR(10) &amp; CHAR(10),
  TRUE,
  IFERROR(IF(WSO!H255="Home", WSO!E255, ""), ""),
  IFERROR(IF(MSO!H255="Home", MSO!E255, ""), ""),
  IFERROR(IF(FH!H255="Home", FH!E255, ""), ""),
  IFERROR(IF(MGOLF!H255="Home", MGOLF!E255, ""), ""),
  IFERROR(IF(Football!H255="Home", Football!E255, ""), ""),
  IFERROR(IF(WVB!H255="Home", WVB!E255, ""), ""),
  IFERROR(IF(XC!H255="Home", XC!E255, ""), ""),
  IFERROR(IF(SWIMMING!H255="Home", SWIMMING!E255, ""), ""),
  IFERROR(IF(WTEN!H255="Home", WTEN!E255, ""), ""),
  IFERROR(IF(TF!H255="Home", TF!E255, ""), ""),
  IFERROR(IF(WGOLF!H255="Home", WGOLF!E255, ""), ""),
  IFERROR(IF(WBB!H255="Home", WBB!E255, ""), ""),
  IFERROR(IF(MBB!H255="Home", MBB!E255, ""), ""),
  IFERROR(IF(WLAX!H255="Home", WLAX!E255, ""), ""),
  IFERROR(IF(MLAX!H255="Home", MLAX!E255, ""), ""),
  IFERROR(IF(SOFT!H255="Home", SOFT!E255, ""), ""),
  IFERROR(IF(BASE!H255="Home", BASE!E255, ""), ""),
  IFERROR(IF(ESPORTS!H255="Home", ESPORTS!E255, ""), "")
)
</f>
        <v/>
      </c>
      <c r="F255" s="11" t="str">
        <f>TEXTJOIN(
  CHAR(10) &amp; CHAR(10),
  TRUE,
  IFERROR(IF(WSO!H255="Home", TEXT(WSO!F255, "h:mm AM/PM"), ""), ""),
  IFERROR(IF(MSO!H255="Home", TEXT(MSO!F255, "h:mm AM/PM"), ""), ""),
  IFERROR(IF(FH!H255="Home", TEXT(FH!F255, "h:mm AM/PM"), ""), ""),
  IFERROR(IF(MGOLF!H255="Home", TEXT(MGOLF!F255, "h:mm AM/PM"), ""), ""),
  IFERROR(IF(Football!H255="Home", TEXT(Football!F255, "h:mm AM/PM"), ""), ""),
  IFERROR(IF(WVB!H255="Home", TEXT(WVB!F255, "h:mm AM/PM"), ""), ""),
  IFERROR(IF(XC!H255="Home", TEXT(XC!F255, "h:mm AM/PM"), ""), ""),
  IFERROR(IF(SWIMMING!H255="Home", TEXT(SWIMMING!F255, "h:mm AM/PM"), ""), ""),
  IFERROR(IF(WTEN!H255="Home", TEXT(WTEN!F255, "h:mm AM/PM"), ""), ""),
  IFERROR(IF(TF!H255="Home", TEXT(TF!F255, "h:mm AM/PM"), ""), ""),
  IFERROR(IF(WGOLF!H255="Home", TEXT(WGOLF!F255, "h:mm AM/PM"), ""), ""),
  IFERROR(IF(WBB!H255="Home", TEXT(WBB!F255, "h:mm AM/PM"), ""), ""),
  IFERROR(IF(MBB!H255="Home", TEXT(MBB!F255, "h:mm AM/PM"), ""), ""),
  IFERROR(IF(WLAX!H255="Home", TEXT(WLAX!F255, "h:mm AM/PM"), ""), ""),
  IFERROR(IF(MLAX!H255="Home", TEXT(MLAX!F255, "h:mm AM/PM"), ""), ""),
  IFERROR(IF(SOFT!H255="Home", TEXT(SOFT!F255, "h:mm AM/PM"), ""), ""),
  IFERROR(IF(BASE!H255="Home", TEXT(BASE!F255, "h:mm AM/PM"), ""), ""),
  IFERROR(IF(ESPORTS!H255="Home", TEXT(ESPORTS!F255, "h:mm AM/PM"), ""), "")
)
</f>
        <v/>
      </c>
      <c r="G255" s="11" t="str">
        <f>TEXTJOIN(
  CHAR(10) &amp; CHAR(10),
  TRUE,
  IFERROR(IF(WSO!H255="Home", WSO!G255, ""), ""),
  IFERROR(IF(MSO!H255="Home", MSO!G255, ""), ""),
  IFERROR(IF(FH!H255="Home", FH!G255, ""), ""),
  IFERROR(IF(MGOLF!H255="Home", MGOLF!G255, ""), ""),
  IFERROR(IF(Football!H255="Home", Football!G255, ""), ""),
  IFERROR(IF(WVB!H255="Home", WVB!G255, ""), ""),
  IFERROR(IF(XC!H255="Home", XC!G255, ""), ""),
  IFERROR(IF(SWIMMING!H255="Home", SWIMMING!G255, ""), ""),
  IFERROR(IF(WTEN!H255="Home", WTEN!G255, ""), ""),
  IFERROR(IF(TF!H255="Home", TF!G255, ""), ""),
  IFERROR(IF(WGOLF!H255="Home", WGOLF!G255, ""), ""),
  IFERROR(IF(WBB!H255="Home", WBB!G255, ""), ""),
  IFERROR(IF(MBB!H255="Home", MBB!G255, ""), ""),
  IFERROR(IF(WLAX!H255="Home", WLAX!G255, ""), ""),
  IFERROR(IF(MLAX!H255="Home", MLAX!G255, ""), ""),
  IFERROR(IF(SOFT!H255="Home", SOFT!G255, ""), ""),
  IFERROR(IF(BASE!H255="Home", BASE!G255, ""), ""),
  IFERROR(IF(ESPORTS!H255="Home", ESPORTS!G255, ""), "")
)
</f>
        <v/>
      </c>
      <c r="H255" s="20" t="str">
        <f>TEXTJOIN(
  CHAR(10) &amp; CHAR(10),
  TRUE,
  IFERROR(IF(WSO!H255="Home", WSO!P255, ""), ""),
  IFERROR(IF(MSO!H255="Home", MSO!P255, ""), ""),
  IFERROR(IF(FH!H255="Home", FH!P255, ""), ""),
  IFERROR(IF(MGOLF!H255="Home", MGOLF!P255, ""), ""),
  IFERROR(IF(Football!H255="Home", Football!P255, ""), ""),
  IFERROR(IF(WVB!H255="Home", WVB!P255, ""), ""),
  IFERROR(IF(XC!H255="Home", XC!P255, ""), ""),
  IFERROR(IF(SWIMMING!H255="Home", SWIMMING!P255, ""), ""),
  IFERROR(IF(WTEN!H255="Home", WTEN!P255, ""), ""),
  IFERROR(IF(TF!H255="Home", TF!P255, ""), ""),
  IFERROR(IF(WGOLF!H255="Home", WGOLF!P255, ""), ""),
  IFERROR(IF(WBB!H255="Home", WBB!P255, ""), ""),
  IFERROR(IF(MBB!H255="Home", MBB!P255, ""), ""),
  IFERROR(IF(WLAX!H255="Home", WLAX!P255, ""), ""),
  IFERROR(IF(MLAX!H255="Home", MLAX!P255, ""), ""),
  IFERROR(IF(SOFT!H255="Home", SOFT!P255, ""), ""),
  IFERROR(IF(BASE!H255="Home", BASE!P255, ""), ""),
  IFERROR(IF(ESPORTS!H255="Home", ESPORTS!P255, ""), "")
)
</f>
        <v/>
      </c>
    </row>
    <row r="256" ht="22.5" customHeight="1">
      <c r="A256" s="6">
        <v>255.0</v>
      </c>
      <c r="B256" s="6" t="str">
        <f>'Master Schedule'!B256</f>
        <v/>
      </c>
      <c r="C256" s="7">
        <v>46489.0</v>
      </c>
      <c r="D256" s="8" t="str">
        <f t="shared" si="1"/>
        <v>Monday</v>
      </c>
      <c r="E256" s="6" t="str">
        <f>TEXTJOIN(
  CHAR(10) &amp; CHAR(10),
  TRUE,
  IFERROR(IF(WSO!H256="Home", WSO!E256, ""), ""),
  IFERROR(IF(MSO!H256="Home", MSO!E256, ""), ""),
  IFERROR(IF(FH!H256="Home", FH!E256, ""), ""),
  IFERROR(IF(MGOLF!H256="Home", MGOLF!E256, ""), ""),
  IFERROR(IF(Football!H256="Home", Football!E256, ""), ""),
  IFERROR(IF(WVB!H256="Home", WVB!E256, ""), ""),
  IFERROR(IF(XC!H256="Home", XC!E256, ""), ""),
  IFERROR(IF(SWIMMING!H256="Home", SWIMMING!E256, ""), ""),
  IFERROR(IF(WTEN!H256="Home", WTEN!E256, ""), ""),
  IFERROR(IF(TF!H256="Home", TF!E256, ""), ""),
  IFERROR(IF(WGOLF!H256="Home", WGOLF!E256, ""), ""),
  IFERROR(IF(WBB!H256="Home", WBB!E256, ""), ""),
  IFERROR(IF(MBB!H256="Home", MBB!E256, ""), ""),
  IFERROR(IF(WLAX!H256="Home", WLAX!E256, ""), ""),
  IFERROR(IF(MLAX!H256="Home", MLAX!E256, ""), ""),
  IFERROR(IF(SOFT!H256="Home", SOFT!E256, ""), ""),
  IFERROR(IF(BASE!H256="Home", BASE!E256, ""), ""),
  IFERROR(IF(ESPORTS!H256="Home", ESPORTS!E256, ""), "")
)
</f>
        <v/>
      </c>
      <c r="F256" s="11" t="str">
        <f>TEXTJOIN(
  CHAR(10) &amp; CHAR(10),
  TRUE,
  IFERROR(IF(WSO!H256="Home", TEXT(WSO!F256, "h:mm AM/PM"), ""), ""),
  IFERROR(IF(MSO!H256="Home", TEXT(MSO!F256, "h:mm AM/PM"), ""), ""),
  IFERROR(IF(FH!H256="Home", TEXT(FH!F256, "h:mm AM/PM"), ""), ""),
  IFERROR(IF(MGOLF!H256="Home", TEXT(MGOLF!F256, "h:mm AM/PM"), ""), ""),
  IFERROR(IF(Football!H256="Home", TEXT(Football!F256, "h:mm AM/PM"), ""), ""),
  IFERROR(IF(WVB!H256="Home", TEXT(WVB!F256, "h:mm AM/PM"), ""), ""),
  IFERROR(IF(XC!H256="Home", TEXT(XC!F256, "h:mm AM/PM"), ""), ""),
  IFERROR(IF(SWIMMING!H256="Home", TEXT(SWIMMING!F256, "h:mm AM/PM"), ""), ""),
  IFERROR(IF(WTEN!H256="Home", TEXT(WTEN!F256, "h:mm AM/PM"), ""), ""),
  IFERROR(IF(TF!H256="Home", TEXT(TF!F256, "h:mm AM/PM"), ""), ""),
  IFERROR(IF(WGOLF!H256="Home", TEXT(WGOLF!F256, "h:mm AM/PM"), ""), ""),
  IFERROR(IF(WBB!H256="Home", TEXT(WBB!F256, "h:mm AM/PM"), ""), ""),
  IFERROR(IF(MBB!H256="Home", TEXT(MBB!F256, "h:mm AM/PM"), ""), ""),
  IFERROR(IF(WLAX!H256="Home", TEXT(WLAX!F256, "h:mm AM/PM"), ""), ""),
  IFERROR(IF(MLAX!H256="Home", TEXT(MLAX!F256, "h:mm AM/PM"), ""), ""),
  IFERROR(IF(SOFT!H256="Home", TEXT(SOFT!F256, "h:mm AM/PM"), ""), ""),
  IFERROR(IF(BASE!H256="Home", TEXT(BASE!F256, "h:mm AM/PM"), ""), ""),
  IFERROR(IF(ESPORTS!H256="Home", TEXT(ESPORTS!F256, "h:mm AM/PM"), ""), "")
)
</f>
        <v/>
      </c>
      <c r="G256" s="11" t="str">
        <f>TEXTJOIN(
  CHAR(10) &amp; CHAR(10),
  TRUE,
  IFERROR(IF(WSO!H256="Home", WSO!G256, ""), ""),
  IFERROR(IF(MSO!H256="Home", MSO!G256, ""), ""),
  IFERROR(IF(FH!H256="Home", FH!G256, ""), ""),
  IFERROR(IF(MGOLF!H256="Home", MGOLF!G256, ""), ""),
  IFERROR(IF(Football!H256="Home", Football!G256, ""), ""),
  IFERROR(IF(WVB!H256="Home", WVB!G256, ""), ""),
  IFERROR(IF(XC!H256="Home", XC!G256, ""), ""),
  IFERROR(IF(SWIMMING!H256="Home", SWIMMING!G256, ""), ""),
  IFERROR(IF(WTEN!H256="Home", WTEN!G256, ""), ""),
  IFERROR(IF(TF!H256="Home", TF!G256, ""), ""),
  IFERROR(IF(WGOLF!H256="Home", WGOLF!G256, ""), ""),
  IFERROR(IF(WBB!H256="Home", WBB!G256, ""), ""),
  IFERROR(IF(MBB!H256="Home", MBB!G256, ""), ""),
  IFERROR(IF(WLAX!H256="Home", WLAX!G256, ""), ""),
  IFERROR(IF(MLAX!H256="Home", MLAX!G256, ""), ""),
  IFERROR(IF(SOFT!H256="Home", SOFT!G256, ""), ""),
  IFERROR(IF(BASE!H256="Home", BASE!G256, ""), ""),
  IFERROR(IF(ESPORTS!H256="Home", ESPORTS!G256, ""), "")
)
</f>
        <v/>
      </c>
      <c r="H256" s="20" t="str">
        <f>TEXTJOIN(
  CHAR(10) &amp; CHAR(10),
  TRUE,
  IFERROR(IF(WSO!H256="Home", WSO!P256, ""), ""),
  IFERROR(IF(MSO!H256="Home", MSO!P256, ""), ""),
  IFERROR(IF(FH!H256="Home", FH!P256, ""), ""),
  IFERROR(IF(MGOLF!H256="Home", MGOLF!P256, ""), ""),
  IFERROR(IF(Football!H256="Home", Football!P256, ""), ""),
  IFERROR(IF(WVB!H256="Home", WVB!P256, ""), ""),
  IFERROR(IF(XC!H256="Home", XC!P256, ""), ""),
  IFERROR(IF(SWIMMING!H256="Home", SWIMMING!P256, ""), ""),
  IFERROR(IF(WTEN!H256="Home", WTEN!P256, ""), ""),
  IFERROR(IF(TF!H256="Home", TF!P256, ""), ""),
  IFERROR(IF(WGOLF!H256="Home", WGOLF!P256, ""), ""),
  IFERROR(IF(WBB!H256="Home", WBB!P256, ""), ""),
  IFERROR(IF(MBB!H256="Home", MBB!P256, ""), ""),
  IFERROR(IF(WLAX!H256="Home", WLAX!P256, ""), ""),
  IFERROR(IF(MLAX!H256="Home", MLAX!P256, ""), ""),
  IFERROR(IF(SOFT!H256="Home", SOFT!P256, ""), ""),
  IFERROR(IF(BASE!H256="Home", BASE!P256, ""), ""),
  IFERROR(IF(ESPORTS!H256="Home", ESPORTS!P256, ""), "")
)
</f>
        <v/>
      </c>
    </row>
    <row r="257" ht="22.5" customHeight="1">
      <c r="A257" s="6">
        <v>256.0</v>
      </c>
      <c r="B257" s="6" t="str">
        <f>'Master Schedule'!B257</f>
        <v/>
      </c>
      <c r="C257" s="7">
        <v>46490.0</v>
      </c>
      <c r="D257" s="8" t="str">
        <f t="shared" si="1"/>
        <v>Tuesday</v>
      </c>
      <c r="E257" s="6" t="str">
        <f>TEXTJOIN(
  CHAR(10) &amp; CHAR(10),
  TRUE,
  IFERROR(IF(WSO!H257="Home", WSO!E257, ""), ""),
  IFERROR(IF(MSO!H257="Home", MSO!E257, ""), ""),
  IFERROR(IF(FH!H257="Home", FH!E257, ""), ""),
  IFERROR(IF(MGOLF!H257="Home", MGOLF!E257, ""), ""),
  IFERROR(IF(Football!H257="Home", Football!E257, ""), ""),
  IFERROR(IF(WVB!H257="Home", WVB!E257, ""), ""),
  IFERROR(IF(XC!H257="Home", XC!E257, ""), ""),
  IFERROR(IF(SWIMMING!H257="Home", SWIMMING!E257, ""), ""),
  IFERROR(IF(WTEN!H257="Home", WTEN!E257, ""), ""),
  IFERROR(IF(TF!H257="Home", TF!E257, ""), ""),
  IFERROR(IF(WGOLF!H257="Home", WGOLF!E257, ""), ""),
  IFERROR(IF(WBB!H257="Home", WBB!E257, ""), ""),
  IFERROR(IF(MBB!H257="Home", MBB!E257, ""), ""),
  IFERROR(IF(WLAX!H257="Home", WLAX!E257, ""), ""),
  IFERROR(IF(MLAX!H257="Home", MLAX!E257, ""), ""),
  IFERROR(IF(SOFT!H257="Home", SOFT!E257, ""), ""),
  IFERROR(IF(BASE!H257="Home", BASE!E257, ""), ""),
  IFERROR(IF(ESPORTS!H257="Home", ESPORTS!E257, ""), "")
)
</f>
        <v/>
      </c>
      <c r="F257" s="11" t="str">
        <f>TEXTJOIN(
  CHAR(10) &amp; CHAR(10),
  TRUE,
  IFERROR(IF(WSO!H257="Home", TEXT(WSO!F257, "h:mm AM/PM"), ""), ""),
  IFERROR(IF(MSO!H257="Home", TEXT(MSO!F257, "h:mm AM/PM"), ""), ""),
  IFERROR(IF(FH!H257="Home", TEXT(FH!F257, "h:mm AM/PM"), ""), ""),
  IFERROR(IF(MGOLF!H257="Home", TEXT(MGOLF!F257, "h:mm AM/PM"), ""), ""),
  IFERROR(IF(Football!H257="Home", TEXT(Football!F257, "h:mm AM/PM"), ""), ""),
  IFERROR(IF(WVB!H257="Home", TEXT(WVB!F257, "h:mm AM/PM"), ""), ""),
  IFERROR(IF(XC!H257="Home", TEXT(XC!F257, "h:mm AM/PM"), ""), ""),
  IFERROR(IF(SWIMMING!H257="Home", TEXT(SWIMMING!F257, "h:mm AM/PM"), ""), ""),
  IFERROR(IF(WTEN!H257="Home", TEXT(WTEN!F257, "h:mm AM/PM"), ""), ""),
  IFERROR(IF(TF!H257="Home", TEXT(TF!F257, "h:mm AM/PM"), ""), ""),
  IFERROR(IF(WGOLF!H257="Home", TEXT(WGOLF!F257, "h:mm AM/PM"), ""), ""),
  IFERROR(IF(WBB!H257="Home", TEXT(WBB!F257, "h:mm AM/PM"), ""), ""),
  IFERROR(IF(MBB!H257="Home", TEXT(MBB!F257, "h:mm AM/PM"), ""), ""),
  IFERROR(IF(WLAX!H257="Home", TEXT(WLAX!F257, "h:mm AM/PM"), ""), ""),
  IFERROR(IF(MLAX!H257="Home", TEXT(MLAX!F257, "h:mm AM/PM"), ""), ""),
  IFERROR(IF(SOFT!H257="Home", TEXT(SOFT!F257, "h:mm AM/PM"), ""), ""),
  IFERROR(IF(BASE!H257="Home", TEXT(BASE!F257, "h:mm AM/PM"), ""), ""),
  IFERROR(IF(ESPORTS!H257="Home", TEXT(ESPORTS!F257, "h:mm AM/PM"), ""), "")
)
</f>
        <v/>
      </c>
      <c r="G257" s="11" t="str">
        <f>TEXTJOIN(
  CHAR(10) &amp; CHAR(10),
  TRUE,
  IFERROR(IF(WSO!H257="Home", WSO!G257, ""), ""),
  IFERROR(IF(MSO!H257="Home", MSO!G257, ""), ""),
  IFERROR(IF(FH!H257="Home", FH!G257, ""), ""),
  IFERROR(IF(MGOLF!H257="Home", MGOLF!G257, ""), ""),
  IFERROR(IF(Football!H257="Home", Football!G257, ""), ""),
  IFERROR(IF(WVB!H257="Home", WVB!G257, ""), ""),
  IFERROR(IF(XC!H257="Home", XC!G257, ""), ""),
  IFERROR(IF(SWIMMING!H257="Home", SWIMMING!G257, ""), ""),
  IFERROR(IF(WTEN!H257="Home", WTEN!G257, ""), ""),
  IFERROR(IF(TF!H257="Home", TF!G257, ""), ""),
  IFERROR(IF(WGOLF!H257="Home", WGOLF!G257, ""), ""),
  IFERROR(IF(WBB!H257="Home", WBB!G257, ""), ""),
  IFERROR(IF(MBB!H257="Home", MBB!G257, ""), ""),
  IFERROR(IF(WLAX!H257="Home", WLAX!G257, ""), ""),
  IFERROR(IF(MLAX!H257="Home", MLAX!G257, ""), ""),
  IFERROR(IF(SOFT!H257="Home", SOFT!G257, ""), ""),
  IFERROR(IF(BASE!H257="Home", BASE!G257, ""), ""),
  IFERROR(IF(ESPORTS!H257="Home", ESPORTS!G257, ""), "")
)
</f>
        <v/>
      </c>
      <c r="H257" s="20" t="str">
        <f>TEXTJOIN(
  CHAR(10) &amp; CHAR(10),
  TRUE,
  IFERROR(IF(WSO!H257="Home", WSO!P257, ""), ""),
  IFERROR(IF(MSO!H257="Home", MSO!P257, ""), ""),
  IFERROR(IF(FH!H257="Home", FH!P257, ""), ""),
  IFERROR(IF(MGOLF!H257="Home", MGOLF!P257, ""), ""),
  IFERROR(IF(Football!H257="Home", Football!P257, ""), ""),
  IFERROR(IF(WVB!H257="Home", WVB!P257, ""), ""),
  IFERROR(IF(XC!H257="Home", XC!P257, ""), ""),
  IFERROR(IF(SWIMMING!H257="Home", SWIMMING!P257, ""), ""),
  IFERROR(IF(WTEN!H257="Home", WTEN!P257, ""), ""),
  IFERROR(IF(TF!H257="Home", TF!P257, ""), ""),
  IFERROR(IF(WGOLF!H257="Home", WGOLF!P257, ""), ""),
  IFERROR(IF(WBB!H257="Home", WBB!P257, ""), ""),
  IFERROR(IF(MBB!H257="Home", MBB!P257, ""), ""),
  IFERROR(IF(WLAX!H257="Home", WLAX!P257, ""), ""),
  IFERROR(IF(MLAX!H257="Home", MLAX!P257, ""), ""),
  IFERROR(IF(SOFT!H257="Home", SOFT!P257, ""), ""),
  IFERROR(IF(BASE!H257="Home", BASE!P257, ""), ""),
  IFERROR(IF(ESPORTS!H257="Home", ESPORTS!P257, ""), "")
)
</f>
        <v/>
      </c>
    </row>
    <row r="258" ht="22.5" customHeight="1">
      <c r="A258" s="6">
        <v>257.0</v>
      </c>
      <c r="B258" s="6" t="str">
        <f>'Master Schedule'!B258</f>
        <v/>
      </c>
      <c r="C258" s="7">
        <v>46491.0</v>
      </c>
      <c r="D258" s="8" t="str">
        <f t="shared" si="1"/>
        <v>Wednesday</v>
      </c>
      <c r="E258" s="6" t="str">
        <f>TEXTJOIN(
  CHAR(10) &amp; CHAR(10),
  TRUE,
  IFERROR(IF(WSO!H258="Home", WSO!E258, ""), ""),
  IFERROR(IF(MSO!H258="Home", MSO!E258, ""), ""),
  IFERROR(IF(FH!H258="Home", FH!E258, ""), ""),
  IFERROR(IF(MGOLF!H258="Home", MGOLF!E258, ""), ""),
  IFERROR(IF(Football!H258="Home", Football!E258, ""), ""),
  IFERROR(IF(WVB!H258="Home", WVB!E258, ""), ""),
  IFERROR(IF(XC!H258="Home", XC!E258, ""), ""),
  IFERROR(IF(SWIMMING!H258="Home", SWIMMING!E258, ""), ""),
  IFERROR(IF(WTEN!H258="Home", WTEN!E258, ""), ""),
  IFERROR(IF(TF!H258="Home", TF!E258, ""), ""),
  IFERROR(IF(WGOLF!H258="Home", WGOLF!E258, ""), ""),
  IFERROR(IF(WBB!H258="Home", WBB!E258, ""), ""),
  IFERROR(IF(MBB!H258="Home", MBB!E258, ""), ""),
  IFERROR(IF(WLAX!H258="Home", WLAX!E258, ""), ""),
  IFERROR(IF(MLAX!H258="Home", MLAX!E258, ""), ""),
  IFERROR(IF(SOFT!H258="Home", SOFT!E258, ""), ""),
  IFERROR(IF(BASE!H258="Home", BASE!E258, ""), ""),
  IFERROR(IF(ESPORTS!H258="Home", ESPORTS!E258, ""), "")
)
</f>
        <v/>
      </c>
      <c r="F258" s="11" t="str">
        <f>TEXTJOIN(
  CHAR(10) &amp; CHAR(10),
  TRUE,
  IFERROR(IF(WSO!H258="Home", TEXT(WSO!F258, "h:mm AM/PM"), ""), ""),
  IFERROR(IF(MSO!H258="Home", TEXT(MSO!F258, "h:mm AM/PM"), ""), ""),
  IFERROR(IF(FH!H258="Home", TEXT(FH!F258, "h:mm AM/PM"), ""), ""),
  IFERROR(IF(MGOLF!H258="Home", TEXT(MGOLF!F258, "h:mm AM/PM"), ""), ""),
  IFERROR(IF(Football!H258="Home", TEXT(Football!F258, "h:mm AM/PM"), ""), ""),
  IFERROR(IF(WVB!H258="Home", TEXT(WVB!F258, "h:mm AM/PM"), ""), ""),
  IFERROR(IF(XC!H258="Home", TEXT(XC!F258, "h:mm AM/PM"), ""), ""),
  IFERROR(IF(SWIMMING!H258="Home", TEXT(SWIMMING!F258, "h:mm AM/PM"), ""), ""),
  IFERROR(IF(WTEN!H258="Home", TEXT(WTEN!F258, "h:mm AM/PM"), ""), ""),
  IFERROR(IF(TF!H258="Home", TEXT(TF!F258, "h:mm AM/PM"), ""), ""),
  IFERROR(IF(WGOLF!H258="Home", TEXT(WGOLF!F258, "h:mm AM/PM"), ""), ""),
  IFERROR(IF(WBB!H258="Home", TEXT(WBB!F258, "h:mm AM/PM"), ""), ""),
  IFERROR(IF(MBB!H258="Home", TEXT(MBB!F258, "h:mm AM/PM"), ""), ""),
  IFERROR(IF(WLAX!H258="Home", TEXT(WLAX!F258, "h:mm AM/PM"), ""), ""),
  IFERROR(IF(MLAX!H258="Home", TEXT(MLAX!F258, "h:mm AM/PM"), ""), ""),
  IFERROR(IF(SOFT!H258="Home", TEXT(SOFT!F258, "h:mm AM/PM"), ""), ""),
  IFERROR(IF(BASE!H258="Home", TEXT(BASE!F258, "h:mm AM/PM"), ""), ""),
  IFERROR(IF(ESPORTS!H258="Home", TEXT(ESPORTS!F258, "h:mm AM/PM"), ""), "")
)
</f>
        <v/>
      </c>
      <c r="G258" s="11" t="str">
        <f>TEXTJOIN(
  CHAR(10) &amp; CHAR(10),
  TRUE,
  IFERROR(IF(WSO!H258="Home", WSO!G258, ""), ""),
  IFERROR(IF(MSO!H258="Home", MSO!G258, ""), ""),
  IFERROR(IF(FH!H258="Home", FH!G258, ""), ""),
  IFERROR(IF(MGOLF!H258="Home", MGOLF!G258, ""), ""),
  IFERROR(IF(Football!H258="Home", Football!G258, ""), ""),
  IFERROR(IF(WVB!H258="Home", WVB!G258, ""), ""),
  IFERROR(IF(XC!H258="Home", XC!G258, ""), ""),
  IFERROR(IF(SWIMMING!H258="Home", SWIMMING!G258, ""), ""),
  IFERROR(IF(WTEN!H258="Home", WTEN!G258, ""), ""),
  IFERROR(IF(TF!H258="Home", TF!G258, ""), ""),
  IFERROR(IF(WGOLF!H258="Home", WGOLF!G258, ""), ""),
  IFERROR(IF(WBB!H258="Home", WBB!G258, ""), ""),
  IFERROR(IF(MBB!H258="Home", MBB!G258, ""), ""),
  IFERROR(IF(WLAX!H258="Home", WLAX!G258, ""), ""),
  IFERROR(IF(MLAX!H258="Home", MLAX!G258, ""), ""),
  IFERROR(IF(SOFT!H258="Home", SOFT!G258, ""), ""),
  IFERROR(IF(BASE!H258="Home", BASE!G258, ""), ""),
  IFERROR(IF(ESPORTS!H258="Home", ESPORTS!G258, ""), "")
)
</f>
        <v/>
      </c>
      <c r="H258" s="20" t="str">
        <f>TEXTJOIN(
  CHAR(10) &amp; CHAR(10),
  TRUE,
  IFERROR(IF(WSO!H258="Home", WSO!P258, ""), ""),
  IFERROR(IF(MSO!H258="Home", MSO!P258, ""), ""),
  IFERROR(IF(FH!H258="Home", FH!P258, ""), ""),
  IFERROR(IF(MGOLF!H258="Home", MGOLF!P258, ""), ""),
  IFERROR(IF(Football!H258="Home", Football!P258, ""), ""),
  IFERROR(IF(WVB!H258="Home", WVB!P258, ""), ""),
  IFERROR(IF(XC!H258="Home", XC!P258, ""), ""),
  IFERROR(IF(SWIMMING!H258="Home", SWIMMING!P258, ""), ""),
  IFERROR(IF(WTEN!H258="Home", WTEN!P258, ""), ""),
  IFERROR(IF(TF!H258="Home", TF!P258, ""), ""),
  IFERROR(IF(WGOLF!H258="Home", WGOLF!P258, ""), ""),
  IFERROR(IF(WBB!H258="Home", WBB!P258, ""), ""),
  IFERROR(IF(MBB!H258="Home", MBB!P258, ""), ""),
  IFERROR(IF(WLAX!H258="Home", WLAX!P258, ""), ""),
  IFERROR(IF(MLAX!H258="Home", MLAX!P258, ""), ""),
  IFERROR(IF(SOFT!H258="Home", SOFT!P258, ""), ""),
  IFERROR(IF(BASE!H258="Home", BASE!P258, ""), ""),
  IFERROR(IF(ESPORTS!H258="Home", ESPORTS!P258, ""), "")
)
</f>
        <v/>
      </c>
    </row>
    <row r="259" ht="22.5" customHeight="1">
      <c r="A259" s="6">
        <v>258.0</v>
      </c>
      <c r="B259" s="6" t="str">
        <f>'Master Schedule'!B259</f>
        <v/>
      </c>
      <c r="C259" s="7">
        <v>46492.0</v>
      </c>
      <c r="D259" s="8" t="str">
        <f t="shared" si="1"/>
        <v>Thursday</v>
      </c>
      <c r="E259" s="6" t="str">
        <f>TEXTJOIN(
  CHAR(10) &amp; CHAR(10),
  TRUE,
  IFERROR(IF(WSO!H259="Home", WSO!E259, ""), ""),
  IFERROR(IF(MSO!H259="Home", MSO!E259, ""), ""),
  IFERROR(IF(FH!H259="Home", FH!E259, ""), ""),
  IFERROR(IF(MGOLF!H259="Home", MGOLF!E259, ""), ""),
  IFERROR(IF(Football!H259="Home", Football!E259, ""), ""),
  IFERROR(IF(WVB!H259="Home", WVB!E259, ""), ""),
  IFERROR(IF(XC!H259="Home", XC!E259, ""), ""),
  IFERROR(IF(SWIMMING!H259="Home", SWIMMING!E259, ""), ""),
  IFERROR(IF(WTEN!H259="Home", WTEN!E259, ""), ""),
  IFERROR(IF(TF!H259="Home", TF!E259, ""), ""),
  IFERROR(IF(WGOLF!H259="Home", WGOLF!E259, ""), ""),
  IFERROR(IF(WBB!H259="Home", WBB!E259, ""), ""),
  IFERROR(IF(MBB!H259="Home", MBB!E259, ""), ""),
  IFERROR(IF(WLAX!H259="Home", WLAX!E259, ""), ""),
  IFERROR(IF(MLAX!H259="Home", MLAX!E259, ""), ""),
  IFERROR(IF(SOFT!H259="Home", SOFT!E259, ""), ""),
  IFERROR(IF(BASE!H259="Home", BASE!E259, ""), ""),
  IFERROR(IF(ESPORTS!H259="Home", ESPORTS!E259, ""), "")
)
</f>
        <v/>
      </c>
      <c r="F259" s="11" t="str">
        <f>TEXTJOIN(
  CHAR(10) &amp; CHAR(10),
  TRUE,
  IFERROR(IF(WSO!H259="Home", TEXT(WSO!F259, "h:mm AM/PM"), ""), ""),
  IFERROR(IF(MSO!H259="Home", TEXT(MSO!F259, "h:mm AM/PM"), ""), ""),
  IFERROR(IF(FH!H259="Home", TEXT(FH!F259, "h:mm AM/PM"), ""), ""),
  IFERROR(IF(MGOLF!H259="Home", TEXT(MGOLF!F259, "h:mm AM/PM"), ""), ""),
  IFERROR(IF(Football!H259="Home", TEXT(Football!F259, "h:mm AM/PM"), ""), ""),
  IFERROR(IF(WVB!H259="Home", TEXT(WVB!F259, "h:mm AM/PM"), ""), ""),
  IFERROR(IF(XC!H259="Home", TEXT(XC!F259, "h:mm AM/PM"), ""), ""),
  IFERROR(IF(SWIMMING!H259="Home", TEXT(SWIMMING!F259, "h:mm AM/PM"), ""), ""),
  IFERROR(IF(WTEN!H259="Home", TEXT(WTEN!F259, "h:mm AM/PM"), ""), ""),
  IFERROR(IF(TF!H259="Home", TEXT(TF!F259, "h:mm AM/PM"), ""), ""),
  IFERROR(IF(WGOLF!H259="Home", TEXT(WGOLF!F259, "h:mm AM/PM"), ""), ""),
  IFERROR(IF(WBB!H259="Home", TEXT(WBB!F259, "h:mm AM/PM"), ""), ""),
  IFERROR(IF(MBB!H259="Home", TEXT(MBB!F259, "h:mm AM/PM"), ""), ""),
  IFERROR(IF(WLAX!H259="Home", TEXT(WLAX!F259, "h:mm AM/PM"), ""), ""),
  IFERROR(IF(MLAX!H259="Home", TEXT(MLAX!F259, "h:mm AM/PM"), ""), ""),
  IFERROR(IF(SOFT!H259="Home", TEXT(SOFT!F259, "h:mm AM/PM"), ""), ""),
  IFERROR(IF(BASE!H259="Home", TEXT(BASE!F259, "h:mm AM/PM"), ""), ""),
  IFERROR(IF(ESPORTS!H259="Home", TEXT(ESPORTS!F259, "h:mm AM/PM"), ""), "")
)
</f>
        <v/>
      </c>
      <c r="G259" s="11" t="str">
        <f>TEXTJOIN(
  CHAR(10) &amp; CHAR(10),
  TRUE,
  IFERROR(IF(WSO!H259="Home", WSO!G259, ""), ""),
  IFERROR(IF(MSO!H259="Home", MSO!G259, ""), ""),
  IFERROR(IF(FH!H259="Home", FH!G259, ""), ""),
  IFERROR(IF(MGOLF!H259="Home", MGOLF!G259, ""), ""),
  IFERROR(IF(Football!H259="Home", Football!G259, ""), ""),
  IFERROR(IF(WVB!H259="Home", WVB!G259, ""), ""),
  IFERROR(IF(XC!H259="Home", XC!G259, ""), ""),
  IFERROR(IF(SWIMMING!H259="Home", SWIMMING!G259, ""), ""),
  IFERROR(IF(WTEN!H259="Home", WTEN!G259, ""), ""),
  IFERROR(IF(TF!H259="Home", TF!G259, ""), ""),
  IFERROR(IF(WGOLF!H259="Home", WGOLF!G259, ""), ""),
  IFERROR(IF(WBB!H259="Home", WBB!G259, ""), ""),
  IFERROR(IF(MBB!H259="Home", MBB!G259, ""), ""),
  IFERROR(IF(WLAX!H259="Home", WLAX!G259, ""), ""),
  IFERROR(IF(MLAX!H259="Home", MLAX!G259, ""), ""),
  IFERROR(IF(SOFT!H259="Home", SOFT!G259, ""), ""),
  IFERROR(IF(BASE!H259="Home", BASE!G259, ""), ""),
  IFERROR(IF(ESPORTS!H259="Home", ESPORTS!G259, ""), "")
)
</f>
        <v/>
      </c>
      <c r="H259" s="20" t="str">
        <f>TEXTJOIN(
  CHAR(10) &amp; CHAR(10),
  TRUE,
  IFERROR(IF(WSO!H259="Home", WSO!P259, ""), ""),
  IFERROR(IF(MSO!H259="Home", MSO!P259, ""), ""),
  IFERROR(IF(FH!H259="Home", FH!P259, ""), ""),
  IFERROR(IF(MGOLF!H259="Home", MGOLF!P259, ""), ""),
  IFERROR(IF(Football!H259="Home", Football!P259, ""), ""),
  IFERROR(IF(WVB!H259="Home", WVB!P259, ""), ""),
  IFERROR(IF(XC!H259="Home", XC!P259, ""), ""),
  IFERROR(IF(SWIMMING!H259="Home", SWIMMING!P259, ""), ""),
  IFERROR(IF(WTEN!H259="Home", WTEN!P259, ""), ""),
  IFERROR(IF(TF!H259="Home", TF!P259, ""), ""),
  IFERROR(IF(WGOLF!H259="Home", WGOLF!P259, ""), ""),
  IFERROR(IF(WBB!H259="Home", WBB!P259, ""), ""),
  IFERROR(IF(MBB!H259="Home", MBB!P259, ""), ""),
  IFERROR(IF(WLAX!H259="Home", WLAX!P259, ""), ""),
  IFERROR(IF(MLAX!H259="Home", MLAX!P259, ""), ""),
  IFERROR(IF(SOFT!H259="Home", SOFT!P259, ""), ""),
  IFERROR(IF(BASE!H259="Home", BASE!P259, ""), ""),
  IFERROR(IF(ESPORTS!H259="Home", ESPORTS!P259, ""), "")
)
</f>
        <v/>
      </c>
    </row>
    <row r="260" ht="22.5" customHeight="1">
      <c r="A260" s="6">
        <v>259.0</v>
      </c>
      <c r="B260" s="6" t="str">
        <f>'Master Schedule'!B260</f>
        <v/>
      </c>
      <c r="C260" s="7">
        <v>46493.0</v>
      </c>
      <c r="D260" s="8" t="str">
        <f t="shared" si="1"/>
        <v>Friday</v>
      </c>
      <c r="E260" s="6" t="str">
        <f>TEXTJOIN(
  CHAR(10) &amp; CHAR(10),
  TRUE,
  IFERROR(IF(WSO!H260="Home", WSO!E260, ""), ""),
  IFERROR(IF(MSO!H260="Home", MSO!E260, ""), ""),
  IFERROR(IF(FH!H260="Home", FH!E260, ""), ""),
  IFERROR(IF(MGOLF!H260="Home", MGOLF!E260, ""), ""),
  IFERROR(IF(Football!H260="Home", Football!E260, ""), ""),
  IFERROR(IF(WVB!H260="Home", WVB!E260, ""), ""),
  IFERROR(IF(XC!H260="Home", XC!E260, ""), ""),
  IFERROR(IF(SWIMMING!H260="Home", SWIMMING!E260, ""), ""),
  IFERROR(IF(WTEN!H260="Home", WTEN!E260, ""), ""),
  IFERROR(IF(TF!H260="Home", TF!E260, ""), ""),
  IFERROR(IF(WGOLF!H260="Home", WGOLF!E260, ""), ""),
  IFERROR(IF(WBB!H260="Home", WBB!E260, ""), ""),
  IFERROR(IF(MBB!H260="Home", MBB!E260, ""), ""),
  IFERROR(IF(WLAX!H260="Home", WLAX!E260, ""), ""),
  IFERROR(IF(MLAX!H260="Home", MLAX!E260, ""), ""),
  IFERROR(IF(SOFT!H260="Home", SOFT!E260, ""), ""),
  IFERROR(IF(BASE!H260="Home", BASE!E260, ""), ""),
  IFERROR(IF(ESPORTS!H260="Home", ESPORTS!E260, ""), "")
)
</f>
        <v/>
      </c>
      <c r="F260" s="11" t="str">
        <f>TEXTJOIN(
  CHAR(10) &amp; CHAR(10),
  TRUE,
  IFERROR(IF(WSO!H260="Home", TEXT(WSO!F260, "h:mm AM/PM"), ""), ""),
  IFERROR(IF(MSO!H260="Home", TEXT(MSO!F260, "h:mm AM/PM"), ""), ""),
  IFERROR(IF(FH!H260="Home", TEXT(FH!F260, "h:mm AM/PM"), ""), ""),
  IFERROR(IF(MGOLF!H260="Home", TEXT(MGOLF!F260, "h:mm AM/PM"), ""), ""),
  IFERROR(IF(Football!H260="Home", TEXT(Football!F260, "h:mm AM/PM"), ""), ""),
  IFERROR(IF(WVB!H260="Home", TEXT(WVB!F260, "h:mm AM/PM"), ""), ""),
  IFERROR(IF(XC!H260="Home", TEXT(XC!F260, "h:mm AM/PM"), ""), ""),
  IFERROR(IF(SWIMMING!H260="Home", TEXT(SWIMMING!F260, "h:mm AM/PM"), ""), ""),
  IFERROR(IF(WTEN!H260="Home", TEXT(WTEN!F260, "h:mm AM/PM"), ""), ""),
  IFERROR(IF(TF!H260="Home", TEXT(TF!F260, "h:mm AM/PM"), ""), ""),
  IFERROR(IF(WGOLF!H260="Home", TEXT(WGOLF!F260, "h:mm AM/PM"), ""), ""),
  IFERROR(IF(WBB!H260="Home", TEXT(WBB!F260, "h:mm AM/PM"), ""), ""),
  IFERROR(IF(MBB!H260="Home", TEXT(MBB!F260, "h:mm AM/PM"), ""), ""),
  IFERROR(IF(WLAX!H260="Home", TEXT(WLAX!F260, "h:mm AM/PM"), ""), ""),
  IFERROR(IF(MLAX!H260="Home", TEXT(MLAX!F260, "h:mm AM/PM"), ""), ""),
  IFERROR(IF(SOFT!H260="Home", TEXT(SOFT!F260, "h:mm AM/PM"), ""), ""),
  IFERROR(IF(BASE!H260="Home", TEXT(BASE!F260, "h:mm AM/PM"), ""), ""),
  IFERROR(IF(ESPORTS!H260="Home", TEXT(ESPORTS!F260, "h:mm AM/PM"), ""), "")
)
</f>
        <v/>
      </c>
      <c r="G260" s="11" t="str">
        <f>TEXTJOIN(
  CHAR(10) &amp; CHAR(10),
  TRUE,
  IFERROR(IF(WSO!H260="Home", WSO!G260, ""), ""),
  IFERROR(IF(MSO!H260="Home", MSO!G260, ""), ""),
  IFERROR(IF(FH!H260="Home", FH!G260, ""), ""),
  IFERROR(IF(MGOLF!H260="Home", MGOLF!G260, ""), ""),
  IFERROR(IF(Football!H260="Home", Football!G260, ""), ""),
  IFERROR(IF(WVB!H260="Home", WVB!G260, ""), ""),
  IFERROR(IF(XC!H260="Home", XC!G260, ""), ""),
  IFERROR(IF(SWIMMING!H260="Home", SWIMMING!G260, ""), ""),
  IFERROR(IF(WTEN!H260="Home", WTEN!G260, ""), ""),
  IFERROR(IF(TF!H260="Home", TF!G260, ""), ""),
  IFERROR(IF(WGOLF!H260="Home", WGOLF!G260, ""), ""),
  IFERROR(IF(WBB!H260="Home", WBB!G260, ""), ""),
  IFERROR(IF(MBB!H260="Home", MBB!G260, ""), ""),
  IFERROR(IF(WLAX!H260="Home", WLAX!G260, ""), ""),
  IFERROR(IF(MLAX!H260="Home", MLAX!G260, ""), ""),
  IFERROR(IF(SOFT!H260="Home", SOFT!G260, ""), ""),
  IFERROR(IF(BASE!H260="Home", BASE!G260, ""), ""),
  IFERROR(IF(ESPORTS!H260="Home", ESPORTS!G260, ""), "")
)
</f>
        <v/>
      </c>
      <c r="H260" s="20" t="str">
        <f>TEXTJOIN(
  CHAR(10) &amp; CHAR(10),
  TRUE,
  IFERROR(IF(WSO!H260="Home", WSO!P260, ""), ""),
  IFERROR(IF(MSO!H260="Home", MSO!P260, ""), ""),
  IFERROR(IF(FH!H260="Home", FH!P260, ""), ""),
  IFERROR(IF(MGOLF!H260="Home", MGOLF!P260, ""), ""),
  IFERROR(IF(Football!H260="Home", Football!P260, ""), ""),
  IFERROR(IF(WVB!H260="Home", WVB!P260, ""), ""),
  IFERROR(IF(XC!H260="Home", XC!P260, ""), ""),
  IFERROR(IF(SWIMMING!H260="Home", SWIMMING!P260, ""), ""),
  IFERROR(IF(WTEN!H260="Home", WTEN!P260, ""), ""),
  IFERROR(IF(TF!H260="Home", TF!P260, ""), ""),
  IFERROR(IF(WGOLF!H260="Home", WGOLF!P260, ""), ""),
  IFERROR(IF(WBB!H260="Home", WBB!P260, ""), ""),
  IFERROR(IF(MBB!H260="Home", MBB!P260, ""), ""),
  IFERROR(IF(WLAX!H260="Home", WLAX!P260, ""), ""),
  IFERROR(IF(MLAX!H260="Home", MLAX!P260, ""), ""),
  IFERROR(IF(SOFT!H260="Home", SOFT!P260, ""), ""),
  IFERROR(IF(BASE!H260="Home", BASE!P260, ""), ""),
  IFERROR(IF(ESPORTS!H260="Home", ESPORTS!P260, ""), "")
)
</f>
        <v/>
      </c>
    </row>
    <row r="261" ht="22.5" customHeight="1">
      <c r="A261" s="6">
        <v>260.0</v>
      </c>
      <c r="B261" s="6" t="str">
        <f>'Master Schedule'!B261</f>
        <v/>
      </c>
      <c r="C261" s="7">
        <v>46494.0</v>
      </c>
      <c r="D261" s="8" t="str">
        <f t="shared" si="1"/>
        <v>Saturday</v>
      </c>
      <c r="E261" s="6" t="str">
        <f>TEXTJOIN(
  CHAR(10) &amp; CHAR(10),
  TRUE,
  IFERROR(IF(WSO!H261="Home", WSO!E261, ""), ""),
  IFERROR(IF(MSO!H261="Home", MSO!E261, ""), ""),
  IFERROR(IF(FH!H261="Home", FH!E261, ""), ""),
  IFERROR(IF(MGOLF!H261="Home", MGOLF!E261, ""), ""),
  IFERROR(IF(Football!H261="Home", Football!E261, ""), ""),
  IFERROR(IF(WVB!H261="Home", WVB!E261, ""), ""),
  IFERROR(IF(XC!H261="Home", XC!E261, ""), ""),
  IFERROR(IF(SWIMMING!H261="Home", SWIMMING!E261, ""), ""),
  IFERROR(IF(WTEN!H261="Home", WTEN!E261, ""), ""),
  IFERROR(IF(TF!H261="Home", TF!E261, ""), ""),
  IFERROR(IF(WGOLF!H261="Home", WGOLF!E261, ""), ""),
  IFERROR(IF(WBB!H261="Home", WBB!E261, ""), ""),
  IFERROR(IF(MBB!H261="Home", MBB!E261, ""), ""),
  IFERROR(IF(WLAX!H261="Home", WLAX!E261, ""), ""),
  IFERROR(IF(MLAX!H261="Home", MLAX!E261, ""), ""),
  IFERROR(IF(SOFT!H261="Home", SOFT!E261, ""), ""),
  IFERROR(IF(BASE!H261="Home", BASE!E261, ""), ""),
  IFERROR(IF(ESPORTS!H261="Home", ESPORTS!E261, ""), "")
)
</f>
        <v/>
      </c>
      <c r="F261" s="11" t="str">
        <f>TEXTJOIN(
  CHAR(10) &amp; CHAR(10),
  TRUE,
  IFERROR(IF(WSO!H261="Home", TEXT(WSO!F261, "h:mm AM/PM"), ""), ""),
  IFERROR(IF(MSO!H261="Home", TEXT(MSO!F261, "h:mm AM/PM"), ""), ""),
  IFERROR(IF(FH!H261="Home", TEXT(FH!F261, "h:mm AM/PM"), ""), ""),
  IFERROR(IF(MGOLF!H261="Home", TEXT(MGOLF!F261, "h:mm AM/PM"), ""), ""),
  IFERROR(IF(Football!H261="Home", TEXT(Football!F261, "h:mm AM/PM"), ""), ""),
  IFERROR(IF(WVB!H261="Home", TEXT(WVB!F261, "h:mm AM/PM"), ""), ""),
  IFERROR(IF(XC!H261="Home", TEXT(XC!F261, "h:mm AM/PM"), ""), ""),
  IFERROR(IF(SWIMMING!H261="Home", TEXT(SWIMMING!F261, "h:mm AM/PM"), ""), ""),
  IFERROR(IF(WTEN!H261="Home", TEXT(WTEN!F261, "h:mm AM/PM"), ""), ""),
  IFERROR(IF(TF!H261="Home", TEXT(TF!F261, "h:mm AM/PM"), ""), ""),
  IFERROR(IF(WGOLF!H261="Home", TEXT(WGOLF!F261, "h:mm AM/PM"), ""), ""),
  IFERROR(IF(WBB!H261="Home", TEXT(WBB!F261, "h:mm AM/PM"), ""), ""),
  IFERROR(IF(MBB!H261="Home", TEXT(MBB!F261, "h:mm AM/PM"), ""), ""),
  IFERROR(IF(WLAX!H261="Home", TEXT(WLAX!F261, "h:mm AM/PM"), ""), ""),
  IFERROR(IF(MLAX!H261="Home", TEXT(MLAX!F261, "h:mm AM/PM"), ""), ""),
  IFERROR(IF(SOFT!H261="Home", TEXT(SOFT!F261, "h:mm AM/PM"), ""), ""),
  IFERROR(IF(BASE!H261="Home", TEXT(BASE!F261, "h:mm AM/PM"), ""), ""),
  IFERROR(IF(ESPORTS!H261="Home", TEXT(ESPORTS!F261, "h:mm AM/PM"), ""), "")
)
</f>
        <v/>
      </c>
      <c r="G261" s="11" t="str">
        <f>TEXTJOIN(
  CHAR(10) &amp; CHAR(10),
  TRUE,
  IFERROR(IF(WSO!H261="Home", WSO!G261, ""), ""),
  IFERROR(IF(MSO!H261="Home", MSO!G261, ""), ""),
  IFERROR(IF(FH!H261="Home", FH!G261, ""), ""),
  IFERROR(IF(MGOLF!H261="Home", MGOLF!G261, ""), ""),
  IFERROR(IF(Football!H261="Home", Football!G261, ""), ""),
  IFERROR(IF(WVB!H261="Home", WVB!G261, ""), ""),
  IFERROR(IF(XC!H261="Home", XC!G261, ""), ""),
  IFERROR(IF(SWIMMING!H261="Home", SWIMMING!G261, ""), ""),
  IFERROR(IF(WTEN!H261="Home", WTEN!G261, ""), ""),
  IFERROR(IF(TF!H261="Home", TF!G261, ""), ""),
  IFERROR(IF(WGOLF!H261="Home", WGOLF!G261, ""), ""),
  IFERROR(IF(WBB!H261="Home", WBB!G261, ""), ""),
  IFERROR(IF(MBB!H261="Home", MBB!G261, ""), ""),
  IFERROR(IF(WLAX!H261="Home", WLAX!G261, ""), ""),
  IFERROR(IF(MLAX!H261="Home", MLAX!G261, ""), ""),
  IFERROR(IF(SOFT!H261="Home", SOFT!G261, ""), ""),
  IFERROR(IF(BASE!H261="Home", BASE!G261, ""), ""),
  IFERROR(IF(ESPORTS!H261="Home", ESPORTS!G261, ""), "")
)
</f>
        <v/>
      </c>
      <c r="H261" s="20" t="str">
        <f>TEXTJOIN(
  CHAR(10) &amp; CHAR(10),
  TRUE,
  IFERROR(IF(WSO!H261="Home", WSO!P261, ""), ""),
  IFERROR(IF(MSO!H261="Home", MSO!P261, ""), ""),
  IFERROR(IF(FH!H261="Home", FH!P261, ""), ""),
  IFERROR(IF(MGOLF!H261="Home", MGOLF!P261, ""), ""),
  IFERROR(IF(Football!H261="Home", Football!P261, ""), ""),
  IFERROR(IF(WVB!H261="Home", WVB!P261, ""), ""),
  IFERROR(IF(XC!H261="Home", XC!P261, ""), ""),
  IFERROR(IF(SWIMMING!H261="Home", SWIMMING!P261, ""), ""),
  IFERROR(IF(WTEN!H261="Home", WTEN!P261, ""), ""),
  IFERROR(IF(TF!H261="Home", TF!P261, ""), ""),
  IFERROR(IF(WGOLF!H261="Home", WGOLF!P261, ""), ""),
  IFERROR(IF(WBB!H261="Home", WBB!P261, ""), ""),
  IFERROR(IF(MBB!H261="Home", MBB!P261, ""), ""),
  IFERROR(IF(WLAX!H261="Home", WLAX!P261, ""), ""),
  IFERROR(IF(MLAX!H261="Home", MLAX!P261, ""), ""),
  IFERROR(IF(SOFT!H261="Home", SOFT!P261, ""), ""),
  IFERROR(IF(BASE!H261="Home", BASE!P261, ""), ""),
  IFERROR(IF(ESPORTS!H261="Home", ESPORTS!P261, ""), "")
)
</f>
        <v/>
      </c>
    </row>
    <row r="262" ht="22.5" customHeight="1">
      <c r="A262" s="6">
        <v>261.0</v>
      </c>
      <c r="B262" s="6" t="str">
        <f>'Master Schedule'!B262</f>
        <v/>
      </c>
      <c r="C262" s="7">
        <v>46495.0</v>
      </c>
      <c r="D262" s="8" t="str">
        <f t="shared" si="1"/>
        <v>Sunday</v>
      </c>
      <c r="E262" s="6" t="str">
        <f>TEXTJOIN(
  CHAR(10) &amp; CHAR(10),
  TRUE,
  IFERROR(IF(WSO!H262="Home", WSO!E262, ""), ""),
  IFERROR(IF(MSO!H262="Home", MSO!E262, ""), ""),
  IFERROR(IF(FH!H262="Home", FH!E262, ""), ""),
  IFERROR(IF(MGOLF!H262="Home", MGOLF!E262, ""), ""),
  IFERROR(IF(Football!H262="Home", Football!E262, ""), ""),
  IFERROR(IF(WVB!H262="Home", WVB!E262, ""), ""),
  IFERROR(IF(XC!H262="Home", XC!E262, ""), ""),
  IFERROR(IF(SWIMMING!H262="Home", SWIMMING!E262, ""), ""),
  IFERROR(IF(WTEN!H262="Home", WTEN!E262, ""), ""),
  IFERROR(IF(TF!H262="Home", TF!E262, ""), ""),
  IFERROR(IF(WGOLF!H262="Home", WGOLF!E262, ""), ""),
  IFERROR(IF(WBB!H262="Home", WBB!E262, ""), ""),
  IFERROR(IF(MBB!H262="Home", MBB!E262, ""), ""),
  IFERROR(IF(WLAX!H262="Home", WLAX!E262, ""), ""),
  IFERROR(IF(MLAX!H262="Home", MLAX!E262, ""), ""),
  IFERROR(IF(SOFT!H262="Home", SOFT!E262, ""), ""),
  IFERROR(IF(BASE!H262="Home", BASE!E262, ""), ""),
  IFERROR(IF(ESPORTS!H262="Home", ESPORTS!E262, ""), "")
)
</f>
        <v/>
      </c>
      <c r="F262" s="11" t="str">
        <f>TEXTJOIN(
  CHAR(10) &amp; CHAR(10),
  TRUE,
  IFERROR(IF(WSO!H262="Home", TEXT(WSO!F262, "h:mm AM/PM"), ""), ""),
  IFERROR(IF(MSO!H262="Home", TEXT(MSO!F262, "h:mm AM/PM"), ""), ""),
  IFERROR(IF(FH!H262="Home", TEXT(FH!F262, "h:mm AM/PM"), ""), ""),
  IFERROR(IF(MGOLF!H262="Home", TEXT(MGOLF!F262, "h:mm AM/PM"), ""), ""),
  IFERROR(IF(Football!H262="Home", TEXT(Football!F262, "h:mm AM/PM"), ""), ""),
  IFERROR(IF(WVB!H262="Home", TEXT(WVB!F262, "h:mm AM/PM"), ""), ""),
  IFERROR(IF(XC!H262="Home", TEXT(XC!F262, "h:mm AM/PM"), ""), ""),
  IFERROR(IF(SWIMMING!H262="Home", TEXT(SWIMMING!F262, "h:mm AM/PM"), ""), ""),
  IFERROR(IF(WTEN!H262="Home", TEXT(WTEN!F262, "h:mm AM/PM"), ""), ""),
  IFERROR(IF(TF!H262="Home", TEXT(TF!F262, "h:mm AM/PM"), ""), ""),
  IFERROR(IF(WGOLF!H262="Home", TEXT(WGOLF!F262, "h:mm AM/PM"), ""), ""),
  IFERROR(IF(WBB!H262="Home", TEXT(WBB!F262, "h:mm AM/PM"), ""), ""),
  IFERROR(IF(MBB!H262="Home", TEXT(MBB!F262, "h:mm AM/PM"), ""), ""),
  IFERROR(IF(WLAX!H262="Home", TEXT(WLAX!F262, "h:mm AM/PM"), ""), ""),
  IFERROR(IF(MLAX!H262="Home", TEXT(MLAX!F262, "h:mm AM/PM"), ""), ""),
  IFERROR(IF(SOFT!H262="Home", TEXT(SOFT!F262, "h:mm AM/PM"), ""), ""),
  IFERROR(IF(BASE!H262="Home", TEXT(BASE!F262, "h:mm AM/PM"), ""), ""),
  IFERROR(IF(ESPORTS!H262="Home", TEXT(ESPORTS!F262, "h:mm AM/PM"), ""), "")
)
</f>
        <v/>
      </c>
      <c r="G262" s="11" t="str">
        <f>TEXTJOIN(
  CHAR(10) &amp; CHAR(10),
  TRUE,
  IFERROR(IF(WSO!H262="Home", WSO!G262, ""), ""),
  IFERROR(IF(MSO!H262="Home", MSO!G262, ""), ""),
  IFERROR(IF(FH!H262="Home", FH!G262, ""), ""),
  IFERROR(IF(MGOLF!H262="Home", MGOLF!G262, ""), ""),
  IFERROR(IF(Football!H262="Home", Football!G262, ""), ""),
  IFERROR(IF(WVB!H262="Home", WVB!G262, ""), ""),
  IFERROR(IF(XC!H262="Home", XC!G262, ""), ""),
  IFERROR(IF(SWIMMING!H262="Home", SWIMMING!G262, ""), ""),
  IFERROR(IF(WTEN!H262="Home", WTEN!G262, ""), ""),
  IFERROR(IF(TF!H262="Home", TF!G262, ""), ""),
  IFERROR(IF(WGOLF!H262="Home", WGOLF!G262, ""), ""),
  IFERROR(IF(WBB!H262="Home", WBB!G262, ""), ""),
  IFERROR(IF(MBB!H262="Home", MBB!G262, ""), ""),
  IFERROR(IF(WLAX!H262="Home", WLAX!G262, ""), ""),
  IFERROR(IF(MLAX!H262="Home", MLAX!G262, ""), ""),
  IFERROR(IF(SOFT!H262="Home", SOFT!G262, ""), ""),
  IFERROR(IF(BASE!H262="Home", BASE!G262, ""), ""),
  IFERROR(IF(ESPORTS!H262="Home", ESPORTS!G262, ""), "")
)
</f>
        <v/>
      </c>
      <c r="H262" s="20" t="str">
        <f>TEXTJOIN(
  CHAR(10) &amp; CHAR(10),
  TRUE,
  IFERROR(IF(WSO!H262="Home", WSO!P262, ""), ""),
  IFERROR(IF(MSO!H262="Home", MSO!P262, ""), ""),
  IFERROR(IF(FH!H262="Home", FH!P262, ""), ""),
  IFERROR(IF(MGOLF!H262="Home", MGOLF!P262, ""), ""),
  IFERROR(IF(Football!H262="Home", Football!P262, ""), ""),
  IFERROR(IF(WVB!H262="Home", WVB!P262, ""), ""),
  IFERROR(IF(XC!H262="Home", XC!P262, ""), ""),
  IFERROR(IF(SWIMMING!H262="Home", SWIMMING!P262, ""), ""),
  IFERROR(IF(WTEN!H262="Home", WTEN!P262, ""), ""),
  IFERROR(IF(TF!H262="Home", TF!P262, ""), ""),
  IFERROR(IF(WGOLF!H262="Home", WGOLF!P262, ""), ""),
  IFERROR(IF(WBB!H262="Home", WBB!P262, ""), ""),
  IFERROR(IF(MBB!H262="Home", MBB!P262, ""), ""),
  IFERROR(IF(WLAX!H262="Home", WLAX!P262, ""), ""),
  IFERROR(IF(MLAX!H262="Home", MLAX!P262, ""), ""),
  IFERROR(IF(SOFT!H262="Home", SOFT!P262, ""), ""),
  IFERROR(IF(BASE!H262="Home", BASE!P262, ""), ""),
  IFERROR(IF(ESPORTS!H262="Home", ESPORTS!P262, ""), "")
)
</f>
        <v/>
      </c>
    </row>
    <row r="263" ht="22.5" customHeight="1">
      <c r="A263" s="6">
        <v>262.0</v>
      </c>
      <c r="B263" s="6" t="str">
        <f>'Master Schedule'!B263</f>
        <v/>
      </c>
      <c r="C263" s="7">
        <v>46496.0</v>
      </c>
      <c r="D263" s="8" t="str">
        <f t="shared" si="1"/>
        <v>Monday</v>
      </c>
      <c r="E263" s="6" t="str">
        <f>TEXTJOIN(
  CHAR(10) &amp; CHAR(10),
  TRUE,
  IFERROR(IF(WSO!H263="Home", WSO!E263, ""), ""),
  IFERROR(IF(MSO!H263="Home", MSO!E263, ""), ""),
  IFERROR(IF(FH!H263="Home", FH!E263, ""), ""),
  IFERROR(IF(MGOLF!H263="Home", MGOLF!E263, ""), ""),
  IFERROR(IF(Football!H263="Home", Football!E263, ""), ""),
  IFERROR(IF(WVB!H263="Home", WVB!E263, ""), ""),
  IFERROR(IF(XC!H263="Home", XC!E263, ""), ""),
  IFERROR(IF(SWIMMING!H263="Home", SWIMMING!E263, ""), ""),
  IFERROR(IF(WTEN!H263="Home", WTEN!E263, ""), ""),
  IFERROR(IF(TF!H263="Home", TF!E263, ""), ""),
  IFERROR(IF(WGOLF!H263="Home", WGOLF!E263, ""), ""),
  IFERROR(IF(WBB!H263="Home", WBB!E263, ""), ""),
  IFERROR(IF(MBB!H263="Home", MBB!E263, ""), ""),
  IFERROR(IF(WLAX!H263="Home", WLAX!E263, ""), ""),
  IFERROR(IF(MLAX!H263="Home", MLAX!E263, ""), ""),
  IFERROR(IF(SOFT!H263="Home", SOFT!E263, ""), ""),
  IFERROR(IF(BASE!H263="Home", BASE!E263, ""), ""),
  IFERROR(IF(ESPORTS!H263="Home", ESPORTS!E263, ""), "")
)
</f>
        <v/>
      </c>
      <c r="F263" s="11" t="str">
        <f>TEXTJOIN(
  CHAR(10) &amp; CHAR(10),
  TRUE,
  IFERROR(IF(WSO!H263="Home", TEXT(WSO!F263, "h:mm AM/PM"), ""), ""),
  IFERROR(IF(MSO!H263="Home", TEXT(MSO!F263, "h:mm AM/PM"), ""), ""),
  IFERROR(IF(FH!H263="Home", TEXT(FH!F263, "h:mm AM/PM"), ""), ""),
  IFERROR(IF(MGOLF!H263="Home", TEXT(MGOLF!F263, "h:mm AM/PM"), ""), ""),
  IFERROR(IF(Football!H263="Home", TEXT(Football!F263, "h:mm AM/PM"), ""), ""),
  IFERROR(IF(WVB!H263="Home", TEXT(WVB!F263, "h:mm AM/PM"), ""), ""),
  IFERROR(IF(XC!H263="Home", TEXT(XC!F263, "h:mm AM/PM"), ""), ""),
  IFERROR(IF(SWIMMING!H263="Home", TEXT(SWIMMING!F263, "h:mm AM/PM"), ""), ""),
  IFERROR(IF(WTEN!H263="Home", TEXT(WTEN!F263, "h:mm AM/PM"), ""), ""),
  IFERROR(IF(TF!H263="Home", TEXT(TF!F263, "h:mm AM/PM"), ""), ""),
  IFERROR(IF(WGOLF!H263="Home", TEXT(WGOLF!F263, "h:mm AM/PM"), ""), ""),
  IFERROR(IF(WBB!H263="Home", TEXT(WBB!F263, "h:mm AM/PM"), ""), ""),
  IFERROR(IF(MBB!H263="Home", TEXT(MBB!F263, "h:mm AM/PM"), ""), ""),
  IFERROR(IF(WLAX!H263="Home", TEXT(WLAX!F263, "h:mm AM/PM"), ""), ""),
  IFERROR(IF(MLAX!H263="Home", TEXT(MLAX!F263, "h:mm AM/PM"), ""), ""),
  IFERROR(IF(SOFT!H263="Home", TEXT(SOFT!F263, "h:mm AM/PM"), ""), ""),
  IFERROR(IF(BASE!H263="Home", TEXT(BASE!F263, "h:mm AM/PM"), ""), ""),
  IFERROR(IF(ESPORTS!H263="Home", TEXT(ESPORTS!F263, "h:mm AM/PM"), ""), "")
)
</f>
        <v/>
      </c>
      <c r="G263" s="11" t="str">
        <f>TEXTJOIN(
  CHAR(10) &amp; CHAR(10),
  TRUE,
  IFERROR(IF(WSO!H263="Home", WSO!G263, ""), ""),
  IFERROR(IF(MSO!H263="Home", MSO!G263, ""), ""),
  IFERROR(IF(FH!H263="Home", FH!G263, ""), ""),
  IFERROR(IF(MGOLF!H263="Home", MGOLF!G263, ""), ""),
  IFERROR(IF(Football!H263="Home", Football!G263, ""), ""),
  IFERROR(IF(WVB!H263="Home", WVB!G263, ""), ""),
  IFERROR(IF(XC!H263="Home", XC!G263, ""), ""),
  IFERROR(IF(SWIMMING!H263="Home", SWIMMING!G263, ""), ""),
  IFERROR(IF(WTEN!H263="Home", WTEN!G263, ""), ""),
  IFERROR(IF(TF!H263="Home", TF!G263, ""), ""),
  IFERROR(IF(WGOLF!H263="Home", WGOLF!G263, ""), ""),
  IFERROR(IF(WBB!H263="Home", WBB!G263, ""), ""),
  IFERROR(IF(MBB!H263="Home", MBB!G263, ""), ""),
  IFERROR(IF(WLAX!H263="Home", WLAX!G263, ""), ""),
  IFERROR(IF(MLAX!H263="Home", MLAX!G263, ""), ""),
  IFERROR(IF(SOFT!H263="Home", SOFT!G263, ""), ""),
  IFERROR(IF(BASE!H263="Home", BASE!G263, ""), ""),
  IFERROR(IF(ESPORTS!H263="Home", ESPORTS!G263, ""), "")
)
</f>
        <v/>
      </c>
      <c r="H263" s="20" t="str">
        <f>TEXTJOIN(
  CHAR(10) &amp; CHAR(10),
  TRUE,
  IFERROR(IF(WSO!H263="Home", WSO!P263, ""), ""),
  IFERROR(IF(MSO!H263="Home", MSO!P263, ""), ""),
  IFERROR(IF(FH!H263="Home", FH!P263, ""), ""),
  IFERROR(IF(MGOLF!H263="Home", MGOLF!P263, ""), ""),
  IFERROR(IF(Football!H263="Home", Football!P263, ""), ""),
  IFERROR(IF(WVB!H263="Home", WVB!P263, ""), ""),
  IFERROR(IF(XC!H263="Home", XC!P263, ""), ""),
  IFERROR(IF(SWIMMING!H263="Home", SWIMMING!P263, ""), ""),
  IFERROR(IF(WTEN!H263="Home", WTEN!P263, ""), ""),
  IFERROR(IF(TF!H263="Home", TF!P263, ""), ""),
  IFERROR(IF(WGOLF!H263="Home", WGOLF!P263, ""), ""),
  IFERROR(IF(WBB!H263="Home", WBB!P263, ""), ""),
  IFERROR(IF(MBB!H263="Home", MBB!P263, ""), ""),
  IFERROR(IF(WLAX!H263="Home", WLAX!P263, ""), ""),
  IFERROR(IF(MLAX!H263="Home", MLAX!P263, ""), ""),
  IFERROR(IF(SOFT!H263="Home", SOFT!P263, ""), ""),
  IFERROR(IF(BASE!H263="Home", BASE!P263, ""), ""),
  IFERROR(IF(ESPORTS!H263="Home", ESPORTS!P263, ""), "")
)
</f>
        <v/>
      </c>
    </row>
    <row r="264" ht="22.5" customHeight="1">
      <c r="A264" s="6">
        <v>263.0</v>
      </c>
      <c r="B264" s="6" t="str">
        <f>'Master Schedule'!B264</f>
        <v/>
      </c>
      <c r="C264" s="7">
        <v>46497.0</v>
      </c>
      <c r="D264" s="8" t="str">
        <f t="shared" si="1"/>
        <v>Tuesday</v>
      </c>
      <c r="E264" s="6" t="str">
        <f>TEXTJOIN(
  CHAR(10) &amp; CHAR(10),
  TRUE,
  IFERROR(IF(WSO!H264="Home", WSO!E264, ""), ""),
  IFERROR(IF(MSO!H264="Home", MSO!E264, ""), ""),
  IFERROR(IF(FH!H264="Home", FH!E264, ""), ""),
  IFERROR(IF(MGOLF!H264="Home", MGOLF!E264, ""), ""),
  IFERROR(IF(Football!H264="Home", Football!E264, ""), ""),
  IFERROR(IF(WVB!H264="Home", WVB!E264, ""), ""),
  IFERROR(IF(XC!H264="Home", XC!E264, ""), ""),
  IFERROR(IF(SWIMMING!H264="Home", SWIMMING!E264, ""), ""),
  IFERROR(IF(WTEN!H264="Home", WTEN!E264, ""), ""),
  IFERROR(IF(TF!H264="Home", TF!E264, ""), ""),
  IFERROR(IF(WGOLF!H264="Home", WGOLF!E264, ""), ""),
  IFERROR(IF(WBB!H264="Home", WBB!E264, ""), ""),
  IFERROR(IF(MBB!H264="Home", MBB!E264, ""), ""),
  IFERROR(IF(WLAX!H264="Home", WLAX!E264, ""), ""),
  IFERROR(IF(MLAX!H264="Home", MLAX!E264, ""), ""),
  IFERROR(IF(SOFT!H264="Home", SOFT!E264, ""), ""),
  IFERROR(IF(BASE!H264="Home", BASE!E264, ""), ""),
  IFERROR(IF(ESPORTS!H264="Home", ESPORTS!E264, ""), "")
)
</f>
        <v/>
      </c>
      <c r="F264" s="11" t="str">
        <f>TEXTJOIN(
  CHAR(10) &amp; CHAR(10),
  TRUE,
  IFERROR(IF(WSO!H264="Home", TEXT(WSO!F264, "h:mm AM/PM"), ""), ""),
  IFERROR(IF(MSO!H264="Home", TEXT(MSO!F264, "h:mm AM/PM"), ""), ""),
  IFERROR(IF(FH!H264="Home", TEXT(FH!F264, "h:mm AM/PM"), ""), ""),
  IFERROR(IF(MGOLF!H264="Home", TEXT(MGOLF!F264, "h:mm AM/PM"), ""), ""),
  IFERROR(IF(Football!H264="Home", TEXT(Football!F264, "h:mm AM/PM"), ""), ""),
  IFERROR(IF(WVB!H264="Home", TEXT(WVB!F264, "h:mm AM/PM"), ""), ""),
  IFERROR(IF(XC!H264="Home", TEXT(XC!F264, "h:mm AM/PM"), ""), ""),
  IFERROR(IF(SWIMMING!H264="Home", TEXT(SWIMMING!F264, "h:mm AM/PM"), ""), ""),
  IFERROR(IF(WTEN!H264="Home", TEXT(WTEN!F264, "h:mm AM/PM"), ""), ""),
  IFERROR(IF(TF!H264="Home", TEXT(TF!F264, "h:mm AM/PM"), ""), ""),
  IFERROR(IF(WGOLF!H264="Home", TEXT(WGOLF!F264, "h:mm AM/PM"), ""), ""),
  IFERROR(IF(WBB!H264="Home", TEXT(WBB!F264, "h:mm AM/PM"), ""), ""),
  IFERROR(IF(MBB!H264="Home", TEXT(MBB!F264, "h:mm AM/PM"), ""), ""),
  IFERROR(IF(WLAX!H264="Home", TEXT(WLAX!F264, "h:mm AM/PM"), ""), ""),
  IFERROR(IF(MLAX!H264="Home", TEXT(MLAX!F264, "h:mm AM/PM"), ""), ""),
  IFERROR(IF(SOFT!H264="Home", TEXT(SOFT!F264, "h:mm AM/PM"), ""), ""),
  IFERROR(IF(BASE!H264="Home", TEXT(BASE!F264, "h:mm AM/PM"), ""), ""),
  IFERROR(IF(ESPORTS!H264="Home", TEXT(ESPORTS!F264, "h:mm AM/PM"), ""), "")
)
</f>
        <v/>
      </c>
      <c r="G264" s="11" t="str">
        <f>TEXTJOIN(
  CHAR(10) &amp; CHAR(10),
  TRUE,
  IFERROR(IF(WSO!H264="Home", WSO!G264, ""), ""),
  IFERROR(IF(MSO!H264="Home", MSO!G264, ""), ""),
  IFERROR(IF(FH!H264="Home", FH!G264, ""), ""),
  IFERROR(IF(MGOLF!H264="Home", MGOLF!G264, ""), ""),
  IFERROR(IF(Football!H264="Home", Football!G264, ""), ""),
  IFERROR(IF(WVB!H264="Home", WVB!G264, ""), ""),
  IFERROR(IF(XC!H264="Home", XC!G264, ""), ""),
  IFERROR(IF(SWIMMING!H264="Home", SWIMMING!G264, ""), ""),
  IFERROR(IF(WTEN!H264="Home", WTEN!G264, ""), ""),
  IFERROR(IF(TF!H264="Home", TF!G264, ""), ""),
  IFERROR(IF(WGOLF!H264="Home", WGOLF!G264, ""), ""),
  IFERROR(IF(WBB!H264="Home", WBB!G264, ""), ""),
  IFERROR(IF(MBB!H264="Home", MBB!G264, ""), ""),
  IFERROR(IF(WLAX!H264="Home", WLAX!G264, ""), ""),
  IFERROR(IF(MLAX!H264="Home", MLAX!G264, ""), ""),
  IFERROR(IF(SOFT!H264="Home", SOFT!G264, ""), ""),
  IFERROR(IF(BASE!H264="Home", BASE!G264, ""), ""),
  IFERROR(IF(ESPORTS!H264="Home", ESPORTS!G264, ""), "")
)
</f>
        <v/>
      </c>
      <c r="H264" s="20" t="str">
        <f>TEXTJOIN(
  CHAR(10) &amp; CHAR(10),
  TRUE,
  IFERROR(IF(WSO!H264="Home", WSO!P264, ""), ""),
  IFERROR(IF(MSO!H264="Home", MSO!P264, ""), ""),
  IFERROR(IF(FH!H264="Home", FH!P264, ""), ""),
  IFERROR(IF(MGOLF!H264="Home", MGOLF!P264, ""), ""),
  IFERROR(IF(Football!H264="Home", Football!P264, ""), ""),
  IFERROR(IF(WVB!H264="Home", WVB!P264, ""), ""),
  IFERROR(IF(XC!H264="Home", XC!P264, ""), ""),
  IFERROR(IF(SWIMMING!H264="Home", SWIMMING!P264, ""), ""),
  IFERROR(IF(WTEN!H264="Home", WTEN!P264, ""), ""),
  IFERROR(IF(TF!H264="Home", TF!P264, ""), ""),
  IFERROR(IF(WGOLF!H264="Home", WGOLF!P264, ""), ""),
  IFERROR(IF(WBB!H264="Home", WBB!P264, ""), ""),
  IFERROR(IF(MBB!H264="Home", MBB!P264, ""), ""),
  IFERROR(IF(WLAX!H264="Home", WLAX!P264, ""), ""),
  IFERROR(IF(MLAX!H264="Home", MLAX!P264, ""), ""),
  IFERROR(IF(SOFT!H264="Home", SOFT!P264, ""), ""),
  IFERROR(IF(BASE!H264="Home", BASE!P264, ""), ""),
  IFERROR(IF(ESPORTS!H264="Home", ESPORTS!P264, ""), "")
)
</f>
        <v/>
      </c>
    </row>
    <row r="265" ht="22.5" customHeight="1">
      <c r="A265" s="6">
        <v>264.0</v>
      </c>
      <c r="B265" s="6" t="str">
        <f>'Master Schedule'!B265</f>
        <v/>
      </c>
      <c r="C265" s="7">
        <v>46498.0</v>
      </c>
      <c r="D265" s="8" t="str">
        <f t="shared" si="1"/>
        <v>Wednesday</v>
      </c>
      <c r="E265" s="6" t="str">
        <f>TEXTJOIN(
  CHAR(10) &amp; CHAR(10),
  TRUE,
  IFERROR(IF(WSO!H265="Home", WSO!E265, ""), ""),
  IFERROR(IF(MSO!H265="Home", MSO!E265, ""), ""),
  IFERROR(IF(FH!H265="Home", FH!E265, ""), ""),
  IFERROR(IF(MGOLF!H265="Home", MGOLF!E265, ""), ""),
  IFERROR(IF(Football!H265="Home", Football!E265, ""), ""),
  IFERROR(IF(WVB!H265="Home", WVB!E265, ""), ""),
  IFERROR(IF(XC!H265="Home", XC!E265, ""), ""),
  IFERROR(IF(SWIMMING!H265="Home", SWIMMING!E265, ""), ""),
  IFERROR(IF(WTEN!H265="Home", WTEN!E265, ""), ""),
  IFERROR(IF(TF!H265="Home", TF!E265, ""), ""),
  IFERROR(IF(WGOLF!H265="Home", WGOLF!E265, ""), ""),
  IFERROR(IF(WBB!H265="Home", WBB!E265, ""), ""),
  IFERROR(IF(MBB!H265="Home", MBB!E265, ""), ""),
  IFERROR(IF(WLAX!H265="Home", WLAX!E265, ""), ""),
  IFERROR(IF(MLAX!H265="Home", MLAX!E265, ""), ""),
  IFERROR(IF(SOFT!H265="Home", SOFT!E265, ""), ""),
  IFERROR(IF(BASE!H265="Home", BASE!E265, ""), ""),
  IFERROR(IF(ESPORTS!H265="Home", ESPORTS!E265, ""), "")
)
</f>
        <v/>
      </c>
      <c r="F265" s="11" t="str">
        <f>TEXTJOIN(
  CHAR(10) &amp; CHAR(10),
  TRUE,
  IFERROR(IF(WSO!H265="Home", TEXT(WSO!F265, "h:mm AM/PM"), ""), ""),
  IFERROR(IF(MSO!H265="Home", TEXT(MSO!F265, "h:mm AM/PM"), ""), ""),
  IFERROR(IF(FH!H265="Home", TEXT(FH!F265, "h:mm AM/PM"), ""), ""),
  IFERROR(IF(MGOLF!H265="Home", TEXT(MGOLF!F265, "h:mm AM/PM"), ""), ""),
  IFERROR(IF(Football!H265="Home", TEXT(Football!F265, "h:mm AM/PM"), ""), ""),
  IFERROR(IF(WVB!H265="Home", TEXT(WVB!F265, "h:mm AM/PM"), ""), ""),
  IFERROR(IF(XC!H265="Home", TEXT(XC!F265, "h:mm AM/PM"), ""), ""),
  IFERROR(IF(SWIMMING!H265="Home", TEXT(SWIMMING!F265, "h:mm AM/PM"), ""), ""),
  IFERROR(IF(WTEN!H265="Home", TEXT(WTEN!F265, "h:mm AM/PM"), ""), ""),
  IFERROR(IF(TF!H265="Home", TEXT(TF!F265, "h:mm AM/PM"), ""), ""),
  IFERROR(IF(WGOLF!H265="Home", TEXT(WGOLF!F265, "h:mm AM/PM"), ""), ""),
  IFERROR(IF(WBB!H265="Home", TEXT(WBB!F265, "h:mm AM/PM"), ""), ""),
  IFERROR(IF(MBB!H265="Home", TEXT(MBB!F265, "h:mm AM/PM"), ""), ""),
  IFERROR(IF(WLAX!H265="Home", TEXT(WLAX!F265, "h:mm AM/PM"), ""), ""),
  IFERROR(IF(MLAX!H265="Home", TEXT(MLAX!F265, "h:mm AM/PM"), ""), ""),
  IFERROR(IF(SOFT!H265="Home", TEXT(SOFT!F265, "h:mm AM/PM"), ""), ""),
  IFERROR(IF(BASE!H265="Home", TEXT(BASE!F265, "h:mm AM/PM"), ""), ""),
  IFERROR(IF(ESPORTS!H265="Home", TEXT(ESPORTS!F265, "h:mm AM/PM"), ""), "")
)
</f>
        <v/>
      </c>
      <c r="G265" s="11" t="str">
        <f>TEXTJOIN(
  CHAR(10) &amp; CHAR(10),
  TRUE,
  IFERROR(IF(WSO!H265="Home", WSO!G265, ""), ""),
  IFERROR(IF(MSO!H265="Home", MSO!G265, ""), ""),
  IFERROR(IF(FH!H265="Home", FH!G265, ""), ""),
  IFERROR(IF(MGOLF!H265="Home", MGOLF!G265, ""), ""),
  IFERROR(IF(Football!H265="Home", Football!G265, ""), ""),
  IFERROR(IF(WVB!H265="Home", WVB!G265, ""), ""),
  IFERROR(IF(XC!H265="Home", XC!G265, ""), ""),
  IFERROR(IF(SWIMMING!H265="Home", SWIMMING!G265, ""), ""),
  IFERROR(IF(WTEN!H265="Home", WTEN!G265, ""), ""),
  IFERROR(IF(TF!H265="Home", TF!G265, ""), ""),
  IFERROR(IF(WGOLF!H265="Home", WGOLF!G265, ""), ""),
  IFERROR(IF(WBB!H265="Home", WBB!G265, ""), ""),
  IFERROR(IF(MBB!H265="Home", MBB!G265, ""), ""),
  IFERROR(IF(WLAX!H265="Home", WLAX!G265, ""), ""),
  IFERROR(IF(MLAX!H265="Home", MLAX!G265, ""), ""),
  IFERROR(IF(SOFT!H265="Home", SOFT!G265, ""), ""),
  IFERROR(IF(BASE!H265="Home", BASE!G265, ""), ""),
  IFERROR(IF(ESPORTS!H265="Home", ESPORTS!G265, ""), "")
)
</f>
        <v/>
      </c>
      <c r="H265" s="20" t="str">
        <f>TEXTJOIN(
  CHAR(10) &amp; CHAR(10),
  TRUE,
  IFERROR(IF(WSO!H265="Home", WSO!P265, ""), ""),
  IFERROR(IF(MSO!H265="Home", MSO!P265, ""), ""),
  IFERROR(IF(FH!H265="Home", FH!P265, ""), ""),
  IFERROR(IF(MGOLF!H265="Home", MGOLF!P265, ""), ""),
  IFERROR(IF(Football!H265="Home", Football!P265, ""), ""),
  IFERROR(IF(WVB!H265="Home", WVB!P265, ""), ""),
  IFERROR(IF(XC!H265="Home", XC!P265, ""), ""),
  IFERROR(IF(SWIMMING!H265="Home", SWIMMING!P265, ""), ""),
  IFERROR(IF(WTEN!H265="Home", WTEN!P265, ""), ""),
  IFERROR(IF(TF!H265="Home", TF!P265, ""), ""),
  IFERROR(IF(WGOLF!H265="Home", WGOLF!P265, ""), ""),
  IFERROR(IF(WBB!H265="Home", WBB!P265, ""), ""),
  IFERROR(IF(MBB!H265="Home", MBB!P265, ""), ""),
  IFERROR(IF(WLAX!H265="Home", WLAX!P265, ""), ""),
  IFERROR(IF(MLAX!H265="Home", MLAX!P265, ""), ""),
  IFERROR(IF(SOFT!H265="Home", SOFT!P265, ""), ""),
  IFERROR(IF(BASE!H265="Home", BASE!P265, ""), ""),
  IFERROR(IF(ESPORTS!H265="Home", ESPORTS!P265, ""), "")
)
</f>
        <v/>
      </c>
    </row>
    <row r="266" ht="22.5" customHeight="1">
      <c r="A266" s="6">
        <v>265.0</v>
      </c>
      <c r="B266" s="6" t="str">
        <f>'Master Schedule'!B266</f>
        <v/>
      </c>
      <c r="C266" s="7">
        <v>46499.0</v>
      </c>
      <c r="D266" s="8" t="str">
        <f t="shared" si="1"/>
        <v>Thursday</v>
      </c>
      <c r="E266" s="6" t="str">
        <f>TEXTJOIN(
  CHAR(10) &amp; CHAR(10),
  TRUE,
  IFERROR(IF(WSO!H266="Home", WSO!E266, ""), ""),
  IFERROR(IF(MSO!H266="Home", MSO!E266, ""), ""),
  IFERROR(IF(FH!H266="Home", FH!E266, ""), ""),
  IFERROR(IF(MGOLF!H266="Home", MGOLF!E266, ""), ""),
  IFERROR(IF(Football!H266="Home", Football!E266, ""), ""),
  IFERROR(IF(WVB!H266="Home", WVB!E266, ""), ""),
  IFERROR(IF(XC!H266="Home", XC!E266, ""), ""),
  IFERROR(IF(SWIMMING!H266="Home", SWIMMING!E266, ""), ""),
  IFERROR(IF(WTEN!H266="Home", WTEN!E266, ""), ""),
  IFERROR(IF(TF!H266="Home", TF!E266, ""), ""),
  IFERROR(IF(WGOLF!H266="Home", WGOLF!E266, ""), ""),
  IFERROR(IF(WBB!H266="Home", WBB!E266, ""), ""),
  IFERROR(IF(MBB!H266="Home", MBB!E266, ""), ""),
  IFERROR(IF(WLAX!H266="Home", WLAX!E266, ""), ""),
  IFERROR(IF(MLAX!H266="Home", MLAX!E266, ""), ""),
  IFERROR(IF(SOFT!H266="Home", SOFT!E266, ""), ""),
  IFERROR(IF(BASE!H266="Home", BASE!E266, ""), ""),
  IFERROR(IF(ESPORTS!H266="Home", ESPORTS!E266, ""), "")
)
</f>
        <v/>
      </c>
      <c r="F266" s="11" t="str">
        <f>TEXTJOIN(
  CHAR(10) &amp; CHAR(10),
  TRUE,
  IFERROR(IF(WSO!H266="Home", TEXT(WSO!F266, "h:mm AM/PM"), ""), ""),
  IFERROR(IF(MSO!H266="Home", TEXT(MSO!F266, "h:mm AM/PM"), ""), ""),
  IFERROR(IF(FH!H266="Home", TEXT(FH!F266, "h:mm AM/PM"), ""), ""),
  IFERROR(IF(MGOLF!H266="Home", TEXT(MGOLF!F266, "h:mm AM/PM"), ""), ""),
  IFERROR(IF(Football!H266="Home", TEXT(Football!F266, "h:mm AM/PM"), ""), ""),
  IFERROR(IF(WVB!H266="Home", TEXT(WVB!F266, "h:mm AM/PM"), ""), ""),
  IFERROR(IF(XC!H266="Home", TEXT(XC!F266, "h:mm AM/PM"), ""), ""),
  IFERROR(IF(SWIMMING!H266="Home", TEXT(SWIMMING!F266, "h:mm AM/PM"), ""), ""),
  IFERROR(IF(WTEN!H266="Home", TEXT(WTEN!F266, "h:mm AM/PM"), ""), ""),
  IFERROR(IF(TF!H266="Home", TEXT(TF!F266, "h:mm AM/PM"), ""), ""),
  IFERROR(IF(WGOLF!H266="Home", TEXT(WGOLF!F266, "h:mm AM/PM"), ""), ""),
  IFERROR(IF(WBB!H266="Home", TEXT(WBB!F266, "h:mm AM/PM"), ""), ""),
  IFERROR(IF(MBB!H266="Home", TEXT(MBB!F266, "h:mm AM/PM"), ""), ""),
  IFERROR(IF(WLAX!H266="Home", TEXT(WLAX!F266, "h:mm AM/PM"), ""), ""),
  IFERROR(IF(MLAX!H266="Home", TEXT(MLAX!F266, "h:mm AM/PM"), ""), ""),
  IFERROR(IF(SOFT!H266="Home", TEXT(SOFT!F266, "h:mm AM/PM"), ""), ""),
  IFERROR(IF(BASE!H266="Home", TEXT(BASE!F266, "h:mm AM/PM"), ""), ""),
  IFERROR(IF(ESPORTS!H266="Home", TEXT(ESPORTS!F266, "h:mm AM/PM"), ""), "")
)
</f>
        <v/>
      </c>
      <c r="G266" s="11" t="str">
        <f>TEXTJOIN(
  CHAR(10) &amp; CHAR(10),
  TRUE,
  IFERROR(IF(WSO!H266="Home", WSO!G266, ""), ""),
  IFERROR(IF(MSO!H266="Home", MSO!G266, ""), ""),
  IFERROR(IF(FH!H266="Home", FH!G266, ""), ""),
  IFERROR(IF(MGOLF!H266="Home", MGOLF!G266, ""), ""),
  IFERROR(IF(Football!H266="Home", Football!G266, ""), ""),
  IFERROR(IF(WVB!H266="Home", WVB!G266, ""), ""),
  IFERROR(IF(XC!H266="Home", XC!G266, ""), ""),
  IFERROR(IF(SWIMMING!H266="Home", SWIMMING!G266, ""), ""),
  IFERROR(IF(WTEN!H266="Home", WTEN!G266, ""), ""),
  IFERROR(IF(TF!H266="Home", TF!G266, ""), ""),
  IFERROR(IF(WGOLF!H266="Home", WGOLF!G266, ""), ""),
  IFERROR(IF(WBB!H266="Home", WBB!G266, ""), ""),
  IFERROR(IF(MBB!H266="Home", MBB!G266, ""), ""),
  IFERROR(IF(WLAX!H266="Home", WLAX!G266, ""), ""),
  IFERROR(IF(MLAX!H266="Home", MLAX!G266, ""), ""),
  IFERROR(IF(SOFT!H266="Home", SOFT!G266, ""), ""),
  IFERROR(IF(BASE!H266="Home", BASE!G266, ""), ""),
  IFERROR(IF(ESPORTS!H266="Home", ESPORTS!G266, ""), "")
)
</f>
        <v/>
      </c>
      <c r="H266" s="20" t="str">
        <f>TEXTJOIN(
  CHAR(10) &amp; CHAR(10),
  TRUE,
  IFERROR(IF(WSO!H266="Home", WSO!P266, ""), ""),
  IFERROR(IF(MSO!H266="Home", MSO!P266, ""), ""),
  IFERROR(IF(FH!H266="Home", FH!P266, ""), ""),
  IFERROR(IF(MGOLF!H266="Home", MGOLF!P266, ""), ""),
  IFERROR(IF(Football!H266="Home", Football!P266, ""), ""),
  IFERROR(IF(WVB!H266="Home", WVB!P266, ""), ""),
  IFERROR(IF(XC!H266="Home", XC!P266, ""), ""),
  IFERROR(IF(SWIMMING!H266="Home", SWIMMING!P266, ""), ""),
  IFERROR(IF(WTEN!H266="Home", WTEN!P266, ""), ""),
  IFERROR(IF(TF!H266="Home", TF!P266, ""), ""),
  IFERROR(IF(WGOLF!H266="Home", WGOLF!P266, ""), ""),
  IFERROR(IF(WBB!H266="Home", WBB!P266, ""), ""),
  IFERROR(IF(MBB!H266="Home", MBB!P266, ""), ""),
  IFERROR(IF(WLAX!H266="Home", WLAX!P266, ""), ""),
  IFERROR(IF(MLAX!H266="Home", MLAX!P266, ""), ""),
  IFERROR(IF(SOFT!H266="Home", SOFT!P266, ""), ""),
  IFERROR(IF(BASE!H266="Home", BASE!P266, ""), ""),
  IFERROR(IF(ESPORTS!H266="Home", ESPORTS!P266, ""), "")
)
</f>
        <v/>
      </c>
    </row>
    <row r="267" ht="22.5" customHeight="1">
      <c r="A267" s="6">
        <v>266.0</v>
      </c>
      <c r="B267" s="6" t="str">
        <f>'Master Schedule'!B267</f>
        <v/>
      </c>
      <c r="C267" s="7">
        <v>46500.0</v>
      </c>
      <c r="D267" s="8" t="str">
        <f t="shared" si="1"/>
        <v>Friday</v>
      </c>
      <c r="E267" s="6" t="str">
        <f>TEXTJOIN(
  CHAR(10) &amp; CHAR(10),
  TRUE,
  IFERROR(IF(WSO!H267="Home", WSO!E267, ""), ""),
  IFERROR(IF(MSO!H267="Home", MSO!E267, ""), ""),
  IFERROR(IF(FH!H267="Home", FH!E267, ""), ""),
  IFERROR(IF(MGOLF!H267="Home", MGOLF!E267, ""), ""),
  IFERROR(IF(Football!H267="Home", Football!E267, ""), ""),
  IFERROR(IF(WVB!H267="Home", WVB!E267, ""), ""),
  IFERROR(IF(XC!H267="Home", XC!E267, ""), ""),
  IFERROR(IF(SWIMMING!H267="Home", SWIMMING!E267, ""), ""),
  IFERROR(IF(WTEN!H267="Home", WTEN!E267, ""), ""),
  IFERROR(IF(TF!H267="Home", TF!E267, ""), ""),
  IFERROR(IF(WGOLF!H267="Home", WGOLF!E267, ""), ""),
  IFERROR(IF(WBB!H267="Home", WBB!E267, ""), ""),
  IFERROR(IF(MBB!H267="Home", MBB!E267, ""), ""),
  IFERROR(IF(WLAX!H267="Home", WLAX!E267, ""), ""),
  IFERROR(IF(MLAX!H267="Home", MLAX!E267, ""), ""),
  IFERROR(IF(SOFT!H267="Home", SOFT!E267, ""), ""),
  IFERROR(IF(BASE!H267="Home", BASE!E267, ""), ""),
  IFERROR(IF(ESPORTS!H267="Home", ESPORTS!E267, ""), "")
)
</f>
        <v/>
      </c>
      <c r="F267" s="11" t="str">
        <f>TEXTJOIN(
  CHAR(10) &amp; CHAR(10),
  TRUE,
  IFERROR(IF(WSO!H267="Home", TEXT(WSO!F267, "h:mm AM/PM"), ""), ""),
  IFERROR(IF(MSO!H267="Home", TEXT(MSO!F267, "h:mm AM/PM"), ""), ""),
  IFERROR(IF(FH!H267="Home", TEXT(FH!F267, "h:mm AM/PM"), ""), ""),
  IFERROR(IF(MGOLF!H267="Home", TEXT(MGOLF!F267, "h:mm AM/PM"), ""), ""),
  IFERROR(IF(Football!H267="Home", TEXT(Football!F267, "h:mm AM/PM"), ""), ""),
  IFERROR(IF(WVB!H267="Home", TEXT(WVB!F267, "h:mm AM/PM"), ""), ""),
  IFERROR(IF(XC!H267="Home", TEXT(XC!F267, "h:mm AM/PM"), ""), ""),
  IFERROR(IF(SWIMMING!H267="Home", TEXT(SWIMMING!F267, "h:mm AM/PM"), ""), ""),
  IFERROR(IF(WTEN!H267="Home", TEXT(WTEN!F267, "h:mm AM/PM"), ""), ""),
  IFERROR(IF(TF!H267="Home", TEXT(TF!F267, "h:mm AM/PM"), ""), ""),
  IFERROR(IF(WGOLF!H267="Home", TEXT(WGOLF!F267, "h:mm AM/PM"), ""), ""),
  IFERROR(IF(WBB!H267="Home", TEXT(WBB!F267, "h:mm AM/PM"), ""), ""),
  IFERROR(IF(MBB!H267="Home", TEXT(MBB!F267, "h:mm AM/PM"), ""), ""),
  IFERROR(IF(WLAX!H267="Home", TEXT(WLAX!F267, "h:mm AM/PM"), ""), ""),
  IFERROR(IF(MLAX!H267="Home", TEXT(MLAX!F267, "h:mm AM/PM"), ""), ""),
  IFERROR(IF(SOFT!H267="Home", TEXT(SOFT!F267, "h:mm AM/PM"), ""), ""),
  IFERROR(IF(BASE!H267="Home", TEXT(BASE!F267, "h:mm AM/PM"), ""), ""),
  IFERROR(IF(ESPORTS!H267="Home", TEXT(ESPORTS!F267, "h:mm AM/PM"), ""), "")
)
</f>
        <v/>
      </c>
      <c r="G267" s="11" t="str">
        <f>TEXTJOIN(
  CHAR(10) &amp; CHAR(10),
  TRUE,
  IFERROR(IF(WSO!H267="Home", WSO!G267, ""), ""),
  IFERROR(IF(MSO!H267="Home", MSO!G267, ""), ""),
  IFERROR(IF(FH!H267="Home", FH!G267, ""), ""),
  IFERROR(IF(MGOLF!H267="Home", MGOLF!G267, ""), ""),
  IFERROR(IF(Football!H267="Home", Football!G267, ""), ""),
  IFERROR(IF(WVB!H267="Home", WVB!G267, ""), ""),
  IFERROR(IF(XC!H267="Home", XC!G267, ""), ""),
  IFERROR(IF(SWIMMING!H267="Home", SWIMMING!G267, ""), ""),
  IFERROR(IF(WTEN!H267="Home", WTEN!G267, ""), ""),
  IFERROR(IF(TF!H267="Home", TF!G267, ""), ""),
  IFERROR(IF(WGOLF!H267="Home", WGOLF!G267, ""), ""),
  IFERROR(IF(WBB!H267="Home", WBB!G267, ""), ""),
  IFERROR(IF(MBB!H267="Home", MBB!G267, ""), ""),
  IFERROR(IF(WLAX!H267="Home", WLAX!G267, ""), ""),
  IFERROR(IF(MLAX!H267="Home", MLAX!G267, ""), ""),
  IFERROR(IF(SOFT!H267="Home", SOFT!G267, ""), ""),
  IFERROR(IF(BASE!H267="Home", BASE!G267, ""), ""),
  IFERROR(IF(ESPORTS!H267="Home", ESPORTS!G267, ""), "")
)
</f>
        <v/>
      </c>
      <c r="H267" s="20" t="str">
        <f>TEXTJOIN(
  CHAR(10) &amp; CHAR(10),
  TRUE,
  IFERROR(IF(WSO!H267="Home", WSO!P267, ""), ""),
  IFERROR(IF(MSO!H267="Home", MSO!P267, ""), ""),
  IFERROR(IF(FH!H267="Home", FH!P267, ""), ""),
  IFERROR(IF(MGOLF!H267="Home", MGOLF!P267, ""), ""),
  IFERROR(IF(Football!H267="Home", Football!P267, ""), ""),
  IFERROR(IF(WVB!H267="Home", WVB!P267, ""), ""),
  IFERROR(IF(XC!H267="Home", XC!P267, ""), ""),
  IFERROR(IF(SWIMMING!H267="Home", SWIMMING!P267, ""), ""),
  IFERROR(IF(WTEN!H267="Home", WTEN!P267, ""), ""),
  IFERROR(IF(TF!H267="Home", TF!P267, ""), ""),
  IFERROR(IF(WGOLF!H267="Home", WGOLF!P267, ""), ""),
  IFERROR(IF(WBB!H267="Home", WBB!P267, ""), ""),
  IFERROR(IF(MBB!H267="Home", MBB!P267, ""), ""),
  IFERROR(IF(WLAX!H267="Home", WLAX!P267, ""), ""),
  IFERROR(IF(MLAX!H267="Home", MLAX!P267, ""), ""),
  IFERROR(IF(SOFT!H267="Home", SOFT!P267, ""), ""),
  IFERROR(IF(BASE!H267="Home", BASE!P267, ""), ""),
  IFERROR(IF(ESPORTS!H267="Home", ESPORTS!P267, ""), "")
)
</f>
        <v/>
      </c>
    </row>
    <row r="268" ht="22.5" customHeight="1">
      <c r="A268" s="6">
        <v>267.0</v>
      </c>
      <c r="B268" s="6" t="str">
        <f>'Master Schedule'!B268</f>
        <v/>
      </c>
      <c r="C268" s="7">
        <v>46501.0</v>
      </c>
      <c r="D268" s="8" t="str">
        <f t="shared" si="1"/>
        <v>Saturday</v>
      </c>
      <c r="E268" s="6" t="str">
        <f>TEXTJOIN(
  CHAR(10) &amp; CHAR(10),
  TRUE,
  IFERROR(IF(WSO!H268="Home", WSO!E268, ""), ""),
  IFERROR(IF(MSO!H268="Home", MSO!E268, ""), ""),
  IFERROR(IF(FH!H268="Home", FH!E268, ""), ""),
  IFERROR(IF(MGOLF!H268="Home", MGOLF!E268, ""), ""),
  IFERROR(IF(Football!H268="Home", Football!E268, ""), ""),
  IFERROR(IF(WVB!H268="Home", WVB!E268, ""), ""),
  IFERROR(IF(XC!H268="Home", XC!E268, ""), ""),
  IFERROR(IF(SWIMMING!H268="Home", SWIMMING!E268, ""), ""),
  IFERROR(IF(WTEN!H268="Home", WTEN!E268, ""), ""),
  IFERROR(IF(TF!H268="Home", TF!E268, ""), ""),
  IFERROR(IF(WGOLF!H268="Home", WGOLF!E268, ""), ""),
  IFERROR(IF(WBB!H268="Home", WBB!E268, ""), ""),
  IFERROR(IF(MBB!H268="Home", MBB!E268, ""), ""),
  IFERROR(IF(WLAX!H268="Home", WLAX!E268, ""), ""),
  IFERROR(IF(MLAX!H268="Home", MLAX!E268, ""), ""),
  IFERROR(IF(SOFT!H268="Home", SOFT!E268, ""), ""),
  IFERROR(IF(BASE!H268="Home", BASE!E268, ""), ""),
  IFERROR(IF(ESPORTS!H268="Home", ESPORTS!E268, ""), "")
)
</f>
        <v>MLAX</v>
      </c>
      <c r="F268" s="11" t="str">
        <f>TEXTJOIN(
  CHAR(10) &amp; CHAR(10),
  TRUE,
  IFERROR(IF(WSO!H268="Home", TEXT(WSO!F268, "h:mm AM/PM"), ""), ""),
  IFERROR(IF(MSO!H268="Home", TEXT(MSO!F268, "h:mm AM/PM"), ""), ""),
  IFERROR(IF(FH!H268="Home", TEXT(FH!F268, "h:mm AM/PM"), ""), ""),
  IFERROR(IF(MGOLF!H268="Home", TEXT(MGOLF!F268, "h:mm AM/PM"), ""), ""),
  IFERROR(IF(Football!H268="Home", TEXT(Football!F268, "h:mm AM/PM"), ""), ""),
  IFERROR(IF(WVB!H268="Home", TEXT(WVB!F268, "h:mm AM/PM"), ""), ""),
  IFERROR(IF(XC!H268="Home", TEXT(XC!F268, "h:mm AM/PM"), ""), ""),
  IFERROR(IF(SWIMMING!H268="Home", TEXT(SWIMMING!F268, "h:mm AM/PM"), ""), ""),
  IFERROR(IF(WTEN!H268="Home", TEXT(WTEN!F268, "h:mm AM/PM"), ""), ""),
  IFERROR(IF(TF!H268="Home", TEXT(TF!F268, "h:mm AM/PM"), ""), ""),
  IFERROR(IF(WGOLF!H268="Home", TEXT(WGOLF!F268, "h:mm AM/PM"), ""), ""),
  IFERROR(IF(WBB!H268="Home", TEXT(WBB!F268, "h:mm AM/PM"), ""), ""),
  IFERROR(IF(MBB!H268="Home", TEXT(MBB!F268, "h:mm AM/PM"), ""), ""),
  IFERROR(IF(WLAX!H268="Home", TEXT(WLAX!F268, "h:mm AM/PM"), ""), ""),
  IFERROR(IF(MLAX!H268="Home", TEXT(MLAX!F268, "h:mm AM/PM"), ""), ""),
  IFERROR(IF(SOFT!H268="Home", TEXT(SOFT!F268, "h:mm AM/PM"), ""), ""),
  IFERROR(IF(BASE!H268="Home", TEXT(BASE!F268, "h:mm AM/PM"), ""), ""),
  IFERROR(IF(ESPORTS!H268="Home", TEXT(ESPORTS!F268, "h:mm AM/PM"), ""), "")
)
</f>
        <v>1:00 PM</v>
      </c>
      <c r="G268" s="11" t="str">
        <f>TEXTJOIN(
  CHAR(10) &amp; CHAR(10),
  TRUE,
  IFERROR(IF(WSO!H268="Home", WSO!G268, ""), ""),
  IFERROR(IF(MSO!H268="Home", MSO!G268, ""), ""),
  IFERROR(IF(FH!H268="Home", FH!G268, ""), ""),
  IFERROR(IF(MGOLF!H268="Home", MGOLF!G268, ""), ""),
  IFERROR(IF(Football!H268="Home", Football!G268, ""), ""),
  IFERROR(IF(WVB!H268="Home", WVB!G268, ""), ""),
  IFERROR(IF(XC!H268="Home", XC!G268, ""), ""),
  IFERROR(IF(SWIMMING!H268="Home", SWIMMING!G268, ""), ""),
  IFERROR(IF(WTEN!H268="Home", WTEN!G268, ""), ""),
  IFERROR(IF(TF!H268="Home", TF!G268, ""), ""),
  IFERROR(IF(WGOLF!H268="Home", WGOLF!G268, ""), ""),
  IFERROR(IF(WBB!H268="Home", WBB!G268, ""), ""),
  IFERROR(IF(MBB!H268="Home", MBB!G268, ""), ""),
  IFERROR(IF(WLAX!H268="Home", WLAX!G268, ""), ""),
  IFERROR(IF(MLAX!H268="Home", MLAX!G268, ""), ""),
  IFERROR(IF(SOFT!H268="Home", SOFT!G268, ""), ""),
  IFERROR(IF(BASE!H268="Home", BASE!G268, ""), ""),
  IFERROR(IF(ESPORTS!H268="Home", ESPORTS!G268, ""), "")
)
</f>
        <v>Anna Maria</v>
      </c>
      <c r="H268" s="20" t="str">
        <f>TEXTJOIN(
  CHAR(10) &amp; CHAR(10),
  TRUE,
  IFERROR(IF(WSO!H268="Home", WSO!P268, ""), ""),
  IFERROR(IF(MSO!H268="Home", MSO!P268, ""), ""),
  IFERROR(IF(FH!H268="Home", FH!P268, ""), ""),
  IFERROR(IF(MGOLF!H268="Home", MGOLF!P268, ""), ""),
  IFERROR(IF(Football!H268="Home", Football!P268, ""), ""),
  IFERROR(IF(WVB!H268="Home", WVB!P268, ""), ""),
  IFERROR(IF(XC!H268="Home", XC!P268, ""), ""),
  IFERROR(IF(SWIMMING!H268="Home", SWIMMING!P268, ""), ""),
  IFERROR(IF(WTEN!H268="Home", WTEN!P268, ""), ""),
  IFERROR(IF(TF!H268="Home", TF!P268, ""), ""),
  IFERROR(IF(WGOLF!H268="Home", WGOLF!P268, ""), ""),
  IFERROR(IF(WBB!H268="Home", WBB!P268, ""), ""),
  IFERROR(IF(MBB!H268="Home", MBB!P268, ""), ""),
  IFERROR(IF(WLAX!H268="Home", WLAX!P268, ""), ""),
  IFERROR(IF(MLAX!H268="Home", MLAX!P268, ""), ""),
  IFERROR(IF(SOFT!H268="Home", SOFT!P268, ""), ""),
  IFERROR(IF(BASE!H268="Home", BASE!P268, ""), ""),
  IFERROR(IF(ESPORTS!H268="Home", ESPORTS!P268, ""), "")
)
</f>
        <v>⌛️ Pending</v>
      </c>
    </row>
    <row r="269" ht="22.5" customHeight="1">
      <c r="A269" s="6">
        <v>268.0</v>
      </c>
      <c r="B269" s="6" t="str">
        <f>'Master Schedule'!B269</f>
        <v/>
      </c>
      <c r="C269" s="7">
        <v>46502.0</v>
      </c>
      <c r="D269" s="8" t="str">
        <f t="shared" si="1"/>
        <v>Sunday</v>
      </c>
      <c r="E269" s="6" t="str">
        <f>TEXTJOIN(
  CHAR(10) &amp; CHAR(10),
  TRUE,
  IFERROR(IF(WSO!H269="Home", WSO!E269, ""), ""),
  IFERROR(IF(MSO!H269="Home", MSO!E269, ""), ""),
  IFERROR(IF(FH!H269="Home", FH!E269, ""), ""),
  IFERROR(IF(MGOLF!H269="Home", MGOLF!E269, ""), ""),
  IFERROR(IF(Football!H269="Home", Football!E269, ""), ""),
  IFERROR(IF(WVB!H269="Home", WVB!E269, ""), ""),
  IFERROR(IF(XC!H269="Home", XC!E269, ""), ""),
  IFERROR(IF(SWIMMING!H269="Home", SWIMMING!E269, ""), ""),
  IFERROR(IF(WTEN!H269="Home", WTEN!E269, ""), ""),
  IFERROR(IF(TF!H269="Home", TF!E269, ""), ""),
  IFERROR(IF(WGOLF!H269="Home", WGOLF!E269, ""), ""),
  IFERROR(IF(WBB!H269="Home", WBB!E269, ""), ""),
  IFERROR(IF(MBB!H269="Home", MBB!E269, ""), ""),
  IFERROR(IF(WLAX!H269="Home", WLAX!E269, ""), ""),
  IFERROR(IF(MLAX!H269="Home", MLAX!E269, ""), ""),
  IFERROR(IF(SOFT!H269="Home", SOFT!E269, ""), ""),
  IFERROR(IF(BASE!H269="Home", BASE!E269, ""), ""),
  IFERROR(IF(ESPORTS!H269="Home", ESPORTS!E269, ""), "")
)
</f>
        <v/>
      </c>
      <c r="F269" s="11" t="str">
        <f>TEXTJOIN(
  CHAR(10) &amp; CHAR(10),
  TRUE,
  IFERROR(IF(WSO!H269="Home", TEXT(WSO!F269, "h:mm AM/PM"), ""), ""),
  IFERROR(IF(MSO!H269="Home", TEXT(MSO!F269, "h:mm AM/PM"), ""), ""),
  IFERROR(IF(FH!H269="Home", TEXT(FH!F269, "h:mm AM/PM"), ""), ""),
  IFERROR(IF(MGOLF!H269="Home", TEXT(MGOLF!F269, "h:mm AM/PM"), ""), ""),
  IFERROR(IF(Football!H269="Home", TEXT(Football!F269, "h:mm AM/PM"), ""), ""),
  IFERROR(IF(WVB!H269="Home", TEXT(WVB!F269, "h:mm AM/PM"), ""), ""),
  IFERROR(IF(XC!H269="Home", TEXT(XC!F269, "h:mm AM/PM"), ""), ""),
  IFERROR(IF(SWIMMING!H269="Home", TEXT(SWIMMING!F269, "h:mm AM/PM"), ""), ""),
  IFERROR(IF(WTEN!H269="Home", TEXT(WTEN!F269, "h:mm AM/PM"), ""), ""),
  IFERROR(IF(TF!H269="Home", TEXT(TF!F269, "h:mm AM/PM"), ""), ""),
  IFERROR(IF(WGOLF!H269="Home", TEXT(WGOLF!F269, "h:mm AM/PM"), ""), ""),
  IFERROR(IF(WBB!H269="Home", TEXT(WBB!F269, "h:mm AM/PM"), ""), ""),
  IFERROR(IF(MBB!H269="Home", TEXT(MBB!F269, "h:mm AM/PM"), ""), ""),
  IFERROR(IF(WLAX!H269="Home", TEXT(WLAX!F269, "h:mm AM/PM"), ""), ""),
  IFERROR(IF(MLAX!H269="Home", TEXT(MLAX!F269, "h:mm AM/PM"), ""), ""),
  IFERROR(IF(SOFT!H269="Home", TEXT(SOFT!F269, "h:mm AM/PM"), ""), ""),
  IFERROR(IF(BASE!H269="Home", TEXT(BASE!F269, "h:mm AM/PM"), ""), ""),
  IFERROR(IF(ESPORTS!H269="Home", TEXT(ESPORTS!F269, "h:mm AM/PM"), ""), "")
)
</f>
        <v/>
      </c>
      <c r="G269" s="11" t="str">
        <f>TEXTJOIN(
  CHAR(10) &amp; CHAR(10),
  TRUE,
  IFERROR(IF(WSO!H269="Home", WSO!G269, ""), ""),
  IFERROR(IF(MSO!H269="Home", MSO!G269, ""), ""),
  IFERROR(IF(FH!H269="Home", FH!G269, ""), ""),
  IFERROR(IF(MGOLF!H269="Home", MGOLF!G269, ""), ""),
  IFERROR(IF(Football!H269="Home", Football!G269, ""), ""),
  IFERROR(IF(WVB!H269="Home", WVB!G269, ""), ""),
  IFERROR(IF(XC!H269="Home", XC!G269, ""), ""),
  IFERROR(IF(SWIMMING!H269="Home", SWIMMING!G269, ""), ""),
  IFERROR(IF(WTEN!H269="Home", WTEN!G269, ""), ""),
  IFERROR(IF(TF!H269="Home", TF!G269, ""), ""),
  IFERROR(IF(WGOLF!H269="Home", WGOLF!G269, ""), ""),
  IFERROR(IF(WBB!H269="Home", WBB!G269, ""), ""),
  IFERROR(IF(MBB!H269="Home", MBB!G269, ""), ""),
  IFERROR(IF(WLAX!H269="Home", WLAX!G269, ""), ""),
  IFERROR(IF(MLAX!H269="Home", MLAX!G269, ""), ""),
  IFERROR(IF(SOFT!H269="Home", SOFT!G269, ""), ""),
  IFERROR(IF(BASE!H269="Home", BASE!G269, ""), ""),
  IFERROR(IF(ESPORTS!H269="Home", ESPORTS!G269, ""), "")
)
</f>
        <v/>
      </c>
      <c r="H269" s="20" t="str">
        <f>TEXTJOIN(
  CHAR(10) &amp; CHAR(10),
  TRUE,
  IFERROR(IF(WSO!H269="Home", WSO!P269, ""), ""),
  IFERROR(IF(MSO!H269="Home", MSO!P269, ""), ""),
  IFERROR(IF(FH!H269="Home", FH!P269, ""), ""),
  IFERROR(IF(MGOLF!H269="Home", MGOLF!P269, ""), ""),
  IFERROR(IF(Football!H269="Home", Football!P269, ""), ""),
  IFERROR(IF(WVB!H269="Home", WVB!P269, ""), ""),
  IFERROR(IF(XC!H269="Home", XC!P269, ""), ""),
  IFERROR(IF(SWIMMING!H269="Home", SWIMMING!P269, ""), ""),
  IFERROR(IF(WTEN!H269="Home", WTEN!P269, ""), ""),
  IFERROR(IF(TF!H269="Home", TF!P269, ""), ""),
  IFERROR(IF(WGOLF!H269="Home", WGOLF!P269, ""), ""),
  IFERROR(IF(WBB!H269="Home", WBB!P269, ""), ""),
  IFERROR(IF(MBB!H269="Home", MBB!P269, ""), ""),
  IFERROR(IF(WLAX!H269="Home", WLAX!P269, ""), ""),
  IFERROR(IF(MLAX!H269="Home", MLAX!P269, ""), ""),
  IFERROR(IF(SOFT!H269="Home", SOFT!P269, ""), ""),
  IFERROR(IF(BASE!H269="Home", BASE!P269, ""), ""),
  IFERROR(IF(ESPORTS!H269="Home", ESPORTS!P269, ""), "")
)
</f>
        <v/>
      </c>
    </row>
    <row r="270" ht="22.5" customHeight="1">
      <c r="A270" s="6">
        <v>269.0</v>
      </c>
      <c r="B270" s="6" t="str">
        <f>'Master Schedule'!B270</f>
        <v/>
      </c>
      <c r="C270" s="7">
        <v>46503.0</v>
      </c>
      <c r="D270" s="8" t="str">
        <f t="shared" si="1"/>
        <v>Monday</v>
      </c>
      <c r="E270" s="6" t="str">
        <f>TEXTJOIN(
  CHAR(10) &amp; CHAR(10),
  TRUE,
  IFERROR(IF(WSO!H270="Home", WSO!E270, ""), ""),
  IFERROR(IF(MSO!H270="Home", MSO!E270, ""), ""),
  IFERROR(IF(FH!H270="Home", FH!E270, ""), ""),
  IFERROR(IF(MGOLF!H270="Home", MGOLF!E270, ""), ""),
  IFERROR(IF(Football!H270="Home", Football!E270, ""), ""),
  IFERROR(IF(WVB!H270="Home", WVB!E270, ""), ""),
  IFERROR(IF(XC!H270="Home", XC!E270, ""), ""),
  IFERROR(IF(SWIMMING!H270="Home", SWIMMING!E270, ""), ""),
  IFERROR(IF(WTEN!H270="Home", WTEN!E270, ""), ""),
  IFERROR(IF(TF!H270="Home", TF!E270, ""), ""),
  IFERROR(IF(WGOLF!H270="Home", WGOLF!E270, ""), ""),
  IFERROR(IF(WBB!H270="Home", WBB!E270, ""), ""),
  IFERROR(IF(MBB!H270="Home", MBB!E270, ""), ""),
  IFERROR(IF(WLAX!H270="Home", WLAX!E270, ""), ""),
  IFERROR(IF(MLAX!H270="Home", MLAX!E270, ""), ""),
  IFERROR(IF(SOFT!H270="Home", SOFT!E270, ""), ""),
  IFERROR(IF(BASE!H270="Home", BASE!E270, ""), ""),
  IFERROR(IF(ESPORTS!H270="Home", ESPORTS!E270, ""), "")
)
</f>
        <v/>
      </c>
      <c r="F270" s="11" t="str">
        <f>TEXTJOIN(
  CHAR(10) &amp; CHAR(10),
  TRUE,
  IFERROR(IF(WSO!H270="Home", TEXT(WSO!F270, "h:mm AM/PM"), ""), ""),
  IFERROR(IF(MSO!H270="Home", TEXT(MSO!F270, "h:mm AM/PM"), ""), ""),
  IFERROR(IF(FH!H270="Home", TEXT(FH!F270, "h:mm AM/PM"), ""), ""),
  IFERROR(IF(MGOLF!H270="Home", TEXT(MGOLF!F270, "h:mm AM/PM"), ""), ""),
  IFERROR(IF(Football!H270="Home", TEXT(Football!F270, "h:mm AM/PM"), ""), ""),
  IFERROR(IF(WVB!H270="Home", TEXT(WVB!F270, "h:mm AM/PM"), ""), ""),
  IFERROR(IF(XC!H270="Home", TEXT(XC!F270, "h:mm AM/PM"), ""), ""),
  IFERROR(IF(SWIMMING!H270="Home", TEXT(SWIMMING!F270, "h:mm AM/PM"), ""), ""),
  IFERROR(IF(WTEN!H270="Home", TEXT(WTEN!F270, "h:mm AM/PM"), ""), ""),
  IFERROR(IF(TF!H270="Home", TEXT(TF!F270, "h:mm AM/PM"), ""), ""),
  IFERROR(IF(WGOLF!H270="Home", TEXT(WGOLF!F270, "h:mm AM/PM"), ""), ""),
  IFERROR(IF(WBB!H270="Home", TEXT(WBB!F270, "h:mm AM/PM"), ""), ""),
  IFERROR(IF(MBB!H270="Home", TEXT(MBB!F270, "h:mm AM/PM"), ""), ""),
  IFERROR(IF(WLAX!H270="Home", TEXT(WLAX!F270, "h:mm AM/PM"), ""), ""),
  IFERROR(IF(MLAX!H270="Home", TEXT(MLAX!F270, "h:mm AM/PM"), ""), ""),
  IFERROR(IF(SOFT!H270="Home", TEXT(SOFT!F270, "h:mm AM/PM"), ""), ""),
  IFERROR(IF(BASE!H270="Home", TEXT(BASE!F270, "h:mm AM/PM"), ""), ""),
  IFERROR(IF(ESPORTS!H270="Home", TEXT(ESPORTS!F270, "h:mm AM/PM"), ""), "")
)
</f>
        <v/>
      </c>
      <c r="G270" s="11" t="str">
        <f>TEXTJOIN(
  CHAR(10) &amp; CHAR(10),
  TRUE,
  IFERROR(IF(WSO!H270="Home", WSO!G270, ""), ""),
  IFERROR(IF(MSO!H270="Home", MSO!G270, ""), ""),
  IFERROR(IF(FH!H270="Home", FH!G270, ""), ""),
  IFERROR(IF(MGOLF!H270="Home", MGOLF!G270, ""), ""),
  IFERROR(IF(Football!H270="Home", Football!G270, ""), ""),
  IFERROR(IF(WVB!H270="Home", WVB!G270, ""), ""),
  IFERROR(IF(XC!H270="Home", XC!G270, ""), ""),
  IFERROR(IF(SWIMMING!H270="Home", SWIMMING!G270, ""), ""),
  IFERROR(IF(WTEN!H270="Home", WTEN!G270, ""), ""),
  IFERROR(IF(TF!H270="Home", TF!G270, ""), ""),
  IFERROR(IF(WGOLF!H270="Home", WGOLF!G270, ""), ""),
  IFERROR(IF(WBB!H270="Home", WBB!G270, ""), ""),
  IFERROR(IF(MBB!H270="Home", MBB!G270, ""), ""),
  IFERROR(IF(WLAX!H270="Home", WLAX!G270, ""), ""),
  IFERROR(IF(MLAX!H270="Home", MLAX!G270, ""), ""),
  IFERROR(IF(SOFT!H270="Home", SOFT!G270, ""), ""),
  IFERROR(IF(BASE!H270="Home", BASE!G270, ""), ""),
  IFERROR(IF(ESPORTS!H270="Home", ESPORTS!G270, ""), "")
)
</f>
        <v/>
      </c>
      <c r="H270" s="20" t="str">
        <f>TEXTJOIN(
  CHAR(10) &amp; CHAR(10),
  TRUE,
  IFERROR(IF(WSO!H270="Home", WSO!P270, ""), ""),
  IFERROR(IF(MSO!H270="Home", MSO!P270, ""), ""),
  IFERROR(IF(FH!H270="Home", FH!P270, ""), ""),
  IFERROR(IF(MGOLF!H270="Home", MGOLF!P270, ""), ""),
  IFERROR(IF(Football!H270="Home", Football!P270, ""), ""),
  IFERROR(IF(WVB!H270="Home", WVB!P270, ""), ""),
  IFERROR(IF(XC!H270="Home", XC!P270, ""), ""),
  IFERROR(IF(SWIMMING!H270="Home", SWIMMING!P270, ""), ""),
  IFERROR(IF(WTEN!H270="Home", WTEN!P270, ""), ""),
  IFERROR(IF(TF!H270="Home", TF!P270, ""), ""),
  IFERROR(IF(WGOLF!H270="Home", WGOLF!P270, ""), ""),
  IFERROR(IF(WBB!H270="Home", WBB!P270, ""), ""),
  IFERROR(IF(MBB!H270="Home", MBB!P270, ""), ""),
  IFERROR(IF(WLAX!H270="Home", WLAX!P270, ""), ""),
  IFERROR(IF(MLAX!H270="Home", MLAX!P270, ""), ""),
  IFERROR(IF(SOFT!H270="Home", SOFT!P270, ""), ""),
  IFERROR(IF(BASE!H270="Home", BASE!P270, ""), ""),
  IFERROR(IF(ESPORTS!H270="Home", ESPORTS!P270, ""), "")
)
</f>
        <v/>
      </c>
    </row>
    <row r="271" ht="22.5" customHeight="1">
      <c r="A271" s="6">
        <v>270.0</v>
      </c>
      <c r="B271" s="6" t="str">
        <f>'Master Schedule'!B271</f>
        <v/>
      </c>
      <c r="C271" s="7">
        <v>46504.0</v>
      </c>
      <c r="D271" s="8" t="str">
        <f t="shared" si="1"/>
        <v>Tuesday</v>
      </c>
      <c r="E271" s="6" t="str">
        <f>TEXTJOIN(
  CHAR(10) &amp; CHAR(10),
  TRUE,
  IFERROR(IF(WSO!H271="Home", WSO!E271, ""), ""),
  IFERROR(IF(MSO!H271="Home", MSO!E271, ""), ""),
  IFERROR(IF(FH!H271="Home", FH!E271, ""), ""),
  IFERROR(IF(MGOLF!H271="Home", MGOLF!E271, ""), ""),
  IFERROR(IF(Football!H271="Home", Football!E271, ""), ""),
  IFERROR(IF(WVB!H271="Home", WVB!E271, ""), ""),
  IFERROR(IF(XC!H271="Home", XC!E271, ""), ""),
  IFERROR(IF(SWIMMING!H271="Home", SWIMMING!E271, ""), ""),
  IFERROR(IF(WTEN!H271="Home", WTEN!E271, ""), ""),
  IFERROR(IF(TF!H271="Home", TF!E271, ""), ""),
  IFERROR(IF(WGOLF!H271="Home", WGOLF!E271, ""), ""),
  IFERROR(IF(WBB!H271="Home", WBB!E271, ""), ""),
  IFERROR(IF(MBB!H271="Home", MBB!E271, ""), ""),
  IFERROR(IF(WLAX!H271="Home", WLAX!E271, ""), ""),
  IFERROR(IF(MLAX!H271="Home", MLAX!E271, ""), ""),
  IFERROR(IF(SOFT!H271="Home", SOFT!E271, ""), ""),
  IFERROR(IF(BASE!H271="Home", BASE!E271, ""), ""),
  IFERROR(IF(ESPORTS!H271="Home", ESPORTS!E271, ""), "")
)
</f>
        <v/>
      </c>
      <c r="F271" s="11" t="str">
        <f>TEXTJOIN(
  CHAR(10) &amp; CHAR(10),
  TRUE,
  IFERROR(IF(WSO!H271="Home", TEXT(WSO!F271, "h:mm AM/PM"), ""), ""),
  IFERROR(IF(MSO!H271="Home", TEXT(MSO!F271, "h:mm AM/PM"), ""), ""),
  IFERROR(IF(FH!H271="Home", TEXT(FH!F271, "h:mm AM/PM"), ""), ""),
  IFERROR(IF(MGOLF!H271="Home", TEXT(MGOLF!F271, "h:mm AM/PM"), ""), ""),
  IFERROR(IF(Football!H271="Home", TEXT(Football!F271, "h:mm AM/PM"), ""), ""),
  IFERROR(IF(WVB!H271="Home", TEXT(WVB!F271, "h:mm AM/PM"), ""), ""),
  IFERROR(IF(XC!H271="Home", TEXT(XC!F271, "h:mm AM/PM"), ""), ""),
  IFERROR(IF(SWIMMING!H271="Home", TEXT(SWIMMING!F271, "h:mm AM/PM"), ""), ""),
  IFERROR(IF(WTEN!H271="Home", TEXT(WTEN!F271, "h:mm AM/PM"), ""), ""),
  IFERROR(IF(TF!H271="Home", TEXT(TF!F271, "h:mm AM/PM"), ""), ""),
  IFERROR(IF(WGOLF!H271="Home", TEXT(WGOLF!F271, "h:mm AM/PM"), ""), ""),
  IFERROR(IF(WBB!H271="Home", TEXT(WBB!F271, "h:mm AM/PM"), ""), ""),
  IFERROR(IF(MBB!H271="Home", TEXT(MBB!F271, "h:mm AM/PM"), ""), ""),
  IFERROR(IF(WLAX!H271="Home", TEXT(WLAX!F271, "h:mm AM/PM"), ""), ""),
  IFERROR(IF(MLAX!H271="Home", TEXT(MLAX!F271, "h:mm AM/PM"), ""), ""),
  IFERROR(IF(SOFT!H271="Home", TEXT(SOFT!F271, "h:mm AM/PM"), ""), ""),
  IFERROR(IF(BASE!H271="Home", TEXT(BASE!F271, "h:mm AM/PM"), ""), ""),
  IFERROR(IF(ESPORTS!H271="Home", TEXT(ESPORTS!F271, "h:mm AM/PM"), ""), "")
)
</f>
        <v/>
      </c>
      <c r="G271" s="11" t="str">
        <f>TEXTJOIN(
  CHAR(10) &amp; CHAR(10),
  TRUE,
  IFERROR(IF(WSO!H271="Home", WSO!G271, ""), ""),
  IFERROR(IF(MSO!H271="Home", MSO!G271, ""), ""),
  IFERROR(IF(FH!H271="Home", FH!G271, ""), ""),
  IFERROR(IF(MGOLF!H271="Home", MGOLF!G271, ""), ""),
  IFERROR(IF(Football!H271="Home", Football!G271, ""), ""),
  IFERROR(IF(WVB!H271="Home", WVB!G271, ""), ""),
  IFERROR(IF(XC!H271="Home", XC!G271, ""), ""),
  IFERROR(IF(SWIMMING!H271="Home", SWIMMING!G271, ""), ""),
  IFERROR(IF(WTEN!H271="Home", WTEN!G271, ""), ""),
  IFERROR(IF(TF!H271="Home", TF!G271, ""), ""),
  IFERROR(IF(WGOLF!H271="Home", WGOLF!G271, ""), ""),
  IFERROR(IF(WBB!H271="Home", WBB!G271, ""), ""),
  IFERROR(IF(MBB!H271="Home", MBB!G271, ""), ""),
  IFERROR(IF(WLAX!H271="Home", WLAX!G271, ""), ""),
  IFERROR(IF(MLAX!H271="Home", MLAX!G271, ""), ""),
  IFERROR(IF(SOFT!H271="Home", SOFT!G271, ""), ""),
  IFERROR(IF(BASE!H271="Home", BASE!G271, ""), ""),
  IFERROR(IF(ESPORTS!H271="Home", ESPORTS!G271, ""), "")
)
</f>
        <v/>
      </c>
      <c r="H271" s="20" t="str">
        <f>TEXTJOIN(
  CHAR(10) &amp; CHAR(10),
  TRUE,
  IFERROR(IF(WSO!H271="Home", WSO!P271, ""), ""),
  IFERROR(IF(MSO!H271="Home", MSO!P271, ""), ""),
  IFERROR(IF(FH!H271="Home", FH!P271, ""), ""),
  IFERROR(IF(MGOLF!H271="Home", MGOLF!P271, ""), ""),
  IFERROR(IF(Football!H271="Home", Football!P271, ""), ""),
  IFERROR(IF(WVB!H271="Home", WVB!P271, ""), ""),
  IFERROR(IF(XC!H271="Home", XC!P271, ""), ""),
  IFERROR(IF(SWIMMING!H271="Home", SWIMMING!P271, ""), ""),
  IFERROR(IF(WTEN!H271="Home", WTEN!P271, ""), ""),
  IFERROR(IF(TF!H271="Home", TF!P271, ""), ""),
  IFERROR(IF(WGOLF!H271="Home", WGOLF!P271, ""), ""),
  IFERROR(IF(WBB!H271="Home", WBB!P271, ""), ""),
  IFERROR(IF(MBB!H271="Home", MBB!P271, ""), ""),
  IFERROR(IF(WLAX!H271="Home", WLAX!P271, ""), ""),
  IFERROR(IF(MLAX!H271="Home", MLAX!P271, ""), ""),
  IFERROR(IF(SOFT!H271="Home", SOFT!P271, ""), ""),
  IFERROR(IF(BASE!H271="Home", BASE!P271, ""), ""),
  IFERROR(IF(ESPORTS!H271="Home", ESPORTS!P271, ""), "")
)
</f>
        <v/>
      </c>
    </row>
    <row r="272" ht="22.5" customHeight="1">
      <c r="A272" s="6">
        <v>271.0</v>
      </c>
      <c r="B272" s="6" t="str">
        <f>'Master Schedule'!B272</f>
        <v/>
      </c>
      <c r="C272" s="7">
        <v>46505.0</v>
      </c>
      <c r="D272" s="8" t="str">
        <f t="shared" si="1"/>
        <v>Wednesday</v>
      </c>
      <c r="E272" s="6" t="str">
        <f>TEXTJOIN(
  CHAR(10) &amp; CHAR(10),
  TRUE,
  IFERROR(IF(WSO!H272="Home", WSO!E272, ""), ""),
  IFERROR(IF(MSO!H272="Home", MSO!E272, ""), ""),
  IFERROR(IF(FH!H272="Home", FH!E272, ""), ""),
  IFERROR(IF(MGOLF!H272="Home", MGOLF!E272, ""), ""),
  IFERROR(IF(Football!H272="Home", Football!E272, ""), ""),
  IFERROR(IF(WVB!H272="Home", WVB!E272, ""), ""),
  IFERROR(IF(XC!H272="Home", XC!E272, ""), ""),
  IFERROR(IF(SWIMMING!H272="Home", SWIMMING!E272, ""), ""),
  IFERROR(IF(WTEN!H272="Home", WTEN!E272, ""), ""),
  IFERROR(IF(TF!H272="Home", TF!E272, ""), ""),
  IFERROR(IF(WGOLF!H272="Home", WGOLF!E272, ""), ""),
  IFERROR(IF(WBB!H272="Home", WBB!E272, ""), ""),
  IFERROR(IF(MBB!H272="Home", MBB!E272, ""), ""),
  IFERROR(IF(WLAX!H272="Home", WLAX!E272, ""), ""),
  IFERROR(IF(MLAX!H272="Home", MLAX!E272, ""), ""),
  IFERROR(IF(SOFT!H272="Home", SOFT!E272, ""), ""),
  IFERROR(IF(BASE!H272="Home", BASE!E272, ""), ""),
  IFERROR(IF(ESPORTS!H272="Home", ESPORTS!E272, ""), "")
)
</f>
        <v/>
      </c>
      <c r="F272" s="11" t="str">
        <f>TEXTJOIN(
  CHAR(10) &amp; CHAR(10),
  TRUE,
  IFERROR(IF(WSO!H272="Home", TEXT(WSO!F272, "h:mm AM/PM"), ""), ""),
  IFERROR(IF(MSO!H272="Home", TEXT(MSO!F272, "h:mm AM/PM"), ""), ""),
  IFERROR(IF(FH!H272="Home", TEXT(FH!F272, "h:mm AM/PM"), ""), ""),
  IFERROR(IF(MGOLF!H272="Home", TEXT(MGOLF!F272, "h:mm AM/PM"), ""), ""),
  IFERROR(IF(Football!H272="Home", TEXT(Football!F272, "h:mm AM/PM"), ""), ""),
  IFERROR(IF(WVB!H272="Home", TEXT(WVB!F272, "h:mm AM/PM"), ""), ""),
  IFERROR(IF(XC!H272="Home", TEXT(XC!F272, "h:mm AM/PM"), ""), ""),
  IFERROR(IF(SWIMMING!H272="Home", TEXT(SWIMMING!F272, "h:mm AM/PM"), ""), ""),
  IFERROR(IF(WTEN!H272="Home", TEXT(WTEN!F272, "h:mm AM/PM"), ""), ""),
  IFERROR(IF(TF!H272="Home", TEXT(TF!F272, "h:mm AM/PM"), ""), ""),
  IFERROR(IF(WGOLF!H272="Home", TEXT(WGOLF!F272, "h:mm AM/PM"), ""), ""),
  IFERROR(IF(WBB!H272="Home", TEXT(WBB!F272, "h:mm AM/PM"), ""), ""),
  IFERROR(IF(MBB!H272="Home", TEXT(MBB!F272, "h:mm AM/PM"), ""), ""),
  IFERROR(IF(WLAX!H272="Home", TEXT(WLAX!F272, "h:mm AM/PM"), ""), ""),
  IFERROR(IF(MLAX!H272="Home", TEXT(MLAX!F272, "h:mm AM/PM"), ""), ""),
  IFERROR(IF(SOFT!H272="Home", TEXT(SOFT!F272, "h:mm AM/PM"), ""), ""),
  IFERROR(IF(BASE!H272="Home", TEXT(BASE!F272, "h:mm AM/PM"), ""), ""),
  IFERROR(IF(ESPORTS!H272="Home", TEXT(ESPORTS!F272, "h:mm AM/PM"), ""), "")
)
</f>
        <v/>
      </c>
      <c r="G272" s="11" t="str">
        <f>TEXTJOIN(
  CHAR(10) &amp; CHAR(10),
  TRUE,
  IFERROR(IF(WSO!H272="Home", WSO!G272, ""), ""),
  IFERROR(IF(MSO!H272="Home", MSO!G272, ""), ""),
  IFERROR(IF(FH!H272="Home", FH!G272, ""), ""),
  IFERROR(IF(MGOLF!H272="Home", MGOLF!G272, ""), ""),
  IFERROR(IF(Football!H272="Home", Football!G272, ""), ""),
  IFERROR(IF(WVB!H272="Home", WVB!G272, ""), ""),
  IFERROR(IF(XC!H272="Home", XC!G272, ""), ""),
  IFERROR(IF(SWIMMING!H272="Home", SWIMMING!G272, ""), ""),
  IFERROR(IF(WTEN!H272="Home", WTEN!G272, ""), ""),
  IFERROR(IF(TF!H272="Home", TF!G272, ""), ""),
  IFERROR(IF(WGOLF!H272="Home", WGOLF!G272, ""), ""),
  IFERROR(IF(WBB!H272="Home", WBB!G272, ""), ""),
  IFERROR(IF(MBB!H272="Home", MBB!G272, ""), ""),
  IFERROR(IF(WLAX!H272="Home", WLAX!G272, ""), ""),
  IFERROR(IF(MLAX!H272="Home", MLAX!G272, ""), ""),
  IFERROR(IF(SOFT!H272="Home", SOFT!G272, ""), ""),
  IFERROR(IF(BASE!H272="Home", BASE!G272, ""), ""),
  IFERROR(IF(ESPORTS!H272="Home", ESPORTS!G272, ""), "")
)
</f>
        <v/>
      </c>
      <c r="H272" s="20" t="str">
        <f>TEXTJOIN(
  CHAR(10) &amp; CHAR(10),
  TRUE,
  IFERROR(IF(WSO!H272="Home", WSO!P272, ""), ""),
  IFERROR(IF(MSO!H272="Home", MSO!P272, ""), ""),
  IFERROR(IF(FH!H272="Home", FH!P272, ""), ""),
  IFERROR(IF(MGOLF!H272="Home", MGOLF!P272, ""), ""),
  IFERROR(IF(Football!H272="Home", Football!P272, ""), ""),
  IFERROR(IF(WVB!H272="Home", WVB!P272, ""), ""),
  IFERROR(IF(XC!H272="Home", XC!P272, ""), ""),
  IFERROR(IF(SWIMMING!H272="Home", SWIMMING!P272, ""), ""),
  IFERROR(IF(WTEN!H272="Home", WTEN!P272, ""), ""),
  IFERROR(IF(TF!H272="Home", TF!P272, ""), ""),
  IFERROR(IF(WGOLF!H272="Home", WGOLF!P272, ""), ""),
  IFERROR(IF(WBB!H272="Home", WBB!P272, ""), ""),
  IFERROR(IF(MBB!H272="Home", MBB!P272, ""), ""),
  IFERROR(IF(WLAX!H272="Home", WLAX!P272, ""), ""),
  IFERROR(IF(MLAX!H272="Home", MLAX!P272, ""), ""),
  IFERROR(IF(SOFT!H272="Home", SOFT!P272, ""), ""),
  IFERROR(IF(BASE!H272="Home", BASE!P272, ""), ""),
  IFERROR(IF(ESPORTS!H272="Home", ESPORTS!P272, ""), "")
)
</f>
        <v/>
      </c>
    </row>
    <row r="273" ht="22.5" customHeight="1">
      <c r="A273" s="6">
        <v>272.0</v>
      </c>
      <c r="B273" s="6" t="str">
        <f>'Master Schedule'!B273</f>
        <v/>
      </c>
      <c r="C273" s="7">
        <v>46506.0</v>
      </c>
      <c r="D273" s="8" t="str">
        <f t="shared" si="1"/>
        <v>Thursday</v>
      </c>
      <c r="E273" s="6" t="str">
        <f>TEXTJOIN(
  CHAR(10) &amp; CHAR(10),
  TRUE,
  IFERROR(IF(WSO!H273="Home", WSO!E273, ""), ""),
  IFERROR(IF(MSO!H273="Home", MSO!E273, ""), ""),
  IFERROR(IF(FH!H273="Home", FH!E273, ""), ""),
  IFERROR(IF(MGOLF!H273="Home", MGOLF!E273, ""), ""),
  IFERROR(IF(Football!H273="Home", Football!E273, ""), ""),
  IFERROR(IF(WVB!H273="Home", WVB!E273, ""), ""),
  IFERROR(IF(XC!H273="Home", XC!E273, ""), ""),
  IFERROR(IF(SWIMMING!H273="Home", SWIMMING!E273, ""), ""),
  IFERROR(IF(WTEN!H273="Home", WTEN!E273, ""), ""),
  IFERROR(IF(TF!H273="Home", TF!E273, ""), ""),
  IFERROR(IF(WGOLF!H273="Home", WGOLF!E273, ""), ""),
  IFERROR(IF(WBB!H273="Home", WBB!E273, ""), ""),
  IFERROR(IF(MBB!H273="Home", MBB!E273, ""), ""),
  IFERROR(IF(WLAX!H273="Home", WLAX!E273, ""), ""),
  IFERROR(IF(MLAX!H273="Home", MLAX!E273, ""), ""),
  IFERROR(IF(SOFT!H273="Home", SOFT!E273, ""), ""),
  IFERROR(IF(BASE!H273="Home", BASE!E273, ""), ""),
  IFERROR(IF(ESPORTS!H273="Home", ESPORTS!E273, ""), "")
)
</f>
        <v/>
      </c>
      <c r="F273" s="11" t="str">
        <f>TEXTJOIN(
  CHAR(10) &amp; CHAR(10),
  TRUE,
  IFERROR(IF(WSO!H273="Home", TEXT(WSO!F273, "h:mm AM/PM"), ""), ""),
  IFERROR(IF(MSO!H273="Home", TEXT(MSO!F273, "h:mm AM/PM"), ""), ""),
  IFERROR(IF(FH!H273="Home", TEXT(FH!F273, "h:mm AM/PM"), ""), ""),
  IFERROR(IF(MGOLF!H273="Home", TEXT(MGOLF!F273, "h:mm AM/PM"), ""), ""),
  IFERROR(IF(Football!H273="Home", TEXT(Football!F273, "h:mm AM/PM"), ""), ""),
  IFERROR(IF(WVB!H273="Home", TEXT(WVB!F273, "h:mm AM/PM"), ""), ""),
  IFERROR(IF(XC!H273="Home", TEXT(XC!F273, "h:mm AM/PM"), ""), ""),
  IFERROR(IF(SWIMMING!H273="Home", TEXT(SWIMMING!F273, "h:mm AM/PM"), ""), ""),
  IFERROR(IF(WTEN!H273="Home", TEXT(WTEN!F273, "h:mm AM/PM"), ""), ""),
  IFERROR(IF(TF!H273="Home", TEXT(TF!F273, "h:mm AM/PM"), ""), ""),
  IFERROR(IF(WGOLF!H273="Home", TEXT(WGOLF!F273, "h:mm AM/PM"), ""), ""),
  IFERROR(IF(WBB!H273="Home", TEXT(WBB!F273, "h:mm AM/PM"), ""), ""),
  IFERROR(IF(MBB!H273="Home", TEXT(MBB!F273, "h:mm AM/PM"), ""), ""),
  IFERROR(IF(WLAX!H273="Home", TEXT(WLAX!F273, "h:mm AM/PM"), ""), ""),
  IFERROR(IF(MLAX!H273="Home", TEXT(MLAX!F273, "h:mm AM/PM"), ""), ""),
  IFERROR(IF(SOFT!H273="Home", TEXT(SOFT!F273, "h:mm AM/PM"), ""), ""),
  IFERROR(IF(BASE!H273="Home", TEXT(BASE!F273, "h:mm AM/PM"), ""), ""),
  IFERROR(IF(ESPORTS!H273="Home", TEXT(ESPORTS!F273, "h:mm AM/PM"), ""), "")
)
</f>
        <v/>
      </c>
      <c r="G273" s="11" t="str">
        <f>TEXTJOIN(
  CHAR(10) &amp; CHAR(10),
  TRUE,
  IFERROR(IF(WSO!H273="Home", WSO!G273, ""), ""),
  IFERROR(IF(MSO!H273="Home", MSO!G273, ""), ""),
  IFERROR(IF(FH!H273="Home", FH!G273, ""), ""),
  IFERROR(IF(MGOLF!H273="Home", MGOLF!G273, ""), ""),
  IFERROR(IF(Football!H273="Home", Football!G273, ""), ""),
  IFERROR(IF(WVB!H273="Home", WVB!G273, ""), ""),
  IFERROR(IF(XC!H273="Home", XC!G273, ""), ""),
  IFERROR(IF(SWIMMING!H273="Home", SWIMMING!G273, ""), ""),
  IFERROR(IF(WTEN!H273="Home", WTEN!G273, ""), ""),
  IFERROR(IF(TF!H273="Home", TF!G273, ""), ""),
  IFERROR(IF(WGOLF!H273="Home", WGOLF!G273, ""), ""),
  IFERROR(IF(WBB!H273="Home", WBB!G273, ""), ""),
  IFERROR(IF(MBB!H273="Home", MBB!G273, ""), ""),
  IFERROR(IF(WLAX!H273="Home", WLAX!G273, ""), ""),
  IFERROR(IF(MLAX!H273="Home", MLAX!G273, ""), ""),
  IFERROR(IF(SOFT!H273="Home", SOFT!G273, ""), ""),
  IFERROR(IF(BASE!H273="Home", BASE!G273, ""), ""),
  IFERROR(IF(ESPORTS!H273="Home", ESPORTS!G273, ""), "")
)
</f>
        <v/>
      </c>
      <c r="H273" s="20" t="str">
        <f>TEXTJOIN(
  CHAR(10) &amp; CHAR(10),
  TRUE,
  IFERROR(IF(WSO!H273="Home", WSO!P273, ""), ""),
  IFERROR(IF(MSO!H273="Home", MSO!P273, ""), ""),
  IFERROR(IF(FH!H273="Home", FH!P273, ""), ""),
  IFERROR(IF(MGOLF!H273="Home", MGOLF!P273, ""), ""),
  IFERROR(IF(Football!H273="Home", Football!P273, ""), ""),
  IFERROR(IF(WVB!H273="Home", WVB!P273, ""), ""),
  IFERROR(IF(XC!H273="Home", XC!P273, ""), ""),
  IFERROR(IF(SWIMMING!H273="Home", SWIMMING!P273, ""), ""),
  IFERROR(IF(WTEN!H273="Home", WTEN!P273, ""), ""),
  IFERROR(IF(TF!H273="Home", TF!P273, ""), ""),
  IFERROR(IF(WGOLF!H273="Home", WGOLF!P273, ""), ""),
  IFERROR(IF(WBB!H273="Home", WBB!P273, ""), ""),
  IFERROR(IF(MBB!H273="Home", MBB!P273, ""), ""),
  IFERROR(IF(WLAX!H273="Home", WLAX!P273, ""), ""),
  IFERROR(IF(MLAX!H273="Home", MLAX!P273, ""), ""),
  IFERROR(IF(SOFT!H273="Home", SOFT!P273, ""), ""),
  IFERROR(IF(BASE!H273="Home", BASE!P273, ""), ""),
  IFERROR(IF(ESPORTS!H273="Home", ESPORTS!P273, ""), "")
)
</f>
        <v/>
      </c>
    </row>
    <row r="274" ht="22.5" customHeight="1">
      <c r="A274" s="6">
        <v>273.0</v>
      </c>
      <c r="B274" s="6" t="str">
        <f>'Master Schedule'!B274</f>
        <v/>
      </c>
      <c r="C274" s="7">
        <v>46507.0</v>
      </c>
      <c r="D274" s="8" t="str">
        <f t="shared" si="1"/>
        <v>Friday</v>
      </c>
      <c r="E274" s="6" t="str">
        <f>TEXTJOIN(
  CHAR(10) &amp; CHAR(10),
  TRUE,
  IFERROR(IF(WSO!H274="Home", WSO!E274, ""), ""),
  IFERROR(IF(MSO!H274="Home", MSO!E274, ""), ""),
  IFERROR(IF(FH!H274="Home", FH!E274, ""), ""),
  IFERROR(IF(MGOLF!H274="Home", MGOLF!E274, ""), ""),
  IFERROR(IF(Football!H274="Home", Football!E274, ""), ""),
  IFERROR(IF(WVB!H274="Home", WVB!E274, ""), ""),
  IFERROR(IF(XC!H274="Home", XC!E274, ""), ""),
  IFERROR(IF(SWIMMING!H274="Home", SWIMMING!E274, ""), ""),
  IFERROR(IF(WTEN!H274="Home", WTEN!E274, ""), ""),
  IFERROR(IF(TF!H274="Home", TF!E274, ""), ""),
  IFERROR(IF(WGOLF!H274="Home", WGOLF!E274, ""), ""),
  IFERROR(IF(WBB!H274="Home", WBB!E274, ""), ""),
  IFERROR(IF(MBB!H274="Home", MBB!E274, ""), ""),
  IFERROR(IF(WLAX!H274="Home", WLAX!E274, ""), ""),
  IFERROR(IF(MLAX!H274="Home", MLAX!E274, ""), ""),
  IFERROR(IF(SOFT!H274="Home", SOFT!E274, ""), ""),
  IFERROR(IF(BASE!H274="Home", BASE!E274, ""), ""),
  IFERROR(IF(ESPORTS!H274="Home", ESPORTS!E274, ""), "")
)
</f>
        <v/>
      </c>
      <c r="F274" s="11" t="str">
        <f>TEXTJOIN(
  CHAR(10) &amp; CHAR(10),
  TRUE,
  IFERROR(IF(WSO!H274="Home", TEXT(WSO!F274, "h:mm AM/PM"), ""), ""),
  IFERROR(IF(MSO!H274="Home", TEXT(MSO!F274, "h:mm AM/PM"), ""), ""),
  IFERROR(IF(FH!H274="Home", TEXT(FH!F274, "h:mm AM/PM"), ""), ""),
  IFERROR(IF(MGOLF!H274="Home", TEXT(MGOLF!F274, "h:mm AM/PM"), ""), ""),
  IFERROR(IF(Football!H274="Home", TEXT(Football!F274, "h:mm AM/PM"), ""), ""),
  IFERROR(IF(WVB!H274="Home", TEXT(WVB!F274, "h:mm AM/PM"), ""), ""),
  IFERROR(IF(XC!H274="Home", TEXT(XC!F274, "h:mm AM/PM"), ""), ""),
  IFERROR(IF(SWIMMING!H274="Home", TEXT(SWIMMING!F274, "h:mm AM/PM"), ""), ""),
  IFERROR(IF(WTEN!H274="Home", TEXT(WTEN!F274, "h:mm AM/PM"), ""), ""),
  IFERROR(IF(TF!H274="Home", TEXT(TF!F274, "h:mm AM/PM"), ""), ""),
  IFERROR(IF(WGOLF!H274="Home", TEXT(WGOLF!F274, "h:mm AM/PM"), ""), ""),
  IFERROR(IF(WBB!H274="Home", TEXT(WBB!F274, "h:mm AM/PM"), ""), ""),
  IFERROR(IF(MBB!H274="Home", TEXT(MBB!F274, "h:mm AM/PM"), ""), ""),
  IFERROR(IF(WLAX!H274="Home", TEXT(WLAX!F274, "h:mm AM/PM"), ""), ""),
  IFERROR(IF(MLAX!H274="Home", TEXT(MLAX!F274, "h:mm AM/PM"), ""), ""),
  IFERROR(IF(SOFT!H274="Home", TEXT(SOFT!F274, "h:mm AM/PM"), ""), ""),
  IFERROR(IF(BASE!H274="Home", TEXT(BASE!F274, "h:mm AM/PM"), ""), ""),
  IFERROR(IF(ESPORTS!H274="Home", TEXT(ESPORTS!F274, "h:mm AM/PM"), ""), "")
)
</f>
        <v/>
      </c>
      <c r="G274" s="11" t="str">
        <f>TEXTJOIN(
  CHAR(10) &amp; CHAR(10),
  TRUE,
  IFERROR(IF(WSO!H274="Home", WSO!G274, ""), ""),
  IFERROR(IF(MSO!H274="Home", MSO!G274, ""), ""),
  IFERROR(IF(FH!H274="Home", FH!G274, ""), ""),
  IFERROR(IF(MGOLF!H274="Home", MGOLF!G274, ""), ""),
  IFERROR(IF(Football!H274="Home", Football!G274, ""), ""),
  IFERROR(IF(WVB!H274="Home", WVB!G274, ""), ""),
  IFERROR(IF(XC!H274="Home", XC!G274, ""), ""),
  IFERROR(IF(SWIMMING!H274="Home", SWIMMING!G274, ""), ""),
  IFERROR(IF(WTEN!H274="Home", WTEN!G274, ""), ""),
  IFERROR(IF(TF!H274="Home", TF!G274, ""), ""),
  IFERROR(IF(WGOLF!H274="Home", WGOLF!G274, ""), ""),
  IFERROR(IF(WBB!H274="Home", WBB!G274, ""), ""),
  IFERROR(IF(MBB!H274="Home", MBB!G274, ""), ""),
  IFERROR(IF(WLAX!H274="Home", WLAX!G274, ""), ""),
  IFERROR(IF(MLAX!H274="Home", MLAX!G274, ""), ""),
  IFERROR(IF(SOFT!H274="Home", SOFT!G274, ""), ""),
  IFERROR(IF(BASE!H274="Home", BASE!G274, ""), ""),
  IFERROR(IF(ESPORTS!H274="Home", ESPORTS!G274, ""), "")
)
</f>
        <v/>
      </c>
      <c r="H274" s="20" t="str">
        <f>TEXTJOIN(
  CHAR(10) &amp; CHAR(10),
  TRUE,
  IFERROR(IF(WSO!H274="Home", WSO!P274, ""), ""),
  IFERROR(IF(MSO!H274="Home", MSO!P274, ""), ""),
  IFERROR(IF(FH!H274="Home", FH!P274, ""), ""),
  IFERROR(IF(MGOLF!H274="Home", MGOLF!P274, ""), ""),
  IFERROR(IF(Football!H274="Home", Football!P274, ""), ""),
  IFERROR(IF(WVB!H274="Home", WVB!P274, ""), ""),
  IFERROR(IF(XC!H274="Home", XC!P274, ""), ""),
  IFERROR(IF(SWIMMING!H274="Home", SWIMMING!P274, ""), ""),
  IFERROR(IF(WTEN!H274="Home", WTEN!P274, ""), ""),
  IFERROR(IF(TF!H274="Home", TF!P274, ""), ""),
  IFERROR(IF(WGOLF!H274="Home", WGOLF!P274, ""), ""),
  IFERROR(IF(WBB!H274="Home", WBB!P274, ""), ""),
  IFERROR(IF(MBB!H274="Home", MBB!P274, ""), ""),
  IFERROR(IF(WLAX!H274="Home", WLAX!P274, ""), ""),
  IFERROR(IF(MLAX!H274="Home", MLAX!P274, ""), ""),
  IFERROR(IF(SOFT!H274="Home", SOFT!P274, ""), ""),
  IFERROR(IF(BASE!H274="Home", BASE!P274, ""), ""),
  IFERROR(IF(ESPORTS!H274="Home", ESPORTS!P274, ""), "")
)
</f>
        <v/>
      </c>
    </row>
    <row r="275" ht="22.5" customHeight="1">
      <c r="A275" s="6">
        <v>274.0</v>
      </c>
      <c r="B275" s="6" t="str">
        <f>'Master Schedule'!B275</f>
        <v/>
      </c>
      <c r="C275" s="7">
        <v>46508.0</v>
      </c>
      <c r="D275" s="8" t="str">
        <f t="shared" si="1"/>
        <v>Saturday</v>
      </c>
      <c r="E275" s="6" t="str">
        <f>TEXTJOIN(
  CHAR(10) &amp; CHAR(10),
  TRUE,
  IFERROR(IF(WSO!H275="Home", WSO!E275, ""), ""),
  IFERROR(IF(MSO!H275="Home", MSO!E275, ""), ""),
  IFERROR(IF(FH!H275="Home", FH!E275, ""), ""),
  IFERROR(IF(MGOLF!H275="Home", MGOLF!E275, ""), ""),
  IFERROR(IF(Football!H275="Home", Football!E275, ""), ""),
  IFERROR(IF(WVB!H275="Home", WVB!E275, ""), ""),
  IFERROR(IF(XC!H275="Home", XC!E275, ""), ""),
  IFERROR(IF(SWIMMING!H275="Home", SWIMMING!E275, ""), ""),
  IFERROR(IF(WTEN!H275="Home", WTEN!E275, ""), ""),
  IFERROR(IF(TF!H275="Home", TF!E275, ""), ""),
  IFERROR(IF(WGOLF!H275="Home", WGOLF!E275, ""), ""),
  IFERROR(IF(WBB!H275="Home", WBB!E275, ""), ""),
  IFERROR(IF(MBB!H275="Home", MBB!E275, ""), ""),
  IFERROR(IF(WLAX!H275="Home", WLAX!E275, ""), ""),
  IFERROR(IF(MLAX!H275="Home", MLAX!E275, ""), ""),
  IFERROR(IF(SOFT!H275="Home", SOFT!E275, ""), ""),
  IFERROR(IF(BASE!H275="Home", BASE!E275, ""), ""),
  IFERROR(IF(ESPORTS!H275="Home", ESPORTS!E275, ""), "")
)
</f>
        <v/>
      </c>
      <c r="F275" s="11" t="str">
        <f>TEXTJOIN(
  CHAR(10) &amp; CHAR(10),
  TRUE,
  IFERROR(IF(WSO!H275="Home", TEXT(WSO!F275, "h:mm AM/PM"), ""), ""),
  IFERROR(IF(MSO!H275="Home", TEXT(MSO!F275, "h:mm AM/PM"), ""), ""),
  IFERROR(IF(FH!H275="Home", TEXT(FH!F275, "h:mm AM/PM"), ""), ""),
  IFERROR(IF(MGOLF!H275="Home", TEXT(MGOLF!F275, "h:mm AM/PM"), ""), ""),
  IFERROR(IF(Football!H275="Home", TEXT(Football!F275, "h:mm AM/PM"), ""), ""),
  IFERROR(IF(WVB!H275="Home", TEXT(WVB!F275, "h:mm AM/PM"), ""), ""),
  IFERROR(IF(XC!H275="Home", TEXT(XC!F275, "h:mm AM/PM"), ""), ""),
  IFERROR(IF(SWIMMING!H275="Home", TEXT(SWIMMING!F275, "h:mm AM/PM"), ""), ""),
  IFERROR(IF(WTEN!H275="Home", TEXT(WTEN!F275, "h:mm AM/PM"), ""), ""),
  IFERROR(IF(TF!H275="Home", TEXT(TF!F275, "h:mm AM/PM"), ""), ""),
  IFERROR(IF(WGOLF!H275="Home", TEXT(WGOLF!F275, "h:mm AM/PM"), ""), ""),
  IFERROR(IF(WBB!H275="Home", TEXT(WBB!F275, "h:mm AM/PM"), ""), ""),
  IFERROR(IF(MBB!H275="Home", TEXT(MBB!F275, "h:mm AM/PM"), ""), ""),
  IFERROR(IF(WLAX!H275="Home", TEXT(WLAX!F275, "h:mm AM/PM"), ""), ""),
  IFERROR(IF(MLAX!H275="Home", TEXT(MLAX!F275, "h:mm AM/PM"), ""), ""),
  IFERROR(IF(SOFT!H275="Home", TEXT(SOFT!F275, "h:mm AM/PM"), ""), ""),
  IFERROR(IF(BASE!H275="Home", TEXT(BASE!F275, "h:mm AM/PM"), ""), ""),
  IFERROR(IF(ESPORTS!H275="Home", TEXT(ESPORTS!F275, "h:mm AM/PM"), ""), "")
)
</f>
        <v/>
      </c>
      <c r="G275" s="11" t="str">
        <f>TEXTJOIN(
  CHAR(10) &amp; CHAR(10),
  TRUE,
  IFERROR(IF(WSO!H275="Home", WSO!G275, ""), ""),
  IFERROR(IF(MSO!H275="Home", MSO!G275, ""), ""),
  IFERROR(IF(FH!H275="Home", FH!G275, ""), ""),
  IFERROR(IF(MGOLF!H275="Home", MGOLF!G275, ""), ""),
  IFERROR(IF(Football!H275="Home", Football!G275, ""), ""),
  IFERROR(IF(WVB!H275="Home", WVB!G275, ""), ""),
  IFERROR(IF(XC!H275="Home", XC!G275, ""), ""),
  IFERROR(IF(SWIMMING!H275="Home", SWIMMING!G275, ""), ""),
  IFERROR(IF(WTEN!H275="Home", WTEN!G275, ""), ""),
  IFERROR(IF(TF!H275="Home", TF!G275, ""), ""),
  IFERROR(IF(WGOLF!H275="Home", WGOLF!G275, ""), ""),
  IFERROR(IF(WBB!H275="Home", WBB!G275, ""), ""),
  IFERROR(IF(MBB!H275="Home", MBB!G275, ""), ""),
  IFERROR(IF(WLAX!H275="Home", WLAX!G275, ""), ""),
  IFERROR(IF(MLAX!H275="Home", MLAX!G275, ""), ""),
  IFERROR(IF(SOFT!H275="Home", SOFT!G275, ""), ""),
  IFERROR(IF(BASE!H275="Home", BASE!G275, ""), ""),
  IFERROR(IF(ESPORTS!H275="Home", ESPORTS!G275, ""), "")
)
</f>
        <v/>
      </c>
      <c r="H275" s="20" t="str">
        <f>TEXTJOIN(
  CHAR(10) &amp; CHAR(10),
  TRUE,
  IFERROR(IF(WSO!H275="Home", WSO!P275, ""), ""),
  IFERROR(IF(MSO!H275="Home", MSO!P275, ""), ""),
  IFERROR(IF(FH!H275="Home", FH!P275, ""), ""),
  IFERROR(IF(MGOLF!H275="Home", MGOLF!P275, ""), ""),
  IFERROR(IF(Football!H275="Home", Football!P275, ""), ""),
  IFERROR(IF(WVB!H275="Home", WVB!P275, ""), ""),
  IFERROR(IF(XC!H275="Home", XC!P275, ""), ""),
  IFERROR(IF(SWIMMING!H275="Home", SWIMMING!P275, ""), ""),
  IFERROR(IF(WTEN!H275="Home", WTEN!P275, ""), ""),
  IFERROR(IF(TF!H275="Home", TF!P275, ""), ""),
  IFERROR(IF(WGOLF!H275="Home", WGOLF!P275, ""), ""),
  IFERROR(IF(WBB!H275="Home", WBB!P275, ""), ""),
  IFERROR(IF(MBB!H275="Home", MBB!P275, ""), ""),
  IFERROR(IF(WLAX!H275="Home", WLAX!P275, ""), ""),
  IFERROR(IF(MLAX!H275="Home", MLAX!P275, ""), ""),
  IFERROR(IF(SOFT!H275="Home", SOFT!P275, ""), ""),
  IFERROR(IF(BASE!H275="Home", BASE!P275, ""), ""),
  IFERROR(IF(ESPORTS!H275="Home", ESPORTS!P275, ""), "")
)
</f>
        <v/>
      </c>
    </row>
    <row r="276" ht="22.5" customHeight="1">
      <c r="A276" s="6">
        <v>275.0</v>
      </c>
      <c r="B276" s="6" t="str">
        <f>'Master Schedule'!B276</f>
        <v/>
      </c>
      <c r="C276" s="7">
        <v>46509.0</v>
      </c>
      <c r="D276" s="8" t="str">
        <f t="shared" si="1"/>
        <v>Sunday</v>
      </c>
      <c r="E276" s="6" t="str">
        <f>TEXTJOIN(
  CHAR(10) &amp; CHAR(10),
  TRUE,
  IFERROR(IF(WSO!H276="Home", WSO!E276, ""), ""),
  IFERROR(IF(MSO!H276="Home", MSO!E276, ""), ""),
  IFERROR(IF(FH!H276="Home", FH!E276, ""), ""),
  IFERROR(IF(MGOLF!H276="Home", MGOLF!E276, ""), ""),
  IFERROR(IF(Football!H276="Home", Football!E276, ""), ""),
  IFERROR(IF(WVB!H276="Home", WVB!E276, ""), ""),
  IFERROR(IF(XC!H276="Home", XC!E276, ""), ""),
  IFERROR(IF(SWIMMING!H276="Home", SWIMMING!E276, ""), ""),
  IFERROR(IF(WTEN!H276="Home", WTEN!E276, ""), ""),
  IFERROR(IF(TF!H276="Home", TF!E276, ""), ""),
  IFERROR(IF(WGOLF!H276="Home", WGOLF!E276, ""), ""),
  IFERROR(IF(WBB!H276="Home", WBB!E276, ""), ""),
  IFERROR(IF(MBB!H276="Home", MBB!E276, ""), ""),
  IFERROR(IF(WLAX!H276="Home", WLAX!E276, ""), ""),
  IFERROR(IF(MLAX!H276="Home", MLAX!E276, ""), ""),
  IFERROR(IF(SOFT!H276="Home", SOFT!E276, ""), ""),
  IFERROR(IF(BASE!H276="Home", BASE!E276, ""), ""),
  IFERROR(IF(ESPORTS!H276="Home", ESPORTS!E276, ""), "")
)
</f>
        <v/>
      </c>
      <c r="F276" s="11" t="str">
        <f>TEXTJOIN(
  CHAR(10) &amp; CHAR(10),
  TRUE,
  IFERROR(IF(WSO!H276="Home", TEXT(WSO!F276, "h:mm AM/PM"), ""), ""),
  IFERROR(IF(MSO!H276="Home", TEXT(MSO!F276, "h:mm AM/PM"), ""), ""),
  IFERROR(IF(FH!H276="Home", TEXT(FH!F276, "h:mm AM/PM"), ""), ""),
  IFERROR(IF(MGOLF!H276="Home", TEXT(MGOLF!F276, "h:mm AM/PM"), ""), ""),
  IFERROR(IF(Football!H276="Home", TEXT(Football!F276, "h:mm AM/PM"), ""), ""),
  IFERROR(IF(WVB!H276="Home", TEXT(WVB!F276, "h:mm AM/PM"), ""), ""),
  IFERROR(IF(XC!H276="Home", TEXT(XC!F276, "h:mm AM/PM"), ""), ""),
  IFERROR(IF(SWIMMING!H276="Home", TEXT(SWIMMING!F276, "h:mm AM/PM"), ""), ""),
  IFERROR(IF(WTEN!H276="Home", TEXT(WTEN!F276, "h:mm AM/PM"), ""), ""),
  IFERROR(IF(TF!H276="Home", TEXT(TF!F276, "h:mm AM/PM"), ""), ""),
  IFERROR(IF(WGOLF!H276="Home", TEXT(WGOLF!F276, "h:mm AM/PM"), ""), ""),
  IFERROR(IF(WBB!H276="Home", TEXT(WBB!F276, "h:mm AM/PM"), ""), ""),
  IFERROR(IF(MBB!H276="Home", TEXT(MBB!F276, "h:mm AM/PM"), ""), ""),
  IFERROR(IF(WLAX!H276="Home", TEXT(WLAX!F276, "h:mm AM/PM"), ""), ""),
  IFERROR(IF(MLAX!H276="Home", TEXT(MLAX!F276, "h:mm AM/PM"), ""), ""),
  IFERROR(IF(SOFT!H276="Home", TEXT(SOFT!F276, "h:mm AM/PM"), ""), ""),
  IFERROR(IF(BASE!H276="Home", TEXT(BASE!F276, "h:mm AM/PM"), ""), ""),
  IFERROR(IF(ESPORTS!H276="Home", TEXT(ESPORTS!F276, "h:mm AM/PM"), ""), "")
)
</f>
        <v/>
      </c>
      <c r="G276" s="11" t="str">
        <f>TEXTJOIN(
  CHAR(10) &amp; CHAR(10),
  TRUE,
  IFERROR(IF(WSO!H276="Home", WSO!G276, ""), ""),
  IFERROR(IF(MSO!H276="Home", MSO!G276, ""), ""),
  IFERROR(IF(FH!H276="Home", FH!G276, ""), ""),
  IFERROR(IF(MGOLF!H276="Home", MGOLF!G276, ""), ""),
  IFERROR(IF(Football!H276="Home", Football!G276, ""), ""),
  IFERROR(IF(WVB!H276="Home", WVB!G276, ""), ""),
  IFERROR(IF(XC!H276="Home", XC!G276, ""), ""),
  IFERROR(IF(SWIMMING!H276="Home", SWIMMING!G276, ""), ""),
  IFERROR(IF(WTEN!H276="Home", WTEN!G276, ""), ""),
  IFERROR(IF(TF!H276="Home", TF!G276, ""), ""),
  IFERROR(IF(WGOLF!H276="Home", WGOLF!G276, ""), ""),
  IFERROR(IF(WBB!H276="Home", WBB!G276, ""), ""),
  IFERROR(IF(MBB!H276="Home", MBB!G276, ""), ""),
  IFERROR(IF(WLAX!H276="Home", WLAX!G276, ""), ""),
  IFERROR(IF(MLAX!H276="Home", MLAX!G276, ""), ""),
  IFERROR(IF(SOFT!H276="Home", SOFT!G276, ""), ""),
  IFERROR(IF(BASE!H276="Home", BASE!G276, ""), ""),
  IFERROR(IF(ESPORTS!H276="Home", ESPORTS!G276, ""), "")
)
</f>
        <v/>
      </c>
      <c r="H276" s="20" t="str">
        <f>TEXTJOIN(
  CHAR(10) &amp; CHAR(10),
  TRUE,
  IFERROR(IF(WSO!H276="Home", WSO!P276, ""), ""),
  IFERROR(IF(MSO!H276="Home", MSO!P276, ""), ""),
  IFERROR(IF(FH!H276="Home", FH!P276, ""), ""),
  IFERROR(IF(MGOLF!H276="Home", MGOLF!P276, ""), ""),
  IFERROR(IF(Football!H276="Home", Football!P276, ""), ""),
  IFERROR(IF(WVB!H276="Home", WVB!P276, ""), ""),
  IFERROR(IF(XC!H276="Home", XC!P276, ""), ""),
  IFERROR(IF(SWIMMING!H276="Home", SWIMMING!P276, ""), ""),
  IFERROR(IF(WTEN!H276="Home", WTEN!P276, ""), ""),
  IFERROR(IF(TF!H276="Home", TF!P276, ""), ""),
  IFERROR(IF(WGOLF!H276="Home", WGOLF!P276, ""), ""),
  IFERROR(IF(WBB!H276="Home", WBB!P276, ""), ""),
  IFERROR(IF(MBB!H276="Home", MBB!P276, ""), ""),
  IFERROR(IF(WLAX!H276="Home", WLAX!P276, ""), ""),
  IFERROR(IF(MLAX!H276="Home", MLAX!P276, ""), ""),
  IFERROR(IF(SOFT!H276="Home", SOFT!P276, ""), ""),
  IFERROR(IF(BASE!H276="Home", BASE!P276, ""), ""),
  IFERROR(IF(ESPORTS!H276="Home", ESPORTS!P276, ""), "")
)
</f>
        <v/>
      </c>
    </row>
    <row r="277" ht="22.5" customHeight="1">
      <c r="A277" s="6">
        <v>276.0</v>
      </c>
      <c r="B277" s="6" t="str">
        <f>'Master Schedule'!B277</f>
        <v/>
      </c>
      <c r="C277" s="7">
        <v>46510.0</v>
      </c>
      <c r="D277" s="8" t="str">
        <f t="shared" si="1"/>
        <v>Monday</v>
      </c>
      <c r="E277" s="6" t="str">
        <f>TEXTJOIN(
  CHAR(10) &amp; CHAR(10),
  TRUE,
  IFERROR(IF(WSO!H277="Home", WSO!E277, ""), ""),
  IFERROR(IF(MSO!H277="Home", MSO!E277, ""), ""),
  IFERROR(IF(FH!H277="Home", FH!E277, ""), ""),
  IFERROR(IF(MGOLF!H277="Home", MGOLF!E277, ""), ""),
  IFERROR(IF(Football!H277="Home", Football!E277, ""), ""),
  IFERROR(IF(WVB!H277="Home", WVB!E277, ""), ""),
  IFERROR(IF(XC!H277="Home", XC!E277, ""), ""),
  IFERROR(IF(SWIMMING!H277="Home", SWIMMING!E277, ""), ""),
  IFERROR(IF(WTEN!H277="Home", WTEN!E277, ""), ""),
  IFERROR(IF(TF!H277="Home", TF!E277, ""), ""),
  IFERROR(IF(WGOLF!H277="Home", WGOLF!E277, ""), ""),
  IFERROR(IF(WBB!H277="Home", WBB!E277, ""), ""),
  IFERROR(IF(MBB!H277="Home", MBB!E277, ""), ""),
  IFERROR(IF(WLAX!H277="Home", WLAX!E277, ""), ""),
  IFERROR(IF(MLAX!H277="Home", MLAX!E277, ""), ""),
  IFERROR(IF(SOFT!H277="Home", SOFT!E277, ""), ""),
  IFERROR(IF(BASE!H277="Home", BASE!E277, ""), ""),
  IFERROR(IF(ESPORTS!H277="Home", ESPORTS!E277, ""), "")
)
</f>
        <v/>
      </c>
      <c r="F277" s="11" t="str">
        <f>TEXTJOIN(
  CHAR(10) &amp; CHAR(10),
  TRUE,
  IFERROR(IF(WSO!H277="Home", TEXT(WSO!F277, "h:mm AM/PM"), ""), ""),
  IFERROR(IF(MSO!H277="Home", TEXT(MSO!F277, "h:mm AM/PM"), ""), ""),
  IFERROR(IF(FH!H277="Home", TEXT(FH!F277, "h:mm AM/PM"), ""), ""),
  IFERROR(IF(MGOLF!H277="Home", TEXT(MGOLF!F277, "h:mm AM/PM"), ""), ""),
  IFERROR(IF(Football!H277="Home", TEXT(Football!F277, "h:mm AM/PM"), ""), ""),
  IFERROR(IF(WVB!H277="Home", TEXT(WVB!F277, "h:mm AM/PM"), ""), ""),
  IFERROR(IF(XC!H277="Home", TEXT(XC!F277, "h:mm AM/PM"), ""), ""),
  IFERROR(IF(SWIMMING!H277="Home", TEXT(SWIMMING!F277, "h:mm AM/PM"), ""), ""),
  IFERROR(IF(WTEN!H277="Home", TEXT(WTEN!F277, "h:mm AM/PM"), ""), ""),
  IFERROR(IF(TF!H277="Home", TEXT(TF!F277, "h:mm AM/PM"), ""), ""),
  IFERROR(IF(WGOLF!H277="Home", TEXT(WGOLF!F277, "h:mm AM/PM"), ""), ""),
  IFERROR(IF(WBB!H277="Home", TEXT(WBB!F277, "h:mm AM/PM"), ""), ""),
  IFERROR(IF(MBB!H277="Home", TEXT(MBB!F277, "h:mm AM/PM"), ""), ""),
  IFERROR(IF(WLAX!H277="Home", TEXT(WLAX!F277, "h:mm AM/PM"), ""), ""),
  IFERROR(IF(MLAX!H277="Home", TEXT(MLAX!F277, "h:mm AM/PM"), ""), ""),
  IFERROR(IF(SOFT!H277="Home", TEXT(SOFT!F277, "h:mm AM/PM"), ""), ""),
  IFERROR(IF(BASE!H277="Home", TEXT(BASE!F277, "h:mm AM/PM"), ""), ""),
  IFERROR(IF(ESPORTS!H277="Home", TEXT(ESPORTS!F277, "h:mm AM/PM"), ""), "")
)
</f>
        <v/>
      </c>
      <c r="G277" s="11" t="str">
        <f>TEXTJOIN(
  CHAR(10) &amp; CHAR(10),
  TRUE,
  IFERROR(IF(WSO!H277="Home", WSO!G277, ""), ""),
  IFERROR(IF(MSO!H277="Home", MSO!G277, ""), ""),
  IFERROR(IF(FH!H277="Home", FH!G277, ""), ""),
  IFERROR(IF(MGOLF!H277="Home", MGOLF!G277, ""), ""),
  IFERROR(IF(Football!H277="Home", Football!G277, ""), ""),
  IFERROR(IF(WVB!H277="Home", WVB!G277, ""), ""),
  IFERROR(IF(XC!H277="Home", XC!G277, ""), ""),
  IFERROR(IF(SWIMMING!H277="Home", SWIMMING!G277, ""), ""),
  IFERROR(IF(WTEN!H277="Home", WTEN!G277, ""), ""),
  IFERROR(IF(TF!H277="Home", TF!G277, ""), ""),
  IFERROR(IF(WGOLF!H277="Home", WGOLF!G277, ""), ""),
  IFERROR(IF(WBB!H277="Home", WBB!G277, ""), ""),
  IFERROR(IF(MBB!H277="Home", MBB!G277, ""), ""),
  IFERROR(IF(WLAX!H277="Home", WLAX!G277, ""), ""),
  IFERROR(IF(MLAX!H277="Home", MLAX!G277, ""), ""),
  IFERROR(IF(SOFT!H277="Home", SOFT!G277, ""), ""),
  IFERROR(IF(BASE!H277="Home", BASE!G277, ""), ""),
  IFERROR(IF(ESPORTS!H277="Home", ESPORTS!G277, ""), "")
)
</f>
        <v/>
      </c>
      <c r="H277" s="20" t="str">
        <f>TEXTJOIN(
  CHAR(10) &amp; CHAR(10),
  TRUE,
  IFERROR(IF(WSO!H277="Home", WSO!P277, ""), ""),
  IFERROR(IF(MSO!H277="Home", MSO!P277, ""), ""),
  IFERROR(IF(FH!H277="Home", FH!P277, ""), ""),
  IFERROR(IF(MGOLF!H277="Home", MGOLF!P277, ""), ""),
  IFERROR(IF(Football!H277="Home", Football!P277, ""), ""),
  IFERROR(IF(WVB!H277="Home", WVB!P277, ""), ""),
  IFERROR(IF(XC!H277="Home", XC!P277, ""), ""),
  IFERROR(IF(SWIMMING!H277="Home", SWIMMING!P277, ""), ""),
  IFERROR(IF(WTEN!H277="Home", WTEN!P277, ""), ""),
  IFERROR(IF(TF!H277="Home", TF!P277, ""), ""),
  IFERROR(IF(WGOLF!H277="Home", WGOLF!P277, ""), ""),
  IFERROR(IF(WBB!H277="Home", WBB!P277, ""), ""),
  IFERROR(IF(MBB!H277="Home", MBB!P277, ""), ""),
  IFERROR(IF(WLAX!H277="Home", WLAX!P277, ""), ""),
  IFERROR(IF(MLAX!H277="Home", MLAX!P277, ""), ""),
  IFERROR(IF(SOFT!H277="Home", SOFT!P277, ""), ""),
  IFERROR(IF(BASE!H277="Home", BASE!P277, ""), ""),
  IFERROR(IF(ESPORTS!H277="Home", ESPORTS!P277, ""), "")
)
</f>
        <v/>
      </c>
    </row>
    <row r="278" ht="22.5" customHeight="1">
      <c r="A278" s="6">
        <v>277.0</v>
      </c>
      <c r="B278" s="6" t="str">
        <f>'Master Schedule'!B278</f>
        <v/>
      </c>
      <c r="C278" s="7">
        <v>46511.0</v>
      </c>
      <c r="D278" s="8" t="str">
        <f t="shared" si="1"/>
        <v>Tuesday</v>
      </c>
      <c r="E278" s="6" t="str">
        <f>TEXTJOIN(
  CHAR(10) &amp; CHAR(10),
  TRUE,
  IFERROR(IF(WSO!H278="Home", WSO!E278, ""), ""),
  IFERROR(IF(MSO!H278="Home", MSO!E278, ""), ""),
  IFERROR(IF(FH!H278="Home", FH!E278, ""), ""),
  IFERROR(IF(MGOLF!H278="Home", MGOLF!E278, ""), ""),
  IFERROR(IF(Football!H278="Home", Football!E278, ""), ""),
  IFERROR(IF(WVB!H278="Home", WVB!E278, ""), ""),
  IFERROR(IF(XC!H278="Home", XC!E278, ""), ""),
  IFERROR(IF(SWIMMING!H278="Home", SWIMMING!E278, ""), ""),
  IFERROR(IF(WTEN!H278="Home", WTEN!E278, ""), ""),
  IFERROR(IF(TF!H278="Home", TF!E278, ""), ""),
  IFERROR(IF(WGOLF!H278="Home", WGOLF!E278, ""), ""),
  IFERROR(IF(WBB!H278="Home", WBB!E278, ""), ""),
  IFERROR(IF(MBB!H278="Home", MBB!E278, ""), ""),
  IFERROR(IF(WLAX!H278="Home", WLAX!E278, ""), ""),
  IFERROR(IF(MLAX!H278="Home", MLAX!E278, ""), ""),
  IFERROR(IF(SOFT!H278="Home", SOFT!E278, ""), ""),
  IFERROR(IF(BASE!H278="Home", BASE!E278, ""), ""),
  IFERROR(IF(ESPORTS!H278="Home", ESPORTS!E278, ""), "")
)
</f>
        <v/>
      </c>
      <c r="F278" s="11" t="str">
        <f>TEXTJOIN(
  CHAR(10) &amp; CHAR(10),
  TRUE,
  IFERROR(IF(WSO!H278="Home", TEXT(WSO!F278, "h:mm AM/PM"), ""), ""),
  IFERROR(IF(MSO!H278="Home", TEXT(MSO!F278, "h:mm AM/PM"), ""), ""),
  IFERROR(IF(FH!H278="Home", TEXT(FH!F278, "h:mm AM/PM"), ""), ""),
  IFERROR(IF(MGOLF!H278="Home", TEXT(MGOLF!F278, "h:mm AM/PM"), ""), ""),
  IFERROR(IF(Football!H278="Home", TEXT(Football!F278, "h:mm AM/PM"), ""), ""),
  IFERROR(IF(WVB!H278="Home", TEXT(WVB!F278, "h:mm AM/PM"), ""), ""),
  IFERROR(IF(XC!H278="Home", TEXT(XC!F278, "h:mm AM/PM"), ""), ""),
  IFERROR(IF(SWIMMING!H278="Home", TEXT(SWIMMING!F278, "h:mm AM/PM"), ""), ""),
  IFERROR(IF(WTEN!H278="Home", TEXT(WTEN!F278, "h:mm AM/PM"), ""), ""),
  IFERROR(IF(TF!H278="Home", TEXT(TF!F278, "h:mm AM/PM"), ""), ""),
  IFERROR(IF(WGOLF!H278="Home", TEXT(WGOLF!F278, "h:mm AM/PM"), ""), ""),
  IFERROR(IF(WBB!H278="Home", TEXT(WBB!F278, "h:mm AM/PM"), ""), ""),
  IFERROR(IF(MBB!H278="Home", TEXT(MBB!F278, "h:mm AM/PM"), ""), ""),
  IFERROR(IF(WLAX!H278="Home", TEXT(WLAX!F278, "h:mm AM/PM"), ""), ""),
  IFERROR(IF(MLAX!H278="Home", TEXT(MLAX!F278, "h:mm AM/PM"), ""), ""),
  IFERROR(IF(SOFT!H278="Home", TEXT(SOFT!F278, "h:mm AM/PM"), ""), ""),
  IFERROR(IF(BASE!H278="Home", TEXT(BASE!F278, "h:mm AM/PM"), ""), ""),
  IFERROR(IF(ESPORTS!H278="Home", TEXT(ESPORTS!F278, "h:mm AM/PM"), ""), "")
)
</f>
        <v/>
      </c>
      <c r="G278" s="11" t="str">
        <f>TEXTJOIN(
  CHAR(10) &amp; CHAR(10),
  TRUE,
  IFERROR(IF(WSO!H278="Home", WSO!G278, ""), ""),
  IFERROR(IF(MSO!H278="Home", MSO!G278, ""), ""),
  IFERROR(IF(FH!H278="Home", FH!G278, ""), ""),
  IFERROR(IF(MGOLF!H278="Home", MGOLF!G278, ""), ""),
  IFERROR(IF(Football!H278="Home", Football!G278, ""), ""),
  IFERROR(IF(WVB!H278="Home", WVB!G278, ""), ""),
  IFERROR(IF(XC!H278="Home", XC!G278, ""), ""),
  IFERROR(IF(SWIMMING!H278="Home", SWIMMING!G278, ""), ""),
  IFERROR(IF(WTEN!H278="Home", WTEN!G278, ""), ""),
  IFERROR(IF(TF!H278="Home", TF!G278, ""), ""),
  IFERROR(IF(WGOLF!H278="Home", WGOLF!G278, ""), ""),
  IFERROR(IF(WBB!H278="Home", WBB!G278, ""), ""),
  IFERROR(IF(MBB!H278="Home", MBB!G278, ""), ""),
  IFERROR(IF(WLAX!H278="Home", WLAX!G278, ""), ""),
  IFERROR(IF(MLAX!H278="Home", MLAX!G278, ""), ""),
  IFERROR(IF(SOFT!H278="Home", SOFT!G278, ""), ""),
  IFERROR(IF(BASE!H278="Home", BASE!G278, ""), ""),
  IFERROR(IF(ESPORTS!H278="Home", ESPORTS!G278, ""), "")
)
</f>
        <v/>
      </c>
      <c r="H278" s="20" t="str">
        <f>TEXTJOIN(
  CHAR(10) &amp; CHAR(10),
  TRUE,
  IFERROR(IF(WSO!H278="Home", WSO!P278, ""), ""),
  IFERROR(IF(MSO!H278="Home", MSO!P278, ""), ""),
  IFERROR(IF(FH!H278="Home", FH!P278, ""), ""),
  IFERROR(IF(MGOLF!H278="Home", MGOLF!P278, ""), ""),
  IFERROR(IF(Football!H278="Home", Football!P278, ""), ""),
  IFERROR(IF(WVB!H278="Home", WVB!P278, ""), ""),
  IFERROR(IF(XC!H278="Home", XC!P278, ""), ""),
  IFERROR(IF(SWIMMING!H278="Home", SWIMMING!P278, ""), ""),
  IFERROR(IF(WTEN!H278="Home", WTEN!P278, ""), ""),
  IFERROR(IF(TF!H278="Home", TF!P278, ""), ""),
  IFERROR(IF(WGOLF!H278="Home", WGOLF!P278, ""), ""),
  IFERROR(IF(WBB!H278="Home", WBB!P278, ""), ""),
  IFERROR(IF(MBB!H278="Home", MBB!P278, ""), ""),
  IFERROR(IF(WLAX!H278="Home", WLAX!P278, ""), ""),
  IFERROR(IF(MLAX!H278="Home", MLAX!P278, ""), ""),
  IFERROR(IF(SOFT!H278="Home", SOFT!P278, ""), ""),
  IFERROR(IF(BASE!H278="Home", BASE!P278, ""), ""),
  IFERROR(IF(ESPORTS!H278="Home", ESPORTS!P278, ""), "")
)
</f>
        <v/>
      </c>
    </row>
    <row r="279" ht="22.5" customHeight="1">
      <c r="A279" s="6">
        <v>278.0</v>
      </c>
      <c r="B279" s="6" t="str">
        <f>'Master Schedule'!B279</f>
        <v/>
      </c>
      <c r="C279" s="7">
        <v>46512.0</v>
      </c>
      <c r="D279" s="8" t="str">
        <f t="shared" si="1"/>
        <v>Wednesday</v>
      </c>
      <c r="E279" s="6" t="str">
        <f>TEXTJOIN(
  CHAR(10) &amp; CHAR(10),
  TRUE,
  IFERROR(IF(WSO!H279="Home", WSO!E279, ""), ""),
  IFERROR(IF(MSO!H279="Home", MSO!E279, ""), ""),
  IFERROR(IF(FH!H279="Home", FH!E279, ""), ""),
  IFERROR(IF(MGOLF!H279="Home", MGOLF!E279, ""), ""),
  IFERROR(IF(Football!H279="Home", Football!E279, ""), ""),
  IFERROR(IF(WVB!H279="Home", WVB!E279, ""), ""),
  IFERROR(IF(XC!H279="Home", XC!E279, ""), ""),
  IFERROR(IF(SWIMMING!H279="Home", SWIMMING!E279, ""), ""),
  IFERROR(IF(WTEN!H279="Home", WTEN!E279, ""), ""),
  IFERROR(IF(TF!H279="Home", TF!E279, ""), ""),
  IFERROR(IF(WGOLF!H279="Home", WGOLF!E279, ""), ""),
  IFERROR(IF(WBB!H279="Home", WBB!E279, ""), ""),
  IFERROR(IF(MBB!H279="Home", MBB!E279, ""), ""),
  IFERROR(IF(WLAX!H279="Home", WLAX!E279, ""), ""),
  IFERROR(IF(MLAX!H279="Home", MLAX!E279, ""), ""),
  IFERROR(IF(SOFT!H279="Home", SOFT!E279, ""), ""),
  IFERROR(IF(BASE!H279="Home", BASE!E279, ""), ""),
  IFERROR(IF(ESPORTS!H279="Home", ESPORTS!E279, ""), "")
)
</f>
        <v/>
      </c>
      <c r="F279" s="11" t="str">
        <f>TEXTJOIN(
  CHAR(10) &amp; CHAR(10),
  TRUE,
  IFERROR(IF(WSO!H279="Home", TEXT(WSO!F279, "h:mm AM/PM"), ""), ""),
  IFERROR(IF(MSO!H279="Home", TEXT(MSO!F279, "h:mm AM/PM"), ""), ""),
  IFERROR(IF(FH!H279="Home", TEXT(FH!F279, "h:mm AM/PM"), ""), ""),
  IFERROR(IF(MGOLF!H279="Home", TEXT(MGOLF!F279, "h:mm AM/PM"), ""), ""),
  IFERROR(IF(Football!H279="Home", TEXT(Football!F279, "h:mm AM/PM"), ""), ""),
  IFERROR(IF(WVB!H279="Home", TEXT(WVB!F279, "h:mm AM/PM"), ""), ""),
  IFERROR(IF(XC!H279="Home", TEXT(XC!F279, "h:mm AM/PM"), ""), ""),
  IFERROR(IF(SWIMMING!H279="Home", TEXT(SWIMMING!F279, "h:mm AM/PM"), ""), ""),
  IFERROR(IF(WTEN!H279="Home", TEXT(WTEN!F279, "h:mm AM/PM"), ""), ""),
  IFERROR(IF(TF!H279="Home", TEXT(TF!F279, "h:mm AM/PM"), ""), ""),
  IFERROR(IF(WGOLF!H279="Home", TEXT(WGOLF!F279, "h:mm AM/PM"), ""), ""),
  IFERROR(IF(WBB!H279="Home", TEXT(WBB!F279, "h:mm AM/PM"), ""), ""),
  IFERROR(IF(MBB!H279="Home", TEXT(MBB!F279, "h:mm AM/PM"), ""), ""),
  IFERROR(IF(WLAX!H279="Home", TEXT(WLAX!F279, "h:mm AM/PM"), ""), ""),
  IFERROR(IF(MLAX!H279="Home", TEXT(MLAX!F279, "h:mm AM/PM"), ""), ""),
  IFERROR(IF(SOFT!H279="Home", TEXT(SOFT!F279, "h:mm AM/PM"), ""), ""),
  IFERROR(IF(BASE!H279="Home", TEXT(BASE!F279, "h:mm AM/PM"), ""), ""),
  IFERROR(IF(ESPORTS!H279="Home", TEXT(ESPORTS!F279, "h:mm AM/PM"), ""), "")
)
</f>
        <v/>
      </c>
      <c r="G279" s="11" t="str">
        <f>TEXTJOIN(
  CHAR(10) &amp; CHAR(10),
  TRUE,
  IFERROR(IF(WSO!H279="Home", WSO!G279, ""), ""),
  IFERROR(IF(MSO!H279="Home", MSO!G279, ""), ""),
  IFERROR(IF(FH!H279="Home", FH!G279, ""), ""),
  IFERROR(IF(MGOLF!H279="Home", MGOLF!G279, ""), ""),
  IFERROR(IF(Football!H279="Home", Football!G279, ""), ""),
  IFERROR(IF(WVB!H279="Home", WVB!G279, ""), ""),
  IFERROR(IF(XC!H279="Home", XC!G279, ""), ""),
  IFERROR(IF(SWIMMING!H279="Home", SWIMMING!G279, ""), ""),
  IFERROR(IF(WTEN!H279="Home", WTEN!G279, ""), ""),
  IFERROR(IF(TF!H279="Home", TF!G279, ""), ""),
  IFERROR(IF(WGOLF!H279="Home", WGOLF!G279, ""), ""),
  IFERROR(IF(WBB!H279="Home", WBB!G279, ""), ""),
  IFERROR(IF(MBB!H279="Home", MBB!G279, ""), ""),
  IFERROR(IF(WLAX!H279="Home", WLAX!G279, ""), ""),
  IFERROR(IF(MLAX!H279="Home", MLAX!G279, ""), ""),
  IFERROR(IF(SOFT!H279="Home", SOFT!G279, ""), ""),
  IFERROR(IF(BASE!H279="Home", BASE!G279, ""), ""),
  IFERROR(IF(ESPORTS!H279="Home", ESPORTS!G279, ""), "")
)
</f>
        <v/>
      </c>
      <c r="H279" s="20" t="str">
        <f>TEXTJOIN(
  CHAR(10) &amp; CHAR(10),
  TRUE,
  IFERROR(IF(WSO!H279="Home", WSO!P279, ""), ""),
  IFERROR(IF(MSO!H279="Home", MSO!P279, ""), ""),
  IFERROR(IF(FH!H279="Home", FH!P279, ""), ""),
  IFERROR(IF(MGOLF!H279="Home", MGOLF!P279, ""), ""),
  IFERROR(IF(Football!H279="Home", Football!P279, ""), ""),
  IFERROR(IF(WVB!H279="Home", WVB!P279, ""), ""),
  IFERROR(IF(XC!H279="Home", XC!P279, ""), ""),
  IFERROR(IF(SWIMMING!H279="Home", SWIMMING!P279, ""), ""),
  IFERROR(IF(WTEN!H279="Home", WTEN!P279, ""), ""),
  IFERROR(IF(TF!H279="Home", TF!P279, ""), ""),
  IFERROR(IF(WGOLF!H279="Home", WGOLF!P279, ""), ""),
  IFERROR(IF(WBB!H279="Home", WBB!P279, ""), ""),
  IFERROR(IF(MBB!H279="Home", MBB!P279, ""), ""),
  IFERROR(IF(WLAX!H279="Home", WLAX!P279, ""), ""),
  IFERROR(IF(MLAX!H279="Home", MLAX!P279, ""), ""),
  IFERROR(IF(SOFT!H279="Home", SOFT!P279, ""), ""),
  IFERROR(IF(BASE!H279="Home", BASE!P279, ""), ""),
  IFERROR(IF(ESPORTS!H279="Home", ESPORTS!P279, ""), "")
)
</f>
        <v/>
      </c>
    </row>
    <row r="280" ht="22.5" customHeight="1">
      <c r="A280" s="6">
        <v>279.0</v>
      </c>
      <c r="B280" s="6" t="str">
        <f>'Master Schedule'!B280</f>
        <v/>
      </c>
      <c r="C280" s="7">
        <v>46513.0</v>
      </c>
      <c r="D280" s="8" t="str">
        <f t="shared" si="1"/>
        <v>Thursday</v>
      </c>
      <c r="E280" s="6" t="str">
        <f>TEXTJOIN(
  CHAR(10) &amp; CHAR(10),
  TRUE,
  IFERROR(IF(WSO!H280="Home", WSO!E280, ""), ""),
  IFERROR(IF(MSO!H280="Home", MSO!E280, ""), ""),
  IFERROR(IF(FH!H280="Home", FH!E280, ""), ""),
  IFERROR(IF(MGOLF!H280="Home", MGOLF!E280, ""), ""),
  IFERROR(IF(Football!H280="Home", Football!E280, ""), ""),
  IFERROR(IF(WVB!H280="Home", WVB!E280, ""), ""),
  IFERROR(IF(XC!H280="Home", XC!E280, ""), ""),
  IFERROR(IF(SWIMMING!H280="Home", SWIMMING!E280, ""), ""),
  IFERROR(IF(WTEN!H280="Home", WTEN!E280, ""), ""),
  IFERROR(IF(TF!H280="Home", TF!E280, ""), ""),
  IFERROR(IF(WGOLF!H280="Home", WGOLF!E280, ""), ""),
  IFERROR(IF(WBB!H280="Home", WBB!E280, ""), ""),
  IFERROR(IF(MBB!H280="Home", MBB!E280, ""), ""),
  IFERROR(IF(WLAX!H280="Home", WLAX!E280, ""), ""),
  IFERROR(IF(MLAX!H280="Home", MLAX!E280, ""), ""),
  IFERROR(IF(SOFT!H280="Home", SOFT!E280, ""), ""),
  IFERROR(IF(BASE!H280="Home", BASE!E280, ""), ""),
  IFERROR(IF(ESPORTS!H280="Home", ESPORTS!E280, ""), "")
)
</f>
        <v/>
      </c>
      <c r="F280" s="11" t="str">
        <f>TEXTJOIN(
  CHAR(10) &amp; CHAR(10),
  TRUE,
  IFERROR(IF(WSO!H280="Home", TEXT(WSO!F280, "h:mm AM/PM"), ""), ""),
  IFERROR(IF(MSO!H280="Home", TEXT(MSO!F280, "h:mm AM/PM"), ""), ""),
  IFERROR(IF(FH!H280="Home", TEXT(FH!F280, "h:mm AM/PM"), ""), ""),
  IFERROR(IF(MGOLF!H280="Home", TEXT(MGOLF!F280, "h:mm AM/PM"), ""), ""),
  IFERROR(IF(Football!H280="Home", TEXT(Football!F280, "h:mm AM/PM"), ""), ""),
  IFERROR(IF(WVB!H280="Home", TEXT(WVB!F280, "h:mm AM/PM"), ""), ""),
  IFERROR(IF(XC!H280="Home", TEXT(XC!F280, "h:mm AM/PM"), ""), ""),
  IFERROR(IF(SWIMMING!H280="Home", TEXT(SWIMMING!F280, "h:mm AM/PM"), ""), ""),
  IFERROR(IF(WTEN!H280="Home", TEXT(WTEN!F280, "h:mm AM/PM"), ""), ""),
  IFERROR(IF(TF!H280="Home", TEXT(TF!F280, "h:mm AM/PM"), ""), ""),
  IFERROR(IF(WGOLF!H280="Home", TEXT(WGOLF!F280, "h:mm AM/PM"), ""), ""),
  IFERROR(IF(WBB!H280="Home", TEXT(WBB!F280, "h:mm AM/PM"), ""), ""),
  IFERROR(IF(MBB!H280="Home", TEXT(MBB!F280, "h:mm AM/PM"), ""), ""),
  IFERROR(IF(WLAX!H280="Home", TEXT(WLAX!F280, "h:mm AM/PM"), ""), ""),
  IFERROR(IF(MLAX!H280="Home", TEXT(MLAX!F280, "h:mm AM/PM"), ""), ""),
  IFERROR(IF(SOFT!H280="Home", TEXT(SOFT!F280, "h:mm AM/PM"), ""), ""),
  IFERROR(IF(BASE!H280="Home", TEXT(BASE!F280, "h:mm AM/PM"), ""), ""),
  IFERROR(IF(ESPORTS!H280="Home", TEXT(ESPORTS!F280, "h:mm AM/PM"), ""), "")
)
</f>
        <v/>
      </c>
      <c r="G280" s="11" t="str">
        <f>TEXTJOIN(
  CHAR(10) &amp; CHAR(10),
  TRUE,
  IFERROR(IF(WSO!H280="Home", WSO!G280, ""), ""),
  IFERROR(IF(MSO!H280="Home", MSO!G280, ""), ""),
  IFERROR(IF(FH!H280="Home", FH!G280, ""), ""),
  IFERROR(IF(MGOLF!H280="Home", MGOLF!G280, ""), ""),
  IFERROR(IF(Football!H280="Home", Football!G280, ""), ""),
  IFERROR(IF(WVB!H280="Home", WVB!G280, ""), ""),
  IFERROR(IF(XC!H280="Home", XC!G280, ""), ""),
  IFERROR(IF(SWIMMING!H280="Home", SWIMMING!G280, ""), ""),
  IFERROR(IF(WTEN!H280="Home", WTEN!G280, ""), ""),
  IFERROR(IF(TF!H280="Home", TF!G280, ""), ""),
  IFERROR(IF(WGOLF!H280="Home", WGOLF!G280, ""), ""),
  IFERROR(IF(WBB!H280="Home", WBB!G280, ""), ""),
  IFERROR(IF(MBB!H280="Home", MBB!G280, ""), ""),
  IFERROR(IF(WLAX!H280="Home", WLAX!G280, ""), ""),
  IFERROR(IF(MLAX!H280="Home", MLAX!G280, ""), ""),
  IFERROR(IF(SOFT!H280="Home", SOFT!G280, ""), ""),
  IFERROR(IF(BASE!H280="Home", BASE!G280, ""), ""),
  IFERROR(IF(ESPORTS!H280="Home", ESPORTS!G280, ""), "")
)
</f>
        <v/>
      </c>
      <c r="H280" s="20" t="str">
        <f>TEXTJOIN(
  CHAR(10) &amp; CHAR(10),
  TRUE,
  IFERROR(IF(WSO!H280="Home", WSO!P280, ""), ""),
  IFERROR(IF(MSO!H280="Home", MSO!P280, ""), ""),
  IFERROR(IF(FH!H280="Home", FH!P280, ""), ""),
  IFERROR(IF(MGOLF!H280="Home", MGOLF!P280, ""), ""),
  IFERROR(IF(Football!H280="Home", Football!P280, ""), ""),
  IFERROR(IF(WVB!H280="Home", WVB!P280, ""), ""),
  IFERROR(IF(XC!H280="Home", XC!P280, ""), ""),
  IFERROR(IF(SWIMMING!H280="Home", SWIMMING!P280, ""), ""),
  IFERROR(IF(WTEN!H280="Home", WTEN!P280, ""), ""),
  IFERROR(IF(TF!H280="Home", TF!P280, ""), ""),
  IFERROR(IF(WGOLF!H280="Home", WGOLF!P280, ""), ""),
  IFERROR(IF(WBB!H280="Home", WBB!P280, ""), ""),
  IFERROR(IF(MBB!H280="Home", MBB!P280, ""), ""),
  IFERROR(IF(WLAX!H280="Home", WLAX!P280, ""), ""),
  IFERROR(IF(MLAX!H280="Home", MLAX!P280, ""), ""),
  IFERROR(IF(SOFT!H280="Home", SOFT!P280, ""), ""),
  IFERROR(IF(BASE!H280="Home", BASE!P280, ""), ""),
  IFERROR(IF(ESPORTS!H280="Home", ESPORTS!P280, ""), "")
)
</f>
        <v/>
      </c>
    </row>
    <row r="281" ht="22.5" customHeight="1">
      <c r="A281" s="6">
        <v>280.0</v>
      </c>
      <c r="B281" s="6" t="str">
        <f>'Master Schedule'!B281</f>
        <v/>
      </c>
      <c r="C281" s="7">
        <v>46514.0</v>
      </c>
      <c r="D281" s="8" t="str">
        <f t="shared" si="1"/>
        <v>Friday</v>
      </c>
      <c r="E281" s="6" t="str">
        <f>TEXTJOIN(
  CHAR(10) &amp; CHAR(10),
  TRUE,
  IFERROR(IF(WSO!H281="Home", WSO!E281, ""), ""),
  IFERROR(IF(MSO!H281="Home", MSO!E281, ""), ""),
  IFERROR(IF(FH!H281="Home", FH!E281, ""), ""),
  IFERROR(IF(MGOLF!H281="Home", MGOLF!E281, ""), ""),
  IFERROR(IF(Football!H281="Home", Football!E281, ""), ""),
  IFERROR(IF(WVB!H281="Home", WVB!E281, ""), ""),
  IFERROR(IF(XC!H281="Home", XC!E281, ""), ""),
  IFERROR(IF(SWIMMING!H281="Home", SWIMMING!E281, ""), ""),
  IFERROR(IF(WTEN!H281="Home", WTEN!E281, ""), ""),
  IFERROR(IF(TF!H281="Home", TF!E281, ""), ""),
  IFERROR(IF(WGOLF!H281="Home", WGOLF!E281, ""), ""),
  IFERROR(IF(WBB!H281="Home", WBB!E281, ""), ""),
  IFERROR(IF(MBB!H281="Home", MBB!E281, ""), ""),
  IFERROR(IF(WLAX!H281="Home", WLAX!E281, ""), ""),
  IFERROR(IF(MLAX!H281="Home", MLAX!E281, ""), ""),
  IFERROR(IF(SOFT!H281="Home", SOFT!E281, ""), ""),
  IFERROR(IF(BASE!H281="Home", BASE!E281, ""), ""),
  IFERROR(IF(ESPORTS!H281="Home", ESPORTS!E281, ""), "")
)
</f>
        <v/>
      </c>
      <c r="F281" s="11" t="str">
        <f>TEXTJOIN(
  CHAR(10) &amp; CHAR(10),
  TRUE,
  IFERROR(IF(WSO!H281="Home", TEXT(WSO!F281, "h:mm AM/PM"), ""), ""),
  IFERROR(IF(MSO!H281="Home", TEXT(MSO!F281, "h:mm AM/PM"), ""), ""),
  IFERROR(IF(FH!H281="Home", TEXT(FH!F281, "h:mm AM/PM"), ""), ""),
  IFERROR(IF(MGOLF!H281="Home", TEXT(MGOLF!F281, "h:mm AM/PM"), ""), ""),
  IFERROR(IF(Football!H281="Home", TEXT(Football!F281, "h:mm AM/PM"), ""), ""),
  IFERROR(IF(WVB!H281="Home", TEXT(WVB!F281, "h:mm AM/PM"), ""), ""),
  IFERROR(IF(XC!H281="Home", TEXT(XC!F281, "h:mm AM/PM"), ""), ""),
  IFERROR(IF(SWIMMING!H281="Home", TEXT(SWIMMING!F281, "h:mm AM/PM"), ""), ""),
  IFERROR(IF(WTEN!H281="Home", TEXT(WTEN!F281, "h:mm AM/PM"), ""), ""),
  IFERROR(IF(TF!H281="Home", TEXT(TF!F281, "h:mm AM/PM"), ""), ""),
  IFERROR(IF(WGOLF!H281="Home", TEXT(WGOLF!F281, "h:mm AM/PM"), ""), ""),
  IFERROR(IF(WBB!H281="Home", TEXT(WBB!F281, "h:mm AM/PM"), ""), ""),
  IFERROR(IF(MBB!H281="Home", TEXT(MBB!F281, "h:mm AM/PM"), ""), ""),
  IFERROR(IF(WLAX!H281="Home", TEXT(WLAX!F281, "h:mm AM/PM"), ""), ""),
  IFERROR(IF(MLAX!H281="Home", TEXT(MLAX!F281, "h:mm AM/PM"), ""), ""),
  IFERROR(IF(SOFT!H281="Home", TEXT(SOFT!F281, "h:mm AM/PM"), ""), ""),
  IFERROR(IF(BASE!H281="Home", TEXT(BASE!F281, "h:mm AM/PM"), ""), ""),
  IFERROR(IF(ESPORTS!H281="Home", TEXT(ESPORTS!F281, "h:mm AM/PM"), ""), "")
)
</f>
        <v/>
      </c>
      <c r="G281" s="11" t="str">
        <f>TEXTJOIN(
  CHAR(10) &amp; CHAR(10),
  TRUE,
  IFERROR(IF(WSO!H281="Home", WSO!G281, ""), ""),
  IFERROR(IF(MSO!H281="Home", MSO!G281, ""), ""),
  IFERROR(IF(FH!H281="Home", FH!G281, ""), ""),
  IFERROR(IF(MGOLF!H281="Home", MGOLF!G281, ""), ""),
  IFERROR(IF(Football!H281="Home", Football!G281, ""), ""),
  IFERROR(IF(WVB!H281="Home", WVB!G281, ""), ""),
  IFERROR(IF(XC!H281="Home", XC!G281, ""), ""),
  IFERROR(IF(SWIMMING!H281="Home", SWIMMING!G281, ""), ""),
  IFERROR(IF(WTEN!H281="Home", WTEN!G281, ""), ""),
  IFERROR(IF(TF!H281="Home", TF!G281, ""), ""),
  IFERROR(IF(WGOLF!H281="Home", WGOLF!G281, ""), ""),
  IFERROR(IF(WBB!H281="Home", WBB!G281, ""), ""),
  IFERROR(IF(MBB!H281="Home", MBB!G281, ""), ""),
  IFERROR(IF(WLAX!H281="Home", WLAX!G281, ""), ""),
  IFERROR(IF(MLAX!H281="Home", MLAX!G281, ""), ""),
  IFERROR(IF(SOFT!H281="Home", SOFT!G281, ""), ""),
  IFERROR(IF(BASE!H281="Home", BASE!G281, ""), ""),
  IFERROR(IF(ESPORTS!H281="Home", ESPORTS!G281, ""), "")
)
</f>
        <v/>
      </c>
      <c r="H281" s="20" t="str">
        <f>TEXTJOIN(
  CHAR(10) &amp; CHAR(10),
  TRUE,
  IFERROR(IF(WSO!H281="Home", WSO!P281, ""), ""),
  IFERROR(IF(MSO!H281="Home", MSO!P281, ""), ""),
  IFERROR(IF(FH!H281="Home", FH!P281, ""), ""),
  IFERROR(IF(MGOLF!H281="Home", MGOLF!P281, ""), ""),
  IFERROR(IF(Football!H281="Home", Football!P281, ""), ""),
  IFERROR(IF(WVB!H281="Home", WVB!P281, ""), ""),
  IFERROR(IF(XC!H281="Home", XC!P281, ""), ""),
  IFERROR(IF(SWIMMING!H281="Home", SWIMMING!P281, ""), ""),
  IFERROR(IF(WTEN!H281="Home", WTEN!P281, ""), ""),
  IFERROR(IF(TF!H281="Home", TF!P281, ""), ""),
  IFERROR(IF(WGOLF!H281="Home", WGOLF!P281, ""), ""),
  IFERROR(IF(WBB!H281="Home", WBB!P281, ""), ""),
  IFERROR(IF(MBB!H281="Home", MBB!P281, ""), ""),
  IFERROR(IF(WLAX!H281="Home", WLAX!P281, ""), ""),
  IFERROR(IF(MLAX!H281="Home", MLAX!P281, ""), ""),
  IFERROR(IF(SOFT!H281="Home", SOFT!P281, ""), ""),
  IFERROR(IF(BASE!H281="Home", BASE!P281, ""), ""),
  IFERROR(IF(ESPORTS!H281="Home", ESPORTS!P281, ""), "")
)
</f>
        <v/>
      </c>
    </row>
    <row r="282" ht="22.5" customHeight="1">
      <c r="A282" s="6">
        <v>281.0</v>
      </c>
      <c r="B282" s="6" t="str">
        <f>'Master Schedule'!B282</f>
        <v/>
      </c>
      <c r="C282" s="7">
        <v>46515.0</v>
      </c>
      <c r="D282" s="8" t="str">
        <f t="shared" si="1"/>
        <v>Saturday</v>
      </c>
      <c r="E282" s="6" t="str">
        <f>TEXTJOIN(
  CHAR(10) &amp; CHAR(10),
  TRUE,
  IFERROR(IF(WSO!H282="Home", WSO!E282, ""), ""),
  IFERROR(IF(MSO!H282="Home", MSO!E282, ""), ""),
  IFERROR(IF(FH!H282="Home", FH!E282, ""), ""),
  IFERROR(IF(MGOLF!H282="Home", MGOLF!E282, ""), ""),
  IFERROR(IF(Football!H282="Home", Football!E282, ""), ""),
  IFERROR(IF(WVB!H282="Home", WVB!E282, ""), ""),
  IFERROR(IF(XC!H282="Home", XC!E282, ""), ""),
  IFERROR(IF(SWIMMING!H282="Home", SWIMMING!E282, ""), ""),
  IFERROR(IF(WTEN!H282="Home", WTEN!E282, ""), ""),
  IFERROR(IF(TF!H282="Home", TF!E282, ""), ""),
  IFERROR(IF(WGOLF!H282="Home", WGOLF!E282, ""), ""),
  IFERROR(IF(WBB!H282="Home", WBB!E282, ""), ""),
  IFERROR(IF(MBB!H282="Home", MBB!E282, ""), ""),
  IFERROR(IF(WLAX!H282="Home", WLAX!E282, ""), ""),
  IFERROR(IF(MLAX!H282="Home", MLAX!E282, ""), ""),
  IFERROR(IF(SOFT!H282="Home", SOFT!E282, ""), ""),
  IFERROR(IF(BASE!H282="Home", BASE!E282, ""), ""),
  IFERROR(IF(ESPORTS!H282="Home", ESPORTS!E282, ""), "")
)
</f>
        <v/>
      </c>
      <c r="F282" s="11" t="str">
        <f>TEXTJOIN(
  CHAR(10) &amp; CHAR(10),
  TRUE,
  IFERROR(IF(WSO!H282="Home", TEXT(WSO!F282, "h:mm AM/PM"), ""), ""),
  IFERROR(IF(MSO!H282="Home", TEXT(MSO!F282, "h:mm AM/PM"), ""), ""),
  IFERROR(IF(FH!H282="Home", TEXT(FH!F282, "h:mm AM/PM"), ""), ""),
  IFERROR(IF(MGOLF!H282="Home", TEXT(MGOLF!F282, "h:mm AM/PM"), ""), ""),
  IFERROR(IF(Football!H282="Home", TEXT(Football!F282, "h:mm AM/PM"), ""), ""),
  IFERROR(IF(WVB!H282="Home", TEXT(WVB!F282, "h:mm AM/PM"), ""), ""),
  IFERROR(IF(XC!H282="Home", TEXT(XC!F282, "h:mm AM/PM"), ""), ""),
  IFERROR(IF(SWIMMING!H282="Home", TEXT(SWIMMING!F282, "h:mm AM/PM"), ""), ""),
  IFERROR(IF(WTEN!H282="Home", TEXT(WTEN!F282, "h:mm AM/PM"), ""), ""),
  IFERROR(IF(TF!H282="Home", TEXT(TF!F282, "h:mm AM/PM"), ""), ""),
  IFERROR(IF(WGOLF!H282="Home", TEXT(WGOLF!F282, "h:mm AM/PM"), ""), ""),
  IFERROR(IF(WBB!H282="Home", TEXT(WBB!F282, "h:mm AM/PM"), ""), ""),
  IFERROR(IF(MBB!H282="Home", TEXT(MBB!F282, "h:mm AM/PM"), ""), ""),
  IFERROR(IF(WLAX!H282="Home", TEXT(WLAX!F282, "h:mm AM/PM"), ""), ""),
  IFERROR(IF(MLAX!H282="Home", TEXT(MLAX!F282, "h:mm AM/PM"), ""), ""),
  IFERROR(IF(SOFT!H282="Home", TEXT(SOFT!F282, "h:mm AM/PM"), ""), ""),
  IFERROR(IF(BASE!H282="Home", TEXT(BASE!F282, "h:mm AM/PM"), ""), ""),
  IFERROR(IF(ESPORTS!H282="Home", TEXT(ESPORTS!F282, "h:mm AM/PM"), ""), "")
)
</f>
        <v/>
      </c>
      <c r="G282" s="11" t="str">
        <f>TEXTJOIN(
  CHAR(10) &amp; CHAR(10),
  TRUE,
  IFERROR(IF(WSO!H282="Home", WSO!G282, ""), ""),
  IFERROR(IF(MSO!H282="Home", MSO!G282, ""), ""),
  IFERROR(IF(FH!H282="Home", FH!G282, ""), ""),
  IFERROR(IF(MGOLF!H282="Home", MGOLF!G282, ""), ""),
  IFERROR(IF(Football!H282="Home", Football!G282, ""), ""),
  IFERROR(IF(WVB!H282="Home", WVB!G282, ""), ""),
  IFERROR(IF(XC!H282="Home", XC!G282, ""), ""),
  IFERROR(IF(SWIMMING!H282="Home", SWIMMING!G282, ""), ""),
  IFERROR(IF(WTEN!H282="Home", WTEN!G282, ""), ""),
  IFERROR(IF(TF!H282="Home", TF!G282, ""), ""),
  IFERROR(IF(WGOLF!H282="Home", WGOLF!G282, ""), ""),
  IFERROR(IF(WBB!H282="Home", WBB!G282, ""), ""),
  IFERROR(IF(MBB!H282="Home", MBB!G282, ""), ""),
  IFERROR(IF(WLAX!H282="Home", WLAX!G282, ""), ""),
  IFERROR(IF(MLAX!H282="Home", MLAX!G282, ""), ""),
  IFERROR(IF(SOFT!H282="Home", SOFT!G282, ""), ""),
  IFERROR(IF(BASE!H282="Home", BASE!G282, ""), ""),
  IFERROR(IF(ESPORTS!H282="Home", ESPORTS!G282, ""), "")
)
</f>
        <v/>
      </c>
      <c r="H282" s="20" t="str">
        <f>TEXTJOIN(
  CHAR(10) &amp; CHAR(10),
  TRUE,
  IFERROR(IF(WSO!H282="Home", WSO!P282, ""), ""),
  IFERROR(IF(MSO!H282="Home", MSO!P282, ""), ""),
  IFERROR(IF(FH!H282="Home", FH!P282, ""), ""),
  IFERROR(IF(MGOLF!H282="Home", MGOLF!P282, ""), ""),
  IFERROR(IF(Football!H282="Home", Football!P282, ""), ""),
  IFERROR(IF(WVB!H282="Home", WVB!P282, ""), ""),
  IFERROR(IF(XC!H282="Home", XC!P282, ""), ""),
  IFERROR(IF(SWIMMING!H282="Home", SWIMMING!P282, ""), ""),
  IFERROR(IF(WTEN!H282="Home", WTEN!P282, ""), ""),
  IFERROR(IF(TF!H282="Home", TF!P282, ""), ""),
  IFERROR(IF(WGOLF!H282="Home", WGOLF!P282, ""), ""),
  IFERROR(IF(WBB!H282="Home", WBB!P282, ""), ""),
  IFERROR(IF(MBB!H282="Home", MBB!P282, ""), ""),
  IFERROR(IF(WLAX!H282="Home", WLAX!P282, ""), ""),
  IFERROR(IF(MLAX!H282="Home", MLAX!P282, ""), ""),
  IFERROR(IF(SOFT!H282="Home", SOFT!P282, ""), ""),
  IFERROR(IF(BASE!H282="Home", BASE!P282, ""), ""),
  IFERROR(IF(ESPORTS!H282="Home", ESPORTS!P282, ""), "")
)
</f>
        <v/>
      </c>
    </row>
    <row r="283" ht="22.5" customHeight="1">
      <c r="A283" s="6">
        <v>282.0</v>
      </c>
      <c r="B283" s="6" t="str">
        <f>'Master Schedule'!B283</f>
        <v/>
      </c>
      <c r="C283" s="7">
        <v>46516.0</v>
      </c>
      <c r="D283" s="8" t="str">
        <f t="shared" si="1"/>
        <v>Sunday</v>
      </c>
      <c r="E283" s="6" t="str">
        <f>TEXTJOIN(
  CHAR(10) &amp; CHAR(10),
  TRUE,
  IFERROR(IF(WSO!H283="Home", WSO!E283, ""), ""),
  IFERROR(IF(MSO!H283="Home", MSO!E283, ""), ""),
  IFERROR(IF(FH!H283="Home", FH!E283, ""), ""),
  IFERROR(IF(MGOLF!H283="Home", MGOLF!E283, ""), ""),
  IFERROR(IF(Football!H283="Home", Football!E283, ""), ""),
  IFERROR(IF(WVB!H283="Home", WVB!E283, ""), ""),
  IFERROR(IF(XC!H283="Home", XC!E283, ""), ""),
  IFERROR(IF(SWIMMING!H283="Home", SWIMMING!E283, ""), ""),
  IFERROR(IF(WTEN!H283="Home", WTEN!E283, ""), ""),
  IFERROR(IF(TF!H283="Home", TF!E283, ""), ""),
  IFERROR(IF(WGOLF!H283="Home", WGOLF!E283, ""), ""),
  IFERROR(IF(WBB!H283="Home", WBB!E283, ""), ""),
  IFERROR(IF(MBB!H283="Home", MBB!E283, ""), ""),
  IFERROR(IF(WLAX!H283="Home", WLAX!E283, ""), ""),
  IFERROR(IF(MLAX!H283="Home", MLAX!E283, ""), ""),
  IFERROR(IF(SOFT!H283="Home", SOFT!E283, ""), ""),
  IFERROR(IF(BASE!H283="Home", BASE!E283, ""), ""),
  IFERROR(IF(ESPORTS!H283="Home", ESPORTS!E283, ""), "")
)
</f>
        <v/>
      </c>
      <c r="F283" s="11" t="str">
        <f>TEXTJOIN(
  CHAR(10) &amp; CHAR(10),
  TRUE,
  IFERROR(IF(WSO!H283="Home", TEXT(WSO!F283, "h:mm AM/PM"), ""), ""),
  IFERROR(IF(MSO!H283="Home", TEXT(MSO!F283, "h:mm AM/PM"), ""), ""),
  IFERROR(IF(FH!H283="Home", TEXT(FH!F283, "h:mm AM/PM"), ""), ""),
  IFERROR(IF(MGOLF!H283="Home", TEXT(MGOLF!F283, "h:mm AM/PM"), ""), ""),
  IFERROR(IF(Football!H283="Home", TEXT(Football!F283, "h:mm AM/PM"), ""), ""),
  IFERROR(IF(WVB!H283="Home", TEXT(WVB!F283, "h:mm AM/PM"), ""), ""),
  IFERROR(IF(XC!H283="Home", TEXT(XC!F283, "h:mm AM/PM"), ""), ""),
  IFERROR(IF(SWIMMING!H283="Home", TEXT(SWIMMING!F283, "h:mm AM/PM"), ""), ""),
  IFERROR(IF(WTEN!H283="Home", TEXT(WTEN!F283, "h:mm AM/PM"), ""), ""),
  IFERROR(IF(TF!H283="Home", TEXT(TF!F283, "h:mm AM/PM"), ""), ""),
  IFERROR(IF(WGOLF!H283="Home", TEXT(WGOLF!F283, "h:mm AM/PM"), ""), ""),
  IFERROR(IF(WBB!H283="Home", TEXT(WBB!F283, "h:mm AM/PM"), ""), ""),
  IFERROR(IF(MBB!H283="Home", TEXT(MBB!F283, "h:mm AM/PM"), ""), ""),
  IFERROR(IF(WLAX!H283="Home", TEXT(WLAX!F283, "h:mm AM/PM"), ""), ""),
  IFERROR(IF(MLAX!H283="Home", TEXT(MLAX!F283, "h:mm AM/PM"), ""), ""),
  IFERROR(IF(SOFT!H283="Home", TEXT(SOFT!F283, "h:mm AM/PM"), ""), ""),
  IFERROR(IF(BASE!H283="Home", TEXT(BASE!F283, "h:mm AM/PM"), ""), ""),
  IFERROR(IF(ESPORTS!H283="Home", TEXT(ESPORTS!F283, "h:mm AM/PM"), ""), "")
)
</f>
        <v/>
      </c>
      <c r="G283" s="11" t="str">
        <f>TEXTJOIN(
  CHAR(10) &amp; CHAR(10),
  TRUE,
  IFERROR(IF(WSO!H283="Home", WSO!G283, ""), ""),
  IFERROR(IF(MSO!H283="Home", MSO!G283, ""), ""),
  IFERROR(IF(FH!H283="Home", FH!G283, ""), ""),
  IFERROR(IF(MGOLF!H283="Home", MGOLF!G283, ""), ""),
  IFERROR(IF(Football!H283="Home", Football!G283, ""), ""),
  IFERROR(IF(WVB!H283="Home", WVB!G283, ""), ""),
  IFERROR(IF(XC!H283="Home", XC!G283, ""), ""),
  IFERROR(IF(SWIMMING!H283="Home", SWIMMING!G283, ""), ""),
  IFERROR(IF(WTEN!H283="Home", WTEN!G283, ""), ""),
  IFERROR(IF(TF!H283="Home", TF!G283, ""), ""),
  IFERROR(IF(WGOLF!H283="Home", WGOLF!G283, ""), ""),
  IFERROR(IF(WBB!H283="Home", WBB!G283, ""), ""),
  IFERROR(IF(MBB!H283="Home", MBB!G283, ""), ""),
  IFERROR(IF(WLAX!H283="Home", WLAX!G283, ""), ""),
  IFERROR(IF(MLAX!H283="Home", MLAX!G283, ""), ""),
  IFERROR(IF(SOFT!H283="Home", SOFT!G283, ""), ""),
  IFERROR(IF(BASE!H283="Home", BASE!G283, ""), ""),
  IFERROR(IF(ESPORTS!H283="Home", ESPORTS!G283, ""), "")
)
</f>
        <v/>
      </c>
      <c r="H283" s="20" t="str">
        <f>TEXTJOIN(
  CHAR(10) &amp; CHAR(10),
  TRUE,
  IFERROR(IF(WSO!H283="Home", WSO!P283, ""), ""),
  IFERROR(IF(MSO!H283="Home", MSO!P283, ""), ""),
  IFERROR(IF(FH!H283="Home", FH!P283, ""), ""),
  IFERROR(IF(MGOLF!H283="Home", MGOLF!P283, ""), ""),
  IFERROR(IF(Football!H283="Home", Football!P283, ""), ""),
  IFERROR(IF(WVB!H283="Home", WVB!P283, ""), ""),
  IFERROR(IF(XC!H283="Home", XC!P283, ""), ""),
  IFERROR(IF(SWIMMING!H283="Home", SWIMMING!P283, ""), ""),
  IFERROR(IF(WTEN!H283="Home", WTEN!P283, ""), ""),
  IFERROR(IF(TF!H283="Home", TF!P283, ""), ""),
  IFERROR(IF(WGOLF!H283="Home", WGOLF!P283, ""), ""),
  IFERROR(IF(WBB!H283="Home", WBB!P283, ""), ""),
  IFERROR(IF(MBB!H283="Home", MBB!P283, ""), ""),
  IFERROR(IF(WLAX!H283="Home", WLAX!P283, ""), ""),
  IFERROR(IF(MLAX!H283="Home", MLAX!P283, ""), ""),
  IFERROR(IF(SOFT!H283="Home", SOFT!P283, ""), ""),
  IFERROR(IF(BASE!H283="Home", BASE!P283, ""), ""),
  IFERROR(IF(ESPORTS!H283="Home", ESPORTS!P283, ""), "")
)
</f>
        <v/>
      </c>
    </row>
    <row r="284" ht="22.5" customHeight="1">
      <c r="A284" s="6">
        <v>283.0</v>
      </c>
      <c r="B284" s="6" t="str">
        <f>'Master Schedule'!B284</f>
        <v/>
      </c>
      <c r="C284" s="7">
        <v>46517.0</v>
      </c>
      <c r="D284" s="8" t="str">
        <f t="shared" si="1"/>
        <v>Monday</v>
      </c>
      <c r="E284" s="6" t="str">
        <f>TEXTJOIN(
  CHAR(10) &amp; CHAR(10),
  TRUE,
  IFERROR(IF(WSO!H284="Home", WSO!E284, ""), ""),
  IFERROR(IF(MSO!H284="Home", MSO!E284, ""), ""),
  IFERROR(IF(FH!H284="Home", FH!E284, ""), ""),
  IFERROR(IF(MGOLF!H284="Home", MGOLF!E284, ""), ""),
  IFERROR(IF(Football!H284="Home", Football!E284, ""), ""),
  IFERROR(IF(WVB!H284="Home", WVB!E284, ""), ""),
  IFERROR(IF(XC!H284="Home", XC!E284, ""), ""),
  IFERROR(IF(SWIMMING!H284="Home", SWIMMING!E284, ""), ""),
  IFERROR(IF(WTEN!H284="Home", WTEN!E284, ""), ""),
  IFERROR(IF(TF!H284="Home", TF!E284, ""), ""),
  IFERROR(IF(WGOLF!H284="Home", WGOLF!E284, ""), ""),
  IFERROR(IF(WBB!H284="Home", WBB!E284, ""), ""),
  IFERROR(IF(MBB!H284="Home", MBB!E284, ""), ""),
  IFERROR(IF(WLAX!H284="Home", WLAX!E284, ""), ""),
  IFERROR(IF(MLAX!H284="Home", MLAX!E284, ""), ""),
  IFERROR(IF(SOFT!H284="Home", SOFT!E284, ""), ""),
  IFERROR(IF(BASE!H284="Home", BASE!E284, ""), ""),
  IFERROR(IF(ESPORTS!H284="Home", ESPORTS!E284, ""), "")
)
</f>
        <v/>
      </c>
      <c r="F284" s="11" t="str">
        <f>TEXTJOIN(
  CHAR(10) &amp; CHAR(10),
  TRUE,
  IFERROR(IF(WSO!H284="Home", TEXT(WSO!F284, "h:mm AM/PM"), ""), ""),
  IFERROR(IF(MSO!H284="Home", TEXT(MSO!F284, "h:mm AM/PM"), ""), ""),
  IFERROR(IF(FH!H284="Home", TEXT(FH!F284, "h:mm AM/PM"), ""), ""),
  IFERROR(IF(MGOLF!H284="Home", TEXT(MGOLF!F284, "h:mm AM/PM"), ""), ""),
  IFERROR(IF(Football!H284="Home", TEXT(Football!F284, "h:mm AM/PM"), ""), ""),
  IFERROR(IF(WVB!H284="Home", TEXT(WVB!F284, "h:mm AM/PM"), ""), ""),
  IFERROR(IF(XC!H284="Home", TEXT(XC!F284, "h:mm AM/PM"), ""), ""),
  IFERROR(IF(SWIMMING!H284="Home", TEXT(SWIMMING!F284, "h:mm AM/PM"), ""), ""),
  IFERROR(IF(WTEN!H284="Home", TEXT(WTEN!F284, "h:mm AM/PM"), ""), ""),
  IFERROR(IF(TF!H284="Home", TEXT(TF!F284, "h:mm AM/PM"), ""), ""),
  IFERROR(IF(WGOLF!H284="Home", TEXT(WGOLF!F284, "h:mm AM/PM"), ""), ""),
  IFERROR(IF(WBB!H284="Home", TEXT(WBB!F284, "h:mm AM/PM"), ""), ""),
  IFERROR(IF(MBB!H284="Home", TEXT(MBB!F284, "h:mm AM/PM"), ""), ""),
  IFERROR(IF(WLAX!H284="Home", TEXT(WLAX!F284, "h:mm AM/PM"), ""), ""),
  IFERROR(IF(MLAX!H284="Home", TEXT(MLAX!F284, "h:mm AM/PM"), ""), ""),
  IFERROR(IF(SOFT!H284="Home", TEXT(SOFT!F284, "h:mm AM/PM"), ""), ""),
  IFERROR(IF(BASE!H284="Home", TEXT(BASE!F284, "h:mm AM/PM"), ""), ""),
  IFERROR(IF(ESPORTS!H284="Home", TEXT(ESPORTS!F284, "h:mm AM/PM"), ""), "")
)
</f>
        <v/>
      </c>
      <c r="G284" s="11" t="str">
        <f>TEXTJOIN(
  CHAR(10) &amp; CHAR(10),
  TRUE,
  IFERROR(IF(WSO!H284="Home", WSO!G284, ""), ""),
  IFERROR(IF(MSO!H284="Home", MSO!G284, ""), ""),
  IFERROR(IF(FH!H284="Home", FH!G284, ""), ""),
  IFERROR(IF(MGOLF!H284="Home", MGOLF!G284, ""), ""),
  IFERROR(IF(Football!H284="Home", Football!G284, ""), ""),
  IFERROR(IF(WVB!H284="Home", WVB!G284, ""), ""),
  IFERROR(IF(XC!H284="Home", XC!G284, ""), ""),
  IFERROR(IF(SWIMMING!H284="Home", SWIMMING!G284, ""), ""),
  IFERROR(IF(WTEN!H284="Home", WTEN!G284, ""), ""),
  IFERROR(IF(TF!H284="Home", TF!G284, ""), ""),
  IFERROR(IF(WGOLF!H284="Home", WGOLF!G284, ""), ""),
  IFERROR(IF(WBB!H284="Home", WBB!G284, ""), ""),
  IFERROR(IF(MBB!H284="Home", MBB!G284, ""), ""),
  IFERROR(IF(WLAX!H284="Home", WLAX!G284, ""), ""),
  IFERROR(IF(MLAX!H284="Home", MLAX!G284, ""), ""),
  IFERROR(IF(SOFT!H284="Home", SOFT!G284, ""), ""),
  IFERROR(IF(BASE!H284="Home", BASE!G284, ""), ""),
  IFERROR(IF(ESPORTS!H284="Home", ESPORTS!G284, ""), "")
)
</f>
        <v/>
      </c>
      <c r="H284" s="20" t="str">
        <f>TEXTJOIN(
  CHAR(10) &amp; CHAR(10),
  TRUE,
  IFERROR(IF(WSO!H284="Home", WSO!P284, ""), ""),
  IFERROR(IF(MSO!H284="Home", MSO!P284, ""), ""),
  IFERROR(IF(FH!H284="Home", FH!P284, ""), ""),
  IFERROR(IF(MGOLF!H284="Home", MGOLF!P284, ""), ""),
  IFERROR(IF(Football!H284="Home", Football!P284, ""), ""),
  IFERROR(IF(WVB!H284="Home", WVB!P284, ""), ""),
  IFERROR(IF(XC!H284="Home", XC!P284, ""), ""),
  IFERROR(IF(SWIMMING!H284="Home", SWIMMING!P284, ""), ""),
  IFERROR(IF(WTEN!H284="Home", WTEN!P284, ""), ""),
  IFERROR(IF(TF!H284="Home", TF!P284, ""), ""),
  IFERROR(IF(WGOLF!H284="Home", WGOLF!P284, ""), ""),
  IFERROR(IF(WBB!H284="Home", WBB!P284, ""), ""),
  IFERROR(IF(MBB!H284="Home", MBB!P284, ""), ""),
  IFERROR(IF(WLAX!H284="Home", WLAX!P284, ""), ""),
  IFERROR(IF(MLAX!H284="Home", MLAX!P284, ""), ""),
  IFERROR(IF(SOFT!H284="Home", SOFT!P284, ""), ""),
  IFERROR(IF(BASE!H284="Home", BASE!P284, ""), ""),
  IFERROR(IF(ESPORTS!H284="Home", ESPORTS!P284, ""), "")
)
</f>
        <v/>
      </c>
    </row>
    <row r="285" ht="22.5" customHeight="1">
      <c r="A285" s="6">
        <v>284.0</v>
      </c>
      <c r="B285" s="6" t="str">
        <f>'Master Schedule'!B285</f>
        <v/>
      </c>
      <c r="C285" s="7">
        <v>46518.0</v>
      </c>
      <c r="D285" s="8" t="str">
        <f t="shared" si="1"/>
        <v>Tuesday</v>
      </c>
      <c r="E285" s="6" t="str">
        <f>TEXTJOIN(
  CHAR(10) &amp; CHAR(10),
  TRUE,
  IFERROR(IF(WSO!H285="Home", WSO!E285, ""), ""),
  IFERROR(IF(MSO!H285="Home", MSO!E285, ""), ""),
  IFERROR(IF(FH!H285="Home", FH!E285, ""), ""),
  IFERROR(IF(MGOLF!H285="Home", MGOLF!E285, ""), ""),
  IFERROR(IF(Football!H285="Home", Football!E285, ""), ""),
  IFERROR(IF(WVB!H285="Home", WVB!E285, ""), ""),
  IFERROR(IF(XC!H285="Home", XC!E285, ""), ""),
  IFERROR(IF(SWIMMING!H285="Home", SWIMMING!E285, ""), ""),
  IFERROR(IF(WTEN!H285="Home", WTEN!E285, ""), ""),
  IFERROR(IF(TF!H285="Home", TF!E285, ""), ""),
  IFERROR(IF(WGOLF!H285="Home", WGOLF!E285, ""), ""),
  IFERROR(IF(WBB!H285="Home", WBB!E285, ""), ""),
  IFERROR(IF(MBB!H285="Home", MBB!E285, ""), ""),
  IFERROR(IF(WLAX!H285="Home", WLAX!E285, ""), ""),
  IFERROR(IF(MLAX!H285="Home", MLAX!E285, ""), ""),
  IFERROR(IF(SOFT!H285="Home", SOFT!E285, ""), ""),
  IFERROR(IF(BASE!H285="Home", BASE!E285, ""), ""),
  IFERROR(IF(ESPORTS!H285="Home", ESPORTS!E285, ""), "")
)
</f>
        <v/>
      </c>
      <c r="F285" s="11" t="str">
        <f>TEXTJOIN(
  CHAR(10) &amp; CHAR(10),
  TRUE,
  IFERROR(IF(WSO!H285="Home", TEXT(WSO!F285, "h:mm AM/PM"), ""), ""),
  IFERROR(IF(MSO!H285="Home", TEXT(MSO!F285, "h:mm AM/PM"), ""), ""),
  IFERROR(IF(FH!H285="Home", TEXT(FH!F285, "h:mm AM/PM"), ""), ""),
  IFERROR(IF(MGOLF!H285="Home", TEXT(MGOLF!F285, "h:mm AM/PM"), ""), ""),
  IFERROR(IF(Football!H285="Home", TEXT(Football!F285, "h:mm AM/PM"), ""), ""),
  IFERROR(IF(WVB!H285="Home", TEXT(WVB!F285, "h:mm AM/PM"), ""), ""),
  IFERROR(IF(XC!H285="Home", TEXT(XC!F285, "h:mm AM/PM"), ""), ""),
  IFERROR(IF(SWIMMING!H285="Home", TEXT(SWIMMING!F285, "h:mm AM/PM"), ""), ""),
  IFERROR(IF(WTEN!H285="Home", TEXT(WTEN!F285, "h:mm AM/PM"), ""), ""),
  IFERROR(IF(TF!H285="Home", TEXT(TF!F285, "h:mm AM/PM"), ""), ""),
  IFERROR(IF(WGOLF!H285="Home", TEXT(WGOLF!F285, "h:mm AM/PM"), ""), ""),
  IFERROR(IF(WBB!H285="Home", TEXT(WBB!F285, "h:mm AM/PM"), ""), ""),
  IFERROR(IF(MBB!H285="Home", TEXT(MBB!F285, "h:mm AM/PM"), ""), ""),
  IFERROR(IF(WLAX!H285="Home", TEXT(WLAX!F285, "h:mm AM/PM"), ""), ""),
  IFERROR(IF(MLAX!H285="Home", TEXT(MLAX!F285, "h:mm AM/PM"), ""), ""),
  IFERROR(IF(SOFT!H285="Home", TEXT(SOFT!F285, "h:mm AM/PM"), ""), ""),
  IFERROR(IF(BASE!H285="Home", TEXT(BASE!F285, "h:mm AM/PM"), ""), ""),
  IFERROR(IF(ESPORTS!H285="Home", TEXT(ESPORTS!F285, "h:mm AM/PM"), ""), "")
)
</f>
        <v/>
      </c>
      <c r="G285" s="11" t="str">
        <f>TEXTJOIN(
  CHAR(10) &amp; CHAR(10),
  TRUE,
  IFERROR(IF(WSO!H285="Home", WSO!G285, ""), ""),
  IFERROR(IF(MSO!H285="Home", MSO!G285, ""), ""),
  IFERROR(IF(FH!H285="Home", FH!G285, ""), ""),
  IFERROR(IF(MGOLF!H285="Home", MGOLF!G285, ""), ""),
  IFERROR(IF(Football!H285="Home", Football!G285, ""), ""),
  IFERROR(IF(WVB!H285="Home", WVB!G285, ""), ""),
  IFERROR(IF(XC!H285="Home", XC!G285, ""), ""),
  IFERROR(IF(SWIMMING!H285="Home", SWIMMING!G285, ""), ""),
  IFERROR(IF(WTEN!H285="Home", WTEN!G285, ""), ""),
  IFERROR(IF(TF!H285="Home", TF!G285, ""), ""),
  IFERROR(IF(WGOLF!H285="Home", WGOLF!G285, ""), ""),
  IFERROR(IF(WBB!H285="Home", WBB!G285, ""), ""),
  IFERROR(IF(MBB!H285="Home", MBB!G285, ""), ""),
  IFERROR(IF(WLAX!H285="Home", WLAX!G285, ""), ""),
  IFERROR(IF(MLAX!H285="Home", MLAX!G285, ""), ""),
  IFERROR(IF(SOFT!H285="Home", SOFT!G285, ""), ""),
  IFERROR(IF(BASE!H285="Home", BASE!G285, ""), ""),
  IFERROR(IF(ESPORTS!H285="Home", ESPORTS!G285, ""), "")
)
</f>
        <v/>
      </c>
      <c r="H285" s="20" t="str">
        <f>TEXTJOIN(
  CHAR(10) &amp; CHAR(10),
  TRUE,
  IFERROR(IF(WSO!H285="Home", WSO!P285, ""), ""),
  IFERROR(IF(MSO!H285="Home", MSO!P285, ""), ""),
  IFERROR(IF(FH!H285="Home", FH!P285, ""), ""),
  IFERROR(IF(MGOLF!H285="Home", MGOLF!P285, ""), ""),
  IFERROR(IF(Football!H285="Home", Football!P285, ""), ""),
  IFERROR(IF(WVB!H285="Home", WVB!P285, ""), ""),
  IFERROR(IF(XC!H285="Home", XC!P285, ""), ""),
  IFERROR(IF(SWIMMING!H285="Home", SWIMMING!P285, ""), ""),
  IFERROR(IF(WTEN!H285="Home", WTEN!P285, ""), ""),
  IFERROR(IF(TF!H285="Home", TF!P285, ""), ""),
  IFERROR(IF(WGOLF!H285="Home", WGOLF!P285, ""), ""),
  IFERROR(IF(WBB!H285="Home", WBB!P285, ""), ""),
  IFERROR(IF(MBB!H285="Home", MBB!P285, ""), ""),
  IFERROR(IF(WLAX!H285="Home", WLAX!P285, ""), ""),
  IFERROR(IF(MLAX!H285="Home", MLAX!P285, ""), ""),
  IFERROR(IF(SOFT!H285="Home", SOFT!P285, ""), ""),
  IFERROR(IF(BASE!H285="Home", BASE!P285, ""), ""),
  IFERROR(IF(ESPORTS!H285="Home", ESPORTS!P285, ""), "")
)
</f>
        <v/>
      </c>
    </row>
    <row r="286" ht="22.5" customHeight="1">
      <c r="A286" s="6">
        <v>285.0</v>
      </c>
      <c r="B286" s="6" t="str">
        <f>'Master Schedule'!B286</f>
        <v/>
      </c>
      <c r="C286" s="7">
        <v>46519.0</v>
      </c>
      <c r="D286" s="8" t="str">
        <f t="shared" si="1"/>
        <v>Wednesday</v>
      </c>
      <c r="E286" s="6" t="str">
        <f>TEXTJOIN(
  CHAR(10) &amp; CHAR(10),
  TRUE,
  IFERROR(IF(WSO!H286="Home", WSO!E286, ""), ""),
  IFERROR(IF(MSO!H286="Home", MSO!E286, ""), ""),
  IFERROR(IF(FH!H286="Home", FH!E286, ""), ""),
  IFERROR(IF(MGOLF!H286="Home", MGOLF!E286, ""), ""),
  IFERROR(IF(Football!H286="Home", Football!E286, ""), ""),
  IFERROR(IF(WVB!H286="Home", WVB!E286, ""), ""),
  IFERROR(IF(XC!H286="Home", XC!E286, ""), ""),
  IFERROR(IF(SWIMMING!H286="Home", SWIMMING!E286, ""), ""),
  IFERROR(IF(WTEN!H286="Home", WTEN!E286, ""), ""),
  IFERROR(IF(TF!H286="Home", TF!E286, ""), ""),
  IFERROR(IF(WGOLF!H286="Home", WGOLF!E286, ""), ""),
  IFERROR(IF(WBB!H286="Home", WBB!E286, ""), ""),
  IFERROR(IF(MBB!H286="Home", MBB!E286, ""), ""),
  IFERROR(IF(WLAX!H286="Home", WLAX!E286, ""), ""),
  IFERROR(IF(MLAX!H286="Home", MLAX!E286, ""), ""),
  IFERROR(IF(SOFT!H286="Home", SOFT!E286, ""), ""),
  IFERROR(IF(BASE!H286="Home", BASE!E286, ""), ""),
  IFERROR(IF(ESPORTS!H286="Home", ESPORTS!E286, ""), "")
)
</f>
        <v/>
      </c>
      <c r="F286" s="11" t="str">
        <f>TEXTJOIN(
  CHAR(10) &amp; CHAR(10),
  TRUE,
  IFERROR(IF(WSO!H286="Home", TEXT(WSO!F286, "h:mm AM/PM"), ""), ""),
  IFERROR(IF(MSO!H286="Home", TEXT(MSO!F286, "h:mm AM/PM"), ""), ""),
  IFERROR(IF(FH!H286="Home", TEXT(FH!F286, "h:mm AM/PM"), ""), ""),
  IFERROR(IF(MGOLF!H286="Home", TEXT(MGOLF!F286, "h:mm AM/PM"), ""), ""),
  IFERROR(IF(Football!H286="Home", TEXT(Football!F286, "h:mm AM/PM"), ""), ""),
  IFERROR(IF(WVB!H286="Home", TEXT(WVB!F286, "h:mm AM/PM"), ""), ""),
  IFERROR(IF(XC!H286="Home", TEXT(XC!F286, "h:mm AM/PM"), ""), ""),
  IFERROR(IF(SWIMMING!H286="Home", TEXT(SWIMMING!F286, "h:mm AM/PM"), ""), ""),
  IFERROR(IF(WTEN!H286="Home", TEXT(WTEN!F286, "h:mm AM/PM"), ""), ""),
  IFERROR(IF(TF!H286="Home", TEXT(TF!F286, "h:mm AM/PM"), ""), ""),
  IFERROR(IF(WGOLF!H286="Home", TEXT(WGOLF!F286, "h:mm AM/PM"), ""), ""),
  IFERROR(IF(WBB!H286="Home", TEXT(WBB!F286, "h:mm AM/PM"), ""), ""),
  IFERROR(IF(MBB!H286="Home", TEXT(MBB!F286, "h:mm AM/PM"), ""), ""),
  IFERROR(IF(WLAX!H286="Home", TEXT(WLAX!F286, "h:mm AM/PM"), ""), ""),
  IFERROR(IF(MLAX!H286="Home", TEXT(MLAX!F286, "h:mm AM/PM"), ""), ""),
  IFERROR(IF(SOFT!H286="Home", TEXT(SOFT!F286, "h:mm AM/PM"), ""), ""),
  IFERROR(IF(BASE!H286="Home", TEXT(BASE!F286, "h:mm AM/PM"), ""), ""),
  IFERROR(IF(ESPORTS!H286="Home", TEXT(ESPORTS!F286, "h:mm AM/PM"), ""), "")
)
</f>
        <v/>
      </c>
      <c r="G286" s="11" t="str">
        <f>TEXTJOIN(
  CHAR(10) &amp; CHAR(10),
  TRUE,
  IFERROR(IF(WSO!H286="Home", WSO!G286, ""), ""),
  IFERROR(IF(MSO!H286="Home", MSO!G286, ""), ""),
  IFERROR(IF(FH!H286="Home", FH!G286, ""), ""),
  IFERROR(IF(MGOLF!H286="Home", MGOLF!G286, ""), ""),
  IFERROR(IF(Football!H286="Home", Football!G286, ""), ""),
  IFERROR(IF(WVB!H286="Home", WVB!G286, ""), ""),
  IFERROR(IF(XC!H286="Home", XC!G286, ""), ""),
  IFERROR(IF(SWIMMING!H286="Home", SWIMMING!G286, ""), ""),
  IFERROR(IF(WTEN!H286="Home", WTEN!G286, ""), ""),
  IFERROR(IF(TF!H286="Home", TF!G286, ""), ""),
  IFERROR(IF(WGOLF!H286="Home", WGOLF!G286, ""), ""),
  IFERROR(IF(WBB!H286="Home", WBB!G286, ""), ""),
  IFERROR(IF(MBB!H286="Home", MBB!G286, ""), ""),
  IFERROR(IF(WLAX!H286="Home", WLAX!G286, ""), ""),
  IFERROR(IF(MLAX!H286="Home", MLAX!G286, ""), ""),
  IFERROR(IF(SOFT!H286="Home", SOFT!G286, ""), ""),
  IFERROR(IF(BASE!H286="Home", BASE!G286, ""), ""),
  IFERROR(IF(ESPORTS!H286="Home", ESPORTS!G286, ""), "")
)
</f>
        <v/>
      </c>
      <c r="H286" s="20" t="str">
        <f>TEXTJOIN(
  CHAR(10) &amp; CHAR(10),
  TRUE,
  IFERROR(IF(WSO!H286="Home", WSO!P286, ""), ""),
  IFERROR(IF(MSO!H286="Home", MSO!P286, ""), ""),
  IFERROR(IF(FH!H286="Home", FH!P286, ""), ""),
  IFERROR(IF(MGOLF!H286="Home", MGOLF!P286, ""), ""),
  IFERROR(IF(Football!H286="Home", Football!P286, ""), ""),
  IFERROR(IF(WVB!H286="Home", WVB!P286, ""), ""),
  IFERROR(IF(XC!H286="Home", XC!P286, ""), ""),
  IFERROR(IF(SWIMMING!H286="Home", SWIMMING!P286, ""), ""),
  IFERROR(IF(WTEN!H286="Home", WTEN!P286, ""), ""),
  IFERROR(IF(TF!H286="Home", TF!P286, ""), ""),
  IFERROR(IF(WGOLF!H286="Home", WGOLF!P286, ""), ""),
  IFERROR(IF(WBB!H286="Home", WBB!P286, ""), ""),
  IFERROR(IF(MBB!H286="Home", MBB!P286, ""), ""),
  IFERROR(IF(WLAX!H286="Home", WLAX!P286, ""), ""),
  IFERROR(IF(MLAX!H286="Home", MLAX!P286, ""), ""),
  IFERROR(IF(SOFT!H286="Home", SOFT!P286, ""), ""),
  IFERROR(IF(BASE!H286="Home", BASE!P286, ""), ""),
  IFERROR(IF(ESPORTS!H286="Home", ESPORTS!P286, ""), "")
)
</f>
        <v/>
      </c>
    </row>
    <row r="287" ht="22.5" customHeight="1">
      <c r="A287" s="6">
        <v>286.0</v>
      </c>
      <c r="B287" s="6" t="str">
        <f>'Master Schedule'!B287</f>
        <v/>
      </c>
      <c r="C287" s="7">
        <v>46520.0</v>
      </c>
      <c r="D287" s="8" t="str">
        <f t="shared" si="1"/>
        <v>Thursday</v>
      </c>
      <c r="E287" s="6" t="str">
        <f>TEXTJOIN(
  CHAR(10) &amp; CHAR(10),
  TRUE,
  IFERROR(IF(WSO!H287="Home", WSO!E287, ""), ""),
  IFERROR(IF(MSO!H287="Home", MSO!E287, ""), ""),
  IFERROR(IF(FH!H287="Home", FH!E287, ""), ""),
  IFERROR(IF(MGOLF!H287="Home", MGOLF!E287, ""), ""),
  IFERROR(IF(Football!H287="Home", Football!E287, ""), ""),
  IFERROR(IF(WVB!H287="Home", WVB!E287, ""), ""),
  IFERROR(IF(XC!H287="Home", XC!E287, ""), ""),
  IFERROR(IF(SWIMMING!H287="Home", SWIMMING!E287, ""), ""),
  IFERROR(IF(WTEN!H287="Home", WTEN!E287, ""), ""),
  IFERROR(IF(TF!H287="Home", TF!E287, ""), ""),
  IFERROR(IF(WGOLF!H287="Home", WGOLF!E287, ""), ""),
  IFERROR(IF(WBB!H287="Home", WBB!E287, ""), ""),
  IFERROR(IF(MBB!H287="Home", MBB!E287, ""), ""),
  IFERROR(IF(WLAX!H287="Home", WLAX!E287, ""), ""),
  IFERROR(IF(MLAX!H287="Home", MLAX!E287, ""), ""),
  IFERROR(IF(SOFT!H287="Home", SOFT!E287, ""), ""),
  IFERROR(IF(BASE!H287="Home", BASE!E287, ""), ""),
  IFERROR(IF(ESPORTS!H287="Home", ESPORTS!E287, ""), "")
)
</f>
        <v/>
      </c>
      <c r="F287" s="11" t="str">
        <f>TEXTJOIN(
  CHAR(10) &amp; CHAR(10),
  TRUE,
  IFERROR(IF(WSO!H287="Home", TEXT(WSO!F287, "h:mm AM/PM"), ""), ""),
  IFERROR(IF(MSO!H287="Home", TEXT(MSO!F287, "h:mm AM/PM"), ""), ""),
  IFERROR(IF(FH!H287="Home", TEXT(FH!F287, "h:mm AM/PM"), ""), ""),
  IFERROR(IF(MGOLF!H287="Home", TEXT(MGOLF!F287, "h:mm AM/PM"), ""), ""),
  IFERROR(IF(Football!H287="Home", TEXT(Football!F287, "h:mm AM/PM"), ""), ""),
  IFERROR(IF(WVB!H287="Home", TEXT(WVB!F287, "h:mm AM/PM"), ""), ""),
  IFERROR(IF(XC!H287="Home", TEXT(XC!F287, "h:mm AM/PM"), ""), ""),
  IFERROR(IF(SWIMMING!H287="Home", TEXT(SWIMMING!F287, "h:mm AM/PM"), ""), ""),
  IFERROR(IF(WTEN!H287="Home", TEXT(WTEN!F287, "h:mm AM/PM"), ""), ""),
  IFERROR(IF(TF!H287="Home", TEXT(TF!F287, "h:mm AM/PM"), ""), ""),
  IFERROR(IF(WGOLF!H287="Home", TEXT(WGOLF!F287, "h:mm AM/PM"), ""), ""),
  IFERROR(IF(WBB!H287="Home", TEXT(WBB!F287, "h:mm AM/PM"), ""), ""),
  IFERROR(IF(MBB!H287="Home", TEXT(MBB!F287, "h:mm AM/PM"), ""), ""),
  IFERROR(IF(WLAX!H287="Home", TEXT(WLAX!F287, "h:mm AM/PM"), ""), ""),
  IFERROR(IF(MLAX!H287="Home", TEXT(MLAX!F287, "h:mm AM/PM"), ""), ""),
  IFERROR(IF(SOFT!H287="Home", TEXT(SOFT!F287, "h:mm AM/PM"), ""), ""),
  IFERROR(IF(BASE!H287="Home", TEXT(BASE!F287, "h:mm AM/PM"), ""), ""),
  IFERROR(IF(ESPORTS!H287="Home", TEXT(ESPORTS!F287, "h:mm AM/PM"), ""), "")
)
</f>
        <v/>
      </c>
      <c r="G287" s="11" t="str">
        <f>TEXTJOIN(
  CHAR(10) &amp; CHAR(10),
  TRUE,
  IFERROR(IF(WSO!H287="Home", WSO!G287, ""), ""),
  IFERROR(IF(MSO!H287="Home", MSO!G287, ""), ""),
  IFERROR(IF(FH!H287="Home", FH!G287, ""), ""),
  IFERROR(IF(MGOLF!H287="Home", MGOLF!G287, ""), ""),
  IFERROR(IF(Football!H287="Home", Football!G287, ""), ""),
  IFERROR(IF(WVB!H287="Home", WVB!G287, ""), ""),
  IFERROR(IF(XC!H287="Home", XC!G287, ""), ""),
  IFERROR(IF(SWIMMING!H287="Home", SWIMMING!G287, ""), ""),
  IFERROR(IF(WTEN!H287="Home", WTEN!G287, ""), ""),
  IFERROR(IF(TF!H287="Home", TF!G287, ""), ""),
  IFERROR(IF(WGOLF!H287="Home", WGOLF!G287, ""), ""),
  IFERROR(IF(WBB!H287="Home", WBB!G287, ""), ""),
  IFERROR(IF(MBB!H287="Home", MBB!G287, ""), ""),
  IFERROR(IF(WLAX!H287="Home", WLAX!G287, ""), ""),
  IFERROR(IF(MLAX!H287="Home", MLAX!G287, ""), ""),
  IFERROR(IF(SOFT!H287="Home", SOFT!G287, ""), ""),
  IFERROR(IF(BASE!H287="Home", BASE!G287, ""), ""),
  IFERROR(IF(ESPORTS!H287="Home", ESPORTS!G287, ""), "")
)
</f>
        <v/>
      </c>
      <c r="H287" s="20" t="str">
        <f>TEXTJOIN(
  CHAR(10) &amp; CHAR(10),
  TRUE,
  IFERROR(IF(WSO!H287="Home", WSO!P287, ""), ""),
  IFERROR(IF(MSO!H287="Home", MSO!P287, ""), ""),
  IFERROR(IF(FH!H287="Home", FH!P287, ""), ""),
  IFERROR(IF(MGOLF!H287="Home", MGOLF!P287, ""), ""),
  IFERROR(IF(Football!H287="Home", Football!P287, ""), ""),
  IFERROR(IF(WVB!H287="Home", WVB!P287, ""), ""),
  IFERROR(IF(XC!H287="Home", XC!P287, ""), ""),
  IFERROR(IF(SWIMMING!H287="Home", SWIMMING!P287, ""), ""),
  IFERROR(IF(WTEN!H287="Home", WTEN!P287, ""), ""),
  IFERROR(IF(TF!H287="Home", TF!P287, ""), ""),
  IFERROR(IF(WGOLF!H287="Home", WGOLF!P287, ""), ""),
  IFERROR(IF(WBB!H287="Home", WBB!P287, ""), ""),
  IFERROR(IF(MBB!H287="Home", MBB!P287, ""), ""),
  IFERROR(IF(WLAX!H287="Home", WLAX!P287, ""), ""),
  IFERROR(IF(MLAX!H287="Home", MLAX!P287, ""), ""),
  IFERROR(IF(SOFT!H287="Home", SOFT!P287, ""), ""),
  IFERROR(IF(BASE!H287="Home", BASE!P287, ""), ""),
  IFERROR(IF(ESPORTS!H287="Home", ESPORTS!P287, ""), "")
)
</f>
        <v/>
      </c>
    </row>
    <row r="288" ht="22.5" customHeight="1">
      <c r="A288" s="6">
        <v>287.0</v>
      </c>
      <c r="B288" s="6" t="str">
        <f>'Master Schedule'!B288</f>
        <v/>
      </c>
      <c r="C288" s="7">
        <v>46521.0</v>
      </c>
      <c r="D288" s="8" t="str">
        <f t="shared" si="1"/>
        <v>Friday</v>
      </c>
      <c r="E288" s="6" t="str">
        <f>TEXTJOIN(
  CHAR(10) &amp; CHAR(10),
  TRUE,
  IFERROR(IF(WSO!H288="Home", WSO!E288, ""), ""),
  IFERROR(IF(MSO!H288="Home", MSO!E288, ""), ""),
  IFERROR(IF(FH!H288="Home", FH!E288, ""), ""),
  IFERROR(IF(MGOLF!H288="Home", MGOLF!E288, ""), ""),
  IFERROR(IF(Football!H288="Home", Football!E288, ""), ""),
  IFERROR(IF(WVB!H288="Home", WVB!E288, ""), ""),
  IFERROR(IF(XC!H288="Home", XC!E288, ""), ""),
  IFERROR(IF(SWIMMING!H288="Home", SWIMMING!E288, ""), ""),
  IFERROR(IF(WTEN!H288="Home", WTEN!E288, ""), ""),
  IFERROR(IF(TF!H288="Home", TF!E288, ""), ""),
  IFERROR(IF(WGOLF!H288="Home", WGOLF!E288, ""), ""),
  IFERROR(IF(WBB!H288="Home", WBB!E288, ""), ""),
  IFERROR(IF(MBB!H288="Home", MBB!E288, ""), ""),
  IFERROR(IF(WLAX!H288="Home", WLAX!E288, ""), ""),
  IFERROR(IF(MLAX!H288="Home", MLAX!E288, ""), ""),
  IFERROR(IF(SOFT!H288="Home", SOFT!E288, ""), ""),
  IFERROR(IF(BASE!H288="Home", BASE!E288, ""), ""),
  IFERROR(IF(ESPORTS!H288="Home", ESPORTS!E288, ""), "")
)
</f>
        <v/>
      </c>
      <c r="F288" s="11" t="str">
        <f>TEXTJOIN(
  CHAR(10) &amp; CHAR(10),
  TRUE,
  IFERROR(IF(WSO!H288="Home", TEXT(WSO!F288, "h:mm AM/PM"), ""), ""),
  IFERROR(IF(MSO!H288="Home", TEXT(MSO!F288, "h:mm AM/PM"), ""), ""),
  IFERROR(IF(FH!H288="Home", TEXT(FH!F288, "h:mm AM/PM"), ""), ""),
  IFERROR(IF(MGOLF!H288="Home", TEXT(MGOLF!F288, "h:mm AM/PM"), ""), ""),
  IFERROR(IF(Football!H288="Home", TEXT(Football!F288, "h:mm AM/PM"), ""), ""),
  IFERROR(IF(WVB!H288="Home", TEXT(WVB!F288, "h:mm AM/PM"), ""), ""),
  IFERROR(IF(XC!H288="Home", TEXT(XC!F288, "h:mm AM/PM"), ""), ""),
  IFERROR(IF(SWIMMING!H288="Home", TEXT(SWIMMING!F288, "h:mm AM/PM"), ""), ""),
  IFERROR(IF(WTEN!H288="Home", TEXT(WTEN!F288, "h:mm AM/PM"), ""), ""),
  IFERROR(IF(TF!H288="Home", TEXT(TF!F288, "h:mm AM/PM"), ""), ""),
  IFERROR(IF(WGOLF!H288="Home", TEXT(WGOLF!F288, "h:mm AM/PM"), ""), ""),
  IFERROR(IF(WBB!H288="Home", TEXT(WBB!F288, "h:mm AM/PM"), ""), ""),
  IFERROR(IF(MBB!H288="Home", TEXT(MBB!F288, "h:mm AM/PM"), ""), ""),
  IFERROR(IF(WLAX!H288="Home", TEXT(WLAX!F288, "h:mm AM/PM"), ""), ""),
  IFERROR(IF(MLAX!H288="Home", TEXT(MLAX!F288, "h:mm AM/PM"), ""), ""),
  IFERROR(IF(SOFT!H288="Home", TEXT(SOFT!F288, "h:mm AM/PM"), ""), ""),
  IFERROR(IF(BASE!H288="Home", TEXT(BASE!F288, "h:mm AM/PM"), ""), ""),
  IFERROR(IF(ESPORTS!H288="Home", TEXT(ESPORTS!F288, "h:mm AM/PM"), ""), "")
)
</f>
        <v/>
      </c>
      <c r="G288" s="11" t="str">
        <f>TEXTJOIN(
  CHAR(10) &amp; CHAR(10),
  TRUE,
  IFERROR(IF(WSO!H288="Home", WSO!G288, ""), ""),
  IFERROR(IF(MSO!H288="Home", MSO!G288, ""), ""),
  IFERROR(IF(FH!H288="Home", FH!G288, ""), ""),
  IFERROR(IF(MGOLF!H288="Home", MGOLF!G288, ""), ""),
  IFERROR(IF(Football!H288="Home", Football!G288, ""), ""),
  IFERROR(IF(WVB!H288="Home", WVB!G288, ""), ""),
  IFERROR(IF(XC!H288="Home", XC!G288, ""), ""),
  IFERROR(IF(SWIMMING!H288="Home", SWIMMING!G288, ""), ""),
  IFERROR(IF(WTEN!H288="Home", WTEN!G288, ""), ""),
  IFERROR(IF(TF!H288="Home", TF!G288, ""), ""),
  IFERROR(IF(WGOLF!H288="Home", WGOLF!G288, ""), ""),
  IFERROR(IF(WBB!H288="Home", WBB!G288, ""), ""),
  IFERROR(IF(MBB!H288="Home", MBB!G288, ""), ""),
  IFERROR(IF(WLAX!H288="Home", WLAX!G288, ""), ""),
  IFERROR(IF(MLAX!H288="Home", MLAX!G288, ""), ""),
  IFERROR(IF(SOFT!H288="Home", SOFT!G288, ""), ""),
  IFERROR(IF(BASE!H288="Home", BASE!G288, ""), ""),
  IFERROR(IF(ESPORTS!H288="Home", ESPORTS!G288, ""), "")
)
</f>
        <v/>
      </c>
      <c r="H288" s="20" t="str">
        <f>TEXTJOIN(
  CHAR(10) &amp; CHAR(10),
  TRUE,
  IFERROR(IF(WSO!H288="Home", WSO!P288, ""), ""),
  IFERROR(IF(MSO!H288="Home", MSO!P288, ""), ""),
  IFERROR(IF(FH!H288="Home", FH!P288, ""), ""),
  IFERROR(IF(MGOLF!H288="Home", MGOLF!P288, ""), ""),
  IFERROR(IF(Football!H288="Home", Football!P288, ""), ""),
  IFERROR(IF(WVB!H288="Home", WVB!P288, ""), ""),
  IFERROR(IF(XC!H288="Home", XC!P288, ""), ""),
  IFERROR(IF(SWIMMING!H288="Home", SWIMMING!P288, ""), ""),
  IFERROR(IF(WTEN!H288="Home", WTEN!P288, ""), ""),
  IFERROR(IF(TF!H288="Home", TF!P288, ""), ""),
  IFERROR(IF(WGOLF!H288="Home", WGOLF!P288, ""), ""),
  IFERROR(IF(WBB!H288="Home", WBB!P288, ""), ""),
  IFERROR(IF(MBB!H288="Home", MBB!P288, ""), ""),
  IFERROR(IF(WLAX!H288="Home", WLAX!P288, ""), ""),
  IFERROR(IF(MLAX!H288="Home", MLAX!P288, ""), ""),
  IFERROR(IF(SOFT!H288="Home", SOFT!P288, ""), ""),
  IFERROR(IF(BASE!H288="Home", BASE!P288, ""), ""),
  IFERROR(IF(ESPORTS!H288="Home", ESPORTS!P288, ""), "")
)
</f>
        <v/>
      </c>
    </row>
    <row r="289" ht="22.5" customHeight="1">
      <c r="A289" s="6">
        <v>288.0</v>
      </c>
      <c r="B289" s="6" t="str">
        <f>'Master Schedule'!B289</f>
        <v/>
      </c>
      <c r="C289" s="7">
        <v>46522.0</v>
      </c>
      <c r="D289" s="8" t="str">
        <f t="shared" si="1"/>
        <v>Saturday</v>
      </c>
      <c r="E289" s="6" t="str">
        <f>TEXTJOIN(
  CHAR(10) &amp; CHAR(10),
  TRUE,
  IFERROR(IF(WSO!H289="Home", WSO!E289, ""), ""),
  IFERROR(IF(MSO!H289="Home", MSO!E289, ""), ""),
  IFERROR(IF(FH!H289="Home", FH!E289, ""), ""),
  IFERROR(IF(MGOLF!H289="Home", MGOLF!E289, ""), ""),
  IFERROR(IF(Football!H289="Home", Football!E289, ""), ""),
  IFERROR(IF(WVB!H289="Home", WVB!E289, ""), ""),
  IFERROR(IF(XC!H289="Home", XC!E289, ""), ""),
  IFERROR(IF(SWIMMING!H289="Home", SWIMMING!E289, ""), ""),
  IFERROR(IF(WTEN!H289="Home", WTEN!E289, ""), ""),
  IFERROR(IF(TF!H289="Home", TF!E289, ""), ""),
  IFERROR(IF(WGOLF!H289="Home", WGOLF!E289, ""), ""),
  IFERROR(IF(WBB!H289="Home", WBB!E289, ""), ""),
  IFERROR(IF(MBB!H289="Home", MBB!E289, ""), ""),
  IFERROR(IF(WLAX!H289="Home", WLAX!E289, ""), ""),
  IFERROR(IF(MLAX!H289="Home", MLAX!E289, ""), ""),
  IFERROR(IF(SOFT!H289="Home", SOFT!E289, ""), ""),
  IFERROR(IF(BASE!H289="Home", BASE!E289, ""), ""),
  IFERROR(IF(ESPORTS!H289="Home", ESPORTS!E289, ""), "")
)
</f>
        <v/>
      </c>
      <c r="F289" s="11" t="str">
        <f>TEXTJOIN(
  CHAR(10) &amp; CHAR(10),
  TRUE,
  IFERROR(IF(WSO!H289="Home", TEXT(WSO!F289, "h:mm AM/PM"), ""), ""),
  IFERROR(IF(MSO!H289="Home", TEXT(MSO!F289, "h:mm AM/PM"), ""), ""),
  IFERROR(IF(FH!H289="Home", TEXT(FH!F289, "h:mm AM/PM"), ""), ""),
  IFERROR(IF(MGOLF!H289="Home", TEXT(MGOLF!F289, "h:mm AM/PM"), ""), ""),
  IFERROR(IF(Football!H289="Home", TEXT(Football!F289, "h:mm AM/PM"), ""), ""),
  IFERROR(IF(WVB!H289="Home", TEXT(WVB!F289, "h:mm AM/PM"), ""), ""),
  IFERROR(IF(XC!H289="Home", TEXT(XC!F289, "h:mm AM/PM"), ""), ""),
  IFERROR(IF(SWIMMING!H289="Home", TEXT(SWIMMING!F289, "h:mm AM/PM"), ""), ""),
  IFERROR(IF(WTEN!H289="Home", TEXT(WTEN!F289, "h:mm AM/PM"), ""), ""),
  IFERROR(IF(TF!H289="Home", TEXT(TF!F289, "h:mm AM/PM"), ""), ""),
  IFERROR(IF(WGOLF!H289="Home", TEXT(WGOLF!F289, "h:mm AM/PM"), ""), ""),
  IFERROR(IF(WBB!H289="Home", TEXT(WBB!F289, "h:mm AM/PM"), ""), ""),
  IFERROR(IF(MBB!H289="Home", TEXT(MBB!F289, "h:mm AM/PM"), ""), ""),
  IFERROR(IF(WLAX!H289="Home", TEXT(WLAX!F289, "h:mm AM/PM"), ""), ""),
  IFERROR(IF(MLAX!H289="Home", TEXT(MLAX!F289, "h:mm AM/PM"), ""), ""),
  IFERROR(IF(SOFT!H289="Home", TEXT(SOFT!F289, "h:mm AM/PM"), ""), ""),
  IFERROR(IF(BASE!H289="Home", TEXT(BASE!F289, "h:mm AM/PM"), ""), ""),
  IFERROR(IF(ESPORTS!H289="Home", TEXT(ESPORTS!F289, "h:mm AM/PM"), ""), "")
)
</f>
        <v/>
      </c>
      <c r="G289" s="11" t="str">
        <f>TEXTJOIN(
  CHAR(10) &amp; CHAR(10),
  TRUE,
  IFERROR(IF(WSO!H289="Home", WSO!G289, ""), ""),
  IFERROR(IF(MSO!H289="Home", MSO!G289, ""), ""),
  IFERROR(IF(FH!H289="Home", FH!G289, ""), ""),
  IFERROR(IF(MGOLF!H289="Home", MGOLF!G289, ""), ""),
  IFERROR(IF(Football!H289="Home", Football!G289, ""), ""),
  IFERROR(IF(WVB!H289="Home", WVB!G289, ""), ""),
  IFERROR(IF(XC!H289="Home", XC!G289, ""), ""),
  IFERROR(IF(SWIMMING!H289="Home", SWIMMING!G289, ""), ""),
  IFERROR(IF(WTEN!H289="Home", WTEN!G289, ""), ""),
  IFERROR(IF(TF!H289="Home", TF!G289, ""), ""),
  IFERROR(IF(WGOLF!H289="Home", WGOLF!G289, ""), ""),
  IFERROR(IF(WBB!H289="Home", WBB!G289, ""), ""),
  IFERROR(IF(MBB!H289="Home", MBB!G289, ""), ""),
  IFERROR(IF(WLAX!H289="Home", WLAX!G289, ""), ""),
  IFERROR(IF(MLAX!H289="Home", MLAX!G289, ""), ""),
  IFERROR(IF(SOFT!H289="Home", SOFT!G289, ""), ""),
  IFERROR(IF(BASE!H289="Home", BASE!G289, ""), ""),
  IFERROR(IF(ESPORTS!H289="Home", ESPORTS!G289, ""), "")
)
</f>
        <v/>
      </c>
      <c r="H289" s="20" t="str">
        <f>TEXTJOIN(
  CHAR(10) &amp; CHAR(10),
  TRUE,
  IFERROR(IF(WSO!H289="Home", WSO!P289, ""), ""),
  IFERROR(IF(MSO!H289="Home", MSO!P289, ""), ""),
  IFERROR(IF(FH!H289="Home", FH!P289, ""), ""),
  IFERROR(IF(MGOLF!H289="Home", MGOLF!P289, ""), ""),
  IFERROR(IF(Football!H289="Home", Football!P289, ""), ""),
  IFERROR(IF(WVB!H289="Home", WVB!P289, ""), ""),
  IFERROR(IF(XC!H289="Home", XC!P289, ""), ""),
  IFERROR(IF(SWIMMING!H289="Home", SWIMMING!P289, ""), ""),
  IFERROR(IF(WTEN!H289="Home", WTEN!P289, ""), ""),
  IFERROR(IF(TF!H289="Home", TF!P289, ""), ""),
  IFERROR(IF(WGOLF!H289="Home", WGOLF!P289, ""), ""),
  IFERROR(IF(WBB!H289="Home", WBB!P289, ""), ""),
  IFERROR(IF(MBB!H289="Home", MBB!P289, ""), ""),
  IFERROR(IF(WLAX!H289="Home", WLAX!P289, ""), ""),
  IFERROR(IF(MLAX!H289="Home", MLAX!P289, ""), ""),
  IFERROR(IF(SOFT!H289="Home", SOFT!P289, ""), ""),
  IFERROR(IF(BASE!H289="Home", BASE!P289, ""), ""),
  IFERROR(IF(ESPORTS!H289="Home", ESPORTS!P289, ""), "")
)
</f>
        <v/>
      </c>
    </row>
    <row r="290" ht="22.5" customHeight="1">
      <c r="A290" s="6">
        <v>289.0</v>
      </c>
      <c r="B290" s="6" t="str">
        <f>'Master Schedule'!B290</f>
        <v/>
      </c>
      <c r="C290" s="7">
        <v>46523.0</v>
      </c>
      <c r="D290" s="8" t="str">
        <f t="shared" si="1"/>
        <v>Sunday</v>
      </c>
      <c r="E290" s="6" t="str">
        <f>TEXTJOIN(
  CHAR(10) &amp; CHAR(10),
  TRUE,
  IFERROR(IF(WSO!H290="Home", WSO!E290, ""), ""),
  IFERROR(IF(MSO!H290="Home", MSO!E290, ""), ""),
  IFERROR(IF(FH!H290="Home", FH!E290, ""), ""),
  IFERROR(IF(MGOLF!H290="Home", MGOLF!E290, ""), ""),
  IFERROR(IF(Football!H290="Home", Football!E290, ""), ""),
  IFERROR(IF(WVB!H290="Home", WVB!E290, ""), ""),
  IFERROR(IF(XC!H290="Home", XC!E290, ""), ""),
  IFERROR(IF(SWIMMING!H290="Home", SWIMMING!E290, ""), ""),
  IFERROR(IF(WTEN!H290="Home", WTEN!E290, ""), ""),
  IFERROR(IF(TF!H290="Home", TF!E290, ""), ""),
  IFERROR(IF(WGOLF!H290="Home", WGOLF!E290, ""), ""),
  IFERROR(IF(WBB!H290="Home", WBB!E290, ""), ""),
  IFERROR(IF(MBB!H290="Home", MBB!E290, ""), ""),
  IFERROR(IF(WLAX!H290="Home", WLAX!E290, ""), ""),
  IFERROR(IF(MLAX!H290="Home", MLAX!E290, ""), ""),
  IFERROR(IF(SOFT!H290="Home", SOFT!E290, ""), ""),
  IFERROR(IF(BASE!H290="Home", BASE!E290, ""), ""),
  IFERROR(IF(ESPORTS!H290="Home", ESPORTS!E290, ""), "")
)
</f>
        <v/>
      </c>
      <c r="F290" s="11" t="str">
        <f>TEXTJOIN(
  CHAR(10) &amp; CHAR(10),
  TRUE,
  IFERROR(IF(WSO!H290="Home", TEXT(WSO!F290, "h:mm AM/PM"), ""), ""),
  IFERROR(IF(MSO!H290="Home", TEXT(MSO!F290, "h:mm AM/PM"), ""), ""),
  IFERROR(IF(FH!H290="Home", TEXT(FH!F290, "h:mm AM/PM"), ""), ""),
  IFERROR(IF(MGOLF!H290="Home", TEXT(MGOLF!F290, "h:mm AM/PM"), ""), ""),
  IFERROR(IF(Football!H290="Home", TEXT(Football!F290, "h:mm AM/PM"), ""), ""),
  IFERROR(IF(WVB!H290="Home", TEXT(WVB!F290, "h:mm AM/PM"), ""), ""),
  IFERROR(IF(XC!H290="Home", TEXT(XC!F290, "h:mm AM/PM"), ""), ""),
  IFERROR(IF(SWIMMING!H290="Home", TEXT(SWIMMING!F290, "h:mm AM/PM"), ""), ""),
  IFERROR(IF(WTEN!H290="Home", TEXT(WTEN!F290, "h:mm AM/PM"), ""), ""),
  IFERROR(IF(TF!H290="Home", TEXT(TF!F290, "h:mm AM/PM"), ""), ""),
  IFERROR(IF(WGOLF!H290="Home", TEXT(WGOLF!F290, "h:mm AM/PM"), ""), ""),
  IFERROR(IF(WBB!H290="Home", TEXT(WBB!F290, "h:mm AM/PM"), ""), ""),
  IFERROR(IF(MBB!H290="Home", TEXT(MBB!F290, "h:mm AM/PM"), ""), ""),
  IFERROR(IF(WLAX!H290="Home", TEXT(WLAX!F290, "h:mm AM/PM"), ""), ""),
  IFERROR(IF(MLAX!H290="Home", TEXT(MLAX!F290, "h:mm AM/PM"), ""), ""),
  IFERROR(IF(SOFT!H290="Home", TEXT(SOFT!F290, "h:mm AM/PM"), ""), ""),
  IFERROR(IF(BASE!H290="Home", TEXT(BASE!F290, "h:mm AM/PM"), ""), ""),
  IFERROR(IF(ESPORTS!H290="Home", TEXT(ESPORTS!F290, "h:mm AM/PM"), ""), "")
)
</f>
        <v/>
      </c>
      <c r="G290" s="11" t="str">
        <f>TEXTJOIN(
  CHAR(10) &amp; CHAR(10),
  TRUE,
  IFERROR(IF(WSO!H290="Home", WSO!G290, ""), ""),
  IFERROR(IF(MSO!H290="Home", MSO!G290, ""), ""),
  IFERROR(IF(FH!H290="Home", FH!G290, ""), ""),
  IFERROR(IF(MGOLF!H290="Home", MGOLF!G290, ""), ""),
  IFERROR(IF(Football!H290="Home", Football!G290, ""), ""),
  IFERROR(IF(WVB!H290="Home", WVB!G290, ""), ""),
  IFERROR(IF(XC!H290="Home", XC!G290, ""), ""),
  IFERROR(IF(SWIMMING!H290="Home", SWIMMING!G290, ""), ""),
  IFERROR(IF(WTEN!H290="Home", WTEN!G290, ""), ""),
  IFERROR(IF(TF!H290="Home", TF!G290, ""), ""),
  IFERROR(IF(WGOLF!H290="Home", WGOLF!G290, ""), ""),
  IFERROR(IF(WBB!H290="Home", WBB!G290, ""), ""),
  IFERROR(IF(MBB!H290="Home", MBB!G290, ""), ""),
  IFERROR(IF(WLAX!H290="Home", WLAX!G290, ""), ""),
  IFERROR(IF(MLAX!H290="Home", MLAX!G290, ""), ""),
  IFERROR(IF(SOFT!H290="Home", SOFT!G290, ""), ""),
  IFERROR(IF(BASE!H290="Home", BASE!G290, ""), ""),
  IFERROR(IF(ESPORTS!H290="Home", ESPORTS!G290, ""), "")
)
</f>
        <v/>
      </c>
      <c r="H290" s="20" t="str">
        <f>TEXTJOIN(
  CHAR(10) &amp; CHAR(10),
  TRUE,
  IFERROR(IF(WSO!H290="Home", WSO!P290, ""), ""),
  IFERROR(IF(MSO!H290="Home", MSO!P290, ""), ""),
  IFERROR(IF(FH!H290="Home", FH!P290, ""), ""),
  IFERROR(IF(MGOLF!H290="Home", MGOLF!P290, ""), ""),
  IFERROR(IF(Football!H290="Home", Football!P290, ""), ""),
  IFERROR(IF(WVB!H290="Home", WVB!P290, ""), ""),
  IFERROR(IF(XC!H290="Home", XC!P290, ""), ""),
  IFERROR(IF(SWIMMING!H290="Home", SWIMMING!P290, ""), ""),
  IFERROR(IF(WTEN!H290="Home", WTEN!P290, ""), ""),
  IFERROR(IF(TF!H290="Home", TF!P290, ""), ""),
  IFERROR(IF(WGOLF!H290="Home", WGOLF!P290, ""), ""),
  IFERROR(IF(WBB!H290="Home", WBB!P290, ""), ""),
  IFERROR(IF(MBB!H290="Home", MBB!P290, ""), ""),
  IFERROR(IF(WLAX!H290="Home", WLAX!P290, ""), ""),
  IFERROR(IF(MLAX!H290="Home", MLAX!P290, ""), ""),
  IFERROR(IF(SOFT!H290="Home", SOFT!P290, ""), ""),
  IFERROR(IF(BASE!H290="Home", BASE!P290, ""), ""),
  IFERROR(IF(ESPORTS!H290="Home", ESPORTS!P290, ""), "")
)
</f>
        <v/>
      </c>
    </row>
    <row r="291" ht="22.5" customHeight="1">
      <c r="A291" s="6">
        <v>290.0</v>
      </c>
      <c r="B291" s="6" t="str">
        <f>'Master Schedule'!B291</f>
        <v/>
      </c>
      <c r="C291" s="7">
        <v>46524.0</v>
      </c>
      <c r="D291" s="8" t="str">
        <f t="shared" si="1"/>
        <v>Monday</v>
      </c>
      <c r="E291" s="6" t="str">
        <f>TEXTJOIN(
  CHAR(10) &amp; CHAR(10),
  TRUE,
  IFERROR(IF(WSO!H291="Home", WSO!E291, ""), ""),
  IFERROR(IF(MSO!H291="Home", MSO!E291, ""), ""),
  IFERROR(IF(FH!H291="Home", FH!E291, ""), ""),
  IFERROR(IF(MGOLF!H291="Home", MGOLF!E291, ""), ""),
  IFERROR(IF(Football!H291="Home", Football!E291, ""), ""),
  IFERROR(IF(WVB!H291="Home", WVB!E291, ""), ""),
  IFERROR(IF(XC!H291="Home", XC!E291, ""), ""),
  IFERROR(IF(SWIMMING!H291="Home", SWIMMING!E291, ""), ""),
  IFERROR(IF(WTEN!H291="Home", WTEN!E291, ""), ""),
  IFERROR(IF(TF!H291="Home", TF!E291, ""), ""),
  IFERROR(IF(WGOLF!H291="Home", WGOLF!E291, ""), ""),
  IFERROR(IF(WBB!H291="Home", WBB!E291, ""), ""),
  IFERROR(IF(MBB!H291="Home", MBB!E291, ""), ""),
  IFERROR(IF(WLAX!H291="Home", WLAX!E291, ""), ""),
  IFERROR(IF(MLAX!H291="Home", MLAX!E291, ""), ""),
  IFERROR(IF(SOFT!H291="Home", SOFT!E291, ""), ""),
  IFERROR(IF(BASE!H291="Home", BASE!E291, ""), ""),
  IFERROR(IF(ESPORTS!H291="Home", ESPORTS!E291, ""), "")
)
</f>
        <v/>
      </c>
      <c r="F291" s="11" t="str">
        <f>TEXTJOIN(
  CHAR(10) &amp; CHAR(10),
  TRUE,
  IFERROR(IF(WSO!H291="Home", TEXT(WSO!F291, "h:mm AM/PM"), ""), ""),
  IFERROR(IF(MSO!H291="Home", TEXT(MSO!F291, "h:mm AM/PM"), ""), ""),
  IFERROR(IF(FH!H291="Home", TEXT(FH!F291, "h:mm AM/PM"), ""), ""),
  IFERROR(IF(MGOLF!H291="Home", TEXT(MGOLF!F291, "h:mm AM/PM"), ""), ""),
  IFERROR(IF(Football!H291="Home", TEXT(Football!F291, "h:mm AM/PM"), ""), ""),
  IFERROR(IF(WVB!H291="Home", TEXT(WVB!F291, "h:mm AM/PM"), ""), ""),
  IFERROR(IF(XC!H291="Home", TEXT(XC!F291, "h:mm AM/PM"), ""), ""),
  IFERROR(IF(SWIMMING!H291="Home", TEXT(SWIMMING!F291, "h:mm AM/PM"), ""), ""),
  IFERROR(IF(WTEN!H291="Home", TEXT(WTEN!F291, "h:mm AM/PM"), ""), ""),
  IFERROR(IF(TF!H291="Home", TEXT(TF!F291, "h:mm AM/PM"), ""), ""),
  IFERROR(IF(WGOLF!H291="Home", TEXT(WGOLF!F291, "h:mm AM/PM"), ""), ""),
  IFERROR(IF(WBB!H291="Home", TEXT(WBB!F291, "h:mm AM/PM"), ""), ""),
  IFERROR(IF(MBB!H291="Home", TEXT(MBB!F291, "h:mm AM/PM"), ""), ""),
  IFERROR(IF(WLAX!H291="Home", TEXT(WLAX!F291, "h:mm AM/PM"), ""), ""),
  IFERROR(IF(MLAX!H291="Home", TEXT(MLAX!F291, "h:mm AM/PM"), ""), ""),
  IFERROR(IF(SOFT!H291="Home", TEXT(SOFT!F291, "h:mm AM/PM"), ""), ""),
  IFERROR(IF(BASE!H291="Home", TEXT(BASE!F291, "h:mm AM/PM"), ""), ""),
  IFERROR(IF(ESPORTS!H291="Home", TEXT(ESPORTS!F291, "h:mm AM/PM"), ""), "")
)
</f>
        <v/>
      </c>
      <c r="G291" s="11" t="str">
        <f>TEXTJOIN(
  CHAR(10) &amp; CHAR(10),
  TRUE,
  IFERROR(IF(WSO!H291="Home", WSO!G291, ""), ""),
  IFERROR(IF(MSO!H291="Home", MSO!G291, ""), ""),
  IFERROR(IF(FH!H291="Home", FH!G291, ""), ""),
  IFERROR(IF(MGOLF!H291="Home", MGOLF!G291, ""), ""),
  IFERROR(IF(Football!H291="Home", Football!G291, ""), ""),
  IFERROR(IF(WVB!H291="Home", WVB!G291, ""), ""),
  IFERROR(IF(XC!H291="Home", XC!G291, ""), ""),
  IFERROR(IF(SWIMMING!H291="Home", SWIMMING!G291, ""), ""),
  IFERROR(IF(WTEN!H291="Home", WTEN!G291, ""), ""),
  IFERROR(IF(TF!H291="Home", TF!G291, ""), ""),
  IFERROR(IF(WGOLF!H291="Home", WGOLF!G291, ""), ""),
  IFERROR(IF(WBB!H291="Home", WBB!G291, ""), ""),
  IFERROR(IF(MBB!H291="Home", MBB!G291, ""), ""),
  IFERROR(IF(WLAX!H291="Home", WLAX!G291, ""), ""),
  IFERROR(IF(MLAX!H291="Home", MLAX!G291, ""), ""),
  IFERROR(IF(SOFT!H291="Home", SOFT!G291, ""), ""),
  IFERROR(IF(BASE!H291="Home", BASE!G291, ""), ""),
  IFERROR(IF(ESPORTS!H291="Home", ESPORTS!G291, ""), "")
)
</f>
        <v/>
      </c>
      <c r="H291" s="20" t="str">
        <f>TEXTJOIN(
  CHAR(10) &amp; CHAR(10),
  TRUE,
  IFERROR(IF(WSO!H291="Home", WSO!P291, ""), ""),
  IFERROR(IF(MSO!H291="Home", MSO!P291, ""), ""),
  IFERROR(IF(FH!H291="Home", FH!P291, ""), ""),
  IFERROR(IF(MGOLF!H291="Home", MGOLF!P291, ""), ""),
  IFERROR(IF(Football!H291="Home", Football!P291, ""), ""),
  IFERROR(IF(WVB!H291="Home", WVB!P291, ""), ""),
  IFERROR(IF(XC!H291="Home", XC!P291, ""), ""),
  IFERROR(IF(SWIMMING!H291="Home", SWIMMING!P291, ""), ""),
  IFERROR(IF(WTEN!H291="Home", WTEN!P291, ""), ""),
  IFERROR(IF(TF!H291="Home", TF!P291, ""), ""),
  IFERROR(IF(WGOLF!H291="Home", WGOLF!P291, ""), ""),
  IFERROR(IF(WBB!H291="Home", WBB!P291, ""), ""),
  IFERROR(IF(MBB!H291="Home", MBB!P291, ""), ""),
  IFERROR(IF(WLAX!H291="Home", WLAX!P291, ""), ""),
  IFERROR(IF(MLAX!H291="Home", MLAX!P291, ""), ""),
  IFERROR(IF(SOFT!H291="Home", SOFT!P291, ""), ""),
  IFERROR(IF(BASE!H291="Home", BASE!P291, ""), ""),
  IFERROR(IF(ESPORTS!H291="Home", ESPORTS!P291, ""), "")
)
</f>
        <v/>
      </c>
    </row>
    <row r="292" ht="22.5" customHeight="1">
      <c r="A292" s="6">
        <v>291.0</v>
      </c>
      <c r="B292" s="6" t="str">
        <f>'Master Schedule'!B292</f>
        <v/>
      </c>
      <c r="C292" s="7">
        <v>46525.0</v>
      </c>
      <c r="D292" s="8" t="str">
        <f t="shared" si="1"/>
        <v>Tuesday</v>
      </c>
      <c r="E292" s="6" t="str">
        <f>TEXTJOIN(
  CHAR(10) &amp; CHAR(10),
  TRUE,
  IFERROR(IF(WSO!H292="Home", WSO!E292, ""), ""),
  IFERROR(IF(MSO!H292="Home", MSO!E292, ""), ""),
  IFERROR(IF(FH!H292="Home", FH!E292, ""), ""),
  IFERROR(IF(MGOLF!H292="Home", MGOLF!E292, ""), ""),
  IFERROR(IF(Football!H292="Home", Football!E292, ""), ""),
  IFERROR(IF(WVB!H292="Home", WVB!E292, ""), ""),
  IFERROR(IF(XC!H292="Home", XC!E292, ""), ""),
  IFERROR(IF(SWIMMING!H292="Home", SWIMMING!E292, ""), ""),
  IFERROR(IF(WTEN!H292="Home", WTEN!E292, ""), ""),
  IFERROR(IF(TF!H292="Home", TF!E292, ""), ""),
  IFERROR(IF(WGOLF!H292="Home", WGOLF!E292, ""), ""),
  IFERROR(IF(WBB!H292="Home", WBB!E292, ""), ""),
  IFERROR(IF(MBB!H292="Home", MBB!E292, ""), ""),
  IFERROR(IF(WLAX!H292="Home", WLAX!E292, ""), ""),
  IFERROR(IF(MLAX!H292="Home", MLAX!E292, ""), ""),
  IFERROR(IF(SOFT!H292="Home", SOFT!E292, ""), ""),
  IFERROR(IF(BASE!H292="Home", BASE!E292, ""), ""),
  IFERROR(IF(ESPORTS!H292="Home", ESPORTS!E292, ""), "")
)
</f>
        <v/>
      </c>
      <c r="F292" s="11" t="str">
        <f>TEXTJOIN(
  CHAR(10) &amp; CHAR(10),
  TRUE,
  IFERROR(IF(WSO!H292="Home", TEXT(WSO!F292, "h:mm AM/PM"), ""), ""),
  IFERROR(IF(MSO!H292="Home", TEXT(MSO!F292, "h:mm AM/PM"), ""), ""),
  IFERROR(IF(FH!H292="Home", TEXT(FH!F292, "h:mm AM/PM"), ""), ""),
  IFERROR(IF(MGOLF!H292="Home", TEXT(MGOLF!F292, "h:mm AM/PM"), ""), ""),
  IFERROR(IF(Football!H292="Home", TEXT(Football!F292, "h:mm AM/PM"), ""), ""),
  IFERROR(IF(WVB!H292="Home", TEXT(WVB!F292, "h:mm AM/PM"), ""), ""),
  IFERROR(IF(XC!H292="Home", TEXT(XC!F292, "h:mm AM/PM"), ""), ""),
  IFERROR(IF(SWIMMING!H292="Home", TEXT(SWIMMING!F292, "h:mm AM/PM"), ""), ""),
  IFERROR(IF(WTEN!H292="Home", TEXT(WTEN!F292, "h:mm AM/PM"), ""), ""),
  IFERROR(IF(TF!H292="Home", TEXT(TF!F292, "h:mm AM/PM"), ""), ""),
  IFERROR(IF(WGOLF!H292="Home", TEXT(WGOLF!F292, "h:mm AM/PM"), ""), ""),
  IFERROR(IF(WBB!H292="Home", TEXT(WBB!F292, "h:mm AM/PM"), ""), ""),
  IFERROR(IF(MBB!H292="Home", TEXT(MBB!F292, "h:mm AM/PM"), ""), ""),
  IFERROR(IF(WLAX!H292="Home", TEXT(WLAX!F292, "h:mm AM/PM"), ""), ""),
  IFERROR(IF(MLAX!H292="Home", TEXT(MLAX!F292, "h:mm AM/PM"), ""), ""),
  IFERROR(IF(SOFT!H292="Home", TEXT(SOFT!F292, "h:mm AM/PM"), ""), ""),
  IFERROR(IF(BASE!H292="Home", TEXT(BASE!F292, "h:mm AM/PM"), ""), ""),
  IFERROR(IF(ESPORTS!H292="Home", TEXT(ESPORTS!F292, "h:mm AM/PM"), ""), "")
)
</f>
        <v/>
      </c>
      <c r="G292" s="11" t="str">
        <f>TEXTJOIN(
  CHAR(10) &amp; CHAR(10),
  TRUE,
  IFERROR(IF(WSO!H292="Home", WSO!G292, ""), ""),
  IFERROR(IF(MSO!H292="Home", MSO!G292, ""), ""),
  IFERROR(IF(FH!H292="Home", FH!G292, ""), ""),
  IFERROR(IF(MGOLF!H292="Home", MGOLF!G292, ""), ""),
  IFERROR(IF(Football!H292="Home", Football!G292, ""), ""),
  IFERROR(IF(WVB!H292="Home", WVB!G292, ""), ""),
  IFERROR(IF(XC!H292="Home", XC!G292, ""), ""),
  IFERROR(IF(SWIMMING!H292="Home", SWIMMING!G292, ""), ""),
  IFERROR(IF(WTEN!H292="Home", WTEN!G292, ""), ""),
  IFERROR(IF(TF!H292="Home", TF!G292, ""), ""),
  IFERROR(IF(WGOLF!H292="Home", WGOLF!G292, ""), ""),
  IFERROR(IF(WBB!H292="Home", WBB!G292, ""), ""),
  IFERROR(IF(MBB!H292="Home", MBB!G292, ""), ""),
  IFERROR(IF(WLAX!H292="Home", WLAX!G292, ""), ""),
  IFERROR(IF(MLAX!H292="Home", MLAX!G292, ""), ""),
  IFERROR(IF(SOFT!H292="Home", SOFT!G292, ""), ""),
  IFERROR(IF(BASE!H292="Home", BASE!G292, ""), ""),
  IFERROR(IF(ESPORTS!H292="Home", ESPORTS!G292, ""), "")
)
</f>
        <v/>
      </c>
      <c r="H292" s="20" t="str">
        <f>TEXTJOIN(
  CHAR(10) &amp; CHAR(10),
  TRUE,
  IFERROR(IF(WSO!H292="Home", WSO!P292, ""), ""),
  IFERROR(IF(MSO!H292="Home", MSO!P292, ""), ""),
  IFERROR(IF(FH!H292="Home", FH!P292, ""), ""),
  IFERROR(IF(MGOLF!H292="Home", MGOLF!P292, ""), ""),
  IFERROR(IF(Football!H292="Home", Football!P292, ""), ""),
  IFERROR(IF(WVB!H292="Home", WVB!P292, ""), ""),
  IFERROR(IF(XC!H292="Home", XC!P292, ""), ""),
  IFERROR(IF(SWIMMING!H292="Home", SWIMMING!P292, ""), ""),
  IFERROR(IF(WTEN!H292="Home", WTEN!P292, ""), ""),
  IFERROR(IF(TF!H292="Home", TF!P292, ""), ""),
  IFERROR(IF(WGOLF!H292="Home", WGOLF!P292, ""), ""),
  IFERROR(IF(WBB!H292="Home", WBB!P292, ""), ""),
  IFERROR(IF(MBB!H292="Home", MBB!P292, ""), ""),
  IFERROR(IF(WLAX!H292="Home", WLAX!P292, ""), ""),
  IFERROR(IF(MLAX!H292="Home", MLAX!P292, ""), ""),
  IFERROR(IF(SOFT!H292="Home", SOFT!P292, ""), ""),
  IFERROR(IF(BASE!H292="Home", BASE!P292, ""), ""),
  IFERROR(IF(ESPORTS!H292="Home", ESPORTS!P292, ""), "")
)
</f>
        <v/>
      </c>
    </row>
    <row r="293" ht="22.5" customHeight="1">
      <c r="A293" s="6">
        <v>292.0</v>
      </c>
      <c r="B293" s="6" t="str">
        <f>'Master Schedule'!B293</f>
        <v/>
      </c>
      <c r="C293" s="7">
        <v>46526.0</v>
      </c>
      <c r="D293" s="8" t="str">
        <f t="shared" si="1"/>
        <v>Wednesday</v>
      </c>
      <c r="E293" s="6" t="str">
        <f>TEXTJOIN(
  CHAR(10) &amp; CHAR(10),
  TRUE,
  IFERROR(IF(WSO!H293="Home", WSO!E293, ""), ""),
  IFERROR(IF(MSO!H293="Home", MSO!E293, ""), ""),
  IFERROR(IF(FH!H293="Home", FH!E293, ""), ""),
  IFERROR(IF(MGOLF!H293="Home", MGOLF!E293, ""), ""),
  IFERROR(IF(Football!H293="Home", Football!E293, ""), ""),
  IFERROR(IF(WVB!H293="Home", WVB!E293, ""), ""),
  IFERROR(IF(XC!H293="Home", XC!E293, ""), ""),
  IFERROR(IF(SWIMMING!H293="Home", SWIMMING!E293, ""), ""),
  IFERROR(IF(WTEN!H293="Home", WTEN!E293, ""), ""),
  IFERROR(IF(TF!H293="Home", TF!E293, ""), ""),
  IFERROR(IF(WGOLF!H293="Home", WGOLF!E293, ""), ""),
  IFERROR(IF(WBB!H293="Home", WBB!E293, ""), ""),
  IFERROR(IF(MBB!H293="Home", MBB!E293, ""), ""),
  IFERROR(IF(WLAX!H293="Home", WLAX!E293, ""), ""),
  IFERROR(IF(MLAX!H293="Home", MLAX!E293, ""), ""),
  IFERROR(IF(SOFT!H293="Home", SOFT!E293, ""), ""),
  IFERROR(IF(BASE!H293="Home", BASE!E293, ""), ""),
  IFERROR(IF(ESPORTS!H293="Home", ESPORTS!E293, ""), "")
)
</f>
        <v/>
      </c>
      <c r="F293" s="11" t="str">
        <f>TEXTJOIN(
  CHAR(10) &amp; CHAR(10),
  TRUE,
  IFERROR(IF(WSO!H293="Home", TEXT(WSO!F293, "h:mm AM/PM"), ""), ""),
  IFERROR(IF(MSO!H293="Home", TEXT(MSO!F293, "h:mm AM/PM"), ""), ""),
  IFERROR(IF(FH!H293="Home", TEXT(FH!F293, "h:mm AM/PM"), ""), ""),
  IFERROR(IF(MGOLF!H293="Home", TEXT(MGOLF!F293, "h:mm AM/PM"), ""), ""),
  IFERROR(IF(Football!H293="Home", TEXT(Football!F293, "h:mm AM/PM"), ""), ""),
  IFERROR(IF(WVB!H293="Home", TEXT(WVB!F293, "h:mm AM/PM"), ""), ""),
  IFERROR(IF(XC!H293="Home", TEXT(XC!F293, "h:mm AM/PM"), ""), ""),
  IFERROR(IF(SWIMMING!H293="Home", TEXT(SWIMMING!F293, "h:mm AM/PM"), ""), ""),
  IFERROR(IF(WTEN!H293="Home", TEXT(WTEN!F293, "h:mm AM/PM"), ""), ""),
  IFERROR(IF(TF!H293="Home", TEXT(TF!F293, "h:mm AM/PM"), ""), ""),
  IFERROR(IF(WGOLF!H293="Home", TEXT(WGOLF!F293, "h:mm AM/PM"), ""), ""),
  IFERROR(IF(WBB!H293="Home", TEXT(WBB!F293, "h:mm AM/PM"), ""), ""),
  IFERROR(IF(MBB!H293="Home", TEXT(MBB!F293, "h:mm AM/PM"), ""), ""),
  IFERROR(IF(WLAX!H293="Home", TEXT(WLAX!F293, "h:mm AM/PM"), ""), ""),
  IFERROR(IF(MLAX!H293="Home", TEXT(MLAX!F293, "h:mm AM/PM"), ""), ""),
  IFERROR(IF(SOFT!H293="Home", TEXT(SOFT!F293, "h:mm AM/PM"), ""), ""),
  IFERROR(IF(BASE!H293="Home", TEXT(BASE!F293, "h:mm AM/PM"), ""), ""),
  IFERROR(IF(ESPORTS!H293="Home", TEXT(ESPORTS!F293, "h:mm AM/PM"), ""), "")
)
</f>
        <v/>
      </c>
      <c r="G293" s="11" t="str">
        <f>TEXTJOIN(
  CHAR(10) &amp; CHAR(10),
  TRUE,
  IFERROR(IF(WSO!H293="Home", WSO!G293, ""), ""),
  IFERROR(IF(MSO!H293="Home", MSO!G293, ""), ""),
  IFERROR(IF(FH!H293="Home", FH!G293, ""), ""),
  IFERROR(IF(MGOLF!H293="Home", MGOLF!G293, ""), ""),
  IFERROR(IF(Football!H293="Home", Football!G293, ""), ""),
  IFERROR(IF(WVB!H293="Home", WVB!G293, ""), ""),
  IFERROR(IF(XC!H293="Home", XC!G293, ""), ""),
  IFERROR(IF(SWIMMING!H293="Home", SWIMMING!G293, ""), ""),
  IFERROR(IF(WTEN!H293="Home", WTEN!G293, ""), ""),
  IFERROR(IF(TF!H293="Home", TF!G293, ""), ""),
  IFERROR(IF(WGOLF!H293="Home", WGOLF!G293, ""), ""),
  IFERROR(IF(WBB!H293="Home", WBB!G293, ""), ""),
  IFERROR(IF(MBB!H293="Home", MBB!G293, ""), ""),
  IFERROR(IF(WLAX!H293="Home", WLAX!G293, ""), ""),
  IFERROR(IF(MLAX!H293="Home", MLAX!G293, ""), ""),
  IFERROR(IF(SOFT!H293="Home", SOFT!G293, ""), ""),
  IFERROR(IF(BASE!H293="Home", BASE!G293, ""), ""),
  IFERROR(IF(ESPORTS!H293="Home", ESPORTS!G293, ""), "")
)
</f>
        <v/>
      </c>
      <c r="H293" s="20" t="str">
        <f>TEXTJOIN(
  CHAR(10) &amp; CHAR(10),
  TRUE,
  IFERROR(IF(WSO!H293="Home", WSO!P293, ""), ""),
  IFERROR(IF(MSO!H293="Home", MSO!P293, ""), ""),
  IFERROR(IF(FH!H293="Home", FH!P293, ""), ""),
  IFERROR(IF(MGOLF!H293="Home", MGOLF!P293, ""), ""),
  IFERROR(IF(Football!H293="Home", Football!P293, ""), ""),
  IFERROR(IF(WVB!H293="Home", WVB!P293, ""), ""),
  IFERROR(IF(XC!H293="Home", XC!P293, ""), ""),
  IFERROR(IF(SWIMMING!H293="Home", SWIMMING!P293, ""), ""),
  IFERROR(IF(WTEN!H293="Home", WTEN!P293, ""), ""),
  IFERROR(IF(TF!H293="Home", TF!P293, ""), ""),
  IFERROR(IF(WGOLF!H293="Home", WGOLF!P293, ""), ""),
  IFERROR(IF(WBB!H293="Home", WBB!P293, ""), ""),
  IFERROR(IF(MBB!H293="Home", MBB!P293, ""), ""),
  IFERROR(IF(WLAX!H293="Home", WLAX!P293, ""), ""),
  IFERROR(IF(MLAX!H293="Home", MLAX!P293, ""), ""),
  IFERROR(IF(SOFT!H293="Home", SOFT!P293, ""), ""),
  IFERROR(IF(BASE!H293="Home", BASE!P293, ""), ""),
  IFERROR(IF(ESPORTS!H293="Home", ESPORTS!P293, ""), "")
)
</f>
        <v/>
      </c>
    </row>
    <row r="294" ht="22.5" customHeight="1">
      <c r="A294" s="6">
        <v>293.0</v>
      </c>
      <c r="B294" s="6" t="str">
        <f>'Master Schedule'!B294</f>
        <v/>
      </c>
      <c r="C294" s="7">
        <v>46527.0</v>
      </c>
      <c r="D294" s="8" t="str">
        <f t="shared" si="1"/>
        <v>Thursday</v>
      </c>
      <c r="E294" s="6" t="str">
        <f>TEXTJOIN(
  CHAR(10) &amp; CHAR(10),
  TRUE,
  IFERROR(IF(WSO!H294="Home", WSO!E294, ""), ""),
  IFERROR(IF(MSO!H294="Home", MSO!E294, ""), ""),
  IFERROR(IF(FH!H294="Home", FH!E294, ""), ""),
  IFERROR(IF(MGOLF!H294="Home", MGOLF!E294, ""), ""),
  IFERROR(IF(Football!H294="Home", Football!E294, ""), ""),
  IFERROR(IF(WVB!H294="Home", WVB!E294, ""), ""),
  IFERROR(IF(XC!H294="Home", XC!E294, ""), ""),
  IFERROR(IF(SWIMMING!H294="Home", SWIMMING!E294, ""), ""),
  IFERROR(IF(WTEN!H294="Home", WTEN!E294, ""), ""),
  IFERROR(IF(TF!H294="Home", TF!E294, ""), ""),
  IFERROR(IF(WGOLF!H294="Home", WGOLF!E294, ""), ""),
  IFERROR(IF(WBB!H294="Home", WBB!E294, ""), ""),
  IFERROR(IF(MBB!H294="Home", MBB!E294, ""), ""),
  IFERROR(IF(WLAX!H294="Home", WLAX!E294, ""), ""),
  IFERROR(IF(MLAX!H294="Home", MLAX!E294, ""), ""),
  IFERROR(IF(SOFT!H294="Home", SOFT!E294, ""), ""),
  IFERROR(IF(BASE!H294="Home", BASE!E294, ""), ""),
  IFERROR(IF(ESPORTS!H294="Home", ESPORTS!E294, ""), "")
)
</f>
        <v/>
      </c>
      <c r="F294" s="11" t="str">
        <f>TEXTJOIN(
  CHAR(10) &amp; CHAR(10),
  TRUE,
  IFERROR(IF(WSO!H294="Home", TEXT(WSO!F294, "h:mm AM/PM"), ""), ""),
  IFERROR(IF(MSO!H294="Home", TEXT(MSO!F294, "h:mm AM/PM"), ""), ""),
  IFERROR(IF(FH!H294="Home", TEXT(FH!F294, "h:mm AM/PM"), ""), ""),
  IFERROR(IF(MGOLF!H294="Home", TEXT(MGOLF!F294, "h:mm AM/PM"), ""), ""),
  IFERROR(IF(Football!H294="Home", TEXT(Football!F294, "h:mm AM/PM"), ""), ""),
  IFERROR(IF(WVB!H294="Home", TEXT(WVB!F294, "h:mm AM/PM"), ""), ""),
  IFERROR(IF(XC!H294="Home", TEXT(XC!F294, "h:mm AM/PM"), ""), ""),
  IFERROR(IF(SWIMMING!H294="Home", TEXT(SWIMMING!F294, "h:mm AM/PM"), ""), ""),
  IFERROR(IF(WTEN!H294="Home", TEXT(WTEN!F294, "h:mm AM/PM"), ""), ""),
  IFERROR(IF(TF!H294="Home", TEXT(TF!F294, "h:mm AM/PM"), ""), ""),
  IFERROR(IF(WGOLF!H294="Home", TEXT(WGOLF!F294, "h:mm AM/PM"), ""), ""),
  IFERROR(IF(WBB!H294="Home", TEXT(WBB!F294, "h:mm AM/PM"), ""), ""),
  IFERROR(IF(MBB!H294="Home", TEXT(MBB!F294, "h:mm AM/PM"), ""), ""),
  IFERROR(IF(WLAX!H294="Home", TEXT(WLAX!F294, "h:mm AM/PM"), ""), ""),
  IFERROR(IF(MLAX!H294="Home", TEXT(MLAX!F294, "h:mm AM/PM"), ""), ""),
  IFERROR(IF(SOFT!H294="Home", TEXT(SOFT!F294, "h:mm AM/PM"), ""), ""),
  IFERROR(IF(BASE!H294="Home", TEXT(BASE!F294, "h:mm AM/PM"), ""), ""),
  IFERROR(IF(ESPORTS!H294="Home", TEXT(ESPORTS!F294, "h:mm AM/PM"), ""), "")
)
</f>
        <v/>
      </c>
      <c r="G294" s="11" t="str">
        <f>TEXTJOIN(
  CHAR(10) &amp; CHAR(10),
  TRUE,
  IFERROR(IF(WSO!H294="Home", WSO!G294, ""), ""),
  IFERROR(IF(MSO!H294="Home", MSO!G294, ""), ""),
  IFERROR(IF(FH!H294="Home", FH!G294, ""), ""),
  IFERROR(IF(MGOLF!H294="Home", MGOLF!G294, ""), ""),
  IFERROR(IF(Football!H294="Home", Football!G294, ""), ""),
  IFERROR(IF(WVB!H294="Home", WVB!G294, ""), ""),
  IFERROR(IF(XC!H294="Home", XC!G294, ""), ""),
  IFERROR(IF(SWIMMING!H294="Home", SWIMMING!G294, ""), ""),
  IFERROR(IF(WTEN!H294="Home", WTEN!G294, ""), ""),
  IFERROR(IF(TF!H294="Home", TF!G294, ""), ""),
  IFERROR(IF(WGOLF!H294="Home", WGOLF!G294, ""), ""),
  IFERROR(IF(WBB!H294="Home", WBB!G294, ""), ""),
  IFERROR(IF(MBB!H294="Home", MBB!G294, ""), ""),
  IFERROR(IF(WLAX!H294="Home", WLAX!G294, ""), ""),
  IFERROR(IF(MLAX!H294="Home", MLAX!G294, ""), ""),
  IFERROR(IF(SOFT!H294="Home", SOFT!G294, ""), ""),
  IFERROR(IF(BASE!H294="Home", BASE!G294, ""), ""),
  IFERROR(IF(ESPORTS!H294="Home", ESPORTS!G294, ""), "")
)
</f>
        <v/>
      </c>
      <c r="H294" s="20" t="str">
        <f>TEXTJOIN(
  CHAR(10) &amp; CHAR(10),
  TRUE,
  IFERROR(IF(WSO!H294="Home", WSO!P294, ""), ""),
  IFERROR(IF(MSO!H294="Home", MSO!P294, ""), ""),
  IFERROR(IF(FH!H294="Home", FH!P294, ""), ""),
  IFERROR(IF(MGOLF!H294="Home", MGOLF!P294, ""), ""),
  IFERROR(IF(Football!H294="Home", Football!P294, ""), ""),
  IFERROR(IF(WVB!H294="Home", WVB!P294, ""), ""),
  IFERROR(IF(XC!H294="Home", XC!P294, ""), ""),
  IFERROR(IF(SWIMMING!H294="Home", SWIMMING!P294, ""), ""),
  IFERROR(IF(WTEN!H294="Home", WTEN!P294, ""), ""),
  IFERROR(IF(TF!H294="Home", TF!P294, ""), ""),
  IFERROR(IF(WGOLF!H294="Home", WGOLF!P294, ""), ""),
  IFERROR(IF(WBB!H294="Home", WBB!P294, ""), ""),
  IFERROR(IF(MBB!H294="Home", MBB!P294, ""), ""),
  IFERROR(IF(WLAX!H294="Home", WLAX!P294, ""), ""),
  IFERROR(IF(MLAX!H294="Home", MLAX!P294, ""), ""),
  IFERROR(IF(SOFT!H294="Home", SOFT!P294, ""), ""),
  IFERROR(IF(BASE!H294="Home", BASE!P294, ""), ""),
  IFERROR(IF(ESPORTS!H294="Home", ESPORTS!P294, ""), "")
)
</f>
        <v/>
      </c>
    </row>
    <row r="295" ht="22.5" customHeight="1">
      <c r="A295" s="6">
        <v>294.0</v>
      </c>
      <c r="B295" s="6" t="str">
        <f>'Master Schedule'!B295</f>
        <v/>
      </c>
      <c r="C295" s="7">
        <v>46528.0</v>
      </c>
      <c r="D295" s="8" t="str">
        <f t="shared" si="1"/>
        <v>Friday</v>
      </c>
      <c r="E295" s="6" t="str">
        <f>TEXTJOIN(
  CHAR(10) &amp; CHAR(10),
  TRUE,
  IFERROR(IF(WSO!H295="Home", WSO!E295, ""), ""),
  IFERROR(IF(MSO!H295="Home", MSO!E295, ""), ""),
  IFERROR(IF(FH!H295="Home", FH!E295, ""), ""),
  IFERROR(IF(MGOLF!H295="Home", MGOLF!E295, ""), ""),
  IFERROR(IF(Football!H295="Home", Football!E295, ""), ""),
  IFERROR(IF(WVB!H295="Home", WVB!E295, ""), ""),
  IFERROR(IF(XC!H295="Home", XC!E295, ""), ""),
  IFERROR(IF(SWIMMING!H295="Home", SWIMMING!E295, ""), ""),
  IFERROR(IF(WTEN!H295="Home", WTEN!E295, ""), ""),
  IFERROR(IF(TF!H295="Home", TF!E295, ""), ""),
  IFERROR(IF(WGOLF!H295="Home", WGOLF!E295, ""), ""),
  IFERROR(IF(WBB!H295="Home", WBB!E295, ""), ""),
  IFERROR(IF(MBB!H295="Home", MBB!E295, ""), ""),
  IFERROR(IF(WLAX!H295="Home", WLAX!E295, ""), ""),
  IFERROR(IF(MLAX!H295="Home", MLAX!E295, ""), ""),
  IFERROR(IF(SOFT!H295="Home", SOFT!E295, ""), ""),
  IFERROR(IF(BASE!H295="Home", BASE!E295, ""), ""),
  IFERROR(IF(ESPORTS!H295="Home", ESPORTS!E295, ""), "")
)
</f>
        <v/>
      </c>
      <c r="F295" s="11" t="str">
        <f>TEXTJOIN(
  CHAR(10) &amp; CHAR(10),
  TRUE,
  IFERROR(IF(WSO!H295="Home", TEXT(WSO!F295, "h:mm AM/PM"), ""), ""),
  IFERROR(IF(MSO!H295="Home", TEXT(MSO!F295, "h:mm AM/PM"), ""), ""),
  IFERROR(IF(FH!H295="Home", TEXT(FH!F295, "h:mm AM/PM"), ""), ""),
  IFERROR(IF(MGOLF!H295="Home", TEXT(MGOLF!F295, "h:mm AM/PM"), ""), ""),
  IFERROR(IF(Football!H295="Home", TEXT(Football!F295, "h:mm AM/PM"), ""), ""),
  IFERROR(IF(WVB!H295="Home", TEXT(WVB!F295, "h:mm AM/PM"), ""), ""),
  IFERROR(IF(XC!H295="Home", TEXT(XC!F295, "h:mm AM/PM"), ""), ""),
  IFERROR(IF(SWIMMING!H295="Home", TEXT(SWIMMING!F295, "h:mm AM/PM"), ""), ""),
  IFERROR(IF(WTEN!H295="Home", TEXT(WTEN!F295, "h:mm AM/PM"), ""), ""),
  IFERROR(IF(TF!H295="Home", TEXT(TF!F295, "h:mm AM/PM"), ""), ""),
  IFERROR(IF(WGOLF!H295="Home", TEXT(WGOLF!F295, "h:mm AM/PM"), ""), ""),
  IFERROR(IF(WBB!H295="Home", TEXT(WBB!F295, "h:mm AM/PM"), ""), ""),
  IFERROR(IF(MBB!H295="Home", TEXT(MBB!F295, "h:mm AM/PM"), ""), ""),
  IFERROR(IF(WLAX!H295="Home", TEXT(WLAX!F295, "h:mm AM/PM"), ""), ""),
  IFERROR(IF(MLAX!H295="Home", TEXT(MLAX!F295, "h:mm AM/PM"), ""), ""),
  IFERROR(IF(SOFT!H295="Home", TEXT(SOFT!F295, "h:mm AM/PM"), ""), ""),
  IFERROR(IF(BASE!H295="Home", TEXT(BASE!F295, "h:mm AM/PM"), ""), ""),
  IFERROR(IF(ESPORTS!H295="Home", TEXT(ESPORTS!F295, "h:mm AM/PM"), ""), "")
)
</f>
        <v/>
      </c>
      <c r="G295" s="11" t="str">
        <f>TEXTJOIN(
  CHAR(10) &amp; CHAR(10),
  TRUE,
  IFERROR(IF(WSO!H295="Home", WSO!G295, ""), ""),
  IFERROR(IF(MSO!H295="Home", MSO!G295, ""), ""),
  IFERROR(IF(FH!H295="Home", FH!G295, ""), ""),
  IFERROR(IF(MGOLF!H295="Home", MGOLF!G295, ""), ""),
  IFERROR(IF(Football!H295="Home", Football!G295, ""), ""),
  IFERROR(IF(WVB!H295="Home", WVB!G295, ""), ""),
  IFERROR(IF(XC!H295="Home", XC!G295, ""), ""),
  IFERROR(IF(SWIMMING!H295="Home", SWIMMING!G295, ""), ""),
  IFERROR(IF(WTEN!H295="Home", WTEN!G295, ""), ""),
  IFERROR(IF(TF!H295="Home", TF!G295, ""), ""),
  IFERROR(IF(WGOLF!H295="Home", WGOLF!G295, ""), ""),
  IFERROR(IF(WBB!H295="Home", WBB!G295, ""), ""),
  IFERROR(IF(MBB!H295="Home", MBB!G295, ""), ""),
  IFERROR(IF(WLAX!H295="Home", WLAX!G295, ""), ""),
  IFERROR(IF(MLAX!H295="Home", MLAX!G295, ""), ""),
  IFERROR(IF(SOFT!H295="Home", SOFT!G295, ""), ""),
  IFERROR(IF(BASE!H295="Home", BASE!G295, ""), ""),
  IFERROR(IF(ESPORTS!H295="Home", ESPORTS!G295, ""), "")
)
</f>
        <v/>
      </c>
      <c r="H295" s="20" t="str">
        <f>TEXTJOIN(
  CHAR(10) &amp; CHAR(10),
  TRUE,
  IFERROR(IF(WSO!H295="Home", WSO!P295, ""), ""),
  IFERROR(IF(MSO!H295="Home", MSO!P295, ""), ""),
  IFERROR(IF(FH!H295="Home", FH!P295, ""), ""),
  IFERROR(IF(MGOLF!H295="Home", MGOLF!P295, ""), ""),
  IFERROR(IF(Football!H295="Home", Football!P295, ""), ""),
  IFERROR(IF(WVB!H295="Home", WVB!P295, ""), ""),
  IFERROR(IF(XC!H295="Home", XC!P295, ""), ""),
  IFERROR(IF(SWIMMING!H295="Home", SWIMMING!P295, ""), ""),
  IFERROR(IF(WTEN!H295="Home", WTEN!P295, ""), ""),
  IFERROR(IF(TF!H295="Home", TF!P295, ""), ""),
  IFERROR(IF(WGOLF!H295="Home", WGOLF!P295, ""), ""),
  IFERROR(IF(WBB!H295="Home", WBB!P295, ""), ""),
  IFERROR(IF(MBB!H295="Home", MBB!P295, ""), ""),
  IFERROR(IF(WLAX!H295="Home", WLAX!P295, ""), ""),
  IFERROR(IF(MLAX!H295="Home", MLAX!P295, ""), ""),
  IFERROR(IF(SOFT!H295="Home", SOFT!P295, ""), ""),
  IFERROR(IF(BASE!H295="Home", BASE!P295, ""), ""),
  IFERROR(IF(ESPORTS!H295="Home", ESPORTS!P295, ""), "")
)
</f>
        <v/>
      </c>
    </row>
    <row r="296" ht="22.5" customHeight="1">
      <c r="A296" s="6">
        <v>295.0</v>
      </c>
      <c r="B296" s="6" t="str">
        <f>'Master Schedule'!B296</f>
        <v/>
      </c>
      <c r="C296" s="7">
        <v>46529.0</v>
      </c>
      <c r="D296" s="8" t="str">
        <f t="shared" si="1"/>
        <v>Saturday</v>
      </c>
      <c r="E296" s="6" t="str">
        <f>TEXTJOIN(
  CHAR(10) &amp; CHAR(10),
  TRUE,
  IFERROR(IF(WSO!H296="Home", WSO!E296, ""), ""),
  IFERROR(IF(MSO!H296="Home", MSO!E296, ""), ""),
  IFERROR(IF(FH!H296="Home", FH!E296, ""), ""),
  IFERROR(IF(MGOLF!H296="Home", MGOLF!E296, ""), ""),
  IFERROR(IF(Football!H296="Home", Football!E296, ""), ""),
  IFERROR(IF(WVB!H296="Home", WVB!E296, ""), ""),
  IFERROR(IF(XC!H296="Home", XC!E296, ""), ""),
  IFERROR(IF(SWIMMING!H296="Home", SWIMMING!E296, ""), ""),
  IFERROR(IF(WTEN!H296="Home", WTEN!E296, ""), ""),
  IFERROR(IF(TF!H296="Home", TF!E296, ""), ""),
  IFERROR(IF(WGOLF!H296="Home", WGOLF!E296, ""), ""),
  IFERROR(IF(WBB!H296="Home", WBB!E296, ""), ""),
  IFERROR(IF(MBB!H296="Home", MBB!E296, ""), ""),
  IFERROR(IF(WLAX!H296="Home", WLAX!E296, ""), ""),
  IFERROR(IF(MLAX!H296="Home", MLAX!E296, ""), ""),
  IFERROR(IF(SOFT!H296="Home", SOFT!E296, ""), ""),
  IFERROR(IF(BASE!H296="Home", BASE!E296, ""), ""),
  IFERROR(IF(ESPORTS!H296="Home", ESPORTS!E296, ""), "")
)
</f>
        <v/>
      </c>
      <c r="F296" s="11" t="str">
        <f>TEXTJOIN(
  CHAR(10) &amp; CHAR(10),
  TRUE,
  IFERROR(IF(WSO!H296="Home", TEXT(WSO!F296, "h:mm AM/PM"), ""), ""),
  IFERROR(IF(MSO!H296="Home", TEXT(MSO!F296, "h:mm AM/PM"), ""), ""),
  IFERROR(IF(FH!H296="Home", TEXT(FH!F296, "h:mm AM/PM"), ""), ""),
  IFERROR(IF(MGOLF!H296="Home", TEXT(MGOLF!F296, "h:mm AM/PM"), ""), ""),
  IFERROR(IF(Football!H296="Home", TEXT(Football!F296, "h:mm AM/PM"), ""), ""),
  IFERROR(IF(WVB!H296="Home", TEXT(WVB!F296, "h:mm AM/PM"), ""), ""),
  IFERROR(IF(XC!H296="Home", TEXT(XC!F296, "h:mm AM/PM"), ""), ""),
  IFERROR(IF(SWIMMING!H296="Home", TEXT(SWIMMING!F296, "h:mm AM/PM"), ""), ""),
  IFERROR(IF(WTEN!H296="Home", TEXT(WTEN!F296, "h:mm AM/PM"), ""), ""),
  IFERROR(IF(TF!H296="Home", TEXT(TF!F296, "h:mm AM/PM"), ""), ""),
  IFERROR(IF(WGOLF!H296="Home", TEXT(WGOLF!F296, "h:mm AM/PM"), ""), ""),
  IFERROR(IF(WBB!H296="Home", TEXT(WBB!F296, "h:mm AM/PM"), ""), ""),
  IFERROR(IF(MBB!H296="Home", TEXT(MBB!F296, "h:mm AM/PM"), ""), ""),
  IFERROR(IF(WLAX!H296="Home", TEXT(WLAX!F296, "h:mm AM/PM"), ""), ""),
  IFERROR(IF(MLAX!H296="Home", TEXT(MLAX!F296, "h:mm AM/PM"), ""), ""),
  IFERROR(IF(SOFT!H296="Home", TEXT(SOFT!F296, "h:mm AM/PM"), ""), ""),
  IFERROR(IF(BASE!H296="Home", TEXT(BASE!F296, "h:mm AM/PM"), ""), ""),
  IFERROR(IF(ESPORTS!H296="Home", TEXT(ESPORTS!F296, "h:mm AM/PM"), ""), "")
)
</f>
        <v/>
      </c>
      <c r="G296" s="11" t="str">
        <f>TEXTJOIN(
  CHAR(10) &amp; CHAR(10),
  TRUE,
  IFERROR(IF(WSO!H296="Home", WSO!G296, ""), ""),
  IFERROR(IF(MSO!H296="Home", MSO!G296, ""), ""),
  IFERROR(IF(FH!H296="Home", FH!G296, ""), ""),
  IFERROR(IF(MGOLF!H296="Home", MGOLF!G296, ""), ""),
  IFERROR(IF(Football!H296="Home", Football!G296, ""), ""),
  IFERROR(IF(WVB!H296="Home", WVB!G296, ""), ""),
  IFERROR(IF(XC!H296="Home", XC!G296, ""), ""),
  IFERROR(IF(SWIMMING!H296="Home", SWIMMING!G296, ""), ""),
  IFERROR(IF(WTEN!H296="Home", WTEN!G296, ""), ""),
  IFERROR(IF(TF!H296="Home", TF!G296, ""), ""),
  IFERROR(IF(WGOLF!H296="Home", WGOLF!G296, ""), ""),
  IFERROR(IF(WBB!H296="Home", WBB!G296, ""), ""),
  IFERROR(IF(MBB!H296="Home", MBB!G296, ""), ""),
  IFERROR(IF(WLAX!H296="Home", WLAX!G296, ""), ""),
  IFERROR(IF(MLAX!H296="Home", MLAX!G296, ""), ""),
  IFERROR(IF(SOFT!H296="Home", SOFT!G296, ""), ""),
  IFERROR(IF(BASE!H296="Home", BASE!G296, ""), ""),
  IFERROR(IF(ESPORTS!H296="Home", ESPORTS!G296, ""), "")
)
</f>
        <v/>
      </c>
      <c r="H296" s="20" t="str">
        <f>TEXTJOIN(
  CHAR(10) &amp; CHAR(10),
  TRUE,
  IFERROR(IF(WSO!H296="Home", WSO!P296, ""), ""),
  IFERROR(IF(MSO!H296="Home", MSO!P296, ""), ""),
  IFERROR(IF(FH!H296="Home", FH!P296, ""), ""),
  IFERROR(IF(MGOLF!H296="Home", MGOLF!P296, ""), ""),
  IFERROR(IF(Football!H296="Home", Football!P296, ""), ""),
  IFERROR(IF(WVB!H296="Home", WVB!P296, ""), ""),
  IFERROR(IF(XC!H296="Home", XC!P296, ""), ""),
  IFERROR(IF(SWIMMING!H296="Home", SWIMMING!P296, ""), ""),
  IFERROR(IF(WTEN!H296="Home", WTEN!P296, ""), ""),
  IFERROR(IF(TF!H296="Home", TF!P296, ""), ""),
  IFERROR(IF(WGOLF!H296="Home", WGOLF!P296, ""), ""),
  IFERROR(IF(WBB!H296="Home", WBB!P296, ""), ""),
  IFERROR(IF(MBB!H296="Home", MBB!P296, ""), ""),
  IFERROR(IF(WLAX!H296="Home", WLAX!P296, ""), ""),
  IFERROR(IF(MLAX!H296="Home", MLAX!P296, ""), ""),
  IFERROR(IF(SOFT!H296="Home", SOFT!P296, ""), ""),
  IFERROR(IF(BASE!H296="Home", BASE!P296, ""), ""),
  IFERROR(IF(ESPORTS!H296="Home", ESPORTS!P296, ""), "")
)
</f>
        <v/>
      </c>
    </row>
    <row r="297" ht="22.5" customHeight="1">
      <c r="A297" s="6">
        <v>296.0</v>
      </c>
      <c r="B297" s="6" t="str">
        <f>'Master Schedule'!B297</f>
        <v/>
      </c>
      <c r="C297" s="7">
        <v>46530.0</v>
      </c>
      <c r="D297" s="8" t="str">
        <f t="shared" si="1"/>
        <v>Sunday</v>
      </c>
      <c r="E297" s="6" t="str">
        <f>TEXTJOIN(
  CHAR(10) &amp; CHAR(10),
  TRUE,
  IFERROR(IF(WSO!H297="Home", WSO!E297, ""), ""),
  IFERROR(IF(MSO!H297="Home", MSO!E297, ""), ""),
  IFERROR(IF(FH!H297="Home", FH!E297, ""), ""),
  IFERROR(IF(MGOLF!H297="Home", MGOLF!E297, ""), ""),
  IFERROR(IF(Football!H297="Home", Football!E297, ""), ""),
  IFERROR(IF(WVB!H297="Home", WVB!E297, ""), ""),
  IFERROR(IF(XC!H297="Home", XC!E297, ""), ""),
  IFERROR(IF(SWIMMING!H297="Home", SWIMMING!E297, ""), ""),
  IFERROR(IF(WTEN!H297="Home", WTEN!E297, ""), ""),
  IFERROR(IF(TF!H297="Home", TF!E297, ""), ""),
  IFERROR(IF(WGOLF!H297="Home", WGOLF!E297, ""), ""),
  IFERROR(IF(WBB!H297="Home", WBB!E297, ""), ""),
  IFERROR(IF(MBB!H297="Home", MBB!E297, ""), ""),
  IFERROR(IF(WLAX!H297="Home", WLAX!E297, ""), ""),
  IFERROR(IF(MLAX!H297="Home", MLAX!E297, ""), ""),
  IFERROR(IF(SOFT!H297="Home", SOFT!E297, ""), ""),
  IFERROR(IF(BASE!H297="Home", BASE!E297, ""), ""),
  IFERROR(IF(ESPORTS!H297="Home", ESPORTS!E297, ""), "")
)
</f>
        <v/>
      </c>
      <c r="F297" s="11" t="str">
        <f>TEXTJOIN(
  CHAR(10) &amp; CHAR(10),
  TRUE,
  IFERROR(IF(WSO!H297="Home", TEXT(WSO!F297, "h:mm AM/PM"), ""), ""),
  IFERROR(IF(MSO!H297="Home", TEXT(MSO!F297, "h:mm AM/PM"), ""), ""),
  IFERROR(IF(FH!H297="Home", TEXT(FH!F297, "h:mm AM/PM"), ""), ""),
  IFERROR(IF(MGOLF!H297="Home", TEXT(MGOLF!F297, "h:mm AM/PM"), ""), ""),
  IFERROR(IF(Football!H297="Home", TEXT(Football!F297, "h:mm AM/PM"), ""), ""),
  IFERROR(IF(WVB!H297="Home", TEXT(WVB!F297, "h:mm AM/PM"), ""), ""),
  IFERROR(IF(XC!H297="Home", TEXT(XC!F297, "h:mm AM/PM"), ""), ""),
  IFERROR(IF(SWIMMING!H297="Home", TEXT(SWIMMING!F297, "h:mm AM/PM"), ""), ""),
  IFERROR(IF(WTEN!H297="Home", TEXT(WTEN!F297, "h:mm AM/PM"), ""), ""),
  IFERROR(IF(TF!H297="Home", TEXT(TF!F297, "h:mm AM/PM"), ""), ""),
  IFERROR(IF(WGOLF!H297="Home", TEXT(WGOLF!F297, "h:mm AM/PM"), ""), ""),
  IFERROR(IF(WBB!H297="Home", TEXT(WBB!F297, "h:mm AM/PM"), ""), ""),
  IFERROR(IF(MBB!H297="Home", TEXT(MBB!F297, "h:mm AM/PM"), ""), ""),
  IFERROR(IF(WLAX!H297="Home", TEXT(WLAX!F297, "h:mm AM/PM"), ""), ""),
  IFERROR(IF(MLAX!H297="Home", TEXT(MLAX!F297, "h:mm AM/PM"), ""), ""),
  IFERROR(IF(SOFT!H297="Home", TEXT(SOFT!F297, "h:mm AM/PM"), ""), ""),
  IFERROR(IF(BASE!H297="Home", TEXT(BASE!F297, "h:mm AM/PM"), ""), ""),
  IFERROR(IF(ESPORTS!H297="Home", TEXT(ESPORTS!F297, "h:mm AM/PM"), ""), "")
)
</f>
        <v/>
      </c>
      <c r="G297" s="11" t="str">
        <f>TEXTJOIN(
  CHAR(10) &amp; CHAR(10),
  TRUE,
  IFERROR(IF(WSO!H297="Home", WSO!G297, ""), ""),
  IFERROR(IF(MSO!H297="Home", MSO!G297, ""), ""),
  IFERROR(IF(FH!H297="Home", FH!G297, ""), ""),
  IFERROR(IF(MGOLF!H297="Home", MGOLF!G297, ""), ""),
  IFERROR(IF(Football!H297="Home", Football!G297, ""), ""),
  IFERROR(IF(WVB!H297="Home", WVB!G297, ""), ""),
  IFERROR(IF(XC!H297="Home", XC!G297, ""), ""),
  IFERROR(IF(SWIMMING!H297="Home", SWIMMING!G297, ""), ""),
  IFERROR(IF(WTEN!H297="Home", WTEN!G297, ""), ""),
  IFERROR(IF(TF!H297="Home", TF!G297, ""), ""),
  IFERROR(IF(WGOLF!H297="Home", WGOLF!G297, ""), ""),
  IFERROR(IF(WBB!H297="Home", WBB!G297, ""), ""),
  IFERROR(IF(MBB!H297="Home", MBB!G297, ""), ""),
  IFERROR(IF(WLAX!H297="Home", WLAX!G297, ""), ""),
  IFERROR(IF(MLAX!H297="Home", MLAX!G297, ""), ""),
  IFERROR(IF(SOFT!H297="Home", SOFT!G297, ""), ""),
  IFERROR(IF(BASE!H297="Home", BASE!G297, ""), ""),
  IFERROR(IF(ESPORTS!H297="Home", ESPORTS!G297, ""), "")
)
</f>
        <v/>
      </c>
      <c r="H297" s="20" t="str">
        <f>TEXTJOIN(
  CHAR(10) &amp; CHAR(10),
  TRUE,
  IFERROR(IF(WSO!H297="Home", WSO!P297, ""), ""),
  IFERROR(IF(MSO!H297="Home", MSO!P297, ""), ""),
  IFERROR(IF(FH!H297="Home", FH!P297, ""), ""),
  IFERROR(IF(MGOLF!H297="Home", MGOLF!P297, ""), ""),
  IFERROR(IF(Football!H297="Home", Football!P297, ""), ""),
  IFERROR(IF(WVB!H297="Home", WVB!P297, ""), ""),
  IFERROR(IF(XC!H297="Home", XC!P297, ""), ""),
  IFERROR(IF(SWIMMING!H297="Home", SWIMMING!P297, ""), ""),
  IFERROR(IF(WTEN!H297="Home", WTEN!P297, ""), ""),
  IFERROR(IF(TF!H297="Home", TF!P297, ""), ""),
  IFERROR(IF(WGOLF!H297="Home", WGOLF!P297, ""), ""),
  IFERROR(IF(WBB!H297="Home", WBB!P297, ""), ""),
  IFERROR(IF(MBB!H297="Home", MBB!P297, ""), ""),
  IFERROR(IF(WLAX!H297="Home", WLAX!P297, ""), ""),
  IFERROR(IF(MLAX!H297="Home", MLAX!P297, ""), ""),
  IFERROR(IF(SOFT!H297="Home", SOFT!P297, ""), ""),
  IFERROR(IF(BASE!H297="Home", BASE!P297, ""), ""),
  IFERROR(IF(ESPORTS!H297="Home", ESPORTS!P297, ""), "")
)
</f>
        <v/>
      </c>
    </row>
    <row r="298" ht="22.5" customHeight="1">
      <c r="A298" s="6">
        <v>297.0</v>
      </c>
      <c r="B298" s="6" t="str">
        <f>'Master Schedule'!B298</f>
        <v/>
      </c>
      <c r="C298" s="7">
        <v>46531.0</v>
      </c>
      <c r="D298" s="8" t="str">
        <f t="shared" si="1"/>
        <v>Monday</v>
      </c>
      <c r="E298" s="6" t="str">
        <f>TEXTJOIN(
  CHAR(10) &amp; CHAR(10),
  TRUE,
  IFERROR(IF(WSO!H298="Home", WSO!E298, ""), ""),
  IFERROR(IF(MSO!H298="Home", MSO!E298, ""), ""),
  IFERROR(IF(FH!H298="Home", FH!E298, ""), ""),
  IFERROR(IF(MGOLF!H298="Home", MGOLF!E298, ""), ""),
  IFERROR(IF(Football!H298="Home", Football!E298, ""), ""),
  IFERROR(IF(WVB!H298="Home", WVB!E298, ""), ""),
  IFERROR(IF(XC!H298="Home", XC!E298, ""), ""),
  IFERROR(IF(SWIMMING!H298="Home", SWIMMING!E298, ""), ""),
  IFERROR(IF(WTEN!H298="Home", WTEN!E298, ""), ""),
  IFERROR(IF(TF!H298="Home", TF!E298, ""), ""),
  IFERROR(IF(WGOLF!H298="Home", WGOLF!E298, ""), ""),
  IFERROR(IF(WBB!H298="Home", WBB!E298, ""), ""),
  IFERROR(IF(MBB!H298="Home", MBB!E298, ""), ""),
  IFERROR(IF(WLAX!H298="Home", WLAX!E298, ""), ""),
  IFERROR(IF(MLAX!H298="Home", MLAX!E298, ""), ""),
  IFERROR(IF(SOFT!H298="Home", SOFT!E298, ""), ""),
  IFERROR(IF(BASE!H298="Home", BASE!E298, ""), ""),
  IFERROR(IF(ESPORTS!H298="Home", ESPORTS!E298, ""), "")
)
</f>
        <v/>
      </c>
      <c r="F298" s="11" t="str">
        <f>TEXTJOIN(
  CHAR(10) &amp; CHAR(10),
  TRUE,
  IFERROR(IF(WSO!H298="Home", TEXT(WSO!F298, "h:mm AM/PM"), ""), ""),
  IFERROR(IF(MSO!H298="Home", TEXT(MSO!F298, "h:mm AM/PM"), ""), ""),
  IFERROR(IF(FH!H298="Home", TEXT(FH!F298, "h:mm AM/PM"), ""), ""),
  IFERROR(IF(MGOLF!H298="Home", TEXT(MGOLF!F298, "h:mm AM/PM"), ""), ""),
  IFERROR(IF(Football!H298="Home", TEXT(Football!F298, "h:mm AM/PM"), ""), ""),
  IFERROR(IF(WVB!H298="Home", TEXT(WVB!F298, "h:mm AM/PM"), ""), ""),
  IFERROR(IF(XC!H298="Home", TEXT(XC!F298, "h:mm AM/PM"), ""), ""),
  IFERROR(IF(SWIMMING!H298="Home", TEXT(SWIMMING!F298, "h:mm AM/PM"), ""), ""),
  IFERROR(IF(WTEN!H298="Home", TEXT(WTEN!F298, "h:mm AM/PM"), ""), ""),
  IFERROR(IF(TF!H298="Home", TEXT(TF!F298, "h:mm AM/PM"), ""), ""),
  IFERROR(IF(WGOLF!H298="Home", TEXT(WGOLF!F298, "h:mm AM/PM"), ""), ""),
  IFERROR(IF(WBB!H298="Home", TEXT(WBB!F298, "h:mm AM/PM"), ""), ""),
  IFERROR(IF(MBB!H298="Home", TEXT(MBB!F298, "h:mm AM/PM"), ""), ""),
  IFERROR(IF(WLAX!H298="Home", TEXT(WLAX!F298, "h:mm AM/PM"), ""), ""),
  IFERROR(IF(MLAX!H298="Home", TEXT(MLAX!F298, "h:mm AM/PM"), ""), ""),
  IFERROR(IF(SOFT!H298="Home", TEXT(SOFT!F298, "h:mm AM/PM"), ""), ""),
  IFERROR(IF(BASE!H298="Home", TEXT(BASE!F298, "h:mm AM/PM"), ""), ""),
  IFERROR(IF(ESPORTS!H298="Home", TEXT(ESPORTS!F298, "h:mm AM/PM"), ""), "")
)
</f>
        <v/>
      </c>
      <c r="G298" s="11" t="str">
        <f>TEXTJOIN(
  CHAR(10) &amp; CHAR(10),
  TRUE,
  IFERROR(IF(WSO!H298="Home", WSO!G298, ""), ""),
  IFERROR(IF(MSO!H298="Home", MSO!G298, ""), ""),
  IFERROR(IF(FH!H298="Home", FH!G298, ""), ""),
  IFERROR(IF(MGOLF!H298="Home", MGOLF!G298, ""), ""),
  IFERROR(IF(Football!H298="Home", Football!G298, ""), ""),
  IFERROR(IF(WVB!H298="Home", WVB!G298, ""), ""),
  IFERROR(IF(XC!H298="Home", XC!G298, ""), ""),
  IFERROR(IF(SWIMMING!H298="Home", SWIMMING!G298, ""), ""),
  IFERROR(IF(WTEN!H298="Home", WTEN!G298, ""), ""),
  IFERROR(IF(TF!H298="Home", TF!G298, ""), ""),
  IFERROR(IF(WGOLF!H298="Home", WGOLF!G298, ""), ""),
  IFERROR(IF(WBB!H298="Home", WBB!G298, ""), ""),
  IFERROR(IF(MBB!H298="Home", MBB!G298, ""), ""),
  IFERROR(IF(WLAX!H298="Home", WLAX!G298, ""), ""),
  IFERROR(IF(MLAX!H298="Home", MLAX!G298, ""), ""),
  IFERROR(IF(SOFT!H298="Home", SOFT!G298, ""), ""),
  IFERROR(IF(BASE!H298="Home", BASE!G298, ""), ""),
  IFERROR(IF(ESPORTS!H298="Home", ESPORTS!G298, ""), "")
)
</f>
        <v/>
      </c>
      <c r="H298" s="20" t="str">
        <f>TEXTJOIN(
  CHAR(10) &amp; CHAR(10),
  TRUE,
  IFERROR(IF(WSO!H298="Home", WSO!P298, ""), ""),
  IFERROR(IF(MSO!H298="Home", MSO!P298, ""), ""),
  IFERROR(IF(FH!H298="Home", FH!P298, ""), ""),
  IFERROR(IF(MGOLF!H298="Home", MGOLF!P298, ""), ""),
  IFERROR(IF(Football!H298="Home", Football!P298, ""), ""),
  IFERROR(IF(WVB!H298="Home", WVB!P298, ""), ""),
  IFERROR(IF(XC!H298="Home", XC!P298, ""), ""),
  IFERROR(IF(SWIMMING!H298="Home", SWIMMING!P298, ""), ""),
  IFERROR(IF(WTEN!H298="Home", WTEN!P298, ""), ""),
  IFERROR(IF(TF!H298="Home", TF!P298, ""), ""),
  IFERROR(IF(WGOLF!H298="Home", WGOLF!P298, ""), ""),
  IFERROR(IF(WBB!H298="Home", WBB!P298, ""), ""),
  IFERROR(IF(MBB!H298="Home", MBB!P298, ""), ""),
  IFERROR(IF(WLAX!H298="Home", WLAX!P298, ""), ""),
  IFERROR(IF(MLAX!H298="Home", MLAX!P298, ""), ""),
  IFERROR(IF(SOFT!H298="Home", SOFT!P298, ""), ""),
  IFERROR(IF(BASE!H298="Home", BASE!P298, ""), ""),
  IFERROR(IF(ESPORTS!H298="Home", ESPORTS!P298, ""), "")
)
</f>
        <v/>
      </c>
    </row>
    <row r="299" ht="22.5" customHeight="1">
      <c r="A299" s="6">
        <v>298.0</v>
      </c>
      <c r="B299" s="6" t="str">
        <f>'Master Schedule'!B299</f>
        <v/>
      </c>
      <c r="C299" s="7">
        <v>46532.0</v>
      </c>
      <c r="D299" s="8" t="str">
        <f t="shared" si="1"/>
        <v>Tuesday</v>
      </c>
      <c r="E299" s="6" t="str">
        <f>TEXTJOIN(
  CHAR(10) &amp; CHAR(10),
  TRUE,
  IFERROR(IF(WSO!H299="Home", WSO!E299, ""), ""),
  IFERROR(IF(MSO!H299="Home", MSO!E299, ""), ""),
  IFERROR(IF(FH!H299="Home", FH!E299, ""), ""),
  IFERROR(IF(MGOLF!H299="Home", MGOLF!E299, ""), ""),
  IFERROR(IF(Football!H299="Home", Football!E299, ""), ""),
  IFERROR(IF(WVB!H299="Home", WVB!E299, ""), ""),
  IFERROR(IF(XC!H299="Home", XC!E299, ""), ""),
  IFERROR(IF(SWIMMING!H299="Home", SWIMMING!E299, ""), ""),
  IFERROR(IF(WTEN!H299="Home", WTEN!E299, ""), ""),
  IFERROR(IF(TF!H299="Home", TF!E299, ""), ""),
  IFERROR(IF(WGOLF!H299="Home", WGOLF!E299, ""), ""),
  IFERROR(IF(WBB!H299="Home", WBB!E299, ""), ""),
  IFERROR(IF(MBB!H299="Home", MBB!E299, ""), ""),
  IFERROR(IF(WLAX!H299="Home", WLAX!E299, ""), ""),
  IFERROR(IF(MLAX!H299="Home", MLAX!E299, ""), ""),
  IFERROR(IF(SOFT!H299="Home", SOFT!E299, ""), ""),
  IFERROR(IF(BASE!H299="Home", BASE!E299, ""), ""),
  IFERROR(IF(ESPORTS!H299="Home", ESPORTS!E299, ""), "")
)
</f>
        <v/>
      </c>
      <c r="F299" s="11" t="str">
        <f>TEXTJOIN(
  CHAR(10) &amp; CHAR(10),
  TRUE,
  IFERROR(IF(WSO!H299="Home", TEXT(WSO!F299, "h:mm AM/PM"), ""), ""),
  IFERROR(IF(MSO!H299="Home", TEXT(MSO!F299, "h:mm AM/PM"), ""), ""),
  IFERROR(IF(FH!H299="Home", TEXT(FH!F299, "h:mm AM/PM"), ""), ""),
  IFERROR(IF(MGOLF!H299="Home", TEXT(MGOLF!F299, "h:mm AM/PM"), ""), ""),
  IFERROR(IF(Football!H299="Home", TEXT(Football!F299, "h:mm AM/PM"), ""), ""),
  IFERROR(IF(WVB!H299="Home", TEXT(WVB!F299, "h:mm AM/PM"), ""), ""),
  IFERROR(IF(XC!H299="Home", TEXT(XC!F299, "h:mm AM/PM"), ""), ""),
  IFERROR(IF(SWIMMING!H299="Home", TEXT(SWIMMING!F299, "h:mm AM/PM"), ""), ""),
  IFERROR(IF(WTEN!H299="Home", TEXT(WTEN!F299, "h:mm AM/PM"), ""), ""),
  IFERROR(IF(TF!H299="Home", TEXT(TF!F299, "h:mm AM/PM"), ""), ""),
  IFERROR(IF(WGOLF!H299="Home", TEXT(WGOLF!F299, "h:mm AM/PM"), ""), ""),
  IFERROR(IF(WBB!H299="Home", TEXT(WBB!F299, "h:mm AM/PM"), ""), ""),
  IFERROR(IF(MBB!H299="Home", TEXT(MBB!F299, "h:mm AM/PM"), ""), ""),
  IFERROR(IF(WLAX!H299="Home", TEXT(WLAX!F299, "h:mm AM/PM"), ""), ""),
  IFERROR(IF(MLAX!H299="Home", TEXT(MLAX!F299, "h:mm AM/PM"), ""), ""),
  IFERROR(IF(SOFT!H299="Home", TEXT(SOFT!F299, "h:mm AM/PM"), ""), ""),
  IFERROR(IF(BASE!H299="Home", TEXT(BASE!F299, "h:mm AM/PM"), ""), ""),
  IFERROR(IF(ESPORTS!H299="Home", TEXT(ESPORTS!F299, "h:mm AM/PM"), ""), "")
)
</f>
        <v/>
      </c>
      <c r="G299" s="11" t="str">
        <f>TEXTJOIN(
  CHAR(10) &amp; CHAR(10),
  TRUE,
  IFERROR(IF(WSO!H299="Home", WSO!G299, ""), ""),
  IFERROR(IF(MSO!H299="Home", MSO!G299, ""), ""),
  IFERROR(IF(FH!H299="Home", FH!G299, ""), ""),
  IFERROR(IF(MGOLF!H299="Home", MGOLF!G299, ""), ""),
  IFERROR(IF(Football!H299="Home", Football!G299, ""), ""),
  IFERROR(IF(WVB!H299="Home", WVB!G299, ""), ""),
  IFERROR(IF(XC!H299="Home", XC!G299, ""), ""),
  IFERROR(IF(SWIMMING!H299="Home", SWIMMING!G299, ""), ""),
  IFERROR(IF(WTEN!H299="Home", WTEN!G299, ""), ""),
  IFERROR(IF(TF!H299="Home", TF!G299, ""), ""),
  IFERROR(IF(WGOLF!H299="Home", WGOLF!G299, ""), ""),
  IFERROR(IF(WBB!H299="Home", WBB!G299, ""), ""),
  IFERROR(IF(MBB!H299="Home", MBB!G299, ""), ""),
  IFERROR(IF(WLAX!H299="Home", WLAX!G299, ""), ""),
  IFERROR(IF(MLAX!H299="Home", MLAX!G299, ""), ""),
  IFERROR(IF(SOFT!H299="Home", SOFT!G299, ""), ""),
  IFERROR(IF(BASE!H299="Home", BASE!G299, ""), ""),
  IFERROR(IF(ESPORTS!H299="Home", ESPORTS!G299, ""), "")
)
</f>
        <v/>
      </c>
      <c r="H299" s="20" t="str">
        <f>TEXTJOIN(
  CHAR(10) &amp; CHAR(10),
  TRUE,
  IFERROR(IF(WSO!H299="Home", WSO!P299, ""), ""),
  IFERROR(IF(MSO!H299="Home", MSO!P299, ""), ""),
  IFERROR(IF(FH!H299="Home", FH!P299, ""), ""),
  IFERROR(IF(MGOLF!H299="Home", MGOLF!P299, ""), ""),
  IFERROR(IF(Football!H299="Home", Football!P299, ""), ""),
  IFERROR(IF(WVB!H299="Home", WVB!P299, ""), ""),
  IFERROR(IF(XC!H299="Home", XC!P299, ""), ""),
  IFERROR(IF(SWIMMING!H299="Home", SWIMMING!P299, ""), ""),
  IFERROR(IF(WTEN!H299="Home", WTEN!P299, ""), ""),
  IFERROR(IF(TF!H299="Home", TF!P299, ""), ""),
  IFERROR(IF(WGOLF!H299="Home", WGOLF!P299, ""), ""),
  IFERROR(IF(WBB!H299="Home", WBB!P299, ""), ""),
  IFERROR(IF(MBB!H299="Home", MBB!P299, ""), ""),
  IFERROR(IF(WLAX!H299="Home", WLAX!P299, ""), ""),
  IFERROR(IF(MLAX!H299="Home", MLAX!P299, ""), ""),
  IFERROR(IF(SOFT!H299="Home", SOFT!P299, ""), ""),
  IFERROR(IF(BASE!H299="Home", BASE!P299, ""), ""),
  IFERROR(IF(ESPORTS!H299="Home", ESPORTS!P299, ""), "")
)
</f>
        <v/>
      </c>
    </row>
    <row r="300" ht="22.5" customHeight="1">
      <c r="A300" s="6">
        <v>299.0</v>
      </c>
      <c r="B300" s="6" t="str">
        <f>'Master Schedule'!B300</f>
        <v/>
      </c>
      <c r="C300" s="7">
        <v>46533.0</v>
      </c>
      <c r="D300" s="8" t="str">
        <f t="shared" si="1"/>
        <v>Wednesday</v>
      </c>
      <c r="E300" s="6" t="str">
        <f>TEXTJOIN(
  CHAR(10) &amp; CHAR(10),
  TRUE,
  IFERROR(IF(WSO!H300="Home", WSO!E300, ""), ""),
  IFERROR(IF(MSO!H300="Home", MSO!E300, ""), ""),
  IFERROR(IF(FH!H300="Home", FH!E300, ""), ""),
  IFERROR(IF(MGOLF!H300="Home", MGOLF!E300, ""), ""),
  IFERROR(IF(Football!H300="Home", Football!E300, ""), ""),
  IFERROR(IF(WVB!H300="Home", WVB!E300, ""), ""),
  IFERROR(IF(XC!H300="Home", XC!E300, ""), ""),
  IFERROR(IF(SWIMMING!H300="Home", SWIMMING!E300, ""), ""),
  IFERROR(IF(WTEN!H300="Home", WTEN!E300, ""), ""),
  IFERROR(IF(TF!H300="Home", TF!E300, ""), ""),
  IFERROR(IF(WGOLF!H300="Home", WGOLF!E300, ""), ""),
  IFERROR(IF(WBB!H300="Home", WBB!E300, ""), ""),
  IFERROR(IF(MBB!H300="Home", MBB!E300, ""), ""),
  IFERROR(IF(WLAX!H300="Home", WLAX!E300, ""), ""),
  IFERROR(IF(MLAX!H300="Home", MLAX!E300, ""), ""),
  IFERROR(IF(SOFT!H300="Home", SOFT!E300, ""), ""),
  IFERROR(IF(BASE!H300="Home", BASE!E300, ""), ""),
  IFERROR(IF(ESPORTS!H300="Home", ESPORTS!E300, ""), "")
)
</f>
        <v/>
      </c>
      <c r="F300" s="11" t="str">
        <f>TEXTJOIN(
  CHAR(10) &amp; CHAR(10),
  TRUE,
  IFERROR(IF(WSO!H300="Home", TEXT(WSO!F300, "h:mm AM/PM"), ""), ""),
  IFERROR(IF(MSO!H300="Home", TEXT(MSO!F300, "h:mm AM/PM"), ""), ""),
  IFERROR(IF(FH!H300="Home", TEXT(FH!F300, "h:mm AM/PM"), ""), ""),
  IFERROR(IF(MGOLF!H300="Home", TEXT(MGOLF!F300, "h:mm AM/PM"), ""), ""),
  IFERROR(IF(Football!H300="Home", TEXT(Football!F300, "h:mm AM/PM"), ""), ""),
  IFERROR(IF(WVB!H300="Home", TEXT(WVB!F300, "h:mm AM/PM"), ""), ""),
  IFERROR(IF(XC!H300="Home", TEXT(XC!F300, "h:mm AM/PM"), ""), ""),
  IFERROR(IF(SWIMMING!H300="Home", TEXT(SWIMMING!F300, "h:mm AM/PM"), ""), ""),
  IFERROR(IF(WTEN!H300="Home", TEXT(WTEN!F300, "h:mm AM/PM"), ""), ""),
  IFERROR(IF(TF!H300="Home", TEXT(TF!F300, "h:mm AM/PM"), ""), ""),
  IFERROR(IF(WGOLF!H300="Home", TEXT(WGOLF!F300, "h:mm AM/PM"), ""), ""),
  IFERROR(IF(WBB!H300="Home", TEXT(WBB!F300, "h:mm AM/PM"), ""), ""),
  IFERROR(IF(MBB!H300="Home", TEXT(MBB!F300, "h:mm AM/PM"), ""), ""),
  IFERROR(IF(WLAX!H300="Home", TEXT(WLAX!F300, "h:mm AM/PM"), ""), ""),
  IFERROR(IF(MLAX!H300="Home", TEXT(MLAX!F300, "h:mm AM/PM"), ""), ""),
  IFERROR(IF(SOFT!H300="Home", TEXT(SOFT!F300, "h:mm AM/PM"), ""), ""),
  IFERROR(IF(BASE!H300="Home", TEXT(BASE!F300, "h:mm AM/PM"), ""), ""),
  IFERROR(IF(ESPORTS!H300="Home", TEXT(ESPORTS!F300, "h:mm AM/PM"), ""), "")
)
</f>
        <v/>
      </c>
      <c r="G300" s="11" t="str">
        <f>TEXTJOIN(
  CHAR(10) &amp; CHAR(10),
  TRUE,
  IFERROR(IF(WSO!H300="Home", WSO!G300, ""), ""),
  IFERROR(IF(MSO!H300="Home", MSO!G300, ""), ""),
  IFERROR(IF(FH!H300="Home", FH!G300, ""), ""),
  IFERROR(IF(MGOLF!H300="Home", MGOLF!G300, ""), ""),
  IFERROR(IF(Football!H300="Home", Football!G300, ""), ""),
  IFERROR(IF(WVB!H300="Home", WVB!G300, ""), ""),
  IFERROR(IF(XC!H300="Home", XC!G300, ""), ""),
  IFERROR(IF(SWIMMING!H300="Home", SWIMMING!G300, ""), ""),
  IFERROR(IF(WTEN!H300="Home", WTEN!G300, ""), ""),
  IFERROR(IF(TF!H300="Home", TF!G300, ""), ""),
  IFERROR(IF(WGOLF!H300="Home", WGOLF!G300, ""), ""),
  IFERROR(IF(WBB!H300="Home", WBB!G300, ""), ""),
  IFERROR(IF(MBB!H300="Home", MBB!G300, ""), ""),
  IFERROR(IF(WLAX!H300="Home", WLAX!G300, ""), ""),
  IFERROR(IF(MLAX!H300="Home", MLAX!G300, ""), ""),
  IFERROR(IF(SOFT!H300="Home", SOFT!G300, ""), ""),
  IFERROR(IF(BASE!H300="Home", BASE!G300, ""), ""),
  IFERROR(IF(ESPORTS!H300="Home", ESPORTS!G300, ""), "")
)
</f>
        <v/>
      </c>
      <c r="H300" s="20" t="str">
        <f>TEXTJOIN(
  CHAR(10) &amp; CHAR(10),
  TRUE,
  IFERROR(IF(WSO!H300="Home", WSO!P300, ""), ""),
  IFERROR(IF(MSO!H300="Home", MSO!P300, ""), ""),
  IFERROR(IF(FH!H300="Home", FH!P300, ""), ""),
  IFERROR(IF(MGOLF!H300="Home", MGOLF!P300, ""), ""),
  IFERROR(IF(Football!H300="Home", Football!P300, ""), ""),
  IFERROR(IF(WVB!H300="Home", WVB!P300, ""), ""),
  IFERROR(IF(XC!H300="Home", XC!P300, ""), ""),
  IFERROR(IF(SWIMMING!H300="Home", SWIMMING!P300, ""), ""),
  IFERROR(IF(WTEN!H300="Home", WTEN!P300, ""), ""),
  IFERROR(IF(TF!H300="Home", TF!P300, ""), ""),
  IFERROR(IF(WGOLF!H300="Home", WGOLF!P300, ""), ""),
  IFERROR(IF(WBB!H300="Home", WBB!P300, ""), ""),
  IFERROR(IF(MBB!H300="Home", MBB!P300, ""), ""),
  IFERROR(IF(WLAX!H300="Home", WLAX!P300, ""), ""),
  IFERROR(IF(MLAX!H300="Home", MLAX!P300, ""), ""),
  IFERROR(IF(SOFT!H300="Home", SOFT!P300, ""), ""),
  IFERROR(IF(BASE!H300="Home", BASE!P300, ""), ""),
  IFERROR(IF(ESPORTS!H300="Home", ESPORTS!P300, ""), "")
)
</f>
        <v/>
      </c>
    </row>
    <row r="301" ht="22.5" customHeight="1">
      <c r="A301" s="6">
        <v>300.0</v>
      </c>
      <c r="B301" s="6" t="str">
        <f>'Master Schedule'!B301</f>
        <v/>
      </c>
      <c r="C301" s="7">
        <v>46534.0</v>
      </c>
      <c r="D301" s="8" t="str">
        <f t="shared" si="1"/>
        <v>Thursday</v>
      </c>
      <c r="E301" s="6" t="str">
        <f>TEXTJOIN(
  CHAR(10) &amp; CHAR(10),
  TRUE,
  IFERROR(IF(WSO!H301="Home", WSO!E301, ""), ""),
  IFERROR(IF(MSO!H301="Home", MSO!E301, ""), ""),
  IFERROR(IF(FH!H301="Home", FH!E301, ""), ""),
  IFERROR(IF(MGOLF!H301="Home", MGOLF!E301, ""), ""),
  IFERROR(IF(Football!H301="Home", Football!E301, ""), ""),
  IFERROR(IF(WVB!H301="Home", WVB!E301, ""), ""),
  IFERROR(IF(XC!H301="Home", XC!E301, ""), ""),
  IFERROR(IF(SWIMMING!H301="Home", SWIMMING!E301, ""), ""),
  IFERROR(IF(WTEN!H301="Home", WTEN!E301, ""), ""),
  IFERROR(IF(TF!H301="Home", TF!E301, ""), ""),
  IFERROR(IF(WGOLF!H301="Home", WGOLF!E301, ""), ""),
  IFERROR(IF(WBB!H301="Home", WBB!E301, ""), ""),
  IFERROR(IF(MBB!H301="Home", MBB!E301, ""), ""),
  IFERROR(IF(WLAX!H301="Home", WLAX!E301, ""), ""),
  IFERROR(IF(MLAX!H301="Home", MLAX!E301, ""), ""),
  IFERROR(IF(SOFT!H301="Home", SOFT!E301, ""), ""),
  IFERROR(IF(BASE!H301="Home", BASE!E301, ""), ""),
  IFERROR(IF(ESPORTS!H301="Home", ESPORTS!E301, ""), "")
)
</f>
        <v/>
      </c>
      <c r="F301" s="11" t="str">
        <f>TEXTJOIN(
  CHAR(10) &amp; CHAR(10),
  TRUE,
  IFERROR(IF(WSO!H301="Home", TEXT(WSO!F301, "h:mm AM/PM"), ""), ""),
  IFERROR(IF(MSO!H301="Home", TEXT(MSO!F301, "h:mm AM/PM"), ""), ""),
  IFERROR(IF(FH!H301="Home", TEXT(FH!F301, "h:mm AM/PM"), ""), ""),
  IFERROR(IF(MGOLF!H301="Home", TEXT(MGOLF!F301, "h:mm AM/PM"), ""), ""),
  IFERROR(IF(Football!H301="Home", TEXT(Football!F301, "h:mm AM/PM"), ""), ""),
  IFERROR(IF(WVB!H301="Home", TEXT(WVB!F301, "h:mm AM/PM"), ""), ""),
  IFERROR(IF(XC!H301="Home", TEXT(XC!F301, "h:mm AM/PM"), ""), ""),
  IFERROR(IF(SWIMMING!H301="Home", TEXT(SWIMMING!F301, "h:mm AM/PM"), ""), ""),
  IFERROR(IF(WTEN!H301="Home", TEXT(WTEN!F301, "h:mm AM/PM"), ""), ""),
  IFERROR(IF(TF!H301="Home", TEXT(TF!F301, "h:mm AM/PM"), ""), ""),
  IFERROR(IF(WGOLF!H301="Home", TEXT(WGOLF!F301, "h:mm AM/PM"), ""), ""),
  IFERROR(IF(WBB!H301="Home", TEXT(WBB!F301, "h:mm AM/PM"), ""), ""),
  IFERROR(IF(MBB!H301="Home", TEXT(MBB!F301, "h:mm AM/PM"), ""), ""),
  IFERROR(IF(WLAX!H301="Home", TEXT(WLAX!F301, "h:mm AM/PM"), ""), ""),
  IFERROR(IF(MLAX!H301="Home", TEXT(MLAX!F301, "h:mm AM/PM"), ""), ""),
  IFERROR(IF(SOFT!H301="Home", TEXT(SOFT!F301, "h:mm AM/PM"), ""), ""),
  IFERROR(IF(BASE!H301="Home", TEXT(BASE!F301, "h:mm AM/PM"), ""), ""),
  IFERROR(IF(ESPORTS!H301="Home", TEXT(ESPORTS!F301, "h:mm AM/PM"), ""), "")
)
</f>
        <v/>
      </c>
      <c r="G301" s="11" t="str">
        <f>TEXTJOIN(
  CHAR(10) &amp; CHAR(10),
  TRUE,
  IFERROR(IF(WSO!H301="Home", WSO!G301, ""), ""),
  IFERROR(IF(MSO!H301="Home", MSO!G301, ""), ""),
  IFERROR(IF(FH!H301="Home", FH!G301, ""), ""),
  IFERROR(IF(MGOLF!H301="Home", MGOLF!G301, ""), ""),
  IFERROR(IF(Football!H301="Home", Football!G301, ""), ""),
  IFERROR(IF(WVB!H301="Home", WVB!G301, ""), ""),
  IFERROR(IF(XC!H301="Home", XC!G301, ""), ""),
  IFERROR(IF(SWIMMING!H301="Home", SWIMMING!G301, ""), ""),
  IFERROR(IF(WTEN!H301="Home", WTEN!G301, ""), ""),
  IFERROR(IF(TF!H301="Home", TF!G301, ""), ""),
  IFERROR(IF(WGOLF!H301="Home", WGOLF!G301, ""), ""),
  IFERROR(IF(WBB!H301="Home", WBB!G301, ""), ""),
  IFERROR(IF(MBB!H301="Home", MBB!G301, ""), ""),
  IFERROR(IF(WLAX!H301="Home", WLAX!G301, ""), ""),
  IFERROR(IF(MLAX!H301="Home", MLAX!G301, ""), ""),
  IFERROR(IF(SOFT!H301="Home", SOFT!G301, ""), ""),
  IFERROR(IF(BASE!H301="Home", BASE!G301, ""), ""),
  IFERROR(IF(ESPORTS!H301="Home", ESPORTS!G301, ""), "")
)
</f>
        <v/>
      </c>
      <c r="H301" s="20" t="str">
        <f>TEXTJOIN(
  CHAR(10) &amp; CHAR(10),
  TRUE,
  IFERROR(IF(WSO!H301="Home", WSO!P301, ""), ""),
  IFERROR(IF(MSO!H301="Home", MSO!P301, ""), ""),
  IFERROR(IF(FH!H301="Home", FH!P301, ""), ""),
  IFERROR(IF(MGOLF!H301="Home", MGOLF!P301, ""), ""),
  IFERROR(IF(Football!H301="Home", Football!P301, ""), ""),
  IFERROR(IF(WVB!H301="Home", WVB!P301, ""), ""),
  IFERROR(IF(XC!H301="Home", XC!P301, ""), ""),
  IFERROR(IF(SWIMMING!H301="Home", SWIMMING!P301, ""), ""),
  IFERROR(IF(WTEN!H301="Home", WTEN!P301, ""), ""),
  IFERROR(IF(TF!H301="Home", TF!P301, ""), ""),
  IFERROR(IF(WGOLF!H301="Home", WGOLF!P301, ""), ""),
  IFERROR(IF(WBB!H301="Home", WBB!P301, ""), ""),
  IFERROR(IF(MBB!H301="Home", MBB!P301, ""), ""),
  IFERROR(IF(WLAX!H301="Home", WLAX!P301, ""), ""),
  IFERROR(IF(MLAX!H301="Home", MLAX!P301, ""), ""),
  IFERROR(IF(SOFT!H301="Home", SOFT!P301, ""), ""),
  IFERROR(IF(BASE!H301="Home", BASE!P301, ""), ""),
  IFERROR(IF(ESPORTS!H301="Home", ESPORTS!P301, ""), "")
)
</f>
        <v/>
      </c>
    </row>
    <row r="302" ht="22.5" customHeight="1">
      <c r="A302" s="6">
        <v>301.0</v>
      </c>
      <c r="B302" s="6" t="str">
        <f>'Master Schedule'!B302</f>
        <v/>
      </c>
      <c r="C302" s="7">
        <v>46535.0</v>
      </c>
      <c r="D302" s="8" t="str">
        <f t="shared" si="1"/>
        <v>Friday</v>
      </c>
      <c r="E302" s="6" t="str">
        <f>TEXTJOIN(
  CHAR(10) &amp; CHAR(10),
  TRUE,
  IFERROR(IF(WSO!H302="Home", WSO!E302, ""), ""),
  IFERROR(IF(MSO!H302="Home", MSO!E302, ""), ""),
  IFERROR(IF(FH!H302="Home", FH!E302, ""), ""),
  IFERROR(IF(MGOLF!H302="Home", MGOLF!E302, ""), ""),
  IFERROR(IF(Football!H302="Home", Football!E302, ""), ""),
  IFERROR(IF(WVB!H302="Home", WVB!E302, ""), ""),
  IFERROR(IF(XC!H302="Home", XC!E302, ""), ""),
  IFERROR(IF(SWIMMING!H302="Home", SWIMMING!E302, ""), ""),
  IFERROR(IF(WTEN!H302="Home", WTEN!E302, ""), ""),
  IFERROR(IF(TF!H302="Home", TF!E302, ""), ""),
  IFERROR(IF(WGOLF!H302="Home", WGOLF!E302, ""), ""),
  IFERROR(IF(WBB!H302="Home", WBB!E302, ""), ""),
  IFERROR(IF(MBB!H302="Home", MBB!E302, ""), ""),
  IFERROR(IF(WLAX!H302="Home", WLAX!E302, ""), ""),
  IFERROR(IF(MLAX!H302="Home", MLAX!E302, ""), ""),
  IFERROR(IF(SOFT!H302="Home", SOFT!E302, ""), ""),
  IFERROR(IF(BASE!H302="Home", BASE!E302, ""), ""),
  IFERROR(IF(ESPORTS!H302="Home", ESPORTS!E302, ""), "")
)
</f>
        <v/>
      </c>
      <c r="F302" s="11" t="str">
        <f>TEXTJOIN(
  CHAR(10) &amp; CHAR(10),
  TRUE,
  IFERROR(IF(WSO!H302="Home", TEXT(WSO!F302, "h:mm AM/PM"), ""), ""),
  IFERROR(IF(MSO!H302="Home", TEXT(MSO!F302, "h:mm AM/PM"), ""), ""),
  IFERROR(IF(FH!H302="Home", TEXT(FH!F302, "h:mm AM/PM"), ""), ""),
  IFERROR(IF(MGOLF!H302="Home", TEXT(MGOLF!F302, "h:mm AM/PM"), ""), ""),
  IFERROR(IF(Football!H302="Home", TEXT(Football!F302, "h:mm AM/PM"), ""), ""),
  IFERROR(IF(WVB!H302="Home", TEXT(WVB!F302, "h:mm AM/PM"), ""), ""),
  IFERROR(IF(XC!H302="Home", TEXT(XC!F302, "h:mm AM/PM"), ""), ""),
  IFERROR(IF(SWIMMING!H302="Home", TEXT(SWIMMING!F302, "h:mm AM/PM"), ""), ""),
  IFERROR(IF(WTEN!H302="Home", TEXT(WTEN!F302, "h:mm AM/PM"), ""), ""),
  IFERROR(IF(TF!H302="Home", TEXT(TF!F302, "h:mm AM/PM"), ""), ""),
  IFERROR(IF(WGOLF!H302="Home", TEXT(WGOLF!F302, "h:mm AM/PM"), ""), ""),
  IFERROR(IF(WBB!H302="Home", TEXT(WBB!F302, "h:mm AM/PM"), ""), ""),
  IFERROR(IF(MBB!H302="Home", TEXT(MBB!F302, "h:mm AM/PM"), ""), ""),
  IFERROR(IF(WLAX!H302="Home", TEXT(WLAX!F302, "h:mm AM/PM"), ""), ""),
  IFERROR(IF(MLAX!H302="Home", TEXT(MLAX!F302, "h:mm AM/PM"), ""), ""),
  IFERROR(IF(SOFT!H302="Home", TEXT(SOFT!F302, "h:mm AM/PM"), ""), ""),
  IFERROR(IF(BASE!H302="Home", TEXT(BASE!F302, "h:mm AM/PM"), ""), ""),
  IFERROR(IF(ESPORTS!H302="Home", TEXT(ESPORTS!F302, "h:mm AM/PM"), ""), "")
)
</f>
        <v/>
      </c>
      <c r="G302" s="11" t="str">
        <f>TEXTJOIN(
  CHAR(10) &amp; CHAR(10),
  TRUE,
  IFERROR(IF(WSO!H302="Home", WSO!G302, ""), ""),
  IFERROR(IF(MSO!H302="Home", MSO!G302, ""), ""),
  IFERROR(IF(FH!H302="Home", FH!G302, ""), ""),
  IFERROR(IF(MGOLF!H302="Home", MGOLF!G302, ""), ""),
  IFERROR(IF(Football!H302="Home", Football!G302, ""), ""),
  IFERROR(IF(WVB!H302="Home", WVB!G302, ""), ""),
  IFERROR(IF(XC!H302="Home", XC!G302, ""), ""),
  IFERROR(IF(SWIMMING!H302="Home", SWIMMING!G302, ""), ""),
  IFERROR(IF(WTEN!H302="Home", WTEN!G302, ""), ""),
  IFERROR(IF(TF!H302="Home", TF!G302, ""), ""),
  IFERROR(IF(WGOLF!H302="Home", WGOLF!G302, ""), ""),
  IFERROR(IF(WBB!H302="Home", WBB!G302, ""), ""),
  IFERROR(IF(MBB!H302="Home", MBB!G302, ""), ""),
  IFERROR(IF(WLAX!H302="Home", WLAX!G302, ""), ""),
  IFERROR(IF(MLAX!H302="Home", MLAX!G302, ""), ""),
  IFERROR(IF(SOFT!H302="Home", SOFT!G302, ""), ""),
  IFERROR(IF(BASE!H302="Home", BASE!G302, ""), ""),
  IFERROR(IF(ESPORTS!H302="Home", ESPORTS!G302, ""), "")
)
</f>
        <v/>
      </c>
      <c r="H302" s="20" t="str">
        <f>TEXTJOIN(
  CHAR(10) &amp; CHAR(10),
  TRUE,
  IFERROR(IF(WSO!H302="Home", WSO!P302, ""), ""),
  IFERROR(IF(MSO!H302="Home", MSO!P302, ""), ""),
  IFERROR(IF(FH!H302="Home", FH!P302, ""), ""),
  IFERROR(IF(MGOLF!H302="Home", MGOLF!P302, ""), ""),
  IFERROR(IF(Football!H302="Home", Football!P302, ""), ""),
  IFERROR(IF(WVB!H302="Home", WVB!P302, ""), ""),
  IFERROR(IF(XC!H302="Home", XC!P302, ""), ""),
  IFERROR(IF(SWIMMING!H302="Home", SWIMMING!P302, ""), ""),
  IFERROR(IF(WTEN!H302="Home", WTEN!P302, ""), ""),
  IFERROR(IF(TF!H302="Home", TF!P302, ""), ""),
  IFERROR(IF(WGOLF!H302="Home", WGOLF!P302, ""), ""),
  IFERROR(IF(WBB!H302="Home", WBB!P302, ""), ""),
  IFERROR(IF(MBB!H302="Home", MBB!P302, ""), ""),
  IFERROR(IF(WLAX!H302="Home", WLAX!P302, ""), ""),
  IFERROR(IF(MLAX!H302="Home", MLAX!P302, ""), ""),
  IFERROR(IF(SOFT!H302="Home", SOFT!P302, ""), ""),
  IFERROR(IF(BASE!H302="Home", BASE!P302, ""), ""),
  IFERROR(IF(ESPORTS!H302="Home", ESPORTS!P302, ""), "")
)
</f>
        <v/>
      </c>
    </row>
    <row r="303" ht="22.5" customHeight="1">
      <c r="A303" s="6">
        <v>302.0</v>
      </c>
      <c r="B303" s="6" t="str">
        <f>'Master Schedule'!B303</f>
        <v/>
      </c>
      <c r="C303" s="7">
        <v>46536.0</v>
      </c>
      <c r="D303" s="8" t="str">
        <f t="shared" si="1"/>
        <v>Saturday</v>
      </c>
      <c r="E303" s="6" t="str">
        <f>TEXTJOIN(
  CHAR(10) &amp; CHAR(10),
  TRUE,
  IFERROR(IF(WSO!H303="Home", WSO!E303, ""), ""),
  IFERROR(IF(MSO!H303="Home", MSO!E303, ""), ""),
  IFERROR(IF(FH!H303="Home", FH!E303, ""), ""),
  IFERROR(IF(MGOLF!H303="Home", MGOLF!E303, ""), ""),
  IFERROR(IF(Football!H303="Home", Football!E303, ""), ""),
  IFERROR(IF(WVB!H303="Home", WVB!E303, ""), ""),
  IFERROR(IF(XC!H303="Home", XC!E303, ""), ""),
  IFERROR(IF(SWIMMING!H303="Home", SWIMMING!E303, ""), ""),
  IFERROR(IF(WTEN!H303="Home", WTEN!E303, ""), ""),
  IFERROR(IF(TF!H303="Home", TF!E303, ""), ""),
  IFERROR(IF(WGOLF!H303="Home", WGOLF!E303, ""), ""),
  IFERROR(IF(WBB!H303="Home", WBB!E303, ""), ""),
  IFERROR(IF(MBB!H303="Home", MBB!E303, ""), ""),
  IFERROR(IF(WLAX!H303="Home", WLAX!E303, ""), ""),
  IFERROR(IF(MLAX!H303="Home", MLAX!E303, ""), ""),
  IFERROR(IF(SOFT!H303="Home", SOFT!E303, ""), ""),
  IFERROR(IF(BASE!H303="Home", BASE!E303, ""), ""),
  IFERROR(IF(ESPORTS!H303="Home", ESPORTS!E303, ""), "")
)
</f>
        <v/>
      </c>
      <c r="F303" s="11" t="str">
        <f>TEXTJOIN(
  CHAR(10) &amp; CHAR(10),
  TRUE,
  IFERROR(IF(WSO!H303="Home", TEXT(WSO!F303, "h:mm AM/PM"), ""), ""),
  IFERROR(IF(MSO!H303="Home", TEXT(MSO!F303, "h:mm AM/PM"), ""), ""),
  IFERROR(IF(FH!H303="Home", TEXT(FH!F303, "h:mm AM/PM"), ""), ""),
  IFERROR(IF(MGOLF!H303="Home", TEXT(MGOLF!F303, "h:mm AM/PM"), ""), ""),
  IFERROR(IF(Football!H303="Home", TEXT(Football!F303, "h:mm AM/PM"), ""), ""),
  IFERROR(IF(WVB!H303="Home", TEXT(WVB!F303, "h:mm AM/PM"), ""), ""),
  IFERROR(IF(XC!H303="Home", TEXT(XC!F303, "h:mm AM/PM"), ""), ""),
  IFERROR(IF(SWIMMING!H303="Home", TEXT(SWIMMING!F303, "h:mm AM/PM"), ""), ""),
  IFERROR(IF(WTEN!H303="Home", TEXT(WTEN!F303, "h:mm AM/PM"), ""), ""),
  IFERROR(IF(TF!H303="Home", TEXT(TF!F303, "h:mm AM/PM"), ""), ""),
  IFERROR(IF(WGOLF!H303="Home", TEXT(WGOLF!F303, "h:mm AM/PM"), ""), ""),
  IFERROR(IF(WBB!H303="Home", TEXT(WBB!F303, "h:mm AM/PM"), ""), ""),
  IFERROR(IF(MBB!H303="Home", TEXT(MBB!F303, "h:mm AM/PM"), ""), ""),
  IFERROR(IF(WLAX!H303="Home", TEXT(WLAX!F303, "h:mm AM/PM"), ""), ""),
  IFERROR(IF(MLAX!H303="Home", TEXT(MLAX!F303, "h:mm AM/PM"), ""), ""),
  IFERROR(IF(SOFT!H303="Home", TEXT(SOFT!F303, "h:mm AM/PM"), ""), ""),
  IFERROR(IF(BASE!H303="Home", TEXT(BASE!F303, "h:mm AM/PM"), ""), ""),
  IFERROR(IF(ESPORTS!H303="Home", TEXT(ESPORTS!F303, "h:mm AM/PM"), ""), "")
)
</f>
        <v/>
      </c>
      <c r="G303" s="11" t="str">
        <f>TEXTJOIN(
  CHAR(10) &amp; CHAR(10),
  TRUE,
  IFERROR(IF(WSO!H303="Home", WSO!G303, ""), ""),
  IFERROR(IF(MSO!H303="Home", MSO!G303, ""), ""),
  IFERROR(IF(FH!H303="Home", FH!G303, ""), ""),
  IFERROR(IF(MGOLF!H303="Home", MGOLF!G303, ""), ""),
  IFERROR(IF(Football!H303="Home", Football!G303, ""), ""),
  IFERROR(IF(WVB!H303="Home", WVB!G303, ""), ""),
  IFERROR(IF(XC!H303="Home", XC!G303, ""), ""),
  IFERROR(IF(SWIMMING!H303="Home", SWIMMING!G303, ""), ""),
  IFERROR(IF(WTEN!H303="Home", WTEN!G303, ""), ""),
  IFERROR(IF(TF!H303="Home", TF!G303, ""), ""),
  IFERROR(IF(WGOLF!H303="Home", WGOLF!G303, ""), ""),
  IFERROR(IF(WBB!H303="Home", WBB!G303, ""), ""),
  IFERROR(IF(MBB!H303="Home", MBB!G303, ""), ""),
  IFERROR(IF(WLAX!H303="Home", WLAX!G303, ""), ""),
  IFERROR(IF(MLAX!H303="Home", MLAX!G303, ""), ""),
  IFERROR(IF(SOFT!H303="Home", SOFT!G303, ""), ""),
  IFERROR(IF(BASE!H303="Home", BASE!G303, ""), ""),
  IFERROR(IF(ESPORTS!H303="Home", ESPORTS!G303, ""), "")
)
</f>
        <v/>
      </c>
      <c r="H303" s="20" t="str">
        <f>TEXTJOIN(
  CHAR(10) &amp; CHAR(10),
  TRUE,
  IFERROR(IF(WSO!H303="Home", WSO!P303, ""), ""),
  IFERROR(IF(MSO!H303="Home", MSO!P303, ""), ""),
  IFERROR(IF(FH!H303="Home", FH!P303, ""), ""),
  IFERROR(IF(MGOLF!H303="Home", MGOLF!P303, ""), ""),
  IFERROR(IF(Football!H303="Home", Football!P303, ""), ""),
  IFERROR(IF(WVB!H303="Home", WVB!P303, ""), ""),
  IFERROR(IF(XC!H303="Home", XC!P303, ""), ""),
  IFERROR(IF(SWIMMING!H303="Home", SWIMMING!P303, ""), ""),
  IFERROR(IF(WTEN!H303="Home", WTEN!P303, ""), ""),
  IFERROR(IF(TF!H303="Home", TF!P303, ""), ""),
  IFERROR(IF(WGOLF!H303="Home", WGOLF!P303, ""), ""),
  IFERROR(IF(WBB!H303="Home", WBB!P303, ""), ""),
  IFERROR(IF(MBB!H303="Home", MBB!P303, ""), ""),
  IFERROR(IF(WLAX!H303="Home", WLAX!P303, ""), ""),
  IFERROR(IF(MLAX!H303="Home", MLAX!P303, ""), ""),
  IFERROR(IF(SOFT!H303="Home", SOFT!P303, ""), ""),
  IFERROR(IF(BASE!H303="Home", BASE!P303, ""), ""),
  IFERROR(IF(ESPORTS!H303="Home", ESPORTS!P303, ""), "")
)
</f>
        <v/>
      </c>
    </row>
    <row r="304" ht="22.5" customHeight="1">
      <c r="A304" s="6">
        <v>303.0</v>
      </c>
      <c r="B304" s="6" t="str">
        <f>'Master Schedule'!B304</f>
        <v/>
      </c>
      <c r="C304" s="7">
        <v>46537.0</v>
      </c>
      <c r="D304" s="8" t="str">
        <f t="shared" si="1"/>
        <v>Sunday</v>
      </c>
      <c r="E304" s="6" t="str">
        <f>TEXTJOIN(
  CHAR(10) &amp; CHAR(10),
  TRUE,
  IFERROR(IF(WSO!H304="Home", WSO!E304, ""), ""),
  IFERROR(IF(MSO!H304="Home", MSO!E304, ""), ""),
  IFERROR(IF(FH!H304="Home", FH!E304, ""), ""),
  IFERROR(IF(MGOLF!H304="Home", MGOLF!E304, ""), ""),
  IFERROR(IF(Football!H304="Home", Football!E304, ""), ""),
  IFERROR(IF(WVB!H304="Home", WVB!E304, ""), ""),
  IFERROR(IF(XC!H304="Home", XC!E304, ""), ""),
  IFERROR(IF(SWIMMING!H304="Home", SWIMMING!E304, ""), ""),
  IFERROR(IF(WTEN!H304="Home", WTEN!E304, ""), ""),
  IFERROR(IF(TF!H304="Home", TF!E304, ""), ""),
  IFERROR(IF(WGOLF!H304="Home", WGOLF!E304, ""), ""),
  IFERROR(IF(WBB!H304="Home", WBB!E304, ""), ""),
  IFERROR(IF(MBB!H304="Home", MBB!E304, ""), ""),
  IFERROR(IF(WLAX!H304="Home", WLAX!E304, ""), ""),
  IFERROR(IF(MLAX!H304="Home", MLAX!E304, ""), ""),
  IFERROR(IF(SOFT!H304="Home", SOFT!E304, ""), ""),
  IFERROR(IF(BASE!H304="Home", BASE!E304, ""), ""),
  IFERROR(IF(ESPORTS!H304="Home", ESPORTS!E304, ""), "")
)
</f>
        <v/>
      </c>
      <c r="F304" s="11" t="str">
        <f>TEXTJOIN(
  CHAR(10) &amp; CHAR(10),
  TRUE,
  IFERROR(IF(WSO!H304="Home", TEXT(WSO!F304, "h:mm AM/PM"), ""), ""),
  IFERROR(IF(MSO!H304="Home", TEXT(MSO!F304, "h:mm AM/PM"), ""), ""),
  IFERROR(IF(FH!H304="Home", TEXT(FH!F304, "h:mm AM/PM"), ""), ""),
  IFERROR(IF(MGOLF!H304="Home", TEXT(MGOLF!F304, "h:mm AM/PM"), ""), ""),
  IFERROR(IF(Football!H304="Home", TEXT(Football!F304, "h:mm AM/PM"), ""), ""),
  IFERROR(IF(WVB!H304="Home", TEXT(WVB!F304, "h:mm AM/PM"), ""), ""),
  IFERROR(IF(XC!H304="Home", TEXT(XC!F304, "h:mm AM/PM"), ""), ""),
  IFERROR(IF(SWIMMING!H304="Home", TEXT(SWIMMING!F304, "h:mm AM/PM"), ""), ""),
  IFERROR(IF(WTEN!H304="Home", TEXT(WTEN!F304, "h:mm AM/PM"), ""), ""),
  IFERROR(IF(TF!H304="Home", TEXT(TF!F304, "h:mm AM/PM"), ""), ""),
  IFERROR(IF(WGOLF!H304="Home", TEXT(WGOLF!F304, "h:mm AM/PM"), ""), ""),
  IFERROR(IF(WBB!H304="Home", TEXT(WBB!F304, "h:mm AM/PM"), ""), ""),
  IFERROR(IF(MBB!H304="Home", TEXT(MBB!F304, "h:mm AM/PM"), ""), ""),
  IFERROR(IF(WLAX!H304="Home", TEXT(WLAX!F304, "h:mm AM/PM"), ""), ""),
  IFERROR(IF(MLAX!H304="Home", TEXT(MLAX!F304, "h:mm AM/PM"), ""), ""),
  IFERROR(IF(SOFT!H304="Home", TEXT(SOFT!F304, "h:mm AM/PM"), ""), ""),
  IFERROR(IF(BASE!H304="Home", TEXT(BASE!F304, "h:mm AM/PM"), ""), ""),
  IFERROR(IF(ESPORTS!H304="Home", TEXT(ESPORTS!F304, "h:mm AM/PM"), ""), "")
)
</f>
        <v/>
      </c>
      <c r="G304" s="11" t="str">
        <f>TEXTJOIN(
  CHAR(10) &amp; CHAR(10),
  TRUE,
  IFERROR(IF(WSO!H304="Home", WSO!G304, ""), ""),
  IFERROR(IF(MSO!H304="Home", MSO!G304, ""), ""),
  IFERROR(IF(FH!H304="Home", FH!G304, ""), ""),
  IFERROR(IF(MGOLF!H304="Home", MGOLF!G304, ""), ""),
  IFERROR(IF(Football!H304="Home", Football!G304, ""), ""),
  IFERROR(IF(WVB!H304="Home", WVB!G304, ""), ""),
  IFERROR(IF(XC!H304="Home", XC!G304, ""), ""),
  IFERROR(IF(SWIMMING!H304="Home", SWIMMING!G304, ""), ""),
  IFERROR(IF(WTEN!H304="Home", WTEN!G304, ""), ""),
  IFERROR(IF(TF!H304="Home", TF!G304, ""), ""),
  IFERROR(IF(WGOLF!H304="Home", WGOLF!G304, ""), ""),
  IFERROR(IF(WBB!H304="Home", WBB!G304, ""), ""),
  IFERROR(IF(MBB!H304="Home", MBB!G304, ""), ""),
  IFERROR(IF(WLAX!H304="Home", WLAX!G304, ""), ""),
  IFERROR(IF(MLAX!H304="Home", MLAX!G304, ""), ""),
  IFERROR(IF(SOFT!H304="Home", SOFT!G304, ""), ""),
  IFERROR(IF(BASE!H304="Home", BASE!G304, ""), ""),
  IFERROR(IF(ESPORTS!H304="Home", ESPORTS!G304, ""), "")
)
</f>
        <v/>
      </c>
      <c r="H304" s="20" t="str">
        <f>TEXTJOIN(
  CHAR(10) &amp; CHAR(10),
  TRUE,
  IFERROR(IF(WSO!H304="Home", WSO!P304, ""), ""),
  IFERROR(IF(MSO!H304="Home", MSO!P304, ""), ""),
  IFERROR(IF(FH!H304="Home", FH!P304, ""), ""),
  IFERROR(IF(MGOLF!H304="Home", MGOLF!P304, ""), ""),
  IFERROR(IF(Football!H304="Home", Football!P304, ""), ""),
  IFERROR(IF(WVB!H304="Home", WVB!P304, ""), ""),
  IFERROR(IF(XC!H304="Home", XC!P304, ""), ""),
  IFERROR(IF(SWIMMING!H304="Home", SWIMMING!P304, ""), ""),
  IFERROR(IF(WTEN!H304="Home", WTEN!P304, ""), ""),
  IFERROR(IF(TF!H304="Home", TF!P304, ""), ""),
  IFERROR(IF(WGOLF!H304="Home", WGOLF!P304, ""), ""),
  IFERROR(IF(WBB!H304="Home", WBB!P304, ""), ""),
  IFERROR(IF(MBB!H304="Home", MBB!P304, ""), ""),
  IFERROR(IF(WLAX!H304="Home", WLAX!P304, ""), ""),
  IFERROR(IF(MLAX!H304="Home", MLAX!P304, ""), ""),
  IFERROR(IF(SOFT!H304="Home", SOFT!P304, ""), ""),
  IFERROR(IF(BASE!H304="Home", BASE!P304, ""), ""),
  IFERROR(IF(ESPORTS!H304="Home", ESPORTS!P304, ""), "")
)
</f>
        <v/>
      </c>
    </row>
    <row r="305" ht="22.5" customHeight="1">
      <c r="A305" s="6">
        <v>304.0</v>
      </c>
      <c r="B305" s="6" t="str">
        <f>'Master Schedule'!B305</f>
        <v/>
      </c>
      <c r="C305" s="7">
        <v>46538.0</v>
      </c>
      <c r="D305" s="8" t="str">
        <f t="shared" si="1"/>
        <v>Monday</v>
      </c>
      <c r="E305" s="6" t="str">
        <f>TEXTJOIN(
  CHAR(10) &amp; CHAR(10),
  TRUE,
  IFERROR(IF(WSO!H305="Home", WSO!E305, ""), ""),
  IFERROR(IF(MSO!H305="Home", MSO!E305, ""), ""),
  IFERROR(IF(FH!H305="Home", FH!E305, ""), ""),
  IFERROR(IF(MGOLF!H305="Home", MGOLF!E305, ""), ""),
  IFERROR(IF(Football!H305="Home", Football!E305, ""), ""),
  IFERROR(IF(WVB!H305="Home", WVB!E305, ""), ""),
  IFERROR(IF(XC!H305="Home", XC!E305, ""), ""),
  IFERROR(IF(SWIMMING!H305="Home", SWIMMING!E305, ""), ""),
  IFERROR(IF(WTEN!H305="Home", WTEN!E305, ""), ""),
  IFERROR(IF(TF!H305="Home", TF!E305, ""), ""),
  IFERROR(IF(WGOLF!H305="Home", WGOLF!E305, ""), ""),
  IFERROR(IF(WBB!H305="Home", WBB!E305, ""), ""),
  IFERROR(IF(MBB!H305="Home", MBB!E305, ""), ""),
  IFERROR(IF(WLAX!H305="Home", WLAX!E305, ""), ""),
  IFERROR(IF(MLAX!H305="Home", MLAX!E305, ""), ""),
  IFERROR(IF(SOFT!H305="Home", SOFT!E305, ""), ""),
  IFERROR(IF(BASE!H305="Home", BASE!E305, ""), ""),
  IFERROR(IF(ESPORTS!H305="Home", ESPORTS!E305, ""), "")
)
</f>
        <v/>
      </c>
      <c r="F305" s="11" t="str">
        <f>TEXTJOIN(
  CHAR(10) &amp; CHAR(10),
  TRUE,
  IFERROR(IF(WSO!H305="Home", TEXT(WSO!F305, "h:mm AM/PM"), ""), ""),
  IFERROR(IF(MSO!H305="Home", TEXT(MSO!F305, "h:mm AM/PM"), ""), ""),
  IFERROR(IF(FH!H305="Home", TEXT(FH!F305, "h:mm AM/PM"), ""), ""),
  IFERROR(IF(MGOLF!H305="Home", TEXT(MGOLF!F305, "h:mm AM/PM"), ""), ""),
  IFERROR(IF(Football!H305="Home", TEXT(Football!F305, "h:mm AM/PM"), ""), ""),
  IFERROR(IF(WVB!H305="Home", TEXT(WVB!F305, "h:mm AM/PM"), ""), ""),
  IFERROR(IF(XC!H305="Home", TEXT(XC!F305, "h:mm AM/PM"), ""), ""),
  IFERROR(IF(SWIMMING!H305="Home", TEXT(SWIMMING!F305, "h:mm AM/PM"), ""), ""),
  IFERROR(IF(WTEN!H305="Home", TEXT(WTEN!F305, "h:mm AM/PM"), ""), ""),
  IFERROR(IF(TF!H305="Home", TEXT(TF!F305, "h:mm AM/PM"), ""), ""),
  IFERROR(IF(WGOLF!H305="Home", TEXT(WGOLF!F305, "h:mm AM/PM"), ""), ""),
  IFERROR(IF(WBB!H305="Home", TEXT(WBB!F305, "h:mm AM/PM"), ""), ""),
  IFERROR(IF(MBB!H305="Home", TEXT(MBB!F305, "h:mm AM/PM"), ""), ""),
  IFERROR(IF(WLAX!H305="Home", TEXT(WLAX!F305, "h:mm AM/PM"), ""), ""),
  IFERROR(IF(MLAX!H305="Home", TEXT(MLAX!F305, "h:mm AM/PM"), ""), ""),
  IFERROR(IF(SOFT!H305="Home", TEXT(SOFT!F305, "h:mm AM/PM"), ""), ""),
  IFERROR(IF(BASE!H305="Home", TEXT(BASE!F305, "h:mm AM/PM"), ""), ""),
  IFERROR(IF(ESPORTS!H305="Home", TEXT(ESPORTS!F305, "h:mm AM/PM"), ""), "")
)
</f>
        <v/>
      </c>
      <c r="G305" s="11" t="str">
        <f>TEXTJOIN(
  CHAR(10) &amp; CHAR(10),
  TRUE,
  IFERROR(IF(WSO!H305="Home", WSO!G305, ""), ""),
  IFERROR(IF(MSO!H305="Home", MSO!G305, ""), ""),
  IFERROR(IF(FH!H305="Home", FH!G305, ""), ""),
  IFERROR(IF(MGOLF!H305="Home", MGOLF!G305, ""), ""),
  IFERROR(IF(Football!H305="Home", Football!G305, ""), ""),
  IFERROR(IF(WVB!H305="Home", WVB!G305, ""), ""),
  IFERROR(IF(XC!H305="Home", XC!G305, ""), ""),
  IFERROR(IF(SWIMMING!H305="Home", SWIMMING!G305, ""), ""),
  IFERROR(IF(WTEN!H305="Home", WTEN!G305, ""), ""),
  IFERROR(IF(TF!H305="Home", TF!G305, ""), ""),
  IFERROR(IF(WGOLF!H305="Home", WGOLF!G305, ""), ""),
  IFERROR(IF(WBB!H305="Home", WBB!G305, ""), ""),
  IFERROR(IF(MBB!H305="Home", MBB!G305, ""), ""),
  IFERROR(IF(WLAX!H305="Home", WLAX!G305, ""), ""),
  IFERROR(IF(MLAX!H305="Home", MLAX!G305, ""), ""),
  IFERROR(IF(SOFT!H305="Home", SOFT!G305, ""), ""),
  IFERROR(IF(BASE!H305="Home", BASE!G305, ""), ""),
  IFERROR(IF(ESPORTS!H305="Home", ESPORTS!G305, ""), "")
)
</f>
        <v/>
      </c>
      <c r="H305" s="20" t="str">
        <f>TEXTJOIN(
  CHAR(10) &amp; CHAR(10),
  TRUE,
  IFERROR(IF(WSO!H305="Home", WSO!P305, ""), ""),
  IFERROR(IF(MSO!H305="Home", MSO!P305, ""), ""),
  IFERROR(IF(FH!H305="Home", FH!P305, ""), ""),
  IFERROR(IF(MGOLF!H305="Home", MGOLF!P305, ""), ""),
  IFERROR(IF(Football!H305="Home", Football!P305, ""), ""),
  IFERROR(IF(WVB!H305="Home", WVB!P305, ""), ""),
  IFERROR(IF(XC!H305="Home", XC!P305, ""), ""),
  IFERROR(IF(SWIMMING!H305="Home", SWIMMING!P305, ""), ""),
  IFERROR(IF(WTEN!H305="Home", WTEN!P305, ""), ""),
  IFERROR(IF(TF!H305="Home", TF!P305, ""), ""),
  IFERROR(IF(WGOLF!H305="Home", WGOLF!P305, ""), ""),
  IFERROR(IF(WBB!H305="Home", WBB!P305, ""), ""),
  IFERROR(IF(MBB!H305="Home", MBB!P305, ""), ""),
  IFERROR(IF(WLAX!H305="Home", WLAX!P305, ""), ""),
  IFERROR(IF(MLAX!H305="Home", MLAX!P305, ""), ""),
  IFERROR(IF(SOFT!H305="Home", SOFT!P305, ""), ""),
  IFERROR(IF(BASE!H305="Home", BASE!P305, ""), ""),
  IFERROR(IF(ESPORTS!H305="Home", ESPORTS!P305, ""), "")
)
</f>
        <v/>
      </c>
    </row>
    <row r="306">
      <c r="H306" s="21"/>
    </row>
    <row r="307">
      <c r="H307" s="21"/>
    </row>
    <row r="308">
      <c r="H308" s="21"/>
    </row>
    <row r="309">
      <c r="H309" s="21"/>
    </row>
    <row r="310">
      <c r="H310" s="21"/>
    </row>
    <row r="311">
      <c r="H311" s="21"/>
    </row>
    <row r="312">
      <c r="H312" s="21"/>
    </row>
    <row r="313">
      <c r="H313" s="21"/>
    </row>
    <row r="314">
      <c r="H314" s="21"/>
    </row>
    <row r="315">
      <c r="H315" s="21"/>
    </row>
    <row r="316">
      <c r="H316" s="21"/>
    </row>
    <row r="317">
      <c r="H317" s="21"/>
    </row>
    <row r="318">
      <c r="H318" s="21"/>
    </row>
    <row r="319">
      <c r="H319" s="21"/>
    </row>
    <row r="320">
      <c r="H320" s="21"/>
    </row>
    <row r="321">
      <c r="H321" s="21"/>
    </row>
    <row r="322">
      <c r="H322" s="21"/>
    </row>
    <row r="323">
      <c r="H323" s="21"/>
    </row>
    <row r="324">
      <c r="H324" s="21"/>
    </row>
    <row r="325">
      <c r="H325" s="21"/>
    </row>
    <row r="326">
      <c r="H326" s="21"/>
    </row>
    <row r="327">
      <c r="H327" s="21"/>
    </row>
    <row r="328">
      <c r="H328" s="21"/>
    </row>
    <row r="329">
      <c r="H329" s="21"/>
    </row>
    <row r="330">
      <c r="H330" s="21"/>
    </row>
    <row r="331">
      <c r="H331" s="21"/>
    </row>
    <row r="332">
      <c r="H332" s="21"/>
    </row>
    <row r="333">
      <c r="H333" s="21"/>
    </row>
    <row r="334">
      <c r="H334" s="21"/>
    </row>
    <row r="335">
      <c r="H335" s="21"/>
    </row>
    <row r="336">
      <c r="H336" s="21"/>
    </row>
    <row r="337">
      <c r="H337" s="21"/>
    </row>
    <row r="338">
      <c r="H338" s="21"/>
    </row>
    <row r="339">
      <c r="H339" s="21"/>
    </row>
    <row r="340">
      <c r="H340" s="21"/>
    </row>
    <row r="341">
      <c r="H341" s="21"/>
    </row>
    <row r="342">
      <c r="H342" s="21"/>
    </row>
    <row r="343">
      <c r="H343" s="21"/>
    </row>
    <row r="344">
      <c r="H344" s="21"/>
    </row>
    <row r="345">
      <c r="H345" s="21"/>
    </row>
    <row r="346">
      <c r="H346" s="21"/>
    </row>
    <row r="347">
      <c r="H347" s="21"/>
    </row>
    <row r="348">
      <c r="H348" s="21"/>
    </row>
    <row r="349">
      <c r="H349" s="21"/>
    </row>
    <row r="350">
      <c r="H350" s="21"/>
    </row>
    <row r="351">
      <c r="H351" s="21"/>
    </row>
    <row r="352">
      <c r="H352" s="21"/>
    </row>
    <row r="353">
      <c r="H353" s="21"/>
    </row>
    <row r="354">
      <c r="H354" s="21"/>
    </row>
    <row r="355">
      <c r="H355" s="21"/>
    </row>
    <row r="356">
      <c r="H356" s="21"/>
    </row>
    <row r="357">
      <c r="H357" s="21"/>
    </row>
    <row r="358">
      <c r="H358" s="21"/>
    </row>
    <row r="359">
      <c r="H359" s="21"/>
    </row>
    <row r="360">
      <c r="H360" s="21"/>
    </row>
    <row r="361">
      <c r="H361" s="21"/>
    </row>
    <row r="362">
      <c r="H362" s="21"/>
    </row>
    <row r="363">
      <c r="H363" s="21"/>
    </row>
    <row r="364">
      <c r="H364" s="21"/>
    </row>
    <row r="365">
      <c r="H365" s="21"/>
    </row>
    <row r="366">
      <c r="H366" s="21"/>
    </row>
    <row r="367">
      <c r="H367" s="21"/>
    </row>
    <row r="368">
      <c r="H368" s="21"/>
    </row>
    <row r="369">
      <c r="H369" s="21"/>
    </row>
    <row r="370">
      <c r="H370" s="21"/>
    </row>
    <row r="371">
      <c r="H371" s="21"/>
    </row>
    <row r="372">
      <c r="H372" s="21"/>
    </row>
    <row r="373">
      <c r="H373" s="21"/>
    </row>
    <row r="374">
      <c r="H374" s="21"/>
    </row>
    <row r="375">
      <c r="H375" s="21"/>
    </row>
    <row r="376">
      <c r="H376" s="21"/>
    </row>
    <row r="377">
      <c r="H377" s="21"/>
    </row>
    <row r="378">
      <c r="H378" s="21"/>
    </row>
    <row r="379">
      <c r="H379" s="21"/>
    </row>
    <row r="380">
      <c r="H380" s="21"/>
    </row>
    <row r="381">
      <c r="H381" s="21"/>
    </row>
    <row r="382">
      <c r="H382" s="21"/>
    </row>
    <row r="383">
      <c r="H383" s="21"/>
    </row>
    <row r="384">
      <c r="H384" s="21"/>
    </row>
    <row r="385">
      <c r="H385" s="21"/>
    </row>
    <row r="386">
      <c r="H386" s="21"/>
    </row>
    <row r="387">
      <c r="H387" s="21"/>
    </row>
    <row r="388">
      <c r="H388" s="21"/>
    </row>
    <row r="389">
      <c r="H389" s="21"/>
    </row>
    <row r="390">
      <c r="H390" s="21"/>
    </row>
    <row r="391">
      <c r="H391" s="21"/>
    </row>
    <row r="392">
      <c r="H392" s="21"/>
    </row>
    <row r="393">
      <c r="H393" s="21"/>
    </row>
    <row r="394">
      <c r="H394" s="21"/>
    </row>
    <row r="395">
      <c r="H395" s="21"/>
    </row>
    <row r="396">
      <c r="H396" s="21"/>
    </row>
    <row r="397">
      <c r="H397" s="21"/>
    </row>
    <row r="398">
      <c r="H398" s="21"/>
    </row>
    <row r="399">
      <c r="H399" s="21"/>
    </row>
    <row r="400">
      <c r="H400" s="21"/>
    </row>
    <row r="401">
      <c r="H401" s="21"/>
    </row>
    <row r="402">
      <c r="H402" s="21"/>
    </row>
    <row r="403">
      <c r="H403" s="21"/>
    </row>
    <row r="404">
      <c r="H404" s="21"/>
    </row>
    <row r="405">
      <c r="H405" s="21"/>
    </row>
    <row r="406">
      <c r="H406" s="21"/>
    </row>
    <row r="407">
      <c r="H407" s="21"/>
    </row>
    <row r="408">
      <c r="H408" s="21"/>
    </row>
    <row r="409">
      <c r="H409" s="21"/>
    </row>
    <row r="410">
      <c r="H410" s="21"/>
    </row>
    <row r="411">
      <c r="H411" s="21"/>
    </row>
    <row r="412">
      <c r="H412" s="21"/>
    </row>
    <row r="413">
      <c r="H413" s="21"/>
    </row>
    <row r="414">
      <c r="H414" s="21"/>
    </row>
    <row r="415">
      <c r="H415" s="21"/>
    </row>
    <row r="416">
      <c r="H416" s="21"/>
    </row>
    <row r="417">
      <c r="H417" s="21"/>
    </row>
    <row r="418">
      <c r="H418" s="21"/>
    </row>
    <row r="419">
      <c r="H419" s="21"/>
    </row>
    <row r="420">
      <c r="H420" s="21"/>
    </row>
    <row r="421">
      <c r="H421" s="21"/>
    </row>
    <row r="422">
      <c r="H422" s="21"/>
    </row>
    <row r="423">
      <c r="H423" s="21"/>
    </row>
    <row r="424">
      <c r="H424" s="21"/>
    </row>
    <row r="425">
      <c r="H425" s="21"/>
    </row>
    <row r="426">
      <c r="H426" s="21"/>
    </row>
    <row r="427">
      <c r="H427" s="21"/>
    </row>
    <row r="428">
      <c r="H428" s="21"/>
    </row>
    <row r="429">
      <c r="H429" s="21"/>
    </row>
    <row r="430">
      <c r="H430" s="21"/>
    </row>
    <row r="431">
      <c r="H431" s="21"/>
    </row>
    <row r="432">
      <c r="H432" s="21"/>
    </row>
    <row r="433">
      <c r="H433" s="21"/>
    </row>
    <row r="434">
      <c r="H434" s="21"/>
    </row>
    <row r="435">
      <c r="H435" s="21"/>
    </row>
    <row r="436">
      <c r="H436" s="21"/>
    </row>
    <row r="437">
      <c r="H437" s="21"/>
    </row>
    <row r="438">
      <c r="H438" s="21"/>
    </row>
    <row r="439">
      <c r="H439" s="21"/>
    </row>
    <row r="440">
      <c r="H440" s="21"/>
    </row>
    <row r="441">
      <c r="H441" s="21"/>
    </row>
    <row r="442">
      <c r="H442" s="21"/>
    </row>
    <row r="443">
      <c r="H443" s="21"/>
    </row>
    <row r="444">
      <c r="H444" s="21"/>
    </row>
    <row r="445">
      <c r="H445" s="21"/>
    </row>
    <row r="446">
      <c r="H446" s="21"/>
    </row>
    <row r="447">
      <c r="H447" s="21"/>
    </row>
    <row r="448">
      <c r="H448" s="21"/>
    </row>
    <row r="449">
      <c r="H449" s="21"/>
    </row>
    <row r="450">
      <c r="H450" s="21"/>
    </row>
    <row r="451">
      <c r="H451" s="21"/>
    </row>
    <row r="452">
      <c r="H452" s="21"/>
    </row>
    <row r="453">
      <c r="H453" s="21"/>
    </row>
    <row r="454">
      <c r="H454" s="21"/>
    </row>
    <row r="455">
      <c r="H455" s="21"/>
    </row>
    <row r="456">
      <c r="H456" s="21"/>
    </row>
    <row r="457">
      <c r="H457" s="21"/>
    </row>
    <row r="458">
      <c r="H458" s="21"/>
    </row>
    <row r="459">
      <c r="H459" s="21"/>
    </row>
    <row r="460">
      <c r="H460" s="21"/>
    </row>
    <row r="461">
      <c r="H461" s="21"/>
    </row>
    <row r="462">
      <c r="H462" s="21"/>
    </row>
    <row r="463">
      <c r="H463" s="21"/>
    </row>
    <row r="464">
      <c r="H464" s="21"/>
    </row>
    <row r="465">
      <c r="H465" s="21"/>
    </row>
    <row r="466">
      <c r="H466" s="21"/>
    </row>
    <row r="467">
      <c r="H467" s="21"/>
    </row>
    <row r="468">
      <c r="H468" s="21"/>
    </row>
    <row r="469">
      <c r="H469" s="21"/>
    </row>
    <row r="470">
      <c r="H470" s="21"/>
    </row>
    <row r="471">
      <c r="H471" s="21"/>
    </row>
    <row r="472">
      <c r="H472" s="21"/>
    </row>
    <row r="473">
      <c r="H473" s="21"/>
    </row>
    <row r="474">
      <c r="H474" s="21"/>
    </row>
    <row r="475">
      <c r="H475" s="21"/>
    </row>
    <row r="476">
      <c r="H476" s="21"/>
    </row>
    <row r="477">
      <c r="H477" s="21"/>
    </row>
    <row r="478">
      <c r="H478" s="21"/>
    </row>
    <row r="479">
      <c r="H479" s="21"/>
    </row>
    <row r="480">
      <c r="H480" s="21"/>
    </row>
    <row r="481">
      <c r="H481" s="21"/>
    </row>
    <row r="482">
      <c r="H482" s="21"/>
    </row>
    <row r="483">
      <c r="H483" s="21"/>
    </row>
    <row r="484">
      <c r="H484" s="21"/>
    </row>
    <row r="485">
      <c r="H485" s="21"/>
    </row>
    <row r="486">
      <c r="H486" s="21"/>
    </row>
    <row r="487">
      <c r="H487" s="21"/>
    </row>
    <row r="488">
      <c r="H488" s="21"/>
    </row>
    <row r="489">
      <c r="H489" s="21"/>
    </row>
    <row r="490">
      <c r="H490" s="21"/>
    </row>
    <row r="491">
      <c r="H491" s="21"/>
    </row>
    <row r="492">
      <c r="H492" s="21"/>
    </row>
    <row r="493">
      <c r="H493" s="21"/>
    </row>
    <row r="494">
      <c r="H494" s="21"/>
    </row>
    <row r="495">
      <c r="H495" s="21"/>
    </row>
    <row r="496">
      <c r="H496" s="21"/>
    </row>
    <row r="497">
      <c r="H497" s="21"/>
    </row>
    <row r="498">
      <c r="H498" s="21"/>
    </row>
    <row r="499">
      <c r="H499" s="21"/>
    </row>
    <row r="500">
      <c r="H500" s="21"/>
    </row>
    <row r="501">
      <c r="H501" s="21"/>
    </row>
    <row r="502">
      <c r="H502" s="21"/>
    </row>
    <row r="503">
      <c r="H503" s="21"/>
    </row>
    <row r="504">
      <c r="H504" s="21"/>
    </row>
    <row r="505">
      <c r="H505" s="21"/>
    </row>
    <row r="506">
      <c r="H506" s="21"/>
    </row>
    <row r="507">
      <c r="H507" s="21"/>
    </row>
    <row r="508">
      <c r="H508" s="21"/>
    </row>
    <row r="509">
      <c r="H509" s="21"/>
    </row>
    <row r="510">
      <c r="H510" s="21"/>
    </row>
    <row r="511">
      <c r="H511" s="21"/>
    </row>
    <row r="512">
      <c r="H512" s="21"/>
    </row>
    <row r="513">
      <c r="H513" s="21"/>
    </row>
    <row r="514">
      <c r="H514" s="21"/>
    </row>
    <row r="515">
      <c r="H515" s="21"/>
    </row>
    <row r="516">
      <c r="H516" s="21"/>
    </row>
    <row r="517">
      <c r="H517" s="21"/>
    </row>
    <row r="518">
      <c r="H518" s="21"/>
    </row>
    <row r="519">
      <c r="H519" s="21"/>
    </row>
    <row r="520">
      <c r="H520" s="21"/>
    </row>
    <row r="521">
      <c r="H521" s="21"/>
    </row>
    <row r="522">
      <c r="H522" s="21"/>
    </row>
    <row r="523">
      <c r="H523" s="21"/>
    </row>
    <row r="524">
      <c r="H524" s="21"/>
    </row>
    <row r="525">
      <c r="H525" s="21"/>
    </row>
    <row r="526">
      <c r="H526" s="21"/>
    </row>
    <row r="527">
      <c r="H527" s="21"/>
    </row>
    <row r="528">
      <c r="H528" s="21"/>
    </row>
    <row r="529">
      <c r="H529" s="21"/>
    </row>
    <row r="530">
      <c r="H530" s="21"/>
    </row>
    <row r="531">
      <c r="H531" s="21"/>
    </row>
    <row r="532">
      <c r="H532" s="21"/>
    </row>
    <row r="533">
      <c r="H533" s="21"/>
    </row>
    <row r="534">
      <c r="H534" s="21"/>
    </row>
    <row r="535">
      <c r="H535" s="21"/>
    </row>
    <row r="536">
      <c r="H536" s="21"/>
    </row>
    <row r="537">
      <c r="H537" s="21"/>
    </row>
    <row r="538">
      <c r="H538" s="21"/>
    </row>
    <row r="539">
      <c r="H539" s="21"/>
    </row>
    <row r="540">
      <c r="H540" s="21"/>
    </row>
    <row r="541">
      <c r="H541" s="21"/>
    </row>
    <row r="542">
      <c r="H542" s="21"/>
    </row>
    <row r="543">
      <c r="H543" s="21"/>
    </row>
    <row r="544">
      <c r="H544" s="21"/>
    </row>
    <row r="545">
      <c r="H545" s="21"/>
    </row>
    <row r="546">
      <c r="H546" s="21"/>
    </row>
    <row r="547">
      <c r="H547" s="21"/>
    </row>
    <row r="548">
      <c r="H548" s="21"/>
    </row>
    <row r="549">
      <c r="H549" s="21"/>
    </row>
    <row r="550">
      <c r="H550" s="21"/>
    </row>
    <row r="551">
      <c r="H551" s="21"/>
    </row>
    <row r="552">
      <c r="H552" s="21"/>
    </row>
    <row r="553">
      <c r="H553" s="21"/>
    </row>
    <row r="554">
      <c r="H554" s="21"/>
    </row>
    <row r="555">
      <c r="H555" s="21"/>
    </row>
    <row r="556">
      <c r="H556" s="21"/>
    </row>
    <row r="557">
      <c r="H557" s="21"/>
    </row>
    <row r="558">
      <c r="H558" s="21"/>
    </row>
    <row r="559">
      <c r="H559" s="21"/>
    </row>
    <row r="560">
      <c r="H560" s="21"/>
    </row>
    <row r="561">
      <c r="H561" s="21"/>
    </row>
    <row r="562">
      <c r="H562" s="21"/>
    </row>
    <row r="563">
      <c r="H563" s="21"/>
    </row>
    <row r="564">
      <c r="H564" s="21"/>
    </row>
    <row r="565">
      <c r="H565" s="21"/>
    </row>
    <row r="566">
      <c r="H566" s="21"/>
    </row>
    <row r="567">
      <c r="H567" s="21"/>
    </row>
    <row r="568">
      <c r="H568" s="21"/>
    </row>
    <row r="569">
      <c r="H569" s="21"/>
    </row>
    <row r="570">
      <c r="H570" s="21"/>
    </row>
    <row r="571">
      <c r="H571" s="21"/>
    </row>
    <row r="572">
      <c r="H572" s="21"/>
    </row>
    <row r="573">
      <c r="H573" s="21"/>
    </row>
    <row r="574">
      <c r="H574" s="21"/>
    </row>
    <row r="575">
      <c r="H575" s="21"/>
    </row>
    <row r="576">
      <c r="H576" s="21"/>
    </row>
    <row r="577">
      <c r="H577" s="21"/>
    </row>
    <row r="578">
      <c r="H578" s="21"/>
    </row>
    <row r="579">
      <c r="H579" s="21"/>
    </row>
    <row r="580">
      <c r="H580" s="21"/>
    </row>
    <row r="581">
      <c r="H581" s="21"/>
    </row>
    <row r="582">
      <c r="H582" s="21"/>
    </row>
    <row r="583">
      <c r="H583" s="21"/>
    </row>
    <row r="584">
      <c r="H584" s="21"/>
    </row>
    <row r="585">
      <c r="H585" s="21"/>
    </row>
    <row r="586">
      <c r="H586" s="21"/>
    </row>
    <row r="587">
      <c r="H587" s="21"/>
    </row>
    <row r="588">
      <c r="H588" s="21"/>
    </row>
    <row r="589">
      <c r="H589" s="21"/>
    </row>
    <row r="590">
      <c r="H590" s="21"/>
    </row>
    <row r="591">
      <c r="H591" s="21"/>
    </row>
    <row r="592">
      <c r="H592" s="21"/>
    </row>
    <row r="593">
      <c r="H593" s="21"/>
    </row>
    <row r="594">
      <c r="H594" s="21"/>
    </row>
    <row r="595">
      <c r="H595" s="21"/>
    </row>
    <row r="596">
      <c r="H596" s="21"/>
    </row>
    <row r="597">
      <c r="H597" s="21"/>
    </row>
    <row r="598">
      <c r="H598" s="21"/>
    </row>
    <row r="599">
      <c r="H599" s="21"/>
    </row>
    <row r="600">
      <c r="H600" s="21"/>
    </row>
    <row r="601">
      <c r="H601" s="21"/>
    </row>
    <row r="602">
      <c r="H602" s="21"/>
    </row>
    <row r="603">
      <c r="H603" s="21"/>
    </row>
    <row r="604">
      <c r="H604" s="21"/>
    </row>
    <row r="605">
      <c r="H605" s="21"/>
    </row>
    <row r="606">
      <c r="H606" s="21"/>
    </row>
    <row r="607">
      <c r="H607" s="21"/>
    </row>
    <row r="608">
      <c r="H608" s="21"/>
    </row>
    <row r="609">
      <c r="H609" s="21"/>
    </row>
    <row r="610">
      <c r="H610" s="21"/>
    </row>
    <row r="611">
      <c r="H611" s="21"/>
    </row>
    <row r="612">
      <c r="H612" s="21"/>
    </row>
    <row r="613">
      <c r="H613" s="21"/>
    </row>
    <row r="614">
      <c r="H614" s="21"/>
    </row>
    <row r="615">
      <c r="H615" s="21"/>
    </row>
    <row r="616">
      <c r="H616" s="21"/>
    </row>
    <row r="617">
      <c r="H617" s="21"/>
    </row>
    <row r="618">
      <c r="H618" s="21"/>
    </row>
    <row r="619">
      <c r="H619" s="21"/>
    </row>
    <row r="620">
      <c r="H620" s="21"/>
    </row>
    <row r="621">
      <c r="H621" s="21"/>
    </row>
    <row r="622">
      <c r="H622" s="21"/>
    </row>
    <row r="623">
      <c r="H623" s="21"/>
    </row>
    <row r="624">
      <c r="H624" s="21"/>
    </row>
    <row r="625">
      <c r="H625" s="21"/>
    </row>
    <row r="626">
      <c r="H626" s="21"/>
    </row>
    <row r="627">
      <c r="H627" s="21"/>
    </row>
    <row r="628">
      <c r="H628" s="21"/>
    </row>
    <row r="629">
      <c r="H629" s="21"/>
    </row>
    <row r="630">
      <c r="H630" s="21"/>
    </row>
    <row r="631">
      <c r="H631" s="21"/>
    </row>
    <row r="632">
      <c r="H632" s="21"/>
    </row>
    <row r="633">
      <c r="H633" s="21"/>
    </row>
    <row r="634">
      <c r="H634" s="21"/>
    </row>
    <row r="635">
      <c r="H635" s="21"/>
    </row>
    <row r="636">
      <c r="H636" s="21"/>
    </row>
    <row r="637">
      <c r="H637" s="21"/>
    </row>
    <row r="638">
      <c r="H638" s="21"/>
    </row>
    <row r="639">
      <c r="H639" s="21"/>
    </row>
    <row r="640">
      <c r="H640" s="21"/>
    </row>
    <row r="641">
      <c r="H641" s="21"/>
    </row>
    <row r="642">
      <c r="H642" s="21"/>
    </row>
    <row r="643">
      <c r="H643" s="21"/>
    </row>
    <row r="644">
      <c r="H644" s="21"/>
    </row>
    <row r="645">
      <c r="H645" s="21"/>
    </row>
    <row r="646">
      <c r="H646" s="21"/>
    </row>
    <row r="647">
      <c r="H647" s="21"/>
    </row>
    <row r="648">
      <c r="H648" s="21"/>
    </row>
    <row r="649">
      <c r="H649" s="21"/>
    </row>
    <row r="650">
      <c r="H650" s="21"/>
    </row>
    <row r="651">
      <c r="H651" s="21"/>
    </row>
    <row r="652">
      <c r="H652" s="21"/>
    </row>
    <row r="653">
      <c r="H653" s="21"/>
    </row>
    <row r="654">
      <c r="H654" s="21"/>
    </row>
    <row r="655">
      <c r="H655" s="21"/>
    </row>
    <row r="656">
      <c r="H656" s="21"/>
    </row>
    <row r="657">
      <c r="H657" s="21"/>
    </row>
    <row r="658">
      <c r="H658" s="21"/>
    </row>
    <row r="659">
      <c r="H659" s="21"/>
    </row>
    <row r="660">
      <c r="H660" s="21"/>
    </row>
    <row r="661">
      <c r="H661" s="21"/>
    </row>
    <row r="662">
      <c r="H662" s="21"/>
    </row>
    <row r="663">
      <c r="H663" s="21"/>
    </row>
    <row r="664">
      <c r="H664" s="21"/>
    </row>
    <row r="665">
      <c r="H665" s="21"/>
    </row>
    <row r="666">
      <c r="H666" s="21"/>
    </row>
    <row r="667">
      <c r="H667" s="21"/>
    </row>
    <row r="668">
      <c r="H668" s="21"/>
    </row>
    <row r="669">
      <c r="H669" s="21"/>
    </row>
    <row r="670">
      <c r="H670" s="21"/>
    </row>
    <row r="671">
      <c r="H671" s="21"/>
    </row>
    <row r="672">
      <c r="H672" s="21"/>
    </row>
    <row r="673">
      <c r="H673" s="21"/>
    </row>
    <row r="674">
      <c r="H674" s="21"/>
    </row>
    <row r="675">
      <c r="H675" s="21"/>
    </row>
    <row r="676">
      <c r="H676" s="21"/>
    </row>
    <row r="677">
      <c r="H677" s="21"/>
    </row>
    <row r="678">
      <c r="H678" s="21"/>
    </row>
    <row r="679">
      <c r="H679" s="21"/>
    </row>
    <row r="680">
      <c r="H680" s="21"/>
    </row>
    <row r="681">
      <c r="H681" s="21"/>
    </row>
    <row r="682">
      <c r="H682" s="21"/>
    </row>
    <row r="683">
      <c r="H683" s="21"/>
    </row>
    <row r="684">
      <c r="H684" s="21"/>
    </row>
    <row r="685">
      <c r="H685" s="21"/>
    </row>
    <row r="686">
      <c r="H686" s="21"/>
    </row>
    <row r="687">
      <c r="H687" s="21"/>
    </row>
    <row r="688">
      <c r="H688" s="21"/>
    </row>
    <row r="689">
      <c r="H689" s="21"/>
    </row>
    <row r="690">
      <c r="H690" s="21"/>
    </row>
    <row r="691">
      <c r="H691" s="21"/>
    </row>
    <row r="692">
      <c r="H692" s="21"/>
    </row>
    <row r="693">
      <c r="H693" s="21"/>
    </row>
    <row r="694">
      <c r="H694" s="21"/>
    </row>
    <row r="695">
      <c r="H695" s="21"/>
    </row>
    <row r="696">
      <c r="H696" s="21"/>
    </row>
    <row r="697">
      <c r="H697" s="21"/>
    </row>
    <row r="698">
      <c r="H698" s="21"/>
    </row>
    <row r="699">
      <c r="H699" s="21"/>
    </row>
    <row r="700">
      <c r="H700" s="21"/>
    </row>
    <row r="701">
      <c r="H701" s="21"/>
    </row>
    <row r="702">
      <c r="H702" s="21"/>
    </row>
    <row r="703">
      <c r="H703" s="21"/>
    </row>
    <row r="704">
      <c r="H704" s="21"/>
    </row>
    <row r="705">
      <c r="H705" s="21"/>
    </row>
    <row r="706">
      <c r="H706" s="21"/>
    </row>
    <row r="707">
      <c r="H707" s="21"/>
    </row>
    <row r="708">
      <c r="H708" s="21"/>
    </row>
    <row r="709">
      <c r="H709" s="21"/>
    </row>
    <row r="710">
      <c r="H710" s="21"/>
    </row>
    <row r="711">
      <c r="H711" s="21"/>
    </row>
    <row r="712">
      <c r="H712" s="21"/>
    </row>
    <row r="713">
      <c r="H713" s="21"/>
    </row>
    <row r="714">
      <c r="H714" s="21"/>
    </row>
    <row r="715">
      <c r="H715" s="21"/>
    </row>
    <row r="716">
      <c r="H716" s="21"/>
    </row>
    <row r="717">
      <c r="H717" s="21"/>
    </row>
    <row r="718">
      <c r="H718" s="21"/>
    </row>
    <row r="719">
      <c r="H719" s="21"/>
    </row>
    <row r="720">
      <c r="H720" s="21"/>
    </row>
    <row r="721">
      <c r="H721" s="21"/>
    </row>
    <row r="722">
      <c r="H722" s="21"/>
    </row>
    <row r="723">
      <c r="H723" s="21"/>
    </row>
    <row r="724">
      <c r="H724" s="21"/>
    </row>
    <row r="725">
      <c r="H725" s="21"/>
    </row>
    <row r="726">
      <c r="H726" s="21"/>
    </row>
    <row r="727">
      <c r="H727" s="21"/>
    </row>
    <row r="728">
      <c r="H728" s="21"/>
    </row>
    <row r="729">
      <c r="H729" s="21"/>
    </row>
    <row r="730">
      <c r="H730" s="21"/>
    </row>
    <row r="731">
      <c r="H731" s="21"/>
    </row>
    <row r="732">
      <c r="H732" s="21"/>
    </row>
    <row r="733">
      <c r="H733" s="21"/>
    </row>
    <row r="734">
      <c r="H734" s="21"/>
    </row>
    <row r="735">
      <c r="H735" s="21"/>
    </row>
    <row r="736">
      <c r="H736" s="21"/>
    </row>
    <row r="737">
      <c r="H737" s="21"/>
    </row>
    <row r="738">
      <c r="H738" s="21"/>
    </row>
    <row r="739">
      <c r="H739" s="21"/>
    </row>
    <row r="740">
      <c r="H740" s="21"/>
    </row>
    <row r="741">
      <c r="H741" s="21"/>
    </row>
    <row r="742">
      <c r="H742" s="21"/>
    </row>
    <row r="743">
      <c r="H743" s="21"/>
    </row>
    <row r="744">
      <c r="H744" s="21"/>
    </row>
    <row r="745">
      <c r="H745" s="21"/>
    </row>
    <row r="746">
      <c r="H746" s="21"/>
    </row>
    <row r="747">
      <c r="H747" s="21"/>
    </row>
    <row r="748">
      <c r="H748" s="21"/>
    </row>
    <row r="749">
      <c r="H749" s="21"/>
    </row>
    <row r="750">
      <c r="H750" s="21"/>
    </row>
    <row r="751">
      <c r="H751" s="21"/>
    </row>
    <row r="752">
      <c r="H752" s="21"/>
    </row>
    <row r="753">
      <c r="H753" s="21"/>
    </row>
    <row r="754">
      <c r="H754" s="21"/>
    </row>
    <row r="755">
      <c r="H755" s="21"/>
    </row>
    <row r="756">
      <c r="H756" s="21"/>
    </row>
    <row r="757">
      <c r="H757" s="21"/>
    </row>
    <row r="758">
      <c r="H758" s="21"/>
    </row>
    <row r="759">
      <c r="H759" s="21"/>
    </row>
    <row r="760">
      <c r="H760" s="21"/>
    </row>
    <row r="761">
      <c r="H761" s="21"/>
    </row>
    <row r="762">
      <c r="H762" s="21"/>
    </row>
    <row r="763">
      <c r="H763" s="21"/>
    </row>
    <row r="764">
      <c r="H764" s="21"/>
    </row>
    <row r="765">
      <c r="H765" s="21"/>
    </row>
    <row r="766">
      <c r="H766" s="21"/>
    </row>
    <row r="767">
      <c r="H767" s="21"/>
    </row>
    <row r="768">
      <c r="H768" s="21"/>
    </row>
    <row r="769">
      <c r="H769" s="21"/>
    </row>
    <row r="770">
      <c r="H770" s="21"/>
    </row>
    <row r="771">
      <c r="H771" s="21"/>
    </row>
    <row r="772">
      <c r="H772" s="21"/>
    </row>
    <row r="773">
      <c r="H773" s="21"/>
    </row>
    <row r="774">
      <c r="H774" s="21"/>
    </row>
    <row r="775">
      <c r="H775" s="21"/>
    </row>
    <row r="776">
      <c r="H776" s="21"/>
    </row>
    <row r="777">
      <c r="H777" s="21"/>
    </row>
    <row r="778">
      <c r="H778" s="21"/>
    </row>
    <row r="779">
      <c r="H779" s="21"/>
    </row>
    <row r="780">
      <c r="H780" s="21"/>
    </row>
    <row r="781">
      <c r="H781" s="21"/>
    </row>
    <row r="782">
      <c r="H782" s="21"/>
    </row>
    <row r="783">
      <c r="H783" s="21"/>
    </row>
    <row r="784">
      <c r="H784" s="21"/>
    </row>
    <row r="785">
      <c r="H785" s="21"/>
    </row>
    <row r="786">
      <c r="H786" s="21"/>
    </row>
    <row r="787">
      <c r="H787" s="21"/>
    </row>
    <row r="788">
      <c r="H788" s="21"/>
    </row>
    <row r="789">
      <c r="H789" s="21"/>
    </row>
    <row r="790">
      <c r="H790" s="21"/>
    </row>
    <row r="791">
      <c r="H791" s="21"/>
    </row>
    <row r="792">
      <c r="H792" s="21"/>
    </row>
    <row r="793">
      <c r="H793" s="21"/>
    </row>
    <row r="794">
      <c r="H794" s="21"/>
    </row>
    <row r="795">
      <c r="H795" s="21"/>
    </row>
    <row r="796">
      <c r="H796" s="21"/>
    </row>
    <row r="797">
      <c r="H797" s="21"/>
    </row>
    <row r="798">
      <c r="H798" s="21"/>
    </row>
    <row r="799">
      <c r="H799" s="21"/>
    </row>
    <row r="800">
      <c r="H800" s="21"/>
    </row>
    <row r="801">
      <c r="H801" s="21"/>
    </row>
    <row r="802">
      <c r="H802" s="21"/>
    </row>
    <row r="803">
      <c r="H803" s="21"/>
    </row>
    <row r="804">
      <c r="H804" s="21"/>
    </row>
    <row r="805">
      <c r="H805" s="21"/>
    </row>
    <row r="806">
      <c r="H806" s="21"/>
    </row>
    <row r="807">
      <c r="H807" s="21"/>
    </row>
    <row r="808">
      <c r="H808" s="21"/>
    </row>
    <row r="809">
      <c r="H809" s="21"/>
    </row>
    <row r="810">
      <c r="H810" s="21"/>
    </row>
    <row r="811">
      <c r="H811" s="21"/>
    </row>
    <row r="812">
      <c r="H812" s="21"/>
    </row>
    <row r="813">
      <c r="H813" s="21"/>
    </row>
    <row r="814">
      <c r="H814" s="21"/>
    </row>
    <row r="815">
      <c r="H815" s="21"/>
    </row>
    <row r="816">
      <c r="H816" s="21"/>
    </row>
    <row r="817">
      <c r="H817" s="21"/>
    </row>
    <row r="818">
      <c r="H818" s="21"/>
    </row>
    <row r="819">
      <c r="H819" s="21"/>
    </row>
    <row r="820">
      <c r="H820" s="21"/>
    </row>
    <row r="821">
      <c r="H821" s="21"/>
    </row>
    <row r="822">
      <c r="H822" s="21"/>
    </row>
    <row r="823">
      <c r="H823" s="21"/>
    </row>
    <row r="824">
      <c r="H824" s="21"/>
    </row>
    <row r="825">
      <c r="H825" s="21"/>
    </row>
    <row r="826">
      <c r="H826" s="21"/>
    </row>
    <row r="827">
      <c r="H827" s="21"/>
    </row>
    <row r="828">
      <c r="H828" s="21"/>
    </row>
    <row r="829">
      <c r="H829" s="21"/>
    </row>
    <row r="830">
      <c r="H830" s="21"/>
    </row>
    <row r="831">
      <c r="H831" s="21"/>
    </row>
    <row r="832">
      <c r="H832" s="21"/>
    </row>
    <row r="833">
      <c r="H833" s="21"/>
    </row>
    <row r="834">
      <c r="H834" s="21"/>
    </row>
    <row r="835">
      <c r="H835" s="21"/>
    </row>
    <row r="836">
      <c r="H836" s="21"/>
    </row>
    <row r="837">
      <c r="H837" s="21"/>
    </row>
    <row r="838">
      <c r="H838" s="21"/>
    </row>
    <row r="839">
      <c r="H839" s="21"/>
    </row>
    <row r="840">
      <c r="H840" s="21"/>
    </row>
    <row r="841">
      <c r="H841" s="21"/>
    </row>
    <row r="842">
      <c r="H842" s="21"/>
    </row>
    <row r="843">
      <c r="H843" s="21"/>
    </row>
    <row r="844">
      <c r="H844" s="21"/>
    </row>
    <row r="845">
      <c r="H845" s="21"/>
    </row>
    <row r="846">
      <c r="H846" s="21"/>
    </row>
    <row r="847">
      <c r="H847" s="21"/>
    </row>
    <row r="848">
      <c r="H848" s="21"/>
    </row>
    <row r="849">
      <c r="H849" s="21"/>
    </row>
    <row r="850">
      <c r="H850" s="21"/>
    </row>
    <row r="851">
      <c r="H851" s="21"/>
    </row>
    <row r="852">
      <c r="H852" s="21"/>
    </row>
    <row r="853">
      <c r="H853" s="21"/>
    </row>
    <row r="854">
      <c r="H854" s="21"/>
    </row>
    <row r="855">
      <c r="H855" s="21"/>
    </row>
    <row r="856">
      <c r="H856" s="21"/>
    </row>
    <row r="857">
      <c r="H857" s="21"/>
    </row>
    <row r="858">
      <c r="H858" s="21"/>
    </row>
    <row r="859">
      <c r="H859" s="21"/>
    </row>
    <row r="860">
      <c r="H860" s="21"/>
    </row>
    <row r="861">
      <c r="H861" s="21"/>
    </row>
    <row r="862">
      <c r="H862" s="21"/>
    </row>
    <row r="863">
      <c r="H863" s="21"/>
    </row>
    <row r="864">
      <c r="H864" s="21"/>
    </row>
    <row r="865">
      <c r="H865" s="21"/>
    </row>
    <row r="866">
      <c r="H866" s="21"/>
    </row>
    <row r="867">
      <c r="H867" s="21"/>
    </row>
    <row r="868">
      <c r="H868" s="21"/>
    </row>
    <row r="869">
      <c r="H869" s="21"/>
    </row>
    <row r="870">
      <c r="H870" s="21"/>
    </row>
    <row r="871">
      <c r="H871" s="21"/>
    </row>
    <row r="872">
      <c r="H872" s="21"/>
    </row>
    <row r="873">
      <c r="H873" s="21"/>
    </row>
    <row r="874">
      <c r="H874" s="21"/>
    </row>
    <row r="875">
      <c r="H875" s="21"/>
    </row>
    <row r="876">
      <c r="H876" s="21"/>
    </row>
    <row r="877">
      <c r="H877" s="21"/>
    </row>
    <row r="878">
      <c r="H878" s="21"/>
    </row>
    <row r="879">
      <c r="H879" s="21"/>
    </row>
    <row r="880">
      <c r="H880" s="21"/>
    </row>
    <row r="881">
      <c r="H881" s="21"/>
    </row>
    <row r="882">
      <c r="H882" s="21"/>
    </row>
    <row r="883">
      <c r="H883" s="21"/>
    </row>
    <row r="884">
      <c r="H884" s="21"/>
    </row>
    <row r="885">
      <c r="H885" s="21"/>
    </row>
    <row r="886">
      <c r="H886" s="21"/>
    </row>
    <row r="887">
      <c r="H887" s="21"/>
    </row>
    <row r="888">
      <c r="H888" s="21"/>
    </row>
    <row r="889">
      <c r="H889" s="21"/>
    </row>
    <row r="890">
      <c r="H890" s="21"/>
    </row>
    <row r="891">
      <c r="H891" s="21"/>
    </row>
    <row r="892">
      <c r="H892" s="21"/>
    </row>
    <row r="893">
      <c r="H893" s="21"/>
    </row>
    <row r="894">
      <c r="H894" s="21"/>
    </row>
    <row r="895">
      <c r="H895" s="21"/>
    </row>
    <row r="896">
      <c r="H896" s="21"/>
    </row>
    <row r="897">
      <c r="H897" s="21"/>
    </row>
    <row r="898">
      <c r="H898" s="21"/>
    </row>
    <row r="899">
      <c r="H899" s="21"/>
    </row>
    <row r="900">
      <c r="H900" s="21"/>
    </row>
    <row r="901">
      <c r="H901" s="21"/>
    </row>
    <row r="902">
      <c r="H902" s="21"/>
    </row>
    <row r="903">
      <c r="H903" s="21"/>
    </row>
    <row r="904">
      <c r="H904" s="21"/>
    </row>
    <row r="905">
      <c r="H905" s="21"/>
    </row>
    <row r="906">
      <c r="H906" s="21"/>
    </row>
    <row r="907">
      <c r="H907" s="21"/>
    </row>
    <row r="908">
      <c r="H908" s="21"/>
    </row>
    <row r="909">
      <c r="H909" s="21"/>
    </row>
    <row r="910">
      <c r="H910" s="21"/>
    </row>
    <row r="911">
      <c r="H911" s="21"/>
    </row>
    <row r="912">
      <c r="H912" s="21"/>
    </row>
    <row r="913">
      <c r="H913" s="21"/>
    </row>
    <row r="914">
      <c r="H914" s="21"/>
    </row>
    <row r="915">
      <c r="H915" s="21"/>
    </row>
    <row r="916">
      <c r="H916" s="21"/>
    </row>
    <row r="917">
      <c r="H917" s="21"/>
    </row>
    <row r="918">
      <c r="H918" s="21"/>
    </row>
    <row r="919">
      <c r="H919" s="21"/>
    </row>
    <row r="920">
      <c r="H920" s="21"/>
    </row>
    <row r="921">
      <c r="H921" s="21"/>
    </row>
    <row r="922">
      <c r="H922" s="21"/>
    </row>
    <row r="923">
      <c r="H923" s="21"/>
    </row>
    <row r="924">
      <c r="H924" s="21"/>
    </row>
    <row r="925">
      <c r="H925" s="21"/>
    </row>
    <row r="926">
      <c r="H926" s="21"/>
    </row>
    <row r="927">
      <c r="H927" s="21"/>
    </row>
    <row r="928">
      <c r="H928" s="21"/>
    </row>
    <row r="929">
      <c r="H929" s="21"/>
    </row>
    <row r="930">
      <c r="H930" s="21"/>
    </row>
    <row r="931">
      <c r="H931" s="21"/>
    </row>
    <row r="932">
      <c r="H932" s="21"/>
    </row>
    <row r="933">
      <c r="H933" s="21"/>
    </row>
    <row r="934">
      <c r="H934" s="21"/>
    </row>
    <row r="935">
      <c r="H935" s="21"/>
    </row>
    <row r="936">
      <c r="H936" s="21"/>
    </row>
    <row r="937">
      <c r="H937" s="21"/>
    </row>
    <row r="938">
      <c r="H938" s="21"/>
    </row>
    <row r="939">
      <c r="H939" s="21"/>
    </row>
    <row r="940">
      <c r="H940" s="21"/>
    </row>
    <row r="941">
      <c r="H941" s="21"/>
    </row>
    <row r="942">
      <c r="H942" s="21"/>
    </row>
    <row r="943">
      <c r="H943" s="21"/>
    </row>
    <row r="944">
      <c r="H944" s="21"/>
    </row>
    <row r="945">
      <c r="H945" s="21"/>
    </row>
    <row r="946">
      <c r="H946" s="21"/>
    </row>
    <row r="947">
      <c r="H947" s="21"/>
    </row>
    <row r="948">
      <c r="H948" s="21"/>
    </row>
    <row r="949">
      <c r="H949" s="21"/>
    </row>
    <row r="950">
      <c r="H950" s="21"/>
    </row>
    <row r="951">
      <c r="H951" s="21"/>
    </row>
    <row r="952">
      <c r="H952" s="21"/>
    </row>
    <row r="953">
      <c r="H953" s="21"/>
    </row>
    <row r="954">
      <c r="H954" s="21"/>
    </row>
    <row r="955">
      <c r="H955" s="21"/>
    </row>
    <row r="956">
      <c r="H956" s="21"/>
    </row>
    <row r="957">
      <c r="H957" s="21"/>
    </row>
    <row r="958">
      <c r="H958" s="21"/>
    </row>
    <row r="959">
      <c r="H959" s="21"/>
    </row>
    <row r="960">
      <c r="H960" s="21"/>
    </row>
    <row r="961">
      <c r="H961" s="21"/>
    </row>
    <row r="962">
      <c r="H962" s="21"/>
    </row>
    <row r="963">
      <c r="H963" s="21"/>
    </row>
    <row r="964">
      <c r="H964" s="21"/>
    </row>
    <row r="965">
      <c r="H965" s="21"/>
    </row>
    <row r="966">
      <c r="H966" s="21"/>
    </row>
    <row r="967">
      <c r="H967" s="21"/>
    </row>
    <row r="968">
      <c r="H968" s="21"/>
    </row>
    <row r="969">
      <c r="H969" s="21"/>
    </row>
    <row r="970">
      <c r="H970" s="21"/>
    </row>
    <row r="971">
      <c r="H971" s="21"/>
    </row>
    <row r="972">
      <c r="H972" s="21"/>
    </row>
    <row r="973">
      <c r="H973" s="21"/>
    </row>
    <row r="974">
      <c r="H974" s="21"/>
    </row>
    <row r="975">
      <c r="H975" s="21"/>
    </row>
    <row r="976">
      <c r="H976" s="21"/>
    </row>
    <row r="977">
      <c r="H977" s="21"/>
    </row>
    <row r="978">
      <c r="H978" s="21"/>
    </row>
    <row r="979">
      <c r="H979" s="21"/>
    </row>
    <row r="980">
      <c r="H980" s="21"/>
    </row>
    <row r="981">
      <c r="H981" s="21"/>
    </row>
    <row r="982">
      <c r="H982" s="21"/>
    </row>
    <row r="983">
      <c r="H983" s="21"/>
    </row>
    <row r="984">
      <c r="H984" s="21"/>
    </row>
    <row r="985">
      <c r="H985" s="21"/>
    </row>
    <row r="986">
      <c r="H986" s="21"/>
    </row>
    <row r="987">
      <c r="H987" s="21"/>
    </row>
    <row r="988">
      <c r="H988" s="21"/>
    </row>
    <row r="989">
      <c r="H989" s="21"/>
    </row>
    <row r="990">
      <c r="H990" s="21"/>
    </row>
    <row r="991">
      <c r="H991" s="21"/>
    </row>
    <row r="992">
      <c r="H992" s="21"/>
    </row>
    <row r="993">
      <c r="H993" s="21"/>
    </row>
    <row r="994">
      <c r="H994" s="21"/>
    </row>
    <row r="995">
      <c r="H995" s="21"/>
    </row>
    <row r="996">
      <c r="H996" s="21"/>
    </row>
    <row r="997">
      <c r="H997" s="21"/>
    </row>
    <row r="998">
      <c r="H998" s="21"/>
    </row>
    <row r="999">
      <c r="H999" s="21"/>
    </row>
  </sheetData>
  <dataValidations>
    <dataValidation type="custom" allowBlank="1" showDropDown="1" sqref="C2:C305">
      <formula1>OR(NOT(ISERROR(DATEVALUE(C2))), AND(ISNUMBER(C2), LEFT(CELL("format", C2))="D"))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6.75"/>
    <col customWidth="1" min="3" max="3" width="19.0"/>
    <col customWidth="1" min="4" max="4" width="17.88"/>
    <col customWidth="1" min="5" max="5" width="29.13"/>
    <col customWidth="1" min="6" max="6" width="17.88"/>
    <col customWidth="1" min="7" max="7" width="26.75"/>
    <col customWidth="1" min="8" max="8" width="20.25"/>
  </cols>
  <sheetData>
    <row r="1" ht="22.5" customHeight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 t="s">
        <v>5</v>
      </c>
      <c r="G1" s="2" t="s">
        <v>6</v>
      </c>
      <c r="H1" s="5" t="s">
        <v>9</v>
      </c>
    </row>
    <row r="2" ht="22.5" customHeight="1">
      <c r="A2" s="6">
        <v>1.0</v>
      </c>
      <c r="B2" s="6" t="str">
        <f>'Master Schedule'!B2</f>
        <v/>
      </c>
      <c r="C2" s="7">
        <v>46235.0</v>
      </c>
      <c r="D2" s="8" t="str">
        <f t="shared" ref="D2:D305" si="1">text(C2,"dddd")</f>
        <v>Saturday</v>
      </c>
      <c r="E2" s="6" t="str">
        <f>TEXTJOIN(
  CHAR(10) &amp; CHAR(10),
  TRUE,
  IFERROR(IF(WSO!H2="Home", WSO!E2, ""), ""),
  IFERROR(IF(MSO!H2="Home", MSO!E2, ""), ""),
  IFERROR(IF(FH!H2="Home", FH!E2, ""), ""),
  IFERROR(IF(MGOLF!H2="Home", MGOLF!E2, ""), ""),
  IFERROR(IF(Football!H2="Home", Football!E2, ""), ""),
  IFERROR(IF(WVB!H2="Home", WVB!E2, ""), ""),
  IFERROR(IF(XC!H2="Home", XC!E2, ""), ""),
  IFERROR(IF(SWIMMING!H2="Home", SWIMMING!E2, ""), ""),
  IFERROR(IF(WTEN!H2="Home", WTEN!E2, ""), ""),
  IFERROR(IF(TF!H2="Home", TF!E2, ""), ""),
  IFERROR(IF(WGOLF!H2="Home", WGOLF!E2, ""), ""),
  IFERROR(IF(WBB!H2="Home", WBB!E2, ""), ""),
  IFERROR(IF(MBB!H2="Home", MBB!E2, ""), ""),
  IFERROR(IF(WLAX!H2="Home", WLAX!E2, ""), ""),
  IFERROR(IF(MLAX!H2="Home", MLAX!E2, ""), ""),
  IFERROR(IF(SOFT!H2="Home", SOFT!E2, ""), ""),
  IFERROR(IF(BASE!H2="Home", BASE!E2, ""), ""),
  IFERROR(IF(ESPORTS!H2="Home", ESPORTS!E2, ""), "")
)
</f>
        <v/>
      </c>
      <c r="F2" s="11" t="str">
        <f>TEXTJOIN(
  CHAR(10) &amp; CHAR(10),
  TRUE,
  IFERROR(IF(WSO!H2="Home", TEXT(WSO!F2, "h:mm AM/PM"), ""), ""),
  IFERROR(IF(MSO!H2="Home", TEXT(MSO!F2, "h:mm AM/PM"), ""), ""),
  IFERROR(IF(FH!H2="Home", TEXT(FH!F2, "h:mm AM/PM"), ""), ""),
  IFERROR(IF(MGOLF!H2="Home", TEXT(MGOLF!F2, "h:mm AM/PM"), ""), ""),
  IFERROR(IF(Football!H2="Home", TEXT(Football!F2, "h:mm AM/PM"), ""), ""),
  IFERROR(IF(WVB!H2="Home", TEXT(WVB!F2, "h:mm AM/PM"), ""), ""),
  IFERROR(IF(XC!H2="Home", TEXT(XC!F2, "h:mm AM/PM"), ""), ""),
  IFERROR(IF(SWIMMING!H2="Home", TEXT(SWIMMING!F2, "h:mm AM/PM"), ""), ""),
  IFERROR(IF(WTEN!H2="Home", TEXT(WTEN!F2, "h:mm AM/PM"), ""), ""),
  IFERROR(IF(TF!H2="Home", TEXT(TF!F2, "h:mm AM/PM"), ""), ""),
  IFERROR(IF(WGOLF!H2="Home", TEXT(WGOLF!F2, "h:mm AM/PM"), ""), ""),
  IFERROR(IF(WBB!H2="Home", TEXT(WBB!F2, "h:mm AM/PM"), ""), ""),
  IFERROR(IF(MBB!H2="Home", TEXT(MBB!F2, "h:mm AM/PM"), ""), ""),
  IFERROR(IF(WLAX!H2="Home", TEXT(WLAX!F2, "h:mm AM/PM"), ""), ""),
  IFERROR(IF(MLAX!H2="Home", TEXT(MLAX!F2, "h:mm AM/PM"), ""), ""),
  IFERROR(IF(SOFT!H2="Home", TEXT(SOFT!F2, "h:mm AM/PM"), ""), ""),
  IFERROR(IF(BASE!H2="Home", TEXT(BASE!F2, "h:mm AM/PM"), ""), ""),
  IFERROR(IF(ESPORTS!H2="Home", TEXT(ESPORTS!F2, "h:mm AM/PM"), ""), "")
)
</f>
        <v/>
      </c>
      <c r="G2" s="11" t="str">
        <f>TEXTJOIN(
  CHAR(10) &amp; CHAR(10),
  TRUE,
  IFERROR(IF(WSO!H2="Home", WSO!G2, ""), ""),
  IFERROR(IF(MSO!H2="Home", MSO!G2, ""), ""),
  IFERROR(IF(FH!H2="Home", FH!G2, ""), ""),
  IFERROR(IF(MGOLF!H2="Home", MGOLF!G2, ""), ""),
  IFERROR(IF(Football!H2="Home", Football!G2, ""), ""),
  IFERROR(IF(WVB!H2="Home", WVB!G2, ""), ""),
  IFERROR(IF(XC!H2="Home", XC!G2, ""), ""),
  IFERROR(IF(SWIMMING!H2="Home", SWIMMING!G2, ""), ""),
  IFERROR(IF(WTEN!H2="Home", WTEN!G2, ""), ""),
  IFERROR(IF(TF!H2="Home", TF!G2, ""), ""),
  IFERROR(IF(WGOLF!H2="Home", WGOLF!G2, ""), ""),
  IFERROR(IF(WBB!H2="Home", WBB!G2, ""), ""),
  IFERROR(IF(MBB!H2="Home", MBB!G2, ""), ""),
  IFERROR(IF(WLAX!H2="Home", WLAX!G2, ""), ""),
  IFERROR(IF(MLAX!H2="Home", MLAX!G2, ""), ""),
  IFERROR(IF(SOFT!H2="Home", SOFT!G2, ""), ""),
  IFERROR(IF(BASE!H2="Home", BASE!G2, ""), ""),
  IFERROR(IF(ESPORTS!H2="Home", ESPORTS!G2, ""), "")
)
</f>
        <v/>
      </c>
      <c r="H2" s="20" t="str">
        <f>TEXTJOIN(
  CHAR(10) &amp; CHAR(10),
  TRUE,
  IFERROR(IF(WSO!H2="Home", WSO!P2, ""), ""),
  IFERROR(IF(MSO!H2="Home", MSO!P2, ""), ""),
  IFERROR(IF(FH!H2="Home", FH!P2, ""), ""),
  IFERROR(IF(MGOLF!H2="Home", MGOLF!P2, ""), ""),
  IFERROR(IF(Football!H2="Home", Football!P2, ""), ""),
  IFERROR(IF(WVB!H2="Home", WVB!P2, ""), ""),
  IFERROR(IF(XC!H2="Home", XC!P2, ""), ""),
  IFERROR(IF(SWIMMING!H2="Home", SWIMMING!P2, ""), ""),
  IFERROR(IF(WTEN!H2="Home", WTEN!P2, ""), ""),
  IFERROR(IF(TF!H2="Home", TF!P2, ""), ""),
  IFERROR(IF(WGOLF!H2="Home", WGOLF!P2, ""), ""),
  IFERROR(IF(WBB!H2="Home", WBB!P2, ""), ""),
  IFERROR(IF(MBB!H2="Home", MBB!P2, ""), ""),
  IFERROR(IF(WLAX!H2="Home", WLAX!P2, ""), ""),
  IFERROR(IF(MLAX!H2="Home", MLAX!P2, ""), ""),
  IFERROR(IF(SOFT!H2="Home", SOFT!P2, ""), ""),
  IFERROR(IF(BASE!H2="Home", BASE!P2, ""), ""),
  IFERROR(IF(ESPORTS!H2="Home", ESPORTS!P2, ""), "")
)
</f>
        <v/>
      </c>
    </row>
    <row r="3" ht="22.5" customHeight="1">
      <c r="A3" s="6">
        <v>2.0</v>
      </c>
      <c r="B3" s="6" t="str">
        <f>'Master Schedule'!B3</f>
        <v/>
      </c>
      <c r="C3" s="7">
        <v>46236.0</v>
      </c>
      <c r="D3" s="8" t="str">
        <f t="shared" si="1"/>
        <v>Sunday</v>
      </c>
      <c r="E3" s="6" t="str">
        <f>TEXTJOIN(
  CHAR(10) &amp; CHAR(10),
  TRUE,
  IFERROR(IF(WSO!H3="Home", WSO!E3, ""), ""),
  IFERROR(IF(MSO!H3="Home", MSO!E3, ""), ""),
  IFERROR(IF(FH!H3="Home", FH!E3, ""), ""),
  IFERROR(IF(MGOLF!H3="Home", MGOLF!E3, ""), ""),
  IFERROR(IF(Football!H3="Home", Football!E3, ""), ""),
  IFERROR(IF(WVB!H3="Home", WVB!E3, ""), ""),
  IFERROR(IF(XC!H3="Home", XC!E3, ""), ""),
  IFERROR(IF(SWIMMING!H3="Home", SWIMMING!E3, ""), ""),
  IFERROR(IF(WTEN!H3="Home", WTEN!E3, ""), ""),
  IFERROR(IF(TF!H3="Home", TF!E3, ""), ""),
  IFERROR(IF(WGOLF!H3="Home", WGOLF!E3, ""), ""),
  IFERROR(IF(WBB!H3="Home", WBB!E3, ""), ""),
  IFERROR(IF(MBB!H3="Home", MBB!E3, ""), ""),
  IFERROR(IF(WLAX!H3="Home", WLAX!E3, ""), ""),
  IFERROR(IF(MLAX!H3="Home", MLAX!E3, ""), ""),
  IFERROR(IF(SOFT!H3="Home", SOFT!E3, ""), ""),
  IFERROR(IF(BASE!H3="Home", BASE!E3, ""), ""),
  IFERROR(IF(ESPORTS!H3="Home", ESPORTS!E3, ""), "")
)
</f>
        <v/>
      </c>
      <c r="F3" s="11" t="str">
        <f>TEXTJOIN(
  CHAR(10) &amp; CHAR(10),
  TRUE,
  IFERROR(IF(WSO!H3="Home", TEXT(WSO!F3, "h:mm AM/PM"), ""), ""),
  IFERROR(IF(MSO!H3="Home", TEXT(MSO!F3, "h:mm AM/PM"), ""), ""),
  IFERROR(IF(FH!H3="Home", TEXT(FH!F3, "h:mm AM/PM"), ""), ""),
  IFERROR(IF(MGOLF!H3="Home", TEXT(MGOLF!F3, "h:mm AM/PM"), ""), ""),
  IFERROR(IF(Football!H3="Home", TEXT(Football!F3, "h:mm AM/PM"), ""), ""),
  IFERROR(IF(WVB!H3="Home", TEXT(WVB!F3, "h:mm AM/PM"), ""), ""),
  IFERROR(IF(XC!H3="Home", TEXT(XC!F3, "h:mm AM/PM"), ""), ""),
  IFERROR(IF(SWIMMING!H3="Home", TEXT(SWIMMING!F3, "h:mm AM/PM"), ""), ""),
  IFERROR(IF(WTEN!H3="Home", TEXT(WTEN!F3, "h:mm AM/PM"), ""), ""),
  IFERROR(IF(TF!H3="Home", TEXT(TF!F3, "h:mm AM/PM"), ""), ""),
  IFERROR(IF(WGOLF!H3="Home", TEXT(WGOLF!F3, "h:mm AM/PM"), ""), ""),
  IFERROR(IF(WBB!H3="Home", TEXT(WBB!F3, "h:mm AM/PM"), ""), ""),
  IFERROR(IF(MBB!H3="Home", TEXT(MBB!F3, "h:mm AM/PM"), ""), ""),
  IFERROR(IF(WLAX!H3="Home", TEXT(WLAX!F3, "h:mm AM/PM"), ""), ""),
  IFERROR(IF(MLAX!H3="Home", TEXT(MLAX!F3, "h:mm AM/PM"), ""), ""),
  IFERROR(IF(SOFT!H3="Home", TEXT(SOFT!F3, "h:mm AM/PM"), ""), ""),
  IFERROR(IF(BASE!H3="Home", TEXT(BASE!F3, "h:mm AM/PM"), ""), ""),
  IFERROR(IF(ESPORTS!H3="Home", TEXT(ESPORTS!F3, "h:mm AM/PM"), ""), "")
)
</f>
        <v/>
      </c>
      <c r="G3" s="11" t="str">
        <f>TEXTJOIN(
  CHAR(10) &amp; CHAR(10),
  TRUE,
  IFERROR(IF(WSO!H3="Home", WSO!G3, ""), ""),
  IFERROR(IF(MSO!H3="Home", MSO!G3, ""), ""),
  IFERROR(IF(FH!H3="Home", FH!G3, ""), ""),
  IFERROR(IF(MGOLF!H3="Home", MGOLF!G3, ""), ""),
  IFERROR(IF(Football!H3="Home", Football!G3, ""), ""),
  IFERROR(IF(WVB!H3="Home", WVB!G3, ""), ""),
  IFERROR(IF(XC!H3="Home", XC!G3, ""), ""),
  IFERROR(IF(SWIMMING!H3="Home", SWIMMING!G3, ""), ""),
  IFERROR(IF(WTEN!H3="Home", WTEN!G3, ""), ""),
  IFERROR(IF(TF!H3="Home", TF!G3, ""), ""),
  IFERROR(IF(WGOLF!H3="Home", WGOLF!G3, ""), ""),
  IFERROR(IF(WBB!H3="Home", WBB!G3, ""), ""),
  IFERROR(IF(MBB!H3="Home", MBB!G3, ""), ""),
  IFERROR(IF(WLAX!H3="Home", WLAX!G3, ""), ""),
  IFERROR(IF(MLAX!H3="Home", MLAX!G3, ""), ""),
  IFERROR(IF(SOFT!H3="Home", SOFT!G3, ""), ""),
  IFERROR(IF(BASE!H3="Home", BASE!G3, ""), ""),
  IFERROR(IF(ESPORTS!H3="Home", ESPORTS!G3, ""), "")
)
</f>
        <v/>
      </c>
      <c r="H3" s="20" t="str">
        <f>TEXTJOIN(
  CHAR(10) &amp; CHAR(10),
  TRUE,
  IFERROR(IF(WSO!H3="Home", WSO!P3, ""), ""),
  IFERROR(IF(MSO!H3="Home", MSO!P3, ""), ""),
  IFERROR(IF(FH!H3="Home", FH!P3, ""), ""),
  IFERROR(IF(MGOLF!H3="Home", MGOLF!P3, ""), ""),
  IFERROR(IF(Football!H3="Home", Football!P3, ""), ""),
  IFERROR(IF(WVB!H3="Home", WVB!P3, ""), ""),
  IFERROR(IF(XC!H3="Home", XC!P3, ""), ""),
  IFERROR(IF(SWIMMING!H3="Home", SWIMMING!P3, ""), ""),
  IFERROR(IF(WTEN!H3="Home", WTEN!P3, ""), ""),
  IFERROR(IF(TF!H3="Home", TF!P3, ""), ""),
  IFERROR(IF(WGOLF!H3="Home", WGOLF!P3, ""), ""),
  IFERROR(IF(WBB!H3="Home", WBB!P3, ""), ""),
  IFERROR(IF(MBB!H3="Home", MBB!P3, ""), ""),
  IFERROR(IF(WLAX!H3="Home", WLAX!P3, ""), ""),
  IFERROR(IF(MLAX!H3="Home", MLAX!P3, ""), ""),
  IFERROR(IF(SOFT!H3="Home", SOFT!P3, ""), ""),
  IFERROR(IF(BASE!H3="Home", BASE!P3, ""), ""),
  IFERROR(IF(ESPORTS!H3="Home", ESPORTS!P3, ""), "")
)
</f>
        <v/>
      </c>
    </row>
    <row r="4" ht="22.5" customHeight="1">
      <c r="A4" s="6">
        <v>3.0</v>
      </c>
      <c r="B4" s="6" t="str">
        <f>'Master Schedule'!B4</f>
        <v/>
      </c>
      <c r="C4" s="7">
        <v>46237.0</v>
      </c>
      <c r="D4" s="8" t="str">
        <f t="shared" si="1"/>
        <v>Monday</v>
      </c>
      <c r="E4" s="6" t="str">
        <f>TEXTJOIN(
  CHAR(10) &amp; CHAR(10),
  TRUE,
  IFERROR(IF(WSO!H4="Home", WSO!E4, ""), ""),
  IFERROR(IF(MSO!H4="Home", MSO!E4, ""), ""),
  IFERROR(IF(FH!H4="Home", FH!E4, ""), ""),
  IFERROR(IF(MGOLF!H4="Home", MGOLF!E4, ""), ""),
  IFERROR(IF(Football!H4="Home", Football!E4, ""), ""),
  IFERROR(IF(WVB!H4="Home", WVB!E4, ""), ""),
  IFERROR(IF(XC!H4="Home", XC!E4, ""), ""),
  IFERROR(IF(SWIMMING!H4="Home", SWIMMING!E4, ""), ""),
  IFERROR(IF(WTEN!H4="Home", WTEN!E4, ""), ""),
  IFERROR(IF(TF!H4="Home", TF!E4, ""), ""),
  IFERROR(IF(WGOLF!H4="Home", WGOLF!E4, ""), ""),
  IFERROR(IF(WBB!H4="Home", WBB!E4, ""), ""),
  IFERROR(IF(MBB!H4="Home", MBB!E4, ""), ""),
  IFERROR(IF(WLAX!H4="Home", WLAX!E4, ""), ""),
  IFERROR(IF(MLAX!H4="Home", MLAX!E4, ""), ""),
  IFERROR(IF(SOFT!H4="Home", SOFT!E4, ""), ""),
  IFERROR(IF(BASE!H4="Home", BASE!E4, ""), ""),
  IFERROR(IF(ESPORTS!H4="Home", ESPORTS!E4, ""), "")
)
</f>
        <v/>
      </c>
      <c r="F4" s="11" t="str">
        <f>TEXTJOIN(
  CHAR(10) &amp; CHAR(10),
  TRUE,
  IFERROR(IF(WSO!H4="Home", TEXT(WSO!F4, "h:mm AM/PM"), ""), ""),
  IFERROR(IF(MSO!H4="Home", TEXT(MSO!F4, "h:mm AM/PM"), ""), ""),
  IFERROR(IF(FH!H4="Home", TEXT(FH!F4, "h:mm AM/PM"), ""), ""),
  IFERROR(IF(MGOLF!H4="Home", TEXT(MGOLF!F4, "h:mm AM/PM"), ""), ""),
  IFERROR(IF(Football!H4="Home", TEXT(Football!F4, "h:mm AM/PM"), ""), ""),
  IFERROR(IF(WVB!H4="Home", TEXT(WVB!F4, "h:mm AM/PM"), ""), ""),
  IFERROR(IF(XC!H4="Home", TEXT(XC!F4, "h:mm AM/PM"), ""), ""),
  IFERROR(IF(SWIMMING!H4="Home", TEXT(SWIMMING!F4, "h:mm AM/PM"), ""), ""),
  IFERROR(IF(WTEN!H4="Home", TEXT(WTEN!F4, "h:mm AM/PM"), ""), ""),
  IFERROR(IF(TF!H4="Home", TEXT(TF!F4, "h:mm AM/PM"), ""), ""),
  IFERROR(IF(WGOLF!H4="Home", TEXT(WGOLF!F4, "h:mm AM/PM"), ""), ""),
  IFERROR(IF(WBB!H4="Home", TEXT(WBB!F4, "h:mm AM/PM"), ""), ""),
  IFERROR(IF(MBB!H4="Home", TEXT(MBB!F4, "h:mm AM/PM"), ""), ""),
  IFERROR(IF(WLAX!H4="Home", TEXT(WLAX!F4, "h:mm AM/PM"), ""), ""),
  IFERROR(IF(MLAX!H4="Home", TEXT(MLAX!F4, "h:mm AM/PM"), ""), ""),
  IFERROR(IF(SOFT!H4="Home", TEXT(SOFT!F4, "h:mm AM/PM"), ""), ""),
  IFERROR(IF(BASE!H4="Home", TEXT(BASE!F4, "h:mm AM/PM"), ""), ""),
  IFERROR(IF(ESPORTS!H4="Home", TEXT(ESPORTS!F4, "h:mm AM/PM"), ""), "")
)
</f>
        <v/>
      </c>
      <c r="G4" s="11" t="str">
        <f>TEXTJOIN(
  CHAR(10) &amp; CHAR(10),
  TRUE,
  IFERROR(IF(WSO!H4="Home", WSO!G4, ""), ""),
  IFERROR(IF(MSO!H4="Home", MSO!G4, ""), ""),
  IFERROR(IF(FH!H4="Home", FH!G4, ""), ""),
  IFERROR(IF(MGOLF!H4="Home", MGOLF!G4, ""), ""),
  IFERROR(IF(Football!H4="Home", Football!G4, ""), ""),
  IFERROR(IF(WVB!H4="Home", WVB!G4, ""), ""),
  IFERROR(IF(XC!H4="Home", XC!G4, ""), ""),
  IFERROR(IF(SWIMMING!H4="Home", SWIMMING!G4, ""), ""),
  IFERROR(IF(WTEN!H4="Home", WTEN!G4, ""), ""),
  IFERROR(IF(TF!H4="Home", TF!G4, ""), ""),
  IFERROR(IF(WGOLF!H4="Home", WGOLF!G4, ""), ""),
  IFERROR(IF(WBB!H4="Home", WBB!G4, ""), ""),
  IFERROR(IF(MBB!H4="Home", MBB!G4, ""), ""),
  IFERROR(IF(WLAX!H4="Home", WLAX!G4, ""), ""),
  IFERROR(IF(MLAX!H4="Home", MLAX!G4, ""), ""),
  IFERROR(IF(SOFT!H4="Home", SOFT!G4, ""), ""),
  IFERROR(IF(BASE!H4="Home", BASE!G4, ""), ""),
  IFERROR(IF(ESPORTS!H4="Home", ESPORTS!G4, ""), "")
)
</f>
        <v/>
      </c>
      <c r="H4" s="20" t="str">
        <f>TEXTJOIN(
  CHAR(10) &amp; CHAR(10),
  TRUE,
  IFERROR(IF(WSO!H4="Home", WSO!P4, ""), ""),
  IFERROR(IF(MSO!H4="Home", MSO!P4, ""), ""),
  IFERROR(IF(FH!H4="Home", FH!P4, ""), ""),
  IFERROR(IF(MGOLF!H4="Home", MGOLF!P4, ""), ""),
  IFERROR(IF(Football!H4="Home", Football!P4, ""), ""),
  IFERROR(IF(WVB!H4="Home", WVB!P4, ""), ""),
  IFERROR(IF(XC!H4="Home", XC!P4, ""), ""),
  IFERROR(IF(SWIMMING!H4="Home", SWIMMING!P4, ""), ""),
  IFERROR(IF(WTEN!H4="Home", WTEN!P4, ""), ""),
  IFERROR(IF(TF!H4="Home", TF!P4, ""), ""),
  IFERROR(IF(WGOLF!H4="Home", WGOLF!P4, ""), ""),
  IFERROR(IF(WBB!H4="Home", WBB!P4, ""), ""),
  IFERROR(IF(MBB!H4="Home", MBB!P4, ""), ""),
  IFERROR(IF(WLAX!H4="Home", WLAX!P4, ""), ""),
  IFERROR(IF(MLAX!H4="Home", MLAX!P4, ""), ""),
  IFERROR(IF(SOFT!H4="Home", SOFT!P4, ""), ""),
  IFERROR(IF(BASE!H4="Home", BASE!P4, ""), ""),
  IFERROR(IF(ESPORTS!H4="Home", ESPORTS!P4, ""), "")
)
</f>
        <v/>
      </c>
    </row>
    <row r="5" ht="22.5" customHeight="1">
      <c r="A5" s="6">
        <v>4.0</v>
      </c>
      <c r="B5" s="6" t="str">
        <f>'Master Schedule'!B5</f>
        <v/>
      </c>
      <c r="C5" s="7">
        <v>46238.0</v>
      </c>
      <c r="D5" s="8" t="str">
        <f t="shared" si="1"/>
        <v>Tuesday</v>
      </c>
      <c r="E5" s="6" t="str">
        <f>TEXTJOIN(
  CHAR(10) &amp; CHAR(10),
  TRUE,
  IFERROR(IF(WSO!H5="Home", WSO!E5, ""), ""),
  IFERROR(IF(MSO!H5="Home", MSO!E5, ""), ""),
  IFERROR(IF(FH!H5="Home", FH!E5, ""), ""),
  IFERROR(IF(MGOLF!H5="Home", MGOLF!E5, ""), ""),
  IFERROR(IF(Football!H5="Home", Football!E5, ""), ""),
  IFERROR(IF(WVB!H5="Home", WVB!E5, ""), ""),
  IFERROR(IF(XC!H5="Home", XC!E5, ""), ""),
  IFERROR(IF(SWIMMING!H5="Home", SWIMMING!E5, ""), ""),
  IFERROR(IF(WTEN!H5="Home", WTEN!E5, ""), ""),
  IFERROR(IF(TF!H5="Home", TF!E5, ""), ""),
  IFERROR(IF(WGOLF!H5="Home", WGOLF!E5, ""), ""),
  IFERROR(IF(WBB!H5="Home", WBB!E5, ""), ""),
  IFERROR(IF(MBB!H5="Home", MBB!E5, ""), ""),
  IFERROR(IF(WLAX!H5="Home", WLAX!E5, ""), ""),
  IFERROR(IF(MLAX!H5="Home", MLAX!E5, ""), ""),
  IFERROR(IF(SOFT!H5="Home", SOFT!E5, ""), ""),
  IFERROR(IF(BASE!H5="Home", BASE!E5, ""), ""),
  IFERROR(IF(ESPORTS!H5="Home", ESPORTS!E5, ""), "")
)
</f>
        <v/>
      </c>
      <c r="F5" s="11" t="str">
        <f>TEXTJOIN(
  CHAR(10) &amp; CHAR(10),
  TRUE,
  IFERROR(IF(WSO!H5="Home", TEXT(WSO!F5, "h:mm AM/PM"), ""), ""),
  IFERROR(IF(MSO!H5="Home", TEXT(MSO!F5, "h:mm AM/PM"), ""), ""),
  IFERROR(IF(FH!H5="Home", TEXT(FH!F5, "h:mm AM/PM"), ""), ""),
  IFERROR(IF(MGOLF!H5="Home", TEXT(MGOLF!F5, "h:mm AM/PM"), ""), ""),
  IFERROR(IF(Football!H5="Home", TEXT(Football!F5, "h:mm AM/PM"), ""), ""),
  IFERROR(IF(WVB!H5="Home", TEXT(WVB!F5, "h:mm AM/PM"), ""), ""),
  IFERROR(IF(XC!H5="Home", TEXT(XC!F5, "h:mm AM/PM"), ""), ""),
  IFERROR(IF(SWIMMING!H5="Home", TEXT(SWIMMING!F5, "h:mm AM/PM"), ""), ""),
  IFERROR(IF(WTEN!H5="Home", TEXT(WTEN!F5, "h:mm AM/PM"), ""), ""),
  IFERROR(IF(TF!H5="Home", TEXT(TF!F5, "h:mm AM/PM"), ""), ""),
  IFERROR(IF(WGOLF!H5="Home", TEXT(WGOLF!F5, "h:mm AM/PM"), ""), ""),
  IFERROR(IF(WBB!H5="Home", TEXT(WBB!F5, "h:mm AM/PM"), ""), ""),
  IFERROR(IF(MBB!H5="Home", TEXT(MBB!F5, "h:mm AM/PM"), ""), ""),
  IFERROR(IF(WLAX!H5="Home", TEXT(WLAX!F5, "h:mm AM/PM"), ""), ""),
  IFERROR(IF(MLAX!H5="Home", TEXT(MLAX!F5, "h:mm AM/PM"), ""), ""),
  IFERROR(IF(SOFT!H5="Home", TEXT(SOFT!F5, "h:mm AM/PM"), ""), ""),
  IFERROR(IF(BASE!H5="Home", TEXT(BASE!F5, "h:mm AM/PM"), ""), ""),
  IFERROR(IF(ESPORTS!H5="Home", TEXT(ESPORTS!F5, "h:mm AM/PM"), ""), "")
)
</f>
        <v/>
      </c>
      <c r="G5" s="11" t="str">
        <f>TEXTJOIN(
  CHAR(10) &amp; CHAR(10),
  TRUE,
  IFERROR(IF(WSO!H5="Home", WSO!G5, ""), ""),
  IFERROR(IF(MSO!H5="Home", MSO!G5, ""), ""),
  IFERROR(IF(FH!H5="Home", FH!G5, ""), ""),
  IFERROR(IF(MGOLF!H5="Home", MGOLF!G5, ""), ""),
  IFERROR(IF(Football!H5="Home", Football!G5, ""), ""),
  IFERROR(IF(WVB!H5="Home", WVB!G5, ""), ""),
  IFERROR(IF(XC!H5="Home", XC!G5, ""), ""),
  IFERROR(IF(SWIMMING!H5="Home", SWIMMING!G5, ""), ""),
  IFERROR(IF(WTEN!H5="Home", WTEN!G5, ""), ""),
  IFERROR(IF(TF!H5="Home", TF!G5, ""), ""),
  IFERROR(IF(WGOLF!H5="Home", WGOLF!G5, ""), ""),
  IFERROR(IF(WBB!H5="Home", WBB!G5, ""), ""),
  IFERROR(IF(MBB!H5="Home", MBB!G5, ""), ""),
  IFERROR(IF(WLAX!H5="Home", WLAX!G5, ""), ""),
  IFERROR(IF(MLAX!H5="Home", MLAX!G5, ""), ""),
  IFERROR(IF(SOFT!H5="Home", SOFT!G5, ""), ""),
  IFERROR(IF(BASE!H5="Home", BASE!G5, ""), ""),
  IFERROR(IF(ESPORTS!H5="Home", ESPORTS!G5, ""), "")
)
</f>
        <v/>
      </c>
      <c r="H5" s="20" t="str">
        <f>TEXTJOIN(
  CHAR(10) &amp; CHAR(10),
  TRUE,
  IFERROR(IF(WSO!H5="Home", WSO!P5, ""), ""),
  IFERROR(IF(MSO!H5="Home", MSO!P5, ""), ""),
  IFERROR(IF(FH!H5="Home", FH!P5, ""), ""),
  IFERROR(IF(MGOLF!H5="Home", MGOLF!P5, ""), ""),
  IFERROR(IF(Football!H5="Home", Football!P5, ""), ""),
  IFERROR(IF(WVB!H5="Home", WVB!P5, ""), ""),
  IFERROR(IF(XC!H5="Home", XC!P5, ""), ""),
  IFERROR(IF(SWIMMING!H5="Home", SWIMMING!P5, ""), ""),
  IFERROR(IF(WTEN!H5="Home", WTEN!P5, ""), ""),
  IFERROR(IF(TF!H5="Home", TF!P5, ""), ""),
  IFERROR(IF(WGOLF!H5="Home", WGOLF!P5, ""), ""),
  IFERROR(IF(WBB!H5="Home", WBB!P5, ""), ""),
  IFERROR(IF(MBB!H5="Home", MBB!P5, ""), ""),
  IFERROR(IF(WLAX!H5="Home", WLAX!P5, ""), ""),
  IFERROR(IF(MLAX!H5="Home", MLAX!P5, ""), ""),
  IFERROR(IF(SOFT!H5="Home", SOFT!P5, ""), ""),
  IFERROR(IF(BASE!H5="Home", BASE!P5, ""), ""),
  IFERROR(IF(ESPORTS!H5="Home", ESPORTS!P5, ""), "")
)
</f>
        <v/>
      </c>
    </row>
    <row r="6" ht="22.5" customHeight="1">
      <c r="A6" s="6">
        <v>5.0</v>
      </c>
      <c r="B6" s="6" t="str">
        <f>'Master Schedule'!B6</f>
        <v/>
      </c>
      <c r="C6" s="7">
        <v>46239.0</v>
      </c>
      <c r="D6" s="8" t="str">
        <f t="shared" si="1"/>
        <v>Wednesday</v>
      </c>
      <c r="E6" s="6" t="str">
        <f>TEXTJOIN(
  CHAR(10) &amp; CHAR(10),
  TRUE,
  IFERROR(IF(WSO!H6="Home", WSO!E6, ""), ""),
  IFERROR(IF(MSO!H6="Home", MSO!E6, ""), ""),
  IFERROR(IF(FH!H6="Home", FH!E6, ""), ""),
  IFERROR(IF(MGOLF!H6="Home", MGOLF!E6, ""), ""),
  IFERROR(IF(Football!H6="Home", Football!E6, ""), ""),
  IFERROR(IF(WVB!H6="Home", WVB!E6, ""), ""),
  IFERROR(IF(XC!H6="Home", XC!E6, ""), ""),
  IFERROR(IF(SWIMMING!H6="Home", SWIMMING!E6, ""), ""),
  IFERROR(IF(WTEN!H6="Home", WTEN!E6, ""), ""),
  IFERROR(IF(TF!H6="Home", TF!E6, ""), ""),
  IFERROR(IF(WGOLF!H6="Home", WGOLF!E6, ""), ""),
  IFERROR(IF(WBB!H6="Home", WBB!E6, ""), ""),
  IFERROR(IF(MBB!H6="Home", MBB!E6, ""), ""),
  IFERROR(IF(WLAX!H6="Home", WLAX!E6, ""), ""),
  IFERROR(IF(MLAX!H6="Home", MLAX!E6, ""), ""),
  IFERROR(IF(SOFT!H6="Home", SOFT!E6, ""), ""),
  IFERROR(IF(BASE!H6="Home", BASE!E6, ""), ""),
  IFERROR(IF(ESPORTS!H6="Home", ESPORTS!E6, ""), "")
)
</f>
        <v/>
      </c>
      <c r="F6" s="11" t="str">
        <f>TEXTJOIN(
  CHAR(10) &amp; CHAR(10),
  TRUE,
  IFERROR(IF(WSO!H6="Home", TEXT(WSO!F6, "h:mm AM/PM"), ""), ""),
  IFERROR(IF(MSO!H6="Home", TEXT(MSO!F6, "h:mm AM/PM"), ""), ""),
  IFERROR(IF(FH!H6="Home", TEXT(FH!F6, "h:mm AM/PM"), ""), ""),
  IFERROR(IF(MGOLF!H6="Home", TEXT(MGOLF!F6, "h:mm AM/PM"), ""), ""),
  IFERROR(IF(Football!H6="Home", TEXT(Football!F6, "h:mm AM/PM"), ""), ""),
  IFERROR(IF(WVB!H6="Home", TEXT(WVB!F6, "h:mm AM/PM"), ""), ""),
  IFERROR(IF(XC!H6="Home", TEXT(XC!F6, "h:mm AM/PM"), ""), ""),
  IFERROR(IF(SWIMMING!H6="Home", TEXT(SWIMMING!F6, "h:mm AM/PM"), ""), ""),
  IFERROR(IF(WTEN!H6="Home", TEXT(WTEN!F6, "h:mm AM/PM"), ""), ""),
  IFERROR(IF(TF!H6="Home", TEXT(TF!F6, "h:mm AM/PM"), ""), ""),
  IFERROR(IF(WGOLF!H6="Home", TEXT(WGOLF!F6, "h:mm AM/PM"), ""), ""),
  IFERROR(IF(WBB!H6="Home", TEXT(WBB!F6, "h:mm AM/PM"), ""), ""),
  IFERROR(IF(MBB!H6="Home", TEXT(MBB!F6, "h:mm AM/PM"), ""), ""),
  IFERROR(IF(WLAX!H6="Home", TEXT(WLAX!F6, "h:mm AM/PM"), ""), ""),
  IFERROR(IF(MLAX!H6="Home", TEXT(MLAX!F6, "h:mm AM/PM"), ""), ""),
  IFERROR(IF(SOFT!H6="Home", TEXT(SOFT!F6, "h:mm AM/PM"), ""), ""),
  IFERROR(IF(BASE!H6="Home", TEXT(BASE!F6, "h:mm AM/PM"), ""), ""),
  IFERROR(IF(ESPORTS!H6="Home", TEXT(ESPORTS!F6, "h:mm AM/PM"), ""), "")
)
</f>
        <v/>
      </c>
      <c r="G6" s="11" t="str">
        <f>TEXTJOIN(
  CHAR(10) &amp; CHAR(10),
  TRUE,
  IFERROR(IF(WSO!H6="Home", WSO!G6, ""), ""),
  IFERROR(IF(MSO!H6="Home", MSO!G6, ""), ""),
  IFERROR(IF(FH!H6="Home", FH!G6, ""), ""),
  IFERROR(IF(MGOLF!H6="Home", MGOLF!G6, ""), ""),
  IFERROR(IF(Football!H6="Home", Football!G6, ""), ""),
  IFERROR(IF(WVB!H6="Home", WVB!G6, ""), ""),
  IFERROR(IF(XC!H6="Home", XC!G6, ""), ""),
  IFERROR(IF(SWIMMING!H6="Home", SWIMMING!G6, ""), ""),
  IFERROR(IF(WTEN!H6="Home", WTEN!G6, ""), ""),
  IFERROR(IF(TF!H6="Home", TF!G6, ""), ""),
  IFERROR(IF(WGOLF!H6="Home", WGOLF!G6, ""), ""),
  IFERROR(IF(WBB!H6="Home", WBB!G6, ""), ""),
  IFERROR(IF(MBB!H6="Home", MBB!G6, ""), ""),
  IFERROR(IF(WLAX!H6="Home", WLAX!G6, ""), ""),
  IFERROR(IF(MLAX!H6="Home", MLAX!G6, ""), ""),
  IFERROR(IF(SOFT!H6="Home", SOFT!G6, ""), ""),
  IFERROR(IF(BASE!H6="Home", BASE!G6, ""), ""),
  IFERROR(IF(ESPORTS!H6="Home", ESPORTS!G6, ""), "")
)
</f>
        <v/>
      </c>
      <c r="H6" s="20" t="str">
        <f>TEXTJOIN(
  CHAR(10) &amp; CHAR(10),
  TRUE,
  IFERROR(IF(WSO!H6="Home", WSO!P6, ""), ""),
  IFERROR(IF(MSO!H6="Home", MSO!P6, ""), ""),
  IFERROR(IF(FH!H6="Home", FH!P6, ""), ""),
  IFERROR(IF(MGOLF!H6="Home", MGOLF!P6, ""), ""),
  IFERROR(IF(Football!H6="Home", Football!P6, ""), ""),
  IFERROR(IF(WVB!H6="Home", WVB!P6, ""), ""),
  IFERROR(IF(XC!H6="Home", XC!P6, ""), ""),
  IFERROR(IF(SWIMMING!H6="Home", SWIMMING!P6, ""), ""),
  IFERROR(IF(WTEN!H6="Home", WTEN!P6, ""), ""),
  IFERROR(IF(TF!H6="Home", TF!P6, ""), ""),
  IFERROR(IF(WGOLF!H6="Home", WGOLF!P6, ""), ""),
  IFERROR(IF(WBB!H6="Home", WBB!P6, ""), ""),
  IFERROR(IF(MBB!H6="Home", MBB!P6, ""), ""),
  IFERROR(IF(WLAX!H6="Home", WLAX!P6, ""), ""),
  IFERROR(IF(MLAX!H6="Home", MLAX!P6, ""), ""),
  IFERROR(IF(SOFT!H6="Home", SOFT!P6, ""), ""),
  IFERROR(IF(BASE!H6="Home", BASE!P6, ""), ""),
  IFERROR(IF(ESPORTS!H6="Home", ESPORTS!P6, ""), "")
)
</f>
        <v/>
      </c>
    </row>
    <row r="7" ht="22.5" customHeight="1">
      <c r="A7" s="6">
        <v>6.0</v>
      </c>
      <c r="B7" s="6" t="str">
        <f>'Master Schedule'!B7</f>
        <v/>
      </c>
      <c r="C7" s="7">
        <v>46240.0</v>
      </c>
      <c r="D7" s="8" t="str">
        <f t="shared" si="1"/>
        <v>Thursday</v>
      </c>
      <c r="E7" s="6" t="str">
        <f>TEXTJOIN(
  CHAR(10) &amp; CHAR(10),
  TRUE,
  IFERROR(IF(WSO!H7="Home", WSO!E7, ""), ""),
  IFERROR(IF(MSO!H7="Home", MSO!E7, ""), ""),
  IFERROR(IF(FH!H7="Home", FH!E7, ""), ""),
  IFERROR(IF(MGOLF!H7="Home", MGOLF!E7, ""), ""),
  IFERROR(IF(Football!H7="Home", Football!E7, ""), ""),
  IFERROR(IF(WVB!H7="Home", WVB!E7, ""), ""),
  IFERROR(IF(XC!H7="Home", XC!E7, ""), ""),
  IFERROR(IF(SWIMMING!H7="Home", SWIMMING!E7, ""), ""),
  IFERROR(IF(WTEN!H7="Home", WTEN!E7, ""), ""),
  IFERROR(IF(TF!H7="Home", TF!E7, ""), ""),
  IFERROR(IF(WGOLF!H7="Home", WGOLF!E7, ""), ""),
  IFERROR(IF(WBB!H7="Home", WBB!E7, ""), ""),
  IFERROR(IF(MBB!H7="Home", MBB!E7, ""), ""),
  IFERROR(IF(WLAX!H7="Home", WLAX!E7, ""), ""),
  IFERROR(IF(MLAX!H7="Home", MLAX!E7, ""), ""),
  IFERROR(IF(SOFT!H7="Home", SOFT!E7, ""), ""),
  IFERROR(IF(BASE!H7="Home", BASE!E7, ""), ""),
  IFERROR(IF(ESPORTS!H7="Home", ESPORTS!E7, ""), "")
)
</f>
        <v/>
      </c>
      <c r="F7" s="11" t="str">
        <f>TEXTJOIN(
  CHAR(10) &amp; CHAR(10),
  TRUE,
  IFERROR(IF(WSO!H7="Home", TEXT(WSO!F7, "h:mm AM/PM"), ""), ""),
  IFERROR(IF(MSO!H7="Home", TEXT(MSO!F7, "h:mm AM/PM"), ""), ""),
  IFERROR(IF(FH!H7="Home", TEXT(FH!F7, "h:mm AM/PM"), ""), ""),
  IFERROR(IF(MGOLF!H7="Home", TEXT(MGOLF!F7, "h:mm AM/PM"), ""), ""),
  IFERROR(IF(Football!H7="Home", TEXT(Football!F7, "h:mm AM/PM"), ""), ""),
  IFERROR(IF(WVB!H7="Home", TEXT(WVB!F7, "h:mm AM/PM"), ""), ""),
  IFERROR(IF(XC!H7="Home", TEXT(XC!F7, "h:mm AM/PM"), ""), ""),
  IFERROR(IF(SWIMMING!H7="Home", TEXT(SWIMMING!F7, "h:mm AM/PM"), ""), ""),
  IFERROR(IF(WTEN!H7="Home", TEXT(WTEN!F7, "h:mm AM/PM"), ""), ""),
  IFERROR(IF(TF!H7="Home", TEXT(TF!F7, "h:mm AM/PM"), ""), ""),
  IFERROR(IF(WGOLF!H7="Home", TEXT(WGOLF!F7, "h:mm AM/PM"), ""), ""),
  IFERROR(IF(WBB!H7="Home", TEXT(WBB!F7, "h:mm AM/PM"), ""), ""),
  IFERROR(IF(MBB!H7="Home", TEXT(MBB!F7, "h:mm AM/PM"), ""), ""),
  IFERROR(IF(WLAX!H7="Home", TEXT(WLAX!F7, "h:mm AM/PM"), ""), ""),
  IFERROR(IF(MLAX!H7="Home", TEXT(MLAX!F7, "h:mm AM/PM"), ""), ""),
  IFERROR(IF(SOFT!H7="Home", TEXT(SOFT!F7, "h:mm AM/PM"), ""), ""),
  IFERROR(IF(BASE!H7="Home", TEXT(BASE!F7, "h:mm AM/PM"), ""), ""),
  IFERROR(IF(ESPORTS!H7="Home", TEXT(ESPORTS!F7, "h:mm AM/PM"), ""), "")
)
</f>
        <v/>
      </c>
      <c r="G7" s="11" t="str">
        <f>TEXTJOIN(
  CHAR(10) &amp; CHAR(10),
  TRUE,
  IFERROR(IF(WSO!H7="Home", WSO!G7, ""), ""),
  IFERROR(IF(MSO!H7="Home", MSO!G7, ""), ""),
  IFERROR(IF(FH!H7="Home", FH!G7, ""), ""),
  IFERROR(IF(MGOLF!H7="Home", MGOLF!G7, ""), ""),
  IFERROR(IF(Football!H7="Home", Football!G7, ""), ""),
  IFERROR(IF(WVB!H7="Home", WVB!G7, ""), ""),
  IFERROR(IF(XC!H7="Home", XC!G7, ""), ""),
  IFERROR(IF(SWIMMING!H7="Home", SWIMMING!G7, ""), ""),
  IFERROR(IF(WTEN!H7="Home", WTEN!G7, ""), ""),
  IFERROR(IF(TF!H7="Home", TF!G7, ""), ""),
  IFERROR(IF(WGOLF!H7="Home", WGOLF!G7, ""), ""),
  IFERROR(IF(WBB!H7="Home", WBB!G7, ""), ""),
  IFERROR(IF(MBB!H7="Home", MBB!G7, ""), ""),
  IFERROR(IF(WLAX!H7="Home", WLAX!G7, ""), ""),
  IFERROR(IF(MLAX!H7="Home", MLAX!G7, ""), ""),
  IFERROR(IF(SOFT!H7="Home", SOFT!G7, ""), ""),
  IFERROR(IF(BASE!H7="Home", BASE!G7, ""), ""),
  IFERROR(IF(ESPORTS!H7="Home", ESPORTS!G7, ""), "")
)
</f>
        <v/>
      </c>
      <c r="H7" s="20" t="str">
        <f>TEXTJOIN(
  CHAR(10) &amp; CHAR(10),
  TRUE,
  IFERROR(IF(WSO!H7="Home", WSO!P7, ""), ""),
  IFERROR(IF(MSO!H7="Home", MSO!P7, ""), ""),
  IFERROR(IF(FH!H7="Home", FH!P7, ""), ""),
  IFERROR(IF(MGOLF!H7="Home", MGOLF!P7, ""), ""),
  IFERROR(IF(Football!H7="Home", Football!P7, ""), ""),
  IFERROR(IF(WVB!H7="Home", WVB!P7, ""), ""),
  IFERROR(IF(XC!H7="Home", XC!P7, ""), ""),
  IFERROR(IF(SWIMMING!H7="Home", SWIMMING!P7, ""), ""),
  IFERROR(IF(WTEN!H7="Home", WTEN!P7, ""), ""),
  IFERROR(IF(TF!H7="Home", TF!P7, ""), ""),
  IFERROR(IF(WGOLF!H7="Home", WGOLF!P7, ""), ""),
  IFERROR(IF(WBB!H7="Home", WBB!P7, ""), ""),
  IFERROR(IF(MBB!H7="Home", MBB!P7, ""), ""),
  IFERROR(IF(WLAX!H7="Home", WLAX!P7, ""), ""),
  IFERROR(IF(MLAX!H7="Home", MLAX!P7, ""), ""),
  IFERROR(IF(SOFT!H7="Home", SOFT!P7, ""), ""),
  IFERROR(IF(BASE!H7="Home", BASE!P7, ""), ""),
  IFERROR(IF(ESPORTS!H7="Home", ESPORTS!P7, ""), "")
)
</f>
        <v/>
      </c>
    </row>
    <row r="8" ht="22.5" customHeight="1">
      <c r="A8" s="6">
        <v>7.0</v>
      </c>
      <c r="B8" s="6" t="str">
        <f>'Master Schedule'!B8</f>
        <v/>
      </c>
      <c r="C8" s="7">
        <v>46241.0</v>
      </c>
      <c r="D8" s="8" t="str">
        <f t="shared" si="1"/>
        <v>Friday</v>
      </c>
      <c r="E8" s="6" t="str">
        <f>TEXTJOIN(
  CHAR(10) &amp; CHAR(10),
  TRUE,
  IFERROR(IF(WSO!H8="Home", WSO!E8, ""), ""),
  IFERROR(IF(MSO!H8="Home", MSO!E8, ""), ""),
  IFERROR(IF(FH!H8="Home", FH!E8, ""), ""),
  IFERROR(IF(MGOLF!H8="Home", MGOLF!E8, ""), ""),
  IFERROR(IF(Football!H8="Home", Football!E8, ""), ""),
  IFERROR(IF(WVB!H8="Home", WVB!E8, ""), ""),
  IFERROR(IF(XC!H8="Home", XC!E8, ""), ""),
  IFERROR(IF(SWIMMING!H8="Home", SWIMMING!E8, ""), ""),
  IFERROR(IF(WTEN!H8="Home", WTEN!E8, ""), ""),
  IFERROR(IF(TF!H8="Home", TF!E8, ""), ""),
  IFERROR(IF(WGOLF!H8="Home", WGOLF!E8, ""), ""),
  IFERROR(IF(WBB!H8="Home", WBB!E8, ""), ""),
  IFERROR(IF(MBB!H8="Home", MBB!E8, ""), ""),
  IFERROR(IF(WLAX!H8="Home", WLAX!E8, ""), ""),
  IFERROR(IF(MLAX!H8="Home", MLAX!E8, ""), ""),
  IFERROR(IF(SOFT!H8="Home", SOFT!E8, ""), ""),
  IFERROR(IF(BASE!H8="Home", BASE!E8, ""), ""),
  IFERROR(IF(ESPORTS!H8="Home", ESPORTS!E8, ""), "")
)
</f>
        <v/>
      </c>
      <c r="F8" s="11" t="str">
        <f>TEXTJOIN(
  CHAR(10) &amp; CHAR(10),
  TRUE,
  IFERROR(IF(WSO!H8="Home", TEXT(WSO!F8, "h:mm AM/PM"), ""), ""),
  IFERROR(IF(MSO!H8="Home", TEXT(MSO!F8, "h:mm AM/PM"), ""), ""),
  IFERROR(IF(FH!H8="Home", TEXT(FH!F8, "h:mm AM/PM"), ""), ""),
  IFERROR(IF(MGOLF!H8="Home", TEXT(MGOLF!F8, "h:mm AM/PM"), ""), ""),
  IFERROR(IF(Football!H8="Home", TEXT(Football!F8, "h:mm AM/PM"), ""), ""),
  IFERROR(IF(WVB!H8="Home", TEXT(WVB!F8, "h:mm AM/PM"), ""), ""),
  IFERROR(IF(XC!H8="Home", TEXT(XC!F8, "h:mm AM/PM"), ""), ""),
  IFERROR(IF(SWIMMING!H8="Home", TEXT(SWIMMING!F8, "h:mm AM/PM"), ""), ""),
  IFERROR(IF(WTEN!H8="Home", TEXT(WTEN!F8, "h:mm AM/PM"), ""), ""),
  IFERROR(IF(TF!H8="Home", TEXT(TF!F8, "h:mm AM/PM"), ""), ""),
  IFERROR(IF(WGOLF!H8="Home", TEXT(WGOLF!F8, "h:mm AM/PM"), ""), ""),
  IFERROR(IF(WBB!H8="Home", TEXT(WBB!F8, "h:mm AM/PM"), ""), ""),
  IFERROR(IF(MBB!H8="Home", TEXT(MBB!F8, "h:mm AM/PM"), ""), ""),
  IFERROR(IF(WLAX!H8="Home", TEXT(WLAX!F8, "h:mm AM/PM"), ""), ""),
  IFERROR(IF(MLAX!H8="Home", TEXT(MLAX!F8, "h:mm AM/PM"), ""), ""),
  IFERROR(IF(SOFT!H8="Home", TEXT(SOFT!F8, "h:mm AM/PM"), ""), ""),
  IFERROR(IF(BASE!H8="Home", TEXT(BASE!F8, "h:mm AM/PM"), ""), ""),
  IFERROR(IF(ESPORTS!H8="Home", TEXT(ESPORTS!F8, "h:mm AM/PM"), ""), "")
)
</f>
        <v/>
      </c>
      <c r="G8" s="11" t="str">
        <f>TEXTJOIN(
  CHAR(10) &amp; CHAR(10),
  TRUE,
  IFERROR(IF(WSO!H8="Home", WSO!G8, ""), ""),
  IFERROR(IF(MSO!H8="Home", MSO!G8, ""), ""),
  IFERROR(IF(FH!H8="Home", FH!G8, ""), ""),
  IFERROR(IF(MGOLF!H8="Home", MGOLF!G8, ""), ""),
  IFERROR(IF(Football!H8="Home", Football!G8, ""), ""),
  IFERROR(IF(WVB!H8="Home", WVB!G8, ""), ""),
  IFERROR(IF(XC!H8="Home", XC!G8, ""), ""),
  IFERROR(IF(SWIMMING!H8="Home", SWIMMING!G8, ""), ""),
  IFERROR(IF(WTEN!H8="Home", WTEN!G8, ""), ""),
  IFERROR(IF(TF!H8="Home", TF!G8, ""), ""),
  IFERROR(IF(WGOLF!H8="Home", WGOLF!G8, ""), ""),
  IFERROR(IF(WBB!H8="Home", WBB!G8, ""), ""),
  IFERROR(IF(MBB!H8="Home", MBB!G8, ""), ""),
  IFERROR(IF(WLAX!H8="Home", WLAX!G8, ""), ""),
  IFERROR(IF(MLAX!H8="Home", MLAX!G8, ""), ""),
  IFERROR(IF(SOFT!H8="Home", SOFT!G8, ""), ""),
  IFERROR(IF(BASE!H8="Home", BASE!G8, ""), ""),
  IFERROR(IF(ESPORTS!H8="Home", ESPORTS!G8, ""), "")
)
</f>
        <v/>
      </c>
      <c r="H8" s="20" t="str">
        <f>TEXTJOIN(
  CHAR(10) &amp; CHAR(10),
  TRUE,
  IFERROR(IF(WSO!H8="Home", WSO!P8, ""), ""),
  IFERROR(IF(MSO!H8="Home", MSO!P8, ""), ""),
  IFERROR(IF(FH!H8="Home", FH!P8, ""), ""),
  IFERROR(IF(MGOLF!H8="Home", MGOLF!P8, ""), ""),
  IFERROR(IF(Football!H8="Home", Football!P8, ""), ""),
  IFERROR(IF(WVB!H8="Home", WVB!P8, ""), ""),
  IFERROR(IF(XC!H8="Home", XC!P8, ""), ""),
  IFERROR(IF(SWIMMING!H8="Home", SWIMMING!P8, ""), ""),
  IFERROR(IF(WTEN!H8="Home", WTEN!P8, ""), ""),
  IFERROR(IF(TF!H8="Home", TF!P8, ""), ""),
  IFERROR(IF(WGOLF!H8="Home", WGOLF!P8, ""), ""),
  IFERROR(IF(WBB!H8="Home", WBB!P8, ""), ""),
  IFERROR(IF(MBB!H8="Home", MBB!P8, ""), ""),
  IFERROR(IF(WLAX!H8="Home", WLAX!P8, ""), ""),
  IFERROR(IF(MLAX!H8="Home", MLAX!P8, ""), ""),
  IFERROR(IF(SOFT!H8="Home", SOFT!P8, ""), ""),
  IFERROR(IF(BASE!H8="Home", BASE!P8, ""), ""),
  IFERROR(IF(ESPORTS!H8="Home", ESPORTS!P8, ""), "")
)
</f>
        <v/>
      </c>
    </row>
    <row r="9" ht="22.5" customHeight="1">
      <c r="A9" s="6">
        <v>8.0</v>
      </c>
      <c r="B9" s="6" t="str">
        <f>'Master Schedule'!B9</f>
        <v/>
      </c>
      <c r="C9" s="7">
        <v>46242.0</v>
      </c>
      <c r="D9" s="8" t="str">
        <f t="shared" si="1"/>
        <v>Saturday</v>
      </c>
      <c r="E9" s="6" t="str">
        <f>TEXTJOIN(
  CHAR(10) &amp; CHAR(10),
  TRUE,
  IFERROR(IF(WSO!H9="Home", WSO!E9, ""), ""),
  IFERROR(IF(MSO!H9="Home", MSO!E9, ""), ""),
  IFERROR(IF(FH!H9="Home", FH!E9, ""), ""),
  IFERROR(IF(MGOLF!H9="Home", MGOLF!E9, ""), ""),
  IFERROR(IF(Football!H9="Home", Football!E9, ""), ""),
  IFERROR(IF(WVB!H9="Home", WVB!E9, ""), ""),
  IFERROR(IF(XC!H9="Home", XC!E9, ""), ""),
  IFERROR(IF(SWIMMING!H9="Home", SWIMMING!E9, ""), ""),
  IFERROR(IF(WTEN!H9="Home", WTEN!E9, ""), ""),
  IFERROR(IF(TF!H9="Home", TF!E9, ""), ""),
  IFERROR(IF(WGOLF!H9="Home", WGOLF!E9, ""), ""),
  IFERROR(IF(WBB!H9="Home", WBB!E9, ""), ""),
  IFERROR(IF(MBB!H9="Home", MBB!E9, ""), ""),
  IFERROR(IF(WLAX!H9="Home", WLAX!E9, ""), ""),
  IFERROR(IF(MLAX!H9="Home", MLAX!E9, ""), ""),
  IFERROR(IF(SOFT!H9="Home", SOFT!E9, ""), ""),
  IFERROR(IF(BASE!H9="Home", BASE!E9, ""), ""),
  IFERROR(IF(ESPORTS!H9="Home", ESPORTS!E9, ""), "")
)
</f>
        <v/>
      </c>
      <c r="F9" s="11" t="str">
        <f>TEXTJOIN(
  CHAR(10) &amp; CHAR(10),
  TRUE,
  IFERROR(IF(WSO!H9="Home", TEXT(WSO!F9, "h:mm AM/PM"), ""), ""),
  IFERROR(IF(MSO!H9="Home", TEXT(MSO!F9, "h:mm AM/PM"), ""), ""),
  IFERROR(IF(FH!H9="Home", TEXT(FH!F9, "h:mm AM/PM"), ""), ""),
  IFERROR(IF(MGOLF!H9="Home", TEXT(MGOLF!F9, "h:mm AM/PM"), ""), ""),
  IFERROR(IF(Football!H9="Home", TEXT(Football!F9, "h:mm AM/PM"), ""), ""),
  IFERROR(IF(WVB!H9="Home", TEXT(WVB!F9, "h:mm AM/PM"), ""), ""),
  IFERROR(IF(XC!H9="Home", TEXT(XC!F9, "h:mm AM/PM"), ""), ""),
  IFERROR(IF(SWIMMING!H9="Home", TEXT(SWIMMING!F9, "h:mm AM/PM"), ""), ""),
  IFERROR(IF(WTEN!H9="Home", TEXT(WTEN!F9, "h:mm AM/PM"), ""), ""),
  IFERROR(IF(TF!H9="Home", TEXT(TF!F9, "h:mm AM/PM"), ""), ""),
  IFERROR(IF(WGOLF!H9="Home", TEXT(WGOLF!F9, "h:mm AM/PM"), ""), ""),
  IFERROR(IF(WBB!H9="Home", TEXT(WBB!F9, "h:mm AM/PM"), ""), ""),
  IFERROR(IF(MBB!H9="Home", TEXT(MBB!F9, "h:mm AM/PM"), ""), ""),
  IFERROR(IF(WLAX!H9="Home", TEXT(WLAX!F9, "h:mm AM/PM"), ""), ""),
  IFERROR(IF(MLAX!H9="Home", TEXT(MLAX!F9, "h:mm AM/PM"), ""), ""),
  IFERROR(IF(SOFT!H9="Home", TEXT(SOFT!F9, "h:mm AM/PM"), ""), ""),
  IFERROR(IF(BASE!H9="Home", TEXT(BASE!F9, "h:mm AM/PM"), ""), ""),
  IFERROR(IF(ESPORTS!H9="Home", TEXT(ESPORTS!F9, "h:mm AM/PM"), ""), "")
)
</f>
        <v/>
      </c>
      <c r="G9" s="11" t="str">
        <f>TEXTJOIN(
  CHAR(10) &amp; CHAR(10),
  TRUE,
  IFERROR(IF(WSO!H9="Home", WSO!G9, ""), ""),
  IFERROR(IF(MSO!H9="Home", MSO!G9, ""), ""),
  IFERROR(IF(FH!H9="Home", FH!G9, ""), ""),
  IFERROR(IF(MGOLF!H9="Home", MGOLF!G9, ""), ""),
  IFERROR(IF(Football!H9="Home", Football!G9, ""), ""),
  IFERROR(IF(WVB!H9="Home", WVB!G9, ""), ""),
  IFERROR(IF(XC!H9="Home", XC!G9, ""), ""),
  IFERROR(IF(SWIMMING!H9="Home", SWIMMING!G9, ""), ""),
  IFERROR(IF(WTEN!H9="Home", WTEN!G9, ""), ""),
  IFERROR(IF(TF!H9="Home", TF!G9, ""), ""),
  IFERROR(IF(WGOLF!H9="Home", WGOLF!G9, ""), ""),
  IFERROR(IF(WBB!H9="Home", WBB!G9, ""), ""),
  IFERROR(IF(MBB!H9="Home", MBB!G9, ""), ""),
  IFERROR(IF(WLAX!H9="Home", WLAX!G9, ""), ""),
  IFERROR(IF(MLAX!H9="Home", MLAX!G9, ""), ""),
  IFERROR(IF(SOFT!H9="Home", SOFT!G9, ""), ""),
  IFERROR(IF(BASE!H9="Home", BASE!G9, ""), ""),
  IFERROR(IF(ESPORTS!H9="Home", ESPORTS!G9, ""), "")
)
</f>
        <v/>
      </c>
      <c r="H9" s="20" t="str">
        <f>TEXTJOIN(
  CHAR(10) &amp; CHAR(10),
  TRUE,
  IFERROR(IF(WSO!H9="Home", WSO!P9, ""), ""),
  IFERROR(IF(MSO!H9="Home", MSO!P9, ""), ""),
  IFERROR(IF(FH!H9="Home", FH!P9, ""), ""),
  IFERROR(IF(MGOLF!H9="Home", MGOLF!P9, ""), ""),
  IFERROR(IF(Football!H9="Home", Football!P9, ""), ""),
  IFERROR(IF(WVB!H9="Home", WVB!P9, ""), ""),
  IFERROR(IF(XC!H9="Home", XC!P9, ""), ""),
  IFERROR(IF(SWIMMING!H9="Home", SWIMMING!P9, ""), ""),
  IFERROR(IF(WTEN!H9="Home", WTEN!P9, ""), ""),
  IFERROR(IF(TF!H9="Home", TF!P9, ""), ""),
  IFERROR(IF(WGOLF!H9="Home", WGOLF!P9, ""), ""),
  IFERROR(IF(WBB!H9="Home", WBB!P9, ""), ""),
  IFERROR(IF(MBB!H9="Home", MBB!P9, ""), ""),
  IFERROR(IF(WLAX!H9="Home", WLAX!P9, ""), ""),
  IFERROR(IF(MLAX!H9="Home", MLAX!P9, ""), ""),
  IFERROR(IF(SOFT!H9="Home", SOFT!P9, ""), ""),
  IFERROR(IF(BASE!H9="Home", BASE!P9, ""), ""),
  IFERROR(IF(ESPORTS!H9="Home", ESPORTS!P9, ""), "")
)
</f>
        <v/>
      </c>
    </row>
    <row r="10" ht="22.5" customHeight="1">
      <c r="A10" s="6">
        <v>9.0</v>
      </c>
      <c r="B10" s="6" t="str">
        <f>'Master Schedule'!B10</f>
        <v/>
      </c>
      <c r="C10" s="7">
        <v>46243.0</v>
      </c>
      <c r="D10" s="8" t="str">
        <f t="shared" si="1"/>
        <v>Sunday</v>
      </c>
      <c r="E10" s="6" t="str">
        <f>TEXTJOIN(
  CHAR(10) &amp; CHAR(10),
  TRUE,
  IFERROR(IF(WSO!H10="Home", WSO!E10, ""), ""),
  IFERROR(IF(MSO!H10="Home", MSO!E10, ""), ""),
  IFERROR(IF(FH!H10="Home", FH!E10, ""), ""),
  IFERROR(IF(MGOLF!H10="Home", MGOLF!E10, ""), ""),
  IFERROR(IF(Football!H10="Home", Football!E10, ""), ""),
  IFERROR(IF(WVB!H10="Home", WVB!E10, ""), ""),
  IFERROR(IF(XC!H10="Home", XC!E10, ""), ""),
  IFERROR(IF(SWIMMING!H10="Home", SWIMMING!E10, ""), ""),
  IFERROR(IF(WTEN!H10="Home", WTEN!E10, ""), ""),
  IFERROR(IF(TF!H10="Home", TF!E10, ""), ""),
  IFERROR(IF(WGOLF!H10="Home", WGOLF!E10, ""), ""),
  IFERROR(IF(WBB!H10="Home", WBB!E10, ""), ""),
  IFERROR(IF(MBB!H10="Home", MBB!E10, ""), ""),
  IFERROR(IF(WLAX!H10="Home", WLAX!E10, ""), ""),
  IFERROR(IF(MLAX!H10="Home", MLAX!E10, ""), ""),
  IFERROR(IF(SOFT!H10="Home", SOFT!E10, ""), ""),
  IFERROR(IF(BASE!H10="Home", BASE!E10, ""), ""),
  IFERROR(IF(ESPORTS!H10="Home", ESPORTS!E10, ""), "")
)
</f>
        <v/>
      </c>
      <c r="F10" s="11" t="str">
        <f>TEXTJOIN(
  CHAR(10) &amp; CHAR(10),
  TRUE,
  IFERROR(IF(WSO!H10="Home", TEXT(WSO!F10, "h:mm AM/PM"), ""), ""),
  IFERROR(IF(MSO!H10="Home", TEXT(MSO!F10, "h:mm AM/PM"), ""), ""),
  IFERROR(IF(FH!H10="Home", TEXT(FH!F10, "h:mm AM/PM"), ""), ""),
  IFERROR(IF(MGOLF!H10="Home", TEXT(MGOLF!F10, "h:mm AM/PM"), ""), ""),
  IFERROR(IF(Football!H10="Home", TEXT(Football!F10, "h:mm AM/PM"), ""), ""),
  IFERROR(IF(WVB!H10="Home", TEXT(WVB!F10, "h:mm AM/PM"), ""), ""),
  IFERROR(IF(XC!H10="Home", TEXT(XC!F10, "h:mm AM/PM"), ""), ""),
  IFERROR(IF(SWIMMING!H10="Home", TEXT(SWIMMING!F10, "h:mm AM/PM"), ""), ""),
  IFERROR(IF(WTEN!H10="Home", TEXT(WTEN!F10, "h:mm AM/PM"), ""), ""),
  IFERROR(IF(TF!H10="Home", TEXT(TF!F10, "h:mm AM/PM"), ""), ""),
  IFERROR(IF(WGOLF!H10="Home", TEXT(WGOLF!F10, "h:mm AM/PM"), ""), ""),
  IFERROR(IF(WBB!H10="Home", TEXT(WBB!F10, "h:mm AM/PM"), ""), ""),
  IFERROR(IF(MBB!H10="Home", TEXT(MBB!F10, "h:mm AM/PM"), ""), ""),
  IFERROR(IF(WLAX!H10="Home", TEXT(WLAX!F10, "h:mm AM/PM"), ""), ""),
  IFERROR(IF(MLAX!H10="Home", TEXT(MLAX!F10, "h:mm AM/PM"), ""), ""),
  IFERROR(IF(SOFT!H10="Home", TEXT(SOFT!F10, "h:mm AM/PM"), ""), ""),
  IFERROR(IF(BASE!H10="Home", TEXT(BASE!F10, "h:mm AM/PM"), ""), ""),
  IFERROR(IF(ESPORTS!H10="Home", TEXT(ESPORTS!F10, "h:mm AM/PM"), ""), "")
)
</f>
        <v/>
      </c>
      <c r="G10" s="11" t="str">
        <f>TEXTJOIN(
  CHAR(10) &amp; CHAR(10),
  TRUE,
  IFERROR(IF(WSO!H10="Home", WSO!G10, ""), ""),
  IFERROR(IF(MSO!H10="Home", MSO!G10, ""), ""),
  IFERROR(IF(FH!H10="Home", FH!G10, ""), ""),
  IFERROR(IF(MGOLF!H10="Home", MGOLF!G10, ""), ""),
  IFERROR(IF(Football!H10="Home", Football!G10, ""), ""),
  IFERROR(IF(WVB!H10="Home", WVB!G10, ""), ""),
  IFERROR(IF(XC!H10="Home", XC!G10, ""), ""),
  IFERROR(IF(SWIMMING!H10="Home", SWIMMING!G10, ""), ""),
  IFERROR(IF(WTEN!H10="Home", WTEN!G10, ""), ""),
  IFERROR(IF(TF!H10="Home", TF!G10, ""), ""),
  IFERROR(IF(WGOLF!H10="Home", WGOLF!G10, ""), ""),
  IFERROR(IF(WBB!H10="Home", WBB!G10, ""), ""),
  IFERROR(IF(MBB!H10="Home", MBB!G10, ""), ""),
  IFERROR(IF(WLAX!H10="Home", WLAX!G10, ""), ""),
  IFERROR(IF(MLAX!H10="Home", MLAX!G10, ""), ""),
  IFERROR(IF(SOFT!H10="Home", SOFT!G10, ""), ""),
  IFERROR(IF(BASE!H10="Home", BASE!G10, ""), ""),
  IFERROR(IF(ESPORTS!H10="Home", ESPORTS!G10, ""), "")
)
</f>
        <v/>
      </c>
      <c r="H10" s="20" t="str">
        <f>TEXTJOIN(
  CHAR(10) &amp; CHAR(10),
  TRUE,
  IFERROR(IF(WSO!H10="Home", WSO!P10, ""), ""),
  IFERROR(IF(MSO!H10="Home", MSO!P10, ""), ""),
  IFERROR(IF(FH!H10="Home", FH!P10, ""), ""),
  IFERROR(IF(MGOLF!H10="Home", MGOLF!P10, ""), ""),
  IFERROR(IF(Football!H10="Home", Football!P10, ""), ""),
  IFERROR(IF(WVB!H10="Home", WVB!P10, ""), ""),
  IFERROR(IF(XC!H10="Home", XC!P10, ""), ""),
  IFERROR(IF(SWIMMING!H10="Home", SWIMMING!P10, ""), ""),
  IFERROR(IF(WTEN!H10="Home", WTEN!P10, ""), ""),
  IFERROR(IF(TF!H10="Home", TF!P10, ""), ""),
  IFERROR(IF(WGOLF!H10="Home", WGOLF!P10, ""), ""),
  IFERROR(IF(WBB!H10="Home", WBB!P10, ""), ""),
  IFERROR(IF(MBB!H10="Home", MBB!P10, ""), ""),
  IFERROR(IF(WLAX!H10="Home", WLAX!P10, ""), ""),
  IFERROR(IF(MLAX!H10="Home", MLAX!P10, ""), ""),
  IFERROR(IF(SOFT!H10="Home", SOFT!P10, ""), ""),
  IFERROR(IF(BASE!H10="Home", BASE!P10, ""), ""),
  IFERROR(IF(ESPORTS!H10="Home", ESPORTS!P10, ""), "")
)
</f>
        <v/>
      </c>
    </row>
    <row r="11" ht="22.5" customHeight="1">
      <c r="A11" s="6">
        <v>10.0</v>
      </c>
      <c r="B11" s="6" t="str">
        <f>'Master Schedule'!B11</f>
        <v/>
      </c>
      <c r="C11" s="7">
        <v>46244.0</v>
      </c>
      <c r="D11" s="8" t="str">
        <f t="shared" si="1"/>
        <v>Monday</v>
      </c>
      <c r="E11" s="6" t="str">
        <f>TEXTJOIN(
  CHAR(10) &amp; CHAR(10),
  TRUE,
  IFERROR(IF(WSO!H11="Home", WSO!E11, ""), ""),
  IFERROR(IF(MSO!H11="Home", MSO!E11, ""), ""),
  IFERROR(IF(FH!H11="Home", FH!E11, ""), ""),
  IFERROR(IF(MGOLF!H11="Home", MGOLF!E11, ""), ""),
  IFERROR(IF(Football!H11="Home", Football!E11, ""), ""),
  IFERROR(IF(WVB!H11="Home", WVB!E11, ""), ""),
  IFERROR(IF(XC!H11="Home", XC!E11, ""), ""),
  IFERROR(IF(SWIMMING!H11="Home", SWIMMING!E11, ""), ""),
  IFERROR(IF(WTEN!H11="Home", WTEN!E11, ""), ""),
  IFERROR(IF(TF!H11="Home", TF!E11, ""), ""),
  IFERROR(IF(WGOLF!H11="Home", WGOLF!E11, ""), ""),
  IFERROR(IF(WBB!H11="Home", WBB!E11, ""), ""),
  IFERROR(IF(MBB!H11="Home", MBB!E11, ""), ""),
  IFERROR(IF(WLAX!H11="Home", WLAX!E11, ""), ""),
  IFERROR(IF(MLAX!H11="Home", MLAX!E11, ""), ""),
  IFERROR(IF(SOFT!H11="Home", SOFT!E11, ""), ""),
  IFERROR(IF(BASE!H11="Home", BASE!E11, ""), ""),
  IFERROR(IF(ESPORTS!H11="Home", ESPORTS!E11, ""), "")
)
</f>
        <v/>
      </c>
      <c r="F11" s="11" t="str">
        <f>TEXTJOIN(
  CHAR(10) &amp; CHAR(10),
  TRUE,
  IFERROR(IF(WSO!H11="Home", TEXT(WSO!F11, "h:mm AM/PM"), ""), ""),
  IFERROR(IF(MSO!H11="Home", TEXT(MSO!F11, "h:mm AM/PM"), ""), ""),
  IFERROR(IF(FH!H11="Home", TEXT(FH!F11, "h:mm AM/PM"), ""), ""),
  IFERROR(IF(MGOLF!H11="Home", TEXT(MGOLF!F11, "h:mm AM/PM"), ""), ""),
  IFERROR(IF(Football!H11="Home", TEXT(Football!F11, "h:mm AM/PM"), ""), ""),
  IFERROR(IF(WVB!H11="Home", TEXT(WVB!F11, "h:mm AM/PM"), ""), ""),
  IFERROR(IF(XC!H11="Home", TEXT(XC!F11, "h:mm AM/PM"), ""), ""),
  IFERROR(IF(SWIMMING!H11="Home", TEXT(SWIMMING!F11, "h:mm AM/PM"), ""), ""),
  IFERROR(IF(WTEN!H11="Home", TEXT(WTEN!F11, "h:mm AM/PM"), ""), ""),
  IFERROR(IF(TF!H11="Home", TEXT(TF!F11, "h:mm AM/PM"), ""), ""),
  IFERROR(IF(WGOLF!H11="Home", TEXT(WGOLF!F11, "h:mm AM/PM"), ""), ""),
  IFERROR(IF(WBB!H11="Home", TEXT(WBB!F11, "h:mm AM/PM"), ""), ""),
  IFERROR(IF(MBB!H11="Home", TEXT(MBB!F11, "h:mm AM/PM"), ""), ""),
  IFERROR(IF(WLAX!H11="Home", TEXT(WLAX!F11, "h:mm AM/PM"), ""), ""),
  IFERROR(IF(MLAX!H11="Home", TEXT(MLAX!F11, "h:mm AM/PM"), ""), ""),
  IFERROR(IF(SOFT!H11="Home", TEXT(SOFT!F11, "h:mm AM/PM"), ""), ""),
  IFERROR(IF(BASE!H11="Home", TEXT(BASE!F11, "h:mm AM/PM"), ""), ""),
  IFERROR(IF(ESPORTS!H11="Home", TEXT(ESPORTS!F11, "h:mm AM/PM"), ""), "")
)
</f>
        <v/>
      </c>
      <c r="G11" s="11" t="str">
        <f>TEXTJOIN(
  CHAR(10) &amp; CHAR(10),
  TRUE,
  IFERROR(IF(WSO!H11="Home", WSO!G11, ""), ""),
  IFERROR(IF(MSO!H11="Home", MSO!G11, ""), ""),
  IFERROR(IF(FH!H11="Home", FH!G11, ""), ""),
  IFERROR(IF(MGOLF!H11="Home", MGOLF!G11, ""), ""),
  IFERROR(IF(Football!H11="Home", Football!G11, ""), ""),
  IFERROR(IF(WVB!H11="Home", WVB!G11, ""), ""),
  IFERROR(IF(XC!H11="Home", XC!G11, ""), ""),
  IFERROR(IF(SWIMMING!H11="Home", SWIMMING!G11, ""), ""),
  IFERROR(IF(WTEN!H11="Home", WTEN!G11, ""), ""),
  IFERROR(IF(TF!H11="Home", TF!G11, ""), ""),
  IFERROR(IF(WGOLF!H11="Home", WGOLF!G11, ""), ""),
  IFERROR(IF(WBB!H11="Home", WBB!G11, ""), ""),
  IFERROR(IF(MBB!H11="Home", MBB!G11, ""), ""),
  IFERROR(IF(WLAX!H11="Home", WLAX!G11, ""), ""),
  IFERROR(IF(MLAX!H11="Home", MLAX!G11, ""), ""),
  IFERROR(IF(SOFT!H11="Home", SOFT!G11, ""), ""),
  IFERROR(IF(BASE!H11="Home", BASE!G11, ""), ""),
  IFERROR(IF(ESPORTS!H11="Home", ESPORTS!G11, ""), "")
)
</f>
        <v/>
      </c>
      <c r="H11" s="20" t="str">
        <f>TEXTJOIN(
  CHAR(10) &amp; CHAR(10),
  TRUE,
  IFERROR(IF(WSO!H11="Home", WSO!P11, ""), ""),
  IFERROR(IF(MSO!H11="Home", MSO!P11, ""), ""),
  IFERROR(IF(FH!H11="Home", FH!P11, ""), ""),
  IFERROR(IF(MGOLF!H11="Home", MGOLF!P11, ""), ""),
  IFERROR(IF(Football!H11="Home", Football!P11, ""), ""),
  IFERROR(IF(WVB!H11="Home", WVB!P11, ""), ""),
  IFERROR(IF(XC!H11="Home", XC!P11, ""), ""),
  IFERROR(IF(SWIMMING!H11="Home", SWIMMING!P11, ""), ""),
  IFERROR(IF(WTEN!H11="Home", WTEN!P11, ""), ""),
  IFERROR(IF(TF!H11="Home", TF!P11, ""), ""),
  IFERROR(IF(WGOLF!H11="Home", WGOLF!P11, ""), ""),
  IFERROR(IF(WBB!H11="Home", WBB!P11, ""), ""),
  IFERROR(IF(MBB!H11="Home", MBB!P11, ""), ""),
  IFERROR(IF(WLAX!H11="Home", WLAX!P11, ""), ""),
  IFERROR(IF(MLAX!H11="Home", MLAX!P11, ""), ""),
  IFERROR(IF(SOFT!H11="Home", SOFT!P11, ""), ""),
  IFERROR(IF(BASE!H11="Home", BASE!P11, ""), ""),
  IFERROR(IF(ESPORTS!H11="Home", ESPORTS!P11, ""), "")
)
</f>
        <v/>
      </c>
    </row>
    <row r="12" ht="22.5" customHeight="1">
      <c r="A12" s="6">
        <v>11.0</v>
      </c>
      <c r="B12" s="6" t="str">
        <f>'Master Schedule'!B12</f>
        <v/>
      </c>
      <c r="C12" s="7">
        <v>46245.0</v>
      </c>
      <c r="D12" s="8" t="str">
        <f t="shared" si="1"/>
        <v>Tuesday</v>
      </c>
      <c r="E12" s="6" t="str">
        <f>TEXTJOIN(
  CHAR(10) &amp; CHAR(10),
  TRUE,
  IFERROR(IF(WSO!H12="Home", WSO!E12, ""), ""),
  IFERROR(IF(MSO!H12="Home", MSO!E12, ""), ""),
  IFERROR(IF(FH!H12="Home", FH!E12, ""), ""),
  IFERROR(IF(MGOLF!H12="Home", MGOLF!E12, ""), ""),
  IFERROR(IF(Football!H12="Home", Football!E12, ""), ""),
  IFERROR(IF(WVB!H12="Home", WVB!E12, ""), ""),
  IFERROR(IF(XC!H12="Home", XC!E12, ""), ""),
  IFERROR(IF(SWIMMING!H12="Home", SWIMMING!E12, ""), ""),
  IFERROR(IF(WTEN!H12="Home", WTEN!E12, ""), ""),
  IFERROR(IF(TF!H12="Home", TF!E12, ""), ""),
  IFERROR(IF(WGOLF!H12="Home", WGOLF!E12, ""), ""),
  IFERROR(IF(WBB!H12="Home", WBB!E12, ""), ""),
  IFERROR(IF(MBB!H12="Home", MBB!E12, ""), ""),
  IFERROR(IF(WLAX!H12="Home", WLAX!E12, ""), ""),
  IFERROR(IF(MLAX!H12="Home", MLAX!E12, ""), ""),
  IFERROR(IF(SOFT!H12="Home", SOFT!E12, ""), ""),
  IFERROR(IF(BASE!H12="Home", BASE!E12, ""), ""),
  IFERROR(IF(ESPORTS!H12="Home", ESPORTS!E12, ""), "")
)
</f>
        <v/>
      </c>
      <c r="F12" s="11" t="str">
        <f>TEXTJOIN(
  CHAR(10) &amp; CHAR(10),
  TRUE,
  IFERROR(IF(WSO!H12="Home", TEXT(WSO!F12, "h:mm AM/PM"), ""), ""),
  IFERROR(IF(MSO!H12="Home", TEXT(MSO!F12, "h:mm AM/PM"), ""), ""),
  IFERROR(IF(FH!H12="Home", TEXT(FH!F12, "h:mm AM/PM"), ""), ""),
  IFERROR(IF(MGOLF!H12="Home", TEXT(MGOLF!F12, "h:mm AM/PM"), ""), ""),
  IFERROR(IF(Football!H12="Home", TEXT(Football!F12, "h:mm AM/PM"), ""), ""),
  IFERROR(IF(WVB!H12="Home", TEXT(WVB!F12, "h:mm AM/PM"), ""), ""),
  IFERROR(IF(XC!H12="Home", TEXT(XC!F12, "h:mm AM/PM"), ""), ""),
  IFERROR(IF(SWIMMING!H12="Home", TEXT(SWIMMING!F12, "h:mm AM/PM"), ""), ""),
  IFERROR(IF(WTEN!H12="Home", TEXT(WTEN!F12, "h:mm AM/PM"), ""), ""),
  IFERROR(IF(TF!H12="Home", TEXT(TF!F12, "h:mm AM/PM"), ""), ""),
  IFERROR(IF(WGOLF!H12="Home", TEXT(WGOLF!F12, "h:mm AM/PM"), ""), ""),
  IFERROR(IF(WBB!H12="Home", TEXT(WBB!F12, "h:mm AM/PM"), ""), ""),
  IFERROR(IF(MBB!H12="Home", TEXT(MBB!F12, "h:mm AM/PM"), ""), ""),
  IFERROR(IF(WLAX!H12="Home", TEXT(WLAX!F12, "h:mm AM/PM"), ""), ""),
  IFERROR(IF(MLAX!H12="Home", TEXT(MLAX!F12, "h:mm AM/PM"), ""), ""),
  IFERROR(IF(SOFT!H12="Home", TEXT(SOFT!F12, "h:mm AM/PM"), ""), ""),
  IFERROR(IF(BASE!H12="Home", TEXT(BASE!F12, "h:mm AM/PM"), ""), ""),
  IFERROR(IF(ESPORTS!H12="Home", TEXT(ESPORTS!F12, "h:mm AM/PM"), ""), "")
)
</f>
        <v/>
      </c>
      <c r="G12" s="11" t="str">
        <f>TEXTJOIN(
  CHAR(10) &amp; CHAR(10),
  TRUE,
  IFERROR(IF(WSO!H12="Home", WSO!G12, ""), ""),
  IFERROR(IF(MSO!H12="Home", MSO!G12, ""), ""),
  IFERROR(IF(FH!H12="Home", FH!G12, ""), ""),
  IFERROR(IF(MGOLF!H12="Home", MGOLF!G12, ""), ""),
  IFERROR(IF(Football!H12="Home", Football!G12, ""), ""),
  IFERROR(IF(WVB!H12="Home", WVB!G12, ""), ""),
  IFERROR(IF(XC!H12="Home", XC!G12, ""), ""),
  IFERROR(IF(SWIMMING!H12="Home", SWIMMING!G12, ""), ""),
  IFERROR(IF(WTEN!H12="Home", WTEN!G12, ""), ""),
  IFERROR(IF(TF!H12="Home", TF!G12, ""), ""),
  IFERROR(IF(WGOLF!H12="Home", WGOLF!G12, ""), ""),
  IFERROR(IF(WBB!H12="Home", WBB!G12, ""), ""),
  IFERROR(IF(MBB!H12="Home", MBB!G12, ""), ""),
  IFERROR(IF(WLAX!H12="Home", WLAX!G12, ""), ""),
  IFERROR(IF(MLAX!H12="Home", MLAX!G12, ""), ""),
  IFERROR(IF(SOFT!H12="Home", SOFT!G12, ""), ""),
  IFERROR(IF(BASE!H12="Home", BASE!G12, ""), ""),
  IFERROR(IF(ESPORTS!H12="Home", ESPORTS!G12, ""), "")
)
</f>
        <v/>
      </c>
      <c r="H12" s="20" t="str">
        <f>TEXTJOIN(
  CHAR(10) &amp; CHAR(10),
  TRUE,
  IFERROR(IF(WSO!H12="Home", WSO!P12, ""), ""),
  IFERROR(IF(MSO!H12="Home", MSO!P12, ""), ""),
  IFERROR(IF(FH!H12="Home", FH!P12, ""), ""),
  IFERROR(IF(MGOLF!H12="Home", MGOLF!P12, ""), ""),
  IFERROR(IF(Football!H12="Home", Football!P12, ""), ""),
  IFERROR(IF(WVB!H12="Home", WVB!P12, ""), ""),
  IFERROR(IF(XC!H12="Home", XC!P12, ""), ""),
  IFERROR(IF(SWIMMING!H12="Home", SWIMMING!P12, ""), ""),
  IFERROR(IF(WTEN!H12="Home", WTEN!P12, ""), ""),
  IFERROR(IF(TF!H12="Home", TF!P12, ""), ""),
  IFERROR(IF(WGOLF!H12="Home", WGOLF!P12, ""), ""),
  IFERROR(IF(WBB!H12="Home", WBB!P12, ""), ""),
  IFERROR(IF(MBB!H12="Home", MBB!P12, ""), ""),
  IFERROR(IF(WLAX!H12="Home", WLAX!P12, ""), ""),
  IFERROR(IF(MLAX!H12="Home", MLAX!P12, ""), ""),
  IFERROR(IF(SOFT!H12="Home", SOFT!P12, ""), ""),
  IFERROR(IF(BASE!H12="Home", BASE!P12, ""), ""),
  IFERROR(IF(ESPORTS!H12="Home", ESPORTS!P12, ""), "")
)
</f>
        <v/>
      </c>
    </row>
    <row r="13" ht="22.5" customHeight="1">
      <c r="A13" s="6">
        <v>12.0</v>
      </c>
      <c r="B13" s="6" t="str">
        <f>'Master Schedule'!B13</f>
        <v/>
      </c>
      <c r="C13" s="7">
        <v>46246.0</v>
      </c>
      <c r="D13" s="8" t="str">
        <f t="shared" si="1"/>
        <v>Wednesday</v>
      </c>
      <c r="E13" s="6" t="str">
        <f>TEXTJOIN(
  CHAR(10) &amp; CHAR(10),
  TRUE,
  IFERROR(IF(WSO!H13="Home", WSO!E13, ""), ""),
  IFERROR(IF(MSO!H13="Home", MSO!E13, ""), ""),
  IFERROR(IF(FH!H13="Home", FH!E13, ""), ""),
  IFERROR(IF(MGOLF!H13="Home", MGOLF!E13, ""), ""),
  IFERROR(IF(Football!H13="Home", Football!E13, ""), ""),
  IFERROR(IF(WVB!H13="Home", WVB!E13, ""), ""),
  IFERROR(IF(XC!H13="Home", XC!E13, ""), ""),
  IFERROR(IF(SWIMMING!H13="Home", SWIMMING!E13, ""), ""),
  IFERROR(IF(WTEN!H13="Home", WTEN!E13, ""), ""),
  IFERROR(IF(TF!H13="Home", TF!E13, ""), ""),
  IFERROR(IF(WGOLF!H13="Home", WGOLF!E13, ""), ""),
  IFERROR(IF(WBB!H13="Home", WBB!E13, ""), ""),
  IFERROR(IF(MBB!H13="Home", MBB!E13, ""), ""),
  IFERROR(IF(WLAX!H13="Home", WLAX!E13, ""), ""),
  IFERROR(IF(MLAX!H13="Home", MLAX!E13, ""), ""),
  IFERROR(IF(SOFT!H13="Home", SOFT!E13, ""), ""),
  IFERROR(IF(BASE!H13="Home", BASE!E13, ""), ""),
  IFERROR(IF(ESPORTS!H13="Home", ESPORTS!E13, ""), "")
)
</f>
        <v/>
      </c>
      <c r="F13" s="11" t="str">
        <f>TEXTJOIN(
  CHAR(10) &amp; CHAR(10),
  TRUE,
  IFERROR(IF(WSO!H13="Home", TEXT(WSO!F13, "h:mm AM/PM"), ""), ""),
  IFERROR(IF(MSO!H13="Home", TEXT(MSO!F13, "h:mm AM/PM"), ""), ""),
  IFERROR(IF(FH!H13="Home", TEXT(FH!F13, "h:mm AM/PM"), ""), ""),
  IFERROR(IF(MGOLF!H13="Home", TEXT(MGOLF!F13, "h:mm AM/PM"), ""), ""),
  IFERROR(IF(Football!H13="Home", TEXT(Football!F13, "h:mm AM/PM"), ""), ""),
  IFERROR(IF(WVB!H13="Home", TEXT(WVB!F13, "h:mm AM/PM"), ""), ""),
  IFERROR(IF(XC!H13="Home", TEXT(XC!F13, "h:mm AM/PM"), ""), ""),
  IFERROR(IF(SWIMMING!H13="Home", TEXT(SWIMMING!F13, "h:mm AM/PM"), ""), ""),
  IFERROR(IF(WTEN!H13="Home", TEXT(WTEN!F13, "h:mm AM/PM"), ""), ""),
  IFERROR(IF(TF!H13="Home", TEXT(TF!F13, "h:mm AM/PM"), ""), ""),
  IFERROR(IF(WGOLF!H13="Home", TEXT(WGOLF!F13, "h:mm AM/PM"), ""), ""),
  IFERROR(IF(WBB!H13="Home", TEXT(WBB!F13, "h:mm AM/PM"), ""), ""),
  IFERROR(IF(MBB!H13="Home", TEXT(MBB!F13, "h:mm AM/PM"), ""), ""),
  IFERROR(IF(WLAX!H13="Home", TEXT(WLAX!F13, "h:mm AM/PM"), ""), ""),
  IFERROR(IF(MLAX!H13="Home", TEXT(MLAX!F13, "h:mm AM/PM"), ""), ""),
  IFERROR(IF(SOFT!H13="Home", TEXT(SOFT!F13, "h:mm AM/PM"), ""), ""),
  IFERROR(IF(BASE!H13="Home", TEXT(BASE!F13, "h:mm AM/PM"), ""), ""),
  IFERROR(IF(ESPORTS!H13="Home", TEXT(ESPORTS!F13, "h:mm AM/PM"), ""), "")
)
</f>
        <v/>
      </c>
      <c r="G13" s="11" t="str">
        <f>TEXTJOIN(
  CHAR(10) &amp; CHAR(10),
  TRUE,
  IFERROR(IF(WSO!H13="Home", WSO!G13, ""), ""),
  IFERROR(IF(MSO!H13="Home", MSO!G13, ""), ""),
  IFERROR(IF(FH!H13="Home", FH!G13, ""), ""),
  IFERROR(IF(MGOLF!H13="Home", MGOLF!G13, ""), ""),
  IFERROR(IF(Football!H13="Home", Football!G13, ""), ""),
  IFERROR(IF(WVB!H13="Home", WVB!G13, ""), ""),
  IFERROR(IF(XC!H13="Home", XC!G13, ""), ""),
  IFERROR(IF(SWIMMING!H13="Home", SWIMMING!G13, ""), ""),
  IFERROR(IF(WTEN!H13="Home", WTEN!G13, ""), ""),
  IFERROR(IF(TF!H13="Home", TF!G13, ""), ""),
  IFERROR(IF(WGOLF!H13="Home", WGOLF!G13, ""), ""),
  IFERROR(IF(WBB!H13="Home", WBB!G13, ""), ""),
  IFERROR(IF(MBB!H13="Home", MBB!G13, ""), ""),
  IFERROR(IF(WLAX!H13="Home", WLAX!G13, ""), ""),
  IFERROR(IF(MLAX!H13="Home", MLAX!G13, ""), ""),
  IFERROR(IF(SOFT!H13="Home", SOFT!G13, ""), ""),
  IFERROR(IF(BASE!H13="Home", BASE!G13, ""), ""),
  IFERROR(IF(ESPORTS!H13="Home", ESPORTS!G13, ""), "")
)
</f>
        <v/>
      </c>
      <c r="H13" s="20" t="str">
        <f>TEXTJOIN(
  CHAR(10) &amp; CHAR(10),
  TRUE,
  IFERROR(IF(WSO!H13="Home", WSO!P13, ""), ""),
  IFERROR(IF(MSO!H13="Home", MSO!P13, ""), ""),
  IFERROR(IF(FH!H13="Home", FH!P13, ""), ""),
  IFERROR(IF(MGOLF!H13="Home", MGOLF!P13, ""), ""),
  IFERROR(IF(Football!H13="Home", Football!P13, ""), ""),
  IFERROR(IF(WVB!H13="Home", WVB!P13, ""), ""),
  IFERROR(IF(XC!H13="Home", XC!P13, ""), ""),
  IFERROR(IF(SWIMMING!H13="Home", SWIMMING!P13, ""), ""),
  IFERROR(IF(WTEN!H13="Home", WTEN!P13, ""), ""),
  IFERROR(IF(TF!H13="Home", TF!P13, ""), ""),
  IFERROR(IF(WGOLF!H13="Home", WGOLF!P13, ""), ""),
  IFERROR(IF(WBB!H13="Home", WBB!P13, ""), ""),
  IFERROR(IF(MBB!H13="Home", MBB!P13, ""), ""),
  IFERROR(IF(WLAX!H13="Home", WLAX!P13, ""), ""),
  IFERROR(IF(MLAX!H13="Home", MLAX!P13, ""), ""),
  IFERROR(IF(SOFT!H13="Home", SOFT!P13, ""), ""),
  IFERROR(IF(BASE!H13="Home", BASE!P13, ""), ""),
  IFERROR(IF(ESPORTS!H13="Home", ESPORTS!P13, ""), "")
)
</f>
        <v/>
      </c>
    </row>
    <row r="14" ht="22.5" customHeight="1">
      <c r="A14" s="6">
        <v>13.0</v>
      </c>
      <c r="B14" s="6" t="str">
        <f>'Master Schedule'!B14</f>
        <v/>
      </c>
      <c r="C14" s="7">
        <v>46247.0</v>
      </c>
      <c r="D14" s="8" t="str">
        <f t="shared" si="1"/>
        <v>Thursday</v>
      </c>
      <c r="E14" s="6" t="str">
        <f>TEXTJOIN(
  CHAR(10) &amp; CHAR(10),
  TRUE,
  IFERROR(IF(WSO!H14="Home", WSO!E14, ""), ""),
  IFERROR(IF(MSO!H14="Home", MSO!E14, ""), ""),
  IFERROR(IF(FH!H14="Home", FH!E14, ""), ""),
  IFERROR(IF(MGOLF!H14="Home", MGOLF!E14, ""), ""),
  IFERROR(IF(Football!H14="Home", Football!E14, ""), ""),
  IFERROR(IF(WVB!H14="Home", WVB!E14, ""), ""),
  IFERROR(IF(XC!H14="Home", XC!E14, ""), ""),
  IFERROR(IF(SWIMMING!H14="Home", SWIMMING!E14, ""), ""),
  IFERROR(IF(WTEN!H14="Home", WTEN!E14, ""), ""),
  IFERROR(IF(TF!H14="Home", TF!E14, ""), ""),
  IFERROR(IF(WGOLF!H14="Home", WGOLF!E14, ""), ""),
  IFERROR(IF(WBB!H14="Home", WBB!E14, ""), ""),
  IFERROR(IF(MBB!H14="Home", MBB!E14, ""), ""),
  IFERROR(IF(WLAX!H14="Home", WLAX!E14, ""), ""),
  IFERROR(IF(MLAX!H14="Home", MLAX!E14, ""), ""),
  IFERROR(IF(SOFT!H14="Home", SOFT!E14, ""), ""),
  IFERROR(IF(BASE!H14="Home", BASE!E14, ""), ""),
  IFERROR(IF(ESPORTS!H14="Home", ESPORTS!E14, ""), "")
)
</f>
        <v/>
      </c>
      <c r="F14" s="11" t="str">
        <f>TEXTJOIN(
  CHAR(10) &amp; CHAR(10),
  TRUE,
  IFERROR(IF(WSO!H14="Home", TEXT(WSO!F14, "h:mm AM/PM"), ""), ""),
  IFERROR(IF(MSO!H14="Home", TEXT(MSO!F14, "h:mm AM/PM"), ""), ""),
  IFERROR(IF(FH!H14="Home", TEXT(FH!F14, "h:mm AM/PM"), ""), ""),
  IFERROR(IF(MGOLF!H14="Home", TEXT(MGOLF!F14, "h:mm AM/PM"), ""), ""),
  IFERROR(IF(Football!H14="Home", TEXT(Football!F14, "h:mm AM/PM"), ""), ""),
  IFERROR(IF(WVB!H14="Home", TEXT(WVB!F14, "h:mm AM/PM"), ""), ""),
  IFERROR(IF(XC!H14="Home", TEXT(XC!F14, "h:mm AM/PM"), ""), ""),
  IFERROR(IF(SWIMMING!H14="Home", TEXT(SWIMMING!F14, "h:mm AM/PM"), ""), ""),
  IFERROR(IF(WTEN!H14="Home", TEXT(WTEN!F14, "h:mm AM/PM"), ""), ""),
  IFERROR(IF(TF!H14="Home", TEXT(TF!F14, "h:mm AM/PM"), ""), ""),
  IFERROR(IF(WGOLF!H14="Home", TEXT(WGOLF!F14, "h:mm AM/PM"), ""), ""),
  IFERROR(IF(WBB!H14="Home", TEXT(WBB!F14, "h:mm AM/PM"), ""), ""),
  IFERROR(IF(MBB!H14="Home", TEXT(MBB!F14, "h:mm AM/PM"), ""), ""),
  IFERROR(IF(WLAX!H14="Home", TEXT(WLAX!F14, "h:mm AM/PM"), ""), ""),
  IFERROR(IF(MLAX!H14="Home", TEXT(MLAX!F14, "h:mm AM/PM"), ""), ""),
  IFERROR(IF(SOFT!H14="Home", TEXT(SOFT!F14, "h:mm AM/PM"), ""), ""),
  IFERROR(IF(BASE!H14="Home", TEXT(BASE!F14, "h:mm AM/PM"), ""), ""),
  IFERROR(IF(ESPORTS!H14="Home", TEXT(ESPORTS!F14, "h:mm AM/PM"), ""), "")
)
</f>
        <v/>
      </c>
      <c r="G14" s="11" t="str">
        <f>TEXTJOIN(
  CHAR(10) &amp; CHAR(10),
  TRUE,
  IFERROR(IF(WSO!H14="Home", WSO!G14, ""), ""),
  IFERROR(IF(MSO!H14="Home", MSO!G14, ""), ""),
  IFERROR(IF(FH!H14="Home", FH!G14, ""), ""),
  IFERROR(IF(MGOLF!H14="Home", MGOLF!G14, ""), ""),
  IFERROR(IF(Football!H14="Home", Football!G14, ""), ""),
  IFERROR(IF(WVB!H14="Home", WVB!G14, ""), ""),
  IFERROR(IF(XC!H14="Home", XC!G14, ""), ""),
  IFERROR(IF(SWIMMING!H14="Home", SWIMMING!G14, ""), ""),
  IFERROR(IF(WTEN!H14="Home", WTEN!G14, ""), ""),
  IFERROR(IF(TF!H14="Home", TF!G14, ""), ""),
  IFERROR(IF(WGOLF!H14="Home", WGOLF!G14, ""), ""),
  IFERROR(IF(WBB!H14="Home", WBB!G14, ""), ""),
  IFERROR(IF(MBB!H14="Home", MBB!G14, ""), ""),
  IFERROR(IF(WLAX!H14="Home", WLAX!G14, ""), ""),
  IFERROR(IF(MLAX!H14="Home", MLAX!G14, ""), ""),
  IFERROR(IF(SOFT!H14="Home", SOFT!G14, ""), ""),
  IFERROR(IF(BASE!H14="Home", BASE!G14, ""), ""),
  IFERROR(IF(ESPORTS!H14="Home", ESPORTS!G14, ""), "")
)
</f>
        <v/>
      </c>
      <c r="H14" s="20" t="str">
        <f>TEXTJOIN(
  CHAR(10) &amp; CHAR(10),
  TRUE,
  IFERROR(IF(WSO!H14="Home", WSO!P14, ""), ""),
  IFERROR(IF(MSO!H14="Home", MSO!P14, ""), ""),
  IFERROR(IF(FH!H14="Home", FH!P14, ""), ""),
  IFERROR(IF(MGOLF!H14="Home", MGOLF!P14, ""), ""),
  IFERROR(IF(Football!H14="Home", Football!P14, ""), ""),
  IFERROR(IF(WVB!H14="Home", WVB!P14, ""), ""),
  IFERROR(IF(XC!H14="Home", XC!P14, ""), ""),
  IFERROR(IF(SWIMMING!H14="Home", SWIMMING!P14, ""), ""),
  IFERROR(IF(WTEN!H14="Home", WTEN!P14, ""), ""),
  IFERROR(IF(TF!H14="Home", TF!P14, ""), ""),
  IFERROR(IF(WGOLF!H14="Home", WGOLF!P14, ""), ""),
  IFERROR(IF(WBB!H14="Home", WBB!P14, ""), ""),
  IFERROR(IF(MBB!H14="Home", MBB!P14, ""), ""),
  IFERROR(IF(WLAX!H14="Home", WLAX!P14, ""), ""),
  IFERROR(IF(MLAX!H14="Home", MLAX!P14, ""), ""),
  IFERROR(IF(SOFT!H14="Home", SOFT!P14, ""), ""),
  IFERROR(IF(BASE!H14="Home", BASE!P14, ""), ""),
  IFERROR(IF(ESPORTS!H14="Home", ESPORTS!P14, ""), "")
)
</f>
        <v/>
      </c>
    </row>
    <row r="15" ht="22.5" customHeight="1">
      <c r="A15" s="6">
        <v>14.0</v>
      </c>
      <c r="B15" s="6" t="str">
        <f>'Master Schedule'!B15</f>
        <v/>
      </c>
      <c r="C15" s="7">
        <v>46248.0</v>
      </c>
      <c r="D15" s="8" t="str">
        <f t="shared" si="1"/>
        <v>Friday</v>
      </c>
      <c r="E15" s="6" t="str">
        <f>TEXTJOIN(
  CHAR(10) &amp; CHAR(10),
  TRUE,
  IFERROR(IF(WSO!H15="Home", WSO!E15, ""), ""),
  IFERROR(IF(MSO!H15="Home", MSO!E15, ""), ""),
  IFERROR(IF(FH!H15="Home", FH!E15, ""), ""),
  IFERROR(IF(MGOLF!H15="Home", MGOLF!E15, ""), ""),
  IFERROR(IF(Football!H15="Home", Football!E15, ""), ""),
  IFERROR(IF(WVB!H15="Home", WVB!E15, ""), ""),
  IFERROR(IF(XC!H15="Home", XC!E15, ""), ""),
  IFERROR(IF(SWIMMING!H15="Home", SWIMMING!E15, ""), ""),
  IFERROR(IF(WTEN!H15="Home", WTEN!E15, ""), ""),
  IFERROR(IF(TF!H15="Home", TF!E15, ""), ""),
  IFERROR(IF(WGOLF!H15="Home", WGOLF!E15, ""), ""),
  IFERROR(IF(WBB!H15="Home", WBB!E15, ""), ""),
  IFERROR(IF(MBB!H15="Home", MBB!E15, ""), ""),
  IFERROR(IF(WLAX!H15="Home", WLAX!E15, ""), ""),
  IFERROR(IF(MLAX!H15="Home", MLAX!E15, ""), ""),
  IFERROR(IF(SOFT!H15="Home", SOFT!E15, ""), ""),
  IFERROR(IF(BASE!H15="Home", BASE!E15, ""), ""),
  IFERROR(IF(ESPORTS!H15="Home", ESPORTS!E15, ""), "")
)
</f>
        <v/>
      </c>
      <c r="F15" s="11" t="str">
        <f>TEXTJOIN(
  CHAR(10) &amp; CHAR(10),
  TRUE,
  IFERROR(IF(WSO!H15="Home", TEXT(WSO!F15, "h:mm AM/PM"), ""), ""),
  IFERROR(IF(MSO!H15="Home", TEXT(MSO!F15, "h:mm AM/PM"), ""), ""),
  IFERROR(IF(FH!H15="Home", TEXT(FH!F15, "h:mm AM/PM"), ""), ""),
  IFERROR(IF(MGOLF!H15="Home", TEXT(MGOLF!F15, "h:mm AM/PM"), ""), ""),
  IFERROR(IF(Football!H15="Home", TEXT(Football!F15, "h:mm AM/PM"), ""), ""),
  IFERROR(IF(WVB!H15="Home", TEXT(WVB!F15, "h:mm AM/PM"), ""), ""),
  IFERROR(IF(XC!H15="Home", TEXT(XC!F15, "h:mm AM/PM"), ""), ""),
  IFERROR(IF(SWIMMING!H15="Home", TEXT(SWIMMING!F15, "h:mm AM/PM"), ""), ""),
  IFERROR(IF(WTEN!H15="Home", TEXT(WTEN!F15, "h:mm AM/PM"), ""), ""),
  IFERROR(IF(TF!H15="Home", TEXT(TF!F15, "h:mm AM/PM"), ""), ""),
  IFERROR(IF(WGOLF!H15="Home", TEXT(WGOLF!F15, "h:mm AM/PM"), ""), ""),
  IFERROR(IF(WBB!H15="Home", TEXT(WBB!F15, "h:mm AM/PM"), ""), ""),
  IFERROR(IF(MBB!H15="Home", TEXT(MBB!F15, "h:mm AM/PM"), ""), ""),
  IFERROR(IF(WLAX!H15="Home", TEXT(WLAX!F15, "h:mm AM/PM"), ""), ""),
  IFERROR(IF(MLAX!H15="Home", TEXT(MLAX!F15, "h:mm AM/PM"), ""), ""),
  IFERROR(IF(SOFT!H15="Home", TEXT(SOFT!F15, "h:mm AM/PM"), ""), ""),
  IFERROR(IF(BASE!H15="Home", TEXT(BASE!F15, "h:mm AM/PM"), ""), ""),
  IFERROR(IF(ESPORTS!H15="Home", TEXT(ESPORTS!F15, "h:mm AM/PM"), ""), "")
)
</f>
        <v/>
      </c>
      <c r="G15" s="11" t="str">
        <f>TEXTJOIN(
  CHAR(10) &amp; CHAR(10),
  TRUE,
  IFERROR(IF(WSO!H15="Home", WSO!G15, ""), ""),
  IFERROR(IF(MSO!H15="Home", MSO!G15, ""), ""),
  IFERROR(IF(FH!H15="Home", FH!G15, ""), ""),
  IFERROR(IF(MGOLF!H15="Home", MGOLF!G15, ""), ""),
  IFERROR(IF(Football!H15="Home", Football!G15, ""), ""),
  IFERROR(IF(WVB!H15="Home", WVB!G15, ""), ""),
  IFERROR(IF(XC!H15="Home", XC!G15, ""), ""),
  IFERROR(IF(SWIMMING!H15="Home", SWIMMING!G15, ""), ""),
  IFERROR(IF(WTEN!H15="Home", WTEN!G15, ""), ""),
  IFERROR(IF(TF!H15="Home", TF!G15, ""), ""),
  IFERROR(IF(WGOLF!H15="Home", WGOLF!G15, ""), ""),
  IFERROR(IF(WBB!H15="Home", WBB!G15, ""), ""),
  IFERROR(IF(MBB!H15="Home", MBB!G15, ""), ""),
  IFERROR(IF(WLAX!H15="Home", WLAX!G15, ""), ""),
  IFERROR(IF(MLAX!H15="Home", MLAX!G15, ""), ""),
  IFERROR(IF(SOFT!H15="Home", SOFT!G15, ""), ""),
  IFERROR(IF(BASE!H15="Home", BASE!G15, ""), ""),
  IFERROR(IF(ESPORTS!H15="Home", ESPORTS!G15, ""), "")
)
</f>
        <v/>
      </c>
      <c r="H15" s="20" t="str">
        <f>TEXTJOIN(
  CHAR(10) &amp; CHAR(10),
  TRUE,
  IFERROR(IF(WSO!H15="Home", WSO!P15, ""), ""),
  IFERROR(IF(MSO!H15="Home", MSO!P15, ""), ""),
  IFERROR(IF(FH!H15="Home", FH!P15, ""), ""),
  IFERROR(IF(MGOLF!H15="Home", MGOLF!P15, ""), ""),
  IFERROR(IF(Football!H15="Home", Football!P15, ""), ""),
  IFERROR(IF(WVB!H15="Home", WVB!P15, ""), ""),
  IFERROR(IF(XC!H15="Home", XC!P15, ""), ""),
  IFERROR(IF(SWIMMING!H15="Home", SWIMMING!P15, ""), ""),
  IFERROR(IF(WTEN!H15="Home", WTEN!P15, ""), ""),
  IFERROR(IF(TF!H15="Home", TF!P15, ""), ""),
  IFERROR(IF(WGOLF!H15="Home", WGOLF!P15, ""), ""),
  IFERROR(IF(WBB!H15="Home", WBB!P15, ""), ""),
  IFERROR(IF(MBB!H15="Home", MBB!P15, ""), ""),
  IFERROR(IF(WLAX!H15="Home", WLAX!P15, ""), ""),
  IFERROR(IF(MLAX!H15="Home", MLAX!P15, ""), ""),
  IFERROR(IF(SOFT!H15="Home", SOFT!P15, ""), ""),
  IFERROR(IF(BASE!H15="Home", BASE!P15, ""), ""),
  IFERROR(IF(ESPORTS!H15="Home", ESPORTS!P15, ""), "")
)
</f>
        <v/>
      </c>
    </row>
    <row r="16" ht="22.5" customHeight="1">
      <c r="A16" s="6">
        <v>15.0</v>
      </c>
      <c r="B16" s="6" t="str">
        <f>'Master Schedule'!B16</f>
        <v/>
      </c>
      <c r="C16" s="7">
        <v>46249.0</v>
      </c>
      <c r="D16" s="8" t="str">
        <f t="shared" si="1"/>
        <v>Saturday</v>
      </c>
      <c r="E16" s="6" t="str">
        <f>TEXTJOIN(
  CHAR(10) &amp; CHAR(10),
  TRUE,
  IFERROR(IF(WSO!H16="Home", WSO!E16, ""), ""),
  IFERROR(IF(MSO!H16="Home", MSO!E16, ""), ""),
  IFERROR(IF(FH!H16="Home", FH!E16, ""), ""),
  IFERROR(IF(MGOLF!H16="Home", MGOLF!E16, ""), ""),
  IFERROR(IF(Football!H16="Home", Football!E16, ""), ""),
  IFERROR(IF(WVB!H16="Home", WVB!E16, ""), ""),
  IFERROR(IF(XC!H16="Home", XC!E16, ""), ""),
  IFERROR(IF(SWIMMING!H16="Home", SWIMMING!E16, ""), ""),
  IFERROR(IF(WTEN!H16="Home", WTEN!E16, ""), ""),
  IFERROR(IF(TF!H16="Home", TF!E16, ""), ""),
  IFERROR(IF(WGOLF!H16="Home", WGOLF!E16, ""), ""),
  IFERROR(IF(WBB!H16="Home", WBB!E16, ""), ""),
  IFERROR(IF(MBB!H16="Home", MBB!E16, ""), ""),
  IFERROR(IF(WLAX!H16="Home", WLAX!E16, ""), ""),
  IFERROR(IF(MLAX!H16="Home", MLAX!E16, ""), ""),
  IFERROR(IF(SOFT!H16="Home", SOFT!E16, ""), ""),
  IFERROR(IF(BASE!H16="Home", BASE!E16, ""), ""),
  IFERROR(IF(ESPORTS!H16="Home", ESPORTS!E16, ""), "")
)
</f>
        <v/>
      </c>
      <c r="F16" s="11" t="str">
        <f>TEXTJOIN(
  CHAR(10) &amp; CHAR(10),
  TRUE,
  IFERROR(IF(WSO!H16="Home", TEXT(WSO!F16, "h:mm AM/PM"), ""), ""),
  IFERROR(IF(MSO!H16="Home", TEXT(MSO!F16, "h:mm AM/PM"), ""), ""),
  IFERROR(IF(FH!H16="Home", TEXT(FH!F16, "h:mm AM/PM"), ""), ""),
  IFERROR(IF(MGOLF!H16="Home", TEXT(MGOLF!F16, "h:mm AM/PM"), ""), ""),
  IFERROR(IF(Football!H16="Home", TEXT(Football!F16, "h:mm AM/PM"), ""), ""),
  IFERROR(IF(WVB!H16="Home", TEXT(WVB!F16, "h:mm AM/PM"), ""), ""),
  IFERROR(IF(XC!H16="Home", TEXT(XC!F16, "h:mm AM/PM"), ""), ""),
  IFERROR(IF(SWIMMING!H16="Home", TEXT(SWIMMING!F16, "h:mm AM/PM"), ""), ""),
  IFERROR(IF(WTEN!H16="Home", TEXT(WTEN!F16, "h:mm AM/PM"), ""), ""),
  IFERROR(IF(TF!H16="Home", TEXT(TF!F16, "h:mm AM/PM"), ""), ""),
  IFERROR(IF(WGOLF!H16="Home", TEXT(WGOLF!F16, "h:mm AM/PM"), ""), ""),
  IFERROR(IF(WBB!H16="Home", TEXT(WBB!F16, "h:mm AM/PM"), ""), ""),
  IFERROR(IF(MBB!H16="Home", TEXT(MBB!F16, "h:mm AM/PM"), ""), ""),
  IFERROR(IF(WLAX!H16="Home", TEXT(WLAX!F16, "h:mm AM/PM"), ""), ""),
  IFERROR(IF(MLAX!H16="Home", TEXT(MLAX!F16, "h:mm AM/PM"), ""), ""),
  IFERROR(IF(SOFT!H16="Home", TEXT(SOFT!F16, "h:mm AM/PM"), ""), ""),
  IFERROR(IF(BASE!H16="Home", TEXT(BASE!F16, "h:mm AM/PM"), ""), ""),
  IFERROR(IF(ESPORTS!H16="Home", TEXT(ESPORTS!F16, "h:mm AM/PM"), ""), "")
)
</f>
        <v/>
      </c>
      <c r="G16" s="11" t="str">
        <f>TEXTJOIN(
  CHAR(10) &amp; CHAR(10),
  TRUE,
  IFERROR(IF(WSO!H16="Home", WSO!G16, ""), ""),
  IFERROR(IF(MSO!H16="Home", MSO!G16, ""), ""),
  IFERROR(IF(FH!H16="Home", FH!G16, ""), ""),
  IFERROR(IF(MGOLF!H16="Home", MGOLF!G16, ""), ""),
  IFERROR(IF(Football!H16="Home", Football!G16, ""), ""),
  IFERROR(IF(WVB!H16="Home", WVB!G16, ""), ""),
  IFERROR(IF(XC!H16="Home", XC!G16, ""), ""),
  IFERROR(IF(SWIMMING!H16="Home", SWIMMING!G16, ""), ""),
  IFERROR(IF(WTEN!H16="Home", WTEN!G16, ""), ""),
  IFERROR(IF(TF!H16="Home", TF!G16, ""), ""),
  IFERROR(IF(WGOLF!H16="Home", WGOLF!G16, ""), ""),
  IFERROR(IF(WBB!H16="Home", WBB!G16, ""), ""),
  IFERROR(IF(MBB!H16="Home", MBB!G16, ""), ""),
  IFERROR(IF(WLAX!H16="Home", WLAX!G16, ""), ""),
  IFERROR(IF(MLAX!H16="Home", MLAX!G16, ""), ""),
  IFERROR(IF(SOFT!H16="Home", SOFT!G16, ""), ""),
  IFERROR(IF(BASE!H16="Home", BASE!G16, ""), ""),
  IFERROR(IF(ESPORTS!H16="Home", ESPORTS!G16, ""), "")
)
</f>
        <v/>
      </c>
      <c r="H16" s="20" t="str">
        <f>TEXTJOIN(
  CHAR(10) &amp; CHAR(10),
  TRUE,
  IFERROR(IF(WSO!H16="Home", WSO!P16, ""), ""),
  IFERROR(IF(MSO!H16="Home", MSO!P16, ""), ""),
  IFERROR(IF(FH!H16="Home", FH!P16, ""), ""),
  IFERROR(IF(MGOLF!H16="Home", MGOLF!P16, ""), ""),
  IFERROR(IF(Football!H16="Home", Football!P16, ""), ""),
  IFERROR(IF(WVB!H16="Home", WVB!P16, ""), ""),
  IFERROR(IF(XC!H16="Home", XC!P16, ""), ""),
  IFERROR(IF(SWIMMING!H16="Home", SWIMMING!P16, ""), ""),
  IFERROR(IF(WTEN!H16="Home", WTEN!P16, ""), ""),
  IFERROR(IF(TF!H16="Home", TF!P16, ""), ""),
  IFERROR(IF(WGOLF!H16="Home", WGOLF!P16, ""), ""),
  IFERROR(IF(WBB!H16="Home", WBB!P16, ""), ""),
  IFERROR(IF(MBB!H16="Home", MBB!P16, ""), ""),
  IFERROR(IF(WLAX!H16="Home", WLAX!P16, ""), ""),
  IFERROR(IF(MLAX!H16="Home", MLAX!P16, ""), ""),
  IFERROR(IF(SOFT!H16="Home", SOFT!P16, ""), ""),
  IFERROR(IF(BASE!H16="Home", BASE!P16, ""), ""),
  IFERROR(IF(ESPORTS!H16="Home", ESPORTS!P16, ""), "")
)
</f>
        <v/>
      </c>
    </row>
    <row r="17" ht="22.5" customHeight="1">
      <c r="A17" s="6">
        <v>16.0</v>
      </c>
      <c r="B17" s="6" t="str">
        <f>'Master Schedule'!B17</f>
        <v/>
      </c>
      <c r="C17" s="7">
        <v>46250.0</v>
      </c>
      <c r="D17" s="8" t="str">
        <f t="shared" si="1"/>
        <v>Sunday</v>
      </c>
      <c r="E17" s="6" t="str">
        <f>TEXTJOIN(
  CHAR(10) &amp; CHAR(10),
  TRUE,
  IFERROR(IF(WSO!H17="Home", WSO!E17, ""), ""),
  IFERROR(IF(MSO!H17="Home", MSO!E17, ""), ""),
  IFERROR(IF(FH!H17="Home", FH!E17, ""), ""),
  IFERROR(IF(MGOLF!H17="Home", MGOLF!E17, ""), ""),
  IFERROR(IF(Football!H17="Home", Football!E17, ""), ""),
  IFERROR(IF(WVB!H17="Home", WVB!E17, ""), ""),
  IFERROR(IF(XC!H17="Home", XC!E17, ""), ""),
  IFERROR(IF(SWIMMING!H17="Home", SWIMMING!E17, ""), ""),
  IFERROR(IF(WTEN!H17="Home", WTEN!E17, ""), ""),
  IFERROR(IF(TF!H17="Home", TF!E17, ""), ""),
  IFERROR(IF(WGOLF!H17="Home", WGOLF!E17, ""), ""),
  IFERROR(IF(WBB!H17="Home", WBB!E17, ""), ""),
  IFERROR(IF(MBB!H17="Home", MBB!E17, ""), ""),
  IFERROR(IF(WLAX!H17="Home", WLAX!E17, ""), ""),
  IFERROR(IF(MLAX!H17="Home", MLAX!E17, ""), ""),
  IFERROR(IF(SOFT!H17="Home", SOFT!E17, ""), ""),
  IFERROR(IF(BASE!H17="Home", BASE!E17, ""), ""),
  IFERROR(IF(ESPORTS!H17="Home", ESPORTS!E17, ""), "")
)
</f>
        <v/>
      </c>
      <c r="F17" s="11" t="str">
        <f>TEXTJOIN(
  CHAR(10) &amp; CHAR(10),
  TRUE,
  IFERROR(IF(WSO!H17="Home", TEXT(WSO!F17, "h:mm AM/PM"), ""), ""),
  IFERROR(IF(MSO!H17="Home", TEXT(MSO!F17, "h:mm AM/PM"), ""), ""),
  IFERROR(IF(FH!H17="Home", TEXT(FH!F17, "h:mm AM/PM"), ""), ""),
  IFERROR(IF(MGOLF!H17="Home", TEXT(MGOLF!F17, "h:mm AM/PM"), ""), ""),
  IFERROR(IF(Football!H17="Home", TEXT(Football!F17, "h:mm AM/PM"), ""), ""),
  IFERROR(IF(WVB!H17="Home", TEXT(WVB!F17, "h:mm AM/PM"), ""), ""),
  IFERROR(IF(XC!H17="Home", TEXT(XC!F17, "h:mm AM/PM"), ""), ""),
  IFERROR(IF(SWIMMING!H17="Home", TEXT(SWIMMING!F17, "h:mm AM/PM"), ""), ""),
  IFERROR(IF(WTEN!H17="Home", TEXT(WTEN!F17, "h:mm AM/PM"), ""), ""),
  IFERROR(IF(TF!H17="Home", TEXT(TF!F17, "h:mm AM/PM"), ""), ""),
  IFERROR(IF(WGOLF!H17="Home", TEXT(WGOLF!F17, "h:mm AM/PM"), ""), ""),
  IFERROR(IF(WBB!H17="Home", TEXT(WBB!F17, "h:mm AM/PM"), ""), ""),
  IFERROR(IF(MBB!H17="Home", TEXT(MBB!F17, "h:mm AM/PM"), ""), ""),
  IFERROR(IF(WLAX!H17="Home", TEXT(WLAX!F17, "h:mm AM/PM"), ""), ""),
  IFERROR(IF(MLAX!H17="Home", TEXT(MLAX!F17, "h:mm AM/PM"), ""), ""),
  IFERROR(IF(SOFT!H17="Home", TEXT(SOFT!F17, "h:mm AM/PM"), ""), ""),
  IFERROR(IF(BASE!H17="Home", TEXT(BASE!F17, "h:mm AM/PM"), ""), ""),
  IFERROR(IF(ESPORTS!H17="Home", TEXT(ESPORTS!F17, "h:mm AM/PM"), ""), "")
)
</f>
        <v/>
      </c>
      <c r="G17" s="11" t="str">
        <f>TEXTJOIN(
  CHAR(10) &amp; CHAR(10),
  TRUE,
  IFERROR(IF(WSO!H17="Home", WSO!G17, ""), ""),
  IFERROR(IF(MSO!H17="Home", MSO!G17, ""), ""),
  IFERROR(IF(FH!H17="Home", FH!G17, ""), ""),
  IFERROR(IF(MGOLF!H17="Home", MGOLF!G17, ""), ""),
  IFERROR(IF(Football!H17="Home", Football!G17, ""), ""),
  IFERROR(IF(WVB!H17="Home", WVB!G17, ""), ""),
  IFERROR(IF(XC!H17="Home", XC!G17, ""), ""),
  IFERROR(IF(SWIMMING!H17="Home", SWIMMING!G17, ""), ""),
  IFERROR(IF(WTEN!H17="Home", WTEN!G17, ""), ""),
  IFERROR(IF(TF!H17="Home", TF!G17, ""), ""),
  IFERROR(IF(WGOLF!H17="Home", WGOLF!G17, ""), ""),
  IFERROR(IF(WBB!H17="Home", WBB!G17, ""), ""),
  IFERROR(IF(MBB!H17="Home", MBB!G17, ""), ""),
  IFERROR(IF(WLAX!H17="Home", WLAX!G17, ""), ""),
  IFERROR(IF(MLAX!H17="Home", MLAX!G17, ""), ""),
  IFERROR(IF(SOFT!H17="Home", SOFT!G17, ""), ""),
  IFERROR(IF(BASE!H17="Home", BASE!G17, ""), ""),
  IFERROR(IF(ESPORTS!H17="Home", ESPORTS!G17, ""), "")
)
</f>
        <v/>
      </c>
      <c r="H17" s="20" t="str">
        <f>TEXTJOIN(
  CHAR(10) &amp; CHAR(10),
  TRUE,
  IFERROR(IF(WSO!H17="Home", WSO!P17, ""), ""),
  IFERROR(IF(MSO!H17="Home", MSO!P17, ""), ""),
  IFERROR(IF(FH!H17="Home", FH!P17, ""), ""),
  IFERROR(IF(MGOLF!H17="Home", MGOLF!P17, ""), ""),
  IFERROR(IF(Football!H17="Home", Football!P17, ""), ""),
  IFERROR(IF(WVB!H17="Home", WVB!P17, ""), ""),
  IFERROR(IF(XC!H17="Home", XC!P17, ""), ""),
  IFERROR(IF(SWIMMING!H17="Home", SWIMMING!P17, ""), ""),
  IFERROR(IF(WTEN!H17="Home", WTEN!P17, ""), ""),
  IFERROR(IF(TF!H17="Home", TF!P17, ""), ""),
  IFERROR(IF(WGOLF!H17="Home", WGOLF!P17, ""), ""),
  IFERROR(IF(WBB!H17="Home", WBB!P17, ""), ""),
  IFERROR(IF(MBB!H17="Home", MBB!P17, ""), ""),
  IFERROR(IF(WLAX!H17="Home", WLAX!P17, ""), ""),
  IFERROR(IF(MLAX!H17="Home", MLAX!P17, ""), ""),
  IFERROR(IF(SOFT!H17="Home", SOFT!P17, ""), ""),
  IFERROR(IF(BASE!H17="Home", BASE!P17, ""), ""),
  IFERROR(IF(ESPORTS!H17="Home", ESPORTS!P17, ""), "")
)
</f>
        <v/>
      </c>
    </row>
    <row r="18" ht="22.5" customHeight="1">
      <c r="A18" s="6">
        <v>17.0</v>
      </c>
      <c r="B18" s="6" t="str">
        <f>'Master Schedule'!B18</f>
        <v/>
      </c>
      <c r="C18" s="7">
        <v>46251.0</v>
      </c>
      <c r="D18" s="8" t="str">
        <f t="shared" si="1"/>
        <v>Monday</v>
      </c>
      <c r="E18" s="6" t="str">
        <f>TEXTJOIN(
  CHAR(10) &amp; CHAR(10),
  TRUE,
  IFERROR(IF(WSO!H18="Home", WSO!E18, ""), ""),
  IFERROR(IF(MSO!H18="Home", MSO!E18, ""), ""),
  IFERROR(IF(FH!H18="Home", FH!E18, ""), ""),
  IFERROR(IF(MGOLF!H18="Home", MGOLF!E18, ""), ""),
  IFERROR(IF(Football!H18="Home", Football!E18, ""), ""),
  IFERROR(IF(WVB!H18="Home", WVB!E18, ""), ""),
  IFERROR(IF(XC!H18="Home", XC!E18, ""), ""),
  IFERROR(IF(SWIMMING!H18="Home", SWIMMING!E18, ""), ""),
  IFERROR(IF(WTEN!H18="Home", WTEN!E18, ""), ""),
  IFERROR(IF(TF!H18="Home", TF!E18, ""), ""),
  IFERROR(IF(WGOLF!H18="Home", WGOLF!E18, ""), ""),
  IFERROR(IF(WBB!H18="Home", WBB!E18, ""), ""),
  IFERROR(IF(MBB!H18="Home", MBB!E18, ""), ""),
  IFERROR(IF(WLAX!H18="Home", WLAX!E18, ""), ""),
  IFERROR(IF(MLAX!H18="Home", MLAX!E18, ""), ""),
  IFERROR(IF(SOFT!H18="Home", SOFT!E18, ""), ""),
  IFERROR(IF(BASE!H18="Home", BASE!E18, ""), ""),
  IFERROR(IF(ESPORTS!H18="Home", ESPORTS!E18, ""), "")
)
</f>
        <v/>
      </c>
      <c r="F18" s="11" t="str">
        <f>TEXTJOIN(
  CHAR(10) &amp; CHAR(10),
  TRUE,
  IFERROR(IF(WSO!H18="Home", TEXT(WSO!F18, "h:mm AM/PM"), ""), ""),
  IFERROR(IF(MSO!H18="Home", TEXT(MSO!F18, "h:mm AM/PM"), ""), ""),
  IFERROR(IF(FH!H18="Home", TEXT(FH!F18, "h:mm AM/PM"), ""), ""),
  IFERROR(IF(MGOLF!H18="Home", TEXT(MGOLF!F18, "h:mm AM/PM"), ""), ""),
  IFERROR(IF(Football!H18="Home", TEXT(Football!F18, "h:mm AM/PM"), ""), ""),
  IFERROR(IF(WVB!H18="Home", TEXT(WVB!F18, "h:mm AM/PM"), ""), ""),
  IFERROR(IF(XC!H18="Home", TEXT(XC!F18, "h:mm AM/PM"), ""), ""),
  IFERROR(IF(SWIMMING!H18="Home", TEXT(SWIMMING!F18, "h:mm AM/PM"), ""), ""),
  IFERROR(IF(WTEN!H18="Home", TEXT(WTEN!F18, "h:mm AM/PM"), ""), ""),
  IFERROR(IF(TF!H18="Home", TEXT(TF!F18, "h:mm AM/PM"), ""), ""),
  IFERROR(IF(WGOLF!H18="Home", TEXT(WGOLF!F18, "h:mm AM/PM"), ""), ""),
  IFERROR(IF(WBB!H18="Home", TEXT(WBB!F18, "h:mm AM/PM"), ""), ""),
  IFERROR(IF(MBB!H18="Home", TEXT(MBB!F18, "h:mm AM/PM"), ""), ""),
  IFERROR(IF(WLAX!H18="Home", TEXT(WLAX!F18, "h:mm AM/PM"), ""), ""),
  IFERROR(IF(MLAX!H18="Home", TEXT(MLAX!F18, "h:mm AM/PM"), ""), ""),
  IFERROR(IF(SOFT!H18="Home", TEXT(SOFT!F18, "h:mm AM/PM"), ""), ""),
  IFERROR(IF(BASE!H18="Home", TEXT(BASE!F18, "h:mm AM/PM"), ""), ""),
  IFERROR(IF(ESPORTS!H18="Home", TEXT(ESPORTS!F18, "h:mm AM/PM"), ""), "")
)
</f>
        <v/>
      </c>
      <c r="G18" s="11" t="str">
        <f>TEXTJOIN(
  CHAR(10) &amp; CHAR(10),
  TRUE,
  IFERROR(IF(WSO!H18="Home", WSO!G18, ""), ""),
  IFERROR(IF(MSO!H18="Home", MSO!G18, ""), ""),
  IFERROR(IF(FH!H18="Home", FH!G18, ""), ""),
  IFERROR(IF(MGOLF!H18="Home", MGOLF!G18, ""), ""),
  IFERROR(IF(Football!H18="Home", Football!G18, ""), ""),
  IFERROR(IF(WVB!H18="Home", WVB!G18, ""), ""),
  IFERROR(IF(XC!H18="Home", XC!G18, ""), ""),
  IFERROR(IF(SWIMMING!H18="Home", SWIMMING!G18, ""), ""),
  IFERROR(IF(WTEN!H18="Home", WTEN!G18, ""), ""),
  IFERROR(IF(TF!H18="Home", TF!G18, ""), ""),
  IFERROR(IF(WGOLF!H18="Home", WGOLF!G18, ""), ""),
  IFERROR(IF(WBB!H18="Home", WBB!G18, ""), ""),
  IFERROR(IF(MBB!H18="Home", MBB!G18, ""), ""),
  IFERROR(IF(WLAX!H18="Home", WLAX!G18, ""), ""),
  IFERROR(IF(MLAX!H18="Home", MLAX!G18, ""), ""),
  IFERROR(IF(SOFT!H18="Home", SOFT!G18, ""), ""),
  IFERROR(IF(BASE!H18="Home", BASE!G18, ""), ""),
  IFERROR(IF(ESPORTS!H18="Home", ESPORTS!G18, ""), "")
)
</f>
        <v/>
      </c>
      <c r="H18" s="20" t="str">
        <f>TEXTJOIN(
  CHAR(10) &amp; CHAR(10),
  TRUE,
  IFERROR(IF(WSO!H18="Home", WSO!P18, ""), ""),
  IFERROR(IF(MSO!H18="Home", MSO!P18, ""), ""),
  IFERROR(IF(FH!H18="Home", FH!P18, ""), ""),
  IFERROR(IF(MGOLF!H18="Home", MGOLF!P18, ""), ""),
  IFERROR(IF(Football!H18="Home", Football!P18, ""), ""),
  IFERROR(IF(WVB!H18="Home", WVB!P18, ""), ""),
  IFERROR(IF(XC!H18="Home", XC!P18, ""), ""),
  IFERROR(IF(SWIMMING!H18="Home", SWIMMING!P18, ""), ""),
  IFERROR(IF(WTEN!H18="Home", WTEN!P18, ""), ""),
  IFERROR(IF(TF!H18="Home", TF!P18, ""), ""),
  IFERROR(IF(WGOLF!H18="Home", WGOLF!P18, ""), ""),
  IFERROR(IF(WBB!H18="Home", WBB!P18, ""), ""),
  IFERROR(IF(MBB!H18="Home", MBB!P18, ""), ""),
  IFERROR(IF(WLAX!H18="Home", WLAX!P18, ""), ""),
  IFERROR(IF(MLAX!H18="Home", MLAX!P18, ""), ""),
  IFERROR(IF(SOFT!H18="Home", SOFT!P18, ""), ""),
  IFERROR(IF(BASE!H18="Home", BASE!P18, ""), ""),
  IFERROR(IF(ESPORTS!H18="Home", ESPORTS!P18, ""), "")
)
</f>
        <v/>
      </c>
    </row>
    <row r="19" ht="22.5" customHeight="1">
      <c r="A19" s="6">
        <v>18.0</v>
      </c>
      <c r="B19" s="6" t="str">
        <f>'Master Schedule'!B19</f>
        <v/>
      </c>
      <c r="C19" s="7">
        <v>46252.0</v>
      </c>
      <c r="D19" s="8" t="str">
        <f t="shared" si="1"/>
        <v>Tuesday</v>
      </c>
      <c r="E19" s="6" t="str">
        <f>TEXTJOIN(
  CHAR(10) &amp; CHAR(10),
  TRUE,
  IFERROR(IF(WSO!H19="Home", WSO!E19, ""), ""),
  IFERROR(IF(MSO!H19="Home", MSO!E19, ""), ""),
  IFERROR(IF(FH!H19="Home", FH!E19, ""), ""),
  IFERROR(IF(MGOLF!H19="Home", MGOLF!E19, ""), ""),
  IFERROR(IF(Football!H19="Home", Football!E19, ""), ""),
  IFERROR(IF(WVB!H19="Home", WVB!E19, ""), ""),
  IFERROR(IF(XC!H19="Home", XC!E19, ""), ""),
  IFERROR(IF(SWIMMING!H19="Home", SWIMMING!E19, ""), ""),
  IFERROR(IF(WTEN!H19="Home", WTEN!E19, ""), ""),
  IFERROR(IF(TF!H19="Home", TF!E19, ""), ""),
  IFERROR(IF(WGOLF!H19="Home", WGOLF!E19, ""), ""),
  IFERROR(IF(WBB!H19="Home", WBB!E19, ""), ""),
  IFERROR(IF(MBB!H19="Home", MBB!E19, ""), ""),
  IFERROR(IF(WLAX!H19="Home", WLAX!E19, ""), ""),
  IFERROR(IF(MLAX!H19="Home", MLAX!E19, ""), ""),
  IFERROR(IF(SOFT!H19="Home", SOFT!E19, ""), ""),
  IFERROR(IF(BASE!H19="Home", BASE!E19, ""), ""),
  IFERROR(IF(ESPORTS!H19="Home", ESPORTS!E19, ""), "")
)
</f>
        <v/>
      </c>
      <c r="F19" s="11" t="str">
        <f>TEXTJOIN(
  CHAR(10) &amp; CHAR(10),
  TRUE,
  IFERROR(IF(WSO!H19="Home", TEXT(WSO!F19, "h:mm AM/PM"), ""), ""),
  IFERROR(IF(MSO!H19="Home", TEXT(MSO!F19, "h:mm AM/PM"), ""), ""),
  IFERROR(IF(FH!H19="Home", TEXT(FH!F19, "h:mm AM/PM"), ""), ""),
  IFERROR(IF(MGOLF!H19="Home", TEXT(MGOLF!F19, "h:mm AM/PM"), ""), ""),
  IFERROR(IF(Football!H19="Home", TEXT(Football!F19, "h:mm AM/PM"), ""), ""),
  IFERROR(IF(WVB!H19="Home", TEXT(WVB!F19, "h:mm AM/PM"), ""), ""),
  IFERROR(IF(XC!H19="Home", TEXT(XC!F19, "h:mm AM/PM"), ""), ""),
  IFERROR(IF(SWIMMING!H19="Home", TEXT(SWIMMING!F19, "h:mm AM/PM"), ""), ""),
  IFERROR(IF(WTEN!H19="Home", TEXT(WTEN!F19, "h:mm AM/PM"), ""), ""),
  IFERROR(IF(TF!H19="Home", TEXT(TF!F19, "h:mm AM/PM"), ""), ""),
  IFERROR(IF(WGOLF!H19="Home", TEXT(WGOLF!F19, "h:mm AM/PM"), ""), ""),
  IFERROR(IF(WBB!H19="Home", TEXT(WBB!F19, "h:mm AM/PM"), ""), ""),
  IFERROR(IF(MBB!H19="Home", TEXT(MBB!F19, "h:mm AM/PM"), ""), ""),
  IFERROR(IF(WLAX!H19="Home", TEXT(WLAX!F19, "h:mm AM/PM"), ""), ""),
  IFERROR(IF(MLAX!H19="Home", TEXT(MLAX!F19, "h:mm AM/PM"), ""), ""),
  IFERROR(IF(SOFT!H19="Home", TEXT(SOFT!F19, "h:mm AM/PM"), ""), ""),
  IFERROR(IF(BASE!H19="Home", TEXT(BASE!F19, "h:mm AM/PM"), ""), ""),
  IFERROR(IF(ESPORTS!H19="Home", TEXT(ESPORTS!F19, "h:mm AM/PM"), ""), "")
)
</f>
        <v/>
      </c>
      <c r="G19" s="11" t="str">
        <f>TEXTJOIN(
  CHAR(10) &amp; CHAR(10),
  TRUE,
  IFERROR(IF(WSO!H19="Home", WSO!G19, ""), ""),
  IFERROR(IF(MSO!H19="Home", MSO!G19, ""), ""),
  IFERROR(IF(FH!H19="Home", FH!G19, ""), ""),
  IFERROR(IF(MGOLF!H19="Home", MGOLF!G19, ""), ""),
  IFERROR(IF(Football!H19="Home", Football!G19, ""), ""),
  IFERROR(IF(WVB!H19="Home", WVB!G19, ""), ""),
  IFERROR(IF(XC!H19="Home", XC!G19, ""), ""),
  IFERROR(IF(SWIMMING!H19="Home", SWIMMING!G19, ""), ""),
  IFERROR(IF(WTEN!H19="Home", WTEN!G19, ""), ""),
  IFERROR(IF(TF!H19="Home", TF!G19, ""), ""),
  IFERROR(IF(WGOLF!H19="Home", WGOLF!G19, ""), ""),
  IFERROR(IF(WBB!H19="Home", WBB!G19, ""), ""),
  IFERROR(IF(MBB!H19="Home", MBB!G19, ""), ""),
  IFERROR(IF(WLAX!H19="Home", WLAX!G19, ""), ""),
  IFERROR(IF(MLAX!H19="Home", MLAX!G19, ""), ""),
  IFERROR(IF(SOFT!H19="Home", SOFT!G19, ""), ""),
  IFERROR(IF(BASE!H19="Home", BASE!G19, ""), ""),
  IFERROR(IF(ESPORTS!H19="Home", ESPORTS!G19, ""), "")
)
</f>
        <v/>
      </c>
      <c r="H19" s="20" t="str">
        <f>TEXTJOIN(
  CHAR(10) &amp; CHAR(10),
  TRUE,
  IFERROR(IF(WSO!H19="Home", WSO!P19, ""), ""),
  IFERROR(IF(MSO!H19="Home", MSO!P19, ""), ""),
  IFERROR(IF(FH!H19="Home", FH!P19, ""), ""),
  IFERROR(IF(MGOLF!H19="Home", MGOLF!P19, ""), ""),
  IFERROR(IF(Football!H19="Home", Football!P19, ""), ""),
  IFERROR(IF(WVB!H19="Home", WVB!P19, ""), ""),
  IFERROR(IF(XC!H19="Home", XC!P19, ""), ""),
  IFERROR(IF(SWIMMING!H19="Home", SWIMMING!P19, ""), ""),
  IFERROR(IF(WTEN!H19="Home", WTEN!P19, ""), ""),
  IFERROR(IF(TF!H19="Home", TF!P19, ""), ""),
  IFERROR(IF(WGOLF!H19="Home", WGOLF!P19, ""), ""),
  IFERROR(IF(WBB!H19="Home", WBB!P19, ""), ""),
  IFERROR(IF(MBB!H19="Home", MBB!P19, ""), ""),
  IFERROR(IF(WLAX!H19="Home", WLAX!P19, ""), ""),
  IFERROR(IF(MLAX!H19="Home", MLAX!P19, ""), ""),
  IFERROR(IF(SOFT!H19="Home", SOFT!P19, ""), ""),
  IFERROR(IF(BASE!H19="Home", BASE!P19, ""), ""),
  IFERROR(IF(ESPORTS!H19="Home", ESPORTS!P19, ""), "")
)
</f>
        <v/>
      </c>
    </row>
    <row r="20" ht="22.5" customHeight="1">
      <c r="A20" s="6">
        <v>19.0</v>
      </c>
      <c r="B20" s="6" t="str">
        <f>'Master Schedule'!B20</f>
        <v/>
      </c>
      <c r="C20" s="7">
        <v>46253.0</v>
      </c>
      <c r="D20" s="8" t="str">
        <f t="shared" si="1"/>
        <v>Wednesday</v>
      </c>
      <c r="E20" s="6" t="str">
        <f>TEXTJOIN(
  CHAR(10) &amp; CHAR(10),
  TRUE,
  IFERROR(IF(WSO!H20="Home", WSO!E20, ""), ""),
  IFERROR(IF(MSO!H20="Home", MSO!E20, ""), ""),
  IFERROR(IF(FH!H20="Home", FH!E20, ""), ""),
  IFERROR(IF(MGOLF!H20="Home", MGOLF!E20, ""), ""),
  IFERROR(IF(Football!H20="Home", Football!E20, ""), ""),
  IFERROR(IF(WVB!H20="Home", WVB!E20, ""), ""),
  IFERROR(IF(XC!H20="Home", XC!E20, ""), ""),
  IFERROR(IF(SWIMMING!H20="Home", SWIMMING!E20, ""), ""),
  IFERROR(IF(WTEN!H20="Home", WTEN!E20, ""), ""),
  IFERROR(IF(TF!H20="Home", TF!E20, ""), ""),
  IFERROR(IF(WGOLF!H20="Home", WGOLF!E20, ""), ""),
  IFERROR(IF(WBB!H20="Home", WBB!E20, ""), ""),
  IFERROR(IF(MBB!H20="Home", MBB!E20, ""), ""),
  IFERROR(IF(WLAX!H20="Home", WLAX!E20, ""), ""),
  IFERROR(IF(MLAX!H20="Home", MLAX!E20, ""), ""),
  IFERROR(IF(SOFT!H20="Home", SOFT!E20, ""), ""),
  IFERROR(IF(BASE!H20="Home", BASE!E20, ""), ""),
  IFERROR(IF(ESPORTS!H20="Home", ESPORTS!E20, ""), "")
)
</f>
        <v/>
      </c>
      <c r="F20" s="11" t="str">
        <f>TEXTJOIN(
  CHAR(10) &amp; CHAR(10),
  TRUE,
  IFERROR(IF(WSO!H20="Home", TEXT(WSO!F20, "h:mm AM/PM"), ""), ""),
  IFERROR(IF(MSO!H20="Home", TEXT(MSO!F20, "h:mm AM/PM"), ""), ""),
  IFERROR(IF(FH!H20="Home", TEXT(FH!F20, "h:mm AM/PM"), ""), ""),
  IFERROR(IF(MGOLF!H20="Home", TEXT(MGOLF!F20, "h:mm AM/PM"), ""), ""),
  IFERROR(IF(Football!H20="Home", TEXT(Football!F20, "h:mm AM/PM"), ""), ""),
  IFERROR(IF(WVB!H20="Home", TEXT(WVB!F20, "h:mm AM/PM"), ""), ""),
  IFERROR(IF(XC!H20="Home", TEXT(XC!F20, "h:mm AM/PM"), ""), ""),
  IFERROR(IF(SWIMMING!H20="Home", TEXT(SWIMMING!F20, "h:mm AM/PM"), ""), ""),
  IFERROR(IF(WTEN!H20="Home", TEXT(WTEN!F20, "h:mm AM/PM"), ""), ""),
  IFERROR(IF(TF!H20="Home", TEXT(TF!F20, "h:mm AM/PM"), ""), ""),
  IFERROR(IF(WGOLF!H20="Home", TEXT(WGOLF!F20, "h:mm AM/PM"), ""), ""),
  IFERROR(IF(WBB!H20="Home", TEXT(WBB!F20, "h:mm AM/PM"), ""), ""),
  IFERROR(IF(MBB!H20="Home", TEXT(MBB!F20, "h:mm AM/PM"), ""), ""),
  IFERROR(IF(WLAX!H20="Home", TEXT(WLAX!F20, "h:mm AM/PM"), ""), ""),
  IFERROR(IF(MLAX!H20="Home", TEXT(MLAX!F20, "h:mm AM/PM"), ""), ""),
  IFERROR(IF(SOFT!H20="Home", TEXT(SOFT!F20, "h:mm AM/PM"), ""), ""),
  IFERROR(IF(BASE!H20="Home", TEXT(BASE!F20, "h:mm AM/PM"), ""), ""),
  IFERROR(IF(ESPORTS!H20="Home", TEXT(ESPORTS!F20, "h:mm AM/PM"), ""), "")
)
</f>
        <v/>
      </c>
      <c r="G20" s="11" t="str">
        <f>TEXTJOIN(
  CHAR(10) &amp; CHAR(10),
  TRUE,
  IFERROR(IF(WSO!H20="Home", WSO!G20, ""), ""),
  IFERROR(IF(MSO!H20="Home", MSO!G20, ""), ""),
  IFERROR(IF(FH!H20="Home", FH!G20, ""), ""),
  IFERROR(IF(MGOLF!H20="Home", MGOLF!G20, ""), ""),
  IFERROR(IF(Football!H20="Home", Football!G20, ""), ""),
  IFERROR(IF(WVB!H20="Home", WVB!G20, ""), ""),
  IFERROR(IF(XC!H20="Home", XC!G20, ""), ""),
  IFERROR(IF(SWIMMING!H20="Home", SWIMMING!G20, ""), ""),
  IFERROR(IF(WTEN!H20="Home", WTEN!G20, ""), ""),
  IFERROR(IF(TF!H20="Home", TF!G20, ""), ""),
  IFERROR(IF(WGOLF!H20="Home", WGOLF!G20, ""), ""),
  IFERROR(IF(WBB!H20="Home", WBB!G20, ""), ""),
  IFERROR(IF(MBB!H20="Home", MBB!G20, ""), ""),
  IFERROR(IF(WLAX!H20="Home", WLAX!G20, ""), ""),
  IFERROR(IF(MLAX!H20="Home", MLAX!G20, ""), ""),
  IFERROR(IF(SOFT!H20="Home", SOFT!G20, ""), ""),
  IFERROR(IF(BASE!H20="Home", BASE!G20, ""), ""),
  IFERROR(IF(ESPORTS!H20="Home", ESPORTS!G20, ""), "")
)
</f>
        <v/>
      </c>
      <c r="H20" s="20" t="str">
        <f>TEXTJOIN(
  CHAR(10) &amp; CHAR(10),
  TRUE,
  IFERROR(IF(WSO!H20="Home", WSO!P20, ""), ""),
  IFERROR(IF(MSO!H20="Home", MSO!P20, ""), ""),
  IFERROR(IF(FH!H20="Home", FH!P20, ""), ""),
  IFERROR(IF(MGOLF!H20="Home", MGOLF!P20, ""), ""),
  IFERROR(IF(Football!H20="Home", Football!P20, ""), ""),
  IFERROR(IF(WVB!H20="Home", WVB!P20, ""), ""),
  IFERROR(IF(XC!H20="Home", XC!P20, ""), ""),
  IFERROR(IF(SWIMMING!H20="Home", SWIMMING!P20, ""), ""),
  IFERROR(IF(WTEN!H20="Home", WTEN!P20, ""), ""),
  IFERROR(IF(TF!H20="Home", TF!P20, ""), ""),
  IFERROR(IF(WGOLF!H20="Home", WGOLF!P20, ""), ""),
  IFERROR(IF(WBB!H20="Home", WBB!P20, ""), ""),
  IFERROR(IF(MBB!H20="Home", MBB!P20, ""), ""),
  IFERROR(IF(WLAX!H20="Home", WLAX!P20, ""), ""),
  IFERROR(IF(MLAX!H20="Home", MLAX!P20, ""), ""),
  IFERROR(IF(SOFT!H20="Home", SOFT!P20, ""), ""),
  IFERROR(IF(BASE!H20="Home", BASE!P20, ""), ""),
  IFERROR(IF(ESPORTS!H20="Home", ESPORTS!P20, ""), "")
)
</f>
        <v/>
      </c>
    </row>
    <row r="21" ht="22.5" customHeight="1">
      <c r="A21" s="6">
        <v>20.0</v>
      </c>
      <c r="B21" s="6" t="str">
        <f>'Master Schedule'!B21</f>
        <v/>
      </c>
      <c r="C21" s="7">
        <v>46254.0</v>
      </c>
      <c r="D21" s="8" t="str">
        <f t="shared" si="1"/>
        <v>Thursday</v>
      </c>
      <c r="E21" s="6" t="str">
        <f>TEXTJOIN(
  CHAR(10) &amp; CHAR(10),
  TRUE,
  IFERROR(IF(WSO!H21="Home", WSO!E21, ""), ""),
  IFERROR(IF(MSO!H21="Home", MSO!E21, ""), ""),
  IFERROR(IF(FH!H21="Home", FH!E21, ""), ""),
  IFERROR(IF(MGOLF!H21="Home", MGOLF!E21, ""), ""),
  IFERROR(IF(Football!H21="Home", Football!E21, ""), ""),
  IFERROR(IF(WVB!H21="Home", WVB!E21, ""), ""),
  IFERROR(IF(XC!H21="Home", XC!E21, ""), ""),
  IFERROR(IF(SWIMMING!H21="Home", SWIMMING!E21, ""), ""),
  IFERROR(IF(WTEN!H21="Home", WTEN!E21, ""), ""),
  IFERROR(IF(TF!H21="Home", TF!E21, ""), ""),
  IFERROR(IF(WGOLF!H21="Home", WGOLF!E21, ""), ""),
  IFERROR(IF(WBB!H21="Home", WBB!E21, ""), ""),
  IFERROR(IF(MBB!H21="Home", MBB!E21, ""), ""),
  IFERROR(IF(WLAX!H21="Home", WLAX!E21, ""), ""),
  IFERROR(IF(MLAX!H21="Home", MLAX!E21, ""), ""),
  IFERROR(IF(SOFT!H21="Home", SOFT!E21, ""), ""),
  IFERROR(IF(BASE!H21="Home", BASE!E21, ""), ""),
  IFERROR(IF(ESPORTS!H21="Home", ESPORTS!E21, ""), "")
)
</f>
        <v/>
      </c>
      <c r="F21" s="11" t="str">
        <f>TEXTJOIN(
  CHAR(10) &amp; CHAR(10),
  TRUE,
  IFERROR(IF(WSO!H21="Home", TEXT(WSO!F21, "h:mm AM/PM"), ""), ""),
  IFERROR(IF(MSO!H21="Home", TEXT(MSO!F21, "h:mm AM/PM"), ""), ""),
  IFERROR(IF(FH!H21="Home", TEXT(FH!F21, "h:mm AM/PM"), ""), ""),
  IFERROR(IF(MGOLF!H21="Home", TEXT(MGOLF!F21, "h:mm AM/PM"), ""), ""),
  IFERROR(IF(Football!H21="Home", TEXT(Football!F21, "h:mm AM/PM"), ""), ""),
  IFERROR(IF(WVB!H21="Home", TEXT(WVB!F21, "h:mm AM/PM"), ""), ""),
  IFERROR(IF(XC!H21="Home", TEXT(XC!F21, "h:mm AM/PM"), ""), ""),
  IFERROR(IF(SWIMMING!H21="Home", TEXT(SWIMMING!F21, "h:mm AM/PM"), ""), ""),
  IFERROR(IF(WTEN!H21="Home", TEXT(WTEN!F21, "h:mm AM/PM"), ""), ""),
  IFERROR(IF(TF!H21="Home", TEXT(TF!F21, "h:mm AM/PM"), ""), ""),
  IFERROR(IF(WGOLF!H21="Home", TEXT(WGOLF!F21, "h:mm AM/PM"), ""), ""),
  IFERROR(IF(WBB!H21="Home", TEXT(WBB!F21, "h:mm AM/PM"), ""), ""),
  IFERROR(IF(MBB!H21="Home", TEXT(MBB!F21, "h:mm AM/PM"), ""), ""),
  IFERROR(IF(WLAX!H21="Home", TEXT(WLAX!F21, "h:mm AM/PM"), ""), ""),
  IFERROR(IF(MLAX!H21="Home", TEXT(MLAX!F21, "h:mm AM/PM"), ""), ""),
  IFERROR(IF(SOFT!H21="Home", TEXT(SOFT!F21, "h:mm AM/PM"), ""), ""),
  IFERROR(IF(BASE!H21="Home", TEXT(BASE!F21, "h:mm AM/PM"), ""), ""),
  IFERROR(IF(ESPORTS!H21="Home", TEXT(ESPORTS!F21, "h:mm AM/PM"), ""), "")
)
</f>
        <v/>
      </c>
      <c r="G21" s="11" t="str">
        <f>TEXTJOIN(
  CHAR(10) &amp; CHAR(10),
  TRUE,
  IFERROR(IF(WSO!H21="Home", WSO!G21, ""), ""),
  IFERROR(IF(MSO!H21="Home", MSO!G21, ""), ""),
  IFERROR(IF(FH!H21="Home", FH!G21, ""), ""),
  IFERROR(IF(MGOLF!H21="Home", MGOLF!G21, ""), ""),
  IFERROR(IF(Football!H21="Home", Football!G21, ""), ""),
  IFERROR(IF(WVB!H21="Home", WVB!G21, ""), ""),
  IFERROR(IF(XC!H21="Home", XC!G21, ""), ""),
  IFERROR(IF(SWIMMING!H21="Home", SWIMMING!G21, ""), ""),
  IFERROR(IF(WTEN!H21="Home", WTEN!G21, ""), ""),
  IFERROR(IF(TF!H21="Home", TF!G21, ""), ""),
  IFERROR(IF(WGOLF!H21="Home", WGOLF!G21, ""), ""),
  IFERROR(IF(WBB!H21="Home", WBB!G21, ""), ""),
  IFERROR(IF(MBB!H21="Home", MBB!G21, ""), ""),
  IFERROR(IF(WLAX!H21="Home", WLAX!G21, ""), ""),
  IFERROR(IF(MLAX!H21="Home", MLAX!G21, ""), ""),
  IFERROR(IF(SOFT!H21="Home", SOFT!G21, ""), ""),
  IFERROR(IF(BASE!H21="Home", BASE!G21, ""), ""),
  IFERROR(IF(ESPORTS!H21="Home", ESPORTS!G21, ""), "")
)
</f>
        <v/>
      </c>
      <c r="H21" s="20" t="str">
        <f>TEXTJOIN(
  CHAR(10) &amp; CHAR(10),
  TRUE,
  IFERROR(IF(WSO!H21="Home", WSO!P21, ""), ""),
  IFERROR(IF(MSO!H21="Home", MSO!P21, ""), ""),
  IFERROR(IF(FH!H21="Home", FH!P21, ""), ""),
  IFERROR(IF(MGOLF!H21="Home", MGOLF!P21, ""), ""),
  IFERROR(IF(Football!H21="Home", Football!P21, ""), ""),
  IFERROR(IF(WVB!H21="Home", WVB!P21, ""), ""),
  IFERROR(IF(XC!H21="Home", XC!P21, ""), ""),
  IFERROR(IF(SWIMMING!H21="Home", SWIMMING!P21, ""), ""),
  IFERROR(IF(WTEN!H21="Home", WTEN!P21, ""), ""),
  IFERROR(IF(TF!H21="Home", TF!P21, ""), ""),
  IFERROR(IF(WGOLF!H21="Home", WGOLF!P21, ""), ""),
  IFERROR(IF(WBB!H21="Home", WBB!P21, ""), ""),
  IFERROR(IF(MBB!H21="Home", MBB!P21, ""), ""),
  IFERROR(IF(WLAX!H21="Home", WLAX!P21, ""), ""),
  IFERROR(IF(MLAX!H21="Home", MLAX!P21, ""), ""),
  IFERROR(IF(SOFT!H21="Home", SOFT!P21, ""), ""),
  IFERROR(IF(BASE!H21="Home", BASE!P21, ""), ""),
  IFERROR(IF(ESPORTS!H21="Home", ESPORTS!P21, ""), "")
)
</f>
        <v/>
      </c>
    </row>
    <row r="22" ht="22.5" customHeight="1">
      <c r="A22" s="6">
        <v>21.0</v>
      </c>
      <c r="B22" s="6" t="str">
        <f>'Master Schedule'!B22</f>
        <v/>
      </c>
      <c r="C22" s="7">
        <v>46255.0</v>
      </c>
      <c r="D22" s="8" t="str">
        <f t="shared" si="1"/>
        <v>Friday</v>
      </c>
      <c r="E22" s="6" t="str">
        <f>TEXTJOIN(
  CHAR(10) &amp; CHAR(10),
  TRUE,
  IFERROR(IF(WSO!H22="Home", WSO!E22, ""), ""),
  IFERROR(IF(MSO!H22="Home", MSO!E22, ""), ""),
  IFERROR(IF(FH!H22="Home", FH!E22, ""), ""),
  IFERROR(IF(MGOLF!H22="Home", MGOLF!E22, ""), ""),
  IFERROR(IF(Football!H22="Home", Football!E22, ""), ""),
  IFERROR(IF(WVB!H22="Home", WVB!E22, ""), ""),
  IFERROR(IF(XC!H22="Home", XC!E22, ""), ""),
  IFERROR(IF(SWIMMING!H22="Home", SWIMMING!E22, ""), ""),
  IFERROR(IF(WTEN!H22="Home", WTEN!E22, ""), ""),
  IFERROR(IF(TF!H22="Home", TF!E22, ""), ""),
  IFERROR(IF(WGOLF!H22="Home", WGOLF!E22, ""), ""),
  IFERROR(IF(WBB!H22="Home", WBB!E22, ""), ""),
  IFERROR(IF(MBB!H22="Home", MBB!E22, ""), ""),
  IFERROR(IF(WLAX!H22="Home", WLAX!E22, ""), ""),
  IFERROR(IF(MLAX!H22="Home", MLAX!E22, ""), ""),
  IFERROR(IF(SOFT!H22="Home", SOFT!E22, ""), ""),
  IFERROR(IF(BASE!H22="Home", BASE!E22, ""), ""),
  IFERROR(IF(ESPORTS!H22="Home", ESPORTS!E22, ""), "")
)
</f>
        <v/>
      </c>
      <c r="F22" s="11" t="str">
        <f>TEXTJOIN(
  CHAR(10) &amp; CHAR(10),
  TRUE,
  IFERROR(IF(WSO!H22="Home", TEXT(WSO!F22, "h:mm AM/PM"), ""), ""),
  IFERROR(IF(MSO!H22="Home", TEXT(MSO!F22, "h:mm AM/PM"), ""), ""),
  IFERROR(IF(FH!H22="Home", TEXT(FH!F22, "h:mm AM/PM"), ""), ""),
  IFERROR(IF(MGOLF!H22="Home", TEXT(MGOLF!F22, "h:mm AM/PM"), ""), ""),
  IFERROR(IF(Football!H22="Home", TEXT(Football!F22, "h:mm AM/PM"), ""), ""),
  IFERROR(IF(WVB!H22="Home", TEXT(WVB!F22, "h:mm AM/PM"), ""), ""),
  IFERROR(IF(XC!H22="Home", TEXT(XC!F22, "h:mm AM/PM"), ""), ""),
  IFERROR(IF(SWIMMING!H22="Home", TEXT(SWIMMING!F22, "h:mm AM/PM"), ""), ""),
  IFERROR(IF(WTEN!H22="Home", TEXT(WTEN!F22, "h:mm AM/PM"), ""), ""),
  IFERROR(IF(TF!H22="Home", TEXT(TF!F22, "h:mm AM/PM"), ""), ""),
  IFERROR(IF(WGOLF!H22="Home", TEXT(WGOLF!F22, "h:mm AM/PM"), ""), ""),
  IFERROR(IF(WBB!H22="Home", TEXT(WBB!F22, "h:mm AM/PM"), ""), ""),
  IFERROR(IF(MBB!H22="Home", TEXT(MBB!F22, "h:mm AM/PM"), ""), ""),
  IFERROR(IF(WLAX!H22="Home", TEXT(WLAX!F22, "h:mm AM/PM"), ""), ""),
  IFERROR(IF(MLAX!H22="Home", TEXT(MLAX!F22, "h:mm AM/PM"), ""), ""),
  IFERROR(IF(SOFT!H22="Home", TEXT(SOFT!F22, "h:mm AM/PM"), ""), ""),
  IFERROR(IF(BASE!H22="Home", TEXT(BASE!F22, "h:mm AM/PM"), ""), ""),
  IFERROR(IF(ESPORTS!H22="Home", TEXT(ESPORTS!F22, "h:mm AM/PM"), ""), "")
)
</f>
        <v/>
      </c>
      <c r="G22" s="11" t="str">
        <f>TEXTJOIN(
  CHAR(10) &amp; CHAR(10),
  TRUE,
  IFERROR(IF(WSO!H22="Home", WSO!G22, ""), ""),
  IFERROR(IF(MSO!H22="Home", MSO!G22, ""), ""),
  IFERROR(IF(FH!H22="Home", FH!G22, ""), ""),
  IFERROR(IF(MGOLF!H22="Home", MGOLF!G22, ""), ""),
  IFERROR(IF(Football!H22="Home", Football!G22, ""), ""),
  IFERROR(IF(WVB!H22="Home", WVB!G22, ""), ""),
  IFERROR(IF(XC!H22="Home", XC!G22, ""), ""),
  IFERROR(IF(SWIMMING!H22="Home", SWIMMING!G22, ""), ""),
  IFERROR(IF(WTEN!H22="Home", WTEN!G22, ""), ""),
  IFERROR(IF(TF!H22="Home", TF!G22, ""), ""),
  IFERROR(IF(WGOLF!H22="Home", WGOLF!G22, ""), ""),
  IFERROR(IF(WBB!H22="Home", WBB!G22, ""), ""),
  IFERROR(IF(MBB!H22="Home", MBB!G22, ""), ""),
  IFERROR(IF(WLAX!H22="Home", WLAX!G22, ""), ""),
  IFERROR(IF(MLAX!H22="Home", MLAX!G22, ""), ""),
  IFERROR(IF(SOFT!H22="Home", SOFT!G22, ""), ""),
  IFERROR(IF(BASE!H22="Home", BASE!G22, ""), ""),
  IFERROR(IF(ESPORTS!H22="Home", ESPORTS!G22, ""), "")
)
</f>
        <v/>
      </c>
      <c r="H22" s="20" t="str">
        <f>TEXTJOIN(
  CHAR(10) &amp; CHAR(10),
  TRUE,
  IFERROR(IF(WSO!H22="Home", WSO!P22, ""), ""),
  IFERROR(IF(MSO!H22="Home", MSO!P22, ""), ""),
  IFERROR(IF(FH!H22="Home", FH!P22, ""), ""),
  IFERROR(IF(MGOLF!H22="Home", MGOLF!P22, ""), ""),
  IFERROR(IF(Football!H22="Home", Football!P22, ""), ""),
  IFERROR(IF(WVB!H22="Home", WVB!P22, ""), ""),
  IFERROR(IF(XC!H22="Home", XC!P22, ""), ""),
  IFERROR(IF(SWIMMING!H22="Home", SWIMMING!P22, ""), ""),
  IFERROR(IF(WTEN!H22="Home", WTEN!P22, ""), ""),
  IFERROR(IF(TF!H22="Home", TF!P22, ""), ""),
  IFERROR(IF(WGOLF!H22="Home", WGOLF!P22, ""), ""),
  IFERROR(IF(WBB!H22="Home", WBB!P22, ""), ""),
  IFERROR(IF(MBB!H22="Home", MBB!P22, ""), ""),
  IFERROR(IF(WLAX!H22="Home", WLAX!P22, ""), ""),
  IFERROR(IF(MLAX!H22="Home", MLAX!P22, ""), ""),
  IFERROR(IF(SOFT!H22="Home", SOFT!P22, ""), ""),
  IFERROR(IF(BASE!H22="Home", BASE!P22, ""), ""),
  IFERROR(IF(ESPORTS!H22="Home", ESPORTS!P22, ""), "")
)
</f>
        <v/>
      </c>
    </row>
    <row r="23" ht="22.5" customHeight="1">
      <c r="A23" s="6">
        <v>22.0</v>
      </c>
      <c r="B23" s="6" t="str">
        <f>'Master Schedule'!B23</f>
        <v/>
      </c>
      <c r="C23" s="7">
        <v>46256.0</v>
      </c>
      <c r="D23" s="8" t="str">
        <f t="shared" si="1"/>
        <v>Saturday</v>
      </c>
      <c r="E23" s="6" t="str">
        <f>TEXTJOIN(
  CHAR(10) &amp; CHAR(10),
  TRUE,
  IFERROR(IF(WSO!H23="Home", WSO!E23, ""), ""),
  IFERROR(IF(MSO!H23="Home", MSO!E23, ""), ""),
  IFERROR(IF(FH!H23="Home", FH!E23, ""), ""),
  IFERROR(IF(MGOLF!H23="Home", MGOLF!E23, ""), ""),
  IFERROR(IF(Football!H23="Home", Football!E23, ""), ""),
  IFERROR(IF(WVB!H23="Home", WVB!E23, ""), ""),
  IFERROR(IF(XC!H23="Home", XC!E23, ""), ""),
  IFERROR(IF(SWIMMING!H23="Home", SWIMMING!E23, ""), ""),
  IFERROR(IF(WTEN!H23="Home", WTEN!E23, ""), ""),
  IFERROR(IF(TF!H23="Home", TF!E23, ""), ""),
  IFERROR(IF(WGOLF!H23="Home", WGOLF!E23, ""), ""),
  IFERROR(IF(WBB!H23="Home", WBB!E23, ""), ""),
  IFERROR(IF(MBB!H23="Home", MBB!E23, ""), ""),
  IFERROR(IF(WLAX!H23="Home", WLAX!E23, ""), ""),
  IFERROR(IF(MLAX!H23="Home", MLAX!E23, ""), ""),
  IFERROR(IF(SOFT!H23="Home", SOFT!E23, ""), ""),
  IFERROR(IF(BASE!H23="Home", BASE!E23, ""), ""),
  IFERROR(IF(ESPORTS!H23="Home", ESPORTS!E23, ""), "")
)
</f>
        <v/>
      </c>
      <c r="F23" s="11" t="str">
        <f>TEXTJOIN(
  CHAR(10) &amp; CHAR(10),
  TRUE,
  IFERROR(IF(WSO!H23="Home", TEXT(WSO!F23, "h:mm AM/PM"), ""), ""),
  IFERROR(IF(MSO!H23="Home", TEXT(MSO!F23, "h:mm AM/PM"), ""), ""),
  IFERROR(IF(FH!H23="Home", TEXT(FH!F23, "h:mm AM/PM"), ""), ""),
  IFERROR(IF(MGOLF!H23="Home", TEXT(MGOLF!F23, "h:mm AM/PM"), ""), ""),
  IFERROR(IF(Football!H23="Home", TEXT(Football!F23, "h:mm AM/PM"), ""), ""),
  IFERROR(IF(WVB!H23="Home", TEXT(WVB!F23, "h:mm AM/PM"), ""), ""),
  IFERROR(IF(XC!H23="Home", TEXT(XC!F23, "h:mm AM/PM"), ""), ""),
  IFERROR(IF(SWIMMING!H23="Home", TEXT(SWIMMING!F23, "h:mm AM/PM"), ""), ""),
  IFERROR(IF(WTEN!H23="Home", TEXT(WTEN!F23, "h:mm AM/PM"), ""), ""),
  IFERROR(IF(TF!H23="Home", TEXT(TF!F23, "h:mm AM/PM"), ""), ""),
  IFERROR(IF(WGOLF!H23="Home", TEXT(WGOLF!F23, "h:mm AM/PM"), ""), ""),
  IFERROR(IF(WBB!H23="Home", TEXT(WBB!F23, "h:mm AM/PM"), ""), ""),
  IFERROR(IF(MBB!H23="Home", TEXT(MBB!F23, "h:mm AM/PM"), ""), ""),
  IFERROR(IF(WLAX!H23="Home", TEXT(WLAX!F23, "h:mm AM/PM"), ""), ""),
  IFERROR(IF(MLAX!H23="Home", TEXT(MLAX!F23, "h:mm AM/PM"), ""), ""),
  IFERROR(IF(SOFT!H23="Home", TEXT(SOFT!F23, "h:mm AM/PM"), ""), ""),
  IFERROR(IF(BASE!H23="Home", TEXT(BASE!F23, "h:mm AM/PM"), ""), ""),
  IFERROR(IF(ESPORTS!H23="Home", TEXT(ESPORTS!F23, "h:mm AM/PM"), ""), "")
)
</f>
        <v/>
      </c>
      <c r="G23" s="11" t="str">
        <f>TEXTJOIN(
  CHAR(10) &amp; CHAR(10),
  TRUE,
  IFERROR(IF(WSO!H23="Home", WSO!G23, ""), ""),
  IFERROR(IF(MSO!H23="Home", MSO!G23, ""), ""),
  IFERROR(IF(FH!H23="Home", FH!G23, ""), ""),
  IFERROR(IF(MGOLF!H23="Home", MGOLF!G23, ""), ""),
  IFERROR(IF(Football!H23="Home", Football!G23, ""), ""),
  IFERROR(IF(WVB!H23="Home", WVB!G23, ""), ""),
  IFERROR(IF(XC!H23="Home", XC!G23, ""), ""),
  IFERROR(IF(SWIMMING!H23="Home", SWIMMING!G23, ""), ""),
  IFERROR(IF(WTEN!H23="Home", WTEN!G23, ""), ""),
  IFERROR(IF(TF!H23="Home", TF!G23, ""), ""),
  IFERROR(IF(WGOLF!H23="Home", WGOLF!G23, ""), ""),
  IFERROR(IF(WBB!H23="Home", WBB!G23, ""), ""),
  IFERROR(IF(MBB!H23="Home", MBB!G23, ""), ""),
  IFERROR(IF(WLAX!H23="Home", WLAX!G23, ""), ""),
  IFERROR(IF(MLAX!H23="Home", MLAX!G23, ""), ""),
  IFERROR(IF(SOFT!H23="Home", SOFT!G23, ""), ""),
  IFERROR(IF(BASE!H23="Home", BASE!G23, ""), ""),
  IFERROR(IF(ESPORTS!H23="Home", ESPORTS!G23, ""), "")
)
</f>
        <v/>
      </c>
      <c r="H23" s="20" t="str">
        <f>TEXTJOIN(
  CHAR(10) &amp; CHAR(10),
  TRUE,
  IFERROR(IF(WSO!H23="Home", WSO!P23, ""), ""),
  IFERROR(IF(MSO!H23="Home", MSO!P23, ""), ""),
  IFERROR(IF(FH!H23="Home", FH!P23, ""), ""),
  IFERROR(IF(MGOLF!H23="Home", MGOLF!P23, ""), ""),
  IFERROR(IF(Football!H23="Home", Football!P23, ""), ""),
  IFERROR(IF(WVB!H23="Home", WVB!P23, ""), ""),
  IFERROR(IF(XC!H23="Home", XC!P23, ""), ""),
  IFERROR(IF(SWIMMING!H23="Home", SWIMMING!P23, ""), ""),
  IFERROR(IF(WTEN!H23="Home", WTEN!P23, ""), ""),
  IFERROR(IF(TF!H23="Home", TF!P23, ""), ""),
  IFERROR(IF(WGOLF!H23="Home", WGOLF!P23, ""), ""),
  IFERROR(IF(WBB!H23="Home", WBB!P23, ""), ""),
  IFERROR(IF(MBB!H23="Home", MBB!P23, ""), ""),
  IFERROR(IF(WLAX!H23="Home", WLAX!P23, ""), ""),
  IFERROR(IF(MLAX!H23="Home", MLAX!P23, ""), ""),
  IFERROR(IF(SOFT!H23="Home", SOFT!P23, ""), ""),
  IFERROR(IF(BASE!H23="Home", BASE!P23, ""), ""),
  IFERROR(IF(ESPORTS!H23="Home", ESPORTS!P23, ""), "")
)
</f>
        <v/>
      </c>
    </row>
    <row r="24" ht="22.5" customHeight="1">
      <c r="A24" s="6">
        <v>23.0</v>
      </c>
      <c r="B24" s="6" t="str">
        <f>'Master Schedule'!B24</f>
        <v/>
      </c>
      <c r="C24" s="7">
        <v>46257.0</v>
      </c>
      <c r="D24" s="8" t="str">
        <f t="shared" si="1"/>
        <v>Sunday</v>
      </c>
      <c r="E24" s="6" t="str">
        <f>TEXTJOIN(
  CHAR(10) &amp; CHAR(10),
  TRUE,
  IFERROR(IF(WSO!H24="Home", WSO!E24, ""), ""),
  IFERROR(IF(MSO!H24="Home", MSO!E24, ""), ""),
  IFERROR(IF(FH!H24="Home", FH!E24, ""), ""),
  IFERROR(IF(MGOLF!H24="Home", MGOLF!E24, ""), ""),
  IFERROR(IF(Football!H24="Home", Football!E24, ""), ""),
  IFERROR(IF(WVB!H24="Home", WVB!E24, ""), ""),
  IFERROR(IF(XC!H24="Home", XC!E24, ""), ""),
  IFERROR(IF(SWIMMING!H24="Home", SWIMMING!E24, ""), ""),
  IFERROR(IF(WTEN!H24="Home", WTEN!E24, ""), ""),
  IFERROR(IF(TF!H24="Home", TF!E24, ""), ""),
  IFERROR(IF(WGOLF!H24="Home", WGOLF!E24, ""), ""),
  IFERROR(IF(WBB!H24="Home", WBB!E24, ""), ""),
  IFERROR(IF(MBB!H24="Home", MBB!E24, ""), ""),
  IFERROR(IF(WLAX!H24="Home", WLAX!E24, ""), ""),
  IFERROR(IF(MLAX!H24="Home", MLAX!E24, ""), ""),
  IFERROR(IF(SOFT!H24="Home", SOFT!E24, ""), ""),
  IFERROR(IF(BASE!H24="Home", BASE!E24, ""), ""),
  IFERROR(IF(ESPORTS!H24="Home", ESPORTS!E24, ""), "")
)
</f>
        <v/>
      </c>
      <c r="F24" s="11" t="str">
        <f>TEXTJOIN(
  CHAR(10) &amp; CHAR(10),
  TRUE,
  IFERROR(IF(WSO!H24="Home", TEXT(WSO!F24, "h:mm AM/PM"), ""), ""),
  IFERROR(IF(MSO!H24="Home", TEXT(MSO!F24, "h:mm AM/PM"), ""), ""),
  IFERROR(IF(FH!H24="Home", TEXT(FH!F24, "h:mm AM/PM"), ""), ""),
  IFERROR(IF(MGOLF!H24="Home", TEXT(MGOLF!F24, "h:mm AM/PM"), ""), ""),
  IFERROR(IF(Football!H24="Home", TEXT(Football!F24, "h:mm AM/PM"), ""), ""),
  IFERROR(IF(WVB!H24="Home", TEXT(WVB!F24, "h:mm AM/PM"), ""), ""),
  IFERROR(IF(XC!H24="Home", TEXT(XC!F24, "h:mm AM/PM"), ""), ""),
  IFERROR(IF(SWIMMING!H24="Home", TEXT(SWIMMING!F24, "h:mm AM/PM"), ""), ""),
  IFERROR(IF(WTEN!H24="Home", TEXT(WTEN!F24, "h:mm AM/PM"), ""), ""),
  IFERROR(IF(TF!H24="Home", TEXT(TF!F24, "h:mm AM/PM"), ""), ""),
  IFERROR(IF(WGOLF!H24="Home", TEXT(WGOLF!F24, "h:mm AM/PM"), ""), ""),
  IFERROR(IF(WBB!H24="Home", TEXT(WBB!F24, "h:mm AM/PM"), ""), ""),
  IFERROR(IF(MBB!H24="Home", TEXT(MBB!F24, "h:mm AM/PM"), ""), ""),
  IFERROR(IF(WLAX!H24="Home", TEXT(WLAX!F24, "h:mm AM/PM"), ""), ""),
  IFERROR(IF(MLAX!H24="Home", TEXT(MLAX!F24, "h:mm AM/PM"), ""), ""),
  IFERROR(IF(SOFT!H24="Home", TEXT(SOFT!F24, "h:mm AM/PM"), ""), ""),
  IFERROR(IF(BASE!H24="Home", TEXT(BASE!F24, "h:mm AM/PM"), ""), ""),
  IFERROR(IF(ESPORTS!H24="Home", TEXT(ESPORTS!F24, "h:mm AM/PM"), ""), "")
)
</f>
        <v/>
      </c>
      <c r="G24" s="11" t="str">
        <f>TEXTJOIN(
  CHAR(10) &amp; CHAR(10),
  TRUE,
  IFERROR(IF(WSO!H24="Home", WSO!G24, ""), ""),
  IFERROR(IF(MSO!H24="Home", MSO!G24, ""), ""),
  IFERROR(IF(FH!H24="Home", FH!G24, ""), ""),
  IFERROR(IF(MGOLF!H24="Home", MGOLF!G24, ""), ""),
  IFERROR(IF(Football!H24="Home", Football!G24, ""), ""),
  IFERROR(IF(WVB!H24="Home", WVB!G24, ""), ""),
  IFERROR(IF(XC!H24="Home", XC!G24, ""), ""),
  IFERROR(IF(SWIMMING!H24="Home", SWIMMING!G24, ""), ""),
  IFERROR(IF(WTEN!H24="Home", WTEN!G24, ""), ""),
  IFERROR(IF(TF!H24="Home", TF!G24, ""), ""),
  IFERROR(IF(WGOLF!H24="Home", WGOLF!G24, ""), ""),
  IFERROR(IF(WBB!H24="Home", WBB!G24, ""), ""),
  IFERROR(IF(MBB!H24="Home", MBB!G24, ""), ""),
  IFERROR(IF(WLAX!H24="Home", WLAX!G24, ""), ""),
  IFERROR(IF(MLAX!H24="Home", MLAX!G24, ""), ""),
  IFERROR(IF(SOFT!H24="Home", SOFT!G24, ""), ""),
  IFERROR(IF(BASE!H24="Home", BASE!G24, ""), ""),
  IFERROR(IF(ESPORTS!H24="Home", ESPORTS!G24, ""), "")
)
</f>
        <v/>
      </c>
      <c r="H24" s="20" t="str">
        <f>TEXTJOIN(
  CHAR(10) &amp; CHAR(10),
  TRUE,
  IFERROR(IF(WSO!H24="Home", WSO!P24, ""), ""),
  IFERROR(IF(MSO!H24="Home", MSO!P24, ""), ""),
  IFERROR(IF(FH!H24="Home", FH!P24, ""), ""),
  IFERROR(IF(MGOLF!H24="Home", MGOLF!P24, ""), ""),
  IFERROR(IF(Football!H24="Home", Football!P24, ""), ""),
  IFERROR(IF(WVB!H24="Home", WVB!P24, ""), ""),
  IFERROR(IF(XC!H24="Home", XC!P24, ""), ""),
  IFERROR(IF(SWIMMING!H24="Home", SWIMMING!P24, ""), ""),
  IFERROR(IF(WTEN!H24="Home", WTEN!P24, ""), ""),
  IFERROR(IF(TF!H24="Home", TF!P24, ""), ""),
  IFERROR(IF(WGOLF!H24="Home", WGOLF!P24, ""), ""),
  IFERROR(IF(WBB!H24="Home", WBB!P24, ""), ""),
  IFERROR(IF(MBB!H24="Home", MBB!P24, ""), ""),
  IFERROR(IF(WLAX!H24="Home", WLAX!P24, ""), ""),
  IFERROR(IF(MLAX!H24="Home", MLAX!P24, ""), ""),
  IFERROR(IF(SOFT!H24="Home", SOFT!P24, ""), ""),
  IFERROR(IF(BASE!H24="Home", BASE!P24, ""), ""),
  IFERROR(IF(ESPORTS!H24="Home", ESPORTS!P24, ""), "")
)
</f>
        <v/>
      </c>
    </row>
    <row r="25" ht="22.5" customHeight="1">
      <c r="A25" s="6">
        <v>24.0</v>
      </c>
      <c r="B25" s="6" t="str">
        <f>'Master Schedule'!B25</f>
        <v/>
      </c>
      <c r="C25" s="7">
        <v>46258.0</v>
      </c>
      <c r="D25" s="8" t="str">
        <f t="shared" si="1"/>
        <v>Monday</v>
      </c>
      <c r="E25" s="6" t="str">
        <f>TEXTJOIN(
  CHAR(10) &amp; CHAR(10),
  TRUE,
  IFERROR(IF(WSO!H25="Home", WSO!E25, ""), ""),
  IFERROR(IF(MSO!H25="Home", MSO!E25, ""), ""),
  IFERROR(IF(FH!H25="Home", FH!E25, ""), ""),
  IFERROR(IF(MGOLF!H25="Home", MGOLF!E25, ""), ""),
  IFERROR(IF(Football!H25="Home", Football!E25, ""), ""),
  IFERROR(IF(WVB!H25="Home", WVB!E25, ""), ""),
  IFERROR(IF(XC!H25="Home", XC!E25, ""), ""),
  IFERROR(IF(SWIMMING!H25="Home", SWIMMING!E25, ""), ""),
  IFERROR(IF(WTEN!H25="Home", WTEN!E25, ""), ""),
  IFERROR(IF(TF!H25="Home", TF!E25, ""), ""),
  IFERROR(IF(WGOLF!H25="Home", WGOLF!E25, ""), ""),
  IFERROR(IF(WBB!H25="Home", WBB!E25, ""), ""),
  IFERROR(IF(MBB!H25="Home", MBB!E25, ""), ""),
  IFERROR(IF(WLAX!H25="Home", WLAX!E25, ""), ""),
  IFERROR(IF(MLAX!H25="Home", MLAX!E25, ""), ""),
  IFERROR(IF(SOFT!H25="Home", SOFT!E25, ""), ""),
  IFERROR(IF(BASE!H25="Home", BASE!E25, ""), ""),
  IFERROR(IF(ESPORTS!H25="Home", ESPORTS!E25, ""), "")
)
</f>
        <v/>
      </c>
      <c r="F25" s="11" t="str">
        <f>TEXTJOIN(
  CHAR(10) &amp; CHAR(10),
  TRUE,
  IFERROR(IF(WSO!H25="Home", TEXT(WSO!F25, "h:mm AM/PM"), ""), ""),
  IFERROR(IF(MSO!H25="Home", TEXT(MSO!F25, "h:mm AM/PM"), ""), ""),
  IFERROR(IF(FH!H25="Home", TEXT(FH!F25, "h:mm AM/PM"), ""), ""),
  IFERROR(IF(MGOLF!H25="Home", TEXT(MGOLF!F25, "h:mm AM/PM"), ""), ""),
  IFERROR(IF(Football!H25="Home", TEXT(Football!F25, "h:mm AM/PM"), ""), ""),
  IFERROR(IF(WVB!H25="Home", TEXT(WVB!F25, "h:mm AM/PM"), ""), ""),
  IFERROR(IF(XC!H25="Home", TEXT(XC!F25, "h:mm AM/PM"), ""), ""),
  IFERROR(IF(SWIMMING!H25="Home", TEXT(SWIMMING!F25, "h:mm AM/PM"), ""), ""),
  IFERROR(IF(WTEN!H25="Home", TEXT(WTEN!F25, "h:mm AM/PM"), ""), ""),
  IFERROR(IF(TF!H25="Home", TEXT(TF!F25, "h:mm AM/PM"), ""), ""),
  IFERROR(IF(WGOLF!H25="Home", TEXT(WGOLF!F25, "h:mm AM/PM"), ""), ""),
  IFERROR(IF(WBB!H25="Home", TEXT(WBB!F25, "h:mm AM/PM"), ""), ""),
  IFERROR(IF(MBB!H25="Home", TEXT(MBB!F25, "h:mm AM/PM"), ""), ""),
  IFERROR(IF(WLAX!H25="Home", TEXT(WLAX!F25, "h:mm AM/PM"), ""), ""),
  IFERROR(IF(MLAX!H25="Home", TEXT(MLAX!F25, "h:mm AM/PM"), ""), ""),
  IFERROR(IF(SOFT!H25="Home", TEXT(SOFT!F25, "h:mm AM/PM"), ""), ""),
  IFERROR(IF(BASE!H25="Home", TEXT(BASE!F25, "h:mm AM/PM"), ""), ""),
  IFERROR(IF(ESPORTS!H25="Home", TEXT(ESPORTS!F25, "h:mm AM/PM"), ""), "")
)
</f>
        <v/>
      </c>
      <c r="G25" s="11" t="str">
        <f>TEXTJOIN(
  CHAR(10) &amp; CHAR(10),
  TRUE,
  IFERROR(IF(WSO!H25="Home", WSO!G25, ""), ""),
  IFERROR(IF(MSO!H25="Home", MSO!G25, ""), ""),
  IFERROR(IF(FH!H25="Home", FH!G25, ""), ""),
  IFERROR(IF(MGOLF!H25="Home", MGOLF!G25, ""), ""),
  IFERROR(IF(Football!H25="Home", Football!G25, ""), ""),
  IFERROR(IF(WVB!H25="Home", WVB!G25, ""), ""),
  IFERROR(IF(XC!H25="Home", XC!G25, ""), ""),
  IFERROR(IF(SWIMMING!H25="Home", SWIMMING!G25, ""), ""),
  IFERROR(IF(WTEN!H25="Home", WTEN!G25, ""), ""),
  IFERROR(IF(TF!H25="Home", TF!G25, ""), ""),
  IFERROR(IF(WGOLF!H25="Home", WGOLF!G25, ""), ""),
  IFERROR(IF(WBB!H25="Home", WBB!G25, ""), ""),
  IFERROR(IF(MBB!H25="Home", MBB!G25, ""), ""),
  IFERROR(IF(WLAX!H25="Home", WLAX!G25, ""), ""),
  IFERROR(IF(MLAX!H25="Home", MLAX!G25, ""), ""),
  IFERROR(IF(SOFT!H25="Home", SOFT!G25, ""), ""),
  IFERROR(IF(BASE!H25="Home", BASE!G25, ""), ""),
  IFERROR(IF(ESPORTS!H25="Home", ESPORTS!G25, ""), "")
)
</f>
        <v/>
      </c>
      <c r="H25" s="20" t="str">
        <f>TEXTJOIN(
  CHAR(10) &amp; CHAR(10),
  TRUE,
  IFERROR(IF(WSO!H25="Home", WSO!P25, ""), ""),
  IFERROR(IF(MSO!H25="Home", MSO!P25, ""), ""),
  IFERROR(IF(FH!H25="Home", FH!P25, ""), ""),
  IFERROR(IF(MGOLF!H25="Home", MGOLF!P25, ""), ""),
  IFERROR(IF(Football!H25="Home", Football!P25, ""), ""),
  IFERROR(IF(WVB!H25="Home", WVB!P25, ""), ""),
  IFERROR(IF(XC!H25="Home", XC!P25, ""), ""),
  IFERROR(IF(SWIMMING!H25="Home", SWIMMING!P25, ""), ""),
  IFERROR(IF(WTEN!H25="Home", WTEN!P25, ""), ""),
  IFERROR(IF(TF!H25="Home", TF!P25, ""), ""),
  IFERROR(IF(WGOLF!H25="Home", WGOLF!P25, ""), ""),
  IFERROR(IF(WBB!H25="Home", WBB!P25, ""), ""),
  IFERROR(IF(MBB!H25="Home", MBB!P25, ""), ""),
  IFERROR(IF(WLAX!H25="Home", WLAX!P25, ""), ""),
  IFERROR(IF(MLAX!H25="Home", MLAX!P25, ""), ""),
  IFERROR(IF(SOFT!H25="Home", SOFT!P25, ""), ""),
  IFERROR(IF(BASE!H25="Home", BASE!P25, ""), ""),
  IFERROR(IF(ESPORTS!H25="Home", ESPORTS!P25, ""), "")
)
</f>
        <v/>
      </c>
    </row>
    <row r="26" ht="22.5" customHeight="1">
      <c r="A26" s="6">
        <v>25.0</v>
      </c>
      <c r="B26" s="6" t="str">
        <f>'Master Schedule'!B26</f>
        <v/>
      </c>
      <c r="C26" s="7">
        <v>46259.0</v>
      </c>
      <c r="D26" s="8" t="str">
        <f t="shared" si="1"/>
        <v>Tuesday</v>
      </c>
      <c r="E26" s="6" t="str">
        <f>TEXTJOIN(
  CHAR(10) &amp; CHAR(10),
  TRUE,
  IFERROR(IF(WSO!H26="Home", WSO!E26, ""), ""),
  IFERROR(IF(MSO!H26="Home", MSO!E26, ""), ""),
  IFERROR(IF(FH!H26="Home", FH!E26, ""), ""),
  IFERROR(IF(MGOLF!H26="Home", MGOLF!E26, ""), ""),
  IFERROR(IF(Football!H26="Home", Football!E26, ""), ""),
  IFERROR(IF(WVB!H26="Home", WVB!E26, ""), ""),
  IFERROR(IF(XC!H26="Home", XC!E26, ""), ""),
  IFERROR(IF(SWIMMING!H26="Home", SWIMMING!E26, ""), ""),
  IFERROR(IF(WTEN!H26="Home", WTEN!E26, ""), ""),
  IFERROR(IF(TF!H26="Home", TF!E26, ""), ""),
  IFERROR(IF(WGOLF!H26="Home", WGOLF!E26, ""), ""),
  IFERROR(IF(WBB!H26="Home", WBB!E26, ""), ""),
  IFERROR(IF(MBB!H26="Home", MBB!E26, ""), ""),
  IFERROR(IF(WLAX!H26="Home", WLAX!E26, ""), ""),
  IFERROR(IF(MLAX!H26="Home", MLAX!E26, ""), ""),
  IFERROR(IF(SOFT!H26="Home", SOFT!E26, ""), ""),
  IFERROR(IF(BASE!H26="Home", BASE!E26, ""), ""),
  IFERROR(IF(ESPORTS!H26="Home", ESPORTS!E26, ""), "")
)
</f>
        <v/>
      </c>
      <c r="F26" s="11" t="str">
        <f>TEXTJOIN(
  CHAR(10) &amp; CHAR(10),
  TRUE,
  IFERROR(IF(WSO!H26="Home", TEXT(WSO!F26, "h:mm AM/PM"), ""), ""),
  IFERROR(IF(MSO!H26="Home", TEXT(MSO!F26, "h:mm AM/PM"), ""), ""),
  IFERROR(IF(FH!H26="Home", TEXT(FH!F26, "h:mm AM/PM"), ""), ""),
  IFERROR(IF(MGOLF!H26="Home", TEXT(MGOLF!F26, "h:mm AM/PM"), ""), ""),
  IFERROR(IF(Football!H26="Home", TEXT(Football!F26, "h:mm AM/PM"), ""), ""),
  IFERROR(IF(WVB!H26="Home", TEXT(WVB!F26, "h:mm AM/PM"), ""), ""),
  IFERROR(IF(XC!H26="Home", TEXT(XC!F26, "h:mm AM/PM"), ""), ""),
  IFERROR(IF(SWIMMING!H26="Home", TEXT(SWIMMING!F26, "h:mm AM/PM"), ""), ""),
  IFERROR(IF(WTEN!H26="Home", TEXT(WTEN!F26, "h:mm AM/PM"), ""), ""),
  IFERROR(IF(TF!H26="Home", TEXT(TF!F26, "h:mm AM/PM"), ""), ""),
  IFERROR(IF(WGOLF!H26="Home", TEXT(WGOLF!F26, "h:mm AM/PM"), ""), ""),
  IFERROR(IF(WBB!H26="Home", TEXT(WBB!F26, "h:mm AM/PM"), ""), ""),
  IFERROR(IF(MBB!H26="Home", TEXT(MBB!F26, "h:mm AM/PM"), ""), ""),
  IFERROR(IF(WLAX!H26="Home", TEXT(WLAX!F26, "h:mm AM/PM"), ""), ""),
  IFERROR(IF(MLAX!H26="Home", TEXT(MLAX!F26, "h:mm AM/PM"), ""), ""),
  IFERROR(IF(SOFT!H26="Home", TEXT(SOFT!F26, "h:mm AM/PM"), ""), ""),
  IFERROR(IF(BASE!H26="Home", TEXT(BASE!F26, "h:mm AM/PM"), ""), ""),
  IFERROR(IF(ESPORTS!H26="Home", TEXT(ESPORTS!F26, "h:mm AM/PM"), ""), "")
)
</f>
        <v/>
      </c>
      <c r="G26" s="11" t="str">
        <f>TEXTJOIN(
  CHAR(10) &amp; CHAR(10),
  TRUE,
  IFERROR(IF(WSO!H26="Home", WSO!G26, ""), ""),
  IFERROR(IF(MSO!H26="Home", MSO!G26, ""), ""),
  IFERROR(IF(FH!H26="Home", FH!G26, ""), ""),
  IFERROR(IF(MGOLF!H26="Home", MGOLF!G26, ""), ""),
  IFERROR(IF(Football!H26="Home", Football!G26, ""), ""),
  IFERROR(IF(WVB!H26="Home", WVB!G26, ""), ""),
  IFERROR(IF(XC!H26="Home", XC!G26, ""), ""),
  IFERROR(IF(SWIMMING!H26="Home", SWIMMING!G26, ""), ""),
  IFERROR(IF(WTEN!H26="Home", WTEN!G26, ""), ""),
  IFERROR(IF(TF!H26="Home", TF!G26, ""), ""),
  IFERROR(IF(WGOLF!H26="Home", WGOLF!G26, ""), ""),
  IFERROR(IF(WBB!H26="Home", WBB!G26, ""), ""),
  IFERROR(IF(MBB!H26="Home", MBB!G26, ""), ""),
  IFERROR(IF(WLAX!H26="Home", WLAX!G26, ""), ""),
  IFERROR(IF(MLAX!H26="Home", MLAX!G26, ""), ""),
  IFERROR(IF(SOFT!H26="Home", SOFT!G26, ""), ""),
  IFERROR(IF(BASE!H26="Home", BASE!G26, ""), ""),
  IFERROR(IF(ESPORTS!H26="Home", ESPORTS!G26, ""), "")
)
</f>
        <v/>
      </c>
      <c r="H26" s="20" t="str">
        <f>TEXTJOIN(
  CHAR(10) &amp; CHAR(10),
  TRUE,
  IFERROR(IF(WSO!H26="Home", WSO!P26, ""), ""),
  IFERROR(IF(MSO!H26="Home", MSO!P26, ""), ""),
  IFERROR(IF(FH!H26="Home", FH!P26, ""), ""),
  IFERROR(IF(MGOLF!H26="Home", MGOLF!P26, ""), ""),
  IFERROR(IF(Football!H26="Home", Football!P26, ""), ""),
  IFERROR(IF(WVB!H26="Home", WVB!P26, ""), ""),
  IFERROR(IF(XC!H26="Home", XC!P26, ""), ""),
  IFERROR(IF(SWIMMING!H26="Home", SWIMMING!P26, ""), ""),
  IFERROR(IF(WTEN!H26="Home", WTEN!P26, ""), ""),
  IFERROR(IF(TF!H26="Home", TF!P26, ""), ""),
  IFERROR(IF(WGOLF!H26="Home", WGOLF!P26, ""), ""),
  IFERROR(IF(WBB!H26="Home", WBB!P26, ""), ""),
  IFERROR(IF(MBB!H26="Home", MBB!P26, ""), ""),
  IFERROR(IF(WLAX!H26="Home", WLAX!P26, ""), ""),
  IFERROR(IF(MLAX!H26="Home", MLAX!P26, ""), ""),
  IFERROR(IF(SOFT!H26="Home", SOFT!P26, ""), ""),
  IFERROR(IF(BASE!H26="Home", BASE!P26, ""), ""),
  IFERROR(IF(ESPORTS!H26="Home", ESPORTS!P26, ""), "")
)
</f>
        <v/>
      </c>
    </row>
    <row r="27" ht="22.5" customHeight="1">
      <c r="A27" s="6">
        <v>26.0</v>
      </c>
      <c r="B27" s="6" t="str">
        <f>'Master Schedule'!B27</f>
        <v/>
      </c>
      <c r="C27" s="7">
        <v>46260.0</v>
      </c>
      <c r="D27" s="8" t="str">
        <f t="shared" si="1"/>
        <v>Wednesday</v>
      </c>
      <c r="E27" s="6" t="str">
        <f>TEXTJOIN(
  CHAR(10) &amp; CHAR(10),
  TRUE,
  IFERROR(IF(WSO!H27="Home", WSO!E27, ""), ""),
  IFERROR(IF(MSO!H27="Home", MSO!E27, ""), ""),
  IFERROR(IF(FH!H27="Home", FH!E27, ""), ""),
  IFERROR(IF(MGOLF!H27="Home", MGOLF!E27, ""), ""),
  IFERROR(IF(Football!H27="Home", Football!E27, ""), ""),
  IFERROR(IF(WVB!H27="Home", WVB!E27, ""), ""),
  IFERROR(IF(XC!H27="Home", XC!E27, ""), ""),
  IFERROR(IF(SWIMMING!H27="Home", SWIMMING!E27, ""), ""),
  IFERROR(IF(WTEN!H27="Home", WTEN!E27, ""), ""),
  IFERROR(IF(TF!H27="Home", TF!E27, ""), ""),
  IFERROR(IF(WGOLF!H27="Home", WGOLF!E27, ""), ""),
  IFERROR(IF(WBB!H27="Home", WBB!E27, ""), ""),
  IFERROR(IF(MBB!H27="Home", MBB!E27, ""), ""),
  IFERROR(IF(WLAX!H27="Home", WLAX!E27, ""), ""),
  IFERROR(IF(MLAX!H27="Home", MLAX!E27, ""), ""),
  IFERROR(IF(SOFT!H27="Home", SOFT!E27, ""), ""),
  IFERROR(IF(BASE!H27="Home", BASE!E27, ""), ""),
  IFERROR(IF(ESPORTS!H27="Home", ESPORTS!E27, ""), "")
)
</f>
        <v/>
      </c>
      <c r="F27" s="11" t="str">
        <f>TEXTJOIN(
  CHAR(10) &amp; CHAR(10),
  TRUE,
  IFERROR(IF(WSO!H27="Home", TEXT(WSO!F27, "h:mm AM/PM"), ""), ""),
  IFERROR(IF(MSO!H27="Home", TEXT(MSO!F27, "h:mm AM/PM"), ""), ""),
  IFERROR(IF(FH!H27="Home", TEXT(FH!F27, "h:mm AM/PM"), ""), ""),
  IFERROR(IF(MGOLF!H27="Home", TEXT(MGOLF!F27, "h:mm AM/PM"), ""), ""),
  IFERROR(IF(Football!H27="Home", TEXT(Football!F27, "h:mm AM/PM"), ""), ""),
  IFERROR(IF(WVB!H27="Home", TEXT(WVB!F27, "h:mm AM/PM"), ""), ""),
  IFERROR(IF(XC!H27="Home", TEXT(XC!F27, "h:mm AM/PM"), ""), ""),
  IFERROR(IF(SWIMMING!H27="Home", TEXT(SWIMMING!F27, "h:mm AM/PM"), ""), ""),
  IFERROR(IF(WTEN!H27="Home", TEXT(WTEN!F27, "h:mm AM/PM"), ""), ""),
  IFERROR(IF(TF!H27="Home", TEXT(TF!F27, "h:mm AM/PM"), ""), ""),
  IFERROR(IF(WGOLF!H27="Home", TEXT(WGOLF!F27, "h:mm AM/PM"), ""), ""),
  IFERROR(IF(WBB!H27="Home", TEXT(WBB!F27, "h:mm AM/PM"), ""), ""),
  IFERROR(IF(MBB!H27="Home", TEXT(MBB!F27, "h:mm AM/PM"), ""), ""),
  IFERROR(IF(WLAX!H27="Home", TEXT(WLAX!F27, "h:mm AM/PM"), ""), ""),
  IFERROR(IF(MLAX!H27="Home", TEXT(MLAX!F27, "h:mm AM/PM"), ""), ""),
  IFERROR(IF(SOFT!H27="Home", TEXT(SOFT!F27, "h:mm AM/PM"), ""), ""),
  IFERROR(IF(BASE!H27="Home", TEXT(BASE!F27, "h:mm AM/PM"), ""), ""),
  IFERROR(IF(ESPORTS!H27="Home", TEXT(ESPORTS!F27, "h:mm AM/PM"), ""), "")
)
</f>
        <v/>
      </c>
      <c r="G27" s="11" t="str">
        <f>TEXTJOIN(
  CHAR(10) &amp; CHAR(10),
  TRUE,
  IFERROR(IF(WSO!H27="Home", WSO!G27, ""), ""),
  IFERROR(IF(MSO!H27="Home", MSO!G27, ""), ""),
  IFERROR(IF(FH!H27="Home", FH!G27, ""), ""),
  IFERROR(IF(MGOLF!H27="Home", MGOLF!G27, ""), ""),
  IFERROR(IF(Football!H27="Home", Football!G27, ""), ""),
  IFERROR(IF(WVB!H27="Home", WVB!G27, ""), ""),
  IFERROR(IF(XC!H27="Home", XC!G27, ""), ""),
  IFERROR(IF(SWIMMING!H27="Home", SWIMMING!G27, ""), ""),
  IFERROR(IF(WTEN!H27="Home", WTEN!G27, ""), ""),
  IFERROR(IF(TF!H27="Home", TF!G27, ""), ""),
  IFERROR(IF(WGOLF!H27="Home", WGOLF!G27, ""), ""),
  IFERROR(IF(WBB!H27="Home", WBB!G27, ""), ""),
  IFERROR(IF(MBB!H27="Home", MBB!G27, ""), ""),
  IFERROR(IF(WLAX!H27="Home", WLAX!G27, ""), ""),
  IFERROR(IF(MLAX!H27="Home", MLAX!G27, ""), ""),
  IFERROR(IF(SOFT!H27="Home", SOFT!G27, ""), ""),
  IFERROR(IF(BASE!H27="Home", BASE!G27, ""), ""),
  IFERROR(IF(ESPORTS!H27="Home", ESPORTS!G27, ""), "")
)
</f>
        <v/>
      </c>
      <c r="H27" s="20" t="str">
        <f>TEXTJOIN(
  CHAR(10) &amp; CHAR(10),
  TRUE,
  IFERROR(IF(WSO!H27="Home", WSO!P27, ""), ""),
  IFERROR(IF(MSO!H27="Home", MSO!P27, ""), ""),
  IFERROR(IF(FH!H27="Home", FH!P27, ""), ""),
  IFERROR(IF(MGOLF!H27="Home", MGOLF!P27, ""), ""),
  IFERROR(IF(Football!H27="Home", Football!P27, ""), ""),
  IFERROR(IF(WVB!H27="Home", WVB!P27, ""), ""),
  IFERROR(IF(XC!H27="Home", XC!P27, ""), ""),
  IFERROR(IF(SWIMMING!H27="Home", SWIMMING!P27, ""), ""),
  IFERROR(IF(WTEN!H27="Home", WTEN!P27, ""), ""),
  IFERROR(IF(TF!H27="Home", TF!P27, ""), ""),
  IFERROR(IF(WGOLF!H27="Home", WGOLF!P27, ""), ""),
  IFERROR(IF(WBB!H27="Home", WBB!P27, ""), ""),
  IFERROR(IF(MBB!H27="Home", MBB!P27, ""), ""),
  IFERROR(IF(WLAX!H27="Home", WLAX!P27, ""), ""),
  IFERROR(IF(MLAX!H27="Home", MLAX!P27, ""), ""),
  IFERROR(IF(SOFT!H27="Home", SOFT!P27, ""), ""),
  IFERROR(IF(BASE!H27="Home", BASE!P27, ""), ""),
  IFERROR(IF(ESPORTS!H27="Home", ESPORTS!P27, ""), "")
)
</f>
        <v/>
      </c>
    </row>
    <row r="28" ht="22.5" customHeight="1">
      <c r="A28" s="6">
        <v>27.0</v>
      </c>
      <c r="B28" s="6" t="str">
        <f>'Master Schedule'!B28</f>
        <v/>
      </c>
      <c r="C28" s="7">
        <v>46261.0</v>
      </c>
      <c r="D28" s="8" t="str">
        <f t="shared" si="1"/>
        <v>Thursday</v>
      </c>
      <c r="E28" s="6" t="str">
        <f>TEXTJOIN(
  CHAR(10) &amp; CHAR(10),
  TRUE,
  IFERROR(IF(WSO!H28="Home", WSO!E28, ""), ""),
  IFERROR(IF(MSO!H28="Home", MSO!E28, ""), ""),
  IFERROR(IF(FH!H28="Home", FH!E28, ""), ""),
  IFERROR(IF(MGOLF!H28="Home", MGOLF!E28, ""), ""),
  IFERROR(IF(Football!H28="Home", Football!E28, ""), ""),
  IFERROR(IF(WVB!H28="Home", WVB!E28, ""), ""),
  IFERROR(IF(XC!H28="Home", XC!E28, ""), ""),
  IFERROR(IF(SWIMMING!H28="Home", SWIMMING!E28, ""), ""),
  IFERROR(IF(WTEN!H28="Home", WTEN!E28, ""), ""),
  IFERROR(IF(TF!H28="Home", TF!E28, ""), ""),
  IFERROR(IF(WGOLF!H28="Home", WGOLF!E28, ""), ""),
  IFERROR(IF(WBB!H28="Home", WBB!E28, ""), ""),
  IFERROR(IF(MBB!H28="Home", MBB!E28, ""), ""),
  IFERROR(IF(WLAX!H28="Home", WLAX!E28, ""), ""),
  IFERROR(IF(MLAX!H28="Home", MLAX!E28, ""), ""),
  IFERROR(IF(SOFT!H28="Home", SOFT!E28, ""), ""),
  IFERROR(IF(BASE!H28="Home", BASE!E28, ""), ""),
  IFERROR(IF(ESPORTS!H28="Home", ESPORTS!E28, ""), "")
)
</f>
        <v/>
      </c>
      <c r="F28" s="11" t="str">
        <f>TEXTJOIN(
  CHAR(10) &amp; CHAR(10),
  TRUE,
  IFERROR(IF(WSO!H28="Home", TEXT(WSO!F28, "h:mm AM/PM"), ""), ""),
  IFERROR(IF(MSO!H28="Home", TEXT(MSO!F28, "h:mm AM/PM"), ""), ""),
  IFERROR(IF(FH!H28="Home", TEXT(FH!F28, "h:mm AM/PM"), ""), ""),
  IFERROR(IF(MGOLF!H28="Home", TEXT(MGOLF!F28, "h:mm AM/PM"), ""), ""),
  IFERROR(IF(Football!H28="Home", TEXT(Football!F28, "h:mm AM/PM"), ""), ""),
  IFERROR(IF(WVB!H28="Home", TEXT(WVB!F28, "h:mm AM/PM"), ""), ""),
  IFERROR(IF(XC!H28="Home", TEXT(XC!F28, "h:mm AM/PM"), ""), ""),
  IFERROR(IF(SWIMMING!H28="Home", TEXT(SWIMMING!F28, "h:mm AM/PM"), ""), ""),
  IFERROR(IF(WTEN!H28="Home", TEXT(WTEN!F28, "h:mm AM/PM"), ""), ""),
  IFERROR(IF(TF!H28="Home", TEXT(TF!F28, "h:mm AM/PM"), ""), ""),
  IFERROR(IF(WGOLF!H28="Home", TEXT(WGOLF!F28, "h:mm AM/PM"), ""), ""),
  IFERROR(IF(WBB!H28="Home", TEXT(WBB!F28, "h:mm AM/PM"), ""), ""),
  IFERROR(IF(MBB!H28="Home", TEXT(MBB!F28, "h:mm AM/PM"), ""), ""),
  IFERROR(IF(WLAX!H28="Home", TEXT(WLAX!F28, "h:mm AM/PM"), ""), ""),
  IFERROR(IF(MLAX!H28="Home", TEXT(MLAX!F28, "h:mm AM/PM"), ""), ""),
  IFERROR(IF(SOFT!H28="Home", TEXT(SOFT!F28, "h:mm AM/PM"), ""), ""),
  IFERROR(IF(BASE!H28="Home", TEXT(BASE!F28, "h:mm AM/PM"), ""), ""),
  IFERROR(IF(ESPORTS!H28="Home", TEXT(ESPORTS!F28, "h:mm AM/PM"), ""), "")
)
</f>
        <v/>
      </c>
      <c r="G28" s="11" t="str">
        <f>TEXTJOIN(
  CHAR(10) &amp; CHAR(10),
  TRUE,
  IFERROR(IF(WSO!H28="Home", WSO!G28, ""), ""),
  IFERROR(IF(MSO!H28="Home", MSO!G28, ""), ""),
  IFERROR(IF(FH!H28="Home", FH!G28, ""), ""),
  IFERROR(IF(MGOLF!H28="Home", MGOLF!G28, ""), ""),
  IFERROR(IF(Football!H28="Home", Football!G28, ""), ""),
  IFERROR(IF(WVB!H28="Home", WVB!G28, ""), ""),
  IFERROR(IF(XC!H28="Home", XC!G28, ""), ""),
  IFERROR(IF(SWIMMING!H28="Home", SWIMMING!G28, ""), ""),
  IFERROR(IF(WTEN!H28="Home", WTEN!G28, ""), ""),
  IFERROR(IF(TF!H28="Home", TF!G28, ""), ""),
  IFERROR(IF(WGOLF!H28="Home", WGOLF!G28, ""), ""),
  IFERROR(IF(WBB!H28="Home", WBB!G28, ""), ""),
  IFERROR(IF(MBB!H28="Home", MBB!G28, ""), ""),
  IFERROR(IF(WLAX!H28="Home", WLAX!G28, ""), ""),
  IFERROR(IF(MLAX!H28="Home", MLAX!G28, ""), ""),
  IFERROR(IF(SOFT!H28="Home", SOFT!G28, ""), ""),
  IFERROR(IF(BASE!H28="Home", BASE!G28, ""), ""),
  IFERROR(IF(ESPORTS!H28="Home", ESPORTS!G28, ""), "")
)
</f>
        <v/>
      </c>
      <c r="H28" s="20" t="str">
        <f>TEXTJOIN(
  CHAR(10) &amp; CHAR(10),
  TRUE,
  IFERROR(IF(WSO!H28="Home", WSO!P28, ""), ""),
  IFERROR(IF(MSO!H28="Home", MSO!P28, ""), ""),
  IFERROR(IF(FH!H28="Home", FH!P28, ""), ""),
  IFERROR(IF(MGOLF!H28="Home", MGOLF!P28, ""), ""),
  IFERROR(IF(Football!H28="Home", Football!P28, ""), ""),
  IFERROR(IF(WVB!H28="Home", WVB!P28, ""), ""),
  IFERROR(IF(XC!H28="Home", XC!P28, ""), ""),
  IFERROR(IF(SWIMMING!H28="Home", SWIMMING!P28, ""), ""),
  IFERROR(IF(WTEN!H28="Home", WTEN!P28, ""), ""),
  IFERROR(IF(TF!H28="Home", TF!P28, ""), ""),
  IFERROR(IF(WGOLF!H28="Home", WGOLF!P28, ""), ""),
  IFERROR(IF(WBB!H28="Home", WBB!P28, ""), ""),
  IFERROR(IF(MBB!H28="Home", MBB!P28, ""), ""),
  IFERROR(IF(WLAX!H28="Home", WLAX!P28, ""), ""),
  IFERROR(IF(MLAX!H28="Home", MLAX!P28, ""), ""),
  IFERROR(IF(SOFT!H28="Home", SOFT!P28, ""), ""),
  IFERROR(IF(BASE!H28="Home", BASE!P28, ""), ""),
  IFERROR(IF(ESPORTS!H28="Home", ESPORTS!P28, ""), "")
)
</f>
        <v/>
      </c>
    </row>
    <row r="29" ht="22.5" customHeight="1">
      <c r="A29" s="6">
        <v>28.0</v>
      </c>
      <c r="B29" s="6" t="str">
        <f>'Master Schedule'!B29</f>
        <v/>
      </c>
      <c r="C29" s="7">
        <v>46262.0</v>
      </c>
      <c r="D29" s="8" t="str">
        <f t="shared" si="1"/>
        <v>Friday</v>
      </c>
      <c r="E29" s="6" t="str">
        <f>TEXTJOIN(
  CHAR(10) &amp; CHAR(10),
  TRUE,
  IFERROR(IF(WSO!H29="Home", WSO!E29, ""), ""),
  IFERROR(IF(MSO!H29="Home", MSO!E29, ""), ""),
  IFERROR(IF(FH!H29="Home", FH!E29, ""), ""),
  IFERROR(IF(MGOLF!H29="Home", MGOLF!E29, ""), ""),
  IFERROR(IF(Football!H29="Home", Football!E29, ""), ""),
  IFERROR(IF(WVB!H29="Home", WVB!E29, ""), ""),
  IFERROR(IF(XC!H29="Home", XC!E29, ""), ""),
  IFERROR(IF(SWIMMING!H29="Home", SWIMMING!E29, ""), ""),
  IFERROR(IF(WTEN!H29="Home", WTEN!E29, ""), ""),
  IFERROR(IF(TF!H29="Home", TF!E29, ""), ""),
  IFERROR(IF(WGOLF!H29="Home", WGOLF!E29, ""), ""),
  IFERROR(IF(WBB!H29="Home", WBB!E29, ""), ""),
  IFERROR(IF(MBB!H29="Home", MBB!E29, ""), ""),
  IFERROR(IF(WLAX!H29="Home", WLAX!E29, ""), ""),
  IFERROR(IF(MLAX!H29="Home", MLAX!E29, ""), ""),
  IFERROR(IF(SOFT!H29="Home", SOFT!E29, ""), ""),
  IFERROR(IF(BASE!H29="Home", BASE!E29, ""), ""),
  IFERROR(IF(ESPORTS!H29="Home", ESPORTS!E29, ""), "")
)
</f>
        <v/>
      </c>
      <c r="F29" s="11" t="str">
        <f>TEXTJOIN(
  CHAR(10) &amp; CHAR(10),
  TRUE,
  IFERROR(IF(WSO!H29="Home", TEXT(WSO!F29, "h:mm AM/PM"), ""), ""),
  IFERROR(IF(MSO!H29="Home", TEXT(MSO!F29, "h:mm AM/PM"), ""), ""),
  IFERROR(IF(FH!H29="Home", TEXT(FH!F29, "h:mm AM/PM"), ""), ""),
  IFERROR(IF(MGOLF!H29="Home", TEXT(MGOLF!F29, "h:mm AM/PM"), ""), ""),
  IFERROR(IF(Football!H29="Home", TEXT(Football!F29, "h:mm AM/PM"), ""), ""),
  IFERROR(IF(WVB!H29="Home", TEXT(WVB!F29, "h:mm AM/PM"), ""), ""),
  IFERROR(IF(XC!H29="Home", TEXT(XC!F29, "h:mm AM/PM"), ""), ""),
  IFERROR(IF(SWIMMING!H29="Home", TEXT(SWIMMING!F29, "h:mm AM/PM"), ""), ""),
  IFERROR(IF(WTEN!H29="Home", TEXT(WTEN!F29, "h:mm AM/PM"), ""), ""),
  IFERROR(IF(TF!H29="Home", TEXT(TF!F29, "h:mm AM/PM"), ""), ""),
  IFERROR(IF(WGOLF!H29="Home", TEXT(WGOLF!F29, "h:mm AM/PM"), ""), ""),
  IFERROR(IF(WBB!H29="Home", TEXT(WBB!F29, "h:mm AM/PM"), ""), ""),
  IFERROR(IF(MBB!H29="Home", TEXT(MBB!F29, "h:mm AM/PM"), ""), ""),
  IFERROR(IF(WLAX!H29="Home", TEXT(WLAX!F29, "h:mm AM/PM"), ""), ""),
  IFERROR(IF(MLAX!H29="Home", TEXT(MLAX!F29, "h:mm AM/PM"), ""), ""),
  IFERROR(IF(SOFT!H29="Home", TEXT(SOFT!F29, "h:mm AM/PM"), ""), ""),
  IFERROR(IF(BASE!H29="Home", TEXT(BASE!F29, "h:mm AM/PM"), ""), ""),
  IFERROR(IF(ESPORTS!H29="Home", TEXT(ESPORTS!F29, "h:mm AM/PM"), ""), "")
)
</f>
        <v/>
      </c>
      <c r="G29" s="11" t="str">
        <f>TEXTJOIN(
  CHAR(10) &amp; CHAR(10),
  TRUE,
  IFERROR(IF(WSO!H29="Home", WSO!G29, ""), ""),
  IFERROR(IF(MSO!H29="Home", MSO!G29, ""), ""),
  IFERROR(IF(FH!H29="Home", FH!G29, ""), ""),
  IFERROR(IF(MGOLF!H29="Home", MGOLF!G29, ""), ""),
  IFERROR(IF(Football!H29="Home", Football!G29, ""), ""),
  IFERROR(IF(WVB!H29="Home", WVB!G29, ""), ""),
  IFERROR(IF(XC!H29="Home", XC!G29, ""), ""),
  IFERROR(IF(SWIMMING!H29="Home", SWIMMING!G29, ""), ""),
  IFERROR(IF(WTEN!H29="Home", WTEN!G29, ""), ""),
  IFERROR(IF(TF!H29="Home", TF!G29, ""), ""),
  IFERROR(IF(WGOLF!H29="Home", WGOLF!G29, ""), ""),
  IFERROR(IF(WBB!H29="Home", WBB!G29, ""), ""),
  IFERROR(IF(MBB!H29="Home", MBB!G29, ""), ""),
  IFERROR(IF(WLAX!H29="Home", WLAX!G29, ""), ""),
  IFERROR(IF(MLAX!H29="Home", MLAX!G29, ""), ""),
  IFERROR(IF(SOFT!H29="Home", SOFT!G29, ""), ""),
  IFERROR(IF(BASE!H29="Home", BASE!G29, ""), ""),
  IFERROR(IF(ESPORTS!H29="Home", ESPORTS!G29, ""), "")
)
</f>
        <v/>
      </c>
      <c r="H29" s="20" t="str">
        <f>TEXTJOIN(
  CHAR(10) &amp; CHAR(10),
  TRUE,
  IFERROR(IF(WSO!H29="Home", WSO!P29, ""), ""),
  IFERROR(IF(MSO!H29="Home", MSO!P29, ""), ""),
  IFERROR(IF(FH!H29="Home", FH!P29, ""), ""),
  IFERROR(IF(MGOLF!H29="Home", MGOLF!P29, ""), ""),
  IFERROR(IF(Football!H29="Home", Football!P29, ""), ""),
  IFERROR(IF(WVB!H29="Home", WVB!P29, ""), ""),
  IFERROR(IF(XC!H29="Home", XC!P29, ""), ""),
  IFERROR(IF(SWIMMING!H29="Home", SWIMMING!P29, ""), ""),
  IFERROR(IF(WTEN!H29="Home", WTEN!P29, ""), ""),
  IFERROR(IF(TF!H29="Home", TF!P29, ""), ""),
  IFERROR(IF(WGOLF!H29="Home", WGOLF!P29, ""), ""),
  IFERROR(IF(WBB!H29="Home", WBB!P29, ""), ""),
  IFERROR(IF(MBB!H29="Home", MBB!P29, ""), ""),
  IFERROR(IF(WLAX!H29="Home", WLAX!P29, ""), ""),
  IFERROR(IF(MLAX!H29="Home", MLAX!P29, ""), ""),
  IFERROR(IF(SOFT!H29="Home", SOFT!P29, ""), ""),
  IFERROR(IF(BASE!H29="Home", BASE!P29, ""), ""),
  IFERROR(IF(ESPORTS!H29="Home", ESPORTS!P29, ""), "")
)
</f>
        <v/>
      </c>
    </row>
    <row r="30" ht="22.5" customHeight="1">
      <c r="A30" s="6">
        <v>29.0</v>
      </c>
      <c r="B30" s="6" t="str">
        <f>'Master Schedule'!B30</f>
        <v/>
      </c>
      <c r="C30" s="7">
        <v>46263.0</v>
      </c>
      <c r="D30" s="8" t="str">
        <f t="shared" si="1"/>
        <v>Saturday</v>
      </c>
      <c r="E30" s="6" t="str">
        <f>TEXTJOIN(
  CHAR(10) &amp; CHAR(10),
  TRUE,
  IFERROR(IF(WSO!H30="Home", WSO!E30, ""), ""),
  IFERROR(IF(MSO!H30="Home", MSO!E30, ""), ""),
  IFERROR(IF(FH!H30="Home", FH!E30, ""), ""),
  IFERROR(IF(MGOLF!H30="Home", MGOLF!E30, ""), ""),
  IFERROR(IF(Football!H30="Home", Football!E30, ""), ""),
  IFERROR(IF(WVB!H30="Home", WVB!E30, ""), ""),
  IFERROR(IF(XC!H30="Home", XC!E30, ""), ""),
  IFERROR(IF(SWIMMING!H30="Home", SWIMMING!E30, ""), ""),
  IFERROR(IF(WTEN!H30="Home", WTEN!E30, ""), ""),
  IFERROR(IF(TF!H30="Home", TF!E30, ""), ""),
  IFERROR(IF(WGOLF!H30="Home", WGOLF!E30, ""), ""),
  IFERROR(IF(WBB!H30="Home", WBB!E30, ""), ""),
  IFERROR(IF(MBB!H30="Home", MBB!E30, ""), ""),
  IFERROR(IF(WLAX!H30="Home", WLAX!E30, ""), ""),
  IFERROR(IF(MLAX!H30="Home", MLAX!E30, ""), ""),
  IFERROR(IF(SOFT!H30="Home", SOFT!E30, ""), ""),
  IFERROR(IF(BASE!H30="Home", BASE!E30, ""), ""),
  IFERROR(IF(ESPORTS!H30="Home", ESPORTS!E30, ""), "")
)
</f>
        <v/>
      </c>
      <c r="F30" s="11" t="str">
        <f>TEXTJOIN(
  CHAR(10) &amp; CHAR(10),
  TRUE,
  IFERROR(IF(WSO!H30="Home", TEXT(WSO!F30, "h:mm AM/PM"), ""), ""),
  IFERROR(IF(MSO!H30="Home", TEXT(MSO!F30, "h:mm AM/PM"), ""), ""),
  IFERROR(IF(FH!H30="Home", TEXT(FH!F30, "h:mm AM/PM"), ""), ""),
  IFERROR(IF(MGOLF!H30="Home", TEXT(MGOLF!F30, "h:mm AM/PM"), ""), ""),
  IFERROR(IF(Football!H30="Home", TEXT(Football!F30, "h:mm AM/PM"), ""), ""),
  IFERROR(IF(WVB!H30="Home", TEXT(WVB!F30, "h:mm AM/PM"), ""), ""),
  IFERROR(IF(XC!H30="Home", TEXT(XC!F30, "h:mm AM/PM"), ""), ""),
  IFERROR(IF(SWIMMING!H30="Home", TEXT(SWIMMING!F30, "h:mm AM/PM"), ""), ""),
  IFERROR(IF(WTEN!H30="Home", TEXT(WTEN!F30, "h:mm AM/PM"), ""), ""),
  IFERROR(IF(TF!H30="Home", TEXT(TF!F30, "h:mm AM/PM"), ""), ""),
  IFERROR(IF(WGOLF!H30="Home", TEXT(WGOLF!F30, "h:mm AM/PM"), ""), ""),
  IFERROR(IF(WBB!H30="Home", TEXT(WBB!F30, "h:mm AM/PM"), ""), ""),
  IFERROR(IF(MBB!H30="Home", TEXT(MBB!F30, "h:mm AM/PM"), ""), ""),
  IFERROR(IF(WLAX!H30="Home", TEXT(WLAX!F30, "h:mm AM/PM"), ""), ""),
  IFERROR(IF(MLAX!H30="Home", TEXT(MLAX!F30, "h:mm AM/PM"), ""), ""),
  IFERROR(IF(SOFT!H30="Home", TEXT(SOFT!F30, "h:mm AM/PM"), ""), ""),
  IFERROR(IF(BASE!H30="Home", TEXT(BASE!F30, "h:mm AM/PM"), ""), ""),
  IFERROR(IF(ESPORTS!H30="Home", TEXT(ESPORTS!F30, "h:mm AM/PM"), ""), "")
)
</f>
        <v/>
      </c>
      <c r="G30" s="11" t="str">
        <f>TEXTJOIN(
  CHAR(10) &amp; CHAR(10),
  TRUE,
  IFERROR(IF(WSO!H30="Home", WSO!G30, ""), ""),
  IFERROR(IF(MSO!H30="Home", MSO!G30, ""), ""),
  IFERROR(IF(FH!H30="Home", FH!G30, ""), ""),
  IFERROR(IF(MGOLF!H30="Home", MGOLF!G30, ""), ""),
  IFERROR(IF(Football!H30="Home", Football!G30, ""), ""),
  IFERROR(IF(WVB!H30="Home", WVB!G30, ""), ""),
  IFERROR(IF(XC!H30="Home", XC!G30, ""), ""),
  IFERROR(IF(SWIMMING!H30="Home", SWIMMING!G30, ""), ""),
  IFERROR(IF(WTEN!H30="Home", WTEN!G30, ""), ""),
  IFERROR(IF(TF!H30="Home", TF!G30, ""), ""),
  IFERROR(IF(WGOLF!H30="Home", WGOLF!G30, ""), ""),
  IFERROR(IF(WBB!H30="Home", WBB!G30, ""), ""),
  IFERROR(IF(MBB!H30="Home", MBB!G30, ""), ""),
  IFERROR(IF(WLAX!H30="Home", WLAX!G30, ""), ""),
  IFERROR(IF(MLAX!H30="Home", MLAX!G30, ""), ""),
  IFERROR(IF(SOFT!H30="Home", SOFT!G30, ""), ""),
  IFERROR(IF(BASE!H30="Home", BASE!G30, ""), ""),
  IFERROR(IF(ESPORTS!H30="Home", ESPORTS!G30, ""), "")
)
</f>
        <v/>
      </c>
      <c r="H30" s="20" t="str">
        <f>TEXTJOIN(
  CHAR(10) &amp; CHAR(10),
  TRUE,
  IFERROR(IF(WSO!H30="Home", WSO!P30, ""), ""),
  IFERROR(IF(MSO!H30="Home", MSO!P30, ""), ""),
  IFERROR(IF(FH!H30="Home", FH!P30, ""), ""),
  IFERROR(IF(MGOLF!H30="Home", MGOLF!P30, ""), ""),
  IFERROR(IF(Football!H30="Home", Football!P30, ""), ""),
  IFERROR(IF(WVB!H30="Home", WVB!P30, ""), ""),
  IFERROR(IF(XC!H30="Home", XC!P30, ""), ""),
  IFERROR(IF(SWIMMING!H30="Home", SWIMMING!P30, ""), ""),
  IFERROR(IF(WTEN!H30="Home", WTEN!P30, ""), ""),
  IFERROR(IF(TF!H30="Home", TF!P30, ""), ""),
  IFERROR(IF(WGOLF!H30="Home", WGOLF!P30, ""), ""),
  IFERROR(IF(WBB!H30="Home", WBB!P30, ""), ""),
  IFERROR(IF(MBB!H30="Home", MBB!P30, ""), ""),
  IFERROR(IF(WLAX!H30="Home", WLAX!P30, ""), ""),
  IFERROR(IF(MLAX!H30="Home", MLAX!P30, ""), ""),
  IFERROR(IF(SOFT!H30="Home", SOFT!P30, ""), ""),
  IFERROR(IF(BASE!H30="Home", BASE!P30, ""), ""),
  IFERROR(IF(ESPORTS!H30="Home", ESPORTS!P30, ""), "")
)
</f>
        <v/>
      </c>
    </row>
    <row r="31" ht="22.5" customHeight="1">
      <c r="A31" s="6">
        <v>30.0</v>
      </c>
      <c r="B31" s="6" t="str">
        <f>'Master Schedule'!B31</f>
        <v/>
      </c>
      <c r="C31" s="7">
        <v>46264.0</v>
      </c>
      <c r="D31" s="8" t="str">
        <f t="shared" si="1"/>
        <v>Sunday</v>
      </c>
      <c r="E31" s="6" t="str">
        <f>TEXTJOIN(
  CHAR(10) &amp; CHAR(10),
  TRUE,
  IFERROR(IF(WSO!H31="Home", WSO!E31, ""), ""),
  IFERROR(IF(MSO!H31="Home", MSO!E31, ""), ""),
  IFERROR(IF(FH!H31="Home", FH!E31, ""), ""),
  IFERROR(IF(MGOLF!H31="Home", MGOLF!E31, ""), ""),
  IFERROR(IF(Football!H31="Home", Football!E31, ""), ""),
  IFERROR(IF(WVB!H31="Home", WVB!E31, ""), ""),
  IFERROR(IF(XC!H31="Home", XC!E31, ""), ""),
  IFERROR(IF(SWIMMING!H31="Home", SWIMMING!E31, ""), ""),
  IFERROR(IF(WTEN!H31="Home", WTEN!E31, ""), ""),
  IFERROR(IF(TF!H31="Home", TF!E31, ""), ""),
  IFERROR(IF(WGOLF!H31="Home", WGOLF!E31, ""), ""),
  IFERROR(IF(WBB!H31="Home", WBB!E31, ""), ""),
  IFERROR(IF(MBB!H31="Home", MBB!E31, ""), ""),
  IFERROR(IF(WLAX!H31="Home", WLAX!E31, ""), ""),
  IFERROR(IF(MLAX!H31="Home", MLAX!E31, ""), ""),
  IFERROR(IF(SOFT!H31="Home", SOFT!E31, ""), ""),
  IFERROR(IF(BASE!H31="Home", BASE!E31, ""), ""),
  IFERROR(IF(ESPORTS!H31="Home", ESPORTS!E31, ""), "")
)
</f>
        <v/>
      </c>
      <c r="F31" s="11" t="str">
        <f>TEXTJOIN(
  CHAR(10) &amp; CHAR(10),
  TRUE,
  IFERROR(IF(WSO!H31="Home", TEXT(WSO!F31, "h:mm AM/PM"), ""), ""),
  IFERROR(IF(MSO!H31="Home", TEXT(MSO!F31, "h:mm AM/PM"), ""), ""),
  IFERROR(IF(FH!H31="Home", TEXT(FH!F31, "h:mm AM/PM"), ""), ""),
  IFERROR(IF(MGOLF!H31="Home", TEXT(MGOLF!F31, "h:mm AM/PM"), ""), ""),
  IFERROR(IF(Football!H31="Home", TEXT(Football!F31, "h:mm AM/PM"), ""), ""),
  IFERROR(IF(WVB!H31="Home", TEXT(WVB!F31, "h:mm AM/PM"), ""), ""),
  IFERROR(IF(XC!H31="Home", TEXT(XC!F31, "h:mm AM/PM"), ""), ""),
  IFERROR(IF(SWIMMING!H31="Home", TEXT(SWIMMING!F31, "h:mm AM/PM"), ""), ""),
  IFERROR(IF(WTEN!H31="Home", TEXT(WTEN!F31, "h:mm AM/PM"), ""), ""),
  IFERROR(IF(TF!H31="Home", TEXT(TF!F31, "h:mm AM/PM"), ""), ""),
  IFERROR(IF(WGOLF!H31="Home", TEXT(WGOLF!F31, "h:mm AM/PM"), ""), ""),
  IFERROR(IF(WBB!H31="Home", TEXT(WBB!F31, "h:mm AM/PM"), ""), ""),
  IFERROR(IF(MBB!H31="Home", TEXT(MBB!F31, "h:mm AM/PM"), ""), ""),
  IFERROR(IF(WLAX!H31="Home", TEXT(WLAX!F31, "h:mm AM/PM"), ""), ""),
  IFERROR(IF(MLAX!H31="Home", TEXT(MLAX!F31, "h:mm AM/PM"), ""), ""),
  IFERROR(IF(SOFT!H31="Home", TEXT(SOFT!F31, "h:mm AM/PM"), ""), ""),
  IFERROR(IF(BASE!H31="Home", TEXT(BASE!F31, "h:mm AM/PM"), ""), ""),
  IFERROR(IF(ESPORTS!H31="Home", TEXT(ESPORTS!F31, "h:mm AM/PM"), ""), "")
)
</f>
        <v/>
      </c>
      <c r="G31" s="11" t="str">
        <f>TEXTJOIN(
  CHAR(10) &amp; CHAR(10),
  TRUE,
  IFERROR(IF(WSO!H31="Home", WSO!G31, ""), ""),
  IFERROR(IF(MSO!H31="Home", MSO!G31, ""), ""),
  IFERROR(IF(FH!H31="Home", FH!G31, ""), ""),
  IFERROR(IF(MGOLF!H31="Home", MGOLF!G31, ""), ""),
  IFERROR(IF(Football!H31="Home", Football!G31, ""), ""),
  IFERROR(IF(WVB!H31="Home", WVB!G31, ""), ""),
  IFERROR(IF(XC!H31="Home", XC!G31, ""), ""),
  IFERROR(IF(SWIMMING!H31="Home", SWIMMING!G31, ""), ""),
  IFERROR(IF(WTEN!H31="Home", WTEN!G31, ""), ""),
  IFERROR(IF(TF!H31="Home", TF!G31, ""), ""),
  IFERROR(IF(WGOLF!H31="Home", WGOLF!G31, ""), ""),
  IFERROR(IF(WBB!H31="Home", WBB!G31, ""), ""),
  IFERROR(IF(MBB!H31="Home", MBB!G31, ""), ""),
  IFERROR(IF(WLAX!H31="Home", WLAX!G31, ""), ""),
  IFERROR(IF(MLAX!H31="Home", MLAX!G31, ""), ""),
  IFERROR(IF(SOFT!H31="Home", SOFT!G31, ""), ""),
  IFERROR(IF(BASE!H31="Home", BASE!G31, ""), ""),
  IFERROR(IF(ESPORTS!H31="Home", ESPORTS!G31, ""), "")
)
</f>
        <v/>
      </c>
      <c r="H31" s="20" t="str">
        <f>TEXTJOIN(
  CHAR(10) &amp; CHAR(10),
  TRUE,
  IFERROR(IF(WSO!H31="Home", WSO!P31, ""), ""),
  IFERROR(IF(MSO!H31="Home", MSO!P31, ""), ""),
  IFERROR(IF(FH!H31="Home", FH!P31, ""), ""),
  IFERROR(IF(MGOLF!H31="Home", MGOLF!P31, ""), ""),
  IFERROR(IF(Football!H31="Home", Football!P31, ""), ""),
  IFERROR(IF(WVB!H31="Home", WVB!P31, ""), ""),
  IFERROR(IF(XC!H31="Home", XC!P31, ""), ""),
  IFERROR(IF(SWIMMING!H31="Home", SWIMMING!P31, ""), ""),
  IFERROR(IF(WTEN!H31="Home", WTEN!P31, ""), ""),
  IFERROR(IF(TF!H31="Home", TF!P31, ""), ""),
  IFERROR(IF(WGOLF!H31="Home", WGOLF!P31, ""), ""),
  IFERROR(IF(WBB!H31="Home", WBB!P31, ""), ""),
  IFERROR(IF(MBB!H31="Home", MBB!P31, ""), ""),
  IFERROR(IF(WLAX!H31="Home", WLAX!P31, ""), ""),
  IFERROR(IF(MLAX!H31="Home", MLAX!P31, ""), ""),
  IFERROR(IF(SOFT!H31="Home", SOFT!P31, ""), ""),
  IFERROR(IF(BASE!H31="Home", BASE!P31, ""), ""),
  IFERROR(IF(ESPORTS!H31="Home", ESPORTS!P31, ""), "")
)
</f>
        <v/>
      </c>
    </row>
    <row r="32" ht="22.5" customHeight="1">
      <c r="A32" s="6">
        <v>31.0</v>
      </c>
      <c r="B32" s="6" t="str">
        <f>'Master Schedule'!B32</f>
        <v/>
      </c>
      <c r="C32" s="7">
        <v>46265.0</v>
      </c>
      <c r="D32" s="8" t="str">
        <f t="shared" si="1"/>
        <v>Monday</v>
      </c>
      <c r="E32" s="6" t="str">
        <f>TEXTJOIN(
  CHAR(10) &amp; CHAR(10),
  TRUE,
  IFERROR(IF(WSO!H32="Home", WSO!E32, ""), ""),
  IFERROR(IF(MSO!H32="Home", MSO!E32, ""), ""),
  IFERROR(IF(FH!H32="Home", FH!E32, ""), ""),
  IFERROR(IF(MGOLF!H32="Home", MGOLF!E32, ""), ""),
  IFERROR(IF(Football!H32="Home", Football!E32, ""), ""),
  IFERROR(IF(WVB!H32="Home", WVB!E32, ""), ""),
  IFERROR(IF(XC!H32="Home", XC!E32, ""), ""),
  IFERROR(IF(SWIMMING!H32="Home", SWIMMING!E32, ""), ""),
  IFERROR(IF(WTEN!H32="Home", WTEN!E32, ""), ""),
  IFERROR(IF(TF!H32="Home", TF!E32, ""), ""),
  IFERROR(IF(WGOLF!H32="Home", WGOLF!E32, ""), ""),
  IFERROR(IF(WBB!H32="Home", WBB!E32, ""), ""),
  IFERROR(IF(MBB!H32="Home", MBB!E32, ""), ""),
  IFERROR(IF(WLAX!H32="Home", WLAX!E32, ""), ""),
  IFERROR(IF(MLAX!H32="Home", MLAX!E32, ""), ""),
  IFERROR(IF(SOFT!H32="Home", SOFT!E32, ""), ""),
  IFERROR(IF(BASE!H32="Home", BASE!E32, ""), ""),
  IFERROR(IF(ESPORTS!H32="Home", ESPORTS!E32, ""), "")
)
</f>
        <v/>
      </c>
      <c r="F32" s="11" t="str">
        <f>TEXTJOIN(
  CHAR(10) &amp; CHAR(10),
  TRUE,
  IFERROR(IF(WSO!H32="Home", TEXT(WSO!F32, "h:mm AM/PM"), ""), ""),
  IFERROR(IF(MSO!H32="Home", TEXT(MSO!F32, "h:mm AM/PM"), ""), ""),
  IFERROR(IF(FH!H32="Home", TEXT(FH!F32, "h:mm AM/PM"), ""), ""),
  IFERROR(IF(MGOLF!H32="Home", TEXT(MGOLF!F32, "h:mm AM/PM"), ""), ""),
  IFERROR(IF(Football!H32="Home", TEXT(Football!F32, "h:mm AM/PM"), ""), ""),
  IFERROR(IF(WVB!H32="Home", TEXT(WVB!F32, "h:mm AM/PM"), ""), ""),
  IFERROR(IF(XC!H32="Home", TEXT(XC!F32, "h:mm AM/PM"), ""), ""),
  IFERROR(IF(SWIMMING!H32="Home", TEXT(SWIMMING!F32, "h:mm AM/PM"), ""), ""),
  IFERROR(IF(WTEN!H32="Home", TEXT(WTEN!F32, "h:mm AM/PM"), ""), ""),
  IFERROR(IF(TF!H32="Home", TEXT(TF!F32, "h:mm AM/PM"), ""), ""),
  IFERROR(IF(WGOLF!H32="Home", TEXT(WGOLF!F32, "h:mm AM/PM"), ""), ""),
  IFERROR(IF(WBB!H32="Home", TEXT(WBB!F32, "h:mm AM/PM"), ""), ""),
  IFERROR(IF(MBB!H32="Home", TEXT(MBB!F32, "h:mm AM/PM"), ""), ""),
  IFERROR(IF(WLAX!H32="Home", TEXT(WLAX!F32, "h:mm AM/PM"), ""), ""),
  IFERROR(IF(MLAX!H32="Home", TEXT(MLAX!F32, "h:mm AM/PM"), ""), ""),
  IFERROR(IF(SOFT!H32="Home", TEXT(SOFT!F32, "h:mm AM/PM"), ""), ""),
  IFERROR(IF(BASE!H32="Home", TEXT(BASE!F32, "h:mm AM/PM"), ""), ""),
  IFERROR(IF(ESPORTS!H32="Home", TEXT(ESPORTS!F32, "h:mm AM/PM"), ""), "")
)
</f>
        <v/>
      </c>
      <c r="G32" s="11" t="str">
        <f>TEXTJOIN(
  CHAR(10) &amp; CHAR(10),
  TRUE,
  IFERROR(IF(WSO!H32="Home", WSO!G32, ""), ""),
  IFERROR(IF(MSO!H32="Home", MSO!G32, ""), ""),
  IFERROR(IF(FH!H32="Home", FH!G32, ""), ""),
  IFERROR(IF(MGOLF!H32="Home", MGOLF!G32, ""), ""),
  IFERROR(IF(Football!H32="Home", Football!G32, ""), ""),
  IFERROR(IF(WVB!H32="Home", WVB!G32, ""), ""),
  IFERROR(IF(XC!H32="Home", XC!G32, ""), ""),
  IFERROR(IF(SWIMMING!H32="Home", SWIMMING!G32, ""), ""),
  IFERROR(IF(WTEN!H32="Home", WTEN!G32, ""), ""),
  IFERROR(IF(TF!H32="Home", TF!G32, ""), ""),
  IFERROR(IF(WGOLF!H32="Home", WGOLF!G32, ""), ""),
  IFERROR(IF(WBB!H32="Home", WBB!G32, ""), ""),
  IFERROR(IF(MBB!H32="Home", MBB!G32, ""), ""),
  IFERROR(IF(WLAX!H32="Home", WLAX!G32, ""), ""),
  IFERROR(IF(MLAX!H32="Home", MLAX!G32, ""), ""),
  IFERROR(IF(SOFT!H32="Home", SOFT!G32, ""), ""),
  IFERROR(IF(BASE!H32="Home", BASE!G32, ""), ""),
  IFERROR(IF(ESPORTS!H32="Home", ESPORTS!G32, ""), "")
)
</f>
        <v/>
      </c>
      <c r="H32" s="20" t="str">
        <f>TEXTJOIN(
  CHAR(10) &amp; CHAR(10),
  TRUE,
  IFERROR(IF(WSO!H32="Home", WSO!P32, ""), ""),
  IFERROR(IF(MSO!H32="Home", MSO!P32, ""), ""),
  IFERROR(IF(FH!H32="Home", FH!P32, ""), ""),
  IFERROR(IF(MGOLF!H32="Home", MGOLF!P32, ""), ""),
  IFERROR(IF(Football!H32="Home", Football!P32, ""), ""),
  IFERROR(IF(WVB!H32="Home", WVB!P32, ""), ""),
  IFERROR(IF(XC!H32="Home", XC!P32, ""), ""),
  IFERROR(IF(SWIMMING!H32="Home", SWIMMING!P32, ""), ""),
  IFERROR(IF(WTEN!H32="Home", WTEN!P32, ""), ""),
  IFERROR(IF(TF!H32="Home", TF!P32, ""), ""),
  IFERROR(IF(WGOLF!H32="Home", WGOLF!P32, ""), ""),
  IFERROR(IF(WBB!H32="Home", WBB!P32, ""), ""),
  IFERROR(IF(MBB!H32="Home", MBB!P32, ""), ""),
  IFERROR(IF(WLAX!H32="Home", WLAX!P32, ""), ""),
  IFERROR(IF(MLAX!H32="Home", MLAX!P32, ""), ""),
  IFERROR(IF(SOFT!H32="Home", SOFT!P32, ""), ""),
  IFERROR(IF(BASE!H32="Home", BASE!P32, ""), ""),
  IFERROR(IF(ESPORTS!H32="Home", ESPORTS!P32, ""), "")
)
</f>
        <v/>
      </c>
    </row>
    <row r="33" ht="22.5" customHeight="1">
      <c r="A33" s="6">
        <v>32.0</v>
      </c>
      <c r="B33" s="6" t="str">
        <f>'Master Schedule'!B33</f>
        <v/>
      </c>
      <c r="C33" s="7">
        <v>46266.0</v>
      </c>
      <c r="D33" s="8" t="str">
        <f t="shared" si="1"/>
        <v>Tuesday</v>
      </c>
      <c r="E33" s="6" t="str">
        <f>TEXTJOIN(
  CHAR(10) &amp; CHAR(10),
  TRUE,
  IFERROR(IF(WSO!H33="Home", WSO!E33, ""), ""),
  IFERROR(IF(MSO!H33="Home", MSO!E33, ""), ""),
  IFERROR(IF(FH!H33="Home", FH!E33, ""), ""),
  IFERROR(IF(MGOLF!H33="Home", MGOLF!E33, ""), ""),
  IFERROR(IF(Football!H33="Home", Football!E33, ""), ""),
  IFERROR(IF(WVB!H33="Home", WVB!E33, ""), ""),
  IFERROR(IF(XC!H33="Home", XC!E33, ""), ""),
  IFERROR(IF(SWIMMING!H33="Home", SWIMMING!E33, ""), ""),
  IFERROR(IF(WTEN!H33="Home", WTEN!E33, ""), ""),
  IFERROR(IF(TF!H33="Home", TF!E33, ""), ""),
  IFERROR(IF(WGOLF!H33="Home", WGOLF!E33, ""), ""),
  IFERROR(IF(WBB!H33="Home", WBB!E33, ""), ""),
  IFERROR(IF(MBB!H33="Home", MBB!E33, ""), ""),
  IFERROR(IF(WLAX!H33="Home", WLAX!E33, ""), ""),
  IFERROR(IF(MLAX!H33="Home", MLAX!E33, ""), ""),
  IFERROR(IF(SOFT!H33="Home", SOFT!E33, ""), ""),
  IFERROR(IF(BASE!H33="Home", BASE!E33, ""), ""),
  IFERROR(IF(ESPORTS!H33="Home", ESPORTS!E33, ""), "")
)
</f>
        <v>WSO
MSO</v>
      </c>
      <c r="F33" s="11" t="str">
        <f>TEXTJOIN(
  CHAR(10) &amp; CHAR(10),
  TRUE,
  IFERROR(IF(WSO!H33="Home", TEXT(WSO!F33, "h:mm AM/PM"), ""), ""),
  IFERROR(IF(MSO!H33="Home", TEXT(MSO!F33, "h:mm AM/PM"), ""), ""),
  IFERROR(IF(FH!H33="Home", TEXT(FH!F33, "h:mm AM/PM"), ""), ""),
  IFERROR(IF(MGOLF!H33="Home", TEXT(MGOLF!F33, "h:mm AM/PM"), ""), ""),
  IFERROR(IF(Football!H33="Home", TEXT(Football!F33, "h:mm AM/PM"), ""), ""),
  IFERROR(IF(WVB!H33="Home", TEXT(WVB!F33, "h:mm AM/PM"), ""), ""),
  IFERROR(IF(XC!H33="Home", TEXT(XC!F33, "h:mm AM/PM"), ""), ""),
  IFERROR(IF(SWIMMING!H33="Home", TEXT(SWIMMING!F33, "h:mm AM/PM"), ""), ""),
  IFERROR(IF(WTEN!H33="Home", TEXT(WTEN!F33, "h:mm AM/PM"), ""), ""),
  IFERROR(IF(TF!H33="Home", TEXT(TF!F33, "h:mm AM/PM"), ""), ""),
  IFERROR(IF(WGOLF!H33="Home", TEXT(WGOLF!F33, "h:mm AM/PM"), ""), ""),
  IFERROR(IF(WBB!H33="Home", TEXT(WBB!F33, "h:mm AM/PM"), ""), ""),
  IFERROR(IF(MBB!H33="Home", TEXT(MBB!F33, "h:mm AM/PM"), ""), ""),
  IFERROR(IF(WLAX!H33="Home", TEXT(WLAX!F33, "h:mm AM/PM"), ""), ""),
  IFERROR(IF(MLAX!H33="Home", TEXT(MLAX!F33, "h:mm AM/PM"), ""), ""),
  IFERROR(IF(SOFT!H33="Home", TEXT(SOFT!F33, "h:mm AM/PM"), ""), ""),
  IFERROR(IF(BASE!H33="Home", TEXT(BASE!F33, "h:mm AM/PM"), ""), ""),
  IFERROR(IF(ESPORTS!H33="Home", TEXT(ESPORTS!F33, "h:mm AM/PM"), ""), "")
)
</f>
        <v>4:00 PM
TBD</v>
      </c>
      <c r="G33" s="11" t="str">
        <f>TEXTJOIN(
  CHAR(10) &amp; CHAR(10),
  TRUE,
  IFERROR(IF(WSO!H33="Home", WSO!G33, ""), ""),
  IFERROR(IF(MSO!H33="Home", MSO!G33, ""), ""),
  IFERROR(IF(FH!H33="Home", FH!G33, ""), ""),
  IFERROR(IF(MGOLF!H33="Home", MGOLF!G33, ""), ""),
  IFERROR(IF(Football!H33="Home", Football!G33, ""), ""),
  IFERROR(IF(WVB!H33="Home", WVB!G33, ""), ""),
  IFERROR(IF(XC!H33="Home", XC!G33, ""), ""),
  IFERROR(IF(SWIMMING!H33="Home", SWIMMING!G33, ""), ""),
  IFERROR(IF(WTEN!H33="Home", WTEN!G33, ""), ""),
  IFERROR(IF(TF!H33="Home", TF!G33, ""), ""),
  IFERROR(IF(WGOLF!H33="Home", WGOLF!G33, ""), ""),
  IFERROR(IF(WBB!H33="Home", WBB!G33, ""), ""),
  IFERROR(IF(MBB!H33="Home", MBB!G33, ""), ""),
  IFERROR(IF(WLAX!H33="Home", WLAX!G33, ""), ""),
  IFERROR(IF(MLAX!H33="Home", MLAX!G33, ""), ""),
  IFERROR(IF(SOFT!H33="Home", SOFT!G33, ""), ""),
  IFERROR(IF(BASE!H33="Home", BASE!G33, ""), ""),
  IFERROR(IF(ESPORTS!H33="Home", ESPORTS!G33, ""), "")
)
</f>
        <v>CMCC
USM</v>
      </c>
      <c r="H33" s="20" t="str">
        <f>TEXTJOIN(
  CHAR(10) &amp; CHAR(10),
  TRUE,
  IFERROR(IF(WSO!H33="Home", WSO!P33, ""), ""),
  IFERROR(IF(MSO!H33="Home", MSO!P33, ""), ""),
  IFERROR(IF(FH!H33="Home", FH!P33, ""), ""),
  IFERROR(IF(MGOLF!H33="Home", MGOLF!P33, ""), ""),
  IFERROR(IF(Football!H33="Home", Football!P33, ""), ""),
  IFERROR(IF(WVB!H33="Home", WVB!P33, ""), ""),
  IFERROR(IF(XC!H33="Home", XC!P33, ""), ""),
  IFERROR(IF(SWIMMING!H33="Home", SWIMMING!P33, ""), ""),
  IFERROR(IF(WTEN!H33="Home", WTEN!P33, ""), ""),
  IFERROR(IF(TF!H33="Home", TF!P33, ""), ""),
  IFERROR(IF(WGOLF!H33="Home", WGOLF!P33, ""), ""),
  IFERROR(IF(WBB!H33="Home", WBB!P33, ""), ""),
  IFERROR(IF(MBB!H33="Home", MBB!P33, ""), ""),
  IFERROR(IF(WLAX!H33="Home", WLAX!P33, ""), ""),
  IFERROR(IF(MLAX!H33="Home", MLAX!P33, ""), ""),
  IFERROR(IF(SOFT!H33="Home", SOFT!P33, ""), ""),
  IFERROR(IF(BASE!H33="Home", BASE!P33, ""), ""),
  IFERROR(IF(ESPORTS!H33="Home", ESPORTS!P33, ""), "")
)
</f>
        <v>⌛️ Pending
⌛️ Pending</v>
      </c>
    </row>
    <row r="34" ht="22.5" customHeight="1">
      <c r="A34" s="6">
        <v>33.0</v>
      </c>
      <c r="B34" s="6" t="str">
        <f>'Master Schedule'!B34</f>
        <v/>
      </c>
      <c r="C34" s="7">
        <v>46267.0</v>
      </c>
      <c r="D34" s="8" t="str">
        <f t="shared" si="1"/>
        <v>Wednesday</v>
      </c>
      <c r="E34" s="6" t="str">
        <f>TEXTJOIN(
  CHAR(10) &amp; CHAR(10),
  TRUE,
  IFERROR(IF(WSO!H34="Home", WSO!E34, ""), ""),
  IFERROR(IF(MSO!H34="Home", MSO!E34, ""), ""),
  IFERROR(IF(FH!H34="Home", FH!E34, ""), ""),
  IFERROR(IF(MGOLF!H34="Home", MGOLF!E34, ""), ""),
  IFERROR(IF(Football!H34="Home", Football!E34, ""), ""),
  IFERROR(IF(WVB!H34="Home", WVB!E34, ""), ""),
  IFERROR(IF(XC!H34="Home", XC!E34, ""), ""),
  IFERROR(IF(SWIMMING!H34="Home", SWIMMING!E34, ""), ""),
  IFERROR(IF(WTEN!H34="Home", WTEN!E34, ""), ""),
  IFERROR(IF(TF!H34="Home", TF!E34, ""), ""),
  IFERROR(IF(WGOLF!H34="Home", WGOLF!E34, ""), ""),
  IFERROR(IF(WBB!H34="Home", WBB!E34, ""), ""),
  IFERROR(IF(MBB!H34="Home", MBB!E34, ""), ""),
  IFERROR(IF(WLAX!H34="Home", WLAX!E34, ""), ""),
  IFERROR(IF(MLAX!H34="Home", MLAX!E34, ""), ""),
  IFERROR(IF(SOFT!H34="Home", SOFT!E34, ""), ""),
  IFERROR(IF(BASE!H34="Home", BASE!E34, ""), ""),
  IFERROR(IF(ESPORTS!H34="Home", ESPORTS!E34, ""), "")
)
</f>
        <v/>
      </c>
      <c r="F34" s="11" t="str">
        <f>TEXTJOIN(
  CHAR(10) &amp; CHAR(10),
  TRUE,
  IFERROR(IF(WSO!H34="Home", TEXT(WSO!F34, "h:mm AM/PM"), ""), ""),
  IFERROR(IF(MSO!H34="Home", TEXT(MSO!F34, "h:mm AM/PM"), ""), ""),
  IFERROR(IF(FH!H34="Home", TEXT(FH!F34, "h:mm AM/PM"), ""), ""),
  IFERROR(IF(MGOLF!H34="Home", TEXT(MGOLF!F34, "h:mm AM/PM"), ""), ""),
  IFERROR(IF(Football!H34="Home", TEXT(Football!F34, "h:mm AM/PM"), ""), ""),
  IFERROR(IF(WVB!H34="Home", TEXT(WVB!F34, "h:mm AM/PM"), ""), ""),
  IFERROR(IF(XC!H34="Home", TEXT(XC!F34, "h:mm AM/PM"), ""), ""),
  IFERROR(IF(SWIMMING!H34="Home", TEXT(SWIMMING!F34, "h:mm AM/PM"), ""), ""),
  IFERROR(IF(WTEN!H34="Home", TEXT(WTEN!F34, "h:mm AM/PM"), ""), ""),
  IFERROR(IF(TF!H34="Home", TEXT(TF!F34, "h:mm AM/PM"), ""), ""),
  IFERROR(IF(WGOLF!H34="Home", TEXT(WGOLF!F34, "h:mm AM/PM"), ""), ""),
  IFERROR(IF(WBB!H34="Home", TEXT(WBB!F34, "h:mm AM/PM"), ""), ""),
  IFERROR(IF(MBB!H34="Home", TEXT(MBB!F34, "h:mm AM/PM"), ""), ""),
  IFERROR(IF(WLAX!H34="Home", TEXT(WLAX!F34, "h:mm AM/PM"), ""), ""),
  IFERROR(IF(MLAX!H34="Home", TEXT(MLAX!F34, "h:mm AM/PM"), ""), ""),
  IFERROR(IF(SOFT!H34="Home", TEXT(SOFT!F34, "h:mm AM/PM"), ""), ""),
  IFERROR(IF(BASE!H34="Home", TEXT(BASE!F34, "h:mm AM/PM"), ""), ""),
  IFERROR(IF(ESPORTS!H34="Home", TEXT(ESPORTS!F34, "h:mm AM/PM"), ""), "")
)
</f>
        <v/>
      </c>
      <c r="G34" s="11" t="str">
        <f>TEXTJOIN(
  CHAR(10) &amp; CHAR(10),
  TRUE,
  IFERROR(IF(WSO!H34="Home", WSO!G34, ""), ""),
  IFERROR(IF(MSO!H34="Home", MSO!G34, ""), ""),
  IFERROR(IF(FH!H34="Home", FH!G34, ""), ""),
  IFERROR(IF(MGOLF!H34="Home", MGOLF!G34, ""), ""),
  IFERROR(IF(Football!H34="Home", Football!G34, ""), ""),
  IFERROR(IF(WVB!H34="Home", WVB!G34, ""), ""),
  IFERROR(IF(XC!H34="Home", XC!G34, ""), ""),
  IFERROR(IF(SWIMMING!H34="Home", SWIMMING!G34, ""), ""),
  IFERROR(IF(WTEN!H34="Home", WTEN!G34, ""), ""),
  IFERROR(IF(TF!H34="Home", TF!G34, ""), ""),
  IFERROR(IF(WGOLF!H34="Home", WGOLF!G34, ""), ""),
  IFERROR(IF(WBB!H34="Home", WBB!G34, ""), ""),
  IFERROR(IF(MBB!H34="Home", MBB!G34, ""), ""),
  IFERROR(IF(WLAX!H34="Home", WLAX!G34, ""), ""),
  IFERROR(IF(MLAX!H34="Home", MLAX!G34, ""), ""),
  IFERROR(IF(SOFT!H34="Home", SOFT!G34, ""), ""),
  IFERROR(IF(BASE!H34="Home", BASE!G34, ""), ""),
  IFERROR(IF(ESPORTS!H34="Home", ESPORTS!G34, ""), "")
)
</f>
        <v/>
      </c>
      <c r="H34" s="20" t="str">
        <f>TEXTJOIN(
  CHAR(10) &amp; CHAR(10),
  TRUE,
  IFERROR(IF(WSO!H34="Home", WSO!P34, ""), ""),
  IFERROR(IF(MSO!H34="Home", MSO!P34, ""), ""),
  IFERROR(IF(FH!H34="Home", FH!P34, ""), ""),
  IFERROR(IF(MGOLF!H34="Home", MGOLF!P34, ""), ""),
  IFERROR(IF(Football!H34="Home", Football!P34, ""), ""),
  IFERROR(IF(WVB!H34="Home", WVB!P34, ""), ""),
  IFERROR(IF(XC!H34="Home", XC!P34, ""), ""),
  IFERROR(IF(SWIMMING!H34="Home", SWIMMING!P34, ""), ""),
  IFERROR(IF(WTEN!H34="Home", WTEN!P34, ""), ""),
  IFERROR(IF(TF!H34="Home", TF!P34, ""), ""),
  IFERROR(IF(WGOLF!H34="Home", WGOLF!P34, ""), ""),
  IFERROR(IF(WBB!H34="Home", WBB!P34, ""), ""),
  IFERROR(IF(MBB!H34="Home", MBB!P34, ""), ""),
  IFERROR(IF(WLAX!H34="Home", WLAX!P34, ""), ""),
  IFERROR(IF(MLAX!H34="Home", MLAX!P34, ""), ""),
  IFERROR(IF(SOFT!H34="Home", SOFT!P34, ""), ""),
  IFERROR(IF(BASE!H34="Home", BASE!P34, ""), ""),
  IFERROR(IF(ESPORTS!H34="Home", ESPORTS!P34, ""), "")
)
</f>
        <v/>
      </c>
    </row>
    <row r="35" ht="22.5" customHeight="1">
      <c r="A35" s="6">
        <v>34.0</v>
      </c>
      <c r="B35" s="6" t="str">
        <f>'Master Schedule'!B35</f>
        <v/>
      </c>
      <c r="C35" s="7">
        <v>46268.0</v>
      </c>
      <c r="D35" s="8" t="str">
        <f t="shared" si="1"/>
        <v>Thursday</v>
      </c>
      <c r="E35" s="6" t="str">
        <f>TEXTJOIN(
  CHAR(10) &amp; CHAR(10),
  TRUE,
  IFERROR(IF(WSO!H35="Home", WSO!E35, ""), ""),
  IFERROR(IF(MSO!H35="Home", MSO!E35, ""), ""),
  IFERROR(IF(FH!H35="Home", FH!E35, ""), ""),
  IFERROR(IF(MGOLF!H35="Home", MGOLF!E35, ""), ""),
  IFERROR(IF(Football!H35="Home", Football!E35, ""), ""),
  IFERROR(IF(WVB!H35="Home", WVB!E35, ""), ""),
  IFERROR(IF(XC!H35="Home", XC!E35, ""), ""),
  IFERROR(IF(SWIMMING!H35="Home", SWIMMING!E35, ""), ""),
  IFERROR(IF(WTEN!H35="Home", WTEN!E35, ""), ""),
  IFERROR(IF(TF!H35="Home", TF!E35, ""), ""),
  IFERROR(IF(WGOLF!H35="Home", WGOLF!E35, ""), ""),
  IFERROR(IF(WBB!H35="Home", WBB!E35, ""), ""),
  IFERROR(IF(MBB!H35="Home", MBB!E35, ""), ""),
  IFERROR(IF(WLAX!H35="Home", WLAX!E35, ""), ""),
  IFERROR(IF(MLAX!H35="Home", MLAX!E35, ""), ""),
  IFERROR(IF(SOFT!H35="Home", SOFT!E35, ""), ""),
  IFERROR(IF(BASE!H35="Home", BASE!E35, ""), ""),
  IFERROR(IF(ESPORTS!H35="Home", ESPORTS!E35, ""), "")
)
</f>
        <v/>
      </c>
      <c r="F35" s="11" t="str">
        <f>TEXTJOIN(
  CHAR(10) &amp; CHAR(10),
  TRUE,
  IFERROR(IF(WSO!H35="Home", TEXT(WSO!F35, "h:mm AM/PM"), ""), ""),
  IFERROR(IF(MSO!H35="Home", TEXT(MSO!F35, "h:mm AM/PM"), ""), ""),
  IFERROR(IF(FH!H35="Home", TEXT(FH!F35, "h:mm AM/PM"), ""), ""),
  IFERROR(IF(MGOLF!H35="Home", TEXT(MGOLF!F35, "h:mm AM/PM"), ""), ""),
  IFERROR(IF(Football!H35="Home", TEXT(Football!F35, "h:mm AM/PM"), ""), ""),
  IFERROR(IF(WVB!H35="Home", TEXT(WVB!F35, "h:mm AM/PM"), ""), ""),
  IFERROR(IF(XC!H35="Home", TEXT(XC!F35, "h:mm AM/PM"), ""), ""),
  IFERROR(IF(SWIMMING!H35="Home", TEXT(SWIMMING!F35, "h:mm AM/PM"), ""), ""),
  IFERROR(IF(WTEN!H35="Home", TEXT(WTEN!F35, "h:mm AM/PM"), ""), ""),
  IFERROR(IF(TF!H35="Home", TEXT(TF!F35, "h:mm AM/PM"), ""), ""),
  IFERROR(IF(WGOLF!H35="Home", TEXT(WGOLF!F35, "h:mm AM/PM"), ""), ""),
  IFERROR(IF(WBB!H35="Home", TEXT(WBB!F35, "h:mm AM/PM"), ""), ""),
  IFERROR(IF(MBB!H35="Home", TEXT(MBB!F35, "h:mm AM/PM"), ""), ""),
  IFERROR(IF(WLAX!H35="Home", TEXT(WLAX!F35, "h:mm AM/PM"), ""), ""),
  IFERROR(IF(MLAX!H35="Home", TEXT(MLAX!F35, "h:mm AM/PM"), ""), ""),
  IFERROR(IF(SOFT!H35="Home", TEXT(SOFT!F35, "h:mm AM/PM"), ""), ""),
  IFERROR(IF(BASE!H35="Home", TEXT(BASE!F35, "h:mm AM/PM"), ""), ""),
  IFERROR(IF(ESPORTS!H35="Home", TEXT(ESPORTS!F35, "h:mm AM/PM"), ""), "")
)
</f>
        <v/>
      </c>
      <c r="G35" s="11" t="str">
        <f>TEXTJOIN(
  CHAR(10) &amp; CHAR(10),
  TRUE,
  IFERROR(IF(WSO!H35="Home", WSO!G35, ""), ""),
  IFERROR(IF(MSO!H35="Home", MSO!G35, ""), ""),
  IFERROR(IF(FH!H35="Home", FH!G35, ""), ""),
  IFERROR(IF(MGOLF!H35="Home", MGOLF!G35, ""), ""),
  IFERROR(IF(Football!H35="Home", Football!G35, ""), ""),
  IFERROR(IF(WVB!H35="Home", WVB!G35, ""), ""),
  IFERROR(IF(XC!H35="Home", XC!G35, ""), ""),
  IFERROR(IF(SWIMMING!H35="Home", SWIMMING!G35, ""), ""),
  IFERROR(IF(WTEN!H35="Home", WTEN!G35, ""), ""),
  IFERROR(IF(TF!H35="Home", TF!G35, ""), ""),
  IFERROR(IF(WGOLF!H35="Home", WGOLF!G35, ""), ""),
  IFERROR(IF(WBB!H35="Home", WBB!G35, ""), ""),
  IFERROR(IF(MBB!H35="Home", MBB!G35, ""), ""),
  IFERROR(IF(WLAX!H35="Home", WLAX!G35, ""), ""),
  IFERROR(IF(MLAX!H35="Home", MLAX!G35, ""), ""),
  IFERROR(IF(SOFT!H35="Home", SOFT!G35, ""), ""),
  IFERROR(IF(BASE!H35="Home", BASE!G35, ""), ""),
  IFERROR(IF(ESPORTS!H35="Home", ESPORTS!G35, ""), "")
)
</f>
        <v/>
      </c>
      <c r="H35" s="20" t="str">
        <f>TEXTJOIN(
  CHAR(10) &amp; CHAR(10),
  TRUE,
  IFERROR(IF(WSO!H35="Home", WSO!P35, ""), ""),
  IFERROR(IF(MSO!H35="Home", MSO!P35, ""), ""),
  IFERROR(IF(FH!H35="Home", FH!P35, ""), ""),
  IFERROR(IF(MGOLF!H35="Home", MGOLF!P35, ""), ""),
  IFERROR(IF(Football!H35="Home", Football!P35, ""), ""),
  IFERROR(IF(WVB!H35="Home", WVB!P35, ""), ""),
  IFERROR(IF(XC!H35="Home", XC!P35, ""), ""),
  IFERROR(IF(SWIMMING!H35="Home", SWIMMING!P35, ""), ""),
  IFERROR(IF(WTEN!H35="Home", WTEN!P35, ""), ""),
  IFERROR(IF(TF!H35="Home", TF!P35, ""), ""),
  IFERROR(IF(WGOLF!H35="Home", WGOLF!P35, ""), ""),
  IFERROR(IF(WBB!H35="Home", WBB!P35, ""), ""),
  IFERROR(IF(MBB!H35="Home", MBB!P35, ""), ""),
  IFERROR(IF(WLAX!H35="Home", WLAX!P35, ""), ""),
  IFERROR(IF(MLAX!H35="Home", MLAX!P35, ""), ""),
  IFERROR(IF(SOFT!H35="Home", SOFT!P35, ""), ""),
  IFERROR(IF(BASE!H35="Home", BASE!P35, ""), ""),
  IFERROR(IF(ESPORTS!H35="Home", ESPORTS!P35, ""), "")
)
</f>
        <v/>
      </c>
    </row>
    <row r="36" ht="22.5" customHeight="1">
      <c r="A36" s="6">
        <v>35.0</v>
      </c>
      <c r="B36" s="6" t="str">
        <f>'Master Schedule'!B36</f>
        <v/>
      </c>
      <c r="C36" s="7">
        <v>46269.0</v>
      </c>
      <c r="D36" s="8" t="str">
        <f t="shared" si="1"/>
        <v>Friday</v>
      </c>
      <c r="E36" s="6" t="str">
        <f>TEXTJOIN(
  CHAR(10) &amp; CHAR(10),
  TRUE,
  IFERROR(IF(WSO!H36="Home", WSO!E36, ""), ""),
  IFERROR(IF(MSO!H36="Home", MSO!E36, ""), ""),
  IFERROR(IF(FH!H36="Home", FH!E36, ""), ""),
  IFERROR(IF(MGOLF!H36="Home", MGOLF!E36, ""), ""),
  IFERROR(IF(Football!H36="Home", Football!E36, ""), ""),
  IFERROR(IF(WVB!H36="Home", WVB!E36, ""), ""),
  IFERROR(IF(XC!H36="Home", XC!E36, ""), ""),
  IFERROR(IF(SWIMMING!H36="Home", SWIMMING!E36, ""), ""),
  IFERROR(IF(WTEN!H36="Home", WTEN!E36, ""), ""),
  IFERROR(IF(TF!H36="Home", TF!E36, ""), ""),
  IFERROR(IF(WGOLF!H36="Home", WGOLF!E36, ""), ""),
  IFERROR(IF(WBB!H36="Home", WBB!E36, ""), ""),
  IFERROR(IF(MBB!H36="Home", MBB!E36, ""), ""),
  IFERROR(IF(WLAX!H36="Home", WLAX!E36, ""), ""),
  IFERROR(IF(MLAX!H36="Home", MLAX!E36, ""), ""),
  IFERROR(IF(SOFT!H36="Home", SOFT!E36, ""), ""),
  IFERROR(IF(BASE!H36="Home", BASE!E36, ""), ""),
  IFERROR(IF(ESPORTS!H36="Home", ESPORTS!E36, ""), "")
)
</f>
        <v>MSO</v>
      </c>
      <c r="F36" s="11" t="str">
        <f>TEXTJOIN(
  CHAR(10) &amp; CHAR(10),
  TRUE,
  IFERROR(IF(WSO!H36="Home", TEXT(WSO!F36, "h:mm AM/PM"), ""), ""),
  IFERROR(IF(MSO!H36="Home", TEXT(MSO!F36, "h:mm AM/PM"), ""), ""),
  IFERROR(IF(FH!H36="Home", TEXT(FH!F36, "h:mm AM/PM"), ""), ""),
  IFERROR(IF(MGOLF!H36="Home", TEXT(MGOLF!F36, "h:mm AM/PM"), ""), ""),
  IFERROR(IF(Football!H36="Home", TEXT(Football!F36, "h:mm AM/PM"), ""), ""),
  IFERROR(IF(WVB!H36="Home", TEXT(WVB!F36, "h:mm AM/PM"), ""), ""),
  IFERROR(IF(XC!H36="Home", TEXT(XC!F36, "h:mm AM/PM"), ""), ""),
  IFERROR(IF(SWIMMING!H36="Home", TEXT(SWIMMING!F36, "h:mm AM/PM"), ""), ""),
  IFERROR(IF(WTEN!H36="Home", TEXT(WTEN!F36, "h:mm AM/PM"), ""), ""),
  IFERROR(IF(TF!H36="Home", TEXT(TF!F36, "h:mm AM/PM"), ""), ""),
  IFERROR(IF(WGOLF!H36="Home", TEXT(WGOLF!F36, "h:mm AM/PM"), ""), ""),
  IFERROR(IF(WBB!H36="Home", TEXT(WBB!F36, "h:mm AM/PM"), ""), ""),
  IFERROR(IF(MBB!H36="Home", TEXT(MBB!F36, "h:mm AM/PM"), ""), ""),
  IFERROR(IF(WLAX!H36="Home", TEXT(WLAX!F36, "h:mm AM/PM"), ""), ""),
  IFERROR(IF(MLAX!H36="Home", TEXT(MLAX!F36, "h:mm AM/PM"), ""), ""),
  IFERROR(IF(SOFT!H36="Home", TEXT(SOFT!F36, "h:mm AM/PM"), ""), ""),
  IFERROR(IF(BASE!H36="Home", TEXT(BASE!F36, "h:mm AM/PM"), ""), ""),
  IFERROR(IF(ESPORTS!H36="Home", TEXT(ESPORTS!F36, "h:mm AM/PM"), ""), "")
)
</f>
        <v>TBD</v>
      </c>
      <c r="G36" s="11" t="str">
        <f>TEXTJOIN(
  CHAR(10) &amp; CHAR(10),
  TRUE,
  IFERROR(IF(WSO!H36="Home", WSO!G36, ""), ""),
  IFERROR(IF(MSO!H36="Home", MSO!G36, ""), ""),
  IFERROR(IF(FH!H36="Home", FH!G36, ""), ""),
  IFERROR(IF(MGOLF!H36="Home", MGOLF!G36, ""), ""),
  IFERROR(IF(Football!H36="Home", Football!G36, ""), ""),
  IFERROR(IF(WVB!H36="Home", WVB!G36, ""), ""),
  IFERROR(IF(XC!H36="Home", XC!G36, ""), ""),
  IFERROR(IF(SWIMMING!H36="Home", SWIMMING!G36, ""), ""),
  IFERROR(IF(WTEN!H36="Home", WTEN!G36, ""), ""),
  IFERROR(IF(TF!H36="Home", TF!G36, ""), ""),
  IFERROR(IF(WGOLF!H36="Home", WGOLF!G36, ""), ""),
  IFERROR(IF(WBB!H36="Home", WBB!G36, ""), ""),
  IFERROR(IF(MBB!H36="Home", MBB!G36, ""), ""),
  IFERROR(IF(WLAX!H36="Home", WLAX!G36, ""), ""),
  IFERROR(IF(MLAX!H36="Home", MLAX!G36, ""), ""),
  IFERROR(IF(SOFT!H36="Home", SOFT!G36, ""), ""),
  IFERROR(IF(BASE!H36="Home", BASE!G36, ""), ""),
  IFERROR(IF(ESPORTS!H36="Home", ESPORTS!G36, ""), "")
)
</f>
        <v>UMFK</v>
      </c>
      <c r="H36" s="20" t="str">
        <f>TEXTJOIN(
  CHAR(10) &amp; CHAR(10),
  TRUE,
  IFERROR(IF(WSO!H36="Home", WSO!P36, ""), ""),
  IFERROR(IF(MSO!H36="Home", MSO!P36, ""), ""),
  IFERROR(IF(FH!H36="Home", FH!P36, ""), ""),
  IFERROR(IF(MGOLF!H36="Home", MGOLF!P36, ""), ""),
  IFERROR(IF(Football!H36="Home", Football!P36, ""), ""),
  IFERROR(IF(WVB!H36="Home", WVB!P36, ""), ""),
  IFERROR(IF(XC!H36="Home", XC!P36, ""), ""),
  IFERROR(IF(SWIMMING!H36="Home", SWIMMING!P36, ""), ""),
  IFERROR(IF(WTEN!H36="Home", WTEN!P36, ""), ""),
  IFERROR(IF(TF!H36="Home", TF!P36, ""), ""),
  IFERROR(IF(WGOLF!H36="Home", WGOLF!P36, ""), ""),
  IFERROR(IF(WBB!H36="Home", WBB!P36, ""), ""),
  IFERROR(IF(MBB!H36="Home", MBB!P36, ""), ""),
  IFERROR(IF(WLAX!H36="Home", WLAX!P36, ""), ""),
  IFERROR(IF(MLAX!H36="Home", MLAX!P36, ""), ""),
  IFERROR(IF(SOFT!H36="Home", SOFT!P36, ""), ""),
  IFERROR(IF(BASE!H36="Home", BASE!P36, ""), ""),
  IFERROR(IF(ESPORTS!H36="Home", ESPORTS!P36, ""), "")
)
</f>
        <v>⌛️ Pending</v>
      </c>
    </row>
    <row r="37" ht="22.5" customHeight="1">
      <c r="A37" s="6">
        <v>36.0</v>
      </c>
      <c r="B37" s="6" t="str">
        <f>'Master Schedule'!B37</f>
        <v/>
      </c>
      <c r="C37" s="7">
        <v>46270.0</v>
      </c>
      <c r="D37" s="8" t="str">
        <f t="shared" si="1"/>
        <v>Saturday</v>
      </c>
      <c r="E37" s="6" t="str">
        <f>TEXTJOIN(
  CHAR(10) &amp; CHAR(10),
  TRUE,
  IFERROR(IF(WSO!H37="Home", WSO!E37, ""), ""),
  IFERROR(IF(MSO!H37="Home", MSO!E37, ""), ""),
  IFERROR(IF(FH!H37="Home", FH!E37, ""), ""),
  IFERROR(IF(MGOLF!H37="Home", MGOLF!E37, ""), ""),
  IFERROR(IF(Football!H37="Home", Football!E37, ""), ""),
  IFERROR(IF(WVB!H37="Home", WVB!E37, ""), ""),
  IFERROR(IF(XC!H37="Home", XC!E37, ""), ""),
  IFERROR(IF(SWIMMING!H37="Home", SWIMMING!E37, ""), ""),
  IFERROR(IF(WTEN!H37="Home", WTEN!E37, ""), ""),
  IFERROR(IF(TF!H37="Home", TF!E37, ""), ""),
  IFERROR(IF(WGOLF!H37="Home", WGOLF!E37, ""), ""),
  IFERROR(IF(WBB!H37="Home", WBB!E37, ""), ""),
  IFERROR(IF(MBB!H37="Home", MBB!E37, ""), ""),
  IFERROR(IF(WLAX!H37="Home", WLAX!E37, ""), ""),
  IFERROR(IF(MLAX!H37="Home", MLAX!E37, ""), ""),
  IFERROR(IF(SOFT!H37="Home", SOFT!E37, ""), ""),
  IFERROR(IF(BASE!H37="Home", BASE!E37, ""), ""),
  IFERROR(IF(ESPORTS!H37="Home", ESPORTS!E37, ""), "")
)
</f>
        <v/>
      </c>
      <c r="F37" s="11" t="str">
        <f>TEXTJOIN(
  CHAR(10) &amp; CHAR(10),
  TRUE,
  IFERROR(IF(WSO!H37="Home", TEXT(WSO!F37, "h:mm AM/PM"), ""), ""),
  IFERROR(IF(MSO!H37="Home", TEXT(MSO!F37, "h:mm AM/PM"), ""), ""),
  IFERROR(IF(FH!H37="Home", TEXT(FH!F37, "h:mm AM/PM"), ""), ""),
  IFERROR(IF(MGOLF!H37="Home", TEXT(MGOLF!F37, "h:mm AM/PM"), ""), ""),
  IFERROR(IF(Football!H37="Home", TEXT(Football!F37, "h:mm AM/PM"), ""), ""),
  IFERROR(IF(WVB!H37="Home", TEXT(WVB!F37, "h:mm AM/PM"), ""), ""),
  IFERROR(IF(XC!H37="Home", TEXT(XC!F37, "h:mm AM/PM"), ""), ""),
  IFERROR(IF(SWIMMING!H37="Home", TEXT(SWIMMING!F37, "h:mm AM/PM"), ""), ""),
  IFERROR(IF(WTEN!H37="Home", TEXT(WTEN!F37, "h:mm AM/PM"), ""), ""),
  IFERROR(IF(TF!H37="Home", TEXT(TF!F37, "h:mm AM/PM"), ""), ""),
  IFERROR(IF(WGOLF!H37="Home", TEXT(WGOLF!F37, "h:mm AM/PM"), ""), ""),
  IFERROR(IF(WBB!H37="Home", TEXT(WBB!F37, "h:mm AM/PM"), ""), ""),
  IFERROR(IF(MBB!H37="Home", TEXT(MBB!F37, "h:mm AM/PM"), ""), ""),
  IFERROR(IF(WLAX!H37="Home", TEXT(WLAX!F37, "h:mm AM/PM"), ""), ""),
  IFERROR(IF(MLAX!H37="Home", TEXT(MLAX!F37, "h:mm AM/PM"), ""), ""),
  IFERROR(IF(SOFT!H37="Home", TEXT(SOFT!F37, "h:mm AM/PM"), ""), ""),
  IFERROR(IF(BASE!H37="Home", TEXT(BASE!F37, "h:mm AM/PM"), ""), ""),
  IFERROR(IF(ESPORTS!H37="Home", TEXT(ESPORTS!F37, "h:mm AM/PM"), ""), "")
)
</f>
        <v/>
      </c>
      <c r="G37" s="11" t="str">
        <f>TEXTJOIN(
  CHAR(10) &amp; CHAR(10),
  TRUE,
  IFERROR(IF(WSO!H37="Home", WSO!G37, ""), ""),
  IFERROR(IF(MSO!H37="Home", MSO!G37, ""), ""),
  IFERROR(IF(FH!H37="Home", FH!G37, ""), ""),
  IFERROR(IF(MGOLF!H37="Home", MGOLF!G37, ""), ""),
  IFERROR(IF(Football!H37="Home", Football!G37, ""), ""),
  IFERROR(IF(WVB!H37="Home", WVB!G37, ""), ""),
  IFERROR(IF(XC!H37="Home", XC!G37, ""), ""),
  IFERROR(IF(SWIMMING!H37="Home", SWIMMING!G37, ""), ""),
  IFERROR(IF(WTEN!H37="Home", WTEN!G37, ""), ""),
  IFERROR(IF(TF!H37="Home", TF!G37, ""), ""),
  IFERROR(IF(WGOLF!H37="Home", WGOLF!G37, ""), ""),
  IFERROR(IF(WBB!H37="Home", WBB!G37, ""), ""),
  IFERROR(IF(MBB!H37="Home", MBB!G37, ""), ""),
  IFERROR(IF(WLAX!H37="Home", WLAX!G37, ""), ""),
  IFERROR(IF(MLAX!H37="Home", MLAX!G37, ""), ""),
  IFERROR(IF(SOFT!H37="Home", SOFT!G37, ""), ""),
  IFERROR(IF(BASE!H37="Home", BASE!G37, ""), ""),
  IFERROR(IF(ESPORTS!H37="Home", ESPORTS!G37, ""), "")
)
</f>
        <v/>
      </c>
      <c r="H37" s="20" t="str">
        <f>TEXTJOIN(
  CHAR(10) &amp; CHAR(10),
  TRUE,
  IFERROR(IF(WSO!H37="Home", WSO!P37, ""), ""),
  IFERROR(IF(MSO!H37="Home", MSO!P37, ""), ""),
  IFERROR(IF(FH!H37="Home", FH!P37, ""), ""),
  IFERROR(IF(MGOLF!H37="Home", MGOLF!P37, ""), ""),
  IFERROR(IF(Football!H37="Home", Football!P37, ""), ""),
  IFERROR(IF(WVB!H37="Home", WVB!P37, ""), ""),
  IFERROR(IF(XC!H37="Home", XC!P37, ""), ""),
  IFERROR(IF(SWIMMING!H37="Home", SWIMMING!P37, ""), ""),
  IFERROR(IF(WTEN!H37="Home", WTEN!P37, ""), ""),
  IFERROR(IF(TF!H37="Home", TF!P37, ""), ""),
  IFERROR(IF(WGOLF!H37="Home", WGOLF!P37, ""), ""),
  IFERROR(IF(WBB!H37="Home", WBB!P37, ""), ""),
  IFERROR(IF(MBB!H37="Home", MBB!P37, ""), ""),
  IFERROR(IF(WLAX!H37="Home", WLAX!P37, ""), ""),
  IFERROR(IF(MLAX!H37="Home", MLAX!P37, ""), ""),
  IFERROR(IF(SOFT!H37="Home", SOFT!P37, ""), ""),
  IFERROR(IF(BASE!H37="Home", BASE!P37, ""), ""),
  IFERROR(IF(ESPORTS!H37="Home", ESPORTS!P37, ""), "")
)
</f>
        <v/>
      </c>
    </row>
    <row r="38" ht="22.5" customHeight="1">
      <c r="A38" s="6">
        <v>37.0</v>
      </c>
      <c r="B38" s="6" t="str">
        <f>'Master Schedule'!B38</f>
        <v/>
      </c>
      <c r="C38" s="7">
        <v>46271.0</v>
      </c>
      <c r="D38" s="8" t="str">
        <f t="shared" si="1"/>
        <v>Sunday</v>
      </c>
      <c r="E38" s="6" t="str">
        <f>TEXTJOIN(
  CHAR(10) &amp; CHAR(10),
  TRUE,
  IFERROR(IF(WSO!H38="Home", WSO!E38, ""), ""),
  IFERROR(IF(MSO!H38="Home", MSO!E38, ""), ""),
  IFERROR(IF(FH!H38="Home", FH!E38, ""), ""),
  IFERROR(IF(MGOLF!H38="Home", MGOLF!E38, ""), ""),
  IFERROR(IF(Football!H38="Home", Football!E38, ""), ""),
  IFERROR(IF(WVB!H38="Home", WVB!E38, ""), ""),
  IFERROR(IF(XC!H38="Home", XC!E38, ""), ""),
  IFERROR(IF(SWIMMING!H38="Home", SWIMMING!E38, ""), ""),
  IFERROR(IF(WTEN!H38="Home", WTEN!E38, ""), ""),
  IFERROR(IF(TF!H38="Home", TF!E38, ""), ""),
  IFERROR(IF(WGOLF!H38="Home", WGOLF!E38, ""), ""),
  IFERROR(IF(WBB!H38="Home", WBB!E38, ""), ""),
  IFERROR(IF(MBB!H38="Home", MBB!E38, ""), ""),
  IFERROR(IF(WLAX!H38="Home", WLAX!E38, ""), ""),
  IFERROR(IF(MLAX!H38="Home", MLAX!E38, ""), ""),
  IFERROR(IF(SOFT!H38="Home", SOFT!E38, ""), ""),
  IFERROR(IF(BASE!H38="Home", BASE!E38, ""), ""),
  IFERROR(IF(ESPORTS!H38="Home", ESPORTS!E38, ""), "")
)
</f>
        <v>WSO</v>
      </c>
      <c r="F38" s="11" t="str">
        <f>TEXTJOIN(
  CHAR(10) &amp; CHAR(10),
  TRUE,
  IFERROR(IF(WSO!H38="Home", TEXT(WSO!F38, "h:mm AM/PM"), ""), ""),
  IFERROR(IF(MSO!H38="Home", TEXT(MSO!F38, "h:mm AM/PM"), ""), ""),
  IFERROR(IF(FH!H38="Home", TEXT(FH!F38, "h:mm AM/PM"), ""), ""),
  IFERROR(IF(MGOLF!H38="Home", TEXT(MGOLF!F38, "h:mm AM/PM"), ""), ""),
  IFERROR(IF(Football!H38="Home", TEXT(Football!F38, "h:mm AM/PM"), ""), ""),
  IFERROR(IF(WVB!H38="Home", TEXT(WVB!F38, "h:mm AM/PM"), ""), ""),
  IFERROR(IF(XC!H38="Home", TEXT(XC!F38, "h:mm AM/PM"), ""), ""),
  IFERROR(IF(SWIMMING!H38="Home", TEXT(SWIMMING!F38, "h:mm AM/PM"), ""), ""),
  IFERROR(IF(WTEN!H38="Home", TEXT(WTEN!F38, "h:mm AM/PM"), ""), ""),
  IFERROR(IF(TF!H38="Home", TEXT(TF!F38, "h:mm AM/PM"), ""), ""),
  IFERROR(IF(WGOLF!H38="Home", TEXT(WGOLF!F38, "h:mm AM/PM"), ""), ""),
  IFERROR(IF(WBB!H38="Home", TEXT(WBB!F38, "h:mm AM/PM"), ""), ""),
  IFERROR(IF(MBB!H38="Home", TEXT(MBB!F38, "h:mm AM/PM"), ""), ""),
  IFERROR(IF(WLAX!H38="Home", TEXT(WLAX!F38, "h:mm AM/PM"), ""), ""),
  IFERROR(IF(MLAX!H38="Home", TEXT(MLAX!F38, "h:mm AM/PM"), ""), ""),
  IFERROR(IF(SOFT!H38="Home", TEXT(SOFT!F38, "h:mm AM/PM"), ""), ""),
  IFERROR(IF(BASE!H38="Home", TEXT(BASE!F38, "h:mm AM/PM"), ""), ""),
  IFERROR(IF(ESPORTS!H38="Home", TEXT(ESPORTS!F38, "h:mm AM/PM"), ""), "")
)
</f>
        <v>11:00 AM</v>
      </c>
      <c r="G38" s="11" t="str">
        <f>TEXTJOIN(
  CHAR(10) &amp; CHAR(10),
  TRUE,
  IFERROR(IF(WSO!H38="Home", WSO!G38, ""), ""),
  IFERROR(IF(MSO!H38="Home", MSO!G38, ""), ""),
  IFERROR(IF(FH!H38="Home", FH!G38, ""), ""),
  IFERROR(IF(MGOLF!H38="Home", MGOLF!G38, ""), ""),
  IFERROR(IF(Football!H38="Home", Football!G38, ""), ""),
  IFERROR(IF(WVB!H38="Home", WVB!G38, ""), ""),
  IFERROR(IF(XC!H38="Home", XC!G38, ""), ""),
  IFERROR(IF(SWIMMING!H38="Home", SWIMMING!G38, ""), ""),
  IFERROR(IF(WTEN!H38="Home", WTEN!G38, ""), ""),
  IFERROR(IF(TF!H38="Home", TF!G38, ""), ""),
  IFERROR(IF(WGOLF!H38="Home", WGOLF!G38, ""), ""),
  IFERROR(IF(WBB!H38="Home", WBB!G38, ""), ""),
  IFERROR(IF(MBB!H38="Home", MBB!G38, ""), ""),
  IFERROR(IF(WLAX!H38="Home", WLAX!G38, ""), ""),
  IFERROR(IF(MLAX!H38="Home", MLAX!G38, ""), ""),
  IFERROR(IF(SOFT!H38="Home", SOFT!G38, ""), ""),
  IFERROR(IF(BASE!H38="Home", BASE!G38, ""), ""),
  IFERROR(IF(ESPORTS!H38="Home", ESPORTS!G38, ""), "")
)
</f>
        <v>UW Lacrosse</v>
      </c>
      <c r="H38" s="20" t="str">
        <f>TEXTJOIN(
  CHAR(10) &amp; CHAR(10),
  TRUE,
  IFERROR(IF(WSO!H38="Home", WSO!P38, ""), ""),
  IFERROR(IF(MSO!H38="Home", MSO!P38, ""), ""),
  IFERROR(IF(FH!H38="Home", FH!P38, ""), ""),
  IFERROR(IF(MGOLF!H38="Home", MGOLF!P38, ""), ""),
  IFERROR(IF(Football!H38="Home", Football!P38, ""), ""),
  IFERROR(IF(WVB!H38="Home", WVB!P38, ""), ""),
  IFERROR(IF(XC!H38="Home", XC!P38, ""), ""),
  IFERROR(IF(SWIMMING!H38="Home", SWIMMING!P38, ""), ""),
  IFERROR(IF(WTEN!H38="Home", WTEN!P38, ""), ""),
  IFERROR(IF(TF!H38="Home", TF!P38, ""), ""),
  IFERROR(IF(WGOLF!H38="Home", WGOLF!P38, ""), ""),
  IFERROR(IF(WBB!H38="Home", WBB!P38, ""), ""),
  IFERROR(IF(MBB!H38="Home", MBB!P38, ""), ""),
  IFERROR(IF(WLAX!H38="Home", WLAX!P38, ""), ""),
  IFERROR(IF(MLAX!H38="Home", MLAX!P38, ""), ""),
  IFERROR(IF(SOFT!H38="Home", SOFT!P38, ""), ""),
  IFERROR(IF(BASE!H38="Home", BASE!P38, ""), ""),
  IFERROR(IF(ESPORTS!H38="Home", ESPORTS!P38, ""), "")
)
</f>
        <v>⌛️ Pending</v>
      </c>
    </row>
    <row r="39" ht="22.5" customHeight="1">
      <c r="A39" s="6">
        <v>38.0</v>
      </c>
      <c r="B39" s="6" t="str">
        <f>'Master Schedule'!B39</f>
        <v/>
      </c>
      <c r="C39" s="7">
        <v>46272.0</v>
      </c>
      <c r="D39" s="8" t="str">
        <f t="shared" si="1"/>
        <v>Monday</v>
      </c>
      <c r="E39" s="6" t="str">
        <f>TEXTJOIN(
  CHAR(10) &amp; CHAR(10),
  TRUE,
  IFERROR(IF(WSO!H39="Home", WSO!E39, ""), ""),
  IFERROR(IF(MSO!H39="Home", MSO!E39, ""), ""),
  IFERROR(IF(FH!H39="Home", FH!E39, ""), ""),
  IFERROR(IF(MGOLF!H39="Home", MGOLF!E39, ""), ""),
  IFERROR(IF(Football!H39="Home", Football!E39, ""), ""),
  IFERROR(IF(WVB!H39="Home", WVB!E39, ""), ""),
  IFERROR(IF(XC!H39="Home", XC!E39, ""), ""),
  IFERROR(IF(SWIMMING!H39="Home", SWIMMING!E39, ""), ""),
  IFERROR(IF(WTEN!H39="Home", WTEN!E39, ""), ""),
  IFERROR(IF(TF!H39="Home", TF!E39, ""), ""),
  IFERROR(IF(WGOLF!H39="Home", WGOLF!E39, ""), ""),
  IFERROR(IF(WBB!H39="Home", WBB!E39, ""), ""),
  IFERROR(IF(MBB!H39="Home", MBB!E39, ""), ""),
  IFERROR(IF(WLAX!H39="Home", WLAX!E39, ""), ""),
  IFERROR(IF(MLAX!H39="Home", MLAX!E39, ""), ""),
  IFERROR(IF(SOFT!H39="Home", SOFT!E39, ""), ""),
  IFERROR(IF(BASE!H39="Home", BASE!E39, ""), ""),
  IFERROR(IF(ESPORTS!H39="Home", ESPORTS!E39, ""), "")
)
</f>
        <v/>
      </c>
      <c r="F39" s="11" t="str">
        <f>TEXTJOIN(
  CHAR(10) &amp; CHAR(10),
  TRUE,
  IFERROR(IF(WSO!H39="Home", TEXT(WSO!F39, "h:mm AM/PM"), ""), ""),
  IFERROR(IF(MSO!H39="Home", TEXT(MSO!F39, "h:mm AM/PM"), ""), ""),
  IFERROR(IF(FH!H39="Home", TEXT(FH!F39, "h:mm AM/PM"), ""), ""),
  IFERROR(IF(MGOLF!H39="Home", TEXT(MGOLF!F39, "h:mm AM/PM"), ""), ""),
  IFERROR(IF(Football!H39="Home", TEXT(Football!F39, "h:mm AM/PM"), ""), ""),
  IFERROR(IF(WVB!H39="Home", TEXT(WVB!F39, "h:mm AM/PM"), ""), ""),
  IFERROR(IF(XC!H39="Home", TEXT(XC!F39, "h:mm AM/PM"), ""), ""),
  IFERROR(IF(SWIMMING!H39="Home", TEXT(SWIMMING!F39, "h:mm AM/PM"), ""), ""),
  IFERROR(IF(WTEN!H39="Home", TEXT(WTEN!F39, "h:mm AM/PM"), ""), ""),
  IFERROR(IF(TF!H39="Home", TEXT(TF!F39, "h:mm AM/PM"), ""), ""),
  IFERROR(IF(WGOLF!H39="Home", TEXT(WGOLF!F39, "h:mm AM/PM"), ""), ""),
  IFERROR(IF(WBB!H39="Home", TEXT(WBB!F39, "h:mm AM/PM"), ""), ""),
  IFERROR(IF(MBB!H39="Home", TEXT(MBB!F39, "h:mm AM/PM"), ""), ""),
  IFERROR(IF(WLAX!H39="Home", TEXT(WLAX!F39, "h:mm AM/PM"), ""), ""),
  IFERROR(IF(MLAX!H39="Home", TEXT(MLAX!F39, "h:mm AM/PM"), ""), ""),
  IFERROR(IF(SOFT!H39="Home", TEXT(SOFT!F39, "h:mm AM/PM"), ""), ""),
  IFERROR(IF(BASE!H39="Home", TEXT(BASE!F39, "h:mm AM/PM"), ""), ""),
  IFERROR(IF(ESPORTS!H39="Home", TEXT(ESPORTS!F39, "h:mm AM/PM"), ""), "")
)
</f>
        <v/>
      </c>
      <c r="G39" s="11" t="str">
        <f>TEXTJOIN(
  CHAR(10) &amp; CHAR(10),
  TRUE,
  IFERROR(IF(WSO!H39="Home", WSO!G39, ""), ""),
  IFERROR(IF(MSO!H39="Home", MSO!G39, ""), ""),
  IFERROR(IF(FH!H39="Home", FH!G39, ""), ""),
  IFERROR(IF(MGOLF!H39="Home", MGOLF!G39, ""), ""),
  IFERROR(IF(Football!H39="Home", Football!G39, ""), ""),
  IFERROR(IF(WVB!H39="Home", WVB!G39, ""), ""),
  IFERROR(IF(XC!H39="Home", XC!G39, ""), ""),
  IFERROR(IF(SWIMMING!H39="Home", SWIMMING!G39, ""), ""),
  IFERROR(IF(WTEN!H39="Home", WTEN!G39, ""), ""),
  IFERROR(IF(TF!H39="Home", TF!G39, ""), ""),
  IFERROR(IF(WGOLF!H39="Home", WGOLF!G39, ""), ""),
  IFERROR(IF(WBB!H39="Home", WBB!G39, ""), ""),
  IFERROR(IF(MBB!H39="Home", MBB!G39, ""), ""),
  IFERROR(IF(WLAX!H39="Home", WLAX!G39, ""), ""),
  IFERROR(IF(MLAX!H39="Home", MLAX!G39, ""), ""),
  IFERROR(IF(SOFT!H39="Home", SOFT!G39, ""), ""),
  IFERROR(IF(BASE!H39="Home", BASE!G39, ""), ""),
  IFERROR(IF(ESPORTS!H39="Home", ESPORTS!G39, ""), "")
)
</f>
        <v/>
      </c>
      <c r="H39" s="20" t="str">
        <f>TEXTJOIN(
  CHAR(10) &amp; CHAR(10),
  TRUE,
  IFERROR(IF(WSO!H39="Home", WSO!P39, ""), ""),
  IFERROR(IF(MSO!H39="Home", MSO!P39, ""), ""),
  IFERROR(IF(FH!H39="Home", FH!P39, ""), ""),
  IFERROR(IF(MGOLF!H39="Home", MGOLF!P39, ""), ""),
  IFERROR(IF(Football!H39="Home", Football!P39, ""), ""),
  IFERROR(IF(WVB!H39="Home", WVB!P39, ""), ""),
  IFERROR(IF(XC!H39="Home", XC!P39, ""), ""),
  IFERROR(IF(SWIMMING!H39="Home", SWIMMING!P39, ""), ""),
  IFERROR(IF(WTEN!H39="Home", WTEN!P39, ""), ""),
  IFERROR(IF(TF!H39="Home", TF!P39, ""), ""),
  IFERROR(IF(WGOLF!H39="Home", WGOLF!P39, ""), ""),
  IFERROR(IF(WBB!H39="Home", WBB!P39, ""), ""),
  IFERROR(IF(MBB!H39="Home", MBB!P39, ""), ""),
  IFERROR(IF(WLAX!H39="Home", WLAX!P39, ""), ""),
  IFERROR(IF(MLAX!H39="Home", MLAX!P39, ""), ""),
  IFERROR(IF(SOFT!H39="Home", SOFT!P39, ""), ""),
  IFERROR(IF(BASE!H39="Home", BASE!P39, ""), ""),
  IFERROR(IF(ESPORTS!H39="Home", ESPORTS!P39, ""), "")
)
</f>
        <v/>
      </c>
    </row>
    <row r="40" ht="22.5" customHeight="1">
      <c r="A40" s="6">
        <v>39.0</v>
      </c>
      <c r="B40" s="6" t="str">
        <f>'Master Schedule'!B40</f>
        <v/>
      </c>
      <c r="C40" s="7">
        <v>46273.0</v>
      </c>
      <c r="D40" s="8" t="str">
        <f t="shared" si="1"/>
        <v>Tuesday</v>
      </c>
      <c r="E40" s="6" t="str">
        <f>TEXTJOIN(
  CHAR(10) &amp; CHAR(10),
  TRUE,
  IFERROR(IF(WSO!H40="Home", WSO!E40, ""), ""),
  IFERROR(IF(MSO!H40="Home", MSO!E40, ""), ""),
  IFERROR(IF(FH!H40="Home", FH!E40, ""), ""),
  IFERROR(IF(MGOLF!H40="Home", MGOLF!E40, ""), ""),
  IFERROR(IF(Football!H40="Home", Football!E40, ""), ""),
  IFERROR(IF(WVB!H40="Home", WVB!E40, ""), ""),
  IFERROR(IF(XC!H40="Home", XC!E40, ""), ""),
  IFERROR(IF(SWIMMING!H40="Home", SWIMMING!E40, ""), ""),
  IFERROR(IF(WTEN!H40="Home", WTEN!E40, ""), ""),
  IFERROR(IF(TF!H40="Home", TF!E40, ""), ""),
  IFERROR(IF(WGOLF!H40="Home", WGOLF!E40, ""), ""),
  IFERROR(IF(WBB!H40="Home", WBB!E40, ""), ""),
  IFERROR(IF(MBB!H40="Home", MBB!E40, ""), ""),
  IFERROR(IF(WLAX!H40="Home", WLAX!E40, ""), ""),
  IFERROR(IF(MLAX!H40="Home", MLAX!E40, ""), ""),
  IFERROR(IF(SOFT!H40="Home", SOFT!E40, ""), ""),
  IFERROR(IF(BASE!H40="Home", BASE!E40, ""), ""),
  IFERROR(IF(ESPORTS!H40="Home", ESPORTS!E40, ""), "")
)
</f>
        <v/>
      </c>
      <c r="F40" s="11" t="str">
        <f>TEXTJOIN(
  CHAR(10) &amp; CHAR(10),
  TRUE,
  IFERROR(IF(WSO!H40="Home", TEXT(WSO!F40, "h:mm AM/PM"), ""), ""),
  IFERROR(IF(MSO!H40="Home", TEXT(MSO!F40, "h:mm AM/PM"), ""), ""),
  IFERROR(IF(FH!H40="Home", TEXT(FH!F40, "h:mm AM/PM"), ""), ""),
  IFERROR(IF(MGOLF!H40="Home", TEXT(MGOLF!F40, "h:mm AM/PM"), ""), ""),
  IFERROR(IF(Football!H40="Home", TEXT(Football!F40, "h:mm AM/PM"), ""), ""),
  IFERROR(IF(WVB!H40="Home", TEXT(WVB!F40, "h:mm AM/PM"), ""), ""),
  IFERROR(IF(XC!H40="Home", TEXT(XC!F40, "h:mm AM/PM"), ""), ""),
  IFERROR(IF(SWIMMING!H40="Home", TEXT(SWIMMING!F40, "h:mm AM/PM"), ""), ""),
  IFERROR(IF(WTEN!H40="Home", TEXT(WTEN!F40, "h:mm AM/PM"), ""), ""),
  IFERROR(IF(TF!H40="Home", TEXT(TF!F40, "h:mm AM/PM"), ""), ""),
  IFERROR(IF(WGOLF!H40="Home", TEXT(WGOLF!F40, "h:mm AM/PM"), ""), ""),
  IFERROR(IF(WBB!H40="Home", TEXT(WBB!F40, "h:mm AM/PM"), ""), ""),
  IFERROR(IF(MBB!H40="Home", TEXT(MBB!F40, "h:mm AM/PM"), ""), ""),
  IFERROR(IF(WLAX!H40="Home", TEXT(WLAX!F40, "h:mm AM/PM"), ""), ""),
  IFERROR(IF(MLAX!H40="Home", TEXT(MLAX!F40, "h:mm AM/PM"), ""), ""),
  IFERROR(IF(SOFT!H40="Home", TEXT(SOFT!F40, "h:mm AM/PM"), ""), ""),
  IFERROR(IF(BASE!H40="Home", TEXT(BASE!F40, "h:mm AM/PM"), ""), ""),
  IFERROR(IF(ESPORTS!H40="Home", TEXT(ESPORTS!F40, "h:mm AM/PM"), ""), "")
)
</f>
        <v/>
      </c>
      <c r="G40" s="11" t="str">
        <f>TEXTJOIN(
  CHAR(10) &amp; CHAR(10),
  TRUE,
  IFERROR(IF(WSO!H40="Home", WSO!G40, ""), ""),
  IFERROR(IF(MSO!H40="Home", MSO!G40, ""), ""),
  IFERROR(IF(FH!H40="Home", FH!G40, ""), ""),
  IFERROR(IF(MGOLF!H40="Home", MGOLF!G40, ""), ""),
  IFERROR(IF(Football!H40="Home", Football!G40, ""), ""),
  IFERROR(IF(WVB!H40="Home", WVB!G40, ""), ""),
  IFERROR(IF(XC!H40="Home", XC!G40, ""), ""),
  IFERROR(IF(SWIMMING!H40="Home", SWIMMING!G40, ""), ""),
  IFERROR(IF(WTEN!H40="Home", WTEN!G40, ""), ""),
  IFERROR(IF(TF!H40="Home", TF!G40, ""), ""),
  IFERROR(IF(WGOLF!H40="Home", WGOLF!G40, ""), ""),
  IFERROR(IF(WBB!H40="Home", WBB!G40, ""), ""),
  IFERROR(IF(MBB!H40="Home", MBB!G40, ""), ""),
  IFERROR(IF(WLAX!H40="Home", WLAX!G40, ""), ""),
  IFERROR(IF(MLAX!H40="Home", MLAX!G40, ""), ""),
  IFERROR(IF(SOFT!H40="Home", SOFT!G40, ""), ""),
  IFERROR(IF(BASE!H40="Home", BASE!G40, ""), ""),
  IFERROR(IF(ESPORTS!H40="Home", ESPORTS!G40, ""), "")
)
</f>
        <v/>
      </c>
      <c r="H40" s="20" t="str">
        <f>TEXTJOIN(
  CHAR(10) &amp; CHAR(10),
  TRUE,
  IFERROR(IF(WSO!H40="Home", WSO!P40, ""), ""),
  IFERROR(IF(MSO!H40="Home", MSO!P40, ""), ""),
  IFERROR(IF(FH!H40="Home", FH!P40, ""), ""),
  IFERROR(IF(MGOLF!H40="Home", MGOLF!P40, ""), ""),
  IFERROR(IF(Football!H40="Home", Football!P40, ""), ""),
  IFERROR(IF(WVB!H40="Home", WVB!P40, ""), ""),
  IFERROR(IF(XC!H40="Home", XC!P40, ""), ""),
  IFERROR(IF(SWIMMING!H40="Home", SWIMMING!P40, ""), ""),
  IFERROR(IF(WTEN!H40="Home", WTEN!P40, ""), ""),
  IFERROR(IF(TF!H40="Home", TF!P40, ""), ""),
  IFERROR(IF(WGOLF!H40="Home", WGOLF!P40, ""), ""),
  IFERROR(IF(WBB!H40="Home", WBB!P40, ""), ""),
  IFERROR(IF(MBB!H40="Home", MBB!P40, ""), ""),
  IFERROR(IF(WLAX!H40="Home", WLAX!P40, ""), ""),
  IFERROR(IF(MLAX!H40="Home", MLAX!P40, ""), ""),
  IFERROR(IF(SOFT!H40="Home", SOFT!P40, ""), ""),
  IFERROR(IF(BASE!H40="Home", BASE!P40, ""), ""),
  IFERROR(IF(ESPORTS!H40="Home", ESPORTS!P40, ""), "")
)
</f>
        <v/>
      </c>
    </row>
    <row r="41" ht="22.5" customHeight="1">
      <c r="A41" s="6">
        <v>40.0</v>
      </c>
      <c r="B41" s="6" t="str">
        <f>'Master Schedule'!B41</f>
        <v/>
      </c>
      <c r="C41" s="7">
        <v>46274.0</v>
      </c>
      <c r="D41" s="8" t="str">
        <f t="shared" si="1"/>
        <v>Wednesday</v>
      </c>
      <c r="E41" s="6" t="str">
        <f>TEXTJOIN(
  CHAR(10) &amp; CHAR(10),
  TRUE,
  IFERROR(IF(WSO!H41="Home", WSO!E41, ""), ""),
  IFERROR(IF(MSO!H41="Home", MSO!E41, ""), ""),
  IFERROR(IF(FH!H41="Home", FH!E41, ""), ""),
  IFERROR(IF(MGOLF!H41="Home", MGOLF!E41, ""), ""),
  IFERROR(IF(Football!H41="Home", Football!E41, ""), ""),
  IFERROR(IF(WVB!H41="Home", WVB!E41, ""), ""),
  IFERROR(IF(XC!H41="Home", XC!E41, ""), ""),
  IFERROR(IF(SWIMMING!H41="Home", SWIMMING!E41, ""), ""),
  IFERROR(IF(WTEN!H41="Home", WTEN!E41, ""), ""),
  IFERROR(IF(TF!H41="Home", TF!E41, ""), ""),
  IFERROR(IF(WGOLF!H41="Home", WGOLF!E41, ""), ""),
  IFERROR(IF(WBB!H41="Home", WBB!E41, ""), ""),
  IFERROR(IF(MBB!H41="Home", MBB!E41, ""), ""),
  IFERROR(IF(WLAX!H41="Home", WLAX!E41, ""), ""),
  IFERROR(IF(MLAX!H41="Home", MLAX!E41, ""), ""),
  IFERROR(IF(SOFT!H41="Home", SOFT!E41, ""), ""),
  IFERROR(IF(BASE!H41="Home", BASE!E41, ""), ""),
  IFERROR(IF(ESPORTS!H41="Home", ESPORTS!E41, ""), "")
)
</f>
        <v/>
      </c>
      <c r="F41" s="11" t="str">
        <f>TEXTJOIN(
  CHAR(10) &amp; CHAR(10),
  TRUE,
  IFERROR(IF(WSO!H41="Home", TEXT(WSO!F41, "h:mm AM/PM"), ""), ""),
  IFERROR(IF(MSO!H41="Home", TEXT(MSO!F41, "h:mm AM/PM"), ""), ""),
  IFERROR(IF(FH!H41="Home", TEXT(FH!F41, "h:mm AM/PM"), ""), ""),
  IFERROR(IF(MGOLF!H41="Home", TEXT(MGOLF!F41, "h:mm AM/PM"), ""), ""),
  IFERROR(IF(Football!H41="Home", TEXT(Football!F41, "h:mm AM/PM"), ""), ""),
  IFERROR(IF(WVB!H41="Home", TEXT(WVB!F41, "h:mm AM/PM"), ""), ""),
  IFERROR(IF(XC!H41="Home", TEXT(XC!F41, "h:mm AM/PM"), ""), ""),
  IFERROR(IF(SWIMMING!H41="Home", TEXT(SWIMMING!F41, "h:mm AM/PM"), ""), ""),
  IFERROR(IF(WTEN!H41="Home", TEXT(WTEN!F41, "h:mm AM/PM"), ""), ""),
  IFERROR(IF(TF!H41="Home", TEXT(TF!F41, "h:mm AM/PM"), ""), ""),
  IFERROR(IF(WGOLF!H41="Home", TEXT(WGOLF!F41, "h:mm AM/PM"), ""), ""),
  IFERROR(IF(WBB!H41="Home", TEXT(WBB!F41, "h:mm AM/PM"), ""), ""),
  IFERROR(IF(MBB!H41="Home", TEXT(MBB!F41, "h:mm AM/PM"), ""), ""),
  IFERROR(IF(WLAX!H41="Home", TEXT(WLAX!F41, "h:mm AM/PM"), ""), ""),
  IFERROR(IF(MLAX!H41="Home", TEXT(MLAX!F41, "h:mm AM/PM"), ""), ""),
  IFERROR(IF(SOFT!H41="Home", TEXT(SOFT!F41, "h:mm AM/PM"), ""), ""),
  IFERROR(IF(BASE!H41="Home", TEXT(BASE!F41, "h:mm AM/PM"), ""), ""),
  IFERROR(IF(ESPORTS!H41="Home", TEXT(ESPORTS!F41, "h:mm AM/PM"), ""), "")
)
</f>
        <v/>
      </c>
      <c r="G41" s="11" t="str">
        <f>TEXTJOIN(
  CHAR(10) &amp; CHAR(10),
  TRUE,
  IFERROR(IF(WSO!H41="Home", WSO!G41, ""), ""),
  IFERROR(IF(MSO!H41="Home", MSO!G41, ""), ""),
  IFERROR(IF(FH!H41="Home", FH!G41, ""), ""),
  IFERROR(IF(MGOLF!H41="Home", MGOLF!G41, ""), ""),
  IFERROR(IF(Football!H41="Home", Football!G41, ""), ""),
  IFERROR(IF(WVB!H41="Home", WVB!G41, ""), ""),
  IFERROR(IF(XC!H41="Home", XC!G41, ""), ""),
  IFERROR(IF(SWIMMING!H41="Home", SWIMMING!G41, ""), ""),
  IFERROR(IF(WTEN!H41="Home", WTEN!G41, ""), ""),
  IFERROR(IF(TF!H41="Home", TF!G41, ""), ""),
  IFERROR(IF(WGOLF!H41="Home", WGOLF!G41, ""), ""),
  IFERROR(IF(WBB!H41="Home", WBB!G41, ""), ""),
  IFERROR(IF(MBB!H41="Home", MBB!G41, ""), ""),
  IFERROR(IF(WLAX!H41="Home", WLAX!G41, ""), ""),
  IFERROR(IF(MLAX!H41="Home", MLAX!G41, ""), ""),
  IFERROR(IF(SOFT!H41="Home", SOFT!G41, ""), ""),
  IFERROR(IF(BASE!H41="Home", BASE!G41, ""), ""),
  IFERROR(IF(ESPORTS!H41="Home", ESPORTS!G41, ""), "")
)
</f>
        <v/>
      </c>
      <c r="H41" s="20" t="str">
        <f>TEXTJOIN(
  CHAR(10) &amp; CHAR(10),
  TRUE,
  IFERROR(IF(WSO!H41="Home", WSO!P41, ""), ""),
  IFERROR(IF(MSO!H41="Home", MSO!P41, ""), ""),
  IFERROR(IF(FH!H41="Home", FH!P41, ""), ""),
  IFERROR(IF(MGOLF!H41="Home", MGOLF!P41, ""), ""),
  IFERROR(IF(Football!H41="Home", Football!P41, ""), ""),
  IFERROR(IF(WVB!H41="Home", WVB!P41, ""), ""),
  IFERROR(IF(XC!H41="Home", XC!P41, ""), ""),
  IFERROR(IF(SWIMMING!H41="Home", SWIMMING!P41, ""), ""),
  IFERROR(IF(WTEN!H41="Home", WTEN!P41, ""), ""),
  IFERROR(IF(TF!H41="Home", TF!P41, ""), ""),
  IFERROR(IF(WGOLF!H41="Home", WGOLF!P41, ""), ""),
  IFERROR(IF(WBB!H41="Home", WBB!P41, ""), ""),
  IFERROR(IF(MBB!H41="Home", MBB!P41, ""), ""),
  IFERROR(IF(WLAX!H41="Home", WLAX!P41, ""), ""),
  IFERROR(IF(MLAX!H41="Home", MLAX!P41, ""), ""),
  IFERROR(IF(SOFT!H41="Home", SOFT!P41, ""), ""),
  IFERROR(IF(BASE!H41="Home", BASE!P41, ""), ""),
  IFERROR(IF(ESPORTS!H41="Home", ESPORTS!P41, ""), "")
)
</f>
        <v/>
      </c>
    </row>
    <row r="42" ht="22.5" customHeight="1">
      <c r="A42" s="6">
        <v>41.0</v>
      </c>
      <c r="B42" s="6" t="str">
        <f>'Master Schedule'!B42</f>
        <v/>
      </c>
      <c r="C42" s="7">
        <v>46275.0</v>
      </c>
      <c r="D42" s="8" t="str">
        <f t="shared" si="1"/>
        <v>Thursday</v>
      </c>
      <c r="E42" s="6" t="str">
        <f>TEXTJOIN(
  CHAR(10) &amp; CHAR(10),
  TRUE,
  IFERROR(IF(WSO!H42="Home", WSO!E42, ""), ""),
  IFERROR(IF(MSO!H42="Home", MSO!E42, ""), ""),
  IFERROR(IF(FH!H42="Home", FH!E42, ""), ""),
  IFERROR(IF(MGOLF!H42="Home", MGOLF!E42, ""), ""),
  IFERROR(IF(Football!H42="Home", Football!E42, ""), ""),
  IFERROR(IF(WVB!H42="Home", WVB!E42, ""), ""),
  IFERROR(IF(XC!H42="Home", XC!E42, ""), ""),
  IFERROR(IF(SWIMMING!H42="Home", SWIMMING!E42, ""), ""),
  IFERROR(IF(WTEN!H42="Home", WTEN!E42, ""), ""),
  IFERROR(IF(TF!H42="Home", TF!E42, ""), ""),
  IFERROR(IF(WGOLF!H42="Home", WGOLF!E42, ""), ""),
  IFERROR(IF(WBB!H42="Home", WBB!E42, ""), ""),
  IFERROR(IF(MBB!H42="Home", MBB!E42, ""), ""),
  IFERROR(IF(WLAX!H42="Home", WLAX!E42, ""), ""),
  IFERROR(IF(MLAX!H42="Home", MLAX!E42, ""), ""),
  IFERROR(IF(SOFT!H42="Home", SOFT!E42, ""), ""),
  IFERROR(IF(BASE!H42="Home", BASE!E42, ""), ""),
  IFERROR(IF(ESPORTS!H42="Home", ESPORTS!E42, ""), "")
)
</f>
        <v/>
      </c>
      <c r="F42" s="11" t="str">
        <f>TEXTJOIN(
  CHAR(10) &amp; CHAR(10),
  TRUE,
  IFERROR(IF(WSO!H42="Home", TEXT(WSO!F42, "h:mm AM/PM"), ""), ""),
  IFERROR(IF(MSO!H42="Home", TEXT(MSO!F42, "h:mm AM/PM"), ""), ""),
  IFERROR(IF(FH!H42="Home", TEXT(FH!F42, "h:mm AM/PM"), ""), ""),
  IFERROR(IF(MGOLF!H42="Home", TEXT(MGOLF!F42, "h:mm AM/PM"), ""), ""),
  IFERROR(IF(Football!H42="Home", TEXT(Football!F42, "h:mm AM/PM"), ""), ""),
  IFERROR(IF(WVB!H42="Home", TEXT(WVB!F42, "h:mm AM/PM"), ""), ""),
  IFERROR(IF(XC!H42="Home", TEXT(XC!F42, "h:mm AM/PM"), ""), ""),
  IFERROR(IF(SWIMMING!H42="Home", TEXT(SWIMMING!F42, "h:mm AM/PM"), ""), ""),
  IFERROR(IF(WTEN!H42="Home", TEXT(WTEN!F42, "h:mm AM/PM"), ""), ""),
  IFERROR(IF(TF!H42="Home", TEXT(TF!F42, "h:mm AM/PM"), ""), ""),
  IFERROR(IF(WGOLF!H42="Home", TEXT(WGOLF!F42, "h:mm AM/PM"), ""), ""),
  IFERROR(IF(WBB!H42="Home", TEXT(WBB!F42, "h:mm AM/PM"), ""), ""),
  IFERROR(IF(MBB!H42="Home", TEXT(MBB!F42, "h:mm AM/PM"), ""), ""),
  IFERROR(IF(WLAX!H42="Home", TEXT(WLAX!F42, "h:mm AM/PM"), ""), ""),
  IFERROR(IF(MLAX!H42="Home", TEXT(MLAX!F42, "h:mm AM/PM"), ""), ""),
  IFERROR(IF(SOFT!H42="Home", TEXT(SOFT!F42, "h:mm AM/PM"), ""), ""),
  IFERROR(IF(BASE!H42="Home", TEXT(BASE!F42, "h:mm AM/PM"), ""), ""),
  IFERROR(IF(ESPORTS!H42="Home", TEXT(ESPORTS!F42, "h:mm AM/PM"), ""), "")
)
</f>
        <v/>
      </c>
      <c r="G42" s="11" t="str">
        <f>TEXTJOIN(
  CHAR(10) &amp; CHAR(10),
  TRUE,
  IFERROR(IF(WSO!H42="Home", WSO!G42, ""), ""),
  IFERROR(IF(MSO!H42="Home", MSO!G42, ""), ""),
  IFERROR(IF(FH!H42="Home", FH!G42, ""), ""),
  IFERROR(IF(MGOLF!H42="Home", MGOLF!G42, ""), ""),
  IFERROR(IF(Football!H42="Home", Football!G42, ""), ""),
  IFERROR(IF(WVB!H42="Home", WVB!G42, ""), ""),
  IFERROR(IF(XC!H42="Home", XC!G42, ""), ""),
  IFERROR(IF(SWIMMING!H42="Home", SWIMMING!G42, ""), ""),
  IFERROR(IF(WTEN!H42="Home", WTEN!G42, ""), ""),
  IFERROR(IF(TF!H42="Home", TF!G42, ""), ""),
  IFERROR(IF(WGOLF!H42="Home", WGOLF!G42, ""), ""),
  IFERROR(IF(WBB!H42="Home", WBB!G42, ""), ""),
  IFERROR(IF(MBB!H42="Home", MBB!G42, ""), ""),
  IFERROR(IF(WLAX!H42="Home", WLAX!G42, ""), ""),
  IFERROR(IF(MLAX!H42="Home", MLAX!G42, ""), ""),
  IFERROR(IF(SOFT!H42="Home", SOFT!G42, ""), ""),
  IFERROR(IF(BASE!H42="Home", BASE!G42, ""), ""),
  IFERROR(IF(ESPORTS!H42="Home", ESPORTS!G42, ""), "")
)
</f>
        <v/>
      </c>
      <c r="H42" s="20" t="str">
        <f>TEXTJOIN(
  CHAR(10) &amp; CHAR(10),
  TRUE,
  IFERROR(IF(WSO!H42="Home", WSO!P42, ""), ""),
  IFERROR(IF(MSO!H42="Home", MSO!P42, ""), ""),
  IFERROR(IF(FH!H42="Home", FH!P42, ""), ""),
  IFERROR(IF(MGOLF!H42="Home", MGOLF!P42, ""), ""),
  IFERROR(IF(Football!H42="Home", Football!P42, ""), ""),
  IFERROR(IF(WVB!H42="Home", WVB!P42, ""), ""),
  IFERROR(IF(XC!H42="Home", XC!P42, ""), ""),
  IFERROR(IF(SWIMMING!H42="Home", SWIMMING!P42, ""), ""),
  IFERROR(IF(WTEN!H42="Home", WTEN!P42, ""), ""),
  IFERROR(IF(TF!H42="Home", TF!P42, ""), ""),
  IFERROR(IF(WGOLF!H42="Home", WGOLF!P42, ""), ""),
  IFERROR(IF(WBB!H42="Home", WBB!P42, ""), ""),
  IFERROR(IF(MBB!H42="Home", MBB!P42, ""), ""),
  IFERROR(IF(WLAX!H42="Home", WLAX!P42, ""), ""),
  IFERROR(IF(MLAX!H42="Home", MLAX!P42, ""), ""),
  IFERROR(IF(SOFT!H42="Home", SOFT!P42, ""), ""),
  IFERROR(IF(BASE!H42="Home", BASE!P42, ""), ""),
  IFERROR(IF(ESPORTS!H42="Home", ESPORTS!P42, ""), "")
)
</f>
        <v/>
      </c>
    </row>
    <row r="43" ht="22.5" customHeight="1">
      <c r="A43" s="6">
        <v>42.0</v>
      </c>
      <c r="B43" s="6" t="str">
        <f>'Master Schedule'!B43</f>
        <v/>
      </c>
      <c r="C43" s="7">
        <v>46276.0</v>
      </c>
      <c r="D43" s="8" t="str">
        <f t="shared" si="1"/>
        <v>Friday</v>
      </c>
      <c r="E43" s="6" t="str">
        <f>TEXTJOIN(
  CHAR(10) &amp; CHAR(10),
  TRUE,
  IFERROR(IF(WSO!H43="Home", WSO!E43, ""), ""),
  IFERROR(IF(MSO!H43="Home", MSO!E43, ""), ""),
  IFERROR(IF(FH!H43="Home", FH!E43, ""), ""),
  IFERROR(IF(MGOLF!H43="Home", MGOLF!E43, ""), ""),
  IFERROR(IF(Football!H43="Home", Football!E43, ""), ""),
  IFERROR(IF(WVB!H43="Home", WVB!E43, ""), ""),
  IFERROR(IF(XC!H43="Home", XC!E43, ""), ""),
  IFERROR(IF(SWIMMING!H43="Home", SWIMMING!E43, ""), ""),
  IFERROR(IF(WTEN!H43="Home", WTEN!E43, ""), ""),
  IFERROR(IF(TF!H43="Home", TF!E43, ""), ""),
  IFERROR(IF(WGOLF!H43="Home", WGOLF!E43, ""), ""),
  IFERROR(IF(WBB!H43="Home", WBB!E43, ""), ""),
  IFERROR(IF(MBB!H43="Home", MBB!E43, ""), ""),
  IFERROR(IF(WLAX!H43="Home", WLAX!E43, ""), ""),
  IFERROR(IF(MLAX!H43="Home", MLAX!E43, ""), ""),
  IFERROR(IF(SOFT!H43="Home", SOFT!E43, ""), ""),
  IFERROR(IF(BASE!H43="Home", BASE!E43, ""), ""),
  IFERROR(IF(ESPORTS!H43="Home", ESPORTS!E43, ""), "")
)
</f>
        <v/>
      </c>
      <c r="F43" s="11" t="str">
        <f>TEXTJOIN(
  CHAR(10) &amp; CHAR(10),
  TRUE,
  IFERROR(IF(WSO!H43="Home", TEXT(WSO!F43, "h:mm AM/PM"), ""), ""),
  IFERROR(IF(MSO!H43="Home", TEXT(MSO!F43, "h:mm AM/PM"), ""), ""),
  IFERROR(IF(FH!H43="Home", TEXT(FH!F43, "h:mm AM/PM"), ""), ""),
  IFERROR(IF(MGOLF!H43="Home", TEXT(MGOLF!F43, "h:mm AM/PM"), ""), ""),
  IFERROR(IF(Football!H43="Home", TEXT(Football!F43, "h:mm AM/PM"), ""), ""),
  IFERROR(IF(WVB!H43="Home", TEXT(WVB!F43, "h:mm AM/PM"), ""), ""),
  IFERROR(IF(XC!H43="Home", TEXT(XC!F43, "h:mm AM/PM"), ""), ""),
  IFERROR(IF(SWIMMING!H43="Home", TEXT(SWIMMING!F43, "h:mm AM/PM"), ""), ""),
  IFERROR(IF(WTEN!H43="Home", TEXT(WTEN!F43, "h:mm AM/PM"), ""), ""),
  IFERROR(IF(TF!H43="Home", TEXT(TF!F43, "h:mm AM/PM"), ""), ""),
  IFERROR(IF(WGOLF!H43="Home", TEXT(WGOLF!F43, "h:mm AM/PM"), ""), ""),
  IFERROR(IF(WBB!H43="Home", TEXT(WBB!F43, "h:mm AM/PM"), ""), ""),
  IFERROR(IF(MBB!H43="Home", TEXT(MBB!F43, "h:mm AM/PM"), ""), ""),
  IFERROR(IF(WLAX!H43="Home", TEXT(WLAX!F43, "h:mm AM/PM"), ""), ""),
  IFERROR(IF(MLAX!H43="Home", TEXT(MLAX!F43, "h:mm AM/PM"), ""), ""),
  IFERROR(IF(SOFT!H43="Home", TEXT(SOFT!F43, "h:mm AM/PM"), ""), ""),
  IFERROR(IF(BASE!H43="Home", TEXT(BASE!F43, "h:mm AM/PM"), ""), ""),
  IFERROR(IF(ESPORTS!H43="Home", TEXT(ESPORTS!F43, "h:mm AM/PM"), ""), "")
)
</f>
        <v/>
      </c>
      <c r="G43" s="11" t="str">
        <f>TEXTJOIN(
  CHAR(10) &amp; CHAR(10),
  TRUE,
  IFERROR(IF(WSO!H43="Home", WSO!G43, ""), ""),
  IFERROR(IF(MSO!H43="Home", MSO!G43, ""), ""),
  IFERROR(IF(FH!H43="Home", FH!G43, ""), ""),
  IFERROR(IF(MGOLF!H43="Home", MGOLF!G43, ""), ""),
  IFERROR(IF(Football!H43="Home", Football!G43, ""), ""),
  IFERROR(IF(WVB!H43="Home", WVB!G43, ""), ""),
  IFERROR(IF(XC!H43="Home", XC!G43, ""), ""),
  IFERROR(IF(SWIMMING!H43="Home", SWIMMING!G43, ""), ""),
  IFERROR(IF(WTEN!H43="Home", WTEN!G43, ""), ""),
  IFERROR(IF(TF!H43="Home", TF!G43, ""), ""),
  IFERROR(IF(WGOLF!H43="Home", WGOLF!G43, ""), ""),
  IFERROR(IF(WBB!H43="Home", WBB!G43, ""), ""),
  IFERROR(IF(MBB!H43="Home", MBB!G43, ""), ""),
  IFERROR(IF(WLAX!H43="Home", WLAX!G43, ""), ""),
  IFERROR(IF(MLAX!H43="Home", MLAX!G43, ""), ""),
  IFERROR(IF(SOFT!H43="Home", SOFT!G43, ""), ""),
  IFERROR(IF(BASE!H43="Home", BASE!G43, ""), ""),
  IFERROR(IF(ESPORTS!H43="Home", ESPORTS!G43, ""), "")
)
</f>
        <v/>
      </c>
      <c r="H43" s="20" t="str">
        <f>TEXTJOIN(
  CHAR(10) &amp; CHAR(10),
  TRUE,
  IFERROR(IF(WSO!H43="Home", WSO!P43, ""), ""),
  IFERROR(IF(MSO!H43="Home", MSO!P43, ""), ""),
  IFERROR(IF(FH!H43="Home", FH!P43, ""), ""),
  IFERROR(IF(MGOLF!H43="Home", MGOLF!P43, ""), ""),
  IFERROR(IF(Football!H43="Home", Football!P43, ""), ""),
  IFERROR(IF(WVB!H43="Home", WVB!P43, ""), ""),
  IFERROR(IF(XC!H43="Home", XC!P43, ""), ""),
  IFERROR(IF(SWIMMING!H43="Home", SWIMMING!P43, ""), ""),
  IFERROR(IF(WTEN!H43="Home", WTEN!P43, ""), ""),
  IFERROR(IF(TF!H43="Home", TF!P43, ""), ""),
  IFERROR(IF(WGOLF!H43="Home", WGOLF!P43, ""), ""),
  IFERROR(IF(WBB!H43="Home", WBB!P43, ""), ""),
  IFERROR(IF(MBB!H43="Home", MBB!P43, ""), ""),
  IFERROR(IF(WLAX!H43="Home", WLAX!P43, ""), ""),
  IFERROR(IF(MLAX!H43="Home", MLAX!P43, ""), ""),
  IFERROR(IF(SOFT!H43="Home", SOFT!P43, ""), ""),
  IFERROR(IF(BASE!H43="Home", BASE!P43, ""), ""),
  IFERROR(IF(ESPORTS!H43="Home", ESPORTS!P43, ""), "")
)
</f>
        <v/>
      </c>
    </row>
    <row r="44" ht="22.5" customHeight="1">
      <c r="A44" s="6">
        <v>43.0</v>
      </c>
      <c r="B44" s="6" t="str">
        <f>'Master Schedule'!B44</f>
        <v/>
      </c>
      <c r="C44" s="7">
        <v>46277.0</v>
      </c>
      <c r="D44" s="8" t="str">
        <f t="shared" si="1"/>
        <v>Saturday</v>
      </c>
      <c r="E44" s="6" t="str">
        <f>TEXTJOIN(
  CHAR(10) &amp; CHAR(10),
  TRUE,
  IFERROR(IF(WSO!H44="Home", WSO!E44, ""), ""),
  IFERROR(IF(MSO!H44="Home", MSO!E44, ""), ""),
  IFERROR(IF(FH!H44="Home", FH!E44, ""), ""),
  IFERROR(IF(MGOLF!H44="Home", MGOLF!E44, ""), ""),
  IFERROR(IF(Football!H44="Home", Football!E44, ""), ""),
  IFERROR(IF(WVB!H44="Home", WVB!E44, ""), ""),
  IFERROR(IF(XC!H44="Home", XC!E44, ""), ""),
  IFERROR(IF(SWIMMING!H44="Home", SWIMMING!E44, ""), ""),
  IFERROR(IF(WTEN!H44="Home", WTEN!E44, ""), ""),
  IFERROR(IF(TF!H44="Home", TF!E44, ""), ""),
  IFERROR(IF(WGOLF!H44="Home", WGOLF!E44, ""), ""),
  IFERROR(IF(WBB!H44="Home", WBB!E44, ""), ""),
  IFERROR(IF(MBB!H44="Home", MBB!E44, ""), ""),
  IFERROR(IF(WLAX!H44="Home", WLAX!E44, ""), ""),
  IFERROR(IF(MLAX!H44="Home", MLAX!E44, ""), ""),
  IFERROR(IF(SOFT!H44="Home", SOFT!E44, ""), ""),
  IFERROR(IF(BASE!H44="Home", BASE!E44, ""), ""),
  IFERROR(IF(ESPORTS!H44="Home", ESPORTS!E44, ""), "")
)
</f>
        <v>WSO
MSO</v>
      </c>
      <c r="F44" s="11" t="str">
        <f>TEXTJOIN(
  CHAR(10) &amp; CHAR(10),
  TRUE,
  IFERROR(IF(WSO!H44="Home", TEXT(WSO!F44, "h:mm AM/PM"), ""), ""),
  IFERROR(IF(MSO!H44="Home", TEXT(MSO!F44, "h:mm AM/PM"), ""), ""),
  IFERROR(IF(FH!H44="Home", TEXT(FH!F44, "h:mm AM/PM"), ""), ""),
  IFERROR(IF(MGOLF!H44="Home", TEXT(MGOLF!F44, "h:mm AM/PM"), ""), ""),
  IFERROR(IF(Football!H44="Home", TEXT(Football!F44, "h:mm AM/PM"), ""), ""),
  IFERROR(IF(WVB!H44="Home", TEXT(WVB!F44, "h:mm AM/PM"), ""), ""),
  IFERROR(IF(XC!H44="Home", TEXT(XC!F44, "h:mm AM/PM"), ""), ""),
  IFERROR(IF(SWIMMING!H44="Home", TEXT(SWIMMING!F44, "h:mm AM/PM"), ""), ""),
  IFERROR(IF(WTEN!H44="Home", TEXT(WTEN!F44, "h:mm AM/PM"), ""), ""),
  IFERROR(IF(TF!H44="Home", TEXT(TF!F44, "h:mm AM/PM"), ""), ""),
  IFERROR(IF(WGOLF!H44="Home", TEXT(WGOLF!F44, "h:mm AM/PM"), ""), ""),
  IFERROR(IF(WBB!H44="Home", TEXT(WBB!F44, "h:mm AM/PM"), ""), ""),
  IFERROR(IF(MBB!H44="Home", TEXT(MBB!F44, "h:mm AM/PM"), ""), ""),
  IFERROR(IF(WLAX!H44="Home", TEXT(WLAX!F44, "h:mm AM/PM"), ""), ""),
  IFERROR(IF(MLAX!H44="Home", TEXT(MLAX!F44, "h:mm AM/PM"), ""), ""),
  IFERROR(IF(SOFT!H44="Home", TEXT(SOFT!F44, "h:mm AM/PM"), ""), ""),
  IFERROR(IF(BASE!H44="Home", TEXT(BASE!F44, "h:mm AM/PM"), ""), ""),
  IFERROR(IF(ESPORTS!H44="Home", TEXT(ESPORTS!F44, "h:mm AM/PM"), ""), "")
)
</f>
        <v>2:00 PM
TBD</v>
      </c>
      <c r="G44" s="11" t="str">
        <f>TEXTJOIN(
  CHAR(10) &amp; CHAR(10),
  TRUE,
  IFERROR(IF(WSO!H44="Home", WSO!G44, ""), ""),
  IFERROR(IF(MSO!H44="Home", MSO!G44, ""), ""),
  IFERROR(IF(FH!H44="Home", FH!G44, ""), ""),
  IFERROR(IF(MGOLF!H44="Home", MGOLF!G44, ""), ""),
  IFERROR(IF(Football!H44="Home", Football!G44, ""), ""),
  IFERROR(IF(WVB!H44="Home", WVB!G44, ""), ""),
  IFERROR(IF(XC!H44="Home", XC!G44, ""), ""),
  IFERROR(IF(SWIMMING!H44="Home", SWIMMING!G44, ""), ""),
  IFERROR(IF(WTEN!H44="Home", WTEN!G44, ""), ""),
  IFERROR(IF(TF!H44="Home", TF!G44, ""), ""),
  IFERROR(IF(WGOLF!H44="Home", WGOLF!G44, ""), ""),
  IFERROR(IF(WBB!H44="Home", WBB!G44, ""), ""),
  IFERROR(IF(MBB!H44="Home", MBB!G44, ""), ""),
  IFERROR(IF(WLAX!H44="Home", WLAX!G44, ""), ""),
  IFERROR(IF(MLAX!H44="Home", MLAX!G44, ""), ""),
  IFERROR(IF(SOFT!H44="Home", SOFT!G44, ""), ""),
  IFERROR(IF(BASE!H44="Home", BASE!G44, ""), ""),
  IFERROR(IF(ESPORTS!H44="Home", ESPORTS!G44, ""), "")
)
</f>
        <v>Wheaton
Wheaton</v>
      </c>
      <c r="H44" s="20" t="str">
        <f>TEXTJOIN(
  CHAR(10) &amp; CHAR(10),
  TRUE,
  IFERROR(IF(WSO!H44="Home", WSO!P44, ""), ""),
  IFERROR(IF(MSO!H44="Home", MSO!P44, ""), ""),
  IFERROR(IF(FH!H44="Home", FH!P44, ""), ""),
  IFERROR(IF(MGOLF!H44="Home", MGOLF!P44, ""), ""),
  IFERROR(IF(Football!H44="Home", Football!P44, ""), ""),
  IFERROR(IF(WVB!H44="Home", WVB!P44, ""), ""),
  IFERROR(IF(XC!H44="Home", XC!P44, ""), ""),
  IFERROR(IF(SWIMMING!H44="Home", SWIMMING!P44, ""), ""),
  IFERROR(IF(WTEN!H44="Home", WTEN!P44, ""), ""),
  IFERROR(IF(TF!H44="Home", TF!P44, ""), ""),
  IFERROR(IF(WGOLF!H44="Home", WGOLF!P44, ""), ""),
  IFERROR(IF(WBB!H44="Home", WBB!P44, ""), ""),
  IFERROR(IF(MBB!H44="Home", MBB!P44, ""), ""),
  IFERROR(IF(WLAX!H44="Home", WLAX!P44, ""), ""),
  IFERROR(IF(MLAX!H44="Home", MLAX!P44, ""), ""),
  IFERROR(IF(SOFT!H44="Home", SOFT!P44, ""), ""),
  IFERROR(IF(BASE!H44="Home", BASE!P44, ""), ""),
  IFERROR(IF(ESPORTS!H44="Home", ESPORTS!P44, ""), "")
)
</f>
        <v>⌛️ Pending
⌛️ Pending</v>
      </c>
    </row>
    <row r="45" ht="22.5" customHeight="1">
      <c r="A45" s="6">
        <v>44.0</v>
      </c>
      <c r="B45" s="6" t="str">
        <f>'Master Schedule'!B45</f>
        <v/>
      </c>
      <c r="C45" s="7">
        <v>46278.0</v>
      </c>
      <c r="D45" s="8" t="str">
        <f t="shared" si="1"/>
        <v>Sunday</v>
      </c>
      <c r="E45" s="6" t="str">
        <f>TEXTJOIN(
  CHAR(10) &amp; CHAR(10),
  TRUE,
  IFERROR(IF(WSO!H45="Home", WSO!E45, ""), ""),
  IFERROR(IF(MSO!H45="Home", MSO!E45, ""), ""),
  IFERROR(IF(FH!H45="Home", FH!E45, ""), ""),
  IFERROR(IF(MGOLF!H45="Home", MGOLF!E45, ""), ""),
  IFERROR(IF(Football!H45="Home", Football!E45, ""), ""),
  IFERROR(IF(WVB!H45="Home", WVB!E45, ""), ""),
  IFERROR(IF(XC!H45="Home", XC!E45, ""), ""),
  IFERROR(IF(SWIMMING!H45="Home", SWIMMING!E45, ""), ""),
  IFERROR(IF(WTEN!H45="Home", WTEN!E45, ""), ""),
  IFERROR(IF(TF!H45="Home", TF!E45, ""), ""),
  IFERROR(IF(WGOLF!H45="Home", WGOLF!E45, ""), ""),
  IFERROR(IF(WBB!H45="Home", WBB!E45, ""), ""),
  IFERROR(IF(MBB!H45="Home", MBB!E45, ""), ""),
  IFERROR(IF(WLAX!H45="Home", WLAX!E45, ""), ""),
  IFERROR(IF(MLAX!H45="Home", MLAX!E45, ""), ""),
  IFERROR(IF(SOFT!H45="Home", SOFT!E45, ""), ""),
  IFERROR(IF(BASE!H45="Home", BASE!E45, ""), ""),
  IFERROR(IF(ESPORTS!H45="Home", ESPORTS!E45, ""), "")
)
</f>
        <v/>
      </c>
      <c r="F45" s="11" t="str">
        <f>TEXTJOIN(
  CHAR(10) &amp; CHAR(10),
  TRUE,
  IFERROR(IF(WSO!H45="Home", TEXT(WSO!F45, "h:mm AM/PM"), ""), ""),
  IFERROR(IF(MSO!H45="Home", TEXT(MSO!F45, "h:mm AM/PM"), ""), ""),
  IFERROR(IF(FH!H45="Home", TEXT(FH!F45, "h:mm AM/PM"), ""), ""),
  IFERROR(IF(MGOLF!H45="Home", TEXT(MGOLF!F45, "h:mm AM/PM"), ""), ""),
  IFERROR(IF(Football!H45="Home", TEXT(Football!F45, "h:mm AM/PM"), ""), ""),
  IFERROR(IF(WVB!H45="Home", TEXT(WVB!F45, "h:mm AM/PM"), ""), ""),
  IFERROR(IF(XC!H45="Home", TEXT(XC!F45, "h:mm AM/PM"), ""), ""),
  IFERROR(IF(SWIMMING!H45="Home", TEXT(SWIMMING!F45, "h:mm AM/PM"), ""), ""),
  IFERROR(IF(WTEN!H45="Home", TEXT(WTEN!F45, "h:mm AM/PM"), ""), ""),
  IFERROR(IF(TF!H45="Home", TEXT(TF!F45, "h:mm AM/PM"), ""), ""),
  IFERROR(IF(WGOLF!H45="Home", TEXT(WGOLF!F45, "h:mm AM/PM"), ""), ""),
  IFERROR(IF(WBB!H45="Home", TEXT(WBB!F45, "h:mm AM/PM"), ""), ""),
  IFERROR(IF(MBB!H45="Home", TEXT(MBB!F45, "h:mm AM/PM"), ""), ""),
  IFERROR(IF(WLAX!H45="Home", TEXT(WLAX!F45, "h:mm AM/PM"), ""), ""),
  IFERROR(IF(MLAX!H45="Home", TEXT(MLAX!F45, "h:mm AM/PM"), ""), ""),
  IFERROR(IF(SOFT!H45="Home", TEXT(SOFT!F45, "h:mm AM/PM"), ""), ""),
  IFERROR(IF(BASE!H45="Home", TEXT(BASE!F45, "h:mm AM/PM"), ""), ""),
  IFERROR(IF(ESPORTS!H45="Home", TEXT(ESPORTS!F45, "h:mm AM/PM"), ""), "")
)
</f>
        <v/>
      </c>
      <c r="G45" s="11" t="str">
        <f>TEXTJOIN(
  CHAR(10) &amp; CHAR(10),
  TRUE,
  IFERROR(IF(WSO!H45="Home", WSO!G45, ""), ""),
  IFERROR(IF(MSO!H45="Home", MSO!G45, ""), ""),
  IFERROR(IF(FH!H45="Home", FH!G45, ""), ""),
  IFERROR(IF(MGOLF!H45="Home", MGOLF!G45, ""), ""),
  IFERROR(IF(Football!H45="Home", Football!G45, ""), ""),
  IFERROR(IF(WVB!H45="Home", WVB!G45, ""), ""),
  IFERROR(IF(XC!H45="Home", XC!G45, ""), ""),
  IFERROR(IF(SWIMMING!H45="Home", SWIMMING!G45, ""), ""),
  IFERROR(IF(WTEN!H45="Home", WTEN!G45, ""), ""),
  IFERROR(IF(TF!H45="Home", TF!G45, ""), ""),
  IFERROR(IF(WGOLF!H45="Home", WGOLF!G45, ""), ""),
  IFERROR(IF(WBB!H45="Home", WBB!G45, ""), ""),
  IFERROR(IF(MBB!H45="Home", MBB!G45, ""), ""),
  IFERROR(IF(WLAX!H45="Home", WLAX!G45, ""), ""),
  IFERROR(IF(MLAX!H45="Home", MLAX!G45, ""), ""),
  IFERROR(IF(SOFT!H45="Home", SOFT!G45, ""), ""),
  IFERROR(IF(BASE!H45="Home", BASE!G45, ""), ""),
  IFERROR(IF(ESPORTS!H45="Home", ESPORTS!G45, ""), "")
)
</f>
        <v/>
      </c>
      <c r="H45" s="20" t="str">
        <f>TEXTJOIN(
  CHAR(10) &amp; CHAR(10),
  TRUE,
  IFERROR(IF(WSO!H45="Home", WSO!P45, ""), ""),
  IFERROR(IF(MSO!H45="Home", MSO!P45, ""), ""),
  IFERROR(IF(FH!H45="Home", FH!P45, ""), ""),
  IFERROR(IF(MGOLF!H45="Home", MGOLF!P45, ""), ""),
  IFERROR(IF(Football!H45="Home", Football!P45, ""), ""),
  IFERROR(IF(WVB!H45="Home", WVB!P45, ""), ""),
  IFERROR(IF(XC!H45="Home", XC!P45, ""), ""),
  IFERROR(IF(SWIMMING!H45="Home", SWIMMING!P45, ""), ""),
  IFERROR(IF(WTEN!H45="Home", WTEN!P45, ""), ""),
  IFERROR(IF(TF!H45="Home", TF!P45, ""), ""),
  IFERROR(IF(WGOLF!H45="Home", WGOLF!P45, ""), ""),
  IFERROR(IF(WBB!H45="Home", WBB!P45, ""), ""),
  IFERROR(IF(MBB!H45="Home", MBB!P45, ""), ""),
  IFERROR(IF(WLAX!H45="Home", WLAX!P45, ""), ""),
  IFERROR(IF(MLAX!H45="Home", MLAX!P45, ""), ""),
  IFERROR(IF(SOFT!H45="Home", SOFT!P45, ""), ""),
  IFERROR(IF(BASE!H45="Home", BASE!P45, ""), ""),
  IFERROR(IF(ESPORTS!H45="Home", ESPORTS!P45, ""), "")
)
</f>
        <v/>
      </c>
    </row>
    <row r="46" ht="22.5" customHeight="1">
      <c r="A46" s="6">
        <v>45.0</v>
      </c>
      <c r="B46" s="6" t="str">
        <f>'Master Schedule'!B46</f>
        <v/>
      </c>
      <c r="C46" s="7">
        <v>46279.0</v>
      </c>
      <c r="D46" s="8" t="str">
        <f t="shared" si="1"/>
        <v>Monday</v>
      </c>
      <c r="E46" s="6" t="str">
        <f>TEXTJOIN(
  CHAR(10) &amp; CHAR(10),
  TRUE,
  IFERROR(IF(WSO!H46="Home", WSO!E46, ""), ""),
  IFERROR(IF(MSO!H46="Home", MSO!E46, ""), ""),
  IFERROR(IF(FH!H46="Home", FH!E46, ""), ""),
  IFERROR(IF(MGOLF!H46="Home", MGOLF!E46, ""), ""),
  IFERROR(IF(Football!H46="Home", Football!E46, ""), ""),
  IFERROR(IF(WVB!H46="Home", WVB!E46, ""), ""),
  IFERROR(IF(XC!H46="Home", XC!E46, ""), ""),
  IFERROR(IF(SWIMMING!H46="Home", SWIMMING!E46, ""), ""),
  IFERROR(IF(WTEN!H46="Home", WTEN!E46, ""), ""),
  IFERROR(IF(TF!H46="Home", TF!E46, ""), ""),
  IFERROR(IF(WGOLF!H46="Home", WGOLF!E46, ""), ""),
  IFERROR(IF(WBB!H46="Home", WBB!E46, ""), ""),
  IFERROR(IF(MBB!H46="Home", MBB!E46, ""), ""),
  IFERROR(IF(WLAX!H46="Home", WLAX!E46, ""), ""),
  IFERROR(IF(MLAX!H46="Home", MLAX!E46, ""), ""),
  IFERROR(IF(SOFT!H46="Home", SOFT!E46, ""), ""),
  IFERROR(IF(BASE!H46="Home", BASE!E46, ""), ""),
  IFERROR(IF(ESPORTS!H46="Home", ESPORTS!E46, ""), "")
)
</f>
        <v/>
      </c>
      <c r="F46" s="11" t="str">
        <f>TEXTJOIN(
  CHAR(10) &amp; CHAR(10),
  TRUE,
  IFERROR(IF(WSO!H46="Home", TEXT(WSO!F46, "h:mm AM/PM"), ""), ""),
  IFERROR(IF(MSO!H46="Home", TEXT(MSO!F46, "h:mm AM/PM"), ""), ""),
  IFERROR(IF(FH!H46="Home", TEXT(FH!F46, "h:mm AM/PM"), ""), ""),
  IFERROR(IF(MGOLF!H46="Home", TEXT(MGOLF!F46, "h:mm AM/PM"), ""), ""),
  IFERROR(IF(Football!H46="Home", TEXT(Football!F46, "h:mm AM/PM"), ""), ""),
  IFERROR(IF(WVB!H46="Home", TEXT(WVB!F46, "h:mm AM/PM"), ""), ""),
  IFERROR(IF(XC!H46="Home", TEXT(XC!F46, "h:mm AM/PM"), ""), ""),
  IFERROR(IF(SWIMMING!H46="Home", TEXT(SWIMMING!F46, "h:mm AM/PM"), ""), ""),
  IFERROR(IF(WTEN!H46="Home", TEXT(WTEN!F46, "h:mm AM/PM"), ""), ""),
  IFERROR(IF(TF!H46="Home", TEXT(TF!F46, "h:mm AM/PM"), ""), ""),
  IFERROR(IF(WGOLF!H46="Home", TEXT(WGOLF!F46, "h:mm AM/PM"), ""), ""),
  IFERROR(IF(WBB!H46="Home", TEXT(WBB!F46, "h:mm AM/PM"), ""), ""),
  IFERROR(IF(MBB!H46="Home", TEXT(MBB!F46, "h:mm AM/PM"), ""), ""),
  IFERROR(IF(WLAX!H46="Home", TEXT(WLAX!F46, "h:mm AM/PM"), ""), ""),
  IFERROR(IF(MLAX!H46="Home", TEXT(MLAX!F46, "h:mm AM/PM"), ""), ""),
  IFERROR(IF(SOFT!H46="Home", TEXT(SOFT!F46, "h:mm AM/PM"), ""), ""),
  IFERROR(IF(BASE!H46="Home", TEXT(BASE!F46, "h:mm AM/PM"), ""), ""),
  IFERROR(IF(ESPORTS!H46="Home", TEXT(ESPORTS!F46, "h:mm AM/PM"), ""), "")
)
</f>
        <v/>
      </c>
      <c r="G46" s="11" t="str">
        <f>TEXTJOIN(
  CHAR(10) &amp; CHAR(10),
  TRUE,
  IFERROR(IF(WSO!H46="Home", WSO!G46, ""), ""),
  IFERROR(IF(MSO!H46="Home", MSO!G46, ""), ""),
  IFERROR(IF(FH!H46="Home", FH!G46, ""), ""),
  IFERROR(IF(MGOLF!H46="Home", MGOLF!G46, ""), ""),
  IFERROR(IF(Football!H46="Home", Football!G46, ""), ""),
  IFERROR(IF(WVB!H46="Home", WVB!G46, ""), ""),
  IFERROR(IF(XC!H46="Home", XC!G46, ""), ""),
  IFERROR(IF(SWIMMING!H46="Home", SWIMMING!G46, ""), ""),
  IFERROR(IF(WTEN!H46="Home", WTEN!G46, ""), ""),
  IFERROR(IF(TF!H46="Home", TF!G46, ""), ""),
  IFERROR(IF(WGOLF!H46="Home", WGOLF!G46, ""), ""),
  IFERROR(IF(WBB!H46="Home", WBB!G46, ""), ""),
  IFERROR(IF(MBB!H46="Home", MBB!G46, ""), ""),
  IFERROR(IF(WLAX!H46="Home", WLAX!G46, ""), ""),
  IFERROR(IF(MLAX!H46="Home", MLAX!G46, ""), ""),
  IFERROR(IF(SOFT!H46="Home", SOFT!G46, ""), ""),
  IFERROR(IF(BASE!H46="Home", BASE!G46, ""), ""),
  IFERROR(IF(ESPORTS!H46="Home", ESPORTS!G46, ""), "")
)
</f>
        <v/>
      </c>
      <c r="H46" s="20" t="str">
        <f>TEXTJOIN(
  CHAR(10) &amp; CHAR(10),
  TRUE,
  IFERROR(IF(WSO!H46="Home", WSO!P46, ""), ""),
  IFERROR(IF(MSO!H46="Home", MSO!P46, ""), ""),
  IFERROR(IF(FH!H46="Home", FH!P46, ""), ""),
  IFERROR(IF(MGOLF!H46="Home", MGOLF!P46, ""), ""),
  IFERROR(IF(Football!H46="Home", Football!P46, ""), ""),
  IFERROR(IF(WVB!H46="Home", WVB!P46, ""), ""),
  IFERROR(IF(XC!H46="Home", XC!P46, ""), ""),
  IFERROR(IF(SWIMMING!H46="Home", SWIMMING!P46, ""), ""),
  IFERROR(IF(WTEN!H46="Home", WTEN!P46, ""), ""),
  IFERROR(IF(TF!H46="Home", TF!P46, ""), ""),
  IFERROR(IF(WGOLF!H46="Home", WGOLF!P46, ""), ""),
  IFERROR(IF(WBB!H46="Home", WBB!P46, ""), ""),
  IFERROR(IF(MBB!H46="Home", MBB!P46, ""), ""),
  IFERROR(IF(WLAX!H46="Home", WLAX!P46, ""), ""),
  IFERROR(IF(MLAX!H46="Home", MLAX!P46, ""), ""),
  IFERROR(IF(SOFT!H46="Home", SOFT!P46, ""), ""),
  IFERROR(IF(BASE!H46="Home", BASE!P46, ""), ""),
  IFERROR(IF(ESPORTS!H46="Home", ESPORTS!P46, ""), "")
)
</f>
        <v/>
      </c>
    </row>
    <row r="47" ht="22.5" customHeight="1">
      <c r="A47" s="6">
        <v>46.0</v>
      </c>
      <c r="B47" s="6" t="str">
        <f>'Master Schedule'!B47</f>
        <v/>
      </c>
      <c r="C47" s="7">
        <v>46280.0</v>
      </c>
      <c r="D47" s="8" t="str">
        <f t="shared" si="1"/>
        <v>Tuesday</v>
      </c>
      <c r="E47" s="6" t="str">
        <f>TEXTJOIN(
  CHAR(10) &amp; CHAR(10),
  TRUE,
  IFERROR(IF(WSO!H47="Home", WSO!E47, ""), ""),
  IFERROR(IF(MSO!H47="Home", MSO!E47, ""), ""),
  IFERROR(IF(FH!H47="Home", FH!E47, ""), ""),
  IFERROR(IF(MGOLF!H47="Home", MGOLF!E47, ""), ""),
  IFERROR(IF(Football!H47="Home", Football!E47, ""), ""),
  IFERROR(IF(WVB!H47="Home", WVB!E47, ""), ""),
  IFERROR(IF(XC!H47="Home", XC!E47, ""), ""),
  IFERROR(IF(SWIMMING!H47="Home", SWIMMING!E47, ""), ""),
  IFERROR(IF(WTEN!H47="Home", WTEN!E47, ""), ""),
  IFERROR(IF(TF!H47="Home", TF!E47, ""), ""),
  IFERROR(IF(WGOLF!H47="Home", WGOLF!E47, ""), ""),
  IFERROR(IF(WBB!H47="Home", WBB!E47, ""), ""),
  IFERROR(IF(MBB!H47="Home", MBB!E47, ""), ""),
  IFERROR(IF(WLAX!H47="Home", WLAX!E47, ""), ""),
  IFERROR(IF(MLAX!H47="Home", MLAX!E47, ""), ""),
  IFERROR(IF(SOFT!H47="Home", SOFT!E47, ""), ""),
  IFERROR(IF(BASE!H47="Home", BASE!E47, ""), ""),
  IFERROR(IF(ESPORTS!H47="Home", ESPORTS!E47, ""), "")
)
</f>
        <v/>
      </c>
      <c r="F47" s="11" t="str">
        <f>TEXTJOIN(
  CHAR(10) &amp; CHAR(10),
  TRUE,
  IFERROR(IF(WSO!H47="Home", TEXT(WSO!F47, "h:mm AM/PM"), ""), ""),
  IFERROR(IF(MSO!H47="Home", TEXT(MSO!F47, "h:mm AM/PM"), ""), ""),
  IFERROR(IF(FH!H47="Home", TEXT(FH!F47, "h:mm AM/PM"), ""), ""),
  IFERROR(IF(MGOLF!H47="Home", TEXT(MGOLF!F47, "h:mm AM/PM"), ""), ""),
  IFERROR(IF(Football!H47="Home", TEXT(Football!F47, "h:mm AM/PM"), ""), ""),
  IFERROR(IF(WVB!H47="Home", TEXT(WVB!F47, "h:mm AM/PM"), ""), ""),
  IFERROR(IF(XC!H47="Home", TEXT(XC!F47, "h:mm AM/PM"), ""), ""),
  IFERROR(IF(SWIMMING!H47="Home", TEXT(SWIMMING!F47, "h:mm AM/PM"), ""), ""),
  IFERROR(IF(WTEN!H47="Home", TEXT(WTEN!F47, "h:mm AM/PM"), ""), ""),
  IFERROR(IF(TF!H47="Home", TEXT(TF!F47, "h:mm AM/PM"), ""), ""),
  IFERROR(IF(WGOLF!H47="Home", TEXT(WGOLF!F47, "h:mm AM/PM"), ""), ""),
  IFERROR(IF(WBB!H47="Home", TEXT(WBB!F47, "h:mm AM/PM"), ""), ""),
  IFERROR(IF(MBB!H47="Home", TEXT(MBB!F47, "h:mm AM/PM"), ""), ""),
  IFERROR(IF(WLAX!H47="Home", TEXT(WLAX!F47, "h:mm AM/PM"), ""), ""),
  IFERROR(IF(MLAX!H47="Home", TEXT(MLAX!F47, "h:mm AM/PM"), ""), ""),
  IFERROR(IF(SOFT!H47="Home", TEXT(SOFT!F47, "h:mm AM/PM"), ""), ""),
  IFERROR(IF(BASE!H47="Home", TEXT(BASE!F47, "h:mm AM/PM"), ""), ""),
  IFERROR(IF(ESPORTS!H47="Home", TEXT(ESPORTS!F47, "h:mm AM/PM"), ""), "")
)
</f>
        <v/>
      </c>
      <c r="G47" s="11" t="str">
        <f>TEXTJOIN(
  CHAR(10) &amp; CHAR(10),
  TRUE,
  IFERROR(IF(WSO!H47="Home", WSO!G47, ""), ""),
  IFERROR(IF(MSO!H47="Home", MSO!G47, ""), ""),
  IFERROR(IF(FH!H47="Home", FH!G47, ""), ""),
  IFERROR(IF(MGOLF!H47="Home", MGOLF!G47, ""), ""),
  IFERROR(IF(Football!H47="Home", Football!G47, ""), ""),
  IFERROR(IF(WVB!H47="Home", WVB!G47, ""), ""),
  IFERROR(IF(XC!H47="Home", XC!G47, ""), ""),
  IFERROR(IF(SWIMMING!H47="Home", SWIMMING!G47, ""), ""),
  IFERROR(IF(WTEN!H47="Home", WTEN!G47, ""), ""),
  IFERROR(IF(TF!H47="Home", TF!G47, ""), ""),
  IFERROR(IF(WGOLF!H47="Home", WGOLF!G47, ""), ""),
  IFERROR(IF(WBB!H47="Home", WBB!G47, ""), ""),
  IFERROR(IF(MBB!H47="Home", MBB!G47, ""), ""),
  IFERROR(IF(WLAX!H47="Home", WLAX!G47, ""), ""),
  IFERROR(IF(MLAX!H47="Home", MLAX!G47, ""), ""),
  IFERROR(IF(SOFT!H47="Home", SOFT!G47, ""), ""),
  IFERROR(IF(BASE!H47="Home", BASE!G47, ""), ""),
  IFERROR(IF(ESPORTS!H47="Home", ESPORTS!G47, ""), "")
)
</f>
        <v/>
      </c>
      <c r="H47" s="20" t="str">
        <f>TEXTJOIN(
  CHAR(10) &amp; CHAR(10),
  TRUE,
  IFERROR(IF(WSO!H47="Home", WSO!P47, ""), ""),
  IFERROR(IF(MSO!H47="Home", MSO!P47, ""), ""),
  IFERROR(IF(FH!H47="Home", FH!P47, ""), ""),
  IFERROR(IF(MGOLF!H47="Home", MGOLF!P47, ""), ""),
  IFERROR(IF(Football!H47="Home", Football!P47, ""), ""),
  IFERROR(IF(WVB!H47="Home", WVB!P47, ""), ""),
  IFERROR(IF(XC!H47="Home", XC!P47, ""), ""),
  IFERROR(IF(SWIMMING!H47="Home", SWIMMING!P47, ""), ""),
  IFERROR(IF(WTEN!H47="Home", WTEN!P47, ""), ""),
  IFERROR(IF(TF!H47="Home", TF!P47, ""), ""),
  IFERROR(IF(WGOLF!H47="Home", WGOLF!P47, ""), ""),
  IFERROR(IF(WBB!H47="Home", WBB!P47, ""), ""),
  IFERROR(IF(MBB!H47="Home", MBB!P47, ""), ""),
  IFERROR(IF(WLAX!H47="Home", WLAX!P47, ""), ""),
  IFERROR(IF(MLAX!H47="Home", MLAX!P47, ""), ""),
  IFERROR(IF(SOFT!H47="Home", SOFT!P47, ""), ""),
  IFERROR(IF(BASE!H47="Home", BASE!P47, ""), ""),
  IFERROR(IF(ESPORTS!H47="Home", ESPORTS!P47, ""), "")
)
</f>
        <v/>
      </c>
    </row>
    <row r="48" ht="22.5" customHeight="1">
      <c r="A48" s="6">
        <v>47.0</v>
      </c>
      <c r="B48" s="6" t="str">
        <f>'Master Schedule'!B48</f>
        <v/>
      </c>
      <c r="C48" s="7">
        <v>46281.0</v>
      </c>
      <c r="D48" s="8" t="str">
        <f t="shared" si="1"/>
        <v>Wednesday</v>
      </c>
      <c r="E48" s="6" t="str">
        <f>TEXTJOIN(
  CHAR(10) &amp; CHAR(10),
  TRUE,
  IFERROR(IF(WSO!H48="Home", WSO!E48, ""), ""),
  IFERROR(IF(MSO!H48="Home", MSO!E48, ""), ""),
  IFERROR(IF(FH!H48="Home", FH!E48, ""), ""),
  IFERROR(IF(MGOLF!H48="Home", MGOLF!E48, ""), ""),
  IFERROR(IF(Football!H48="Home", Football!E48, ""), ""),
  IFERROR(IF(WVB!H48="Home", WVB!E48, ""), ""),
  IFERROR(IF(XC!H48="Home", XC!E48, ""), ""),
  IFERROR(IF(SWIMMING!H48="Home", SWIMMING!E48, ""), ""),
  IFERROR(IF(WTEN!H48="Home", WTEN!E48, ""), ""),
  IFERROR(IF(TF!H48="Home", TF!E48, ""), ""),
  IFERROR(IF(WGOLF!H48="Home", WGOLF!E48, ""), ""),
  IFERROR(IF(WBB!H48="Home", WBB!E48, ""), ""),
  IFERROR(IF(MBB!H48="Home", MBB!E48, ""), ""),
  IFERROR(IF(WLAX!H48="Home", WLAX!E48, ""), ""),
  IFERROR(IF(MLAX!H48="Home", MLAX!E48, ""), ""),
  IFERROR(IF(SOFT!H48="Home", SOFT!E48, ""), ""),
  IFERROR(IF(BASE!H48="Home", BASE!E48, ""), ""),
  IFERROR(IF(ESPORTS!H48="Home", ESPORTS!E48, ""), "")
)
</f>
        <v>WSO</v>
      </c>
      <c r="F48" s="11" t="str">
        <f>TEXTJOIN(
  CHAR(10) &amp; CHAR(10),
  TRUE,
  IFERROR(IF(WSO!H48="Home", TEXT(WSO!F48, "h:mm AM/PM"), ""), ""),
  IFERROR(IF(MSO!H48="Home", TEXT(MSO!F48, "h:mm AM/PM"), ""), ""),
  IFERROR(IF(FH!H48="Home", TEXT(FH!F48, "h:mm AM/PM"), ""), ""),
  IFERROR(IF(MGOLF!H48="Home", TEXT(MGOLF!F48, "h:mm AM/PM"), ""), ""),
  IFERROR(IF(Football!H48="Home", TEXT(Football!F48, "h:mm AM/PM"), ""), ""),
  IFERROR(IF(WVB!H48="Home", TEXT(WVB!F48, "h:mm AM/PM"), ""), ""),
  IFERROR(IF(XC!H48="Home", TEXT(XC!F48, "h:mm AM/PM"), ""), ""),
  IFERROR(IF(SWIMMING!H48="Home", TEXT(SWIMMING!F48, "h:mm AM/PM"), ""), ""),
  IFERROR(IF(WTEN!H48="Home", TEXT(WTEN!F48, "h:mm AM/PM"), ""), ""),
  IFERROR(IF(TF!H48="Home", TEXT(TF!F48, "h:mm AM/PM"), ""), ""),
  IFERROR(IF(WGOLF!H48="Home", TEXT(WGOLF!F48, "h:mm AM/PM"), ""), ""),
  IFERROR(IF(WBB!H48="Home", TEXT(WBB!F48, "h:mm AM/PM"), ""), ""),
  IFERROR(IF(MBB!H48="Home", TEXT(MBB!F48, "h:mm AM/PM"), ""), ""),
  IFERROR(IF(WLAX!H48="Home", TEXT(WLAX!F48, "h:mm AM/PM"), ""), ""),
  IFERROR(IF(MLAX!H48="Home", TEXT(MLAX!F48, "h:mm AM/PM"), ""), ""),
  IFERROR(IF(SOFT!H48="Home", TEXT(SOFT!F48, "h:mm AM/PM"), ""), ""),
  IFERROR(IF(BASE!H48="Home", TEXT(BASE!F48, "h:mm AM/PM"), ""), ""),
  IFERROR(IF(ESPORTS!H48="Home", TEXT(ESPORTS!F48, "h:mm AM/PM"), ""), "")
)
</f>
        <v>6:00 PM</v>
      </c>
      <c r="G48" s="11" t="str">
        <f>TEXTJOIN(
  CHAR(10) &amp; CHAR(10),
  TRUE,
  IFERROR(IF(WSO!H48="Home", WSO!G48, ""), ""),
  IFERROR(IF(MSO!H48="Home", MSO!G48, ""), ""),
  IFERROR(IF(FH!H48="Home", FH!G48, ""), ""),
  IFERROR(IF(MGOLF!H48="Home", MGOLF!G48, ""), ""),
  IFERROR(IF(Football!H48="Home", Football!G48, ""), ""),
  IFERROR(IF(WVB!H48="Home", WVB!G48, ""), ""),
  IFERROR(IF(XC!H48="Home", XC!G48, ""), ""),
  IFERROR(IF(SWIMMING!H48="Home", SWIMMING!G48, ""), ""),
  IFERROR(IF(WTEN!H48="Home", WTEN!G48, ""), ""),
  IFERROR(IF(TF!H48="Home", TF!G48, ""), ""),
  IFERROR(IF(WGOLF!H48="Home", WGOLF!G48, ""), ""),
  IFERROR(IF(WBB!H48="Home", WBB!G48, ""), ""),
  IFERROR(IF(MBB!H48="Home", MBB!G48, ""), ""),
  IFERROR(IF(WLAX!H48="Home", WLAX!G48, ""), ""),
  IFERROR(IF(MLAX!H48="Home", MLAX!G48, ""), ""),
  IFERROR(IF(SOFT!H48="Home", SOFT!G48, ""), ""),
  IFERROR(IF(BASE!H48="Home", BASE!G48, ""), ""),
  IFERROR(IF(ESPORTS!H48="Home", ESPORTS!G48, ""), "")
)
</f>
        <v>USM</v>
      </c>
      <c r="H48" s="20" t="str">
        <f>TEXTJOIN(
  CHAR(10) &amp; CHAR(10),
  TRUE,
  IFERROR(IF(WSO!H48="Home", WSO!P48, ""), ""),
  IFERROR(IF(MSO!H48="Home", MSO!P48, ""), ""),
  IFERROR(IF(FH!H48="Home", FH!P48, ""), ""),
  IFERROR(IF(MGOLF!H48="Home", MGOLF!P48, ""), ""),
  IFERROR(IF(Football!H48="Home", Football!P48, ""), ""),
  IFERROR(IF(WVB!H48="Home", WVB!P48, ""), ""),
  IFERROR(IF(XC!H48="Home", XC!P48, ""), ""),
  IFERROR(IF(SWIMMING!H48="Home", SWIMMING!P48, ""), ""),
  IFERROR(IF(WTEN!H48="Home", WTEN!P48, ""), ""),
  IFERROR(IF(TF!H48="Home", TF!P48, ""), ""),
  IFERROR(IF(WGOLF!H48="Home", WGOLF!P48, ""), ""),
  IFERROR(IF(WBB!H48="Home", WBB!P48, ""), ""),
  IFERROR(IF(MBB!H48="Home", MBB!P48, ""), ""),
  IFERROR(IF(WLAX!H48="Home", WLAX!P48, ""), ""),
  IFERROR(IF(MLAX!H48="Home", MLAX!P48, ""), ""),
  IFERROR(IF(SOFT!H48="Home", SOFT!P48, ""), ""),
  IFERROR(IF(BASE!H48="Home", BASE!P48, ""), ""),
  IFERROR(IF(ESPORTS!H48="Home", ESPORTS!P48, ""), "")
)
</f>
        <v>⌛️ Pending</v>
      </c>
    </row>
    <row r="49" ht="22.5" customHeight="1">
      <c r="A49" s="6">
        <v>48.0</v>
      </c>
      <c r="B49" s="6" t="str">
        <f>'Master Schedule'!B49</f>
        <v/>
      </c>
      <c r="C49" s="7">
        <v>46282.0</v>
      </c>
      <c r="D49" s="8" t="str">
        <f t="shared" si="1"/>
        <v>Thursday</v>
      </c>
      <c r="E49" s="6" t="str">
        <f>TEXTJOIN(
  CHAR(10) &amp; CHAR(10),
  TRUE,
  IFERROR(IF(WSO!H49="Home", WSO!E49, ""), ""),
  IFERROR(IF(MSO!H49="Home", MSO!E49, ""), ""),
  IFERROR(IF(FH!H49="Home", FH!E49, ""), ""),
  IFERROR(IF(MGOLF!H49="Home", MGOLF!E49, ""), ""),
  IFERROR(IF(Football!H49="Home", Football!E49, ""), ""),
  IFERROR(IF(WVB!H49="Home", WVB!E49, ""), ""),
  IFERROR(IF(XC!H49="Home", XC!E49, ""), ""),
  IFERROR(IF(SWIMMING!H49="Home", SWIMMING!E49, ""), ""),
  IFERROR(IF(WTEN!H49="Home", WTEN!E49, ""), ""),
  IFERROR(IF(TF!H49="Home", TF!E49, ""), ""),
  IFERROR(IF(WGOLF!H49="Home", WGOLF!E49, ""), ""),
  IFERROR(IF(WBB!H49="Home", WBB!E49, ""), ""),
  IFERROR(IF(MBB!H49="Home", MBB!E49, ""), ""),
  IFERROR(IF(WLAX!H49="Home", WLAX!E49, ""), ""),
  IFERROR(IF(MLAX!H49="Home", MLAX!E49, ""), ""),
  IFERROR(IF(SOFT!H49="Home", SOFT!E49, ""), ""),
  IFERROR(IF(BASE!H49="Home", BASE!E49, ""), ""),
  IFERROR(IF(ESPORTS!H49="Home", ESPORTS!E49, ""), "")
)
</f>
        <v/>
      </c>
      <c r="F49" s="11" t="str">
        <f>TEXTJOIN(
  CHAR(10) &amp; CHAR(10),
  TRUE,
  IFERROR(IF(WSO!H49="Home", TEXT(WSO!F49, "h:mm AM/PM"), ""), ""),
  IFERROR(IF(MSO!H49="Home", TEXT(MSO!F49, "h:mm AM/PM"), ""), ""),
  IFERROR(IF(FH!H49="Home", TEXT(FH!F49, "h:mm AM/PM"), ""), ""),
  IFERROR(IF(MGOLF!H49="Home", TEXT(MGOLF!F49, "h:mm AM/PM"), ""), ""),
  IFERROR(IF(Football!H49="Home", TEXT(Football!F49, "h:mm AM/PM"), ""), ""),
  IFERROR(IF(WVB!H49="Home", TEXT(WVB!F49, "h:mm AM/PM"), ""), ""),
  IFERROR(IF(XC!H49="Home", TEXT(XC!F49, "h:mm AM/PM"), ""), ""),
  IFERROR(IF(SWIMMING!H49="Home", TEXT(SWIMMING!F49, "h:mm AM/PM"), ""), ""),
  IFERROR(IF(WTEN!H49="Home", TEXT(WTEN!F49, "h:mm AM/PM"), ""), ""),
  IFERROR(IF(TF!H49="Home", TEXT(TF!F49, "h:mm AM/PM"), ""), ""),
  IFERROR(IF(WGOLF!H49="Home", TEXT(WGOLF!F49, "h:mm AM/PM"), ""), ""),
  IFERROR(IF(WBB!H49="Home", TEXT(WBB!F49, "h:mm AM/PM"), ""), ""),
  IFERROR(IF(MBB!H49="Home", TEXT(MBB!F49, "h:mm AM/PM"), ""), ""),
  IFERROR(IF(WLAX!H49="Home", TEXT(WLAX!F49, "h:mm AM/PM"), ""), ""),
  IFERROR(IF(MLAX!H49="Home", TEXT(MLAX!F49, "h:mm AM/PM"), ""), ""),
  IFERROR(IF(SOFT!H49="Home", TEXT(SOFT!F49, "h:mm AM/PM"), ""), ""),
  IFERROR(IF(BASE!H49="Home", TEXT(BASE!F49, "h:mm AM/PM"), ""), ""),
  IFERROR(IF(ESPORTS!H49="Home", TEXT(ESPORTS!F49, "h:mm AM/PM"), ""), "")
)
</f>
        <v/>
      </c>
      <c r="G49" s="11" t="str">
        <f>TEXTJOIN(
  CHAR(10) &amp; CHAR(10),
  TRUE,
  IFERROR(IF(WSO!H49="Home", WSO!G49, ""), ""),
  IFERROR(IF(MSO!H49="Home", MSO!G49, ""), ""),
  IFERROR(IF(FH!H49="Home", FH!G49, ""), ""),
  IFERROR(IF(MGOLF!H49="Home", MGOLF!G49, ""), ""),
  IFERROR(IF(Football!H49="Home", Football!G49, ""), ""),
  IFERROR(IF(WVB!H49="Home", WVB!G49, ""), ""),
  IFERROR(IF(XC!H49="Home", XC!G49, ""), ""),
  IFERROR(IF(SWIMMING!H49="Home", SWIMMING!G49, ""), ""),
  IFERROR(IF(WTEN!H49="Home", WTEN!G49, ""), ""),
  IFERROR(IF(TF!H49="Home", TF!G49, ""), ""),
  IFERROR(IF(WGOLF!H49="Home", WGOLF!G49, ""), ""),
  IFERROR(IF(WBB!H49="Home", WBB!G49, ""), ""),
  IFERROR(IF(MBB!H49="Home", MBB!G49, ""), ""),
  IFERROR(IF(WLAX!H49="Home", WLAX!G49, ""), ""),
  IFERROR(IF(MLAX!H49="Home", MLAX!G49, ""), ""),
  IFERROR(IF(SOFT!H49="Home", SOFT!G49, ""), ""),
  IFERROR(IF(BASE!H49="Home", BASE!G49, ""), ""),
  IFERROR(IF(ESPORTS!H49="Home", ESPORTS!G49, ""), "")
)
</f>
        <v/>
      </c>
      <c r="H49" s="20" t="str">
        <f>TEXTJOIN(
  CHAR(10) &amp; CHAR(10),
  TRUE,
  IFERROR(IF(WSO!H49="Home", WSO!P49, ""), ""),
  IFERROR(IF(MSO!H49="Home", MSO!P49, ""), ""),
  IFERROR(IF(FH!H49="Home", FH!P49, ""), ""),
  IFERROR(IF(MGOLF!H49="Home", MGOLF!P49, ""), ""),
  IFERROR(IF(Football!H49="Home", Football!P49, ""), ""),
  IFERROR(IF(WVB!H49="Home", WVB!P49, ""), ""),
  IFERROR(IF(XC!H49="Home", XC!P49, ""), ""),
  IFERROR(IF(SWIMMING!H49="Home", SWIMMING!P49, ""), ""),
  IFERROR(IF(WTEN!H49="Home", WTEN!P49, ""), ""),
  IFERROR(IF(TF!H49="Home", TF!P49, ""), ""),
  IFERROR(IF(WGOLF!H49="Home", WGOLF!P49, ""), ""),
  IFERROR(IF(WBB!H49="Home", WBB!P49, ""), ""),
  IFERROR(IF(MBB!H49="Home", MBB!P49, ""), ""),
  IFERROR(IF(WLAX!H49="Home", WLAX!P49, ""), ""),
  IFERROR(IF(MLAX!H49="Home", MLAX!P49, ""), ""),
  IFERROR(IF(SOFT!H49="Home", SOFT!P49, ""), ""),
  IFERROR(IF(BASE!H49="Home", BASE!P49, ""), ""),
  IFERROR(IF(ESPORTS!H49="Home", ESPORTS!P49, ""), "")
)
</f>
        <v/>
      </c>
    </row>
    <row r="50" ht="22.5" customHeight="1">
      <c r="A50" s="6">
        <v>49.0</v>
      </c>
      <c r="B50" s="6" t="str">
        <f>'Master Schedule'!B50</f>
        <v/>
      </c>
      <c r="C50" s="7">
        <v>46283.0</v>
      </c>
      <c r="D50" s="8" t="str">
        <f t="shared" si="1"/>
        <v>Friday</v>
      </c>
      <c r="E50" s="6" t="str">
        <f>TEXTJOIN(
  CHAR(10) &amp; CHAR(10),
  TRUE,
  IFERROR(IF(WSO!H50="Home", WSO!E50, ""), ""),
  IFERROR(IF(MSO!H50="Home", MSO!E50, ""), ""),
  IFERROR(IF(FH!H50="Home", FH!E50, ""), ""),
  IFERROR(IF(MGOLF!H50="Home", MGOLF!E50, ""), ""),
  IFERROR(IF(Football!H50="Home", Football!E50, ""), ""),
  IFERROR(IF(WVB!H50="Home", WVB!E50, ""), ""),
  IFERROR(IF(XC!H50="Home", XC!E50, ""), ""),
  IFERROR(IF(SWIMMING!H50="Home", SWIMMING!E50, ""), ""),
  IFERROR(IF(WTEN!H50="Home", WTEN!E50, ""), ""),
  IFERROR(IF(TF!H50="Home", TF!E50, ""), ""),
  IFERROR(IF(WGOLF!H50="Home", WGOLF!E50, ""), ""),
  IFERROR(IF(WBB!H50="Home", WBB!E50, ""), ""),
  IFERROR(IF(MBB!H50="Home", MBB!E50, ""), ""),
  IFERROR(IF(WLAX!H50="Home", WLAX!E50, ""), ""),
  IFERROR(IF(MLAX!H50="Home", MLAX!E50, ""), ""),
  IFERROR(IF(SOFT!H50="Home", SOFT!E50, ""), ""),
  IFERROR(IF(BASE!H50="Home", BASE!E50, ""), ""),
  IFERROR(IF(ESPORTS!H50="Home", ESPORTS!E50, ""), "")
)
</f>
        <v/>
      </c>
      <c r="F50" s="11" t="str">
        <f>TEXTJOIN(
  CHAR(10) &amp; CHAR(10),
  TRUE,
  IFERROR(IF(WSO!H50="Home", TEXT(WSO!F50, "h:mm AM/PM"), ""), ""),
  IFERROR(IF(MSO!H50="Home", TEXT(MSO!F50, "h:mm AM/PM"), ""), ""),
  IFERROR(IF(FH!H50="Home", TEXT(FH!F50, "h:mm AM/PM"), ""), ""),
  IFERROR(IF(MGOLF!H50="Home", TEXT(MGOLF!F50, "h:mm AM/PM"), ""), ""),
  IFERROR(IF(Football!H50="Home", TEXT(Football!F50, "h:mm AM/PM"), ""), ""),
  IFERROR(IF(WVB!H50="Home", TEXT(WVB!F50, "h:mm AM/PM"), ""), ""),
  IFERROR(IF(XC!H50="Home", TEXT(XC!F50, "h:mm AM/PM"), ""), ""),
  IFERROR(IF(SWIMMING!H50="Home", TEXT(SWIMMING!F50, "h:mm AM/PM"), ""), ""),
  IFERROR(IF(WTEN!H50="Home", TEXT(WTEN!F50, "h:mm AM/PM"), ""), ""),
  IFERROR(IF(TF!H50="Home", TEXT(TF!F50, "h:mm AM/PM"), ""), ""),
  IFERROR(IF(WGOLF!H50="Home", TEXT(WGOLF!F50, "h:mm AM/PM"), ""), ""),
  IFERROR(IF(WBB!H50="Home", TEXT(WBB!F50, "h:mm AM/PM"), ""), ""),
  IFERROR(IF(MBB!H50="Home", TEXT(MBB!F50, "h:mm AM/PM"), ""), ""),
  IFERROR(IF(WLAX!H50="Home", TEXT(WLAX!F50, "h:mm AM/PM"), ""), ""),
  IFERROR(IF(MLAX!H50="Home", TEXT(MLAX!F50, "h:mm AM/PM"), ""), ""),
  IFERROR(IF(SOFT!H50="Home", TEXT(SOFT!F50, "h:mm AM/PM"), ""), ""),
  IFERROR(IF(BASE!H50="Home", TEXT(BASE!F50, "h:mm AM/PM"), ""), ""),
  IFERROR(IF(ESPORTS!H50="Home", TEXT(ESPORTS!F50, "h:mm AM/PM"), ""), "")
)
</f>
        <v/>
      </c>
      <c r="G50" s="11" t="str">
        <f>TEXTJOIN(
  CHAR(10) &amp; CHAR(10),
  TRUE,
  IFERROR(IF(WSO!H50="Home", WSO!G50, ""), ""),
  IFERROR(IF(MSO!H50="Home", MSO!G50, ""), ""),
  IFERROR(IF(FH!H50="Home", FH!G50, ""), ""),
  IFERROR(IF(MGOLF!H50="Home", MGOLF!G50, ""), ""),
  IFERROR(IF(Football!H50="Home", Football!G50, ""), ""),
  IFERROR(IF(WVB!H50="Home", WVB!G50, ""), ""),
  IFERROR(IF(XC!H50="Home", XC!G50, ""), ""),
  IFERROR(IF(SWIMMING!H50="Home", SWIMMING!G50, ""), ""),
  IFERROR(IF(WTEN!H50="Home", WTEN!G50, ""), ""),
  IFERROR(IF(TF!H50="Home", TF!G50, ""), ""),
  IFERROR(IF(WGOLF!H50="Home", WGOLF!G50, ""), ""),
  IFERROR(IF(WBB!H50="Home", WBB!G50, ""), ""),
  IFERROR(IF(MBB!H50="Home", MBB!G50, ""), ""),
  IFERROR(IF(WLAX!H50="Home", WLAX!G50, ""), ""),
  IFERROR(IF(MLAX!H50="Home", MLAX!G50, ""), ""),
  IFERROR(IF(SOFT!H50="Home", SOFT!G50, ""), ""),
  IFERROR(IF(BASE!H50="Home", BASE!G50, ""), ""),
  IFERROR(IF(ESPORTS!H50="Home", ESPORTS!G50, ""), "")
)
</f>
        <v/>
      </c>
      <c r="H50" s="20" t="str">
        <f>TEXTJOIN(
  CHAR(10) &amp; CHAR(10),
  TRUE,
  IFERROR(IF(WSO!H50="Home", WSO!P50, ""), ""),
  IFERROR(IF(MSO!H50="Home", MSO!P50, ""), ""),
  IFERROR(IF(FH!H50="Home", FH!P50, ""), ""),
  IFERROR(IF(MGOLF!H50="Home", MGOLF!P50, ""), ""),
  IFERROR(IF(Football!H50="Home", Football!P50, ""), ""),
  IFERROR(IF(WVB!H50="Home", WVB!P50, ""), ""),
  IFERROR(IF(XC!H50="Home", XC!P50, ""), ""),
  IFERROR(IF(SWIMMING!H50="Home", SWIMMING!P50, ""), ""),
  IFERROR(IF(WTEN!H50="Home", WTEN!P50, ""), ""),
  IFERROR(IF(TF!H50="Home", TF!P50, ""), ""),
  IFERROR(IF(WGOLF!H50="Home", WGOLF!P50, ""), ""),
  IFERROR(IF(WBB!H50="Home", WBB!P50, ""), ""),
  IFERROR(IF(MBB!H50="Home", MBB!P50, ""), ""),
  IFERROR(IF(WLAX!H50="Home", WLAX!P50, ""), ""),
  IFERROR(IF(MLAX!H50="Home", MLAX!P50, ""), ""),
  IFERROR(IF(SOFT!H50="Home", SOFT!P50, ""), ""),
  IFERROR(IF(BASE!H50="Home", BASE!P50, ""), ""),
  IFERROR(IF(ESPORTS!H50="Home", ESPORTS!P50, ""), "")
)
</f>
        <v/>
      </c>
    </row>
    <row r="51" ht="22.5" customHeight="1">
      <c r="A51" s="6">
        <v>50.0</v>
      </c>
      <c r="B51" s="6" t="str">
        <f>'Master Schedule'!B51</f>
        <v/>
      </c>
      <c r="C51" s="7">
        <v>46284.0</v>
      </c>
      <c r="D51" s="8" t="str">
        <f t="shared" si="1"/>
        <v>Saturday</v>
      </c>
      <c r="E51" s="6" t="str">
        <f>TEXTJOIN(
  CHAR(10) &amp; CHAR(10),
  TRUE,
  IFERROR(IF(WSO!H51="Home", WSO!E51, ""), ""),
  IFERROR(IF(MSO!H51="Home", MSO!E51, ""), ""),
  IFERROR(IF(FH!H51="Home", FH!E51, ""), ""),
  IFERROR(IF(MGOLF!H51="Home", MGOLF!E51, ""), ""),
  IFERROR(IF(Football!H51="Home", Football!E51, ""), ""),
  IFERROR(IF(WVB!H51="Home", WVB!E51, ""), ""),
  IFERROR(IF(XC!H51="Home", XC!E51, ""), ""),
  IFERROR(IF(SWIMMING!H51="Home", SWIMMING!E51, ""), ""),
  IFERROR(IF(WTEN!H51="Home", WTEN!E51, ""), ""),
  IFERROR(IF(TF!H51="Home", TF!E51, ""), ""),
  IFERROR(IF(WGOLF!H51="Home", WGOLF!E51, ""), ""),
  IFERROR(IF(WBB!H51="Home", WBB!E51, ""), ""),
  IFERROR(IF(MBB!H51="Home", MBB!E51, ""), ""),
  IFERROR(IF(WLAX!H51="Home", WLAX!E51, ""), ""),
  IFERROR(IF(MLAX!H51="Home", MLAX!E51, ""), ""),
  IFERROR(IF(SOFT!H51="Home", SOFT!E51, ""), ""),
  IFERROR(IF(BASE!H51="Home", BASE!E51, ""), ""),
  IFERROR(IF(ESPORTS!H51="Home", ESPORTS!E51, ""), "")
)
</f>
        <v/>
      </c>
      <c r="F51" s="11" t="str">
        <f>TEXTJOIN(
  CHAR(10) &amp; CHAR(10),
  TRUE,
  IFERROR(IF(WSO!H51="Home", TEXT(WSO!F51, "h:mm AM/PM"), ""), ""),
  IFERROR(IF(MSO!H51="Home", TEXT(MSO!F51, "h:mm AM/PM"), ""), ""),
  IFERROR(IF(FH!H51="Home", TEXT(FH!F51, "h:mm AM/PM"), ""), ""),
  IFERROR(IF(MGOLF!H51="Home", TEXT(MGOLF!F51, "h:mm AM/PM"), ""), ""),
  IFERROR(IF(Football!H51="Home", TEXT(Football!F51, "h:mm AM/PM"), ""), ""),
  IFERROR(IF(WVB!H51="Home", TEXT(WVB!F51, "h:mm AM/PM"), ""), ""),
  IFERROR(IF(XC!H51="Home", TEXT(XC!F51, "h:mm AM/PM"), ""), ""),
  IFERROR(IF(SWIMMING!H51="Home", TEXT(SWIMMING!F51, "h:mm AM/PM"), ""), ""),
  IFERROR(IF(WTEN!H51="Home", TEXT(WTEN!F51, "h:mm AM/PM"), ""), ""),
  IFERROR(IF(TF!H51="Home", TEXT(TF!F51, "h:mm AM/PM"), ""), ""),
  IFERROR(IF(WGOLF!H51="Home", TEXT(WGOLF!F51, "h:mm AM/PM"), ""), ""),
  IFERROR(IF(WBB!H51="Home", TEXT(WBB!F51, "h:mm AM/PM"), ""), ""),
  IFERROR(IF(MBB!H51="Home", TEXT(MBB!F51, "h:mm AM/PM"), ""), ""),
  IFERROR(IF(WLAX!H51="Home", TEXT(WLAX!F51, "h:mm AM/PM"), ""), ""),
  IFERROR(IF(MLAX!H51="Home", TEXT(MLAX!F51, "h:mm AM/PM"), ""), ""),
  IFERROR(IF(SOFT!H51="Home", TEXT(SOFT!F51, "h:mm AM/PM"), ""), ""),
  IFERROR(IF(BASE!H51="Home", TEXT(BASE!F51, "h:mm AM/PM"), ""), ""),
  IFERROR(IF(ESPORTS!H51="Home", TEXT(ESPORTS!F51, "h:mm AM/PM"), ""), "")
)
</f>
        <v/>
      </c>
      <c r="G51" s="11" t="str">
        <f>TEXTJOIN(
  CHAR(10) &amp; CHAR(10),
  TRUE,
  IFERROR(IF(WSO!H51="Home", WSO!G51, ""), ""),
  IFERROR(IF(MSO!H51="Home", MSO!G51, ""), ""),
  IFERROR(IF(FH!H51="Home", FH!G51, ""), ""),
  IFERROR(IF(MGOLF!H51="Home", MGOLF!G51, ""), ""),
  IFERROR(IF(Football!H51="Home", Football!G51, ""), ""),
  IFERROR(IF(WVB!H51="Home", WVB!G51, ""), ""),
  IFERROR(IF(XC!H51="Home", XC!G51, ""), ""),
  IFERROR(IF(SWIMMING!H51="Home", SWIMMING!G51, ""), ""),
  IFERROR(IF(WTEN!H51="Home", WTEN!G51, ""), ""),
  IFERROR(IF(TF!H51="Home", TF!G51, ""), ""),
  IFERROR(IF(WGOLF!H51="Home", WGOLF!G51, ""), ""),
  IFERROR(IF(WBB!H51="Home", WBB!G51, ""), ""),
  IFERROR(IF(MBB!H51="Home", MBB!G51, ""), ""),
  IFERROR(IF(WLAX!H51="Home", WLAX!G51, ""), ""),
  IFERROR(IF(MLAX!H51="Home", MLAX!G51, ""), ""),
  IFERROR(IF(SOFT!H51="Home", SOFT!G51, ""), ""),
  IFERROR(IF(BASE!H51="Home", BASE!G51, ""), ""),
  IFERROR(IF(ESPORTS!H51="Home", ESPORTS!G51, ""), "")
)
</f>
        <v/>
      </c>
      <c r="H51" s="20" t="str">
        <f>TEXTJOIN(
  CHAR(10) &amp; CHAR(10),
  TRUE,
  IFERROR(IF(WSO!H51="Home", WSO!P51, ""), ""),
  IFERROR(IF(MSO!H51="Home", MSO!P51, ""), ""),
  IFERROR(IF(FH!H51="Home", FH!P51, ""), ""),
  IFERROR(IF(MGOLF!H51="Home", MGOLF!P51, ""), ""),
  IFERROR(IF(Football!H51="Home", Football!P51, ""), ""),
  IFERROR(IF(WVB!H51="Home", WVB!P51, ""), ""),
  IFERROR(IF(XC!H51="Home", XC!P51, ""), ""),
  IFERROR(IF(SWIMMING!H51="Home", SWIMMING!P51, ""), ""),
  IFERROR(IF(WTEN!H51="Home", WTEN!P51, ""), ""),
  IFERROR(IF(TF!H51="Home", TF!P51, ""), ""),
  IFERROR(IF(WGOLF!H51="Home", WGOLF!P51, ""), ""),
  IFERROR(IF(WBB!H51="Home", WBB!P51, ""), ""),
  IFERROR(IF(MBB!H51="Home", MBB!P51, ""), ""),
  IFERROR(IF(WLAX!H51="Home", WLAX!P51, ""), ""),
  IFERROR(IF(MLAX!H51="Home", MLAX!P51, ""), ""),
  IFERROR(IF(SOFT!H51="Home", SOFT!P51, ""), ""),
  IFERROR(IF(BASE!H51="Home", BASE!P51, ""), ""),
  IFERROR(IF(ESPORTS!H51="Home", ESPORTS!P51, ""), "")
)
</f>
        <v/>
      </c>
    </row>
    <row r="52" ht="22.5" customHeight="1">
      <c r="A52" s="6">
        <v>51.0</v>
      </c>
      <c r="B52" s="6" t="str">
        <f>'Master Schedule'!B52</f>
        <v/>
      </c>
      <c r="C52" s="7">
        <v>46285.0</v>
      </c>
      <c r="D52" s="8" t="str">
        <f t="shared" si="1"/>
        <v>Sunday</v>
      </c>
      <c r="E52" s="6" t="str">
        <f>TEXTJOIN(
  CHAR(10) &amp; CHAR(10),
  TRUE,
  IFERROR(IF(WSO!H52="Home", WSO!E52, ""), ""),
  IFERROR(IF(MSO!H52="Home", MSO!E52, ""), ""),
  IFERROR(IF(FH!H52="Home", FH!E52, ""), ""),
  IFERROR(IF(MGOLF!H52="Home", MGOLF!E52, ""), ""),
  IFERROR(IF(Football!H52="Home", Football!E52, ""), ""),
  IFERROR(IF(WVB!H52="Home", WVB!E52, ""), ""),
  IFERROR(IF(XC!H52="Home", XC!E52, ""), ""),
  IFERROR(IF(SWIMMING!H52="Home", SWIMMING!E52, ""), ""),
  IFERROR(IF(WTEN!H52="Home", WTEN!E52, ""), ""),
  IFERROR(IF(TF!H52="Home", TF!E52, ""), ""),
  IFERROR(IF(WGOLF!H52="Home", WGOLF!E52, ""), ""),
  IFERROR(IF(WBB!H52="Home", WBB!E52, ""), ""),
  IFERROR(IF(MBB!H52="Home", MBB!E52, ""), ""),
  IFERROR(IF(WLAX!H52="Home", WLAX!E52, ""), ""),
  IFERROR(IF(MLAX!H52="Home", MLAX!E52, ""), ""),
  IFERROR(IF(SOFT!H52="Home", SOFT!E52, ""), ""),
  IFERROR(IF(BASE!H52="Home", BASE!E52, ""), ""),
  IFERROR(IF(ESPORTS!H52="Home", ESPORTS!E52, ""), "")
)
</f>
        <v/>
      </c>
      <c r="F52" s="11" t="str">
        <f>TEXTJOIN(
  CHAR(10) &amp; CHAR(10),
  TRUE,
  IFERROR(IF(WSO!H52="Home", TEXT(WSO!F52, "h:mm AM/PM"), ""), ""),
  IFERROR(IF(MSO!H52="Home", TEXT(MSO!F52, "h:mm AM/PM"), ""), ""),
  IFERROR(IF(FH!H52="Home", TEXT(FH!F52, "h:mm AM/PM"), ""), ""),
  IFERROR(IF(MGOLF!H52="Home", TEXT(MGOLF!F52, "h:mm AM/PM"), ""), ""),
  IFERROR(IF(Football!H52="Home", TEXT(Football!F52, "h:mm AM/PM"), ""), ""),
  IFERROR(IF(WVB!H52="Home", TEXT(WVB!F52, "h:mm AM/PM"), ""), ""),
  IFERROR(IF(XC!H52="Home", TEXT(XC!F52, "h:mm AM/PM"), ""), ""),
  IFERROR(IF(SWIMMING!H52="Home", TEXT(SWIMMING!F52, "h:mm AM/PM"), ""), ""),
  IFERROR(IF(WTEN!H52="Home", TEXT(WTEN!F52, "h:mm AM/PM"), ""), ""),
  IFERROR(IF(TF!H52="Home", TEXT(TF!F52, "h:mm AM/PM"), ""), ""),
  IFERROR(IF(WGOLF!H52="Home", TEXT(WGOLF!F52, "h:mm AM/PM"), ""), ""),
  IFERROR(IF(WBB!H52="Home", TEXT(WBB!F52, "h:mm AM/PM"), ""), ""),
  IFERROR(IF(MBB!H52="Home", TEXT(MBB!F52, "h:mm AM/PM"), ""), ""),
  IFERROR(IF(WLAX!H52="Home", TEXT(WLAX!F52, "h:mm AM/PM"), ""), ""),
  IFERROR(IF(MLAX!H52="Home", TEXT(MLAX!F52, "h:mm AM/PM"), ""), ""),
  IFERROR(IF(SOFT!H52="Home", TEXT(SOFT!F52, "h:mm AM/PM"), ""), ""),
  IFERROR(IF(BASE!H52="Home", TEXT(BASE!F52, "h:mm AM/PM"), ""), ""),
  IFERROR(IF(ESPORTS!H52="Home", TEXT(ESPORTS!F52, "h:mm AM/PM"), ""), "")
)
</f>
        <v/>
      </c>
      <c r="G52" s="11" t="str">
        <f>TEXTJOIN(
  CHAR(10) &amp; CHAR(10),
  TRUE,
  IFERROR(IF(WSO!H52="Home", WSO!G52, ""), ""),
  IFERROR(IF(MSO!H52="Home", MSO!G52, ""), ""),
  IFERROR(IF(FH!H52="Home", FH!G52, ""), ""),
  IFERROR(IF(MGOLF!H52="Home", MGOLF!G52, ""), ""),
  IFERROR(IF(Football!H52="Home", Football!G52, ""), ""),
  IFERROR(IF(WVB!H52="Home", WVB!G52, ""), ""),
  IFERROR(IF(XC!H52="Home", XC!G52, ""), ""),
  IFERROR(IF(SWIMMING!H52="Home", SWIMMING!G52, ""), ""),
  IFERROR(IF(WTEN!H52="Home", WTEN!G52, ""), ""),
  IFERROR(IF(TF!H52="Home", TF!G52, ""), ""),
  IFERROR(IF(WGOLF!H52="Home", WGOLF!G52, ""), ""),
  IFERROR(IF(WBB!H52="Home", WBB!G52, ""), ""),
  IFERROR(IF(MBB!H52="Home", MBB!G52, ""), ""),
  IFERROR(IF(WLAX!H52="Home", WLAX!G52, ""), ""),
  IFERROR(IF(MLAX!H52="Home", MLAX!G52, ""), ""),
  IFERROR(IF(SOFT!H52="Home", SOFT!G52, ""), ""),
  IFERROR(IF(BASE!H52="Home", BASE!G52, ""), ""),
  IFERROR(IF(ESPORTS!H52="Home", ESPORTS!G52, ""), "")
)
</f>
        <v/>
      </c>
      <c r="H52" s="20" t="str">
        <f>TEXTJOIN(
  CHAR(10) &amp; CHAR(10),
  TRUE,
  IFERROR(IF(WSO!H52="Home", WSO!P52, ""), ""),
  IFERROR(IF(MSO!H52="Home", MSO!P52, ""), ""),
  IFERROR(IF(FH!H52="Home", FH!P52, ""), ""),
  IFERROR(IF(MGOLF!H52="Home", MGOLF!P52, ""), ""),
  IFERROR(IF(Football!H52="Home", Football!P52, ""), ""),
  IFERROR(IF(WVB!H52="Home", WVB!P52, ""), ""),
  IFERROR(IF(XC!H52="Home", XC!P52, ""), ""),
  IFERROR(IF(SWIMMING!H52="Home", SWIMMING!P52, ""), ""),
  IFERROR(IF(WTEN!H52="Home", WTEN!P52, ""), ""),
  IFERROR(IF(TF!H52="Home", TF!P52, ""), ""),
  IFERROR(IF(WGOLF!H52="Home", WGOLF!P52, ""), ""),
  IFERROR(IF(WBB!H52="Home", WBB!P52, ""), ""),
  IFERROR(IF(MBB!H52="Home", MBB!P52, ""), ""),
  IFERROR(IF(WLAX!H52="Home", WLAX!P52, ""), ""),
  IFERROR(IF(MLAX!H52="Home", MLAX!P52, ""), ""),
  IFERROR(IF(SOFT!H52="Home", SOFT!P52, ""), ""),
  IFERROR(IF(BASE!H52="Home", BASE!P52, ""), ""),
  IFERROR(IF(ESPORTS!H52="Home", ESPORTS!P52, ""), "")
)
</f>
        <v/>
      </c>
    </row>
    <row r="53" ht="22.5" customHeight="1">
      <c r="A53" s="6">
        <v>52.0</v>
      </c>
      <c r="B53" s="6" t="str">
        <f>'Master Schedule'!B53</f>
        <v/>
      </c>
      <c r="C53" s="7">
        <v>46286.0</v>
      </c>
      <c r="D53" s="8" t="str">
        <f t="shared" si="1"/>
        <v>Monday</v>
      </c>
      <c r="E53" s="6" t="str">
        <f>TEXTJOIN(
  CHAR(10) &amp; CHAR(10),
  TRUE,
  IFERROR(IF(WSO!H53="Home", WSO!E53, ""), ""),
  IFERROR(IF(MSO!H53="Home", MSO!E53, ""), ""),
  IFERROR(IF(FH!H53="Home", FH!E53, ""), ""),
  IFERROR(IF(MGOLF!H53="Home", MGOLF!E53, ""), ""),
  IFERROR(IF(Football!H53="Home", Football!E53, ""), ""),
  IFERROR(IF(WVB!H53="Home", WVB!E53, ""), ""),
  IFERROR(IF(XC!H53="Home", XC!E53, ""), ""),
  IFERROR(IF(SWIMMING!H53="Home", SWIMMING!E53, ""), ""),
  IFERROR(IF(WTEN!H53="Home", WTEN!E53, ""), ""),
  IFERROR(IF(TF!H53="Home", TF!E53, ""), ""),
  IFERROR(IF(WGOLF!H53="Home", WGOLF!E53, ""), ""),
  IFERROR(IF(WBB!H53="Home", WBB!E53, ""), ""),
  IFERROR(IF(MBB!H53="Home", MBB!E53, ""), ""),
  IFERROR(IF(WLAX!H53="Home", WLAX!E53, ""), ""),
  IFERROR(IF(MLAX!H53="Home", MLAX!E53, ""), ""),
  IFERROR(IF(SOFT!H53="Home", SOFT!E53, ""), ""),
  IFERROR(IF(BASE!H53="Home", BASE!E53, ""), ""),
  IFERROR(IF(ESPORTS!H53="Home", ESPORTS!E53, ""), "")
)
</f>
        <v/>
      </c>
      <c r="F53" s="11" t="str">
        <f>TEXTJOIN(
  CHAR(10) &amp; CHAR(10),
  TRUE,
  IFERROR(IF(WSO!H53="Home", TEXT(WSO!F53, "h:mm AM/PM"), ""), ""),
  IFERROR(IF(MSO!H53="Home", TEXT(MSO!F53, "h:mm AM/PM"), ""), ""),
  IFERROR(IF(FH!H53="Home", TEXT(FH!F53, "h:mm AM/PM"), ""), ""),
  IFERROR(IF(MGOLF!H53="Home", TEXT(MGOLF!F53, "h:mm AM/PM"), ""), ""),
  IFERROR(IF(Football!H53="Home", TEXT(Football!F53, "h:mm AM/PM"), ""), ""),
  IFERROR(IF(WVB!H53="Home", TEXT(WVB!F53, "h:mm AM/PM"), ""), ""),
  IFERROR(IF(XC!H53="Home", TEXT(XC!F53, "h:mm AM/PM"), ""), ""),
  IFERROR(IF(SWIMMING!H53="Home", TEXT(SWIMMING!F53, "h:mm AM/PM"), ""), ""),
  IFERROR(IF(WTEN!H53="Home", TEXT(WTEN!F53, "h:mm AM/PM"), ""), ""),
  IFERROR(IF(TF!H53="Home", TEXT(TF!F53, "h:mm AM/PM"), ""), ""),
  IFERROR(IF(WGOLF!H53="Home", TEXT(WGOLF!F53, "h:mm AM/PM"), ""), ""),
  IFERROR(IF(WBB!H53="Home", TEXT(WBB!F53, "h:mm AM/PM"), ""), ""),
  IFERROR(IF(MBB!H53="Home", TEXT(MBB!F53, "h:mm AM/PM"), ""), ""),
  IFERROR(IF(WLAX!H53="Home", TEXT(WLAX!F53, "h:mm AM/PM"), ""), ""),
  IFERROR(IF(MLAX!H53="Home", TEXT(MLAX!F53, "h:mm AM/PM"), ""), ""),
  IFERROR(IF(SOFT!H53="Home", TEXT(SOFT!F53, "h:mm AM/PM"), ""), ""),
  IFERROR(IF(BASE!H53="Home", TEXT(BASE!F53, "h:mm AM/PM"), ""), ""),
  IFERROR(IF(ESPORTS!H53="Home", TEXT(ESPORTS!F53, "h:mm AM/PM"), ""), "")
)
</f>
        <v/>
      </c>
      <c r="G53" s="11" t="str">
        <f>TEXTJOIN(
  CHAR(10) &amp; CHAR(10),
  TRUE,
  IFERROR(IF(WSO!H53="Home", WSO!G53, ""), ""),
  IFERROR(IF(MSO!H53="Home", MSO!G53, ""), ""),
  IFERROR(IF(FH!H53="Home", FH!G53, ""), ""),
  IFERROR(IF(MGOLF!H53="Home", MGOLF!G53, ""), ""),
  IFERROR(IF(Football!H53="Home", Football!G53, ""), ""),
  IFERROR(IF(WVB!H53="Home", WVB!G53, ""), ""),
  IFERROR(IF(XC!H53="Home", XC!G53, ""), ""),
  IFERROR(IF(SWIMMING!H53="Home", SWIMMING!G53, ""), ""),
  IFERROR(IF(WTEN!H53="Home", WTEN!G53, ""), ""),
  IFERROR(IF(TF!H53="Home", TF!G53, ""), ""),
  IFERROR(IF(WGOLF!H53="Home", WGOLF!G53, ""), ""),
  IFERROR(IF(WBB!H53="Home", WBB!G53, ""), ""),
  IFERROR(IF(MBB!H53="Home", MBB!G53, ""), ""),
  IFERROR(IF(WLAX!H53="Home", WLAX!G53, ""), ""),
  IFERROR(IF(MLAX!H53="Home", MLAX!G53, ""), ""),
  IFERROR(IF(SOFT!H53="Home", SOFT!G53, ""), ""),
  IFERROR(IF(BASE!H53="Home", BASE!G53, ""), ""),
  IFERROR(IF(ESPORTS!H53="Home", ESPORTS!G53, ""), "")
)
</f>
        <v/>
      </c>
      <c r="H53" s="20" t="str">
        <f>TEXTJOIN(
  CHAR(10) &amp; CHAR(10),
  TRUE,
  IFERROR(IF(WSO!H53="Home", WSO!P53, ""), ""),
  IFERROR(IF(MSO!H53="Home", MSO!P53, ""), ""),
  IFERROR(IF(FH!H53="Home", FH!P53, ""), ""),
  IFERROR(IF(MGOLF!H53="Home", MGOLF!P53, ""), ""),
  IFERROR(IF(Football!H53="Home", Football!P53, ""), ""),
  IFERROR(IF(WVB!H53="Home", WVB!P53, ""), ""),
  IFERROR(IF(XC!H53="Home", XC!P53, ""), ""),
  IFERROR(IF(SWIMMING!H53="Home", SWIMMING!P53, ""), ""),
  IFERROR(IF(WTEN!H53="Home", WTEN!P53, ""), ""),
  IFERROR(IF(TF!H53="Home", TF!P53, ""), ""),
  IFERROR(IF(WGOLF!H53="Home", WGOLF!P53, ""), ""),
  IFERROR(IF(WBB!H53="Home", WBB!P53, ""), ""),
  IFERROR(IF(MBB!H53="Home", MBB!P53, ""), ""),
  IFERROR(IF(WLAX!H53="Home", WLAX!P53, ""), ""),
  IFERROR(IF(MLAX!H53="Home", MLAX!P53, ""), ""),
  IFERROR(IF(SOFT!H53="Home", SOFT!P53, ""), ""),
  IFERROR(IF(BASE!H53="Home", BASE!P53, ""), ""),
  IFERROR(IF(ESPORTS!H53="Home", ESPORTS!P53, ""), "")
)
</f>
        <v/>
      </c>
    </row>
    <row r="54" ht="22.5" customHeight="1">
      <c r="A54" s="6">
        <v>53.0</v>
      </c>
      <c r="B54" s="6" t="str">
        <f>'Master Schedule'!B54</f>
        <v/>
      </c>
      <c r="C54" s="7">
        <v>46287.0</v>
      </c>
      <c r="D54" s="8" t="str">
        <f t="shared" si="1"/>
        <v>Tuesday</v>
      </c>
      <c r="E54" s="6" t="str">
        <f>TEXTJOIN(
  CHAR(10) &amp; CHAR(10),
  TRUE,
  IFERROR(IF(WSO!H54="Home", WSO!E54, ""), ""),
  IFERROR(IF(MSO!H54="Home", MSO!E54, ""), ""),
  IFERROR(IF(FH!H54="Home", FH!E54, ""), ""),
  IFERROR(IF(MGOLF!H54="Home", MGOLF!E54, ""), ""),
  IFERROR(IF(Football!H54="Home", Football!E54, ""), ""),
  IFERROR(IF(WVB!H54="Home", WVB!E54, ""), ""),
  IFERROR(IF(XC!H54="Home", XC!E54, ""), ""),
  IFERROR(IF(SWIMMING!H54="Home", SWIMMING!E54, ""), ""),
  IFERROR(IF(WTEN!H54="Home", WTEN!E54, ""), ""),
  IFERROR(IF(TF!H54="Home", TF!E54, ""), ""),
  IFERROR(IF(WGOLF!H54="Home", WGOLF!E54, ""), ""),
  IFERROR(IF(WBB!H54="Home", WBB!E54, ""), ""),
  IFERROR(IF(MBB!H54="Home", MBB!E54, ""), ""),
  IFERROR(IF(WLAX!H54="Home", WLAX!E54, ""), ""),
  IFERROR(IF(MLAX!H54="Home", MLAX!E54, ""), ""),
  IFERROR(IF(SOFT!H54="Home", SOFT!E54, ""), ""),
  IFERROR(IF(BASE!H54="Home", BASE!E54, ""), ""),
  IFERROR(IF(ESPORTS!H54="Home", ESPORTS!E54, ""), "")
)
</f>
        <v/>
      </c>
      <c r="F54" s="11" t="str">
        <f>TEXTJOIN(
  CHAR(10) &amp; CHAR(10),
  TRUE,
  IFERROR(IF(WSO!H54="Home", TEXT(WSO!F54, "h:mm AM/PM"), ""), ""),
  IFERROR(IF(MSO!H54="Home", TEXT(MSO!F54, "h:mm AM/PM"), ""), ""),
  IFERROR(IF(FH!H54="Home", TEXT(FH!F54, "h:mm AM/PM"), ""), ""),
  IFERROR(IF(MGOLF!H54="Home", TEXT(MGOLF!F54, "h:mm AM/PM"), ""), ""),
  IFERROR(IF(Football!H54="Home", TEXT(Football!F54, "h:mm AM/PM"), ""), ""),
  IFERROR(IF(WVB!H54="Home", TEXT(WVB!F54, "h:mm AM/PM"), ""), ""),
  IFERROR(IF(XC!H54="Home", TEXT(XC!F54, "h:mm AM/PM"), ""), ""),
  IFERROR(IF(SWIMMING!H54="Home", TEXT(SWIMMING!F54, "h:mm AM/PM"), ""), ""),
  IFERROR(IF(WTEN!H54="Home", TEXT(WTEN!F54, "h:mm AM/PM"), ""), ""),
  IFERROR(IF(TF!H54="Home", TEXT(TF!F54, "h:mm AM/PM"), ""), ""),
  IFERROR(IF(WGOLF!H54="Home", TEXT(WGOLF!F54, "h:mm AM/PM"), ""), ""),
  IFERROR(IF(WBB!H54="Home", TEXT(WBB!F54, "h:mm AM/PM"), ""), ""),
  IFERROR(IF(MBB!H54="Home", TEXT(MBB!F54, "h:mm AM/PM"), ""), ""),
  IFERROR(IF(WLAX!H54="Home", TEXT(WLAX!F54, "h:mm AM/PM"), ""), ""),
  IFERROR(IF(MLAX!H54="Home", TEXT(MLAX!F54, "h:mm AM/PM"), ""), ""),
  IFERROR(IF(SOFT!H54="Home", TEXT(SOFT!F54, "h:mm AM/PM"), ""), ""),
  IFERROR(IF(BASE!H54="Home", TEXT(BASE!F54, "h:mm AM/PM"), ""), ""),
  IFERROR(IF(ESPORTS!H54="Home", TEXT(ESPORTS!F54, "h:mm AM/PM"), ""), "")
)
</f>
        <v/>
      </c>
      <c r="G54" s="11" t="str">
        <f>TEXTJOIN(
  CHAR(10) &amp; CHAR(10),
  TRUE,
  IFERROR(IF(WSO!H54="Home", WSO!G54, ""), ""),
  IFERROR(IF(MSO!H54="Home", MSO!G54, ""), ""),
  IFERROR(IF(FH!H54="Home", FH!G54, ""), ""),
  IFERROR(IF(MGOLF!H54="Home", MGOLF!G54, ""), ""),
  IFERROR(IF(Football!H54="Home", Football!G54, ""), ""),
  IFERROR(IF(WVB!H54="Home", WVB!G54, ""), ""),
  IFERROR(IF(XC!H54="Home", XC!G54, ""), ""),
  IFERROR(IF(SWIMMING!H54="Home", SWIMMING!G54, ""), ""),
  IFERROR(IF(WTEN!H54="Home", WTEN!G54, ""), ""),
  IFERROR(IF(TF!H54="Home", TF!G54, ""), ""),
  IFERROR(IF(WGOLF!H54="Home", WGOLF!G54, ""), ""),
  IFERROR(IF(WBB!H54="Home", WBB!G54, ""), ""),
  IFERROR(IF(MBB!H54="Home", MBB!G54, ""), ""),
  IFERROR(IF(WLAX!H54="Home", WLAX!G54, ""), ""),
  IFERROR(IF(MLAX!H54="Home", MLAX!G54, ""), ""),
  IFERROR(IF(SOFT!H54="Home", SOFT!G54, ""), ""),
  IFERROR(IF(BASE!H54="Home", BASE!G54, ""), ""),
  IFERROR(IF(ESPORTS!H54="Home", ESPORTS!G54, ""), "")
)
</f>
        <v/>
      </c>
      <c r="H54" s="20" t="str">
        <f>TEXTJOIN(
  CHAR(10) &amp; CHAR(10),
  TRUE,
  IFERROR(IF(WSO!H54="Home", WSO!P54, ""), ""),
  IFERROR(IF(MSO!H54="Home", MSO!P54, ""), ""),
  IFERROR(IF(FH!H54="Home", FH!P54, ""), ""),
  IFERROR(IF(MGOLF!H54="Home", MGOLF!P54, ""), ""),
  IFERROR(IF(Football!H54="Home", Football!P54, ""), ""),
  IFERROR(IF(WVB!H54="Home", WVB!P54, ""), ""),
  IFERROR(IF(XC!H54="Home", XC!P54, ""), ""),
  IFERROR(IF(SWIMMING!H54="Home", SWIMMING!P54, ""), ""),
  IFERROR(IF(WTEN!H54="Home", WTEN!P54, ""), ""),
  IFERROR(IF(TF!H54="Home", TF!P54, ""), ""),
  IFERROR(IF(WGOLF!H54="Home", WGOLF!P54, ""), ""),
  IFERROR(IF(WBB!H54="Home", WBB!P54, ""), ""),
  IFERROR(IF(MBB!H54="Home", MBB!P54, ""), ""),
  IFERROR(IF(WLAX!H54="Home", WLAX!P54, ""), ""),
  IFERROR(IF(MLAX!H54="Home", MLAX!P54, ""), ""),
  IFERROR(IF(SOFT!H54="Home", SOFT!P54, ""), ""),
  IFERROR(IF(BASE!H54="Home", BASE!P54, ""), ""),
  IFERROR(IF(ESPORTS!H54="Home", ESPORTS!P54, ""), "")
)
</f>
        <v/>
      </c>
    </row>
    <row r="55" ht="22.5" customHeight="1">
      <c r="A55" s="6">
        <v>54.0</v>
      </c>
      <c r="B55" s="6" t="str">
        <f>'Master Schedule'!B55</f>
        <v/>
      </c>
      <c r="C55" s="7">
        <v>46288.0</v>
      </c>
      <c r="D55" s="8" t="str">
        <f t="shared" si="1"/>
        <v>Wednesday</v>
      </c>
      <c r="E55" s="6" t="str">
        <f>TEXTJOIN(
  CHAR(10) &amp; CHAR(10),
  TRUE,
  IFERROR(IF(WSO!H55="Home", WSO!E55, ""), ""),
  IFERROR(IF(MSO!H55="Home", MSO!E55, ""), ""),
  IFERROR(IF(FH!H55="Home", FH!E55, ""), ""),
  IFERROR(IF(MGOLF!H55="Home", MGOLF!E55, ""), ""),
  IFERROR(IF(Football!H55="Home", Football!E55, ""), ""),
  IFERROR(IF(WVB!H55="Home", WVB!E55, ""), ""),
  IFERROR(IF(XC!H55="Home", XC!E55, ""), ""),
  IFERROR(IF(SWIMMING!H55="Home", SWIMMING!E55, ""), ""),
  IFERROR(IF(WTEN!H55="Home", WTEN!E55, ""), ""),
  IFERROR(IF(TF!H55="Home", TF!E55, ""), ""),
  IFERROR(IF(WGOLF!H55="Home", WGOLF!E55, ""), ""),
  IFERROR(IF(WBB!H55="Home", WBB!E55, ""), ""),
  IFERROR(IF(MBB!H55="Home", MBB!E55, ""), ""),
  IFERROR(IF(WLAX!H55="Home", WLAX!E55, ""), ""),
  IFERROR(IF(MLAX!H55="Home", MLAX!E55, ""), ""),
  IFERROR(IF(SOFT!H55="Home", SOFT!E55, ""), ""),
  IFERROR(IF(BASE!H55="Home", BASE!E55, ""), ""),
  IFERROR(IF(ESPORTS!H55="Home", ESPORTS!E55, ""), "")
)
</f>
        <v>MSO</v>
      </c>
      <c r="F55" s="11" t="str">
        <f>TEXTJOIN(
  CHAR(10) &amp; CHAR(10),
  TRUE,
  IFERROR(IF(WSO!H55="Home", TEXT(WSO!F55, "h:mm AM/PM"), ""), ""),
  IFERROR(IF(MSO!H55="Home", TEXT(MSO!F55, "h:mm AM/PM"), ""), ""),
  IFERROR(IF(FH!H55="Home", TEXT(FH!F55, "h:mm AM/PM"), ""), ""),
  IFERROR(IF(MGOLF!H55="Home", TEXT(MGOLF!F55, "h:mm AM/PM"), ""), ""),
  IFERROR(IF(Football!H55="Home", TEXT(Football!F55, "h:mm AM/PM"), ""), ""),
  IFERROR(IF(WVB!H55="Home", TEXT(WVB!F55, "h:mm AM/PM"), ""), ""),
  IFERROR(IF(XC!H55="Home", TEXT(XC!F55, "h:mm AM/PM"), ""), ""),
  IFERROR(IF(SWIMMING!H55="Home", TEXT(SWIMMING!F55, "h:mm AM/PM"), ""), ""),
  IFERROR(IF(WTEN!H55="Home", TEXT(WTEN!F55, "h:mm AM/PM"), ""), ""),
  IFERROR(IF(TF!H55="Home", TEXT(TF!F55, "h:mm AM/PM"), ""), ""),
  IFERROR(IF(WGOLF!H55="Home", TEXT(WGOLF!F55, "h:mm AM/PM"), ""), ""),
  IFERROR(IF(WBB!H55="Home", TEXT(WBB!F55, "h:mm AM/PM"), ""), ""),
  IFERROR(IF(MBB!H55="Home", TEXT(MBB!F55, "h:mm AM/PM"), ""), ""),
  IFERROR(IF(WLAX!H55="Home", TEXT(WLAX!F55, "h:mm AM/PM"), ""), ""),
  IFERROR(IF(MLAX!H55="Home", TEXT(MLAX!F55, "h:mm AM/PM"), ""), ""),
  IFERROR(IF(SOFT!H55="Home", TEXT(SOFT!F55, "h:mm AM/PM"), ""), ""),
  IFERROR(IF(BASE!H55="Home", TEXT(BASE!F55, "h:mm AM/PM"), ""), ""),
  IFERROR(IF(ESPORTS!H55="Home", TEXT(ESPORTS!F55, "h:mm AM/PM"), ""), "")
)
</f>
        <v>TBD</v>
      </c>
      <c r="G55" s="11" t="str">
        <f>TEXTJOIN(
  CHAR(10) &amp; CHAR(10),
  TRUE,
  IFERROR(IF(WSO!H55="Home", WSO!G55, ""), ""),
  IFERROR(IF(MSO!H55="Home", MSO!G55, ""), ""),
  IFERROR(IF(FH!H55="Home", FH!G55, ""), ""),
  IFERROR(IF(MGOLF!H55="Home", MGOLF!G55, ""), ""),
  IFERROR(IF(Football!H55="Home", Football!G55, ""), ""),
  IFERROR(IF(WVB!H55="Home", WVB!G55, ""), ""),
  IFERROR(IF(XC!H55="Home", XC!G55, ""), ""),
  IFERROR(IF(SWIMMING!H55="Home", SWIMMING!G55, ""), ""),
  IFERROR(IF(WTEN!H55="Home", WTEN!G55, ""), ""),
  IFERROR(IF(TF!H55="Home", TF!G55, ""), ""),
  IFERROR(IF(WGOLF!H55="Home", WGOLF!G55, ""), ""),
  IFERROR(IF(WBB!H55="Home", WBB!G55, ""), ""),
  IFERROR(IF(MBB!H55="Home", MBB!G55, ""), ""),
  IFERROR(IF(WLAX!H55="Home", WLAX!G55, ""), ""),
  IFERROR(IF(MLAX!H55="Home", MLAX!G55, ""), ""),
  IFERROR(IF(SOFT!H55="Home", SOFT!G55, ""), ""),
  IFERROR(IF(BASE!H55="Home", BASE!G55, ""), ""),
  IFERROR(IF(ESPORTS!H55="Home", ESPORTS!G55, ""), "")
)
</f>
        <v>UNE</v>
      </c>
      <c r="H55" s="20" t="str">
        <f>TEXTJOIN(
  CHAR(10) &amp; CHAR(10),
  TRUE,
  IFERROR(IF(WSO!H55="Home", WSO!P55, ""), ""),
  IFERROR(IF(MSO!H55="Home", MSO!P55, ""), ""),
  IFERROR(IF(FH!H55="Home", FH!P55, ""), ""),
  IFERROR(IF(MGOLF!H55="Home", MGOLF!P55, ""), ""),
  IFERROR(IF(Football!H55="Home", Football!P55, ""), ""),
  IFERROR(IF(WVB!H55="Home", WVB!P55, ""), ""),
  IFERROR(IF(XC!H55="Home", XC!P55, ""), ""),
  IFERROR(IF(SWIMMING!H55="Home", SWIMMING!P55, ""), ""),
  IFERROR(IF(WTEN!H55="Home", WTEN!P55, ""), ""),
  IFERROR(IF(TF!H55="Home", TF!P55, ""), ""),
  IFERROR(IF(WGOLF!H55="Home", WGOLF!P55, ""), ""),
  IFERROR(IF(WBB!H55="Home", WBB!P55, ""), ""),
  IFERROR(IF(MBB!H55="Home", MBB!P55, ""), ""),
  IFERROR(IF(WLAX!H55="Home", WLAX!P55, ""), ""),
  IFERROR(IF(MLAX!H55="Home", MLAX!P55, ""), ""),
  IFERROR(IF(SOFT!H55="Home", SOFT!P55, ""), ""),
  IFERROR(IF(BASE!H55="Home", BASE!P55, ""), ""),
  IFERROR(IF(ESPORTS!H55="Home", ESPORTS!P55, ""), "")
)
</f>
        <v>⌛️ Pending</v>
      </c>
    </row>
    <row r="56" ht="22.5" customHeight="1">
      <c r="A56" s="6">
        <v>55.0</v>
      </c>
      <c r="B56" s="6" t="str">
        <f>'Master Schedule'!B56</f>
        <v/>
      </c>
      <c r="C56" s="7">
        <v>46289.0</v>
      </c>
      <c r="D56" s="8" t="str">
        <f t="shared" si="1"/>
        <v>Thursday</v>
      </c>
      <c r="E56" s="6" t="str">
        <f>TEXTJOIN(
  CHAR(10) &amp; CHAR(10),
  TRUE,
  IFERROR(IF(WSO!H56="Home", WSO!E56, ""), ""),
  IFERROR(IF(MSO!H56="Home", MSO!E56, ""), ""),
  IFERROR(IF(FH!H56="Home", FH!E56, ""), ""),
  IFERROR(IF(MGOLF!H56="Home", MGOLF!E56, ""), ""),
  IFERROR(IF(Football!H56="Home", Football!E56, ""), ""),
  IFERROR(IF(WVB!H56="Home", WVB!E56, ""), ""),
  IFERROR(IF(XC!H56="Home", XC!E56, ""), ""),
  IFERROR(IF(SWIMMING!H56="Home", SWIMMING!E56, ""), ""),
  IFERROR(IF(WTEN!H56="Home", WTEN!E56, ""), ""),
  IFERROR(IF(TF!H56="Home", TF!E56, ""), ""),
  IFERROR(IF(WGOLF!H56="Home", WGOLF!E56, ""), ""),
  IFERROR(IF(WBB!H56="Home", WBB!E56, ""), ""),
  IFERROR(IF(MBB!H56="Home", MBB!E56, ""), ""),
  IFERROR(IF(WLAX!H56="Home", WLAX!E56, ""), ""),
  IFERROR(IF(MLAX!H56="Home", MLAX!E56, ""), ""),
  IFERROR(IF(SOFT!H56="Home", SOFT!E56, ""), ""),
  IFERROR(IF(BASE!H56="Home", BASE!E56, ""), ""),
  IFERROR(IF(ESPORTS!H56="Home", ESPORTS!E56, ""), "")
)
</f>
        <v/>
      </c>
      <c r="F56" s="11" t="str">
        <f>TEXTJOIN(
  CHAR(10) &amp; CHAR(10),
  TRUE,
  IFERROR(IF(WSO!H56="Home", TEXT(WSO!F56, "h:mm AM/PM"), ""), ""),
  IFERROR(IF(MSO!H56="Home", TEXT(MSO!F56, "h:mm AM/PM"), ""), ""),
  IFERROR(IF(FH!H56="Home", TEXT(FH!F56, "h:mm AM/PM"), ""), ""),
  IFERROR(IF(MGOLF!H56="Home", TEXT(MGOLF!F56, "h:mm AM/PM"), ""), ""),
  IFERROR(IF(Football!H56="Home", TEXT(Football!F56, "h:mm AM/PM"), ""), ""),
  IFERROR(IF(WVB!H56="Home", TEXT(WVB!F56, "h:mm AM/PM"), ""), ""),
  IFERROR(IF(XC!H56="Home", TEXT(XC!F56, "h:mm AM/PM"), ""), ""),
  IFERROR(IF(SWIMMING!H56="Home", TEXT(SWIMMING!F56, "h:mm AM/PM"), ""), ""),
  IFERROR(IF(WTEN!H56="Home", TEXT(WTEN!F56, "h:mm AM/PM"), ""), ""),
  IFERROR(IF(TF!H56="Home", TEXT(TF!F56, "h:mm AM/PM"), ""), ""),
  IFERROR(IF(WGOLF!H56="Home", TEXT(WGOLF!F56, "h:mm AM/PM"), ""), ""),
  IFERROR(IF(WBB!H56="Home", TEXT(WBB!F56, "h:mm AM/PM"), ""), ""),
  IFERROR(IF(MBB!H56="Home", TEXT(MBB!F56, "h:mm AM/PM"), ""), ""),
  IFERROR(IF(WLAX!H56="Home", TEXT(WLAX!F56, "h:mm AM/PM"), ""), ""),
  IFERROR(IF(MLAX!H56="Home", TEXT(MLAX!F56, "h:mm AM/PM"), ""), ""),
  IFERROR(IF(SOFT!H56="Home", TEXT(SOFT!F56, "h:mm AM/PM"), ""), ""),
  IFERROR(IF(BASE!H56="Home", TEXT(BASE!F56, "h:mm AM/PM"), ""), ""),
  IFERROR(IF(ESPORTS!H56="Home", TEXT(ESPORTS!F56, "h:mm AM/PM"), ""), "")
)
</f>
        <v/>
      </c>
      <c r="G56" s="11" t="str">
        <f>TEXTJOIN(
  CHAR(10) &amp; CHAR(10),
  TRUE,
  IFERROR(IF(WSO!H56="Home", WSO!G56, ""), ""),
  IFERROR(IF(MSO!H56="Home", MSO!G56, ""), ""),
  IFERROR(IF(FH!H56="Home", FH!G56, ""), ""),
  IFERROR(IF(MGOLF!H56="Home", MGOLF!G56, ""), ""),
  IFERROR(IF(Football!H56="Home", Football!G56, ""), ""),
  IFERROR(IF(WVB!H56="Home", WVB!G56, ""), ""),
  IFERROR(IF(XC!H56="Home", XC!G56, ""), ""),
  IFERROR(IF(SWIMMING!H56="Home", SWIMMING!G56, ""), ""),
  IFERROR(IF(WTEN!H56="Home", WTEN!G56, ""), ""),
  IFERROR(IF(TF!H56="Home", TF!G56, ""), ""),
  IFERROR(IF(WGOLF!H56="Home", WGOLF!G56, ""), ""),
  IFERROR(IF(WBB!H56="Home", WBB!G56, ""), ""),
  IFERROR(IF(MBB!H56="Home", MBB!G56, ""), ""),
  IFERROR(IF(WLAX!H56="Home", WLAX!G56, ""), ""),
  IFERROR(IF(MLAX!H56="Home", MLAX!G56, ""), ""),
  IFERROR(IF(SOFT!H56="Home", SOFT!G56, ""), ""),
  IFERROR(IF(BASE!H56="Home", BASE!G56, ""), ""),
  IFERROR(IF(ESPORTS!H56="Home", ESPORTS!G56, ""), "")
)
</f>
        <v/>
      </c>
      <c r="H56" s="20" t="str">
        <f>TEXTJOIN(
  CHAR(10) &amp; CHAR(10),
  TRUE,
  IFERROR(IF(WSO!H56="Home", WSO!P56, ""), ""),
  IFERROR(IF(MSO!H56="Home", MSO!P56, ""), ""),
  IFERROR(IF(FH!H56="Home", FH!P56, ""), ""),
  IFERROR(IF(MGOLF!H56="Home", MGOLF!P56, ""), ""),
  IFERROR(IF(Football!H56="Home", Football!P56, ""), ""),
  IFERROR(IF(WVB!H56="Home", WVB!P56, ""), ""),
  IFERROR(IF(XC!H56="Home", XC!P56, ""), ""),
  IFERROR(IF(SWIMMING!H56="Home", SWIMMING!P56, ""), ""),
  IFERROR(IF(WTEN!H56="Home", WTEN!P56, ""), ""),
  IFERROR(IF(TF!H56="Home", TF!P56, ""), ""),
  IFERROR(IF(WGOLF!H56="Home", WGOLF!P56, ""), ""),
  IFERROR(IF(WBB!H56="Home", WBB!P56, ""), ""),
  IFERROR(IF(MBB!H56="Home", MBB!P56, ""), ""),
  IFERROR(IF(WLAX!H56="Home", WLAX!P56, ""), ""),
  IFERROR(IF(MLAX!H56="Home", MLAX!P56, ""), ""),
  IFERROR(IF(SOFT!H56="Home", SOFT!P56, ""), ""),
  IFERROR(IF(BASE!H56="Home", BASE!P56, ""), ""),
  IFERROR(IF(ESPORTS!H56="Home", ESPORTS!P56, ""), "")
)
</f>
        <v/>
      </c>
    </row>
    <row r="57" ht="22.5" customHeight="1">
      <c r="A57" s="6">
        <v>56.0</v>
      </c>
      <c r="B57" s="6" t="str">
        <f>'Master Schedule'!B57</f>
        <v/>
      </c>
      <c r="C57" s="7">
        <v>46290.0</v>
      </c>
      <c r="D57" s="8" t="str">
        <f t="shared" si="1"/>
        <v>Friday</v>
      </c>
      <c r="E57" s="6" t="str">
        <f>TEXTJOIN(
  CHAR(10) &amp; CHAR(10),
  TRUE,
  IFERROR(IF(WSO!H57="Home", WSO!E57, ""), ""),
  IFERROR(IF(MSO!H57="Home", MSO!E57, ""), ""),
  IFERROR(IF(FH!H57="Home", FH!E57, ""), ""),
  IFERROR(IF(MGOLF!H57="Home", MGOLF!E57, ""), ""),
  IFERROR(IF(Football!H57="Home", Football!E57, ""), ""),
  IFERROR(IF(WVB!H57="Home", WVB!E57, ""), ""),
  IFERROR(IF(XC!H57="Home", XC!E57, ""), ""),
  IFERROR(IF(SWIMMING!H57="Home", SWIMMING!E57, ""), ""),
  IFERROR(IF(WTEN!H57="Home", WTEN!E57, ""), ""),
  IFERROR(IF(TF!H57="Home", TF!E57, ""), ""),
  IFERROR(IF(WGOLF!H57="Home", WGOLF!E57, ""), ""),
  IFERROR(IF(WBB!H57="Home", WBB!E57, ""), ""),
  IFERROR(IF(MBB!H57="Home", MBB!E57, ""), ""),
  IFERROR(IF(WLAX!H57="Home", WLAX!E57, ""), ""),
  IFERROR(IF(MLAX!H57="Home", MLAX!E57, ""), ""),
  IFERROR(IF(SOFT!H57="Home", SOFT!E57, ""), ""),
  IFERROR(IF(BASE!H57="Home", BASE!E57, ""), ""),
  IFERROR(IF(ESPORTS!H57="Home", ESPORTS!E57, ""), "")
)
</f>
        <v/>
      </c>
      <c r="F57" s="11" t="str">
        <f>TEXTJOIN(
  CHAR(10) &amp; CHAR(10),
  TRUE,
  IFERROR(IF(WSO!H57="Home", TEXT(WSO!F57, "h:mm AM/PM"), ""), ""),
  IFERROR(IF(MSO!H57="Home", TEXT(MSO!F57, "h:mm AM/PM"), ""), ""),
  IFERROR(IF(FH!H57="Home", TEXT(FH!F57, "h:mm AM/PM"), ""), ""),
  IFERROR(IF(MGOLF!H57="Home", TEXT(MGOLF!F57, "h:mm AM/PM"), ""), ""),
  IFERROR(IF(Football!H57="Home", TEXT(Football!F57, "h:mm AM/PM"), ""), ""),
  IFERROR(IF(WVB!H57="Home", TEXT(WVB!F57, "h:mm AM/PM"), ""), ""),
  IFERROR(IF(XC!H57="Home", TEXT(XC!F57, "h:mm AM/PM"), ""), ""),
  IFERROR(IF(SWIMMING!H57="Home", TEXT(SWIMMING!F57, "h:mm AM/PM"), ""), ""),
  IFERROR(IF(WTEN!H57="Home", TEXT(WTEN!F57, "h:mm AM/PM"), ""), ""),
  IFERROR(IF(TF!H57="Home", TEXT(TF!F57, "h:mm AM/PM"), ""), ""),
  IFERROR(IF(WGOLF!H57="Home", TEXT(WGOLF!F57, "h:mm AM/PM"), ""), ""),
  IFERROR(IF(WBB!H57="Home", TEXT(WBB!F57, "h:mm AM/PM"), ""), ""),
  IFERROR(IF(MBB!H57="Home", TEXT(MBB!F57, "h:mm AM/PM"), ""), ""),
  IFERROR(IF(WLAX!H57="Home", TEXT(WLAX!F57, "h:mm AM/PM"), ""), ""),
  IFERROR(IF(MLAX!H57="Home", TEXT(MLAX!F57, "h:mm AM/PM"), ""), ""),
  IFERROR(IF(SOFT!H57="Home", TEXT(SOFT!F57, "h:mm AM/PM"), ""), ""),
  IFERROR(IF(BASE!H57="Home", TEXT(BASE!F57, "h:mm AM/PM"), ""), ""),
  IFERROR(IF(ESPORTS!H57="Home", TEXT(ESPORTS!F57, "h:mm AM/PM"), ""), "")
)
</f>
        <v/>
      </c>
      <c r="G57" s="11" t="str">
        <f>TEXTJOIN(
  CHAR(10) &amp; CHAR(10),
  TRUE,
  IFERROR(IF(WSO!H57="Home", WSO!G57, ""), ""),
  IFERROR(IF(MSO!H57="Home", MSO!G57, ""), ""),
  IFERROR(IF(FH!H57="Home", FH!G57, ""), ""),
  IFERROR(IF(MGOLF!H57="Home", MGOLF!G57, ""), ""),
  IFERROR(IF(Football!H57="Home", Football!G57, ""), ""),
  IFERROR(IF(WVB!H57="Home", WVB!G57, ""), ""),
  IFERROR(IF(XC!H57="Home", XC!G57, ""), ""),
  IFERROR(IF(SWIMMING!H57="Home", SWIMMING!G57, ""), ""),
  IFERROR(IF(WTEN!H57="Home", WTEN!G57, ""), ""),
  IFERROR(IF(TF!H57="Home", TF!G57, ""), ""),
  IFERROR(IF(WGOLF!H57="Home", WGOLF!G57, ""), ""),
  IFERROR(IF(WBB!H57="Home", WBB!G57, ""), ""),
  IFERROR(IF(MBB!H57="Home", MBB!G57, ""), ""),
  IFERROR(IF(WLAX!H57="Home", WLAX!G57, ""), ""),
  IFERROR(IF(MLAX!H57="Home", MLAX!G57, ""), ""),
  IFERROR(IF(SOFT!H57="Home", SOFT!G57, ""), ""),
  IFERROR(IF(BASE!H57="Home", BASE!G57, ""), ""),
  IFERROR(IF(ESPORTS!H57="Home", ESPORTS!G57, ""), "")
)
</f>
        <v/>
      </c>
      <c r="H57" s="20" t="str">
        <f>TEXTJOIN(
  CHAR(10) &amp; CHAR(10),
  TRUE,
  IFERROR(IF(WSO!H57="Home", WSO!P57, ""), ""),
  IFERROR(IF(MSO!H57="Home", MSO!P57, ""), ""),
  IFERROR(IF(FH!H57="Home", FH!P57, ""), ""),
  IFERROR(IF(MGOLF!H57="Home", MGOLF!P57, ""), ""),
  IFERROR(IF(Football!H57="Home", Football!P57, ""), ""),
  IFERROR(IF(WVB!H57="Home", WVB!P57, ""), ""),
  IFERROR(IF(XC!H57="Home", XC!P57, ""), ""),
  IFERROR(IF(SWIMMING!H57="Home", SWIMMING!P57, ""), ""),
  IFERROR(IF(WTEN!H57="Home", WTEN!P57, ""), ""),
  IFERROR(IF(TF!H57="Home", TF!P57, ""), ""),
  IFERROR(IF(WGOLF!H57="Home", WGOLF!P57, ""), ""),
  IFERROR(IF(WBB!H57="Home", WBB!P57, ""), ""),
  IFERROR(IF(MBB!H57="Home", MBB!P57, ""), ""),
  IFERROR(IF(WLAX!H57="Home", WLAX!P57, ""), ""),
  IFERROR(IF(MLAX!H57="Home", MLAX!P57, ""), ""),
  IFERROR(IF(SOFT!H57="Home", SOFT!P57, ""), ""),
  IFERROR(IF(BASE!H57="Home", BASE!P57, ""), ""),
  IFERROR(IF(ESPORTS!H57="Home", ESPORTS!P57, ""), "")
)
</f>
        <v/>
      </c>
    </row>
    <row r="58" ht="22.5" customHeight="1">
      <c r="A58" s="6">
        <v>57.0</v>
      </c>
      <c r="B58" s="6" t="str">
        <f>'Master Schedule'!B58</f>
        <v/>
      </c>
      <c r="C58" s="7">
        <v>46291.0</v>
      </c>
      <c r="D58" s="8" t="str">
        <f t="shared" si="1"/>
        <v>Saturday</v>
      </c>
      <c r="E58" s="6" t="str">
        <f>TEXTJOIN(
  CHAR(10) &amp; CHAR(10),
  TRUE,
  IFERROR(IF(WSO!H58="Home", WSO!E58, ""), ""),
  IFERROR(IF(MSO!H58="Home", MSO!E58, ""), ""),
  IFERROR(IF(FH!H58="Home", FH!E58, ""), ""),
  IFERROR(IF(MGOLF!H58="Home", MGOLF!E58, ""), ""),
  IFERROR(IF(Football!H58="Home", Football!E58, ""), ""),
  IFERROR(IF(WVB!H58="Home", WVB!E58, ""), ""),
  IFERROR(IF(XC!H58="Home", XC!E58, ""), ""),
  IFERROR(IF(SWIMMING!H58="Home", SWIMMING!E58, ""), ""),
  IFERROR(IF(WTEN!H58="Home", WTEN!E58, ""), ""),
  IFERROR(IF(TF!H58="Home", TF!E58, ""), ""),
  IFERROR(IF(WGOLF!H58="Home", WGOLF!E58, ""), ""),
  IFERROR(IF(WBB!H58="Home", WBB!E58, ""), ""),
  IFERROR(IF(MBB!H58="Home", MBB!E58, ""), ""),
  IFERROR(IF(WLAX!H58="Home", WLAX!E58, ""), ""),
  IFERROR(IF(MLAX!H58="Home", MLAX!E58, ""), ""),
  IFERROR(IF(SOFT!H58="Home", SOFT!E58, ""), ""),
  IFERROR(IF(BASE!H58="Home", BASE!E58, ""), ""),
  IFERROR(IF(ESPORTS!H58="Home", ESPORTS!E58, ""), "")
)
</f>
        <v/>
      </c>
      <c r="F58" s="11" t="str">
        <f>TEXTJOIN(
  CHAR(10) &amp; CHAR(10),
  TRUE,
  IFERROR(IF(WSO!H58="Home", TEXT(WSO!F58, "h:mm AM/PM"), ""), ""),
  IFERROR(IF(MSO!H58="Home", TEXT(MSO!F58, "h:mm AM/PM"), ""), ""),
  IFERROR(IF(FH!H58="Home", TEXT(FH!F58, "h:mm AM/PM"), ""), ""),
  IFERROR(IF(MGOLF!H58="Home", TEXT(MGOLF!F58, "h:mm AM/PM"), ""), ""),
  IFERROR(IF(Football!H58="Home", TEXT(Football!F58, "h:mm AM/PM"), ""), ""),
  IFERROR(IF(WVB!H58="Home", TEXT(WVB!F58, "h:mm AM/PM"), ""), ""),
  IFERROR(IF(XC!H58="Home", TEXT(XC!F58, "h:mm AM/PM"), ""), ""),
  IFERROR(IF(SWIMMING!H58="Home", TEXT(SWIMMING!F58, "h:mm AM/PM"), ""), ""),
  IFERROR(IF(WTEN!H58="Home", TEXT(WTEN!F58, "h:mm AM/PM"), ""), ""),
  IFERROR(IF(TF!H58="Home", TEXT(TF!F58, "h:mm AM/PM"), ""), ""),
  IFERROR(IF(WGOLF!H58="Home", TEXT(WGOLF!F58, "h:mm AM/PM"), ""), ""),
  IFERROR(IF(WBB!H58="Home", TEXT(WBB!F58, "h:mm AM/PM"), ""), ""),
  IFERROR(IF(MBB!H58="Home", TEXT(MBB!F58, "h:mm AM/PM"), ""), ""),
  IFERROR(IF(WLAX!H58="Home", TEXT(WLAX!F58, "h:mm AM/PM"), ""), ""),
  IFERROR(IF(MLAX!H58="Home", TEXT(MLAX!F58, "h:mm AM/PM"), ""), ""),
  IFERROR(IF(SOFT!H58="Home", TEXT(SOFT!F58, "h:mm AM/PM"), ""), ""),
  IFERROR(IF(BASE!H58="Home", TEXT(BASE!F58, "h:mm AM/PM"), ""), ""),
  IFERROR(IF(ESPORTS!H58="Home", TEXT(ESPORTS!F58, "h:mm AM/PM"), ""), "")
)
</f>
        <v/>
      </c>
      <c r="G58" s="11" t="str">
        <f>TEXTJOIN(
  CHAR(10) &amp; CHAR(10),
  TRUE,
  IFERROR(IF(WSO!H58="Home", WSO!G58, ""), ""),
  IFERROR(IF(MSO!H58="Home", MSO!G58, ""), ""),
  IFERROR(IF(FH!H58="Home", FH!G58, ""), ""),
  IFERROR(IF(MGOLF!H58="Home", MGOLF!G58, ""), ""),
  IFERROR(IF(Football!H58="Home", Football!G58, ""), ""),
  IFERROR(IF(WVB!H58="Home", WVB!G58, ""), ""),
  IFERROR(IF(XC!H58="Home", XC!G58, ""), ""),
  IFERROR(IF(SWIMMING!H58="Home", SWIMMING!G58, ""), ""),
  IFERROR(IF(WTEN!H58="Home", WTEN!G58, ""), ""),
  IFERROR(IF(TF!H58="Home", TF!G58, ""), ""),
  IFERROR(IF(WGOLF!H58="Home", WGOLF!G58, ""), ""),
  IFERROR(IF(WBB!H58="Home", WBB!G58, ""), ""),
  IFERROR(IF(MBB!H58="Home", MBB!G58, ""), ""),
  IFERROR(IF(WLAX!H58="Home", WLAX!G58, ""), ""),
  IFERROR(IF(MLAX!H58="Home", MLAX!G58, ""), ""),
  IFERROR(IF(SOFT!H58="Home", SOFT!G58, ""), ""),
  IFERROR(IF(BASE!H58="Home", BASE!G58, ""), ""),
  IFERROR(IF(ESPORTS!H58="Home", ESPORTS!G58, ""), "")
)
</f>
        <v/>
      </c>
      <c r="H58" s="20" t="str">
        <f>TEXTJOIN(
  CHAR(10) &amp; CHAR(10),
  TRUE,
  IFERROR(IF(WSO!H58="Home", WSO!P58, ""), ""),
  IFERROR(IF(MSO!H58="Home", MSO!P58, ""), ""),
  IFERROR(IF(FH!H58="Home", FH!P58, ""), ""),
  IFERROR(IF(MGOLF!H58="Home", MGOLF!P58, ""), ""),
  IFERROR(IF(Football!H58="Home", Football!P58, ""), ""),
  IFERROR(IF(WVB!H58="Home", WVB!P58, ""), ""),
  IFERROR(IF(XC!H58="Home", XC!P58, ""), ""),
  IFERROR(IF(SWIMMING!H58="Home", SWIMMING!P58, ""), ""),
  IFERROR(IF(WTEN!H58="Home", WTEN!P58, ""), ""),
  IFERROR(IF(TF!H58="Home", TF!P58, ""), ""),
  IFERROR(IF(WGOLF!H58="Home", WGOLF!P58, ""), ""),
  IFERROR(IF(WBB!H58="Home", WBB!P58, ""), ""),
  IFERROR(IF(MBB!H58="Home", MBB!P58, ""), ""),
  IFERROR(IF(WLAX!H58="Home", WLAX!P58, ""), ""),
  IFERROR(IF(MLAX!H58="Home", MLAX!P58, ""), ""),
  IFERROR(IF(SOFT!H58="Home", SOFT!P58, ""), ""),
  IFERROR(IF(BASE!H58="Home", BASE!P58, ""), ""),
  IFERROR(IF(ESPORTS!H58="Home", ESPORTS!P58, ""), "")
)
</f>
        <v/>
      </c>
    </row>
    <row r="59" ht="22.5" customHeight="1">
      <c r="A59" s="6">
        <v>58.0</v>
      </c>
      <c r="B59" s="6" t="str">
        <f>'Master Schedule'!B59</f>
        <v/>
      </c>
      <c r="C59" s="7">
        <v>46292.0</v>
      </c>
      <c r="D59" s="8" t="str">
        <f t="shared" si="1"/>
        <v>Sunday</v>
      </c>
      <c r="E59" s="6" t="str">
        <f>TEXTJOIN(
  CHAR(10) &amp; CHAR(10),
  TRUE,
  IFERROR(IF(WSO!H59="Home", WSO!E59, ""), ""),
  IFERROR(IF(MSO!H59="Home", MSO!E59, ""), ""),
  IFERROR(IF(FH!H59="Home", FH!E59, ""), ""),
  IFERROR(IF(MGOLF!H59="Home", MGOLF!E59, ""), ""),
  IFERROR(IF(Football!H59="Home", Football!E59, ""), ""),
  IFERROR(IF(WVB!H59="Home", WVB!E59, ""), ""),
  IFERROR(IF(XC!H59="Home", XC!E59, ""), ""),
  IFERROR(IF(SWIMMING!H59="Home", SWIMMING!E59, ""), ""),
  IFERROR(IF(WTEN!H59="Home", WTEN!E59, ""), ""),
  IFERROR(IF(TF!H59="Home", TF!E59, ""), ""),
  IFERROR(IF(WGOLF!H59="Home", WGOLF!E59, ""), ""),
  IFERROR(IF(WBB!H59="Home", WBB!E59, ""), ""),
  IFERROR(IF(MBB!H59="Home", MBB!E59, ""), ""),
  IFERROR(IF(WLAX!H59="Home", WLAX!E59, ""), ""),
  IFERROR(IF(MLAX!H59="Home", MLAX!E59, ""), ""),
  IFERROR(IF(SOFT!H59="Home", SOFT!E59, ""), ""),
  IFERROR(IF(BASE!H59="Home", BASE!E59, ""), ""),
  IFERROR(IF(ESPORTS!H59="Home", ESPORTS!E59, ""), "")
)
</f>
        <v/>
      </c>
      <c r="F59" s="11" t="str">
        <f>TEXTJOIN(
  CHAR(10) &amp; CHAR(10),
  TRUE,
  IFERROR(IF(WSO!H59="Home", TEXT(WSO!F59, "h:mm AM/PM"), ""), ""),
  IFERROR(IF(MSO!H59="Home", TEXT(MSO!F59, "h:mm AM/PM"), ""), ""),
  IFERROR(IF(FH!H59="Home", TEXT(FH!F59, "h:mm AM/PM"), ""), ""),
  IFERROR(IF(MGOLF!H59="Home", TEXT(MGOLF!F59, "h:mm AM/PM"), ""), ""),
  IFERROR(IF(Football!H59="Home", TEXT(Football!F59, "h:mm AM/PM"), ""), ""),
  IFERROR(IF(WVB!H59="Home", TEXT(WVB!F59, "h:mm AM/PM"), ""), ""),
  IFERROR(IF(XC!H59="Home", TEXT(XC!F59, "h:mm AM/PM"), ""), ""),
  IFERROR(IF(SWIMMING!H59="Home", TEXT(SWIMMING!F59, "h:mm AM/PM"), ""), ""),
  IFERROR(IF(WTEN!H59="Home", TEXT(WTEN!F59, "h:mm AM/PM"), ""), ""),
  IFERROR(IF(TF!H59="Home", TEXT(TF!F59, "h:mm AM/PM"), ""), ""),
  IFERROR(IF(WGOLF!H59="Home", TEXT(WGOLF!F59, "h:mm AM/PM"), ""), ""),
  IFERROR(IF(WBB!H59="Home", TEXT(WBB!F59, "h:mm AM/PM"), ""), ""),
  IFERROR(IF(MBB!H59="Home", TEXT(MBB!F59, "h:mm AM/PM"), ""), ""),
  IFERROR(IF(WLAX!H59="Home", TEXT(WLAX!F59, "h:mm AM/PM"), ""), ""),
  IFERROR(IF(MLAX!H59="Home", TEXT(MLAX!F59, "h:mm AM/PM"), ""), ""),
  IFERROR(IF(SOFT!H59="Home", TEXT(SOFT!F59, "h:mm AM/PM"), ""), ""),
  IFERROR(IF(BASE!H59="Home", TEXT(BASE!F59, "h:mm AM/PM"), ""), ""),
  IFERROR(IF(ESPORTS!H59="Home", TEXT(ESPORTS!F59, "h:mm AM/PM"), ""), "")
)
</f>
        <v/>
      </c>
      <c r="G59" s="11" t="str">
        <f>TEXTJOIN(
  CHAR(10) &amp; CHAR(10),
  TRUE,
  IFERROR(IF(WSO!H59="Home", WSO!G59, ""), ""),
  IFERROR(IF(MSO!H59="Home", MSO!G59, ""), ""),
  IFERROR(IF(FH!H59="Home", FH!G59, ""), ""),
  IFERROR(IF(MGOLF!H59="Home", MGOLF!G59, ""), ""),
  IFERROR(IF(Football!H59="Home", Football!G59, ""), ""),
  IFERROR(IF(WVB!H59="Home", WVB!G59, ""), ""),
  IFERROR(IF(XC!H59="Home", XC!G59, ""), ""),
  IFERROR(IF(SWIMMING!H59="Home", SWIMMING!G59, ""), ""),
  IFERROR(IF(WTEN!H59="Home", WTEN!G59, ""), ""),
  IFERROR(IF(TF!H59="Home", TF!G59, ""), ""),
  IFERROR(IF(WGOLF!H59="Home", WGOLF!G59, ""), ""),
  IFERROR(IF(WBB!H59="Home", WBB!G59, ""), ""),
  IFERROR(IF(MBB!H59="Home", MBB!G59, ""), ""),
  IFERROR(IF(WLAX!H59="Home", WLAX!G59, ""), ""),
  IFERROR(IF(MLAX!H59="Home", MLAX!G59, ""), ""),
  IFERROR(IF(SOFT!H59="Home", SOFT!G59, ""), ""),
  IFERROR(IF(BASE!H59="Home", BASE!G59, ""), ""),
  IFERROR(IF(ESPORTS!H59="Home", ESPORTS!G59, ""), "")
)
</f>
        <v/>
      </c>
      <c r="H59" s="20" t="str">
        <f>TEXTJOIN(
  CHAR(10) &amp; CHAR(10),
  TRUE,
  IFERROR(IF(WSO!H59="Home", WSO!P59, ""), ""),
  IFERROR(IF(MSO!H59="Home", MSO!P59, ""), ""),
  IFERROR(IF(FH!H59="Home", FH!P59, ""), ""),
  IFERROR(IF(MGOLF!H59="Home", MGOLF!P59, ""), ""),
  IFERROR(IF(Football!H59="Home", Football!P59, ""), ""),
  IFERROR(IF(WVB!H59="Home", WVB!P59, ""), ""),
  IFERROR(IF(XC!H59="Home", XC!P59, ""), ""),
  IFERROR(IF(SWIMMING!H59="Home", SWIMMING!P59, ""), ""),
  IFERROR(IF(WTEN!H59="Home", WTEN!P59, ""), ""),
  IFERROR(IF(TF!H59="Home", TF!P59, ""), ""),
  IFERROR(IF(WGOLF!H59="Home", WGOLF!P59, ""), ""),
  IFERROR(IF(WBB!H59="Home", WBB!P59, ""), ""),
  IFERROR(IF(MBB!H59="Home", MBB!P59, ""), ""),
  IFERROR(IF(WLAX!H59="Home", WLAX!P59, ""), ""),
  IFERROR(IF(MLAX!H59="Home", MLAX!P59, ""), ""),
  IFERROR(IF(SOFT!H59="Home", SOFT!P59, ""), ""),
  IFERROR(IF(BASE!H59="Home", BASE!P59, ""), ""),
  IFERROR(IF(ESPORTS!H59="Home", ESPORTS!P59, ""), "")
)
</f>
        <v/>
      </c>
    </row>
    <row r="60" ht="22.5" customHeight="1">
      <c r="A60" s="6">
        <v>59.0</v>
      </c>
      <c r="B60" s="6" t="str">
        <f>'Master Schedule'!B60</f>
        <v/>
      </c>
      <c r="C60" s="7">
        <v>46293.0</v>
      </c>
      <c r="D60" s="8" t="str">
        <f t="shared" si="1"/>
        <v>Monday</v>
      </c>
      <c r="E60" s="6" t="str">
        <f>TEXTJOIN(
  CHAR(10) &amp; CHAR(10),
  TRUE,
  IFERROR(IF(WSO!H60="Home", WSO!E60, ""), ""),
  IFERROR(IF(MSO!H60="Home", MSO!E60, ""), ""),
  IFERROR(IF(FH!H60="Home", FH!E60, ""), ""),
  IFERROR(IF(MGOLF!H60="Home", MGOLF!E60, ""), ""),
  IFERROR(IF(Football!H60="Home", Football!E60, ""), ""),
  IFERROR(IF(WVB!H60="Home", WVB!E60, ""), ""),
  IFERROR(IF(XC!H60="Home", XC!E60, ""), ""),
  IFERROR(IF(SWIMMING!H60="Home", SWIMMING!E60, ""), ""),
  IFERROR(IF(WTEN!H60="Home", WTEN!E60, ""), ""),
  IFERROR(IF(TF!H60="Home", TF!E60, ""), ""),
  IFERROR(IF(WGOLF!H60="Home", WGOLF!E60, ""), ""),
  IFERROR(IF(WBB!H60="Home", WBB!E60, ""), ""),
  IFERROR(IF(MBB!H60="Home", MBB!E60, ""), ""),
  IFERROR(IF(WLAX!H60="Home", WLAX!E60, ""), ""),
  IFERROR(IF(MLAX!H60="Home", MLAX!E60, ""), ""),
  IFERROR(IF(SOFT!H60="Home", SOFT!E60, ""), ""),
  IFERROR(IF(BASE!H60="Home", BASE!E60, ""), ""),
  IFERROR(IF(ESPORTS!H60="Home", ESPORTS!E60, ""), "")
)
</f>
        <v/>
      </c>
      <c r="F60" s="11" t="str">
        <f>TEXTJOIN(
  CHAR(10) &amp; CHAR(10),
  TRUE,
  IFERROR(IF(WSO!H60="Home", TEXT(WSO!F60, "h:mm AM/PM"), ""), ""),
  IFERROR(IF(MSO!H60="Home", TEXT(MSO!F60, "h:mm AM/PM"), ""), ""),
  IFERROR(IF(FH!H60="Home", TEXT(FH!F60, "h:mm AM/PM"), ""), ""),
  IFERROR(IF(MGOLF!H60="Home", TEXT(MGOLF!F60, "h:mm AM/PM"), ""), ""),
  IFERROR(IF(Football!H60="Home", TEXT(Football!F60, "h:mm AM/PM"), ""), ""),
  IFERROR(IF(WVB!H60="Home", TEXT(WVB!F60, "h:mm AM/PM"), ""), ""),
  IFERROR(IF(XC!H60="Home", TEXT(XC!F60, "h:mm AM/PM"), ""), ""),
  IFERROR(IF(SWIMMING!H60="Home", TEXT(SWIMMING!F60, "h:mm AM/PM"), ""), ""),
  IFERROR(IF(WTEN!H60="Home", TEXT(WTEN!F60, "h:mm AM/PM"), ""), ""),
  IFERROR(IF(TF!H60="Home", TEXT(TF!F60, "h:mm AM/PM"), ""), ""),
  IFERROR(IF(WGOLF!H60="Home", TEXT(WGOLF!F60, "h:mm AM/PM"), ""), ""),
  IFERROR(IF(WBB!H60="Home", TEXT(WBB!F60, "h:mm AM/PM"), ""), ""),
  IFERROR(IF(MBB!H60="Home", TEXT(MBB!F60, "h:mm AM/PM"), ""), ""),
  IFERROR(IF(WLAX!H60="Home", TEXT(WLAX!F60, "h:mm AM/PM"), ""), ""),
  IFERROR(IF(MLAX!H60="Home", TEXT(MLAX!F60, "h:mm AM/PM"), ""), ""),
  IFERROR(IF(SOFT!H60="Home", TEXT(SOFT!F60, "h:mm AM/PM"), ""), ""),
  IFERROR(IF(BASE!H60="Home", TEXT(BASE!F60, "h:mm AM/PM"), ""), ""),
  IFERROR(IF(ESPORTS!H60="Home", TEXT(ESPORTS!F60, "h:mm AM/PM"), ""), "")
)
</f>
        <v/>
      </c>
      <c r="G60" s="11" t="str">
        <f>TEXTJOIN(
  CHAR(10) &amp; CHAR(10),
  TRUE,
  IFERROR(IF(WSO!H60="Home", WSO!G60, ""), ""),
  IFERROR(IF(MSO!H60="Home", MSO!G60, ""), ""),
  IFERROR(IF(FH!H60="Home", FH!G60, ""), ""),
  IFERROR(IF(MGOLF!H60="Home", MGOLF!G60, ""), ""),
  IFERROR(IF(Football!H60="Home", Football!G60, ""), ""),
  IFERROR(IF(WVB!H60="Home", WVB!G60, ""), ""),
  IFERROR(IF(XC!H60="Home", XC!G60, ""), ""),
  IFERROR(IF(SWIMMING!H60="Home", SWIMMING!G60, ""), ""),
  IFERROR(IF(WTEN!H60="Home", WTEN!G60, ""), ""),
  IFERROR(IF(TF!H60="Home", TF!G60, ""), ""),
  IFERROR(IF(WGOLF!H60="Home", WGOLF!G60, ""), ""),
  IFERROR(IF(WBB!H60="Home", WBB!G60, ""), ""),
  IFERROR(IF(MBB!H60="Home", MBB!G60, ""), ""),
  IFERROR(IF(WLAX!H60="Home", WLAX!G60, ""), ""),
  IFERROR(IF(MLAX!H60="Home", MLAX!G60, ""), ""),
  IFERROR(IF(SOFT!H60="Home", SOFT!G60, ""), ""),
  IFERROR(IF(BASE!H60="Home", BASE!G60, ""), ""),
  IFERROR(IF(ESPORTS!H60="Home", ESPORTS!G60, ""), "")
)
</f>
        <v/>
      </c>
      <c r="H60" s="20" t="str">
        <f>TEXTJOIN(
  CHAR(10) &amp; CHAR(10),
  TRUE,
  IFERROR(IF(WSO!H60="Home", WSO!P60, ""), ""),
  IFERROR(IF(MSO!H60="Home", MSO!P60, ""), ""),
  IFERROR(IF(FH!H60="Home", FH!P60, ""), ""),
  IFERROR(IF(MGOLF!H60="Home", MGOLF!P60, ""), ""),
  IFERROR(IF(Football!H60="Home", Football!P60, ""), ""),
  IFERROR(IF(WVB!H60="Home", WVB!P60, ""), ""),
  IFERROR(IF(XC!H60="Home", XC!P60, ""), ""),
  IFERROR(IF(SWIMMING!H60="Home", SWIMMING!P60, ""), ""),
  IFERROR(IF(WTEN!H60="Home", WTEN!P60, ""), ""),
  IFERROR(IF(TF!H60="Home", TF!P60, ""), ""),
  IFERROR(IF(WGOLF!H60="Home", WGOLF!P60, ""), ""),
  IFERROR(IF(WBB!H60="Home", WBB!P60, ""), ""),
  IFERROR(IF(MBB!H60="Home", MBB!P60, ""), ""),
  IFERROR(IF(WLAX!H60="Home", WLAX!P60, ""), ""),
  IFERROR(IF(MLAX!H60="Home", MLAX!P60, ""), ""),
  IFERROR(IF(SOFT!H60="Home", SOFT!P60, ""), ""),
  IFERROR(IF(BASE!H60="Home", BASE!P60, ""), ""),
  IFERROR(IF(ESPORTS!H60="Home", ESPORTS!P60, ""), "")
)
</f>
        <v/>
      </c>
    </row>
    <row r="61" ht="22.5" customHeight="1">
      <c r="A61" s="6">
        <v>60.0</v>
      </c>
      <c r="B61" s="6" t="str">
        <f>'Master Schedule'!B61</f>
        <v/>
      </c>
      <c r="C61" s="7">
        <v>46294.0</v>
      </c>
      <c r="D61" s="8" t="str">
        <f t="shared" si="1"/>
        <v>Tuesday</v>
      </c>
      <c r="E61" s="6" t="str">
        <f>TEXTJOIN(
  CHAR(10) &amp; CHAR(10),
  TRUE,
  IFERROR(IF(WSO!H61="Home", WSO!E61, ""), ""),
  IFERROR(IF(MSO!H61="Home", MSO!E61, ""), ""),
  IFERROR(IF(FH!H61="Home", FH!E61, ""), ""),
  IFERROR(IF(MGOLF!H61="Home", MGOLF!E61, ""), ""),
  IFERROR(IF(Football!H61="Home", Football!E61, ""), ""),
  IFERROR(IF(WVB!H61="Home", WVB!E61, ""), ""),
  IFERROR(IF(XC!H61="Home", XC!E61, ""), ""),
  IFERROR(IF(SWIMMING!H61="Home", SWIMMING!E61, ""), ""),
  IFERROR(IF(WTEN!H61="Home", WTEN!E61, ""), ""),
  IFERROR(IF(TF!H61="Home", TF!E61, ""), ""),
  IFERROR(IF(WGOLF!H61="Home", WGOLF!E61, ""), ""),
  IFERROR(IF(WBB!H61="Home", WBB!E61, ""), ""),
  IFERROR(IF(MBB!H61="Home", MBB!E61, ""), ""),
  IFERROR(IF(WLAX!H61="Home", WLAX!E61, ""), ""),
  IFERROR(IF(MLAX!H61="Home", MLAX!E61, ""), ""),
  IFERROR(IF(SOFT!H61="Home", SOFT!E61, ""), ""),
  IFERROR(IF(BASE!H61="Home", BASE!E61, ""), ""),
  IFERROR(IF(ESPORTS!H61="Home", ESPORTS!E61, ""), "")
)
</f>
        <v>WSO</v>
      </c>
      <c r="F61" s="11" t="str">
        <f>TEXTJOIN(
  CHAR(10) &amp; CHAR(10),
  TRUE,
  IFERROR(IF(WSO!H61="Home", TEXT(WSO!F61, "h:mm AM/PM"), ""), ""),
  IFERROR(IF(MSO!H61="Home", TEXT(MSO!F61, "h:mm AM/PM"), ""), ""),
  IFERROR(IF(FH!H61="Home", TEXT(FH!F61, "h:mm AM/PM"), ""), ""),
  IFERROR(IF(MGOLF!H61="Home", TEXT(MGOLF!F61, "h:mm AM/PM"), ""), ""),
  IFERROR(IF(Football!H61="Home", TEXT(Football!F61, "h:mm AM/PM"), ""), ""),
  IFERROR(IF(WVB!H61="Home", TEXT(WVB!F61, "h:mm AM/PM"), ""), ""),
  IFERROR(IF(XC!H61="Home", TEXT(XC!F61, "h:mm AM/PM"), ""), ""),
  IFERROR(IF(SWIMMING!H61="Home", TEXT(SWIMMING!F61, "h:mm AM/PM"), ""), ""),
  IFERROR(IF(WTEN!H61="Home", TEXT(WTEN!F61, "h:mm AM/PM"), ""), ""),
  IFERROR(IF(TF!H61="Home", TEXT(TF!F61, "h:mm AM/PM"), ""), ""),
  IFERROR(IF(WGOLF!H61="Home", TEXT(WGOLF!F61, "h:mm AM/PM"), ""), ""),
  IFERROR(IF(WBB!H61="Home", TEXT(WBB!F61, "h:mm AM/PM"), ""), ""),
  IFERROR(IF(MBB!H61="Home", TEXT(MBB!F61, "h:mm AM/PM"), ""), ""),
  IFERROR(IF(WLAX!H61="Home", TEXT(WLAX!F61, "h:mm AM/PM"), ""), ""),
  IFERROR(IF(MLAX!H61="Home", TEXT(MLAX!F61, "h:mm AM/PM"), ""), ""),
  IFERROR(IF(SOFT!H61="Home", TEXT(SOFT!F61, "h:mm AM/PM"), ""), ""),
  IFERROR(IF(BASE!H61="Home", TEXT(BASE!F61, "h:mm AM/PM"), ""), ""),
  IFERROR(IF(ESPORTS!H61="Home", TEXT(ESPORTS!F61, "h:mm AM/PM"), ""), "")
)
</f>
        <v>4:00 PM</v>
      </c>
      <c r="G61" s="11" t="str">
        <f>TEXTJOIN(
  CHAR(10) &amp; CHAR(10),
  TRUE,
  IFERROR(IF(WSO!H61="Home", WSO!G61, ""), ""),
  IFERROR(IF(MSO!H61="Home", MSO!G61, ""), ""),
  IFERROR(IF(FH!H61="Home", FH!G61, ""), ""),
  IFERROR(IF(MGOLF!H61="Home", MGOLF!G61, ""), ""),
  IFERROR(IF(Football!H61="Home", Football!G61, ""), ""),
  IFERROR(IF(WVB!H61="Home", WVB!G61, ""), ""),
  IFERROR(IF(XC!H61="Home", XC!G61, ""), ""),
  IFERROR(IF(SWIMMING!H61="Home", SWIMMING!G61, ""), ""),
  IFERROR(IF(WTEN!H61="Home", WTEN!G61, ""), ""),
  IFERROR(IF(TF!H61="Home", TF!G61, ""), ""),
  IFERROR(IF(WGOLF!H61="Home", WGOLF!G61, ""), ""),
  IFERROR(IF(WBB!H61="Home", WBB!G61, ""), ""),
  IFERROR(IF(MBB!H61="Home", MBB!G61, ""), ""),
  IFERROR(IF(WLAX!H61="Home", WLAX!G61, ""), ""),
  IFERROR(IF(MLAX!H61="Home", MLAX!G61, ""), ""),
  IFERROR(IF(SOFT!H61="Home", SOFT!G61, ""), ""),
  IFERROR(IF(BASE!H61="Home", BASE!G61, ""), ""),
  IFERROR(IF(ESPORTS!H61="Home", ESPORTS!G61, ""), "")
)
</f>
        <v>Thomas</v>
      </c>
      <c r="H61" s="20" t="str">
        <f>TEXTJOIN(
  CHAR(10) &amp; CHAR(10),
  TRUE,
  IFERROR(IF(WSO!H61="Home", WSO!P61, ""), ""),
  IFERROR(IF(MSO!H61="Home", MSO!P61, ""), ""),
  IFERROR(IF(FH!H61="Home", FH!P61, ""), ""),
  IFERROR(IF(MGOLF!H61="Home", MGOLF!P61, ""), ""),
  IFERROR(IF(Football!H61="Home", Football!P61, ""), ""),
  IFERROR(IF(WVB!H61="Home", WVB!P61, ""), ""),
  IFERROR(IF(XC!H61="Home", XC!P61, ""), ""),
  IFERROR(IF(SWIMMING!H61="Home", SWIMMING!P61, ""), ""),
  IFERROR(IF(WTEN!H61="Home", WTEN!P61, ""), ""),
  IFERROR(IF(TF!H61="Home", TF!P61, ""), ""),
  IFERROR(IF(WGOLF!H61="Home", WGOLF!P61, ""), ""),
  IFERROR(IF(WBB!H61="Home", WBB!P61, ""), ""),
  IFERROR(IF(MBB!H61="Home", MBB!P61, ""), ""),
  IFERROR(IF(WLAX!H61="Home", WLAX!P61, ""), ""),
  IFERROR(IF(MLAX!H61="Home", MLAX!P61, ""), ""),
  IFERROR(IF(SOFT!H61="Home", SOFT!P61, ""), ""),
  IFERROR(IF(BASE!H61="Home", BASE!P61, ""), ""),
  IFERROR(IF(ESPORTS!H61="Home", ESPORTS!P61, ""), "")
)
</f>
        <v>⌛️ Pending</v>
      </c>
    </row>
    <row r="62" ht="22.5" customHeight="1">
      <c r="A62" s="6">
        <v>61.0</v>
      </c>
      <c r="B62" s="6" t="str">
        <f>'Master Schedule'!B62</f>
        <v/>
      </c>
      <c r="C62" s="7">
        <v>46295.0</v>
      </c>
      <c r="D62" s="8" t="str">
        <f t="shared" si="1"/>
        <v>Wednesday</v>
      </c>
      <c r="E62" s="6" t="str">
        <f>TEXTJOIN(
  CHAR(10) &amp; CHAR(10),
  TRUE,
  IFERROR(IF(WSO!H62="Home", WSO!E62, ""), ""),
  IFERROR(IF(MSO!H62="Home", MSO!E62, ""), ""),
  IFERROR(IF(FH!H62="Home", FH!E62, ""), ""),
  IFERROR(IF(MGOLF!H62="Home", MGOLF!E62, ""), ""),
  IFERROR(IF(Football!H62="Home", Football!E62, ""), ""),
  IFERROR(IF(WVB!H62="Home", WVB!E62, ""), ""),
  IFERROR(IF(XC!H62="Home", XC!E62, ""), ""),
  IFERROR(IF(SWIMMING!H62="Home", SWIMMING!E62, ""), ""),
  IFERROR(IF(WTEN!H62="Home", WTEN!E62, ""), ""),
  IFERROR(IF(TF!H62="Home", TF!E62, ""), ""),
  IFERROR(IF(WGOLF!H62="Home", WGOLF!E62, ""), ""),
  IFERROR(IF(WBB!H62="Home", WBB!E62, ""), ""),
  IFERROR(IF(MBB!H62="Home", MBB!E62, ""), ""),
  IFERROR(IF(WLAX!H62="Home", WLAX!E62, ""), ""),
  IFERROR(IF(MLAX!H62="Home", MLAX!E62, ""), ""),
  IFERROR(IF(SOFT!H62="Home", SOFT!E62, ""), ""),
  IFERROR(IF(BASE!H62="Home", BASE!E62, ""), ""),
  IFERROR(IF(ESPORTS!H62="Home", ESPORTS!E62, ""), "")
)
</f>
        <v/>
      </c>
      <c r="F62" s="11" t="str">
        <f>TEXTJOIN(
  CHAR(10) &amp; CHAR(10),
  TRUE,
  IFERROR(IF(WSO!H62="Home", TEXT(WSO!F62, "h:mm AM/PM"), ""), ""),
  IFERROR(IF(MSO!H62="Home", TEXT(MSO!F62, "h:mm AM/PM"), ""), ""),
  IFERROR(IF(FH!H62="Home", TEXT(FH!F62, "h:mm AM/PM"), ""), ""),
  IFERROR(IF(MGOLF!H62="Home", TEXT(MGOLF!F62, "h:mm AM/PM"), ""), ""),
  IFERROR(IF(Football!H62="Home", TEXT(Football!F62, "h:mm AM/PM"), ""), ""),
  IFERROR(IF(WVB!H62="Home", TEXT(WVB!F62, "h:mm AM/PM"), ""), ""),
  IFERROR(IF(XC!H62="Home", TEXT(XC!F62, "h:mm AM/PM"), ""), ""),
  IFERROR(IF(SWIMMING!H62="Home", TEXT(SWIMMING!F62, "h:mm AM/PM"), ""), ""),
  IFERROR(IF(WTEN!H62="Home", TEXT(WTEN!F62, "h:mm AM/PM"), ""), ""),
  IFERROR(IF(TF!H62="Home", TEXT(TF!F62, "h:mm AM/PM"), ""), ""),
  IFERROR(IF(WGOLF!H62="Home", TEXT(WGOLF!F62, "h:mm AM/PM"), ""), ""),
  IFERROR(IF(WBB!H62="Home", TEXT(WBB!F62, "h:mm AM/PM"), ""), ""),
  IFERROR(IF(MBB!H62="Home", TEXT(MBB!F62, "h:mm AM/PM"), ""), ""),
  IFERROR(IF(WLAX!H62="Home", TEXT(WLAX!F62, "h:mm AM/PM"), ""), ""),
  IFERROR(IF(MLAX!H62="Home", TEXT(MLAX!F62, "h:mm AM/PM"), ""), ""),
  IFERROR(IF(SOFT!H62="Home", TEXT(SOFT!F62, "h:mm AM/PM"), ""), ""),
  IFERROR(IF(BASE!H62="Home", TEXT(BASE!F62, "h:mm AM/PM"), ""), ""),
  IFERROR(IF(ESPORTS!H62="Home", TEXT(ESPORTS!F62, "h:mm AM/PM"), ""), "")
)
</f>
        <v/>
      </c>
      <c r="G62" s="11" t="str">
        <f>TEXTJOIN(
  CHAR(10) &amp; CHAR(10),
  TRUE,
  IFERROR(IF(WSO!H62="Home", WSO!G62, ""), ""),
  IFERROR(IF(MSO!H62="Home", MSO!G62, ""), ""),
  IFERROR(IF(FH!H62="Home", FH!G62, ""), ""),
  IFERROR(IF(MGOLF!H62="Home", MGOLF!G62, ""), ""),
  IFERROR(IF(Football!H62="Home", Football!G62, ""), ""),
  IFERROR(IF(WVB!H62="Home", WVB!G62, ""), ""),
  IFERROR(IF(XC!H62="Home", XC!G62, ""), ""),
  IFERROR(IF(SWIMMING!H62="Home", SWIMMING!G62, ""), ""),
  IFERROR(IF(WTEN!H62="Home", WTEN!G62, ""), ""),
  IFERROR(IF(TF!H62="Home", TF!G62, ""), ""),
  IFERROR(IF(WGOLF!H62="Home", WGOLF!G62, ""), ""),
  IFERROR(IF(WBB!H62="Home", WBB!G62, ""), ""),
  IFERROR(IF(MBB!H62="Home", MBB!G62, ""), ""),
  IFERROR(IF(WLAX!H62="Home", WLAX!G62, ""), ""),
  IFERROR(IF(MLAX!H62="Home", MLAX!G62, ""), ""),
  IFERROR(IF(SOFT!H62="Home", SOFT!G62, ""), ""),
  IFERROR(IF(BASE!H62="Home", BASE!G62, ""), ""),
  IFERROR(IF(ESPORTS!H62="Home", ESPORTS!G62, ""), "")
)
</f>
        <v/>
      </c>
      <c r="H62" s="20" t="str">
        <f>TEXTJOIN(
  CHAR(10) &amp; CHAR(10),
  TRUE,
  IFERROR(IF(WSO!H62="Home", WSO!P62, ""), ""),
  IFERROR(IF(MSO!H62="Home", MSO!P62, ""), ""),
  IFERROR(IF(FH!H62="Home", FH!P62, ""), ""),
  IFERROR(IF(MGOLF!H62="Home", MGOLF!P62, ""), ""),
  IFERROR(IF(Football!H62="Home", Football!P62, ""), ""),
  IFERROR(IF(WVB!H62="Home", WVB!P62, ""), ""),
  IFERROR(IF(XC!H62="Home", XC!P62, ""), ""),
  IFERROR(IF(SWIMMING!H62="Home", SWIMMING!P62, ""), ""),
  IFERROR(IF(WTEN!H62="Home", WTEN!P62, ""), ""),
  IFERROR(IF(TF!H62="Home", TF!P62, ""), ""),
  IFERROR(IF(WGOLF!H62="Home", WGOLF!P62, ""), ""),
  IFERROR(IF(WBB!H62="Home", WBB!P62, ""), ""),
  IFERROR(IF(MBB!H62="Home", MBB!P62, ""), ""),
  IFERROR(IF(WLAX!H62="Home", WLAX!P62, ""), ""),
  IFERROR(IF(MLAX!H62="Home", MLAX!P62, ""), ""),
  IFERROR(IF(SOFT!H62="Home", SOFT!P62, ""), ""),
  IFERROR(IF(BASE!H62="Home", BASE!P62, ""), ""),
  IFERROR(IF(ESPORTS!H62="Home", ESPORTS!P62, ""), "")
)
</f>
        <v/>
      </c>
    </row>
    <row r="63" ht="22.5" customHeight="1">
      <c r="A63" s="6">
        <v>62.0</v>
      </c>
      <c r="B63" s="6" t="str">
        <f>'Master Schedule'!B63</f>
        <v/>
      </c>
      <c r="C63" s="7">
        <v>46296.0</v>
      </c>
      <c r="D63" s="8" t="str">
        <f t="shared" si="1"/>
        <v>Thursday</v>
      </c>
      <c r="E63" s="6" t="str">
        <f>TEXTJOIN(
  CHAR(10) &amp; CHAR(10),
  TRUE,
  IFERROR(IF(WSO!H63="Home", WSO!E63, ""), ""),
  IFERROR(IF(MSO!H63="Home", MSO!E63, ""), ""),
  IFERROR(IF(FH!H63="Home", FH!E63, ""), ""),
  IFERROR(IF(MGOLF!H63="Home", MGOLF!E63, ""), ""),
  IFERROR(IF(Football!H63="Home", Football!E63, ""), ""),
  IFERROR(IF(WVB!H63="Home", WVB!E63, ""), ""),
  IFERROR(IF(XC!H63="Home", XC!E63, ""), ""),
  IFERROR(IF(SWIMMING!H63="Home", SWIMMING!E63, ""), ""),
  IFERROR(IF(WTEN!H63="Home", WTEN!E63, ""), ""),
  IFERROR(IF(TF!H63="Home", TF!E63, ""), ""),
  IFERROR(IF(WGOLF!H63="Home", WGOLF!E63, ""), ""),
  IFERROR(IF(WBB!H63="Home", WBB!E63, ""), ""),
  IFERROR(IF(MBB!H63="Home", MBB!E63, ""), ""),
  IFERROR(IF(WLAX!H63="Home", WLAX!E63, ""), ""),
  IFERROR(IF(MLAX!H63="Home", MLAX!E63, ""), ""),
  IFERROR(IF(SOFT!H63="Home", SOFT!E63, ""), ""),
  IFERROR(IF(BASE!H63="Home", BASE!E63, ""), ""),
  IFERROR(IF(ESPORTS!H63="Home", ESPORTS!E63, ""), "")
)
</f>
        <v/>
      </c>
      <c r="F63" s="11" t="str">
        <f>TEXTJOIN(
  CHAR(10) &amp; CHAR(10),
  TRUE,
  IFERROR(IF(WSO!H63="Home", TEXT(WSO!F63, "h:mm AM/PM"), ""), ""),
  IFERROR(IF(MSO!H63="Home", TEXT(MSO!F63, "h:mm AM/PM"), ""), ""),
  IFERROR(IF(FH!H63="Home", TEXT(FH!F63, "h:mm AM/PM"), ""), ""),
  IFERROR(IF(MGOLF!H63="Home", TEXT(MGOLF!F63, "h:mm AM/PM"), ""), ""),
  IFERROR(IF(Football!H63="Home", TEXT(Football!F63, "h:mm AM/PM"), ""), ""),
  IFERROR(IF(WVB!H63="Home", TEXT(WVB!F63, "h:mm AM/PM"), ""), ""),
  IFERROR(IF(XC!H63="Home", TEXT(XC!F63, "h:mm AM/PM"), ""), ""),
  IFERROR(IF(SWIMMING!H63="Home", TEXT(SWIMMING!F63, "h:mm AM/PM"), ""), ""),
  IFERROR(IF(WTEN!H63="Home", TEXT(WTEN!F63, "h:mm AM/PM"), ""), ""),
  IFERROR(IF(TF!H63="Home", TEXT(TF!F63, "h:mm AM/PM"), ""), ""),
  IFERROR(IF(WGOLF!H63="Home", TEXT(WGOLF!F63, "h:mm AM/PM"), ""), ""),
  IFERROR(IF(WBB!H63="Home", TEXT(WBB!F63, "h:mm AM/PM"), ""), ""),
  IFERROR(IF(MBB!H63="Home", TEXT(MBB!F63, "h:mm AM/PM"), ""), ""),
  IFERROR(IF(WLAX!H63="Home", TEXT(WLAX!F63, "h:mm AM/PM"), ""), ""),
  IFERROR(IF(MLAX!H63="Home", TEXT(MLAX!F63, "h:mm AM/PM"), ""), ""),
  IFERROR(IF(SOFT!H63="Home", TEXT(SOFT!F63, "h:mm AM/PM"), ""), ""),
  IFERROR(IF(BASE!H63="Home", TEXT(BASE!F63, "h:mm AM/PM"), ""), ""),
  IFERROR(IF(ESPORTS!H63="Home", TEXT(ESPORTS!F63, "h:mm AM/PM"), ""), "")
)
</f>
        <v/>
      </c>
      <c r="G63" s="11" t="str">
        <f>TEXTJOIN(
  CHAR(10) &amp; CHAR(10),
  TRUE,
  IFERROR(IF(WSO!H63="Home", WSO!G63, ""), ""),
  IFERROR(IF(MSO!H63="Home", MSO!G63, ""), ""),
  IFERROR(IF(FH!H63="Home", FH!G63, ""), ""),
  IFERROR(IF(MGOLF!H63="Home", MGOLF!G63, ""), ""),
  IFERROR(IF(Football!H63="Home", Football!G63, ""), ""),
  IFERROR(IF(WVB!H63="Home", WVB!G63, ""), ""),
  IFERROR(IF(XC!H63="Home", XC!G63, ""), ""),
  IFERROR(IF(SWIMMING!H63="Home", SWIMMING!G63, ""), ""),
  IFERROR(IF(WTEN!H63="Home", WTEN!G63, ""), ""),
  IFERROR(IF(TF!H63="Home", TF!G63, ""), ""),
  IFERROR(IF(WGOLF!H63="Home", WGOLF!G63, ""), ""),
  IFERROR(IF(WBB!H63="Home", WBB!G63, ""), ""),
  IFERROR(IF(MBB!H63="Home", MBB!G63, ""), ""),
  IFERROR(IF(WLAX!H63="Home", WLAX!G63, ""), ""),
  IFERROR(IF(MLAX!H63="Home", MLAX!G63, ""), ""),
  IFERROR(IF(SOFT!H63="Home", SOFT!G63, ""), ""),
  IFERROR(IF(BASE!H63="Home", BASE!G63, ""), ""),
  IFERROR(IF(ESPORTS!H63="Home", ESPORTS!G63, ""), "")
)
</f>
        <v/>
      </c>
      <c r="H63" s="20" t="str">
        <f>TEXTJOIN(
  CHAR(10) &amp; CHAR(10),
  TRUE,
  IFERROR(IF(WSO!H63="Home", WSO!P63, ""), ""),
  IFERROR(IF(MSO!H63="Home", MSO!P63, ""), ""),
  IFERROR(IF(FH!H63="Home", FH!P63, ""), ""),
  IFERROR(IF(MGOLF!H63="Home", MGOLF!P63, ""), ""),
  IFERROR(IF(Football!H63="Home", Football!P63, ""), ""),
  IFERROR(IF(WVB!H63="Home", WVB!P63, ""), ""),
  IFERROR(IF(XC!H63="Home", XC!P63, ""), ""),
  IFERROR(IF(SWIMMING!H63="Home", SWIMMING!P63, ""), ""),
  IFERROR(IF(WTEN!H63="Home", WTEN!P63, ""), ""),
  IFERROR(IF(TF!H63="Home", TF!P63, ""), ""),
  IFERROR(IF(WGOLF!H63="Home", WGOLF!P63, ""), ""),
  IFERROR(IF(WBB!H63="Home", WBB!P63, ""), ""),
  IFERROR(IF(MBB!H63="Home", MBB!P63, ""), ""),
  IFERROR(IF(WLAX!H63="Home", WLAX!P63, ""), ""),
  IFERROR(IF(MLAX!H63="Home", MLAX!P63, ""), ""),
  IFERROR(IF(SOFT!H63="Home", SOFT!P63, ""), ""),
  IFERROR(IF(BASE!H63="Home", BASE!P63, ""), ""),
  IFERROR(IF(ESPORTS!H63="Home", ESPORTS!P63, ""), "")
)
</f>
        <v/>
      </c>
    </row>
    <row r="64" ht="22.5" customHeight="1">
      <c r="A64" s="6">
        <v>63.0</v>
      </c>
      <c r="B64" s="6" t="str">
        <f>'Master Schedule'!B64</f>
        <v/>
      </c>
      <c r="C64" s="7">
        <v>46297.0</v>
      </c>
      <c r="D64" s="8" t="str">
        <f t="shared" si="1"/>
        <v>Friday</v>
      </c>
      <c r="E64" s="6" t="str">
        <f>TEXTJOIN(
  CHAR(10) &amp; CHAR(10),
  TRUE,
  IFERROR(IF(WSO!H64="Home", WSO!E64, ""), ""),
  IFERROR(IF(MSO!H64="Home", MSO!E64, ""), ""),
  IFERROR(IF(FH!H64="Home", FH!E64, ""), ""),
  IFERROR(IF(MGOLF!H64="Home", MGOLF!E64, ""), ""),
  IFERROR(IF(Football!H64="Home", Football!E64, ""), ""),
  IFERROR(IF(WVB!H64="Home", WVB!E64, ""), ""),
  IFERROR(IF(XC!H64="Home", XC!E64, ""), ""),
  IFERROR(IF(SWIMMING!H64="Home", SWIMMING!E64, ""), ""),
  IFERROR(IF(WTEN!H64="Home", WTEN!E64, ""), ""),
  IFERROR(IF(TF!H64="Home", TF!E64, ""), ""),
  IFERROR(IF(WGOLF!H64="Home", WGOLF!E64, ""), ""),
  IFERROR(IF(WBB!H64="Home", WBB!E64, ""), ""),
  IFERROR(IF(MBB!H64="Home", MBB!E64, ""), ""),
  IFERROR(IF(WLAX!H64="Home", WLAX!E64, ""), ""),
  IFERROR(IF(MLAX!H64="Home", MLAX!E64, ""), ""),
  IFERROR(IF(SOFT!H64="Home", SOFT!E64, ""), ""),
  IFERROR(IF(BASE!H64="Home", BASE!E64, ""), ""),
  IFERROR(IF(ESPORTS!H64="Home", ESPORTS!E64, ""), "")
)
</f>
        <v/>
      </c>
      <c r="F64" s="11" t="str">
        <f>TEXTJOIN(
  CHAR(10) &amp; CHAR(10),
  TRUE,
  IFERROR(IF(WSO!H64="Home", TEXT(WSO!F64, "h:mm AM/PM"), ""), ""),
  IFERROR(IF(MSO!H64="Home", TEXT(MSO!F64, "h:mm AM/PM"), ""), ""),
  IFERROR(IF(FH!H64="Home", TEXT(FH!F64, "h:mm AM/PM"), ""), ""),
  IFERROR(IF(MGOLF!H64="Home", TEXT(MGOLF!F64, "h:mm AM/PM"), ""), ""),
  IFERROR(IF(Football!H64="Home", TEXT(Football!F64, "h:mm AM/PM"), ""), ""),
  IFERROR(IF(WVB!H64="Home", TEXT(WVB!F64, "h:mm AM/PM"), ""), ""),
  IFERROR(IF(XC!H64="Home", TEXT(XC!F64, "h:mm AM/PM"), ""), ""),
  IFERROR(IF(SWIMMING!H64="Home", TEXT(SWIMMING!F64, "h:mm AM/PM"), ""), ""),
  IFERROR(IF(WTEN!H64="Home", TEXT(WTEN!F64, "h:mm AM/PM"), ""), ""),
  IFERROR(IF(TF!H64="Home", TEXT(TF!F64, "h:mm AM/PM"), ""), ""),
  IFERROR(IF(WGOLF!H64="Home", TEXT(WGOLF!F64, "h:mm AM/PM"), ""), ""),
  IFERROR(IF(WBB!H64="Home", TEXT(WBB!F64, "h:mm AM/PM"), ""), ""),
  IFERROR(IF(MBB!H64="Home", TEXT(MBB!F64, "h:mm AM/PM"), ""), ""),
  IFERROR(IF(WLAX!H64="Home", TEXT(WLAX!F64, "h:mm AM/PM"), ""), ""),
  IFERROR(IF(MLAX!H64="Home", TEXT(MLAX!F64, "h:mm AM/PM"), ""), ""),
  IFERROR(IF(SOFT!H64="Home", TEXT(SOFT!F64, "h:mm AM/PM"), ""), ""),
  IFERROR(IF(BASE!H64="Home", TEXT(BASE!F64, "h:mm AM/PM"), ""), ""),
  IFERROR(IF(ESPORTS!H64="Home", TEXT(ESPORTS!F64, "h:mm AM/PM"), ""), "")
)
</f>
        <v/>
      </c>
      <c r="G64" s="11" t="str">
        <f>TEXTJOIN(
  CHAR(10) &amp; CHAR(10),
  TRUE,
  IFERROR(IF(WSO!H64="Home", WSO!G64, ""), ""),
  IFERROR(IF(MSO!H64="Home", MSO!G64, ""), ""),
  IFERROR(IF(FH!H64="Home", FH!G64, ""), ""),
  IFERROR(IF(MGOLF!H64="Home", MGOLF!G64, ""), ""),
  IFERROR(IF(Football!H64="Home", Football!G64, ""), ""),
  IFERROR(IF(WVB!H64="Home", WVB!G64, ""), ""),
  IFERROR(IF(XC!H64="Home", XC!G64, ""), ""),
  IFERROR(IF(SWIMMING!H64="Home", SWIMMING!G64, ""), ""),
  IFERROR(IF(WTEN!H64="Home", WTEN!G64, ""), ""),
  IFERROR(IF(TF!H64="Home", TF!G64, ""), ""),
  IFERROR(IF(WGOLF!H64="Home", WGOLF!G64, ""), ""),
  IFERROR(IF(WBB!H64="Home", WBB!G64, ""), ""),
  IFERROR(IF(MBB!H64="Home", MBB!G64, ""), ""),
  IFERROR(IF(WLAX!H64="Home", WLAX!G64, ""), ""),
  IFERROR(IF(MLAX!H64="Home", MLAX!G64, ""), ""),
  IFERROR(IF(SOFT!H64="Home", SOFT!G64, ""), ""),
  IFERROR(IF(BASE!H64="Home", BASE!G64, ""), ""),
  IFERROR(IF(ESPORTS!H64="Home", ESPORTS!G64, ""), "")
)
</f>
        <v/>
      </c>
      <c r="H64" s="20" t="str">
        <f>TEXTJOIN(
  CHAR(10) &amp; CHAR(10),
  TRUE,
  IFERROR(IF(WSO!H64="Home", WSO!P64, ""), ""),
  IFERROR(IF(MSO!H64="Home", MSO!P64, ""), ""),
  IFERROR(IF(FH!H64="Home", FH!P64, ""), ""),
  IFERROR(IF(MGOLF!H64="Home", MGOLF!P64, ""), ""),
  IFERROR(IF(Football!H64="Home", Football!P64, ""), ""),
  IFERROR(IF(WVB!H64="Home", WVB!P64, ""), ""),
  IFERROR(IF(XC!H64="Home", XC!P64, ""), ""),
  IFERROR(IF(SWIMMING!H64="Home", SWIMMING!P64, ""), ""),
  IFERROR(IF(WTEN!H64="Home", WTEN!P64, ""), ""),
  IFERROR(IF(TF!H64="Home", TF!P64, ""), ""),
  IFERROR(IF(WGOLF!H64="Home", WGOLF!P64, ""), ""),
  IFERROR(IF(WBB!H64="Home", WBB!P64, ""), ""),
  IFERROR(IF(MBB!H64="Home", MBB!P64, ""), ""),
  IFERROR(IF(WLAX!H64="Home", WLAX!P64, ""), ""),
  IFERROR(IF(MLAX!H64="Home", MLAX!P64, ""), ""),
  IFERROR(IF(SOFT!H64="Home", SOFT!P64, ""), ""),
  IFERROR(IF(BASE!H64="Home", BASE!P64, ""), ""),
  IFERROR(IF(ESPORTS!H64="Home", ESPORTS!P64, ""), "")
)
</f>
        <v/>
      </c>
    </row>
    <row r="65" ht="22.5" customHeight="1">
      <c r="A65" s="6">
        <v>64.0</v>
      </c>
      <c r="B65" s="6" t="str">
        <f>'Master Schedule'!B65</f>
        <v/>
      </c>
      <c r="C65" s="7">
        <v>46298.0</v>
      </c>
      <c r="D65" s="8" t="str">
        <f t="shared" si="1"/>
        <v>Saturday</v>
      </c>
      <c r="E65" s="6" t="str">
        <f>TEXTJOIN(
  CHAR(10) &amp; CHAR(10),
  TRUE,
  IFERROR(IF(WSO!H65="Home", WSO!E65, ""), ""),
  IFERROR(IF(MSO!H65="Home", MSO!E65, ""), ""),
  IFERROR(IF(FH!H65="Home", FH!E65, ""), ""),
  IFERROR(IF(MGOLF!H65="Home", MGOLF!E65, ""), ""),
  IFERROR(IF(Football!H65="Home", Football!E65, ""), ""),
  IFERROR(IF(WVB!H65="Home", WVB!E65, ""), ""),
  IFERROR(IF(XC!H65="Home", XC!E65, ""), ""),
  IFERROR(IF(SWIMMING!H65="Home", SWIMMING!E65, ""), ""),
  IFERROR(IF(WTEN!H65="Home", WTEN!E65, ""), ""),
  IFERROR(IF(TF!H65="Home", TF!E65, ""), ""),
  IFERROR(IF(WGOLF!H65="Home", WGOLF!E65, ""), ""),
  IFERROR(IF(WBB!H65="Home", WBB!E65, ""), ""),
  IFERROR(IF(MBB!H65="Home", MBB!E65, ""), ""),
  IFERROR(IF(WLAX!H65="Home", WLAX!E65, ""), ""),
  IFERROR(IF(MLAX!H65="Home", MLAX!E65, ""), ""),
  IFERROR(IF(SOFT!H65="Home", SOFT!E65, ""), ""),
  IFERROR(IF(BASE!H65="Home", BASE!E65, ""), ""),
  IFERROR(IF(ESPORTS!H65="Home", ESPORTS!E65, ""), "")
)
</f>
        <v/>
      </c>
      <c r="F65" s="11" t="str">
        <f>TEXTJOIN(
  CHAR(10) &amp; CHAR(10),
  TRUE,
  IFERROR(IF(WSO!H65="Home", TEXT(WSO!F65, "h:mm AM/PM"), ""), ""),
  IFERROR(IF(MSO!H65="Home", TEXT(MSO!F65, "h:mm AM/PM"), ""), ""),
  IFERROR(IF(FH!H65="Home", TEXT(FH!F65, "h:mm AM/PM"), ""), ""),
  IFERROR(IF(MGOLF!H65="Home", TEXT(MGOLF!F65, "h:mm AM/PM"), ""), ""),
  IFERROR(IF(Football!H65="Home", TEXT(Football!F65, "h:mm AM/PM"), ""), ""),
  IFERROR(IF(WVB!H65="Home", TEXT(WVB!F65, "h:mm AM/PM"), ""), ""),
  IFERROR(IF(XC!H65="Home", TEXT(XC!F65, "h:mm AM/PM"), ""), ""),
  IFERROR(IF(SWIMMING!H65="Home", TEXT(SWIMMING!F65, "h:mm AM/PM"), ""), ""),
  IFERROR(IF(WTEN!H65="Home", TEXT(WTEN!F65, "h:mm AM/PM"), ""), ""),
  IFERROR(IF(TF!H65="Home", TEXT(TF!F65, "h:mm AM/PM"), ""), ""),
  IFERROR(IF(WGOLF!H65="Home", TEXT(WGOLF!F65, "h:mm AM/PM"), ""), ""),
  IFERROR(IF(WBB!H65="Home", TEXT(WBB!F65, "h:mm AM/PM"), ""), ""),
  IFERROR(IF(MBB!H65="Home", TEXT(MBB!F65, "h:mm AM/PM"), ""), ""),
  IFERROR(IF(WLAX!H65="Home", TEXT(WLAX!F65, "h:mm AM/PM"), ""), ""),
  IFERROR(IF(MLAX!H65="Home", TEXT(MLAX!F65, "h:mm AM/PM"), ""), ""),
  IFERROR(IF(SOFT!H65="Home", TEXT(SOFT!F65, "h:mm AM/PM"), ""), ""),
  IFERROR(IF(BASE!H65="Home", TEXT(BASE!F65, "h:mm AM/PM"), ""), ""),
  IFERROR(IF(ESPORTS!H65="Home", TEXT(ESPORTS!F65, "h:mm AM/PM"), ""), "")
)
</f>
        <v/>
      </c>
      <c r="G65" s="11" t="str">
        <f>TEXTJOIN(
  CHAR(10) &amp; CHAR(10),
  TRUE,
  IFERROR(IF(WSO!H65="Home", WSO!G65, ""), ""),
  IFERROR(IF(MSO!H65="Home", MSO!G65, ""), ""),
  IFERROR(IF(FH!H65="Home", FH!G65, ""), ""),
  IFERROR(IF(MGOLF!H65="Home", MGOLF!G65, ""), ""),
  IFERROR(IF(Football!H65="Home", Football!G65, ""), ""),
  IFERROR(IF(WVB!H65="Home", WVB!G65, ""), ""),
  IFERROR(IF(XC!H65="Home", XC!G65, ""), ""),
  IFERROR(IF(SWIMMING!H65="Home", SWIMMING!G65, ""), ""),
  IFERROR(IF(WTEN!H65="Home", WTEN!G65, ""), ""),
  IFERROR(IF(TF!H65="Home", TF!G65, ""), ""),
  IFERROR(IF(WGOLF!H65="Home", WGOLF!G65, ""), ""),
  IFERROR(IF(WBB!H65="Home", WBB!G65, ""), ""),
  IFERROR(IF(MBB!H65="Home", MBB!G65, ""), ""),
  IFERROR(IF(WLAX!H65="Home", WLAX!G65, ""), ""),
  IFERROR(IF(MLAX!H65="Home", MLAX!G65, ""), ""),
  IFERROR(IF(SOFT!H65="Home", SOFT!G65, ""), ""),
  IFERROR(IF(BASE!H65="Home", BASE!G65, ""), ""),
  IFERROR(IF(ESPORTS!H65="Home", ESPORTS!G65, ""), "")
)
</f>
        <v/>
      </c>
      <c r="H65" s="20" t="str">
        <f>TEXTJOIN(
  CHAR(10) &amp; CHAR(10),
  TRUE,
  IFERROR(IF(WSO!H65="Home", WSO!P65, ""), ""),
  IFERROR(IF(MSO!H65="Home", MSO!P65, ""), ""),
  IFERROR(IF(FH!H65="Home", FH!P65, ""), ""),
  IFERROR(IF(MGOLF!H65="Home", MGOLF!P65, ""), ""),
  IFERROR(IF(Football!H65="Home", Football!P65, ""), ""),
  IFERROR(IF(WVB!H65="Home", WVB!P65, ""), ""),
  IFERROR(IF(XC!H65="Home", XC!P65, ""), ""),
  IFERROR(IF(SWIMMING!H65="Home", SWIMMING!P65, ""), ""),
  IFERROR(IF(WTEN!H65="Home", WTEN!P65, ""), ""),
  IFERROR(IF(TF!H65="Home", TF!P65, ""), ""),
  IFERROR(IF(WGOLF!H65="Home", WGOLF!P65, ""), ""),
  IFERROR(IF(WBB!H65="Home", WBB!P65, ""), ""),
  IFERROR(IF(MBB!H65="Home", MBB!P65, ""), ""),
  IFERROR(IF(WLAX!H65="Home", WLAX!P65, ""), ""),
  IFERROR(IF(MLAX!H65="Home", MLAX!P65, ""), ""),
  IFERROR(IF(SOFT!H65="Home", SOFT!P65, ""), ""),
  IFERROR(IF(BASE!H65="Home", BASE!P65, ""), ""),
  IFERROR(IF(ESPORTS!H65="Home", ESPORTS!P65, ""), "")
)
</f>
        <v/>
      </c>
    </row>
    <row r="66" ht="22.5" customHeight="1">
      <c r="A66" s="6">
        <v>65.0</v>
      </c>
      <c r="B66" s="6" t="str">
        <f>'Master Schedule'!B66</f>
        <v/>
      </c>
      <c r="C66" s="7">
        <v>46299.0</v>
      </c>
      <c r="D66" s="8" t="str">
        <f t="shared" si="1"/>
        <v>Sunday</v>
      </c>
      <c r="E66" s="6" t="str">
        <f>TEXTJOIN(
  CHAR(10) &amp; CHAR(10),
  TRUE,
  IFERROR(IF(WSO!H66="Home", WSO!E66, ""), ""),
  IFERROR(IF(MSO!H66="Home", MSO!E66, ""), ""),
  IFERROR(IF(FH!H66="Home", FH!E66, ""), ""),
  IFERROR(IF(MGOLF!H66="Home", MGOLF!E66, ""), ""),
  IFERROR(IF(Football!H66="Home", Football!E66, ""), ""),
  IFERROR(IF(WVB!H66="Home", WVB!E66, ""), ""),
  IFERROR(IF(XC!H66="Home", XC!E66, ""), ""),
  IFERROR(IF(SWIMMING!H66="Home", SWIMMING!E66, ""), ""),
  IFERROR(IF(WTEN!H66="Home", WTEN!E66, ""), ""),
  IFERROR(IF(TF!H66="Home", TF!E66, ""), ""),
  IFERROR(IF(WGOLF!H66="Home", WGOLF!E66, ""), ""),
  IFERROR(IF(WBB!H66="Home", WBB!E66, ""), ""),
  IFERROR(IF(MBB!H66="Home", MBB!E66, ""), ""),
  IFERROR(IF(WLAX!H66="Home", WLAX!E66, ""), ""),
  IFERROR(IF(MLAX!H66="Home", MLAX!E66, ""), ""),
  IFERROR(IF(SOFT!H66="Home", SOFT!E66, ""), ""),
  IFERROR(IF(BASE!H66="Home", BASE!E66, ""), ""),
  IFERROR(IF(ESPORTS!H66="Home", ESPORTS!E66, ""), "")
)
</f>
        <v/>
      </c>
      <c r="F66" s="11" t="str">
        <f>TEXTJOIN(
  CHAR(10) &amp; CHAR(10),
  TRUE,
  IFERROR(IF(WSO!H66="Home", TEXT(WSO!F66, "h:mm AM/PM"), ""), ""),
  IFERROR(IF(MSO!H66="Home", TEXT(MSO!F66, "h:mm AM/PM"), ""), ""),
  IFERROR(IF(FH!H66="Home", TEXT(FH!F66, "h:mm AM/PM"), ""), ""),
  IFERROR(IF(MGOLF!H66="Home", TEXT(MGOLF!F66, "h:mm AM/PM"), ""), ""),
  IFERROR(IF(Football!H66="Home", TEXT(Football!F66, "h:mm AM/PM"), ""), ""),
  IFERROR(IF(WVB!H66="Home", TEXT(WVB!F66, "h:mm AM/PM"), ""), ""),
  IFERROR(IF(XC!H66="Home", TEXT(XC!F66, "h:mm AM/PM"), ""), ""),
  IFERROR(IF(SWIMMING!H66="Home", TEXT(SWIMMING!F66, "h:mm AM/PM"), ""), ""),
  IFERROR(IF(WTEN!H66="Home", TEXT(WTEN!F66, "h:mm AM/PM"), ""), ""),
  IFERROR(IF(TF!H66="Home", TEXT(TF!F66, "h:mm AM/PM"), ""), ""),
  IFERROR(IF(WGOLF!H66="Home", TEXT(WGOLF!F66, "h:mm AM/PM"), ""), ""),
  IFERROR(IF(WBB!H66="Home", TEXT(WBB!F66, "h:mm AM/PM"), ""), ""),
  IFERROR(IF(MBB!H66="Home", TEXT(MBB!F66, "h:mm AM/PM"), ""), ""),
  IFERROR(IF(WLAX!H66="Home", TEXT(WLAX!F66, "h:mm AM/PM"), ""), ""),
  IFERROR(IF(MLAX!H66="Home", TEXT(MLAX!F66, "h:mm AM/PM"), ""), ""),
  IFERROR(IF(SOFT!H66="Home", TEXT(SOFT!F66, "h:mm AM/PM"), ""), ""),
  IFERROR(IF(BASE!H66="Home", TEXT(BASE!F66, "h:mm AM/PM"), ""), ""),
  IFERROR(IF(ESPORTS!H66="Home", TEXT(ESPORTS!F66, "h:mm AM/PM"), ""), "")
)
</f>
        <v/>
      </c>
      <c r="G66" s="11" t="str">
        <f>TEXTJOIN(
  CHAR(10) &amp; CHAR(10),
  TRUE,
  IFERROR(IF(WSO!H66="Home", WSO!G66, ""), ""),
  IFERROR(IF(MSO!H66="Home", MSO!G66, ""), ""),
  IFERROR(IF(FH!H66="Home", FH!G66, ""), ""),
  IFERROR(IF(MGOLF!H66="Home", MGOLF!G66, ""), ""),
  IFERROR(IF(Football!H66="Home", Football!G66, ""), ""),
  IFERROR(IF(WVB!H66="Home", WVB!G66, ""), ""),
  IFERROR(IF(XC!H66="Home", XC!G66, ""), ""),
  IFERROR(IF(SWIMMING!H66="Home", SWIMMING!G66, ""), ""),
  IFERROR(IF(WTEN!H66="Home", WTEN!G66, ""), ""),
  IFERROR(IF(TF!H66="Home", TF!G66, ""), ""),
  IFERROR(IF(WGOLF!H66="Home", WGOLF!G66, ""), ""),
  IFERROR(IF(WBB!H66="Home", WBB!G66, ""), ""),
  IFERROR(IF(MBB!H66="Home", MBB!G66, ""), ""),
  IFERROR(IF(WLAX!H66="Home", WLAX!G66, ""), ""),
  IFERROR(IF(MLAX!H66="Home", MLAX!G66, ""), ""),
  IFERROR(IF(SOFT!H66="Home", SOFT!G66, ""), ""),
  IFERROR(IF(BASE!H66="Home", BASE!G66, ""), ""),
  IFERROR(IF(ESPORTS!H66="Home", ESPORTS!G66, ""), "")
)
</f>
        <v/>
      </c>
      <c r="H66" s="20" t="str">
        <f>TEXTJOIN(
  CHAR(10) &amp; CHAR(10),
  TRUE,
  IFERROR(IF(WSO!H66="Home", WSO!P66, ""), ""),
  IFERROR(IF(MSO!H66="Home", MSO!P66, ""), ""),
  IFERROR(IF(FH!H66="Home", FH!P66, ""), ""),
  IFERROR(IF(MGOLF!H66="Home", MGOLF!P66, ""), ""),
  IFERROR(IF(Football!H66="Home", Football!P66, ""), ""),
  IFERROR(IF(WVB!H66="Home", WVB!P66, ""), ""),
  IFERROR(IF(XC!H66="Home", XC!P66, ""), ""),
  IFERROR(IF(SWIMMING!H66="Home", SWIMMING!P66, ""), ""),
  IFERROR(IF(WTEN!H66="Home", WTEN!P66, ""), ""),
  IFERROR(IF(TF!H66="Home", TF!P66, ""), ""),
  IFERROR(IF(WGOLF!H66="Home", WGOLF!P66, ""), ""),
  IFERROR(IF(WBB!H66="Home", WBB!P66, ""), ""),
  IFERROR(IF(MBB!H66="Home", MBB!P66, ""), ""),
  IFERROR(IF(WLAX!H66="Home", WLAX!P66, ""), ""),
  IFERROR(IF(MLAX!H66="Home", MLAX!P66, ""), ""),
  IFERROR(IF(SOFT!H66="Home", SOFT!P66, ""), ""),
  IFERROR(IF(BASE!H66="Home", BASE!P66, ""), ""),
  IFERROR(IF(ESPORTS!H66="Home", ESPORTS!P66, ""), "")
)
</f>
        <v/>
      </c>
    </row>
    <row r="67" ht="22.5" customHeight="1">
      <c r="A67" s="6">
        <v>66.0</v>
      </c>
      <c r="B67" s="6" t="str">
        <f>'Master Schedule'!B67</f>
        <v/>
      </c>
      <c r="C67" s="7">
        <v>46300.0</v>
      </c>
      <c r="D67" s="8" t="str">
        <f t="shared" si="1"/>
        <v>Monday</v>
      </c>
      <c r="E67" s="6" t="str">
        <f>TEXTJOIN(
  CHAR(10) &amp; CHAR(10),
  TRUE,
  IFERROR(IF(WSO!H67="Home", WSO!E67, ""), ""),
  IFERROR(IF(MSO!H67="Home", MSO!E67, ""), ""),
  IFERROR(IF(FH!H67="Home", FH!E67, ""), ""),
  IFERROR(IF(MGOLF!H67="Home", MGOLF!E67, ""), ""),
  IFERROR(IF(Football!H67="Home", Football!E67, ""), ""),
  IFERROR(IF(WVB!H67="Home", WVB!E67, ""), ""),
  IFERROR(IF(XC!H67="Home", XC!E67, ""), ""),
  IFERROR(IF(SWIMMING!H67="Home", SWIMMING!E67, ""), ""),
  IFERROR(IF(WTEN!H67="Home", WTEN!E67, ""), ""),
  IFERROR(IF(TF!H67="Home", TF!E67, ""), ""),
  IFERROR(IF(WGOLF!H67="Home", WGOLF!E67, ""), ""),
  IFERROR(IF(WBB!H67="Home", WBB!E67, ""), ""),
  IFERROR(IF(MBB!H67="Home", MBB!E67, ""), ""),
  IFERROR(IF(WLAX!H67="Home", WLAX!E67, ""), ""),
  IFERROR(IF(MLAX!H67="Home", MLAX!E67, ""), ""),
  IFERROR(IF(SOFT!H67="Home", SOFT!E67, ""), ""),
  IFERROR(IF(BASE!H67="Home", BASE!E67, ""), ""),
  IFERROR(IF(ESPORTS!H67="Home", ESPORTS!E67, ""), "")
)
</f>
        <v/>
      </c>
      <c r="F67" s="11" t="str">
        <f>TEXTJOIN(
  CHAR(10) &amp; CHAR(10),
  TRUE,
  IFERROR(IF(WSO!H67="Home", TEXT(WSO!F67, "h:mm AM/PM"), ""), ""),
  IFERROR(IF(MSO!H67="Home", TEXT(MSO!F67, "h:mm AM/PM"), ""), ""),
  IFERROR(IF(FH!H67="Home", TEXT(FH!F67, "h:mm AM/PM"), ""), ""),
  IFERROR(IF(MGOLF!H67="Home", TEXT(MGOLF!F67, "h:mm AM/PM"), ""), ""),
  IFERROR(IF(Football!H67="Home", TEXT(Football!F67, "h:mm AM/PM"), ""), ""),
  IFERROR(IF(WVB!H67="Home", TEXT(WVB!F67, "h:mm AM/PM"), ""), ""),
  IFERROR(IF(XC!H67="Home", TEXT(XC!F67, "h:mm AM/PM"), ""), ""),
  IFERROR(IF(SWIMMING!H67="Home", TEXT(SWIMMING!F67, "h:mm AM/PM"), ""), ""),
  IFERROR(IF(WTEN!H67="Home", TEXT(WTEN!F67, "h:mm AM/PM"), ""), ""),
  IFERROR(IF(TF!H67="Home", TEXT(TF!F67, "h:mm AM/PM"), ""), ""),
  IFERROR(IF(WGOLF!H67="Home", TEXT(WGOLF!F67, "h:mm AM/PM"), ""), ""),
  IFERROR(IF(WBB!H67="Home", TEXT(WBB!F67, "h:mm AM/PM"), ""), ""),
  IFERROR(IF(MBB!H67="Home", TEXT(MBB!F67, "h:mm AM/PM"), ""), ""),
  IFERROR(IF(WLAX!H67="Home", TEXT(WLAX!F67, "h:mm AM/PM"), ""), ""),
  IFERROR(IF(MLAX!H67="Home", TEXT(MLAX!F67, "h:mm AM/PM"), ""), ""),
  IFERROR(IF(SOFT!H67="Home", TEXT(SOFT!F67, "h:mm AM/PM"), ""), ""),
  IFERROR(IF(BASE!H67="Home", TEXT(BASE!F67, "h:mm AM/PM"), ""), ""),
  IFERROR(IF(ESPORTS!H67="Home", TEXT(ESPORTS!F67, "h:mm AM/PM"), ""), "")
)
</f>
        <v/>
      </c>
      <c r="G67" s="11" t="str">
        <f>TEXTJOIN(
  CHAR(10) &amp; CHAR(10),
  TRUE,
  IFERROR(IF(WSO!H67="Home", WSO!G67, ""), ""),
  IFERROR(IF(MSO!H67="Home", MSO!G67, ""), ""),
  IFERROR(IF(FH!H67="Home", FH!G67, ""), ""),
  IFERROR(IF(MGOLF!H67="Home", MGOLF!G67, ""), ""),
  IFERROR(IF(Football!H67="Home", Football!G67, ""), ""),
  IFERROR(IF(WVB!H67="Home", WVB!G67, ""), ""),
  IFERROR(IF(XC!H67="Home", XC!G67, ""), ""),
  IFERROR(IF(SWIMMING!H67="Home", SWIMMING!G67, ""), ""),
  IFERROR(IF(WTEN!H67="Home", WTEN!G67, ""), ""),
  IFERROR(IF(TF!H67="Home", TF!G67, ""), ""),
  IFERROR(IF(WGOLF!H67="Home", WGOLF!G67, ""), ""),
  IFERROR(IF(WBB!H67="Home", WBB!G67, ""), ""),
  IFERROR(IF(MBB!H67="Home", MBB!G67, ""), ""),
  IFERROR(IF(WLAX!H67="Home", WLAX!G67, ""), ""),
  IFERROR(IF(MLAX!H67="Home", MLAX!G67, ""), ""),
  IFERROR(IF(SOFT!H67="Home", SOFT!G67, ""), ""),
  IFERROR(IF(BASE!H67="Home", BASE!G67, ""), ""),
  IFERROR(IF(ESPORTS!H67="Home", ESPORTS!G67, ""), "")
)
</f>
        <v/>
      </c>
      <c r="H67" s="20" t="str">
        <f>TEXTJOIN(
  CHAR(10) &amp; CHAR(10),
  TRUE,
  IFERROR(IF(WSO!H67="Home", WSO!P67, ""), ""),
  IFERROR(IF(MSO!H67="Home", MSO!P67, ""), ""),
  IFERROR(IF(FH!H67="Home", FH!P67, ""), ""),
  IFERROR(IF(MGOLF!H67="Home", MGOLF!P67, ""), ""),
  IFERROR(IF(Football!H67="Home", Football!P67, ""), ""),
  IFERROR(IF(WVB!H67="Home", WVB!P67, ""), ""),
  IFERROR(IF(XC!H67="Home", XC!P67, ""), ""),
  IFERROR(IF(SWIMMING!H67="Home", SWIMMING!P67, ""), ""),
  IFERROR(IF(WTEN!H67="Home", WTEN!P67, ""), ""),
  IFERROR(IF(TF!H67="Home", TF!P67, ""), ""),
  IFERROR(IF(WGOLF!H67="Home", WGOLF!P67, ""), ""),
  IFERROR(IF(WBB!H67="Home", WBB!P67, ""), ""),
  IFERROR(IF(MBB!H67="Home", MBB!P67, ""), ""),
  IFERROR(IF(WLAX!H67="Home", WLAX!P67, ""), ""),
  IFERROR(IF(MLAX!H67="Home", MLAX!P67, ""), ""),
  IFERROR(IF(SOFT!H67="Home", SOFT!P67, ""), ""),
  IFERROR(IF(BASE!H67="Home", BASE!P67, ""), ""),
  IFERROR(IF(ESPORTS!H67="Home", ESPORTS!P67, ""), "")
)
</f>
        <v/>
      </c>
    </row>
    <row r="68" ht="22.5" customHeight="1">
      <c r="A68" s="6">
        <v>67.0</v>
      </c>
      <c r="B68" s="6" t="str">
        <f>'Master Schedule'!B68</f>
        <v/>
      </c>
      <c r="C68" s="7">
        <v>46301.0</v>
      </c>
      <c r="D68" s="8" t="str">
        <f t="shared" si="1"/>
        <v>Tuesday</v>
      </c>
      <c r="E68" s="6" t="str">
        <f>TEXTJOIN(
  CHAR(10) &amp; CHAR(10),
  TRUE,
  IFERROR(IF(WSO!H68="Home", WSO!E68, ""), ""),
  IFERROR(IF(MSO!H68="Home", MSO!E68, ""), ""),
  IFERROR(IF(FH!H68="Home", FH!E68, ""), ""),
  IFERROR(IF(MGOLF!H68="Home", MGOLF!E68, ""), ""),
  IFERROR(IF(Football!H68="Home", Football!E68, ""), ""),
  IFERROR(IF(WVB!H68="Home", WVB!E68, ""), ""),
  IFERROR(IF(XC!H68="Home", XC!E68, ""), ""),
  IFERROR(IF(SWIMMING!H68="Home", SWIMMING!E68, ""), ""),
  IFERROR(IF(WTEN!H68="Home", WTEN!E68, ""), ""),
  IFERROR(IF(TF!H68="Home", TF!E68, ""), ""),
  IFERROR(IF(WGOLF!H68="Home", WGOLF!E68, ""), ""),
  IFERROR(IF(WBB!H68="Home", WBB!E68, ""), ""),
  IFERROR(IF(MBB!H68="Home", MBB!E68, ""), ""),
  IFERROR(IF(WLAX!H68="Home", WLAX!E68, ""), ""),
  IFERROR(IF(MLAX!H68="Home", MLAX!E68, ""), ""),
  IFERROR(IF(SOFT!H68="Home", SOFT!E68, ""), ""),
  IFERROR(IF(BASE!H68="Home", BASE!E68, ""), ""),
  IFERROR(IF(ESPORTS!H68="Home", ESPORTS!E68, ""), "")
)
</f>
        <v>MSO</v>
      </c>
      <c r="F68" s="11" t="str">
        <f>TEXTJOIN(
  CHAR(10) &amp; CHAR(10),
  TRUE,
  IFERROR(IF(WSO!H68="Home", TEXT(WSO!F68, "h:mm AM/PM"), ""), ""),
  IFERROR(IF(MSO!H68="Home", TEXT(MSO!F68, "h:mm AM/PM"), ""), ""),
  IFERROR(IF(FH!H68="Home", TEXT(FH!F68, "h:mm AM/PM"), ""), ""),
  IFERROR(IF(MGOLF!H68="Home", TEXT(MGOLF!F68, "h:mm AM/PM"), ""), ""),
  IFERROR(IF(Football!H68="Home", TEXT(Football!F68, "h:mm AM/PM"), ""), ""),
  IFERROR(IF(WVB!H68="Home", TEXT(WVB!F68, "h:mm AM/PM"), ""), ""),
  IFERROR(IF(XC!H68="Home", TEXT(XC!F68, "h:mm AM/PM"), ""), ""),
  IFERROR(IF(SWIMMING!H68="Home", TEXT(SWIMMING!F68, "h:mm AM/PM"), ""), ""),
  IFERROR(IF(WTEN!H68="Home", TEXT(WTEN!F68, "h:mm AM/PM"), ""), ""),
  IFERROR(IF(TF!H68="Home", TEXT(TF!F68, "h:mm AM/PM"), ""), ""),
  IFERROR(IF(WGOLF!H68="Home", TEXT(WGOLF!F68, "h:mm AM/PM"), ""), ""),
  IFERROR(IF(WBB!H68="Home", TEXT(WBB!F68, "h:mm AM/PM"), ""), ""),
  IFERROR(IF(MBB!H68="Home", TEXT(MBB!F68, "h:mm AM/PM"), ""), ""),
  IFERROR(IF(WLAX!H68="Home", TEXT(WLAX!F68, "h:mm AM/PM"), ""), ""),
  IFERROR(IF(MLAX!H68="Home", TEXT(MLAX!F68, "h:mm AM/PM"), ""), ""),
  IFERROR(IF(SOFT!H68="Home", TEXT(SOFT!F68, "h:mm AM/PM"), ""), ""),
  IFERROR(IF(BASE!H68="Home", TEXT(BASE!F68, "h:mm AM/PM"), ""), ""),
  IFERROR(IF(ESPORTS!H68="Home", TEXT(ESPORTS!F68, "h:mm AM/PM"), ""), "")
)
</f>
        <v>TBD</v>
      </c>
      <c r="G68" s="11" t="str">
        <f>TEXTJOIN(
  CHAR(10) &amp; CHAR(10),
  TRUE,
  IFERROR(IF(WSO!H68="Home", WSO!G68, ""), ""),
  IFERROR(IF(MSO!H68="Home", MSO!G68, ""), ""),
  IFERROR(IF(FH!H68="Home", FH!G68, ""), ""),
  IFERROR(IF(MGOLF!H68="Home", MGOLF!G68, ""), ""),
  IFERROR(IF(Football!H68="Home", Football!G68, ""), ""),
  IFERROR(IF(WVB!H68="Home", WVB!G68, ""), ""),
  IFERROR(IF(XC!H68="Home", XC!G68, ""), ""),
  IFERROR(IF(SWIMMING!H68="Home", SWIMMING!G68, ""), ""),
  IFERROR(IF(WTEN!H68="Home", WTEN!G68, ""), ""),
  IFERROR(IF(TF!H68="Home", TF!G68, ""), ""),
  IFERROR(IF(WGOLF!H68="Home", WGOLF!G68, ""), ""),
  IFERROR(IF(WBB!H68="Home", WBB!G68, ""), ""),
  IFERROR(IF(MBB!H68="Home", MBB!G68, ""), ""),
  IFERROR(IF(WLAX!H68="Home", WLAX!G68, ""), ""),
  IFERROR(IF(MLAX!H68="Home", MLAX!G68, ""), ""),
  IFERROR(IF(SOFT!H68="Home", SOFT!G68, ""), ""),
  IFERROR(IF(BASE!H68="Home", BASE!G68, ""), ""),
  IFERROR(IF(ESPORTS!H68="Home", ESPORTS!G68, ""), "")
)
</f>
        <v>Thomas</v>
      </c>
      <c r="H68" s="20" t="str">
        <f>TEXTJOIN(
  CHAR(10) &amp; CHAR(10),
  TRUE,
  IFERROR(IF(WSO!H68="Home", WSO!P68, ""), ""),
  IFERROR(IF(MSO!H68="Home", MSO!P68, ""), ""),
  IFERROR(IF(FH!H68="Home", FH!P68, ""), ""),
  IFERROR(IF(MGOLF!H68="Home", MGOLF!P68, ""), ""),
  IFERROR(IF(Football!H68="Home", Football!P68, ""), ""),
  IFERROR(IF(WVB!H68="Home", WVB!P68, ""), ""),
  IFERROR(IF(XC!H68="Home", XC!P68, ""), ""),
  IFERROR(IF(SWIMMING!H68="Home", SWIMMING!P68, ""), ""),
  IFERROR(IF(WTEN!H68="Home", WTEN!P68, ""), ""),
  IFERROR(IF(TF!H68="Home", TF!P68, ""), ""),
  IFERROR(IF(WGOLF!H68="Home", WGOLF!P68, ""), ""),
  IFERROR(IF(WBB!H68="Home", WBB!P68, ""), ""),
  IFERROR(IF(MBB!H68="Home", MBB!P68, ""), ""),
  IFERROR(IF(WLAX!H68="Home", WLAX!P68, ""), ""),
  IFERROR(IF(MLAX!H68="Home", MLAX!P68, ""), ""),
  IFERROR(IF(SOFT!H68="Home", SOFT!P68, ""), ""),
  IFERROR(IF(BASE!H68="Home", BASE!P68, ""), ""),
  IFERROR(IF(ESPORTS!H68="Home", ESPORTS!P68, ""), "")
)
</f>
        <v>⌛️ Pending</v>
      </c>
    </row>
    <row r="69" ht="22.5" customHeight="1">
      <c r="A69" s="6">
        <v>68.0</v>
      </c>
      <c r="B69" s="6" t="str">
        <f>'Master Schedule'!B69</f>
        <v/>
      </c>
      <c r="C69" s="7">
        <v>46302.0</v>
      </c>
      <c r="D69" s="8" t="str">
        <f t="shared" si="1"/>
        <v>Wednesday</v>
      </c>
      <c r="E69" s="6" t="str">
        <f>TEXTJOIN(
  CHAR(10) &amp; CHAR(10),
  TRUE,
  IFERROR(IF(WSO!H69="Home", WSO!E69, ""), ""),
  IFERROR(IF(MSO!H69="Home", MSO!E69, ""), ""),
  IFERROR(IF(FH!H69="Home", FH!E69, ""), ""),
  IFERROR(IF(MGOLF!H69="Home", MGOLF!E69, ""), ""),
  IFERROR(IF(Football!H69="Home", Football!E69, ""), ""),
  IFERROR(IF(WVB!H69="Home", WVB!E69, ""), ""),
  IFERROR(IF(XC!H69="Home", XC!E69, ""), ""),
  IFERROR(IF(SWIMMING!H69="Home", SWIMMING!E69, ""), ""),
  IFERROR(IF(WTEN!H69="Home", WTEN!E69, ""), ""),
  IFERROR(IF(TF!H69="Home", TF!E69, ""), ""),
  IFERROR(IF(WGOLF!H69="Home", WGOLF!E69, ""), ""),
  IFERROR(IF(WBB!H69="Home", WBB!E69, ""), ""),
  IFERROR(IF(MBB!H69="Home", MBB!E69, ""), ""),
  IFERROR(IF(WLAX!H69="Home", WLAX!E69, ""), ""),
  IFERROR(IF(MLAX!H69="Home", MLAX!E69, ""), ""),
  IFERROR(IF(SOFT!H69="Home", SOFT!E69, ""), ""),
  IFERROR(IF(BASE!H69="Home", BASE!E69, ""), ""),
  IFERROR(IF(ESPORTS!H69="Home", ESPORTS!E69, ""), "")
)
</f>
        <v/>
      </c>
      <c r="F69" s="11" t="str">
        <f>TEXTJOIN(
  CHAR(10) &amp; CHAR(10),
  TRUE,
  IFERROR(IF(WSO!H69="Home", TEXT(WSO!F69, "h:mm AM/PM"), ""), ""),
  IFERROR(IF(MSO!H69="Home", TEXT(MSO!F69, "h:mm AM/PM"), ""), ""),
  IFERROR(IF(FH!H69="Home", TEXT(FH!F69, "h:mm AM/PM"), ""), ""),
  IFERROR(IF(MGOLF!H69="Home", TEXT(MGOLF!F69, "h:mm AM/PM"), ""), ""),
  IFERROR(IF(Football!H69="Home", TEXT(Football!F69, "h:mm AM/PM"), ""), ""),
  IFERROR(IF(WVB!H69="Home", TEXT(WVB!F69, "h:mm AM/PM"), ""), ""),
  IFERROR(IF(XC!H69="Home", TEXT(XC!F69, "h:mm AM/PM"), ""), ""),
  IFERROR(IF(SWIMMING!H69="Home", TEXT(SWIMMING!F69, "h:mm AM/PM"), ""), ""),
  IFERROR(IF(WTEN!H69="Home", TEXT(WTEN!F69, "h:mm AM/PM"), ""), ""),
  IFERROR(IF(TF!H69="Home", TEXT(TF!F69, "h:mm AM/PM"), ""), ""),
  IFERROR(IF(WGOLF!H69="Home", TEXT(WGOLF!F69, "h:mm AM/PM"), ""), ""),
  IFERROR(IF(WBB!H69="Home", TEXT(WBB!F69, "h:mm AM/PM"), ""), ""),
  IFERROR(IF(MBB!H69="Home", TEXT(MBB!F69, "h:mm AM/PM"), ""), ""),
  IFERROR(IF(WLAX!H69="Home", TEXT(WLAX!F69, "h:mm AM/PM"), ""), ""),
  IFERROR(IF(MLAX!H69="Home", TEXT(MLAX!F69, "h:mm AM/PM"), ""), ""),
  IFERROR(IF(SOFT!H69="Home", TEXT(SOFT!F69, "h:mm AM/PM"), ""), ""),
  IFERROR(IF(BASE!H69="Home", TEXT(BASE!F69, "h:mm AM/PM"), ""), ""),
  IFERROR(IF(ESPORTS!H69="Home", TEXT(ESPORTS!F69, "h:mm AM/PM"), ""), "")
)
</f>
        <v/>
      </c>
      <c r="G69" s="11" t="str">
        <f>TEXTJOIN(
  CHAR(10) &amp; CHAR(10),
  TRUE,
  IFERROR(IF(WSO!H69="Home", WSO!G69, ""), ""),
  IFERROR(IF(MSO!H69="Home", MSO!G69, ""), ""),
  IFERROR(IF(FH!H69="Home", FH!G69, ""), ""),
  IFERROR(IF(MGOLF!H69="Home", MGOLF!G69, ""), ""),
  IFERROR(IF(Football!H69="Home", Football!G69, ""), ""),
  IFERROR(IF(WVB!H69="Home", WVB!G69, ""), ""),
  IFERROR(IF(XC!H69="Home", XC!G69, ""), ""),
  IFERROR(IF(SWIMMING!H69="Home", SWIMMING!G69, ""), ""),
  IFERROR(IF(WTEN!H69="Home", WTEN!G69, ""), ""),
  IFERROR(IF(TF!H69="Home", TF!G69, ""), ""),
  IFERROR(IF(WGOLF!H69="Home", WGOLF!G69, ""), ""),
  IFERROR(IF(WBB!H69="Home", WBB!G69, ""), ""),
  IFERROR(IF(MBB!H69="Home", MBB!G69, ""), ""),
  IFERROR(IF(WLAX!H69="Home", WLAX!G69, ""), ""),
  IFERROR(IF(MLAX!H69="Home", MLAX!G69, ""), ""),
  IFERROR(IF(SOFT!H69="Home", SOFT!G69, ""), ""),
  IFERROR(IF(BASE!H69="Home", BASE!G69, ""), ""),
  IFERROR(IF(ESPORTS!H69="Home", ESPORTS!G69, ""), "")
)
</f>
        <v/>
      </c>
      <c r="H69" s="20" t="str">
        <f>TEXTJOIN(
  CHAR(10) &amp; CHAR(10),
  TRUE,
  IFERROR(IF(WSO!H69="Home", WSO!P69, ""), ""),
  IFERROR(IF(MSO!H69="Home", MSO!P69, ""), ""),
  IFERROR(IF(FH!H69="Home", FH!P69, ""), ""),
  IFERROR(IF(MGOLF!H69="Home", MGOLF!P69, ""), ""),
  IFERROR(IF(Football!H69="Home", Football!P69, ""), ""),
  IFERROR(IF(WVB!H69="Home", WVB!P69, ""), ""),
  IFERROR(IF(XC!H69="Home", XC!P69, ""), ""),
  IFERROR(IF(SWIMMING!H69="Home", SWIMMING!P69, ""), ""),
  IFERROR(IF(WTEN!H69="Home", WTEN!P69, ""), ""),
  IFERROR(IF(TF!H69="Home", TF!P69, ""), ""),
  IFERROR(IF(WGOLF!H69="Home", WGOLF!P69, ""), ""),
  IFERROR(IF(WBB!H69="Home", WBB!P69, ""), ""),
  IFERROR(IF(MBB!H69="Home", MBB!P69, ""), ""),
  IFERROR(IF(WLAX!H69="Home", WLAX!P69, ""), ""),
  IFERROR(IF(MLAX!H69="Home", MLAX!P69, ""), ""),
  IFERROR(IF(SOFT!H69="Home", SOFT!P69, ""), ""),
  IFERROR(IF(BASE!H69="Home", BASE!P69, ""), ""),
  IFERROR(IF(ESPORTS!H69="Home", ESPORTS!P69, ""), "")
)
</f>
        <v/>
      </c>
    </row>
    <row r="70" ht="22.5" customHeight="1">
      <c r="A70" s="6">
        <v>69.0</v>
      </c>
      <c r="B70" s="6" t="str">
        <f>'Master Schedule'!B70</f>
        <v/>
      </c>
      <c r="C70" s="7">
        <v>46303.0</v>
      </c>
      <c r="D70" s="8" t="str">
        <f t="shared" si="1"/>
        <v>Thursday</v>
      </c>
      <c r="E70" s="6" t="str">
        <f>TEXTJOIN(
  CHAR(10) &amp; CHAR(10),
  TRUE,
  IFERROR(IF(WSO!H70="Home", WSO!E70, ""), ""),
  IFERROR(IF(MSO!H70="Home", MSO!E70, ""), ""),
  IFERROR(IF(FH!H70="Home", FH!E70, ""), ""),
  IFERROR(IF(MGOLF!H70="Home", MGOLF!E70, ""), ""),
  IFERROR(IF(Football!H70="Home", Football!E70, ""), ""),
  IFERROR(IF(WVB!H70="Home", WVB!E70, ""), ""),
  IFERROR(IF(XC!H70="Home", XC!E70, ""), ""),
  IFERROR(IF(SWIMMING!H70="Home", SWIMMING!E70, ""), ""),
  IFERROR(IF(WTEN!H70="Home", WTEN!E70, ""), ""),
  IFERROR(IF(TF!H70="Home", TF!E70, ""), ""),
  IFERROR(IF(WGOLF!H70="Home", WGOLF!E70, ""), ""),
  IFERROR(IF(WBB!H70="Home", WBB!E70, ""), ""),
  IFERROR(IF(MBB!H70="Home", MBB!E70, ""), ""),
  IFERROR(IF(WLAX!H70="Home", WLAX!E70, ""), ""),
  IFERROR(IF(MLAX!H70="Home", MLAX!E70, ""), ""),
  IFERROR(IF(SOFT!H70="Home", SOFT!E70, ""), ""),
  IFERROR(IF(BASE!H70="Home", BASE!E70, ""), ""),
  IFERROR(IF(ESPORTS!H70="Home", ESPORTS!E70, ""), "")
)
</f>
        <v/>
      </c>
      <c r="F70" s="11" t="str">
        <f>TEXTJOIN(
  CHAR(10) &amp; CHAR(10),
  TRUE,
  IFERROR(IF(WSO!H70="Home", TEXT(WSO!F70, "h:mm AM/PM"), ""), ""),
  IFERROR(IF(MSO!H70="Home", TEXT(MSO!F70, "h:mm AM/PM"), ""), ""),
  IFERROR(IF(FH!H70="Home", TEXT(FH!F70, "h:mm AM/PM"), ""), ""),
  IFERROR(IF(MGOLF!H70="Home", TEXT(MGOLF!F70, "h:mm AM/PM"), ""), ""),
  IFERROR(IF(Football!H70="Home", TEXT(Football!F70, "h:mm AM/PM"), ""), ""),
  IFERROR(IF(WVB!H70="Home", TEXT(WVB!F70, "h:mm AM/PM"), ""), ""),
  IFERROR(IF(XC!H70="Home", TEXT(XC!F70, "h:mm AM/PM"), ""), ""),
  IFERROR(IF(SWIMMING!H70="Home", TEXT(SWIMMING!F70, "h:mm AM/PM"), ""), ""),
  IFERROR(IF(WTEN!H70="Home", TEXT(WTEN!F70, "h:mm AM/PM"), ""), ""),
  IFERROR(IF(TF!H70="Home", TEXT(TF!F70, "h:mm AM/PM"), ""), ""),
  IFERROR(IF(WGOLF!H70="Home", TEXT(WGOLF!F70, "h:mm AM/PM"), ""), ""),
  IFERROR(IF(WBB!H70="Home", TEXT(WBB!F70, "h:mm AM/PM"), ""), ""),
  IFERROR(IF(MBB!H70="Home", TEXT(MBB!F70, "h:mm AM/PM"), ""), ""),
  IFERROR(IF(WLAX!H70="Home", TEXT(WLAX!F70, "h:mm AM/PM"), ""), ""),
  IFERROR(IF(MLAX!H70="Home", TEXT(MLAX!F70, "h:mm AM/PM"), ""), ""),
  IFERROR(IF(SOFT!H70="Home", TEXT(SOFT!F70, "h:mm AM/PM"), ""), ""),
  IFERROR(IF(BASE!H70="Home", TEXT(BASE!F70, "h:mm AM/PM"), ""), ""),
  IFERROR(IF(ESPORTS!H70="Home", TEXT(ESPORTS!F70, "h:mm AM/PM"), ""), "")
)
</f>
        <v/>
      </c>
      <c r="G70" s="11" t="str">
        <f>TEXTJOIN(
  CHAR(10) &amp; CHAR(10),
  TRUE,
  IFERROR(IF(WSO!H70="Home", WSO!G70, ""), ""),
  IFERROR(IF(MSO!H70="Home", MSO!G70, ""), ""),
  IFERROR(IF(FH!H70="Home", FH!G70, ""), ""),
  IFERROR(IF(MGOLF!H70="Home", MGOLF!G70, ""), ""),
  IFERROR(IF(Football!H70="Home", Football!G70, ""), ""),
  IFERROR(IF(WVB!H70="Home", WVB!G70, ""), ""),
  IFERROR(IF(XC!H70="Home", XC!G70, ""), ""),
  IFERROR(IF(SWIMMING!H70="Home", SWIMMING!G70, ""), ""),
  IFERROR(IF(WTEN!H70="Home", WTEN!G70, ""), ""),
  IFERROR(IF(TF!H70="Home", TF!G70, ""), ""),
  IFERROR(IF(WGOLF!H70="Home", WGOLF!G70, ""), ""),
  IFERROR(IF(WBB!H70="Home", WBB!G70, ""), ""),
  IFERROR(IF(MBB!H70="Home", MBB!G70, ""), ""),
  IFERROR(IF(WLAX!H70="Home", WLAX!G70, ""), ""),
  IFERROR(IF(MLAX!H70="Home", MLAX!G70, ""), ""),
  IFERROR(IF(SOFT!H70="Home", SOFT!G70, ""), ""),
  IFERROR(IF(BASE!H70="Home", BASE!G70, ""), ""),
  IFERROR(IF(ESPORTS!H70="Home", ESPORTS!G70, ""), "")
)
</f>
        <v/>
      </c>
      <c r="H70" s="20" t="str">
        <f>TEXTJOIN(
  CHAR(10) &amp; CHAR(10),
  TRUE,
  IFERROR(IF(WSO!H70="Home", WSO!P70, ""), ""),
  IFERROR(IF(MSO!H70="Home", MSO!P70, ""), ""),
  IFERROR(IF(FH!H70="Home", FH!P70, ""), ""),
  IFERROR(IF(MGOLF!H70="Home", MGOLF!P70, ""), ""),
  IFERROR(IF(Football!H70="Home", Football!P70, ""), ""),
  IFERROR(IF(WVB!H70="Home", WVB!P70, ""), ""),
  IFERROR(IF(XC!H70="Home", XC!P70, ""), ""),
  IFERROR(IF(SWIMMING!H70="Home", SWIMMING!P70, ""), ""),
  IFERROR(IF(WTEN!H70="Home", WTEN!P70, ""), ""),
  IFERROR(IF(TF!H70="Home", TF!P70, ""), ""),
  IFERROR(IF(WGOLF!H70="Home", WGOLF!P70, ""), ""),
  IFERROR(IF(WBB!H70="Home", WBB!P70, ""), ""),
  IFERROR(IF(MBB!H70="Home", MBB!P70, ""), ""),
  IFERROR(IF(WLAX!H70="Home", WLAX!P70, ""), ""),
  IFERROR(IF(MLAX!H70="Home", MLAX!P70, ""), ""),
  IFERROR(IF(SOFT!H70="Home", SOFT!P70, ""), ""),
  IFERROR(IF(BASE!H70="Home", BASE!P70, ""), ""),
  IFERROR(IF(ESPORTS!H70="Home", ESPORTS!P70, ""), "")
)
</f>
        <v/>
      </c>
    </row>
    <row r="71" ht="22.5" customHeight="1">
      <c r="A71" s="6">
        <v>70.0</v>
      </c>
      <c r="B71" s="6" t="str">
        <f>'Master Schedule'!B71</f>
        <v/>
      </c>
      <c r="C71" s="7">
        <v>46304.0</v>
      </c>
      <c r="D71" s="8" t="str">
        <f t="shared" si="1"/>
        <v>Friday</v>
      </c>
      <c r="E71" s="6" t="str">
        <f>TEXTJOIN(
  CHAR(10) &amp; CHAR(10),
  TRUE,
  IFERROR(IF(WSO!H71="Home", WSO!E71, ""), ""),
  IFERROR(IF(MSO!H71="Home", MSO!E71, ""), ""),
  IFERROR(IF(FH!H71="Home", FH!E71, ""), ""),
  IFERROR(IF(MGOLF!H71="Home", MGOLF!E71, ""), ""),
  IFERROR(IF(Football!H71="Home", Football!E71, ""), ""),
  IFERROR(IF(WVB!H71="Home", WVB!E71, ""), ""),
  IFERROR(IF(XC!H71="Home", XC!E71, ""), ""),
  IFERROR(IF(SWIMMING!H71="Home", SWIMMING!E71, ""), ""),
  IFERROR(IF(WTEN!H71="Home", WTEN!E71, ""), ""),
  IFERROR(IF(TF!H71="Home", TF!E71, ""), ""),
  IFERROR(IF(WGOLF!H71="Home", WGOLF!E71, ""), ""),
  IFERROR(IF(WBB!H71="Home", WBB!E71, ""), ""),
  IFERROR(IF(MBB!H71="Home", MBB!E71, ""), ""),
  IFERROR(IF(WLAX!H71="Home", WLAX!E71, ""), ""),
  IFERROR(IF(MLAX!H71="Home", MLAX!E71, ""), ""),
  IFERROR(IF(SOFT!H71="Home", SOFT!E71, ""), ""),
  IFERROR(IF(BASE!H71="Home", BASE!E71, ""), ""),
  IFERROR(IF(ESPORTS!H71="Home", ESPORTS!E71, ""), "")
)
</f>
        <v/>
      </c>
      <c r="F71" s="11" t="str">
        <f>TEXTJOIN(
  CHAR(10) &amp; CHAR(10),
  TRUE,
  IFERROR(IF(WSO!H71="Home", TEXT(WSO!F71, "h:mm AM/PM"), ""), ""),
  IFERROR(IF(MSO!H71="Home", TEXT(MSO!F71, "h:mm AM/PM"), ""), ""),
  IFERROR(IF(FH!H71="Home", TEXT(FH!F71, "h:mm AM/PM"), ""), ""),
  IFERROR(IF(MGOLF!H71="Home", TEXT(MGOLF!F71, "h:mm AM/PM"), ""), ""),
  IFERROR(IF(Football!H71="Home", TEXT(Football!F71, "h:mm AM/PM"), ""), ""),
  IFERROR(IF(WVB!H71="Home", TEXT(WVB!F71, "h:mm AM/PM"), ""), ""),
  IFERROR(IF(XC!H71="Home", TEXT(XC!F71, "h:mm AM/PM"), ""), ""),
  IFERROR(IF(SWIMMING!H71="Home", TEXT(SWIMMING!F71, "h:mm AM/PM"), ""), ""),
  IFERROR(IF(WTEN!H71="Home", TEXT(WTEN!F71, "h:mm AM/PM"), ""), ""),
  IFERROR(IF(TF!H71="Home", TEXT(TF!F71, "h:mm AM/PM"), ""), ""),
  IFERROR(IF(WGOLF!H71="Home", TEXT(WGOLF!F71, "h:mm AM/PM"), ""), ""),
  IFERROR(IF(WBB!H71="Home", TEXT(WBB!F71, "h:mm AM/PM"), ""), ""),
  IFERROR(IF(MBB!H71="Home", TEXT(MBB!F71, "h:mm AM/PM"), ""), ""),
  IFERROR(IF(WLAX!H71="Home", TEXT(WLAX!F71, "h:mm AM/PM"), ""), ""),
  IFERROR(IF(MLAX!H71="Home", TEXT(MLAX!F71, "h:mm AM/PM"), ""), ""),
  IFERROR(IF(SOFT!H71="Home", TEXT(SOFT!F71, "h:mm AM/PM"), ""), ""),
  IFERROR(IF(BASE!H71="Home", TEXT(BASE!F71, "h:mm AM/PM"), ""), ""),
  IFERROR(IF(ESPORTS!H71="Home", TEXT(ESPORTS!F71, "h:mm AM/PM"), ""), "")
)
</f>
        <v/>
      </c>
      <c r="G71" s="11" t="str">
        <f>TEXTJOIN(
  CHAR(10) &amp; CHAR(10),
  TRUE,
  IFERROR(IF(WSO!H71="Home", WSO!G71, ""), ""),
  IFERROR(IF(MSO!H71="Home", MSO!G71, ""), ""),
  IFERROR(IF(FH!H71="Home", FH!G71, ""), ""),
  IFERROR(IF(MGOLF!H71="Home", MGOLF!G71, ""), ""),
  IFERROR(IF(Football!H71="Home", Football!G71, ""), ""),
  IFERROR(IF(WVB!H71="Home", WVB!G71, ""), ""),
  IFERROR(IF(XC!H71="Home", XC!G71, ""), ""),
  IFERROR(IF(SWIMMING!H71="Home", SWIMMING!G71, ""), ""),
  IFERROR(IF(WTEN!H71="Home", WTEN!G71, ""), ""),
  IFERROR(IF(TF!H71="Home", TF!G71, ""), ""),
  IFERROR(IF(WGOLF!H71="Home", WGOLF!G71, ""), ""),
  IFERROR(IF(WBB!H71="Home", WBB!G71, ""), ""),
  IFERROR(IF(MBB!H71="Home", MBB!G71, ""), ""),
  IFERROR(IF(WLAX!H71="Home", WLAX!G71, ""), ""),
  IFERROR(IF(MLAX!H71="Home", MLAX!G71, ""), ""),
  IFERROR(IF(SOFT!H71="Home", SOFT!G71, ""), ""),
  IFERROR(IF(BASE!H71="Home", BASE!G71, ""), ""),
  IFERROR(IF(ESPORTS!H71="Home", ESPORTS!G71, ""), "")
)
</f>
        <v/>
      </c>
      <c r="H71" s="20" t="str">
        <f>TEXTJOIN(
  CHAR(10) &amp; CHAR(10),
  TRUE,
  IFERROR(IF(WSO!H71="Home", WSO!P71, ""), ""),
  IFERROR(IF(MSO!H71="Home", MSO!P71, ""), ""),
  IFERROR(IF(FH!H71="Home", FH!P71, ""), ""),
  IFERROR(IF(MGOLF!H71="Home", MGOLF!P71, ""), ""),
  IFERROR(IF(Football!H71="Home", Football!P71, ""), ""),
  IFERROR(IF(WVB!H71="Home", WVB!P71, ""), ""),
  IFERROR(IF(XC!H71="Home", XC!P71, ""), ""),
  IFERROR(IF(SWIMMING!H71="Home", SWIMMING!P71, ""), ""),
  IFERROR(IF(WTEN!H71="Home", WTEN!P71, ""), ""),
  IFERROR(IF(TF!H71="Home", TF!P71, ""), ""),
  IFERROR(IF(WGOLF!H71="Home", WGOLF!P71, ""), ""),
  IFERROR(IF(WBB!H71="Home", WBB!P71, ""), ""),
  IFERROR(IF(MBB!H71="Home", MBB!P71, ""), ""),
  IFERROR(IF(WLAX!H71="Home", WLAX!P71, ""), ""),
  IFERROR(IF(MLAX!H71="Home", MLAX!P71, ""), ""),
  IFERROR(IF(SOFT!H71="Home", SOFT!P71, ""), ""),
  IFERROR(IF(BASE!H71="Home", BASE!P71, ""), ""),
  IFERROR(IF(ESPORTS!H71="Home", ESPORTS!P71, ""), "")
)
</f>
        <v/>
      </c>
    </row>
    <row r="72" ht="22.5" customHeight="1">
      <c r="A72" s="6">
        <v>71.0</v>
      </c>
      <c r="B72" s="6" t="str">
        <f>'Master Schedule'!B72</f>
        <v/>
      </c>
      <c r="C72" s="7">
        <v>46305.0</v>
      </c>
      <c r="D72" s="8" t="str">
        <f t="shared" si="1"/>
        <v>Saturday</v>
      </c>
      <c r="E72" s="6" t="str">
        <f>TEXTJOIN(
  CHAR(10) &amp; CHAR(10),
  TRUE,
  IFERROR(IF(WSO!H72="Home", WSO!E72, ""), ""),
  IFERROR(IF(MSO!H72="Home", MSO!E72, ""), ""),
  IFERROR(IF(FH!H72="Home", FH!E72, ""), ""),
  IFERROR(IF(MGOLF!H72="Home", MGOLF!E72, ""), ""),
  IFERROR(IF(Football!H72="Home", Football!E72, ""), ""),
  IFERROR(IF(WVB!H72="Home", WVB!E72, ""), ""),
  IFERROR(IF(XC!H72="Home", XC!E72, ""), ""),
  IFERROR(IF(SWIMMING!H72="Home", SWIMMING!E72, ""), ""),
  IFERROR(IF(WTEN!H72="Home", WTEN!E72, ""), ""),
  IFERROR(IF(TF!H72="Home", TF!E72, ""), ""),
  IFERROR(IF(WGOLF!H72="Home", WGOLF!E72, ""), ""),
  IFERROR(IF(WBB!H72="Home", WBB!E72, ""), ""),
  IFERROR(IF(MBB!H72="Home", MBB!E72, ""), ""),
  IFERROR(IF(WLAX!H72="Home", WLAX!E72, ""), ""),
  IFERROR(IF(MLAX!H72="Home", MLAX!E72, ""), ""),
  IFERROR(IF(SOFT!H72="Home", SOFT!E72, ""), ""),
  IFERROR(IF(BASE!H72="Home", BASE!E72, ""), ""),
  IFERROR(IF(ESPORTS!H72="Home", ESPORTS!E72, ""), "")
)
</f>
        <v/>
      </c>
      <c r="F72" s="11" t="str">
        <f>TEXTJOIN(
  CHAR(10) &amp; CHAR(10),
  TRUE,
  IFERROR(IF(WSO!H72="Home", TEXT(WSO!F72, "h:mm AM/PM"), ""), ""),
  IFERROR(IF(MSO!H72="Home", TEXT(MSO!F72, "h:mm AM/PM"), ""), ""),
  IFERROR(IF(FH!H72="Home", TEXT(FH!F72, "h:mm AM/PM"), ""), ""),
  IFERROR(IF(MGOLF!H72="Home", TEXT(MGOLF!F72, "h:mm AM/PM"), ""), ""),
  IFERROR(IF(Football!H72="Home", TEXT(Football!F72, "h:mm AM/PM"), ""), ""),
  IFERROR(IF(WVB!H72="Home", TEXT(WVB!F72, "h:mm AM/PM"), ""), ""),
  IFERROR(IF(XC!H72="Home", TEXT(XC!F72, "h:mm AM/PM"), ""), ""),
  IFERROR(IF(SWIMMING!H72="Home", TEXT(SWIMMING!F72, "h:mm AM/PM"), ""), ""),
  IFERROR(IF(WTEN!H72="Home", TEXT(WTEN!F72, "h:mm AM/PM"), ""), ""),
  IFERROR(IF(TF!H72="Home", TEXT(TF!F72, "h:mm AM/PM"), ""), ""),
  IFERROR(IF(WGOLF!H72="Home", TEXT(WGOLF!F72, "h:mm AM/PM"), ""), ""),
  IFERROR(IF(WBB!H72="Home", TEXT(WBB!F72, "h:mm AM/PM"), ""), ""),
  IFERROR(IF(MBB!H72="Home", TEXT(MBB!F72, "h:mm AM/PM"), ""), ""),
  IFERROR(IF(WLAX!H72="Home", TEXT(WLAX!F72, "h:mm AM/PM"), ""), ""),
  IFERROR(IF(MLAX!H72="Home", TEXT(MLAX!F72, "h:mm AM/PM"), ""), ""),
  IFERROR(IF(SOFT!H72="Home", TEXT(SOFT!F72, "h:mm AM/PM"), ""), ""),
  IFERROR(IF(BASE!H72="Home", TEXT(BASE!F72, "h:mm AM/PM"), ""), ""),
  IFERROR(IF(ESPORTS!H72="Home", TEXT(ESPORTS!F72, "h:mm AM/PM"), ""), "")
)
</f>
        <v/>
      </c>
      <c r="G72" s="11" t="str">
        <f>TEXTJOIN(
  CHAR(10) &amp; CHAR(10),
  TRUE,
  IFERROR(IF(WSO!H72="Home", WSO!G72, ""), ""),
  IFERROR(IF(MSO!H72="Home", MSO!G72, ""), ""),
  IFERROR(IF(FH!H72="Home", FH!G72, ""), ""),
  IFERROR(IF(MGOLF!H72="Home", MGOLF!G72, ""), ""),
  IFERROR(IF(Football!H72="Home", Football!G72, ""), ""),
  IFERROR(IF(WVB!H72="Home", WVB!G72, ""), ""),
  IFERROR(IF(XC!H72="Home", XC!G72, ""), ""),
  IFERROR(IF(SWIMMING!H72="Home", SWIMMING!G72, ""), ""),
  IFERROR(IF(WTEN!H72="Home", WTEN!G72, ""), ""),
  IFERROR(IF(TF!H72="Home", TF!G72, ""), ""),
  IFERROR(IF(WGOLF!H72="Home", WGOLF!G72, ""), ""),
  IFERROR(IF(WBB!H72="Home", WBB!G72, ""), ""),
  IFERROR(IF(MBB!H72="Home", MBB!G72, ""), ""),
  IFERROR(IF(WLAX!H72="Home", WLAX!G72, ""), ""),
  IFERROR(IF(MLAX!H72="Home", MLAX!G72, ""), ""),
  IFERROR(IF(SOFT!H72="Home", SOFT!G72, ""), ""),
  IFERROR(IF(BASE!H72="Home", BASE!G72, ""), ""),
  IFERROR(IF(ESPORTS!H72="Home", ESPORTS!G72, ""), "")
)
</f>
        <v/>
      </c>
      <c r="H72" s="20" t="str">
        <f>TEXTJOIN(
  CHAR(10) &amp; CHAR(10),
  TRUE,
  IFERROR(IF(WSO!H72="Home", WSO!P72, ""), ""),
  IFERROR(IF(MSO!H72="Home", MSO!P72, ""), ""),
  IFERROR(IF(FH!H72="Home", FH!P72, ""), ""),
  IFERROR(IF(MGOLF!H72="Home", MGOLF!P72, ""), ""),
  IFERROR(IF(Football!H72="Home", Football!P72, ""), ""),
  IFERROR(IF(WVB!H72="Home", WVB!P72, ""), ""),
  IFERROR(IF(XC!H72="Home", XC!P72, ""), ""),
  IFERROR(IF(SWIMMING!H72="Home", SWIMMING!P72, ""), ""),
  IFERROR(IF(WTEN!H72="Home", WTEN!P72, ""), ""),
  IFERROR(IF(TF!H72="Home", TF!P72, ""), ""),
  IFERROR(IF(WGOLF!H72="Home", WGOLF!P72, ""), ""),
  IFERROR(IF(WBB!H72="Home", WBB!P72, ""), ""),
  IFERROR(IF(MBB!H72="Home", MBB!P72, ""), ""),
  IFERROR(IF(WLAX!H72="Home", WLAX!P72, ""), ""),
  IFERROR(IF(MLAX!H72="Home", MLAX!P72, ""), ""),
  IFERROR(IF(SOFT!H72="Home", SOFT!P72, ""), ""),
  IFERROR(IF(BASE!H72="Home", BASE!P72, ""), ""),
  IFERROR(IF(ESPORTS!H72="Home", ESPORTS!P72, ""), "")
)
</f>
        <v/>
      </c>
    </row>
    <row r="73" ht="22.5" customHeight="1">
      <c r="A73" s="6">
        <v>72.0</v>
      </c>
      <c r="B73" s="6" t="str">
        <f>'Master Schedule'!B73</f>
        <v/>
      </c>
      <c r="C73" s="7">
        <v>46306.0</v>
      </c>
      <c r="D73" s="8" t="str">
        <f t="shared" si="1"/>
        <v>Sunday</v>
      </c>
      <c r="E73" s="6" t="str">
        <f>TEXTJOIN(
  CHAR(10) &amp; CHAR(10),
  TRUE,
  IFERROR(IF(WSO!H73="Home", WSO!E73, ""), ""),
  IFERROR(IF(MSO!H73="Home", MSO!E73, ""), ""),
  IFERROR(IF(FH!H73="Home", FH!E73, ""), ""),
  IFERROR(IF(MGOLF!H73="Home", MGOLF!E73, ""), ""),
  IFERROR(IF(Football!H73="Home", Football!E73, ""), ""),
  IFERROR(IF(WVB!H73="Home", WVB!E73, ""), ""),
  IFERROR(IF(XC!H73="Home", XC!E73, ""), ""),
  IFERROR(IF(SWIMMING!H73="Home", SWIMMING!E73, ""), ""),
  IFERROR(IF(WTEN!H73="Home", WTEN!E73, ""), ""),
  IFERROR(IF(TF!H73="Home", TF!E73, ""), ""),
  IFERROR(IF(WGOLF!H73="Home", WGOLF!E73, ""), ""),
  IFERROR(IF(WBB!H73="Home", WBB!E73, ""), ""),
  IFERROR(IF(MBB!H73="Home", MBB!E73, ""), ""),
  IFERROR(IF(WLAX!H73="Home", WLAX!E73, ""), ""),
  IFERROR(IF(MLAX!H73="Home", MLAX!E73, ""), ""),
  IFERROR(IF(SOFT!H73="Home", SOFT!E73, ""), ""),
  IFERROR(IF(BASE!H73="Home", BASE!E73, ""), ""),
  IFERROR(IF(ESPORTS!H73="Home", ESPORTS!E73, ""), "")
)
</f>
        <v/>
      </c>
      <c r="F73" s="11" t="str">
        <f>TEXTJOIN(
  CHAR(10) &amp; CHAR(10),
  TRUE,
  IFERROR(IF(WSO!H73="Home", TEXT(WSO!F73, "h:mm AM/PM"), ""), ""),
  IFERROR(IF(MSO!H73="Home", TEXT(MSO!F73, "h:mm AM/PM"), ""), ""),
  IFERROR(IF(FH!H73="Home", TEXT(FH!F73, "h:mm AM/PM"), ""), ""),
  IFERROR(IF(MGOLF!H73="Home", TEXT(MGOLF!F73, "h:mm AM/PM"), ""), ""),
  IFERROR(IF(Football!H73="Home", TEXT(Football!F73, "h:mm AM/PM"), ""), ""),
  IFERROR(IF(WVB!H73="Home", TEXT(WVB!F73, "h:mm AM/PM"), ""), ""),
  IFERROR(IF(XC!H73="Home", TEXT(XC!F73, "h:mm AM/PM"), ""), ""),
  IFERROR(IF(SWIMMING!H73="Home", TEXT(SWIMMING!F73, "h:mm AM/PM"), ""), ""),
  IFERROR(IF(WTEN!H73="Home", TEXT(WTEN!F73, "h:mm AM/PM"), ""), ""),
  IFERROR(IF(TF!H73="Home", TEXT(TF!F73, "h:mm AM/PM"), ""), ""),
  IFERROR(IF(WGOLF!H73="Home", TEXT(WGOLF!F73, "h:mm AM/PM"), ""), ""),
  IFERROR(IF(WBB!H73="Home", TEXT(WBB!F73, "h:mm AM/PM"), ""), ""),
  IFERROR(IF(MBB!H73="Home", TEXT(MBB!F73, "h:mm AM/PM"), ""), ""),
  IFERROR(IF(WLAX!H73="Home", TEXT(WLAX!F73, "h:mm AM/PM"), ""), ""),
  IFERROR(IF(MLAX!H73="Home", TEXT(MLAX!F73, "h:mm AM/PM"), ""), ""),
  IFERROR(IF(SOFT!H73="Home", TEXT(SOFT!F73, "h:mm AM/PM"), ""), ""),
  IFERROR(IF(BASE!H73="Home", TEXT(BASE!F73, "h:mm AM/PM"), ""), ""),
  IFERROR(IF(ESPORTS!H73="Home", TEXT(ESPORTS!F73, "h:mm AM/PM"), ""), "")
)
</f>
        <v/>
      </c>
      <c r="G73" s="11" t="str">
        <f>TEXTJOIN(
  CHAR(10) &amp; CHAR(10),
  TRUE,
  IFERROR(IF(WSO!H73="Home", WSO!G73, ""), ""),
  IFERROR(IF(MSO!H73="Home", MSO!G73, ""), ""),
  IFERROR(IF(FH!H73="Home", FH!G73, ""), ""),
  IFERROR(IF(MGOLF!H73="Home", MGOLF!G73, ""), ""),
  IFERROR(IF(Football!H73="Home", Football!G73, ""), ""),
  IFERROR(IF(WVB!H73="Home", WVB!G73, ""), ""),
  IFERROR(IF(XC!H73="Home", XC!G73, ""), ""),
  IFERROR(IF(SWIMMING!H73="Home", SWIMMING!G73, ""), ""),
  IFERROR(IF(WTEN!H73="Home", WTEN!G73, ""), ""),
  IFERROR(IF(TF!H73="Home", TF!G73, ""), ""),
  IFERROR(IF(WGOLF!H73="Home", WGOLF!G73, ""), ""),
  IFERROR(IF(WBB!H73="Home", WBB!G73, ""), ""),
  IFERROR(IF(MBB!H73="Home", MBB!G73, ""), ""),
  IFERROR(IF(WLAX!H73="Home", WLAX!G73, ""), ""),
  IFERROR(IF(MLAX!H73="Home", MLAX!G73, ""), ""),
  IFERROR(IF(SOFT!H73="Home", SOFT!G73, ""), ""),
  IFERROR(IF(BASE!H73="Home", BASE!G73, ""), ""),
  IFERROR(IF(ESPORTS!H73="Home", ESPORTS!G73, ""), "")
)
</f>
        <v/>
      </c>
      <c r="H73" s="20" t="str">
        <f>TEXTJOIN(
  CHAR(10) &amp; CHAR(10),
  TRUE,
  IFERROR(IF(WSO!H73="Home", WSO!P73, ""), ""),
  IFERROR(IF(MSO!H73="Home", MSO!P73, ""), ""),
  IFERROR(IF(FH!H73="Home", FH!P73, ""), ""),
  IFERROR(IF(MGOLF!H73="Home", MGOLF!P73, ""), ""),
  IFERROR(IF(Football!H73="Home", Football!P73, ""), ""),
  IFERROR(IF(WVB!H73="Home", WVB!P73, ""), ""),
  IFERROR(IF(XC!H73="Home", XC!P73, ""), ""),
  IFERROR(IF(SWIMMING!H73="Home", SWIMMING!P73, ""), ""),
  IFERROR(IF(WTEN!H73="Home", WTEN!P73, ""), ""),
  IFERROR(IF(TF!H73="Home", TF!P73, ""), ""),
  IFERROR(IF(WGOLF!H73="Home", WGOLF!P73, ""), ""),
  IFERROR(IF(WBB!H73="Home", WBB!P73, ""), ""),
  IFERROR(IF(MBB!H73="Home", MBB!P73, ""), ""),
  IFERROR(IF(WLAX!H73="Home", WLAX!P73, ""), ""),
  IFERROR(IF(MLAX!H73="Home", MLAX!P73, ""), ""),
  IFERROR(IF(SOFT!H73="Home", SOFT!P73, ""), ""),
  IFERROR(IF(BASE!H73="Home", BASE!P73, ""), ""),
  IFERROR(IF(ESPORTS!H73="Home", ESPORTS!P73, ""), "")
)
</f>
        <v/>
      </c>
    </row>
    <row r="74" ht="22.5" customHeight="1">
      <c r="A74" s="6">
        <v>73.0</v>
      </c>
      <c r="B74" s="6" t="str">
        <f>'Master Schedule'!B74</f>
        <v/>
      </c>
      <c r="C74" s="7">
        <v>46307.0</v>
      </c>
      <c r="D74" s="8" t="str">
        <f t="shared" si="1"/>
        <v>Monday</v>
      </c>
      <c r="E74" s="6" t="str">
        <f>TEXTJOIN(
  CHAR(10) &amp; CHAR(10),
  TRUE,
  IFERROR(IF(WSO!H74="Home", WSO!E74, ""), ""),
  IFERROR(IF(MSO!H74="Home", MSO!E74, ""), ""),
  IFERROR(IF(FH!H74="Home", FH!E74, ""), ""),
  IFERROR(IF(MGOLF!H74="Home", MGOLF!E74, ""), ""),
  IFERROR(IF(Football!H74="Home", Football!E74, ""), ""),
  IFERROR(IF(WVB!H74="Home", WVB!E74, ""), ""),
  IFERROR(IF(XC!H74="Home", XC!E74, ""), ""),
  IFERROR(IF(SWIMMING!H74="Home", SWIMMING!E74, ""), ""),
  IFERROR(IF(WTEN!H74="Home", WTEN!E74, ""), ""),
  IFERROR(IF(TF!H74="Home", TF!E74, ""), ""),
  IFERROR(IF(WGOLF!H74="Home", WGOLF!E74, ""), ""),
  IFERROR(IF(WBB!H74="Home", WBB!E74, ""), ""),
  IFERROR(IF(MBB!H74="Home", MBB!E74, ""), ""),
  IFERROR(IF(WLAX!H74="Home", WLAX!E74, ""), ""),
  IFERROR(IF(MLAX!H74="Home", MLAX!E74, ""), ""),
  IFERROR(IF(SOFT!H74="Home", SOFT!E74, ""), ""),
  IFERROR(IF(BASE!H74="Home", BASE!E74, ""), ""),
  IFERROR(IF(ESPORTS!H74="Home", ESPORTS!E74, ""), "")
)
</f>
        <v/>
      </c>
      <c r="F74" s="11" t="str">
        <f>TEXTJOIN(
  CHAR(10) &amp; CHAR(10),
  TRUE,
  IFERROR(IF(WSO!H74="Home", TEXT(WSO!F74, "h:mm AM/PM"), ""), ""),
  IFERROR(IF(MSO!H74="Home", TEXT(MSO!F74, "h:mm AM/PM"), ""), ""),
  IFERROR(IF(FH!H74="Home", TEXT(FH!F74, "h:mm AM/PM"), ""), ""),
  IFERROR(IF(MGOLF!H74="Home", TEXT(MGOLF!F74, "h:mm AM/PM"), ""), ""),
  IFERROR(IF(Football!H74="Home", TEXT(Football!F74, "h:mm AM/PM"), ""), ""),
  IFERROR(IF(WVB!H74="Home", TEXT(WVB!F74, "h:mm AM/PM"), ""), ""),
  IFERROR(IF(XC!H74="Home", TEXT(XC!F74, "h:mm AM/PM"), ""), ""),
  IFERROR(IF(SWIMMING!H74="Home", TEXT(SWIMMING!F74, "h:mm AM/PM"), ""), ""),
  IFERROR(IF(WTEN!H74="Home", TEXT(WTEN!F74, "h:mm AM/PM"), ""), ""),
  IFERROR(IF(TF!H74="Home", TEXT(TF!F74, "h:mm AM/PM"), ""), ""),
  IFERROR(IF(WGOLF!H74="Home", TEXT(WGOLF!F74, "h:mm AM/PM"), ""), ""),
  IFERROR(IF(WBB!H74="Home", TEXT(WBB!F74, "h:mm AM/PM"), ""), ""),
  IFERROR(IF(MBB!H74="Home", TEXT(MBB!F74, "h:mm AM/PM"), ""), ""),
  IFERROR(IF(WLAX!H74="Home", TEXT(WLAX!F74, "h:mm AM/PM"), ""), ""),
  IFERROR(IF(MLAX!H74="Home", TEXT(MLAX!F74, "h:mm AM/PM"), ""), ""),
  IFERROR(IF(SOFT!H74="Home", TEXT(SOFT!F74, "h:mm AM/PM"), ""), ""),
  IFERROR(IF(BASE!H74="Home", TEXT(BASE!F74, "h:mm AM/PM"), ""), ""),
  IFERROR(IF(ESPORTS!H74="Home", TEXT(ESPORTS!F74, "h:mm AM/PM"), ""), "")
)
</f>
        <v/>
      </c>
      <c r="G74" s="11" t="str">
        <f>TEXTJOIN(
  CHAR(10) &amp; CHAR(10),
  TRUE,
  IFERROR(IF(WSO!H74="Home", WSO!G74, ""), ""),
  IFERROR(IF(MSO!H74="Home", MSO!G74, ""), ""),
  IFERROR(IF(FH!H74="Home", FH!G74, ""), ""),
  IFERROR(IF(MGOLF!H74="Home", MGOLF!G74, ""), ""),
  IFERROR(IF(Football!H74="Home", Football!G74, ""), ""),
  IFERROR(IF(WVB!H74="Home", WVB!G74, ""), ""),
  IFERROR(IF(XC!H74="Home", XC!G74, ""), ""),
  IFERROR(IF(SWIMMING!H74="Home", SWIMMING!G74, ""), ""),
  IFERROR(IF(WTEN!H74="Home", WTEN!G74, ""), ""),
  IFERROR(IF(TF!H74="Home", TF!G74, ""), ""),
  IFERROR(IF(WGOLF!H74="Home", WGOLF!G74, ""), ""),
  IFERROR(IF(WBB!H74="Home", WBB!G74, ""), ""),
  IFERROR(IF(MBB!H74="Home", MBB!G74, ""), ""),
  IFERROR(IF(WLAX!H74="Home", WLAX!G74, ""), ""),
  IFERROR(IF(MLAX!H74="Home", MLAX!G74, ""), ""),
  IFERROR(IF(SOFT!H74="Home", SOFT!G74, ""), ""),
  IFERROR(IF(BASE!H74="Home", BASE!G74, ""), ""),
  IFERROR(IF(ESPORTS!H74="Home", ESPORTS!G74, ""), "")
)
</f>
        <v/>
      </c>
      <c r="H74" s="20" t="str">
        <f>TEXTJOIN(
  CHAR(10) &amp; CHAR(10),
  TRUE,
  IFERROR(IF(WSO!H74="Home", WSO!P74, ""), ""),
  IFERROR(IF(MSO!H74="Home", MSO!P74, ""), ""),
  IFERROR(IF(FH!H74="Home", FH!P74, ""), ""),
  IFERROR(IF(MGOLF!H74="Home", MGOLF!P74, ""), ""),
  IFERROR(IF(Football!H74="Home", Football!P74, ""), ""),
  IFERROR(IF(WVB!H74="Home", WVB!P74, ""), ""),
  IFERROR(IF(XC!H74="Home", XC!P74, ""), ""),
  IFERROR(IF(SWIMMING!H74="Home", SWIMMING!P74, ""), ""),
  IFERROR(IF(WTEN!H74="Home", WTEN!P74, ""), ""),
  IFERROR(IF(TF!H74="Home", TF!P74, ""), ""),
  IFERROR(IF(WGOLF!H74="Home", WGOLF!P74, ""), ""),
  IFERROR(IF(WBB!H74="Home", WBB!P74, ""), ""),
  IFERROR(IF(MBB!H74="Home", MBB!P74, ""), ""),
  IFERROR(IF(WLAX!H74="Home", WLAX!P74, ""), ""),
  IFERROR(IF(MLAX!H74="Home", MLAX!P74, ""), ""),
  IFERROR(IF(SOFT!H74="Home", SOFT!P74, ""), ""),
  IFERROR(IF(BASE!H74="Home", BASE!P74, ""), ""),
  IFERROR(IF(ESPORTS!H74="Home", ESPORTS!P74, ""), "")
)
</f>
        <v/>
      </c>
    </row>
    <row r="75" ht="22.5" customHeight="1">
      <c r="A75" s="6">
        <v>74.0</v>
      </c>
      <c r="B75" s="6" t="str">
        <f>'Master Schedule'!B75</f>
        <v/>
      </c>
      <c r="C75" s="7">
        <v>46308.0</v>
      </c>
      <c r="D75" s="8" t="str">
        <f t="shared" si="1"/>
        <v>Tuesday</v>
      </c>
      <c r="E75" s="6" t="str">
        <f>TEXTJOIN(
  CHAR(10) &amp; CHAR(10),
  TRUE,
  IFERROR(IF(WSO!H75="Home", WSO!E75, ""), ""),
  IFERROR(IF(MSO!H75="Home", MSO!E75, ""), ""),
  IFERROR(IF(FH!H75="Home", FH!E75, ""), ""),
  IFERROR(IF(MGOLF!H75="Home", MGOLF!E75, ""), ""),
  IFERROR(IF(Football!H75="Home", Football!E75, ""), ""),
  IFERROR(IF(WVB!H75="Home", WVB!E75, ""), ""),
  IFERROR(IF(XC!H75="Home", XC!E75, ""), ""),
  IFERROR(IF(SWIMMING!H75="Home", SWIMMING!E75, ""), ""),
  IFERROR(IF(WTEN!H75="Home", WTEN!E75, ""), ""),
  IFERROR(IF(TF!H75="Home", TF!E75, ""), ""),
  IFERROR(IF(WGOLF!H75="Home", WGOLF!E75, ""), ""),
  IFERROR(IF(WBB!H75="Home", WBB!E75, ""), ""),
  IFERROR(IF(MBB!H75="Home", MBB!E75, ""), ""),
  IFERROR(IF(WLAX!H75="Home", WLAX!E75, ""), ""),
  IFERROR(IF(MLAX!H75="Home", MLAX!E75, ""), ""),
  IFERROR(IF(SOFT!H75="Home", SOFT!E75, ""), ""),
  IFERROR(IF(BASE!H75="Home", BASE!E75, ""), ""),
  IFERROR(IF(ESPORTS!H75="Home", ESPORTS!E75, ""), "")
)
</f>
        <v/>
      </c>
      <c r="F75" s="11" t="str">
        <f>TEXTJOIN(
  CHAR(10) &amp; CHAR(10),
  TRUE,
  IFERROR(IF(WSO!H75="Home", TEXT(WSO!F75, "h:mm AM/PM"), ""), ""),
  IFERROR(IF(MSO!H75="Home", TEXT(MSO!F75, "h:mm AM/PM"), ""), ""),
  IFERROR(IF(FH!H75="Home", TEXT(FH!F75, "h:mm AM/PM"), ""), ""),
  IFERROR(IF(MGOLF!H75="Home", TEXT(MGOLF!F75, "h:mm AM/PM"), ""), ""),
  IFERROR(IF(Football!H75="Home", TEXT(Football!F75, "h:mm AM/PM"), ""), ""),
  IFERROR(IF(WVB!H75="Home", TEXT(WVB!F75, "h:mm AM/PM"), ""), ""),
  IFERROR(IF(XC!H75="Home", TEXT(XC!F75, "h:mm AM/PM"), ""), ""),
  IFERROR(IF(SWIMMING!H75="Home", TEXT(SWIMMING!F75, "h:mm AM/PM"), ""), ""),
  IFERROR(IF(WTEN!H75="Home", TEXT(WTEN!F75, "h:mm AM/PM"), ""), ""),
  IFERROR(IF(TF!H75="Home", TEXT(TF!F75, "h:mm AM/PM"), ""), ""),
  IFERROR(IF(WGOLF!H75="Home", TEXT(WGOLF!F75, "h:mm AM/PM"), ""), ""),
  IFERROR(IF(WBB!H75="Home", TEXT(WBB!F75, "h:mm AM/PM"), ""), ""),
  IFERROR(IF(MBB!H75="Home", TEXT(MBB!F75, "h:mm AM/PM"), ""), ""),
  IFERROR(IF(WLAX!H75="Home", TEXT(WLAX!F75, "h:mm AM/PM"), ""), ""),
  IFERROR(IF(MLAX!H75="Home", TEXT(MLAX!F75, "h:mm AM/PM"), ""), ""),
  IFERROR(IF(SOFT!H75="Home", TEXT(SOFT!F75, "h:mm AM/PM"), ""), ""),
  IFERROR(IF(BASE!H75="Home", TEXT(BASE!F75, "h:mm AM/PM"), ""), ""),
  IFERROR(IF(ESPORTS!H75="Home", TEXT(ESPORTS!F75, "h:mm AM/PM"), ""), "")
)
</f>
        <v/>
      </c>
      <c r="G75" s="11" t="str">
        <f>TEXTJOIN(
  CHAR(10) &amp; CHAR(10),
  TRUE,
  IFERROR(IF(WSO!H75="Home", WSO!G75, ""), ""),
  IFERROR(IF(MSO!H75="Home", MSO!G75, ""), ""),
  IFERROR(IF(FH!H75="Home", FH!G75, ""), ""),
  IFERROR(IF(MGOLF!H75="Home", MGOLF!G75, ""), ""),
  IFERROR(IF(Football!H75="Home", Football!G75, ""), ""),
  IFERROR(IF(WVB!H75="Home", WVB!G75, ""), ""),
  IFERROR(IF(XC!H75="Home", XC!G75, ""), ""),
  IFERROR(IF(SWIMMING!H75="Home", SWIMMING!G75, ""), ""),
  IFERROR(IF(WTEN!H75="Home", WTEN!G75, ""), ""),
  IFERROR(IF(TF!H75="Home", TF!G75, ""), ""),
  IFERROR(IF(WGOLF!H75="Home", WGOLF!G75, ""), ""),
  IFERROR(IF(WBB!H75="Home", WBB!G75, ""), ""),
  IFERROR(IF(MBB!H75="Home", MBB!G75, ""), ""),
  IFERROR(IF(WLAX!H75="Home", WLAX!G75, ""), ""),
  IFERROR(IF(MLAX!H75="Home", MLAX!G75, ""), ""),
  IFERROR(IF(SOFT!H75="Home", SOFT!G75, ""), ""),
  IFERROR(IF(BASE!H75="Home", BASE!G75, ""), ""),
  IFERROR(IF(ESPORTS!H75="Home", ESPORTS!G75, ""), "")
)
</f>
        <v/>
      </c>
      <c r="H75" s="20" t="str">
        <f>TEXTJOIN(
  CHAR(10) &amp; CHAR(10),
  TRUE,
  IFERROR(IF(WSO!H75="Home", WSO!P75, ""), ""),
  IFERROR(IF(MSO!H75="Home", MSO!P75, ""), ""),
  IFERROR(IF(FH!H75="Home", FH!P75, ""), ""),
  IFERROR(IF(MGOLF!H75="Home", MGOLF!P75, ""), ""),
  IFERROR(IF(Football!H75="Home", Football!P75, ""), ""),
  IFERROR(IF(WVB!H75="Home", WVB!P75, ""), ""),
  IFERROR(IF(XC!H75="Home", XC!P75, ""), ""),
  IFERROR(IF(SWIMMING!H75="Home", SWIMMING!P75, ""), ""),
  IFERROR(IF(WTEN!H75="Home", WTEN!P75, ""), ""),
  IFERROR(IF(TF!H75="Home", TF!P75, ""), ""),
  IFERROR(IF(WGOLF!H75="Home", WGOLF!P75, ""), ""),
  IFERROR(IF(WBB!H75="Home", WBB!P75, ""), ""),
  IFERROR(IF(MBB!H75="Home", MBB!P75, ""), ""),
  IFERROR(IF(WLAX!H75="Home", WLAX!P75, ""), ""),
  IFERROR(IF(MLAX!H75="Home", MLAX!P75, ""), ""),
  IFERROR(IF(SOFT!H75="Home", SOFT!P75, ""), ""),
  IFERROR(IF(BASE!H75="Home", BASE!P75, ""), ""),
  IFERROR(IF(ESPORTS!H75="Home", ESPORTS!P75, ""), "")
)
</f>
        <v/>
      </c>
    </row>
    <row r="76" ht="22.5" customHeight="1">
      <c r="A76" s="6">
        <v>75.0</v>
      </c>
      <c r="B76" s="6" t="str">
        <f>'Master Schedule'!B76</f>
        <v/>
      </c>
      <c r="C76" s="7">
        <v>46309.0</v>
      </c>
      <c r="D76" s="8" t="str">
        <f t="shared" si="1"/>
        <v>Wednesday</v>
      </c>
      <c r="E76" s="6" t="str">
        <f>TEXTJOIN(
  CHAR(10) &amp; CHAR(10),
  TRUE,
  IFERROR(IF(WSO!H76="Home", WSO!E76, ""), ""),
  IFERROR(IF(MSO!H76="Home", MSO!E76, ""), ""),
  IFERROR(IF(FH!H76="Home", FH!E76, ""), ""),
  IFERROR(IF(MGOLF!H76="Home", MGOLF!E76, ""), ""),
  IFERROR(IF(Football!H76="Home", Football!E76, ""), ""),
  IFERROR(IF(WVB!H76="Home", WVB!E76, ""), ""),
  IFERROR(IF(XC!H76="Home", XC!E76, ""), ""),
  IFERROR(IF(SWIMMING!H76="Home", SWIMMING!E76, ""), ""),
  IFERROR(IF(WTEN!H76="Home", WTEN!E76, ""), ""),
  IFERROR(IF(TF!H76="Home", TF!E76, ""), ""),
  IFERROR(IF(WGOLF!H76="Home", WGOLF!E76, ""), ""),
  IFERROR(IF(WBB!H76="Home", WBB!E76, ""), ""),
  IFERROR(IF(MBB!H76="Home", MBB!E76, ""), ""),
  IFERROR(IF(WLAX!H76="Home", WLAX!E76, ""), ""),
  IFERROR(IF(MLAX!H76="Home", MLAX!E76, ""), ""),
  IFERROR(IF(SOFT!H76="Home", SOFT!E76, ""), ""),
  IFERROR(IF(BASE!H76="Home", BASE!E76, ""), ""),
  IFERROR(IF(ESPORTS!H76="Home", ESPORTS!E76, ""), "")
)
</f>
        <v>MSO</v>
      </c>
      <c r="F76" s="11" t="str">
        <f>TEXTJOIN(
  CHAR(10) &amp; CHAR(10),
  TRUE,
  IFERROR(IF(WSO!H76="Home", TEXT(WSO!F76, "h:mm AM/PM"), ""), ""),
  IFERROR(IF(MSO!H76="Home", TEXT(MSO!F76, "h:mm AM/PM"), ""), ""),
  IFERROR(IF(FH!H76="Home", TEXT(FH!F76, "h:mm AM/PM"), ""), ""),
  IFERROR(IF(MGOLF!H76="Home", TEXT(MGOLF!F76, "h:mm AM/PM"), ""), ""),
  IFERROR(IF(Football!H76="Home", TEXT(Football!F76, "h:mm AM/PM"), ""), ""),
  IFERROR(IF(WVB!H76="Home", TEXT(WVB!F76, "h:mm AM/PM"), ""), ""),
  IFERROR(IF(XC!H76="Home", TEXT(XC!F76, "h:mm AM/PM"), ""), ""),
  IFERROR(IF(SWIMMING!H76="Home", TEXT(SWIMMING!F76, "h:mm AM/PM"), ""), ""),
  IFERROR(IF(WTEN!H76="Home", TEXT(WTEN!F76, "h:mm AM/PM"), ""), ""),
  IFERROR(IF(TF!H76="Home", TEXT(TF!F76, "h:mm AM/PM"), ""), ""),
  IFERROR(IF(WGOLF!H76="Home", TEXT(WGOLF!F76, "h:mm AM/PM"), ""), ""),
  IFERROR(IF(WBB!H76="Home", TEXT(WBB!F76, "h:mm AM/PM"), ""), ""),
  IFERROR(IF(MBB!H76="Home", TEXT(MBB!F76, "h:mm AM/PM"), ""), ""),
  IFERROR(IF(WLAX!H76="Home", TEXT(WLAX!F76, "h:mm AM/PM"), ""), ""),
  IFERROR(IF(MLAX!H76="Home", TEXT(MLAX!F76, "h:mm AM/PM"), ""), ""),
  IFERROR(IF(SOFT!H76="Home", TEXT(SOFT!F76, "h:mm AM/PM"), ""), ""),
  IFERROR(IF(BASE!H76="Home", TEXT(BASE!F76, "h:mm AM/PM"), ""), ""),
  IFERROR(IF(ESPORTS!H76="Home", TEXT(ESPORTS!F76, "h:mm AM/PM"), ""), "")
)
</f>
        <v>TBD</v>
      </c>
      <c r="G76" s="11" t="str">
        <f>TEXTJOIN(
  CHAR(10) &amp; CHAR(10),
  TRUE,
  IFERROR(IF(WSO!H76="Home", WSO!G76, ""), ""),
  IFERROR(IF(MSO!H76="Home", MSO!G76, ""), ""),
  IFERROR(IF(FH!H76="Home", FH!G76, ""), ""),
  IFERROR(IF(MGOLF!H76="Home", MGOLF!G76, ""), ""),
  IFERROR(IF(Football!H76="Home", Football!G76, ""), ""),
  IFERROR(IF(WVB!H76="Home", WVB!G76, ""), ""),
  IFERROR(IF(XC!H76="Home", XC!G76, ""), ""),
  IFERROR(IF(SWIMMING!H76="Home", SWIMMING!G76, ""), ""),
  IFERROR(IF(WTEN!H76="Home", WTEN!G76, ""), ""),
  IFERROR(IF(TF!H76="Home", TF!G76, ""), ""),
  IFERROR(IF(WGOLF!H76="Home", WGOLF!G76, ""), ""),
  IFERROR(IF(WBB!H76="Home", WBB!G76, ""), ""),
  IFERROR(IF(MBB!H76="Home", MBB!G76, ""), ""),
  IFERROR(IF(WLAX!H76="Home", WLAX!G76, ""), ""),
  IFERROR(IF(MLAX!H76="Home", MLAX!G76, ""), ""),
  IFERROR(IF(SOFT!H76="Home", SOFT!G76, ""), ""),
  IFERROR(IF(BASE!H76="Home", BASE!G76, ""), ""),
  IFERROR(IF(ESPORTS!H76="Home", ESPORTS!G76, ""), "")
)
</f>
        <v>Bowdoin</v>
      </c>
      <c r="H76" s="20" t="str">
        <f>TEXTJOIN(
  CHAR(10) &amp; CHAR(10),
  TRUE,
  IFERROR(IF(WSO!H76="Home", WSO!P76, ""), ""),
  IFERROR(IF(MSO!H76="Home", MSO!P76, ""), ""),
  IFERROR(IF(FH!H76="Home", FH!P76, ""), ""),
  IFERROR(IF(MGOLF!H76="Home", MGOLF!P76, ""), ""),
  IFERROR(IF(Football!H76="Home", Football!P76, ""), ""),
  IFERROR(IF(WVB!H76="Home", WVB!P76, ""), ""),
  IFERROR(IF(XC!H76="Home", XC!P76, ""), ""),
  IFERROR(IF(SWIMMING!H76="Home", SWIMMING!P76, ""), ""),
  IFERROR(IF(WTEN!H76="Home", WTEN!P76, ""), ""),
  IFERROR(IF(TF!H76="Home", TF!P76, ""), ""),
  IFERROR(IF(WGOLF!H76="Home", WGOLF!P76, ""), ""),
  IFERROR(IF(WBB!H76="Home", WBB!P76, ""), ""),
  IFERROR(IF(MBB!H76="Home", MBB!P76, ""), ""),
  IFERROR(IF(WLAX!H76="Home", WLAX!P76, ""), ""),
  IFERROR(IF(MLAX!H76="Home", MLAX!P76, ""), ""),
  IFERROR(IF(SOFT!H76="Home", SOFT!P76, ""), ""),
  IFERROR(IF(BASE!H76="Home", BASE!P76, ""), ""),
  IFERROR(IF(ESPORTS!H76="Home", ESPORTS!P76, ""), "")
)
</f>
        <v>⌛️ Pending</v>
      </c>
    </row>
    <row r="77" ht="22.5" customHeight="1">
      <c r="A77" s="6">
        <v>76.0</v>
      </c>
      <c r="B77" s="6" t="str">
        <f>'Master Schedule'!B77</f>
        <v/>
      </c>
      <c r="C77" s="7">
        <v>46310.0</v>
      </c>
      <c r="D77" s="8" t="str">
        <f t="shared" si="1"/>
        <v>Thursday</v>
      </c>
      <c r="E77" s="6" t="str">
        <f>TEXTJOIN(
  CHAR(10) &amp; CHAR(10),
  TRUE,
  IFERROR(IF(WSO!H77="Home", WSO!E77, ""), ""),
  IFERROR(IF(MSO!H77="Home", MSO!E77, ""), ""),
  IFERROR(IF(FH!H77="Home", FH!E77, ""), ""),
  IFERROR(IF(MGOLF!H77="Home", MGOLF!E77, ""), ""),
  IFERROR(IF(Football!H77="Home", Football!E77, ""), ""),
  IFERROR(IF(WVB!H77="Home", WVB!E77, ""), ""),
  IFERROR(IF(XC!H77="Home", XC!E77, ""), ""),
  IFERROR(IF(SWIMMING!H77="Home", SWIMMING!E77, ""), ""),
  IFERROR(IF(WTEN!H77="Home", WTEN!E77, ""), ""),
  IFERROR(IF(TF!H77="Home", TF!E77, ""), ""),
  IFERROR(IF(WGOLF!H77="Home", WGOLF!E77, ""), ""),
  IFERROR(IF(WBB!H77="Home", WBB!E77, ""), ""),
  IFERROR(IF(MBB!H77="Home", MBB!E77, ""), ""),
  IFERROR(IF(WLAX!H77="Home", WLAX!E77, ""), ""),
  IFERROR(IF(MLAX!H77="Home", MLAX!E77, ""), ""),
  IFERROR(IF(SOFT!H77="Home", SOFT!E77, ""), ""),
  IFERROR(IF(BASE!H77="Home", BASE!E77, ""), ""),
  IFERROR(IF(ESPORTS!H77="Home", ESPORTS!E77, ""), "")
)
</f>
        <v/>
      </c>
      <c r="F77" s="11" t="str">
        <f>TEXTJOIN(
  CHAR(10) &amp; CHAR(10),
  TRUE,
  IFERROR(IF(WSO!H77="Home", TEXT(WSO!F77, "h:mm AM/PM"), ""), ""),
  IFERROR(IF(MSO!H77="Home", TEXT(MSO!F77, "h:mm AM/PM"), ""), ""),
  IFERROR(IF(FH!H77="Home", TEXT(FH!F77, "h:mm AM/PM"), ""), ""),
  IFERROR(IF(MGOLF!H77="Home", TEXT(MGOLF!F77, "h:mm AM/PM"), ""), ""),
  IFERROR(IF(Football!H77="Home", TEXT(Football!F77, "h:mm AM/PM"), ""), ""),
  IFERROR(IF(WVB!H77="Home", TEXT(WVB!F77, "h:mm AM/PM"), ""), ""),
  IFERROR(IF(XC!H77="Home", TEXT(XC!F77, "h:mm AM/PM"), ""), ""),
  IFERROR(IF(SWIMMING!H77="Home", TEXT(SWIMMING!F77, "h:mm AM/PM"), ""), ""),
  IFERROR(IF(WTEN!H77="Home", TEXT(WTEN!F77, "h:mm AM/PM"), ""), ""),
  IFERROR(IF(TF!H77="Home", TEXT(TF!F77, "h:mm AM/PM"), ""), ""),
  IFERROR(IF(WGOLF!H77="Home", TEXT(WGOLF!F77, "h:mm AM/PM"), ""), ""),
  IFERROR(IF(WBB!H77="Home", TEXT(WBB!F77, "h:mm AM/PM"), ""), ""),
  IFERROR(IF(MBB!H77="Home", TEXT(MBB!F77, "h:mm AM/PM"), ""), ""),
  IFERROR(IF(WLAX!H77="Home", TEXT(WLAX!F77, "h:mm AM/PM"), ""), ""),
  IFERROR(IF(MLAX!H77="Home", TEXT(MLAX!F77, "h:mm AM/PM"), ""), ""),
  IFERROR(IF(SOFT!H77="Home", TEXT(SOFT!F77, "h:mm AM/PM"), ""), ""),
  IFERROR(IF(BASE!H77="Home", TEXT(BASE!F77, "h:mm AM/PM"), ""), ""),
  IFERROR(IF(ESPORTS!H77="Home", TEXT(ESPORTS!F77, "h:mm AM/PM"), ""), "")
)
</f>
        <v/>
      </c>
      <c r="G77" s="11" t="str">
        <f>TEXTJOIN(
  CHAR(10) &amp; CHAR(10),
  TRUE,
  IFERROR(IF(WSO!H77="Home", WSO!G77, ""), ""),
  IFERROR(IF(MSO!H77="Home", MSO!G77, ""), ""),
  IFERROR(IF(FH!H77="Home", FH!G77, ""), ""),
  IFERROR(IF(MGOLF!H77="Home", MGOLF!G77, ""), ""),
  IFERROR(IF(Football!H77="Home", Football!G77, ""), ""),
  IFERROR(IF(WVB!H77="Home", WVB!G77, ""), ""),
  IFERROR(IF(XC!H77="Home", XC!G77, ""), ""),
  IFERROR(IF(SWIMMING!H77="Home", SWIMMING!G77, ""), ""),
  IFERROR(IF(WTEN!H77="Home", WTEN!G77, ""), ""),
  IFERROR(IF(TF!H77="Home", TF!G77, ""), ""),
  IFERROR(IF(WGOLF!H77="Home", WGOLF!G77, ""), ""),
  IFERROR(IF(WBB!H77="Home", WBB!G77, ""), ""),
  IFERROR(IF(MBB!H77="Home", MBB!G77, ""), ""),
  IFERROR(IF(WLAX!H77="Home", WLAX!G77, ""), ""),
  IFERROR(IF(MLAX!H77="Home", MLAX!G77, ""), ""),
  IFERROR(IF(SOFT!H77="Home", SOFT!G77, ""), ""),
  IFERROR(IF(BASE!H77="Home", BASE!G77, ""), ""),
  IFERROR(IF(ESPORTS!H77="Home", ESPORTS!G77, ""), "")
)
</f>
        <v/>
      </c>
      <c r="H77" s="20" t="str">
        <f>TEXTJOIN(
  CHAR(10) &amp; CHAR(10),
  TRUE,
  IFERROR(IF(WSO!H77="Home", WSO!P77, ""), ""),
  IFERROR(IF(MSO!H77="Home", MSO!P77, ""), ""),
  IFERROR(IF(FH!H77="Home", FH!P77, ""), ""),
  IFERROR(IF(MGOLF!H77="Home", MGOLF!P77, ""), ""),
  IFERROR(IF(Football!H77="Home", Football!P77, ""), ""),
  IFERROR(IF(WVB!H77="Home", WVB!P77, ""), ""),
  IFERROR(IF(XC!H77="Home", XC!P77, ""), ""),
  IFERROR(IF(SWIMMING!H77="Home", SWIMMING!P77, ""), ""),
  IFERROR(IF(WTEN!H77="Home", WTEN!P77, ""), ""),
  IFERROR(IF(TF!H77="Home", TF!P77, ""), ""),
  IFERROR(IF(WGOLF!H77="Home", WGOLF!P77, ""), ""),
  IFERROR(IF(WBB!H77="Home", WBB!P77, ""), ""),
  IFERROR(IF(MBB!H77="Home", MBB!P77, ""), ""),
  IFERROR(IF(WLAX!H77="Home", WLAX!P77, ""), ""),
  IFERROR(IF(MLAX!H77="Home", MLAX!P77, ""), ""),
  IFERROR(IF(SOFT!H77="Home", SOFT!P77, ""), ""),
  IFERROR(IF(BASE!H77="Home", BASE!P77, ""), ""),
  IFERROR(IF(ESPORTS!H77="Home", ESPORTS!P77, ""), "")
)
</f>
        <v/>
      </c>
    </row>
    <row r="78" ht="22.5" customHeight="1">
      <c r="A78" s="6">
        <v>77.0</v>
      </c>
      <c r="B78" s="6" t="str">
        <f>'Master Schedule'!B78</f>
        <v/>
      </c>
      <c r="C78" s="7">
        <v>46311.0</v>
      </c>
      <c r="D78" s="8" t="str">
        <f t="shared" si="1"/>
        <v>Friday</v>
      </c>
      <c r="E78" s="6" t="str">
        <f>TEXTJOIN(
  CHAR(10) &amp; CHAR(10),
  TRUE,
  IFERROR(IF(WSO!H78="Home", WSO!E78, ""), ""),
  IFERROR(IF(MSO!H78="Home", MSO!E78, ""), ""),
  IFERROR(IF(FH!H78="Home", FH!E78, ""), ""),
  IFERROR(IF(MGOLF!H78="Home", MGOLF!E78, ""), ""),
  IFERROR(IF(Football!H78="Home", Football!E78, ""), ""),
  IFERROR(IF(WVB!H78="Home", WVB!E78, ""), ""),
  IFERROR(IF(XC!H78="Home", XC!E78, ""), ""),
  IFERROR(IF(SWIMMING!H78="Home", SWIMMING!E78, ""), ""),
  IFERROR(IF(WTEN!H78="Home", WTEN!E78, ""), ""),
  IFERROR(IF(TF!H78="Home", TF!E78, ""), ""),
  IFERROR(IF(WGOLF!H78="Home", WGOLF!E78, ""), ""),
  IFERROR(IF(WBB!H78="Home", WBB!E78, ""), ""),
  IFERROR(IF(MBB!H78="Home", MBB!E78, ""), ""),
  IFERROR(IF(WLAX!H78="Home", WLAX!E78, ""), ""),
  IFERROR(IF(MLAX!H78="Home", MLAX!E78, ""), ""),
  IFERROR(IF(SOFT!H78="Home", SOFT!E78, ""), ""),
  IFERROR(IF(BASE!H78="Home", BASE!E78, ""), ""),
  IFERROR(IF(ESPORTS!H78="Home", ESPORTS!E78, ""), "")
)
</f>
        <v/>
      </c>
      <c r="F78" s="11" t="str">
        <f>TEXTJOIN(
  CHAR(10) &amp; CHAR(10),
  TRUE,
  IFERROR(IF(WSO!H78="Home", TEXT(WSO!F78, "h:mm AM/PM"), ""), ""),
  IFERROR(IF(MSO!H78="Home", TEXT(MSO!F78, "h:mm AM/PM"), ""), ""),
  IFERROR(IF(FH!H78="Home", TEXT(FH!F78, "h:mm AM/PM"), ""), ""),
  IFERROR(IF(MGOLF!H78="Home", TEXT(MGOLF!F78, "h:mm AM/PM"), ""), ""),
  IFERROR(IF(Football!H78="Home", TEXT(Football!F78, "h:mm AM/PM"), ""), ""),
  IFERROR(IF(WVB!H78="Home", TEXT(WVB!F78, "h:mm AM/PM"), ""), ""),
  IFERROR(IF(XC!H78="Home", TEXT(XC!F78, "h:mm AM/PM"), ""), ""),
  IFERROR(IF(SWIMMING!H78="Home", TEXT(SWIMMING!F78, "h:mm AM/PM"), ""), ""),
  IFERROR(IF(WTEN!H78="Home", TEXT(WTEN!F78, "h:mm AM/PM"), ""), ""),
  IFERROR(IF(TF!H78="Home", TEXT(TF!F78, "h:mm AM/PM"), ""), ""),
  IFERROR(IF(WGOLF!H78="Home", TEXT(WGOLF!F78, "h:mm AM/PM"), ""), ""),
  IFERROR(IF(WBB!H78="Home", TEXT(WBB!F78, "h:mm AM/PM"), ""), ""),
  IFERROR(IF(MBB!H78="Home", TEXT(MBB!F78, "h:mm AM/PM"), ""), ""),
  IFERROR(IF(WLAX!H78="Home", TEXT(WLAX!F78, "h:mm AM/PM"), ""), ""),
  IFERROR(IF(MLAX!H78="Home", TEXT(MLAX!F78, "h:mm AM/PM"), ""), ""),
  IFERROR(IF(SOFT!H78="Home", TEXT(SOFT!F78, "h:mm AM/PM"), ""), ""),
  IFERROR(IF(BASE!H78="Home", TEXT(BASE!F78, "h:mm AM/PM"), ""), ""),
  IFERROR(IF(ESPORTS!H78="Home", TEXT(ESPORTS!F78, "h:mm AM/PM"), ""), "")
)
</f>
        <v/>
      </c>
      <c r="G78" s="11" t="str">
        <f>TEXTJOIN(
  CHAR(10) &amp; CHAR(10),
  TRUE,
  IFERROR(IF(WSO!H78="Home", WSO!G78, ""), ""),
  IFERROR(IF(MSO!H78="Home", MSO!G78, ""), ""),
  IFERROR(IF(FH!H78="Home", FH!G78, ""), ""),
  IFERROR(IF(MGOLF!H78="Home", MGOLF!G78, ""), ""),
  IFERROR(IF(Football!H78="Home", Football!G78, ""), ""),
  IFERROR(IF(WVB!H78="Home", WVB!G78, ""), ""),
  IFERROR(IF(XC!H78="Home", XC!G78, ""), ""),
  IFERROR(IF(SWIMMING!H78="Home", SWIMMING!G78, ""), ""),
  IFERROR(IF(WTEN!H78="Home", WTEN!G78, ""), ""),
  IFERROR(IF(TF!H78="Home", TF!G78, ""), ""),
  IFERROR(IF(WGOLF!H78="Home", WGOLF!G78, ""), ""),
  IFERROR(IF(WBB!H78="Home", WBB!G78, ""), ""),
  IFERROR(IF(MBB!H78="Home", MBB!G78, ""), ""),
  IFERROR(IF(WLAX!H78="Home", WLAX!G78, ""), ""),
  IFERROR(IF(MLAX!H78="Home", MLAX!G78, ""), ""),
  IFERROR(IF(SOFT!H78="Home", SOFT!G78, ""), ""),
  IFERROR(IF(BASE!H78="Home", BASE!G78, ""), ""),
  IFERROR(IF(ESPORTS!H78="Home", ESPORTS!G78, ""), "")
)
</f>
        <v/>
      </c>
      <c r="H78" s="20" t="str">
        <f>TEXTJOIN(
  CHAR(10) &amp; CHAR(10),
  TRUE,
  IFERROR(IF(WSO!H78="Home", WSO!P78, ""), ""),
  IFERROR(IF(MSO!H78="Home", MSO!P78, ""), ""),
  IFERROR(IF(FH!H78="Home", FH!P78, ""), ""),
  IFERROR(IF(MGOLF!H78="Home", MGOLF!P78, ""), ""),
  IFERROR(IF(Football!H78="Home", Football!P78, ""), ""),
  IFERROR(IF(WVB!H78="Home", WVB!P78, ""), ""),
  IFERROR(IF(XC!H78="Home", XC!P78, ""), ""),
  IFERROR(IF(SWIMMING!H78="Home", SWIMMING!P78, ""), ""),
  IFERROR(IF(WTEN!H78="Home", WTEN!P78, ""), ""),
  IFERROR(IF(TF!H78="Home", TF!P78, ""), ""),
  IFERROR(IF(WGOLF!H78="Home", WGOLF!P78, ""), ""),
  IFERROR(IF(WBB!H78="Home", WBB!P78, ""), ""),
  IFERROR(IF(MBB!H78="Home", MBB!P78, ""), ""),
  IFERROR(IF(WLAX!H78="Home", WLAX!P78, ""), ""),
  IFERROR(IF(MLAX!H78="Home", MLAX!P78, ""), ""),
  IFERROR(IF(SOFT!H78="Home", SOFT!P78, ""), ""),
  IFERROR(IF(BASE!H78="Home", BASE!P78, ""), ""),
  IFERROR(IF(ESPORTS!H78="Home", ESPORTS!P78, ""), "")
)
</f>
        <v/>
      </c>
    </row>
    <row r="79" ht="22.5" customHeight="1">
      <c r="A79" s="6">
        <v>78.0</v>
      </c>
      <c r="B79" s="6" t="str">
        <f>'Master Schedule'!B79</f>
        <v/>
      </c>
      <c r="C79" s="7">
        <v>46312.0</v>
      </c>
      <c r="D79" s="8" t="str">
        <f t="shared" si="1"/>
        <v>Saturday</v>
      </c>
      <c r="E79" s="6" t="str">
        <f>TEXTJOIN(
  CHAR(10) &amp; CHAR(10),
  TRUE,
  IFERROR(IF(WSO!H79="Home", WSO!E79, ""), ""),
  IFERROR(IF(MSO!H79="Home", MSO!E79, ""), ""),
  IFERROR(IF(FH!H79="Home", FH!E79, ""), ""),
  IFERROR(IF(MGOLF!H79="Home", MGOLF!E79, ""), ""),
  IFERROR(IF(Football!H79="Home", Football!E79, ""), ""),
  IFERROR(IF(WVB!H79="Home", WVB!E79, ""), ""),
  IFERROR(IF(XC!H79="Home", XC!E79, ""), ""),
  IFERROR(IF(SWIMMING!H79="Home", SWIMMING!E79, ""), ""),
  IFERROR(IF(WTEN!H79="Home", WTEN!E79, ""), ""),
  IFERROR(IF(TF!H79="Home", TF!E79, ""), ""),
  IFERROR(IF(WGOLF!H79="Home", WGOLF!E79, ""), ""),
  IFERROR(IF(WBB!H79="Home", WBB!E79, ""), ""),
  IFERROR(IF(MBB!H79="Home", MBB!E79, ""), ""),
  IFERROR(IF(WLAX!H79="Home", WLAX!E79, ""), ""),
  IFERROR(IF(MLAX!H79="Home", MLAX!E79, ""), ""),
  IFERROR(IF(SOFT!H79="Home", SOFT!E79, ""), ""),
  IFERROR(IF(BASE!H79="Home", BASE!E79, ""), ""),
  IFERROR(IF(ESPORTS!H79="Home", ESPORTS!E79, ""), "")
)
</f>
        <v>WSO
MSO</v>
      </c>
      <c r="F79" s="11" t="str">
        <f>TEXTJOIN(
  CHAR(10) &amp; CHAR(10),
  TRUE,
  IFERROR(IF(WSO!H79="Home", TEXT(WSO!F79, "h:mm AM/PM"), ""), ""),
  IFERROR(IF(MSO!H79="Home", TEXT(MSO!F79, "h:mm AM/PM"), ""), ""),
  IFERROR(IF(FH!H79="Home", TEXT(FH!F79, "h:mm AM/PM"), ""), ""),
  IFERROR(IF(MGOLF!H79="Home", TEXT(MGOLF!F79, "h:mm AM/PM"), ""), ""),
  IFERROR(IF(Football!H79="Home", TEXT(Football!F79, "h:mm AM/PM"), ""), ""),
  IFERROR(IF(WVB!H79="Home", TEXT(WVB!F79, "h:mm AM/PM"), ""), ""),
  IFERROR(IF(XC!H79="Home", TEXT(XC!F79, "h:mm AM/PM"), ""), ""),
  IFERROR(IF(SWIMMING!H79="Home", TEXT(SWIMMING!F79, "h:mm AM/PM"), ""), ""),
  IFERROR(IF(WTEN!H79="Home", TEXT(WTEN!F79, "h:mm AM/PM"), ""), ""),
  IFERROR(IF(TF!H79="Home", TEXT(TF!F79, "h:mm AM/PM"), ""), ""),
  IFERROR(IF(WGOLF!H79="Home", TEXT(WGOLF!F79, "h:mm AM/PM"), ""), ""),
  IFERROR(IF(WBB!H79="Home", TEXT(WBB!F79, "h:mm AM/PM"), ""), ""),
  IFERROR(IF(MBB!H79="Home", TEXT(MBB!F79, "h:mm AM/PM"), ""), ""),
  IFERROR(IF(WLAX!H79="Home", TEXT(WLAX!F79, "h:mm AM/PM"), ""), ""),
  IFERROR(IF(MLAX!H79="Home", TEXT(MLAX!F79, "h:mm AM/PM"), ""), ""),
  IFERROR(IF(SOFT!H79="Home", TEXT(SOFT!F79, "h:mm AM/PM"), ""), ""),
  IFERROR(IF(BASE!H79="Home", TEXT(BASE!F79, "h:mm AM/PM"), ""), ""),
  IFERROR(IF(ESPORTS!H79="Home", TEXT(ESPORTS!F79, "h:mm AM/PM"), ""), "")
)
</f>
        <v>3:30 PM
TBD</v>
      </c>
      <c r="G79" s="11" t="str">
        <f>TEXTJOIN(
  CHAR(10) &amp; CHAR(10),
  TRUE,
  IFERROR(IF(WSO!H79="Home", WSO!G79, ""), ""),
  IFERROR(IF(MSO!H79="Home", MSO!G79, ""), ""),
  IFERROR(IF(FH!H79="Home", FH!G79, ""), ""),
  IFERROR(IF(MGOLF!H79="Home", MGOLF!G79, ""), ""),
  IFERROR(IF(Football!H79="Home", Football!G79, ""), ""),
  IFERROR(IF(WVB!H79="Home", WVB!G79, ""), ""),
  IFERROR(IF(XC!H79="Home", XC!G79, ""), ""),
  IFERROR(IF(SWIMMING!H79="Home", SWIMMING!G79, ""), ""),
  IFERROR(IF(WTEN!H79="Home", WTEN!G79, ""), ""),
  IFERROR(IF(TF!H79="Home", TF!G79, ""), ""),
  IFERROR(IF(WGOLF!H79="Home", WGOLF!G79, ""), ""),
  IFERROR(IF(WBB!H79="Home", WBB!G79, ""), ""),
  IFERROR(IF(MBB!H79="Home", MBB!G79, ""), ""),
  IFERROR(IF(WLAX!H79="Home", WLAX!G79, ""), ""),
  IFERROR(IF(MLAX!H79="Home", MLAX!G79, ""), ""),
  IFERROR(IF(SOFT!H79="Home", SOFT!G79, ""), ""),
  IFERROR(IF(BASE!H79="Home", BASE!G79, ""), ""),
  IFERROR(IF(ESPORTS!H79="Home", ESPORTS!G79, ""), "")
)
</f>
        <v>Lyndon State
Lyndon</v>
      </c>
      <c r="H79" s="20" t="str">
        <f>TEXTJOIN(
  CHAR(10) &amp; CHAR(10),
  TRUE,
  IFERROR(IF(WSO!H79="Home", WSO!P79, ""), ""),
  IFERROR(IF(MSO!H79="Home", MSO!P79, ""), ""),
  IFERROR(IF(FH!H79="Home", FH!P79, ""), ""),
  IFERROR(IF(MGOLF!H79="Home", MGOLF!P79, ""), ""),
  IFERROR(IF(Football!H79="Home", Football!P79, ""), ""),
  IFERROR(IF(WVB!H79="Home", WVB!P79, ""), ""),
  IFERROR(IF(XC!H79="Home", XC!P79, ""), ""),
  IFERROR(IF(SWIMMING!H79="Home", SWIMMING!P79, ""), ""),
  IFERROR(IF(WTEN!H79="Home", WTEN!P79, ""), ""),
  IFERROR(IF(TF!H79="Home", TF!P79, ""), ""),
  IFERROR(IF(WGOLF!H79="Home", WGOLF!P79, ""), ""),
  IFERROR(IF(WBB!H79="Home", WBB!P79, ""), ""),
  IFERROR(IF(MBB!H79="Home", MBB!P79, ""), ""),
  IFERROR(IF(WLAX!H79="Home", WLAX!P79, ""), ""),
  IFERROR(IF(MLAX!H79="Home", MLAX!P79, ""), ""),
  IFERROR(IF(SOFT!H79="Home", SOFT!P79, ""), ""),
  IFERROR(IF(BASE!H79="Home", BASE!P79, ""), ""),
  IFERROR(IF(ESPORTS!H79="Home", ESPORTS!P79, ""), "")
)
</f>
        <v>⌛️ Pending
⌛️ Pending</v>
      </c>
    </row>
    <row r="80" ht="22.5" customHeight="1">
      <c r="A80" s="6">
        <v>79.0</v>
      </c>
      <c r="B80" s="6" t="str">
        <f>'Master Schedule'!B80</f>
        <v/>
      </c>
      <c r="C80" s="7">
        <v>46313.0</v>
      </c>
      <c r="D80" s="8" t="str">
        <f t="shared" si="1"/>
        <v>Sunday</v>
      </c>
      <c r="E80" s="6" t="str">
        <f>TEXTJOIN(
  CHAR(10) &amp; CHAR(10),
  TRUE,
  IFERROR(IF(WSO!H80="Home", WSO!E80, ""), ""),
  IFERROR(IF(MSO!H80="Home", MSO!E80, ""), ""),
  IFERROR(IF(FH!H80="Home", FH!E80, ""), ""),
  IFERROR(IF(MGOLF!H80="Home", MGOLF!E80, ""), ""),
  IFERROR(IF(Football!H80="Home", Football!E80, ""), ""),
  IFERROR(IF(WVB!H80="Home", WVB!E80, ""), ""),
  IFERROR(IF(XC!H80="Home", XC!E80, ""), ""),
  IFERROR(IF(SWIMMING!H80="Home", SWIMMING!E80, ""), ""),
  IFERROR(IF(WTEN!H80="Home", WTEN!E80, ""), ""),
  IFERROR(IF(TF!H80="Home", TF!E80, ""), ""),
  IFERROR(IF(WGOLF!H80="Home", WGOLF!E80, ""), ""),
  IFERROR(IF(WBB!H80="Home", WBB!E80, ""), ""),
  IFERROR(IF(MBB!H80="Home", MBB!E80, ""), ""),
  IFERROR(IF(WLAX!H80="Home", WLAX!E80, ""), ""),
  IFERROR(IF(MLAX!H80="Home", MLAX!E80, ""), ""),
  IFERROR(IF(SOFT!H80="Home", SOFT!E80, ""), ""),
  IFERROR(IF(BASE!H80="Home", BASE!E80, ""), ""),
  IFERROR(IF(ESPORTS!H80="Home", ESPORTS!E80, ""), "")
)
</f>
        <v>MSO</v>
      </c>
      <c r="F80" s="11" t="str">
        <f>TEXTJOIN(
  CHAR(10) &amp; CHAR(10),
  TRUE,
  IFERROR(IF(WSO!H80="Home", TEXT(WSO!F80, "h:mm AM/PM"), ""), ""),
  IFERROR(IF(MSO!H80="Home", TEXT(MSO!F80, "h:mm AM/PM"), ""), ""),
  IFERROR(IF(FH!H80="Home", TEXT(FH!F80, "h:mm AM/PM"), ""), ""),
  IFERROR(IF(MGOLF!H80="Home", TEXT(MGOLF!F80, "h:mm AM/PM"), ""), ""),
  IFERROR(IF(Football!H80="Home", TEXT(Football!F80, "h:mm AM/PM"), ""), ""),
  IFERROR(IF(WVB!H80="Home", TEXT(WVB!F80, "h:mm AM/PM"), ""), ""),
  IFERROR(IF(XC!H80="Home", TEXT(XC!F80, "h:mm AM/PM"), ""), ""),
  IFERROR(IF(SWIMMING!H80="Home", TEXT(SWIMMING!F80, "h:mm AM/PM"), ""), ""),
  IFERROR(IF(WTEN!H80="Home", TEXT(WTEN!F80, "h:mm AM/PM"), ""), ""),
  IFERROR(IF(TF!H80="Home", TEXT(TF!F80, "h:mm AM/PM"), ""), ""),
  IFERROR(IF(WGOLF!H80="Home", TEXT(WGOLF!F80, "h:mm AM/PM"), ""), ""),
  IFERROR(IF(WBB!H80="Home", TEXT(WBB!F80, "h:mm AM/PM"), ""), ""),
  IFERROR(IF(MBB!H80="Home", TEXT(MBB!F80, "h:mm AM/PM"), ""), ""),
  IFERROR(IF(WLAX!H80="Home", TEXT(WLAX!F80, "h:mm AM/PM"), ""), ""),
  IFERROR(IF(MLAX!H80="Home", TEXT(MLAX!F80, "h:mm AM/PM"), ""), ""),
  IFERROR(IF(SOFT!H80="Home", TEXT(SOFT!F80, "h:mm AM/PM"), ""), ""),
  IFERROR(IF(BASE!H80="Home", TEXT(BASE!F80, "h:mm AM/PM"), ""), ""),
  IFERROR(IF(ESPORTS!H80="Home", TEXT(ESPORTS!F80, "h:mm AM/PM"), ""), "")
)
</f>
        <v>TBD</v>
      </c>
      <c r="G80" s="11" t="str">
        <f>TEXTJOIN(
  CHAR(10) &amp; CHAR(10),
  TRUE,
  IFERROR(IF(WSO!H80="Home", WSO!G80, ""), ""),
  IFERROR(IF(MSO!H80="Home", MSO!G80, ""), ""),
  IFERROR(IF(FH!H80="Home", FH!G80, ""), ""),
  IFERROR(IF(MGOLF!H80="Home", MGOLF!G80, ""), ""),
  IFERROR(IF(Football!H80="Home", Football!G80, ""), ""),
  IFERROR(IF(WVB!H80="Home", WVB!G80, ""), ""),
  IFERROR(IF(XC!H80="Home", XC!G80, ""), ""),
  IFERROR(IF(SWIMMING!H80="Home", SWIMMING!G80, ""), ""),
  IFERROR(IF(WTEN!H80="Home", WTEN!G80, ""), ""),
  IFERROR(IF(TF!H80="Home", TF!G80, ""), ""),
  IFERROR(IF(WGOLF!H80="Home", WGOLF!G80, ""), ""),
  IFERROR(IF(WBB!H80="Home", WBB!G80, ""), ""),
  IFERROR(IF(MBB!H80="Home", MBB!G80, ""), ""),
  IFERROR(IF(WLAX!H80="Home", WLAX!G80, ""), ""),
  IFERROR(IF(MLAX!H80="Home", MLAX!G80, ""), ""),
  IFERROR(IF(SOFT!H80="Home", SOFT!G80, ""), ""),
  IFERROR(IF(BASE!H80="Home", BASE!G80, ""), ""),
  IFERROR(IF(ESPORTS!H80="Home", ESPORTS!G80, ""), "")
)
</f>
        <v>Conn College</v>
      </c>
      <c r="H80" s="20" t="str">
        <f>TEXTJOIN(
  CHAR(10) &amp; CHAR(10),
  TRUE,
  IFERROR(IF(WSO!H80="Home", WSO!P80, ""), ""),
  IFERROR(IF(MSO!H80="Home", MSO!P80, ""), ""),
  IFERROR(IF(FH!H80="Home", FH!P80, ""), ""),
  IFERROR(IF(MGOLF!H80="Home", MGOLF!P80, ""), ""),
  IFERROR(IF(Football!H80="Home", Football!P80, ""), ""),
  IFERROR(IF(WVB!H80="Home", WVB!P80, ""), ""),
  IFERROR(IF(XC!H80="Home", XC!P80, ""), ""),
  IFERROR(IF(SWIMMING!H80="Home", SWIMMING!P80, ""), ""),
  IFERROR(IF(WTEN!H80="Home", WTEN!P80, ""), ""),
  IFERROR(IF(TF!H80="Home", TF!P80, ""), ""),
  IFERROR(IF(WGOLF!H80="Home", WGOLF!P80, ""), ""),
  IFERROR(IF(WBB!H80="Home", WBB!P80, ""), ""),
  IFERROR(IF(MBB!H80="Home", MBB!P80, ""), ""),
  IFERROR(IF(WLAX!H80="Home", WLAX!P80, ""), ""),
  IFERROR(IF(MLAX!H80="Home", MLAX!P80, ""), ""),
  IFERROR(IF(SOFT!H80="Home", SOFT!P80, ""), ""),
  IFERROR(IF(BASE!H80="Home", BASE!P80, ""), ""),
  IFERROR(IF(ESPORTS!H80="Home", ESPORTS!P80, ""), "")
)
</f>
        <v>⌛️ Pending</v>
      </c>
    </row>
    <row r="81" ht="22.5" customHeight="1">
      <c r="A81" s="6">
        <v>80.0</v>
      </c>
      <c r="B81" s="6" t="str">
        <f>'Master Schedule'!B81</f>
        <v/>
      </c>
      <c r="C81" s="7">
        <v>46314.0</v>
      </c>
      <c r="D81" s="8" t="str">
        <f t="shared" si="1"/>
        <v>Monday</v>
      </c>
      <c r="E81" s="6" t="str">
        <f>TEXTJOIN(
  CHAR(10) &amp; CHAR(10),
  TRUE,
  IFERROR(IF(WSO!H81="Home", WSO!E81, ""), ""),
  IFERROR(IF(MSO!H81="Home", MSO!E81, ""), ""),
  IFERROR(IF(FH!H81="Home", FH!E81, ""), ""),
  IFERROR(IF(MGOLF!H81="Home", MGOLF!E81, ""), ""),
  IFERROR(IF(Football!H81="Home", Football!E81, ""), ""),
  IFERROR(IF(WVB!H81="Home", WVB!E81, ""), ""),
  IFERROR(IF(XC!H81="Home", XC!E81, ""), ""),
  IFERROR(IF(SWIMMING!H81="Home", SWIMMING!E81, ""), ""),
  IFERROR(IF(WTEN!H81="Home", WTEN!E81, ""), ""),
  IFERROR(IF(TF!H81="Home", TF!E81, ""), ""),
  IFERROR(IF(WGOLF!H81="Home", WGOLF!E81, ""), ""),
  IFERROR(IF(WBB!H81="Home", WBB!E81, ""), ""),
  IFERROR(IF(MBB!H81="Home", MBB!E81, ""), ""),
  IFERROR(IF(WLAX!H81="Home", WLAX!E81, ""), ""),
  IFERROR(IF(MLAX!H81="Home", MLAX!E81, ""), ""),
  IFERROR(IF(SOFT!H81="Home", SOFT!E81, ""), ""),
  IFERROR(IF(BASE!H81="Home", BASE!E81, ""), ""),
  IFERROR(IF(ESPORTS!H81="Home", ESPORTS!E81, ""), "")
)
</f>
        <v/>
      </c>
      <c r="F81" s="11" t="str">
        <f>TEXTJOIN(
  CHAR(10) &amp; CHAR(10),
  TRUE,
  IFERROR(IF(WSO!H81="Home", TEXT(WSO!F81, "h:mm AM/PM"), ""), ""),
  IFERROR(IF(MSO!H81="Home", TEXT(MSO!F81, "h:mm AM/PM"), ""), ""),
  IFERROR(IF(FH!H81="Home", TEXT(FH!F81, "h:mm AM/PM"), ""), ""),
  IFERROR(IF(MGOLF!H81="Home", TEXT(MGOLF!F81, "h:mm AM/PM"), ""), ""),
  IFERROR(IF(Football!H81="Home", TEXT(Football!F81, "h:mm AM/PM"), ""), ""),
  IFERROR(IF(WVB!H81="Home", TEXT(WVB!F81, "h:mm AM/PM"), ""), ""),
  IFERROR(IF(XC!H81="Home", TEXT(XC!F81, "h:mm AM/PM"), ""), ""),
  IFERROR(IF(SWIMMING!H81="Home", TEXT(SWIMMING!F81, "h:mm AM/PM"), ""), ""),
  IFERROR(IF(WTEN!H81="Home", TEXT(WTEN!F81, "h:mm AM/PM"), ""), ""),
  IFERROR(IF(TF!H81="Home", TEXT(TF!F81, "h:mm AM/PM"), ""), ""),
  IFERROR(IF(WGOLF!H81="Home", TEXT(WGOLF!F81, "h:mm AM/PM"), ""), ""),
  IFERROR(IF(WBB!H81="Home", TEXT(WBB!F81, "h:mm AM/PM"), ""), ""),
  IFERROR(IF(MBB!H81="Home", TEXT(MBB!F81, "h:mm AM/PM"), ""), ""),
  IFERROR(IF(WLAX!H81="Home", TEXT(WLAX!F81, "h:mm AM/PM"), ""), ""),
  IFERROR(IF(MLAX!H81="Home", TEXT(MLAX!F81, "h:mm AM/PM"), ""), ""),
  IFERROR(IF(SOFT!H81="Home", TEXT(SOFT!F81, "h:mm AM/PM"), ""), ""),
  IFERROR(IF(BASE!H81="Home", TEXT(BASE!F81, "h:mm AM/PM"), ""), ""),
  IFERROR(IF(ESPORTS!H81="Home", TEXT(ESPORTS!F81, "h:mm AM/PM"), ""), "")
)
</f>
        <v/>
      </c>
      <c r="G81" s="11" t="str">
        <f>TEXTJOIN(
  CHAR(10) &amp; CHAR(10),
  TRUE,
  IFERROR(IF(WSO!H81="Home", WSO!G81, ""), ""),
  IFERROR(IF(MSO!H81="Home", MSO!G81, ""), ""),
  IFERROR(IF(FH!H81="Home", FH!G81, ""), ""),
  IFERROR(IF(MGOLF!H81="Home", MGOLF!G81, ""), ""),
  IFERROR(IF(Football!H81="Home", Football!G81, ""), ""),
  IFERROR(IF(WVB!H81="Home", WVB!G81, ""), ""),
  IFERROR(IF(XC!H81="Home", XC!G81, ""), ""),
  IFERROR(IF(SWIMMING!H81="Home", SWIMMING!G81, ""), ""),
  IFERROR(IF(WTEN!H81="Home", WTEN!G81, ""), ""),
  IFERROR(IF(TF!H81="Home", TF!G81, ""), ""),
  IFERROR(IF(WGOLF!H81="Home", WGOLF!G81, ""), ""),
  IFERROR(IF(WBB!H81="Home", WBB!G81, ""), ""),
  IFERROR(IF(MBB!H81="Home", MBB!G81, ""), ""),
  IFERROR(IF(WLAX!H81="Home", WLAX!G81, ""), ""),
  IFERROR(IF(MLAX!H81="Home", MLAX!G81, ""), ""),
  IFERROR(IF(SOFT!H81="Home", SOFT!G81, ""), ""),
  IFERROR(IF(BASE!H81="Home", BASE!G81, ""), ""),
  IFERROR(IF(ESPORTS!H81="Home", ESPORTS!G81, ""), "")
)
</f>
        <v/>
      </c>
      <c r="H81" s="20" t="str">
        <f>TEXTJOIN(
  CHAR(10) &amp; CHAR(10),
  TRUE,
  IFERROR(IF(WSO!H81="Home", WSO!P81, ""), ""),
  IFERROR(IF(MSO!H81="Home", MSO!P81, ""), ""),
  IFERROR(IF(FH!H81="Home", FH!P81, ""), ""),
  IFERROR(IF(MGOLF!H81="Home", MGOLF!P81, ""), ""),
  IFERROR(IF(Football!H81="Home", Football!P81, ""), ""),
  IFERROR(IF(WVB!H81="Home", WVB!P81, ""), ""),
  IFERROR(IF(XC!H81="Home", XC!P81, ""), ""),
  IFERROR(IF(SWIMMING!H81="Home", SWIMMING!P81, ""), ""),
  IFERROR(IF(WTEN!H81="Home", WTEN!P81, ""), ""),
  IFERROR(IF(TF!H81="Home", TF!P81, ""), ""),
  IFERROR(IF(WGOLF!H81="Home", WGOLF!P81, ""), ""),
  IFERROR(IF(WBB!H81="Home", WBB!P81, ""), ""),
  IFERROR(IF(MBB!H81="Home", MBB!P81, ""), ""),
  IFERROR(IF(WLAX!H81="Home", WLAX!P81, ""), ""),
  IFERROR(IF(MLAX!H81="Home", MLAX!P81, ""), ""),
  IFERROR(IF(SOFT!H81="Home", SOFT!P81, ""), ""),
  IFERROR(IF(BASE!H81="Home", BASE!P81, ""), ""),
  IFERROR(IF(ESPORTS!H81="Home", ESPORTS!P81, ""), "")
)
</f>
        <v/>
      </c>
    </row>
    <row r="82" ht="22.5" customHeight="1">
      <c r="A82" s="6">
        <v>81.0</v>
      </c>
      <c r="B82" s="6" t="str">
        <f>'Master Schedule'!B82</f>
        <v/>
      </c>
      <c r="C82" s="7">
        <v>46315.0</v>
      </c>
      <c r="D82" s="8" t="str">
        <f t="shared" si="1"/>
        <v>Tuesday</v>
      </c>
      <c r="E82" s="6" t="str">
        <f>TEXTJOIN(
  CHAR(10) &amp; CHAR(10),
  TRUE,
  IFERROR(IF(WSO!H82="Home", WSO!E82, ""), ""),
  IFERROR(IF(MSO!H82="Home", MSO!E82, ""), ""),
  IFERROR(IF(FH!H82="Home", FH!E82, ""), ""),
  IFERROR(IF(MGOLF!H82="Home", MGOLF!E82, ""), ""),
  IFERROR(IF(Football!H82="Home", Football!E82, ""), ""),
  IFERROR(IF(WVB!H82="Home", WVB!E82, ""), ""),
  IFERROR(IF(XC!H82="Home", XC!E82, ""), ""),
  IFERROR(IF(SWIMMING!H82="Home", SWIMMING!E82, ""), ""),
  IFERROR(IF(WTEN!H82="Home", WTEN!E82, ""), ""),
  IFERROR(IF(TF!H82="Home", TF!E82, ""), ""),
  IFERROR(IF(WGOLF!H82="Home", WGOLF!E82, ""), ""),
  IFERROR(IF(WBB!H82="Home", WBB!E82, ""), ""),
  IFERROR(IF(MBB!H82="Home", MBB!E82, ""), ""),
  IFERROR(IF(WLAX!H82="Home", WLAX!E82, ""), ""),
  IFERROR(IF(MLAX!H82="Home", MLAX!E82, ""), ""),
  IFERROR(IF(SOFT!H82="Home", SOFT!E82, ""), ""),
  IFERROR(IF(BASE!H82="Home", BASE!E82, ""), ""),
  IFERROR(IF(ESPORTS!H82="Home", ESPORTS!E82, ""), "")
)
</f>
        <v/>
      </c>
      <c r="F82" s="11" t="str">
        <f>TEXTJOIN(
  CHAR(10) &amp; CHAR(10),
  TRUE,
  IFERROR(IF(WSO!H82="Home", TEXT(WSO!F82, "h:mm AM/PM"), ""), ""),
  IFERROR(IF(MSO!H82="Home", TEXT(MSO!F82, "h:mm AM/PM"), ""), ""),
  IFERROR(IF(FH!H82="Home", TEXT(FH!F82, "h:mm AM/PM"), ""), ""),
  IFERROR(IF(MGOLF!H82="Home", TEXT(MGOLF!F82, "h:mm AM/PM"), ""), ""),
  IFERROR(IF(Football!H82="Home", TEXT(Football!F82, "h:mm AM/PM"), ""), ""),
  IFERROR(IF(WVB!H82="Home", TEXT(WVB!F82, "h:mm AM/PM"), ""), ""),
  IFERROR(IF(XC!H82="Home", TEXT(XC!F82, "h:mm AM/PM"), ""), ""),
  IFERROR(IF(SWIMMING!H82="Home", TEXT(SWIMMING!F82, "h:mm AM/PM"), ""), ""),
  IFERROR(IF(WTEN!H82="Home", TEXT(WTEN!F82, "h:mm AM/PM"), ""), ""),
  IFERROR(IF(TF!H82="Home", TEXT(TF!F82, "h:mm AM/PM"), ""), ""),
  IFERROR(IF(WGOLF!H82="Home", TEXT(WGOLF!F82, "h:mm AM/PM"), ""), ""),
  IFERROR(IF(WBB!H82="Home", TEXT(WBB!F82, "h:mm AM/PM"), ""), ""),
  IFERROR(IF(MBB!H82="Home", TEXT(MBB!F82, "h:mm AM/PM"), ""), ""),
  IFERROR(IF(WLAX!H82="Home", TEXT(WLAX!F82, "h:mm AM/PM"), ""), ""),
  IFERROR(IF(MLAX!H82="Home", TEXT(MLAX!F82, "h:mm AM/PM"), ""), ""),
  IFERROR(IF(SOFT!H82="Home", TEXT(SOFT!F82, "h:mm AM/PM"), ""), ""),
  IFERROR(IF(BASE!H82="Home", TEXT(BASE!F82, "h:mm AM/PM"), ""), ""),
  IFERROR(IF(ESPORTS!H82="Home", TEXT(ESPORTS!F82, "h:mm AM/PM"), ""), "")
)
</f>
        <v/>
      </c>
      <c r="G82" s="11" t="str">
        <f>TEXTJOIN(
  CHAR(10) &amp; CHAR(10),
  TRUE,
  IFERROR(IF(WSO!H82="Home", WSO!G82, ""), ""),
  IFERROR(IF(MSO!H82="Home", MSO!G82, ""), ""),
  IFERROR(IF(FH!H82="Home", FH!G82, ""), ""),
  IFERROR(IF(MGOLF!H82="Home", MGOLF!G82, ""), ""),
  IFERROR(IF(Football!H82="Home", Football!G82, ""), ""),
  IFERROR(IF(WVB!H82="Home", WVB!G82, ""), ""),
  IFERROR(IF(XC!H82="Home", XC!G82, ""), ""),
  IFERROR(IF(SWIMMING!H82="Home", SWIMMING!G82, ""), ""),
  IFERROR(IF(WTEN!H82="Home", WTEN!G82, ""), ""),
  IFERROR(IF(TF!H82="Home", TF!G82, ""), ""),
  IFERROR(IF(WGOLF!H82="Home", WGOLF!G82, ""), ""),
  IFERROR(IF(WBB!H82="Home", WBB!G82, ""), ""),
  IFERROR(IF(MBB!H82="Home", MBB!G82, ""), ""),
  IFERROR(IF(WLAX!H82="Home", WLAX!G82, ""), ""),
  IFERROR(IF(MLAX!H82="Home", MLAX!G82, ""), ""),
  IFERROR(IF(SOFT!H82="Home", SOFT!G82, ""), ""),
  IFERROR(IF(BASE!H82="Home", BASE!G82, ""), ""),
  IFERROR(IF(ESPORTS!H82="Home", ESPORTS!G82, ""), "")
)
</f>
        <v/>
      </c>
      <c r="H82" s="20" t="str">
        <f>TEXTJOIN(
  CHAR(10) &amp; CHAR(10),
  TRUE,
  IFERROR(IF(WSO!H82="Home", WSO!P82, ""), ""),
  IFERROR(IF(MSO!H82="Home", MSO!P82, ""), ""),
  IFERROR(IF(FH!H82="Home", FH!P82, ""), ""),
  IFERROR(IF(MGOLF!H82="Home", MGOLF!P82, ""), ""),
  IFERROR(IF(Football!H82="Home", Football!P82, ""), ""),
  IFERROR(IF(WVB!H82="Home", WVB!P82, ""), ""),
  IFERROR(IF(XC!H82="Home", XC!P82, ""), ""),
  IFERROR(IF(SWIMMING!H82="Home", SWIMMING!P82, ""), ""),
  IFERROR(IF(WTEN!H82="Home", WTEN!P82, ""), ""),
  IFERROR(IF(TF!H82="Home", TF!P82, ""), ""),
  IFERROR(IF(WGOLF!H82="Home", WGOLF!P82, ""), ""),
  IFERROR(IF(WBB!H82="Home", WBB!P82, ""), ""),
  IFERROR(IF(MBB!H82="Home", MBB!P82, ""), ""),
  IFERROR(IF(WLAX!H82="Home", WLAX!P82, ""), ""),
  IFERROR(IF(MLAX!H82="Home", MLAX!P82, ""), ""),
  IFERROR(IF(SOFT!H82="Home", SOFT!P82, ""), ""),
  IFERROR(IF(BASE!H82="Home", BASE!P82, ""), ""),
  IFERROR(IF(ESPORTS!H82="Home", ESPORTS!P82, ""), "")
)
</f>
        <v/>
      </c>
    </row>
    <row r="83" ht="22.5" customHeight="1">
      <c r="A83" s="6">
        <v>82.0</v>
      </c>
      <c r="B83" s="6" t="str">
        <f>'Master Schedule'!B83</f>
        <v/>
      </c>
      <c r="C83" s="7">
        <v>46316.0</v>
      </c>
      <c r="D83" s="8" t="str">
        <f t="shared" si="1"/>
        <v>Wednesday</v>
      </c>
      <c r="E83" s="6" t="str">
        <f>TEXTJOIN(
  CHAR(10) &amp; CHAR(10),
  TRUE,
  IFERROR(IF(WSO!H83="Home", WSO!E83, ""), ""),
  IFERROR(IF(MSO!H83="Home", MSO!E83, ""), ""),
  IFERROR(IF(FH!H83="Home", FH!E83, ""), ""),
  IFERROR(IF(MGOLF!H83="Home", MGOLF!E83, ""), ""),
  IFERROR(IF(Football!H83="Home", Football!E83, ""), ""),
  IFERROR(IF(WVB!H83="Home", WVB!E83, ""), ""),
  IFERROR(IF(XC!H83="Home", XC!E83, ""), ""),
  IFERROR(IF(SWIMMING!H83="Home", SWIMMING!E83, ""), ""),
  IFERROR(IF(WTEN!H83="Home", WTEN!E83, ""), ""),
  IFERROR(IF(TF!H83="Home", TF!E83, ""), ""),
  IFERROR(IF(WGOLF!H83="Home", WGOLF!E83, ""), ""),
  IFERROR(IF(WBB!H83="Home", WBB!E83, ""), ""),
  IFERROR(IF(MBB!H83="Home", MBB!E83, ""), ""),
  IFERROR(IF(WLAX!H83="Home", WLAX!E83, ""), ""),
  IFERROR(IF(MLAX!H83="Home", MLAX!E83, ""), ""),
  IFERROR(IF(SOFT!H83="Home", SOFT!E83, ""), ""),
  IFERROR(IF(BASE!H83="Home", BASE!E83, ""), ""),
  IFERROR(IF(ESPORTS!H83="Home", ESPORTS!E83, ""), "")
)
</f>
        <v/>
      </c>
      <c r="F83" s="11" t="str">
        <f>TEXTJOIN(
  CHAR(10) &amp; CHAR(10),
  TRUE,
  IFERROR(IF(WSO!H83="Home", TEXT(WSO!F83, "h:mm AM/PM"), ""), ""),
  IFERROR(IF(MSO!H83="Home", TEXT(MSO!F83, "h:mm AM/PM"), ""), ""),
  IFERROR(IF(FH!H83="Home", TEXT(FH!F83, "h:mm AM/PM"), ""), ""),
  IFERROR(IF(MGOLF!H83="Home", TEXT(MGOLF!F83, "h:mm AM/PM"), ""), ""),
  IFERROR(IF(Football!H83="Home", TEXT(Football!F83, "h:mm AM/PM"), ""), ""),
  IFERROR(IF(WVB!H83="Home", TEXT(WVB!F83, "h:mm AM/PM"), ""), ""),
  IFERROR(IF(XC!H83="Home", TEXT(XC!F83, "h:mm AM/PM"), ""), ""),
  IFERROR(IF(SWIMMING!H83="Home", TEXT(SWIMMING!F83, "h:mm AM/PM"), ""), ""),
  IFERROR(IF(WTEN!H83="Home", TEXT(WTEN!F83, "h:mm AM/PM"), ""), ""),
  IFERROR(IF(TF!H83="Home", TEXT(TF!F83, "h:mm AM/PM"), ""), ""),
  IFERROR(IF(WGOLF!H83="Home", TEXT(WGOLF!F83, "h:mm AM/PM"), ""), ""),
  IFERROR(IF(WBB!H83="Home", TEXT(WBB!F83, "h:mm AM/PM"), ""), ""),
  IFERROR(IF(MBB!H83="Home", TEXT(MBB!F83, "h:mm AM/PM"), ""), ""),
  IFERROR(IF(WLAX!H83="Home", TEXT(WLAX!F83, "h:mm AM/PM"), ""), ""),
  IFERROR(IF(MLAX!H83="Home", TEXT(MLAX!F83, "h:mm AM/PM"), ""), ""),
  IFERROR(IF(SOFT!H83="Home", TEXT(SOFT!F83, "h:mm AM/PM"), ""), ""),
  IFERROR(IF(BASE!H83="Home", TEXT(BASE!F83, "h:mm AM/PM"), ""), ""),
  IFERROR(IF(ESPORTS!H83="Home", TEXT(ESPORTS!F83, "h:mm AM/PM"), ""), "")
)
</f>
        <v/>
      </c>
      <c r="G83" s="11" t="str">
        <f>TEXTJOIN(
  CHAR(10) &amp; CHAR(10),
  TRUE,
  IFERROR(IF(WSO!H83="Home", WSO!G83, ""), ""),
  IFERROR(IF(MSO!H83="Home", MSO!G83, ""), ""),
  IFERROR(IF(FH!H83="Home", FH!G83, ""), ""),
  IFERROR(IF(MGOLF!H83="Home", MGOLF!G83, ""), ""),
  IFERROR(IF(Football!H83="Home", Football!G83, ""), ""),
  IFERROR(IF(WVB!H83="Home", WVB!G83, ""), ""),
  IFERROR(IF(XC!H83="Home", XC!G83, ""), ""),
  IFERROR(IF(SWIMMING!H83="Home", SWIMMING!G83, ""), ""),
  IFERROR(IF(WTEN!H83="Home", WTEN!G83, ""), ""),
  IFERROR(IF(TF!H83="Home", TF!G83, ""), ""),
  IFERROR(IF(WGOLF!H83="Home", WGOLF!G83, ""), ""),
  IFERROR(IF(WBB!H83="Home", WBB!G83, ""), ""),
  IFERROR(IF(MBB!H83="Home", MBB!G83, ""), ""),
  IFERROR(IF(WLAX!H83="Home", WLAX!G83, ""), ""),
  IFERROR(IF(MLAX!H83="Home", MLAX!G83, ""), ""),
  IFERROR(IF(SOFT!H83="Home", SOFT!G83, ""), ""),
  IFERROR(IF(BASE!H83="Home", BASE!G83, ""), ""),
  IFERROR(IF(ESPORTS!H83="Home", ESPORTS!G83, ""), "")
)
</f>
        <v/>
      </c>
      <c r="H83" s="20" t="str">
        <f>TEXTJOIN(
  CHAR(10) &amp; CHAR(10),
  TRUE,
  IFERROR(IF(WSO!H83="Home", WSO!P83, ""), ""),
  IFERROR(IF(MSO!H83="Home", MSO!P83, ""), ""),
  IFERROR(IF(FH!H83="Home", FH!P83, ""), ""),
  IFERROR(IF(MGOLF!H83="Home", MGOLF!P83, ""), ""),
  IFERROR(IF(Football!H83="Home", Football!P83, ""), ""),
  IFERROR(IF(WVB!H83="Home", WVB!P83, ""), ""),
  IFERROR(IF(XC!H83="Home", XC!P83, ""), ""),
  IFERROR(IF(SWIMMING!H83="Home", SWIMMING!P83, ""), ""),
  IFERROR(IF(WTEN!H83="Home", WTEN!P83, ""), ""),
  IFERROR(IF(TF!H83="Home", TF!P83, ""), ""),
  IFERROR(IF(WGOLF!H83="Home", WGOLF!P83, ""), ""),
  IFERROR(IF(WBB!H83="Home", WBB!P83, ""), ""),
  IFERROR(IF(MBB!H83="Home", MBB!P83, ""), ""),
  IFERROR(IF(WLAX!H83="Home", WLAX!P83, ""), ""),
  IFERROR(IF(MLAX!H83="Home", MLAX!P83, ""), ""),
  IFERROR(IF(SOFT!H83="Home", SOFT!P83, ""), ""),
  IFERROR(IF(BASE!H83="Home", BASE!P83, ""), ""),
  IFERROR(IF(ESPORTS!H83="Home", ESPORTS!P83, ""), "")
)
</f>
        <v/>
      </c>
    </row>
    <row r="84" ht="22.5" customHeight="1">
      <c r="A84" s="6">
        <v>83.0</v>
      </c>
      <c r="B84" s="6" t="str">
        <f>'Master Schedule'!B84</f>
        <v/>
      </c>
      <c r="C84" s="7">
        <v>46317.0</v>
      </c>
      <c r="D84" s="8" t="str">
        <f t="shared" si="1"/>
        <v>Thursday</v>
      </c>
      <c r="E84" s="6" t="str">
        <f>TEXTJOIN(
  CHAR(10) &amp; CHAR(10),
  TRUE,
  IFERROR(IF(WSO!H84="Home", WSO!E84, ""), ""),
  IFERROR(IF(MSO!H84="Home", MSO!E84, ""), ""),
  IFERROR(IF(FH!H84="Home", FH!E84, ""), ""),
  IFERROR(IF(MGOLF!H84="Home", MGOLF!E84, ""), ""),
  IFERROR(IF(Football!H84="Home", Football!E84, ""), ""),
  IFERROR(IF(WVB!H84="Home", WVB!E84, ""), ""),
  IFERROR(IF(XC!H84="Home", XC!E84, ""), ""),
  IFERROR(IF(SWIMMING!H84="Home", SWIMMING!E84, ""), ""),
  IFERROR(IF(WTEN!H84="Home", WTEN!E84, ""), ""),
  IFERROR(IF(TF!H84="Home", TF!E84, ""), ""),
  IFERROR(IF(WGOLF!H84="Home", WGOLF!E84, ""), ""),
  IFERROR(IF(WBB!H84="Home", WBB!E84, ""), ""),
  IFERROR(IF(MBB!H84="Home", MBB!E84, ""), ""),
  IFERROR(IF(WLAX!H84="Home", WLAX!E84, ""), ""),
  IFERROR(IF(MLAX!H84="Home", MLAX!E84, ""), ""),
  IFERROR(IF(SOFT!H84="Home", SOFT!E84, ""), ""),
  IFERROR(IF(BASE!H84="Home", BASE!E84, ""), ""),
  IFERROR(IF(ESPORTS!H84="Home", ESPORTS!E84, ""), "")
)
</f>
        <v/>
      </c>
      <c r="F84" s="11" t="str">
        <f>TEXTJOIN(
  CHAR(10) &amp; CHAR(10),
  TRUE,
  IFERROR(IF(WSO!H84="Home", TEXT(WSO!F84, "h:mm AM/PM"), ""), ""),
  IFERROR(IF(MSO!H84="Home", TEXT(MSO!F84, "h:mm AM/PM"), ""), ""),
  IFERROR(IF(FH!H84="Home", TEXT(FH!F84, "h:mm AM/PM"), ""), ""),
  IFERROR(IF(MGOLF!H84="Home", TEXT(MGOLF!F84, "h:mm AM/PM"), ""), ""),
  IFERROR(IF(Football!H84="Home", TEXT(Football!F84, "h:mm AM/PM"), ""), ""),
  IFERROR(IF(WVB!H84="Home", TEXT(WVB!F84, "h:mm AM/PM"), ""), ""),
  IFERROR(IF(XC!H84="Home", TEXT(XC!F84, "h:mm AM/PM"), ""), ""),
  IFERROR(IF(SWIMMING!H84="Home", TEXT(SWIMMING!F84, "h:mm AM/PM"), ""), ""),
  IFERROR(IF(WTEN!H84="Home", TEXT(WTEN!F84, "h:mm AM/PM"), ""), ""),
  IFERROR(IF(TF!H84="Home", TEXT(TF!F84, "h:mm AM/PM"), ""), ""),
  IFERROR(IF(WGOLF!H84="Home", TEXT(WGOLF!F84, "h:mm AM/PM"), ""), ""),
  IFERROR(IF(WBB!H84="Home", TEXT(WBB!F84, "h:mm AM/PM"), ""), ""),
  IFERROR(IF(MBB!H84="Home", TEXT(MBB!F84, "h:mm AM/PM"), ""), ""),
  IFERROR(IF(WLAX!H84="Home", TEXT(WLAX!F84, "h:mm AM/PM"), ""), ""),
  IFERROR(IF(MLAX!H84="Home", TEXT(MLAX!F84, "h:mm AM/PM"), ""), ""),
  IFERROR(IF(SOFT!H84="Home", TEXT(SOFT!F84, "h:mm AM/PM"), ""), ""),
  IFERROR(IF(BASE!H84="Home", TEXT(BASE!F84, "h:mm AM/PM"), ""), ""),
  IFERROR(IF(ESPORTS!H84="Home", TEXT(ESPORTS!F84, "h:mm AM/PM"), ""), "")
)
</f>
        <v/>
      </c>
      <c r="G84" s="11" t="str">
        <f>TEXTJOIN(
  CHAR(10) &amp; CHAR(10),
  TRUE,
  IFERROR(IF(WSO!H84="Home", WSO!G84, ""), ""),
  IFERROR(IF(MSO!H84="Home", MSO!G84, ""), ""),
  IFERROR(IF(FH!H84="Home", FH!G84, ""), ""),
  IFERROR(IF(MGOLF!H84="Home", MGOLF!G84, ""), ""),
  IFERROR(IF(Football!H84="Home", Football!G84, ""), ""),
  IFERROR(IF(WVB!H84="Home", WVB!G84, ""), ""),
  IFERROR(IF(XC!H84="Home", XC!G84, ""), ""),
  IFERROR(IF(SWIMMING!H84="Home", SWIMMING!G84, ""), ""),
  IFERROR(IF(WTEN!H84="Home", WTEN!G84, ""), ""),
  IFERROR(IF(TF!H84="Home", TF!G84, ""), ""),
  IFERROR(IF(WGOLF!H84="Home", WGOLF!G84, ""), ""),
  IFERROR(IF(WBB!H84="Home", WBB!G84, ""), ""),
  IFERROR(IF(MBB!H84="Home", MBB!G84, ""), ""),
  IFERROR(IF(WLAX!H84="Home", WLAX!G84, ""), ""),
  IFERROR(IF(MLAX!H84="Home", MLAX!G84, ""), ""),
  IFERROR(IF(SOFT!H84="Home", SOFT!G84, ""), ""),
  IFERROR(IF(BASE!H84="Home", BASE!G84, ""), ""),
  IFERROR(IF(ESPORTS!H84="Home", ESPORTS!G84, ""), "")
)
</f>
        <v/>
      </c>
      <c r="H84" s="20" t="str">
        <f>TEXTJOIN(
  CHAR(10) &amp; CHAR(10),
  TRUE,
  IFERROR(IF(WSO!H84="Home", WSO!P84, ""), ""),
  IFERROR(IF(MSO!H84="Home", MSO!P84, ""), ""),
  IFERROR(IF(FH!H84="Home", FH!P84, ""), ""),
  IFERROR(IF(MGOLF!H84="Home", MGOLF!P84, ""), ""),
  IFERROR(IF(Football!H84="Home", Football!P84, ""), ""),
  IFERROR(IF(WVB!H84="Home", WVB!P84, ""), ""),
  IFERROR(IF(XC!H84="Home", XC!P84, ""), ""),
  IFERROR(IF(SWIMMING!H84="Home", SWIMMING!P84, ""), ""),
  IFERROR(IF(WTEN!H84="Home", WTEN!P84, ""), ""),
  IFERROR(IF(TF!H84="Home", TF!P84, ""), ""),
  IFERROR(IF(WGOLF!H84="Home", WGOLF!P84, ""), ""),
  IFERROR(IF(WBB!H84="Home", WBB!P84, ""), ""),
  IFERROR(IF(MBB!H84="Home", MBB!P84, ""), ""),
  IFERROR(IF(WLAX!H84="Home", WLAX!P84, ""), ""),
  IFERROR(IF(MLAX!H84="Home", MLAX!P84, ""), ""),
  IFERROR(IF(SOFT!H84="Home", SOFT!P84, ""), ""),
  IFERROR(IF(BASE!H84="Home", BASE!P84, ""), ""),
  IFERROR(IF(ESPORTS!H84="Home", ESPORTS!P84, ""), "")
)
</f>
        <v/>
      </c>
    </row>
    <row r="85" ht="22.5" customHeight="1">
      <c r="A85" s="6">
        <v>84.0</v>
      </c>
      <c r="B85" s="6" t="str">
        <f>'Master Schedule'!B85</f>
        <v/>
      </c>
      <c r="C85" s="7">
        <v>46318.0</v>
      </c>
      <c r="D85" s="8" t="str">
        <f t="shared" si="1"/>
        <v>Friday</v>
      </c>
      <c r="E85" s="6" t="str">
        <f>TEXTJOIN(
  CHAR(10) &amp; CHAR(10),
  TRUE,
  IFERROR(IF(WSO!H85="Home", WSO!E85, ""), ""),
  IFERROR(IF(MSO!H85="Home", MSO!E85, ""), ""),
  IFERROR(IF(FH!H85="Home", FH!E85, ""), ""),
  IFERROR(IF(MGOLF!H85="Home", MGOLF!E85, ""), ""),
  IFERROR(IF(Football!H85="Home", Football!E85, ""), ""),
  IFERROR(IF(WVB!H85="Home", WVB!E85, ""), ""),
  IFERROR(IF(XC!H85="Home", XC!E85, ""), ""),
  IFERROR(IF(SWIMMING!H85="Home", SWIMMING!E85, ""), ""),
  IFERROR(IF(WTEN!H85="Home", WTEN!E85, ""), ""),
  IFERROR(IF(TF!H85="Home", TF!E85, ""), ""),
  IFERROR(IF(WGOLF!H85="Home", WGOLF!E85, ""), ""),
  IFERROR(IF(WBB!H85="Home", WBB!E85, ""), ""),
  IFERROR(IF(MBB!H85="Home", MBB!E85, ""), ""),
  IFERROR(IF(WLAX!H85="Home", WLAX!E85, ""), ""),
  IFERROR(IF(MLAX!H85="Home", MLAX!E85, ""), ""),
  IFERROR(IF(SOFT!H85="Home", SOFT!E85, ""), ""),
  IFERROR(IF(BASE!H85="Home", BASE!E85, ""), ""),
  IFERROR(IF(ESPORTS!H85="Home", ESPORTS!E85, ""), "")
)
</f>
        <v/>
      </c>
      <c r="F85" s="11" t="str">
        <f>TEXTJOIN(
  CHAR(10) &amp; CHAR(10),
  TRUE,
  IFERROR(IF(WSO!H85="Home", TEXT(WSO!F85, "h:mm AM/PM"), ""), ""),
  IFERROR(IF(MSO!H85="Home", TEXT(MSO!F85, "h:mm AM/PM"), ""), ""),
  IFERROR(IF(FH!H85="Home", TEXT(FH!F85, "h:mm AM/PM"), ""), ""),
  IFERROR(IF(MGOLF!H85="Home", TEXT(MGOLF!F85, "h:mm AM/PM"), ""), ""),
  IFERROR(IF(Football!H85="Home", TEXT(Football!F85, "h:mm AM/PM"), ""), ""),
  IFERROR(IF(WVB!H85="Home", TEXT(WVB!F85, "h:mm AM/PM"), ""), ""),
  IFERROR(IF(XC!H85="Home", TEXT(XC!F85, "h:mm AM/PM"), ""), ""),
  IFERROR(IF(SWIMMING!H85="Home", TEXT(SWIMMING!F85, "h:mm AM/PM"), ""), ""),
  IFERROR(IF(WTEN!H85="Home", TEXT(WTEN!F85, "h:mm AM/PM"), ""), ""),
  IFERROR(IF(TF!H85="Home", TEXT(TF!F85, "h:mm AM/PM"), ""), ""),
  IFERROR(IF(WGOLF!H85="Home", TEXT(WGOLF!F85, "h:mm AM/PM"), ""), ""),
  IFERROR(IF(WBB!H85="Home", TEXT(WBB!F85, "h:mm AM/PM"), ""), ""),
  IFERROR(IF(MBB!H85="Home", TEXT(MBB!F85, "h:mm AM/PM"), ""), ""),
  IFERROR(IF(WLAX!H85="Home", TEXT(WLAX!F85, "h:mm AM/PM"), ""), ""),
  IFERROR(IF(MLAX!H85="Home", TEXT(MLAX!F85, "h:mm AM/PM"), ""), ""),
  IFERROR(IF(SOFT!H85="Home", TEXT(SOFT!F85, "h:mm AM/PM"), ""), ""),
  IFERROR(IF(BASE!H85="Home", TEXT(BASE!F85, "h:mm AM/PM"), ""), ""),
  IFERROR(IF(ESPORTS!H85="Home", TEXT(ESPORTS!F85, "h:mm AM/PM"), ""), "")
)
</f>
        <v/>
      </c>
      <c r="G85" s="11" t="str">
        <f>TEXTJOIN(
  CHAR(10) &amp; CHAR(10),
  TRUE,
  IFERROR(IF(WSO!H85="Home", WSO!G85, ""), ""),
  IFERROR(IF(MSO!H85="Home", MSO!G85, ""), ""),
  IFERROR(IF(FH!H85="Home", FH!G85, ""), ""),
  IFERROR(IF(MGOLF!H85="Home", MGOLF!G85, ""), ""),
  IFERROR(IF(Football!H85="Home", Football!G85, ""), ""),
  IFERROR(IF(WVB!H85="Home", WVB!G85, ""), ""),
  IFERROR(IF(XC!H85="Home", XC!G85, ""), ""),
  IFERROR(IF(SWIMMING!H85="Home", SWIMMING!G85, ""), ""),
  IFERROR(IF(WTEN!H85="Home", WTEN!G85, ""), ""),
  IFERROR(IF(TF!H85="Home", TF!G85, ""), ""),
  IFERROR(IF(WGOLF!H85="Home", WGOLF!G85, ""), ""),
  IFERROR(IF(WBB!H85="Home", WBB!G85, ""), ""),
  IFERROR(IF(MBB!H85="Home", MBB!G85, ""), ""),
  IFERROR(IF(WLAX!H85="Home", WLAX!G85, ""), ""),
  IFERROR(IF(MLAX!H85="Home", MLAX!G85, ""), ""),
  IFERROR(IF(SOFT!H85="Home", SOFT!G85, ""), ""),
  IFERROR(IF(BASE!H85="Home", BASE!G85, ""), ""),
  IFERROR(IF(ESPORTS!H85="Home", ESPORTS!G85, ""), "")
)
</f>
        <v/>
      </c>
      <c r="H85" s="20" t="str">
        <f>TEXTJOIN(
  CHAR(10) &amp; CHAR(10),
  TRUE,
  IFERROR(IF(WSO!H85="Home", WSO!P85, ""), ""),
  IFERROR(IF(MSO!H85="Home", MSO!P85, ""), ""),
  IFERROR(IF(FH!H85="Home", FH!P85, ""), ""),
  IFERROR(IF(MGOLF!H85="Home", MGOLF!P85, ""), ""),
  IFERROR(IF(Football!H85="Home", Football!P85, ""), ""),
  IFERROR(IF(WVB!H85="Home", WVB!P85, ""), ""),
  IFERROR(IF(XC!H85="Home", XC!P85, ""), ""),
  IFERROR(IF(SWIMMING!H85="Home", SWIMMING!P85, ""), ""),
  IFERROR(IF(WTEN!H85="Home", WTEN!P85, ""), ""),
  IFERROR(IF(TF!H85="Home", TF!P85, ""), ""),
  IFERROR(IF(WGOLF!H85="Home", WGOLF!P85, ""), ""),
  IFERROR(IF(WBB!H85="Home", WBB!P85, ""), ""),
  IFERROR(IF(MBB!H85="Home", MBB!P85, ""), ""),
  IFERROR(IF(WLAX!H85="Home", WLAX!P85, ""), ""),
  IFERROR(IF(MLAX!H85="Home", MLAX!P85, ""), ""),
  IFERROR(IF(SOFT!H85="Home", SOFT!P85, ""), ""),
  IFERROR(IF(BASE!H85="Home", BASE!P85, ""), ""),
  IFERROR(IF(ESPORTS!H85="Home", ESPORTS!P85, ""), "")
)
</f>
        <v/>
      </c>
    </row>
    <row r="86" ht="22.5" customHeight="1">
      <c r="A86" s="6">
        <v>85.0</v>
      </c>
      <c r="B86" s="6" t="str">
        <f>'Master Schedule'!B86</f>
        <v/>
      </c>
      <c r="C86" s="7">
        <v>46319.0</v>
      </c>
      <c r="D86" s="8" t="str">
        <f t="shared" si="1"/>
        <v>Saturday</v>
      </c>
      <c r="E86" s="6" t="str">
        <f>TEXTJOIN(
  CHAR(10) &amp; CHAR(10),
  TRUE,
  IFERROR(IF(WSO!H86="Home", WSO!E86, ""), ""),
  IFERROR(IF(MSO!H86="Home", MSO!E86, ""), ""),
  IFERROR(IF(FH!H86="Home", FH!E86, ""), ""),
  IFERROR(IF(MGOLF!H86="Home", MGOLF!E86, ""), ""),
  IFERROR(IF(Football!H86="Home", Football!E86, ""), ""),
  IFERROR(IF(WVB!H86="Home", WVB!E86, ""), ""),
  IFERROR(IF(XC!H86="Home", XC!E86, ""), ""),
  IFERROR(IF(SWIMMING!H86="Home", SWIMMING!E86, ""), ""),
  IFERROR(IF(WTEN!H86="Home", WTEN!E86, ""), ""),
  IFERROR(IF(TF!H86="Home", TF!E86, ""), ""),
  IFERROR(IF(WGOLF!H86="Home", WGOLF!E86, ""), ""),
  IFERROR(IF(WBB!H86="Home", WBB!E86, ""), ""),
  IFERROR(IF(MBB!H86="Home", MBB!E86, ""), ""),
  IFERROR(IF(WLAX!H86="Home", WLAX!E86, ""), ""),
  IFERROR(IF(MLAX!H86="Home", MLAX!E86, ""), ""),
  IFERROR(IF(SOFT!H86="Home", SOFT!E86, ""), ""),
  IFERROR(IF(BASE!H86="Home", BASE!E86, ""), ""),
  IFERROR(IF(ESPORTS!H86="Home", ESPORTS!E86, ""), "")
)
</f>
        <v/>
      </c>
      <c r="F86" s="11" t="str">
        <f>TEXTJOIN(
  CHAR(10) &amp; CHAR(10),
  TRUE,
  IFERROR(IF(WSO!H86="Home", TEXT(WSO!F86, "h:mm AM/PM"), ""), ""),
  IFERROR(IF(MSO!H86="Home", TEXT(MSO!F86, "h:mm AM/PM"), ""), ""),
  IFERROR(IF(FH!H86="Home", TEXT(FH!F86, "h:mm AM/PM"), ""), ""),
  IFERROR(IF(MGOLF!H86="Home", TEXT(MGOLF!F86, "h:mm AM/PM"), ""), ""),
  IFERROR(IF(Football!H86="Home", TEXT(Football!F86, "h:mm AM/PM"), ""), ""),
  IFERROR(IF(WVB!H86="Home", TEXT(WVB!F86, "h:mm AM/PM"), ""), ""),
  IFERROR(IF(XC!H86="Home", TEXT(XC!F86, "h:mm AM/PM"), ""), ""),
  IFERROR(IF(SWIMMING!H86="Home", TEXT(SWIMMING!F86, "h:mm AM/PM"), ""), ""),
  IFERROR(IF(WTEN!H86="Home", TEXT(WTEN!F86, "h:mm AM/PM"), ""), ""),
  IFERROR(IF(TF!H86="Home", TEXT(TF!F86, "h:mm AM/PM"), ""), ""),
  IFERROR(IF(WGOLF!H86="Home", TEXT(WGOLF!F86, "h:mm AM/PM"), ""), ""),
  IFERROR(IF(WBB!H86="Home", TEXT(WBB!F86, "h:mm AM/PM"), ""), ""),
  IFERROR(IF(MBB!H86="Home", TEXT(MBB!F86, "h:mm AM/PM"), ""), ""),
  IFERROR(IF(WLAX!H86="Home", TEXT(WLAX!F86, "h:mm AM/PM"), ""), ""),
  IFERROR(IF(MLAX!H86="Home", TEXT(MLAX!F86, "h:mm AM/PM"), ""), ""),
  IFERROR(IF(SOFT!H86="Home", TEXT(SOFT!F86, "h:mm AM/PM"), ""), ""),
  IFERROR(IF(BASE!H86="Home", TEXT(BASE!F86, "h:mm AM/PM"), ""), ""),
  IFERROR(IF(ESPORTS!H86="Home", TEXT(ESPORTS!F86, "h:mm AM/PM"), ""), "")
)
</f>
        <v/>
      </c>
      <c r="G86" s="11" t="str">
        <f>TEXTJOIN(
  CHAR(10) &amp; CHAR(10),
  TRUE,
  IFERROR(IF(WSO!H86="Home", WSO!G86, ""), ""),
  IFERROR(IF(MSO!H86="Home", MSO!G86, ""), ""),
  IFERROR(IF(FH!H86="Home", FH!G86, ""), ""),
  IFERROR(IF(MGOLF!H86="Home", MGOLF!G86, ""), ""),
  IFERROR(IF(Football!H86="Home", Football!G86, ""), ""),
  IFERROR(IF(WVB!H86="Home", WVB!G86, ""), ""),
  IFERROR(IF(XC!H86="Home", XC!G86, ""), ""),
  IFERROR(IF(SWIMMING!H86="Home", SWIMMING!G86, ""), ""),
  IFERROR(IF(WTEN!H86="Home", WTEN!G86, ""), ""),
  IFERROR(IF(TF!H86="Home", TF!G86, ""), ""),
  IFERROR(IF(WGOLF!H86="Home", WGOLF!G86, ""), ""),
  IFERROR(IF(WBB!H86="Home", WBB!G86, ""), ""),
  IFERROR(IF(MBB!H86="Home", MBB!G86, ""), ""),
  IFERROR(IF(WLAX!H86="Home", WLAX!G86, ""), ""),
  IFERROR(IF(MLAX!H86="Home", MLAX!G86, ""), ""),
  IFERROR(IF(SOFT!H86="Home", SOFT!G86, ""), ""),
  IFERROR(IF(BASE!H86="Home", BASE!G86, ""), ""),
  IFERROR(IF(ESPORTS!H86="Home", ESPORTS!G86, ""), "")
)
</f>
        <v/>
      </c>
      <c r="H86" s="20" t="str">
        <f>TEXTJOIN(
  CHAR(10) &amp; CHAR(10),
  TRUE,
  IFERROR(IF(WSO!H86="Home", WSO!P86, ""), ""),
  IFERROR(IF(MSO!H86="Home", MSO!P86, ""), ""),
  IFERROR(IF(FH!H86="Home", FH!P86, ""), ""),
  IFERROR(IF(MGOLF!H86="Home", MGOLF!P86, ""), ""),
  IFERROR(IF(Football!H86="Home", Football!P86, ""), ""),
  IFERROR(IF(WVB!H86="Home", WVB!P86, ""), ""),
  IFERROR(IF(XC!H86="Home", XC!P86, ""), ""),
  IFERROR(IF(SWIMMING!H86="Home", SWIMMING!P86, ""), ""),
  IFERROR(IF(WTEN!H86="Home", WTEN!P86, ""), ""),
  IFERROR(IF(TF!H86="Home", TF!P86, ""), ""),
  IFERROR(IF(WGOLF!H86="Home", WGOLF!P86, ""), ""),
  IFERROR(IF(WBB!H86="Home", WBB!P86, ""), ""),
  IFERROR(IF(MBB!H86="Home", MBB!P86, ""), ""),
  IFERROR(IF(WLAX!H86="Home", WLAX!P86, ""), ""),
  IFERROR(IF(MLAX!H86="Home", MLAX!P86, ""), ""),
  IFERROR(IF(SOFT!H86="Home", SOFT!P86, ""), ""),
  IFERROR(IF(BASE!H86="Home", BASE!P86, ""), ""),
  IFERROR(IF(ESPORTS!H86="Home", ESPORTS!P86, ""), "")
)
</f>
        <v/>
      </c>
    </row>
    <row r="87" ht="22.5" customHeight="1">
      <c r="A87" s="6">
        <v>86.0</v>
      </c>
      <c r="B87" s="6" t="str">
        <f>'Master Schedule'!B87</f>
        <v/>
      </c>
      <c r="C87" s="7">
        <v>46320.0</v>
      </c>
      <c r="D87" s="8" t="str">
        <f t="shared" si="1"/>
        <v>Sunday</v>
      </c>
      <c r="E87" s="6" t="str">
        <f>TEXTJOIN(
  CHAR(10) &amp; CHAR(10),
  TRUE,
  IFERROR(IF(WSO!H87="Home", WSO!E87, ""), ""),
  IFERROR(IF(MSO!H87="Home", MSO!E87, ""), ""),
  IFERROR(IF(FH!H87="Home", FH!E87, ""), ""),
  IFERROR(IF(MGOLF!H87="Home", MGOLF!E87, ""), ""),
  IFERROR(IF(Football!H87="Home", Football!E87, ""), ""),
  IFERROR(IF(WVB!H87="Home", WVB!E87, ""), ""),
  IFERROR(IF(XC!H87="Home", XC!E87, ""), ""),
  IFERROR(IF(SWIMMING!H87="Home", SWIMMING!E87, ""), ""),
  IFERROR(IF(WTEN!H87="Home", WTEN!E87, ""), ""),
  IFERROR(IF(TF!H87="Home", TF!E87, ""), ""),
  IFERROR(IF(WGOLF!H87="Home", WGOLF!E87, ""), ""),
  IFERROR(IF(WBB!H87="Home", WBB!E87, ""), ""),
  IFERROR(IF(MBB!H87="Home", MBB!E87, ""), ""),
  IFERROR(IF(WLAX!H87="Home", WLAX!E87, ""), ""),
  IFERROR(IF(MLAX!H87="Home", MLAX!E87, ""), ""),
  IFERROR(IF(SOFT!H87="Home", SOFT!E87, ""), ""),
  IFERROR(IF(BASE!H87="Home", BASE!E87, ""), ""),
  IFERROR(IF(ESPORTS!H87="Home", ESPORTS!E87, ""), "")
)
</f>
        <v/>
      </c>
      <c r="F87" s="11" t="str">
        <f>TEXTJOIN(
  CHAR(10) &amp; CHAR(10),
  TRUE,
  IFERROR(IF(WSO!H87="Home", TEXT(WSO!F87, "h:mm AM/PM"), ""), ""),
  IFERROR(IF(MSO!H87="Home", TEXT(MSO!F87, "h:mm AM/PM"), ""), ""),
  IFERROR(IF(FH!H87="Home", TEXT(FH!F87, "h:mm AM/PM"), ""), ""),
  IFERROR(IF(MGOLF!H87="Home", TEXT(MGOLF!F87, "h:mm AM/PM"), ""), ""),
  IFERROR(IF(Football!H87="Home", TEXT(Football!F87, "h:mm AM/PM"), ""), ""),
  IFERROR(IF(WVB!H87="Home", TEXT(WVB!F87, "h:mm AM/PM"), ""), ""),
  IFERROR(IF(XC!H87="Home", TEXT(XC!F87, "h:mm AM/PM"), ""), ""),
  IFERROR(IF(SWIMMING!H87="Home", TEXT(SWIMMING!F87, "h:mm AM/PM"), ""), ""),
  IFERROR(IF(WTEN!H87="Home", TEXT(WTEN!F87, "h:mm AM/PM"), ""), ""),
  IFERROR(IF(TF!H87="Home", TEXT(TF!F87, "h:mm AM/PM"), ""), ""),
  IFERROR(IF(WGOLF!H87="Home", TEXT(WGOLF!F87, "h:mm AM/PM"), ""), ""),
  IFERROR(IF(WBB!H87="Home", TEXT(WBB!F87, "h:mm AM/PM"), ""), ""),
  IFERROR(IF(MBB!H87="Home", TEXT(MBB!F87, "h:mm AM/PM"), ""), ""),
  IFERROR(IF(WLAX!H87="Home", TEXT(WLAX!F87, "h:mm AM/PM"), ""), ""),
  IFERROR(IF(MLAX!H87="Home", TEXT(MLAX!F87, "h:mm AM/PM"), ""), ""),
  IFERROR(IF(SOFT!H87="Home", TEXT(SOFT!F87, "h:mm AM/PM"), ""), ""),
  IFERROR(IF(BASE!H87="Home", TEXT(BASE!F87, "h:mm AM/PM"), ""), ""),
  IFERROR(IF(ESPORTS!H87="Home", TEXT(ESPORTS!F87, "h:mm AM/PM"), ""), "")
)
</f>
        <v/>
      </c>
      <c r="G87" s="11" t="str">
        <f>TEXTJOIN(
  CHAR(10) &amp; CHAR(10),
  TRUE,
  IFERROR(IF(WSO!H87="Home", WSO!G87, ""), ""),
  IFERROR(IF(MSO!H87="Home", MSO!G87, ""), ""),
  IFERROR(IF(FH!H87="Home", FH!G87, ""), ""),
  IFERROR(IF(MGOLF!H87="Home", MGOLF!G87, ""), ""),
  IFERROR(IF(Football!H87="Home", Football!G87, ""), ""),
  IFERROR(IF(WVB!H87="Home", WVB!G87, ""), ""),
  IFERROR(IF(XC!H87="Home", XC!G87, ""), ""),
  IFERROR(IF(SWIMMING!H87="Home", SWIMMING!G87, ""), ""),
  IFERROR(IF(WTEN!H87="Home", WTEN!G87, ""), ""),
  IFERROR(IF(TF!H87="Home", TF!G87, ""), ""),
  IFERROR(IF(WGOLF!H87="Home", WGOLF!G87, ""), ""),
  IFERROR(IF(WBB!H87="Home", WBB!G87, ""), ""),
  IFERROR(IF(MBB!H87="Home", MBB!G87, ""), ""),
  IFERROR(IF(WLAX!H87="Home", WLAX!G87, ""), ""),
  IFERROR(IF(MLAX!H87="Home", MLAX!G87, ""), ""),
  IFERROR(IF(SOFT!H87="Home", SOFT!G87, ""), ""),
  IFERROR(IF(BASE!H87="Home", BASE!G87, ""), ""),
  IFERROR(IF(ESPORTS!H87="Home", ESPORTS!G87, ""), "")
)
</f>
        <v/>
      </c>
      <c r="H87" s="20" t="str">
        <f>TEXTJOIN(
  CHAR(10) &amp; CHAR(10),
  TRUE,
  IFERROR(IF(WSO!H87="Home", WSO!P87, ""), ""),
  IFERROR(IF(MSO!H87="Home", MSO!P87, ""), ""),
  IFERROR(IF(FH!H87="Home", FH!P87, ""), ""),
  IFERROR(IF(MGOLF!H87="Home", MGOLF!P87, ""), ""),
  IFERROR(IF(Football!H87="Home", Football!P87, ""), ""),
  IFERROR(IF(WVB!H87="Home", WVB!P87, ""), ""),
  IFERROR(IF(XC!H87="Home", XC!P87, ""), ""),
  IFERROR(IF(SWIMMING!H87="Home", SWIMMING!P87, ""), ""),
  IFERROR(IF(WTEN!H87="Home", WTEN!P87, ""), ""),
  IFERROR(IF(TF!H87="Home", TF!P87, ""), ""),
  IFERROR(IF(WGOLF!H87="Home", WGOLF!P87, ""), ""),
  IFERROR(IF(WBB!H87="Home", WBB!P87, ""), ""),
  IFERROR(IF(MBB!H87="Home", MBB!P87, ""), ""),
  IFERROR(IF(WLAX!H87="Home", WLAX!P87, ""), ""),
  IFERROR(IF(MLAX!H87="Home", MLAX!P87, ""), ""),
  IFERROR(IF(SOFT!H87="Home", SOFT!P87, ""), ""),
  IFERROR(IF(BASE!H87="Home", BASE!P87, ""), ""),
  IFERROR(IF(ESPORTS!H87="Home", ESPORTS!P87, ""), "")
)
</f>
        <v/>
      </c>
    </row>
    <row r="88" ht="22.5" customHeight="1">
      <c r="A88" s="6">
        <v>87.0</v>
      </c>
      <c r="B88" s="6" t="str">
        <f>'Master Schedule'!B88</f>
        <v/>
      </c>
      <c r="C88" s="7">
        <v>46321.0</v>
      </c>
      <c r="D88" s="8" t="str">
        <f t="shared" si="1"/>
        <v>Monday</v>
      </c>
      <c r="E88" s="6" t="str">
        <f>TEXTJOIN(
  CHAR(10) &amp; CHAR(10),
  TRUE,
  IFERROR(IF(WSO!H88="Home", WSO!E88, ""), ""),
  IFERROR(IF(MSO!H88="Home", MSO!E88, ""), ""),
  IFERROR(IF(FH!H88="Home", FH!E88, ""), ""),
  IFERROR(IF(MGOLF!H88="Home", MGOLF!E88, ""), ""),
  IFERROR(IF(Football!H88="Home", Football!E88, ""), ""),
  IFERROR(IF(WVB!H88="Home", WVB!E88, ""), ""),
  IFERROR(IF(XC!H88="Home", XC!E88, ""), ""),
  IFERROR(IF(SWIMMING!H88="Home", SWIMMING!E88, ""), ""),
  IFERROR(IF(WTEN!H88="Home", WTEN!E88, ""), ""),
  IFERROR(IF(TF!H88="Home", TF!E88, ""), ""),
  IFERROR(IF(WGOLF!H88="Home", WGOLF!E88, ""), ""),
  IFERROR(IF(WBB!H88="Home", WBB!E88, ""), ""),
  IFERROR(IF(MBB!H88="Home", MBB!E88, ""), ""),
  IFERROR(IF(WLAX!H88="Home", WLAX!E88, ""), ""),
  IFERROR(IF(MLAX!H88="Home", MLAX!E88, ""), ""),
  IFERROR(IF(SOFT!H88="Home", SOFT!E88, ""), ""),
  IFERROR(IF(BASE!H88="Home", BASE!E88, ""), ""),
  IFERROR(IF(ESPORTS!H88="Home", ESPORTS!E88, ""), "")
)
</f>
        <v/>
      </c>
      <c r="F88" s="11" t="str">
        <f>TEXTJOIN(
  CHAR(10) &amp; CHAR(10),
  TRUE,
  IFERROR(IF(WSO!H88="Home", TEXT(WSO!F88, "h:mm AM/PM"), ""), ""),
  IFERROR(IF(MSO!H88="Home", TEXT(MSO!F88, "h:mm AM/PM"), ""), ""),
  IFERROR(IF(FH!H88="Home", TEXT(FH!F88, "h:mm AM/PM"), ""), ""),
  IFERROR(IF(MGOLF!H88="Home", TEXT(MGOLF!F88, "h:mm AM/PM"), ""), ""),
  IFERROR(IF(Football!H88="Home", TEXT(Football!F88, "h:mm AM/PM"), ""), ""),
  IFERROR(IF(WVB!H88="Home", TEXT(WVB!F88, "h:mm AM/PM"), ""), ""),
  IFERROR(IF(XC!H88="Home", TEXT(XC!F88, "h:mm AM/PM"), ""), ""),
  IFERROR(IF(SWIMMING!H88="Home", TEXT(SWIMMING!F88, "h:mm AM/PM"), ""), ""),
  IFERROR(IF(WTEN!H88="Home", TEXT(WTEN!F88, "h:mm AM/PM"), ""), ""),
  IFERROR(IF(TF!H88="Home", TEXT(TF!F88, "h:mm AM/PM"), ""), ""),
  IFERROR(IF(WGOLF!H88="Home", TEXT(WGOLF!F88, "h:mm AM/PM"), ""), ""),
  IFERROR(IF(WBB!H88="Home", TEXT(WBB!F88, "h:mm AM/PM"), ""), ""),
  IFERROR(IF(MBB!H88="Home", TEXT(MBB!F88, "h:mm AM/PM"), ""), ""),
  IFERROR(IF(WLAX!H88="Home", TEXT(WLAX!F88, "h:mm AM/PM"), ""), ""),
  IFERROR(IF(MLAX!H88="Home", TEXT(MLAX!F88, "h:mm AM/PM"), ""), ""),
  IFERROR(IF(SOFT!H88="Home", TEXT(SOFT!F88, "h:mm AM/PM"), ""), ""),
  IFERROR(IF(BASE!H88="Home", TEXT(BASE!F88, "h:mm AM/PM"), ""), ""),
  IFERROR(IF(ESPORTS!H88="Home", TEXT(ESPORTS!F88, "h:mm AM/PM"), ""), "")
)
</f>
        <v/>
      </c>
      <c r="G88" s="11" t="str">
        <f>TEXTJOIN(
  CHAR(10) &amp; CHAR(10),
  TRUE,
  IFERROR(IF(WSO!H88="Home", WSO!G88, ""), ""),
  IFERROR(IF(MSO!H88="Home", MSO!G88, ""), ""),
  IFERROR(IF(FH!H88="Home", FH!G88, ""), ""),
  IFERROR(IF(MGOLF!H88="Home", MGOLF!G88, ""), ""),
  IFERROR(IF(Football!H88="Home", Football!G88, ""), ""),
  IFERROR(IF(WVB!H88="Home", WVB!G88, ""), ""),
  IFERROR(IF(XC!H88="Home", XC!G88, ""), ""),
  IFERROR(IF(SWIMMING!H88="Home", SWIMMING!G88, ""), ""),
  IFERROR(IF(WTEN!H88="Home", WTEN!G88, ""), ""),
  IFERROR(IF(TF!H88="Home", TF!G88, ""), ""),
  IFERROR(IF(WGOLF!H88="Home", WGOLF!G88, ""), ""),
  IFERROR(IF(WBB!H88="Home", WBB!G88, ""), ""),
  IFERROR(IF(MBB!H88="Home", MBB!G88, ""), ""),
  IFERROR(IF(WLAX!H88="Home", WLAX!G88, ""), ""),
  IFERROR(IF(MLAX!H88="Home", MLAX!G88, ""), ""),
  IFERROR(IF(SOFT!H88="Home", SOFT!G88, ""), ""),
  IFERROR(IF(BASE!H88="Home", BASE!G88, ""), ""),
  IFERROR(IF(ESPORTS!H88="Home", ESPORTS!G88, ""), "")
)
</f>
        <v/>
      </c>
      <c r="H88" s="20" t="str">
        <f>TEXTJOIN(
  CHAR(10) &amp; CHAR(10),
  TRUE,
  IFERROR(IF(WSO!H88="Home", WSO!P88, ""), ""),
  IFERROR(IF(MSO!H88="Home", MSO!P88, ""), ""),
  IFERROR(IF(FH!H88="Home", FH!P88, ""), ""),
  IFERROR(IF(MGOLF!H88="Home", MGOLF!P88, ""), ""),
  IFERROR(IF(Football!H88="Home", Football!P88, ""), ""),
  IFERROR(IF(WVB!H88="Home", WVB!P88, ""), ""),
  IFERROR(IF(XC!H88="Home", XC!P88, ""), ""),
  IFERROR(IF(SWIMMING!H88="Home", SWIMMING!P88, ""), ""),
  IFERROR(IF(WTEN!H88="Home", WTEN!P88, ""), ""),
  IFERROR(IF(TF!H88="Home", TF!P88, ""), ""),
  IFERROR(IF(WGOLF!H88="Home", WGOLF!P88, ""), ""),
  IFERROR(IF(WBB!H88="Home", WBB!P88, ""), ""),
  IFERROR(IF(MBB!H88="Home", MBB!P88, ""), ""),
  IFERROR(IF(WLAX!H88="Home", WLAX!P88, ""), ""),
  IFERROR(IF(MLAX!H88="Home", MLAX!P88, ""), ""),
  IFERROR(IF(SOFT!H88="Home", SOFT!P88, ""), ""),
  IFERROR(IF(BASE!H88="Home", BASE!P88, ""), ""),
  IFERROR(IF(ESPORTS!H88="Home", ESPORTS!P88, ""), "")
)
</f>
        <v/>
      </c>
    </row>
    <row r="89" ht="22.5" customHeight="1">
      <c r="A89" s="6">
        <v>88.0</v>
      </c>
      <c r="B89" s="6" t="str">
        <f>'Master Schedule'!B89</f>
        <v/>
      </c>
      <c r="C89" s="7">
        <v>46322.0</v>
      </c>
      <c r="D89" s="8" t="str">
        <f t="shared" si="1"/>
        <v>Tuesday</v>
      </c>
      <c r="E89" s="6" t="str">
        <f>TEXTJOIN(
  CHAR(10) &amp; CHAR(10),
  TRUE,
  IFERROR(IF(WSO!H89="Home", WSO!E89, ""), ""),
  IFERROR(IF(MSO!H89="Home", MSO!E89, ""), ""),
  IFERROR(IF(FH!H89="Home", FH!E89, ""), ""),
  IFERROR(IF(MGOLF!H89="Home", MGOLF!E89, ""), ""),
  IFERROR(IF(Football!H89="Home", Football!E89, ""), ""),
  IFERROR(IF(WVB!H89="Home", WVB!E89, ""), ""),
  IFERROR(IF(XC!H89="Home", XC!E89, ""), ""),
  IFERROR(IF(SWIMMING!H89="Home", SWIMMING!E89, ""), ""),
  IFERROR(IF(WTEN!H89="Home", WTEN!E89, ""), ""),
  IFERROR(IF(TF!H89="Home", TF!E89, ""), ""),
  IFERROR(IF(WGOLF!H89="Home", WGOLF!E89, ""), ""),
  IFERROR(IF(WBB!H89="Home", WBB!E89, ""), ""),
  IFERROR(IF(MBB!H89="Home", MBB!E89, ""), ""),
  IFERROR(IF(WLAX!H89="Home", WLAX!E89, ""), ""),
  IFERROR(IF(MLAX!H89="Home", MLAX!E89, ""), ""),
  IFERROR(IF(SOFT!H89="Home", SOFT!E89, ""), ""),
  IFERROR(IF(BASE!H89="Home", BASE!E89, ""), ""),
  IFERROR(IF(ESPORTS!H89="Home", ESPORTS!E89, ""), "")
)
</f>
        <v/>
      </c>
      <c r="F89" s="11" t="str">
        <f>TEXTJOIN(
  CHAR(10) &amp; CHAR(10),
  TRUE,
  IFERROR(IF(WSO!H89="Home", TEXT(WSO!F89, "h:mm AM/PM"), ""), ""),
  IFERROR(IF(MSO!H89="Home", TEXT(MSO!F89, "h:mm AM/PM"), ""), ""),
  IFERROR(IF(FH!H89="Home", TEXT(FH!F89, "h:mm AM/PM"), ""), ""),
  IFERROR(IF(MGOLF!H89="Home", TEXT(MGOLF!F89, "h:mm AM/PM"), ""), ""),
  IFERROR(IF(Football!H89="Home", TEXT(Football!F89, "h:mm AM/PM"), ""), ""),
  IFERROR(IF(WVB!H89="Home", TEXT(WVB!F89, "h:mm AM/PM"), ""), ""),
  IFERROR(IF(XC!H89="Home", TEXT(XC!F89, "h:mm AM/PM"), ""), ""),
  IFERROR(IF(SWIMMING!H89="Home", TEXT(SWIMMING!F89, "h:mm AM/PM"), ""), ""),
  IFERROR(IF(WTEN!H89="Home", TEXT(WTEN!F89, "h:mm AM/PM"), ""), ""),
  IFERROR(IF(TF!H89="Home", TEXT(TF!F89, "h:mm AM/PM"), ""), ""),
  IFERROR(IF(WGOLF!H89="Home", TEXT(WGOLF!F89, "h:mm AM/PM"), ""), ""),
  IFERROR(IF(WBB!H89="Home", TEXT(WBB!F89, "h:mm AM/PM"), ""), ""),
  IFERROR(IF(MBB!H89="Home", TEXT(MBB!F89, "h:mm AM/PM"), ""), ""),
  IFERROR(IF(WLAX!H89="Home", TEXT(WLAX!F89, "h:mm AM/PM"), ""), ""),
  IFERROR(IF(MLAX!H89="Home", TEXT(MLAX!F89, "h:mm AM/PM"), ""), ""),
  IFERROR(IF(SOFT!H89="Home", TEXT(SOFT!F89, "h:mm AM/PM"), ""), ""),
  IFERROR(IF(BASE!H89="Home", TEXT(BASE!F89, "h:mm AM/PM"), ""), ""),
  IFERROR(IF(ESPORTS!H89="Home", TEXT(ESPORTS!F89, "h:mm AM/PM"), ""), "")
)
</f>
        <v/>
      </c>
      <c r="G89" s="11" t="str">
        <f>TEXTJOIN(
  CHAR(10) &amp; CHAR(10),
  TRUE,
  IFERROR(IF(WSO!H89="Home", WSO!G89, ""), ""),
  IFERROR(IF(MSO!H89="Home", MSO!G89, ""), ""),
  IFERROR(IF(FH!H89="Home", FH!G89, ""), ""),
  IFERROR(IF(MGOLF!H89="Home", MGOLF!G89, ""), ""),
  IFERROR(IF(Football!H89="Home", Football!G89, ""), ""),
  IFERROR(IF(WVB!H89="Home", WVB!G89, ""), ""),
  IFERROR(IF(XC!H89="Home", XC!G89, ""), ""),
  IFERROR(IF(SWIMMING!H89="Home", SWIMMING!G89, ""), ""),
  IFERROR(IF(WTEN!H89="Home", WTEN!G89, ""), ""),
  IFERROR(IF(TF!H89="Home", TF!G89, ""), ""),
  IFERROR(IF(WGOLF!H89="Home", WGOLF!G89, ""), ""),
  IFERROR(IF(WBB!H89="Home", WBB!G89, ""), ""),
  IFERROR(IF(MBB!H89="Home", MBB!G89, ""), ""),
  IFERROR(IF(WLAX!H89="Home", WLAX!G89, ""), ""),
  IFERROR(IF(MLAX!H89="Home", MLAX!G89, ""), ""),
  IFERROR(IF(SOFT!H89="Home", SOFT!G89, ""), ""),
  IFERROR(IF(BASE!H89="Home", BASE!G89, ""), ""),
  IFERROR(IF(ESPORTS!H89="Home", ESPORTS!G89, ""), "")
)
</f>
        <v/>
      </c>
      <c r="H89" s="20" t="str">
        <f>TEXTJOIN(
  CHAR(10) &amp; CHAR(10),
  TRUE,
  IFERROR(IF(WSO!H89="Home", WSO!P89, ""), ""),
  IFERROR(IF(MSO!H89="Home", MSO!P89, ""), ""),
  IFERROR(IF(FH!H89="Home", FH!P89, ""), ""),
  IFERROR(IF(MGOLF!H89="Home", MGOLF!P89, ""), ""),
  IFERROR(IF(Football!H89="Home", Football!P89, ""), ""),
  IFERROR(IF(WVB!H89="Home", WVB!P89, ""), ""),
  IFERROR(IF(XC!H89="Home", XC!P89, ""), ""),
  IFERROR(IF(SWIMMING!H89="Home", SWIMMING!P89, ""), ""),
  IFERROR(IF(WTEN!H89="Home", WTEN!P89, ""), ""),
  IFERROR(IF(TF!H89="Home", TF!P89, ""), ""),
  IFERROR(IF(WGOLF!H89="Home", WGOLF!P89, ""), ""),
  IFERROR(IF(WBB!H89="Home", WBB!P89, ""), ""),
  IFERROR(IF(MBB!H89="Home", MBB!P89, ""), ""),
  IFERROR(IF(WLAX!H89="Home", WLAX!P89, ""), ""),
  IFERROR(IF(MLAX!H89="Home", MLAX!P89, ""), ""),
  IFERROR(IF(SOFT!H89="Home", SOFT!P89, ""), ""),
  IFERROR(IF(BASE!H89="Home", BASE!P89, ""), ""),
  IFERROR(IF(ESPORTS!H89="Home", ESPORTS!P89, ""), "")
)
</f>
        <v/>
      </c>
    </row>
    <row r="90" ht="22.5" customHeight="1">
      <c r="A90" s="6">
        <v>89.0</v>
      </c>
      <c r="B90" s="6" t="str">
        <f>'Master Schedule'!B90</f>
        <v/>
      </c>
      <c r="C90" s="7">
        <v>46323.0</v>
      </c>
      <c r="D90" s="8" t="str">
        <f t="shared" si="1"/>
        <v>Wednesday</v>
      </c>
      <c r="E90" s="6" t="str">
        <f>TEXTJOIN(
  CHAR(10) &amp; CHAR(10),
  TRUE,
  IFERROR(IF(WSO!H90="Home", WSO!E90, ""), ""),
  IFERROR(IF(MSO!H90="Home", MSO!E90, ""), ""),
  IFERROR(IF(FH!H90="Home", FH!E90, ""), ""),
  IFERROR(IF(MGOLF!H90="Home", MGOLF!E90, ""), ""),
  IFERROR(IF(Football!H90="Home", Football!E90, ""), ""),
  IFERROR(IF(WVB!H90="Home", WVB!E90, ""), ""),
  IFERROR(IF(XC!H90="Home", XC!E90, ""), ""),
  IFERROR(IF(SWIMMING!H90="Home", SWIMMING!E90, ""), ""),
  IFERROR(IF(WTEN!H90="Home", WTEN!E90, ""), ""),
  IFERROR(IF(TF!H90="Home", TF!E90, ""), ""),
  IFERROR(IF(WGOLF!H90="Home", WGOLF!E90, ""), ""),
  IFERROR(IF(WBB!H90="Home", WBB!E90, ""), ""),
  IFERROR(IF(MBB!H90="Home", MBB!E90, ""), ""),
  IFERROR(IF(WLAX!H90="Home", WLAX!E90, ""), ""),
  IFERROR(IF(MLAX!H90="Home", MLAX!E90, ""), ""),
  IFERROR(IF(SOFT!H90="Home", SOFT!E90, ""), ""),
  IFERROR(IF(BASE!H90="Home", BASE!E90, ""), ""),
  IFERROR(IF(ESPORTS!H90="Home", ESPORTS!E90, ""), "")
)
</f>
        <v>WSO
MSO</v>
      </c>
      <c r="F90" s="11" t="str">
        <f>TEXTJOIN(
  CHAR(10) &amp; CHAR(10),
  TRUE,
  IFERROR(IF(WSO!H90="Home", TEXT(WSO!F90, "h:mm AM/PM"), ""), ""),
  IFERROR(IF(MSO!H90="Home", TEXT(MSO!F90, "h:mm AM/PM"), ""), ""),
  IFERROR(IF(FH!H90="Home", TEXT(FH!F90, "h:mm AM/PM"), ""), ""),
  IFERROR(IF(MGOLF!H90="Home", TEXT(MGOLF!F90, "h:mm AM/PM"), ""), ""),
  IFERROR(IF(Football!H90="Home", TEXT(Football!F90, "h:mm AM/PM"), ""), ""),
  IFERROR(IF(WVB!H90="Home", TEXT(WVB!F90, "h:mm AM/PM"), ""), ""),
  IFERROR(IF(XC!H90="Home", TEXT(XC!F90, "h:mm AM/PM"), ""), ""),
  IFERROR(IF(SWIMMING!H90="Home", TEXT(SWIMMING!F90, "h:mm AM/PM"), ""), ""),
  IFERROR(IF(WTEN!H90="Home", TEXT(WTEN!F90, "h:mm AM/PM"), ""), ""),
  IFERROR(IF(TF!H90="Home", TEXT(TF!F90, "h:mm AM/PM"), ""), ""),
  IFERROR(IF(WGOLF!H90="Home", TEXT(WGOLF!F90, "h:mm AM/PM"), ""), ""),
  IFERROR(IF(WBB!H90="Home", TEXT(WBB!F90, "h:mm AM/PM"), ""), ""),
  IFERROR(IF(MBB!H90="Home", TEXT(MBB!F90, "h:mm AM/PM"), ""), ""),
  IFERROR(IF(WLAX!H90="Home", TEXT(WLAX!F90, "h:mm AM/PM"), ""), ""),
  IFERROR(IF(MLAX!H90="Home", TEXT(MLAX!F90, "h:mm AM/PM"), ""), ""),
  IFERROR(IF(SOFT!H90="Home", TEXT(SOFT!F90, "h:mm AM/PM"), ""), ""),
  IFERROR(IF(BASE!H90="Home", TEXT(BASE!F90, "h:mm AM/PM"), ""), ""),
  IFERROR(IF(ESPORTS!H90="Home", TEXT(ESPORTS!F90, "h:mm AM/PM"), ""), "")
)
</f>
        <v>7:00 PM
TBD</v>
      </c>
      <c r="G90" s="11" t="str">
        <f>TEXTJOIN(
  CHAR(10) &amp; CHAR(10),
  TRUE,
  IFERROR(IF(WSO!H90="Home", WSO!G90, ""), ""),
  IFERROR(IF(MSO!H90="Home", MSO!G90, ""), ""),
  IFERROR(IF(FH!H90="Home", FH!G90, ""), ""),
  IFERROR(IF(MGOLF!H90="Home", MGOLF!G90, ""), ""),
  IFERROR(IF(Football!H90="Home", Football!G90, ""), ""),
  IFERROR(IF(WVB!H90="Home", WVB!G90, ""), ""),
  IFERROR(IF(XC!H90="Home", XC!G90, ""), ""),
  IFERROR(IF(SWIMMING!H90="Home", SWIMMING!G90, ""), ""),
  IFERROR(IF(WTEN!H90="Home", WTEN!G90, ""), ""),
  IFERROR(IF(TF!H90="Home", TF!G90, ""), ""),
  IFERROR(IF(WGOLF!H90="Home", WGOLF!G90, ""), ""),
  IFERROR(IF(WBB!H90="Home", WBB!G90, ""), ""),
  IFERROR(IF(MBB!H90="Home", MBB!G90, ""), ""),
  IFERROR(IF(WLAX!H90="Home", WLAX!G90, ""), ""),
  IFERROR(IF(MLAX!H90="Home", MLAX!G90, ""), ""),
  IFERROR(IF(SOFT!H90="Home", SOFT!G90, ""), ""),
  IFERROR(IF(BASE!H90="Home", BASE!G90, ""), ""),
  IFERROR(IF(ESPORTS!H90="Home", ESPORTS!G90, ""), "")
)
</f>
        <v>MMA
MMA</v>
      </c>
      <c r="H90" s="20" t="str">
        <f>TEXTJOIN(
  CHAR(10) &amp; CHAR(10),
  TRUE,
  IFERROR(IF(WSO!H90="Home", WSO!P90, ""), ""),
  IFERROR(IF(MSO!H90="Home", MSO!P90, ""), ""),
  IFERROR(IF(FH!H90="Home", FH!P90, ""), ""),
  IFERROR(IF(MGOLF!H90="Home", MGOLF!P90, ""), ""),
  IFERROR(IF(Football!H90="Home", Football!P90, ""), ""),
  IFERROR(IF(WVB!H90="Home", WVB!P90, ""), ""),
  IFERROR(IF(XC!H90="Home", XC!P90, ""), ""),
  IFERROR(IF(SWIMMING!H90="Home", SWIMMING!P90, ""), ""),
  IFERROR(IF(WTEN!H90="Home", WTEN!P90, ""), ""),
  IFERROR(IF(TF!H90="Home", TF!P90, ""), ""),
  IFERROR(IF(WGOLF!H90="Home", WGOLF!P90, ""), ""),
  IFERROR(IF(WBB!H90="Home", WBB!P90, ""), ""),
  IFERROR(IF(MBB!H90="Home", MBB!P90, ""), ""),
  IFERROR(IF(WLAX!H90="Home", WLAX!P90, ""), ""),
  IFERROR(IF(MLAX!H90="Home", MLAX!P90, ""), ""),
  IFERROR(IF(SOFT!H90="Home", SOFT!P90, ""), ""),
  IFERROR(IF(BASE!H90="Home", BASE!P90, ""), ""),
  IFERROR(IF(ESPORTS!H90="Home", ESPORTS!P90, ""), "")
)
</f>
        <v>⌛️ Pending
⌛️ Pending</v>
      </c>
    </row>
    <row r="91" ht="22.5" customHeight="1">
      <c r="A91" s="6">
        <v>90.0</v>
      </c>
      <c r="B91" s="6" t="str">
        <f>'Master Schedule'!B91</f>
        <v/>
      </c>
      <c r="C91" s="7">
        <v>46324.0</v>
      </c>
      <c r="D91" s="8" t="str">
        <f t="shared" si="1"/>
        <v>Thursday</v>
      </c>
      <c r="E91" s="6" t="str">
        <f>TEXTJOIN(
  CHAR(10) &amp; CHAR(10),
  TRUE,
  IFERROR(IF(WSO!H91="Home", WSO!E91, ""), ""),
  IFERROR(IF(MSO!H91="Home", MSO!E91, ""), ""),
  IFERROR(IF(FH!H91="Home", FH!E91, ""), ""),
  IFERROR(IF(MGOLF!H91="Home", MGOLF!E91, ""), ""),
  IFERROR(IF(Football!H91="Home", Football!E91, ""), ""),
  IFERROR(IF(WVB!H91="Home", WVB!E91, ""), ""),
  IFERROR(IF(XC!H91="Home", XC!E91, ""), ""),
  IFERROR(IF(SWIMMING!H91="Home", SWIMMING!E91, ""), ""),
  IFERROR(IF(WTEN!H91="Home", WTEN!E91, ""), ""),
  IFERROR(IF(TF!H91="Home", TF!E91, ""), ""),
  IFERROR(IF(WGOLF!H91="Home", WGOLF!E91, ""), ""),
  IFERROR(IF(WBB!H91="Home", WBB!E91, ""), ""),
  IFERROR(IF(MBB!H91="Home", MBB!E91, ""), ""),
  IFERROR(IF(WLAX!H91="Home", WLAX!E91, ""), ""),
  IFERROR(IF(MLAX!H91="Home", MLAX!E91, ""), ""),
  IFERROR(IF(SOFT!H91="Home", SOFT!E91, ""), ""),
  IFERROR(IF(BASE!H91="Home", BASE!E91, ""), ""),
  IFERROR(IF(ESPORTS!H91="Home", ESPORTS!E91, ""), "")
)
</f>
        <v/>
      </c>
      <c r="F91" s="11" t="str">
        <f>TEXTJOIN(
  CHAR(10) &amp; CHAR(10),
  TRUE,
  IFERROR(IF(WSO!H91="Home", TEXT(WSO!F91, "h:mm AM/PM"), ""), ""),
  IFERROR(IF(MSO!H91="Home", TEXT(MSO!F91, "h:mm AM/PM"), ""), ""),
  IFERROR(IF(FH!H91="Home", TEXT(FH!F91, "h:mm AM/PM"), ""), ""),
  IFERROR(IF(MGOLF!H91="Home", TEXT(MGOLF!F91, "h:mm AM/PM"), ""), ""),
  IFERROR(IF(Football!H91="Home", TEXT(Football!F91, "h:mm AM/PM"), ""), ""),
  IFERROR(IF(WVB!H91="Home", TEXT(WVB!F91, "h:mm AM/PM"), ""), ""),
  IFERROR(IF(XC!H91="Home", TEXT(XC!F91, "h:mm AM/PM"), ""), ""),
  IFERROR(IF(SWIMMING!H91="Home", TEXT(SWIMMING!F91, "h:mm AM/PM"), ""), ""),
  IFERROR(IF(WTEN!H91="Home", TEXT(WTEN!F91, "h:mm AM/PM"), ""), ""),
  IFERROR(IF(TF!H91="Home", TEXT(TF!F91, "h:mm AM/PM"), ""), ""),
  IFERROR(IF(WGOLF!H91="Home", TEXT(WGOLF!F91, "h:mm AM/PM"), ""), ""),
  IFERROR(IF(WBB!H91="Home", TEXT(WBB!F91, "h:mm AM/PM"), ""), ""),
  IFERROR(IF(MBB!H91="Home", TEXT(MBB!F91, "h:mm AM/PM"), ""), ""),
  IFERROR(IF(WLAX!H91="Home", TEXT(WLAX!F91, "h:mm AM/PM"), ""), ""),
  IFERROR(IF(MLAX!H91="Home", TEXT(MLAX!F91, "h:mm AM/PM"), ""), ""),
  IFERROR(IF(SOFT!H91="Home", TEXT(SOFT!F91, "h:mm AM/PM"), ""), ""),
  IFERROR(IF(BASE!H91="Home", TEXT(BASE!F91, "h:mm AM/PM"), ""), ""),
  IFERROR(IF(ESPORTS!H91="Home", TEXT(ESPORTS!F91, "h:mm AM/PM"), ""), "")
)
</f>
        <v/>
      </c>
      <c r="G91" s="11" t="str">
        <f>TEXTJOIN(
  CHAR(10) &amp; CHAR(10),
  TRUE,
  IFERROR(IF(WSO!H91="Home", WSO!G91, ""), ""),
  IFERROR(IF(MSO!H91="Home", MSO!G91, ""), ""),
  IFERROR(IF(FH!H91="Home", FH!G91, ""), ""),
  IFERROR(IF(MGOLF!H91="Home", MGOLF!G91, ""), ""),
  IFERROR(IF(Football!H91="Home", Football!G91, ""), ""),
  IFERROR(IF(WVB!H91="Home", WVB!G91, ""), ""),
  IFERROR(IF(XC!H91="Home", XC!G91, ""), ""),
  IFERROR(IF(SWIMMING!H91="Home", SWIMMING!G91, ""), ""),
  IFERROR(IF(WTEN!H91="Home", WTEN!G91, ""), ""),
  IFERROR(IF(TF!H91="Home", TF!G91, ""), ""),
  IFERROR(IF(WGOLF!H91="Home", WGOLF!G91, ""), ""),
  IFERROR(IF(WBB!H91="Home", WBB!G91, ""), ""),
  IFERROR(IF(MBB!H91="Home", MBB!G91, ""), ""),
  IFERROR(IF(WLAX!H91="Home", WLAX!G91, ""), ""),
  IFERROR(IF(MLAX!H91="Home", MLAX!G91, ""), ""),
  IFERROR(IF(SOFT!H91="Home", SOFT!G91, ""), ""),
  IFERROR(IF(BASE!H91="Home", BASE!G91, ""), ""),
  IFERROR(IF(ESPORTS!H91="Home", ESPORTS!G91, ""), "")
)
</f>
        <v/>
      </c>
      <c r="H91" s="20" t="str">
        <f>TEXTJOIN(
  CHAR(10) &amp; CHAR(10),
  TRUE,
  IFERROR(IF(WSO!H91="Home", WSO!P91, ""), ""),
  IFERROR(IF(MSO!H91="Home", MSO!P91, ""), ""),
  IFERROR(IF(FH!H91="Home", FH!P91, ""), ""),
  IFERROR(IF(MGOLF!H91="Home", MGOLF!P91, ""), ""),
  IFERROR(IF(Football!H91="Home", Football!P91, ""), ""),
  IFERROR(IF(WVB!H91="Home", WVB!P91, ""), ""),
  IFERROR(IF(XC!H91="Home", XC!P91, ""), ""),
  IFERROR(IF(SWIMMING!H91="Home", SWIMMING!P91, ""), ""),
  IFERROR(IF(WTEN!H91="Home", WTEN!P91, ""), ""),
  IFERROR(IF(TF!H91="Home", TF!P91, ""), ""),
  IFERROR(IF(WGOLF!H91="Home", WGOLF!P91, ""), ""),
  IFERROR(IF(WBB!H91="Home", WBB!P91, ""), ""),
  IFERROR(IF(MBB!H91="Home", MBB!P91, ""), ""),
  IFERROR(IF(WLAX!H91="Home", WLAX!P91, ""), ""),
  IFERROR(IF(MLAX!H91="Home", MLAX!P91, ""), ""),
  IFERROR(IF(SOFT!H91="Home", SOFT!P91, ""), ""),
  IFERROR(IF(BASE!H91="Home", BASE!P91, ""), ""),
  IFERROR(IF(ESPORTS!H91="Home", ESPORTS!P91, ""), "")
)
</f>
        <v/>
      </c>
    </row>
    <row r="92" ht="22.5" customHeight="1">
      <c r="A92" s="6">
        <v>91.0</v>
      </c>
      <c r="B92" s="6" t="str">
        <f>'Master Schedule'!B92</f>
        <v/>
      </c>
      <c r="C92" s="7">
        <v>46325.0</v>
      </c>
      <c r="D92" s="8" t="str">
        <f t="shared" si="1"/>
        <v>Friday</v>
      </c>
      <c r="E92" s="6" t="str">
        <f>TEXTJOIN(
  CHAR(10) &amp; CHAR(10),
  TRUE,
  IFERROR(IF(WSO!H92="Home", WSO!E92, ""), ""),
  IFERROR(IF(MSO!H92="Home", MSO!E92, ""), ""),
  IFERROR(IF(FH!H92="Home", FH!E92, ""), ""),
  IFERROR(IF(MGOLF!H92="Home", MGOLF!E92, ""), ""),
  IFERROR(IF(Football!H92="Home", Football!E92, ""), ""),
  IFERROR(IF(WVB!H92="Home", WVB!E92, ""), ""),
  IFERROR(IF(XC!H92="Home", XC!E92, ""), ""),
  IFERROR(IF(SWIMMING!H92="Home", SWIMMING!E92, ""), ""),
  IFERROR(IF(WTEN!H92="Home", WTEN!E92, ""), ""),
  IFERROR(IF(TF!H92="Home", TF!E92, ""), ""),
  IFERROR(IF(WGOLF!H92="Home", WGOLF!E92, ""), ""),
  IFERROR(IF(WBB!H92="Home", WBB!E92, ""), ""),
  IFERROR(IF(MBB!H92="Home", MBB!E92, ""), ""),
  IFERROR(IF(WLAX!H92="Home", WLAX!E92, ""), ""),
  IFERROR(IF(MLAX!H92="Home", MLAX!E92, ""), ""),
  IFERROR(IF(SOFT!H92="Home", SOFT!E92, ""), ""),
  IFERROR(IF(BASE!H92="Home", BASE!E92, ""), ""),
  IFERROR(IF(ESPORTS!H92="Home", ESPORTS!E92, ""), "")
)
</f>
        <v/>
      </c>
      <c r="F92" s="11" t="str">
        <f>TEXTJOIN(
  CHAR(10) &amp; CHAR(10),
  TRUE,
  IFERROR(IF(WSO!H92="Home", TEXT(WSO!F92, "h:mm AM/PM"), ""), ""),
  IFERROR(IF(MSO!H92="Home", TEXT(MSO!F92, "h:mm AM/PM"), ""), ""),
  IFERROR(IF(FH!H92="Home", TEXT(FH!F92, "h:mm AM/PM"), ""), ""),
  IFERROR(IF(MGOLF!H92="Home", TEXT(MGOLF!F92, "h:mm AM/PM"), ""), ""),
  IFERROR(IF(Football!H92="Home", TEXT(Football!F92, "h:mm AM/PM"), ""), ""),
  IFERROR(IF(WVB!H92="Home", TEXT(WVB!F92, "h:mm AM/PM"), ""), ""),
  IFERROR(IF(XC!H92="Home", TEXT(XC!F92, "h:mm AM/PM"), ""), ""),
  IFERROR(IF(SWIMMING!H92="Home", TEXT(SWIMMING!F92, "h:mm AM/PM"), ""), ""),
  IFERROR(IF(WTEN!H92="Home", TEXT(WTEN!F92, "h:mm AM/PM"), ""), ""),
  IFERROR(IF(TF!H92="Home", TEXT(TF!F92, "h:mm AM/PM"), ""), ""),
  IFERROR(IF(WGOLF!H92="Home", TEXT(WGOLF!F92, "h:mm AM/PM"), ""), ""),
  IFERROR(IF(WBB!H92="Home", TEXT(WBB!F92, "h:mm AM/PM"), ""), ""),
  IFERROR(IF(MBB!H92="Home", TEXT(MBB!F92, "h:mm AM/PM"), ""), ""),
  IFERROR(IF(WLAX!H92="Home", TEXT(WLAX!F92, "h:mm AM/PM"), ""), ""),
  IFERROR(IF(MLAX!H92="Home", TEXT(MLAX!F92, "h:mm AM/PM"), ""), ""),
  IFERROR(IF(SOFT!H92="Home", TEXT(SOFT!F92, "h:mm AM/PM"), ""), ""),
  IFERROR(IF(BASE!H92="Home", TEXT(BASE!F92, "h:mm AM/PM"), ""), ""),
  IFERROR(IF(ESPORTS!H92="Home", TEXT(ESPORTS!F92, "h:mm AM/PM"), ""), "")
)
</f>
        <v/>
      </c>
      <c r="G92" s="11" t="str">
        <f>TEXTJOIN(
  CHAR(10) &amp; CHAR(10),
  TRUE,
  IFERROR(IF(WSO!H92="Home", WSO!G92, ""), ""),
  IFERROR(IF(MSO!H92="Home", MSO!G92, ""), ""),
  IFERROR(IF(FH!H92="Home", FH!G92, ""), ""),
  IFERROR(IF(MGOLF!H92="Home", MGOLF!G92, ""), ""),
  IFERROR(IF(Football!H92="Home", Football!G92, ""), ""),
  IFERROR(IF(WVB!H92="Home", WVB!G92, ""), ""),
  IFERROR(IF(XC!H92="Home", XC!G92, ""), ""),
  IFERROR(IF(SWIMMING!H92="Home", SWIMMING!G92, ""), ""),
  IFERROR(IF(WTEN!H92="Home", WTEN!G92, ""), ""),
  IFERROR(IF(TF!H92="Home", TF!G92, ""), ""),
  IFERROR(IF(WGOLF!H92="Home", WGOLF!G92, ""), ""),
  IFERROR(IF(WBB!H92="Home", WBB!G92, ""), ""),
  IFERROR(IF(MBB!H92="Home", MBB!G92, ""), ""),
  IFERROR(IF(WLAX!H92="Home", WLAX!G92, ""), ""),
  IFERROR(IF(MLAX!H92="Home", MLAX!G92, ""), ""),
  IFERROR(IF(SOFT!H92="Home", SOFT!G92, ""), ""),
  IFERROR(IF(BASE!H92="Home", BASE!G92, ""), ""),
  IFERROR(IF(ESPORTS!H92="Home", ESPORTS!G92, ""), "")
)
</f>
        <v/>
      </c>
      <c r="H92" s="20" t="str">
        <f>TEXTJOIN(
  CHAR(10) &amp; CHAR(10),
  TRUE,
  IFERROR(IF(WSO!H92="Home", WSO!P92, ""), ""),
  IFERROR(IF(MSO!H92="Home", MSO!P92, ""), ""),
  IFERROR(IF(FH!H92="Home", FH!P92, ""), ""),
  IFERROR(IF(MGOLF!H92="Home", MGOLF!P92, ""), ""),
  IFERROR(IF(Football!H92="Home", Football!P92, ""), ""),
  IFERROR(IF(WVB!H92="Home", WVB!P92, ""), ""),
  IFERROR(IF(XC!H92="Home", XC!P92, ""), ""),
  IFERROR(IF(SWIMMING!H92="Home", SWIMMING!P92, ""), ""),
  IFERROR(IF(WTEN!H92="Home", WTEN!P92, ""), ""),
  IFERROR(IF(TF!H92="Home", TF!P92, ""), ""),
  IFERROR(IF(WGOLF!H92="Home", WGOLF!P92, ""), ""),
  IFERROR(IF(WBB!H92="Home", WBB!P92, ""), ""),
  IFERROR(IF(MBB!H92="Home", MBB!P92, ""), ""),
  IFERROR(IF(WLAX!H92="Home", WLAX!P92, ""), ""),
  IFERROR(IF(MLAX!H92="Home", MLAX!P92, ""), ""),
  IFERROR(IF(SOFT!H92="Home", SOFT!P92, ""), ""),
  IFERROR(IF(BASE!H92="Home", BASE!P92, ""), ""),
  IFERROR(IF(ESPORTS!H92="Home", ESPORTS!P92, ""), "")
)
</f>
        <v/>
      </c>
    </row>
    <row r="93" ht="22.5" customHeight="1">
      <c r="A93" s="6">
        <v>92.0</v>
      </c>
      <c r="B93" s="6" t="str">
        <f>'Master Schedule'!B93</f>
        <v/>
      </c>
      <c r="C93" s="7">
        <v>46326.0</v>
      </c>
      <c r="D93" s="8" t="str">
        <f t="shared" si="1"/>
        <v>Saturday</v>
      </c>
      <c r="E93" s="6" t="str">
        <f>TEXTJOIN(
  CHAR(10) &amp; CHAR(10),
  TRUE,
  IFERROR(IF(WSO!H93="Home", WSO!E93, ""), ""),
  IFERROR(IF(MSO!H93="Home", MSO!E93, ""), ""),
  IFERROR(IF(FH!H93="Home", FH!E93, ""), ""),
  IFERROR(IF(MGOLF!H93="Home", MGOLF!E93, ""), ""),
  IFERROR(IF(Football!H93="Home", Football!E93, ""), ""),
  IFERROR(IF(WVB!H93="Home", WVB!E93, ""), ""),
  IFERROR(IF(XC!H93="Home", XC!E93, ""), ""),
  IFERROR(IF(SWIMMING!H93="Home", SWIMMING!E93, ""), ""),
  IFERROR(IF(WTEN!H93="Home", WTEN!E93, ""), ""),
  IFERROR(IF(TF!H93="Home", TF!E93, ""), ""),
  IFERROR(IF(WGOLF!H93="Home", WGOLF!E93, ""), ""),
  IFERROR(IF(WBB!H93="Home", WBB!E93, ""), ""),
  IFERROR(IF(MBB!H93="Home", MBB!E93, ""), ""),
  IFERROR(IF(WLAX!H93="Home", WLAX!E93, ""), ""),
  IFERROR(IF(MLAX!H93="Home", MLAX!E93, ""), ""),
  IFERROR(IF(SOFT!H93="Home", SOFT!E93, ""), ""),
  IFERROR(IF(BASE!H93="Home", BASE!E93, ""), ""),
  IFERROR(IF(ESPORTS!H93="Home", ESPORTS!E93, ""), "")
)
</f>
        <v/>
      </c>
      <c r="F93" s="11" t="str">
        <f>TEXTJOIN(
  CHAR(10) &amp; CHAR(10),
  TRUE,
  IFERROR(IF(WSO!H93="Home", TEXT(WSO!F93, "h:mm AM/PM"), ""), ""),
  IFERROR(IF(MSO!H93="Home", TEXT(MSO!F93, "h:mm AM/PM"), ""), ""),
  IFERROR(IF(FH!H93="Home", TEXT(FH!F93, "h:mm AM/PM"), ""), ""),
  IFERROR(IF(MGOLF!H93="Home", TEXT(MGOLF!F93, "h:mm AM/PM"), ""), ""),
  IFERROR(IF(Football!H93="Home", TEXT(Football!F93, "h:mm AM/PM"), ""), ""),
  IFERROR(IF(WVB!H93="Home", TEXT(WVB!F93, "h:mm AM/PM"), ""), ""),
  IFERROR(IF(XC!H93="Home", TEXT(XC!F93, "h:mm AM/PM"), ""), ""),
  IFERROR(IF(SWIMMING!H93="Home", TEXT(SWIMMING!F93, "h:mm AM/PM"), ""), ""),
  IFERROR(IF(WTEN!H93="Home", TEXT(WTEN!F93, "h:mm AM/PM"), ""), ""),
  IFERROR(IF(TF!H93="Home", TEXT(TF!F93, "h:mm AM/PM"), ""), ""),
  IFERROR(IF(WGOLF!H93="Home", TEXT(WGOLF!F93, "h:mm AM/PM"), ""), ""),
  IFERROR(IF(WBB!H93="Home", TEXT(WBB!F93, "h:mm AM/PM"), ""), ""),
  IFERROR(IF(MBB!H93="Home", TEXT(MBB!F93, "h:mm AM/PM"), ""), ""),
  IFERROR(IF(WLAX!H93="Home", TEXT(WLAX!F93, "h:mm AM/PM"), ""), ""),
  IFERROR(IF(MLAX!H93="Home", TEXT(MLAX!F93, "h:mm AM/PM"), ""), ""),
  IFERROR(IF(SOFT!H93="Home", TEXT(SOFT!F93, "h:mm AM/PM"), ""), ""),
  IFERROR(IF(BASE!H93="Home", TEXT(BASE!F93, "h:mm AM/PM"), ""), ""),
  IFERROR(IF(ESPORTS!H93="Home", TEXT(ESPORTS!F93, "h:mm AM/PM"), ""), "")
)
</f>
        <v/>
      </c>
      <c r="G93" s="11" t="str">
        <f>TEXTJOIN(
  CHAR(10) &amp; CHAR(10),
  TRUE,
  IFERROR(IF(WSO!H93="Home", WSO!G93, ""), ""),
  IFERROR(IF(MSO!H93="Home", MSO!G93, ""), ""),
  IFERROR(IF(FH!H93="Home", FH!G93, ""), ""),
  IFERROR(IF(MGOLF!H93="Home", MGOLF!G93, ""), ""),
  IFERROR(IF(Football!H93="Home", Football!G93, ""), ""),
  IFERROR(IF(WVB!H93="Home", WVB!G93, ""), ""),
  IFERROR(IF(XC!H93="Home", XC!G93, ""), ""),
  IFERROR(IF(SWIMMING!H93="Home", SWIMMING!G93, ""), ""),
  IFERROR(IF(WTEN!H93="Home", WTEN!G93, ""), ""),
  IFERROR(IF(TF!H93="Home", TF!G93, ""), ""),
  IFERROR(IF(WGOLF!H93="Home", WGOLF!G93, ""), ""),
  IFERROR(IF(WBB!H93="Home", WBB!G93, ""), ""),
  IFERROR(IF(MBB!H93="Home", MBB!G93, ""), ""),
  IFERROR(IF(WLAX!H93="Home", WLAX!G93, ""), ""),
  IFERROR(IF(MLAX!H93="Home", MLAX!G93, ""), ""),
  IFERROR(IF(SOFT!H93="Home", SOFT!G93, ""), ""),
  IFERROR(IF(BASE!H93="Home", BASE!G93, ""), ""),
  IFERROR(IF(ESPORTS!H93="Home", ESPORTS!G93, ""), "")
)
</f>
        <v/>
      </c>
      <c r="H93" s="20" t="str">
        <f>TEXTJOIN(
  CHAR(10) &amp; CHAR(10),
  TRUE,
  IFERROR(IF(WSO!H93="Home", WSO!P93, ""), ""),
  IFERROR(IF(MSO!H93="Home", MSO!P93, ""), ""),
  IFERROR(IF(FH!H93="Home", FH!P93, ""), ""),
  IFERROR(IF(MGOLF!H93="Home", MGOLF!P93, ""), ""),
  IFERROR(IF(Football!H93="Home", Football!P93, ""), ""),
  IFERROR(IF(WVB!H93="Home", WVB!P93, ""), ""),
  IFERROR(IF(XC!H93="Home", XC!P93, ""), ""),
  IFERROR(IF(SWIMMING!H93="Home", SWIMMING!P93, ""), ""),
  IFERROR(IF(WTEN!H93="Home", WTEN!P93, ""), ""),
  IFERROR(IF(TF!H93="Home", TF!P93, ""), ""),
  IFERROR(IF(WGOLF!H93="Home", WGOLF!P93, ""), ""),
  IFERROR(IF(WBB!H93="Home", WBB!P93, ""), ""),
  IFERROR(IF(MBB!H93="Home", MBB!P93, ""), ""),
  IFERROR(IF(WLAX!H93="Home", WLAX!P93, ""), ""),
  IFERROR(IF(MLAX!H93="Home", MLAX!P93, ""), ""),
  IFERROR(IF(SOFT!H93="Home", SOFT!P93, ""), ""),
  IFERROR(IF(BASE!H93="Home", BASE!P93, ""), ""),
  IFERROR(IF(ESPORTS!H93="Home", ESPORTS!P93, ""), "")
)
</f>
        <v/>
      </c>
    </row>
    <row r="94" ht="22.5" customHeight="1">
      <c r="A94" s="6">
        <v>93.0</v>
      </c>
      <c r="B94" s="6" t="str">
        <f>'Master Schedule'!B94</f>
        <v/>
      </c>
      <c r="C94" s="7">
        <v>46327.0</v>
      </c>
      <c r="D94" s="8" t="str">
        <f t="shared" si="1"/>
        <v>Sunday</v>
      </c>
      <c r="E94" s="6" t="str">
        <f>TEXTJOIN(
  CHAR(10) &amp; CHAR(10),
  TRUE,
  IFERROR(IF(WSO!H94="Home", WSO!E94, ""), ""),
  IFERROR(IF(MSO!H94="Home", MSO!E94, ""), ""),
  IFERROR(IF(FH!H94="Home", FH!E94, ""), ""),
  IFERROR(IF(MGOLF!H94="Home", MGOLF!E94, ""), ""),
  IFERROR(IF(Football!H94="Home", Football!E94, ""), ""),
  IFERROR(IF(WVB!H94="Home", WVB!E94, ""), ""),
  IFERROR(IF(XC!H94="Home", XC!E94, ""), ""),
  IFERROR(IF(SWIMMING!H94="Home", SWIMMING!E94, ""), ""),
  IFERROR(IF(WTEN!H94="Home", WTEN!E94, ""), ""),
  IFERROR(IF(TF!H94="Home", TF!E94, ""), ""),
  IFERROR(IF(WGOLF!H94="Home", WGOLF!E94, ""), ""),
  IFERROR(IF(WBB!H94="Home", WBB!E94, ""), ""),
  IFERROR(IF(MBB!H94="Home", MBB!E94, ""), ""),
  IFERROR(IF(WLAX!H94="Home", WLAX!E94, ""), ""),
  IFERROR(IF(MLAX!H94="Home", MLAX!E94, ""), ""),
  IFERROR(IF(SOFT!H94="Home", SOFT!E94, ""), ""),
  IFERROR(IF(BASE!H94="Home", BASE!E94, ""), ""),
  IFERROR(IF(ESPORTS!H94="Home", ESPORTS!E94, ""), "")
)
</f>
        <v/>
      </c>
      <c r="F94" s="11" t="str">
        <f>TEXTJOIN(
  CHAR(10) &amp; CHAR(10),
  TRUE,
  IFERROR(IF(WSO!H94="Home", TEXT(WSO!F94, "h:mm AM/PM"), ""), ""),
  IFERROR(IF(MSO!H94="Home", TEXT(MSO!F94, "h:mm AM/PM"), ""), ""),
  IFERROR(IF(FH!H94="Home", TEXT(FH!F94, "h:mm AM/PM"), ""), ""),
  IFERROR(IF(MGOLF!H94="Home", TEXT(MGOLF!F94, "h:mm AM/PM"), ""), ""),
  IFERROR(IF(Football!H94="Home", TEXT(Football!F94, "h:mm AM/PM"), ""), ""),
  IFERROR(IF(WVB!H94="Home", TEXT(WVB!F94, "h:mm AM/PM"), ""), ""),
  IFERROR(IF(XC!H94="Home", TEXT(XC!F94, "h:mm AM/PM"), ""), ""),
  IFERROR(IF(SWIMMING!H94="Home", TEXT(SWIMMING!F94, "h:mm AM/PM"), ""), ""),
  IFERROR(IF(WTEN!H94="Home", TEXT(WTEN!F94, "h:mm AM/PM"), ""), ""),
  IFERROR(IF(TF!H94="Home", TEXT(TF!F94, "h:mm AM/PM"), ""), ""),
  IFERROR(IF(WGOLF!H94="Home", TEXT(WGOLF!F94, "h:mm AM/PM"), ""), ""),
  IFERROR(IF(WBB!H94="Home", TEXT(WBB!F94, "h:mm AM/PM"), ""), ""),
  IFERROR(IF(MBB!H94="Home", TEXT(MBB!F94, "h:mm AM/PM"), ""), ""),
  IFERROR(IF(WLAX!H94="Home", TEXT(WLAX!F94, "h:mm AM/PM"), ""), ""),
  IFERROR(IF(MLAX!H94="Home", TEXT(MLAX!F94, "h:mm AM/PM"), ""), ""),
  IFERROR(IF(SOFT!H94="Home", TEXT(SOFT!F94, "h:mm AM/PM"), ""), ""),
  IFERROR(IF(BASE!H94="Home", TEXT(BASE!F94, "h:mm AM/PM"), ""), ""),
  IFERROR(IF(ESPORTS!H94="Home", TEXT(ESPORTS!F94, "h:mm AM/PM"), ""), "")
)
</f>
        <v/>
      </c>
      <c r="G94" s="11" t="str">
        <f>TEXTJOIN(
  CHAR(10) &amp; CHAR(10),
  TRUE,
  IFERROR(IF(WSO!H94="Home", WSO!G94, ""), ""),
  IFERROR(IF(MSO!H94="Home", MSO!G94, ""), ""),
  IFERROR(IF(FH!H94="Home", FH!G94, ""), ""),
  IFERROR(IF(MGOLF!H94="Home", MGOLF!G94, ""), ""),
  IFERROR(IF(Football!H94="Home", Football!G94, ""), ""),
  IFERROR(IF(WVB!H94="Home", WVB!G94, ""), ""),
  IFERROR(IF(XC!H94="Home", XC!G94, ""), ""),
  IFERROR(IF(SWIMMING!H94="Home", SWIMMING!G94, ""), ""),
  IFERROR(IF(WTEN!H94="Home", WTEN!G94, ""), ""),
  IFERROR(IF(TF!H94="Home", TF!G94, ""), ""),
  IFERROR(IF(WGOLF!H94="Home", WGOLF!G94, ""), ""),
  IFERROR(IF(WBB!H94="Home", WBB!G94, ""), ""),
  IFERROR(IF(MBB!H94="Home", MBB!G94, ""), ""),
  IFERROR(IF(WLAX!H94="Home", WLAX!G94, ""), ""),
  IFERROR(IF(MLAX!H94="Home", MLAX!G94, ""), ""),
  IFERROR(IF(SOFT!H94="Home", SOFT!G94, ""), ""),
  IFERROR(IF(BASE!H94="Home", BASE!G94, ""), ""),
  IFERROR(IF(ESPORTS!H94="Home", ESPORTS!G94, ""), "")
)
</f>
        <v/>
      </c>
      <c r="H94" s="20" t="str">
        <f>TEXTJOIN(
  CHAR(10) &amp; CHAR(10),
  TRUE,
  IFERROR(IF(WSO!H94="Home", WSO!P94, ""), ""),
  IFERROR(IF(MSO!H94="Home", MSO!P94, ""), ""),
  IFERROR(IF(FH!H94="Home", FH!P94, ""), ""),
  IFERROR(IF(MGOLF!H94="Home", MGOLF!P94, ""), ""),
  IFERROR(IF(Football!H94="Home", Football!P94, ""), ""),
  IFERROR(IF(WVB!H94="Home", WVB!P94, ""), ""),
  IFERROR(IF(XC!H94="Home", XC!P94, ""), ""),
  IFERROR(IF(SWIMMING!H94="Home", SWIMMING!P94, ""), ""),
  IFERROR(IF(WTEN!H94="Home", WTEN!P94, ""), ""),
  IFERROR(IF(TF!H94="Home", TF!P94, ""), ""),
  IFERROR(IF(WGOLF!H94="Home", WGOLF!P94, ""), ""),
  IFERROR(IF(WBB!H94="Home", WBB!P94, ""), ""),
  IFERROR(IF(MBB!H94="Home", MBB!P94, ""), ""),
  IFERROR(IF(WLAX!H94="Home", WLAX!P94, ""), ""),
  IFERROR(IF(MLAX!H94="Home", MLAX!P94, ""), ""),
  IFERROR(IF(SOFT!H94="Home", SOFT!P94, ""), ""),
  IFERROR(IF(BASE!H94="Home", BASE!P94, ""), ""),
  IFERROR(IF(ESPORTS!H94="Home", ESPORTS!P94, ""), "")
)
</f>
        <v/>
      </c>
    </row>
    <row r="95" ht="22.5" customHeight="1">
      <c r="A95" s="6">
        <v>94.0</v>
      </c>
      <c r="B95" s="6" t="str">
        <f>'Master Schedule'!B95</f>
        <v/>
      </c>
      <c r="C95" s="7">
        <v>46328.0</v>
      </c>
      <c r="D95" s="8" t="str">
        <f t="shared" si="1"/>
        <v>Monday</v>
      </c>
      <c r="E95" s="6" t="str">
        <f>TEXTJOIN(
  CHAR(10) &amp; CHAR(10),
  TRUE,
  IFERROR(IF(WSO!H95="Home", WSO!E95, ""), ""),
  IFERROR(IF(MSO!H95="Home", MSO!E95, ""), ""),
  IFERROR(IF(FH!H95="Home", FH!E95, ""), ""),
  IFERROR(IF(MGOLF!H95="Home", MGOLF!E95, ""), ""),
  IFERROR(IF(Football!H95="Home", Football!E95, ""), ""),
  IFERROR(IF(WVB!H95="Home", WVB!E95, ""), ""),
  IFERROR(IF(XC!H95="Home", XC!E95, ""), ""),
  IFERROR(IF(SWIMMING!H95="Home", SWIMMING!E95, ""), ""),
  IFERROR(IF(WTEN!H95="Home", WTEN!E95, ""), ""),
  IFERROR(IF(TF!H95="Home", TF!E95, ""), ""),
  IFERROR(IF(WGOLF!H95="Home", WGOLF!E95, ""), ""),
  IFERROR(IF(WBB!H95="Home", WBB!E95, ""), ""),
  IFERROR(IF(MBB!H95="Home", MBB!E95, ""), ""),
  IFERROR(IF(WLAX!H95="Home", WLAX!E95, ""), ""),
  IFERROR(IF(MLAX!H95="Home", MLAX!E95, ""), ""),
  IFERROR(IF(SOFT!H95="Home", SOFT!E95, ""), ""),
  IFERROR(IF(BASE!H95="Home", BASE!E95, ""), ""),
  IFERROR(IF(ESPORTS!H95="Home", ESPORTS!E95, ""), "")
)
</f>
        <v/>
      </c>
      <c r="F95" s="11" t="str">
        <f>TEXTJOIN(
  CHAR(10) &amp; CHAR(10),
  TRUE,
  IFERROR(IF(WSO!H95="Home", TEXT(WSO!F95, "h:mm AM/PM"), ""), ""),
  IFERROR(IF(MSO!H95="Home", TEXT(MSO!F95, "h:mm AM/PM"), ""), ""),
  IFERROR(IF(FH!H95="Home", TEXT(FH!F95, "h:mm AM/PM"), ""), ""),
  IFERROR(IF(MGOLF!H95="Home", TEXT(MGOLF!F95, "h:mm AM/PM"), ""), ""),
  IFERROR(IF(Football!H95="Home", TEXT(Football!F95, "h:mm AM/PM"), ""), ""),
  IFERROR(IF(WVB!H95="Home", TEXT(WVB!F95, "h:mm AM/PM"), ""), ""),
  IFERROR(IF(XC!H95="Home", TEXT(XC!F95, "h:mm AM/PM"), ""), ""),
  IFERROR(IF(SWIMMING!H95="Home", TEXT(SWIMMING!F95, "h:mm AM/PM"), ""), ""),
  IFERROR(IF(WTEN!H95="Home", TEXT(WTEN!F95, "h:mm AM/PM"), ""), ""),
  IFERROR(IF(TF!H95="Home", TEXT(TF!F95, "h:mm AM/PM"), ""), ""),
  IFERROR(IF(WGOLF!H95="Home", TEXT(WGOLF!F95, "h:mm AM/PM"), ""), ""),
  IFERROR(IF(WBB!H95="Home", TEXT(WBB!F95, "h:mm AM/PM"), ""), ""),
  IFERROR(IF(MBB!H95="Home", TEXT(MBB!F95, "h:mm AM/PM"), ""), ""),
  IFERROR(IF(WLAX!H95="Home", TEXT(WLAX!F95, "h:mm AM/PM"), ""), ""),
  IFERROR(IF(MLAX!H95="Home", TEXT(MLAX!F95, "h:mm AM/PM"), ""), ""),
  IFERROR(IF(SOFT!H95="Home", TEXT(SOFT!F95, "h:mm AM/PM"), ""), ""),
  IFERROR(IF(BASE!H95="Home", TEXT(BASE!F95, "h:mm AM/PM"), ""), ""),
  IFERROR(IF(ESPORTS!H95="Home", TEXT(ESPORTS!F95, "h:mm AM/PM"), ""), "")
)
</f>
        <v/>
      </c>
      <c r="G95" s="11" t="str">
        <f>TEXTJOIN(
  CHAR(10) &amp; CHAR(10),
  TRUE,
  IFERROR(IF(WSO!H95="Home", WSO!G95, ""), ""),
  IFERROR(IF(MSO!H95="Home", MSO!G95, ""), ""),
  IFERROR(IF(FH!H95="Home", FH!G95, ""), ""),
  IFERROR(IF(MGOLF!H95="Home", MGOLF!G95, ""), ""),
  IFERROR(IF(Football!H95="Home", Football!G95, ""), ""),
  IFERROR(IF(WVB!H95="Home", WVB!G95, ""), ""),
  IFERROR(IF(XC!H95="Home", XC!G95, ""), ""),
  IFERROR(IF(SWIMMING!H95="Home", SWIMMING!G95, ""), ""),
  IFERROR(IF(WTEN!H95="Home", WTEN!G95, ""), ""),
  IFERROR(IF(TF!H95="Home", TF!G95, ""), ""),
  IFERROR(IF(WGOLF!H95="Home", WGOLF!G95, ""), ""),
  IFERROR(IF(WBB!H95="Home", WBB!G95, ""), ""),
  IFERROR(IF(MBB!H95="Home", MBB!G95, ""), ""),
  IFERROR(IF(WLAX!H95="Home", WLAX!G95, ""), ""),
  IFERROR(IF(MLAX!H95="Home", MLAX!G95, ""), ""),
  IFERROR(IF(SOFT!H95="Home", SOFT!G95, ""), ""),
  IFERROR(IF(BASE!H95="Home", BASE!G95, ""), ""),
  IFERROR(IF(ESPORTS!H95="Home", ESPORTS!G95, ""), "")
)
</f>
        <v/>
      </c>
      <c r="H95" s="20" t="str">
        <f>TEXTJOIN(
  CHAR(10) &amp; CHAR(10),
  TRUE,
  IFERROR(IF(WSO!H95="Home", WSO!P95, ""), ""),
  IFERROR(IF(MSO!H95="Home", MSO!P95, ""), ""),
  IFERROR(IF(FH!H95="Home", FH!P95, ""), ""),
  IFERROR(IF(MGOLF!H95="Home", MGOLF!P95, ""), ""),
  IFERROR(IF(Football!H95="Home", Football!P95, ""), ""),
  IFERROR(IF(WVB!H95="Home", WVB!P95, ""), ""),
  IFERROR(IF(XC!H95="Home", XC!P95, ""), ""),
  IFERROR(IF(SWIMMING!H95="Home", SWIMMING!P95, ""), ""),
  IFERROR(IF(WTEN!H95="Home", WTEN!P95, ""), ""),
  IFERROR(IF(TF!H95="Home", TF!P95, ""), ""),
  IFERROR(IF(WGOLF!H95="Home", WGOLF!P95, ""), ""),
  IFERROR(IF(WBB!H95="Home", WBB!P95, ""), ""),
  IFERROR(IF(MBB!H95="Home", MBB!P95, ""), ""),
  IFERROR(IF(WLAX!H95="Home", WLAX!P95, ""), ""),
  IFERROR(IF(MLAX!H95="Home", MLAX!P95, ""), ""),
  IFERROR(IF(SOFT!H95="Home", SOFT!P95, ""), ""),
  IFERROR(IF(BASE!H95="Home", BASE!P95, ""), ""),
  IFERROR(IF(ESPORTS!H95="Home", ESPORTS!P95, ""), "")
)
</f>
        <v/>
      </c>
    </row>
    <row r="96" ht="22.5" customHeight="1">
      <c r="A96" s="6">
        <v>95.0</v>
      </c>
      <c r="B96" s="6" t="str">
        <f>'Master Schedule'!B96</f>
        <v/>
      </c>
      <c r="C96" s="7">
        <v>46329.0</v>
      </c>
      <c r="D96" s="8" t="str">
        <f t="shared" si="1"/>
        <v>Tuesday</v>
      </c>
      <c r="E96" s="6" t="str">
        <f>TEXTJOIN(
  CHAR(10) &amp; CHAR(10),
  TRUE,
  IFERROR(IF(WSO!H96="Home", WSO!E96, ""), ""),
  IFERROR(IF(MSO!H96="Home", MSO!E96, ""), ""),
  IFERROR(IF(FH!H96="Home", FH!E96, ""), ""),
  IFERROR(IF(MGOLF!H96="Home", MGOLF!E96, ""), ""),
  IFERROR(IF(Football!H96="Home", Football!E96, ""), ""),
  IFERROR(IF(WVB!H96="Home", WVB!E96, ""), ""),
  IFERROR(IF(XC!H96="Home", XC!E96, ""), ""),
  IFERROR(IF(SWIMMING!H96="Home", SWIMMING!E96, ""), ""),
  IFERROR(IF(WTEN!H96="Home", WTEN!E96, ""), ""),
  IFERROR(IF(TF!H96="Home", TF!E96, ""), ""),
  IFERROR(IF(WGOLF!H96="Home", WGOLF!E96, ""), ""),
  IFERROR(IF(WBB!H96="Home", WBB!E96, ""), ""),
  IFERROR(IF(MBB!H96="Home", MBB!E96, ""), ""),
  IFERROR(IF(WLAX!H96="Home", WLAX!E96, ""), ""),
  IFERROR(IF(MLAX!H96="Home", MLAX!E96, ""), ""),
  IFERROR(IF(SOFT!H96="Home", SOFT!E96, ""), ""),
  IFERROR(IF(BASE!H96="Home", BASE!E96, ""), ""),
  IFERROR(IF(ESPORTS!H96="Home", ESPORTS!E96, ""), "")
)
</f>
        <v/>
      </c>
      <c r="F96" s="11" t="str">
        <f>TEXTJOIN(
  CHAR(10) &amp; CHAR(10),
  TRUE,
  IFERROR(IF(WSO!H96="Home", TEXT(WSO!F96, "h:mm AM/PM"), ""), ""),
  IFERROR(IF(MSO!H96="Home", TEXT(MSO!F96, "h:mm AM/PM"), ""), ""),
  IFERROR(IF(FH!H96="Home", TEXT(FH!F96, "h:mm AM/PM"), ""), ""),
  IFERROR(IF(MGOLF!H96="Home", TEXT(MGOLF!F96, "h:mm AM/PM"), ""), ""),
  IFERROR(IF(Football!H96="Home", TEXT(Football!F96, "h:mm AM/PM"), ""), ""),
  IFERROR(IF(WVB!H96="Home", TEXT(WVB!F96, "h:mm AM/PM"), ""), ""),
  IFERROR(IF(XC!H96="Home", TEXT(XC!F96, "h:mm AM/PM"), ""), ""),
  IFERROR(IF(SWIMMING!H96="Home", TEXT(SWIMMING!F96, "h:mm AM/PM"), ""), ""),
  IFERROR(IF(WTEN!H96="Home", TEXT(WTEN!F96, "h:mm AM/PM"), ""), ""),
  IFERROR(IF(TF!H96="Home", TEXT(TF!F96, "h:mm AM/PM"), ""), ""),
  IFERROR(IF(WGOLF!H96="Home", TEXT(WGOLF!F96, "h:mm AM/PM"), ""), ""),
  IFERROR(IF(WBB!H96="Home", TEXT(WBB!F96, "h:mm AM/PM"), ""), ""),
  IFERROR(IF(MBB!H96="Home", TEXT(MBB!F96, "h:mm AM/PM"), ""), ""),
  IFERROR(IF(WLAX!H96="Home", TEXT(WLAX!F96, "h:mm AM/PM"), ""), ""),
  IFERROR(IF(MLAX!H96="Home", TEXT(MLAX!F96, "h:mm AM/PM"), ""), ""),
  IFERROR(IF(SOFT!H96="Home", TEXT(SOFT!F96, "h:mm AM/PM"), ""), ""),
  IFERROR(IF(BASE!H96="Home", TEXT(BASE!F96, "h:mm AM/PM"), ""), ""),
  IFERROR(IF(ESPORTS!H96="Home", TEXT(ESPORTS!F96, "h:mm AM/PM"), ""), "")
)
</f>
        <v/>
      </c>
      <c r="G96" s="11" t="str">
        <f>TEXTJOIN(
  CHAR(10) &amp; CHAR(10),
  TRUE,
  IFERROR(IF(WSO!H96="Home", WSO!G96, ""), ""),
  IFERROR(IF(MSO!H96="Home", MSO!G96, ""), ""),
  IFERROR(IF(FH!H96="Home", FH!G96, ""), ""),
  IFERROR(IF(MGOLF!H96="Home", MGOLF!G96, ""), ""),
  IFERROR(IF(Football!H96="Home", Football!G96, ""), ""),
  IFERROR(IF(WVB!H96="Home", WVB!G96, ""), ""),
  IFERROR(IF(XC!H96="Home", XC!G96, ""), ""),
  IFERROR(IF(SWIMMING!H96="Home", SWIMMING!G96, ""), ""),
  IFERROR(IF(WTEN!H96="Home", WTEN!G96, ""), ""),
  IFERROR(IF(TF!H96="Home", TF!G96, ""), ""),
  IFERROR(IF(WGOLF!H96="Home", WGOLF!G96, ""), ""),
  IFERROR(IF(WBB!H96="Home", WBB!G96, ""), ""),
  IFERROR(IF(MBB!H96="Home", MBB!G96, ""), ""),
  IFERROR(IF(WLAX!H96="Home", WLAX!G96, ""), ""),
  IFERROR(IF(MLAX!H96="Home", MLAX!G96, ""), ""),
  IFERROR(IF(SOFT!H96="Home", SOFT!G96, ""), ""),
  IFERROR(IF(BASE!H96="Home", BASE!G96, ""), ""),
  IFERROR(IF(ESPORTS!H96="Home", ESPORTS!G96, ""), "")
)
</f>
        <v/>
      </c>
      <c r="H96" s="20" t="str">
        <f>TEXTJOIN(
  CHAR(10) &amp; CHAR(10),
  TRUE,
  IFERROR(IF(WSO!H96="Home", WSO!P96, ""), ""),
  IFERROR(IF(MSO!H96="Home", MSO!P96, ""), ""),
  IFERROR(IF(FH!H96="Home", FH!P96, ""), ""),
  IFERROR(IF(MGOLF!H96="Home", MGOLF!P96, ""), ""),
  IFERROR(IF(Football!H96="Home", Football!P96, ""), ""),
  IFERROR(IF(WVB!H96="Home", WVB!P96, ""), ""),
  IFERROR(IF(XC!H96="Home", XC!P96, ""), ""),
  IFERROR(IF(SWIMMING!H96="Home", SWIMMING!P96, ""), ""),
  IFERROR(IF(WTEN!H96="Home", WTEN!P96, ""), ""),
  IFERROR(IF(TF!H96="Home", TF!P96, ""), ""),
  IFERROR(IF(WGOLF!H96="Home", WGOLF!P96, ""), ""),
  IFERROR(IF(WBB!H96="Home", WBB!P96, ""), ""),
  IFERROR(IF(MBB!H96="Home", MBB!P96, ""), ""),
  IFERROR(IF(WLAX!H96="Home", WLAX!P96, ""), ""),
  IFERROR(IF(MLAX!H96="Home", MLAX!P96, ""), ""),
  IFERROR(IF(SOFT!H96="Home", SOFT!P96, ""), ""),
  IFERROR(IF(BASE!H96="Home", BASE!P96, ""), ""),
  IFERROR(IF(ESPORTS!H96="Home", ESPORTS!P96, ""), "")
)
</f>
        <v/>
      </c>
    </row>
    <row r="97" ht="22.5" customHeight="1">
      <c r="A97" s="6">
        <v>96.0</v>
      </c>
      <c r="B97" s="6" t="str">
        <f>'Master Schedule'!B97</f>
        <v/>
      </c>
      <c r="C97" s="7">
        <v>46330.0</v>
      </c>
      <c r="D97" s="8" t="str">
        <f t="shared" si="1"/>
        <v>Wednesday</v>
      </c>
      <c r="E97" s="6" t="str">
        <f>TEXTJOIN(
  CHAR(10) &amp; CHAR(10),
  TRUE,
  IFERROR(IF(WSO!H97="Home", WSO!E97, ""), ""),
  IFERROR(IF(MSO!H97="Home", MSO!E97, ""), ""),
  IFERROR(IF(FH!H97="Home", FH!E97, ""), ""),
  IFERROR(IF(MGOLF!H97="Home", MGOLF!E97, ""), ""),
  IFERROR(IF(Football!H97="Home", Football!E97, ""), ""),
  IFERROR(IF(WVB!H97="Home", WVB!E97, ""), ""),
  IFERROR(IF(XC!H97="Home", XC!E97, ""), ""),
  IFERROR(IF(SWIMMING!H97="Home", SWIMMING!E97, ""), ""),
  IFERROR(IF(WTEN!H97="Home", WTEN!E97, ""), ""),
  IFERROR(IF(TF!H97="Home", TF!E97, ""), ""),
  IFERROR(IF(WGOLF!H97="Home", WGOLF!E97, ""), ""),
  IFERROR(IF(WBB!H97="Home", WBB!E97, ""), ""),
  IFERROR(IF(MBB!H97="Home", MBB!E97, ""), ""),
  IFERROR(IF(WLAX!H97="Home", WLAX!E97, ""), ""),
  IFERROR(IF(MLAX!H97="Home", MLAX!E97, ""), ""),
  IFERROR(IF(SOFT!H97="Home", SOFT!E97, ""), ""),
  IFERROR(IF(BASE!H97="Home", BASE!E97, ""), ""),
  IFERROR(IF(ESPORTS!H97="Home", ESPORTS!E97, ""), "")
)
</f>
        <v/>
      </c>
      <c r="F97" s="11" t="str">
        <f>TEXTJOIN(
  CHAR(10) &amp; CHAR(10),
  TRUE,
  IFERROR(IF(WSO!H97="Home", TEXT(WSO!F97, "h:mm AM/PM"), ""), ""),
  IFERROR(IF(MSO!H97="Home", TEXT(MSO!F97, "h:mm AM/PM"), ""), ""),
  IFERROR(IF(FH!H97="Home", TEXT(FH!F97, "h:mm AM/PM"), ""), ""),
  IFERROR(IF(MGOLF!H97="Home", TEXT(MGOLF!F97, "h:mm AM/PM"), ""), ""),
  IFERROR(IF(Football!H97="Home", TEXT(Football!F97, "h:mm AM/PM"), ""), ""),
  IFERROR(IF(WVB!H97="Home", TEXT(WVB!F97, "h:mm AM/PM"), ""), ""),
  IFERROR(IF(XC!H97="Home", TEXT(XC!F97, "h:mm AM/PM"), ""), ""),
  IFERROR(IF(SWIMMING!H97="Home", TEXT(SWIMMING!F97, "h:mm AM/PM"), ""), ""),
  IFERROR(IF(WTEN!H97="Home", TEXT(WTEN!F97, "h:mm AM/PM"), ""), ""),
  IFERROR(IF(TF!H97="Home", TEXT(TF!F97, "h:mm AM/PM"), ""), ""),
  IFERROR(IF(WGOLF!H97="Home", TEXT(WGOLF!F97, "h:mm AM/PM"), ""), ""),
  IFERROR(IF(WBB!H97="Home", TEXT(WBB!F97, "h:mm AM/PM"), ""), ""),
  IFERROR(IF(MBB!H97="Home", TEXT(MBB!F97, "h:mm AM/PM"), ""), ""),
  IFERROR(IF(WLAX!H97="Home", TEXT(WLAX!F97, "h:mm AM/PM"), ""), ""),
  IFERROR(IF(MLAX!H97="Home", TEXT(MLAX!F97, "h:mm AM/PM"), ""), ""),
  IFERROR(IF(SOFT!H97="Home", TEXT(SOFT!F97, "h:mm AM/PM"), ""), ""),
  IFERROR(IF(BASE!H97="Home", TEXT(BASE!F97, "h:mm AM/PM"), ""), ""),
  IFERROR(IF(ESPORTS!H97="Home", TEXT(ESPORTS!F97, "h:mm AM/PM"), ""), "")
)
</f>
        <v/>
      </c>
      <c r="G97" s="11" t="str">
        <f>TEXTJOIN(
  CHAR(10) &amp; CHAR(10),
  TRUE,
  IFERROR(IF(WSO!H97="Home", WSO!G97, ""), ""),
  IFERROR(IF(MSO!H97="Home", MSO!G97, ""), ""),
  IFERROR(IF(FH!H97="Home", FH!G97, ""), ""),
  IFERROR(IF(MGOLF!H97="Home", MGOLF!G97, ""), ""),
  IFERROR(IF(Football!H97="Home", Football!G97, ""), ""),
  IFERROR(IF(WVB!H97="Home", WVB!G97, ""), ""),
  IFERROR(IF(XC!H97="Home", XC!G97, ""), ""),
  IFERROR(IF(SWIMMING!H97="Home", SWIMMING!G97, ""), ""),
  IFERROR(IF(WTEN!H97="Home", WTEN!G97, ""), ""),
  IFERROR(IF(TF!H97="Home", TF!G97, ""), ""),
  IFERROR(IF(WGOLF!H97="Home", WGOLF!G97, ""), ""),
  IFERROR(IF(WBB!H97="Home", WBB!G97, ""), ""),
  IFERROR(IF(MBB!H97="Home", MBB!G97, ""), ""),
  IFERROR(IF(WLAX!H97="Home", WLAX!G97, ""), ""),
  IFERROR(IF(MLAX!H97="Home", MLAX!G97, ""), ""),
  IFERROR(IF(SOFT!H97="Home", SOFT!G97, ""), ""),
  IFERROR(IF(BASE!H97="Home", BASE!G97, ""), ""),
  IFERROR(IF(ESPORTS!H97="Home", ESPORTS!G97, ""), "")
)
</f>
        <v/>
      </c>
      <c r="H97" s="20" t="str">
        <f>TEXTJOIN(
  CHAR(10) &amp; CHAR(10),
  TRUE,
  IFERROR(IF(WSO!H97="Home", WSO!P97, ""), ""),
  IFERROR(IF(MSO!H97="Home", MSO!P97, ""), ""),
  IFERROR(IF(FH!H97="Home", FH!P97, ""), ""),
  IFERROR(IF(MGOLF!H97="Home", MGOLF!P97, ""), ""),
  IFERROR(IF(Football!H97="Home", Football!P97, ""), ""),
  IFERROR(IF(WVB!H97="Home", WVB!P97, ""), ""),
  IFERROR(IF(XC!H97="Home", XC!P97, ""), ""),
  IFERROR(IF(SWIMMING!H97="Home", SWIMMING!P97, ""), ""),
  IFERROR(IF(WTEN!H97="Home", WTEN!P97, ""), ""),
  IFERROR(IF(TF!H97="Home", TF!P97, ""), ""),
  IFERROR(IF(WGOLF!H97="Home", WGOLF!P97, ""), ""),
  IFERROR(IF(WBB!H97="Home", WBB!P97, ""), ""),
  IFERROR(IF(MBB!H97="Home", MBB!P97, ""), ""),
  IFERROR(IF(WLAX!H97="Home", WLAX!P97, ""), ""),
  IFERROR(IF(MLAX!H97="Home", MLAX!P97, ""), ""),
  IFERROR(IF(SOFT!H97="Home", SOFT!P97, ""), ""),
  IFERROR(IF(BASE!H97="Home", BASE!P97, ""), ""),
  IFERROR(IF(ESPORTS!H97="Home", ESPORTS!P97, ""), "")
)
</f>
        <v/>
      </c>
    </row>
    <row r="98" ht="22.5" customHeight="1">
      <c r="A98" s="6">
        <v>97.0</v>
      </c>
      <c r="B98" s="6" t="str">
        <f>'Master Schedule'!B98</f>
        <v/>
      </c>
      <c r="C98" s="7">
        <v>46331.0</v>
      </c>
      <c r="D98" s="8" t="str">
        <f t="shared" si="1"/>
        <v>Thursday</v>
      </c>
      <c r="E98" s="6" t="str">
        <f>TEXTJOIN(
  CHAR(10) &amp; CHAR(10),
  TRUE,
  IFERROR(IF(WSO!H98="Home", WSO!E98, ""), ""),
  IFERROR(IF(MSO!H98="Home", MSO!E98, ""), ""),
  IFERROR(IF(FH!H98="Home", FH!E98, ""), ""),
  IFERROR(IF(MGOLF!H98="Home", MGOLF!E98, ""), ""),
  IFERROR(IF(Football!H98="Home", Football!E98, ""), ""),
  IFERROR(IF(WVB!H98="Home", WVB!E98, ""), ""),
  IFERROR(IF(XC!H98="Home", XC!E98, ""), ""),
  IFERROR(IF(SWIMMING!H98="Home", SWIMMING!E98, ""), ""),
  IFERROR(IF(WTEN!H98="Home", WTEN!E98, ""), ""),
  IFERROR(IF(TF!H98="Home", TF!E98, ""), ""),
  IFERROR(IF(WGOLF!H98="Home", WGOLF!E98, ""), ""),
  IFERROR(IF(WBB!H98="Home", WBB!E98, ""), ""),
  IFERROR(IF(MBB!H98="Home", MBB!E98, ""), ""),
  IFERROR(IF(WLAX!H98="Home", WLAX!E98, ""), ""),
  IFERROR(IF(MLAX!H98="Home", MLAX!E98, ""), ""),
  IFERROR(IF(SOFT!H98="Home", SOFT!E98, ""), ""),
  IFERROR(IF(BASE!H98="Home", BASE!E98, ""), ""),
  IFERROR(IF(ESPORTS!H98="Home", ESPORTS!E98, ""), "")
)
</f>
        <v/>
      </c>
      <c r="F98" s="11" t="str">
        <f>TEXTJOIN(
  CHAR(10) &amp; CHAR(10),
  TRUE,
  IFERROR(IF(WSO!H98="Home", TEXT(WSO!F98, "h:mm AM/PM"), ""), ""),
  IFERROR(IF(MSO!H98="Home", TEXT(MSO!F98, "h:mm AM/PM"), ""), ""),
  IFERROR(IF(FH!H98="Home", TEXT(FH!F98, "h:mm AM/PM"), ""), ""),
  IFERROR(IF(MGOLF!H98="Home", TEXT(MGOLF!F98, "h:mm AM/PM"), ""), ""),
  IFERROR(IF(Football!H98="Home", TEXT(Football!F98, "h:mm AM/PM"), ""), ""),
  IFERROR(IF(WVB!H98="Home", TEXT(WVB!F98, "h:mm AM/PM"), ""), ""),
  IFERROR(IF(XC!H98="Home", TEXT(XC!F98, "h:mm AM/PM"), ""), ""),
  IFERROR(IF(SWIMMING!H98="Home", TEXT(SWIMMING!F98, "h:mm AM/PM"), ""), ""),
  IFERROR(IF(WTEN!H98="Home", TEXT(WTEN!F98, "h:mm AM/PM"), ""), ""),
  IFERROR(IF(TF!H98="Home", TEXT(TF!F98, "h:mm AM/PM"), ""), ""),
  IFERROR(IF(WGOLF!H98="Home", TEXT(WGOLF!F98, "h:mm AM/PM"), ""), ""),
  IFERROR(IF(WBB!H98="Home", TEXT(WBB!F98, "h:mm AM/PM"), ""), ""),
  IFERROR(IF(MBB!H98="Home", TEXT(MBB!F98, "h:mm AM/PM"), ""), ""),
  IFERROR(IF(WLAX!H98="Home", TEXT(WLAX!F98, "h:mm AM/PM"), ""), ""),
  IFERROR(IF(MLAX!H98="Home", TEXT(MLAX!F98, "h:mm AM/PM"), ""), ""),
  IFERROR(IF(SOFT!H98="Home", TEXT(SOFT!F98, "h:mm AM/PM"), ""), ""),
  IFERROR(IF(BASE!H98="Home", TEXT(BASE!F98, "h:mm AM/PM"), ""), ""),
  IFERROR(IF(ESPORTS!H98="Home", TEXT(ESPORTS!F98, "h:mm AM/PM"), ""), "")
)
</f>
        <v/>
      </c>
      <c r="G98" s="11" t="str">
        <f>TEXTJOIN(
  CHAR(10) &amp; CHAR(10),
  TRUE,
  IFERROR(IF(WSO!H98="Home", WSO!G98, ""), ""),
  IFERROR(IF(MSO!H98="Home", MSO!G98, ""), ""),
  IFERROR(IF(FH!H98="Home", FH!G98, ""), ""),
  IFERROR(IF(MGOLF!H98="Home", MGOLF!G98, ""), ""),
  IFERROR(IF(Football!H98="Home", Football!G98, ""), ""),
  IFERROR(IF(WVB!H98="Home", WVB!G98, ""), ""),
  IFERROR(IF(XC!H98="Home", XC!G98, ""), ""),
  IFERROR(IF(SWIMMING!H98="Home", SWIMMING!G98, ""), ""),
  IFERROR(IF(WTEN!H98="Home", WTEN!G98, ""), ""),
  IFERROR(IF(TF!H98="Home", TF!G98, ""), ""),
  IFERROR(IF(WGOLF!H98="Home", WGOLF!G98, ""), ""),
  IFERROR(IF(WBB!H98="Home", WBB!G98, ""), ""),
  IFERROR(IF(MBB!H98="Home", MBB!G98, ""), ""),
  IFERROR(IF(WLAX!H98="Home", WLAX!G98, ""), ""),
  IFERROR(IF(MLAX!H98="Home", MLAX!G98, ""), ""),
  IFERROR(IF(SOFT!H98="Home", SOFT!G98, ""), ""),
  IFERROR(IF(BASE!H98="Home", BASE!G98, ""), ""),
  IFERROR(IF(ESPORTS!H98="Home", ESPORTS!G98, ""), "")
)
</f>
        <v/>
      </c>
      <c r="H98" s="20" t="str">
        <f>TEXTJOIN(
  CHAR(10) &amp; CHAR(10),
  TRUE,
  IFERROR(IF(WSO!H98="Home", WSO!P98, ""), ""),
  IFERROR(IF(MSO!H98="Home", MSO!P98, ""), ""),
  IFERROR(IF(FH!H98="Home", FH!P98, ""), ""),
  IFERROR(IF(MGOLF!H98="Home", MGOLF!P98, ""), ""),
  IFERROR(IF(Football!H98="Home", Football!P98, ""), ""),
  IFERROR(IF(WVB!H98="Home", WVB!P98, ""), ""),
  IFERROR(IF(XC!H98="Home", XC!P98, ""), ""),
  IFERROR(IF(SWIMMING!H98="Home", SWIMMING!P98, ""), ""),
  IFERROR(IF(WTEN!H98="Home", WTEN!P98, ""), ""),
  IFERROR(IF(TF!H98="Home", TF!P98, ""), ""),
  IFERROR(IF(WGOLF!H98="Home", WGOLF!P98, ""), ""),
  IFERROR(IF(WBB!H98="Home", WBB!P98, ""), ""),
  IFERROR(IF(MBB!H98="Home", MBB!P98, ""), ""),
  IFERROR(IF(WLAX!H98="Home", WLAX!P98, ""), ""),
  IFERROR(IF(MLAX!H98="Home", MLAX!P98, ""), ""),
  IFERROR(IF(SOFT!H98="Home", SOFT!P98, ""), ""),
  IFERROR(IF(BASE!H98="Home", BASE!P98, ""), ""),
  IFERROR(IF(ESPORTS!H98="Home", ESPORTS!P98, ""), "")
)
</f>
        <v/>
      </c>
    </row>
    <row r="99" ht="22.5" customHeight="1">
      <c r="A99" s="6">
        <v>98.0</v>
      </c>
      <c r="B99" s="6" t="str">
        <f>'Master Schedule'!B99</f>
        <v/>
      </c>
      <c r="C99" s="7">
        <v>46332.0</v>
      </c>
      <c r="D99" s="8" t="str">
        <f t="shared" si="1"/>
        <v>Friday</v>
      </c>
      <c r="E99" s="6" t="str">
        <f>TEXTJOIN(
  CHAR(10) &amp; CHAR(10),
  TRUE,
  IFERROR(IF(WSO!H99="Home", WSO!E99, ""), ""),
  IFERROR(IF(MSO!H99="Home", MSO!E99, ""), ""),
  IFERROR(IF(FH!H99="Home", FH!E99, ""), ""),
  IFERROR(IF(MGOLF!H99="Home", MGOLF!E99, ""), ""),
  IFERROR(IF(Football!H99="Home", Football!E99, ""), ""),
  IFERROR(IF(WVB!H99="Home", WVB!E99, ""), ""),
  IFERROR(IF(XC!H99="Home", XC!E99, ""), ""),
  IFERROR(IF(SWIMMING!H99="Home", SWIMMING!E99, ""), ""),
  IFERROR(IF(WTEN!H99="Home", WTEN!E99, ""), ""),
  IFERROR(IF(TF!H99="Home", TF!E99, ""), ""),
  IFERROR(IF(WGOLF!H99="Home", WGOLF!E99, ""), ""),
  IFERROR(IF(WBB!H99="Home", WBB!E99, ""), ""),
  IFERROR(IF(MBB!H99="Home", MBB!E99, ""), ""),
  IFERROR(IF(WLAX!H99="Home", WLAX!E99, ""), ""),
  IFERROR(IF(MLAX!H99="Home", MLAX!E99, ""), ""),
  IFERROR(IF(SOFT!H99="Home", SOFT!E99, ""), ""),
  IFERROR(IF(BASE!H99="Home", BASE!E99, ""), ""),
  IFERROR(IF(ESPORTS!H99="Home", ESPORTS!E99, ""), "")
)
</f>
        <v/>
      </c>
      <c r="F99" s="11" t="str">
        <f>TEXTJOIN(
  CHAR(10) &amp; CHAR(10),
  TRUE,
  IFERROR(IF(WSO!H99="Home", TEXT(WSO!F99, "h:mm AM/PM"), ""), ""),
  IFERROR(IF(MSO!H99="Home", TEXT(MSO!F99, "h:mm AM/PM"), ""), ""),
  IFERROR(IF(FH!H99="Home", TEXT(FH!F99, "h:mm AM/PM"), ""), ""),
  IFERROR(IF(MGOLF!H99="Home", TEXT(MGOLF!F99, "h:mm AM/PM"), ""), ""),
  IFERROR(IF(Football!H99="Home", TEXT(Football!F99, "h:mm AM/PM"), ""), ""),
  IFERROR(IF(WVB!H99="Home", TEXT(WVB!F99, "h:mm AM/PM"), ""), ""),
  IFERROR(IF(XC!H99="Home", TEXT(XC!F99, "h:mm AM/PM"), ""), ""),
  IFERROR(IF(SWIMMING!H99="Home", TEXT(SWIMMING!F99, "h:mm AM/PM"), ""), ""),
  IFERROR(IF(WTEN!H99="Home", TEXT(WTEN!F99, "h:mm AM/PM"), ""), ""),
  IFERROR(IF(TF!H99="Home", TEXT(TF!F99, "h:mm AM/PM"), ""), ""),
  IFERROR(IF(WGOLF!H99="Home", TEXT(WGOLF!F99, "h:mm AM/PM"), ""), ""),
  IFERROR(IF(WBB!H99="Home", TEXT(WBB!F99, "h:mm AM/PM"), ""), ""),
  IFERROR(IF(MBB!H99="Home", TEXT(MBB!F99, "h:mm AM/PM"), ""), ""),
  IFERROR(IF(WLAX!H99="Home", TEXT(WLAX!F99, "h:mm AM/PM"), ""), ""),
  IFERROR(IF(MLAX!H99="Home", TEXT(MLAX!F99, "h:mm AM/PM"), ""), ""),
  IFERROR(IF(SOFT!H99="Home", TEXT(SOFT!F99, "h:mm AM/PM"), ""), ""),
  IFERROR(IF(BASE!H99="Home", TEXT(BASE!F99, "h:mm AM/PM"), ""), ""),
  IFERROR(IF(ESPORTS!H99="Home", TEXT(ESPORTS!F99, "h:mm AM/PM"), ""), "")
)
</f>
        <v/>
      </c>
      <c r="G99" s="11" t="str">
        <f>TEXTJOIN(
  CHAR(10) &amp; CHAR(10),
  TRUE,
  IFERROR(IF(WSO!H99="Home", WSO!G99, ""), ""),
  IFERROR(IF(MSO!H99="Home", MSO!G99, ""), ""),
  IFERROR(IF(FH!H99="Home", FH!G99, ""), ""),
  IFERROR(IF(MGOLF!H99="Home", MGOLF!G99, ""), ""),
  IFERROR(IF(Football!H99="Home", Football!G99, ""), ""),
  IFERROR(IF(WVB!H99="Home", WVB!G99, ""), ""),
  IFERROR(IF(XC!H99="Home", XC!G99, ""), ""),
  IFERROR(IF(SWIMMING!H99="Home", SWIMMING!G99, ""), ""),
  IFERROR(IF(WTEN!H99="Home", WTEN!G99, ""), ""),
  IFERROR(IF(TF!H99="Home", TF!G99, ""), ""),
  IFERROR(IF(WGOLF!H99="Home", WGOLF!G99, ""), ""),
  IFERROR(IF(WBB!H99="Home", WBB!G99, ""), ""),
  IFERROR(IF(MBB!H99="Home", MBB!G99, ""), ""),
  IFERROR(IF(WLAX!H99="Home", WLAX!G99, ""), ""),
  IFERROR(IF(MLAX!H99="Home", MLAX!G99, ""), ""),
  IFERROR(IF(SOFT!H99="Home", SOFT!G99, ""), ""),
  IFERROR(IF(BASE!H99="Home", BASE!G99, ""), ""),
  IFERROR(IF(ESPORTS!H99="Home", ESPORTS!G99, ""), "")
)
</f>
        <v/>
      </c>
      <c r="H99" s="20" t="str">
        <f>TEXTJOIN(
  CHAR(10) &amp; CHAR(10),
  TRUE,
  IFERROR(IF(WSO!H99="Home", WSO!P99, ""), ""),
  IFERROR(IF(MSO!H99="Home", MSO!P99, ""), ""),
  IFERROR(IF(FH!H99="Home", FH!P99, ""), ""),
  IFERROR(IF(MGOLF!H99="Home", MGOLF!P99, ""), ""),
  IFERROR(IF(Football!H99="Home", Football!P99, ""), ""),
  IFERROR(IF(WVB!H99="Home", WVB!P99, ""), ""),
  IFERROR(IF(XC!H99="Home", XC!P99, ""), ""),
  IFERROR(IF(SWIMMING!H99="Home", SWIMMING!P99, ""), ""),
  IFERROR(IF(WTEN!H99="Home", WTEN!P99, ""), ""),
  IFERROR(IF(TF!H99="Home", TF!P99, ""), ""),
  IFERROR(IF(WGOLF!H99="Home", WGOLF!P99, ""), ""),
  IFERROR(IF(WBB!H99="Home", WBB!P99, ""), ""),
  IFERROR(IF(MBB!H99="Home", MBB!P99, ""), ""),
  IFERROR(IF(WLAX!H99="Home", WLAX!P99, ""), ""),
  IFERROR(IF(MLAX!H99="Home", MLAX!P99, ""), ""),
  IFERROR(IF(SOFT!H99="Home", SOFT!P99, ""), ""),
  IFERROR(IF(BASE!H99="Home", BASE!P99, ""), ""),
  IFERROR(IF(ESPORTS!H99="Home", ESPORTS!P99, ""), "")
)
</f>
        <v/>
      </c>
    </row>
    <row r="100" ht="22.5" customHeight="1">
      <c r="A100" s="6">
        <v>99.0</v>
      </c>
      <c r="B100" s="6" t="str">
        <f>'Master Schedule'!B100</f>
        <v/>
      </c>
      <c r="C100" s="7">
        <v>46333.0</v>
      </c>
      <c r="D100" s="8" t="str">
        <f t="shared" si="1"/>
        <v>Saturday</v>
      </c>
      <c r="E100" s="6" t="str">
        <f>TEXTJOIN(
  CHAR(10) &amp; CHAR(10),
  TRUE,
  IFERROR(IF(WSO!H100="Home", WSO!E100, ""), ""),
  IFERROR(IF(MSO!H100="Home", MSO!E100, ""), ""),
  IFERROR(IF(FH!H100="Home", FH!E100, ""), ""),
  IFERROR(IF(MGOLF!H100="Home", MGOLF!E100, ""), ""),
  IFERROR(IF(Football!H100="Home", Football!E100, ""), ""),
  IFERROR(IF(WVB!H100="Home", WVB!E100, ""), ""),
  IFERROR(IF(XC!H100="Home", XC!E100, ""), ""),
  IFERROR(IF(SWIMMING!H100="Home", SWIMMING!E100, ""), ""),
  IFERROR(IF(WTEN!H100="Home", WTEN!E100, ""), ""),
  IFERROR(IF(TF!H100="Home", TF!E100, ""), ""),
  IFERROR(IF(WGOLF!H100="Home", WGOLF!E100, ""), ""),
  IFERROR(IF(WBB!H100="Home", WBB!E100, ""), ""),
  IFERROR(IF(MBB!H100="Home", MBB!E100, ""), ""),
  IFERROR(IF(WLAX!H100="Home", WLAX!E100, ""), ""),
  IFERROR(IF(MLAX!H100="Home", MLAX!E100, ""), ""),
  IFERROR(IF(SOFT!H100="Home", SOFT!E100, ""), ""),
  IFERROR(IF(BASE!H100="Home", BASE!E100, ""), ""),
  IFERROR(IF(ESPORTS!H100="Home", ESPORTS!E100, ""), "")
)
</f>
        <v/>
      </c>
      <c r="F100" s="11" t="str">
        <f>TEXTJOIN(
  CHAR(10) &amp; CHAR(10),
  TRUE,
  IFERROR(IF(WSO!H100="Home", TEXT(WSO!F100, "h:mm AM/PM"), ""), ""),
  IFERROR(IF(MSO!H100="Home", TEXT(MSO!F100, "h:mm AM/PM"), ""), ""),
  IFERROR(IF(FH!H100="Home", TEXT(FH!F100, "h:mm AM/PM"), ""), ""),
  IFERROR(IF(MGOLF!H100="Home", TEXT(MGOLF!F100, "h:mm AM/PM"), ""), ""),
  IFERROR(IF(Football!H100="Home", TEXT(Football!F100, "h:mm AM/PM"), ""), ""),
  IFERROR(IF(WVB!H100="Home", TEXT(WVB!F100, "h:mm AM/PM"), ""), ""),
  IFERROR(IF(XC!H100="Home", TEXT(XC!F100, "h:mm AM/PM"), ""), ""),
  IFERROR(IF(SWIMMING!H100="Home", TEXT(SWIMMING!F100, "h:mm AM/PM"), ""), ""),
  IFERROR(IF(WTEN!H100="Home", TEXT(WTEN!F100, "h:mm AM/PM"), ""), ""),
  IFERROR(IF(TF!H100="Home", TEXT(TF!F100, "h:mm AM/PM"), ""), ""),
  IFERROR(IF(WGOLF!H100="Home", TEXT(WGOLF!F100, "h:mm AM/PM"), ""), ""),
  IFERROR(IF(WBB!H100="Home", TEXT(WBB!F100, "h:mm AM/PM"), ""), ""),
  IFERROR(IF(MBB!H100="Home", TEXT(MBB!F100, "h:mm AM/PM"), ""), ""),
  IFERROR(IF(WLAX!H100="Home", TEXT(WLAX!F100, "h:mm AM/PM"), ""), ""),
  IFERROR(IF(MLAX!H100="Home", TEXT(MLAX!F100, "h:mm AM/PM"), ""), ""),
  IFERROR(IF(SOFT!H100="Home", TEXT(SOFT!F100, "h:mm AM/PM"), ""), ""),
  IFERROR(IF(BASE!H100="Home", TEXT(BASE!F100, "h:mm AM/PM"), ""), ""),
  IFERROR(IF(ESPORTS!H100="Home", TEXT(ESPORTS!F100, "h:mm AM/PM"), ""), "")
)
</f>
        <v/>
      </c>
      <c r="G100" s="11" t="str">
        <f>TEXTJOIN(
  CHAR(10) &amp; CHAR(10),
  TRUE,
  IFERROR(IF(WSO!H100="Home", WSO!G100, ""), ""),
  IFERROR(IF(MSO!H100="Home", MSO!G100, ""), ""),
  IFERROR(IF(FH!H100="Home", FH!G100, ""), ""),
  IFERROR(IF(MGOLF!H100="Home", MGOLF!G100, ""), ""),
  IFERROR(IF(Football!H100="Home", Football!G100, ""), ""),
  IFERROR(IF(WVB!H100="Home", WVB!G100, ""), ""),
  IFERROR(IF(XC!H100="Home", XC!G100, ""), ""),
  IFERROR(IF(SWIMMING!H100="Home", SWIMMING!G100, ""), ""),
  IFERROR(IF(WTEN!H100="Home", WTEN!G100, ""), ""),
  IFERROR(IF(TF!H100="Home", TF!G100, ""), ""),
  IFERROR(IF(WGOLF!H100="Home", WGOLF!G100, ""), ""),
  IFERROR(IF(WBB!H100="Home", WBB!G100, ""), ""),
  IFERROR(IF(MBB!H100="Home", MBB!G100, ""), ""),
  IFERROR(IF(WLAX!H100="Home", WLAX!G100, ""), ""),
  IFERROR(IF(MLAX!H100="Home", MLAX!G100, ""), ""),
  IFERROR(IF(SOFT!H100="Home", SOFT!G100, ""), ""),
  IFERROR(IF(BASE!H100="Home", BASE!G100, ""), ""),
  IFERROR(IF(ESPORTS!H100="Home", ESPORTS!G100, ""), "")
)
</f>
        <v/>
      </c>
      <c r="H100" s="20" t="str">
        <f>TEXTJOIN(
  CHAR(10) &amp; CHAR(10),
  TRUE,
  IFERROR(IF(WSO!H100="Home", WSO!P100, ""), ""),
  IFERROR(IF(MSO!H100="Home", MSO!P100, ""), ""),
  IFERROR(IF(FH!H100="Home", FH!P100, ""), ""),
  IFERROR(IF(MGOLF!H100="Home", MGOLF!P100, ""), ""),
  IFERROR(IF(Football!H100="Home", Football!P100, ""), ""),
  IFERROR(IF(WVB!H100="Home", WVB!P100, ""), ""),
  IFERROR(IF(XC!H100="Home", XC!P100, ""), ""),
  IFERROR(IF(SWIMMING!H100="Home", SWIMMING!P100, ""), ""),
  IFERROR(IF(WTEN!H100="Home", WTEN!P100, ""), ""),
  IFERROR(IF(TF!H100="Home", TF!P100, ""), ""),
  IFERROR(IF(WGOLF!H100="Home", WGOLF!P100, ""), ""),
  IFERROR(IF(WBB!H100="Home", WBB!P100, ""), ""),
  IFERROR(IF(MBB!H100="Home", MBB!P100, ""), ""),
  IFERROR(IF(WLAX!H100="Home", WLAX!P100, ""), ""),
  IFERROR(IF(MLAX!H100="Home", MLAX!P100, ""), ""),
  IFERROR(IF(SOFT!H100="Home", SOFT!P100, ""), ""),
  IFERROR(IF(BASE!H100="Home", BASE!P100, ""), ""),
  IFERROR(IF(ESPORTS!H100="Home", ESPORTS!P100, ""), "")
)
</f>
        <v/>
      </c>
    </row>
    <row r="101" ht="22.5" customHeight="1">
      <c r="A101" s="6">
        <v>100.0</v>
      </c>
      <c r="B101" s="6" t="str">
        <f>'Master Schedule'!B101</f>
        <v/>
      </c>
      <c r="C101" s="7">
        <v>46334.0</v>
      </c>
      <c r="D101" s="8" t="str">
        <f t="shared" si="1"/>
        <v>Sunday</v>
      </c>
      <c r="E101" s="6" t="str">
        <f>TEXTJOIN(
  CHAR(10) &amp; CHAR(10),
  TRUE,
  IFERROR(IF(WSO!H101="Home", WSO!E101, ""), ""),
  IFERROR(IF(MSO!H101="Home", MSO!E101, ""), ""),
  IFERROR(IF(FH!H101="Home", FH!E101, ""), ""),
  IFERROR(IF(MGOLF!H101="Home", MGOLF!E101, ""), ""),
  IFERROR(IF(Football!H101="Home", Football!E101, ""), ""),
  IFERROR(IF(WVB!H101="Home", WVB!E101, ""), ""),
  IFERROR(IF(XC!H101="Home", XC!E101, ""), ""),
  IFERROR(IF(SWIMMING!H101="Home", SWIMMING!E101, ""), ""),
  IFERROR(IF(WTEN!H101="Home", WTEN!E101, ""), ""),
  IFERROR(IF(TF!H101="Home", TF!E101, ""), ""),
  IFERROR(IF(WGOLF!H101="Home", WGOLF!E101, ""), ""),
  IFERROR(IF(WBB!H101="Home", WBB!E101, ""), ""),
  IFERROR(IF(MBB!H101="Home", MBB!E101, ""), ""),
  IFERROR(IF(WLAX!H101="Home", WLAX!E101, ""), ""),
  IFERROR(IF(MLAX!H101="Home", MLAX!E101, ""), ""),
  IFERROR(IF(SOFT!H101="Home", SOFT!E101, ""), ""),
  IFERROR(IF(BASE!H101="Home", BASE!E101, ""), ""),
  IFERROR(IF(ESPORTS!H101="Home", ESPORTS!E101, ""), "")
)
</f>
        <v/>
      </c>
      <c r="F101" s="11" t="str">
        <f>TEXTJOIN(
  CHAR(10) &amp; CHAR(10),
  TRUE,
  IFERROR(IF(WSO!H101="Home", TEXT(WSO!F101, "h:mm AM/PM"), ""), ""),
  IFERROR(IF(MSO!H101="Home", TEXT(MSO!F101, "h:mm AM/PM"), ""), ""),
  IFERROR(IF(FH!H101="Home", TEXT(FH!F101, "h:mm AM/PM"), ""), ""),
  IFERROR(IF(MGOLF!H101="Home", TEXT(MGOLF!F101, "h:mm AM/PM"), ""), ""),
  IFERROR(IF(Football!H101="Home", TEXT(Football!F101, "h:mm AM/PM"), ""), ""),
  IFERROR(IF(WVB!H101="Home", TEXT(WVB!F101, "h:mm AM/PM"), ""), ""),
  IFERROR(IF(XC!H101="Home", TEXT(XC!F101, "h:mm AM/PM"), ""), ""),
  IFERROR(IF(SWIMMING!H101="Home", TEXT(SWIMMING!F101, "h:mm AM/PM"), ""), ""),
  IFERROR(IF(WTEN!H101="Home", TEXT(WTEN!F101, "h:mm AM/PM"), ""), ""),
  IFERROR(IF(TF!H101="Home", TEXT(TF!F101, "h:mm AM/PM"), ""), ""),
  IFERROR(IF(WGOLF!H101="Home", TEXT(WGOLF!F101, "h:mm AM/PM"), ""), ""),
  IFERROR(IF(WBB!H101="Home", TEXT(WBB!F101, "h:mm AM/PM"), ""), ""),
  IFERROR(IF(MBB!H101="Home", TEXT(MBB!F101, "h:mm AM/PM"), ""), ""),
  IFERROR(IF(WLAX!H101="Home", TEXT(WLAX!F101, "h:mm AM/PM"), ""), ""),
  IFERROR(IF(MLAX!H101="Home", TEXT(MLAX!F101, "h:mm AM/PM"), ""), ""),
  IFERROR(IF(SOFT!H101="Home", TEXT(SOFT!F101, "h:mm AM/PM"), ""), ""),
  IFERROR(IF(BASE!H101="Home", TEXT(BASE!F101, "h:mm AM/PM"), ""), ""),
  IFERROR(IF(ESPORTS!H101="Home", TEXT(ESPORTS!F101, "h:mm AM/PM"), ""), "")
)
</f>
        <v/>
      </c>
      <c r="G101" s="11" t="str">
        <f>TEXTJOIN(
  CHAR(10) &amp; CHAR(10),
  TRUE,
  IFERROR(IF(WSO!H101="Home", WSO!G101, ""), ""),
  IFERROR(IF(MSO!H101="Home", MSO!G101, ""), ""),
  IFERROR(IF(FH!H101="Home", FH!G101, ""), ""),
  IFERROR(IF(MGOLF!H101="Home", MGOLF!G101, ""), ""),
  IFERROR(IF(Football!H101="Home", Football!G101, ""), ""),
  IFERROR(IF(WVB!H101="Home", WVB!G101, ""), ""),
  IFERROR(IF(XC!H101="Home", XC!G101, ""), ""),
  IFERROR(IF(SWIMMING!H101="Home", SWIMMING!G101, ""), ""),
  IFERROR(IF(WTEN!H101="Home", WTEN!G101, ""), ""),
  IFERROR(IF(TF!H101="Home", TF!G101, ""), ""),
  IFERROR(IF(WGOLF!H101="Home", WGOLF!G101, ""), ""),
  IFERROR(IF(WBB!H101="Home", WBB!G101, ""), ""),
  IFERROR(IF(MBB!H101="Home", MBB!G101, ""), ""),
  IFERROR(IF(WLAX!H101="Home", WLAX!G101, ""), ""),
  IFERROR(IF(MLAX!H101="Home", MLAX!G101, ""), ""),
  IFERROR(IF(SOFT!H101="Home", SOFT!G101, ""), ""),
  IFERROR(IF(BASE!H101="Home", BASE!G101, ""), ""),
  IFERROR(IF(ESPORTS!H101="Home", ESPORTS!G101, ""), "")
)
</f>
        <v/>
      </c>
      <c r="H101" s="20" t="str">
        <f>TEXTJOIN(
  CHAR(10) &amp; CHAR(10),
  TRUE,
  IFERROR(IF(WSO!H101="Home", WSO!P101, ""), ""),
  IFERROR(IF(MSO!H101="Home", MSO!P101, ""), ""),
  IFERROR(IF(FH!H101="Home", FH!P101, ""), ""),
  IFERROR(IF(MGOLF!H101="Home", MGOLF!P101, ""), ""),
  IFERROR(IF(Football!H101="Home", Football!P101, ""), ""),
  IFERROR(IF(WVB!H101="Home", WVB!P101, ""), ""),
  IFERROR(IF(XC!H101="Home", XC!P101, ""), ""),
  IFERROR(IF(SWIMMING!H101="Home", SWIMMING!P101, ""), ""),
  IFERROR(IF(WTEN!H101="Home", WTEN!P101, ""), ""),
  IFERROR(IF(TF!H101="Home", TF!P101, ""), ""),
  IFERROR(IF(WGOLF!H101="Home", WGOLF!P101, ""), ""),
  IFERROR(IF(WBB!H101="Home", WBB!P101, ""), ""),
  IFERROR(IF(MBB!H101="Home", MBB!P101, ""), ""),
  IFERROR(IF(WLAX!H101="Home", WLAX!P101, ""), ""),
  IFERROR(IF(MLAX!H101="Home", MLAX!P101, ""), ""),
  IFERROR(IF(SOFT!H101="Home", SOFT!P101, ""), ""),
  IFERROR(IF(BASE!H101="Home", BASE!P101, ""), ""),
  IFERROR(IF(ESPORTS!H101="Home", ESPORTS!P101, ""), "")
)
</f>
        <v/>
      </c>
    </row>
    <row r="102" ht="22.5" customHeight="1">
      <c r="A102" s="6">
        <v>101.0</v>
      </c>
      <c r="B102" s="6" t="str">
        <f>'Master Schedule'!B102</f>
        <v/>
      </c>
      <c r="C102" s="7">
        <v>46335.0</v>
      </c>
      <c r="D102" s="8" t="str">
        <f t="shared" si="1"/>
        <v>Monday</v>
      </c>
      <c r="E102" s="6" t="str">
        <f>TEXTJOIN(
  CHAR(10) &amp; CHAR(10),
  TRUE,
  IFERROR(IF(WSO!H102="Home", WSO!E102, ""), ""),
  IFERROR(IF(MSO!H102="Home", MSO!E102, ""), ""),
  IFERROR(IF(FH!H102="Home", FH!E102, ""), ""),
  IFERROR(IF(MGOLF!H102="Home", MGOLF!E102, ""), ""),
  IFERROR(IF(Football!H102="Home", Football!E102, ""), ""),
  IFERROR(IF(WVB!H102="Home", WVB!E102, ""), ""),
  IFERROR(IF(XC!H102="Home", XC!E102, ""), ""),
  IFERROR(IF(SWIMMING!H102="Home", SWIMMING!E102, ""), ""),
  IFERROR(IF(WTEN!H102="Home", WTEN!E102, ""), ""),
  IFERROR(IF(TF!H102="Home", TF!E102, ""), ""),
  IFERROR(IF(WGOLF!H102="Home", WGOLF!E102, ""), ""),
  IFERROR(IF(WBB!H102="Home", WBB!E102, ""), ""),
  IFERROR(IF(MBB!H102="Home", MBB!E102, ""), ""),
  IFERROR(IF(WLAX!H102="Home", WLAX!E102, ""), ""),
  IFERROR(IF(MLAX!H102="Home", MLAX!E102, ""), ""),
  IFERROR(IF(SOFT!H102="Home", SOFT!E102, ""), ""),
  IFERROR(IF(BASE!H102="Home", BASE!E102, ""), ""),
  IFERROR(IF(ESPORTS!H102="Home", ESPORTS!E102, ""), "")
)
</f>
        <v/>
      </c>
      <c r="F102" s="11" t="str">
        <f>TEXTJOIN(
  CHAR(10) &amp; CHAR(10),
  TRUE,
  IFERROR(IF(WSO!H102="Home", TEXT(WSO!F102, "h:mm AM/PM"), ""), ""),
  IFERROR(IF(MSO!H102="Home", TEXT(MSO!F102, "h:mm AM/PM"), ""), ""),
  IFERROR(IF(FH!H102="Home", TEXT(FH!F102, "h:mm AM/PM"), ""), ""),
  IFERROR(IF(MGOLF!H102="Home", TEXT(MGOLF!F102, "h:mm AM/PM"), ""), ""),
  IFERROR(IF(Football!H102="Home", TEXT(Football!F102, "h:mm AM/PM"), ""), ""),
  IFERROR(IF(WVB!H102="Home", TEXT(WVB!F102, "h:mm AM/PM"), ""), ""),
  IFERROR(IF(XC!H102="Home", TEXT(XC!F102, "h:mm AM/PM"), ""), ""),
  IFERROR(IF(SWIMMING!H102="Home", TEXT(SWIMMING!F102, "h:mm AM/PM"), ""), ""),
  IFERROR(IF(WTEN!H102="Home", TEXT(WTEN!F102, "h:mm AM/PM"), ""), ""),
  IFERROR(IF(TF!H102="Home", TEXT(TF!F102, "h:mm AM/PM"), ""), ""),
  IFERROR(IF(WGOLF!H102="Home", TEXT(WGOLF!F102, "h:mm AM/PM"), ""), ""),
  IFERROR(IF(WBB!H102="Home", TEXT(WBB!F102, "h:mm AM/PM"), ""), ""),
  IFERROR(IF(MBB!H102="Home", TEXT(MBB!F102, "h:mm AM/PM"), ""), ""),
  IFERROR(IF(WLAX!H102="Home", TEXT(WLAX!F102, "h:mm AM/PM"), ""), ""),
  IFERROR(IF(MLAX!H102="Home", TEXT(MLAX!F102, "h:mm AM/PM"), ""), ""),
  IFERROR(IF(SOFT!H102="Home", TEXT(SOFT!F102, "h:mm AM/PM"), ""), ""),
  IFERROR(IF(BASE!H102="Home", TEXT(BASE!F102, "h:mm AM/PM"), ""), ""),
  IFERROR(IF(ESPORTS!H102="Home", TEXT(ESPORTS!F102, "h:mm AM/PM"), ""), "")
)
</f>
        <v/>
      </c>
      <c r="G102" s="11" t="str">
        <f>TEXTJOIN(
  CHAR(10) &amp; CHAR(10),
  TRUE,
  IFERROR(IF(WSO!H102="Home", WSO!G102, ""), ""),
  IFERROR(IF(MSO!H102="Home", MSO!G102, ""), ""),
  IFERROR(IF(FH!H102="Home", FH!G102, ""), ""),
  IFERROR(IF(MGOLF!H102="Home", MGOLF!G102, ""), ""),
  IFERROR(IF(Football!H102="Home", Football!G102, ""), ""),
  IFERROR(IF(WVB!H102="Home", WVB!G102, ""), ""),
  IFERROR(IF(XC!H102="Home", XC!G102, ""), ""),
  IFERROR(IF(SWIMMING!H102="Home", SWIMMING!G102, ""), ""),
  IFERROR(IF(WTEN!H102="Home", WTEN!G102, ""), ""),
  IFERROR(IF(TF!H102="Home", TF!G102, ""), ""),
  IFERROR(IF(WGOLF!H102="Home", WGOLF!G102, ""), ""),
  IFERROR(IF(WBB!H102="Home", WBB!G102, ""), ""),
  IFERROR(IF(MBB!H102="Home", MBB!G102, ""), ""),
  IFERROR(IF(WLAX!H102="Home", WLAX!G102, ""), ""),
  IFERROR(IF(MLAX!H102="Home", MLAX!G102, ""), ""),
  IFERROR(IF(SOFT!H102="Home", SOFT!G102, ""), ""),
  IFERROR(IF(BASE!H102="Home", BASE!G102, ""), ""),
  IFERROR(IF(ESPORTS!H102="Home", ESPORTS!G102, ""), "")
)
</f>
        <v/>
      </c>
      <c r="H102" s="20" t="str">
        <f>TEXTJOIN(
  CHAR(10) &amp; CHAR(10),
  TRUE,
  IFERROR(IF(WSO!H102="Home", WSO!P102, ""), ""),
  IFERROR(IF(MSO!H102="Home", MSO!P102, ""), ""),
  IFERROR(IF(FH!H102="Home", FH!P102, ""), ""),
  IFERROR(IF(MGOLF!H102="Home", MGOLF!P102, ""), ""),
  IFERROR(IF(Football!H102="Home", Football!P102, ""), ""),
  IFERROR(IF(WVB!H102="Home", WVB!P102, ""), ""),
  IFERROR(IF(XC!H102="Home", XC!P102, ""), ""),
  IFERROR(IF(SWIMMING!H102="Home", SWIMMING!P102, ""), ""),
  IFERROR(IF(WTEN!H102="Home", WTEN!P102, ""), ""),
  IFERROR(IF(TF!H102="Home", TF!P102, ""), ""),
  IFERROR(IF(WGOLF!H102="Home", WGOLF!P102, ""), ""),
  IFERROR(IF(WBB!H102="Home", WBB!P102, ""), ""),
  IFERROR(IF(MBB!H102="Home", MBB!P102, ""), ""),
  IFERROR(IF(WLAX!H102="Home", WLAX!P102, ""), ""),
  IFERROR(IF(MLAX!H102="Home", MLAX!P102, ""), ""),
  IFERROR(IF(SOFT!H102="Home", SOFT!P102, ""), ""),
  IFERROR(IF(BASE!H102="Home", BASE!P102, ""), ""),
  IFERROR(IF(ESPORTS!H102="Home", ESPORTS!P102, ""), "")
)
</f>
        <v/>
      </c>
    </row>
    <row r="103" ht="22.5" customHeight="1">
      <c r="A103" s="6">
        <v>102.0</v>
      </c>
      <c r="B103" s="6" t="str">
        <f>'Master Schedule'!B103</f>
        <v/>
      </c>
      <c r="C103" s="7">
        <v>46336.0</v>
      </c>
      <c r="D103" s="8" t="str">
        <f t="shared" si="1"/>
        <v>Tuesday</v>
      </c>
      <c r="E103" s="6" t="str">
        <f>TEXTJOIN(
  CHAR(10) &amp; CHAR(10),
  TRUE,
  IFERROR(IF(WSO!H103="Home", WSO!E103, ""), ""),
  IFERROR(IF(MSO!H103="Home", MSO!E103, ""), ""),
  IFERROR(IF(FH!H103="Home", FH!E103, ""), ""),
  IFERROR(IF(MGOLF!H103="Home", MGOLF!E103, ""), ""),
  IFERROR(IF(Football!H103="Home", Football!E103, ""), ""),
  IFERROR(IF(WVB!H103="Home", WVB!E103, ""), ""),
  IFERROR(IF(XC!H103="Home", XC!E103, ""), ""),
  IFERROR(IF(SWIMMING!H103="Home", SWIMMING!E103, ""), ""),
  IFERROR(IF(WTEN!H103="Home", WTEN!E103, ""), ""),
  IFERROR(IF(TF!H103="Home", TF!E103, ""), ""),
  IFERROR(IF(WGOLF!H103="Home", WGOLF!E103, ""), ""),
  IFERROR(IF(WBB!H103="Home", WBB!E103, ""), ""),
  IFERROR(IF(MBB!H103="Home", MBB!E103, ""), ""),
  IFERROR(IF(WLAX!H103="Home", WLAX!E103, ""), ""),
  IFERROR(IF(MLAX!H103="Home", MLAX!E103, ""), ""),
  IFERROR(IF(SOFT!H103="Home", SOFT!E103, ""), ""),
  IFERROR(IF(BASE!H103="Home", BASE!E103, ""), ""),
  IFERROR(IF(ESPORTS!H103="Home", ESPORTS!E103, ""), "")
)
</f>
        <v/>
      </c>
      <c r="F103" s="11" t="str">
        <f>TEXTJOIN(
  CHAR(10) &amp; CHAR(10),
  TRUE,
  IFERROR(IF(WSO!H103="Home", TEXT(WSO!F103, "h:mm AM/PM"), ""), ""),
  IFERROR(IF(MSO!H103="Home", TEXT(MSO!F103, "h:mm AM/PM"), ""), ""),
  IFERROR(IF(FH!H103="Home", TEXT(FH!F103, "h:mm AM/PM"), ""), ""),
  IFERROR(IF(MGOLF!H103="Home", TEXT(MGOLF!F103, "h:mm AM/PM"), ""), ""),
  IFERROR(IF(Football!H103="Home", TEXT(Football!F103, "h:mm AM/PM"), ""), ""),
  IFERROR(IF(WVB!H103="Home", TEXT(WVB!F103, "h:mm AM/PM"), ""), ""),
  IFERROR(IF(XC!H103="Home", TEXT(XC!F103, "h:mm AM/PM"), ""), ""),
  IFERROR(IF(SWIMMING!H103="Home", TEXT(SWIMMING!F103, "h:mm AM/PM"), ""), ""),
  IFERROR(IF(WTEN!H103="Home", TEXT(WTEN!F103, "h:mm AM/PM"), ""), ""),
  IFERROR(IF(TF!H103="Home", TEXT(TF!F103, "h:mm AM/PM"), ""), ""),
  IFERROR(IF(WGOLF!H103="Home", TEXT(WGOLF!F103, "h:mm AM/PM"), ""), ""),
  IFERROR(IF(WBB!H103="Home", TEXT(WBB!F103, "h:mm AM/PM"), ""), ""),
  IFERROR(IF(MBB!H103="Home", TEXT(MBB!F103, "h:mm AM/PM"), ""), ""),
  IFERROR(IF(WLAX!H103="Home", TEXT(WLAX!F103, "h:mm AM/PM"), ""), ""),
  IFERROR(IF(MLAX!H103="Home", TEXT(MLAX!F103, "h:mm AM/PM"), ""), ""),
  IFERROR(IF(SOFT!H103="Home", TEXT(SOFT!F103, "h:mm AM/PM"), ""), ""),
  IFERROR(IF(BASE!H103="Home", TEXT(BASE!F103, "h:mm AM/PM"), ""), ""),
  IFERROR(IF(ESPORTS!H103="Home", TEXT(ESPORTS!F103, "h:mm AM/PM"), ""), "")
)
</f>
        <v/>
      </c>
      <c r="G103" s="11" t="str">
        <f>TEXTJOIN(
  CHAR(10) &amp; CHAR(10),
  TRUE,
  IFERROR(IF(WSO!H103="Home", WSO!G103, ""), ""),
  IFERROR(IF(MSO!H103="Home", MSO!G103, ""), ""),
  IFERROR(IF(FH!H103="Home", FH!G103, ""), ""),
  IFERROR(IF(MGOLF!H103="Home", MGOLF!G103, ""), ""),
  IFERROR(IF(Football!H103="Home", Football!G103, ""), ""),
  IFERROR(IF(WVB!H103="Home", WVB!G103, ""), ""),
  IFERROR(IF(XC!H103="Home", XC!G103, ""), ""),
  IFERROR(IF(SWIMMING!H103="Home", SWIMMING!G103, ""), ""),
  IFERROR(IF(WTEN!H103="Home", WTEN!G103, ""), ""),
  IFERROR(IF(TF!H103="Home", TF!G103, ""), ""),
  IFERROR(IF(WGOLF!H103="Home", WGOLF!G103, ""), ""),
  IFERROR(IF(WBB!H103="Home", WBB!G103, ""), ""),
  IFERROR(IF(MBB!H103="Home", MBB!G103, ""), ""),
  IFERROR(IF(WLAX!H103="Home", WLAX!G103, ""), ""),
  IFERROR(IF(MLAX!H103="Home", MLAX!G103, ""), ""),
  IFERROR(IF(SOFT!H103="Home", SOFT!G103, ""), ""),
  IFERROR(IF(BASE!H103="Home", BASE!G103, ""), ""),
  IFERROR(IF(ESPORTS!H103="Home", ESPORTS!G103, ""), "")
)
</f>
        <v/>
      </c>
      <c r="H103" s="20" t="str">
        <f>TEXTJOIN(
  CHAR(10) &amp; CHAR(10),
  TRUE,
  IFERROR(IF(WSO!H103="Home", WSO!P103, ""), ""),
  IFERROR(IF(MSO!H103="Home", MSO!P103, ""), ""),
  IFERROR(IF(FH!H103="Home", FH!P103, ""), ""),
  IFERROR(IF(MGOLF!H103="Home", MGOLF!P103, ""), ""),
  IFERROR(IF(Football!H103="Home", Football!P103, ""), ""),
  IFERROR(IF(WVB!H103="Home", WVB!P103, ""), ""),
  IFERROR(IF(XC!H103="Home", XC!P103, ""), ""),
  IFERROR(IF(SWIMMING!H103="Home", SWIMMING!P103, ""), ""),
  IFERROR(IF(WTEN!H103="Home", WTEN!P103, ""), ""),
  IFERROR(IF(TF!H103="Home", TF!P103, ""), ""),
  IFERROR(IF(WGOLF!H103="Home", WGOLF!P103, ""), ""),
  IFERROR(IF(WBB!H103="Home", WBB!P103, ""), ""),
  IFERROR(IF(MBB!H103="Home", MBB!P103, ""), ""),
  IFERROR(IF(WLAX!H103="Home", WLAX!P103, ""), ""),
  IFERROR(IF(MLAX!H103="Home", MLAX!P103, ""), ""),
  IFERROR(IF(SOFT!H103="Home", SOFT!P103, ""), ""),
  IFERROR(IF(BASE!H103="Home", BASE!P103, ""), ""),
  IFERROR(IF(ESPORTS!H103="Home", ESPORTS!P103, ""), "")
)
</f>
        <v/>
      </c>
    </row>
    <row r="104" ht="22.5" customHeight="1">
      <c r="A104" s="6">
        <v>103.0</v>
      </c>
      <c r="B104" s="6" t="str">
        <f>'Master Schedule'!B104</f>
        <v/>
      </c>
      <c r="C104" s="7">
        <v>46337.0</v>
      </c>
      <c r="D104" s="8" t="str">
        <f t="shared" si="1"/>
        <v>Wednesday</v>
      </c>
      <c r="E104" s="6" t="str">
        <f>TEXTJOIN(
  CHAR(10) &amp; CHAR(10),
  TRUE,
  IFERROR(IF(WSO!H104="Home", WSO!E104, ""), ""),
  IFERROR(IF(MSO!H104="Home", MSO!E104, ""), ""),
  IFERROR(IF(FH!H104="Home", FH!E104, ""), ""),
  IFERROR(IF(MGOLF!H104="Home", MGOLF!E104, ""), ""),
  IFERROR(IF(Football!H104="Home", Football!E104, ""), ""),
  IFERROR(IF(WVB!H104="Home", WVB!E104, ""), ""),
  IFERROR(IF(XC!H104="Home", XC!E104, ""), ""),
  IFERROR(IF(SWIMMING!H104="Home", SWIMMING!E104, ""), ""),
  IFERROR(IF(WTEN!H104="Home", WTEN!E104, ""), ""),
  IFERROR(IF(TF!H104="Home", TF!E104, ""), ""),
  IFERROR(IF(WGOLF!H104="Home", WGOLF!E104, ""), ""),
  IFERROR(IF(WBB!H104="Home", WBB!E104, ""), ""),
  IFERROR(IF(MBB!H104="Home", MBB!E104, ""), ""),
  IFERROR(IF(WLAX!H104="Home", WLAX!E104, ""), ""),
  IFERROR(IF(MLAX!H104="Home", MLAX!E104, ""), ""),
  IFERROR(IF(SOFT!H104="Home", SOFT!E104, ""), ""),
  IFERROR(IF(BASE!H104="Home", BASE!E104, ""), ""),
  IFERROR(IF(ESPORTS!H104="Home", ESPORTS!E104, ""), "")
)
</f>
        <v/>
      </c>
      <c r="F104" s="11" t="str">
        <f>TEXTJOIN(
  CHAR(10) &amp; CHAR(10),
  TRUE,
  IFERROR(IF(WSO!H104="Home", TEXT(WSO!F104, "h:mm AM/PM"), ""), ""),
  IFERROR(IF(MSO!H104="Home", TEXT(MSO!F104, "h:mm AM/PM"), ""), ""),
  IFERROR(IF(FH!H104="Home", TEXT(FH!F104, "h:mm AM/PM"), ""), ""),
  IFERROR(IF(MGOLF!H104="Home", TEXT(MGOLF!F104, "h:mm AM/PM"), ""), ""),
  IFERROR(IF(Football!H104="Home", TEXT(Football!F104, "h:mm AM/PM"), ""), ""),
  IFERROR(IF(WVB!H104="Home", TEXT(WVB!F104, "h:mm AM/PM"), ""), ""),
  IFERROR(IF(XC!H104="Home", TEXT(XC!F104, "h:mm AM/PM"), ""), ""),
  IFERROR(IF(SWIMMING!H104="Home", TEXT(SWIMMING!F104, "h:mm AM/PM"), ""), ""),
  IFERROR(IF(WTEN!H104="Home", TEXT(WTEN!F104, "h:mm AM/PM"), ""), ""),
  IFERROR(IF(TF!H104="Home", TEXT(TF!F104, "h:mm AM/PM"), ""), ""),
  IFERROR(IF(WGOLF!H104="Home", TEXT(WGOLF!F104, "h:mm AM/PM"), ""), ""),
  IFERROR(IF(WBB!H104="Home", TEXT(WBB!F104, "h:mm AM/PM"), ""), ""),
  IFERROR(IF(MBB!H104="Home", TEXT(MBB!F104, "h:mm AM/PM"), ""), ""),
  IFERROR(IF(WLAX!H104="Home", TEXT(WLAX!F104, "h:mm AM/PM"), ""), ""),
  IFERROR(IF(MLAX!H104="Home", TEXT(MLAX!F104, "h:mm AM/PM"), ""), ""),
  IFERROR(IF(SOFT!H104="Home", TEXT(SOFT!F104, "h:mm AM/PM"), ""), ""),
  IFERROR(IF(BASE!H104="Home", TEXT(BASE!F104, "h:mm AM/PM"), ""), ""),
  IFERROR(IF(ESPORTS!H104="Home", TEXT(ESPORTS!F104, "h:mm AM/PM"), ""), "")
)
</f>
        <v/>
      </c>
      <c r="G104" s="11" t="str">
        <f>TEXTJOIN(
  CHAR(10) &amp; CHAR(10),
  TRUE,
  IFERROR(IF(WSO!H104="Home", WSO!G104, ""), ""),
  IFERROR(IF(MSO!H104="Home", MSO!G104, ""), ""),
  IFERROR(IF(FH!H104="Home", FH!G104, ""), ""),
  IFERROR(IF(MGOLF!H104="Home", MGOLF!G104, ""), ""),
  IFERROR(IF(Football!H104="Home", Football!G104, ""), ""),
  IFERROR(IF(WVB!H104="Home", WVB!G104, ""), ""),
  IFERROR(IF(XC!H104="Home", XC!G104, ""), ""),
  IFERROR(IF(SWIMMING!H104="Home", SWIMMING!G104, ""), ""),
  IFERROR(IF(WTEN!H104="Home", WTEN!G104, ""), ""),
  IFERROR(IF(TF!H104="Home", TF!G104, ""), ""),
  IFERROR(IF(WGOLF!H104="Home", WGOLF!G104, ""), ""),
  IFERROR(IF(WBB!H104="Home", WBB!G104, ""), ""),
  IFERROR(IF(MBB!H104="Home", MBB!G104, ""), ""),
  IFERROR(IF(WLAX!H104="Home", WLAX!G104, ""), ""),
  IFERROR(IF(MLAX!H104="Home", MLAX!G104, ""), ""),
  IFERROR(IF(SOFT!H104="Home", SOFT!G104, ""), ""),
  IFERROR(IF(BASE!H104="Home", BASE!G104, ""), ""),
  IFERROR(IF(ESPORTS!H104="Home", ESPORTS!G104, ""), "")
)
</f>
        <v/>
      </c>
      <c r="H104" s="20" t="str">
        <f>TEXTJOIN(
  CHAR(10) &amp; CHAR(10),
  TRUE,
  IFERROR(IF(WSO!H104="Home", WSO!P104, ""), ""),
  IFERROR(IF(MSO!H104="Home", MSO!P104, ""), ""),
  IFERROR(IF(FH!H104="Home", FH!P104, ""), ""),
  IFERROR(IF(MGOLF!H104="Home", MGOLF!P104, ""), ""),
  IFERROR(IF(Football!H104="Home", Football!P104, ""), ""),
  IFERROR(IF(WVB!H104="Home", WVB!P104, ""), ""),
  IFERROR(IF(XC!H104="Home", XC!P104, ""), ""),
  IFERROR(IF(SWIMMING!H104="Home", SWIMMING!P104, ""), ""),
  IFERROR(IF(WTEN!H104="Home", WTEN!P104, ""), ""),
  IFERROR(IF(TF!H104="Home", TF!P104, ""), ""),
  IFERROR(IF(WGOLF!H104="Home", WGOLF!P104, ""), ""),
  IFERROR(IF(WBB!H104="Home", WBB!P104, ""), ""),
  IFERROR(IF(MBB!H104="Home", MBB!P104, ""), ""),
  IFERROR(IF(WLAX!H104="Home", WLAX!P104, ""), ""),
  IFERROR(IF(MLAX!H104="Home", MLAX!P104, ""), ""),
  IFERROR(IF(SOFT!H104="Home", SOFT!P104, ""), ""),
  IFERROR(IF(BASE!H104="Home", BASE!P104, ""), ""),
  IFERROR(IF(ESPORTS!H104="Home", ESPORTS!P104, ""), "")
)
</f>
        <v/>
      </c>
    </row>
    <row r="105" ht="22.5" customHeight="1">
      <c r="A105" s="6">
        <v>104.0</v>
      </c>
      <c r="B105" s="6" t="str">
        <f>'Master Schedule'!B105</f>
        <v/>
      </c>
      <c r="C105" s="7">
        <v>46338.0</v>
      </c>
      <c r="D105" s="8" t="str">
        <f t="shared" si="1"/>
        <v>Thursday</v>
      </c>
      <c r="E105" s="6" t="str">
        <f>TEXTJOIN(
  CHAR(10) &amp; CHAR(10),
  TRUE,
  IFERROR(IF(WSO!H105="Home", WSO!E105, ""), ""),
  IFERROR(IF(MSO!H105="Home", MSO!E105, ""), ""),
  IFERROR(IF(FH!H105="Home", FH!E105, ""), ""),
  IFERROR(IF(MGOLF!H105="Home", MGOLF!E105, ""), ""),
  IFERROR(IF(Football!H105="Home", Football!E105, ""), ""),
  IFERROR(IF(WVB!H105="Home", WVB!E105, ""), ""),
  IFERROR(IF(XC!H105="Home", XC!E105, ""), ""),
  IFERROR(IF(SWIMMING!H105="Home", SWIMMING!E105, ""), ""),
  IFERROR(IF(WTEN!H105="Home", WTEN!E105, ""), ""),
  IFERROR(IF(TF!H105="Home", TF!E105, ""), ""),
  IFERROR(IF(WGOLF!H105="Home", WGOLF!E105, ""), ""),
  IFERROR(IF(WBB!H105="Home", WBB!E105, ""), ""),
  IFERROR(IF(MBB!H105="Home", MBB!E105, ""), ""),
  IFERROR(IF(WLAX!H105="Home", WLAX!E105, ""), ""),
  IFERROR(IF(MLAX!H105="Home", MLAX!E105, ""), ""),
  IFERROR(IF(SOFT!H105="Home", SOFT!E105, ""), ""),
  IFERROR(IF(BASE!H105="Home", BASE!E105, ""), ""),
  IFERROR(IF(ESPORTS!H105="Home", ESPORTS!E105, ""), "")
)
</f>
        <v/>
      </c>
      <c r="F105" s="11" t="str">
        <f>TEXTJOIN(
  CHAR(10) &amp; CHAR(10),
  TRUE,
  IFERROR(IF(WSO!H105="Home", TEXT(WSO!F105, "h:mm AM/PM"), ""), ""),
  IFERROR(IF(MSO!H105="Home", TEXT(MSO!F105, "h:mm AM/PM"), ""), ""),
  IFERROR(IF(FH!H105="Home", TEXT(FH!F105, "h:mm AM/PM"), ""), ""),
  IFERROR(IF(MGOLF!H105="Home", TEXT(MGOLF!F105, "h:mm AM/PM"), ""), ""),
  IFERROR(IF(Football!H105="Home", TEXT(Football!F105, "h:mm AM/PM"), ""), ""),
  IFERROR(IF(WVB!H105="Home", TEXT(WVB!F105, "h:mm AM/PM"), ""), ""),
  IFERROR(IF(XC!H105="Home", TEXT(XC!F105, "h:mm AM/PM"), ""), ""),
  IFERROR(IF(SWIMMING!H105="Home", TEXT(SWIMMING!F105, "h:mm AM/PM"), ""), ""),
  IFERROR(IF(WTEN!H105="Home", TEXT(WTEN!F105, "h:mm AM/PM"), ""), ""),
  IFERROR(IF(TF!H105="Home", TEXT(TF!F105, "h:mm AM/PM"), ""), ""),
  IFERROR(IF(WGOLF!H105="Home", TEXT(WGOLF!F105, "h:mm AM/PM"), ""), ""),
  IFERROR(IF(WBB!H105="Home", TEXT(WBB!F105, "h:mm AM/PM"), ""), ""),
  IFERROR(IF(MBB!H105="Home", TEXT(MBB!F105, "h:mm AM/PM"), ""), ""),
  IFERROR(IF(WLAX!H105="Home", TEXT(WLAX!F105, "h:mm AM/PM"), ""), ""),
  IFERROR(IF(MLAX!H105="Home", TEXT(MLAX!F105, "h:mm AM/PM"), ""), ""),
  IFERROR(IF(SOFT!H105="Home", TEXT(SOFT!F105, "h:mm AM/PM"), ""), ""),
  IFERROR(IF(BASE!H105="Home", TEXT(BASE!F105, "h:mm AM/PM"), ""), ""),
  IFERROR(IF(ESPORTS!H105="Home", TEXT(ESPORTS!F105, "h:mm AM/PM"), ""), "")
)
</f>
        <v/>
      </c>
      <c r="G105" s="11" t="str">
        <f>TEXTJOIN(
  CHAR(10) &amp; CHAR(10),
  TRUE,
  IFERROR(IF(WSO!H105="Home", WSO!G105, ""), ""),
  IFERROR(IF(MSO!H105="Home", MSO!G105, ""), ""),
  IFERROR(IF(FH!H105="Home", FH!G105, ""), ""),
  IFERROR(IF(MGOLF!H105="Home", MGOLF!G105, ""), ""),
  IFERROR(IF(Football!H105="Home", Football!G105, ""), ""),
  IFERROR(IF(WVB!H105="Home", WVB!G105, ""), ""),
  IFERROR(IF(XC!H105="Home", XC!G105, ""), ""),
  IFERROR(IF(SWIMMING!H105="Home", SWIMMING!G105, ""), ""),
  IFERROR(IF(WTEN!H105="Home", WTEN!G105, ""), ""),
  IFERROR(IF(TF!H105="Home", TF!G105, ""), ""),
  IFERROR(IF(WGOLF!H105="Home", WGOLF!G105, ""), ""),
  IFERROR(IF(WBB!H105="Home", WBB!G105, ""), ""),
  IFERROR(IF(MBB!H105="Home", MBB!G105, ""), ""),
  IFERROR(IF(WLAX!H105="Home", WLAX!G105, ""), ""),
  IFERROR(IF(MLAX!H105="Home", MLAX!G105, ""), ""),
  IFERROR(IF(SOFT!H105="Home", SOFT!G105, ""), ""),
  IFERROR(IF(BASE!H105="Home", BASE!G105, ""), ""),
  IFERROR(IF(ESPORTS!H105="Home", ESPORTS!G105, ""), "")
)
</f>
        <v/>
      </c>
      <c r="H105" s="20" t="str">
        <f>TEXTJOIN(
  CHAR(10) &amp; CHAR(10),
  TRUE,
  IFERROR(IF(WSO!H105="Home", WSO!P105, ""), ""),
  IFERROR(IF(MSO!H105="Home", MSO!P105, ""), ""),
  IFERROR(IF(FH!H105="Home", FH!P105, ""), ""),
  IFERROR(IF(MGOLF!H105="Home", MGOLF!P105, ""), ""),
  IFERROR(IF(Football!H105="Home", Football!P105, ""), ""),
  IFERROR(IF(WVB!H105="Home", WVB!P105, ""), ""),
  IFERROR(IF(XC!H105="Home", XC!P105, ""), ""),
  IFERROR(IF(SWIMMING!H105="Home", SWIMMING!P105, ""), ""),
  IFERROR(IF(WTEN!H105="Home", WTEN!P105, ""), ""),
  IFERROR(IF(TF!H105="Home", TF!P105, ""), ""),
  IFERROR(IF(WGOLF!H105="Home", WGOLF!P105, ""), ""),
  IFERROR(IF(WBB!H105="Home", WBB!P105, ""), ""),
  IFERROR(IF(MBB!H105="Home", MBB!P105, ""), ""),
  IFERROR(IF(WLAX!H105="Home", WLAX!P105, ""), ""),
  IFERROR(IF(MLAX!H105="Home", MLAX!P105, ""), ""),
  IFERROR(IF(SOFT!H105="Home", SOFT!P105, ""), ""),
  IFERROR(IF(BASE!H105="Home", BASE!P105, ""), ""),
  IFERROR(IF(ESPORTS!H105="Home", ESPORTS!P105, ""), "")
)
</f>
        <v/>
      </c>
    </row>
    <row r="106" ht="22.5" customHeight="1">
      <c r="A106" s="6">
        <v>105.0</v>
      </c>
      <c r="B106" s="6" t="str">
        <f>'Master Schedule'!B106</f>
        <v/>
      </c>
      <c r="C106" s="7">
        <v>46339.0</v>
      </c>
      <c r="D106" s="8" t="str">
        <f t="shared" si="1"/>
        <v>Friday</v>
      </c>
      <c r="E106" s="6" t="str">
        <f>TEXTJOIN(
  CHAR(10) &amp; CHAR(10),
  TRUE,
  IFERROR(IF(WSO!H106="Home", WSO!E106, ""), ""),
  IFERROR(IF(MSO!H106="Home", MSO!E106, ""), ""),
  IFERROR(IF(FH!H106="Home", FH!E106, ""), ""),
  IFERROR(IF(MGOLF!H106="Home", MGOLF!E106, ""), ""),
  IFERROR(IF(Football!H106="Home", Football!E106, ""), ""),
  IFERROR(IF(WVB!H106="Home", WVB!E106, ""), ""),
  IFERROR(IF(XC!H106="Home", XC!E106, ""), ""),
  IFERROR(IF(SWIMMING!H106="Home", SWIMMING!E106, ""), ""),
  IFERROR(IF(WTEN!H106="Home", WTEN!E106, ""), ""),
  IFERROR(IF(TF!H106="Home", TF!E106, ""), ""),
  IFERROR(IF(WGOLF!H106="Home", WGOLF!E106, ""), ""),
  IFERROR(IF(WBB!H106="Home", WBB!E106, ""), ""),
  IFERROR(IF(MBB!H106="Home", MBB!E106, ""), ""),
  IFERROR(IF(WLAX!H106="Home", WLAX!E106, ""), ""),
  IFERROR(IF(MLAX!H106="Home", MLAX!E106, ""), ""),
  IFERROR(IF(SOFT!H106="Home", SOFT!E106, ""), ""),
  IFERROR(IF(BASE!H106="Home", BASE!E106, ""), ""),
  IFERROR(IF(ESPORTS!H106="Home", ESPORTS!E106, ""), "")
)
</f>
        <v/>
      </c>
      <c r="F106" s="11" t="str">
        <f>TEXTJOIN(
  CHAR(10) &amp; CHAR(10),
  TRUE,
  IFERROR(IF(WSO!H106="Home", TEXT(WSO!F106, "h:mm AM/PM"), ""), ""),
  IFERROR(IF(MSO!H106="Home", TEXT(MSO!F106, "h:mm AM/PM"), ""), ""),
  IFERROR(IF(FH!H106="Home", TEXT(FH!F106, "h:mm AM/PM"), ""), ""),
  IFERROR(IF(MGOLF!H106="Home", TEXT(MGOLF!F106, "h:mm AM/PM"), ""), ""),
  IFERROR(IF(Football!H106="Home", TEXT(Football!F106, "h:mm AM/PM"), ""), ""),
  IFERROR(IF(WVB!H106="Home", TEXT(WVB!F106, "h:mm AM/PM"), ""), ""),
  IFERROR(IF(XC!H106="Home", TEXT(XC!F106, "h:mm AM/PM"), ""), ""),
  IFERROR(IF(SWIMMING!H106="Home", TEXT(SWIMMING!F106, "h:mm AM/PM"), ""), ""),
  IFERROR(IF(WTEN!H106="Home", TEXT(WTEN!F106, "h:mm AM/PM"), ""), ""),
  IFERROR(IF(TF!H106="Home", TEXT(TF!F106, "h:mm AM/PM"), ""), ""),
  IFERROR(IF(WGOLF!H106="Home", TEXT(WGOLF!F106, "h:mm AM/PM"), ""), ""),
  IFERROR(IF(WBB!H106="Home", TEXT(WBB!F106, "h:mm AM/PM"), ""), ""),
  IFERROR(IF(MBB!H106="Home", TEXT(MBB!F106, "h:mm AM/PM"), ""), ""),
  IFERROR(IF(WLAX!H106="Home", TEXT(WLAX!F106, "h:mm AM/PM"), ""), ""),
  IFERROR(IF(MLAX!H106="Home", TEXT(MLAX!F106, "h:mm AM/PM"), ""), ""),
  IFERROR(IF(SOFT!H106="Home", TEXT(SOFT!F106, "h:mm AM/PM"), ""), ""),
  IFERROR(IF(BASE!H106="Home", TEXT(BASE!F106, "h:mm AM/PM"), ""), ""),
  IFERROR(IF(ESPORTS!H106="Home", TEXT(ESPORTS!F106, "h:mm AM/PM"), ""), "")
)
</f>
        <v/>
      </c>
      <c r="G106" s="11" t="str">
        <f>TEXTJOIN(
  CHAR(10) &amp; CHAR(10),
  TRUE,
  IFERROR(IF(WSO!H106="Home", WSO!G106, ""), ""),
  IFERROR(IF(MSO!H106="Home", MSO!G106, ""), ""),
  IFERROR(IF(FH!H106="Home", FH!G106, ""), ""),
  IFERROR(IF(MGOLF!H106="Home", MGOLF!G106, ""), ""),
  IFERROR(IF(Football!H106="Home", Football!G106, ""), ""),
  IFERROR(IF(WVB!H106="Home", WVB!G106, ""), ""),
  IFERROR(IF(XC!H106="Home", XC!G106, ""), ""),
  IFERROR(IF(SWIMMING!H106="Home", SWIMMING!G106, ""), ""),
  IFERROR(IF(WTEN!H106="Home", WTEN!G106, ""), ""),
  IFERROR(IF(TF!H106="Home", TF!G106, ""), ""),
  IFERROR(IF(WGOLF!H106="Home", WGOLF!G106, ""), ""),
  IFERROR(IF(WBB!H106="Home", WBB!G106, ""), ""),
  IFERROR(IF(MBB!H106="Home", MBB!G106, ""), ""),
  IFERROR(IF(WLAX!H106="Home", WLAX!G106, ""), ""),
  IFERROR(IF(MLAX!H106="Home", MLAX!G106, ""), ""),
  IFERROR(IF(SOFT!H106="Home", SOFT!G106, ""), ""),
  IFERROR(IF(BASE!H106="Home", BASE!G106, ""), ""),
  IFERROR(IF(ESPORTS!H106="Home", ESPORTS!G106, ""), "")
)
</f>
        <v/>
      </c>
      <c r="H106" s="20" t="str">
        <f>TEXTJOIN(
  CHAR(10) &amp; CHAR(10),
  TRUE,
  IFERROR(IF(WSO!H106="Home", WSO!P106, ""), ""),
  IFERROR(IF(MSO!H106="Home", MSO!P106, ""), ""),
  IFERROR(IF(FH!H106="Home", FH!P106, ""), ""),
  IFERROR(IF(MGOLF!H106="Home", MGOLF!P106, ""), ""),
  IFERROR(IF(Football!H106="Home", Football!P106, ""), ""),
  IFERROR(IF(WVB!H106="Home", WVB!P106, ""), ""),
  IFERROR(IF(XC!H106="Home", XC!P106, ""), ""),
  IFERROR(IF(SWIMMING!H106="Home", SWIMMING!P106, ""), ""),
  IFERROR(IF(WTEN!H106="Home", WTEN!P106, ""), ""),
  IFERROR(IF(TF!H106="Home", TF!P106, ""), ""),
  IFERROR(IF(WGOLF!H106="Home", WGOLF!P106, ""), ""),
  IFERROR(IF(WBB!H106="Home", WBB!P106, ""), ""),
  IFERROR(IF(MBB!H106="Home", MBB!P106, ""), ""),
  IFERROR(IF(WLAX!H106="Home", WLAX!P106, ""), ""),
  IFERROR(IF(MLAX!H106="Home", MLAX!P106, ""), ""),
  IFERROR(IF(SOFT!H106="Home", SOFT!P106, ""), ""),
  IFERROR(IF(BASE!H106="Home", BASE!P106, ""), ""),
  IFERROR(IF(ESPORTS!H106="Home", ESPORTS!P106, ""), "")
)
</f>
        <v/>
      </c>
    </row>
    <row r="107" ht="22.5" customHeight="1">
      <c r="A107" s="6">
        <v>106.0</v>
      </c>
      <c r="B107" s="6" t="str">
        <f>'Master Schedule'!B107</f>
        <v/>
      </c>
      <c r="C107" s="7">
        <v>46340.0</v>
      </c>
      <c r="D107" s="8" t="str">
        <f t="shared" si="1"/>
        <v>Saturday</v>
      </c>
      <c r="E107" s="6" t="str">
        <f>TEXTJOIN(
  CHAR(10) &amp; CHAR(10),
  TRUE,
  IFERROR(IF(WSO!H107="Home", WSO!E107, ""), ""),
  IFERROR(IF(MSO!H107="Home", MSO!E107, ""), ""),
  IFERROR(IF(FH!H107="Home", FH!E107, ""), ""),
  IFERROR(IF(MGOLF!H107="Home", MGOLF!E107, ""), ""),
  IFERROR(IF(Football!H107="Home", Football!E107, ""), ""),
  IFERROR(IF(WVB!H107="Home", WVB!E107, ""), ""),
  IFERROR(IF(XC!H107="Home", XC!E107, ""), ""),
  IFERROR(IF(SWIMMING!H107="Home", SWIMMING!E107, ""), ""),
  IFERROR(IF(WTEN!H107="Home", WTEN!E107, ""), ""),
  IFERROR(IF(TF!H107="Home", TF!E107, ""), ""),
  IFERROR(IF(WGOLF!H107="Home", WGOLF!E107, ""), ""),
  IFERROR(IF(WBB!H107="Home", WBB!E107, ""), ""),
  IFERROR(IF(MBB!H107="Home", MBB!E107, ""), ""),
  IFERROR(IF(WLAX!H107="Home", WLAX!E107, ""), ""),
  IFERROR(IF(MLAX!H107="Home", MLAX!E107, ""), ""),
  IFERROR(IF(SOFT!H107="Home", SOFT!E107, ""), ""),
  IFERROR(IF(BASE!H107="Home", BASE!E107, ""), ""),
  IFERROR(IF(ESPORTS!H107="Home", ESPORTS!E107, ""), "")
)
</f>
        <v/>
      </c>
      <c r="F107" s="11" t="str">
        <f>TEXTJOIN(
  CHAR(10) &amp; CHAR(10),
  TRUE,
  IFERROR(IF(WSO!H107="Home", TEXT(WSO!F107, "h:mm AM/PM"), ""), ""),
  IFERROR(IF(MSO!H107="Home", TEXT(MSO!F107, "h:mm AM/PM"), ""), ""),
  IFERROR(IF(FH!H107="Home", TEXT(FH!F107, "h:mm AM/PM"), ""), ""),
  IFERROR(IF(MGOLF!H107="Home", TEXT(MGOLF!F107, "h:mm AM/PM"), ""), ""),
  IFERROR(IF(Football!H107="Home", TEXT(Football!F107, "h:mm AM/PM"), ""), ""),
  IFERROR(IF(WVB!H107="Home", TEXT(WVB!F107, "h:mm AM/PM"), ""), ""),
  IFERROR(IF(XC!H107="Home", TEXT(XC!F107, "h:mm AM/PM"), ""), ""),
  IFERROR(IF(SWIMMING!H107="Home", TEXT(SWIMMING!F107, "h:mm AM/PM"), ""), ""),
  IFERROR(IF(WTEN!H107="Home", TEXT(WTEN!F107, "h:mm AM/PM"), ""), ""),
  IFERROR(IF(TF!H107="Home", TEXT(TF!F107, "h:mm AM/PM"), ""), ""),
  IFERROR(IF(WGOLF!H107="Home", TEXT(WGOLF!F107, "h:mm AM/PM"), ""), ""),
  IFERROR(IF(WBB!H107="Home", TEXT(WBB!F107, "h:mm AM/PM"), ""), ""),
  IFERROR(IF(MBB!H107="Home", TEXT(MBB!F107, "h:mm AM/PM"), ""), ""),
  IFERROR(IF(WLAX!H107="Home", TEXT(WLAX!F107, "h:mm AM/PM"), ""), ""),
  IFERROR(IF(MLAX!H107="Home", TEXT(MLAX!F107, "h:mm AM/PM"), ""), ""),
  IFERROR(IF(SOFT!H107="Home", TEXT(SOFT!F107, "h:mm AM/PM"), ""), ""),
  IFERROR(IF(BASE!H107="Home", TEXT(BASE!F107, "h:mm AM/PM"), ""), ""),
  IFERROR(IF(ESPORTS!H107="Home", TEXT(ESPORTS!F107, "h:mm AM/PM"), ""), "")
)
</f>
        <v/>
      </c>
      <c r="G107" s="11" t="str">
        <f>TEXTJOIN(
  CHAR(10) &amp; CHAR(10),
  TRUE,
  IFERROR(IF(WSO!H107="Home", WSO!G107, ""), ""),
  IFERROR(IF(MSO!H107="Home", MSO!G107, ""), ""),
  IFERROR(IF(FH!H107="Home", FH!G107, ""), ""),
  IFERROR(IF(MGOLF!H107="Home", MGOLF!G107, ""), ""),
  IFERROR(IF(Football!H107="Home", Football!G107, ""), ""),
  IFERROR(IF(WVB!H107="Home", WVB!G107, ""), ""),
  IFERROR(IF(XC!H107="Home", XC!G107, ""), ""),
  IFERROR(IF(SWIMMING!H107="Home", SWIMMING!G107, ""), ""),
  IFERROR(IF(WTEN!H107="Home", WTEN!G107, ""), ""),
  IFERROR(IF(TF!H107="Home", TF!G107, ""), ""),
  IFERROR(IF(WGOLF!H107="Home", WGOLF!G107, ""), ""),
  IFERROR(IF(WBB!H107="Home", WBB!G107, ""), ""),
  IFERROR(IF(MBB!H107="Home", MBB!G107, ""), ""),
  IFERROR(IF(WLAX!H107="Home", WLAX!G107, ""), ""),
  IFERROR(IF(MLAX!H107="Home", MLAX!G107, ""), ""),
  IFERROR(IF(SOFT!H107="Home", SOFT!G107, ""), ""),
  IFERROR(IF(BASE!H107="Home", BASE!G107, ""), ""),
  IFERROR(IF(ESPORTS!H107="Home", ESPORTS!G107, ""), "")
)
</f>
        <v/>
      </c>
      <c r="H107" s="20" t="str">
        <f>TEXTJOIN(
  CHAR(10) &amp; CHAR(10),
  TRUE,
  IFERROR(IF(WSO!H107="Home", WSO!P107, ""), ""),
  IFERROR(IF(MSO!H107="Home", MSO!P107, ""), ""),
  IFERROR(IF(FH!H107="Home", FH!P107, ""), ""),
  IFERROR(IF(MGOLF!H107="Home", MGOLF!P107, ""), ""),
  IFERROR(IF(Football!H107="Home", Football!P107, ""), ""),
  IFERROR(IF(WVB!H107="Home", WVB!P107, ""), ""),
  IFERROR(IF(XC!H107="Home", XC!P107, ""), ""),
  IFERROR(IF(SWIMMING!H107="Home", SWIMMING!P107, ""), ""),
  IFERROR(IF(WTEN!H107="Home", WTEN!P107, ""), ""),
  IFERROR(IF(TF!H107="Home", TF!P107, ""), ""),
  IFERROR(IF(WGOLF!H107="Home", WGOLF!P107, ""), ""),
  IFERROR(IF(WBB!H107="Home", WBB!P107, ""), ""),
  IFERROR(IF(MBB!H107="Home", MBB!P107, ""), ""),
  IFERROR(IF(WLAX!H107="Home", WLAX!P107, ""), ""),
  IFERROR(IF(MLAX!H107="Home", MLAX!P107, ""), ""),
  IFERROR(IF(SOFT!H107="Home", SOFT!P107, ""), ""),
  IFERROR(IF(BASE!H107="Home", BASE!P107, ""), ""),
  IFERROR(IF(ESPORTS!H107="Home", ESPORTS!P107, ""), "")
)
</f>
        <v/>
      </c>
    </row>
    <row r="108" ht="22.5" customHeight="1">
      <c r="A108" s="6">
        <v>107.0</v>
      </c>
      <c r="B108" s="6" t="str">
        <f>'Master Schedule'!B108</f>
        <v/>
      </c>
      <c r="C108" s="7">
        <v>46341.0</v>
      </c>
      <c r="D108" s="8" t="str">
        <f t="shared" si="1"/>
        <v>Sunday</v>
      </c>
      <c r="E108" s="6" t="str">
        <f>TEXTJOIN(
  CHAR(10) &amp; CHAR(10),
  TRUE,
  IFERROR(IF(WSO!H108="Home", WSO!E108, ""), ""),
  IFERROR(IF(MSO!H108="Home", MSO!E108, ""), ""),
  IFERROR(IF(FH!H108="Home", FH!E108, ""), ""),
  IFERROR(IF(MGOLF!H108="Home", MGOLF!E108, ""), ""),
  IFERROR(IF(Football!H108="Home", Football!E108, ""), ""),
  IFERROR(IF(WVB!H108="Home", WVB!E108, ""), ""),
  IFERROR(IF(XC!H108="Home", XC!E108, ""), ""),
  IFERROR(IF(SWIMMING!H108="Home", SWIMMING!E108, ""), ""),
  IFERROR(IF(WTEN!H108="Home", WTEN!E108, ""), ""),
  IFERROR(IF(TF!H108="Home", TF!E108, ""), ""),
  IFERROR(IF(WGOLF!H108="Home", WGOLF!E108, ""), ""),
  IFERROR(IF(WBB!H108="Home", WBB!E108, ""), ""),
  IFERROR(IF(MBB!H108="Home", MBB!E108, ""), ""),
  IFERROR(IF(WLAX!H108="Home", WLAX!E108, ""), ""),
  IFERROR(IF(MLAX!H108="Home", MLAX!E108, ""), ""),
  IFERROR(IF(SOFT!H108="Home", SOFT!E108, ""), ""),
  IFERROR(IF(BASE!H108="Home", BASE!E108, ""), ""),
  IFERROR(IF(ESPORTS!H108="Home", ESPORTS!E108, ""), "")
)
</f>
        <v/>
      </c>
      <c r="F108" s="11" t="str">
        <f>TEXTJOIN(
  CHAR(10) &amp; CHAR(10),
  TRUE,
  IFERROR(IF(WSO!H108="Home", TEXT(WSO!F108, "h:mm AM/PM"), ""), ""),
  IFERROR(IF(MSO!H108="Home", TEXT(MSO!F108, "h:mm AM/PM"), ""), ""),
  IFERROR(IF(FH!H108="Home", TEXT(FH!F108, "h:mm AM/PM"), ""), ""),
  IFERROR(IF(MGOLF!H108="Home", TEXT(MGOLF!F108, "h:mm AM/PM"), ""), ""),
  IFERROR(IF(Football!H108="Home", TEXT(Football!F108, "h:mm AM/PM"), ""), ""),
  IFERROR(IF(WVB!H108="Home", TEXT(WVB!F108, "h:mm AM/PM"), ""), ""),
  IFERROR(IF(XC!H108="Home", TEXT(XC!F108, "h:mm AM/PM"), ""), ""),
  IFERROR(IF(SWIMMING!H108="Home", TEXT(SWIMMING!F108, "h:mm AM/PM"), ""), ""),
  IFERROR(IF(WTEN!H108="Home", TEXT(WTEN!F108, "h:mm AM/PM"), ""), ""),
  IFERROR(IF(TF!H108="Home", TEXT(TF!F108, "h:mm AM/PM"), ""), ""),
  IFERROR(IF(WGOLF!H108="Home", TEXT(WGOLF!F108, "h:mm AM/PM"), ""), ""),
  IFERROR(IF(WBB!H108="Home", TEXT(WBB!F108, "h:mm AM/PM"), ""), ""),
  IFERROR(IF(MBB!H108="Home", TEXT(MBB!F108, "h:mm AM/PM"), ""), ""),
  IFERROR(IF(WLAX!H108="Home", TEXT(WLAX!F108, "h:mm AM/PM"), ""), ""),
  IFERROR(IF(MLAX!H108="Home", TEXT(MLAX!F108, "h:mm AM/PM"), ""), ""),
  IFERROR(IF(SOFT!H108="Home", TEXT(SOFT!F108, "h:mm AM/PM"), ""), ""),
  IFERROR(IF(BASE!H108="Home", TEXT(BASE!F108, "h:mm AM/PM"), ""), ""),
  IFERROR(IF(ESPORTS!H108="Home", TEXT(ESPORTS!F108, "h:mm AM/PM"), ""), "")
)
</f>
        <v/>
      </c>
      <c r="G108" s="11" t="str">
        <f>TEXTJOIN(
  CHAR(10) &amp; CHAR(10),
  TRUE,
  IFERROR(IF(WSO!H108="Home", WSO!G108, ""), ""),
  IFERROR(IF(MSO!H108="Home", MSO!G108, ""), ""),
  IFERROR(IF(FH!H108="Home", FH!G108, ""), ""),
  IFERROR(IF(MGOLF!H108="Home", MGOLF!G108, ""), ""),
  IFERROR(IF(Football!H108="Home", Football!G108, ""), ""),
  IFERROR(IF(WVB!H108="Home", WVB!G108, ""), ""),
  IFERROR(IF(XC!H108="Home", XC!G108, ""), ""),
  IFERROR(IF(SWIMMING!H108="Home", SWIMMING!G108, ""), ""),
  IFERROR(IF(WTEN!H108="Home", WTEN!G108, ""), ""),
  IFERROR(IF(TF!H108="Home", TF!G108, ""), ""),
  IFERROR(IF(WGOLF!H108="Home", WGOLF!G108, ""), ""),
  IFERROR(IF(WBB!H108="Home", WBB!G108, ""), ""),
  IFERROR(IF(MBB!H108="Home", MBB!G108, ""), ""),
  IFERROR(IF(WLAX!H108="Home", WLAX!G108, ""), ""),
  IFERROR(IF(MLAX!H108="Home", MLAX!G108, ""), ""),
  IFERROR(IF(SOFT!H108="Home", SOFT!G108, ""), ""),
  IFERROR(IF(BASE!H108="Home", BASE!G108, ""), ""),
  IFERROR(IF(ESPORTS!H108="Home", ESPORTS!G108, ""), "")
)
</f>
        <v/>
      </c>
      <c r="H108" s="20" t="str">
        <f>TEXTJOIN(
  CHAR(10) &amp; CHAR(10),
  TRUE,
  IFERROR(IF(WSO!H108="Home", WSO!P108, ""), ""),
  IFERROR(IF(MSO!H108="Home", MSO!P108, ""), ""),
  IFERROR(IF(FH!H108="Home", FH!P108, ""), ""),
  IFERROR(IF(MGOLF!H108="Home", MGOLF!P108, ""), ""),
  IFERROR(IF(Football!H108="Home", Football!P108, ""), ""),
  IFERROR(IF(WVB!H108="Home", WVB!P108, ""), ""),
  IFERROR(IF(XC!H108="Home", XC!P108, ""), ""),
  IFERROR(IF(SWIMMING!H108="Home", SWIMMING!P108, ""), ""),
  IFERROR(IF(WTEN!H108="Home", WTEN!P108, ""), ""),
  IFERROR(IF(TF!H108="Home", TF!P108, ""), ""),
  IFERROR(IF(WGOLF!H108="Home", WGOLF!P108, ""), ""),
  IFERROR(IF(WBB!H108="Home", WBB!P108, ""), ""),
  IFERROR(IF(MBB!H108="Home", MBB!P108, ""), ""),
  IFERROR(IF(WLAX!H108="Home", WLAX!P108, ""), ""),
  IFERROR(IF(MLAX!H108="Home", MLAX!P108, ""), ""),
  IFERROR(IF(SOFT!H108="Home", SOFT!P108, ""), ""),
  IFERROR(IF(BASE!H108="Home", BASE!P108, ""), ""),
  IFERROR(IF(ESPORTS!H108="Home", ESPORTS!P108, ""), "")
)
</f>
        <v/>
      </c>
    </row>
    <row r="109" ht="22.5" customHeight="1">
      <c r="A109" s="6">
        <v>108.0</v>
      </c>
      <c r="B109" s="6" t="str">
        <f>'Master Schedule'!B109</f>
        <v/>
      </c>
      <c r="C109" s="7">
        <v>46342.0</v>
      </c>
      <c r="D109" s="8" t="str">
        <f t="shared" si="1"/>
        <v>Monday</v>
      </c>
      <c r="E109" s="6" t="str">
        <f>TEXTJOIN(
  CHAR(10) &amp; CHAR(10),
  TRUE,
  IFERROR(IF(WSO!H109="Home", WSO!E109, ""), ""),
  IFERROR(IF(MSO!H109="Home", MSO!E109, ""), ""),
  IFERROR(IF(FH!H109="Home", FH!E109, ""), ""),
  IFERROR(IF(MGOLF!H109="Home", MGOLF!E109, ""), ""),
  IFERROR(IF(Football!H109="Home", Football!E109, ""), ""),
  IFERROR(IF(WVB!H109="Home", WVB!E109, ""), ""),
  IFERROR(IF(XC!H109="Home", XC!E109, ""), ""),
  IFERROR(IF(SWIMMING!H109="Home", SWIMMING!E109, ""), ""),
  IFERROR(IF(WTEN!H109="Home", WTEN!E109, ""), ""),
  IFERROR(IF(TF!H109="Home", TF!E109, ""), ""),
  IFERROR(IF(WGOLF!H109="Home", WGOLF!E109, ""), ""),
  IFERROR(IF(WBB!H109="Home", WBB!E109, ""), ""),
  IFERROR(IF(MBB!H109="Home", MBB!E109, ""), ""),
  IFERROR(IF(WLAX!H109="Home", WLAX!E109, ""), ""),
  IFERROR(IF(MLAX!H109="Home", MLAX!E109, ""), ""),
  IFERROR(IF(SOFT!H109="Home", SOFT!E109, ""), ""),
  IFERROR(IF(BASE!H109="Home", BASE!E109, ""), ""),
  IFERROR(IF(ESPORTS!H109="Home", ESPORTS!E109, ""), "")
)
</f>
        <v/>
      </c>
      <c r="F109" s="11" t="str">
        <f>TEXTJOIN(
  CHAR(10) &amp; CHAR(10),
  TRUE,
  IFERROR(IF(WSO!H109="Home", TEXT(WSO!F109, "h:mm AM/PM"), ""), ""),
  IFERROR(IF(MSO!H109="Home", TEXT(MSO!F109, "h:mm AM/PM"), ""), ""),
  IFERROR(IF(FH!H109="Home", TEXT(FH!F109, "h:mm AM/PM"), ""), ""),
  IFERROR(IF(MGOLF!H109="Home", TEXT(MGOLF!F109, "h:mm AM/PM"), ""), ""),
  IFERROR(IF(Football!H109="Home", TEXT(Football!F109, "h:mm AM/PM"), ""), ""),
  IFERROR(IF(WVB!H109="Home", TEXT(WVB!F109, "h:mm AM/PM"), ""), ""),
  IFERROR(IF(XC!H109="Home", TEXT(XC!F109, "h:mm AM/PM"), ""), ""),
  IFERROR(IF(SWIMMING!H109="Home", TEXT(SWIMMING!F109, "h:mm AM/PM"), ""), ""),
  IFERROR(IF(WTEN!H109="Home", TEXT(WTEN!F109, "h:mm AM/PM"), ""), ""),
  IFERROR(IF(TF!H109="Home", TEXT(TF!F109, "h:mm AM/PM"), ""), ""),
  IFERROR(IF(WGOLF!H109="Home", TEXT(WGOLF!F109, "h:mm AM/PM"), ""), ""),
  IFERROR(IF(WBB!H109="Home", TEXT(WBB!F109, "h:mm AM/PM"), ""), ""),
  IFERROR(IF(MBB!H109="Home", TEXT(MBB!F109, "h:mm AM/PM"), ""), ""),
  IFERROR(IF(WLAX!H109="Home", TEXT(WLAX!F109, "h:mm AM/PM"), ""), ""),
  IFERROR(IF(MLAX!H109="Home", TEXT(MLAX!F109, "h:mm AM/PM"), ""), ""),
  IFERROR(IF(SOFT!H109="Home", TEXT(SOFT!F109, "h:mm AM/PM"), ""), ""),
  IFERROR(IF(BASE!H109="Home", TEXT(BASE!F109, "h:mm AM/PM"), ""), ""),
  IFERROR(IF(ESPORTS!H109="Home", TEXT(ESPORTS!F109, "h:mm AM/PM"), ""), "")
)
</f>
        <v/>
      </c>
      <c r="G109" s="11" t="str">
        <f>TEXTJOIN(
  CHAR(10) &amp; CHAR(10),
  TRUE,
  IFERROR(IF(WSO!H109="Home", WSO!G109, ""), ""),
  IFERROR(IF(MSO!H109="Home", MSO!G109, ""), ""),
  IFERROR(IF(FH!H109="Home", FH!G109, ""), ""),
  IFERROR(IF(MGOLF!H109="Home", MGOLF!G109, ""), ""),
  IFERROR(IF(Football!H109="Home", Football!G109, ""), ""),
  IFERROR(IF(WVB!H109="Home", WVB!G109, ""), ""),
  IFERROR(IF(XC!H109="Home", XC!G109, ""), ""),
  IFERROR(IF(SWIMMING!H109="Home", SWIMMING!G109, ""), ""),
  IFERROR(IF(WTEN!H109="Home", WTEN!G109, ""), ""),
  IFERROR(IF(TF!H109="Home", TF!G109, ""), ""),
  IFERROR(IF(WGOLF!H109="Home", WGOLF!G109, ""), ""),
  IFERROR(IF(WBB!H109="Home", WBB!G109, ""), ""),
  IFERROR(IF(MBB!H109="Home", MBB!G109, ""), ""),
  IFERROR(IF(WLAX!H109="Home", WLAX!G109, ""), ""),
  IFERROR(IF(MLAX!H109="Home", MLAX!G109, ""), ""),
  IFERROR(IF(SOFT!H109="Home", SOFT!G109, ""), ""),
  IFERROR(IF(BASE!H109="Home", BASE!G109, ""), ""),
  IFERROR(IF(ESPORTS!H109="Home", ESPORTS!G109, ""), "")
)
</f>
        <v/>
      </c>
      <c r="H109" s="20" t="str">
        <f>TEXTJOIN(
  CHAR(10) &amp; CHAR(10),
  TRUE,
  IFERROR(IF(WSO!H109="Home", WSO!P109, ""), ""),
  IFERROR(IF(MSO!H109="Home", MSO!P109, ""), ""),
  IFERROR(IF(FH!H109="Home", FH!P109, ""), ""),
  IFERROR(IF(MGOLF!H109="Home", MGOLF!P109, ""), ""),
  IFERROR(IF(Football!H109="Home", Football!P109, ""), ""),
  IFERROR(IF(WVB!H109="Home", WVB!P109, ""), ""),
  IFERROR(IF(XC!H109="Home", XC!P109, ""), ""),
  IFERROR(IF(SWIMMING!H109="Home", SWIMMING!P109, ""), ""),
  IFERROR(IF(WTEN!H109="Home", WTEN!P109, ""), ""),
  IFERROR(IF(TF!H109="Home", TF!P109, ""), ""),
  IFERROR(IF(WGOLF!H109="Home", WGOLF!P109, ""), ""),
  IFERROR(IF(WBB!H109="Home", WBB!P109, ""), ""),
  IFERROR(IF(MBB!H109="Home", MBB!P109, ""), ""),
  IFERROR(IF(WLAX!H109="Home", WLAX!P109, ""), ""),
  IFERROR(IF(MLAX!H109="Home", MLAX!P109, ""), ""),
  IFERROR(IF(SOFT!H109="Home", SOFT!P109, ""), ""),
  IFERROR(IF(BASE!H109="Home", BASE!P109, ""), ""),
  IFERROR(IF(ESPORTS!H109="Home", ESPORTS!P109, ""), "")
)
</f>
        <v/>
      </c>
    </row>
    <row r="110" ht="22.5" customHeight="1">
      <c r="A110" s="6">
        <v>109.0</v>
      </c>
      <c r="B110" s="6" t="str">
        <f>'Master Schedule'!B110</f>
        <v/>
      </c>
      <c r="C110" s="7">
        <v>46343.0</v>
      </c>
      <c r="D110" s="8" t="str">
        <f t="shared" si="1"/>
        <v>Tuesday</v>
      </c>
      <c r="E110" s="6" t="str">
        <f>TEXTJOIN(
  CHAR(10) &amp; CHAR(10),
  TRUE,
  IFERROR(IF(WSO!H110="Home", WSO!E110, ""), ""),
  IFERROR(IF(MSO!H110="Home", MSO!E110, ""), ""),
  IFERROR(IF(FH!H110="Home", FH!E110, ""), ""),
  IFERROR(IF(MGOLF!H110="Home", MGOLF!E110, ""), ""),
  IFERROR(IF(Football!H110="Home", Football!E110, ""), ""),
  IFERROR(IF(WVB!H110="Home", WVB!E110, ""), ""),
  IFERROR(IF(XC!H110="Home", XC!E110, ""), ""),
  IFERROR(IF(SWIMMING!H110="Home", SWIMMING!E110, ""), ""),
  IFERROR(IF(WTEN!H110="Home", WTEN!E110, ""), ""),
  IFERROR(IF(TF!H110="Home", TF!E110, ""), ""),
  IFERROR(IF(WGOLF!H110="Home", WGOLF!E110, ""), ""),
  IFERROR(IF(WBB!H110="Home", WBB!E110, ""), ""),
  IFERROR(IF(MBB!H110="Home", MBB!E110, ""), ""),
  IFERROR(IF(WLAX!H110="Home", WLAX!E110, ""), ""),
  IFERROR(IF(MLAX!H110="Home", MLAX!E110, ""), ""),
  IFERROR(IF(SOFT!H110="Home", SOFT!E110, ""), ""),
  IFERROR(IF(BASE!H110="Home", BASE!E110, ""), ""),
  IFERROR(IF(ESPORTS!H110="Home", ESPORTS!E110, ""), "")
)
</f>
        <v/>
      </c>
      <c r="F110" s="11" t="str">
        <f>TEXTJOIN(
  CHAR(10) &amp; CHAR(10),
  TRUE,
  IFERROR(IF(WSO!H110="Home", TEXT(WSO!F110, "h:mm AM/PM"), ""), ""),
  IFERROR(IF(MSO!H110="Home", TEXT(MSO!F110, "h:mm AM/PM"), ""), ""),
  IFERROR(IF(FH!H110="Home", TEXT(FH!F110, "h:mm AM/PM"), ""), ""),
  IFERROR(IF(MGOLF!H110="Home", TEXT(MGOLF!F110, "h:mm AM/PM"), ""), ""),
  IFERROR(IF(Football!H110="Home", TEXT(Football!F110, "h:mm AM/PM"), ""), ""),
  IFERROR(IF(WVB!H110="Home", TEXT(WVB!F110, "h:mm AM/PM"), ""), ""),
  IFERROR(IF(XC!H110="Home", TEXT(XC!F110, "h:mm AM/PM"), ""), ""),
  IFERROR(IF(SWIMMING!H110="Home", TEXT(SWIMMING!F110, "h:mm AM/PM"), ""), ""),
  IFERROR(IF(WTEN!H110="Home", TEXT(WTEN!F110, "h:mm AM/PM"), ""), ""),
  IFERROR(IF(TF!H110="Home", TEXT(TF!F110, "h:mm AM/PM"), ""), ""),
  IFERROR(IF(WGOLF!H110="Home", TEXT(WGOLF!F110, "h:mm AM/PM"), ""), ""),
  IFERROR(IF(WBB!H110="Home", TEXT(WBB!F110, "h:mm AM/PM"), ""), ""),
  IFERROR(IF(MBB!H110="Home", TEXT(MBB!F110, "h:mm AM/PM"), ""), ""),
  IFERROR(IF(WLAX!H110="Home", TEXT(WLAX!F110, "h:mm AM/PM"), ""), ""),
  IFERROR(IF(MLAX!H110="Home", TEXT(MLAX!F110, "h:mm AM/PM"), ""), ""),
  IFERROR(IF(SOFT!H110="Home", TEXT(SOFT!F110, "h:mm AM/PM"), ""), ""),
  IFERROR(IF(BASE!H110="Home", TEXT(BASE!F110, "h:mm AM/PM"), ""), ""),
  IFERROR(IF(ESPORTS!H110="Home", TEXT(ESPORTS!F110, "h:mm AM/PM"), ""), "")
)
</f>
        <v/>
      </c>
      <c r="G110" s="11" t="str">
        <f>TEXTJOIN(
  CHAR(10) &amp; CHAR(10),
  TRUE,
  IFERROR(IF(WSO!H110="Home", WSO!G110, ""), ""),
  IFERROR(IF(MSO!H110="Home", MSO!G110, ""), ""),
  IFERROR(IF(FH!H110="Home", FH!G110, ""), ""),
  IFERROR(IF(MGOLF!H110="Home", MGOLF!G110, ""), ""),
  IFERROR(IF(Football!H110="Home", Football!G110, ""), ""),
  IFERROR(IF(WVB!H110="Home", WVB!G110, ""), ""),
  IFERROR(IF(XC!H110="Home", XC!G110, ""), ""),
  IFERROR(IF(SWIMMING!H110="Home", SWIMMING!G110, ""), ""),
  IFERROR(IF(WTEN!H110="Home", WTEN!G110, ""), ""),
  IFERROR(IF(TF!H110="Home", TF!G110, ""), ""),
  IFERROR(IF(WGOLF!H110="Home", WGOLF!G110, ""), ""),
  IFERROR(IF(WBB!H110="Home", WBB!G110, ""), ""),
  IFERROR(IF(MBB!H110="Home", MBB!G110, ""), ""),
  IFERROR(IF(WLAX!H110="Home", WLAX!G110, ""), ""),
  IFERROR(IF(MLAX!H110="Home", MLAX!G110, ""), ""),
  IFERROR(IF(SOFT!H110="Home", SOFT!G110, ""), ""),
  IFERROR(IF(BASE!H110="Home", BASE!G110, ""), ""),
  IFERROR(IF(ESPORTS!H110="Home", ESPORTS!G110, ""), "")
)
</f>
        <v/>
      </c>
      <c r="H110" s="20" t="str">
        <f>TEXTJOIN(
  CHAR(10) &amp; CHAR(10),
  TRUE,
  IFERROR(IF(WSO!H110="Home", WSO!P110, ""), ""),
  IFERROR(IF(MSO!H110="Home", MSO!P110, ""), ""),
  IFERROR(IF(FH!H110="Home", FH!P110, ""), ""),
  IFERROR(IF(MGOLF!H110="Home", MGOLF!P110, ""), ""),
  IFERROR(IF(Football!H110="Home", Football!P110, ""), ""),
  IFERROR(IF(WVB!H110="Home", WVB!P110, ""), ""),
  IFERROR(IF(XC!H110="Home", XC!P110, ""), ""),
  IFERROR(IF(SWIMMING!H110="Home", SWIMMING!P110, ""), ""),
  IFERROR(IF(WTEN!H110="Home", WTEN!P110, ""), ""),
  IFERROR(IF(TF!H110="Home", TF!P110, ""), ""),
  IFERROR(IF(WGOLF!H110="Home", WGOLF!P110, ""), ""),
  IFERROR(IF(WBB!H110="Home", WBB!P110, ""), ""),
  IFERROR(IF(MBB!H110="Home", MBB!P110, ""), ""),
  IFERROR(IF(WLAX!H110="Home", WLAX!P110, ""), ""),
  IFERROR(IF(MLAX!H110="Home", MLAX!P110, ""), ""),
  IFERROR(IF(SOFT!H110="Home", SOFT!P110, ""), ""),
  IFERROR(IF(BASE!H110="Home", BASE!P110, ""), ""),
  IFERROR(IF(ESPORTS!H110="Home", ESPORTS!P110, ""), "")
)
</f>
        <v/>
      </c>
    </row>
    <row r="111" ht="22.5" customHeight="1">
      <c r="A111" s="6">
        <v>110.0</v>
      </c>
      <c r="B111" s="6" t="str">
        <f>'Master Schedule'!B111</f>
        <v/>
      </c>
      <c r="C111" s="7">
        <v>46344.0</v>
      </c>
      <c r="D111" s="8" t="str">
        <f t="shared" si="1"/>
        <v>Wednesday</v>
      </c>
      <c r="E111" s="6" t="str">
        <f>TEXTJOIN(
  CHAR(10) &amp; CHAR(10),
  TRUE,
  IFERROR(IF(WSO!H111="Home", WSO!E111, ""), ""),
  IFERROR(IF(MSO!H111="Home", MSO!E111, ""), ""),
  IFERROR(IF(FH!H111="Home", FH!E111, ""), ""),
  IFERROR(IF(MGOLF!H111="Home", MGOLF!E111, ""), ""),
  IFERROR(IF(Football!H111="Home", Football!E111, ""), ""),
  IFERROR(IF(WVB!H111="Home", WVB!E111, ""), ""),
  IFERROR(IF(XC!H111="Home", XC!E111, ""), ""),
  IFERROR(IF(SWIMMING!H111="Home", SWIMMING!E111, ""), ""),
  IFERROR(IF(WTEN!H111="Home", WTEN!E111, ""), ""),
  IFERROR(IF(TF!H111="Home", TF!E111, ""), ""),
  IFERROR(IF(WGOLF!H111="Home", WGOLF!E111, ""), ""),
  IFERROR(IF(WBB!H111="Home", WBB!E111, ""), ""),
  IFERROR(IF(MBB!H111="Home", MBB!E111, ""), ""),
  IFERROR(IF(WLAX!H111="Home", WLAX!E111, ""), ""),
  IFERROR(IF(MLAX!H111="Home", MLAX!E111, ""), ""),
  IFERROR(IF(SOFT!H111="Home", SOFT!E111, ""), ""),
  IFERROR(IF(BASE!H111="Home", BASE!E111, ""), ""),
  IFERROR(IF(ESPORTS!H111="Home", ESPORTS!E111, ""), "")
)
</f>
        <v/>
      </c>
      <c r="F111" s="11" t="str">
        <f>TEXTJOIN(
  CHAR(10) &amp; CHAR(10),
  TRUE,
  IFERROR(IF(WSO!H111="Home", TEXT(WSO!F111, "h:mm AM/PM"), ""), ""),
  IFERROR(IF(MSO!H111="Home", TEXT(MSO!F111, "h:mm AM/PM"), ""), ""),
  IFERROR(IF(FH!H111="Home", TEXT(FH!F111, "h:mm AM/PM"), ""), ""),
  IFERROR(IF(MGOLF!H111="Home", TEXT(MGOLF!F111, "h:mm AM/PM"), ""), ""),
  IFERROR(IF(Football!H111="Home", TEXT(Football!F111, "h:mm AM/PM"), ""), ""),
  IFERROR(IF(WVB!H111="Home", TEXT(WVB!F111, "h:mm AM/PM"), ""), ""),
  IFERROR(IF(XC!H111="Home", TEXT(XC!F111, "h:mm AM/PM"), ""), ""),
  IFERROR(IF(SWIMMING!H111="Home", TEXT(SWIMMING!F111, "h:mm AM/PM"), ""), ""),
  IFERROR(IF(WTEN!H111="Home", TEXT(WTEN!F111, "h:mm AM/PM"), ""), ""),
  IFERROR(IF(TF!H111="Home", TEXT(TF!F111, "h:mm AM/PM"), ""), ""),
  IFERROR(IF(WGOLF!H111="Home", TEXT(WGOLF!F111, "h:mm AM/PM"), ""), ""),
  IFERROR(IF(WBB!H111="Home", TEXT(WBB!F111, "h:mm AM/PM"), ""), ""),
  IFERROR(IF(MBB!H111="Home", TEXT(MBB!F111, "h:mm AM/PM"), ""), ""),
  IFERROR(IF(WLAX!H111="Home", TEXT(WLAX!F111, "h:mm AM/PM"), ""), ""),
  IFERROR(IF(MLAX!H111="Home", TEXT(MLAX!F111, "h:mm AM/PM"), ""), ""),
  IFERROR(IF(SOFT!H111="Home", TEXT(SOFT!F111, "h:mm AM/PM"), ""), ""),
  IFERROR(IF(BASE!H111="Home", TEXT(BASE!F111, "h:mm AM/PM"), ""), ""),
  IFERROR(IF(ESPORTS!H111="Home", TEXT(ESPORTS!F111, "h:mm AM/PM"), ""), "")
)
</f>
        <v/>
      </c>
      <c r="G111" s="11" t="str">
        <f>TEXTJOIN(
  CHAR(10) &amp; CHAR(10),
  TRUE,
  IFERROR(IF(WSO!H111="Home", WSO!G111, ""), ""),
  IFERROR(IF(MSO!H111="Home", MSO!G111, ""), ""),
  IFERROR(IF(FH!H111="Home", FH!G111, ""), ""),
  IFERROR(IF(MGOLF!H111="Home", MGOLF!G111, ""), ""),
  IFERROR(IF(Football!H111="Home", Football!G111, ""), ""),
  IFERROR(IF(WVB!H111="Home", WVB!G111, ""), ""),
  IFERROR(IF(XC!H111="Home", XC!G111, ""), ""),
  IFERROR(IF(SWIMMING!H111="Home", SWIMMING!G111, ""), ""),
  IFERROR(IF(WTEN!H111="Home", WTEN!G111, ""), ""),
  IFERROR(IF(TF!H111="Home", TF!G111, ""), ""),
  IFERROR(IF(WGOLF!H111="Home", WGOLF!G111, ""), ""),
  IFERROR(IF(WBB!H111="Home", WBB!G111, ""), ""),
  IFERROR(IF(MBB!H111="Home", MBB!G111, ""), ""),
  IFERROR(IF(WLAX!H111="Home", WLAX!G111, ""), ""),
  IFERROR(IF(MLAX!H111="Home", MLAX!G111, ""), ""),
  IFERROR(IF(SOFT!H111="Home", SOFT!G111, ""), ""),
  IFERROR(IF(BASE!H111="Home", BASE!G111, ""), ""),
  IFERROR(IF(ESPORTS!H111="Home", ESPORTS!G111, ""), "")
)
</f>
        <v/>
      </c>
      <c r="H111" s="20" t="str">
        <f>TEXTJOIN(
  CHAR(10) &amp; CHAR(10),
  TRUE,
  IFERROR(IF(WSO!H111="Home", WSO!P111, ""), ""),
  IFERROR(IF(MSO!H111="Home", MSO!P111, ""), ""),
  IFERROR(IF(FH!H111="Home", FH!P111, ""), ""),
  IFERROR(IF(MGOLF!H111="Home", MGOLF!P111, ""), ""),
  IFERROR(IF(Football!H111="Home", Football!P111, ""), ""),
  IFERROR(IF(WVB!H111="Home", WVB!P111, ""), ""),
  IFERROR(IF(XC!H111="Home", XC!P111, ""), ""),
  IFERROR(IF(SWIMMING!H111="Home", SWIMMING!P111, ""), ""),
  IFERROR(IF(WTEN!H111="Home", WTEN!P111, ""), ""),
  IFERROR(IF(TF!H111="Home", TF!P111, ""), ""),
  IFERROR(IF(WGOLF!H111="Home", WGOLF!P111, ""), ""),
  IFERROR(IF(WBB!H111="Home", WBB!P111, ""), ""),
  IFERROR(IF(MBB!H111="Home", MBB!P111, ""), ""),
  IFERROR(IF(WLAX!H111="Home", WLAX!P111, ""), ""),
  IFERROR(IF(MLAX!H111="Home", MLAX!P111, ""), ""),
  IFERROR(IF(SOFT!H111="Home", SOFT!P111, ""), ""),
  IFERROR(IF(BASE!H111="Home", BASE!P111, ""), ""),
  IFERROR(IF(ESPORTS!H111="Home", ESPORTS!P111, ""), "")
)
</f>
        <v/>
      </c>
    </row>
    <row r="112" ht="22.5" customHeight="1">
      <c r="A112" s="6">
        <v>111.0</v>
      </c>
      <c r="B112" s="6" t="str">
        <f>'Master Schedule'!B112</f>
        <v/>
      </c>
      <c r="C112" s="7">
        <v>46345.0</v>
      </c>
      <c r="D112" s="8" t="str">
        <f t="shared" si="1"/>
        <v>Thursday</v>
      </c>
      <c r="E112" s="6" t="str">
        <f>TEXTJOIN(
  CHAR(10) &amp; CHAR(10),
  TRUE,
  IFERROR(IF(WSO!H112="Home", WSO!E112, ""), ""),
  IFERROR(IF(MSO!H112="Home", MSO!E112, ""), ""),
  IFERROR(IF(FH!H112="Home", FH!E112, ""), ""),
  IFERROR(IF(MGOLF!H112="Home", MGOLF!E112, ""), ""),
  IFERROR(IF(Football!H112="Home", Football!E112, ""), ""),
  IFERROR(IF(WVB!H112="Home", WVB!E112, ""), ""),
  IFERROR(IF(XC!H112="Home", XC!E112, ""), ""),
  IFERROR(IF(SWIMMING!H112="Home", SWIMMING!E112, ""), ""),
  IFERROR(IF(WTEN!H112="Home", WTEN!E112, ""), ""),
  IFERROR(IF(TF!H112="Home", TF!E112, ""), ""),
  IFERROR(IF(WGOLF!H112="Home", WGOLF!E112, ""), ""),
  IFERROR(IF(WBB!H112="Home", WBB!E112, ""), ""),
  IFERROR(IF(MBB!H112="Home", MBB!E112, ""), ""),
  IFERROR(IF(WLAX!H112="Home", WLAX!E112, ""), ""),
  IFERROR(IF(MLAX!H112="Home", MLAX!E112, ""), ""),
  IFERROR(IF(SOFT!H112="Home", SOFT!E112, ""), ""),
  IFERROR(IF(BASE!H112="Home", BASE!E112, ""), ""),
  IFERROR(IF(ESPORTS!H112="Home", ESPORTS!E112, ""), "")
)
</f>
        <v/>
      </c>
      <c r="F112" s="11" t="str">
        <f>TEXTJOIN(
  CHAR(10) &amp; CHAR(10),
  TRUE,
  IFERROR(IF(WSO!H112="Home", TEXT(WSO!F112, "h:mm AM/PM"), ""), ""),
  IFERROR(IF(MSO!H112="Home", TEXT(MSO!F112, "h:mm AM/PM"), ""), ""),
  IFERROR(IF(FH!H112="Home", TEXT(FH!F112, "h:mm AM/PM"), ""), ""),
  IFERROR(IF(MGOLF!H112="Home", TEXT(MGOLF!F112, "h:mm AM/PM"), ""), ""),
  IFERROR(IF(Football!H112="Home", TEXT(Football!F112, "h:mm AM/PM"), ""), ""),
  IFERROR(IF(WVB!H112="Home", TEXT(WVB!F112, "h:mm AM/PM"), ""), ""),
  IFERROR(IF(XC!H112="Home", TEXT(XC!F112, "h:mm AM/PM"), ""), ""),
  IFERROR(IF(SWIMMING!H112="Home", TEXT(SWIMMING!F112, "h:mm AM/PM"), ""), ""),
  IFERROR(IF(WTEN!H112="Home", TEXT(WTEN!F112, "h:mm AM/PM"), ""), ""),
  IFERROR(IF(TF!H112="Home", TEXT(TF!F112, "h:mm AM/PM"), ""), ""),
  IFERROR(IF(WGOLF!H112="Home", TEXT(WGOLF!F112, "h:mm AM/PM"), ""), ""),
  IFERROR(IF(WBB!H112="Home", TEXT(WBB!F112, "h:mm AM/PM"), ""), ""),
  IFERROR(IF(MBB!H112="Home", TEXT(MBB!F112, "h:mm AM/PM"), ""), ""),
  IFERROR(IF(WLAX!H112="Home", TEXT(WLAX!F112, "h:mm AM/PM"), ""), ""),
  IFERROR(IF(MLAX!H112="Home", TEXT(MLAX!F112, "h:mm AM/PM"), ""), ""),
  IFERROR(IF(SOFT!H112="Home", TEXT(SOFT!F112, "h:mm AM/PM"), ""), ""),
  IFERROR(IF(BASE!H112="Home", TEXT(BASE!F112, "h:mm AM/PM"), ""), ""),
  IFERROR(IF(ESPORTS!H112="Home", TEXT(ESPORTS!F112, "h:mm AM/PM"), ""), "")
)
</f>
        <v/>
      </c>
      <c r="G112" s="11" t="str">
        <f>TEXTJOIN(
  CHAR(10) &amp; CHAR(10),
  TRUE,
  IFERROR(IF(WSO!H112="Home", WSO!G112, ""), ""),
  IFERROR(IF(MSO!H112="Home", MSO!G112, ""), ""),
  IFERROR(IF(FH!H112="Home", FH!G112, ""), ""),
  IFERROR(IF(MGOLF!H112="Home", MGOLF!G112, ""), ""),
  IFERROR(IF(Football!H112="Home", Football!G112, ""), ""),
  IFERROR(IF(WVB!H112="Home", WVB!G112, ""), ""),
  IFERROR(IF(XC!H112="Home", XC!G112, ""), ""),
  IFERROR(IF(SWIMMING!H112="Home", SWIMMING!G112, ""), ""),
  IFERROR(IF(WTEN!H112="Home", WTEN!G112, ""), ""),
  IFERROR(IF(TF!H112="Home", TF!G112, ""), ""),
  IFERROR(IF(WGOLF!H112="Home", WGOLF!G112, ""), ""),
  IFERROR(IF(WBB!H112="Home", WBB!G112, ""), ""),
  IFERROR(IF(MBB!H112="Home", MBB!G112, ""), ""),
  IFERROR(IF(WLAX!H112="Home", WLAX!G112, ""), ""),
  IFERROR(IF(MLAX!H112="Home", MLAX!G112, ""), ""),
  IFERROR(IF(SOFT!H112="Home", SOFT!G112, ""), ""),
  IFERROR(IF(BASE!H112="Home", BASE!G112, ""), ""),
  IFERROR(IF(ESPORTS!H112="Home", ESPORTS!G112, ""), "")
)
</f>
        <v/>
      </c>
      <c r="H112" s="20" t="str">
        <f>TEXTJOIN(
  CHAR(10) &amp; CHAR(10),
  TRUE,
  IFERROR(IF(WSO!H112="Home", WSO!P112, ""), ""),
  IFERROR(IF(MSO!H112="Home", MSO!P112, ""), ""),
  IFERROR(IF(FH!H112="Home", FH!P112, ""), ""),
  IFERROR(IF(MGOLF!H112="Home", MGOLF!P112, ""), ""),
  IFERROR(IF(Football!H112="Home", Football!P112, ""), ""),
  IFERROR(IF(WVB!H112="Home", WVB!P112, ""), ""),
  IFERROR(IF(XC!H112="Home", XC!P112, ""), ""),
  IFERROR(IF(SWIMMING!H112="Home", SWIMMING!P112, ""), ""),
  IFERROR(IF(WTEN!H112="Home", WTEN!P112, ""), ""),
  IFERROR(IF(TF!H112="Home", TF!P112, ""), ""),
  IFERROR(IF(WGOLF!H112="Home", WGOLF!P112, ""), ""),
  IFERROR(IF(WBB!H112="Home", WBB!P112, ""), ""),
  IFERROR(IF(MBB!H112="Home", MBB!P112, ""), ""),
  IFERROR(IF(WLAX!H112="Home", WLAX!P112, ""), ""),
  IFERROR(IF(MLAX!H112="Home", MLAX!P112, ""), ""),
  IFERROR(IF(SOFT!H112="Home", SOFT!P112, ""), ""),
  IFERROR(IF(BASE!H112="Home", BASE!P112, ""), ""),
  IFERROR(IF(ESPORTS!H112="Home", ESPORTS!P112, ""), "")
)
</f>
        <v/>
      </c>
    </row>
    <row r="113" ht="22.5" customHeight="1">
      <c r="A113" s="6">
        <v>112.0</v>
      </c>
      <c r="B113" s="6" t="str">
        <f>'Master Schedule'!B113</f>
        <v/>
      </c>
      <c r="C113" s="7">
        <v>46346.0</v>
      </c>
      <c r="D113" s="8" t="str">
        <f t="shared" si="1"/>
        <v>Friday</v>
      </c>
      <c r="E113" s="6" t="str">
        <f>TEXTJOIN(
  CHAR(10) &amp; CHAR(10),
  TRUE,
  IFERROR(IF(WSO!H113="Home", WSO!E113, ""), ""),
  IFERROR(IF(MSO!H113="Home", MSO!E113, ""), ""),
  IFERROR(IF(FH!H113="Home", FH!E113, ""), ""),
  IFERROR(IF(MGOLF!H113="Home", MGOLF!E113, ""), ""),
  IFERROR(IF(Football!H113="Home", Football!E113, ""), ""),
  IFERROR(IF(WVB!H113="Home", WVB!E113, ""), ""),
  IFERROR(IF(XC!H113="Home", XC!E113, ""), ""),
  IFERROR(IF(SWIMMING!H113="Home", SWIMMING!E113, ""), ""),
  IFERROR(IF(WTEN!H113="Home", WTEN!E113, ""), ""),
  IFERROR(IF(TF!H113="Home", TF!E113, ""), ""),
  IFERROR(IF(WGOLF!H113="Home", WGOLF!E113, ""), ""),
  IFERROR(IF(WBB!H113="Home", WBB!E113, ""), ""),
  IFERROR(IF(MBB!H113="Home", MBB!E113, ""), ""),
  IFERROR(IF(WLAX!H113="Home", WLAX!E113, ""), ""),
  IFERROR(IF(MLAX!H113="Home", MLAX!E113, ""), ""),
  IFERROR(IF(SOFT!H113="Home", SOFT!E113, ""), ""),
  IFERROR(IF(BASE!H113="Home", BASE!E113, ""), ""),
  IFERROR(IF(ESPORTS!H113="Home", ESPORTS!E113, ""), "")
)
</f>
        <v/>
      </c>
      <c r="F113" s="11" t="str">
        <f>TEXTJOIN(
  CHAR(10) &amp; CHAR(10),
  TRUE,
  IFERROR(IF(WSO!H113="Home", TEXT(WSO!F113, "h:mm AM/PM"), ""), ""),
  IFERROR(IF(MSO!H113="Home", TEXT(MSO!F113, "h:mm AM/PM"), ""), ""),
  IFERROR(IF(FH!H113="Home", TEXT(FH!F113, "h:mm AM/PM"), ""), ""),
  IFERROR(IF(MGOLF!H113="Home", TEXT(MGOLF!F113, "h:mm AM/PM"), ""), ""),
  IFERROR(IF(Football!H113="Home", TEXT(Football!F113, "h:mm AM/PM"), ""), ""),
  IFERROR(IF(WVB!H113="Home", TEXT(WVB!F113, "h:mm AM/PM"), ""), ""),
  IFERROR(IF(XC!H113="Home", TEXT(XC!F113, "h:mm AM/PM"), ""), ""),
  IFERROR(IF(SWIMMING!H113="Home", TEXT(SWIMMING!F113, "h:mm AM/PM"), ""), ""),
  IFERROR(IF(WTEN!H113="Home", TEXT(WTEN!F113, "h:mm AM/PM"), ""), ""),
  IFERROR(IF(TF!H113="Home", TEXT(TF!F113, "h:mm AM/PM"), ""), ""),
  IFERROR(IF(WGOLF!H113="Home", TEXT(WGOLF!F113, "h:mm AM/PM"), ""), ""),
  IFERROR(IF(WBB!H113="Home", TEXT(WBB!F113, "h:mm AM/PM"), ""), ""),
  IFERROR(IF(MBB!H113="Home", TEXT(MBB!F113, "h:mm AM/PM"), ""), ""),
  IFERROR(IF(WLAX!H113="Home", TEXT(WLAX!F113, "h:mm AM/PM"), ""), ""),
  IFERROR(IF(MLAX!H113="Home", TEXT(MLAX!F113, "h:mm AM/PM"), ""), ""),
  IFERROR(IF(SOFT!H113="Home", TEXT(SOFT!F113, "h:mm AM/PM"), ""), ""),
  IFERROR(IF(BASE!H113="Home", TEXT(BASE!F113, "h:mm AM/PM"), ""), ""),
  IFERROR(IF(ESPORTS!H113="Home", TEXT(ESPORTS!F113, "h:mm AM/PM"), ""), "")
)
</f>
        <v/>
      </c>
      <c r="G113" s="11" t="str">
        <f>TEXTJOIN(
  CHAR(10) &amp; CHAR(10),
  TRUE,
  IFERROR(IF(WSO!H113="Home", WSO!G113, ""), ""),
  IFERROR(IF(MSO!H113="Home", MSO!G113, ""), ""),
  IFERROR(IF(FH!H113="Home", FH!G113, ""), ""),
  IFERROR(IF(MGOLF!H113="Home", MGOLF!G113, ""), ""),
  IFERROR(IF(Football!H113="Home", Football!G113, ""), ""),
  IFERROR(IF(WVB!H113="Home", WVB!G113, ""), ""),
  IFERROR(IF(XC!H113="Home", XC!G113, ""), ""),
  IFERROR(IF(SWIMMING!H113="Home", SWIMMING!G113, ""), ""),
  IFERROR(IF(WTEN!H113="Home", WTEN!G113, ""), ""),
  IFERROR(IF(TF!H113="Home", TF!G113, ""), ""),
  IFERROR(IF(WGOLF!H113="Home", WGOLF!G113, ""), ""),
  IFERROR(IF(WBB!H113="Home", WBB!G113, ""), ""),
  IFERROR(IF(MBB!H113="Home", MBB!G113, ""), ""),
  IFERROR(IF(WLAX!H113="Home", WLAX!G113, ""), ""),
  IFERROR(IF(MLAX!H113="Home", MLAX!G113, ""), ""),
  IFERROR(IF(SOFT!H113="Home", SOFT!G113, ""), ""),
  IFERROR(IF(BASE!H113="Home", BASE!G113, ""), ""),
  IFERROR(IF(ESPORTS!H113="Home", ESPORTS!G113, ""), "")
)
</f>
        <v/>
      </c>
      <c r="H113" s="20" t="str">
        <f>TEXTJOIN(
  CHAR(10) &amp; CHAR(10),
  TRUE,
  IFERROR(IF(WSO!H113="Home", WSO!P113, ""), ""),
  IFERROR(IF(MSO!H113="Home", MSO!P113, ""), ""),
  IFERROR(IF(FH!H113="Home", FH!P113, ""), ""),
  IFERROR(IF(MGOLF!H113="Home", MGOLF!P113, ""), ""),
  IFERROR(IF(Football!H113="Home", Football!P113, ""), ""),
  IFERROR(IF(WVB!H113="Home", WVB!P113, ""), ""),
  IFERROR(IF(XC!H113="Home", XC!P113, ""), ""),
  IFERROR(IF(SWIMMING!H113="Home", SWIMMING!P113, ""), ""),
  IFERROR(IF(WTEN!H113="Home", WTEN!P113, ""), ""),
  IFERROR(IF(TF!H113="Home", TF!P113, ""), ""),
  IFERROR(IF(WGOLF!H113="Home", WGOLF!P113, ""), ""),
  IFERROR(IF(WBB!H113="Home", WBB!P113, ""), ""),
  IFERROR(IF(MBB!H113="Home", MBB!P113, ""), ""),
  IFERROR(IF(WLAX!H113="Home", WLAX!P113, ""), ""),
  IFERROR(IF(MLAX!H113="Home", MLAX!P113, ""), ""),
  IFERROR(IF(SOFT!H113="Home", SOFT!P113, ""), ""),
  IFERROR(IF(BASE!H113="Home", BASE!P113, ""), ""),
  IFERROR(IF(ESPORTS!H113="Home", ESPORTS!P113, ""), "")
)
</f>
        <v/>
      </c>
    </row>
    <row r="114" ht="22.5" customHeight="1">
      <c r="A114" s="6">
        <v>113.0</v>
      </c>
      <c r="B114" s="6" t="str">
        <f>'Master Schedule'!B114</f>
        <v/>
      </c>
      <c r="C114" s="7">
        <v>46347.0</v>
      </c>
      <c r="D114" s="8" t="str">
        <f t="shared" si="1"/>
        <v>Saturday</v>
      </c>
      <c r="E114" s="6" t="str">
        <f>TEXTJOIN(
  CHAR(10) &amp; CHAR(10),
  TRUE,
  IFERROR(IF(WSO!H114="Home", WSO!E114, ""), ""),
  IFERROR(IF(MSO!H114="Home", MSO!E114, ""), ""),
  IFERROR(IF(FH!H114="Home", FH!E114, ""), ""),
  IFERROR(IF(MGOLF!H114="Home", MGOLF!E114, ""), ""),
  IFERROR(IF(Football!H114="Home", Football!E114, ""), ""),
  IFERROR(IF(WVB!H114="Home", WVB!E114, ""), ""),
  IFERROR(IF(XC!H114="Home", XC!E114, ""), ""),
  IFERROR(IF(SWIMMING!H114="Home", SWIMMING!E114, ""), ""),
  IFERROR(IF(WTEN!H114="Home", WTEN!E114, ""), ""),
  IFERROR(IF(TF!H114="Home", TF!E114, ""), ""),
  IFERROR(IF(WGOLF!H114="Home", WGOLF!E114, ""), ""),
  IFERROR(IF(WBB!H114="Home", WBB!E114, ""), ""),
  IFERROR(IF(MBB!H114="Home", MBB!E114, ""), ""),
  IFERROR(IF(WLAX!H114="Home", WLAX!E114, ""), ""),
  IFERROR(IF(MLAX!H114="Home", MLAX!E114, ""), ""),
  IFERROR(IF(SOFT!H114="Home", SOFT!E114, ""), ""),
  IFERROR(IF(BASE!H114="Home", BASE!E114, ""), ""),
  IFERROR(IF(ESPORTS!H114="Home", ESPORTS!E114, ""), "")
)
</f>
        <v/>
      </c>
      <c r="F114" s="11" t="str">
        <f>TEXTJOIN(
  CHAR(10) &amp; CHAR(10),
  TRUE,
  IFERROR(IF(WSO!H114="Home", TEXT(WSO!F114, "h:mm AM/PM"), ""), ""),
  IFERROR(IF(MSO!H114="Home", TEXT(MSO!F114, "h:mm AM/PM"), ""), ""),
  IFERROR(IF(FH!H114="Home", TEXT(FH!F114, "h:mm AM/PM"), ""), ""),
  IFERROR(IF(MGOLF!H114="Home", TEXT(MGOLF!F114, "h:mm AM/PM"), ""), ""),
  IFERROR(IF(Football!H114="Home", TEXT(Football!F114, "h:mm AM/PM"), ""), ""),
  IFERROR(IF(WVB!H114="Home", TEXT(WVB!F114, "h:mm AM/PM"), ""), ""),
  IFERROR(IF(XC!H114="Home", TEXT(XC!F114, "h:mm AM/PM"), ""), ""),
  IFERROR(IF(SWIMMING!H114="Home", TEXT(SWIMMING!F114, "h:mm AM/PM"), ""), ""),
  IFERROR(IF(WTEN!H114="Home", TEXT(WTEN!F114, "h:mm AM/PM"), ""), ""),
  IFERROR(IF(TF!H114="Home", TEXT(TF!F114, "h:mm AM/PM"), ""), ""),
  IFERROR(IF(WGOLF!H114="Home", TEXT(WGOLF!F114, "h:mm AM/PM"), ""), ""),
  IFERROR(IF(WBB!H114="Home", TEXT(WBB!F114, "h:mm AM/PM"), ""), ""),
  IFERROR(IF(MBB!H114="Home", TEXT(MBB!F114, "h:mm AM/PM"), ""), ""),
  IFERROR(IF(WLAX!H114="Home", TEXT(WLAX!F114, "h:mm AM/PM"), ""), ""),
  IFERROR(IF(MLAX!H114="Home", TEXT(MLAX!F114, "h:mm AM/PM"), ""), ""),
  IFERROR(IF(SOFT!H114="Home", TEXT(SOFT!F114, "h:mm AM/PM"), ""), ""),
  IFERROR(IF(BASE!H114="Home", TEXT(BASE!F114, "h:mm AM/PM"), ""), ""),
  IFERROR(IF(ESPORTS!H114="Home", TEXT(ESPORTS!F114, "h:mm AM/PM"), ""), "")
)
</f>
        <v/>
      </c>
      <c r="G114" s="11" t="str">
        <f>TEXTJOIN(
  CHAR(10) &amp; CHAR(10),
  TRUE,
  IFERROR(IF(WSO!H114="Home", WSO!G114, ""), ""),
  IFERROR(IF(MSO!H114="Home", MSO!G114, ""), ""),
  IFERROR(IF(FH!H114="Home", FH!G114, ""), ""),
  IFERROR(IF(MGOLF!H114="Home", MGOLF!G114, ""), ""),
  IFERROR(IF(Football!H114="Home", Football!G114, ""), ""),
  IFERROR(IF(WVB!H114="Home", WVB!G114, ""), ""),
  IFERROR(IF(XC!H114="Home", XC!G114, ""), ""),
  IFERROR(IF(SWIMMING!H114="Home", SWIMMING!G114, ""), ""),
  IFERROR(IF(WTEN!H114="Home", WTEN!G114, ""), ""),
  IFERROR(IF(TF!H114="Home", TF!G114, ""), ""),
  IFERROR(IF(WGOLF!H114="Home", WGOLF!G114, ""), ""),
  IFERROR(IF(WBB!H114="Home", WBB!G114, ""), ""),
  IFERROR(IF(MBB!H114="Home", MBB!G114, ""), ""),
  IFERROR(IF(WLAX!H114="Home", WLAX!G114, ""), ""),
  IFERROR(IF(MLAX!H114="Home", MLAX!G114, ""), ""),
  IFERROR(IF(SOFT!H114="Home", SOFT!G114, ""), ""),
  IFERROR(IF(BASE!H114="Home", BASE!G114, ""), ""),
  IFERROR(IF(ESPORTS!H114="Home", ESPORTS!G114, ""), "")
)
</f>
        <v/>
      </c>
      <c r="H114" s="20" t="str">
        <f>TEXTJOIN(
  CHAR(10) &amp; CHAR(10),
  TRUE,
  IFERROR(IF(WSO!H114="Home", WSO!P114, ""), ""),
  IFERROR(IF(MSO!H114="Home", MSO!P114, ""), ""),
  IFERROR(IF(FH!H114="Home", FH!P114, ""), ""),
  IFERROR(IF(MGOLF!H114="Home", MGOLF!P114, ""), ""),
  IFERROR(IF(Football!H114="Home", Football!P114, ""), ""),
  IFERROR(IF(WVB!H114="Home", WVB!P114, ""), ""),
  IFERROR(IF(XC!H114="Home", XC!P114, ""), ""),
  IFERROR(IF(SWIMMING!H114="Home", SWIMMING!P114, ""), ""),
  IFERROR(IF(WTEN!H114="Home", WTEN!P114, ""), ""),
  IFERROR(IF(TF!H114="Home", TF!P114, ""), ""),
  IFERROR(IF(WGOLF!H114="Home", WGOLF!P114, ""), ""),
  IFERROR(IF(WBB!H114="Home", WBB!P114, ""), ""),
  IFERROR(IF(MBB!H114="Home", MBB!P114, ""), ""),
  IFERROR(IF(WLAX!H114="Home", WLAX!P114, ""), ""),
  IFERROR(IF(MLAX!H114="Home", MLAX!P114, ""), ""),
  IFERROR(IF(SOFT!H114="Home", SOFT!P114, ""), ""),
  IFERROR(IF(BASE!H114="Home", BASE!P114, ""), ""),
  IFERROR(IF(ESPORTS!H114="Home", ESPORTS!P114, ""), "")
)
</f>
        <v/>
      </c>
    </row>
    <row r="115" ht="22.5" customHeight="1">
      <c r="A115" s="6">
        <v>114.0</v>
      </c>
      <c r="B115" s="6" t="str">
        <f>'Master Schedule'!B115</f>
        <v/>
      </c>
      <c r="C115" s="7">
        <v>46348.0</v>
      </c>
      <c r="D115" s="8" t="str">
        <f t="shared" si="1"/>
        <v>Sunday</v>
      </c>
      <c r="E115" s="6" t="str">
        <f>TEXTJOIN(
  CHAR(10) &amp; CHAR(10),
  TRUE,
  IFERROR(IF(WSO!H115="Home", WSO!E115, ""), ""),
  IFERROR(IF(MSO!H115="Home", MSO!E115, ""), ""),
  IFERROR(IF(FH!H115="Home", FH!E115, ""), ""),
  IFERROR(IF(MGOLF!H115="Home", MGOLF!E115, ""), ""),
  IFERROR(IF(Football!H115="Home", Football!E115, ""), ""),
  IFERROR(IF(WVB!H115="Home", WVB!E115, ""), ""),
  IFERROR(IF(XC!H115="Home", XC!E115, ""), ""),
  IFERROR(IF(SWIMMING!H115="Home", SWIMMING!E115, ""), ""),
  IFERROR(IF(WTEN!H115="Home", WTEN!E115, ""), ""),
  IFERROR(IF(TF!H115="Home", TF!E115, ""), ""),
  IFERROR(IF(WGOLF!H115="Home", WGOLF!E115, ""), ""),
  IFERROR(IF(WBB!H115="Home", WBB!E115, ""), ""),
  IFERROR(IF(MBB!H115="Home", MBB!E115, ""), ""),
  IFERROR(IF(WLAX!H115="Home", WLAX!E115, ""), ""),
  IFERROR(IF(MLAX!H115="Home", MLAX!E115, ""), ""),
  IFERROR(IF(SOFT!H115="Home", SOFT!E115, ""), ""),
  IFERROR(IF(BASE!H115="Home", BASE!E115, ""), ""),
  IFERROR(IF(ESPORTS!H115="Home", ESPORTS!E115, ""), "")
)
</f>
        <v/>
      </c>
      <c r="F115" s="11" t="str">
        <f>TEXTJOIN(
  CHAR(10) &amp; CHAR(10),
  TRUE,
  IFERROR(IF(WSO!H115="Home", TEXT(WSO!F115, "h:mm AM/PM"), ""), ""),
  IFERROR(IF(MSO!H115="Home", TEXT(MSO!F115, "h:mm AM/PM"), ""), ""),
  IFERROR(IF(FH!H115="Home", TEXT(FH!F115, "h:mm AM/PM"), ""), ""),
  IFERROR(IF(MGOLF!H115="Home", TEXT(MGOLF!F115, "h:mm AM/PM"), ""), ""),
  IFERROR(IF(Football!H115="Home", TEXT(Football!F115, "h:mm AM/PM"), ""), ""),
  IFERROR(IF(WVB!H115="Home", TEXT(WVB!F115, "h:mm AM/PM"), ""), ""),
  IFERROR(IF(XC!H115="Home", TEXT(XC!F115, "h:mm AM/PM"), ""), ""),
  IFERROR(IF(SWIMMING!H115="Home", TEXT(SWIMMING!F115, "h:mm AM/PM"), ""), ""),
  IFERROR(IF(WTEN!H115="Home", TEXT(WTEN!F115, "h:mm AM/PM"), ""), ""),
  IFERROR(IF(TF!H115="Home", TEXT(TF!F115, "h:mm AM/PM"), ""), ""),
  IFERROR(IF(WGOLF!H115="Home", TEXT(WGOLF!F115, "h:mm AM/PM"), ""), ""),
  IFERROR(IF(WBB!H115="Home", TEXT(WBB!F115, "h:mm AM/PM"), ""), ""),
  IFERROR(IF(MBB!H115="Home", TEXT(MBB!F115, "h:mm AM/PM"), ""), ""),
  IFERROR(IF(WLAX!H115="Home", TEXT(WLAX!F115, "h:mm AM/PM"), ""), ""),
  IFERROR(IF(MLAX!H115="Home", TEXT(MLAX!F115, "h:mm AM/PM"), ""), ""),
  IFERROR(IF(SOFT!H115="Home", TEXT(SOFT!F115, "h:mm AM/PM"), ""), ""),
  IFERROR(IF(BASE!H115="Home", TEXT(BASE!F115, "h:mm AM/PM"), ""), ""),
  IFERROR(IF(ESPORTS!H115="Home", TEXT(ESPORTS!F115, "h:mm AM/PM"), ""), "")
)
</f>
        <v/>
      </c>
      <c r="G115" s="11" t="str">
        <f>TEXTJOIN(
  CHAR(10) &amp; CHAR(10),
  TRUE,
  IFERROR(IF(WSO!H115="Home", WSO!G115, ""), ""),
  IFERROR(IF(MSO!H115="Home", MSO!G115, ""), ""),
  IFERROR(IF(FH!H115="Home", FH!G115, ""), ""),
  IFERROR(IF(MGOLF!H115="Home", MGOLF!G115, ""), ""),
  IFERROR(IF(Football!H115="Home", Football!G115, ""), ""),
  IFERROR(IF(WVB!H115="Home", WVB!G115, ""), ""),
  IFERROR(IF(XC!H115="Home", XC!G115, ""), ""),
  IFERROR(IF(SWIMMING!H115="Home", SWIMMING!G115, ""), ""),
  IFERROR(IF(WTEN!H115="Home", WTEN!G115, ""), ""),
  IFERROR(IF(TF!H115="Home", TF!G115, ""), ""),
  IFERROR(IF(WGOLF!H115="Home", WGOLF!G115, ""), ""),
  IFERROR(IF(WBB!H115="Home", WBB!G115, ""), ""),
  IFERROR(IF(MBB!H115="Home", MBB!G115, ""), ""),
  IFERROR(IF(WLAX!H115="Home", WLAX!G115, ""), ""),
  IFERROR(IF(MLAX!H115="Home", MLAX!G115, ""), ""),
  IFERROR(IF(SOFT!H115="Home", SOFT!G115, ""), ""),
  IFERROR(IF(BASE!H115="Home", BASE!G115, ""), ""),
  IFERROR(IF(ESPORTS!H115="Home", ESPORTS!G115, ""), "")
)
</f>
        <v/>
      </c>
      <c r="H115" s="20" t="str">
        <f>TEXTJOIN(
  CHAR(10) &amp; CHAR(10),
  TRUE,
  IFERROR(IF(WSO!H115="Home", WSO!P115, ""), ""),
  IFERROR(IF(MSO!H115="Home", MSO!P115, ""), ""),
  IFERROR(IF(FH!H115="Home", FH!P115, ""), ""),
  IFERROR(IF(MGOLF!H115="Home", MGOLF!P115, ""), ""),
  IFERROR(IF(Football!H115="Home", Football!P115, ""), ""),
  IFERROR(IF(WVB!H115="Home", WVB!P115, ""), ""),
  IFERROR(IF(XC!H115="Home", XC!P115, ""), ""),
  IFERROR(IF(SWIMMING!H115="Home", SWIMMING!P115, ""), ""),
  IFERROR(IF(WTEN!H115="Home", WTEN!P115, ""), ""),
  IFERROR(IF(TF!H115="Home", TF!P115, ""), ""),
  IFERROR(IF(WGOLF!H115="Home", WGOLF!P115, ""), ""),
  IFERROR(IF(WBB!H115="Home", WBB!P115, ""), ""),
  IFERROR(IF(MBB!H115="Home", MBB!P115, ""), ""),
  IFERROR(IF(WLAX!H115="Home", WLAX!P115, ""), ""),
  IFERROR(IF(MLAX!H115="Home", MLAX!P115, ""), ""),
  IFERROR(IF(SOFT!H115="Home", SOFT!P115, ""), ""),
  IFERROR(IF(BASE!H115="Home", BASE!P115, ""), ""),
  IFERROR(IF(ESPORTS!H115="Home", ESPORTS!P115, ""), "")
)
</f>
        <v/>
      </c>
    </row>
    <row r="116" ht="22.5" customHeight="1">
      <c r="A116" s="6">
        <v>115.0</v>
      </c>
      <c r="B116" s="6" t="str">
        <f>'Master Schedule'!B116</f>
        <v/>
      </c>
      <c r="C116" s="7">
        <v>46349.0</v>
      </c>
      <c r="D116" s="8" t="str">
        <f t="shared" si="1"/>
        <v>Monday</v>
      </c>
      <c r="E116" s="6" t="str">
        <f>TEXTJOIN(
  CHAR(10) &amp; CHAR(10),
  TRUE,
  IFERROR(IF(WSO!H116="Home", WSO!E116, ""), ""),
  IFERROR(IF(MSO!H116="Home", MSO!E116, ""), ""),
  IFERROR(IF(FH!H116="Home", FH!E116, ""), ""),
  IFERROR(IF(MGOLF!H116="Home", MGOLF!E116, ""), ""),
  IFERROR(IF(Football!H116="Home", Football!E116, ""), ""),
  IFERROR(IF(WVB!H116="Home", WVB!E116, ""), ""),
  IFERROR(IF(XC!H116="Home", XC!E116, ""), ""),
  IFERROR(IF(SWIMMING!H116="Home", SWIMMING!E116, ""), ""),
  IFERROR(IF(WTEN!H116="Home", WTEN!E116, ""), ""),
  IFERROR(IF(TF!H116="Home", TF!E116, ""), ""),
  IFERROR(IF(WGOLF!H116="Home", WGOLF!E116, ""), ""),
  IFERROR(IF(WBB!H116="Home", WBB!E116, ""), ""),
  IFERROR(IF(MBB!H116="Home", MBB!E116, ""), ""),
  IFERROR(IF(WLAX!H116="Home", WLAX!E116, ""), ""),
  IFERROR(IF(MLAX!H116="Home", MLAX!E116, ""), ""),
  IFERROR(IF(SOFT!H116="Home", SOFT!E116, ""), ""),
  IFERROR(IF(BASE!H116="Home", BASE!E116, ""), ""),
  IFERROR(IF(ESPORTS!H116="Home", ESPORTS!E116, ""), "")
)
</f>
        <v/>
      </c>
      <c r="F116" s="11" t="str">
        <f>TEXTJOIN(
  CHAR(10) &amp; CHAR(10),
  TRUE,
  IFERROR(IF(WSO!H116="Home", TEXT(WSO!F116, "h:mm AM/PM"), ""), ""),
  IFERROR(IF(MSO!H116="Home", TEXT(MSO!F116, "h:mm AM/PM"), ""), ""),
  IFERROR(IF(FH!H116="Home", TEXT(FH!F116, "h:mm AM/PM"), ""), ""),
  IFERROR(IF(MGOLF!H116="Home", TEXT(MGOLF!F116, "h:mm AM/PM"), ""), ""),
  IFERROR(IF(Football!H116="Home", TEXT(Football!F116, "h:mm AM/PM"), ""), ""),
  IFERROR(IF(WVB!H116="Home", TEXT(WVB!F116, "h:mm AM/PM"), ""), ""),
  IFERROR(IF(XC!H116="Home", TEXT(XC!F116, "h:mm AM/PM"), ""), ""),
  IFERROR(IF(SWIMMING!H116="Home", TEXT(SWIMMING!F116, "h:mm AM/PM"), ""), ""),
  IFERROR(IF(WTEN!H116="Home", TEXT(WTEN!F116, "h:mm AM/PM"), ""), ""),
  IFERROR(IF(TF!H116="Home", TEXT(TF!F116, "h:mm AM/PM"), ""), ""),
  IFERROR(IF(WGOLF!H116="Home", TEXT(WGOLF!F116, "h:mm AM/PM"), ""), ""),
  IFERROR(IF(WBB!H116="Home", TEXT(WBB!F116, "h:mm AM/PM"), ""), ""),
  IFERROR(IF(MBB!H116="Home", TEXT(MBB!F116, "h:mm AM/PM"), ""), ""),
  IFERROR(IF(WLAX!H116="Home", TEXT(WLAX!F116, "h:mm AM/PM"), ""), ""),
  IFERROR(IF(MLAX!H116="Home", TEXT(MLAX!F116, "h:mm AM/PM"), ""), ""),
  IFERROR(IF(SOFT!H116="Home", TEXT(SOFT!F116, "h:mm AM/PM"), ""), ""),
  IFERROR(IF(BASE!H116="Home", TEXT(BASE!F116, "h:mm AM/PM"), ""), ""),
  IFERROR(IF(ESPORTS!H116="Home", TEXT(ESPORTS!F116, "h:mm AM/PM"), ""), "")
)
</f>
        <v/>
      </c>
      <c r="G116" s="11" t="str">
        <f>TEXTJOIN(
  CHAR(10) &amp; CHAR(10),
  TRUE,
  IFERROR(IF(WSO!H116="Home", WSO!G116, ""), ""),
  IFERROR(IF(MSO!H116="Home", MSO!G116, ""), ""),
  IFERROR(IF(FH!H116="Home", FH!G116, ""), ""),
  IFERROR(IF(MGOLF!H116="Home", MGOLF!G116, ""), ""),
  IFERROR(IF(Football!H116="Home", Football!G116, ""), ""),
  IFERROR(IF(WVB!H116="Home", WVB!G116, ""), ""),
  IFERROR(IF(XC!H116="Home", XC!G116, ""), ""),
  IFERROR(IF(SWIMMING!H116="Home", SWIMMING!G116, ""), ""),
  IFERROR(IF(WTEN!H116="Home", WTEN!G116, ""), ""),
  IFERROR(IF(TF!H116="Home", TF!G116, ""), ""),
  IFERROR(IF(WGOLF!H116="Home", WGOLF!G116, ""), ""),
  IFERROR(IF(WBB!H116="Home", WBB!G116, ""), ""),
  IFERROR(IF(MBB!H116="Home", MBB!G116, ""), ""),
  IFERROR(IF(WLAX!H116="Home", WLAX!G116, ""), ""),
  IFERROR(IF(MLAX!H116="Home", MLAX!G116, ""), ""),
  IFERROR(IF(SOFT!H116="Home", SOFT!G116, ""), ""),
  IFERROR(IF(BASE!H116="Home", BASE!G116, ""), ""),
  IFERROR(IF(ESPORTS!H116="Home", ESPORTS!G116, ""), "")
)
</f>
        <v/>
      </c>
      <c r="H116" s="20" t="str">
        <f>TEXTJOIN(
  CHAR(10) &amp; CHAR(10),
  TRUE,
  IFERROR(IF(WSO!H116="Home", WSO!P116, ""), ""),
  IFERROR(IF(MSO!H116="Home", MSO!P116, ""), ""),
  IFERROR(IF(FH!H116="Home", FH!P116, ""), ""),
  IFERROR(IF(MGOLF!H116="Home", MGOLF!P116, ""), ""),
  IFERROR(IF(Football!H116="Home", Football!P116, ""), ""),
  IFERROR(IF(WVB!H116="Home", WVB!P116, ""), ""),
  IFERROR(IF(XC!H116="Home", XC!P116, ""), ""),
  IFERROR(IF(SWIMMING!H116="Home", SWIMMING!P116, ""), ""),
  IFERROR(IF(WTEN!H116="Home", WTEN!P116, ""), ""),
  IFERROR(IF(TF!H116="Home", TF!P116, ""), ""),
  IFERROR(IF(WGOLF!H116="Home", WGOLF!P116, ""), ""),
  IFERROR(IF(WBB!H116="Home", WBB!P116, ""), ""),
  IFERROR(IF(MBB!H116="Home", MBB!P116, ""), ""),
  IFERROR(IF(WLAX!H116="Home", WLAX!P116, ""), ""),
  IFERROR(IF(MLAX!H116="Home", MLAX!P116, ""), ""),
  IFERROR(IF(SOFT!H116="Home", SOFT!P116, ""), ""),
  IFERROR(IF(BASE!H116="Home", BASE!P116, ""), ""),
  IFERROR(IF(ESPORTS!H116="Home", ESPORTS!P116, ""), "")
)
</f>
        <v/>
      </c>
    </row>
    <row r="117" ht="22.5" customHeight="1">
      <c r="A117" s="6">
        <v>116.0</v>
      </c>
      <c r="B117" s="6" t="str">
        <f>'Master Schedule'!B117</f>
        <v/>
      </c>
      <c r="C117" s="7">
        <v>46350.0</v>
      </c>
      <c r="D117" s="8" t="str">
        <f t="shared" si="1"/>
        <v>Tuesday</v>
      </c>
      <c r="E117" s="6" t="str">
        <f>TEXTJOIN(
  CHAR(10) &amp; CHAR(10),
  TRUE,
  IFERROR(IF(WSO!H117="Home", WSO!E117, ""), ""),
  IFERROR(IF(MSO!H117="Home", MSO!E117, ""), ""),
  IFERROR(IF(FH!H117="Home", FH!E117, ""), ""),
  IFERROR(IF(MGOLF!H117="Home", MGOLF!E117, ""), ""),
  IFERROR(IF(Football!H117="Home", Football!E117, ""), ""),
  IFERROR(IF(WVB!H117="Home", WVB!E117, ""), ""),
  IFERROR(IF(XC!H117="Home", XC!E117, ""), ""),
  IFERROR(IF(SWIMMING!H117="Home", SWIMMING!E117, ""), ""),
  IFERROR(IF(WTEN!H117="Home", WTEN!E117, ""), ""),
  IFERROR(IF(TF!H117="Home", TF!E117, ""), ""),
  IFERROR(IF(WGOLF!H117="Home", WGOLF!E117, ""), ""),
  IFERROR(IF(WBB!H117="Home", WBB!E117, ""), ""),
  IFERROR(IF(MBB!H117="Home", MBB!E117, ""), ""),
  IFERROR(IF(WLAX!H117="Home", WLAX!E117, ""), ""),
  IFERROR(IF(MLAX!H117="Home", MLAX!E117, ""), ""),
  IFERROR(IF(SOFT!H117="Home", SOFT!E117, ""), ""),
  IFERROR(IF(BASE!H117="Home", BASE!E117, ""), ""),
  IFERROR(IF(ESPORTS!H117="Home", ESPORTS!E117, ""), "")
)
</f>
        <v/>
      </c>
      <c r="F117" s="11" t="str">
        <f>TEXTJOIN(
  CHAR(10) &amp; CHAR(10),
  TRUE,
  IFERROR(IF(WSO!H117="Home", TEXT(WSO!F117, "h:mm AM/PM"), ""), ""),
  IFERROR(IF(MSO!H117="Home", TEXT(MSO!F117, "h:mm AM/PM"), ""), ""),
  IFERROR(IF(FH!H117="Home", TEXT(FH!F117, "h:mm AM/PM"), ""), ""),
  IFERROR(IF(MGOLF!H117="Home", TEXT(MGOLF!F117, "h:mm AM/PM"), ""), ""),
  IFERROR(IF(Football!H117="Home", TEXT(Football!F117, "h:mm AM/PM"), ""), ""),
  IFERROR(IF(WVB!H117="Home", TEXT(WVB!F117, "h:mm AM/PM"), ""), ""),
  IFERROR(IF(XC!H117="Home", TEXT(XC!F117, "h:mm AM/PM"), ""), ""),
  IFERROR(IF(SWIMMING!H117="Home", TEXT(SWIMMING!F117, "h:mm AM/PM"), ""), ""),
  IFERROR(IF(WTEN!H117="Home", TEXT(WTEN!F117, "h:mm AM/PM"), ""), ""),
  IFERROR(IF(TF!H117="Home", TEXT(TF!F117, "h:mm AM/PM"), ""), ""),
  IFERROR(IF(WGOLF!H117="Home", TEXT(WGOLF!F117, "h:mm AM/PM"), ""), ""),
  IFERROR(IF(WBB!H117="Home", TEXT(WBB!F117, "h:mm AM/PM"), ""), ""),
  IFERROR(IF(MBB!H117="Home", TEXT(MBB!F117, "h:mm AM/PM"), ""), ""),
  IFERROR(IF(WLAX!H117="Home", TEXT(WLAX!F117, "h:mm AM/PM"), ""), ""),
  IFERROR(IF(MLAX!H117="Home", TEXT(MLAX!F117, "h:mm AM/PM"), ""), ""),
  IFERROR(IF(SOFT!H117="Home", TEXT(SOFT!F117, "h:mm AM/PM"), ""), ""),
  IFERROR(IF(BASE!H117="Home", TEXT(BASE!F117, "h:mm AM/PM"), ""), ""),
  IFERROR(IF(ESPORTS!H117="Home", TEXT(ESPORTS!F117, "h:mm AM/PM"), ""), "")
)
</f>
        <v/>
      </c>
      <c r="G117" s="11" t="str">
        <f>TEXTJOIN(
  CHAR(10) &amp; CHAR(10),
  TRUE,
  IFERROR(IF(WSO!H117="Home", WSO!G117, ""), ""),
  IFERROR(IF(MSO!H117="Home", MSO!G117, ""), ""),
  IFERROR(IF(FH!H117="Home", FH!G117, ""), ""),
  IFERROR(IF(MGOLF!H117="Home", MGOLF!G117, ""), ""),
  IFERROR(IF(Football!H117="Home", Football!G117, ""), ""),
  IFERROR(IF(WVB!H117="Home", WVB!G117, ""), ""),
  IFERROR(IF(XC!H117="Home", XC!G117, ""), ""),
  IFERROR(IF(SWIMMING!H117="Home", SWIMMING!G117, ""), ""),
  IFERROR(IF(WTEN!H117="Home", WTEN!G117, ""), ""),
  IFERROR(IF(TF!H117="Home", TF!G117, ""), ""),
  IFERROR(IF(WGOLF!H117="Home", WGOLF!G117, ""), ""),
  IFERROR(IF(WBB!H117="Home", WBB!G117, ""), ""),
  IFERROR(IF(MBB!H117="Home", MBB!G117, ""), ""),
  IFERROR(IF(WLAX!H117="Home", WLAX!G117, ""), ""),
  IFERROR(IF(MLAX!H117="Home", MLAX!G117, ""), ""),
  IFERROR(IF(SOFT!H117="Home", SOFT!G117, ""), ""),
  IFERROR(IF(BASE!H117="Home", BASE!G117, ""), ""),
  IFERROR(IF(ESPORTS!H117="Home", ESPORTS!G117, ""), "")
)
</f>
        <v/>
      </c>
      <c r="H117" s="20" t="str">
        <f>TEXTJOIN(
  CHAR(10) &amp; CHAR(10),
  TRUE,
  IFERROR(IF(WSO!H117="Home", WSO!P117, ""), ""),
  IFERROR(IF(MSO!H117="Home", MSO!P117, ""), ""),
  IFERROR(IF(FH!H117="Home", FH!P117, ""), ""),
  IFERROR(IF(MGOLF!H117="Home", MGOLF!P117, ""), ""),
  IFERROR(IF(Football!H117="Home", Football!P117, ""), ""),
  IFERROR(IF(WVB!H117="Home", WVB!P117, ""), ""),
  IFERROR(IF(XC!H117="Home", XC!P117, ""), ""),
  IFERROR(IF(SWIMMING!H117="Home", SWIMMING!P117, ""), ""),
  IFERROR(IF(WTEN!H117="Home", WTEN!P117, ""), ""),
  IFERROR(IF(TF!H117="Home", TF!P117, ""), ""),
  IFERROR(IF(WGOLF!H117="Home", WGOLF!P117, ""), ""),
  IFERROR(IF(WBB!H117="Home", WBB!P117, ""), ""),
  IFERROR(IF(MBB!H117="Home", MBB!P117, ""), ""),
  IFERROR(IF(WLAX!H117="Home", WLAX!P117, ""), ""),
  IFERROR(IF(MLAX!H117="Home", MLAX!P117, ""), ""),
  IFERROR(IF(SOFT!H117="Home", SOFT!P117, ""), ""),
  IFERROR(IF(BASE!H117="Home", BASE!P117, ""), ""),
  IFERROR(IF(ESPORTS!H117="Home", ESPORTS!P117, ""), "")
)
</f>
        <v/>
      </c>
    </row>
    <row r="118" ht="22.5" customHeight="1">
      <c r="A118" s="6">
        <v>117.0</v>
      </c>
      <c r="B118" s="6" t="str">
        <f>'Master Schedule'!B118</f>
        <v/>
      </c>
      <c r="C118" s="7">
        <v>46351.0</v>
      </c>
      <c r="D118" s="8" t="str">
        <f t="shared" si="1"/>
        <v>Wednesday</v>
      </c>
      <c r="E118" s="6" t="str">
        <f>TEXTJOIN(
  CHAR(10) &amp; CHAR(10),
  TRUE,
  IFERROR(IF(WSO!H118="Home", WSO!E118, ""), ""),
  IFERROR(IF(MSO!H118="Home", MSO!E118, ""), ""),
  IFERROR(IF(FH!H118="Home", FH!E118, ""), ""),
  IFERROR(IF(MGOLF!H118="Home", MGOLF!E118, ""), ""),
  IFERROR(IF(Football!H118="Home", Football!E118, ""), ""),
  IFERROR(IF(WVB!H118="Home", WVB!E118, ""), ""),
  IFERROR(IF(XC!H118="Home", XC!E118, ""), ""),
  IFERROR(IF(SWIMMING!H118="Home", SWIMMING!E118, ""), ""),
  IFERROR(IF(WTEN!H118="Home", WTEN!E118, ""), ""),
  IFERROR(IF(TF!H118="Home", TF!E118, ""), ""),
  IFERROR(IF(WGOLF!H118="Home", WGOLF!E118, ""), ""),
  IFERROR(IF(WBB!H118="Home", WBB!E118, ""), ""),
  IFERROR(IF(MBB!H118="Home", MBB!E118, ""), ""),
  IFERROR(IF(WLAX!H118="Home", WLAX!E118, ""), ""),
  IFERROR(IF(MLAX!H118="Home", MLAX!E118, ""), ""),
  IFERROR(IF(SOFT!H118="Home", SOFT!E118, ""), ""),
  IFERROR(IF(BASE!H118="Home", BASE!E118, ""), ""),
  IFERROR(IF(ESPORTS!H118="Home", ESPORTS!E118, ""), "")
)
</f>
        <v/>
      </c>
      <c r="F118" s="11" t="str">
        <f>TEXTJOIN(
  CHAR(10) &amp; CHAR(10),
  TRUE,
  IFERROR(IF(WSO!H118="Home", TEXT(WSO!F118, "h:mm AM/PM"), ""), ""),
  IFERROR(IF(MSO!H118="Home", TEXT(MSO!F118, "h:mm AM/PM"), ""), ""),
  IFERROR(IF(FH!H118="Home", TEXT(FH!F118, "h:mm AM/PM"), ""), ""),
  IFERROR(IF(MGOLF!H118="Home", TEXT(MGOLF!F118, "h:mm AM/PM"), ""), ""),
  IFERROR(IF(Football!H118="Home", TEXT(Football!F118, "h:mm AM/PM"), ""), ""),
  IFERROR(IF(WVB!H118="Home", TEXT(WVB!F118, "h:mm AM/PM"), ""), ""),
  IFERROR(IF(XC!H118="Home", TEXT(XC!F118, "h:mm AM/PM"), ""), ""),
  IFERROR(IF(SWIMMING!H118="Home", TEXT(SWIMMING!F118, "h:mm AM/PM"), ""), ""),
  IFERROR(IF(WTEN!H118="Home", TEXT(WTEN!F118, "h:mm AM/PM"), ""), ""),
  IFERROR(IF(TF!H118="Home", TEXT(TF!F118, "h:mm AM/PM"), ""), ""),
  IFERROR(IF(WGOLF!H118="Home", TEXT(WGOLF!F118, "h:mm AM/PM"), ""), ""),
  IFERROR(IF(WBB!H118="Home", TEXT(WBB!F118, "h:mm AM/PM"), ""), ""),
  IFERROR(IF(MBB!H118="Home", TEXT(MBB!F118, "h:mm AM/PM"), ""), ""),
  IFERROR(IF(WLAX!H118="Home", TEXT(WLAX!F118, "h:mm AM/PM"), ""), ""),
  IFERROR(IF(MLAX!H118="Home", TEXT(MLAX!F118, "h:mm AM/PM"), ""), ""),
  IFERROR(IF(SOFT!H118="Home", TEXT(SOFT!F118, "h:mm AM/PM"), ""), ""),
  IFERROR(IF(BASE!H118="Home", TEXT(BASE!F118, "h:mm AM/PM"), ""), ""),
  IFERROR(IF(ESPORTS!H118="Home", TEXT(ESPORTS!F118, "h:mm AM/PM"), ""), "")
)
</f>
        <v/>
      </c>
      <c r="G118" s="11" t="str">
        <f>TEXTJOIN(
  CHAR(10) &amp; CHAR(10),
  TRUE,
  IFERROR(IF(WSO!H118="Home", WSO!G118, ""), ""),
  IFERROR(IF(MSO!H118="Home", MSO!G118, ""), ""),
  IFERROR(IF(FH!H118="Home", FH!G118, ""), ""),
  IFERROR(IF(MGOLF!H118="Home", MGOLF!G118, ""), ""),
  IFERROR(IF(Football!H118="Home", Football!G118, ""), ""),
  IFERROR(IF(WVB!H118="Home", WVB!G118, ""), ""),
  IFERROR(IF(XC!H118="Home", XC!G118, ""), ""),
  IFERROR(IF(SWIMMING!H118="Home", SWIMMING!G118, ""), ""),
  IFERROR(IF(WTEN!H118="Home", WTEN!G118, ""), ""),
  IFERROR(IF(TF!H118="Home", TF!G118, ""), ""),
  IFERROR(IF(WGOLF!H118="Home", WGOLF!G118, ""), ""),
  IFERROR(IF(WBB!H118="Home", WBB!G118, ""), ""),
  IFERROR(IF(MBB!H118="Home", MBB!G118, ""), ""),
  IFERROR(IF(WLAX!H118="Home", WLAX!G118, ""), ""),
  IFERROR(IF(MLAX!H118="Home", MLAX!G118, ""), ""),
  IFERROR(IF(SOFT!H118="Home", SOFT!G118, ""), ""),
  IFERROR(IF(BASE!H118="Home", BASE!G118, ""), ""),
  IFERROR(IF(ESPORTS!H118="Home", ESPORTS!G118, ""), "")
)
</f>
        <v/>
      </c>
      <c r="H118" s="20" t="str">
        <f>TEXTJOIN(
  CHAR(10) &amp; CHAR(10),
  TRUE,
  IFERROR(IF(WSO!H118="Home", WSO!P118, ""), ""),
  IFERROR(IF(MSO!H118="Home", MSO!P118, ""), ""),
  IFERROR(IF(FH!H118="Home", FH!P118, ""), ""),
  IFERROR(IF(MGOLF!H118="Home", MGOLF!P118, ""), ""),
  IFERROR(IF(Football!H118="Home", Football!P118, ""), ""),
  IFERROR(IF(WVB!H118="Home", WVB!P118, ""), ""),
  IFERROR(IF(XC!H118="Home", XC!P118, ""), ""),
  IFERROR(IF(SWIMMING!H118="Home", SWIMMING!P118, ""), ""),
  IFERROR(IF(WTEN!H118="Home", WTEN!P118, ""), ""),
  IFERROR(IF(TF!H118="Home", TF!P118, ""), ""),
  IFERROR(IF(WGOLF!H118="Home", WGOLF!P118, ""), ""),
  IFERROR(IF(WBB!H118="Home", WBB!P118, ""), ""),
  IFERROR(IF(MBB!H118="Home", MBB!P118, ""), ""),
  IFERROR(IF(WLAX!H118="Home", WLAX!P118, ""), ""),
  IFERROR(IF(MLAX!H118="Home", MLAX!P118, ""), ""),
  IFERROR(IF(SOFT!H118="Home", SOFT!P118, ""), ""),
  IFERROR(IF(BASE!H118="Home", BASE!P118, ""), ""),
  IFERROR(IF(ESPORTS!H118="Home", ESPORTS!P118, ""), "")
)
</f>
        <v/>
      </c>
    </row>
    <row r="119" ht="22.5" customHeight="1">
      <c r="A119" s="6">
        <v>118.0</v>
      </c>
      <c r="B119" s="6" t="str">
        <f>'Master Schedule'!B119</f>
        <v/>
      </c>
      <c r="C119" s="7">
        <v>46352.0</v>
      </c>
      <c r="D119" s="8" t="str">
        <f t="shared" si="1"/>
        <v>Thursday</v>
      </c>
      <c r="E119" s="6" t="str">
        <f>TEXTJOIN(
  CHAR(10) &amp; CHAR(10),
  TRUE,
  IFERROR(IF(WSO!H119="Home", WSO!E119, ""), ""),
  IFERROR(IF(MSO!H119="Home", MSO!E119, ""), ""),
  IFERROR(IF(FH!H119="Home", FH!E119, ""), ""),
  IFERROR(IF(MGOLF!H119="Home", MGOLF!E119, ""), ""),
  IFERROR(IF(Football!H119="Home", Football!E119, ""), ""),
  IFERROR(IF(WVB!H119="Home", WVB!E119, ""), ""),
  IFERROR(IF(XC!H119="Home", XC!E119, ""), ""),
  IFERROR(IF(SWIMMING!H119="Home", SWIMMING!E119, ""), ""),
  IFERROR(IF(WTEN!H119="Home", WTEN!E119, ""), ""),
  IFERROR(IF(TF!H119="Home", TF!E119, ""), ""),
  IFERROR(IF(WGOLF!H119="Home", WGOLF!E119, ""), ""),
  IFERROR(IF(WBB!H119="Home", WBB!E119, ""), ""),
  IFERROR(IF(MBB!H119="Home", MBB!E119, ""), ""),
  IFERROR(IF(WLAX!H119="Home", WLAX!E119, ""), ""),
  IFERROR(IF(MLAX!H119="Home", MLAX!E119, ""), ""),
  IFERROR(IF(SOFT!H119="Home", SOFT!E119, ""), ""),
  IFERROR(IF(BASE!H119="Home", BASE!E119, ""), ""),
  IFERROR(IF(ESPORTS!H119="Home", ESPORTS!E119, ""), "")
)
</f>
        <v/>
      </c>
      <c r="F119" s="11" t="str">
        <f>TEXTJOIN(
  CHAR(10) &amp; CHAR(10),
  TRUE,
  IFERROR(IF(WSO!H119="Home", TEXT(WSO!F119, "h:mm AM/PM"), ""), ""),
  IFERROR(IF(MSO!H119="Home", TEXT(MSO!F119, "h:mm AM/PM"), ""), ""),
  IFERROR(IF(FH!H119="Home", TEXT(FH!F119, "h:mm AM/PM"), ""), ""),
  IFERROR(IF(MGOLF!H119="Home", TEXT(MGOLF!F119, "h:mm AM/PM"), ""), ""),
  IFERROR(IF(Football!H119="Home", TEXT(Football!F119, "h:mm AM/PM"), ""), ""),
  IFERROR(IF(WVB!H119="Home", TEXT(WVB!F119, "h:mm AM/PM"), ""), ""),
  IFERROR(IF(XC!H119="Home", TEXT(XC!F119, "h:mm AM/PM"), ""), ""),
  IFERROR(IF(SWIMMING!H119="Home", TEXT(SWIMMING!F119, "h:mm AM/PM"), ""), ""),
  IFERROR(IF(WTEN!H119="Home", TEXT(WTEN!F119, "h:mm AM/PM"), ""), ""),
  IFERROR(IF(TF!H119="Home", TEXT(TF!F119, "h:mm AM/PM"), ""), ""),
  IFERROR(IF(WGOLF!H119="Home", TEXT(WGOLF!F119, "h:mm AM/PM"), ""), ""),
  IFERROR(IF(WBB!H119="Home", TEXT(WBB!F119, "h:mm AM/PM"), ""), ""),
  IFERROR(IF(MBB!H119="Home", TEXT(MBB!F119, "h:mm AM/PM"), ""), ""),
  IFERROR(IF(WLAX!H119="Home", TEXT(WLAX!F119, "h:mm AM/PM"), ""), ""),
  IFERROR(IF(MLAX!H119="Home", TEXT(MLAX!F119, "h:mm AM/PM"), ""), ""),
  IFERROR(IF(SOFT!H119="Home", TEXT(SOFT!F119, "h:mm AM/PM"), ""), ""),
  IFERROR(IF(BASE!H119="Home", TEXT(BASE!F119, "h:mm AM/PM"), ""), ""),
  IFERROR(IF(ESPORTS!H119="Home", TEXT(ESPORTS!F119, "h:mm AM/PM"), ""), "")
)
</f>
        <v/>
      </c>
      <c r="G119" s="11" t="str">
        <f>TEXTJOIN(
  CHAR(10) &amp; CHAR(10),
  TRUE,
  IFERROR(IF(WSO!H119="Home", WSO!G119, ""), ""),
  IFERROR(IF(MSO!H119="Home", MSO!G119, ""), ""),
  IFERROR(IF(FH!H119="Home", FH!G119, ""), ""),
  IFERROR(IF(MGOLF!H119="Home", MGOLF!G119, ""), ""),
  IFERROR(IF(Football!H119="Home", Football!G119, ""), ""),
  IFERROR(IF(WVB!H119="Home", WVB!G119, ""), ""),
  IFERROR(IF(XC!H119="Home", XC!G119, ""), ""),
  IFERROR(IF(SWIMMING!H119="Home", SWIMMING!G119, ""), ""),
  IFERROR(IF(WTEN!H119="Home", WTEN!G119, ""), ""),
  IFERROR(IF(TF!H119="Home", TF!G119, ""), ""),
  IFERROR(IF(WGOLF!H119="Home", WGOLF!G119, ""), ""),
  IFERROR(IF(WBB!H119="Home", WBB!G119, ""), ""),
  IFERROR(IF(MBB!H119="Home", MBB!G119, ""), ""),
  IFERROR(IF(WLAX!H119="Home", WLAX!G119, ""), ""),
  IFERROR(IF(MLAX!H119="Home", MLAX!G119, ""), ""),
  IFERROR(IF(SOFT!H119="Home", SOFT!G119, ""), ""),
  IFERROR(IF(BASE!H119="Home", BASE!G119, ""), ""),
  IFERROR(IF(ESPORTS!H119="Home", ESPORTS!G119, ""), "")
)
</f>
        <v/>
      </c>
      <c r="H119" s="20" t="str">
        <f>TEXTJOIN(
  CHAR(10) &amp; CHAR(10),
  TRUE,
  IFERROR(IF(WSO!H119="Home", WSO!P119, ""), ""),
  IFERROR(IF(MSO!H119="Home", MSO!P119, ""), ""),
  IFERROR(IF(FH!H119="Home", FH!P119, ""), ""),
  IFERROR(IF(MGOLF!H119="Home", MGOLF!P119, ""), ""),
  IFERROR(IF(Football!H119="Home", Football!P119, ""), ""),
  IFERROR(IF(WVB!H119="Home", WVB!P119, ""), ""),
  IFERROR(IF(XC!H119="Home", XC!P119, ""), ""),
  IFERROR(IF(SWIMMING!H119="Home", SWIMMING!P119, ""), ""),
  IFERROR(IF(WTEN!H119="Home", WTEN!P119, ""), ""),
  IFERROR(IF(TF!H119="Home", TF!P119, ""), ""),
  IFERROR(IF(WGOLF!H119="Home", WGOLF!P119, ""), ""),
  IFERROR(IF(WBB!H119="Home", WBB!P119, ""), ""),
  IFERROR(IF(MBB!H119="Home", MBB!P119, ""), ""),
  IFERROR(IF(WLAX!H119="Home", WLAX!P119, ""), ""),
  IFERROR(IF(MLAX!H119="Home", MLAX!P119, ""), ""),
  IFERROR(IF(SOFT!H119="Home", SOFT!P119, ""), ""),
  IFERROR(IF(BASE!H119="Home", BASE!P119, ""), ""),
  IFERROR(IF(ESPORTS!H119="Home", ESPORTS!P119, ""), "")
)
</f>
        <v/>
      </c>
    </row>
    <row r="120" ht="22.5" customHeight="1">
      <c r="A120" s="6">
        <v>119.0</v>
      </c>
      <c r="B120" s="6" t="str">
        <f>'Master Schedule'!B120</f>
        <v/>
      </c>
      <c r="C120" s="7">
        <v>46353.0</v>
      </c>
      <c r="D120" s="8" t="str">
        <f t="shared" si="1"/>
        <v>Friday</v>
      </c>
      <c r="E120" s="6" t="str">
        <f>TEXTJOIN(
  CHAR(10) &amp; CHAR(10),
  TRUE,
  IFERROR(IF(WSO!H120="Home", WSO!E120, ""), ""),
  IFERROR(IF(MSO!H120="Home", MSO!E120, ""), ""),
  IFERROR(IF(FH!H120="Home", FH!E120, ""), ""),
  IFERROR(IF(MGOLF!H120="Home", MGOLF!E120, ""), ""),
  IFERROR(IF(Football!H120="Home", Football!E120, ""), ""),
  IFERROR(IF(WVB!H120="Home", WVB!E120, ""), ""),
  IFERROR(IF(XC!H120="Home", XC!E120, ""), ""),
  IFERROR(IF(SWIMMING!H120="Home", SWIMMING!E120, ""), ""),
  IFERROR(IF(WTEN!H120="Home", WTEN!E120, ""), ""),
  IFERROR(IF(TF!H120="Home", TF!E120, ""), ""),
  IFERROR(IF(WGOLF!H120="Home", WGOLF!E120, ""), ""),
  IFERROR(IF(WBB!H120="Home", WBB!E120, ""), ""),
  IFERROR(IF(MBB!H120="Home", MBB!E120, ""), ""),
  IFERROR(IF(WLAX!H120="Home", WLAX!E120, ""), ""),
  IFERROR(IF(MLAX!H120="Home", MLAX!E120, ""), ""),
  IFERROR(IF(SOFT!H120="Home", SOFT!E120, ""), ""),
  IFERROR(IF(BASE!H120="Home", BASE!E120, ""), ""),
  IFERROR(IF(ESPORTS!H120="Home", ESPORTS!E120, ""), "")
)
</f>
        <v/>
      </c>
      <c r="F120" s="11" t="str">
        <f>TEXTJOIN(
  CHAR(10) &amp; CHAR(10),
  TRUE,
  IFERROR(IF(WSO!H120="Home", TEXT(WSO!F120, "h:mm AM/PM"), ""), ""),
  IFERROR(IF(MSO!H120="Home", TEXT(MSO!F120, "h:mm AM/PM"), ""), ""),
  IFERROR(IF(FH!H120="Home", TEXT(FH!F120, "h:mm AM/PM"), ""), ""),
  IFERROR(IF(MGOLF!H120="Home", TEXT(MGOLF!F120, "h:mm AM/PM"), ""), ""),
  IFERROR(IF(Football!H120="Home", TEXT(Football!F120, "h:mm AM/PM"), ""), ""),
  IFERROR(IF(WVB!H120="Home", TEXT(WVB!F120, "h:mm AM/PM"), ""), ""),
  IFERROR(IF(XC!H120="Home", TEXT(XC!F120, "h:mm AM/PM"), ""), ""),
  IFERROR(IF(SWIMMING!H120="Home", TEXT(SWIMMING!F120, "h:mm AM/PM"), ""), ""),
  IFERROR(IF(WTEN!H120="Home", TEXT(WTEN!F120, "h:mm AM/PM"), ""), ""),
  IFERROR(IF(TF!H120="Home", TEXT(TF!F120, "h:mm AM/PM"), ""), ""),
  IFERROR(IF(WGOLF!H120="Home", TEXT(WGOLF!F120, "h:mm AM/PM"), ""), ""),
  IFERROR(IF(WBB!H120="Home", TEXT(WBB!F120, "h:mm AM/PM"), ""), ""),
  IFERROR(IF(MBB!H120="Home", TEXT(MBB!F120, "h:mm AM/PM"), ""), ""),
  IFERROR(IF(WLAX!H120="Home", TEXT(WLAX!F120, "h:mm AM/PM"), ""), ""),
  IFERROR(IF(MLAX!H120="Home", TEXT(MLAX!F120, "h:mm AM/PM"), ""), ""),
  IFERROR(IF(SOFT!H120="Home", TEXT(SOFT!F120, "h:mm AM/PM"), ""), ""),
  IFERROR(IF(BASE!H120="Home", TEXT(BASE!F120, "h:mm AM/PM"), ""), ""),
  IFERROR(IF(ESPORTS!H120="Home", TEXT(ESPORTS!F120, "h:mm AM/PM"), ""), "")
)
</f>
        <v/>
      </c>
      <c r="G120" s="11" t="str">
        <f>TEXTJOIN(
  CHAR(10) &amp; CHAR(10),
  TRUE,
  IFERROR(IF(WSO!H120="Home", WSO!G120, ""), ""),
  IFERROR(IF(MSO!H120="Home", MSO!G120, ""), ""),
  IFERROR(IF(FH!H120="Home", FH!G120, ""), ""),
  IFERROR(IF(MGOLF!H120="Home", MGOLF!G120, ""), ""),
  IFERROR(IF(Football!H120="Home", Football!G120, ""), ""),
  IFERROR(IF(WVB!H120="Home", WVB!G120, ""), ""),
  IFERROR(IF(XC!H120="Home", XC!G120, ""), ""),
  IFERROR(IF(SWIMMING!H120="Home", SWIMMING!G120, ""), ""),
  IFERROR(IF(WTEN!H120="Home", WTEN!G120, ""), ""),
  IFERROR(IF(TF!H120="Home", TF!G120, ""), ""),
  IFERROR(IF(WGOLF!H120="Home", WGOLF!G120, ""), ""),
  IFERROR(IF(WBB!H120="Home", WBB!G120, ""), ""),
  IFERROR(IF(MBB!H120="Home", MBB!G120, ""), ""),
  IFERROR(IF(WLAX!H120="Home", WLAX!G120, ""), ""),
  IFERROR(IF(MLAX!H120="Home", MLAX!G120, ""), ""),
  IFERROR(IF(SOFT!H120="Home", SOFT!G120, ""), ""),
  IFERROR(IF(BASE!H120="Home", BASE!G120, ""), ""),
  IFERROR(IF(ESPORTS!H120="Home", ESPORTS!G120, ""), "")
)
</f>
        <v/>
      </c>
      <c r="H120" s="20" t="str">
        <f>TEXTJOIN(
  CHAR(10) &amp; CHAR(10),
  TRUE,
  IFERROR(IF(WSO!H120="Home", WSO!P120, ""), ""),
  IFERROR(IF(MSO!H120="Home", MSO!P120, ""), ""),
  IFERROR(IF(FH!H120="Home", FH!P120, ""), ""),
  IFERROR(IF(MGOLF!H120="Home", MGOLF!P120, ""), ""),
  IFERROR(IF(Football!H120="Home", Football!P120, ""), ""),
  IFERROR(IF(WVB!H120="Home", WVB!P120, ""), ""),
  IFERROR(IF(XC!H120="Home", XC!P120, ""), ""),
  IFERROR(IF(SWIMMING!H120="Home", SWIMMING!P120, ""), ""),
  IFERROR(IF(WTEN!H120="Home", WTEN!P120, ""), ""),
  IFERROR(IF(TF!H120="Home", TF!P120, ""), ""),
  IFERROR(IF(WGOLF!H120="Home", WGOLF!P120, ""), ""),
  IFERROR(IF(WBB!H120="Home", WBB!P120, ""), ""),
  IFERROR(IF(MBB!H120="Home", MBB!P120, ""), ""),
  IFERROR(IF(WLAX!H120="Home", WLAX!P120, ""), ""),
  IFERROR(IF(MLAX!H120="Home", MLAX!P120, ""), ""),
  IFERROR(IF(SOFT!H120="Home", SOFT!P120, ""), ""),
  IFERROR(IF(BASE!H120="Home", BASE!P120, ""), ""),
  IFERROR(IF(ESPORTS!H120="Home", ESPORTS!P120, ""), "")
)
</f>
        <v/>
      </c>
    </row>
    <row r="121" ht="22.5" customHeight="1">
      <c r="A121" s="6">
        <v>120.0</v>
      </c>
      <c r="B121" s="6" t="str">
        <f>'Master Schedule'!B121</f>
        <v/>
      </c>
      <c r="C121" s="7">
        <v>46354.0</v>
      </c>
      <c r="D121" s="8" t="str">
        <f t="shared" si="1"/>
        <v>Saturday</v>
      </c>
      <c r="E121" s="6" t="str">
        <f>TEXTJOIN(
  CHAR(10) &amp; CHAR(10),
  TRUE,
  IFERROR(IF(WSO!H121="Home", WSO!E121, ""), ""),
  IFERROR(IF(MSO!H121="Home", MSO!E121, ""), ""),
  IFERROR(IF(FH!H121="Home", FH!E121, ""), ""),
  IFERROR(IF(MGOLF!H121="Home", MGOLF!E121, ""), ""),
  IFERROR(IF(Football!H121="Home", Football!E121, ""), ""),
  IFERROR(IF(WVB!H121="Home", WVB!E121, ""), ""),
  IFERROR(IF(XC!H121="Home", XC!E121, ""), ""),
  IFERROR(IF(SWIMMING!H121="Home", SWIMMING!E121, ""), ""),
  IFERROR(IF(WTEN!H121="Home", WTEN!E121, ""), ""),
  IFERROR(IF(TF!H121="Home", TF!E121, ""), ""),
  IFERROR(IF(WGOLF!H121="Home", WGOLF!E121, ""), ""),
  IFERROR(IF(WBB!H121="Home", WBB!E121, ""), ""),
  IFERROR(IF(MBB!H121="Home", MBB!E121, ""), ""),
  IFERROR(IF(WLAX!H121="Home", WLAX!E121, ""), ""),
  IFERROR(IF(MLAX!H121="Home", MLAX!E121, ""), ""),
  IFERROR(IF(SOFT!H121="Home", SOFT!E121, ""), ""),
  IFERROR(IF(BASE!H121="Home", BASE!E121, ""), ""),
  IFERROR(IF(ESPORTS!H121="Home", ESPORTS!E121, ""), "")
)
</f>
        <v/>
      </c>
      <c r="F121" s="11" t="str">
        <f>TEXTJOIN(
  CHAR(10) &amp; CHAR(10),
  TRUE,
  IFERROR(IF(WSO!H121="Home", TEXT(WSO!F121, "h:mm AM/PM"), ""), ""),
  IFERROR(IF(MSO!H121="Home", TEXT(MSO!F121, "h:mm AM/PM"), ""), ""),
  IFERROR(IF(FH!H121="Home", TEXT(FH!F121, "h:mm AM/PM"), ""), ""),
  IFERROR(IF(MGOLF!H121="Home", TEXT(MGOLF!F121, "h:mm AM/PM"), ""), ""),
  IFERROR(IF(Football!H121="Home", TEXT(Football!F121, "h:mm AM/PM"), ""), ""),
  IFERROR(IF(WVB!H121="Home", TEXT(WVB!F121, "h:mm AM/PM"), ""), ""),
  IFERROR(IF(XC!H121="Home", TEXT(XC!F121, "h:mm AM/PM"), ""), ""),
  IFERROR(IF(SWIMMING!H121="Home", TEXT(SWIMMING!F121, "h:mm AM/PM"), ""), ""),
  IFERROR(IF(WTEN!H121="Home", TEXT(WTEN!F121, "h:mm AM/PM"), ""), ""),
  IFERROR(IF(TF!H121="Home", TEXT(TF!F121, "h:mm AM/PM"), ""), ""),
  IFERROR(IF(WGOLF!H121="Home", TEXT(WGOLF!F121, "h:mm AM/PM"), ""), ""),
  IFERROR(IF(WBB!H121="Home", TEXT(WBB!F121, "h:mm AM/PM"), ""), ""),
  IFERROR(IF(MBB!H121="Home", TEXT(MBB!F121, "h:mm AM/PM"), ""), ""),
  IFERROR(IF(WLAX!H121="Home", TEXT(WLAX!F121, "h:mm AM/PM"), ""), ""),
  IFERROR(IF(MLAX!H121="Home", TEXT(MLAX!F121, "h:mm AM/PM"), ""), ""),
  IFERROR(IF(SOFT!H121="Home", TEXT(SOFT!F121, "h:mm AM/PM"), ""), ""),
  IFERROR(IF(BASE!H121="Home", TEXT(BASE!F121, "h:mm AM/PM"), ""), ""),
  IFERROR(IF(ESPORTS!H121="Home", TEXT(ESPORTS!F121, "h:mm AM/PM"), ""), "")
)
</f>
        <v/>
      </c>
      <c r="G121" s="11" t="str">
        <f>TEXTJOIN(
  CHAR(10) &amp; CHAR(10),
  TRUE,
  IFERROR(IF(WSO!H121="Home", WSO!G121, ""), ""),
  IFERROR(IF(MSO!H121="Home", MSO!G121, ""), ""),
  IFERROR(IF(FH!H121="Home", FH!G121, ""), ""),
  IFERROR(IF(MGOLF!H121="Home", MGOLF!G121, ""), ""),
  IFERROR(IF(Football!H121="Home", Football!G121, ""), ""),
  IFERROR(IF(WVB!H121="Home", WVB!G121, ""), ""),
  IFERROR(IF(XC!H121="Home", XC!G121, ""), ""),
  IFERROR(IF(SWIMMING!H121="Home", SWIMMING!G121, ""), ""),
  IFERROR(IF(WTEN!H121="Home", WTEN!G121, ""), ""),
  IFERROR(IF(TF!H121="Home", TF!G121, ""), ""),
  IFERROR(IF(WGOLF!H121="Home", WGOLF!G121, ""), ""),
  IFERROR(IF(WBB!H121="Home", WBB!G121, ""), ""),
  IFERROR(IF(MBB!H121="Home", MBB!G121, ""), ""),
  IFERROR(IF(WLAX!H121="Home", WLAX!G121, ""), ""),
  IFERROR(IF(MLAX!H121="Home", MLAX!G121, ""), ""),
  IFERROR(IF(SOFT!H121="Home", SOFT!G121, ""), ""),
  IFERROR(IF(BASE!H121="Home", BASE!G121, ""), ""),
  IFERROR(IF(ESPORTS!H121="Home", ESPORTS!G121, ""), "")
)
</f>
        <v/>
      </c>
      <c r="H121" s="20" t="str">
        <f>TEXTJOIN(
  CHAR(10) &amp; CHAR(10),
  TRUE,
  IFERROR(IF(WSO!H121="Home", WSO!P121, ""), ""),
  IFERROR(IF(MSO!H121="Home", MSO!P121, ""), ""),
  IFERROR(IF(FH!H121="Home", FH!P121, ""), ""),
  IFERROR(IF(MGOLF!H121="Home", MGOLF!P121, ""), ""),
  IFERROR(IF(Football!H121="Home", Football!P121, ""), ""),
  IFERROR(IF(WVB!H121="Home", WVB!P121, ""), ""),
  IFERROR(IF(XC!H121="Home", XC!P121, ""), ""),
  IFERROR(IF(SWIMMING!H121="Home", SWIMMING!P121, ""), ""),
  IFERROR(IF(WTEN!H121="Home", WTEN!P121, ""), ""),
  IFERROR(IF(TF!H121="Home", TF!P121, ""), ""),
  IFERROR(IF(WGOLF!H121="Home", WGOLF!P121, ""), ""),
  IFERROR(IF(WBB!H121="Home", WBB!P121, ""), ""),
  IFERROR(IF(MBB!H121="Home", MBB!P121, ""), ""),
  IFERROR(IF(WLAX!H121="Home", WLAX!P121, ""), ""),
  IFERROR(IF(MLAX!H121="Home", MLAX!P121, ""), ""),
  IFERROR(IF(SOFT!H121="Home", SOFT!P121, ""), ""),
  IFERROR(IF(BASE!H121="Home", BASE!P121, ""), ""),
  IFERROR(IF(ESPORTS!H121="Home", ESPORTS!P121, ""), "")
)
</f>
        <v/>
      </c>
    </row>
    <row r="122" ht="22.5" customHeight="1">
      <c r="A122" s="6">
        <v>121.0</v>
      </c>
      <c r="B122" s="6" t="str">
        <f>'Master Schedule'!B122</f>
        <v/>
      </c>
      <c r="C122" s="7">
        <v>46355.0</v>
      </c>
      <c r="D122" s="8" t="str">
        <f t="shared" si="1"/>
        <v>Sunday</v>
      </c>
      <c r="E122" s="6" t="str">
        <f>TEXTJOIN(
  CHAR(10) &amp; CHAR(10),
  TRUE,
  IFERROR(IF(WSO!H122="Home", WSO!E122, ""), ""),
  IFERROR(IF(MSO!H122="Home", MSO!E122, ""), ""),
  IFERROR(IF(FH!H122="Home", FH!E122, ""), ""),
  IFERROR(IF(MGOLF!H122="Home", MGOLF!E122, ""), ""),
  IFERROR(IF(Football!H122="Home", Football!E122, ""), ""),
  IFERROR(IF(WVB!H122="Home", WVB!E122, ""), ""),
  IFERROR(IF(XC!H122="Home", XC!E122, ""), ""),
  IFERROR(IF(SWIMMING!H122="Home", SWIMMING!E122, ""), ""),
  IFERROR(IF(WTEN!H122="Home", WTEN!E122, ""), ""),
  IFERROR(IF(TF!H122="Home", TF!E122, ""), ""),
  IFERROR(IF(WGOLF!H122="Home", WGOLF!E122, ""), ""),
  IFERROR(IF(WBB!H122="Home", WBB!E122, ""), ""),
  IFERROR(IF(MBB!H122="Home", MBB!E122, ""), ""),
  IFERROR(IF(WLAX!H122="Home", WLAX!E122, ""), ""),
  IFERROR(IF(MLAX!H122="Home", MLAX!E122, ""), ""),
  IFERROR(IF(SOFT!H122="Home", SOFT!E122, ""), ""),
  IFERROR(IF(BASE!H122="Home", BASE!E122, ""), ""),
  IFERROR(IF(ESPORTS!H122="Home", ESPORTS!E122, ""), "")
)
</f>
        <v/>
      </c>
      <c r="F122" s="11" t="str">
        <f>TEXTJOIN(
  CHAR(10) &amp; CHAR(10),
  TRUE,
  IFERROR(IF(WSO!H122="Home", TEXT(WSO!F122, "h:mm AM/PM"), ""), ""),
  IFERROR(IF(MSO!H122="Home", TEXT(MSO!F122, "h:mm AM/PM"), ""), ""),
  IFERROR(IF(FH!H122="Home", TEXT(FH!F122, "h:mm AM/PM"), ""), ""),
  IFERROR(IF(MGOLF!H122="Home", TEXT(MGOLF!F122, "h:mm AM/PM"), ""), ""),
  IFERROR(IF(Football!H122="Home", TEXT(Football!F122, "h:mm AM/PM"), ""), ""),
  IFERROR(IF(WVB!H122="Home", TEXT(WVB!F122, "h:mm AM/PM"), ""), ""),
  IFERROR(IF(XC!H122="Home", TEXT(XC!F122, "h:mm AM/PM"), ""), ""),
  IFERROR(IF(SWIMMING!H122="Home", TEXT(SWIMMING!F122, "h:mm AM/PM"), ""), ""),
  IFERROR(IF(WTEN!H122="Home", TEXT(WTEN!F122, "h:mm AM/PM"), ""), ""),
  IFERROR(IF(TF!H122="Home", TEXT(TF!F122, "h:mm AM/PM"), ""), ""),
  IFERROR(IF(WGOLF!H122="Home", TEXT(WGOLF!F122, "h:mm AM/PM"), ""), ""),
  IFERROR(IF(WBB!H122="Home", TEXT(WBB!F122, "h:mm AM/PM"), ""), ""),
  IFERROR(IF(MBB!H122="Home", TEXT(MBB!F122, "h:mm AM/PM"), ""), ""),
  IFERROR(IF(WLAX!H122="Home", TEXT(WLAX!F122, "h:mm AM/PM"), ""), ""),
  IFERROR(IF(MLAX!H122="Home", TEXT(MLAX!F122, "h:mm AM/PM"), ""), ""),
  IFERROR(IF(SOFT!H122="Home", TEXT(SOFT!F122, "h:mm AM/PM"), ""), ""),
  IFERROR(IF(BASE!H122="Home", TEXT(BASE!F122, "h:mm AM/PM"), ""), ""),
  IFERROR(IF(ESPORTS!H122="Home", TEXT(ESPORTS!F122, "h:mm AM/PM"), ""), "")
)
</f>
        <v/>
      </c>
      <c r="G122" s="11" t="str">
        <f>TEXTJOIN(
  CHAR(10) &amp; CHAR(10),
  TRUE,
  IFERROR(IF(WSO!H122="Home", WSO!G122, ""), ""),
  IFERROR(IF(MSO!H122="Home", MSO!G122, ""), ""),
  IFERROR(IF(FH!H122="Home", FH!G122, ""), ""),
  IFERROR(IF(MGOLF!H122="Home", MGOLF!G122, ""), ""),
  IFERROR(IF(Football!H122="Home", Football!G122, ""), ""),
  IFERROR(IF(WVB!H122="Home", WVB!G122, ""), ""),
  IFERROR(IF(XC!H122="Home", XC!G122, ""), ""),
  IFERROR(IF(SWIMMING!H122="Home", SWIMMING!G122, ""), ""),
  IFERROR(IF(WTEN!H122="Home", WTEN!G122, ""), ""),
  IFERROR(IF(TF!H122="Home", TF!G122, ""), ""),
  IFERROR(IF(WGOLF!H122="Home", WGOLF!G122, ""), ""),
  IFERROR(IF(WBB!H122="Home", WBB!G122, ""), ""),
  IFERROR(IF(MBB!H122="Home", MBB!G122, ""), ""),
  IFERROR(IF(WLAX!H122="Home", WLAX!G122, ""), ""),
  IFERROR(IF(MLAX!H122="Home", MLAX!G122, ""), ""),
  IFERROR(IF(SOFT!H122="Home", SOFT!G122, ""), ""),
  IFERROR(IF(BASE!H122="Home", BASE!G122, ""), ""),
  IFERROR(IF(ESPORTS!H122="Home", ESPORTS!G122, ""), "")
)
</f>
        <v/>
      </c>
      <c r="H122" s="20" t="str">
        <f>TEXTJOIN(
  CHAR(10) &amp; CHAR(10),
  TRUE,
  IFERROR(IF(WSO!H122="Home", WSO!P122, ""), ""),
  IFERROR(IF(MSO!H122="Home", MSO!P122, ""), ""),
  IFERROR(IF(FH!H122="Home", FH!P122, ""), ""),
  IFERROR(IF(MGOLF!H122="Home", MGOLF!P122, ""), ""),
  IFERROR(IF(Football!H122="Home", Football!P122, ""), ""),
  IFERROR(IF(WVB!H122="Home", WVB!P122, ""), ""),
  IFERROR(IF(XC!H122="Home", XC!P122, ""), ""),
  IFERROR(IF(SWIMMING!H122="Home", SWIMMING!P122, ""), ""),
  IFERROR(IF(WTEN!H122="Home", WTEN!P122, ""), ""),
  IFERROR(IF(TF!H122="Home", TF!P122, ""), ""),
  IFERROR(IF(WGOLF!H122="Home", WGOLF!P122, ""), ""),
  IFERROR(IF(WBB!H122="Home", WBB!P122, ""), ""),
  IFERROR(IF(MBB!H122="Home", MBB!P122, ""), ""),
  IFERROR(IF(WLAX!H122="Home", WLAX!P122, ""), ""),
  IFERROR(IF(MLAX!H122="Home", MLAX!P122, ""), ""),
  IFERROR(IF(SOFT!H122="Home", SOFT!P122, ""), ""),
  IFERROR(IF(BASE!H122="Home", BASE!P122, ""), ""),
  IFERROR(IF(ESPORTS!H122="Home", ESPORTS!P122, ""), "")
)
</f>
        <v/>
      </c>
    </row>
    <row r="123" ht="22.5" customHeight="1">
      <c r="A123" s="6">
        <v>122.0</v>
      </c>
      <c r="B123" s="6" t="str">
        <f>'Master Schedule'!B123</f>
        <v/>
      </c>
      <c r="C123" s="7">
        <v>46356.0</v>
      </c>
      <c r="D123" s="8" t="str">
        <f t="shared" si="1"/>
        <v>Monday</v>
      </c>
      <c r="E123" s="6" t="str">
        <f>TEXTJOIN(
  CHAR(10) &amp; CHAR(10),
  TRUE,
  IFERROR(IF(WSO!H123="Home", WSO!E123, ""), ""),
  IFERROR(IF(MSO!H123="Home", MSO!E123, ""), ""),
  IFERROR(IF(FH!H123="Home", FH!E123, ""), ""),
  IFERROR(IF(MGOLF!H123="Home", MGOLF!E123, ""), ""),
  IFERROR(IF(Football!H123="Home", Football!E123, ""), ""),
  IFERROR(IF(WVB!H123="Home", WVB!E123, ""), ""),
  IFERROR(IF(XC!H123="Home", XC!E123, ""), ""),
  IFERROR(IF(SWIMMING!H123="Home", SWIMMING!E123, ""), ""),
  IFERROR(IF(WTEN!H123="Home", WTEN!E123, ""), ""),
  IFERROR(IF(TF!H123="Home", TF!E123, ""), ""),
  IFERROR(IF(WGOLF!H123="Home", WGOLF!E123, ""), ""),
  IFERROR(IF(WBB!H123="Home", WBB!E123, ""), ""),
  IFERROR(IF(MBB!H123="Home", MBB!E123, ""), ""),
  IFERROR(IF(WLAX!H123="Home", WLAX!E123, ""), ""),
  IFERROR(IF(MLAX!H123="Home", MLAX!E123, ""), ""),
  IFERROR(IF(SOFT!H123="Home", SOFT!E123, ""), ""),
  IFERROR(IF(BASE!H123="Home", BASE!E123, ""), ""),
  IFERROR(IF(ESPORTS!H123="Home", ESPORTS!E123, ""), "")
)
</f>
        <v/>
      </c>
      <c r="F123" s="11" t="str">
        <f>TEXTJOIN(
  CHAR(10) &amp; CHAR(10),
  TRUE,
  IFERROR(IF(WSO!H123="Home", TEXT(WSO!F123, "h:mm AM/PM"), ""), ""),
  IFERROR(IF(MSO!H123="Home", TEXT(MSO!F123, "h:mm AM/PM"), ""), ""),
  IFERROR(IF(FH!H123="Home", TEXT(FH!F123, "h:mm AM/PM"), ""), ""),
  IFERROR(IF(MGOLF!H123="Home", TEXT(MGOLF!F123, "h:mm AM/PM"), ""), ""),
  IFERROR(IF(Football!H123="Home", TEXT(Football!F123, "h:mm AM/PM"), ""), ""),
  IFERROR(IF(WVB!H123="Home", TEXT(WVB!F123, "h:mm AM/PM"), ""), ""),
  IFERROR(IF(XC!H123="Home", TEXT(XC!F123, "h:mm AM/PM"), ""), ""),
  IFERROR(IF(SWIMMING!H123="Home", TEXT(SWIMMING!F123, "h:mm AM/PM"), ""), ""),
  IFERROR(IF(WTEN!H123="Home", TEXT(WTEN!F123, "h:mm AM/PM"), ""), ""),
  IFERROR(IF(TF!H123="Home", TEXT(TF!F123, "h:mm AM/PM"), ""), ""),
  IFERROR(IF(WGOLF!H123="Home", TEXT(WGOLF!F123, "h:mm AM/PM"), ""), ""),
  IFERROR(IF(WBB!H123="Home", TEXT(WBB!F123, "h:mm AM/PM"), ""), ""),
  IFERROR(IF(MBB!H123="Home", TEXT(MBB!F123, "h:mm AM/PM"), ""), ""),
  IFERROR(IF(WLAX!H123="Home", TEXT(WLAX!F123, "h:mm AM/PM"), ""), ""),
  IFERROR(IF(MLAX!H123="Home", TEXT(MLAX!F123, "h:mm AM/PM"), ""), ""),
  IFERROR(IF(SOFT!H123="Home", TEXT(SOFT!F123, "h:mm AM/PM"), ""), ""),
  IFERROR(IF(BASE!H123="Home", TEXT(BASE!F123, "h:mm AM/PM"), ""), ""),
  IFERROR(IF(ESPORTS!H123="Home", TEXT(ESPORTS!F123, "h:mm AM/PM"), ""), "")
)
</f>
        <v/>
      </c>
      <c r="G123" s="11" t="str">
        <f>TEXTJOIN(
  CHAR(10) &amp; CHAR(10),
  TRUE,
  IFERROR(IF(WSO!H123="Home", WSO!G123, ""), ""),
  IFERROR(IF(MSO!H123="Home", MSO!G123, ""), ""),
  IFERROR(IF(FH!H123="Home", FH!G123, ""), ""),
  IFERROR(IF(MGOLF!H123="Home", MGOLF!G123, ""), ""),
  IFERROR(IF(Football!H123="Home", Football!G123, ""), ""),
  IFERROR(IF(WVB!H123="Home", WVB!G123, ""), ""),
  IFERROR(IF(XC!H123="Home", XC!G123, ""), ""),
  IFERROR(IF(SWIMMING!H123="Home", SWIMMING!G123, ""), ""),
  IFERROR(IF(WTEN!H123="Home", WTEN!G123, ""), ""),
  IFERROR(IF(TF!H123="Home", TF!G123, ""), ""),
  IFERROR(IF(WGOLF!H123="Home", WGOLF!G123, ""), ""),
  IFERROR(IF(WBB!H123="Home", WBB!G123, ""), ""),
  IFERROR(IF(MBB!H123="Home", MBB!G123, ""), ""),
  IFERROR(IF(WLAX!H123="Home", WLAX!G123, ""), ""),
  IFERROR(IF(MLAX!H123="Home", MLAX!G123, ""), ""),
  IFERROR(IF(SOFT!H123="Home", SOFT!G123, ""), ""),
  IFERROR(IF(BASE!H123="Home", BASE!G123, ""), ""),
  IFERROR(IF(ESPORTS!H123="Home", ESPORTS!G123, ""), "")
)
</f>
        <v/>
      </c>
      <c r="H123" s="20" t="str">
        <f>TEXTJOIN(
  CHAR(10) &amp; CHAR(10),
  TRUE,
  IFERROR(IF(WSO!H123="Home", WSO!P123, ""), ""),
  IFERROR(IF(MSO!H123="Home", MSO!P123, ""), ""),
  IFERROR(IF(FH!H123="Home", FH!P123, ""), ""),
  IFERROR(IF(MGOLF!H123="Home", MGOLF!P123, ""), ""),
  IFERROR(IF(Football!H123="Home", Football!P123, ""), ""),
  IFERROR(IF(WVB!H123="Home", WVB!P123, ""), ""),
  IFERROR(IF(XC!H123="Home", XC!P123, ""), ""),
  IFERROR(IF(SWIMMING!H123="Home", SWIMMING!P123, ""), ""),
  IFERROR(IF(WTEN!H123="Home", WTEN!P123, ""), ""),
  IFERROR(IF(TF!H123="Home", TF!P123, ""), ""),
  IFERROR(IF(WGOLF!H123="Home", WGOLF!P123, ""), ""),
  IFERROR(IF(WBB!H123="Home", WBB!P123, ""), ""),
  IFERROR(IF(MBB!H123="Home", MBB!P123, ""), ""),
  IFERROR(IF(WLAX!H123="Home", WLAX!P123, ""), ""),
  IFERROR(IF(MLAX!H123="Home", MLAX!P123, ""), ""),
  IFERROR(IF(SOFT!H123="Home", SOFT!P123, ""), ""),
  IFERROR(IF(BASE!H123="Home", BASE!P123, ""), ""),
  IFERROR(IF(ESPORTS!H123="Home", ESPORTS!P123, ""), "")
)
</f>
        <v/>
      </c>
    </row>
    <row r="124" ht="22.5" customHeight="1">
      <c r="A124" s="6">
        <v>123.0</v>
      </c>
      <c r="B124" s="6" t="str">
        <f>'Master Schedule'!B124</f>
        <v/>
      </c>
      <c r="C124" s="7">
        <v>46357.0</v>
      </c>
      <c r="D124" s="8" t="str">
        <f t="shared" si="1"/>
        <v>Tuesday</v>
      </c>
      <c r="E124" s="6" t="str">
        <f>TEXTJOIN(
  CHAR(10) &amp; CHAR(10),
  TRUE,
  IFERROR(IF(WSO!H124="Home", WSO!E124, ""), ""),
  IFERROR(IF(MSO!H124="Home", MSO!E124, ""), ""),
  IFERROR(IF(FH!H124="Home", FH!E124, ""), ""),
  IFERROR(IF(MGOLF!H124="Home", MGOLF!E124, ""), ""),
  IFERROR(IF(Football!H124="Home", Football!E124, ""), ""),
  IFERROR(IF(WVB!H124="Home", WVB!E124, ""), ""),
  IFERROR(IF(XC!H124="Home", XC!E124, ""), ""),
  IFERROR(IF(SWIMMING!H124="Home", SWIMMING!E124, ""), ""),
  IFERROR(IF(WTEN!H124="Home", WTEN!E124, ""), ""),
  IFERROR(IF(TF!H124="Home", TF!E124, ""), ""),
  IFERROR(IF(WGOLF!H124="Home", WGOLF!E124, ""), ""),
  IFERROR(IF(WBB!H124="Home", WBB!E124, ""), ""),
  IFERROR(IF(MBB!H124="Home", MBB!E124, ""), ""),
  IFERROR(IF(WLAX!H124="Home", WLAX!E124, ""), ""),
  IFERROR(IF(MLAX!H124="Home", MLAX!E124, ""), ""),
  IFERROR(IF(SOFT!H124="Home", SOFT!E124, ""), ""),
  IFERROR(IF(BASE!H124="Home", BASE!E124, ""), ""),
  IFERROR(IF(ESPORTS!H124="Home", ESPORTS!E124, ""), "")
)
</f>
        <v/>
      </c>
      <c r="F124" s="11" t="str">
        <f>TEXTJOIN(
  CHAR(10) &amp; CHAR(10),
  TRUE,
  IFERROR(IF(WSO!H124="Home", TEXT(WSO!F124, "h:mm AM/PM"), ""), ""),
  IFERROR(IF(MSO!H124="Home", TEXT(MSO!F124, "h:mm AM/PM"), ""), ""),
  IFERROR(IF(FH!H124="Home", TEXT(FH!F124, "h:mm AM/PM"), ""), ""),
  IFERROR(IF(MGOLF!H124="Home", TEXT(MGOLF!F124, "h:mm AM/PM"), ""), ""),
  IFERROR(IF(Football!H124="Home", TEXT(Football!F124, "h:mm AM/PM"), ""), ""),
  IFERROR(IF(WVB!H124="Home", TEXT(WVB!F124, "h:mm AM/PM"), ""), ""),
  IFERROR(IF(XC!H124="Home", TEXT(XC!F124, "h:mm AM/PM"), ""), ""),
  IFERROR(IF(SWIMMING!H124="Home", TEXT(SWIMMING!F124, "h:mm AM/PM"), ""), ""),
  IFERROR(IF(WTEN!H124="Home", TEXT(WTEN!F124, "h:mm AM/PM"), ""), ""),
  IFERROR(IF(TF!H124="Home", TEXT(TF!F124, "h:mm AM/PM"), ""), ""),
  IFERROR(IF(WGOLF!H124="Home", TEXT(WGOLF!F124, "h:mm AM/PM"), ""), ""),
  IFERROR(IF(WBB!H124="Home", TEXT(WBB!F124, "h:mm AM/PM"), ""), ""),
  IFERROR(IF(MBB!H124="Home", TEXT(MBB!F124, "h:mm AM/PM"), ""), ""),
  IFERROR(IF(WLAX!H124="Home", TEXT(WLAX!F124, "h:mm AM/PM"), ""), ""),
  IFERROR(IF(MLAX!H124="Home", TEXT(MLAX!F124, "h:mm AM/PM"), ""), ""),
  IFERROR(IF(SOFT!H124="Home", TEXT(SOFT!F124, "h:mm AM/PM"), ""), ""),
  IFERROR(IF(BASE!H124="Home", TEXT(BASE!F124, "h:mm AM/PM"), ""), ""),
  IFERROR(IF(ESPORTS!H124="Home", TEXT(ESPORTS!F124, "h:mm AM/PM"), ""), "")
)
</f>
        <v/>
      </c>
      <c r="G124" s="11" t="str">
        <f>TEXTJOIN(
  CHAR(10) &amp; CHAR(10),
  TRUE,
  IFERROR(IF(WSO!H124="Home", WSO!G124, ""), ""),
  IFERROR(IF(MSO!H124="Home", MSO!G124, ""), ""),
  IFERROR(IF(FH!H124="Home", FH!G124, ""), ""),
  IFERROR(IF(MGOLF!H124="Home", MGOLF!G124, ""), ""),
  IFERROR(IF(Football!H124="Home", Football!G124, ""), ""),
  IFERROR(IF(WVB!H124="Home", WVB!G124, ""), ""),
  IFERROR(IF(XC!H124="Home", XC!G124, ""), ""),
  IFERROR(IF(SWIMMING!H124="Home", SWIMMING!G124, ""), ""),
  IFERROR(IF(WTEN!H124="Home", WTEN!G124, ""), ""),
  IFERROR(IF(TF!H124="Home", TF!G124, ""), ""),
  IFERROR(IF(WGOLF!H124="Home", WGOLF!G124, ""), ""),
  IFERROR(IF(WBB!H124="Home", WBB!G124, ""), ""),
  IFERROR(IF(MBB!H124="Home", MBB!G124, ""), ""),
  IFERROR(IF(WLAX!H124="Home", WLAX!G124, ""), ""),
  IFERROR(IF(MLAX!H124="Home", MLAX!G124, ""), ""),
  IFERROR(IF(SOFT!H124="Home", SOFT!G124, ""), ""),
  IFERROR(IF(BASE!H124="Home", BASE!G124, ""), ""),
  IFERROR(IF(ESPORTS!H124="Home", ESPORTS!G124, ""), "")
)
</f>
        <v/>
      </c>
      <c r="H124" s="20" t="str">
        <f>TEXTJOIN(
  CHAR(10) &amp; CHAR(10),
  TRUE,
  IFERROR(IF(WSO!H124="Home", WSO!P124, ""), ""),
  IFERROR(IF(MSO!H124="Home", MSO!P124, ""), ""),
  IFERROR(IF(FH!H124="Home", FH!P124, ""), ""),
  IFERROR(IF(MGOLF!H124="Home", MGOLF!P124, ""), ""),
  IFERROR(IF(Football!H124="Home", Football!P124, ""), ""),
  IFERROR(IF(WVB!H124="Home", WVB!P124, ""), ""),
  IFERROR(IF(XC!H124="Home", XC!P124, ""), ""),
  IFERROR(IF(SWIMMING!H124="Home", SWIMMING!P124, ""), ""),
  IFERROR(IF(WTEN!H124="Home", WTEN!P124, ""), ""),
  IFERROR(IF(TF!H124="Home", TF!P124, ""), ""),
  IFERROR(IF(WGOLF!H124="Home", WGOLF!P124, ""), ""),
  IFERROR(IF(WBB!H124="Home", WBB!P124, ""), ""),
  IFERROR(IF(MBB!H124="Home", MBB!P124, ""), ""),
  IFERROR(IF(WLAX!H124="Home", WLAX!P124, ""), ""),
  IFERROR(IF(MLAX!H124="Home", MLAX!P124, ""), ""),
  IFERROR(IF(SOFT!H124="Home", SOFT!P124, ""), ""),
  IFERROR(IF(BASE!H124="Home", BASE!P124, ""), ""),
  IFERROR(IF(ESPORTS!H124="Home", ESPORTS!P124, ""), "")
)
</f>
        <v/>
      </c>
    </row>
    <row r="125" ht="22.5" customHeight="1">
      <c r="A125" s="6">
        <v>124.0</v>
      </c>
      <c r="B125" s="6" t="str">
        <f>'Master Schedule'!B125</f>
        <v/>
      </c>
      <c r="C125" s="7">
        <v>46358.0</v>
      </c>
      <c r="D125" s="8" t="str">
        <f t="shared" si="1"/>
        <v>Wednesday</v>
      </c>
      <c r="E125" s="6" t="str">
        <f>TEXTJOIN(
  CHAR(10) &amp; CHAR(10),
  TRUE,
  IFERROR(IF(WSO!H125="Home", WSO!E125, ""), ""),
  IFERROR(IF(MSO!H125="Home", MSO!E125, ""), ""),
  IFERROR(IF(FH!H125="Home", FH!E125, ""), ""),
  IFERROR(IF(MGOLF!H125="Home", MGOLF!E125, ""), ""),
  IFERROR(IF(Football!H125="Home", Football!E125, ""), ""),
  IFERROR(IF(WVB!H125="Home", WVB!E125, ""), ""),
  IFERROR(IF(XC!H125="Home", XC!E125, ""), ""),
  IFERROR(IF(SWIMMING!H125="Home", SWIMMING!E125, ""), ""),
  IFERROR(IF(WTEN!H125="Home", WTEN!E125, ""), ""),
  IFERROR(IF(TF!H125="Home", TF!E125, ""), ""),
  IFERROR(IF(WGOLF!H125="Home", WGOLF!E125, ""), ""),
  IFERROR(IF(WBB!H125="Home", WBB!E125, ""), ""),
  IFERROR(IF(MBB!H125="Home", MBB!E125, ""), ""),
  IFERROR(IF(WLAX!H125="Home", WLAX!E125, ""), ""),
  IFERROR(IF(MLAX!H125="Home", MLAX!E125, ""), ""),
  IFERROR(IF(SOFT!H125="Home", SOFT!E125, ""), ""),
  IFERROR(IF(BASE!H125="Home", BASE!E125, ""), ""),
  IFERROR(IF(ESPORTS!H125="Home", ESPORTS!E125, ""), "")
)
</f>
        <v/>
      </c>
      <c r="F125" s="11" t="str">
        <f>TEXTJOIN(
  CHAR(10) &amp; CHAR(10),
  TRUE,
  IFERROR(IF(WSO!H125="Home", TEXT(WSO!F125, "h:mm AM/PM"), ""), ""),
  IFERROR(IF(MSO!H125="Home", TEXT(MSO!F125, "h:mm AM/PM"), ""), ""),
  IFERROR(IF(FH!H125="Home", TEXT(FH!F125, "h:mm AM/PM"), ""), ""),
  IFERROR(IF(MGOLF!H125="Home", TEXT(MGOLF!F125, "h:mm AM/PM"), ""), ""),
  IFERROR(IF(Football!H125="Home", TEXT(Football!F125, "h:mm AM/PM"), ""), ""),
  IFERROR(IF(WVB!H125="Home", TEXT(WVB!F125, "h:mm AM/PM"), ""), ""),
  IFERROR(IF(XC!H125="Home", TEXT(XC!F125, "h:mm AM/PM"), ""), ""),
  IFERROR(IF(SWIMMING!H125="Home", TEXT(SWIMMING!F125, "h:mm AM/PM"), ""), ""),
  IFERROR(IF(WTEN!H125="Home", TEXT(WTEN!F125, "h:mm AM/PM"), ""), ""),
  IFERROR(IF(TF!H125="Home", TEXT(TF!F125, "h:mm AM/PM"), ""), ""),
  IFERROR(IF(WGOLF!H125="Home", TEXT(WGOLF!F125, "h:mm AM/PM"), ""), ""),
  IFERROR(IF(WBB!H125="Home", TEXT(WBB!F125, "h:mm AM/PM"), ""), ""),
  IFERROR(IF(MBB!H125="Home", TEXT(MBB!F125, "h:mm AM/PM"), ""), ""),
  IFERROR(IF(WLAX!H125="Home", TEXT(WLAX!F125, "h:mm AM/PM"), ""), ""),
  IFERROR(IF(MLAX!H125="Home", TEXT(MLAX!F125, "h:mm AM/PM"), ""), ""),
  IFERROR(IF(SOFT!H125="Home", TEXT(SOFT!F125, "h:mm AM/PM"), ""), ""),
  IFERROR(IF(BASE!H125="Home", TEXT(BASE!F125, "h:mm AM/PM"), ""), ""),
  IFERROR(IF(ESPORTS!H125="Home", TEXT(ESPORTS!F125, "h:mm AM/PM"), ""), "")
)
</f>
        <v/>
      </c>
      <c r="G125" s="11" t="str">
        <f>TEXTJOIN(
  CHAR(10) &amp; CHAR(10),
  TRUE,
  IFERROR(IF(WSO!H125="Home", WSO!G125, ""), ""),
  IFERROR(IF(MSO!H125="Home", MSO!G125, ""), ""),
  IFERROR(IF(FH!H125="Home", FH!G125, ""), ""),
  IFERROR(IF(MGOLF!H125="Home", MGOLF!G125, ""), ""),
  IFERROR(IF(Football!H125="Home", Football!G125, ""), ""),
  IFERROR(IF(WVB!H125="Home", WVB!G125, ""), ""),
  IFERROR(IF(XC!H125="Home", XC!G125, ""), ""),
  IFERROR(IF(SWIMMING!H125="Home", SWIMMING!G125, ""), ""),
  IFERROR(IF(WTEN!H125="Home", WTEN!G125, ""), ""),
  IFERROR(IF(TF!H125="Home", TF!G125, ""), ""),
  IFERROR(IF(WGOLF!H125="Home", WGOLF!G125, ""), ""),
  IFERROR(IF(WBB!H125="Home", WBB!G125, ""), ""),
  IFERROR(IF(MBB!H125="Home", MBB!G125, ""), ""),
  IFERROR(IF(WLAX!H125="Home", WLAX!G125, ""), ""),
  IFERROR(IF(MLAX!H125="Home", MLAX!G125, ""), ""),
  IFERROR(IF(SOFT!H125="Home", SOFT!G125, ""), ""),
  IFERROR(IF(BASE!H125="Home", BASE!G125, ""), ""),
  IFERROR(IF(ESPORTS!H125="Home", ESPORTS!G125, ""), "")
)
</f>
        <v/>
      </c>
      <c r="H125" s="20" t="str">
        <f>TEXTJOIN(
  CHAR(10) &amp; CHAR(10),
  TRUE,
  IFERROR(IF(WSO!H125="Home", WSO!P125, ""), ""),
  IFERROR(IF(MSO!H125="Home", MSO!P125, ""), ""),
  IFERROR(IF(FH!H125="Home", FH!P125, ""), ""),
  IFERROR(IF(MGOLF!H125="Home", MGOLF!P125, ""), ""),
  IFERROR(IF(Football!H125="Home", Football!P125, ""), ""),
  IFERROR(IF(WVB!H125="Home", WVB!P125, ""), ""),
  IFERROR(IF(XC!H125="Home", XC!P125, ""), ""),
  IFERROR(IF(SWIMMING!H125="Home", SWIMMING!P125, ""), ""),
  IFERROR(IF(WTEN!H125="Home", WTEN!P125, ""), ""),
  IFERROR(IF(TF!H125="Home", TF!P125, ""), ""),
  IFERROR(IF(WGOLF!H125="Home", WGOLF!P125, ""), ""),
  IFERROR(IF(WBB!H125="Home", WBB!P125, ""), ""),
  IFERROR(IF(MBB!H125="Home", MBB!P125, ""), ""),
  IFERROR(IF(WLAX!H125="Home", WLAX!P125, ""), ""),
  IFERROR(IF(MLAX!H125="Home", MLAX!P125, ""), ""),
  IFERROR(IF(SOFT!H125="Home", SOFT!P125, ""), ""),
  IFERROR(IF(BASE!H125="Home", BASE!P125, ""), ""),
  IFERROR(IF(ESPORTS!H125="Home", ESPORTS!P125, ""), "")
)
</f>
        <v/>
      </c>
    </row>
    <row r="126" ht="22.5" customHeight="1">
      <c r="A126" s="6">
        <v>125.0</v>
      </c>
      <c r="B126" s="6" t="str">
        <f>'Master Schedule'!B126</f>
        <v/>
      </c>
      <c r="C126" s="7">
        <v>46359.0</v>
      </c>
      <c r="D126" s="8" t="str">
        <f t="shared" si="1"/>
        <v>Thursday</v>
      </c>
      <c r="E126" s="6" t="str">
        <f>TEXTJOIN(
  CHAR(10) &amp; CHAR(10),
  TRUE,
  IFERROR(IF(WSO!H126="Home", WSO!E126, ""), ""),
  IFERROR(IF(MSO!H126="Home", MSO!E126, ""), ""),
  IFERROR(IF(FH!H126="Home", FH!E126, ""), ""),
  IFERROR(IF(MGOLF!H126="Home", MGOLF!E126, ""), ""),
  IFERROR(IF(Football!H126="Home", Football!E126, ""), ""),
  IFERROR(IF(WVB!H126="Home", WVB!E126, ""), ""),
  IFERROR(IF(XC!H126="Home", XC!E126, ""), ""),
  IFERROR(IF(SWIMMING!H126="Home", SWIMMING!E126, ""), ""),
  IFERROR(IF(WTEN!H126="Home", WTEN!E126, ""), ""),
  IFERROR(IF(TF!H126="Home", TF!E126, ""), ""),
  IFERROR(IF(WGOLF!H126="Home", WGOLF!E126, ""), ""),
  IFERROR(IF(WBB!H126="Home", WBB!E126, ""), ""),
  IFERROR(IF(MBB!H126="Home", MBB!E126, ""), ""),
  IFERROR(IF(WLAX!H126="Home", WLAX!E126, ""), ""),
  IFERROR(IF(MLAX!H126="Home", MLAX!E126, ""), ""),
  IFERROR(IF(SOFT!H126="Home", SOFT!E126, ""), ""),
  IFERROR(IF(BASE!H126="Home", BASE!E126, ""), ""),
  IFERROR(IF(ESPORTS!H126="Home", ESPORTS!E126, ""), "")
)
</f>
        <v/>
      </c>
      <c r="F126" s="11" t="str">
        <f>TEXTJOIN(
  CHAR(10) &amp; CHAR(10),
  TRUE,
  IFERROR(IF(WSO!H126="Home", TEXT(WSO!F126, "h:mm AM/PM"), ""), ""),
  IFERROR(IF(MSO!H126="Home", TEXT(MSO!F126, "h:mm AM/PM"), ""), ""),
  IFERROR(IF(FH!H126="Home", TEXT(FH!F126, "h:mm AM/PM"), ""), ""),
  IFERROR(IF(MGOLF!H126="Home", TEXT(MGOLF!F126, "h:mm AM/PM"), ""), ""),
  IFERROR(IF(Football!H126="Home", TEXT(Football!F126, "h:mm AM/PM"), ""), ""),
  IFERROR(IF(WVB!H126="Home", TEXT(WVB!F126, "h:mm AM/PM"), ""), ""),
  IFERROR(IF(XC!H126="Home", TEXT(XC!F126, "h:mm AM/PM"), ""), ""),
  IFERROR(IF(SWIMMING!H126="Home", TEXT(SWIMMING!F126, "h:mm AM/PM"), ""), ""),
  IFERROR(IF(WTEN!H126="Home", TEXT(WTEN!F126, "h:mm AM/PM"), ""), ""),
  IFERROR(IF(TF!H126="Home", TEXT(TF!F126, "h:mm AM/PM"), ""), ""),
  IFERROR(IF(WGOLF!H126="Home", TEXT(WGOLF!F126, "h:mm AM/PM"), ""), ""),
  IFERROR(IF(WBB!H126="Home", TEXT(WBB!F126, "h:mm AM/PM"), ""), ""),
  IFERROR(IF(MBB!H126="Home", TEXT(MBB!F126, "h:mm AM/PM"), ""), ""),
  IFERROR(IF(WLAX!H126="Home", TEXT(WLAX!F126, "h:mm AM/PM"), ""), ""),
  IFERROR(IF(MLAX!H126="Home", TEXT(MLAX!F126, "h:mm AM/PM"), ""), ""),
  IFERROR(IF(SOFT!H126="Home", TEXT(SOFT!F126, "h:mm AM/PM"), ""), ""),
  IFERROR(IF(BASE!H126="Home", TEXT(BASE!F126, "h:mm AM/PM"), ""), ""),
  IFERROR(IF(ESPORTS!H126="Home", TEXT(ESPORTS!F126, "h:mm AM/PM"), ""), "")
)
</f>
        <v/>
      </c>
      <c r="G126" s="11" t="str">
        <f>TEXTJOIN(
  CHAR(10) &amp; CHAR(10),
  TRUE,
  IFERROR(IF(WSO!H126="Home", WSO!G126, ""), ""),
  IFERROR(IF(MSO!H126="Home", MSO!G126, ""), ""),
  IFERROR(IF(FH!H126="Home", FH!G126, ""), ""),
  IFERROR(IF(MGOLF!H126="Home", MGOLF!G126, ""), ""),
  IFERROR(IF(Football!H126="Home", Football!G126, ""), ""),
  IFERROR(IF(WVB!H126="Home", WVB!G126, ""), ""),
  IFERROR(IF(XC!H126="Home", XC!G126, ""), ""),
  IFERROR(IF(SWIMMING!H126="Home", SWIMMING!G126, ""), ""),
  IFERROR(IF(WTEN!H126="Home", WTEN!G126, ""), ""),
  IFERROR(IF(TF!H126="Home", TF!G126, ""), ""),
  IFERROR(IF(WGOLF!H126="Home", WGOLF!G126, ""), ""),
  IFERROR(IF(WBB!H126="Home", WBB!G126, ""), ""),
  IFERROR(IF(MBB!H126="Home", MBB!G126, ""), ""),
  IFERROR(IF(WLAX!H126="Home", WLAX!G126, ""), ""),
  IFERROR(IF(MLAX!H126="Home", MLAX!G126, ""), ""),
  IFERROR(IF(SOFT!H126="Home", SOFT!G126, ""), ""),
  IFERROR(IF(BASE!H126="Home", BASE!G126, ""), ""),
  IFERROR(IF(ESPORTS!H126="Home", ESPORTS!G126, ""), "")
)
</f>
        <v/>
      </c>
      <c r="H126" s="20" t="str">
        <f>TEXTJOIN(
  CHAR(10) &amp; CHAR(10),
  TRUE,
  IFERROR(IF(WSO!H126="Home", WSO!P126, ""), ""),
  IFERROR(IF(MSO!H126="Home", MSO!P126, ""), ""),
  IFERROR(IF(FH!H126="Home", FH!P126, ""), ""),
  IFERROR(IF(MGOLF!H126="Home", MGOLF!P126, ""), ""),
  IFERROR(IF(Football!H126="Home", Football!P126, ""), ""),
  IFERROR(IF(WVB!H126="Home", WVB!P126, ""), ""),
  IFERROR(IF(XC!H126="Home", XC!P126, ""), ""),
  IFERROR(IF(SWIMMING!H126="Home", SWIMMING!P126, ""), ""),
  IFERROR(IF(WTEN!H126="Home", WTEN!P126, ""), ""),
  IFERROR(IF(TF!H126="Home", TF!P126, ""), ""),
  IFERROR(IF(WGOLF!H126="Home", WGOLF!P126, ""), ""),
  IFERROR(IF(WBB!H126="Home", WBB!P126, ""), ""),
  IFERROR(IF(MBB!H126="Home", MBB!P126, ""), ""),
  IFERROR(IF(WLAX!H126="Home", WLAX!P126, ""), ""),
  IFERROR(IF(MLAX!H126="Home", MLAX!P126, ""), ""),
  IFERROR(IF(SOFT!H126="Home", SOFT!P126, ""), ""),
  IFERROR(IF(BASE!H126="Home", BASE!P126, ""), ""),
  IFERROR(IF(ESPORTS!H126="Home", ESPORTS!P126, ""), "")
)
</f>
        <v/>
      </c>
    </row>
    <row r="127" ht="22.5" customHeight="1">
      <c r="A127" s="6">
        <v>126.0</v>
      </c>
      <c r="B127" s="6" t="str">
        <f>'Master Schedule'!B127</f>
        <v/>
      </c>
      <c r="C127" s="7">
        <v>46360.0</v>
      </c>
      <c r="D127" s="8" t="str">
        <f t="shared" si="1"/>
        <v>Friday</v>
      </c>
      <c r="E127" s="6" t="str">
        <f>TEXTJOIN(
  CHAR(10) &amp; CHAR(10),
  TRUE,
  IFERROR(IF(WSO!H127="Home", WSO!E127, ""), ""),
  IFERROR(IF(MSO!H127="Home", MSO!E127, ""), ""),
  IFERROR(IF(FH!H127="Home", FH!E127, ""), ""),
  IFERROR(IF(MGOLF!H127="Home", MGOLF!E127, ""), ""),
  IFERROR(IF(Football!H127="Home", Football!E127, ""), ""),
  IFERROR(IF(WVB!H127="Home", WVB!E127, ""), ""),
  IFERROR(IF(XC!H127="Home", XC!E127, ""), ""),
  IFERROR(IF(SWIMMING!H127="Home", SWIMMING!E127, ""), ""),
  IFERROR(IF(WTEN!H127="Home", WTEN!E127, ""), ""),
  IFERROR(IF(TF!H127="Home", TF!E127, ""), ""),
  IFERROR(IF(WGOLF!H127="Home", WGOLF!E127, ""), ""),
  IFERROR(IF(WBB!H127="Home", WBB!E127, ""), ""),
  IFERROR(IF(MBB!H127="Home", MBB!E127, ""), ""),
  IFERROR(IF(WLAX!H127="Home", WLAX!E127, ""), ""),
  IFERROR(IF(MLAX!H127="Home", MLAX!E127, ""), ""),
  IFERROR(IF(SOFT!H127="Home", SOFT!E127, ""), ""),
  IFERROR(IF(BASE!H127="Home", BASE!E127, ""), ""),
  IFERROR(IF(ESPORTS!H127="Home", ESPORTS!E127, ""), "")
)
</f>
        <v/>
      </c>
      <c r="F127" s="11" t="str">
        <f>TEXTJOIN(
  CHAR(10) &amp; CHAR(10),
  TRUE,
  IFERROR(IF(WSO!H127="Home", TEXT(WSO!F127, "h:mm AM/PM"), ""), ""),
  IFERROR(IF(MSO!H127="Home", TEXT(MSO!F127, "h:mm AM/PM"), ""), ""),
  IFERROR(IF(FH!H127="Home", TEXT(FH!F127, "h:mm AM/PM"), ""), ""),
  IFERROR(IF(MGOLF!H127="Home", TEXT(MGOLF!F127, "h:mm AM/PM"), ""), ""),
  IFERROR(IF(Football!H127="Home", TEXT(Football!F127, "h:mm AM/PM"), ""), ""),
  IFERROR(IF(WVB!H127="Home", TEXT(WVB!F127, "h:mm AM/PM"), ""), ""),
  IFERROR(IF(XC!H127="Home", TEXT(XC!F127, "h:mm AM/PM"), ""), ""),
  IFERROR(IF(SWIMMING!H127="Home", TEXT(SWIMMING!F127, "h:mm AM/PM"), ""), ""),
  IFERROR(IF(WTEN!H127="Home", TEXT(WTEN!F127, "h:mm AM/PM"), ""), ""),
  IFERROR(IF(TF!H127="Home", TEXT(TF!F127, "h:mm AM/PM"), ""), ""),
  IFERROR(IF(WGOLF!H127="Home", TEXT(WGOLF!F127, "h:mm AM/PM"), ""), ""),
  IFERROR(IF(WBB!H127="Home", TEXT(WBB!F127, "h:mm AM/PM"), ""), ""),
  IFERROR(IF(MBB!H127="Home", TEXT(MBB!F127, "h:mm AM/PM"), ""), ""),
  IFERROR(IF(WLAX!H127="Home", TEXT(WLAX!F127, "h:mm AM/PM"), ""), ""),
  IFERROR(IF(MLAX!H127="Home", TEXT(MLAX!F127, "h:mm AM/PM"), ""), ""),
  IFERROR(IF(SOFT!H127="Home", TEXT(SOFT!F127, "h:mm AM/PM"), ""), ""),
  IFERROR(IF(BASE!H127="Home", TEXT(BASE!F127, "h:mm AM/PM"), ""), ""),
  IFERROR(IF(ESPORTS!H127="Home", TEXT(ESPORTS!F127, "h:mm AM/PM"), ""), "")
)
</f>
        <v/>
      </c>
      <c r="G127" s="11" t="str">
        <f>TEXTJOIN(
  CHAR(10) &amp; CHAR(10),
  TRUE,
  IFERROR(IF(WSO!H127="Home", WSO!G127, ""), ""),
  IFERROR(IF(MSO!H127="Home", MSO!G127, ""), ""),
  IFERROR(IF(FH!H127="Home", FH!G127, ""), ""),
  IFERROR(IF(MGOLF!H127="Home", MGOLF!G127, ""), ""),
  IFERROR(IF(Football!H127="Home", Football!G127, ""), ""),
  IFERROR(IF(WVB!H127="Home", WVB!G127, ""), ""),
  IFERROR(IF(XC!H127="Home", XC!G127, ""), ""),
  IFERROR(IF(SWIMMING!H127="Home", SWIMMING!G127, ""), ""),
  IFERROR(IF(WTEN!H127="Home", WTEN!G127, ""), ""),
  IFERROR(IF(TF!H127="Home", TF!G127, ""), ""),
  IFERROR(IF(WGOLF!H127="Home", WGOLF!G127, ""), ""),
  IFERROR(IF(WBB!H127="Home", WBB!G127, ""), ""),
  IFERROR(IF(MBB!H127="Home", MBB!G127, ""), ""),
  IFERROR(IF(WLAX!H127="Home", WLAX!G127, ""), ""),
  IFERROR(IF(MLAX!H127="Home", MLAX!G127, ""), ""),
  IFERROR(IF(SOFT!H127="Home", SOFT!G127, ""), ""),
  IFERROR(IF(BASE!H127="Home", BASE!G127, ""), ""),
  IFERROR(IF(ESPORTS!H127="Home", ESPORTS!G127, ""), "")
)
</f>
        <v/>
      </c>
      <c r="H127" s="20" t="str">
        <f>TEXTJOIN(
  CHAR(10) &amp; CHAR(10),
  TRUE,
  IFERROR(IF(WSO!H127="Home", WSO!P127, ""), ""),
  IFERROR(IF(MSO!H127="Home", MSO!P127, ""), ""),
  IFERROR(IF(FH!H127="Home", FH!P127, ""), ""),
  IFERROR(IF(MGOLF!H127="Home", MGOLF!P127, ""), ""),
  IFERROR(IF(Football!H127="Home", Football!P127, ""), ""),
  IFERROR(IF(WVB!H127="Home", WVB!P127, ""), ""),
  IFERROR(IF(XC!H127="Home", XC!P127, ""), ""),
  IFERROR(IF(SWIMMING!H127="Home", SWIMMING!P127, ""), ""),
  IFERROR(IF(WTEN!H127="Home", WTEN!P127, ""), ""),
  IFERROR(IF(TF!H127="Home", TF!P127, ""), ""),
  IFERROR(IF(WGOLF!H127="Home", WGOLF!P127, ""), ""),
  IFERROR(IF(WBB!H127="Home", WBB!P127, ""), ""),
  IFERROR(IF(MBB!H127="Home", MBB!P127, ""), ""),
  IFERROR(IF(WLAX!H127="Home", WLAX!P127, ""), ""),
  IFERROR(IF(MLAX!H127="Home", MLAX!P127, ""), ""),
  IFERROR(IF(SOFT!H127="Home", SOFT!P127, ""), ""),
  IFERROR(IF(BASE!H127="Home", BASE!P127, ""), ""),
  IFERROR(IF(ESPORTS!H127="Home", ESPORTS!P127, ""), "")
)
</f>
        <v/>
      </c>
    </row>
    <row r="128" ht="22.5" customHeight="1">
      <c r="A128" s="6">
        <v>127.0</v>
      </c>
      <c r="B128" s="6" t="str">
        <f>'Master Schedule'!B128</f>
        <v/>
      </c>
      <c r="C128" s="7">
        <v>46361.0</v>
      </c>
      <c r="D128" s="8" t="str">
        <f t="shared" si="1"/>
        <v>Saturday</v>
      </c>
      <c r="E128" s="6" t="str">
        <f>TEXTJOIN(
  CHAR(10) &amp; CHAR(10),
  TRUE,
  IFERROR(IF(WSO!H128="Home", WSO!E128, ""), ""),
  IFERROR(IF(MSO!H128="Home", MSO!E128, ""), ""),
  IFERROR(IF(FH!H128="Home", FH!E128, ""), ""),
  IFERROR(IF(MGOLF!H128="Home", MGOLF!E128, ""), ""),
  IFERROR(IF(Football!H128="Home", Football!E128, ""), ""),
  IFERROR(IF(WVB!H128="Home", WVB!E128, ""), ""),
  IFERROR(IF(XC!H128="Home", XC!E128, ""), ""),
  IFERROR(IF(SWIMMING!H128="Home", SWIMMING!E128, ""), ""),
  IFERROR(IF(WTEN!H128="Home", WTEN!E128, ""), ""),
  IFERROR(IF(TF!H128="Home", TF!E128, ""), ""),
  IFERROR(IF(WGOLF!H128="Home", WGOLF!E128, ""), ""),
  IFERROR(IF(WBB!H128="Home", WBB!E128, ""), ""),
  IFERROR(IF(MBB!H128="Home", MBB!E128, ""), ""),
  IFERROR(IF(WLAX!H128="Home", WLAX!E128, ""), ""),
  IFERROR(IF(MLAX!H128="Home", MLAX!E128, ""), ""),
  IFERROR(IF(SOFT!H128="Home", SOFT!E128, ""), ""),
  IFERROR(IF(BASE!H128="Home", BASE!E128, ""), ""),
  IFERROR(IF(ESPORTS!H128="Home", ESPORTS!E128, ""), "")
)
</f>
        <v/>
      </c>
      <c r="F128" s="11" t="str">
        <f>TEXTJOIN(
  CHAR(10) &amp; CHAR(10),
  TRUE,
  IFERROR(IF(WSO!H128="Home", TEXT(WSO!F128, "h:mm AM/PM"), ""), ""),
  IFERROR(IF(MSO!H128="Home", TEXT(MSO!F128, "h:mm AM/PM"), ""), ""),
  IFERROR(IF(FH!H128="Home", TEXT(FH!F128, "h:mm AM/PM"), ""), ""),
  IFERROR(IF(MGOLF!H128="Home", TEXT(MGOLF!F128, "h:mm AM/PM"), ""), ""),
  IFERROR(IF(Football!H128="Home", TEXT(Football!F128, "h:mm AM/PM"), ""), ""),
  IFERROR(IF(WVB!H128="Home", TEXT(WVB!F128, "h:mm AM/PM"), ""), ""),
  IFERROR(IF(XC!H128="Home", TEXT(XC!F128, "h:mm AM/PM"), ""), ""),
  IFERROR(IF(SWIMMING!H128="Home", TEXT(SWIMMING!F128, "h:mm AM/PM"), ""), ""),
  IFERROR(IF(WTEN!H128="Home", TEXT(WTEN!F128, "h:mm AM/PM"), ""), ""),
  IFERROR(IF(TF!H128="Home", TEXT(TF!F128, "h:mm AM/PM"), ""), ""),
  IFERROR(IF(WGOLF!H128="Home", TEXT(WGOLF!F128, "h:mm AM/PM"), ""), ""),
  IFERROR(IF(WBB!H128="Home", TEXT(WBB!F128, "h:mm AM/PM"), ""), ""),
  IFERROR(IF(MBB!H128="Home", TEXT(MBB!F128, "h:mm AM/PM"), ""), ""),
  IFERROR(IF(WLAX!H128="Home", TEXT(WLAX!F128, "h:mm AM/PM"), ""), ""),
  IFERROR(IF(MLAX!H128="Home", TEXT(MLAX!F128, "h:mm AM/PM"), ""), ""),
  IFERROR(IF(SOFT!H128="Home", TEXT(SOFT!F128, "h:mm AM/PM"), ""), ""),
  IFERROR(IF(BASE!H128="Home", TEXT(BASE!F128, "h:mm AM/PM"), ""), ""),
  IFERROR(IF(ESPORTS!H128="Home", TEXT(ESPORTS!F128, "h:mm AM/PM"), ""), "")
)
</f>
        <v/>
      </c>
      <c r="G128" s="11" t="str">
        <f>TEXTJOIN(
  CHAR(10) &amp; CHAR(10),
  TRUE,
  IFERROR(IF(WSO!H128="Home", WSO!G128, ""), ""),
  IFERROR(IF(MSO!H128="Home", MSO!G128, ""), ""),
  IFERROR(IF(FH!H128="Home", FH!G128, ""), ""),
  IFERROR(IF(MGOLF!H128="Home", MGOLF!G128, ""), ""),
  IFERROR(IF(Football!H128="Home", Football!G128, ""), ""),
  IFERROR(IF(WVB!H128="Home", WVB!G128, ""), ""),
  IFERROR(IF(XC!H128="Home", XC!G128, ""), ""),
  IFERROR(IF(SWIMMING!H128="Home", SWIMMING!G128, ""), ""),
  IFERROR(IF(WTEN!H128="Home", WTEN!G128, ""), ""),
  IFERROR(IF(TF!H128="Home", TF!G128, ""), ""),
  IFERROR(IF(WGOLF!H128="Home", WGOLF!G128, ""), ""),
  IFERROR(IF(WBB!H128="Home", WBB!G128, ""), ""),
  IFERROR(IF(MBB!H128="Home", MBB!G128, ""), ""),
  IFERROR(IF(WLAX!H128="Home", WLAX!G128, ""), ""),
  IFERROR(IF(MLAX!H128="Home", MLAX!G128, ""), ""),
  IFERROR(IF(SOFT!H128="Home", SOFT!G128, ""), ""),
  IFERROR(IF(BASE!H128="Home", BASE!G128, ""), ""),
  IFERROR(IF(ESPORTS!H128="Home", ESPORTS!G128, ""), "")
)
</f>
        <v/>
      </c>
      <c r="H128" s="20" t="str">
        <f>TEXTJOIN(
  CHAR(10) &amp; CHAR(10),
  TRUE,
  IFERROR(IF(WSO!H128="Home", WSO!P128, ""), ""),
  IFERROR(IF(MSO!H128="Home", MSO!P128, ""), ""),
  IFERROR(IF(FH!H128="Home", FH!P128, ""), ""),
  IFERROR(IF(MGOLF!H128="Home", MGOLF!P128, ""), ""),
  IFERROR(IF(Football!H128="Home", Football!P128, ""), ""),
  IFERROR(IF(WVB!H128="Home", WVB!P128, ""), ""),
  IFERROR(IF(XC!H128="Home", XC!P128, ""), ""),
  IFERROR(IF(SWIMMING!H128="Home", SWIMMING!P128, ""), ""),
  IFERROR(IF(WTEN!H128="Home", WTEN!P128, ""), ""),
  IFERROR(IF(TF!H128="Home", TF!P128, ""), ""),
  IFERROR(IF(WGOLF!H128="Home", WGOLF!P128, ""), ""),
  IFERROR(IF(WBB!H128="Home", WBB!P128, ""), ""),
  IFERROR(IF(MBB!H128="Home", MBB!P128, ""), ""),
  IFERROR(IF(WLAX!H128="Home", WLAX!P128, ""), ""),
  IFERROR(IF(MLAX!H128="Home", MLAX!P128, ""), ""),
  IFERROR(IF(SOFT!H128="Home", SOFT!P128, ""), ""),
  IFERROR(IF(BASE!H128="Home", BASE!P128, ""), ""),
  IFERROR(IF(ESPORTS!H128="Home", ESPORTS!P128, ""), "")
)
</f>
        <v/>
      </c>
    </row>
    <row r="129" ht="22.5" customHeight="1">
      <c r="A129" s="6">
        <v>128.0</v>
      </c>
      <c r="B129" s="6" t="str">
        <f>'Master Schedule'!B129</f>
        <v/>
      </c>
      <c r="C129" s="7">
        <v>46362.0</v>
      </c>
      <c r="D129" s="8" t="str">
        <f t="shared" si="1"/>
        <v>Sunday</v>
      </c>
      <c r="E129" s="6" t="str">
        <f>TEXTJOIN(
  CHAR(10) &amp; CHAR(10),
  TRUE,
  IFERROR(IF(WSO!H129="Home", WSO!E129, ""), ""),
  IFERROR(IF(MSO!H129="Home", MSO!E129, ""), ""),
  IFERROR(IF(FH!H129="Home", FH!E129, ""), ""),
  IFERROR(IF(MGOLF!H129="Home", MGOLF!E129, ""), ""),
  IFERROR(IF(Football!H129="Home", Football!E129, ""), ""),
  IFERROR(IF(WVB!H129="Home", WVB!E129, ""), ""),
  IFERROR(IF(XC!H129="Home", XC!E129, ""), ""),
  IFERROR(IF(SWIMMING!H129="Home", SWIMMING!E129, ""), ""),
  IFERROR(IF(WTEN!H129="Home", WTEN!E129, ""), ""),
  IFERROR(IF(TF!H129="Home", TF!E129, ""), ""),
  IFERROR(IF(WGOLF!H129="Home", WGOLF!E129, ""), ""),
  IFERROR(IF(WBB!H129="Home", WBB!E129, ""), ""),
  IFERROR(IF(MBB!H129="Home", MBB!E129, ""), ""),
  IFERROR(IF(WLAX!H129="Home", WLAX!E129, ""), ""),
  IFERROR(IF(MLAX!H129="Home", MLAX!E129, ""), ""),
  IFERROR(IF(SOFT!H129="Home", SOFT!E129, ""), ""),
  IFERROR(IF(BASE!H129="Home", BASE!E129, ""), ""),
  IFERROR(IF(ESPORTS!H129="Home", ESPORTS!E129, ""), "")
)
</f>
        <v/>
      </c>
      <c r="F129" s="11" t="str">
        <f>TEXTJOIN(
  CHAR(10) &amp; CHAR(10),
  TRUE,
  IFERROR(IF(WSO!H129="Home", TEXT(WSO!F129, "h:mm AM/PM"), ""), ""),
  IFERROR(IF(MSO!H129="Home", TEXT(MSO!F129, "h:mm AM/PM"), ""), ""),
  IFERROR(IF(FH!H129="Home", TEXT(FH!F129, "h:mm AM/PM"), ""), ""),
  IFERROR(IF(MGOLF!H129="Home", TEXT(MGOLF!F129, "h:mm AM/PM"), ""), ""),
  IFERROR(IF(Football!H129="Home", TEXT(Football!F129, "h:mm AM/PM"), ""), ""),
  IFERROR(IF(WVB!H129="Home", TEXT(WVB!F129, "h:mm AM/PM"), ""), ""),
  IFERROR(IF(XC!H129="Home", TEXT(XC!F129, "h:mm AM/PM"), ""), ""),
  IFERROR(IF(SWIMMING!H129="Home", TEXT(SWIMMING!F129, "h:mm AM/PM"), ""), ""),
  IFERROR(IF(WTEN!H129="Home", TEXT(WTEN!F129, "h:mm AM/PM"), ""), ""),
  IFERROR(IF(TF!H129="Home", TEXT(TF!F129, "h:mm AM/PM"), ""), ""),
  IFERROR(IF(WGOLF!H129="Home", TEXT(WGOLF!F129, "h:mm AM/PM"), ""), ""),
  IFERROR(IF(WBB!H129="Home", TEXT(WBB!F129, "h:mm AM/PM"), ""), ""),
  IFERROR(IF(MBB!H129="Home", TEXT(MBB!F129, "h:mm AM/PM"), ""), ""),
  IFERROR(IF(WLAX!H129="Home", TEXT(WLAX!F129, "h:mm AM/PM"), ""), ""),
  IFERROR(IF(MLAX!H129="Home", TEXT(MLAX!F129, "h:mm AM/PM"), ""), ""),
  IFERROR(IF(SOFT!H129="Home", TEXT(SOFT!F129, "h:mm AM/PM"), ""), ""),
  IFERROR(IF(BASE!H129="Home", TEXT(BASE!F129, "h:mm AM/PM"), ""), ""),
  IFERROR(IF(ESPORTS!H129="Home", TEXT(ESPORTS!F129, "h:mm AM/PM"), ""), "")
)
</f>
        <v/>
      </c>
      <c r="G129" s="11" t="str">
        <f>TEXTJOIN(
  CHAR(10) &amp; CHAR(10),
  TRUE,
  IFERROR(IF(WSO!H129="Home", WSO!G129, ""), ""),
  IFERROR(IF(MSO!H129="Home", MSO!G129, ""), ""),
  IFERROR(IF(FH!H129="Home", FH!G129, ""), ""),
  IFERROR(IF(MGOLF!H129="Home", MGOLF!G129, ""), ""),
  IFERROR(IF(Football!H129="Home", Football!G129, ""), ""),
  IFERROR(IF(WVB!H129="Home", WVB!G129, ""), ""),
  IFERROR(IF(XC!H129="Home", XC!G129, ""), ""),
  IFERROR(IF(SWIMMING!H129="Home", SWIMMING!G129, ""), ""),
  IFERROR(IF(WTEN!H129="Home", WTEN!G129, ""), ""),
  IFERROR(IF(TF!H129="Home", TF!G129, ""), ""),
  IFERROR(IF(WGOLF!H129="Home", WGOLF!G129, ""), ""),
  IFERROR(IF(WBB!H129="Home", WBB!G129, ""), ""),
  IFERROR(IF(MBB!H129="Home", MBB!G129, ""), ""),
  IFERROR(IF(WLAX!H129="Home", WLAX!G129, ""), ""),
  IFERROR(IF(MLAX!H129="Home", MLAX!G129, ""), ""),
  IFERROR(IF(SOFT!H129="Home", SOFT!G129, ""), ""),
  IFERROR(IF(BASE!H129="Home", BASE!G129, ""), ""),
  IFERROR(IF(ESPORTS!H129="Home", ESPORTS!G129, ""), "")
)
</f>
        <v/>
      </c>
      <c r="H129" s="20" t="str">
        <f>TEXTJOIN(
  CHAR(10) &amp; CHAR(10),
  TRUE,
  IFERROR(IF(WSO!H129="Home", WSO!P129, ""), ""),
  IFERROR(IF(MSO!H129="Home", MSO!P129, ""), ""),
  IFERROR(IF(FH!H129="Home", FH!P129, ""), ""),
  IFERROR(IF(MGOLF!H129="Home", MGOLF!P129, ""), ""),
  IFERROR(IF(Football!H129="Home", Football!P129, ""), ""),
  IFERROR(IF(WVB!H129="Home", WVB!P129, ""), ""),
  IFERROR(IF(XC!H129="Home", XC!P129, ""), ""),
  IFERROR(IF(SWIMMING!H129="Home", SWIMMING!P129, ""), ""),
  IFERROR(IF(WTEN!H129="Home", WTEN!P129, ""), ""),
  IFERROR(IF(TF!H129="Home", TF!P129, ""), ""),
  IFERROR(IF(WGOLF!H129="Home", WGOLF!P129, ""), ""),
  IFERROR(IF(WBB!H129="Home", WBB!P129, ""), ""),
  IFERROR(IF(MBB!H129="Home", MBB!P129, ""), ""),
  IFERROR(IF(WLAX!H129="Home", WLAX!P129, ""), ""),
  IFERROR(IF(MLAX!H129="Home", MLAX!P129, ""), ""),
  IFERROR(IF(SOFT!H129="Home", SOFT!P129, ""), ""),
  IFERROR(IF(BASE!H129="Home", BASE!P129, ""), ""),
  IFERROR(IF(ESPORTS!H129="Home", ESPORTS!P129, ""), "")
)
</f>
        <v/>
      </c>
    </row>
    <row r="130" ht="22.5" customHeight="1">
      <c r="A130" s="6">
        <v>129.0</v>
      </c>
      <c r="B130" s="6" t="str">
        <f>'Master Schedule'!B130</f>
        <v/>
      </c>
      <c r="C130" s="7">
        <v>46363.0</v>
      </c>
      <c r="D130" s="8" t="str">
        <f t="shared" si="1"/>
        <v>Monday</v>
      </c>
      <c r="E130" s="6" t="str">
        <f>TEXTJOIN(
  CHAR(10) &amp; CHAR(10),
  TRUE,
  IFERROR(IF(WSO!H130="Home", WSO!E130, ""), ""),
  IFERROR(IF(MSO!H130="Home", MSO!E130, ""), ""),
  IFERROR(IF(FH!H130="Home", FH!E130, ""), ""),
  IFERROR(IF(MGOLF!H130="Home", MGOLF!E130, ""), ""),
  IFERROR(IF(Football!H130="Home", Football!E130, ""), ""),
  IFERROR(IF(WVB!H130="Home", WVB!E130, ""), ""),
  IFERROR(IF(XC!H130="Home", XC!E130, ""), ""),
  IFERROR(IF(SWIMMING!H130="Home", SWIMMING!E130, ""), ""),
  IFERROR(IF(WTEN!H130="Home", WTEN!E130, ""), ""),
  IFERROR(IF(TF!H130="Home", TF!E130, ""), ""),
  IFERROR(IF(WGOLF!H130="Home", WGOLF!E130, ""), ""),
  IFERROR(IF(WBB!H130="Home", WBB!E130, ""), ""),
  IFERROR(IF(MBB!H130="Home", MBB!E130, ""), ""),
  IFERROR(IF(WLAX!H130="Home", WLAX!E130, ""), ""),
  IFERROR(IF(MLAX!H130="Home", MLAX!E130, ""), ""),
  IFERROR(IF(SOFT!H130="Home", SOFT!E130, ""), ""),
  IFERROR(IF(BASE!H130="Home", BASE!E130, ""), ""),
  IFERROR(IF(ESPORTS!H130="Home", ESPORTS!E130, ""), "")
)
</f>
        <v/>
      </c>
      <c r="F130" s="11" t="str">
        <f>TEXTJOIN(
  CHAR(10) &amp; CHAR(10),
  TRUE,
  IFERROR(IF(WSO!H130="Home", TEXT(WSO!F130, "h:mm AM/PM"), ""), ""),
  IFERROR(IF(MSO!H130="Home", TEXT(MSO!F130, "h:mm AM/PM"), ""), ""),
  IFERROR(IF(FH!H130="Home", TEXT(FH!F130, "h:mm AM/PM"), ""), ""),
  IFERROR(IF(MGOLF!H130="Home", TEXT(MGOLF!F130, "h:mm AM/PM"), ""), ""),
  IFERROR(IF(Football!H130="Home", TEXT(Football!F130, "h:mm AM/PM"), ""), ""),
  IFERROR(IF(WVB!H130="Home", TEXT(WVB!F130, "h:mm AM/PM"), ""), ""),
  IFERROR(IF(XC!H130="Home", TEXT(XC!F130, "h:mm AM/PM"), ""), ""),
  IFERROR(IF(SWIMMING!H130="Home", TEXT(SWIMMING!F130, "h:mm AM/PM"), ""), ""),
  IFERROR(IF(WTEN!H130="Home", TEXT(WTEN!F130, "h:mm AM/PM"), ""), ""),
  IFERROR(IF(TF!H130="Home", TEXT(TF!F130, "h:mm AM/PM"), ""), ""),
  IFERROR(IF(WGOLF!H130="Home", TEXT(WGOLF!F130, "h:mm AM/PM"), ""), ""),
  IFERROR(IF(WBB!H130="Home", TEXT(WBB!F130, "h:mm AM/PM"), ""), ""),
  IFERROR(IF(MBB!H130="Home", TEXT(MBB!F130, "h:mm AM/PM"), ""), ""),
  IFERROR(IF(WLAX!H130="Home", TEXT(WLAX!F130, "h:mm AM/PM"), ""), ""),
  IFERROR(IF(MLAX!H130="Home", TEXT(MLAX!F130, "h:mm AM/PM"), ""), ""),
  IFERROR(IF(SOFT!H130="Home", TEXT(SOFT!F130, "h:mm AM/PM"), ""), ""),
  IFERROR(IF(BASE!H130="Home", TEXT(BASE!F130, "h:mm AM/PM"), ""), ""),
  IFERROR(IF(ESPORTS!H130="Home", TEXT(ESPORTS!F130, "h:mm AM/PM"), ""), "")
)
</f>
        <v/>
      </c>
      <c r="G130" s="11" t="str">
        <f>TEXTJOIN(
  CHAR(10) &amp; CHAR(10),
  TRUE,
  IFERROR(IF(WSO!H130="Home", WSO!G130, ""), ""),
  IFERROR(IF(MSO!H130="Home", MSO!G130, ""), ""),
  IFERROR(IF(FH!H130="Home", FH!G130, ""), ""),
  IFERROR(IF(MGOLF!H130="Home", MGOLF!G130, ""), ""),
  IFERROR(IF(Football!H130="Home", Football!G130, ""), ""),
  IFERROR(IF(WVB!H130="Home", WVB!G130, ""), ""),
  IFERROR(IF(XC!H130="Home", XC!G130, ""), ""),
  IFERROR(IF(SWIMMING!H130="Home", SWIMMING!G130, ""), ""),
  IFERROR(IF(WTEN!H130="Home", WTEN!G130, ""), ""),
  IFERROR(IF(TF!H130="Home", TF!G130, ""), ""),
  IFERROR(IF(WGOLF!H130="Home", WGOLF!G130, ""), ""),
  IFERROR(IF(WBB!H130="Home", WBB!G130, ""), ""),
  IFERROR(IF(MBB!H130="Home", MBB!G130, ""), ""),
  IFERROR(IF(WLAX!H130="Home", WLAX!G130, ""), ""),
  IFERROR(IF(MLAX!H130="Home", MLAX!G130, ""), ""),
  IFERROR(IF(SOFT!H130="Home", SOFT!G130, ""), ""),
  IFERROR(IF(BASE!H130="Home", BASE!G130, ""), ""),
  IFERROR(IF(ESPORTS!H130="Home", ESPORTS!G130, ""), "")
)
</f>
        <v/>
      </c>
      <c r="H130" s="20" t="str">
        <f>TEXTJOIN(
  CHAR(10) &amp; CHAR(10),
  TRUE,
  IFERROR(IF(WSO!H130="Home", WSO!P130, ""), ""),
  IFERROR(IF(MSO!H130="Home", MSO!P130, ""), ""),
  IFERROR(IF(FH!H130="Home", FH!P130, ""), ""),
  IFERROR(IF(MGOLF!H130="Home", MGOLF!P130, ""), ""),
  IFERROR(IF(Football!H130="Home", Football!P130, ""), ""),
  IFERROR(IF(WVB!H130="Home", WVB!P130, ""), ""),
  IFERROR(IF(XC!H130="Home", XC!P130, ""), ""),
  IFERROR(IF(SWIMMING!H130="Home", SWIMMING!P130, ""), ""),
  IFERROR(IF(WTEN!H130="Home", WTEN!P130, ""), ""),
  IFERROR(IF(TF!H130="Home", TF!P130, ""), ""),
  IFERROR(IF(WGOLF!H130="Home", WGOLF!P130, ""), ""),
  IFERROR(IF(WBB!H130="Home", WBB!P130, ""), ""),
  IFERROR(IF(MBB!H130="Home", MBB!P130, ""), ""),
  IFERROR(IF(WLAX!H130="Home", WLAX!P130, ""), ""),
  IFERROR(IF(MLAX!H130="Home", MLAX!P130, ""), ""),
  IFERROR(IF(SOFT!H130="Home", SOFT!P130, ""), ""),
  IFERROR(IF(BASE!H130="Home", BASE!P130, ""), ""),
  IFERROR(IF(ESPORTS!H130="Home", ESPORTS!P130, ""), "")
)
</f>
        <v/>
      </c>
    </row>
    <row r="131" ht="22.5" customHeight="1">
      <c r="A131" s="6">
        <v>130.0</v>
      </c>
      <c r="B131" s="6" t="str">
        <f>'Master Schedule'!B131</f>
        <v/>
      </c>
      <c r="C131" s="7">
        <v>46364.0</v>
      </c>
      <c r="D131" s="8" t="str">
        <f t="shared" si="1"/>
        <v>Tuesday</v>
      </c>
      <c r="E131" s="6" t="str">
        <f>TEXTJOIN(
  CHAR(10) &amp; CHAR(10),
  TRUE,
  IFERROR(IF(WSO!H131="Home", WSO!E131, ""), ""),
  IFERROR(IF(MSO!H131="Home", MSO!E131, ""), ""),
  IFERROR(IF(FH!H131="Home", FH!E131, ""), ""),
  IFERROR(IF(MGOLF!H131="Home", MGOLF!E131, ""), ""),
  IFERROR(IF(Football!H131="Home", Football!E131, ""), ""),
  IFERROR(IF(WVB!H131="Home", WVB!E131, ""), ""),
  IFERROR(IF(XC!H131="Home", XC!E131, ""), ""),
  IFERROR(IF(SWIMMING!H131="Home", SWIMMING!E131, ""), ""),
  IFERROR(IF(WTEN!H131="Home", WTEN!E131, ""), ""),
  IFERROR(IF(TF!H131="Home", TF!E131, ""), ""),
  IFERROR(IF(WGOLF!H131="Home", WGOLF!E131, ""), ""),
  IFERROR(IF(WBB!H131="Home", WBB!E131, ""), ""),
  IFERROR(IF(MBB!H131="Home", MBB!E131, ""), ""),
  IFERROR(IF(WLAX!H131="Home", WLAX!E131, ""), ""),
  IFERROR(IF(MLAX!H131="Home", MLAX!E131, ""), ""),
  IFERROR(IF(SOFT!H131="Home", SOFT!E131, ""), ""),
  IFERROR(IF(BASE!H131="Home", BASE!E131, ""), ""),
  IFERROR(IF(ESPORTS!H131="Home", ESPORTS!E131, ""), "")
)
</f>
        <v/>
      </c>
      <c r="F131" s="11" t="str">
        <f>TEXTJOIN(
  CHAR(10) &amp; CHAR(10),
  TRUE,
  IFERROR(IF(WSO!H131="Home", TEXT(WSO!F131, "h:mm AM/PM"), ""), ""),
  IFERROR(IF(MSO!H131="Home", TEXT(MSO!F131, "h:mm AM/PM"), ""), ""),
  IFERROR(IF(FH!H131="Home", TEXT(FH!F131, "h:mm AM/PM"), ""), ""),
  IFERROR(IF(MGOLF!H131="Home", TEXT(MGOLF!F131, "h:mm AM/PM"), ""), ""),
  IFERROR(IF(Football!H131="Home", TEXT(Football!F131, "h:mm AM/PM"), ""), ""),
  IFERROR(IF(WVB!H131="Home", TEXT(WVB!F131, "h:mm AM/PM"), ""), ""),
  IFERROR(IF(XC!H131="Home", TEXT(XC!F131, "h:mm AM/PM"), ""), ""),
  IFERROR(IF(SWIMMING!H131="Home", TEXT(SWIMMING!F131, "h:mm AM/PM"), ""), ""),
  IFERROR(IF(WTEN!H131="Home", TEXT(WTEN!F131, "h:mm AM/PM"), ""), ""),
  IFERROR(IF(TF!H131="Home", TEXT(TF!F131, "h:mm AM/PM"), ""), ""),
  IFERROR(IF(WGOLF!H131="Home", TEXT(WGOLF!F131, "h:mm AM/PM"), ""), ""),
  IFERROR(IF(WBB!H131="Home", TEXT(WBB!F131, "h:mm AM/PM"), ""), ""),
  IFERROR(IF(MBB!H131="Home", TEXT(MBB!F131, "h:mm AM/PM"), ""), ""),
  IFERROR(IF(WLAX!H131="Home", TEXT(WLAX!F131, "h:mm AM/PM"), ""), ""),
  IFERROR(IF(MLAX!H131="Home", TEXT(MLAX!F131, "h:mm AM/PM"), ""), ""),
  IFERROR(IF(SOFT!H131="Home", TEXT(SOFT!F131, "h:mm AM/PM"), ""), ""),
  IFERROR(IF(BASE!H131="Home", TEXT(BASE!F131, "h:mm AM/PM"), ""), ""),
  IFERROR(IF(ESPORTS!H131="Home", TEXT(ESPORTS!F131, "h:mm AM/PM"), ""), "")
)
</f>
        <v/>
      </c>
      <c r="G131" s="11" t="str">
        <f>TEXTJOIN(
  CHAR(10) &amp; CHAR(10),
  TRUE,
  IFERROR(IF(WSO!H131="Home", WSO!G131, ""), ""),
  IFERROR(IF(MSO!H131="Home", MSO!G131, ""), ""),
  IFERROR(IF(FH!H131="Home", FH!G131, ""), ""),
  IFERROR(IF(MGOLF!H131="Home", MGOLF!G131, ""), ""),
  IFERROR(IF(Football!H131="Home", Football!G131, ""), ""),
  IFERROR(IF(WVB!H131="Home", WVB!G131, ""), ""),
  IFERROR(IF(XC!H131="Home", XC!G131, ""), ""),
  IFERROR(IF(SWIMMING!H131="Home", SWIMMING!G131, ""), ""),
  IFERROR(IF(WTEN!H131="Home", WTEN!G131, ""), ""),
  IFERROR(IF(TF!H131="Home", TF!G131, ""), ""),
  IFERROR(IF(WGOLF!H131="Home", WGOLF!G131, ""), ""),
  IFERROR(IF(WBB!H131="Home", WBB!G131, ""), ""),
  IFERROR(IF(MBB!H131="Home", MBB!G131, ""), ""),
  IFERROR(IF(WLAX!H131="Home", WLAX!G131, ""), ""),
  IFERROR(IF(MLAX!H131="Home", MLAX!G131, ""), ""),
  IFERROR(IF(SOFT!H131="Home", SOFT!G131, ""), ""),
  IFERROR(IF(BASE!H131="Home", BASE!G131, ""), ""),
  IFERROR(IF(ESPORTS!H131="Home", ESPORTS!G131, ""), "")
)
</f>
        <v/>
      </c>
      <c r="H131" s="20" t="str">
        <f>TEXTJOIN(
  CHAR(10) &amp; CHAR(10),
  TRUE,
  IFERROR(IF(WSO!H131="Home", WSO!P131, ""), ""),
  IFERROR(IF(MSO!H131="Home", MSO!P131, ""), ""),
  IFERROR(IF(FH!H131="Home", FH!P131, ""), ""),
  IFERROR(IF(MGOLF!H131="Home", MGOLF!P131, ""), ""),
  IFERROR(IF(Football!H131="Home", Football!P131, ""), ""),
  IFERROR(IF(WVB!H131="Home", WVB!P131, ""), ""),
  IFERROR(IF(XC!H131="Home", XC!P131, ""), ""),
  IFERROR(IF(SWIMMING!H131="Home", SWIMMING!P131, ""), ""),
  IFERROR(IF(WTEN!H131="Home", WTEN!P131, ""), ""),
  IFERROR(IF(TF!H131="Home", TF!P131, ""), ""),
  IFERROR(IF(WGOLF!H131="Home", WGOLF!P131, ""), ""),
  IFERROR(IF(WBB!H131="Home", WBB!P131, ""), ""),
  IFERROR(IF(MBB!H131="Home", MBB!P131, ""), ""),
  IFERROR(IF(WLAX!H131="Home", WLAX!P131, ""), ""),
  IFERROR(IF(MLAX!H131="Home", MLAX!P131, ""), ""),
  IFERROR(IF(SOFT!H131="Home", SOFT!P131, ""), ""),
  IFERROR(IF(BASE!H131="Home", BASE!P131, ""), ""),
  IFERROR(IF(ESPORTS!H131="Home", ESPORTS!P131, ""), "")
)
</f>
        <v/>
      </c>
    </row>
    <row r="132" ht="22.5" customHeight="1">
      <c r="A132" s="6">
        <v>131.0</v>
      </c>
      <c r="B132" s="6" t="str">
        <f>'Master Schedule'!B132</f>
        <v/>
      </c>
      <c r="C132" s="7">
        <v>46365.0</v>
      </c>
      <c r="D132" s="8" t="str">
        <f t="shared" si="1"/>
        <v>Wednesday</v>
      </c>
      <c r="E132" s="6" t="str">
        <f>TEXTJOIN(
  CHAR(10) &amp; CHAR(10),
  TRUE,
  IFERROR(IF(WSO!H132="Home", WSO!E132, ""), ""),
  IFERROR(IF(MSO!H132="Home", MSO!E132, ""), ""),
  IFERROR(IF(FH!H132="Home", FH!E132, ""), ""),
  IFERROR(IF(MGOLF!H132="Home", MGOLF!E132, ""), ""),
  IFERROR(IF(Football!H132="Home", Football!E132, ""), ""),
  IFERROR(IF(WVB!H132="Home", WVB!E132, ""), ""),
  IFERROR(IF(XC!H132="Home", XC!E132, ""), ""),
  IFERROR(IF(SWIMMING!H132="Home", SWIMMING!E132, ""), ""),
  IFERROR(IF(WTEN!H132="Home", WTEN!E132, ""), ""),
  IFERROR(IF(TF!H132="Home", TF!E132, ""), ""),
  IFERROR(IF(WGOLF!H132="Home", WGOLF!E132, ""), ""),
  IFERROR(IF(WBB!H132="Home", WBB!E132, ""), ""),
  IFERROR(IF(MBB!H132="Home", MBB!E132, ""), ""),
  IFERROR(IF(WLAX!H132="Home", WLAX!E132, ""), ""),
  IFERROR(IF(MLAX!H132="Home", MLAX!E132, ""), ""),
  IFERROR(IF(SOFT!H132="Home", SOFT!E132, ""), ""),
  IFERROR(IF(BASE!H132="Home", BASE!E132, ""), ""),
  IFERROR(IF(ESPORTS!H132="Home", ESPORTS!E132, ""), "")
)
</f>
        <v/>
      </c>
      <c r="F132" s="11" t="str">
        <f>TEXTJOIN(
  CHAR(10) &amp; CHAR(10),
  TRUE,
  IFERROR(IF(WSO!H132="Home", TEXT(WSO!F132, "h:mm AM/PM"), ""), ""),
  IFERROR(IF(MSO!H132="Home", TEXT(MSO!F132, "h:mm AM/PM"), ""), ""),
  IFERROR(IF(FH!H132="Home", TEXT(FH!F132, "h:mm AM/PM"), ""), ""),
  IFERROR(IF(MGOLF!H132="Home", TEXT(MGOLF!F132, "h:mm AM/PM"), ""), ""),
  IFERROR(IF(Football!H132="Home", TEXT(Football!F132, "h:mm AM/PM"), ""), ""),
  IFERROR(IF(WVB!H132="Home", TEXT(WVB!F132, "h:mm AM/PM"), ""), ""),
  IFERROR(IF(XC!H132="Home", TEXT(XC!F132, "h:mm AM/PM"), ""), ""),
  IFERROR(IF(SWIMMING!H132="Home", TEXT(SWIMMING!F132, "h:mm AM/PM"), ""), ""),
  IFERROR(IF(WTEN!H132="Home", TEXT(WTEN!F132, "h:mm AM/PM"), ""), ""),
  IFERROR(IF(TF!H132="Home", TEXT(TF!F132, "h:mm AM/PM"), ""), ""),
  IFERROR(IF(WGOLF!H132="Home", TEXT(WGOLF!F132, "h:mm AM/PM"), ""), ""),
  IFERROR(IF(WBB!H132="Home", TEXT(WBB!F132, "h:mm AM/PM"), ""), ""),
  IFERROR(IF(MBB!H132="Home", TEXT(MBB!F132, "h:mm AM/PM"), ""), ""),
  IFERROR(IF(WLAX!H132="Home", TEXT(WLAX!F132, "h:mm AM/PM"), ""), ""),
  IFERROR(IF(MLAX!H132="Home", TEXT(MLAX!F132, "h:mm AM/PM"), ""), ""),
  IFERROR(IF(SOFT!H132="Home", TEXT(SOFT!F132, "h:mm AM/PM"), ""), ""),
  IFERROR(IF(BASE!H132="Home", TEXT(BASE!F132, "h:mm AM/PM"), ""), ""),
  IFERROR(IF(ESPORTS!H132="Home", TEXT(ESPORTS!F132, "h:mm AM/PM"), ""), "")
)
</f>
        <v/>
      </c>
      <c r="G132" s="11" t="str">
        <f>TEXTJOIN(
  CHAR(10) &amp; CHAR(10),
  TRUE,
  IFERROR(IF(WSO!H132="Home", WSO!G132, ""), ""),
  IFERROR(IF(MSO!H132="Home", MSO!G132, ""), ""),
  IFERROR(IF(FH!H132="Home", FH!G132, ""), ""),
  IFERROR(IF(MGOLF!H132="Home", MGOLF!G132, ""), ""),
  IFERROR(IF(Football!H132="Home", Football!G132, ""), ""),
  IFERROR(IF(WVB!H132="Home", WVB!G132, ""), ""),
  IFERROR(IF(XC!H132="Home", XC!G132, ""), ""),
  IFERROR(IF(SWIMMING!H132="Home", SWIMMING!G132, ""), ""),
  IFERROR(IF(WTEN!H132="Home", WTEN!G132, ""), ""),
  IFERROR(IF(TF!H132="Home", TF!G132, ""), ""),
  IFERROR(IF(WGOLF!H132="Home", WGOLF!G132, ""), ""),
  IFERROR(IF(WBB!H132="Home", WBB!G132, ""), ""),
  IFERROR(IF(MBB!H132="Home", MBB!G132, ""), ""),
  IFERROR(IF(WLAX!H132="Home", WLAX!G132, ""), ""),
  IFERROR(IF(MLAX!H132="Home", MLAX!G132, ""), ""),
  IFERROR(IF(SOFT!H132="Home", SOFT!G132, ""), ""),
  IFERROR(IF(BASE!H132="Home", BASE!G132, ""), ""),
  IFERROR(IF(ESPORTS!H132="Home", ESPORTS!G132, ""), "")
)
</f>
        <v/>
      </c>
      <c r="H132" s="20" t="str">
        <f>TEXTJOIN(
  CHAR(10) &amp; CHAR(10),
  TRUE,
  IFERROR(IF(WSO!H132="Home", WSO!P132, ""), ""),
  IFERROR(IF(MSO!H132="Home", MSO!P132, ""), ""),
  IFERROR(IF(FH!H132="Home", FH!P132, ""), ""),
  IFERROR(IF(MGOLF!H132="Home", MGOLF!P132, ""), ""),
  IFERROR(IF(Football!H132="Home", Football!P132, ""), ""),
  IFERROR(IF(WVB!H132="Home", WVB!P132, ""), ""),
  IFERROR(IF(XC!H132="Home", XC!P132, ""), ""),
  IFERROR(IF(SWIMMING!H132="Home", SWIMMING!P132, ""), ""),
  IFERROR(IF(WTEN!H132="Home", WTEN!P132, ""), ""),
  IFERROR(IF(TF!H132="Home", TF!P132, ""), ""),
  IFERROR(IF(WGOLF!H132="Home", WGOLF!P132, ""), ""),
  IFERROR(IF(WBB!H132="Home", WBB!P132, ""), ""),
  IFERROR(IF(MBB!H132="Home", MBB!P132, ""), ""),
  IFERROR(IF(WLAX!H132="Home", WLAX!P132, ""), ""),
  IFERROR(IF(MLAX!H132="Home", MLAX!P132, ""), ""),
  IFERROR(IF(SOFT!H132="Home", SOFT!P132, ""), ""),
  IFERROR(IF(BASE!H132="Home", BASE!P132, ""), ""),
  IFERROR(IF(ESPORTS!H132="Home", ESPORTS!P132, ""), "")
)
</f>
        <v/>
      </c>
    </row>
    <row r="133" ht="22.5" customHeight="1">
      <c r="A133" s="6">
        <v>132.0</v>
      </c>
      <c r="B133" s="6" t="str">
        <f>'Master Schedule'!B133</f>
        <v/>
      </c>
      <c r="C133" s="7">
        <v>46366.0</v>
      </c>
      <c r="D133" s="8" t="str">
        <f t="shared" si="1"/>
        <v>Thursday</v>
      </c>
      <c r="E133" s="6" t="str">
        <f>TEXTJOIN(
  CHAR(10) &amp; CHAR(10),
  TRUE,
  IFERROR(IF(WSO!H133="Home", WSO!E133, ""), ""),
  IFERROR(IF(MSO!H133="Home", MSO!E133, ""), ""),
  IFERROR(IF(FH!H133="Home", FH!E133, ""), ""),
  IFERROR(IF(MGOLF!H133="Home", MGOLF!E133, ""), ""),
  IFERROR(IF(Football!H133="Home", Football!E133, ""), ""),
  IFERROR(IF(WVB!H133="Home", WVB!E133, ""), ""),
  IFERROR(IF(XC!H133="Home", XC!E133, ""), ""),
  IFERROR(IF(SWIMMING!H133="Home", SWIMMING!E133, ""), ""),
  IFERROR(IF(WTEN!H133="Home", WTEN!E133, ""), ""),
  IFERROR(IF(TF!H133="Home", TF!E133, ""), ""),
  IFERROR(IF(WGOLF!H133="Home", WGOLF!E133, ""), ""),
  IFERROR(IF(WBB!H133="Home", WBB!E133, ""), ""),
  IFERROR(IF(MBB!H133="Home", MBB!E133, ""), ""),
  IFERROR(IF(WLAX!H133="Home", WLAX!E133, ""), ""),
  IFERROR(IF(MLAX!H133="Home", MLAX!E133, ""), ""),
  IFERROR(IF(SOFT!H133="Home", SOFT!E133, ""), ""),
  IFERROR(IF(BASE!H133="Home", BASE!E133, ""), ""),
  IFERROR(IF(ESPORTS!H133="Home", ESPORTS!E133, ""), "")
)
</f>
        <v/>
      </c>
      <c r="F133" s="11" t="str">
        <f>TEXTJOIN(
  CHAR(10) &amp; CHAR(10),
  TRUE,
  IFERROR(IF(WSO!H133="Home", TEXT(WSO!F133, "h:mm AM/PM"), ""), ""),
  IFERROR(IF(MSO!H133="Home", TEXT(MSO!F133, "h:mm AM/PM"), ""), ""),
  IFERROR(IF(FH!H133="Home", TEXT(FH!F133, "h:mm AM/PM"), ""), ""),
  IFERROR(IF(MGOLF!H133="Home", TEXT(MGOLF!F133, "h:mm AM/PM"), ""), ""),
  IFERROR(IF(Football!H133="Home", TEXT(Football!F133, "h:mm AM/PM"), ""), ""),
  IFERROR(IF(WVB!H133="Home", TEXT(WVB!F133, "h:mm AM/PM"), ""), ""),
  IFERROR(IF(XC!H133="Home", TEXT(XC!F133, "h:mm AM/PM"), ""), ""),
  IFERROR(IF(SWIMMING!H133="Home", TEXT(SWIMMING!F133, "h:mm AM/PM"), ""), ""),
  IFERROR(IF(WTEN!H133="Home", TEXT(WTEN!F133, "h:mm AM/PM"), ""), ""),
  IFERROR(IF(TF!H133="Home", TEXT(TF!F133, "h:mm AM/PM"), ""), ""),
  IFERROR(IF(WGOLF!H133="Home", TEXT(WGOLF!F133, "h:mm AM/PM"), ""), ""),
  IFERROR(IF(WBB!H133="Home", TEXT(WBB!F133, "h:mm AM/PM"), ""), ""),
  IFERROR(IF(MBB!H133="Home", TEXT(MBB!F133, "h:mm AM/PM"), ""), ""),
  IFERROR(IF(WLAX!H133="Home", TEXT(WLAX!F133, "h:mm AM/PM"), ""), ""),
  IFERROR(IF(MLAX!H133="Home", TEXT(MLAX!F133, "h:mm AM/PM"), ""), ""),
  IFERROR(IF(SOFT!H133="Home", TEXT(SOFT!F133, "h:mm AM/PM"), ""), ""),
  IFERROR(IF(BASE!H133="Home", TEXT(BASE!F133, "h:mm AM/PM"), ""), ""),
  IFERROR(IF(ESPORTS!H133="Home", TEXT(ESPORTS!F133, "h:mm AM/PM"), ""), "")
)
</f>
        <v/>
      </c>
      <c r="G133" s="11" t="str">
        <f>TEXTJOIN(
  CHAR(10) &amp; CHAR(10),
  TRUE,
  IFERROR(IF(WSO!H133="Home", WSO!G133, ""), ""),
  IFERROR(IF(MSO!H133="Home", MSO!G133, ""), ""),
  IFERROR(IF(FH!H133="Home", FH!G133, ""), ""),
  IFERROR(IF(MGOLF!H133="Home", MGOLF!G133, ""), ""),
  IFERROR(IF(Football!H133="Home", Football!G133, ""), ""),
  IFERROR(IF(WVB!H133="Home", WVB!G133, ""), ""),
  IFERROR(IF(XC!H133="Home", XC!G133, ""), ""),
  IFERROR(IF(SWIMMING!H133="Home", SWIMMING!G133, ""), ""),
  IFERROR(IF(WTEN!H133="Home", WTEN!G133, ""), ""),
  IFERROR(IF(TF!H133="Home", TF!G133, ""), ""),
  IFERROR(IF(WGOLF!H133="Home", WGOLF!G133, ""), ""),
  IFERROR(IF(WBB!H133="Home", WBB!G133, ""), ""),
  IFERROR(IF(MBB!H133="Home", MBB!G133, ""), ""),
  IFERROR(IF(WLAX!H133="Home", WLAX!G133, ""), ""),
  IFERROR(IF(MLAX!H133="Home", MLAX!G133, ""), ""),
  IFERROR(IF(SOFT!H133="Home", SOFT!G133, ""), ""),
  IFERROR(IF(BASE!H133="Home", BASE!G133, ""), ""),
  IFERROR(IF(ESPORTS!H133="Home", ESPORTS!G133, ""), "")
)
</f>
        <v/>
      </c>
      <c r="H133" s="20" t="str">
        <f>TEXTJOIN(
  CHAR(10) &amp; CHAR(10),
  TRUE,
  IFERROR(IF(WSO!H133="Home", WSO!P133, ""), ""),
  IFERROR(IF(MSO!H133="Home", MSO!P133, ""), ""),
  IFERROR(IF(FH!H133="Home", FH!P133, ""), ""),
  IFERROR(IF(MGOLF!H133="Home", MGOLF!P133, ""), ""),
  IFERROR(IF(Football!H133="Home", Football!P133, ""), ""),
  IFERROR(IF(WVB!H133="Home", WVB!P133, ""), ""),
  IFERROR(IF(XC!H133="Home", XC!P133, ""), ""),
  IFERROR(IF(SWIMMING!H133="Home", SWIMMING!P133, ""), ""),
  IFERROR(IF(WTEN!H133="Home", WTEN!P133, ""), ""),
  IFERROR(IF(TF!H133="Home", TF!P133, ""), ""),
  IFERROR(IF(WGOLF!H133="Home", WGOLF!P133, ""), ""),
  IFERROR(IF(WBB!H133="Home", WBB!P133, ""), ""),
  IFERROR(IF(MBB!H133="Home", MBB!P133, ""), ""),
  IFERROR(IF(WLAX!H133="Home", WLAX!P133, ""), ""),
  IFERROR(IF(MLAX!H133="Home", MLAX!P133, ""), ""),
  IFERROR(IF(SOFT!H133="Home", SOFT!P133, ""), ""),
  IFERROR(IF(BASE!H133="Home", BASE!P133, ""), ""),
  IFERROR(IF(ESPORTS!H133="Home", ESPORTS!P133, ""), "")
)
</f>
        <v/>
      </c>
    </row>
    <row r="134" ht="22.5" customHeight="1">
      <c r="A134" s="6">
        <v>133.0</v>
      </c>
      <c r="B134" s="6" t="str">
        <f>'Master Schedule'!B134</f>
        <v/>
      </c>
      <c r="C134" s="7">
        <v>46367.0</v>
      </c>
      <c r="D134" s="8" t="str">
        <f t="shared" si="1"/>
        <v>Friday</v>
      </c>
      <c r="E134" s="6" t="str">
        <f>TEXTJOIN(
  CHAR(10) &amp; CHAR(10),
  TRUE,
  IFERROR(IF(WSO!H134="Home", WSO!E134, ""), ""),
  IFERROR(IF(MSO!H134="Home", MSO!E134, ""), ""),
  IFERROR(IF(FH!H134="Home", FH!E134, ""), ""),
  IFERROR(IF(MGOLF!H134="Home", MGOLF!E134, ""), ""),
  IFERROR(IF(Football!H134="Home", Football!E134, ""), ""),
  IFERROR(IF(WVB!H134="Home", WVB!E134, ""), ""),
  IFERROR(IF(XC!H134="Home", XC!E134, ""), ""),
  IFERROR(IF(SWIMMING!H134="Home", SWIMMING!E134, ""), ""),
  IFERROR(IF(WTEN!H134="Home", WTEN!E134, ""), ""),
  IFERROR(IF(TF!H134="Home", TF!E134, ""), ""),
  IFERROR(IF(WGOLF!H134="Home", WGOLF!E134, ""), ""),
  IFERROR(IF(WBB!H134="Home", WBB!E134, ""), ""),
  IFERROR(IF(MBB!H134="Home", MBB!E134, ""), ""),
  IFERROR(IF(WLAX!H134="Home", WLAX!E134, ""), ""),
  IFERROR(IF(MLAX!H134="Home", MLAX!E134, ""), ""),
  IFERROR(IF(SOFT!H134="Home", SOFT!E134, ""), ""),
  IFERROR(IF(BASE!H134="Home", BASE!E134, ""), ""),
  IFERROR(IF(ESPORTS!H134="Home", ESPORTS!E134, ""), "")
)
</f>
        <v/>
      </c>
      <c r="F134" s="11" t="str">
        <f>TEXTJOIN(
  CHAR(10) &amp; CHAR(10),
  TRUE,
  IFERROR(IF(WSO!H134="Home", TEXT(WSO!F134, "h:mm AM/PM"), ""), ""),
  IFERROR(IF(MSO!H134="Home", TEXT(MSO!F134, "h:mm AM/PM"), ""), ""),
  IFERROR(IF(FH!H134="Home", TEXT(FH!F134, "h:mm AM/PM"), ""), ""),
  IFERROR(IF(MGOLF!H134="Home", TEXT(MGOLF!F134, "h:mm AM/PM"), ""), ""),
  IFERROR(IF(Football!H134="Home", TEXT(Football!F134, "h:mm AM/PM"), ""), ""),
  IFERROR(IF(WVB!H134="Home", TEXT(WVB!F134, "h:mm AM/PM"), ""), ""),
  IFERROR(IF(XC!H134="Home", TEXT(XC!F134, "h:mm AM/PM"), ""), ""),
  IFERROR(IF(SWIMMING!H134="Home", TEXT(SWIMMING!F134, "h:mm AM/PM"), ""), ""),
  IFERROR(IF(WTEN!H134="Home", TEXT(WTEN!F134, "h:mm AM/PM"), ""), ""),
  IFERROR(IF(TF!H134="Home", TEXT(TF!F134, "h:mm AM/PM"), ""), ""),
  IFERROR(IF(WGOLF!H134="Home", TEXT(WGOLF!F134, "h:mm AM/PM"), ""), ""),
  IFERROR(IF(WBB!H134="Home", TEXT(WBB!F134, "h:mm AM/PM"), ""), ""),
  IFERROR(IF(MBB!H134="Home", TEXT(MBB!F134, "h:mm AM/PM"), ""), ""),
  IFERROR(IF(WLAX!H134="Home", TEXT(WLAX!F134, "h:mm AM/PM"), ""), ""),
  IFERROR(IF(MLAX!H134="Home", TEXT(MLAX!F134, "h:mm AM/PM"), ""), ""),
  IFERROR(IF(SOFT!H134="Home", TEXT(SOFT!F134, "h:mm AM/PM"), ""), ""),
  IFERROR(IF(BASE!H134="Home", TEXT(BASE!F134, "h:mm AM/PM"), ""), ""),
  IFERROR(IF(ESPORTS!H134="Home", TEXT(ESPORTS!F134, "h:mm AM/PM"), ""), "")
)
</f>
        <v/>
      </c>
      <c r="G134" s="11" t="str">
        <f>TEXTJOIN(
  CHAR(10) &amp; CHAR(10),
  TRUE,
  IFERROR(IF(WSO!H134="Home", WSO!G134, ""), ""),
  IFERROR(IF(MSO!H134="Home", MSO!G134, ""), ""),
  IFERROR(IF(FH!H134="Home", FH!G134, ""), ""),
  IFERROR(IF(MGOLF!H134="Home", MGOLF!G134, ""), ""),
  IFERROR(IF(Football!H134="Home", Football!G134, ""), ""),
  IFERROR(IF(WVB!H134="Home", WVB!G134, ""), ""),
  IFERROR(IF(XC!H134="Home", XC!G134, ""), ""),
  IFERROR(IF(SWIMMING!H134="Home", SWIMMING!G134, ""), ""),
  IFERROR(IF(WTEN!H134="Home", WTEN!G134, ""), ""),
  IFERROR(IF(TF!H134="Home", TF!G134, ""), ""),
  IFERROR(IF(WGOLF!H134="Home", WGOLF!G134, ""), ""),
  IFERROR(IF(WBB!H134="Home", WBB!G134, ""), ""),
  IFERROR(IF(MBB!H134="Home", MBB!G134, ""), ""),
  IFERROR(IF(WLAX!H134="Home", WLAX!G134, ""), ""),
  IFERROR(IF(MLAX!H134="Home", MLAX!G134, ""), ""),
  IFERROR(IF(SOFT!H134="Home", SOFT!G134, ""), ""),
  IFERROR(IF(BASE!H134="Home", BASE!G134, ""), ""),
  IFERROR(IF(ESPORTS!H134="Home", ESPORTS!G134, ""), "")
)
</f>
        <v/>
      </c>
      <c r="H134" s="20" t="str">
        <f>TEXTJOIN(
  CHAR(10) &amp; CHAR(10),
  TRUE,
  IFERROR(IF(WSO!H134="Home", WSO!P134, ""), ""),
  IFERROR(IF(MSO!H134="Home", MSO!P134, ""), ""),
  IFERROR(IF(FH!H134="Home", FH!P134, ""), ""),
  IFERROR(IF(MGOLF!H134="Home", MGOLF!P134, ""), ""),
  IFERROR(IF(Football!H134="Home", Football!P134, ""), ""),
  IFERROR(IF(WVB!H134="Home", WVB!P134, ""), ""),
  IFERROR(IF(XC!H134="Home", XC!P134, ""), ""),
  IFERROR(IF(SWIMMING!H134="Home", SWIMMING!P134, ""), ""),
  IFERROR(IF(WTEN!H134="Home", WTEN!P134, ""), ""),
  IFERROR(IF(TF!H134="Home", TF!P134, ""), ""),
  IFERROR(IF(WGOLF!H134="Home", WGOLF!P134, ""), ""),
  IFERROR(IF(WBB!H134="Home", WBB!P134, ""), ""),
  IFERROR(IF(MBB!H134="Home", MBB!P134, ""), ""),
  IFERROR(IF(WLAX!H134="Home", WLAX!P134, ""), ""),
  IFERROR(IF(MLAX!H134="Home", MLAX!P134, ""), ""),
  IFERROR(IF(SOFT!H134="Home", SOFT!P134, ""), ""),
  IFERROR(IF(BASE!H134="Home", BASE!P134, ""), ""),
  IFERROR(IF(ESPORTS!H134="Home", ESPORTS!P134, ""), "")
)
</f>
        <v/>
      </c>
    </row>
    <row r="135" ht="22.5" customHeight="1">
      <c r="A135" s="6">
        <v>134.0</v>
      </c>
      <c r="B135" s="6" t="str">
        <f>'Master Schedule'!B135</f>
        <v/>
      </c>
      <c r="C135" s="7">
        <v>46368.0</v>
      </c>
      <c r="D135" s="8" t="str">
        <f t="shared" si="1"/>
        <v>Saturday</v>
      </c>
      <c r="E135" s="6" t="str">
        <f>TEXTJOIN(
  CHAR(10) &amp; CHAR(10),
  TRUE,
  IFERROR(IF(WSO!H135="Home", WSO!E135, ""), ""),
  IFERROR(IF(MSO!H135="Home", MSO!E135, ""), ""),
  IFERROR(IF(FH!H135="Home", FH!E135, ""), ""),
  IFERROR(IF(MGOLF!H135="Home", MGOLF!E135, ""), ""),
  IFERROR(IF(Football!H135="Home", Football!E135, ""), ""),
  IFERROR(IF(WVB!H135="Home", WVB!E135, ""), ""),
  IFERROR(IF(XC!H135="Home", XC!E135, ""), ""),
  IFERROR(IF(SWIMMING!H135="Home", SWIMMING!E135, ""), ""),
  IFERROR(IF(WTEN!H135="Home", WTEN!E135, ""), ""),
  IFERROR(IF(TF!H135="Home", TF!E135, ""), ""),
  IFERROR(IF(WGOLF!H135="Home", WGOLF!E135, ""), ""),
  IFERROR(IF(WBB!H135="Home", WBB!E135, ""), ""),
  IFERROR(IF(MBB!H135="Home", MBB!E135, ""), ""),
  IFERROR(IF(WLAX!H135="Home", WLAX!E135, ""), ""),
  IFERROR(IF(MLAX!H135="Home", MLAX!E135, ""), ""),
  IFERROR(IF(SOFT!H135="Home", SOFT!E135, ""), ""),
  IFERROR(IF(BASE!H135="Home", BASE!E135, ""), ""),
  IFERROR(IF(ESPORTS!H135="Home", ESPORTS!E135, ""), "")
)
</f>
        <v/>
      </c>
      <c r="F135" s="11" t="str">
        <f>TEXTJOIN(
  CHAR(10) &amp; CHAR(10),
  TRUE,
  IFERROR(IF(WSO!H135="Home", TEXT(WSO!F135, "h:mm AM/PM"), ""), ""),
  IFERROR(IF(MSO!H135="Home", TEXT(MSO!F135, "h:mm AM/PM"), ""), ""),
  IFERROR(IF(FH!H135="Home", TEXT(FH!F135, "h:mm AM/PM"), ""), ""),
  IFERROR(IF(MGOLF!H135="Home", TEXT(MGOLF!F135, "h:mm AM/PM"), ""), ""),
  IFERROR(IF(Football!H135="Home", TEXT(Football!F135, "h:mm AM/PM"), ""), ""),
  IFERROR(IF(WVB!H135="Home", TEXT(WVB!F135, "h:mm AM/PM"), ""), ""),
  IFERROR(IF(XC!H135="Home", TEXT(XC!F135, "h:mm AM/PM"), ""), ""),
  IFERROR(IF(SWIMMING!H135="Home", TEXT(SWIMMING!F135, "h:mm AM/PM"), ""), ""),
  IFERROR(IF(WTEN!H135="Home", TEXT(WTEN!F135, "h:mm AM/PM"), ""), ""),
  IFERROR(IF(TF!H135="Home", TEXT(TF!F135, "h:mm AM/PM"), ""), ""),
  IFERROR(IF(WGOLF!H135="Home", TEXT(WGOLF!F135, "h:mm AM/PM"), ""), ""),
  IFERROR(IF(WBB!H135="Home", TEXT(WBB!F135, "h:mm AM/PM"), ""), ""),
  IFERROR(IF(MBB!H135="Home", TEXT(MBB!F135, "h:mm AM/PM"), ""), ""),
  IFERROR(IF(WLAX!H135="Home", TEXT(WLAX!F135, "h:mm AM/PM"), ""), ""),
  IFERROR(IF(MLAX!H135="Home", TEXT(MLAX!F135, "h:mm AM/PM"), ""), ""),
  IFERROR(IF(SOFT!H135="Home", TEXT(SOFT!F135, "h:mm AM/PM"), ""), ""),
  IFERROR(IF(BASE!H135="Home", TEXT(BASE!F135, "h:mm AM/PM"), ""), ""),
  IFERROR(IF(ESPORTS!H135="Home", TEXT(ESPORTS!F135, "h:mm AM/PM"), ""), "")
)
</f>
        <v/>
      </c>
      <c r="G135" s="11" t="str">
        <f>TEXTJOIN(
  CHAR(10) &amp; CHAR(10),
  TRUE,
  IFERROR(IF(WSO!H135="Home", WSO!G135, ""), ""),
  IFERROR(IF(MSO!H135="Home", MSO!G135, ""), ""),
  IFERROR(IF(FH!H135="Home", FH!G135, ""), ""),
  IFERROR(IF(MGOLF!H135="Home", MGOLF!G135, ""), ""),
  IFERROR(IF(Football!H135="Home", Football!G135, ""), ""),
  IFERROR(IF(WVB!H135="Home", WVB!G135, ""), ""),
  IFERROR(IF(XC!H135="Home", XC!G135, ""), ""),
  IFERROR(IF(SWIMMING!H135="Home", SWIMMING!G135, ""), ""),
  IFERROR(IF(WTEN!H135="Home", WTEN!G135, ""), ""),
  IFERROR(IF(TF!H135="Home", TF!G135, ""), ""),
  IFERROR(IF(WGOLF!H135="Home", WGOLF!G135, ""), ""),
  IFERROR(IF(WBB!H135="Home", WBB!G135, ""), ""),
  IFERROR(IF(MBB!H135="Home", MBB!G135, ""), ""),
  IFERROR(IF(WLAX!H135="Home", WLAX!G135, ""), ""),
  IFERROR(IF(MLAX!H135="Home", MLAX!G135, ""), ""),
  IFERROR(IF(SOFT!H135="Home", SOFT!G135, ""), ""),
  IFERROR(IF(BASE!H135="Home", BASE!G135, ""), ""),
  IFERROR(IF(ESPORTS!H135="Home", ESPORTS!G135, ""), "")
)
</f>
        <v/>
      </c>
      <c r="H135" s="20" t="str">
        <f>TEXTJOIN(
  CHAR(10) &amp; CHAR(10),
  TRUE,
  IFERROR(IF(WSO!H135="Home", WSO!P135, ""), ""),
  IFERROR(IF(MSO!H135="Home", MSO!P135, ""), ""),
  IFERROR(IF(FH!H135="Home", FH!P135, ""), ""),
  IFERROR(IF(MGOLF!H135="Home", MGOLF!P135, ""), ""),
  IFERROR(IF(Football!H135="Home", Football!P135, ""), ""),
  IFERROR(IF(WVB!H135="Home", WVB!P135, ""), ""),
  IFERROR(IF(XC!H135="Home", XC!P135, ""), ""),
  IFERROR(IF(SWIMMING!H135="Home", SWIMMING!P135, ""), ""),
  IFERROR(IF(WTEN!H135="Home", WTEN!P135, ""), ""),
  IFERROR(IF(TF!H135="Home", TF!P135, ""), ""),
  IFERROR(IF(WGOLF!H135="Home", WGOLF!P135, ""), ""),
  IFERROR(IF(WBB!H135="Home", WBB!P135, ""), ""),
  IFERROR(IF(MBB!H135="Home", MBB!P135, ""), ""),
  IFERROR(IF(WLAX!H135="Home", WLAX!P135, ""), ""),
  IFERROR(IF(MLAX!H135="Home", MLAX!P135, ""), ""),
  IFERROR(IF(SOFT!H135="Home", SOFT!P135, ""), ""),
  IFERROR(IF(BASE!H135="Home", BASE!P135, ""), ""),
  IFERROR(IF(ESPORTS!H135="Home", ESPORTS!P135, ""), "")
)
</f>
        <v/>
      </c>
    </row>
    <row r="136" ht="22.5" customHeight="1">
      <c r="A136" s="6">
        <v>135.0</v>
      </c>
      <c r="B136" s="6" t="str">
        <f>'Master Schedule'!B136</f>
        <v/>
      </c>
      <c r="C136" s="7">
        <v>46369.0</v>
      </c>
      <c r="D136" s="8" t="str">
        <f t="shared" si="1"/>
        <v>Sunday</v>
      </c>
      <c r="E136" s="6" t="str">
        <f>TEXTJOIN(
  CHAR(10) &amp; CHAR(10),
  TRUE,
  IFERROR(IF(WSO!H136="Home", WSO!E136, ""), ""),
  IFERROR(IF(MSO!H136="Home", MSO!E136, ""), ""),
  IFERROR(IF(FH!H136="Home", FH!E136, ""), ""),
  IFERROR(IF(MGOLF!H136="Home", MGOLF!E136, ""), ""),
  IFERROR(IF(Football!H136="Home", Football!E136, ""), ""),
  IFERROR(IF(WVB!H136="Home", WVB!E136, ""), ""),
  IFERROR(IF(XC!H136="Home", XC!E136, ""), ""),
  IFERROR(IF(SWIMMING!H136="Home", SWIMMING!E136, ""), ""),
  IFERROR(IF(WTEN!H136="Home", WTEN!E136, ""), ""),
  IFERROR(IF(TF!H136="Home", TF!E136, ""), ""),
  IFERROR(IF(WGOLF!H136="Home", WGOLF!E136, ""), ""),
  IFERROR(IF(WBB!H136="Home", WBB!E136, ""), ""),
  IFERROR(IF(MBB!H136="Home", MBB!E136, ""), ""),
  IFERROR(IF(WLAX!H136="Home", WLAX!E136, ""), ""),
  IFERROR(IF(MLAX!H136="Home", MLAX!E136, ""), ""),
  IFERROR(IF(SOFT!H136="Home", SOFT!E136, ""), ""),
  IFERROR(IF(BASE!H136="Home", BASE!E136, ""), ""),
  IFERROR(IF(ESPORTS!H136="Home", ESPORTS!E136, ""), "")
)
</f>
        <v/>
      </c>
      <c r="F136" s="11" t="str">
        <f>TEXTJOIN(
  CHAR(10) &amp; CHAR(10),
  TRUE,
  IFERROR(IF(WSO!H136="Home", TEXT(WSO!F136, "h:mm AM/PM"), ""), ""),
  IFERROR(IF(MSO!H136="Home", TEXT(MSO!F136, "h:mm AM/PM"), ""), ""),
  IFERROR(IF(FH!H136="Home", TEXT(FH!F136, "h:mm AM/PM"), ""), ""),
  IFERROR(IF(MGOLF!H136="Home", TEXT(MGOLF!F136, "h:mm AM/PM"), ""), ""),
  IFERROR(IF(Football!H136="Home", TEXT(Football!F136, "h:mm AM/PM"), ""), ""),
  IFERROR(IF(WVB!H136="Home", TEXT(WVB!F136, "h:mm AM/PM"), ""), ""),
  IFERROR(IF(XC!H136="Home", TEXT(XC!F136, "h:mm AM/PM"), ""), ""),
  IFERROR(IF(SWIMMING!H136="Home", TEXT(SWIMMING!F136, "h:mm AM/PM"), ""), ""),
  IFERROR(IF(WTEN!H136="Home", TEXT(WTEN!F136, "h:mm AM/PM"), ""), ""),
  IFERROR(IF(TF!H136="Home", TEXT(TF!F136, "h:mm AM/PM"), ""), ""),
  IFERROR(IF(WGOLF!H136="Home", TEXT(WGOLF!F136, "h:mm AM/PM"), ""), ""),
  IFERROR(IF(WBB!H136="Home", TEXT(WBB!F136, "h:mm AM/PM"), ""), ""),
  IFERROR(IF(MBB!H136="Home", TEXT(MBB!F136, "h:mm AM/PM"), ""), ""),
  IFERROR(IF(WLAX!H136="Home", TEXT(WLAX!F136, "h:mm AM/PM"), ""), ""),
  IFERROR(IF(MLAX!H136="Home", TEXT(MLAX!F136, "h:mm AM/PM"), ""), ""),
  IFERROR(IF(SOFT!H136="Home", TEXT(SOFT!F136, "h:mm AM/PM"), ""), ""),
  IFERROR(IF(BASE!H136="Home", TEXT(BASE!F136, "h:mm AM/PM"), ""), ""),
  IFERROR(IF(ESPORTS!H136="Home", TEXT(ESPORTS!F136, "h:mm AM/PM"), ""), "")
)
</f>
        <v/>
      </c>
      <c r="G136" s="11" t="str">
        <f>TEXTJOIN(
  CHAR(10) &amp; CHAR(10),
  TRUE,
  IFERROR(IF(WSO!H136="Home", WSO!G136, ""), ""),
  IFERROR(IF(MSO!H136="Home", MSO!G136, ""), ""),
  IFERROR(IF(FH!H136="Home", FH!G136, ""), ""),
  IFERROR(IF(MGOLF!H136="Home", MGOLF!G136, ""), ""),
  IFERROR(IF(Football!H136="Home", Football!G136, ""), ""),
  IFERROR(IF(WVB!H136="Home", WVB!G136, ""), ""),
  IFERROR(IF(XC!H136="Home", XC!G136, ""), ""),
  IFERROR(IF(SWIMMING!H136="Home", SWIMMING!G136, ""), ""),
  IFERROR(IF(WTEN!H136="Home", WTEN!G136, ""), ""),
  IFERROR(IF(TF!H136="Home", TF!G136, ""), ""),
  IFERROR(IF(WGOLF!H136="Home", WGOLF!G136, ""), ""),
  IFERROR(IF(WBB!H136="Home", WBB!G136, ""), ""),
  IFERROR(IF(MBB!H136="Home", MBB!G136, ""), ""),
  IFERROR(IF(WLAX!H136="Home", WLAX!G136, ""), ""),
  IFERROR(IF(MLAX!H136="Home", MLAX!G136, ""), ""),
  IFERROR(IF(SOFT!H136="Home", SOFT!G136, ""), ""),
  IFERROR(IF(BASE!H136="Home", BASE!G136, ""), ""),
  IFERROR(IF(ESPORTS!H136="Home", ESPORTS!G136, ""), "")
)
</f>
        <v/>
      </c>
      <c r="H136" s="20" t="str">
        <f>TEXTJOIN(
  CHAR(10) &amp; CHAR(10),
  TRUE,
  IFERROR(IF(WSO!H136="Home", WSO!P136, ""), ""),
  IFERROR(IF(MSO!H136="Home", MSO!P136, ""), ""),
  IFERROR(IF(FH!H136="Home", FH!P136, ""), ""),
  IFERROR(IF(MGOLF!H136="Home", MGOLF!P136, ""), ""),
  IFERROR(IF(Football!H136="Home", Football!P136, ""), ""),
  IFERROR(IF(WVB!H136="Home", WVB!P136, ""), ""),
  IFERROR(IF(XC!H136="Home", XC!P136, ""), ""),
  IFERROR(IF(SWIMMING!H136="Home", SWIMMING!P136, ""), ""),
  IFERROR(IF(WTEN!H136="Home", WTEN!P136, ""), ""),
  IFERROR(IF(TF!H136="Home", TF!P136, ""), ""),
  IFERROR(IF(WGOLF!H136="Home", WGOLF!P136, ""), ""),
  IFERROR(IF(WBB!H136="Home", WBB!P136, ""), ""),
  IFERROR(IF(MBB!H136="Home", MBB!P136, ""), ""),
  IFERROR(IF(WLAX!H136="Home", WLAX!P136, ""), ""),
  IFERROR(IF(MLAX!H136="Home", MLAX!P136, ""), ""),
  IFERROR(IF(SOFT!H136="Home", SOFT!P136, ""), ""),
  IFERROR(IF(BASE!H136="Home", BASE!P136, ""), ""),
  IFERROR(IF(ESPORTS!H136="Home", ESPORTS!P136, ""), "")
)
</f>
        <v/>
      </c>
    </row>
    <row r="137" ht="22.5" customHeight="1">
      <c r="A137" s="6">
        <v>136.0</v>
      </c>
      <c r="B137" s="6" t="str">
        <f>'Master Schedule'!B137</f>
        <v/>
      </c>
      <c r="C137" s="7">
        <v>46370.0</v>
      </c>
      <c r="D137" s="8" t="str">
        <f t="shared" si="1"/>
        <v>Monday</v>
      </c>
      <c r="E137" s="6" t="str">
        <f>TEXTJOIN(
  CHAR(10) &amp; CHAR(10),
  TRUE,
  IFERROR(IF(WSO!H137="Home", WSO!E137, ""), ""),
  IFERROR(IF(MSO!H137="Home", MSO!E137, ""), ""),
  IFERROR(IF(FH!H137="Home", FH!E137, ""), ""),
  IFERROR(IF(MGOLF!H137="Home", MGOLF!E137, ""), ""),
  IFERROR(IF(Football!H137="Home", Football!E137, ""), ""),
  IFERROR(IF(WVB!H137="Home", WVB!E137, ""), ""),
  IFERROR(IF(XC!H137="Home", XC!E137, ""), ""),
  IFERROR(IF(SWIMMING!H137="Home", SWIMMING!E137, ""), ""),
  IFERROR(IF(WTEN!H137="Home", WTEN!E137, ""), ""),
  IFERROR(IF(TF!H137="Home", TF!E137, ""), ""),
  IFERROR(IF(WGOLF!H137="Home", WGOLF!E137, ""), ""),
  IFERROR(IF(WBB!H137="Home", WBB!E137, ""), ""),
  IFERROR(IF(MBB!H137="Home", MBB!E137, ""), ""),
  IFERROR(IF(WLAX!H137="Home", WLAX!E137, ""), ""),
  IFERROR(IF(MLAX!H137="Home", MLAX!E137, ""), ""),
  IFERROR(IF(SOFT!H137="Home", SOFT!E137, ""), ""),
  IFERROR(IF(BASE!H137="Home", BASE!E137, ""), ""),
  IFERROR(IF(ESPORTS!H137="Home", ESPORTS!E137, ""), "")
)
</f>
        <v/>
      </c>
      <c r="F137" s="11" t="str">
        <f>TEXTJOIN(
  CHAR(10) &amp; CHAR(10),
  TRUE,
  IFERROR(IF(WSO!H137="Home", TEXT(WSO!F137, "h:mm AM/PM"), ""), ""),
  IFERROR(IF(MSO!H137="Home", TEXT(MSO!F137, "h:mm AM/PM"), ""), ""),
  IFERROR(IF(FH!H137="Home", TEXT(FH!F137, "h:mm AM/PM"), ""), ""),
  IFERROR(IF(MGOLF!H137="Home", TEXT(MGOLF!F137, "h:mm AM/PM"), ""), ""),
  IFERROR(IF(Football!H137="Home", TEXT(Football!F137, "h:mm AM/PM"), ""), ""),
  IFERROR(IF(WVB!H137="Home", TEXT(WVB!F137, "h:mm AM/PM"), ""), ""),
  IFERROR(IF(XC!H137="Home", TEXT(XC!F137, "h:mm AM/PM"), ""), ""),
  IFERROR(IF(SWIMMING!H137="Home", TEXT(SWIMMING!F137, "h:mm AM/PM"), ""), ""),
  IFERROR(IF(WTEN!H137="Home", TEXT(WTEN!F137, "h:mm AM/PM"), ""), ""),
  IFERROR(IF(TF!H137="Home", TEXT(TF!F137, "h:mm AM/PM"), ""), ""),
  IFERROR(IF(WGOLF!H137="Home", TEXT(WGOLF!F137, "h:mm AM/PM"), ""), ""),
  IFERROR(IF(WBB!H137="Home", TEXT(WBB!F137, "h:mm AM/PM"), ""), ""),
  IFERROR(IF(MBB!H137="Home", TEXT(MBB!F137, "h:mm AM/PM"), ""), ""),
  IFERROR(IF(WLAX!H137="Home", TEXT(WLAX!F137, "h:mm AM/PM"), ""), ""),
  IFERROR(IF(MLAX!H137="Home", TEXT(MLAX!F137, "h:mm AM/PM"), ""), ""),
  IFERROR(IF(SOFT!H137="Home", TEXT(SOFT!F137, "h:mm AM/PM"), ""), ""),
  IFERROR(IF(BASE!H137="Home", TEXT(BASE!F137, "h:mm AM/PM"), ""), ""),
  IFERROR(IF(ESPORTS!H137="Home", TEXT(ESPORTS!F137, "h:mm AM/PM"), ""), "")
)
</f>
        <v/>
      </c>
      <c r="G137" s="11" t="str">
        <f>TEXTJOIN(
  CHAR(10) &amp; CHAR(10),
  TRUE,
  IFERROR(IF(WSO!H137="Home", WSO!G137, ""), ""),
  IFERROR(IF(MSO!H137="Home", MSO!G137, ""), ""),
  IFERROR(IF(FH!H137="Home", FH!G137, ""), ""),
  IFERROR(IF(MGOLF!H137="Home", MGOLF!G137, ""), ""),
  IFERROR(IF(Football!H137="Home", Football!G137, ""), ""),
  IFERROR(IF(WVB!H137="Home", WVB!G137, ""), ""),
  IFERROR(IF(XC!H137="Home", XC!G137, ""), ""),
  IFERROR(IF(SWIMMING!H137="Home", SWIMMING!G137, ""), ""),
  IFERROR(IF(WTEN!H137="Home", WTEN!G137, ""), ""),
  IFERROR(IF(TF!H137="Home", TF!G137, ""), ""),
  IFERROR(IF(WGOLF!H137="Home", WGOLF!G137, ""), ""),
  IFERROR(IF(WBB!H137="Home", WBB!G137, ""), ""),
  IFERROR(IF(MBB!H137="Home", MBB!G137, ""), ""),
  IFERROR(IF(WLAX!H137="Home", WLAX!G137, ""), ""),
  IFERROR(IF(MLAX!H137="Home", MLAX!G137, ""), ""),
  IFERROR(IF(SOFT!H137="Home", SOFT!G137, ""), ""),
  IFERROR(IF(BASE!H137="Home", BASE!G137, ""), ""),
  IFERROR(IF(ESPORTS!H137="Home", ESPORTS!G137, ""), "")
)
</f>
        <v/>
      </c>
      <c r="H137" s="20" t="str">
        <f>TEXTJOIN(
  CHAR(10) &amp; CHAR(10),
  TRUE,
  IFERROR(IF(WSO!H137="Home", WSO!P137, ""), ""),
  IFERROR(IF(MSO!H137="Home", MSO!P137, ""), ""),
  IFERROR(IF(FH!H137="Home", FH!P137, ""), ""),
  IFERROR(IF(MGOLF!H137="Home", MGOLF!P137, ""), ""),
  IFERROR(IF(Football!H137="Home", Football!P137, ""), ""),
  IFERROR(IF(WVB!H137="Home", WVB!P137, ""), ""),
  IFERROR(IF(XC!H137="Home", XC!P137, ""), ""),
  IFERROR(IF(SWIMMING!H137="Home", SWIMMING!P137, ""), ""),
  IFERROR(IF(WTEN!H137="Home", WTEN!P137, ""), ""),
  IFERROR(IF(TF!H137="Home", TF!P137, ""), ""),
  IFERROR(IF(WGOLF!H137="Home", WGOLF!P137, ""), ""),
  IFERROR(IF(WBB!H137="Home", WBB!P137, ""), ""),
  IFERROR(IF(MBB!H137="Home", MBB!P137, ""), ""),
  IFERROR(IF(WLAX!H137="Home", WLAX!P137, ""), ""),
  IFERROR(IF(MLAX!H137="Home", MLAX!P137, ""), ""),
  IFERROR(IF(SOFT!H137="Home", SOFT!P137, ""), ""),
  IFERROR(IF(BASE!H137="Home", BASE!P137, ""), ""),
  IFERROR(IF(ESPORTS!H137="Home", ESPORTS!P137, ""), "")
)
</f>
        <v/>
      </c>
    </row>
    <row r="138" ht="22.5" customHeight="1">
      <c r="A138" s="6">
        <v>137.0</v>
      </c>
      <c r="B138" s="6" t="str">
        <f>'Master Schedule'!B138</f>
        <v/>
      </c>
      <c r="C138" s="7">
        <v>46371.0</v>
      </c>
      <c r="D138" s="8" t="str">
        <f t="shared" si="1"/>
        <v>Tuesday</v>
      </c>
      <c r="E138" s="6" t="str">
        <f>TEXTJOIN(
  CHAR(10) &amp; CHAR(10),
  TRUE,
  IFERROR(IF(WSO!H138="Home", WSO!E138, ""), ""),
  IFERROR(IF(MSO!H138="Home", MSO!E138, ""), ""),
  IFERROR(IF(FH!H138="Home", FH!E138, ""), ""),
  IFERROR(IF(MGOLF!H138="Home", MGOLF!E138, ""), ""),
  IFERROR(IF(Football!H138="Home", Football!E138, ""), ""),
  IFERROR(IF(WVB!H138="Home", WVB!E138, ""), ""),
  IFERROR(IF(XC!H138="Home", XC!E138, ""), ""),
  IFERROR(IF(SWIMMING!H138="Home", SWIMMING!E138, ""), ""),
  IFERROR(IF(WTEN!H138="Home", WTEN!E138, ""), ""),
  IFERROR(IF(TF!H138="Home", TF!E138, ""), ""),
  IFERROR(IF(WGOLF!H138="Home", WGOLF!E138, ""), ""),
  IFERROR(IF(WBB!H138="Home", WBB!E138, ""), ""),
  IFERROR(IF(MBB!H138="Home", MBB!E138, ""), ""),
  IFERROR(IF(WLAX!H138="Home", WLAX!E138, ""), ""),
  IFERROR(IF(MLAX!H138="Home", MLAX!E138, ""), ""),
  IFERROR(IF(SOFT!H138="Home", SOFT!E138, ""), ""),
  IFERROR(IF(BASE!H138="Home", BASE!E138, ""), ""),
  IFERROR(IF(ESPORTS!H138="Home", ESPORTS!E138, ""), "")
)
</f>
        <v/>
      </c>
      <c r="F138" s="11" t="str">
        <f>TEXTJOIN(
  CHAR(10) &amp; CHAR(10),
  TRUE,
  IFERROR(IF(WSO!H138="Home", TEXT(WSO!F138, "h:mm AM/PM"), ""), ""),
  IFERROR(IF(MSO!H138="Home", TEXT(MSO!F138, "h:mm AM/PM"), ""), ""),
  IFERROR(IF(FH!H138="Home", TEXT(FH!F138, "h:mm AM/PM"), ""), ""),
  IFERROR(IF(MGOLF!H138="Home", TEXT(MGOLF!F138, "h:mm AM/PM"), ""), ""),
  IFERROR(IF(Football!H138="Home", TEXT(Football!F138, "h:mm AM/PM"), ""), ""),
  IFERROR(IF(WVB!H138="Home", TEXT(WVB!F138, "h:mm AM/PM"), ""), ""),
  IFERROR(IF(XC!H138="Home", TEXT(XC!F138, "h:mm AM/PM"), ""), ""),
  IFERROR(IF(SWIMMING!H138="Home", TEXT(SWIMMING!F138, "h:mm AM/PM"), ""), ""),
  IFERROR(IF(WTEN!H138="Home", TEXT(WTEN!F138, "h:mm AM/PM"), ""), ""),
  IFERROR(IF(TF!H138="Home", TEXT(TF!F138, "h:mm AM/PM"), ""), ""),
  IFERROR(IF(WGOLF!H138="Home", TEXT(WGOLF!F138, "h:mm AM/PM"), ""), ""),
  IFERROR(IF(WBB!H138="Home", TEXT(WBB!F138, "h:mm AM/PM"), ""), ""),
  IFERROR(IF(MBB!H138="Home", TEXT(MBB!F138, "h:mm AM/PM"), ""), ""),
  IFERROR(IF(WLAX!H138="Home", TEXT(WLAX!F138, "h:mm AM/PM"), ""), ""),
  IFERROR(IF(MLAX!H138="Home", TEXT(MLAX!F138, "h:mm AM/PM"), ""), ""),
  IFERROR(IF(SOFT!H138="Home", TEXT(SOFT!F138, "h:mm AM/PM"), ""), ""),
  IFERROR(IF(BASE!H138="Home", TEXT(BASE!F138, "h:mm AM/PM"), ""), ""),
  IFERROR(IF(ESPORTS!H138="Home", TEXT(ESPORTS!F138, "h:mm AM/PM"), ""), "")
)
</f>
        <v/>
      </c>
      <c r="G138" s="11" t="str">
        <f>TEXTJOIN(
  CHAR(10) &amp; CHAR(10),
  TRUE,
  IFERROR(IF(WSO!H138="Home", WSO!G138, ""), ""),
  IFERROR(IF(MSO!H138="Home", MSO!G138, ""), ""),
  IFERROR(IF(FH!H138="Home", FH!G138, ""), ""),
  IFERROR(IF(MGOLF!H138="Home", MGOLF!G138, ""), ""),
  IFERROR(IF(Football!H138="Home", Football!G138, ""), ""),
  IFERROR(IF(WVB!H138="Home", WVB!G138, ""), ""),
  IFERROR(IF(XC!H138="Home", XC!G138, ""), ""),
  IFERROR(IF(SWIMMING!H138="Home", SWIMMING!G138, ""), ""),
  IFERROR(IF(WTEN!H138="Home", WTEN!G138, ""), ""),
  IFERROR(IF(TF!H138="Home", TF!G138, ""), ""),
  IFERROR(IF(WGOLF!H138="Home", WGOLF!G138, ""), ""),
  IFERROR(IF(WBB!H138="Home", WBB!G138, ""), ""),
  IFERROR(IF(MBB!H138="Home", MBB!G138, ""), ""),
  IFERROR(IF(WLAX!H138="Home", WLAX!G138, ""), ""),
  IFERROR(IF(MLAX!H138="Home", MLAX!G138, ""), ""),
  IFERROR(IF(SOFT!H138="Home", SOFT!G138, ""), ""),
  IFERROR(IF(BASE!H138="Home", BASE!G138, ""), ""),
  IFERROR(IF(ESPORTS!H138="Home", ESPORTS!G138, ""), "")
)
</f>
        <v/>
      </c>
      <c r="H138" s="20" t="str">
        <f>TEXTJOIN(
  CHAR(10) &amp; CHAR(10),
  TRUE,
  IFERROR(IF(WSO!H138="Home", WSO!P138, ""), ""),
  IFERROR(IF(MSO!H138="Home", MSO!P138, ""), ""),
  IFERROR(IF(FH!H138="Home", FH!P138, ""), ""),
  IFERROR(IF(MGOLF!H138="Home", MGOLF!P138, ""), ""),
  IFERROR(IF(Football!H138="Home", Football!P138, ""), ""),
  IFERROR(IF(WVB!H138="Home", WVB!P138, ""), ""),
  IFERROR(IF(XC!H138="Home", XC!P138, ""), ""),
  IFERROR(IF(SWIMMING!H138="Home", SWIMMING!P138, ""), ""),
  IFERROR(IF(WTEN!H138="Home", WTEN!P138, ""), ""),
  IFERROR(IF(TF!H138="Home", TF!P138, ""), ""),
  IFERROR(IF(WGOLF!H138="Home", WGOLF!P138, ""), ""),
  IFERROR(IF(WBB!H138="Home", WBB!P138, ""), ""),
  IFERROR(IF(MBB!H138="Home", MBB!P138, ""), ""),
  IFERROR(IF(WLAX!H138="Home", WLAX!P138, ""), ""),
  IFERROR(IF(MLAX!H138="Home", MLAX!P138, ""), ""),
  IFERROR(IF(SOFT!H138="Home", SOFT!P138, ""), ""),
  IFERROR(IF(BASE!H138="Home", BASE!P138, ""), ""),
  IFERROR(IF(ESPORTS!H138="Home", ESPORTS!P138, ""), "")
)
</f>
        <v/>
      </c>
    </row>
    <row r="139" ht="22.5" customHeight="1">
      <c r="A139" s="6">
        <v>138.0</v>
      </c>
      <c r="B139" s="6" t="str">
        <f>'Master Schedule'!B139</f>
        <v/>
      </c>
      <c r="C139" s="7">
        <v>46372.0</v>
      </c>
      <c r="D139" s="8" t="str">
        <f t="shared" si="1"/>
        <v>Wednesday</v>
      </c>
      <c r="E139" s="6" t="str">
        <f>TEXTJOIN(
  CHAR(10) &amp; CHAR(10),
  TRUE,
  IFERROR(IF(WSO!H139="Home", WSO!E139, ""), ""),
  IFERROR(IF(MSO!H139="Home", MSO!E139, ""), ""),
  IFERROR(IF(FH!H139="Home", FH!E139, ""), ""),
  IFERROR(IF(MGOLF!H139="Home", MGOLF!E139, ""), ""),
  IFERROR(IF(Football!H139="Home", Football!E139, ""), ""),
  IFERROR(IF(WVB!H139="Home", WVB!E139, ""), ""),
  IFERROR(IF(XC!H139="Home", XC!E139, ""), ""),
  IFERROR(IF(SWIMMING!H139="Home", SWIMMING!E139, ""), ""),
  IFERROR(IF(WTEN!H139="Home", WTEN!E139, ""), ""),
  IFERROR(IF(TF!H139="Home", TF!E139, ""), ""),
  IFERROR(IF(WGOLF!H139="Home", WGOLF!E139, ""), ""),
  IFERROR(IF(WBB!H139="Home", WBB!E139, ""), ""),
  IFERROR(IF(MBB!H139="Home", MBB!E139, ""), ""),
  IFERROR(IF(WLAX!H139="Home", WLAX!E139, ""), ""),
  IFERROR(IF(MLAX!H139="Home", MLAX!E139, ""), ""),
  IFERROR(IF(SOFT!H139="Home", SOFT!E139, ""), ""),
  IFERROR(IF(BASE!H139="Home", BASE!E139, ""), ""),
  IFERROR(IF(ESPORTS!H139="Home", ESPORTS!E139, ""), "")
)
</f>
        <v/>
      </c>
      <c r="F139" s="11" t="str">
        <f>TEXTJOIN(
  CHAR(10) &amp; CHAR(10),
  TRUE,
  IFERROR(IF(WSO!H139="Home", TEXT(WSO!F139, "h:mm AM/PM"), ""), ""),
  IFERROR(IF(MSO!H139="Home", TEXT(MSO!F139, "h:mm AM/PM"), ""), ""),
  IFERROR(IF(FH!H139="Home", TEXT(FH!F139, "h:mm AM/PM"), ""), ""),
  IFERROR(IF(MGOLF!H139="Home", TEXT(MGOLF!F139, "h:mm AM/PM"), ""), ""),
  IFERROR(IF(Football!H139="Home", TEXT(Football!F139, "h:mm AM/PM"), ""), ""),
  IFERROR(IF(WVB!H139="Home", TEXT(WVB!F139, "h:mm AM/PM"), ""), ""),
  IFERROR(IF(XC!H139="Home", TEXT(XC!F139, "h:mm AM/PM"), ""), ""),
  IFERROR(IF(SWIMMING!H139="Home", TEXT(SWIMMING!F139, "h:mm AM/PM"), ""), ""),
  IFERROR(IF(WTEN!H139="Home", TEXT(WTEN!F139, "h:mm AM/PM"), ""), ""),
  IFERROR(IF(TF!H139="Home", TEXT(TF!F139, "h:mm AM/PM"), ""), ""),
  IFERROR(IF(WGOLF!H139="Home", TEXT(WGOLF!F139, "h:mm AM/PM"), ""), ""),
  IFERROR(IF(WBB!H139="Home", TEXT(WBB!F139, "h:mm AM/PM"), ""), ""),
  IFERROR(IF(MBB!H139="Home", TEXT(MBB!F139, "h:mm AM/PM"), ""), ""),
  IFERROR(IF(WLAX!H139="Home", TEXT(WLAX!F139, "h:mm AM/PM"), ""), ""),
  IFERROR(IF(MLAX!H139="Home", TEXT(MLAX!F139, "h:mm AM/PM"), ""), ""),
  IFERROR(IF(SOFT!H139="Home", TEXT(SOFT!F139, "h:mm AM/PM"), ""), ""),
  IFERROR(IF(BASE!H139="Home", TEXT(BASE!F139, "h:mm AM/PM"), ""), ""),
  IFERROR(IF(ESPORTS!H139="Home", TEXT(ESPORTS!F139, "h:mm AM/PM"), ""), "")
)
</f>
        <v/>
      </c>
      <c r="G139" s="11" t="str">
        <f>TEXTJOIN(
  CHAR(10) &amp; CHAR(10),
  TRUE,
  IFERROR(IF(WSO!H139="Home", WSO!G139, ""), ""),
  IFERROR(IF(MSO!H139="Home", MSO!G139, ""), ""),
  IFERROR(IF(FH!H139="Home", FH!G139, ""), ""),
  IFERROR(IF(MGOLF!H139="Home", MGOLF!G139, ""), ""),
  IFERROR(IF(Football!H139="Home", Football!G139, ""), ""),
  IFERROR(IF(WVB!H139="Home", WVB!G139, ""), ""),
  IFERROR(IF(XC!H139="Home", XC!G139, ""), ""),
  IFERROR(IF(SWIMMING!H139="Home", SWIMMING!G139, ""), ""),
  IFERROR(IF(WTEN!H139="Home", WTEN!G139, ""), ""),
  IFERROR(IF(TF!H139="Home", TF!G139, ""), ""),
  IFERROR(IF(WGOLF!H139="Home", WGOLF!G139, ""), ""),
  IFERROR(IF(WBB!H139="Home", WBB!G139, ""), ""),
  IFERROR(IF(MBB!H139="Home", MBB!G139, ""), ""),
  IFERROR(IF(WLAX!H139="Home", WLAX!G139, ""), ""),
  IFERROR(IF(MLAX!H139="Home", MLAX!G139, ""), ""),
  IFERROR(IF(SOFT!H139="Home", SOFT!G139, ""), ""),
  IFERROR(IF(BASE!H139="Home", BASE!G139, ""), ""),
  IFERROR(IF(ESPORTS!H139="Home", ESPORTS!G139, ""), "")
)
</f>
        <v/>
      </c>
      <c r="H139" s="20" t="str">
        <f>TEXTJOIN(
  CHAR(10) &amp; CHAR(10),
  TRUE,
  IFERROR(IF(WSO!H139="Home", WSO!P139, ""), ""),
  IFERROR(IF(MSO!H139="Home", MSO!P139, ""), ""),
  IFERROR(IF(FH!H139="Home", FH!P139, ""), ""),
  IFERROR(IF(MGOLF!H139="Home", MGOLF!P139, ""), ""),
  IFERROR(IF(Football!H139="Home", Football!P139, ""), ""),
  IFERROR(IF(WVB!H139="Home", WVB!P139, ""), ""),
  IFERROR(IF(XC!H139="Home", XC!P139, ""), ""),
  IFERROR(IF(SWIMMING!H139="Home", SWIMMING!P139, ""), ""),
  IFERROR(IF(WTEN!H139="Home", WTEN!P139, ""), ""),
  IFERROR(IF(TF!H139="Home", TF!P139, ""), ""),
  IFERROR(IF(WGOLF!H139="Home", WGOLF!P139, ""), ""),
  IFERROR(IF(WBB!H139="Home", WBB!P139, ""), ""),
  IFERROR(IF(MBB!H139="Home", MBB!P139, ""), ""),
  IFERROR(IF(WLAX!H139="Home", WLAX!P139, ""), ""),
  IFERROR(IF(MLAX!H139="Home", MLAX!P139, ""), ""),
  IFERROR(IF(SOFT!H139="Home", SOFT!P139, ""), ""),
  IFERROR(IF(BASE!H139="Home", BASE!P139, ""), ""),
  IFERROR(IF(ESPORTS!H139="Home", ESPORTS!P139, ""), "")
)
</f>
        <v/>
      </c>
    </row>
    <row r="140" ht="22.5" customHeight="1">
      <c r="A140" s="6">
        <v>139.0</v>
      </c>
      <c r="B140" s="6" t="str">
        <f>'Master Schedule'!B140</f>
        <v/>
      </c>
      <c r="C140" s="7">
        <v>46373.0</v>
      </c>
      <c r="D140" s="8" t="str">
        <f t="shared" si="1"/>
        <v>Thursday</v>
      </c>
      <c r="E140" s="6" t="str">
        <f>TEXTJOIN(
  CHAR(10) &amp; CHAR(10),
  TRUE,
  IFERROR(IF(WSO!H140="Home", WSO!E140, ""), ""),
  IFERROR(IF(MSO!H140="Home", MSO!E140, ""), ""),
  IFERROR(IF(FH!H140="Home", FH!E140, ""), ""),
  IFERROR(IF(MGOLF!H140="Home", MGOLF!E140, ""), ""),
  IFERROR(IF(Football!H140="Home", Football!E140, ""), ""),
  IFERROR(IF(WVB!H140="Home", WVB!E140, ""), ""),
  IFERROR(IF(XC!H140="Home", XC!E140, ""), ""),
  IFERROR(IF(SWIMMING!H140="Home", SWIMMING!E140, ""), ""),
  IFERROR(IF(WTEN!H140="Home", WTEN!E140, ""), ""),
  IFERROR(IF(TF!H140="Home", TF!E140, ""), ""),
  IFERROR(IF(WGOLF!H140="Home", WGOLF!E140, ""), ""),
  IFERROR(IF(WBB!H140="Home", WBB!E140, ""), ""),
  IFERROR(IF(MBB!H140="Home", MBB!E140, ""), ""),
  IFERROR(IF(WLAX!H140="Home", WLAX!E140, ""), ""),
  IFERROR(IF(MLAX!H140="Home", MLAX!E140, ""), ""),
  IFERROR(IF(SOFT!H140="Home", SOFT!E140, ""), ""),
  IFERROR(IF(BASE!H140="Home", BASE!E140, ""), ""),
  IFERROR(IF(ESPORTS!H140="Home", ESPORTS!E140, ""), "")
)
</f>
        <v/>
      </c>
      <c r="F140" s="11" t="str">
        <f>TEXTJOIN(
  CHAR(10) &amp; CHAR(10),
  TRUE,
  IFERROR(IF(WSO!H140="Home", TEXT(WSO!F140, "h:mm AM/PM"), ""), ""),
  IFERROR(IF(MSO!H140="Home", TEXT(MSO!F140, "h:mm AM/PM"), ""), ""),
  IFERROR(IF(FH!H140="Home", TEXT(FH!F140, "h:mm AM/PM"), ""), ""),
  IFERROR(IF(MGOLF!H140="Home", TEXT(MGOLF!F140, "h:mm AM/PM"), ""), ""),
  IFERROR(IF(Football!H140="Home", TEXT(Football!F140, "h:mm AM/PM"), ""), ""),
  IFERROR(IF(WVB!H140="Home", TEXT(WVB!F140, "h:mm AM/PM"), ""), ""),
  IFERROR(IF(XC!H140="Home", TEXT(XC!F140, "h:mm AM/PM"), ""), ""),
  IFERROR(IF(SWIMMING!H140="Home", TEXT(SWIMMING!F140, "h:mm AM/PM"), ""), ""),
  IFERROR(IF(WTEN!H140="Home", TEXT(WTEN!F140, "h:mm AM/PM"), ""), ""),
  IFERROR(IF(TF!H140="Home", TEXT(TF!F140, "h:mm AM/PM"), ""), ""),
  IFERROR(IF(WGOLF!H140="Home", TEXT(WGOLF!F140, "h:mm AM/PM"), ""), ""),
  IFERROR(IF(WBB!H140="Home", TEXT(WBB!F140, "h:mm AM/PM"), ""), ""),
  IFERROR(IF(MBB!H140="Home", TEXT(MBB!F140, "h:mm AM/PM"), ""), ""),
  IFERROR(IF(WLAX!H140="Home", TEXT(WLAX!F140, "h:mm AM/PM"), ""), ""),
  IFERROR(IF(MLAX!H140="Home", TEXT(MLAX!F140, "h:mm AM/PM"), ""), ""),
  IFERROR(IF(SOFT!H140="Home", TEXT(SOFT!F140, "h:mm AM/PM"), ""), ""),
  IFERROR(IF(BASE!H140="Home", TEXT(BASE!F140, "h:mm AM/PM"), ""), ""),
  IFERROR(IF(ESPORTS!H140="Home", TEXT(ESPORTS!F140, "h:mm AM/PM"), ""), "")
)
</f>
        <v/>
      </c>
      <c r="G140" s="11" t="str">
        <f>TEXTJOIN(
  CHAR(10) &amp; CHAR(10),
  TRUE,
  IFERROR(IF(WSO!H140="Home", WSO!G140, ""), ""),
  IFERROR(IF(MSO!H140="Home", MSO!G140, ""), ""),
  IFERROR(IF(FH!H140="Home", FH!G140, ""), ""),
  IFERROR(IF(MGOLF!H140="Home", MGOLF!G140, ""), ""),
  IFERROR(IF(Football!H140="Home", Football!G140, ""), ""),
  IFERROR(IF(WVB!H140="Home", WVB!G140, ""), ""),
  IFERROR(IF(XC!H140="Home", XC!G140, ""), ""),
  IFERROR(IF(SWIMMING!H140="Home", SWIMMING!G140, ""), ""),
  IFERROR(IF(WTEN!H140="Home", WTEN!G140, ""), ""),
  IFERROR(IF(TF!H140="Home", TF!G140, ""), ""),
  IFERROR(IF(WGOLF!H140="Home", WGOLF!G140, ""), ""),
  IFERROR(IF(WBB!H140="Home", WBB!G140, ""), ""),
  IFERROR(IF(MBB!H140="Home", MBB!G140, ""), ""),
  IFERROR(IF(WLAX!H140="Home", WLAX!G140, ""), ""),
  IFERROR(IF(MLAX!H140="Home", MLAX!G140, ""), ""),
  IFERROR(IF(SOFT!H140="Home", SOFT!G140, ""), ""),
  IFERROR(IF(BASE!H140="Home", BASE!G140, ""), ""),
  IFERROR(IF(ESPORTS!H140="Home", ESPORTS!G140, ""), "")
)
</f>
        <v/>
      </c>
      <c r="H140" s="20" t="str">
        <f>TEXTJOIN(
  CHAR(10) &amp; CHAR(10),
  TRUE,
  IFERROR(IF(WSO!H140="Home", WSO!P140, ""), ""),
  IFERROR(IF(MSO!H140="Home", MSO!P140, ""), ""),
  IFERROR(IF(FH!H140="Home", FH!P140, ""), ""),
  IFERROR(IF(MGOLF!H140="Home", MGOLF!P140, ""), ""),
  IFERROR(IF(Football!H140="Home", Football!P140, ""), ""),
  IFERROR(IF(WVB!H140="Home", WVB!P140, ""), ""),
  IFERROR(IF(XC!H140="Home", XC!P140, ""), ""),
  IFERROR(IF(SWIMMING!H140="Home", SWIMMING!P140, ""), ""),
  IFERROR(IF(WTEN!H140="Home", WTEN!P140, ""), ""),
  IFERROR(IF(TF!H140="Home", TF!P140, ""), ""),
  IFERROR(IF(WGOLF!H140="Home", WGOLF!P140, ""), ""),
  IFERROR(IF(WBB!H140="Home", WBB!P140, ""), ""),
  IFERROR(IF(MBB!H140="Home", MBB!P140, ""), ""),
  IFERROR(IF(WLAX!H140="Home", WLAX!P140, ""), ""),
  IFERROR(IF(MLAX!H140="Home", MLAX!P140, ""), ""),
  IFERROR(IF(SOFT!H140="Home", SOFT!P140, ""), ""),
  IFERROR(IF(BASE!H140="Home", BASE!P140, ""), ""),
  IFERROR(IF(ESPORTS!H140="Home", ESPORTS!P140, ""), "")
)
</f>
        <v/>
      </c>
    </row>
    <row r="141" ht="22.5" customHeight="1">
      <c r="A141" s="6">
        <v>140.0</v>
      </c>
      <c r="B141" s="6" t="str">
        <f>'Master Schedule'!B141</f>
        <v/>
      </c>
      <c r="C141" s="7">
        <v>46374.0</v>
      </c>
      <c r="D141" s="8" t="str">
        <f t="shared" si="1"/>
        <v>Friday</v>
      </c>
      <c r="E141" s="6" t="str">
        <f>TEXTJOIN(
  CHAR(10) &amp; CHAR(10),
  TRUE,
  IFERROR(IF(WSO!H141="Home", WSO!E141, ""), ""),
  IFERROR(IF(MSO!H141="Home", MSO!E141, ""), ""),
  IFERROR(IF(FH!H141="Home", FH!E141, ""), ""),
  IFERROR(IF(MGOLF!H141="Home", MGOLF!E141, ""), ""),
  IFERROR(IF(Football!H141="Home", Football!E141, ""), ""),
  IFERROR(IF(WVB!H141="Home", WVB!E141, ""), ""),
  IFERROR(IF(XC!H141="Home", XC!E141, ""), ""),
  IFERROR(IF(SWIMMING!H141="Home", SWIMMING!E141, ""), ""),
  IFERROR(IF(WTEN!H141="Home", WTEN!E141, ""), ""),
  IFERROR(IF(TF!H141="Home", TF!E141, ""), ""),
  IFERROR(IF(WGOLF!H141="Home", WGOLF!E141, ""), ""),
  IFERROR(IF(WBB!H141="Home", WBB!E141, ""), ""),
  IFERROR(IF(MBB!H141="Home", MBB!E141, ""), ""),
  IFERROR(IF(WLAX!H141="Home", WLAX!E141, ""), ""),
  IFERROR(IF(MLAX!H141="Home", MLAX!E141, ""), ""),
  IFERROR(IF(SOFT!H141="Home", SOFT!E141, ""), ""),
  IFERROR(IF(BASE!H141="Home", BASE!E141, ""), ""),
  IFERROR(IF(ESPORTS!H141="Home", ESPORTS!E141, ""), "")
)
</f>
        <v/>
      </c>
      <c r="F141" s="11" t="str">
        <f>TEXTJOIN(
  CHAR(10) &amp; CHAR(10),
  TRUE,
  IFERROR(IF(WSO!H141="Home", TEXT(WSO!F141, "h:mm AM/PM"), ""), ""),
  IFERROR(IF(MSO!H141="Home", TEXT(MSO!F141, "h:mm AM/PM"), ""), ""),
  IFERROR(IF(FH!H141="Home", TEXT(FH!F141, "h:mm AM/PM"), ""), ""),
  IFERROR(IF(MGOLF!H141="Home", TEXT(MGOLF!F141, "h:mm AM/PM"), ""), ""),
  IFERROR(IF(Football!H141="Home", TEXT(Football!F141, "h:mm AM/PM"), ""), ""),
  IFERROR(IF(WVB!H141="Home", TEXT(WVB!F141, "h:mm AM/PM"), ""), ""),
  IFERROR(IF(XC!H141="Home", TEXT(XC!F141, "h:mm AM/PM"), ""), ""),
  IFERROR(IF(SWIMMING!H141="Home", TEXT(SWIMMING!F141, "h:mm AM/PM"), ""), ""),
  IFERROR(IF(WTEN!H141="Home", TEXT(WTEN!F141, "h:mm AM/PM"), ""), ""),
  IFERROR(IF(TF!H141="Home", TEXT(TF!F141, "h:mm AM/PM"), ""), ""),
  IFERROR(IF(WGOLF!H141="Home", TEXT(WGOLF!F141, "h:mm AM/PM"), ""), ""),
  IFERROR(IF(WBB!H141="Home", TEXT(WBB!F141, "h:mm AM/PM"), ""), ""),
  IFERROR(IF(MBB!H141="Home", TEXT(MBB!F141, "h:mm AM/PM"), ""), ""),
  IFERROR(IF(WLAX!H141="Home", TEXT(WLAX!F141, "h:mm AM/PM"), ""), ""),
  IFERROR(IF(MLAX!H141="Home", TEXT(MLAX!F141, "h:mm AM/PM"), ""), ""),
  IFERROR(IF(SOFT!H141="Home", TEXT(SOFT!F141, "h:mm AM/PM"), ""), ""),
  IFERROR(IF(BASE!H141="Home", TEXT(BASE!F141, "h:mm AM/PM"), ""), ""),
  IFERROR(IF(ESPORTS!H141="Home", TEXT(ESPORTS!F141, "h:mm AM/PM"), ""), "")
)
</f>
        <v/>
      </c>
      <c r="G141" s="11" t="str">
        <f>TEXTJOIN(
  CHAR(10) &amp; CHAR(10),
  TRUE,
  IFERROR(IF(WSO!H141="Home", WSO!G141, ""), ""),
  IFERROR(IF(MSO!H141="Home", MSO!G141, ""), ""),
  IFERROR(IF(FH!H141="Home", FH!G141, ""), ""),
  IFERROR(IF(MGOLF!H141="Home", MGOLF!G141, ""), ""),
  IFERROR(IF(Football!H141="Home", Football!G141, ""), ""),
  IFERROR(IF(WVB!H141="Home", WVB!G141, ""), ""),
  IFERROR(IF(XC!H141="Home", XC!G141, ""), ""),
  IFERROR(IF(SWIMMING!H141="Home", SWIMMING!G141, ""), ""),
  IFERROR(IF(WTEN!H141="Home", WTEN!G141, ""), ""),
  IFERROR(IF(TF!H141="Home", TF!G141, ""), ""),
  IFERROR(IF(WGOLF!H141="Home", WGOLF!G141, ""), ""),
  IFERROR(IF(WBB!H141="Home", WBB!G141, ""), ""),
  IFERROR(IF(MBB!H141="Home", MBB!G141, ""), ""),
  IFERROR(IF(WLAX!H141="Home", WLAX!G141, ""), ""),
  IFERROR(IF(MLAX!H141="Home", MLAX!G141, ""), ""),
  IFERROR(IF(SOFT!H141="Home", SOFT!G141, ""), ""),
  IFERROR(IF(BASE!H141="Home", BASE!G141, ""), ""),
  IFERROR(IF(ESPORTS!H141="Home", ESPORTS!G141, ""), "")
)
</f>
        <v/>
      </c>
      <c r="H141" s="20" t="str">
        <f>TEXTJOIN(
  CHAR(10) &amp; CHAR(10),
  TRUE,
  IFERROR(IF(WSO!H141="Home", WSO!P141, ""), ""),
  IFERROR(IF(MSO!H141="Home", MSO!P141, ""), ""),
  IFERROR(IF(FH!H141="Home", FH!P141, ""), ""),
  IFERROR(IF(MGOLF!H141="Home", MGOLF!P141, ""), ""),
  IFERROR(IF(Football!H141="Home", Football!P141, ""), ""),
  IFERROR(IF(WVB!H141="Home", WVB!P141, ""), ""),
  IFERROR(IF(XC!H141="Home", XC!P141, ""), ""),
  IFERROR(IF(SWIMMING!H141="Home", SWIMMING!P141, ""), ""),
  IFERROR(IF(WTEN!H141="Home", WTEN!P141, ""), ""),
  IFERROR(IF(TF!H141="Home", TF!P141, ""), ""),
  IFERROR(IF(WGOLF!H141="Home", WGOLF!P141, ""), ""),
  IFERROR(IF(WBB!H141="Home", WBB!P141, ""), ""),
  IFERROR(IF(MBB!H141="Home", MBB!P141, ""), ""),
  IFERROR(IF(WLAX!H141="Home", WLAX!P141, ""), ""),
  IFERROR(IF(MLAX!H141="Home", MLAX!P141, ""), ""),
  IFERROR(IF(SOFT!H141="Home", SOFT!P141, ""), ""),
  IFERROR(IF(BASE!H141="Home", BASE!P141, ""), ""),
  IFERROR(IF(ESPORTS!H141="Home", ESPORTS!P141, ""), "")
)
</f>
        <v/>
      </c>
    </row>
    <row r="142" ht="22.5" customHeight="1">
      <c r="A142" s="6">
        <v>141.0</v>
      </c>
      <c r="B142" s="6" t="str">
        <f>'Master Schedule'!B142</f>
        <v/>
      </c>
      <c r="C142" s="7">
        <v>46375.0</v>
      </c>
      <c r="D142" s="8" t="str">
        <f t="shared" si="1"/>
        <v>Saturday</v>
      </c>
      <c r="E142" s="6" t="str">
        <f>TEXTJOIN(
  CHAR(10) &amp; CHAR(10),
  TRUE,
  IFERROR(IF(WSO!H142="Home", WSO!E142, ""), ""),
  IFERROR(IF(MSO!H142="Home", MSO!E142, ""), ""),
  IFERROR(IF(FH!H142="Home", FH!E142, ""), ""),
  IFERROR(IF(MGOLF!H142="Home", MGOLF!E142, ""), ""),
  IFERROR(IF(Football!H142="Home", Football!E142, ""), ""),
  IFERROR(IF(WVB!H142="Home", WVB!E142, ""), ""),
  IFERROR(IF(XC!H142="Home", XC!E142, ""), ""),
  IFERROR(IF(SWIMMING!H142="Home", SWIMMING!E142, ""), ""),
  IFERROR(IF(WTEN!H142="Home", WTEN!E142, ""), ""),
  IFERROR(IF(TF!H142="Home", TF!E142, ""), ""),
  IFERROR(IF(WGOLF!H142="Home", WGOLF!E142, ""), ""),
  IFERROR(IF(WBB!H142="Home", WBB!E142, ""), ""),
  IFERROR(IF(MBB!H142="Home", MBB!E142, ""), ""),
  IFERROR(IF(WLAX!H142="Home", WLAX!E142, ""), ""),
  IFERROR(IF(MLAX!H142="Home", MLAX!E142, ""), ""),
  IFERROR(IF(SOFT!H142="Home", SOFT!E142, ""), ""),
  IFERROR(IF(BASE!H142="Home", BASE!E142, ""), ""),
  IFERROR(IF(ESPORTS!H142="Home", ESPORTS!E142, ""), "")
)
</f>
        <v/>
      </c>
      <c r="F142" s="11" t="str">
        <f>TEXTJOIN(
  CHAR(10) &amp; CHAR(10),
  TRUE,
  IFERROR(IF(WSO!H142="Home", TEXT(WSO!F142, "h:mm AM/PM"), ""), ""),
  IFERROR(IF(MSO!H142="Home", TEXT(MSO!F142, "h:mm AM/PM"), ""), ""),
  IFERROR(IF(FH!H142="Home", TEXT(FH!F142, "h:mm AM/PM"), ""), ""),
  IFERROR(IF(MGOLF!H142="Home", TEXT(MGOLF!F142, "h:mm AM/PM"), ""), ""),
  IFERROR(IF(Football!H142="Home", TEXT(Football!F142, "h:mm AM/PM"), ""), ""),
  IFERROR(IF(WVB!H142="Home", TEXT(WVB!F142, "h:mm AM/PM"), ""), ""),
  IFERROR(IF(XC!H142="Home", TEXT(XC!F142, "h:mm AM/PM"), ""), ""),
  IFERROR(IF(SWIMMING!H142="Home", TEXT(SWIMMING!F142, "h:mm AM/PM"), ""), ""),
  IFERROR(IF(WTEN!H142="Home", TEXT(WTEN!F142, "h:mm AM/PM"), ""), ""),
  IFERROR(IF(TF!H142="Home", TEXT(TF!F142, "h:mm AM/PM"), ""), ""),
  IFERROR(IF(WGOLF!H142="Home", TEXT(WGOLF!F142, "h:mm AM/PM"), ""), ""),
  IFERROR(IF(WBB!H142="Home", TEXT(WBB!F142, "h:mm AM/PM"), ""), ""),
  IFERROR(IF(MBB!H142="Home", TEXT(MBB!F142, "h:mm AM/PM"), ""), ""),
  IFERROR(IF(WLAX!H142="Home", TEXT(WLAX!F142, "h:mm AM/PM"), ""), ""),
  IFERROR(IF(MLAX!H142="Home", TEXT(MLAX!F142, "h:mm AM/PM"), ""), ""),
  IFERROR(IF(SOFT!H142="Home", TEXT(SOFT!F142, "h:mm AM/PM"), ""), ""),
  IFERROR(IF(BASE!H142="Home", TEXT(BASE!F142, "h:mm AM/PM"), ""), ""),
  IFERROR(IF(ESPORTS!H142="Home", TEXT(ESPORTS!F142, "h:mm AM/PM"), ""), "")
)
</f>
        <v/>
      </c>
      <c r="G142" s="11" t="str">
        <f>TEXTJOIN(
  CHAR(10) &amp; CHAR(10),
  TRUE,
  IFERROR(IF(WSO!H142="Home", WSO!G142, ""), ""),
  IFERROR(IF(MSO!H142="Home", MSO!G142, ""), ""),
  IFERROR(IF(FH!H142="Home", FH!G142, ""), ""),
  IFERROR(IF(MGOLF!H142="Home", MGOLF!G142, ""), ""),
  IFERROR(IF(Football!H142="Home", Football!G142, ""), ""),
  IFERROR(IF(WVB!H142="Home", WVB!G142, ""), ""),
  IFERROR(IF(XC!H142="Home", XC!G142, ""), ""),
  IFERROR(IF(SWIMMING!H142="Home", SWIMMING!G142, ""), ""),
  IFERROR(IF(WTEN!H142="Home", WTEN!G142, ""), ""),
  IFERROR(IF(TF!H142="Home", TF!G142, ""), ""),
  IFERROR(IF(WGOLF!H142="Home", WGOLF!G142, ""), ""),
  IFERROR(IF(WBB!H142="Home", WBB!G142, ""), ""),
  IFERROR(IF(MBB!H142="Home", MBB!G142, ""), ""),
  IFERROR(IF(WLAX!H142="Home", WLAX!G142, ""), ""),
  IFERROR(IF(MLAX!H142="Home", MLAX!G142, ""), ""),
  IFERROR(IF(SOFT!H142="Home", SOFT!G142, ""), ""),
  IFERROR(IF(BASE!H142="Home", BASE!G142, ""), ""),
  IFERROR(IF(ESPORTS!H142="Home", ESPORTS!G142, ""), "")
)
</f>
        <v/>
      </c>
      <c r="H142" s="20" t="str">
        <f>TEXTJOIN(
  CHAR(10) &amp; CHAR(10),
  TRUE,
  IFERROR(IF(WSO!H142="Home", WSO!P142, ""), ""),
  IFERROR(IF(MSO!H142="Home", MSO!P142, ""), ""),
  IFERROR(IF(FH!H142="Home", FH!P142, ""), ""),
  IFERROR(IF(MGOLF!H142="Home", MGOLF!P142, ""), ""),
  IFERROR(IF(Football!H142="Home", Football!P142, ""), ""),
  IFERROR(IF(WVB!H142="Home", WVB!P142, ""), ""),
  IFERROR(IF(XC!H142="Home", XC!P142, ""), ""),
  IFERROR(IF(SWIMMING!H142="Home", SWIMMING!P142, ""), ""),
  IFERROR(IF(WTEN!H142="Home", WTEN!P142, ""), ""),
  IFERROR(IF(TF!H142="Home", TF!P142, ""), ""),
  IFERROR(IF(WGOLF!H142="Home", WGOLF!P142, ""), ""),
  IFERROR(IF(WBB!H142="Home", WBB!P142, ""), ""),
  IFERROR(IF(MBB!H142="Home", MBB!P142, ""), ""),
  IFERROR(IF(WLAX!H142="Home", WLAX!P142, ""), ""),
  IFERROR(IF(MLAX!H142="Home", MLAX!P142, ""), ""),
  IFERROR(IF(SOFT!H142="Home", SOFT!P142, ""), ""),
  IFERROR(IF(BASE!H142="Home", BASE!P142, ""), ""),
  IFERROR(IF(ESPORTS!H142="Home", ESPORTS!P142, ""), "")
)
</f>
        <v/>
      </c>
    </row>
    <row r="143" ht="22.5" customHeight="1">
      <c r="A143" s="6">
        <v>142.0</v>
      </c>
      <c r="B143" s="6" t="str">
        <f>'Master Schedule'!B143</f>
        <v/>
      </c>
      <c r="C143" s="7">
        <v>46376.0</v>
      </c>
      <c r="D143" s="8" t="str">
        <f t="shared" si="1"/>
        <v>Sunday</v>
      </c>
      <c r="E143" s="6" t="str">
        <f>TEXTJOIN(
  CHAR(10) &amp; CHAR(10),
  TRUE,
  IFERROR(IF(WSO!H143="Home", WSO!E143, ""), ""),
  IFERROR(IF(MSO!H143="Home", MSO!E143, ""), ""),
  IFERROR(IF(FH!H143="Home", FH!E143, ""), ""),
  IFERROR(IF(MGOLF!H143="Home", MGOLF!E143, ""), ""),
  IFERROR(IF(Football!H143="Home", Football!E143, ""), ""),
  IFERROR(IF(WVB!H143="Home", WVB!E143, ""), ""),
  IFERROR(IF(XC!H143="Home", XC!E143, ""), ""),
  IFERROR(IF(SWIMMING!H143="Home", SWIMMING!E143, ""), ""),
  IFERROR(IF(WTEN!H143="Home", WTEN!E143, ""), ""),
  IFERROR(IF(TF!H143="Home", TF!E143, ""), ""),
  IFERROR(IF(WGOLF!H143="Home", WGOLF!E143, ""), ""),
  IFERROR(IF(WBB!H143="Home", WBB!E143, ""), ""),
  IFERROR(IF(MBB!H143="Home", MBB!E143, ""), ""),
  IFERROR(IF(WLAX!H143="Home", WLAX!E143, ""), ""),
  IFERROR(IF(MLAX!H143="Home", MLAX!E143, ""), ""),
  IFERROR(IF(SOFT!H143="Home", SOFT!E143, ""), ""),
  IFERROR(IF(BASE!H143="Home", BASE!E143, ""), ""),
  IFERROR(IF(ESPORTS!H143="Home", ESPORTS!E143, ""), "")
)
</f>
        <v/>
      </c>
      <c r="F143" s="11" t="str">
        <f>TEXTJOIN(
  CHAR(10) &amp; CHAR(10),
  TRUE,
  IFERROR(IF(WSO!H143="Home", TEXT(WSO!F143, "h:mm AM/PM"), ""), ""),
  IFERROR(IF(MSO!H143="Home", TEXT(MSO!F143, "h:mm AM/PM"), ""), ""),
  IFERROR(IF(FH!H143="Home", TEXT(FH!F143, "h:mm AM/PM"), ""), ""),
  IFERROR(IF(MGOLF!H143="Home", TEXT(MGOLF!F143, "h:mm AM/PM"), ""), ""),
  IFERROR(IF(Football!H143="Home", TEXT(Football!F143, "h:mm AM/PM"), ""), ""),
  IFERROR(IF(WVB!H143="Home", TEXT(WVB!F143, "h:mm AM/PM"), ""), ""),
  IFERROR(IF(XC!H143="Home", TEXT(XC!F143, "h:mm AM/PM"), ""), ""),
  IFERROR(IF(SWIMMING!H143="Home", TEXT(SWIMMING!F143, "h:mm AM/PM"), ""), ""),
  IFERROR(IF(WTEN!H143="Home", TEXT(WTEN!F143, "h:mm AM/PM"), ""), ""),
  IFERROR(IF(TF!H143="Home", TEXT(TF!F143, "h:mm AM/PM"), ""), ""),
  IFERROR(IF(WGOLF!H143="Home", TEXT(WGOLF!F143, "h:mm AM/PM"), ""), ""),
  IFERROR(IF(WBB!H143="Home", TEXT(WBB!F143, "h:mm AM/PM"), ""), ""),
  IFERROR(IF(MBB!H143="Home", TEXT(MBB!F143, "h:mm AM/PM"), ""), ""),
  IFERROR(IF(WLAX!H143="Home", TEXT(WLAX!F143, "h:mm AM/PM"), ""), ""),
  IFERROR(IF(MLAX!H143="Home", TEXT(MLAX!F143, "h:mm AM/PM"), ""), ""),
  IFERROR(IF(SOFT!H143="Home", TEXT(SOFT!F143, "h:mm AM/PM"), ""), ""),
  IFERROR(IF(BASE!H143="Home", TEXT(BASE!F143, "h:mm AM/PM"), ""), ""),
  IFERROR(IF(ESPORTS!H143="Home", TEXT(ESPORTS!F143, "h:mm AM/PM"), ""), "")
)
</f>
        <v/>
      </c>
      <c r="G143" s="11" t="str">
        <f>TEXTJOIN(
  CHAR(10) &amp; CHAR(10),
  TRUE,
  IFERROR(IF(WSO!H143="Home", WSO!G143, ""), ""),
  IFERROR(IF(MSO!H143="Home", MSO!G143, ""), ""),
  IFERROR(IF(FH!H143="Home", FH!G143, ""), ""),
  IFERROR(IF(MGOLF!H143="Home", MGOLF!G143, ""), ""),
  IFERROR(IF(Football!H143="Home", Football!G143, ""), ""),
  IFERROR(IF(WVB!H143="Home", WVB!G143, ""), ""),
  IFERROR(IF(XC!H143="Home", XC!G143, ""), ""),
  IFERROR(IF(SWIMMING!H143="Home", SWIMMING!G143, ""), ""),
  IFERROR(IF(WTEN!H143="Home", WTEN!G143, ""), ""),
  IFERROR(IF(TF!H143="Home", TF!G143, ""), ""),
  IFERROR(IF(WGOLF!H143="Home", WGOLF!G143, ""), ""),
  IFERROR(IF(WBB!H143="Home", WBB!G143, ""), ""),
  IFERROR(IF(MBB!H143="Home", MBB!G143, ""), ""),
  IFERROR(IF(WLAX!H143="Home", WLAX!G143, ""), ""),
  IFERROR(IF(MLAX!H143="Home", MLAX!G143, ""), ""),
  IFERROR(IF(SOFT!H143="Home", SOFT!G143, ""), ""),
  IFERROR(IF(BASE!H143="Home", BASE!G143, ""), ""),
  IFERROR(IF(ESPORTS!H143="Home", ESPORTS!G143, ""), "")
)
</f>
        <v/>
      </c>
      <c r="H143" s="20" t="str">
        <f>TEXTJOIN(
  CHAR(10) &amp; CHAR(10),
  TRUE,
  IFERROR(IF(WSO!H143="Home", WSO!P143, ""), ""),
  IFERROR(IF(MSO!H143="Home", MSO!P143, ""), ""),
  IFERROR(IF(FH!H143="Home", FH!P143, ""), ""),
  IFERROR(IF(MGOLF!H143="Home", MGOLF!P143, ""), ""),
  IFERROR(IF(Football!H143="Home", Football!P143, ""), ""),
  IFERROR(IF(WVB!H143="Home", WVB!P143, ""), ""),
  IFERROR(IF(XC!H143="Home", XC!P143, ""), ""),
  IFERROR(IF(SWIMMING!H143="Home", SWIMMING!P143, ""), ""),
  IFERROR(IF(WTEN!H143="Home", WTEN!P143, ""), ""),
  IFERROR(IF(TF!H143="Home", TF!P143, ""), ""),
  IFERROR(IF(WGOLF!H143="Home", WGOLF!P143, ""), ""),
  IFERROR(IF(WBB!H143="Home", WBB!P143, ""), ""),
  IFERROR(IF(MBB!H143="Home", MBB!P143, ""), ""),
  IFERROR(IF(WLAX!H143="Home", WLAX!P143, ""), ""),
  IFERROR(IF(MLAX!H143="Home", MLAX!P143, ""), ""),
  IFERROR(IF(SOFT!H143="Home", SOFT!P143, ""), ""),
  IFERROR(IF(BASE!H143="Home", BASE!P143, ""), ""),
  IFERROR(IF(ESPORTS!H143="Home", ESPORTS!P143, ""), "")
)
</f>
        <v/>
      </c>
    </row>
    <row r="144" ht="22.5" customHeight="1">
      <c r="A144" s="6">
        <v>143.0</v>
      </c>
      <c r="B144" s="6" t="str">
        <f>'Master Schedule'!B144</f>
        <v/>
      </c>
      <c r="C144" s="7">
        <v>46377.0</v>
      </c>
      <c r="D144" s="8" t="str">
        <f t="shared" si="1"/>
        <v>Monday</v>
      </c>
      <c r="E144" s="6" t="str">
        <f>TEXTJOIN(
  CHAR(10) &amp; CHAR(10),
  TRUE,
  IFERROR(IF(WSO!H144="Home", WSO!E144, ""), ""),
  IFERROR(IF(MSO!H144="Home", MSO!E144, ""), ""),
  IFERROR(IF(FH!H144="Home", FH!E144, ""), ""),
  IFERROR(IF(MGOLF!H144="Home", MGOLF!E144, ""), ""),
  IFERROR(IF(Football!H144="Home", Football!E144, ""), ""),
  IFERROR(IF(WVB!H144="Home", WVB!E144, ""), ""),
  IFERROR(IF(XC!H144="Home", XC!E144, ""), ""),
  IFERROR(IF(SWIMMING!H144="Home", SWIMMING!E144, ""), ""),
  IFERROR(IF(WTEN!H144="Home", WTEN!E144, ""), ""),
  IFERROR(IF(TF!H144="Home", TF!E144, ""), ""),
  IFERROR(IF(WGOLF!H144="Home", WGOLF!E144, ""), ""),
  IFERROR(IF(WBB!H144="Home", WBB!E144, ""), ""),
  IFERROR(IF(MBB!H144="Home", MBB!E144, ""), ""),
  IFERROR(IF(WLAX!H144="Home", WLAX!E144, ""), ""),
  IFERROR(IF(MLAX!H144="Home", MLAX!E144, ""), ""),
  IFERROR(IF(SOFT!H144="Home", SOFT!E144, ""), ""),
  IFERROR(IF(BASE!H144="Home", BASE!E144, ""), ""),
  IFERROR(IF(ESPORTS!H144="Home", ESPORTS!E144, ""), "")
)
</f>
        <v/>
      </c>
      <c r="F144" s="11" t="str">
        <f>TEXTJOIN(
  CHAR(10) &amp; CHAR(10),
  TRUE,
  IFERROR(IF(WSO!H144="Home", TEXT(WSO!F144, "h:mm AM/PM"), ""), ""),
  IFERROR(IF(MSO!H144="Home", TEXT(MSO!F144, "h:mm AM/PM"), ""), ""),
  IFERROR(IF(FH!H144="Home", TEXT(FH!F144, "h:mm AM/PM"), ""), ""),
  IFERROR(IF(MGOLF!H144="Home", TEXT(MGOLF!F144, "h:mm AM/PM"), ""), ""),
  IFERROR(IF(Football!H144="Home", TEXT(Football!F144, "h:mm AM/PM"), ""), ""),
  IFERROR(IF(WVB!H144="Home", TEXT(WVB!F144, "h:mm AM/PM"), ""), ""),
  IFERROR(IF(XC!H144="Home", TEXT(XC!F144, "h:mm AM/PM"), ""), ""),
  IFERROR(IF(SWIMMING!H144="Home", TEXT(SWIMMING!F144, "h:mm AM/PM"), ""), ""),
  IFERROR(IF(WTEN!H144="Home", TEXT(WTEN!F144, "h:mm AM/PM"), ""), ""),
  IFERROR(IF(TF!H144="Home", TEXT(TF!F144, "h:mm AM/PM"), ""), ""),
  IFERROR(IF(WGOLF!H144="Home", TEXT(WGOLF!F144, "h:mm AM/PM"), ""), ""),
  IFERROR(IF(WBB!H144="Home", TEXT(WBB!F144, "h:mm AM/PM"), ""), ""),
  IFERROR(IF(MBB!H144="Home", TEXT(MBB!F144, "h:mm AM/PM"), ""), ""),
  IFERROR(IF(WLAX!H144="Home", TEXT(WLAX!F144, "h:mm AM/PM"), ""), ""),
  IFERROR(IF(MLAX!H144="Home", TEXT(MLAX!F144, "h:mm AM/PM"), ""), ""),
  IFERROR(IF(SOFT!H144="Home", TEXT(SOFT!F144, "h:mm AM/PM"), ""), ""),
  IFERROR(IF(BASE!H144="Home", TEXT(BASE!F144, "h:mm AM/PM"), ""), ""),
  IFERROR(IF(ESPORTS!H144="Home", TEXT(ESPORTS!F144, "h:mm AM/PM"), ""), "")
)
</f>
        <v/>
      </c>
      <c r="G144" s="11" t="str">
        <f>TEXTJOIN(
  CHAR(10) &amp; CHAR(10),
  TRUE,
  IFERROR(IF(WSO!H144="Home", WSO!G144, ""), ""),
  IFERROR(IF(MSO!H144="Home", MSO!G144, ""), ""),
  IFERROR(IF(FH!H144="Home", FH!G144, ""), ""),
  IFERROR(IF(MGOLF!H144="Home", MGOLF!G144, ""), ""),
  IFERROR(IF(Football!H144="Home", Football!G144, ""), ""),
  IFERROR(IF(WVB!H144="Home", WVB!G144, ""), ""),
  IFERROR(IF(XC!H144="Home", XC!G144, ""), ""),
  IFERROR(IF(SWIMMING!H144="Home", SWIMMING!G144, ""), ""),
  IFERROR(IF(WTEN!H144="Home", WTEN!G144, ""), ""),
  IFERROR(IF(TF!H144="Home", TF!G144, ""), ""),
  IFERROR(IF(WGOLF!H144="Home", WGOLF!G144, ""), ""),
  IFERROR(IF(WBB!H144="Home", WBB!G144, ""), ""),
  IFERROR(IF(MBB!H144="Home", MBB!G144, ""), ""),
  IFERROR(IF(WLAX!H144="Home", WLAX!G144, ""), ""),
  IFERROR(IF(MLAX!H144="Home", MLAX!G144, ""), ""),
  IFERROR(IF(SOFT!H144="Home", SOFT!G144, ""), ""),
  IFERROR(IF(BASE!H144="Home", BASE!G144, ""), ""),
  IFERROR(IF(ESPORTS!H144="Home", ESPORTS!G144, ""), "")
)
</f>
        <v/>
      </c>
      <c r="H144" s="20" t="str">
        <f>TEXTJOIN(
  CHAR(10) &amp; CHAR(10),
  TRUE,
  IFERROR(IF(WSO!H144="Home", WSO!P144, ""), ""),
  IFERROR(IF(MSO!H144="Home", MSO!P144, ""), ""),
  IFERROR(IF(FH!H144="Home", FH!P144, ""), ""),
  IFERROR(IF(MGOLF!H144="Home", MGOLF!P144, ""), ""),
  IFERROR(IF(Football!H144="Home", Football!P144, ""), ""),
  IFERROR(IF(WVB!H144="Home", WVB!P144, ""), ""),
  IFERROR(IF(XC!H144="Home", XC!P144, ""), ""),
  IFERROR(IF(SWIMMING!H144="Home", SWIMMING!P144, ""), ""),
  IFERROR(IF(WTEN!H144="Home", WTEN!P144, ""), ""),
  IFERROR(IF(TF!H144="Home", TF!P144, ""), ""),
  IFERROR(IF(WGOLF!H144="Home", WGOLF!P144, ""), ""),
  IFERROR(IF(WBB!H144="Home", WBB!P144, ""), ""),
  IFERROR(IF(MBB!H144="Home", MBB!P144, ""), ""),
  IFERROR(IF(WLAX!H144="Home", WLAX!P144, ""), ""),
  IFERROR(IF(MLAX!H144="Home", MLAX!P144, ""), ""),
  IFERROR(IF(SOFT!H144="Home", SOFT!P144, ""), ""),
  IFERROR(IF(BASE!H144="Home", BASE!P144, ""), ""),
  IFERROR(IF(ESPORTS!H144="Home", ESPORTS!P144, ""), "")
)
</f>
        <v/>
      </c>
    </row>
    <row r="145" ht="22.5" customHeight="1">
      <c r="A145" s="6">
        <v>144.0</v>
      </c>
      <c r="B145" s="6" t="str">
        <f>'Master Schedule'!B145</f>
        <v/>
      </c>
      <c r="C145" s="7">
        <v>46378.0</v>
      </c>
      <c r="D145" s="8" t="str">
        <f t="shared" si="1"/>
        <v>Tuesday</v>
      </c>
      <c r="E145" s="6" t="str">
        <f>TEXTJOIN(
  CHAR(10) &amp; CHAR(10),
  TRUE,
  IFERROR(IF(WSO!H145="Home", WSO!E145, ""), ""),
  IFERROR(IF(MSO!H145="Home", MSO!E145, ""), ""),
  IFERROR(IF(FH!H145="Home", FH!E145, ""), ""),
  IFERROR(IF(MGOLF!H145="Home", MGOLF!E145, ""), ""),
  IFERROR(IF(Football!H145="Home", Football!E145, ""), ""),
  IFERROR(IF(WVB!H145="Home", WVB!E145, ""), ""),
  IFERROR(IF(XC!H145="Home", XC!E145, ""), ""),
  IFERROR(IF(SWIMMING!H145="Home", SWIMMING!E145, ""), ""),
  IFERROR(IF(WTEN!H145="Home", WTEN!E145, ""), ""),
  IFERROR(IF(TF!H145="Home", TF!E145, ""), ""),
  IFERROR(IF(WGOLF!H145="Home", WGOLF!E145, ""), ""),
  IFERROR(IF(WBB!H145="Home", WBB!E145, ""), ""),
  IFERROR(IF(MBB!H145="Home", MBB!E145, ""), ""),
  IFERROR(IF(WLAX!H145="Home", WLAX!E145, ""), ""),
  IFERROR(IF(MLAX!H145="Home", MLAX!E145, ""), ""),
  IFERROR(IF(SOFT!H145="Home", SOFT!E145, ""), ""),
  IFERROR(IF(BASE!H145="Home", BASE!E145, ""), ""),
  IFERROR(IF(ESPORTS!H145="Home", ESPORTS!E145, ""), "")
)
</f>
        <v/>
      </c>
      <c r="F145" s="11" t="str">
        <f>TEXTJOIN(
  CHAR(10) &amp; CHAR(10),
  TRUE,
  IFERROR(IF(WSO!H145="Home", TEXT(WSO!F145, "h:mm AM/PM"), ""), ""),
  IFERROR(IF(MSO!H145="Home", TEXT(MSO!F145, "h:mm AM/PM"), ""), ""),
  IFERROR(IF(FH!H145="Home", TEXT(FH!F145, "h:mm AM/PM"), ""), ""),
  IFERROR(IF(MGOLF!H145="Home", TEXT(MGOLF!F145, "h:mm AM/PM"), ""), ""),
  IFERROR(IF(Football!H145="Home", TEXT(Football!F145, "h:mm AM/PM"), ""), ""),
  IFERROR(IF(WVB!H145="Home", TEXT(WVB!F145, "h:mm AM/PM"), ""), ""),
  IFERROR(IF(XC!H145="Home", TEXT(XC!F145, "h:mm AM/PM"), ""), ""),
  IFERROR(IF(SWIMMING!H145="Home", TEXT(SWIMMING!F145, "h:mm AM/PM"), ""), ""),
  IFERROR(IF(WTEN!H145="Home", TEXT(WTEN!F145, "h:mm AM/PM"), ""), ""),
  IFERROR(IF(TF!H145="Home", TEXT(TF!F145, "h:mm AM/PM"), ""), ""),
  IFERROR(IF(WGOLF!H145="Home", TEXT(WGOLF!F145, "h:mm AM/PM"), ""), ""),
  IFERROR(IF(WBB!H145="Home", TEXT(WBB!F145, "h:mm AM/PM"), ""), ""),
  IFERROR(IF(MBB!H145="Home", TEXT(MBB!F145, "h:mm AM/PM"), ""), ""),
  IFERROR(IF(WLAX!H145="Home", TEXT(WLAX!F145, "h:mm AM/PM"), ""), ""),
  IFERROR(IF(MLAX!H145="Home", TEXT(MLAX!F145, "h:mm AM/PM"), ""), ""),
  IFERROR(IF(SOFT!H145="Home", TEXT(SOFT!F145, "h:mm AM/PM"), ""), ""),
  IFERROR(IF(BASE!H145="Home", TEXT(BASE!F145, "h:mm AM/PM"), ""), ""),
  IFERROR(IF(ESPORTS!H145="Home", TEXT(ESPORTS!F145, "h:mm AM/PM"), ""), "")
)
</f>
        <v/>
      </c>
      <c r="G145" s="11" t="str">
        <f>TEXTJOIN(
  CHAR(10) &amp; CHAR(10),
  TRUE,
  IFERROR(IF(WSO!H145="Home", WSO!G145, ""), ""),
  IFERROR(IF(MSO!H145="Home", MSO!G145, ""), ""),
  IFERROR(IF(FH!H145="Home", FH!G145, ""), ""),
  IFERROR(IF(MGOLF!H145="Home", MGOLF!G145, ""), ""),
  IFERROR(IF(Football!H145="Home", Football!G145, ""), ""),
  IFERROR(IF(WVB!H145="Home", WVB!G145, ""), ""),
  IFERROR(IF(XC!H145="Home", XC!G145, ""), ""),
  IFERROR(IF(SWIMMING!H145="Home", SWIMMING!G145, ""), ""),
  IFERROR(IF(WTEN!H145="Home", WTEN!G145, ""), ""),
  IFERROR(IF(TF!H145="Home", TF!G145, ""), ""),
  IFERROR(IF(WGOLF!H145="Home", WGOLF!G145, ""), ""),
  IFERROR(IF(WBB!H145="Home", WBB!G145, ""), ""),
  IFERROR(IF(MBB!H145="Home", MBB!G145, ""), ""),
  IFERROR(IF(WLAX!H145="Home", WLAX!G145, ""), ""),
  IFERROR(IF(MLAX!H145="Home", MLAX!G145, ""), ""),
  IFERROR(IF(SOFT!H145="Home", SOFT!G145, ""), ""),
  IFERROR(IF(BASE!H145="Home", BASE!G145, ""), ""),
  IFERROR(IF(ESPORTS!H145="Home", ESPORTS!G145, ""), "")
)
</f>
        <v/>
      </c>
      <c r="H145" s="20" t="str">
        <f>TEXTJOIN(
  CHAR(10) &amp; CHAR(10),
  TRUE,
  IFERROR(IF(WSO!H145="Home", WSO!P145, ""), ""),
  IFERROR(IF(MSO!H145="Home", MSO!P145, ""), ""),
  IFERROR(IF(FH!H145="Home", FH!P145, ""), ""),
  IFERROR(IF(MGOLF!H145="Home", MGOLF!P145, ""), ""),
  IFERROR(IF(Football!H145="Home", Football!P145, ""), ""),
  IFERROR(IF(WVB!H145="Home", WVB!P145, ""), ""),
  IFERROR(IF(XC!H145="Home", XC!P145, ""), ""),
  IFERROR(IF(SWIMMING!H145="Home", SWIMMING!P145, ""), ""),
  IFERROR(IF(WTEN!H145="Home", WTEN!P145, ""), ""),
  IFERROR(IF(TF!H145="Home", TF!P145, ""), ""),
  IFERROR(IF(WGOLF!H145="Home", WGOLF!P145, ""), ""),
  IFERROR(IF(WBB!H145="Home", WBB!P145, ""), ""),
  IFERROR(IF(MBB!H145="Home", MBB!P145, ""), ""),
  IFERROR(IF(WLAX!H145="Home", WLAX!P145, ""), ""),
  IFERROR(IF(MLAX!H145="Home", MLAX!P145, ""), ""),
  IFERROR(IF(SOFT!H145="Home", SOFT!P145, ""), ""),
  IFERROR(IF(BASE!H145="Home", BASE!P145, ""), ""),
  IFERROR(IF(ESPORTS!H145="Home", ESPORTS!P145, ""), "")
)
</f>
        <v/>
      </c>
    </row>
    <row r="146" ht="22.5" customHeight="1">
      <c r="A146" s="6">
        <v>145.0</v>
      </c>
      <c r="B146" s="6" t="str">
        <f>'Master Schedule'!B146</f>
        <v/>
      </c>
      <c r="C146" s="7">
        <v>46379.0</v>
      </c>
      <c r="D146" s="8" t="str">
        <f t="shared" si="1"/>
        <v>Wednesday</v>
      </c>
      <c r="E146" s="6" t="str">
        <f>TEXTJOIN(
  CHAR(10) &amp; CHAR(10),
  TRUE,
  IFERROR(IF(WSO!H146="Home", WSO!E146, ""), ""),
  IFERROR(IF(MSO!H146="Home", MSO!E146, ""), ""),
  IFERROR(IF(FH!H146="Home", FH!E146, ""), ""),
  IFERROR(IF(MGOLF!H146="Home", MGOLF!E146, ""), ""),
  IFERROR(IF(Football!H146="Home", Football!E146, ""), ""),
  IFERROR(IF(WVB!H146="Home", WVB!E146, ""), ""),
  IFERROR(IF(XC!H146="Home", XC!E146, ""), ""),
  IFERROR(IF(SWIMMING!H146="Home", SWIMMING!E146, ""), ""),
  IFERROR(IF(WTEN!H146="Home", WTEN!E146, ""), ""),
  IFERROR(IF(TF!H146="Home", TF!E146, ""), ""),
  IFERROR(IF(WGOLF!H146="Home", WGOLF!E146, ""), ""),
  IFERROR(IF(WBB!H146="Home", WBB!E146, ""), ""),
  IFERROR(IF(MBB!H146="Home", MBB!E146, ""), ""),
  IFERROR(IF(WLAX!H146="Home", WLAX!E146, ""), ""),
  IFERROR(IF(MLAX!H146="Home", MLAX!E146, ""), ""),
  IFERROR(IF(SOFT!H146="Home", SOFT!E146, ""), ""),
  IFERROR(IF(BASE!H146="Home", BASE!E146, ""), ""),
  IFERROR(IF(ESPORTS!H146="Home", ESPORTS!E146, ""), "")
)
</f>
        <v/>
      </c>
      <c r="F146" s="11" t="str">
        <f>TEXTJOIN(
  CHAR(10) &amp; CHAR(10),
  TRUE,
  IFERROR(IF(WSO!H146="Home", TEXT(WSO!F146, "h:mm AM/PM"), ""), ""),
  IFERROR(IF(MSO!H146="Home", TEXT(MSO!F146, "h:mm AM/PM"), ""), ""),
  IFERROR(IF(FH!H146="Home", TEXT(FH!F146, "h:mm AM/PM"), ""), ""),
  IFERROR(IF(MGOLF!H146="Home", TEXT(MGOLF!F146, "h:mm AM/PM"), ""), ""),
  IFERROR(IF(Football!H146="Home", TEXT(Football!F146, "h:mm AM/PM"), ""), ""),
  IFERROR(IF(WVB!H146="Home", TEXT(WVB!F146, "h:mm AM/PM"), ""), ""),
  IFERROR(IF(XC!H146="Home", TEXT(XC!F146, "h:mm AM/PM"), ""), ""),
  IFERROR(IF(SWIMMING!H146="Home", TEXT(SWIMMING!F146, "h:mm AM/PM"), ""), ""),
  IFERROR(IF(WTEN!H146="Home", TEXT(WTEN!F146, "h:mm AM/PM"), ""), ""),
  IFERROR(IF(TF!H146="Home", TEXT(TF!F146, "h:mm AM/PM"), ""), ""),
  IFERROR(IF(WGOLF!H146="Home", TEXT(WGOLF!F146, "h:mm AM/PM"), ""), ""),
  IFERROR(IF(WBB!H146="Home", TEXT(WBB!F146, "h:mm AM/PM"), ""), ""),
  IFERROR(IF(MBB!H146="Home", TEXT(MBB!F146, "h:mm AM/PM"), ""), ""),
  IFERROR(IF(WLAX!H146="Home", TEXT(WLAX!F146, "h:mm AM/PM"), ""), ""),
  IFERROR(IF(MLAX!H146="Home", TEXT(MLAX!F146, "h:mm AM/PM"), ""), ""),
  IFERROR(IF(SOFT!H146="Home", TEXT(SOFT!F146, "h:mm AM/PM"), ""), ""),
  IFERROR(IF(BASE!H146="Home", TEXT(BASE!F146, "h:mm AM/PM"), ""), ""),
  IFERROR(IF(ESPORTS!H146="Home", TEXT(ESPORTS!F146, "h:mm AM/PM"), ""), "")
)
</f>
        <v/>
      </c>
      <c r="G146" s="11" t="str">
        <f>TEXTJOIN(
  CHAR(10) &amp; CHAR(10),
  TRUE,
  IFERROR(IF(WSO!H146="Home", WSO!G146, ""), ""),
  IFERROR(IF(MSO!H146="Home", MSO!G146, ""), ""),
  IFERROR(IF(FH!H146="Home", FH!G146, ""), ""),
  IFERROR(IF(MGOLF!H146="Home", MGOLF!G146, ""), ""),
  IFERROR(IF(Football!H146="Home", Football!G146, ""), ""),
  IFERROR(IF(WVB!H146="Home", WVB!G146, ""), ""),
  IFERROR(IF(XC!H146="Home", XC!G146, ""), ""),
  IFERROR(IF(SWIMMING!H146="Home", SWIMMING!G146, ""), ""),
  IFERROR(IF(WTEN!H146="Home", WTEN!G146, ""), ""),
  IFERROR(IF(TF!H146="Home", TF!G146, ""), ""),
  IFERROR(IF(WGOLF!H146="Home", WGOLF!G146, ""), ""),
  IFERROR(IF(WBB!H146="Home", WBB!G146, ""), ""),
  IFERROR(IF(MBB!H146="Home", MBB!G146, ""), ""),
  IFERROR(IF(WLAX!H146="Home", WLAX!G146, ""), ""),
  IFERROR(IF(MLAX!H146="Home", MLAX!G146, ""), ""),
  IFERROR(IF(SOFT!H146="Home", SOFT!G146, ""), ""),
  IFERROR(IF(BASE!H146="Home", BASE!G146, ""), ""),
  IFERROR(IF(ESPORTS!H146="Home", ESPORTS!G146, ""), "")
)
</f>
        <v/>
      </c>
      <c r="H146" s="20" t="str">
        <f>TEXTJOIN(
  CHAR(10) &amp; CHAR(10),
  TRUE,
  IFERROR(IF(WSO!H146="Home", WSO!P146, ""), ""),
  IFERROR(IF(MSO!H146="Home", MSO!P146, ""), ""),
  IFERROR(IF(FH!H146="Home", FH!P146, ""), ""),
  IFERROR(IF(MGOLF!H146="Home", MGOLF!P146, ""), ""),
  IFERROR(IF(Football!H146="Home", Football!P146, ""), ""),
  IFERROR(IF(WVB!H146="Home", WVB!P146, ""), ""),
  IFERROR(IF(XC!H146="Home", XC!P146, ""), ""),
  IFERROR(IF(SWIMMING!H146="Home", SWIMMING!P146, ""), ""),
  IFERROR(IF(WTEN!H146="Home", WTEN!P146, ""), ""),
  IFERROR(IF(TF!H146="Home", TF!P146, ""), ""),
  IFERROR(IF(WGOLF!H146="Home", WGOLF!P146, ""), ""),
  IFERROR(IF(WBB!H146="Home", WBB!P146, ""), ""),
  IFERROR(IF(MBB!H146="Home", MBB!P146, ""), ""),
  IFERROR(IF(WLAX!H146="Home", WLAX!P146, ""), ""),
  IFERROR(IF(MLAX!H146="Home", MLAX!P146, ""), ""),
  IFERROR(IF(SOFT!H146="Home", SOFT!P146, ""), ""),
  IFERROR(IF(BASE!H146="Home", BASE!P146, ""), ""),
  IFERROR(IF(ESPORTS!H146="Home", ESPORTS!P146, ""), "")
)
</f>
        <v/>
      </c>
    </row>
    <row r="147" ht="22.5" customHeight="1">
      <c r="A147" s="6">
        <v>146.0</v>
      </c>
      <c r="B147" s="6" t="str">
        <f>'Master Schedule'!B147</f>
        <v/>
      </c>
      <c r="C147" s="7">
        <v>46380.0</v>
      </c>
      <c r="D147" s="8" t="str">
        <f t="shared" si="1"/>
        <v>Thursday</v>
      </c>
      <c r="E147" s="6" t="str">
        <f>TEXTJOIN(
  CHAR(10) &amp; CHAR(10),
  TRUE,
  IFERROR(IF(WSO!H147="Home", WSO!E147, ""), ""),
  IFERROR(IF(MSO!H147="Home", MSO!E147, ""), ""),
  IFERROR(IF(FH!H147="Home", FH!E147, ""), ""),
  IFERROR(IF(MGOLF!H147="Home", MGOLF!E147, ""), ""),
  IFERROR(IF(Football!H147="Home", Football!E147, ""), ""),
  IFERROR(IF(WVB!H147="Home", WVB!E147, ""), ""),
  IFERROR(IF(XC!H147="Home", XC!E147, ""), ""),
  IFERROR(IF(SWIMMING!H147="Home", SWIMMING!E147, ""), ""),
  IFERROR(IF(WTEN!H147="Home", WTEN!E147, ""), ""),
  IFERROR(IF(TF!H147="Home", TF!E147, ""), ""),
  IFERROR(IF(WGOLF!H147="Home", WGOLF!E147, ""), ""),
  IFERROR(IF(WBB!H147="Home", WBB!E147, ""), ""),
  IFERROR(IF(MBB!H147="Home", MBB!E147, ""), ""),
  IFERROR(IF(WLAX!H147="Home", WLAX!E147, ""), ""),
  IFERROR(IF(MLAX!H147="Home", MLAX!E147, ""), ""),
  IFERROR(IF(SOFT!H147="Home", SOFT!E147, ""), ""),
  IFERROR(IF(BASE!H147="Home", BASE!E147, ""), ""),
  IFERROR(IF(ESPORTS!H147="Home", ESPORTS!E147, ""), "")
)
</f>
        <v/>
      </c>
      <c r="F147" s="11" t="str">
        <f>TEXTJOIN(
  CHAR(10) &amp; CHAR(10),
  TRUE,
  IFERROR(IF(WSO!H147="Home", TEXT(WSO!F147, "h:mm AM/PM"), ""), ""),
  IFERROR(IF(MSO!H147="Home", TEXT(MSO!F147, "h:mm AM/PM"), ""), ""),
  IFERROR(IF(FH!H147="Home", TEXT(FH!F147, "h:mm AM/PM"), ""), ""),
  IFERROR(IF(MGOLF!H147="Home", TEXT(MGOLF!F147, "h:mm AM/PM"), ""), ""),
  IFERROR(IF(Football!H147="Home", TEXT(Football!F147, "h:mm AM/PM"), ""), ""),
  IFERROR(IF(WVB!H147="Home", TEXT(WVB!F147, "h:mm AM/PM"), ""), ""),
  IFERROR(IF(XC!H147="Home", TEXT(XC!F147, "h:mm AM/PM"), ""), ""),
  IFERROR(IF(SWIMMING!H147="Home", TEXT(SWIMMING!F147, "h:mm AM/PM"), ""), ""),
  IFERROR(IF(WTEN!H147="Home", TEXT(WTEN!F147, "h:mm AM/PM"), ""), ""),
  IFERROR(IF(TF!H147="Home", TEXT(TF!F147, "h:mm AM/PM"), ""), ""),
  IFERROR(IF(WGOLF!H147="Home", TEXT(WGOLF!F147, "h:mm AM/PM"), ""), ""),
  IFERROR(IF(WBB!H147="Home", TEXT(WBB!F147, "h:mm AM/PM"), ""), ""),
  IFERROR(IF(MBB!H147="Home", TEXT(MBB!F147, "h:mm AM/PM"), ""), ""),
  IFERROR(IF(WLAX!H147="Home", TEXT(WLAX!F147, "h:mm AM/PM"), ""), ""),
  IFERROR(IF(MLAX!H147="Home", TEXT(MLAX!F147, "h:mm AM/PM"), ""), ""),
  IFERROR(IF(SOFT!H147="Home", TEXT(SOFT!F147, "h:mm AM/PM"), ""), ""),
  IFERROR(IF(BASE!H147="Home", TEXT(BASE!F147, "h:mm AM/PM"), ""), ""),
  IFERROR(IF(ESPORTS!H147="Home", TEXT(ESPORTS!F147, "h:mm AM/PM"), ""), "")
)
</f>
        <v/>
      </c>
      <c r="G147" s="11" t="str">
        <f>TEXTJOIN(
  CHAR(10) &amp; CHAR(10),
  TRUE,
  IFERROR(IF(WSO!H147="Home", WSO!G147, ""), ""),
  IFERROR(IF(MSO!H147="Home", MSO!G147, ""), ""),
  IFERROR(IF(FH!H147="Home", FH!G147, ""), ""),
  IFERROR(IF(MGOLF!H147="Home", MGOLF!G147, ""), ""),
  IFERROR(IF(Football!H147="Home", Football!G147, ""), ""),
  IFERROR(IF(WVB!H147="Home", WVB!G147, ""), ""),
  IFERROR(IF(XC!H147="Home", XC!G147, ""), ""),
  IFERROR(IF(SWIMMING!H147="Home", SWIMMING!G147, ""), ""),
  IFERROR(IF(WTEN!H147="Home", WTEN!G147, ""), ""),
  IFERROR(IF(TF!H147="Home", TF!G147, ""), ""),
  IFERROR(IF(WGOLF!H147="Home", WGOLF!G147, ""), ""),
  IFERROR(IF(WBB!H147="Home", WBB!G147, ""), ""),
  IFERROR(IF(MBB!H147="Home", MBB!G147, ""), ""),
  IFERROR(IF(WLAX!H147="Home", WLAX!G147, ""), ""),
  IFERROR(IF(MLAX!H147="Home", MLAX!G147, ""), ""),
  IFERROR(IF(SOFT!H147="Home", SOFT!G147, ""), ""),
  IFERROR(IF(BASE!H147="Home", BASE!G147, ""), ""),
  IFERROR(IF(ESPORTS!H147="Home", ESPORTS!G147, ""), "")
)
</f>
        <v/>
      </c>
      <c r="H147" s="20" t="str">
        <f>TEXTJOIN(
  CHAR(10) &amp; CHAR(10),
  TRUE,
  IFERROR(IF(WSO!H147="Home", WSO!P147, ""), ""),
  IFERROR(IF(MSO!H147="Home", MSO!P147, ""), ""),
  IFERROR(IF(FH!H147="Home", FH!P147, ""), ""),
  IFERROR(IF(MGOLF!H147="Home", MGOLF!P147, ""), ""),
  IFERROR(IF(Football!H147="Home", Football!P147, ""), ""),
  IFERROR(IF(WVB!H147="Home", WVB!P147, ""), ""),
  IFERROR(IF(XC!H147="Home", XC!P147, ""), ""),
  IFERROR(IF(SWIMMING!H147="Home", SWIMMING!P147, ""), ""),
  IFERROR(IF(WTEN!H147="Home", WTEN!P147, ""), ""),
  IFERROR(IF(TF!H147="Home", TF!P147, ""), ""),
  IFERROR(IF(WGOLF!H147="Home", WGOLF!P147, ""), ""),
  IFERROR(IF(WBB!H147="Home", WBB!P147, ""), ""),
  IFERROR(IF(MBB!H147="Home", MBB!P147, ""), ""),
  IFERROR(IF(WLAX!H147="Home", WLAX!P147, ""), ""),
  IFERROR(IF(MLAX!H147="Home", MLAX!P147, ""), ""),
  IFERROR(IF(SOFT!H147="Home", SOFT!P147, ""), ""),
  IFERROR(IF(BASE!H147="Home", BASE!P147, ""), ""),
  IFERROR(IF(ESPORTS!H147="Home", ESPORTS!P147, ""), "")
)
</f>
        <v/>
      </c>
    </row>
    <row r="148" ht="22.5" customHeight="1">
      <c r="A148" s="6">
        <v>147.0</v>
      </c>
      <c r="B148" s="6" t="str">
        <f>'Master Schedule'!B148</f>
        <v/>
      </c>
      <c r="C148" s="7">
        <v>46381.0</v>
      </c>
      <c r="D148" s="8" t="str">
        <f t="shared" si="1"/>
        <v>Friday</v>
      </c>
      <c r="E148" s="6" t="str">
        <f>TEXTJOIN(
  CHAR(10) &amp; CHAR(10),
  TRUE,
  IFERROR(IF(WSO!H148="Home", WSO!E148, ""), ""),
  IFERROR(IF(MSO!H148="Home", MSO!E148, ""), ""),
  IFERROR(IF(FH!H148="Home", FH!E148, ""), ""),
  IFERROR(IF(MGOLF!H148="Home", MGOLF!E148, ""), ""),
  IFERROR(IF(Football!H148="Home", Football!E148, ""), ""),
  IFERROR(IF(WVB!H148="Home", WVB!E148, ""), ""),
  IFERROR(IF(XC!H148="Home", XC!E148, ""), ""),
  IFERROR(IF(SWIMMING!H148="Home", SWIMMING!E148, ""), ""),
  IFERROR(IF(WTEN!H148="Home", WTEN!E148, ""), ""),
  IFERROR(IF(TF!H148="Home", TF!E148, ""), ""),
  IFERROR(IF(WGOLF!H148="Home", WGOLF!E148, ""), ""),
  IFERROR(IF(WBB!H148="Home", WBB!E148, ""), ""),
  IFERROR(IF(MBB!H148="Home", MBB!E148, ""), ""),
  IFERROR(IF(WLAX!H148="Home", WLAX!E148, ""), ""),
  IFERROR(IF(MLAX!H148="Home", MLAX!E148, ""), ""),
  IFERROR(IF(SOFT!H148="Home", SOFT!E148, ""), ""),
  IFERROR(IF(BASE!H148="Home", BASE!E148, ""), ""),
  IFERROR(IF(ESPORTS!H148="Home", ESPORTS!E148, ""), "")
)
</f>
        <v/>
      </c>
      <c r="F148" s="11" t="str">
        <f>TEXTJOIN(
  CHAR(10) &amp; CHAR(10),
  TRUE,
  IFERROR(IF(WSO!H148="Home", TEXT(WSO!F148, "h:mm AM/PM"), ""), ""),
  IFERROR(IF(MSO!H148="Home", TEXT(MSO!F148, "h:mm AM/PM"), ""), ""),
  IFERROR(IF(FH!H148="Home", TEXT(FH!F148, "h:mm AM/PM"), ""), ""),
  IFERROR(IF(MGOLF!H148="Home", TEXT(MGOLF!F148, "h:mm AM/PM"), ""), ""),
  IFERROR(IF(Football!H148="Home", TEXT(Football!F148, "h:mm AM/PM"), ""), ""),
  IFERROR(IF(WVB!H148="Home", TEXT(WVB!F148, "h:mm AM/PM"), ""), ""),
  IFERROR(IF(XC!H148="Home", TEXT(XC!F148, "h:mm AM/PM"), ""), ""),
  IFERROR(IF(SWIMMING!H148="Home", TEXT(SWIMMING!F148, "h:mm AM/PM"), ""), ""),
  IFERROR(IF(WTEN!H148="Home", TEXT(WTEN!F148, "h:mm AM/PM"), ""), ""),
  IFERROR(IF(TF!H148="Home", TEXT(TF!F148, "h:mm AM/PM"), ""), ""),
  IFERROR(IF(WGOLF!H148="Home", TEXT(WGOLF!F148, "h:mm AM/PM"), ""), ""),
  IFERROR(IF(WBB!H148="Home", TEXT(WBB!F148, "h:mm AM/PM"), ""), ""),
  IFERROR(IF(MBB!H148="Home", TEXT(MBB!F148, "h:mm AM/PM"), ""), ""),
  IFERROR(IF(WLAX!H148="Home", TEXT(WLAX!F148, "h:mm AM/PM"), ""), ""),
  IFERROR(IF(MLAX!H148="Home", TEXT(MLAX!F148, "h:mm AM/PM"), ""), ""),
  IFERROR(IF(SOFT!H148="Home", TEXT(SOFT!F148, "h:mm AM/PM"), ""), ""),
  IFERROR(IF(BASE!H148="Home", TEXT(BASE!F148, "h:mm AM/PM"), ""), ""),
  IFERROR(IF(ESPORTS!H148="Home", TEXT(ESPORTS!F148, "h:mm AM/PM"), ""), "")
)
</f>
        <v/>
      </c>
      <c r="G148" s="11" t="str">
        <f>TEXTJOIN(
  CHAR(10) &amp; CHAR(10),
  TRUE,
  IFERROR(IF(WSO!H148="Home", WSO!G148, ""), ""),
  IFERROR(IF(MSO!H148="Home", MSO!G148, ""), ""),
  IFERROR(IF(FH!H148="Home", FH!G148, ""), ""),
  IFERROR(IF(MGOLF!H148="Home", MGOLF!G148, ""), ""),
  IFERROR(IF(Football!H148="Home", Football!G148, ""), ""),
  IFERROR(IF(WVB!H148="Home", WVB!G148, ""), ""),
  IFERROR(IF(XC!H148="Home", XC!G148, ""), ""),
  IFERROR(IF(SWIMMING!H148="Home", SWIMMING!G148, ""), ""),
  IFERROR(IF(WTEN!H148="Home", WTEN!G148, ""), ""),
  IFERROR(IF(TF!H148="Home", TF!G148, ""), ""),
  IFERROR(IF(WGOLF!H148="Home", WGOLF!G148, ""), ""),
  IFERROR(IF(WBB!H148="Home", WBB!G148, ""), ""),
  IFERROR(IF(MBB!H148="Home", MBB!G148, ""), ""),
  IFERROR(IF(WLAX!H148="Home", WLAX!G148, ""), ""),
  IFERROR(IF(MLAX!H148="Home", MLAX!G148, ""), ""),
  IFERROR(IF(SOFT!H148="Home", SOFT!G148, ""), ""),
  IFERROR(IF(BASE!H148="Home", BASE!G148, ""), ""),
  IFERROR(IF(ESPORTS!H148="Home", ESPORTS!G148, ""), "")
)
</f>
        <v/>
      </c>
      <c r="H148" s="20" t="str">
        <f>TEXTJOIN(
  CHAR(10) &amp; CHAR(10),
  TRUE,
  IFERROR(IF(WSO!H148="Home", WSO!P148, ""), ""),
  IFERROR(IF(MSO!H148="Home", MSO!P148, ""), ""),
  IFERROR(IF(FH!H148="Home", FH!P148, ""), ""),
  IFERROR(IF(MGOLF!H148="Home", MGOLF!P148, ""), ""),
  IFERROR(IF(Football!H148="Home", Football!P148, ""), ""),
  IFERROR(IF(WVB!H148="Home", WVB!P148, ""), ""),
  IFERROR(IF(XC!H148="Home", XC!P148, ""), ""),
  IFERROR(IF(SWIMMING!H148="Home", SWIMMING!P148, ""), ""),
  IFERROR(IF(WTEN!H148="Home", WTEN!P148, ""), ""),
  IFERROR(IF(TF!H148="Home", TF!P148, ""), ""),
  IFERROR(IF(WGOLF!H148="Home", WGOLF!P148, ""), ""),
  IFERROR(IF(WBB!H148="Home", WBB!P148, ""), ""),
  IFERROR(IF(MBB!H148="Home", MBB!P148, ""), ""),
  IFERROR(IF(WLAX!H148="Home", WLAX!P148, ""), ""),
  IFERROR(IF(MLAX!H148="Home", MLAX!P148, ""), ""),
  IFERROR(IF(SOFT!H148="Home", SOFT!P148, ""), ""),
  IFERROR(IF(BASE!H148="Home", BASE!P148, ""), ""),
  IFERROR(IF(ESPORTS!H148="Home", ESPORTS!P148, ""), "")
)
</f>
        <v/>
      </c>
    </row>
    <row r="149" ht="22.5" customHeight="1">
      <c r="A149" s="6">
        <v>148.0</v>
      </c>
      <c r="B149" s="6" t="str">
        <f>'Master Schedule'!B149</f>
        <v/>
      </c>
      <c r="C149" s="7">
        <v>46382.0</v>
      </c>
      <c r="D149" s="8" t="str">
        <f t="shared" si="1"/>
        <v>Saturday</v>
      </c>
      <c r="E149" s="6" t="str">
        <f>TEXTJOIN(
  CHAR(10) &amp; CHAR(10),
  TRUE,
  IFERROR(IF(WSO!H149="Home", WSO!E149, ""), ""),
  IFERROR(IF(MSO!H149="Home", MSO!E149, ""), ""),
  IFERROR(IF(FH!H149="Home", FH!E149, ""), ""),
  IFERROR(IF(MGOLF!H149="Home", MGOLF!E149, ""), ""),
  IFERROR(IF(Football!H149="Home", Football!E149, ""), ""),
  IFERROR(IF(WVB!H149="Home", WVB!E149, ""), ""),
  IFERROR(IF(XC!H149="Home", XC!E149, ""), ""),
  IFERROR(IF(SWIMMING!H149="Home", SWIMMING!E149, ""), ""),
  IFERROR(IF(WTEN!H149="Home", WTEN!E149, ""), ""),
  IFERROR(IF(TF!H149="Home", TF!E149, ""), ""),
  IFERROR(IF(WGOLF!H149="Home", WGOLF!E149, ""), ""),
  IFERROR(IF(WBB!H149="Home", WBB!E149, ""), ""),
  IFERROR(IF(MBB!H149="Home", MBB!E149, ""), ""),
  IFERROR(IF(WLAX!H149="Home", WLAX!E149, ""), ""),
  IFERROR(IF(MLAX!H149="Home", MLAX!E149, ""), ""),
  IFERROR(IF(SOFT!H149="Home", SOFT!E149, ""), ""),
  IFERROR(IF(BASE!H149="Home", BASE!E149, ""), ""),
  IFERROR(IF(ESPORTS!H149="Home", ESPORTS!E149, ""), "")
)
</f>
        <v/>
      </c>
      <c r="F149" s="11" t="str">
        <f>TEXTJOIN(
  CHAR(10) &amp; CHAR(10),
  TRUE,
  IFERROR(IF(WSO!H149="Home", TEXT(WSO!F149, "h:mm AM/PM"), ""), ""),
  IFERROR(IF(MSO!H149="Home", TEXT(MSO!F149, "h:mm AM/PM"), ""), ""),
  IFERROR(IF(FH!H149="Home", TEXT(FH!F149, "h:mm AM/PM"), ""), ""),
  IFERROR(IF(MGOLF!H149="Home", TEXT(MGOLF!F149, "h:mm AM/PM"), ""), ""),
  IFERROR(IF(Football!H149="Home", TEXT(Football!F149, "h:mm AM/PM"), ""), ""),
  IFERROR(IF(WVB!H149="Home", TEXT(WVB!F149, "h:mm AM/PM"), ""), ""),
  IFERROR(IF(XC!H149="Home", TEXT(XC!F149, "h:mm AM/PM"), ""), ""),
  IFERROR(IF(SWIMMING!H149="Home", TEXT(SWIMMING!F149, "h:mm AM/PM"), ""), ""),
  IFERROR(IF(WTEN!H149="Home", TEXT(WTEN!F149, "h:mm AM/PM"), ""), ""),
  IFERROR(IF(TF!H149="Home", TEXT(TF!F149, "h:mm AM/PM"), ""), ""),
  IFERROR(IF(WGOLF!H149="Home", TEXT(WGOLF!F149, "h:mm AM/PM"), ""), ""),
  IFERROR(IF(WBB!H149="Home", TEXT(WBB!F149, "h:mm AM/PM"), ""), ""),
  IFERROR(IF(MBB!H149="Home", TEXT(MBB!F149, "h:mm AM/PM"), ""), ""),
  IFERROR(IF(WLAX!H149="Home", TEXT(WLAX!F149, "h:mm AM/PM"), ""), ""),
  IFERROR(IF(MLAX!H149="Home", TEXT(MLAX!F149, "h:mm AM/PM"), ""), ""),
  IFERROR(IF(SOFT!H149="Home", TEXT(SOFT!F149, "h:mm AM/PM"), ""), ""),
  IFERROR(IF(BASE!H149="Home", TEXT(BASE!F149, "h:mm AM/PM"), ""), ""),
  IFERROR(IF(ESPORTS!H149="Home", TEXT(ESPORTS!F149, "h:mm AM/PM"), ""), "")
)
</f>
        <v/>
      </c>
      <c r="G149" s="11" t="str">
        <f>TEXTJOIN(
  CHAR(10) &amp; CHAR(10),
  TRUE,
  IFERROR(IF(WSO!H149="Home", WSO!G149, ""), ""),
  IFERROR(IF(MSO!H149="Home", MSO!G149, ""), ""),
  IFERROR(IF(FH!H149="Home", FH!G149, ""), ""),
  IFERROR(IF(MGOLF!H149="Home", MGOLF!G149, ""), ""),
  IFERROR(IF(Football!H149="Home", Football!G149, ""), ""),
  IFERROR(IF(WVB!H149="Home", WVB!G149, ""), ""),
  IFERROR(IF(XC!H149="Home", XC!G149, ""), ""),
  IFERROR(IF(SWIMMING!H149="Home", SWIMMING!G149, ""), ""),
  IFERROR(IF(WTEN!H149="Home", WTEN!G149, ""), ""),
  IFERROR(IF(TF!H149="Home", TF!G149, ""), ""),
  IFERROR(IF(WGOLF!H149="Home", WGOLF!G149, ""), ""),
  IFERROR(IF(WBB!H149="Home", WBB!G149, ""), ""),
  IFERROR(IF(MBB!H149="Home", MBB!G149, ""), ""),
  IFERROR(IF(WLAX!H149="Home", WLAX!G149, ""), ""),
  IFERROR(IF(MLAX!H149="Home", MLAX!G149, ""), ""),
  IFERROR(IF(SOFT!H149="Home", SOFT!G149, ""), ""),
  IFERROR(IF(BASE!H149="Home", BASE!G149, ""), ""),
  IFERROR(IF(ESPORTS!H149="Home", ESPORTS!G149, ""), "")
)
</f>
        <v/>
      </c>
      <c r="H149" s="20" t="str">
        <f>TEXTJOIN(
  CHAR(10) &amp; CHAR(10),
  TRUE,
  IFERROR(IF(WSO!H149="Home", WSO!P149, ""), ""),
  IFERROR(IF(MSO!H149="Home", MSO!P149, ""), ""),
  IFERROR(IF(FH!H149="Home", FH!P149, ""), ""),
  IFERROR(IF(MGOLF!H149="Home", MGOLF!P149, ""), ""),
  IFERROR(IF(Football!H149="Home", Football!P149, ""), ""),
  IFERROR(IF(WVB!H149="Home", WVB!P149, ""), ""),
  IFERROR(IF(XC!H149="Home", XC!P149, ""), ""),
  IFERROR(IF(SWIMMING!H149="Home", SWIMMING!P149, ""), ""),
  IFERROR(IF(WTEN!H149="Home", WTEN!P149, ""), ""),
  IFERROR(IF(TF!H149="Home", TF!P149, ""), ""),
  IFERROR(IF(WGOLF!H149="Home", WGOLF!P149, ""), ""),
  IFERROR(IF(WBB!H149="Home", WBB!P149, ""), ""),
  IFERROR(IF(MBB!H149="Home", MBB!P149, ""), ""),
  IFERROR(IF(WLAX!H149="Home", WLAX!P149, ""), ""),
  IFERROR(IF(MLAX!H149="Home", MLAX!P149, ""), ""),
  IFERROR(IF(SOFT!H149="Home", SOFT!P149, ""), ""),
  IFERROR(IF(BASE!H149="Home", BASE!P149, ""), ""),
  IFERROR(IF(ESPORTS!H149="Home", ESPORTS!P149, ""), "")
)
</f>
        <v/>
      </c>
    </row>
    <row r="150" ht="22.5" customHeight="1">
      <c r="A150" s="6">
        <v>149.0</v>
      </c>
      <c r="B150" s="6" t="str">
        <f>'Master Schedule'!B150</f>
        <v/>
      </c>
      <c r="C150" s="7">
        <v>46383.0</v>
      </c>
      <c r="D150" s="8" t="str">
        <f t="shared" si="1"/>
        <v>Sunday</v>
      </c>
      <c r="E150" s="6" t="str">
        <f>TEXTJOIN(
  CHAR(10) &amp; CHAR(10),
  TRUE,
  IFERROR(IF(WSO!H150="Home", WSO!E150, ""), ""),
  IFERROR(IF(MSO!H150="Home", MSO!E150, ""), ""),
  IFERROR(IF(FH!H150="Home", FH!E150, ""), ""),
  IFERROR(IF(MGOLF!H150="Home", MGOLF!E150, ""), ""),
  IFERROR(IF(Football!H150="Home", Football!E150, ""), ""),
  IFERROR(IF(WVB!H150="Home", WVB!E150, ""), ""),
  IFERROR(IF(XC!H150="Home", XC!E150, ""), ""),
  IFERROR(IF(SWIMMING!H150="Home", SWIMMING!E150, ""), ""),
  IFERROR(IF(WTEN!H150="Home", WTEN!E150, ""), ""),
  IFERROR(IF(TF!H150="Home", TF!E150, ""), ""),
  IFERROR(IF(WGOLF!H150="Home", WGOLF!E150, ""), ""),
  IFERROR(IF(WBB!H150="Home", WBB!E150, ""), ""),
  IFERROR(IF(MBB!H150="Home", MBB!E150, ""), ""),
  IFERROR(IF(WLAX!H150="Home", WLAX!E150, ""), ""),
  IFERROR(IF(MLAX!H150="Home", MLAX!E150, ""), ""),
  IFERROR(IF(SOFT!H150="Home", SOFT!E150, ""), ""),
  IFERROR(IF(BASE!H150="Home", BASE!E150, ""), ""),
  IFERROR(IF(ESPORTS!H150="Home", ESPORTS!E150, ""), "")
)
</f>
        <v/>
      </c>
      <c r="F150" s="11" t="str">
        <f>TEXTJOIN(
  CHAR(10) &amp; CHAR(10),
  TRUE,
  IFERROR(IF(WSO!H150="Home", TEXT(WSO!F150, "h:mm AM/PM"), ""), ""),
  IFERROR(IF(MSO!H150="Home", TEXT(MSO!F150, "h:mm AM/PM"), ""), ""),
  IFERROR(IF(FH!H150="Home", TEXT(FH!F150, "h:mm AM/PM"), ""), ""),
  IFERROR(IF(MGOLF!H150="Home", TEXT(MGOLF!F150, "h:mm AM/PM"), ""), ""),
  IFERROR(IF(Football!H150="Home", TEXT(Football!F150, "h:mm AM/PM"), ""), ""),
  IFERROR(IF(WVB!H150="Home", TEXT(WVB!F150, "h:mm AM/PM"), ""), ""),
  IFERROR(IF(XC!H150="Home", TEXT(XC!F150, "h:mm AM/PM"), ""), ""),
  IFERROR(IF(SWIMMING!H150="Home", TEXT(SWIMMING!F150, "h:mm AM/PM"), ""), ""),
  IFERROR(IF(WTEN!H150="Home", TEXT(WTEN!F150, "h:mm AM/PM"), ""), ""),
  IFERROR(IF(TF!H150="Home", TEXT(TF!F150, "h:mm AM/PM"), ""), ""),
  IFERROR(IF(WGOLF!H150="Home", TEXT(WGOLF!F150, "h:mm AM/PM"), ""), ""),
  IFERROR(IF(WBB!H150="Home", TEXT(WBB!F150, "h:mm AM/PM"), ""), ""),
  IFERROR(IF(MBB!H150="Home", TEXT(MBB!F150, "h:mm AM/PM"), ""), ""),
  IFERROR(IF(WLAX!H150="Home", TEXT(WLAX!F150, "h:mm AM/PM"), ""), ""),
  IFERROR(IF(MLAX!H150="Home", TEXT(MLAX!F150, "h:mm AM/PM"), ""), ""),
  IFERROR(IF(SOFT!H150="Home", TEXT(SOFT!F150, "h:mm AM/PM"), ""), ""),
  IFERROR(IF(BASE!H150="Home", TEXT(BASE!F150, "h:mm AM/PM"), ""), ""),
  IFERROR(IF(ESPORTS!H150="Home", TEXT(ESPORTS!F150, "h:mm AM/PM"), ""), "")
)
</f>
        <v/>
      </c>
      <c r="G150" s="11" t="str">
        <f>TEXTJOIN(
  CHAR(10) &amp; CHAR(10),
  TRUE,
  IFERROR(IF(WSO!H150="Home", WSO!G150, ""), ""),
  IFERROR(IF(MSO!H150="Home", MSO!G150, ""), ""),
  IFERROR(IF(FH!H150="Home", FH!G150, ""), ""),
  IFERROR(IF(MGOLF!H150="Home", MGOLF!G150, ""), ""),
  IFERROR(IF(Football!H150="Home", Football!G150, ""), ""),
  IFERROR(IF(WVB!H150="Home", WVB!G150, ""), ""),
  IFERROR(IF(XC!H150="Home", XC!G150, ""), ""),
  IFERROR(IF(SWIMMING!H150="Home", SWIMMING!G150, ""), ""),
  IFERROR(IF(WTEN!H150="Home", WTEN!G150, ""), ""),
  IFERROR(IF(TF!H150="Home", TF!G150, ""), ""),
  IFERROR(IF(WGOLF!H150="Home", WGOLF!G150, ""), ""),
  IFERROR(IF(WBB!H150="Home", WBB!G150, ""), ""),
  IFERROR(IF(MBB!H150="Home", MBB!G150, ""), ""),
  IFERROR(IF(WLAX!H150="Home", WLAX!G150, ""), ""),
  IFERROR(IF(MLAX!H150="Home", MLAX!G150, ""), ""),
  IFERROR(IF(SOFT!H150="Home", SOFT!G150, ""), ""),
  IFERROR(IF(BASE!H150="Home", BASE!G150, ""), ""),
  IFERROR(IF(ESPORTS!H150="Home", ESPORTS!G150, ""), "")
)
</f>
        <v/>
      </c>
      <c r="H150" s="20" t="str">
        <f>TEXTJOIN(
  CHAR(10) &amp; CHAR(10),
  TRUE,
  IFERROR(IF(WSO!H150="Home", WSO!P150, ""), ""),
  IFERROR(IF(MSO!H150="Home", MSO!P150, ""), ""),
  IFERROR(IF(FH!H150="Home", FH!P150, ""), ""),
  IFERROR(IF(MGOLF!H150="Home", MGOLF!P150, ""), ""),
  IFERROR(IF(Football!H150="Home", Football!P150, ""), ""),
  IFERROR(IF(WVB!H150="Home", WVB!P150, ""), ""),
  IFERROR(IF(XC!H150="Home", XC!P150, ""), ""),
  IFERROR(IF(SWIMMING!H150="Home", SWIMMING!P150, ""), ""),
  IFERROR(IF(WTEN!H150="Home", WTEN!P150, ""), ""),
  IFERROR(IF(TF!H150="Home", TF!P150, ""), ""),
  IFERROR(IF(WGOLF!H150="Home", WGOLF!P150, ""), ""),
  IFERROR(IF(WBB!H150="Home", WBB!P150, ""), ""),
  IFERROR(IF(MBB!H150="Home", MBB!P150, ""), ""),
  IFERROR(IF(WLAX!H150="Home", WLAX!P150, ""), ""),
  IFERROR(IF(MLAX!H150="Home", MLAX!P150, ""), ""),
  IFERROR(IF(SOFT!H150="Home", SOFT!P150, ""), ""),
  IFERROR(IF(BASE!H150="Home", BASE!P150, ""), ""),
  IFERROR(IF(ESPORTS!H150="Home", ESPORTS!P150, ""), "")
)
</f>
        <v/>
      </c>
    </row>
    <row r="151" ht="22.5" customHeight="1">
      <c r="A151" s="6">
        <v>150.0</v>
      </c>
      <c r="B151" s="6" t="str">
        <f>'Master Schedule'!B151</f>
        <v/>
      </c>
      <c r="C151" s="7">
        <v>46384.0</v>
      </c>
      <c r="D151" s="8" t="str">
        <f t="shared" si="1"/>
        <v>Monday</v>
      </c>
      <c r="E151" s="6" t="str">
        <f>TEXTJOIN(
  CHAR(10) &amp; CHAR(10),
  TRUE,
  IFERROR(IF(WSO!H151="Home", WSO!E151, ""), ""),
  IFERROR(IF(MSO!H151="Home", MSO!E151, ""), ""),
  IFERROR(IF(FH!H151="Home", FH!E151, ""), ""),
  IFERROR(IF(MGOLF!H151="Home", MGOLF!E151, ""), ""),
  IFERROR(IF(Football!H151="Home", Football!E151, ""), ""),
  IFERROR(IF(WVB!H151="Home", WVB!E151, ""), ""),
  IFERROR(IF(XC!H151="Home", XC!E151, ""), ""),
  IFERROR(IF(SWIMMING!H151="Home", SWIMMING!E151, ""), ""),
  IFERROR(IF(WTEN!H151="Home", WTEN!E151, ""), ""),
  IFERROR(IF(TF!H151="Home", TF!E151, ""), ""),
  IFERROR(IF(WGOLF!H151="Home", WGOLF!E151, ""), ""),
  IFERROR(IF(WBB!H151="Home", WBB!E151, ""), ""),
  IFERROR(IF(MBB!H151="Home", MBB!E151, ""), ""),
  IFERROR(IF(WLAX!H151="Home", WLAX!E151, ""), ""),
  IFERROR(IF(MLAX!H151="Home", MLAX!E151, ""), ""),
  IFERROR(IF(SOFT!H151="Home", SOFT!E151, ""), ""),
  IFERROR(IF(BASE!H151="Home", BASE!E151, ""), ""),
  IFERROR(IF(ESPORTS!H151="Home", ESPORTS!E151, ""), "")
)
</f>
        <v/>
      </c>
      <c r="F151" s="11" t="str">
        <f>TEXTJOIN(
  CHAR(10) &amp; CHAR(10),
  TRUE,
  IFERROR(IF(WSO!H151="Home", TEXT(WSO!F151, "h:mm AM/PM"), ""), ""),
  IFERROR(IF(MSO!H151="Home", TEXT(MSO!F151, "h:mm AM/PM"), ""), ""),
  IFERROR(IF(FH!H151="Home", TEXT(FH!F151, "h:mm AM/PM"), ""), ""),
  IFERROR(IF(MGOLF!H151="Home", TEXT(MGOLF!F151, "h:mm AM/PM"), ""), ""),
  IFERROR(IF(Football!H151="Home", TEXT(Football!F151, "h:mm AM/PM"), ""), ""),
  IFERROR(IF(WVB!H151="Home", TEXT(WVB!F151, "h:mm AM/PM"), ""), ""),
  IFERROR(IF(XC!H151="Home", TEXT(XC!F151, "h:mm AM/PM"), ""), ""),
  IFERROR(IF(SWIMMING!H151="Home", TEXT(SWIMMING!F151, "h:mm AM/PM"), ""), ""),
  IFERROR(IF(WTEN!H151="Home", TEXT(WTEN!F151, "h:mm AM/PM"), ""), ""),
  IFERROR(IF(TF!H151="Home", TEXT(TF!F151, "h:mm AM/PM"), ""), ""),
  IFERROR(IF(WGOLF!H151="Home", TEXT(WGOLF!F151, "h:mm AM/PM"), ""), ""),
  IFERROR(IF(WBB!H151="Home", TEXT(WBB!F151, "h:mm AM/PM"), ""), ""),
  IFERROR(IF(MBB!H151="Home", TEXT(MBB!F151, "h:mm AM/PM"), ""), ""),
  IFERROR(IF(WLAX!H151="Home", TEXT(WLAX!F151, "h:mm AM/PM"), ""), ""),
  IFERROR(IF(MLAX!H151="Home", TEXT(MLAX!F151, "h:mm AM/PM"), ""), ""),
  IFERROR(IF(SOFT!H151="Home", TEXT(SOFT!F151, "h:mm AM/PM"), ""), ""),
  IFERROR(IF(BASE!H151="Home", TEXT(BASE!F151, "h:mm AM/PM"), ""), ""),
  IFERROR(IF(ESPORTS!H151="Home", TEXT(ESPORTS!F151, "h:mm AM/PM"), ""), "")
)
</f>
        <v/>
      </c>
      <c r="G151" s="11" t="str">
        <f>TEXTJOIN(
  CHAR(10) &amp; CHAR(10),
  TRUE,
  IFERROR(IF(WSO!H151="Home", WSO!G151, ""), ""),
  IFERROR(IF(MSO!H151="Home", MSO!G151, ""), ""),
  IFERROR(IF(FH!H151="Home", FH!G151, ""), ""),
  IFERROR(IF(MGOLF!H151="Home", MGOLF!G151, ""), ""),
  IFERROR(IF(Football!H151="Home", Football!G151, ""), ""),
  IFERROR(IF(WVB!H151="Home", WVB!G151, ""), ""),
  IFERROR(IF(XC!H151="Home", XC!G151, ""), ""),
  IFERROR(IF(SWIMMING!H151="Home", SWIMMING!G151, ""), ""),
  IFERROR(IF(WTEN!H151="Home", WTEN!G151, ""), ""),
  IFERROR(IF(TF!H151="Home", TF!G151, ""), ""),
  IFERROR(IF(WGOLF!H151="Home", WGOLF!G151, ""), ""),
  IFERROR(IF(WBB!H151="Home", WBB!G151, ""), ""),
  IFERROR(IF(MBB!H151="Home", MBB!G151, ""), ""),
  IFERROR(IF(WLAX!H151="Home", WLAX!G151, ""), ""),
  IFERROR(IF(MLAX!H151="Home", MLAX!G151, ""), ""),
  IFERROR(IF(SOFT!H151="Home", SOFT!G151, ""), ""),
  IFERROR(IF(BASE!H151="Home", BASE!G151, ""), ""),
  IFERROR(IF(ESPORTS!H151="Home", ESPORTS!G151, ""), "")
)
</f>
        <v/>
      </c>
      <c r="H151" s="20" t="str">
        <f>TEXTJOIN(
  CHAR(10) &amp; CHAR(10),
  TRUE,
  IFERROR(IF(WSO!H151="Home", WSO!P151, ""), ""),
  IFERROR(IF(MSO!H151="Home", MSO!P151, ""), ""),
  IFERROR(IF(FH!H151="Home", FH!P151, ""), ""),
  IFERROR(IF(MGOLF!H151="Home", MGOLF!P151, ""), ""),
  IFERROR(IF(Football!H151="Home", Football!P151, ""), ""),
  IFERROR(IF(WVB!H151="Home", WVB!P151, ""), ""),
  IFERROR(IF(XC!H151="Home", XC!P151, ""), ""),
  IFERROR(IF(SWIMMING!H151="Home", SWIMMING!P151, ""), ""),
  IFERROR(IF(WTEN!H151="Home", WTEN!P151, ""), ""),
  IFERROR(IF(TF!H151="Home", TF!P151, ""), ""),
  IFERROR(IF(WGOLF!H151="Home", WGOLF!P151, ""), ""),
  IFERROR(IF(WBB!H151="Home", WBB!P151, ""), ""),
  IFERROR(IF(MBB!H151="Home", MBB!P151, ""), ""),
  IFERROR(IF(WLAX!H151="Home", WLAX!P151, ""), ""),
  IFERROR(IF(MLAX!H151="Home", MLAX!P151, ""), ""),
  IFERROR(IF(SOFT!H151="Home", SOFT!P151, ""), ""),
  IFERROR(IF(BASE!H151="Home", BASE!P151, ""), ""),
  IFERROR(IF(ESPORTS!H151="Home", ESPORTS!P151, ""), "")
)
</f>
        <v/>
      </c>
    </row>
    <row r="152" ht="22.5" customHeight="1">
      <c r="A152" s="6">
        <v>151.0</v>
      </c>
      <c r="B152" s="6" t="str">
        <f>'Master Schedule'!B152</f>
        <v/>
      </c>
      <c r="C152" s="7">
        <v>46385.0</v>
      </c>
      <c r="D152" s="8" t="str">
        <f t="shared" si="1"/>
        <v>Tuesday</v>
      </c>
      <c r="E152" s="6" t="str">
        <f>TEXTJOIN(
  CHAR(10) &amp; CHAR(10),
  TRUE,
  IFERROR(IF(WSO!H152="Home", WSO!E152, ""), ""),
  IFERROR(IF(MSO!H152="Home", MSO!E152, ""), ""),
  IFERROR(IF(FH!H152="Home", FH!E152, ""), ""),
  IFERROR(IF(MGOLF!H152="Home", MGOLF!E152, ""), ""),
  IFERROR(IF(Football!H152="Home", Football!E152, ""), ""),
  IFERROR(IF(WVB!H152="Home", WVB!E152, ""), ""),
  IFERROR(IF(XC!H152="Home", XC!E152, ""), ""),
  IFERROR(IF(SWIMMING!H152="Home", SWIMMING!E152, ""), ""),
  IFERROR(IF(WTEN!H152="Home", WTEN!E152, ""), ""),
  IFERROR(IF(TF!H152="Home", TF!E152, ""), ""),
  IFERROR(IF(WGOLF!H152="Home", WGOLF!E152, ""), ""),
  IFERROR(IF(WBB!H152="Home", WBB!E152, ""), ""),
  IFERROR(IF(MBB!H152="Home", MBB!E152, ""), ""),
  IFERROR(IF(WLAX!H152="Home", WLAX!E152, ""), ""),
  IFERROR(IF(MLAX!H152="Home", MLAX!E152, ""), ""),
  IFERROR(IF(SOFT!H152="Home", SOFT!E152, ""), ""),
  IFERROR(IF(BASE!H152="Home", BASE!E152, ""), ""),
  IFERROR(IF(ESPORTS!H152="Home", ESPORTS!E152, ""), "")
)
</f>
        <v/>
      </c>
      <c r="F152" s="11" t="str">
        <f>TEXTJOIN(
  CHAR(10) &amp; CHAR(10),
  TRUE,
  IFERROR(IF(WSO!H152="Home", TEXT(WSO!F152, "h:mm AM/PM"), ""), ""),
  IFERROR(IF(MSO!H152="Home", TEXT(MSO!F152, "h:mm AM/PM"), ""), ""),
  IFERROR(IF(FH!H152="Home", TEXT(FH!F152, "h:mm AM/PM"), ""), ""),
  IFERROR(IF(MGOLF!H152="Home", TEXT(MGOLF!F152, "h:mm AM/PM"), ""), ""),
  IFERROR(IF(Football!H152="Home", TEXT(Football!F152, "h:mm AM/PM"), ""), ""),
  IFERROR(IF(WVB!H152="Home", TEXT(WVB!F152, "h:mm AM/PM"), ""), ""),
  IFERROR(IF(XC!H152="Home", TEXT(XC!F152, "h:mm AM/PM"), ""), ""),
  IFERROR(IF(SWIMMING!H152="Home", TEXT(SWIMMING!F152, "h:mm AM/PM"), ""), ""),
  IFERROR(IF(WTEN!H152="Home", TEXT(WTEN!F152, "h:mm AM/PM"), ""), ""),
  IFERROR(IF(TF!H152="Home", TEXT(TF!F152, "h:mm AM/PM"), ""), ""),
  IFERROR(IF(WGOLF!H152="Home", TEXT(WGOLF!F152, "h:mm AM/PM"), ""), ""),
  IFERROR(IF(WBB!H152="Home", TEXT(WBB!F152, "h:mm AM/PM"), ""), ""),
  IFERROR(IF(MBB!H152="Home", TEXT(MBB!F152, "h:mm AM/PM"), ""), ""),
  IFERROR(IF(WLAX!H152="Home", TEXT(WLAX!F152, "h:mm AM/PM"), ""), ""),
  IFERROR(IF(MLAX!H152="Home", TEXT(MLAX!F152, "h:mm AM/PM"), ""), ""),
  IFERROR(IF(SOFT!H152="Home", TEXT(SOFT!F152, "h:mm AM/PM"), ""), ""),
  IFERROR(IF(BASE!H152="Home", TEXT(BASE!F152, "h:mm AM/PM"), ""), ""),
  IFERROR(IF(ESPORTS!H152="Home", TEXT(ESPORTS!F152, "h:mm AM/PM"), ""), "")
)
</f>
        <v/>
      </c>
      <c r="G152" s="11" t="str">
        <f>TEXTJOIN(
  CHAR(10) &amp; CHAR(10),
  TRUE,
  IFERROR(IF(WSO!H152="Home", WSO!G152, ""), ""),
  IFERROR(IF(MSO!H152="Home", MSO!G152, ""), ""),
  IFERROR(IF(FH!H152="Home", FH!G152, ""), ""),
  IFERROR(IF(MGOLF!H152="Home", MGOLF!G152, ""), ""),
  IFERROR(IF(Football!H152="Home", Football!G152, ""), ""),
  IFERROR(IF(WVB!H152="Home", WVB!G152, ""), ""),
  IFERROR(IF(XC!H152="Home", XC!G152, ""), ""),
  IFERROR(IF(SWIMMING!H152="Home", SWIMMING!G152, ""), ""),
  IFERROR(IF(WTEN!H152="Home", WTEN!G152, ""), ""),
  IFERROR(IF(TF!H152="Home", TF!G152, ""), ""),
  IFERROR(IF(WGOLF!H152="Home", WGOLF!G152, ""), ""),
  IFERROR(IF(WBB!H152="Home", WBB!G152, ""), ""),
  IFERROR(IF(MBB!H152="Home", MBB!G152, ""), ""),
  IFERROR(IF(WLAX!H152="Home", WLAX!G152, ""), ""),
  IFERROR(IF(MLAX!H152="Home", MLAX!G152, ""), ""),
  IFERROR(IF(SOFT!H152="Home", SOFT!G152, ""), ""),
  IFERROR(IF(BASE!H152="Home", BASE!G152, ""), ""),
  IFERROR(IF(ESPORTS!H152="Home", ESPORTS!G152, ""), "")
)
</f>
        <v/>
      </c>
      <c r="H152" s="20" t="str">
        <f>TEXTJOIN(
  CHAR(10) &amp; CHAR(10),
  TRUE,
  IFERROR(IF(WSO!H152="Home", WSO!P152, ""), ""),
  IFERROR(IF(MSO!H152="Home", MSO!P152, ""), ""),
  IFERROR(IF(FH!H152="Home", FH!P152, ""), ""),
  IFERROR(IF(MGOLF!H152="Home", MGOLF!P152, ""), ""),
  IFERROR(IF(Football!H152="Home", Football!P152, ""), ""),
  IFERROR(IF(WVB!H152="Home", WVB!P152, ""), ""),
  IFERROR(IF(XC!H152="Home", XC!P152, ""), ""),
  IFERROR(IF(SWIMMING!H152="Home", SWIMMING!P152, ""), ""),
  IFERROR(IF(WTEN!H152="Home", WTEN!P152, ""), ""),
  IFERROR(IF(TF!H152="Home", TF!P152, ""), ""),
  IFERROR(IF(WGOLF!H152="Home", WGOLF!P152, ""), ""),
  IFERROR(IF(WBB!H152="Home", WBB!P152, ""), ""),
  IFERROR(IF(MBB!H152="Home", MBB!P152, ""), ""),
  IFERROR(IF(WLAX!H152="Home", WLAX!P152, ""), ""),
  IFERROR(IF(MLAX!H152="Home", MLAX!P152, ""), ""),
  IFERROR(IF(SOFT!H152="Home", SOFT!P152, ""), ""),
  IFERROR(IF(BASE!H152="Home", BASE!P152, ""), ""),
  IFERROR(IF(ESPORTS!H152="Home", ESPORTS!P152, ""), "")
)
</f>
        <v/>
      </c>
    </row>
    <row r="153" ht="22.5" customHeight="1">
      <c r="A153" s="6">
        <v>152.0</v>
      </c>
      <c r="B153" s="6" t="str">
        <f>'Master Schedule'!B153</f>
        <v/>
      </c>
      <c r="C153" s="7">
        <v>46386.0</v>
      </c>
      <c r="D153" s="8" t="str">
        <f t="shared" si="1"/>
        <v>Wednesday</v>
      </c>
      <c r="E153" s="6" t="str">
        <f>TEXTJOIN(
  CHAR(10) &amp; CHAR(10),
  TRUE,
  IFERROR(IF(WSO!H153="Home", WSO!E153, ""), ""),
  IFERROR(IF(MSO!H153="Home", MSO!E153, ""), ""),
  IFERROR(IF(FH!H153="Home", FH!E153, ""), ""),
  IFERROR(IF(MGOLF!H153="Home", MGOLF!E153, ""), ""),
  IFERROR(IF(Football!H153="Home", Football!E153, ""), ""),
  IFERROR(IF(WVB!H153="Home", WVB!E153, ""), ""),
  IFERROR(IF(XC!H153="Home", XC!E153, ""), ""),
  IFERROR(IF(SWIMMING!H153="Home", SWIMMING!E153, ""), ""),
  IFERROR(IF(WTEN!H153="Home", WTEN!E153, ""), ""),
  IFERROR(IF(TF!H153="Home", TF!E153, ""), ""),
  IFERROR(IF(WGOLF!H153="Home", WGOLF!E153, ""), ""),
  IFERROR(IF(WBB!H153="Home", WBB!E153, ""), ""),
  IFERROR(IF(MBB!H153="Home", MBB!E153, ""), ""),
  IFERROR(IF(WLAX!H153="Home", WLAX!E153, ""), ""),
  IFERROR(IF(MLAX!H153="Home", MLAX!E153, ""), ""),
  IFERROR(IF(SOFT!H153="Home", SOFT!E153, ""), ""),
  IFERROR(IF(BASE!H153="Home", BASE!E153, ""), ""),
  IFERROR(IF(ESPORTS!H153="Home", ESPORTS!E153, ""), "")
)
</f>
        <v/>
      </c>
      <c r="F153" s="11" t="str">
        <f>TEXTJOIN(
  CHAR(10) &amp; CHAR(10),
  TRUE,
  IFERROR(IF(WSO!H153="Home", TEXT(WSO!F153, "h:mm AM/PM"), ""), ""),
  IFERROR(IF(MSO!H153="Home", TEXT(MSO!F153, "h:mm AM/PM"), ""), ""),
  IFERROR(IF(FH!H153="Home", TEXT(FH!F153, "h:mm AM/PM"), ""), ""),
  IFERROR(IF(MGOLF!H153="Home", TEXT(MGOLF!F153, "h:mm AM/PM"), ""), ""),
  IFERROR(IF(Football!H153="Home", TEXT(Football!F153, "h:mm AM/PM"), ""), ""),
  IFERROR(IF(WVB!H153="Home", TEXT(WVB!F153, "h:mm AM/PM"), ""), ""),
  IFERROR(IF(XC!H153="Home", TEXT(XC!F153, "h:mm AM/PM"), ""), ""),
  IFERROR(IF(SWIMMING!H153="Home", TEXT(SWIMMING!F153, "h:mm AM/PM"), ""), ""),
  IFERROR(IF(WTEN!H153="Home", TEXT(WTEN!F153, "h:mm AM/PM"), ""), ""),
  IFERROR(IF(TF!H153="Home", TEXT(TF!F153, "h:mm AM/PM"), ""), ""),
  IFERROR(IF(WGOLF!H153="Home", TEXT(WGOLF!F153, "h:mm AM/PM"), ""), ""),
  IFERROR(IF(WBB!H153="Home", TEXT(WBB!F153, "h:mm AM/PM"), ""), ""),
  IFERROR(IF(MBB!H153="Home", TEXT(MBB!F153, "h:mm AM/PM"), ""), ""),
  IFERROR(IF(WLAX!H153="Home", TEXT(WLAX!F153, "h:mm AM/PM"), ""), ""),
  IFERROR(IF(MLAX!H153="Home", TEXT(MLAX!F153, "h:mm AM/PM"), ""), ""),
  IFERROR(IF(SOFT!H153="Home", TEXT(SOFT!F153, "h:mm AM/PM"), ""), ""),
  IFERROR(IF(BASE!H153="Home", TEXT(BASE!F153, "h:mm AM/PM"), ""), ""),
  IFERROR(IF(ESPORTS!H153="Home", TEXT(ESPORTS!F153, "h:mm AM/PM"), ""), "")
)
</f>
        <v/>
      </c>
      <c r="G153" s="11" t="str">
        <f>TEXTJOIN(
  CHAR(10) &amp; CHAR(10),
  TRUE,
  IFERROR(IF(WSO!H153="Home", WSO!G153, ""), ""),
  IFERROR(IF(MSO!H153="Home", MSO!G153, ""), ""),
  IFERROR(IF(FH!H153="Home", FH!G153, ""), ""),
  IFERROR(IF(MGOLF!H153="Home", MGOLF!G153, ""), ""),
  IFERROR(IF(Football!H153="Home", Football!G153, ""), ""),
  IFERROR(IF(WVB!H153="Home", WVB!G153, ""), ""),
  IFERROR(IF(XC!H153="Home", XC!G153, ""), ""),
  IFERROR(IF(SWIMMING!H153="Home", SWIMMING!G153, ""), ""),
  IFERROR(IF(WTEN!H153="Home", WTEN!G153, ""), ""),
  IFERROR(IF(TF!H153="Home", TF!G153, ""), ""),
  IFERROR(IF(WGOLF!H153="Home", WGOLF!G153, ""), ""),
  IFERROR(IF(WBB!H153="Home", WBB!G153, ""), ""),
  IFERROR(IF(MBB!H153="Home", MBB!G153, ""), ""),
  IFERROR(IF(WLAX!H153="Home", WLAX!G153, ""), ""),
  IFERROR(IF(MLAX!H153="Home", MLAX!G153, ""), ""),
  IFERROR(IF(SOFT!H153="Home", SOFT!G153, ""), ""),
  IFERROR(IF(BASE!H153="Home", BASE!G153, ""), ""),
  IFERROR(IF(ESPORTS!H153="Home", ESPORTS!G153, ""), "")
)
</f>
        <v/>
      </c>
      <c r="H153" s="20" t="str">
        <f>TEXTJOIN(
  CHAR(10) &amp; CHAR(10),
  TRUE,
  IFERROR(IF(WSO!H153="Home", WSO!P153, ""), ""),
  IFERROR(IF(MSO!H153="Home", MSO!P153, ""), ""),
  IFERROR(IF(FH!H153="Home", FH!P153, ""), ""),
  IFERROR(IF(MGOLF!H153="Home", MGOLF!P153, ""), ""),
  IFERROR(IF(Football!H153="Home", Football!P153, ""), ""),
  IFERROR(IF(WVB!H153="Home", WVB!P153, ""), ""),
  IFERROR(IF(XC!H153="Home", XC!P153, ""), ""),
  IFERROR(IF(SWIMMING!H153="Home", SWIMMING!P153, ""), ""),
  IFERROR(IF(WTEN!H153="Home", WTEN!P153, ""), ""),
  IFERROR(IF(TF!H153="Home", TF!P153, ""), ""),
  IFERROR(IF(WGOLF!H153="Home", WGOLF!P153, ""), ""),
  IFERROR(IF(WBB!H153="Home", WBB!P153, ""), ""),
  IFERROR(IF(MBB!H153="Home", MBB!P153, ""), ""),
  IFERROR(IF(WLAX!H153="Home", WLAX!P153, ""), ""),
  IFERROR(IF(MLAX!H153="Home", MLAX!P153, ""), ""),
  IFERROR(IF(SOFT!H153="Home", SOFT!P153, ""), ""),
  IFERROR(IF(BASE!H153="Home", BASE!P153, ""), ""),
  IFERROR(IF(ESPORTS!H153="Home", ESPORTS!P153, ""), "")
)
</f>
        <v/>
      </c>
    </row>
    <row r="154" ht="22.5" customHeight="1">
      <c r="A154" s="6">
        <v>153.0</v>
      </c>
      <c r="B154" s="6" t="str">
        <f>'Master Schedule'!B154</f>
        <v/>
      </c>
      <c r="C154" s="7">
        <v>46387.0</v>
      </c>
      <c r="D154" s="8" t="str">
        <f t="shared" si="1"/>
        <v>Thursday</v>
      </c>
      <c r="E154" s="6" t="str">
        <f>TEXTJOIN(
  CHAR(10) &amp; CHAR(10),
  TRUE,
  IFERROR(IF(WSO!H154="Home", WSO!E154, ""), ""),
  IFERROR(IF(MSO!H154="Home", MSO!E154, ""), ""),
  IFERROR(IF(FH!H154="Home", FH!E154, ""), ""),
  IFERROR(IF(MGOLF!H154="Home", MGOLF!E154, ""), ""),
  IFERROR(IF(Football!H154="Home", Football!E154, ""), ""),
  IFERROR(IF(WVB!H154="Home", WVB!E154, ""), ""),
  IFERROR(IF(XC!H154="Home", XC!E154, ""), ""),
  IFERROR(IF(SWIMMING!H154="Home", SWIMMING!E154, ""), ""),
  IFERROR(IF(WTEN!H154="Home", WTEN!E154, ""), ""),
  IFERROR(IF(TF!H154="Home", TF!E154, ""), ""),
  IFERROR(IF(WGOLF!H154="Home", WGOLF!E154, ""), ""),
  IFERROR(IF(WBB!H154="Home", WBB!E154, ""), ""),
  IFERROR(IF(MBB!H154="Home", MBB!E154, ""), ""),
  IFERROR(IF(WLAX!H154="Home", WLAX!E154, ""), ""),
  IFERROR(IF(MLAX!H154="Home", MLAX!E154, ""), ""),
  IFERROR(IF(SOFT!H154="Home", SOFT!E154, ""), ""),
  IFERROR(IF(BASE!H154="Home", BASE!E154, ""), ""),
  IFERROR(IF(ESPORTS!H154="Home", ESPORTS!E154, ""), "")
)
</f>
        <v/>
      </c>
      <c r="F154" s="11" t="str">
        <f>TEXTJOIN(
  CHAR(10) &amp; CHAR(10),
  TRUE,
  IFERROR(IF(WSO!H154="Home", TEXT(WSO!F154, "h:mm AM/PM"), ""), ""),
  IFERROR(IF(MSO!H154="Home", TEXT(MSO!F154, "h:mm AM/PM"), ""), ""),
  IFERROR(IF(FH!H154="Home", TEXT(FH!F154, "h:mm AM/PM"), ""), ""),
  IFERROR(IF(MGOLF!H154="Home", TEXT(MGOLF!F154, "h:mm AM/PM"), ""), ""),
  IFERROR(IF(Football!H154="Home", TEXT(Football!F154, "h:mm AM/PM"), ""), ""),
  IFERROR(IF(WVB!H154="Home", TEXT(WVB!F154, "h:mm AM/PM"), ""), ""),
  IFERROR(IF(XC!H154="Home", TEXT(XC!F154, "h:mm AM/PM"), ""), ""),
  IFERROR(IF(SWIMMING!H154="Home", TEXT(SWIMMING!F154, "h:mm AM/PM"), ""), ""),
  IFERROR(IF(WTEN!H154="Home", TEXT(WTEN!F154, "h:mm AM/PM"), ""), ""),
  IFERROR(IF(TF!H154="Home", TEXT(TF!F154, "h:mm AM/PM"), ""), ""),
  IFERROR(IF(WGOLF!H154="Home", TEXT(WGOLF!F154, "h:mm AM/PM"), ""), ""),
  IFERROR(IF(WBB!H154="Home", TEXT(WBB!F154, "h:mm AM/PM"), ""), ""),
  IFERROR(IF(MBB!H154="Home", TEXT(MBB!F154, "h:mm AM/PM"), ""), ""),
  IFERROR(IF(WLAX!H154="Home", TEXT(WLAX!F154, "h:mm AM/PM"), ""), ""),
  IFERROR(IF(MLAX!H154="Home", TEXT(MLAX!F154, "h:mm AM/PM"), ""), ""),
  IFERROR(IF(SOFT!H154="Home", TEXT(SOFT!F154, "h:mm AM/PM"), ""), ""),
  IFERROR(IF(BASE!H154="Home", TEXT(BASE!F154, "h:mm AM/PM"), ""), ""),
  IFERROR(IF(ESPORTS!H154="Home", TEXT(ESPORTS!F154, "h:mm AM/PM"), ""), "")
)
</f>
        <v/>
      </c>
      <c r="G154" s="11" t="str">
        <f>TEXTJOIN(
  CHAR(10) &amp; CHAR(10),
  TRUE,
  IFERROR(IF(WSO!H154="Home", WSO!G154, ""), ""),
  IFERROR(IF(MSO!H154="Home", MSO!G154, ""), ""),
  IFERROR(IF(FH!H154="Home", FH!G154, ""), ""),
  IFERROR(IF(MGOLF!H154="Home", MGOLF!G154, ""), ""),
  IFERROR(IF(Football!H154="Home", Football!G154, ""), ""),
  IFERROR(IF(WVB!H154="Home", WVB!G154, ""), ""),
  IFERROR(IF(XC!H154="Home", XC!G154, ""), ""),
  IFERROR(IF(SWIMMING!H154="Home", SWIMMING!G154, ""), ""),
  IFERROR(IF(WTEN!H154="Home", WTEN!G154, ""), ""),
  IFERROR(IF(TF!H154="Home", TF!G154, ""), ""),
  IFERROR(IF(WGOLF!H154="Home", WGOLF!G154, ""), ""),
  IFERROR(IF(WBB!H154="Home", WBB!G154, ""), ""),
  IFERROR(IF(MBB!H154="Home", MBB!G154, ""), ""),
  IFERROR(IF(WLAX!H154="Home", WLAX!G154, ""), ""),
  IFERROR(IF(MLAX!H154="Home", MLAX!G154, ""), ""),
  IFERROR(IF(SOFT!H154="Home", SOFT!G154, ""), ""),
  IFERROR(IF(BASE!H154="Home", BASE!G154, ""), ""),
  IFERROR(IF(ESPORTS!H154="Home", ESPORTS!G154, ""), "")
)
</f>
        <v/>
      </c>
      <c r="H154" s="20" t="str">
        <f>TEXTJOIN(
  CHAR(10) &amp; CHAR(10),
  TRUE,
  IFERROR(IF(WSO!H154="Home", WSO!P154, ""), ""),
  IFERROR(IF(MSO!H154="Home", MSO!P154, ""), ""),
  IFERROR(IF(FH!H154="Home", FH!P154, ""), ""),
  IFERROR(IF(MGOLF!H154="Home", MGOLF!P154, ""), ""),
  IFERROR(IF(Football!H154="Home", Football!P154, ""), ""),
  IFERROR(IF(WVB!H154="Home", WVB!P154, ""), ""),
  IFERROR(IF(XC!H154="Home", XC!P154, ""), ""),
  IFERROR(IF(SWIMMING!H154="Home", SWIMMING!P154, ""), ""),
  IFERROR(IF(WTEN!H154="Home", WTEN!P154, ""), ""),
  IFERROR(IF(TF!H154="Home", TF!P154, ""), ""),
  IFERROR(IF(WGOLF!H154="Home", WGOLF!P154, ""), ""),
  IFERROR(IF(WBB!H154="Home", WBB!P154, ""), ""),
  IFERROR(IF(MBB!H154="Home", MBB!P154, ""), ""),
  IFERROR(IF(WLAX!H154="Home", WLAX!P154, ""), ""),
  IFERROR(IF(MLAX!H154="Home", MLAX!P154, ""), ""),
  IFERROR(IF(SOFT!H154="Home", SOFT!P154, ""), ""),
  IFERROR(IF(BASE!H154="Home", BASE!P154, ""), ""),
  IFERROR(IF(ESPORTS!H154="Home", ESPORTS!P154, ""), "")
)
</f>
        <v/>
      </c>
    </row>
    <row r="155" ht="22.5" customHeight="1">
      <c r="A155" s="6">
        <v>154.0</v>
      </c>
      <c r="B155" s="6" t="str">
        <f>'Master Schedule'!B155</f>
        <v/>
      </c>
      <c r="C155" s="7">
        <v>46388.0</v>
      </c>
      <c r="D155" s="8" t="str">
        <f t="shared" si="1"/>
        <v>Friday</v>
      </c>
      <c r="E155" s="6" t="str">
        <f>TEXTJOIN(
  CHAR(10) &amp; CHAR(10),
  TRUE,
  IFERROR(IF(WSO!H155="Home", WSO!E155, ""), ""),
  IFERROR(IF(MSO!H155="Home", MSO!E155, ""), ""),
  IFERROR(IF(FH!H155="Home", FH!E155, ""), ""),
  IFERROR(IF(MGOLF!H155="Home", MGOLF!E155, ""), ""),
  IFERROR(IF(Football!H155="Home", Football!E155, ""), ""),
  IFERROR(IF(WVB!H155="Home", WVB!E155, ""), ""),
  IFERROR(IF(XC!H155="Home", XC!E155, ""), ""),
  IFERROR(IF(SWIMMING!H155="Home", SWIMMING!E155, ""), ""),
  IFERROR(IF(WTEN!H155="Home", WTEN!E155, ""), ""),
  IFERROR(IF(TF!H155="Home", TF!E155, ""), ""),
  IFERROR(IF(WGOLF!H155="Home", WGOLF!E155, ""), ""),
  IFERROR(IF(WBB!H155="Home", WBB!E155, ""), ""),
  IFERROR(IF(MBB!H155="Home", MBB!E155, ""), ""),
  IFERROR(IF(WLAX!H155="Home", WLAX!E155, ""), ""),
  IFERROR(IF(MLAX!H155="Home", MLAX!E155, ""), ""),
  IFERROR(IF(SOFT!H155="Home", SOFT!E155, ""), ""),
  IFERROR(IF(BASE!H155="Home", BASE!E155, ""), ""),
  IFERROR(IF(ESPORTS!H155="Home", ESPORTS!E155, ""), "")
)
</f>
        <v/>
      </c>
      <c r="F155" s="11" t="str">
        <f>TEXTJOIN(
  CHAR(10) &amp; CHAR(10),
  TRUE,
  IFERROR(IF(WSO!H155="Home", TEXT(WSO!F155, "h:mm AM/PM"), ""), ""),
  IFERROR(IF(MSO!H155="Home", TEXT(MSO!F155, "h:mm AM/PM"), ""), ""),
  IFERROR(IF(FH!H155="Home", TEXT(FH!F155, "h:mm AM/PM"), ""), ""),
  IFERROR(IF(MGOLF!H155="Home", TEXT(MGOLF!F155, "h:mm AM/PM"), ""), ""),
  IFERROR(IF(Football!H155="Home", TEXT(Football!F155, "h:mm AM/PM"), ""), ""),
  IFERROR(IF(WVB!H155="Home", TEXT(WVB!F155, "h:mm AM/PM"), ""), ""),
  IFERROR(IF(XC!H155="Home", TEXT(XC!F155, "h:mm AM/PM"), ""), ""),
  IFERROR(IF(SWIMMING!H155="Home", TEXT(SWIMMING!F155, "h:mm AM/PM"), ""), ""),
  IFERROR(IF(WTEN!H155="Home", TEXT(WTEN!F155, "h:mm AM/PM"), ""), ""),
  IFERROR(IF(TF!H155="Home", TEXT(TF!F155, "h:mm AM/PM"), ""), ""),
  IFERROR(IF(WGOLF!H155="Home", TEXT(WGOLF!F155, "h:mm AM/PM"), ""), ""),
  IFERROR(IF(WBB!H155="Home", TEXT(WBB!F155, "h:mm AM/PM"), ""), ""),
  IFERROR(IF(MBB!H155="Home", TEXT(MBB!F155, "h:mm AM/PM"), ""), ""),
  IFERROR(IF(WLAX!H155="Home", TEXT(WLAX!F155, "h:mm AM/PM"), ""), ""),
  IFERROR(IF(MLAX!H155="Home", TEXT(MLAX!F155, "h:mm AM/PM"), ""), ""),
  IFERROR(IF(SOFT!H155="Home", TEXT(SOFT!F155, "h:mm AM/PM"), ""), ""),
  IFERROR(IF(BASE!H155="Home", TEXT(BASE!F155, "h:mm AM/PM"), ""), ""),
  IFERROR(IF(ESPORTS!H155="Home", TEXT(ESPORTS!F155, "h:mm AM/PM"), ""), "")
)
</f>
        <v/>
      </c>
      <c r="G155" s="11" t="str">
        <f>TEXTJOIN(
  CHAR(10) &amp; CHAR(10),
  TRUE,
  IFERROR(IF(WSO!H155="Home", WSO!G155, ""), ""),
  IFERROR(IF(MSO!H155="Home", MSO!G155, ""), ""),
  IFERROR(IF(FH!H155="Home", FH!G155, ""), ""),
  IFERROR(IF(MGOLF!H155="Home", MGOLF!G155, ""), ""),
  IFERROR(IF(Football!H155="Home", Football!G155, ""), ""),
  IFERROR(IF(WVB!H155="Home", WVB!G155, ""), ""),
  IFERROR(IF(XC!H155="Home", XC!G155, ""), ""),
  IFERROR(IF(SWIMMING!H155="Home", SWIMMING!G155, ""), ""),
  IFERROR(IF(WTEN!H155="Home", WTEN!G155, ""), ""),
  IFERROR(IF(TF!H155="Home", TF!G155, ""), ""),
  IFERROR(IF(WGOLF!H155="Home", WGOLF!G155, ""), ""),
  IFERROR(IF(WBB!H155="Home", WBB!G155, ""), ""),
  IFERROR(IF(MBB!H155="Home", MBB!G155, ""), ""),
  IFERROR(IF(WLAX!H155="Home", WLAX!G155, ""), ""),
  IFERROR(IF(MLAX!H155="Home", MLAX!G155, ""), ""),
  IFERROR(IF(SOFT!H155="Home", SOFT!G155, ""), ""),
  IFERROR(IF(BASE!H155="Home", BASE!G155, ""), ""),
  IFERROR(IF(ESPORTS!H155="Home", ESPORTS!G155, ""), "")
)
</f>
        <v/>
      </c>
      <c r="H155" s="20" t="str">
        <f>TEXTJOIN(
  CHAR(10) &amp; CHAR(10),
  TRUE,
  IFERROR(IF(WSO!H155="Home", WSO!P155, ""), ""),
  IFERROR(IF(MSO!H155="Home", MSO!P155, ""), ""),
  IFERROR(IF(FH!H155="Home", FH!P155, ""), ""),
  IFERROR(IF(MGOLF!H155="Home", MGOLF!P155, ""), ""),
  IFERROR(IF(Football!H155="Home", Football!P155, ""), ""),
  IFERROR(IF(WVB!H155="Home", WVB!P155, ""), ""),
  IFERROR(IF(XC!H155="Home", XC!P155, ""), ""),
  IFERROR(IF(SWIMMING!H155="Home", SWIMMING!P155, ""), ""),
  IFERROR(IF(WTEN!H155="Home", WTEN!P155, ""), ""),
  IFERROR(IF(TF!H155="Home", TF!P155, ""), ""),
  IFERROR(IF(WGOLF!H155="Home", WGOLF!P155, ""), ""),
  IFERROR(IF(WBB!H155="Home", WBB!P155, ""), ""),
  IFERROR(IF(MBB!H155="Home", MBB!P155, ""), ""),
  IFERROR(IF(WLAX!H155="Home", WLAX!P155, ""), ""),
  IFERROR(IF(MLAX!H155="Home", MLAX!P155, ""), ""),
  IFERROR(IF(SOFT!H155="Home", SOFT!P155, ""), ""),
  IFERROR(IF(BASE!H155="Home", BASE!P155, ""), ""),
  IFERROR(IF(ESPORTS!H155="Home", ESPORTS!P155, ""), "")
)
</f>
        <v/>
      </c>
    </row>
    <row r="156" ht="22.5" customHeight="1">
      <c r="A156" s="6">
        <v>155.0</v>
      </c>
      <c r="B156" s="6" t="str">
        <f>'Master Schedule'!B156</f>
        <v/>
      </c>
      <c r="C156" s="7">
        <v>46389.0</v>
      </c>
      <c r="D156" s="8" t="str">
        <f t="shared" si="1"/>
        <v>Saturday</v>
      </c>
      <c r="E156" s="6" t="str">
        <f>TEXTJOIN(
  CHAR(10) &amp; CHAR(10),
  TRUE,
  IFERROR(IF(WSO!H156="Home", WSO!E156, ""), ""),
  IFERROR(IF(MSO!H156="Home", MSO!E156, ""), ""),
  IFERROR(IF(FH!H156="Home", FH!E156, ""), ""),
  IFERROR(IF(MGOLF!H156="Home", MGOLF!E156, ""), ""),
  IFERROR(IF(Football!H156="Home", Football!E156, ""), ""),
  IFERROR(IF(WVB!H156="Home", WVB!E156, ""), ""),
  IFERROR(IF(XC!H156="Home", XC!E156, ""), ""),
  IFERROR(IF(SWIMMING!H156="Home", SWIMMING!E156, ""), ""),
  IFERROR(IF(WTEN!H156="Home", WTEN!E156, ""), ""),
  IFERROR(IF(TF!H156="Home", TF!E156, ""), ""),
  IFERROR(IF(WGOLF!H156="Home", WGOLF!E156, ""), ""),
  IFERROR(IF(WBB!H156="Home", WBB!E156, ""), ""),
  IFERROR(IF(MBB!H156="Home", MBB!E156, ""), ""),
  IFERROR(IF(WLAX!H156="Home", WLAX!E156, ""), ""),
  IFERROR(IF(MLAX!H156="Home", MLAX!E156, ""), ""),
  IFERROR(IF(SOFT!H156="Home", SOFT!E156, ""), ""),
  IFERROR(IF(BASE!H156="Home", BASE!E156, ""), ""),
  IFERROR(IF(ESPORTS!H156="Home", ESPORTS!E156, ""), "")
)
</f>
        <v/>
      </c>
      <c r="F156" s="11" t="str">
        <f>TEXTJOIN(
  CHAR(10) &amp; CHAR(10),
  TRUE,
  IFERROR(IF(WSO!H156="Home", TEXT(WSO!F156, "h:mm AM/PM"), ""), ""),
  IFERROR(IF(MSO!H156="Home", TEXT(MSO!F156, "h:mm AM/PM"), ""), ""),
  IFERROR(IF(FH!H156="Home", TEXT(FH!F156, "h:mm AM/PM"), ""), ""),
  IFERROR(IF(MGOLF!H156="Home", TEXT(MGOLF!F156, "h:mm AM/PM"), ""), ""),
  IFERROR(IF(Football!H156="Home", TEXT(Football!F156, "h:mm AM/PM"), ""), ""),
  IFERROR(IF(WVB!H156="Home", TEXT(WVB!F156, "h:mm AM/PM"), ""), ""),
  IFERROR(IF(XC!H156="Home", TEXT(XC!F156, "h:mm AM/PM"), ""), ""),
  IFERROR(IF(SWIMMING!H156="Home", TEXT(SWIMMING!F156, "h:mm AM/PM"), ""), ""),
  IFERROR(IF(WTEN!H156="Home", TEXT(WTEN!F156, "h:mm AM/PM"), ""), ""),
  IFERROR(IF(TF!H156="Home", TEXT(TF!F156, "h:mm AM/PM"), ""), ""),
  IFERROR(IF(WGOLF!H156="Home", TEXT(WGOLF!F156, "h:mm AM/PM"), ""), ""),
  IFERROR(IF(WBB!H156="Home", TEXT(WBB!F156, "h:mm AM/PM"), ""), ""),
  IFERROR(IF(MBB!H156="Home", TEXT(MBB!F156, "h:mm AM/PM"), ""), ""),
  IFERROR(IF(WLAX!H156="Home", TEXT(WLAX!F156, "h:mm AM/PM"), ""), ""),
  IFERROR(IF(MLAX!H156="Home", TEXT(MLAX!F156, "h:mm AM/PM"), ""), ""),
  IFERROR(IF(SOFT!H156="Home", TEXT(SOFT!F156, "h:mm AM/PM"), ""), ""),
  IFERROR(IF(BASE!H156="Home", TEXT(BASE!F156, "h:mm AM/PM"), ""), ""),
  IFERROR(IF(ESPORTS!H156="Home", TEXT(ESPORTS!F156, "h:mm AM/PM"), ""), "")
)
</f>
        <v/>
      </c>
      <c r="G156" s="11" t="str">
        <f>TEXTJOIN(
  CHAR(10) &amp; CHAR(10),
  TRUE,
  IFERROR(IF(WSO!H156="Home", WSO!G156, ""), ""),
  IFERROR(IF(MSO!H156="Home", MSO!G156, ""), ""),
  IFERROR(IF(FH!H156="Home", FH!G156, ""), ""),
  IFERROR(IF(MGOLF!H156="Home", MGOLF!G156, ""), ""),
  IFERROR(IF(Football!H156="Home", Football!G156, ""), ""),
  IFERROR(IF(WVB!H156="Home", WVB!G156, ""), ""),
  IFERROR(IF(XC!H156="Home", XC!G156, ""), ""),
  IFERROR(IF(SWIMMING!H156="Home", SWIMMING!G156, ""), ""),
  IFERROR(IF(WTEN!H156="Home", WTEN!G156, ""), ""),
  IFERROR(IF(TF!H156="Home", TF!G156, ""), ""),
  IFERROR(IF(WGOLF!H156="Home", WGOLF!G156, ""), ""),
  IFERROR(IF(WBB!H156="Home", WBB!G156, ""), ""),
  IFERROR(IF(MBB!H156="Home", MBB!G156, ""), ""),
  IFERROR(IF(WLAX!H156="Home", WLAX!G156, ""), ""),
  IFERROR(IF(MLAX!H156="Home", MLAX!G156, ""), ""),
  IFERROR(IF(SOFT!H156="Home", SOFT!G156, ""), ""),
  IFERROR(IF(BASE!H156="Home", BASE!G156, ""), ""),
  IFERROR(IF(ESPORTS!H156="Home", ESPORTS!G156, ""), "")
)
</f>
        <v/>
      </c>
      <c r="H156" s="20" t="str">
        <f>TEXTJOIN(
  CHAR(10) &amp; CHAR(10),
  TRUE,
  IFERROR(IF(WSO!H156="Home", WSO!P156, ""), ""),
  IFERROR(IF(MSO!H156="Home", MSO!P156, ""), ""),
  IFERROR(IF(FH!H156="Home", FH!P156, ""), ""),
  IFERROR(IF(MGOLF!H156="Home", MGOLF!P156, ""), ""),
  IFERROR(IF(Football!H156="Home", Football!P156, ""), ""),
  IFERROR(IF(WVB!H156="Home", WVB!P156, ""), ""),
  IFERROR(IF(XC!H156="Home", XC!P156, ""), ""),
  IFERROR(IF(SWIMMING!H156="Home", SWIMMING!P156, ""), ""),
  IFERROR(IF(WTEN!H156="Home", WTEN!P156, ""), ""),
  IFERROR(IF(TF!H156="Home", TF!P156, ""), ""),
  IFERROR(IF(WGOLF!H156="Home", WGOLF!P156, ""), ""),
  IFERROR(IF(WBB!H156="Home", WBB!P156, ""), ""),
  IFERROR(IF(MBB!H156="Home", MBB!P156, ""), ""),
  IFERROR(IF(WLAX!H156="Home", WLAX!P156, ""), ""),
  IFERROR(IF(MLAX!H156="Home", MLAX!P156, ""), ""),
  IFERROR(IF(SOFT!H156="Home", SOFT!P156, ""), ""),
  IFERROR(IF(BASE!H156="Home", BASE!P156, ""), ""),
  IFERROR(IF(ESPORTS!H156="Home", ESPORTS!P156, ""), "")
)
</f>
        <v/>
      </c>
    </row>
    <row r="157" ht="22.5" customHeight="1">
      <c r="A157" s="6">
        <v>156.0</v>
      </c>
      <c r="B157" s="6" t="str">
        <f>'Master Schedule'!B157</f>
        <v/>
      </c>
      <c r="C157" s="7">
        <v>46390.0</v>
      </c>
      <c r="D157" s="8" t="str">
        <f t="shared" si="1"/>
        <v>Sunday</v>
      </c>
      <c r="E157" s="6" t="str">
        <f>TEXTJOIN(
  CHAR(10) &amp; CHAR(10),
  TRUE,
  IFERROR(IF(WSO!H157="Home", WSO!E157, ""), ""),
  IFERROR(IF(MSO!H157="Home", MSO!E157, ""), ""),
  IFERROR(IF(FH!H157="Home", FH!E157, ""), ""),
  IFERROR(IF(MGOLF!H157="Home", MGOLF!E157, ""), ""),
  IFERROR(IF(Football!H157="Home", Football!E157, ""), ""),
  IFERROR(IF(WVB!H157="Home", WVB!E157, ""), ""),
  IFERROR(IF(XC!H157="Home", XC!E157, ""), ""),
  IFERROR(IF(SWIMMING!H157="Home", SWIMMING!E157, ""), ""),
  IFERROR(IF(WTEN!H157="Home", WTEN!E157, ""), ""),
  IFERROR(IF(TF!H157="Home", TF!E157, ""), ""),
  IFERROR(IF(WGOLF!H157="Home", WGOLF!E157, ""), ""),
  IFERROR(IF(WBB!H157="Home", WBB!E157, ""), ""),
  IFERROR(IF(MBB!H157="Home", MBB!E157, ""), ""),
  IFERROR(IF(WLAX!H157="Home", WLAX!E157, ""), ""),
  IFERROR(IF(MLAX!H157="Home", MLAX!E157, ""), ""),
  IFERROR(IF(SOFT!H157="Home", SOFT!E157, ""), ""),
  IFERROR(IF(BASE!H157="Home", BASE!E157, ""), ""),
  IFERROR(IF(ESPORTS!H157="Home", ESPORTS!E157, ""), "")
)
</f>
        <v/>
      </c>
      <c r="F157" s="11" t="str">
        <f>TEXTJOIN(
  CHAR(10) &amp; CHAR(10),
  TRUE,
  IFERROR(IF(WSO!H157="Home", TEXT(WSO!F157, "h:mm AM/PM"), ""), ""),
  IFERROR(IF(MSO!H157="Home", TEXT(MSO!F157, "h:mm AM/PM"), ""), ""),
  IFERROR(IF(FH!H157="Home", TEXT(FH!F157, "h:mm AM/PM"), ""), ""),
  IFERROR(IF(MGOLF!H157="Home", TEXT(MGOLF!F157, "h:mm AM/PM"), ""), ""),
  IFERROR(IF(Football!H157="Home", TEXT(Football!F157, "h:mm AM/PM"), ""), ""),
  IFERROR(IF(WVB!H157="Home", TEXT(WVB!F157, "h:mm AM/PM"), ""), ""),
  IFERROR(IF(XC!H157="Home", TEXT(XC!F157, "h:mm AM/PM"), ""), ""),
  IFERROR(IF(SWIMMING!H157="Home", TEXT(SWIMMING!F157, "h:mm AM/PM"), ""), ""),
  IFERROR(IF(WTEN!H157="Home", TEXT(WTEN!F157, "h:mm AM/PM"), ""), ""),
  IFERROR(IF(TF!H157="Home", TEXT(TF!F157, "h:mm AM/PM"), ""), ""),
  IFERROR(IF(WGOLF!H157="Home", TEXT(WGOLF!F157, "h:mm AM/PM"), ""), ""),
  IFERROR(IF(WBB!H157="Home", TEXT(WBB!F157, "h:mm AM/PM"), ""), ""),
  IFERROR(IF(MBB!H157="Home", TEXT(MBB!F157, "h:mm AM/PM"), ""), ""),
  IFERROR(IF(WLAX!H157="Home", TEXT(WLAX!F157, "h:mm AM/PM"), ""), ""),
  IFERROR(IF(MLAX!H157="Home", TEXT(MLAX!F157, "h:mm AM/PM"), ""), ""),
  IFERROR(IF(SOFT!H157="Home", TEXT(SOFT!F157, "h:mm AM/PM"), ""), ""),
  IFERROR(IF(BASE!H157="Home", TEXT(BASE!F157, "h:mm AM/PM"), ""), ""),
  IFERROR(IF(ESPORTS!H157="Home", TEXT(ESPORTS!F157, "h:mm AM/PM"), ""), "")
)
</f>
        <v/>
      </c>
      <c r="G157" s="11" t="str">
        <f>TEXTJOIN(
  CHAR(10) &amp; CHAR(10),
  TRUE,
  IFERROR(IF(WSO!H157="Home", WSO!G157, ""), ""),
  IFERROR(IF(MSO!H157="Home", MSO!G157, ""), ""),
  IFERROR(IF(FH!H157="Home", FH!G157, ""), ""),
  IFERROR(IF(MGOLF!H157="Home", MGOLF!G157, ""), ""),
  IFERROR(IF(Football!H157="Home", Football!G157, ""), ""),
  IFERROR(IF(WVB!H157="Home", WVB!G157, ""), ""),
  IFERROR(IF(XC!H157="Home", XC!G157, ""), ""),
  IFERROR(IF(SWIMMING!H157="Home", SWIMMING!G157, ""), ""),
  IFERROR(IF(WTEN!H157="Home", WTEN!G157, ""), ""),
  IFERROR(IF(TF!H157="Home", TF!G157, ""), ""),
  IFERROR(IF(WGOLF!H157="Home", WGOLF!G157, ""), ""),
  IFERROR(IF(WBB!H157="Home", WBB!G157, ""), ""),
  IFERROR(IF(MBB!H157="Home", MBB!G157, ""), ""),
  IFERROR(IF(WLAX!H157="Home", WLAX!G157, ""), ""),
  IFERROR(IF(MLAX!H157="Home", MLAX!G157, ""), ""),
  IFERROR(IF(SOFT!H157="Home", SOFT!G157, ""), ""),
  IFERROR(IF(BASE!H157="Home", BASE!G157, ""), ""),
  IFERROR(IF(ESPORTS!H157="Home", ESPORTS!G157, ""), "")
)
</f>
        <v/>
      </c>
      <c r="H157" s="20" t="str">
        <f>TEXTJOIN(
  CHAR(10) &amp; CHAR(10),
  TRUE,
  IFERROR(IF(WSO!H157="Home", WSO!P157, ""), ""),
  IFERROR(IF(MSO!H157="Home", MSO!P157, ""), ""),
  IFERROR(IF(FH!H157="Home", FH!P157, ""), ""),
  IFERROR(IF(MGOLF!H157="Home", MGOLF!P157, ""), ""),
  IFERROR(IF(Football!H157="Home", Football!P157, ""), ""),
  IFERROR(IF(WVB!H157="Home", WVB!P157, ""), ""),
  IFERROR(IF(XC!H157="Home", XC!P157, ""), ""),
  IFERROR(IF(SWIMMING!H157="Home", SWIMMING!P157, ""), ""),
  IFERROR(IF(WTEN!H157="Home", WTEN!P157, ""), ""),
  IFERROR(IF(TF!H157="Home", TF!P157, ""), ""),
  IFERROR(IF(WGOLF!H157="Home", WGOLF!P157, ""), ""),
  IFERROR(IF(WBB!H157="Home", WBB!P157, ""), ""),
  IFERROR(IF(MBB!H157="Home", MBB!P157, ""), ""),
  IFERROR(IF(WLAX!H157="Home", WLAX!P157, ""), ""),
  IFERROR(IF(MLAX!H157="Home", MLAX!P157, ""), ""),
  IFERROR(IF(SOFT!H157="Home", SOFT!P157, ""), ""),
  IFERROR(IF(BASE!H157="Home", BASE!P157, ""), ""),
  IFERROR(IF(ESPORTS!H157="Home", ESPORTS!P157, ""), "")
)
</f>
        <v/>
      </c>
    </row>
    <row r="158" ht="22.5" customHeight="1">
      <c r="A158" s="6">
        <v>157.0</v>
      </c>
      <c r="B158" s="6" t="str">
        <f>'Master Schedule'!B158</f>
        <v/>
      </c>
      <c r="C158" s="7">
        <v>46391.0</v>
      </c>
      <c r="D158" s="8" t="str">
        <f t="shared" si="1"/>
        <v>Monday</v>
      </c>
      <c r="E158" s="6" t="str">
        <f>TEXTJOIN(
  CHAR(10) &amp; CHAR(10),
  TRUE,
  IFERROR(IF(WSO!H158="Home", WSO!E158, ""), ""),
  IFERROR(IF(MSO!H158="Home", MSO!E158, ""), ""),
  IFERROR(IF(FH!H158="Home", FH!E158, ""), ""),
  IFERROR(IF(MGOLF!H158="Home", MGOLF!E158, ""), ""),
  IFERROR(IF(Football!H158="Home", Football!E158, ""), ""),
  IFERROR(IF(WVB!H158="Home", WVB!E158, ""), ""),
  IFERROR(IF(XC!H158="Home", XC!E158, ""), ""),
  IFERROR(IF(SWIMMING!H158="Home", SWIMMING!E158, ""), ""),
  IFERROR(IF(WTEN!H158="Home", WTEN!E158, ""), ""),
  IFERROR(IF(TF!H158="Home", TF!E158, ""), ""),
  IFERROR(IF(WGOLF!H158="Home", WGOLF!E158, ""), ""),
  IFERROR(IF(WBB!H158="Home", WBB!E158, ""), ""),
  IFERROR(IF(MBB!H158="Home", MBB!E158, ""), ""),
  IFERROR(IF(WLAX!H158="Home", WLAX!E158, ""), ""),
  IFERROR(IF(MLAX!H158="Home", MLAX!E158, ""), ""),
  IFERROR(IF(SOFT!H158="Home", SOFT!E158, ""), ""),
  IFERROR(IF(BASE!H158="Home", BASE!E158, ""), ""),
  IFERROR(IF(ESPORTS!H158="Home", ESPORTS!E158, ""), "")
)
</f>
        <v/>
      </c>
      <c r="F158" s="11" t="str">
        <f>TEXTJOIN(
  CHAR(10) &amp; CHAR(10),
  TRUE,
  IFERROR(IF(WSO!H158="Home", TEXT(WSO!F158, "h:mm AM/PM"), ""), ""),
  IFERROR(IF(MSO!H158="Home", TEXT(MSO!F158, "h:mm AM/PM"), ""), ""),
  IFERROR(IF(FH!H158="Home", TEXT(FH!F158, "h:mm AM/PM"), ""), ""),
  IFERROR(IF(MGOLF!H158="Home", TEXT(MGOLF!F158, "h:mm AM/PM"), ""), ""),
  IFERROR(IF(Football!H158="Home", TEXT(Football!F158, "h:mm AM/PM"), ""), ""),
  IFERROR(IF(WVB!H158="Home", TEXT(WVB!F158, "h:mm AM/PM"), ""), ""),
  IFERROR(IF(XC!H158="Home", TEXT(XC!F158, "h:mm AM/PM"), ""), ""),
  IFERROR(IF(SWIMMING!H158="Home", TEXT(SWIMMING!F158, "h:mm AM/PM"), ""), ""),
  IFERROR(IF(WTEN!H158="Home", TEXT(WTEN!F158, "h:mm AM/PM"), ""), ""),
  IFERROR(IF(TF!H158="Home", TEXT(TF!F158, "h:mm AM/PM"), ""), ""),
  IFERROR(IF(WGOLF!H158="Home", TEXT(WGOLF!F158, "h:mm AM/PM"), ""), ""),
  IFERROR(IF(WBB!H158="Home", TEXT(WBB!F158, "h:mm AM/PM"), ""), ""),
  IFERROR(IF(MBB!H158="Home", TEXT(MBB!F158, "h:mm AM/PM"), ""), ""),
  IFERROR(IF(WLAX!H158="Home", TEXT(WLAX!F158, "h:mm AM/PM"), ""), ""),
  IFERROR(IF(MLAX!H158="Home", TEXT(MLAX!F158, "h:mm AM/PM"), ""), ""),
  IFERROR(IF(SOFT!H158="Home", TEXT(SOFT!F158, "h:mm AM/PM"), ""), ""),
  IFERROR(IF(BASE!H158="Home", TEXT(BASE!F158, "h:mm AM/PM"), ""), ""),
  IFERROR(IF(ESPORTS!H158="Home", TEXT(ESPORTS!F158, "h:mm AM/PM"), ""), "")
)
</f>
        <v/>
      </c>
      <c r="G158" s="11" t="str">
        <f>TEXTJOIN(
  CHAR(10) &amp; CHAR(10),
  TRUE,
  IFERROR(IF(WSO!H158="Home", WSO!G158, ""), ""),
  IFERROR(IF(MSO!H158="Home", MSO!G158, ""), ""),
  IFERROR(IF(FH!H158="Home", FH!G158, ""), ""),
  IFERROR(IF(MGOLF!H158="Home", MGOLF!G158, ""), ""),
  IFERROR(IF(Football!H158="Home", Football!G158, ""), ""),
  IFERROR(IF(WVB!H158="Home", WVB!G158, ""), ""),
  IFERROR(IF(XC!H158="Home", XC!G158, ""), ""),
  IFERROR(IF(SWIMMING!H158="Home", SWIMMING!G158, ""), ""),
  IFERROR(IF(WTEN!H158="Home", WTEN!G158, ""), ""),
  IFERROR(IF(TF!H158="Home", TF!G158, ""), ""),
  IFERROR(IF(WGOLF!H158="Home", WGOLF!G158, ""), ""),
  IFERROR(IF(WBB!H158="Home", WBB!G158, ""), ""),
  IFERROR(IF(MBB!H158="Home", MBB!G158, ""), ""),
  IFERROR(IF(WLAX!H158="Home", WLAX!G158, ""), ""),
  IFERROR(IF(MLAX!H158="Home", MLAX!G158, ""), ""),
  IFERROR(IF(SOFT!H158="Home", SOFT!G158, ""), ""),
  IFERROR(IF(BASE!H158="Home", BASE!G158, ""), ""),
  IFERROR(IF(ESPORTS!H158="Home", ESPORTS!G158, ""), "")
)
</f>
        <v/>
      </c>
      <c r="H158" s="20" t="str">
        <f>TEXTJOIN(
  CHAR(10) &amp; CHAR(10),
  TRUE,
  IFERROR(IF(WSO!H158="Home", WSO!P158, ""), ""),
  IFERROR(IF(MSO!H158="Home", MSO!P158, ""), ""),
  IFERROR(IF(FH!H158="Home", FH!P158, ""), ""),
  IFERROR(IF(MGOLF!H158="Home", MGOLF!P158, ""), ""),
  IFERROR(IF(Football!H158="Home", Football!P158, ""), ""),
  IFERROR(IF(WVB!H158="Home", WVB!P158, ""), ""),
  IFERROR(IF(XC!H158="Home", XC!P158, ""), ""),
  IFERROR(IF(SWIMMING!H158="Home", SWIMMING!P158, ""), ""),
  IFERROR(IF(WTEN!H158="Home", WTEN!P158, ""), ""),
  IFERROR(IF(TF!H158="Home", TF!P158, ""), ""),
  IFERROR(IF(WGOLF!H158="Home", WGOLF!P158, ""), ""),
  IFERROR(IF(WBB!H158="Home", WBB!P158, ""), ""),
  IFERROR(IF(MBB!H158="Home", MBB!P158, ""), ""),
  IFERROR(IF(WLAX!H158="Home", WLAX!P158, ""), ""),
  IFERROR(IF(MLAX!H158="Home", MLAX!P158, ""), ""),
  IFERROR(IF(SOFT!H158="Home", SOFT!P158, ""), ""),
  IFERROR(IF(BASE!H158="Home", BASE!P158, ""), ""),
  IFERROR(IF(ESPORTS!H158="Home", ESPORTS!P158, ""), "")
)
</f>
        <v/>
      </c>
    </row>
    <row r="159" ht="22.5" customHeight="1">
      <c r="A159" s="6">
        <v>158.0</v>
      </c>
      <c r="B159" s="6" t="str">
        <f>'Master Schedule'!B159</f>
        <v/>
      </c>
      <c r="C159" s="7">
        <v>46392.0</v>
      </c>
      <c r="D159" s="8" t="str">
        <f t="shared" si="1"/>
        <v>Tuesday</v>
      </c>
      <c r="E159" s="6" t="str">
        <f>TEXTJOIN(
  CHAR(10) &amp; CHAR(10),
  TRUE,
  IFERROR(IF(WSO!H159="Home", WSO!E159, ""), ""),
  IFERROR(IF(MSO!H159="Home", MSO!E159, ""), ""),
  IFERROR(IF(FH!H159="Home", FH!E159, ""), ""),
  IFERROR(IF(MGOLF!H159="Home", MGOLF!E159, ""), ""),
  IFERROR(IF(Football!H159="Home", Football!E159, ""), ""),
  IFERROR(IF(WVB!H159="Home", WVB!E159, ""), ""),
  IFERROR(IF(XC!H159="Home", XC!E159, ""), ""),
  IFERROR(IF(SWIMMING!H159="Home", SWIMMING!E159, ""), ""),
  IFERROR(IF(WTEN!H159="Home", WTEN!E159, ""), ""),
  IFERROR(IF(TF!H159="Home", TF!E159, ""), ""),
  IFERROR(IF(WGOLF!H159="Home", WGOLF!E159, ""), ""),
  IFERROR(IF(WBB!H159="Home", WBB!E159, ""), ""),
  IFERROR(IF(MBB!H159="Home", MBB!E159, ""), ""),
  IFERROR(IF(WLAX!H159="Home", WLAX!E159, ""), ""),
  IFERROR(IF(MLAX!H159="Home", MLAX!E159, ""), ""),
  IFERROR(IF(SOFT!H159="Home", SOFT!E159, ""), ""),
  IFERROR(IF(BASE!H159="Home", BASE!E159, ""), ""),
  IFERROR(IF(ESPORTS!H159="Home", ESPORTS!E159, ""), "")
)
</f>
        <v/>
      </c>
      <c r="F159" s="11" t="str">
        <f>TEXTJOIN(
  CHAR(10) &amp; CHAR(10),
  TRUE,
  IFERROR(IF(WSO!H159="Home", TEXT(WSO!F159, "h:mm AM/PM"), ""), ""),
  IFERROR(IF(MSO!H159="Home", TEXT(MSO!F159, "h:mm AM/PM"), ""), ""),
  IFERROR(IF(FH!H159="Home", TEXT(FH!F159, "h:mm AM/PM"), ""), ""),
  IFERROR(IF(MGOLF!H159="Home", TEXT(MGOLF!F159, "h:mm AM/PM"), ""), ""),
  IFERROR(IF(Football!H159="Home", TEXT(Football!F159, "h:mm AM/PM"), ""), ""),
  IFERROR(IF(WVB!H159="Home", TEXT(WVB!F159, "h:mm AM/PM"), ""), ""),
  IFERROR(IF(XC!H159="Home", TEXT(XC!F159, "h:mm AM/PM"), ""), ""),
  IFERROR(IF(SWIMMING!H159="Home", TEXT(SWIMMING!F159, "h:mm AM/PM"), ""), ""),
  IFERROR(IF(WTEN!H159="Home", TEXT(WTEN!F159, "h:mm AM/PM"), ""), ""),
  IFERROR(IF(TF!H159="Home", TEXT(TF!F159, "h:mm AM/PM"), ""), ""),
  IFERROR(IF(WGOLF!H159="Home", TEXT(WGOLF!F159, "h:mm AM/PM"), ""), ""),
  IFERROR(IF(WBB!H159="Home", TEXT(WBB!F159, "h:mm AM/PM"), ""), ""),
  IFERROR(IF(MBB!H159="Home", TEXT(MBB!F159, "h:mm AM/PM"), ""), ""),
  IFERROR(IF(WLAX!H159="Home", TEXT(WLAX!F159, "h:mm AM/PM"), ""), ""),
  IFERROR(IF(MLAX!H159="Home", TEXT(MLAX!F159, "h:mm AM/PM"), ""), ""),
  IFERROR(IF(SOFT!H159="Home", TEXT(SOFT!F159, "h:mm AM/PM"), ""), ""),
  IFERROR(IF(BASE!H159="Home", TEXT(BASE!F159, "h:mm AM/PM"), ""), ""),
  IFERROR(IF(ESPORTS!H159="Home", TEXT(ESPORTS!F159, "h:mm AM/PM"), ""), "")
)
</f>
        <v/>
      </c>
      <c r="G159" s="11" t="str">
        <f>TEXTJOIN(
  CHAR(10) &amp; CHAR(10),
  TRUE,
  IFERROR(IF(WSO!H159="Home", WSO!G159, ""), ""),
  IFERROR(IF(MSO!H159="Home", MSO!G159, ""), ""),
  IFERROR(IF(FH!H159="Home", FH!G159, ""), ""),
  IFERROR(IF(MGOLF!H159="Home", MGOLF!G159, ""), ""),
  IFERROR(IF(Football!H159="Home", Football!G159, ""), ""),
  IFERROR(IF(WVB!H159="Home", WVB!G159, ""), ""),
  IFERROR(IF(XC!H159="Home", XC!G159, ""), ""),
  IFERROR(IF(SWIMMING!H159="Home", SWIMMING!G159, ""), ""),
  IFERROR(IF(WTEN!H159="Home", WTEN!G159, ""), ""),
  IFERROR(IF(TF!H159="Home", TF!G159, ""), ""),
  IFERROR(IF(WGOLF!H159="Home", WGOLF!G159, ""), ""),
  IFERROR(IF(WBB!H159="Home", WBB!G159, ""), ""),
  IFERROR(IF(MBB!H159="Home", MBB!G159, ""), ""),
  IFERROR(IF(WLAX!H159="Home", WLAX!G159, ""), ""),
  IFERROR(IF(MLAX!H159="Home", MLAX!G159, ""), ""),
  IFERROR(IF(SOFT!H159="Home", SOFT!G159, ""), ""),
  IFERROR(IF(BASE!H159="Home", BASE!G159, ""), ""),
  IFERROR(IF(ESPORTS!H159="Home", ESPORTS!G159, ""), "")
)
</f>
        <v/>
      </c>
      <c r="H159" s="20" t="str">
        <f>TEXTJOIN(
  CHAR(10) &amp; CHAR(10),
  TRUE,
  IFERROR(IF(WSO!H159="Home", WSO!P159, ""), ""),
  IFERROR(IF(MSO!H159="Home", MSO!P159, ""), ""),
  IFERROR(IF(FH!H159="Home", FH!P159, ""), ""),
  IFERROR(IF(MGOLF!H159="Home", MGOLF!P159, ""), ""),
  IFERROR(IF(Football!H159="Home", Football!P159, ""), ""),
  IFERROR(IF(WVB!H159="Home", WVB!P159, ""), ""),
  IFERROR(IF(XC!H159="Home", XC!P159, ""), ""),
  IFERROR(IF(SWIMMING!H159="Home", SWIMMING!P159, ""), ""),
  IFERROR(IF(WTEN!H159="Home", WTEN!P159, ""), ""),
  IFERROR(IF(TF!H159="Home", TF!P159, ""), ""),
  IFERROR(IF(WGOLF!H159="Home", WGOLF!P159, ""), ""),
  IFERROR(IF(WBB!H159="Home", WBB!P159, ""), ""),
  IFERROR(IF(MBB!H159="Home", MBB!P159, ""), ""),
  IFERROR(IF(WLAX!H159="Home", WLAX!P159, ""), ""),
  IFERROR(IF(MLAX!H159="Home", MLAX!P159, ""), ""),
  IFERROR(IF(SOFT!H159="Home", SOFT!P159, ""), ""),
  IFERROR(IF(BASE!H159="Home", BASE!P159, ""), ""),
  IFERROR(IF(ESPORTS!H159="Home", ESPORTS!P159, ""), "")
)
</f>
        <v/>
      </c>
    </row>
    <row r="160" ht="22.5" customHeight="1">
      <c r="A160" s="6">
        <v>159.0</v>
      </c>
      <c r="B160" s="6" t="str">
        <f>'Master Schedule'!B160</f>
        <v/>
      </c>
      <c r="C160" s="7">
        <v>46393.0</v>
      </c>
      <c r="D160" s="8" t="str">
        <f t="shared" si="1"/>
        <v>Wednesday</v>
      </c>
      <c r="E160" s="6" t="str">
        <f>TEXTJOIN(
  CHAR(10) &amp; CHAR(10),
  TRUE,
  IFERROR(IF(WSO!H160="Home", WSO!E160, ""), ""),
  IFERROR(IF(MSO!H160="Home", MSO!E160, ""), ""),
  IFERROR(IF(FH!H160="Home", FH!E160, ""), ""),
  IFERROR(IF(MGOLF!H160="Home", MGOLF!E160, ""), ""),
  IFERROR(IF(Football!H160="Home", Football!E160, ""), ""),
  IFERROR(IF(WVB!H160="Home", WVB!E160, ""), ""),
  IFERROR(IF(XC!H160="Home", XC!E160, ""), ""),
  IFERROR(IF(SWIMMING!H160="Home", SWIMMING!E160, ""), ""),
  IFERROR(IF(WTEN!H160="Home", WTEN!E160, ""), ""),
  IFERROR(IF(TF!H160="Home", TF!E160, ""), ""),
  IFERROR(IF(WGOLF!H160="Home", WGOLF!E160, ""), ""),
  IFERROR(IF(WBB!H160="Home", WBB!E160, ""), ""),
  IFERROR(IF(MBB!H160="Home", MBB!E160, ""), ""),
  IFERROR(IF(WLAX!H160="Home", WLAX!E160, ""), ""),
  IFERROR(IF(MLAX!H160="Home", MLAX!E160, ""), ""),
  IFERROR(IF(SOFT!H160="Home", SOFT!E160, ""), ""),
  IFERROR(IF(BASE!H160="Home", BASE!E160, ""), ""),
  IFERROR(IF(ESPORTS!H160="Home", ESPORTS!E160, ""), "")
)
</f>
        <v/>
      </c>
      <c r="F160" s="11" t="str">
        <f>TEXTJOIN(
  CHAR(10) &amp; CHAR(10),
  TRUE,
  IFERROR(IF(WSO!H160="Home", TEXT(WSO!F160, "h:mm AM/PM"), ""), ""),
  IFERROR(IF(MSO!H160="Home", TEXT(MSO!F160, "h:mm AM/PM"), ""), ""),
  IFERROR(IF(FH!H160="Home", TEXT(FH!F160, "h:mm AM/PM"), ""), ""),
  IFERROR(IF(MGOLF!H160="Home", TEXT(MGOLF!F160, "h:mm AM/PM"), ""), ""),
  IFERROR(IF(Football!H160="Home", TEXT(Football!F160, "h:mm AM/PM"), ""), ""),
  IFERROR(IF(WVB!H160="Home", TEXT(WVB!F160, "h:mm AM/PM"), ""), ""),
  IFERROR(IF(XC!H160="Home", TEXT(XC!F160, "h:mm AM/PM"), ""), ""),
  IFERROR(IF(SWIMMING!H160="Home", TEXT(SWIMMING!F160, "h:mm AM/PM"), ""), ""),
  IFERROR(IF(WTEN!H160="Home", TEXT(WTEN!F160, "h:mm AM/PM"), ""), ""),
  IFERROR(IF(TF!H160="Home", TEXT(TF!F160, "h:mm AM/PM"), ""), ""),
  IFERROR(IF(WGOLF!H160="Home", TEXT(WGOLF!F160, "h:mm AM/PM"), ""), ""),
  IFERROR(IF(WBB!H160="Home", TEXT(WBB!F160, "h:mm AM/PM"), ""), ""),
  IFERROR(IF(MBB!H160="Home", TEXT(MBB!F160, "h:mm AM/PM"), ""), ""),
  IFERROR(IF(WLAX!H160="Home", TEXT(WLAX!F160, "h:mm AM/PM"), ""), ""),
  IFERROR(IF(MLAX!H160="Home", TEXT(MLAX!F160, "h:mm AM/PM"), ""), ""),
  IFERROR(IF(SOFT!H160="Home", TEXT(SOFT!F160, "h:mm AM/PM"), ""), ""),
  IFERROR(IF(BASE!H160="Home", TEXT(BASE!F160, "h:mm AM/PM"), ""), ""),
  IFERROR(IF(ESPORTS!H160="Home", TEXT(ESPORTS!F160, "h:mm AM/PM"), ""), "")
)
</f>
        <v/>
      </c>
      <c r="G160" s="11" t="str">
        <f>TEXTJOIN(
  CHAR(10) &amp; CHAR(10),
  TRUE,
  IFERROR(IF(WSO!H160="Home", WSO!G160, ""), ""),
  IFERROR(IF(MSO!H160="Home", MSO!G160, ""), ""),
  IFERROR(IF(FH!H160="Home", FH!G160, ""), ""),
  IFERROR(IF(MGOLF!H160="Home", MGOLF!G160, ""), ""),
  IFERROR(IF(Football!H160="Home", Football!G160, ""), ""),
  IFERROR(IF(WVB!H160="Home", WVB!G160, ""), ""),
  IFERROR(IF(XC!H160="Home", XC!G160, ""), ""),
  IFERROR(IF(SWIMMING!H160="Home", SWIMMING!G160, ""), ""),
  IFERROR(IF(WTEN!H160="Home", WTEN!G160, ""), ""),
  IFERROR(IF(TF!H160="Home", TF!G160, ""), ""),
  IFERROR(IF(WGOLF!H160="Home", WGOLF!G160, ""), ""),
  IFERROR(IF(WBB!H160="Home", WBB!G160, ""), ""),
  IFERROR(IF(MBB!H160="Home", MBB!G160, ""), ""),
  IFERROR(IF(WLAX!H160="Home", WLAX!G160, ""), ""),
  IFERROR(IF(MLAX!H160="Home", MLAX!G160, ""), ""),
  IFERROR(IF(SOFT!H160="Home", SOFT!G160, ""), ""),
  IFERROR(IF(BASE!H160="Home", BASE!G160, ""), ""),
  IFERROR(IF(ESPORTS!H160="Home", ESPORTS!G160, ""), "")
)
</f>
        <v/>
      </c>
      <c r="H160" s="20" t="str">
        <f>TEXTJOIN(
  CHAR(10) &amp; CHAR(10),
  TRUE,
  IFERROR(IF(WSO!H160="Home", WSO!P160, ""), ""),
  IFERROR(IF(MSO!H160="Home", MSO!P160, ""), ""),
  IFERROR(IF(FH!H160="Home", FH!P160, ""), ""),
  IFERROR(IF(MGOLF!H160="Home", MGOLF!P160, ""), ""),
  IFERROR(IF(Football!H160="Home", Football!P160, ""), ""),
  IFERROR(IF(WVB!H160="Home", WVB!P160, ""), ""),
  IFERROR(IF(XC!H160="Home", XC!P160, ""), ""),
  IFERROR(IF(SWIMMING!H160="Home", SWIMMING!P160, ""), ""),
  IFERROR(IF(WTEN!H160="Home", WTEN!P160, ""), ""),
  IFERROR(IF(TF!H160="Home", TF!P160, ""), ""),
  IFERROR(IF(WGOLF!H160="Home", WGOLF!P160, ""), ""),
  IFERROR(IF(WBB!H160="Home", WBB!P160, ""), ""),
  IFERROR(IF(MBB!H160="Home", MBB!P160, ""), ""),
  IFERROR(IF(WLAX!H160="Home", WLAX!P160, ""), ""),
  IFERROR(IF(MLAX!H160="Home", MLAX!P160, ""), ""),
  IFERROR(IF(SOFT!H160="Home", SOFT!P160, ""), ""),
  IFERROR(IF(BASE!H160="Home", BASE!P160, ""), ""),
  IFERROR(IF(ESPORTS!H160="Home", ESPORTS!P160, ""), "")
)
</f>
        <v/>
      </c>
    </row>
    <row r="161" ht="22.5" customHeight="1">
      <c r="A161" s="6">
        <v>160.0</v>
      </c>
      <c r="B161" s="6" t="str">
        <f>'Master Schedule'!B161</f>
        <v/>
      </c>
      <c r="C161" s="7">
        <v>46394.0</v>
      </c>
      <c r="D161" s="8" t="str">
        <f t="shared" si="1"/>
        <v>Thursday</v>
      </c>
      <c r="E161" s="6" t="str">
        <f>TEXTJOIN(
  CHAR(10) &amp; CHAR(10),
  TRUE,
  IFERROR(IF(WSO!H161="Home", WSO!E161, ""), ""),
  IFERROR(IF(MSO!H161="Home", MSO!E161, ""), ""),
  IFERROR(IF(FH!H161="Home", FH!E161, ""), ""),
  IFERROR(IF(MGOLF!H161="Home", MGOLF!E161, ""), ""),
  IFERROR(IF(Football!H161="Home", Football!E161, ""), ""),
  IFERROR(IF(WVB!H161="Home", WVB!E161, ""), ""),
  IFERROR(IF(XC!H161="Home", XC!E161, ""), ""),
  IFERROR(IF(SWIMMING!H161="Home", SWIMMING!E161, ""), ""),
  IFERROR(IF(WTEN!H161="Home", WTEN!E161, ""), ""),
  IFERROR(IF(TF!H161="Home", TF!E161, ""), ""),
  IFERROR(IF(WGOLF!H161="Home", WGOLF!E161, ""), ""),
  IFERROR(IF(WBB!H161="Home", WBB!E161, ""), ""),
  IFERROR(IF(MBB!H161="Home", MBB!E161, ""), ""),
  IFERROR(IF(WLAX!H161="Home", WLAX!E161, ""), ""),
  IFERROR(IF(MLAX!H161="Home", MLAX!E161, ""), ""),
  IFERROR(IF(SOFT!H161="Home", SOFT!E161, ""), ""),
  IFERROR(IF(BASE!H161="Home", BASE!E161, ""), ""),
  IFERROR(IF(ESPORTS!H161="Home", ESPORTS!E161, ""), "")
)
</f>
        <v/>
      </c>
      <c r="F161" s="11" t="str">
        <f>TEXTJOIN(
  CHAR(10) &amp; CHAR(10),
  TRUE,
  IFERROR(IF(WSO!H161="Home", TEXT(WSO!F161, "h:mm AM/PM"), ""), ""),
  IFERROR(IF(MSO!H161="Home", TEXT(MSO!F161, "h:mm AM/PM"), ""), ""),
  IFERROR(IF(FH!H161="Home", TEXT(FH!F161, "h:mm AM/PM"), ""), ""),
  IFERROR(IF(MGOLF!H161="Home", TEXT(MGOLF!F161, "h:mm AM/PM"), ""), ""),
  IFERROR(IF(Football!H161="Home", TEXT(Football!F161, "h:mm AM/PM"), ""), ""),
  IFERROR(IF(WVB!H161="Home", TEXT(WVB!F161, "h:mm AM/PM"), ""), ""),
  IFERROR(IF(XC!H161="Home", TEXT(XC!F161, "h:mm AM/PM"), ""), ""),
  IFERROR(IF(SWIMMING!H161="Home", TEXT(SWIMMING!F161, "h:mm AM/PM"), ""), ""),
  IFERROR(IF(WTEN!H161="Home", TEXT(WTEN!F161, "h:mm AM/PM"), ""), ""),
  IFERROR(IF(TF!H161="Home", TEXT(TF!F161, "h:mm AM/PM"), ""), ""),
  IFERROR(IF(WGOLF!H161="Home", TEXT(WGOLF!F161, "h:mm AM/PM"), ""), ""),
  IFERROR(IF(WBB!H161="Home", TEXT(WBB!F161, "h:mm AM/PM"), ""), ""),
  IFERROR(IF(MBB!H161="Home", TEXT(MBB!F161, "h:mm AM/PM"), ""), ""),
  IFERROR(IF(WLAX!H161="Home", TEXT(WLAX!F161, "h:mm AM/PM"), ""), ""),
  IFERROR(IF(MLAX!H161="Home", TEXT(MLAX!F161, "h:mm AM/PM"), ""), ""),
  IFERROR(IF(SOFT!H161="Home", TEXT(SOFT!F161, "h:mm AM/PM"), ""), ""),
  IFERROR(IF(BASE!H161="Home", TEXT(BASE!F161, "h:mm AM/PM"), ""), ""),
  IFERROR(IF(ESPORTS!H161="Home", TEXT(ESPORTS!F161, "h:mm AM/PM"), ""), "")
)
</f>
        <v/>
      </c>
      <c r="G161" s="11" t="str">
        <f>TEXTJOIN(
  CHAR(10) &amp; CHAR(10),
  TRUE,
  IFERROR(IF(WSO!H161="Home", WSO!G161, ""), ""),
  IFERROR(IF(MSO!H161="Home", MSO!G161, ""), ""),
  IFERROR(IF(FH!H161="Home", FH!G161, ""), ""),
  IFERROR(IF(MGOLF!H161="Home", MGOLF!G161, ""), ""),
  IFERROR(IF(Football!H161="Home", Football!G161, ""), ""),
  IFERROR(IF(WVB!H161="Home", WVB!G161, ""), ""),
  IFERROR(IF(XC!H161="Home", XC!G161, ""), ""),
  IFERROR(IF(SWIMMING!H161="Home", SWIMMING!G161, ""), ""),
  IFERROR(IF(WTEN!H161="Home", WTEN!G161, ""), ""),
  IFERROR(IF(TF!H161="Home", TF!G161, ""), ""),
  IFERROR(IF(WGOLF!H161="Home", WGOLF!G161, ""), ""),
  IFERROR(IF(WBB!H161="Home", WBB!G161, ""), ""),
  IFERROR(IF(MBB!H161="Home", MBB!G161, ""), ""),
  IFERROR(IF(WLAX!H161="Home", WLAX!G161, ""), ""),
  IFERROR(IF(MLAX!H161="Home", MLAX!G161, ""), ""),
  IFERROR(IF(SOFT!H161="Home", SOFT!G161, ""), ""),
  IFERROR(IF(BASE!H161="Home", BASE!G161, ""), ""),
  IFERROR(IF(ESPORTS!H161="Home", ESPORTS!G161, ""), "")
)
</f>
        <v/>
      </c>
      <c r="H161" s="20" t="str">
        <f>TEXTJOIN(
  CHAR(10) &amp; CHAR(10),
  TRUE,
  IFERROR(IF(WSO!H161="Home", WSO!P161, ""), ""),
  IFERROR(IF(MSO!H161="Home", MSO!P161, ""), ""),
  IFERROR(IF(FH!H161="Home", FH!P161, ""), ""),
  IFERROR(IF(MGOLF!H161="Home", MGOLF!P161, ""), ""),
  IFERROR(IF(Football!H161="Home", Football!P161, ""), ""),
  IFERROR(IF(WVB!H161="Home", WVB!P161, ""), ""),
  IFERROR(IF(XC!H161="Home", XC!P161, ""), ""),
  IFERROR(IF(SWIMMING!H161="Home", SWIMMING!P161, ""), ""),
  IFERROR(IF(WTEN!H161="Home", WTEN!P161, ""), ""),
  IFERROR(IF(TF!H161="Home", TF!P161, ""), ""),
  IFERROR(IF(WGOLF!H161="Home", WGOLF!P161, ""), ""),
  IFERROR(IF(WBB!H161="Home", WBB!P161, ""), ""),
  IFERROR(IF(MBB!H161="Home", MBB!P161, ""), ""),
  IFERROR(IF(WLAX!H161="Home", WLAX!P161, ""), ""),
  IFERROR(IF(MLAX!H161="Home", MLAX!P161, ""), ""),
  IFERROR(IF(SOFT!H161="Home", SOFT!P161, ""), ""),
  IFERROR(IF(BASE!H161="Home", BASE!P161, ""), ""),
  IFERROR(IF(ESPORTS!H161="Home", ESPORTS!P161, ""), "")
)
</f>
        <v/>
      </c>
    </row>
    <row r="162" ht="22.5" customHeight="1">
      <c r="A162" s="6">
        <v>161.0</v>
      </c>
      <c r="B162" s="6" t="str">
        <f>'Master Schedule'!B162</f>
        <v/>
      </c>
      <c r="C162" s="7">
        <v>46395.0</v>
      </c>
      <c r="D162" s="8" t="str">
        <f t="shared" si="1"/>
        <v>Friday</v>
      </c>
      <c r="E162" s="6" t="str">
        <f>TEXTJOIN(
  CHAR(10) &amp; CHAR(10),
  TRUE,
  IFERROR(IF(WSO!H162="Home", WSO!E162, ""), ""),
  IFERROR(IF(MSO!H162="Home", MSO!E162, ""), ""),
  IFERROR(IF(FH!H162="Home", FH!E162, ""), ""),
  IFERROR(IF(MGOLF!H162="Home", MGOLF!E162, ""), ""),
  IFERROR(IF(Football!H162="Home", Football!E162, ""), ""),
  IFERROR(IF(WVB!H162="Home", WVB!E162, ""), ""),
  IFERROR(IF(XC!H162="Home", XC!E162, ""), ""),
  IFERROR(IF(SWIMMING!H162="Home", SWIMMING!E162, ""), ""),
  IFERROR(IF(WTEN!H162="Home", WTEN!E162, ""), ""),
  IFERROR(IF(TF!H162="Home", TF!E162, ""), ""),
  IFERROR(IF(WGOLF!H162="Home", WGOLF!E162, ""), ""),
  IFERROR(IF(WBB!H162="Home", WBB!E162, ""), ""),
  IFERROR(IF(MBB!H162="Home", MBB!E162, ""), ""),
  IFERROR(IF(WLAX!H162="Home", WLAX!E162, ""), ""),
  IFERROR(IF(MLAX!H162="Home", MLAX!E162, ""), ""),
  IFERROR(IF(SOFT!H162="Home", SOFT!E162, ""), ""),
  IFERROR(IF(BASE!H162="Home", BASE!E162, ""), ""),
  IFERROR(IF(ESPORTS!H162="Home", ESPORTS!E162, ""), "")
)
</f>
        <v/>
      </c>
      <c r="F162" s="11" t="str">
        <f>TEXTJOIN(
  CHAR(10) &amp; CHAR(10),
  TRUE,
  IFERROR(IF(WSO!H162="Home", TEXT(WSO!F162, "h:mm AM/PM"), ""), ""),
  IFERROR(IF(MSO!H162="Home", TEXT(MSO!F162, "h:mm AM/PM"), ""), ""),
  IFERROR(IF(FH!H162="Home", TEXT(FH!F162, "h:mm AM/PM"), ""), ""),
  IFERROR(IF(MGOLF!H162="Home", TEXT(MGOLF!F162, "h:mm AM/PM"), ""), ""),
  IFERROR(IF(Football!H162="Home", TEXT(Football!F162, "h:mm AM/PM"), ""), ""),
  IFERROR(IF(WVB!H162="Home", TEXT(WVB!F162, "h:mm AM/PM"), ""), ""),
  IFERROR(IF(XC!H162="Home", TEXT(XC!F162, "h:mm AM/PM"), ""), ""),
  IFERROR(IF(SWIMMING!H162="Home", TEXT(SWIMMING!F162, "h:mm AM/PM"), ""), ""),
  IFERROR(IF(WTEN!H162="Home", TEXT(WTEN!F162, "h:mm AM/PM"), ""), ""),
  IFERROR(IF(TF!H162="Home", TEXT(TF!F162, "h:mm AM/PM"), ""), ""),
  IFERROR(IF(WGOLF!H162="Home", TEXT(WGOLF!F162, "h:mm AM/PM"), ""), ""),
  IFERROR(IF(WBB!H162="Home", TEXT(WBB!F162, "h:mm AM/PM"), ""), ""),
  IFERROR(IF(MBB!H162="Home", TEXT(MBB!F162, "h:mm AM/PM"), ""), ""),
  IFERROR(IF(WLAX!H162="Home", TEXT(WLAX!F162, "h:mm AM/PM"), ""), ""),
  IFERROR(IF(MLAX!H162="Home", TEXT(MLAX!F162, "h:mm AM/PM"), ""), ""),
  IFERROR(IF(SOFT!H162="Home", TEXT(SOFT!F162, "h:mm AM/PM"), ""), ""),
  IFERROR(IF(BASE!H162="Home", TEXT(BASE!F162, "h:mm AM/PM"), ""), ""),
  IFERROR(IF(ESPORTS!H162="Home", TEXT(ESPORTS!F162, "h:mm AM/PM"), ""), "")
)
</f>
        <v/>
      </c>
      <c r="G162" s="11" t="str">
        <f>TEXTJOIN(
  CHAR(10) &amp; CHAR(10),
  TRUE,
  IFERROR(IF(WSO!H162="Home", WSO!G162, ""), ""),
  IFERROR(IF(MSO!H162="Home", MSO!G162, ""), ""),
  IFERROR(IF(FH!H162="Home", FH!G162, ""), ""),
  IFERROR(IF(MGOLF!H162="Home", MGOLF!G162, ""), ""),
  IFERROR(IF(Football!H162="Home", Football!G162, ""), ""),
  IFERROR(IF(WVB!H162="Home", WVB!G162, ""), ""),
  IFERROR(IF(XC!H162="Home", XC!G162, ""), ""),
  IFERROR(IF(SWIMMING!H162="Home", SWIMMING!G162, ""), ""),
  IFERROR(IF(WTEN!H162="Home", WTEN!G162, ""), ""),
  IFERROR(IF(TF!H162="Home", TF!G162, ""), ""),
  IFERROR(IF(WGOLF!H162="Home", WGOLF!G162, ""), ""),
  IFERROR(IF(WBB!H162="Home", WBB!G162, ""), ""),
  IFERROR(IF(MBB!H162="Home", MBB!G162, ""), ""),
  IFERROR(IF(WLAX!H162="Home", WLAX!G162, ""), ""),
  IFERROR(IF(MLAX!H162="Home", MLAX!G162, ""), ""),
  IFERROR(IF(SOFT!H162="Home", SOFT!G162, ""), ""),
  IFERROR(IF(BASE!H162="Home", BASE!G162, ""), ""),
  IFERROR(IF(ESPORTS!H162="Home", ESPORTS!G162, ""), "")
)
</f>
        <v/>
      </c>
      <c r="H162" s="20" t="str">
        <f>TEXTJOIN(
  CHAR(10) &amp; CHAR(10),
  TRUE,
  IFERROR(IF(WSO!H162="Home", WSO!P162, ""), ""),
  IFERROR(IF(MSO!H162="Home", MSO!P162, ""), ""),
  IFERROR(IF(FH!H162="Home", FH!P162, ""), ""),
  IFERROR(IF(MGOLF!H162="Home", MGOLF!P162, ""), ""),
  IFERROR(IF(Football!H162="Home", Football!P162, ""), ""),
  IFERROR(IF(WVB!H162="Home", WVB!P162, ""), ""),
  IFERROR(IF(XC!H162="Home", XC!P162, ""), ""),
  IFERROR(IF(SWIMMING!H162="Home", SWIMMING!P162, ""), ""),
  IFERROR(IF(WTEN!H162="Home", WTEN!P162, ""), ""),
  IFERROR(IF(TF!H162="Home", TF!P162, ""), ""),
  IFERROR(IF(WGOLF!H162="Home", WGOLF!P162, ""), ""),
  IFERROR(IF(WBB!H162="Home", WBB!P162, ""), ""),
  IFERROR(IF(MBB!H162="Home", MBB!P162, ""), ""),
  IFERROR(IF(WLAX!H162="Home", WLAX!P162, ""), ""),
  IFERROR(IF(MLAX!H162="Home", MLAX!P162, ""), ""),
  IFERROR(IF(SOFT!H162="Home", SOFT!P162, ""), ""),
  IFERROR(IF(BASE!H162="Home", BASE!P162, ""), ""),
  IFERROR(IF(ESPORTS!H162="Home", ESPORTS!P162, ""), "")
)
</f>
        <v/>
      </c>
    </row>
    <row r="163" ht="22.5" customHeight="1">
      <c r="A163" s="6">
        <v>162.0</v>
      </c>
      <c r="B163" s="6" t="str">
        <f>'Master Schedule'!B163</f>
        <v/>
      </c>
      <c r="C163" s="7">
        <v>46396.0</v>
      </c>
      <c r="D163" s="8" t="str">
        <f t="shared" si="1"/>
        <v>Saturday</v>
      </c>
      <c r="E163" s="6" t="str">
        <f>TEXTJOIN(
  CHAR(10) &amp; CHAR(10),
  TRUE,
  IFERROR(IF(WSO!H163="Home", WSO!E163, ""), ""),
  IFERROR(IF(MSO!H163="Home", MSO!E163, ""), ""),
  IFERROR(IF(FH!H163="Home", FH!E163, ""), ""),
  IFERROR(IF(MGOLF!H163="Home", MGOLF!E163, ""), ""),
  IFERROR(IF(Football!H163="Home", Football!E163, ""), ""),
  IFERROR(IF(WVB!H163="Home", WVB!E163, ""), ""),
  IFERROR(IF(XC!H163="Home", XC!E163, ""), ""),
  IFERROR(IF(SWIMMING!H163="Home", SWIMMING!E163, ""), ""),
  IFERROR(IF(WTEN!H163="Home", WTEN!E163, ""), ""),
  IFERROR(IF(TF!H163="Home", TF!E163, ""), ""),
  IFERROR(IF(WGOLF!H163="Home", WGOLF!E163, ""), ""),
  IFERROR(IF(WBB!H163="Home", WBB!E163, ""), ""),
  IFERROR(IF(MBB!H163="Home", MBB!E163, ""), ""),
  IFERROR(IF(WLAX!H163="Home", WLAX!E163, ""), ""),
  IFERROR(IF(MLAX!H163="Home", MLAX!E163, ""), ""),
  IFERROR(IF(SOFT!H163="Home", SOFT!E163, ""), ""),
  IFERROR(IF(BASE!H163="Home", BASE!E163, ""), ""),
  IFERROR(IF(ESPORTS!H163="Home", ESPORTS!E163, ""), "")
)
</f>
        <v/>
      </c>
      <c r="F163" s="11" t="str">
        <f>TEXTJOIN(
  CHAR(10) &amp; CHAR(10),
  TRUE,
  IFERROR(IF(WSO!H163="Home", TEXT(WSO!F163, "h:mm AM/PM"), ""), ""),
  IFERROR(IF(MSO!H163="Home", TEXT(MSO!F163, "h:mm AM/PM"), ""), ""),
  IFERROR(IF(FH!H163="Home", TEXT(FH!F163, "h:mm AM/PM"), ""), ""),
  IFERROR(IF(MGOLF!H163="Home", TEXT(MGOLF!F163, "h:mm AM/PM"), ""), ""),
  IFERROR(IF(Football!H163="Home", TEXT(Football!F163, "h:mm AM/PM"), ""), ""),
  IFERROR(IF(WVB!H163="Home", TEXT(WVB!F163, "h:mm AM/PM"), ""), ""),
  IFERROR(IF(XC!H163="Home", TEXT(XC!F163, "h:mm AM/PM"), ""), ""),
  IFERROR(IF(SWIMMING!H163="Home", TEXT(SWIMMING!F163, "h:mm AM/PM"), ""), ""),
  IFERROR(IF(WTEN!H163="Home", TEXT(WTEN!F163, "h:mm AM/PM"), ""), ""),
  IFERROR(IF(TF!H163="Home", TEXT(TF!F163, "h:mm AM/PM"), ""), ""),
  IFERROR(IF(WGOLF!H163="Home", TEXT(WGOLF!F163, "h:mm AM/PM"), ""), ""),
  IFERROR(IF(WBB!H163="Home", TEXT(WBB!F163, "h:mm AM/PM"), ""), ""),
  IFERROR(IF(MBB!H163="Home", TEXT(MBB!F163, "h:mm AM/PM"), ""), ""),
  IFERROR(IF(WLAX!H163="Home", TEXT(WLAX!F163, "h:mm AM/PM"), ""), ""),
  IFERROR(IF(MLAX!H163="Home", TEXT(MLAX!F163, "h:mm AM/PM"), ""), ""),
  IFERROR(IF(SOFT!H163="Home", TEXT(SOFT!F163, "h:mm AM/PM"), ""), ""),
  IFERROR(IF(BASE!H163="Home", TEXT(BASE!F163, "h:mm AM/PM"), ""), ""),
  IFERROR(IF(ESPORTS!H163="Home", TEXT(ESPORTS!F163, "h:mm AM/PM"), ""), "")
)
</f>
        <v/>
      </c>
      <c r="G163" s="11" t="str">
        <f>TEXTJOIN(
  CHAR(10) &amp; CHAR(10),
  TRUE,
  IFERROR(IF(WSO!H163="Home", WSO!G163, ""), ""),
  IFERROR(IF(MSO!H163="Home", MSO!G163, ""), ""),
  IFERROR(IF(FH!H163="Home", FH!G163, ""), ""),
  IFERROR(IF(MGOLF!H163="Home", MGOLF!G163, ""), ""),
  IFERROR(IF(Football!H163="Home", Football!G163, ""), ""),
  IFERROR(IF(WVB!H163="Home", WVB!G163, ""), ""),
  IFERROR(IF(XC!H163="Home", XC!G163, ""), ""),
  IFERROR(IF(SWIMMING!H163="Home", SWIMMING!G163, ""), ""),
  IFERROR(IF(WTEN!H163="Home", WTEN!G163, ""), ""),
  IFERROR(IF(TF!H163="Home", TF!G163, ""), ""),
  IFERROR(IF(WGOLF!H163="Home", WGOLF!G163, ""), ""),
  IFERROR(IF(WBB!H163="Home", WBB!G163, ""), ""),
  IFERROR(IF(MBB!H163="Home", MBB!G163, ""), ""),
  IFERROR(IF(WLAX!H163="Home", WLAX!G163, ""), ""),
  IFERROR(IF(MLAX!H163="Home", MLAX!G163, ""), ""),
  IFERROR(IF(SOFT!H163="Home", SOFT!G163, ""), ""),
  IFERROR(IF(BASE!H163="Home", BASE!G163, ""), ""),
  IFERROR(IF(ESPORTS!H163="Home", ESPORTS!G163, ""), "")
)
</f>
        <v/>
      </c>
      <c r="H163" s="20" t="str">
        <f>TEXTJOIN(
  CHAR(10) &amp; CHAR(10),
  TRUE,
  IFERROR(IF(WSO!H163="Home", WSO!P163, ""), ""),
  IFERROR(IF(MSO!H163="Home", MSO!P163, ""), ""),
  IFERROR(IF(FH!H163="Home", FH!P163, ""), ""),
  IFERROR(IF(MGOLF!H163="Home", MGOLF!P163, ""), ""),
  IFERROR(IF(Football!H163="Home", Football!P163, ""), ""),
  IFERROR(IF(WVB!H163="Home", WVB!P163, ""), ""),
  IFERROR(IF(XC!H163="Home", XC!P163, ""), ""),
  IFERROR(IF(SWIMMING!H163="Home", SWIMMING!P163, ""), ""),
  IFERROR(IF(WTEN!H163="Home", WTEN!P163, ""), ""),
  IFERROR(IF(TF!H163="Home", TF!P163, ""), ""),
  IFERROR(IF(WGOLF!H163="Home", WGOLF!P163, ""), ""),
  IFERROR(IF(WBB!H163="Home", WBB!P163, ""), ""),
  IFERROR(IF(MBB!H163="Home", MBB!P163, ""), ""),
  IFERROR(IF(WLAX!H163="Home", WLAX!P163, ""), ""),
  IFERROR(IF(MLAX!H163="Home", MLAX!P163, ""), ""),
  IFERROR(IF(SOFT!H163="Home", SOFT!P163, ""), ""),
  IFERROR(IF(BASE!H163="Home", BASE!P163, ""), ""),
  IFERROR(IF(ESPORTS!H163="Home", ESPORTS!P163, ""), "")
)
</f>
        <v/>
      </c>
    </row>
    <row r="164" ht="22.5" customHeight="1">
      <c r="A164" s="6">
        <v>163.0</v>
      </c>
      <c r="B164" s="6" t="str">
        <f>'Master Schedule'!B164</f>
        <v/>
      </c>
      <c r="C164" s="7">
        <v>46397.0</v>
      </c>
      <c r="D164" s="8" t="str">
        <f t="shared" si="1"/>
        <v>Sunday</v>
      </c>
      <c r="E164" s="6" t="str">
        <f>TEXTJOIN(
  CHAR(10) &amp; CHAR(10),
  TRUE,
  IFERROR(IF(WSO!H164="Home", WSO!E164, ""), ""),
  IFERROR(IF(MSO!H164="Home", MSO!E164, ""), ""),
  IFERROR(IF(FH!H164="Home", FH!E164, ""), ""),
  IFERROR(IF(MGOLF!H164="Home", MGOLF!E164, ""), ""),
  IFERROR(IF(Football!H164="Home", Football!E164, ""), ""),
  IFERROR(IF(WVB!H164="Home", WVB!E164, ""), ""),
  IFERROR(IF(XC!H164="Home", XC!E164, ""), ""),
  IFERROR(IF(SWIMMING!H164="Home", SWIMMING!E164, ""), ""),
  IFERROR(IF(WTEN!H164="Home", WTEN!E164, ""), ""),
  IFERROR(IF(TF!H164="Home", TF!E164, ""), ""),
  IFERROR(IF(WGOLF!H164="Home", WGOLF!E164, ""), ""),
  IFERROR(IF(WBB!H164="Home", WBB!E164, ""), ""),
  IFERROR(IF(MBB!H164="Home", MBB!E164, ""), ""),
  IFERROR(IF(WLAX!H164="Home", WLAX!E164, ""), ""),
  IFERROR(IF(MLAX!H164="Home", MLAX!E164, ""), ""),
  IFERROR(IF(SOFT!H164="Home", SOFT!E164, ""), ""),
  IFERROR(IF(BASE!H164="Home", BASE!E164, ""), ""),
  IFERROR(IF(ESPORTS!H164="Home", ESPORTS!E164, ""), "")
)
</f>
        <v/>
      </c>
      <c r="F164" s="11" t="str">
        <f>TEXTJOIN(
  CHAR(10) &amp; CHAR(10),
  TRUE,
  IFERROR(IF(WSO!H164="Home", TEXT(WSO!F164, "h:mm AM/PM"), ""), ""),
  IFERROR(IF(MSO!H164="Home", TEXT(MSO!F164, "h:mm AM/PM"), ""), ""),
  IFERROR(IF(FH!H164="Home", TEXT(FH!F164, "h:mm AM/PM"), ""), ""),
  IFERROR(IF(MGOLF!H164="Home", TEXT(MGOLF!F164, "h:mm AM/PM"), ""), ""),
  IFERROR(IF(Football!H164="Home", TEXT(Football!F164, "h:mm AM/PM"), ""), ""),
  IFERROR(IF(WVB!H164="Home", TEXT(WVB!F164, "h:mm AM/PM"), ""), ""),
  IFERROR(IF(XC!H164="Home", TEXT(XC!F164, "h:mm AM/PM"), ""), ""),
  IFERROR(IF(SWIMMING!H164="Home", TEXT(SWIMMING!F164, "h:mm AM/PM"), ""), ""),
  IFERROR(IF(WTEN!H164="Home", TEXT(WTEN!F164, "h:mm AM/PM"), ""), ""),
  IFERROR(IF(TF!H164="Home", TEXT(TF!F164, "h:mm AM/PM"), ""), ""),
  IFERROR(IF(WGOLF!H164="Home", TEXT(WGOLF!F164, "h:mm AM/PM"), ""), ""),
  IFERROR(IF(WBB!H164="Home", TEXT(WBB!F164, "h:mm AM/PM"), ""), ""),
  IFERROR(IF(MBB!H164="Home", TEXT(MBB!F164, "h:mm AM/PM"), ""), ""),
  IFERROR(IF(WLAX!H164="Home", TEXT(WLAX!F164, "h:mm AM/PM"), ""), ""),
  IFERROR(IF(MLAX!H164="Home", TEXT(MLAX!F164, "h:mm AM/PM"), ""), ""),
  IFERROR(IF(SOFT!H164="Home", TEXT(SOFT!F164, "h:mm AM/PM"), ""), ""),
  IFERROR(IF(BASE!H164="Home", TEXT(BASE!F164, "h:mm AM/PM"), ""), ""),
  IFERROR(IF(ESPORTS!H164="Home", TEXT(ESPORTS!F164, "h:mm AM/PM"), ""), "")
)
</f>
        <v/>
      </c>
      <c r="G164" s="11" t="str">
        <f>TEXTJOIN(
  CHAR(10) &amp; CHAR(10),
  TRUE,
  IFERROR(IF(WSO!H164="Home", WSO!G164, ""), ""),
  IFERROR(IF(MSO!H164="Home", MSO!G164, ""), ""),
  IFERROR(IF(FH!H164="Home", FH!G164, ""), ""),
  IFERROR(IF(MGOLF!H164="Home", MGOLF!G164, ""), ""),
  IFERROR(IF(Football!H164="Home", Football!G164, ""), ""),
  IFERROR(IF(WVB!H164="Home", WVB!G164, ""), ""),
  IFERROR(IF(XC!H164="Home", XC!G164, ""), ""),
  IFERROR(IF(SWIMMING!H164="Home", SWIMMING!G164, ""), ""),
  IFERROR(IF(WTEN!H164="Home", WTEN!G164, ""), ""),
  IFERROR(IF(TF!H164="Home", TF!G164, ""), ""),
  IFERROR(IF(WGOLF!H164="Home", WGOLF!G164, ""), ""),
  IFERROR(IF(WBB!H164="Home", WBB!G164, ""), ""),
  IFERROR(IF(MBB!H164="Home", MBB!G164, ""), ""),
  IFERROR(IF(WLAX!H164="Home", WLAX!G164, ""), ""),
  IFERROR(IF(MLAX!H164="Home", MLAX!G164, ""), ""),
  IFERROR(IF(SOFT!H164="Home", SOFT!G164, ""), ""),
  IFERROR(IF(BASE!H164="Home", BASE!G164, ""), ""),
  IFERROR(IF(ESPORTS!H164="Home", ESPORTS!G164, ""), "")
)
</f>
        <v/>
      </c>
      <c r="H164" s="20" t="str">
        <f>TEXTJOIN(
  CHAR(10) &amp; CHAR(10),
  TRUE,
  IFERROR(IF(WSO!H164="Home", WSO!P164, ""), ""),
  IFERROR(IF(MSO!H164="Home", MSO!P164, ""), ""),
  IFERROR(IF(FH!H164="Home", FH!P164, ""), ""),
  IFERROR(IF(MGOLF!H164="Home", MGOLF!P164, ""), ""),
  IFERROR(IF(Football!H164="Home", Football!P164, ""), ""),
  IFERROR(IF(WVB!H164="Home", WVB!P164, ""), ""),
  IFERROR(IF(XC!H164="Home", XC!P164, ""), ""),
  IFERROR(IF(SWIMMING!H164="Home", SWIMMING!P164, ""), ""),
  IFERROR(IF(WTEN!H164="Home", WTEN!P164, ""), ""),
  IFERROR(IF(TF!H164="Home", TF!P164, ""), ""),
  IFERROR(IF(WGOLF!H164="Home", WGOLF!P164, ""), ""),
  IFERROR(IF(WBB!H164="Home", WBB!P164, ""), ""),
  IFERROR(IF(MBB!H164="Home", MBB!P164, ""), ""),
  IFERROR(IF(WLAX!H164="Home", WLAX!P164, ""), ""),
  IFERROR(IF(MLAX!H164="Home", MLAX!P164, ""), ""),
  IFERROR(IF(SOFT!H164="Home", SOFT!P164, ""), ""),
  IFERROR(IF(BASE!H164="Home", BASE!P164, ""), ""),
  IFERROR(IF(ESPORTS!H164="Home", ESPORTS!P164, ""), "")
)
</f>
        <v/>
      </c>
    </row>
    <row r="165" ht="22.5" customHeight="1">
      <c r="A165" s="6">
        <v>164.0</v>
      </c>
      <c r="B165" s="6" t="str">
        <f>'Master Schedule'!B165</f>
        <v/>
      </c>
      <c r="C165" s="7">
        <v>46398.0</v>
      </c>
      <c r="D165" s="8" t="str">
        <f t="shared" si="1"/>
        <v>Monday</v>
      </c>
      <c r="E165" s="6" t="str">
        <f>TEXTJOIN(
  CHAR(10) &amp; CHAR(10),
  TRUE,
  IFERROR(IF(WSO!H165="Home", WSO!E165, ""), ""),
  IFERROR(IF(MSO!H165="Home", MSO!E165, ""), ""),
  IFERROR(IF(FH!H165="Home", FH!E165, ""), ""),
  IFERROR(IF(MGOLF!H165="Home", MGOLF!E165, ""), ""),
  IFERROR(IF(Football!H165="Home", Football!E165, ""), ""),
  IFERROR(IF(WVB!H165="Home", WVB!E165, ""), ""),
  IFERROR(IF(XC!H165="Home", XC!E165, ""), ""),
  IFERROR(IF(SWIMMING!H165="Home", SWIMMING!E165, ""), ""),
  IFERROR(IF(WTEN!H165="Home", WTEN!E165, ""), ""),
  IFERROR(IF(TF!H165="Home", TF!E165, ""), ""),
  IFERROR(IF(WGOLF!H165="Home", WGOLF!E165, ""), ""),
  IFERROR(IF(WBB!H165="Home", WBB!E165, ""), ""),
  IFERROR(IF(MBB!H165="Home", MBB!E165, ""), ""),
  IFERROR(IF(WLAX!H165="Home", WLAX!E165, ""), ""),
  IFERROR(IF(MLAX!H165="Home", MLAX!E165, ""), ""),
  IFERROR(IF(SOFT!H165="Home", SOFT!E165, ""), ""),
  IFERROR(IF(BASE!H165="Home", BASE!E165, ""), ""),
  IFERROR(IF(ESPORTS!H165="Home", ESPORTS!E165, ""), "")
)
</f>
        <v/>
      </c>
      <c r="F165" s="11" t="str">
        <f>TEXTJOIN(
  CHAR(10) &amp; CHAR(10),
  TRUE,
  IFERROR(IF(WSO!H165="Home", TEXT(WSO!F165, "h:mm AM/PM"), ""), ""),
  IFERROR(IF(MSO!H165="Home", TEXT(MSO!F165, "h:mm AM/PM"), ""), ""),
  IFERROR(IF(FH!H165="Home", TEXT(FH!F165, "h:mm AM/PM"), ""), ""),
  IFERROR(IF(MGOLF!H165="Home", TEXT(MGOLF!F165, "h:mm AM/PM"), ""), ""),
  IFERROR(IF(Football!H165="Home", TEXT(Football!F165, "h:mm AM/PM"), ""), ""),
  IFERROR(IF(WVB!H165="Home", TEXT(WVB!F165, "h:mm AM/PM"), ""), ""),
  IFERROR(IF(XC!H165="Home", TEXT(XC!F165, "h:mm AM/PM"), ""), ""),
  IFERROR(IF(SWIMMING!H165="Home", TEXT(SWIMMING!F165, "h:mm AM/PM"), ""), ""),
  IFERROR(IF(WTEN!H165="Home", TEXT(WTEN!F165, "h:mm AM/PM"), ""), ""),
  IFERROR(IF(TF!H165="Home", TEXT(TF!F165, "h:mm AM/PM"), ""), ""),
  IFERROR(IF(WGOLF!H165="Home", TEXT(WGOLF!F165, "h:mm AM/PM"), ""), ""),
  IFERROR(IF(WBB!H165="Home", TEXT(WBB!F165, "h:mm AM/PM"), ""), ""),
  IFERROR(IF(MBB!H165="Home", TEXT(MBB!F165, "h:mm AM/PM"), ""), ""),
  IFERROR(IF(WLAX!H165="Home", TEXT(WLAX!F165, "h:mm AM/PM"), ""), ""),
  IFERROR(IF(MLAX!H165="Home", TEXT(MLAX!F165, "h:mm AM/PM"), ""), ""),
  IFERROR(IF(SOFT!H165="Home", TEXT(SOFT!F165, "h:mm AM/PM"), ""), ""),
  IFERROR(IF(BASE!H165="Home", TEXT(BASE!F165, "h:mm AM/PM"), ""), ""),
  IFERROR(IF(ESPORTS!H165="Home", TEXT(ESPORTS!F165, "h:mm AM/PM"), ""), "")
)
</f>
        <v/>
      </c>
      <c r="G165" s="11" t="str">
        <f>TEXTJOIN(
  CHAR(10) &amp; CHAR(10),
  TRUE,
  IFERROR(IF(WSO!H165="Home", WSO!G165, ""), ""),
  IFERROR(IF(MSO!H165="Home", MSO!G165, ""), ""),
  IFERROR(IF(FH!H165="Home", FH!G165, ""), ""),
  IFERROR(IF(MGOLF!H165="Home", MGOLF!G165, ""), ""),
  IFERROR(IF(Football!H165="Home", Football!G165, ""), ""),
  IFERROR(IF(WVB!H165="Home", WVB!G165, ""), ""),
  IFERROR(IF(XC!H165="Home", XC!G165, ""), ""),
  IFERROR(IF(SWIMMING!H165="Home", SWIMMING!G165, ""), ""),
  IFERROR(IF(WTEN!H165="Home", WTEN!G165, ""), ""),
  IFERROR(IF(TF!H165="Home", TF!G165, ""), ""),
  IFERROR(IF(WGOLF!H165="Home", WGOLF!G165, ""), ""),
  IFERROR(IF(WBB!H165="Home", WBB!G165, ""), ""),
  IFERROR(IF(MBB!H165="Home", MBB!G165, ""), ""),
  IFERROR(IF(WLAX!H165="Home", WLAX!G165, ""), ""),
  IFERROR(IF(MLAX!H165="Home", MLAX!G165, ""), ""),
  IFERROR(IF(SOFT!H165="Home", SOFT!G165, ""), ""),
  IFERROR(IF(BASE!H165="Home", BASE!G165, ""), ""),
  IFERROR(IF(ESPORTS!H165="Home", ESPORTS!G165, ""), "")
)
</f>
        <v/>
      </c>
      <c r="H165" s="20" t="str">
        <f>TEXTJOIN(
  CHAR(10) &amp; CHAR(10),
  TRUE,
  IFERROR(IF(WSO!H165="Home", WSO!P165, ""), ""),
  IFERROR(IF(MSO!H165="Home", MSO!P165, ""), ""),
  IFERROR(IF(FH!H165="Home", FH!P165, ""), ""),
  IFERROR(IF(MGOLF!H165="Home", MGOLF!P165, ""), ""),
  IFERROR(IF(Football!H165="Home", Football!P165, ""), ""),
  IFERROR(IF(WVB!H165="Home", WVB!P165, ""), ""),
  IFERROR(IF(XC!H165="Home", XC!P165, ""), ""),
  IFERROR(IF(SWIMMING!H165="Home", SWIMMING!P165, ""), ""),
  IFERROR(IF(WTEN!H165="Home", WTEN!P165, ""), ""),
  IFERROR(IF(TF!H165="Home", TF!P165, ""), ""),
  IFERROR(IF(WGOLF!H165="Home", WGOLF!P165, ""), ""),
  IFERROR(IF(WBB!H165="Home", WBB!P165, ""), ""),
  IFERROR(IF(MBB!H165="Home", MBB!P165, ""), ""),
  IFERROR(IF(WLAX!H165="Home", WLAX!P165, ""), ""),
  IFERROR(IF(MLAX!H165="Home", MLAX!P165, ""), ""),
  IFERROR(IF(SOFT!H165="Home", SOFT!P165, ""), ""),
  IFERROR(IF(BASE!H165="Home", BASE!P165, ""), ""),
  IFERROR(IF(ESPORTS!H165="Home", ESPORTS!P165, ""), "")
)
</f>
        <v/>
      </c>
    </row>
    <row r="166" ht="22.5" customHeight="1">
      <c r="A166" s="6">
        <v>165.0</v>
      </c>
      <c r="B166" s="6" t="str">
        <f>'Master Schedule'!B166</f>
        <v/>
      </c>
      <c r="C166" s="7">
        <v>46399.0</v>
      </c>
      <c r="D166" s="8" t="str">
        <f t="shared" si="1"/>
        <v>Tuesday</v>
      </c>
      <c r="E166" s="6" t="str">
        <f>TEXTJOIN(
  CHAR(10) &amp; CHAR(10),
  TRUE,
  IFERROR(IF(WSO!H166="Home", WSO!E166, ""), ""),
  IFERROR(IF(MSO!H166="Home", MSO!E166, ""), ""),
  IFERROR(IF(FH!H166="Home", FH!E166, ""), ""),
  IFERROR(IF(MGOLF!H166="Home", MGOLF!E166, ""), ""),
  IFERROR(IF(Football!H166="Home", Football!E166, ""), ""),
  IFERROR(IF(WVB!H166="Home", WVB!E166, ""), ""),
  IFERROR(IF(XC!H166="Home", XC!E166, ""), ""),
  IFERROR(IF(SWIMMING!H166="Home", SWIMMING!E166, ""), ""),
  IFERROR(IF(WTEN!H166="Home", WTEN!E166, ""), ""),
  IFERROR(IF(TF!H166="Home", TF!E166, ""), ""),
  IFERROR(IF(WGOLF!H166="Home", WGOLF!E166, ""), ""),
  IFERROR(IF(WBB!H166="Home", WBB!E166, ""), ""),
  IFERROR(IF(MBB!H166="Home", MBB!E166, ""), ""),
  IFERROR(IF(WLAX!H166="Home", WLAX!E166, ""), ""),
  IFERROR(IF(MLAX!H166="Home", MLAX!E166, ""), ""),
  IFERROR(IF(SOFT!H166="Home", SOFT!E166, ""), ""),
  IFERROR(IF(BASE!H166="Home", BASE!E166, ""), ""),
  IFERROR(IF(ESPORTS!H166="Home", ESPORTS!E166, ""), "")
)
</f>
        <v/>
      </c>
      <c r="F166" s="11" t="str">
        <f>TEXTJOIN(
  CHAR(10) &amp; CHAR(10),
  TRUE,
  IFERROR(IF(WSO!H166="Home", TEXT(WSO!F166, "h:mm AM/PM"), ""), ""),
  IFERROR(IF(MSO!H166="Home", TEXT(MSO!F166, "h:mm AM/PM"), ""), ""),
  IFERROR(IF(FH!H166="Home", TEXT(FH!F166, "h:mm AM/PM"), ""), ""),
  IFERROR(IF(MGOLF!H166="Home", TEXT(MGOLF!F166, "h:mm AM/PM"), ""), ""),
  IFERROR(IF(Football!H166="Home", TEXT(Football!F166, "h:mm AM/PM"), ""), ""),
  IFERROR(IF(WVB!H166="Home", TEXT(WVB!F166, "h:mm AM/PM"), ""), ""),
  IFERROR(IF(XC!H166="Home", TEXT(XC!F166, "h:mm AM/PM"), ""), ""),
  IFERROR(IF(SWIMMING!H166="Home", TEXT(SWIMMING!F166, "h:mm AM/PM"), ""), ""),
  IFERROR(IF(WTEN!H166="Home", TEXT(WTEN!F166, "h:mm AM/PM"), ""), ""),
  IFERROR(IF(TF!H166="Home", TEXT(TF!F166, "h:mm AM/PM"), ""), ""),
  IFERROR(IF(WGOLF!H166="Home", TEXT(WGOLF!F166, "h:mm AM/PM"), ""), ""),
  IFERROR(IF(WBB!H166="Home", TEXT(WBB!F166, "h:mm AM/PM"), ""), ""),
  IFERROR(IF(MBB!H166="Home", TEXT(MBB!F166, "h:mm AM/PM"), ""), ""),
  IFERROR(IF(WLAX!H166="Home", TEXT(WLAX!F166, "h:mm AM/PM"), ""), ""),
  IFERROR(IF(MLAX!H166="Home", TEXT(MLAX!F166, "h:mm AM/PM"), ""), ""),
  IFERROR(IF(SOFT!H166="Home", TEXT(SOFT!F166, "h:mm AM/PM"), ""), ""),
  IFERROR(IF(BASE!H166="Home", TEXT(BASE!F166, "h:mm AM/PM"), ""), ""),
  IFERROR(IF(ESPORTS!H166="Home", TEXT(ESPORTS!F166, "h:mm AM/PM"), ""), "")
)
</f>
        <v/>
      </c>
      <c r="G166" s="11" t="str">
        <f>TEXTJOIN(
  CHAR(10) &amp; CHAR(10),
  TRUE,
  IFERROR(IF(WSO!H166="Home", WSO!G166, ""), ""),
  IFERROR(IF(MSO!H166="Home", MSO!G166, ""), ""),
  IFERROR(IF(FH!H166="Home", FH!G166, ""), ""),
  IFERROR(IF(MGOLF!H166="Home", MGOLF!G166, ""), ""),
  IFERROR(IF(Football!H166="Home", Football!G166, ""), ""),
  IFERROR(IF(WVB!H166="Home", WVB!G166, ""), ""),
  IFERROR(IF(XC!H166="Home", XC!G166, ""), ""),
  IFERROR(IF(SWIMMING!H166="Home", SWIMMING!G166, ""), ""),
  IFERROR(IF(WTEN!H166="Home", WTEN!G166, ""), ""),
  IFERROR(IF(TF!H166="Home", TF!G166, ""), ""),
  IFERROR(IF(WGOLF!H166="Home", WGOLF!G166, ""), ""),
  IFERROR(IF(WBB!H166="Home", WBB!G166, ""), ""),
  IFERROR(IF(MBB!H166="Home", MBB!G166, ""), ""),
  IFERROR(IF(WLAX!H166="Home", WLAX!G166, ""), ""),
  IFERROR(IF(MLAX!H166="Home", MLAX!G166, ""), ""),
  IFERROR(IF(SOFT!H166="Home", SOFT!G166, ""), ""),
  IFERROR(IF(BASE!H166="Home", BASE!G166, ""), ""),
  IFERROR(IF(ESPORTS!H166="Home", ESPORTS!G166, ""), "")
)
</f>
        <v/>
      </c>
      <c r="H166" s="20" t="str">
        <f>TEXTJOIN(
  CHAR(10) &amp; CHAR(10),
  TRUE,
  IFERROR(IF(WSO!H166="Home", WSO!P166, ""), ""),
  IFERROR(IF(MSO!H166="Home", MSO!P166, ""), ""),
  IFERROR(IF(FH!H166="Home", FH!P166, ""), ""),
  IFERROR(IF(MGOLF!H166="Home", MGOLF!P166, ""), ""),
  IFERROR(IF(Football!H166="Home", Football!P166, ""), ""),
  IFERROR(IF(WVB!H166="Home", WVB!P166, ""), ""),
  IFERROR(IF(XC!H166="Home", XC!P166, ""), ""),
  IFERROR(IF(SWIMMING!H166="Home", SWIMMING!P166, ""), ""),
  IFERROR(IF(WTEN!H166="Home", WTEN!P166, ""), ""),
  IFERROR(IF(TF!H166="Home", TF!P166, ""), ""),
  IFERROR(IF(WGOLF!H166="Home", WGOLF!P166, ""), ""),
  IFERROR(IF(WBB!H166="Home", WBB!P166, ""), ""),
  IFERROR(IF(MBB!H166="Home", MBB!P166, ""), ""),
  IFERROR(IF(WLAX!H166="Home", WLAX!P166, ""), ""),
  IFERROR(IF(MLAX!H166="Home", MLAX!P166, ""), ""),
  IFERROR(IF(SOFT!H166="Home", SOFT!P166, ""), ""),
  IFERROR(IF(BASE!H166="Home", BASE!P166, ""), ""),
  IFERROR(IF(ESPORTS!H166="Home", ESPORTS!P166, ""), "")
)
</f>
        <v/>
      </c>
    </row>
    <row r="167" ht="22.5" customHeight="1">
      <c r="A167" s="6">
        <v>166.0</v>
      </c>
      <c r="B167" s="6" t="str">
        <f>'Master Schedule'!B167</f>
        <v/>
      </c>
      <c r="C167" s="7">
        <v>46400.0</v>
      </c>
      <c r="D167" s="8" t="str">
        <f t="shared" si="1"/>
        <v>Wednesday</v>
      </c>
      <c r="E167" s="6" t="str">
        <f>TEXTJOIN(
  CHAR(10) &amp; CHAR(10),
  TRUE,
  IFERROR(IF(WSO!H167="Home", WSO!E167, ""), ""),
  IFERROR(IF(MSO!H167="Home", MSO!E167, ""), ""),
  IFERROR(IF(FH!H167="Home", FH!E167, ""), ""),
  IFERROR(IF(MGOLF!H167="Home", MGOLF!E167, ""), ""),
  IFERROR(IF(Football!H167="Home", Football!E167, ""), ""),
  IFERROR(IF(WVB!H167="Home", WVB!E167, ""), ""),
  IFERROR(IF(XC!H167="Home", XC!E167, ""), ""),
  IFERROR(IF(SWIMMING!H167="Home", SWIMMING!E167, ""), ""),
  IFERROR(IF(WTEN!H167="Home", WTEN!E167, ""), ""),
  IFERROR(IF(TF!H167="Home", TF!E167, ""), ""),
  IFERROR(IF(WGOLF!H167="Home", WGOLF!E167, ""), ""),
  IFERROR(IF(WBB!H167="Home", WBB!E167, ""), ""),
  IFERROR(IF(MBB!H167="Home", MBB!E167, ""), ""),
  IFERROR(IF(WLAX!H167="Home", WLAX!E167, ""), ""),
  IFERROR(IF(MLAX!H167="Home", MLAX!E167, ""), ""),
  IFERROR(IF(SOFT!H167="Home", SOFT!E167, ""), ""),
  IFERROR(IF(BASE!H167="Home", BASE!E167, ""), ""),
  IFERROR(IF(ESPORTS!H167="Home", ESPORTS!E167, ""), "")
)
</f>
        <v/>
      </c>
      <c r="F167" s="11" t="str">
        <f>TEXTJOIN(
  CHAR(10) &amp; CHAR(10),
  TRUE,
  IFERROR(IF(WSO!H167="Home", TEXT(WSO!F167, "h:mm AM/PM"), ""), ""),
  IFERROR(IF(MSO!H167="Home", TEXT(MSO!F167, "h:mm AM/PM"), ""), ""),
  IFERROR(IF(FH!H167="Home", TEXT(FH!F167, "h:mm AM/PM"), ""), ""),
  IFERROR(IF(MGOLF!H167="Home", TEXT(MGOLF!F167, "h:mm AM/PM"), ""), ""),
  IFERROR(IF(Football!H167="Home", TEXT(Football!F167, "h:mm AM/PM"), ""), ""),
  IFERROR(IF(WVB!H167="Home", TEXT(WVB!F167, "h:mm AM/PM"), ""), ""),
  IFERROR(IF(XC!H167="Home", TEXT(XC!F167, "h:mm AM/PM"), ""), ""),
  IFERROR(IF(SWIMMING!H167="Home", TEXT(SWIMMING!F167, "h:mm AM/PM"), ""), ""),
  IFERROR(IF(WTEN!H167="Home", TEXT(WTEN!F167, "h:mm AM/PM"), ""), ""),
  IFERROR(IF(TF!H167="Home", TEXT(TF!F167, "h:mm AM/PM"), ""), ""),
  IFERROR(IF(WGOLF!H167="Home", TEXT(WGOLF!F167, "h:mm AM/PM"), ""), ""),
  IFERROR(IF(WBB!H167="Home", TEXT(WBB!F167, "h:mm AM/PM"), ""), ""),
  IFERROR(IF(MBB!H167="Home", TEXT(MBB!F167, "h:mm AM/PM"), ""), ""),
  IFERROR(IF(WLAX!H167="Home", TEXT(WLAX!F167, "h:mm AM/PM"), ""), ""),
  IFERROR(IF(MLAX!H167="Home", TEXT(MLAX!F167, "h:mm AM/PM"), ""), ""),
  IFERROR(IF(SOFT!H167="Home", TEXT(SOFT!F167, "h:mm AM/PM"), ""), ""),
  IFERROR(IF(BASE!H167="Home", TEXT(BASE!F167, "h:mm AM/PM"), ""), ""),
  IFERROR(IF(ESPORTS!H167="Home", TEXT(ESPORTS!F167, "h:mm AM/PM"), ""), "")
)
</f>
        <v/>
      </c>
      <c r="G167" s="11" t="str">
        <f>TEXTJOIN(
  CHAR(10) &amp; CHAR(10),
  TRUE,
  IFERROR(IF(WSO!H167="Home", WSO!G167, ""), ""),
  IFERROR(IF(MSO!H167="Home", MSO!G167, ""), ""),
  IFERROR(IF(FH!H167="Home", FH!G167, ""), ""),
  IFERROR(IF(MGOLF!H167="Home", MGOLF!G167, ""), ""),
  IFERROR(IF(Football!H167="Home", Football!G167, ""), ""),
  IFERROR(IF(WVB!H167="Home", WVB!G167, ""), ""),
  IFERROR(IF(XC!H167="Home", XC!G167, ""), ""),
  IFERROR(IF(SWIMMING!H167="Home", SWIMMING!G167, ""), ""),
  IFERROR(IF(WTEN!H167="Home", WTEN!G167, ""), ""),
  IFERROR(IF(TF!H167="Home", TF!G167, ""), ""),
  IFERROR(IF(WGOLF!H167="Home", WGOLF!G167, ""), ""),
  IFERROR(IF(WBB!H167="Home", WBB!G167, ""), ""),
  IFERROR(IF(MBB!H167="Home", MBB!G167, ""), ""),
  IFERROR(IF(WLAX!H167="Home", WLAX!G167, ""), ""),
  IFERROR(IF(MLAX!H167="Home", MLAX!G167, ""), ""),
  IFERROR(IF(SOFT!H167="Home", SOFT!G167, ""), ""),
  IFERROR(IF(BASE!H167="Home", BASE!G167, ""), ""),
  IFERROR(IF(ESPORTS!H167="Home", ESPORTS!G167, ""), "")
)
</f>
        <v/>
      </c>
      <c r="H167" s="20" t="str">
        <f>TEXTJOIN(
  CHAR(10) &amp; CHAR(10),
  TRUE,
  IFERROR(IF(WSO!H167="Home", WSO!P167, ""), ""),
  IFERROR(IF(MSO!H167="Home", MSO!P167, ""), ""),
  IFERROR(IF(FH!H167="Home", FH!P167, ""), ""),
  IFERROR(IF(MGOLF!H167="Home", MGOLF!P167, ""), ""),
  IFERROR(IF(Football!H167="Home", Football!P167, ""), ""),
  IFERROR(IF(WVB!H167="Home", WVB!P167, ""), ""),
  IFERROR(IF(XC!H167="Home", XC!P167, ""), ""),
  IFERROR(IF(SWIMMING!H167="Home", SWIMMING!P167, ""), ""),
  IFERROR(IF(WTEN!H167="Home", WTEN!P167, ""), ""),
  IFERROR(IF(TF!H167="Home", TF!P167, ""), ""),
  IFERROR(IF(WGOLF!H167="Home", WGOLF!P167, ""), ""),
  IFERROR(IF(WBB!H167="Home", WBB!P167, ""), ""),
  IFERROR(IF(MBB!H167="Home", MBB!P167, ""), ""),
  IFERROR(IF(WLAX!H167="Home", WLAX!P167, ""), ""),
  IFERROR(IF(MLAX!H167="Home", MLAX!P167, ""), ""),
  IFERROR(IF(SOFT!H167="Home", SOFT!P167, ""), ""),
  IFERROR(IF(BASE!H167="Home", BASE!P167, ""), ""),
  IFERROR(IF(ESPORTS!H167="Home", ESPORTS!P167, ""), "")
)
</f>
        <v/>
      </c>
    </row>
    <row r="168" ht="22.5" customHeight="1">
      <c r="A168" s="6">
        <v>167.0</v>
      </c>
      <c r="B168" s="6" t="str">
        <f>'Master Schedule'!B168</f>
        <v/>
      </c>
      <c r="C168" s="7">
        <v>46401.0</v>
      </c>
      <c r="D168" s="8" t="str">
        <f t="shared" si="1"/>
        <v>Thursday</v>
      </c>
      <c r="E168" s="6" t="str">
        <f>TEXTJOIN(
  CHAR(10) &amp; CHAR(10),
  TRUE,
  IFERROR(IF(WSO!H168="Home", WSO!E168, ""), ""),
  IFERROR(IF(MSO!H168="Home", MSO!E168, ""), ""),
  IFERROR(IF(FH!H168="Home", FH!E168, ""), ""),
  IFERROR(IF(MGOLF!H168="Home", MGOLF!E168, ""), ""),
  IFERROR(IF(Football!H168="Home", Football!E168, ""), ""),
  IFERROR(IF(WVB!H168="Home", WVB!E168, ""), ""),
  IFERROR(IF(XC!H168="Home", XC!E168, ""), ""),
  IFERROR(IF(SWIMMING!H168="Home", SWIMMING!E168, ""), ""),
  IFERROR(IF(WTEN!H168="Home", WTEN!E168, ""), ""),
  IFERROR(IF(TF!H168="Home", TF!E168, ""), ""),
  IFERROR(IF(WGOLF!H168="Home", WGOLF!E168, ""), ""),
  IFERROR(IF(WBB!H168="Home", WBB!E168, ""), ""),
  IFERROR(IF(MBB!H168="Home", MBB!E168, ""), ""),
  IFERROR(IF(WLAX!H168="Home", WLAX!E168, ""), ""),
  IFERROR(IF(MLAX!H168="Home", MLAX!E168, ""), ""),
  IFERROR(IF(SOFT!H168="Home", SOFT!E168, ""), ""),
  IFERROR(IF(BASE!H168="Home", BASE!E168, ""), ""),
  IFERROR(IF(ESPORTS!H168="Home", ESPORTS!E168, ""), "")
)
</f>
        <v/>
      </c>
      <c r="F168" s="11" t="str">
        <f>TEXTJOIN(
  CHAR(10) &amp; CHAR(10),
  TRUE,
  IFERROR(IF(WSO!H168="Home", TEXT(WSO!F168, "h:mm AM/PM"), ""), ""),
  IFERROR(IF(MSO!H168="Home", TEXT(MSO!F168, "h:mm AM/PM"), ""), ""),
  IFERROR(IF(FH!H168="Home", TEXT(FH!F168, "h:mm AM/PM"), ""), ""),
  IFERROR(IF(MGOLF!H168="Home", TEXT(MGOLF!F168, "h:mm AM/PM"), ""), ""),
  IFERROR(IF(Football!H168="Home", TEXT(Football!F168, "h:mm AM/PM"), ""), ""),
  IFERROR(IF(WVB!H168="Home", TEXT(WVB!F168, "h:mm AM/PM"), ""), ""),
  IFERROR(IF(XC!H168="Home", TEXT(XC!F168, "h:mm AM/PM"), ""), ""),
  IFERROR(IF(SWIMMING!H168="Home", TEXT(SWIMMING!F168, "h:mm AM/PM"), ""), ""),
  IFERROR(IF(WTEN!H168="Home", TEXT(WTEN!F168, "h:mm AM/PM"), ""), ""),
  IFERROR(IF(TF!H168="Home", TEXT(TF!F168, "h:mm AM/PM"), ""), ""),
  IFERROR(IF(WGOLF!H168="Home", TEXT(WGOLF!F168, "h:mm AM/PM"), ""), ""),
  IFERROR(IF(WBB!H168="Home", TEXT(WBB!F168, "h:mm AM/PM"), ""), ""),
  IFERROR(IF(MBB!H168="Home", TEXT(MBB!F168, "h:mm AM/PM"), ""), ""),
  IFERROR(IF(WLAX!H168="Home", TEXT(WLAX!F168, "h:mm AM/PM"), ""), ""),
  IFERROR(IF(MLAX!H168="Home", TEXT(MLAX!F168, "h:mm AM/PM"), ""), ""),
  IFERROR(IF(SOFT!H168="Home", TEXT(SOFT!F168, "h:mm AM/PM"), ""), ""),
  IFERROR(IF(BASE!H168="Home", TEXT(BASE!F168, "h:mm AM/PM"), ""), ""),
  IFERROR(IF(ESPORTS!H168="Home", TEXT(ESPORTS!F168, "h:mm AM/PM"), ""), "")
)
</f>
        <v/>
      </c>
      <c r="G168" s="11" t="str">
        <f>TEXTJOIN(
  CHAR(10) &amp; CHAR(10),
  TRUE,
  IFERROR(IF(WSO!H168="Home", WSO!G168, ""), ""),
  IFERROR(IF(MSO!H168="Home", MSO!G168, ""), ""),
  IFERROR(IF(FH!H168="Home", FH!G168, ""), ""),
  IFERROR(IF(MGOLF!H168="Home", MGOLF!G168, ""), ""),
  IFERROR(IF(Football!H168="Home", Football!G168, ""), ""),
  IFERROR(IF(WVB!H168="Home", WVB!G168, ""), ""),
  IFERROR(IF(XC!H168="Home", XC!G168, ""), ""),
  IFERROR(IF(SWIMMING!H168="Home", SWIMMING!G168, ""), ""),
  IFERROR(IF(WTEN!H168="Home", WTEN!G168, ""), ""),
  IFERROR(IF(TF!H168="Home", TF!G168, ""), ""),
  IFERROR(IF(WGOLF!H168="Home", WGOLF!G168, ""), ""),
  IFERROR(IF(WBB!H168="Home", WBB!G168, ""), ""),
  IFERROR(IF(MBB!H168="Home", MBB!G168, ""), ""),
  IFERROR(IF(WLAX!H168="Home", WLAX!G168, ""), ""),
  IFERROR(IF(MLAX!H168="Home", MLAX!G168, ""), ""),
  IFERROR(IF(SOFT!H168="Home", SOFT!G168, ""), ""),
  IFERROR(IF(BASE!H168="Home", BASE!G168, ""), ""),
  IFERROR(IF(ESPORTS!H168="Home", ESPORTS!G168, ""), "")
)
</f>
        <v/>
      </c>
      <c r="H168" s="20" t="str">
        <f>TEXTJOIN(
  CHAR(10) &amp; CHAR(10),
  TRUE,
  IFERROR(IF(WSO!H168="Home", WSO!P168, ""), ""),
  IFERROR(IF(MSO!H168="Home", MSO!P168, ""), ""),
  IFERROR(IF(FH!H168="Home", FH!P168, ""), ""),
  IFERROR(IF(MGOLF!H168="Home", MGOLF!P168, ""), ""),
  IFERROR(IF(Football!H168="Home", Football!P168, ""), ""),
  IFERROR(IF(WVB!H168="Home", WVB!P168, ""), ""),
  IFERROR(IF(XC!H168="Home", XC!P168, ""), ""),
  IFERROR(IF(SWIMMING!H168="Home", SWIMMING!P168, ""), ""),
  IFERROR(IF(WTEN!H168="Home", WTEN!P168, ""), ""),
  IFERROR(IF(TF!H168="Home", TF!P168, ""), ""),
  IFERROR(IF(WGOLF!H168="Home", WGOLF!P168, ""), ""),
  IFERROR(IF(WBB!H168="Home", WBB!P168, ""), ""),
  IFERROR(IF(MBB!H168="Home", MBB!P168, ""), ""),
  IFERROR(IF(WLAX!H168="Home", WLAX!P168, ""), ""),
  IFERROR(IF(MLAX!H168="Home", MLAX!P168, ""), ""),
  IFERROR(IF(SOFT!H168="Home", SOFT!P168, ""), ""),
  IFERROR(IF(BASE!H168="Home", BASE!P168, ""), ""),
  IFERROR(IF(ESPORTS!H168="Home", ESPORTS!P168, ""), "")
)
</f>
        <v/>
      </c>
    </row>
    <row r="169" ht="22.5" customHeight="1">
      <c r="A169" s="6">
        <v>168.0</v>
      </c>
      <c r="B169" s="6" t="str">
        <f>'Master Schedule'!B169</f>
        <v/>
      </c>
      <c r="C169" s="7">
        <v>46402.0</v>
      </c>
      <c r="D169" s="8" t="str">
        <f t="shared" si="1"/>
        <v>Friday</v>
      </c>
      <c r="E169" s="6" t="str">
        <f>TEXTJOIN(
  CHAR(10) &amp; CHAR(10),
  TRUE,
  IFERROR(IF(WSO!H169="Home", WSO!E169, ""), ""),
  IFERROR(IF(MSO!H169="Home", MSO!E169, ""), ""),
  IFERROR(IF(FH!H169="Home", FH!E169, ""), ""),
  IFERROR(IF(MGOLF!H169="Home", MGOLF!E169, ""), ""),
  IFERROR(IF(Football!H169="Home", Football!E169, ""), ""),
  IFERROR(IF(WVB!H169="Home", WVB!E169, ""), ""),
  IFERROR(IF(XC!H169="Home", XC!E169, ""), ""),
  IFERROR(IF(SWIMMING!H169="Home", SWIMMING!E169, ""), ""),
  IFERROR(IF(WTEN!H169="Home", WTEN!E169, ""), ""),
  IFERROR(IF(TF!H169="Home", TF!E169, ""), ""),
  IFERROR(IF(WGOLF!H169="Home", WGOLF!E169, ""), ""),
  IFERROR(IF(WBB!H169="Home", WBB!E169, ""), ""),
  IFERROR(IF(MBB!H169="Home", MBB!E169, ""), ""),
  IFERROR(IF(WLAX!H169="Home", WLAX!E169, ""), ""),
  IFERROR(IF(MLAX!H169="Home", MLAX!E169, ""), ""),
  IFERROR(IF(SOFT!H169="Home", SOFT!E169, ""), ""),
  IFERROR(IF(BASE!H169="Home", BASE!E169, ""), ""),
  IFERROR(IF(ESPORTS!H169="Home", ESPORTS!E169, ""), "")
)
</f>
        <v/>
      </c>
      <c r="F169" s="11" t="str">
        <f>TEXTJOIN(
  CHAR(10) &amp; CHAR(10),
  TRUE,
  IFERROR(IF(WSO!H169="Home", TEXT(WSO!F169, "h:mm AM/PM"), ""), ""),
  IFERROR(IF(MSO!H169="Home", TEXT(MSO!F169, "h:mm AM/PM"), ""), ""),
  IFERROR(IF(FH!H169="Home", TEXT(FH!F169, "h:mm AM/PM"), ""), ""),
  IFERROR(IF(MGOLF!H169="Home", TEXT(MGOLF!F169, "h:mm AM/PM"), ""), ""),
  IFERROR(IF(Football!H169="Home", TEXT(Football!F169, "h:mm AM/PM"), ""), ""),
  IFERROR(IF(WVB!H169="Home", TEXT(WVB!F169, "h:mm AM/PM"), ""), ""),
  IFERROR(IF(XC!H169="Home", TEXT(XC!F169, "h:mm AM/PM"), ""), ""),
  IFERROR(IF(SWIMMING!H169="Home", TEXT(SWIMMING!F169, "h:mm AM/PM"), ""), ""),
  IFERROR(IF(WTEN!H169="Home", TEXT(WTEN!F169, "h:mm AM/PM"), ""), ""),
  IFERROR(IF(TF!H169="Home", TEXT(TF!F169, "h:mm AM/PM"), ""), ""),
  IFERROR(IF(WGOLF!H169="Home", TEXT(WGOLF!F169, "h:mm AM/PM"), ""), ""),
  IFERROR(IF(WBB!H169="Home", TEXT(WBB!F169, "h:mm AM/PM"), ""), ""),
  IFERROR(IF(MBB!H169="Home", TEXT(MBB!F169, "h:mm AM/PM"), ""), ""),
  IFERROR(IF(WLAX!H169="Home", TEXT(WLAX!F169, "h:mm AM/PM"), ""), ""),
  IFERROR(IF(MLAX!H169="Home", TEXT(MLAX!F169, "h:mm AM/PM"), ""), ""),
  IFERROR(IF(SOFT!H169="Home", TEXT(SOFT!F169, "h:mm AM/PM"), ""), ""),
  IFERROR(IF(BASE!H169="Home", TEXT(BASE!F169, "h:mm AM/PM"), ""), ""),
  IFERROR(IF(ESPORTS!H169="Home", TEXT(ESPORTS!F169, "h:mm AM/PM"), ""), "")
)
</f>
        <v/>
      </c>
      <c r="G169" s="11" t="str">
        <f>TEXTJOIN(
  CHAR(10) &amp; CHAR(10),
  TRUE,
  IFERROR(IF(WSO!H169="Home", WSO!G169, ""), ""),
  IFERROR(IF(MSO!H169="Home", MSO!G169, ""), ""),
  IFERROR(IF(FH!H169="Home", FH!G169, ""), ""),
  IFERROR(IF(MGOLF!H169="Home", MGOLF!G169, ""), ""),
  IFERROR(IF(Football!H169="Home", Football!G169, ""), ""),
  IFERROR(IF(WVB!H169="Home", WVB!G169, ""), ""),
  IFERROR(IF(XC!H169="Home", XC!G169, ""), ""),
  IFERROR(IF(SWIMMING!H169="Home", SWIMMING!G169, ""), ""),
  IFERROR(IF(WTEN!H169="Home", WTEN!G169, ""), ""),
  IFERROR(IF(TF!H169="Home", TF!G169, ""), ""),
  IFERROR(IF(WGOLF!H169="Home", WGOLF!G169, ""), ""),
  IFERROR(IF(WBB!H169="Home", WBB!G169, ""), ""),
  IFERROR(IF(MBB!H169="Home", MBB!G169, ""), ""),
  IFERROR(IF(WLAX!H169="Home", WLAX!G169, ""), ""),
  IFERROR(IF(MLAX!H169="Home", MLAX!G169, ""), ""),
  IFERROR(IF(SOFT!H169="Home", SOFT!G169, ""), ""),
  IFERROR(IF(BASE!H169="Home", BASE!G169, ""), ""),
  IFERROR(IF(ESPORTS!H169="Home", ESPORTS!G169, ""), "")
)
</f>
        <v/>
      </c>
      <c r="H169" s="20" t="str">
        <f>TEXTJOIN(
  CHAR(10) &amp; CHAR(10),
  TRUE,
  IFERROR(IF(WSO!H169="Home", WSO!P169, ""), ""),
  IFERROR(IF(MSO!H169="Home", MSO!P169, ""), ""),
  IFERROR(IF(FH!H169="Home", FH!P169, ""), ""),
  IFERROR(IF(MGOLF!H169="Home", MGOLF!P169, ""), ""),
  IFERROR(IF(Football!H169="Home", Football!P169, ""), ""),
  IFERROR(IF(WVB!H169="Home", WVB!P169, ""), ""),
  IFERROR(IF(XC!H169="Home", XC!P169, ""), ""),
  IFERROR(IF(SWIMMING!H169="Home", SWIMMING!P169, ""), ""),
  IFERROR(IF(WTEN!H169="Home", WTEN!P169, ""), ""),
  IFERROR(IF(TF!H169="Home", TF!P169, ""), ""),
  IFERROR(IF(WGOLF!H169="Home", WGOLF!P169, ""), ""),
  IFERROR(IF(WBB!H169="Home", WBB!P169, ""), ""),
  IFERROR(IF(MBB!H169="Home", MBB!P169, ""), ""),
  IFERROR(IF(WLAX!H169="Home", WLAX!P169, ""), ""),
  IFERROR(IF(MLAX!H169="Home", MLAX!P169, ""), ""),
  IFERROR(IF(SOFT!H169="Home", SOFT!P169, ""), ""),
  IFERROR(IF(BASE!H169="Home", BASE!P169, ""), ""),
  IFERROR(IF(ESPORTS!H169="Home", ESPORTS!P169, ""), "")
)
</f>
        <v/>
      </c>
    </row>
    <row r="170" ht="22.5" customHeight="1">
      <c r="A170" s="6">
        <v>169.0</v>
      </c>
      <c r="B170" s="6" t="str">
        <f>'Master Schedule'!B170</f>
        <v/>
      </c>
      <c r="C170" s="7">
        <v>46403.0</v>
      </c>
      <c r="D170" s="8" t="str">
        <f t="shared" si="1"/>
        <v>Saturday</v>
      </c>
      <c r="E170" s="6" t="str">
        <f>TEXTJOIN(
  CHAR(10) &amp; CHAR(10),
  TRUE,
  IFERROR(IF(WSO!H170="Home", WSO!E170, ""), ""),
  IFERROR(IF(MSO!H170="Home", MSO!E170, ""), ""),
  IFERROR(IF(FH!H170="Home", FH!E170, ""), ""),
  IFERROR(IF(MGOLF!H170="Home", MGOLF!E170, ""), ""),
  IFERROR(IF(Football!H170="Home", Football!E170, ""), ""),
  IFERROR(IF(WVB!H170="Home", WVB!E170, ""), ""),
  IFERROR(IF(XC!H170="Home", XC!E170, ""), ""),
  IFERROR(IF(SWIMMING!H170="Home", SWIMMING!E170, ""), ""),
  IFERROR(IF(WTEN!H170="Home", WTEN!E170, ""), ""),
  IFERROR(IF(TF!H170="Home", TF!E170, ""), ""),
  IFERROR(IF(WGOLF!H170="Home", WGOLF!E170, ""), ""),
  IFERROR(IF(WBB!H170="Home", WBB!E170, ""), ""),
  IFERROR(IF(MBB!H170="Home", MBB!E170, ""), ""),
  IFERROR(IF(WLAX!H170="Home", WLAX!E170, ""), ""),
  IFERROR(IF(MLAX!H170="Home", MLAX!E170, ""), ""),
  IFERROR(IF(SOFT!H170="Home", SOFT!E170, ""), ""),
  IFERROR(IF(BASE!H170="Home", BASE!E170, ""), ""),
  IFERROR(IF(ESPORTS!H170="Home", ESPORTS!E170, ""), "")
)
</f>
        <v/>
      </c>
      <c r="F170" s="11" t="str">
        <f>TEXTJOIN(
  CHAR(10) &amp; CHAR(10),
  TRUE,
  IFERROR(IF(WSO!H170="Home", TEXT(WSO!F170, "h:mm AM/PM"), ""), ""),
  IFERROR(IF(MSO!H170="Home", TEXT(MSO!F170, "h:mm AM/PM"), ""), ""),
  IFERROR(IF(FH!H170="Home", TEXT(FH!F170, "h:mm AM/PM"), ""), ""),
  IFERROR(IF(MGOLF!H170="Home", TEXT(MGOLF!F170, "h:mm AM/PM"), ""), ""),
  IFERROR(IF(Football!H170="Home", TEXT(Football!F170, "h:mm AM/PM"), ""), ""),
  IFERROR(IF(WVB!H170="Home", TEXT(WVB!F170, "h:mm AM/PM"), ""), ""),
  IFERROR(IF(XC!H170="Home", TEXT(XC!F170, "h:mm AM/PM"), ""), ""),
  IFERROR(IF(SWIMMING!H170="Home", TEXT(SWIMMING!F170, "h:mm AM/PM"), ""), ""),
  IFERROR(IF(WTEN!H170="Home", TEXT(WTEN!F170, "h:mm AM/PM"), ""), ""),
  IFERROR(IF(TF!H170="Home", TEXT(TF!F170, "h:mm AM/PM"), ""), ""),
  IFERROR(IF(WGOLF!H170="Home", TEXT(WGOLF!F170, "h:mm AM/PM"), ""), ""),
  IFERROR(IF(WBB!H170="Home", TEXT(WBB!F170, "h:mm AM/PM"), ""), ""),
  IFERROR(IF(MBB!H170="Home", TEXT(MBB!F170, "h:mm AM/PM"), ""), ""),
  IFERROR(IF(WLAX!H170="Home", TEXT(WLAX!F170, "h:mm AM/PM"), ""), ""),
  IFERROR(IF(MLAX!H170="Home", TEXT(MLAX!F170, "h:mm AM/PM"), ""), ""),
  IFERROR(IF(SOFT!H170="Home", TEXT(SOFT!F170, "h:mm AM/PM"), ""), ""),
  IFERROR(IF(BASE!H170="Home", TEXT(BASE!F170, "h:mm AM/PM"), ""), ""),
  IFERROR(IF(ESPORTS!H170="Home", TEXT(ESPORTS!F170, "h:mm AM/PM"), ""), "")
)
</f>
        <v/>
      </c>
      <c r="G170" s="11" t="str">
        <f>TEXTJOIN(
  CHAR(10) &amp; CHAR(10),
  TRUE,
  IFERROR(IF(WSO!H170="Home", WSO!G170, ""), ""),
  IFERROR(IF(MSO!H170="Home", MSO!G170, ""), ""),
  IFERROR(IF(FH!H170="Home", FH!G170, ""), ""),
  IFERROR(IF(MGOLF!H170="Home", MGOLF!G170, ""), ""),
  IFERROR(IF(Football!H170="Home", Football!G170, ""), ""),
  IFERROR(IF(WVB!H170="Home", WVB!G170, ""), ""),
  IFERROR(IF(XC!H170="Home", XC!G170, ""), ""),
  IFERROR(IF(SWIMMING!H170="Home", SWIMMING!G170, ""), ""),
  IFERROR(IF(WTEN!H170="Home", WTEN!G170, ""), ""),
  IFERROR(IF(TF!H170="Home", TF!G170, ""), ""),
  IFERROR(IF(WGOLF!H170="Home", WGOLF!G170, ""), ""),
  IFERROR(IF(WBB!H170="Home", WBB!G170, ""), ""),
  IFERROR(IF(MBB!H170="Home", MBB!G170, ""), ""),
  IFERROR(IF(WLAX!H170="Home", WLAX!G170, ""), ""),
  IFERROR(IF(MLAX!H170="Home", MLAX!G170, ""), ""),
  IFERROR(IF(SOFT!H170="Home", SOFT!G170, ""), ""),
  IFERROR(IF(BASE!H170="Home", BASE!G170, ""), ""),
  IFERROR(IF(ESPORTS!H170="Home", ESPORTS!G170, ""), "")
)
</f>
        <v/>
      </c>
      <c r="H170" s="20" t="str">
        <f>TEXTJOIN(
  CHAR(10) &amp; CHAR(10),
  TRUE,
  IFERROR(IF(WSO!H170="Home", WSO!P170, ""), ""),
  IFERROR(IF(MSO!H170="Home", MSO!P170, ""), ""),
  IFERROR(IF(FH!H170="Home", FH!P170, ""), ""),
  IFERROR(IF(MGOLF!H170="Home", MGOLF!P170, ""), ""),
  IFERROR(IF(Football!H170="Home", Football!P170, ""), ""),
  IFERROR(IF(WVB!H170="Home", WVB!P170, ""), ""),
  IFERROR(IF(XC!H170="Home", XC!P170, ""), ""),
  IFERROR(IF(SWIMMING!H170="Home", SWIMMING!P170, ""), ""),
  IFERROR(IF(WTEN!H170="Home", WTEN!P170, ""), ""),
  IFERROR(IF(TF!H170="Home", TF!P170, ""), ""),
  IFERROR(IF(WGOLF!H170="Home", WGOLF!P170, ""), ""),
  IFERROR(IF(WBB!H170="Home", WBB!P170, ""), ""),
  IFERROR(IF(MBB!H170="Home", MBB!P170, ""), ""),
  IFERROR(IF(WLAX!H170="Home", WLAX!P170, ""), ""),
  IFERROR(IF(MLAX!H170="Home", MLAX!P170, ""), ""),
  IFERROR(IF(SOFT!H170="Home", SOFT!P170, ""), ""),
  IFERROR(IF(BASE!H170="Home", BASE!P170, ""), ""),
  IFERROR(IF(ESPORTS!H170="Home", ESPORTS!P170, ""), "")
)
</f>
        <v/>
      </c>
    </row>
    <row r="171" ht="22.5" customHeight="1">
      <c r="A171" s="6">
        <v>170.0</v>
      </c>
      <c r="B171" s="6" t="str">
        <f>'Master Schedule'!B171</f>
        <v/>
      </c>
      <c r="C171" s="7">
        <v>46404.0</v>
      </c>
      <c r="D171" s="8" t="str">
        <f t="shared" si="1"/>
        <v>Sunday</v>
      </c>
      <c r="E171" s="6" t="str">
        <f>TEXTJOIN(
  CHAR(10) &amp; CHAR(10),
  TRUE,
  IFERROR(IF(WSO!H171="Home", WSO!E171, ""), ""),
  IFERROR(IF(MSO!H171="Home", MSO!E171, ""), ""),
  IFERROR(IF(FH!H171="Home", FH!E171, ""), ""),
  IFERROR(IF(MGOLF!H171="Home", MGOLF!E171, ""), ""),
  IFERROR(IF(Football!H171="Home", Football!E171, ""), ""),
  IFERROR(IF(WVB!H171="Home", WVB!E171, ""), ""),
  IFERROR(IF(XC!H171="Home", XC!E171, ""), ""),
  IFERROR(IF(SWIMMING!H171="Home", SWIMMING!E171, ""), ""),
  IFERROR(IF(WTEN!H171="Home", WTEN!E171, ""), ""),
  IFERROR(IF(TF!H171="Home", TF!E171, ""), ""),
  IFERROR(IF(WGOLF!H171="Home", WGOLF!E171, ""), ""),
  IFERROR(IF(WBB!H171="Home", WBB!E171, ""), ""),
  IFERROR(IF(MBB!H171="Home", MBB!E171, ""), ""),
  IFERROR(IF(WLAX!H171="Home", WLAX!E171, ""), ""),
  IFERROR(IF(MLAX!H171="Home", MLAX!E171, ""), ""),
  IFERROR(IF(SOFT!H171="Home", SOFT!E171, ""), ""),
  IFERROR(IF(BASE!H171="Home", BASE!E171, ""), ""),
  IFERROR(IF(ESPORTS!H171="Home", ESPORTS!E171, ""), "")
)
</f>
        <v/>
      </c>
      <c r="F171" s="11" t="str">
        <f>TEXTJOIN(
  CHAR(10) &amp; CHAR(10),
  TRUE,
  IFERROR(IF(WSO!H171="Home", TEXT(WSO!F171, "h:mm AM/PM"), ""), ""),
  IFERROR(IF(MSO!H171="Home", TEXT(MSO!F171, "h:mm AM/PM"), ""), ""),
  IFERROR(IF(FH!H171="Home", TEXT(FH!F171, "h:mm AM/PM"), ""), ""),
  IFERROR(IF(MGOLF!H171="Home", TEXT(MGOLF!F171, "h:mm AM/PM"), ""), ""),
  IFERROR(IF(Football!H171="Home", TEXT(Football!F171, "h:mm AM/PM"), ""), ""),
  IFERROR(IF(WVB!H171="Home", TEXT(WVB!F171, "h:mm AM/PM"), ""), ""),
  IFERROR(IF(XC!H171="Home", TEXT(XC!F171, "h:mm AM/PM"), ""), ""),
  IFERROR(IF(SWIMMING!H171="Home", TEXT(SWIMMING!F171, "h:mm AM/PM"), ""), ""),
  IFERROR(IF(WTEN!H171="Home", TEXT(WTEN!F171, "h:mm AM/PM"), ""), ""),
  IFERROR(IF(TF!H171="Home", TEXT(TF!F171, "h:mm AM/PM"), ""), ""),
  IFERROR(IF(WGOLF!H171="Home", TEXT(WGOLF!F171, "h:mm AM/PM"), ""), ""),
  IFERROR(IF(WBB!H171="Home", TEXT(WBB!F171, "h:mm AM/PM"), ""), ""),
  IFERROR(IF(MBB!H171="Home", TEXT(MBB!F171, "h:mm AM/PM"), ""), ""),
  IFERROR(IF(WLAX!H171="Home", TEXT(WLAX!F171, "h:mm AM/PM"), ""), ""),
  IFERROR(IF(MLAX!H171="Home", TEXT(MLAX!F171, "h:mm AM/PM"), ""), ""),
  IFERROR(IF(SOFT!H171="Home", TEXT(SOFT!F171, "h:mm AM/PM"), ""), ""),
  IFERROR(IF(BASE!H171="Home", TEXT(BASE!F171, "h:mm AM/PM"), ""), ""),
  IFERROR(IF(ESPORTS!H171="Home", TEXT(ESPORTS!F171, "h:mm AM/PM"), ""), "")
)
</f>
        <v/>
      </c>
      <c r="G171" s="11" t="str">
        <f>TEXTJOIN(
  CHAR(10) &amp; CHAR(10),
  TRUE,
  IFERROR(IF(WSO!H171="Home", WSO!G171, ""), ""),
  IFERROR(IF(MSO!H171="Home", MSO!G171, ""), ""),
  IFERROR(IF(FH!H171="Home", FH!G171, ""), ""),
  IFERROR(IF(MGOLF!H171="Home", MGOLF!G171, ""), ""),
  IFERROR(IF(Football!H171="Home", Football!G171, ""), ""),
  IFERROR(IF(WVB!H171="Home", WVB!G171, ""), ""),
  IFERROR(IF(XC!H171="Home", XC!G171, ""), ""),
  IFERROR(IF(SWIMMING!H171="Home", SWIMMING!G171, ""), ""),
  IFERROR(IF(WTEN!H171="Home", WTEN!G171, ""), ""),
  IFERROR(IF(TF!H171="Home", TF!G171, ""), ""),
  IFERROR(IF(WGOLF!H171="Home", WGOLF!G171, ""), ""),
  IFERROR(IF(WBB!H171="Home", WBB!G171, ""), ""),
  IFERROR(IF(MBB!H171="Home", MBB!G171, ""), ""),
  IFERROR(IF(WLAX!H171="Home", WLAX!G171, ""), ""),
  IFERROR(IF(MLAX!H171="Home", MLAX!G171, ""), ""),
  IFERROR(IF(SOFT!H171="Home", SOFT!G171, ""), ""),
  IFERROR(IF(BASE!H171="Home", BASE!G171, ""), ""),
  IFERROR(IF(ESPORTS!H171="Home", ESPORTS!G171, ""), "")
)
</f>
        <v/>
      </c>
      <c r="H171" s="20" t="str">
        <f>TEXTJOIN(
  CHAR(10) &amp; CHAR(10),
  TRUE,
  IFERROR(IF(WSO!H171="Home", WSO!P171, ""), ""),
  IFERROR(IF(MSO!H171="Home", MSO!P171, ""), ""),
  IFERROR(IF(FH!H171="Home", FH!P171, ""), ""),
  IFERROR(IF(MGOLF!H171="Home", MGOLF!P171, ""), ""),
  IFERROR(IF(Football!H171="Home", Football!P171, ""), ""),
  IFERROR(IF(WVB!H171="Home", WVB!P171, ""), ""),
  IFERROR(IF(XC!H171="Home", XC!P171, ""), ""),
  IFERROR(IF(SWIMMING!H171="Home", SWIMMING!P171, ""), ""),
  IFERROR(IF(WTEN!H171="Home", WTEN!P171, ""), ""),
  IFERROR(IF(TF!H171="Home", TF!P171, ""), ""),
  IFERROR(IF(WGOLF!H171="Home", WGOLF!P171, ""), ""),
  IFERROR(IF(WBB!H171="Home", WBB!P171, ""), ""),
  IFERROR(IF(MBB!H171="Home", MBB!P171, ""), ""),
  IFERROR(IF(WLAX!H171="Home", WLAX!P171, ""), ""),
  IFERROR(IF(MLAX!H171="Home", MLAX!P171, ""), ""),
  IFERROR(IF(SOFT!H171="Home", SOFT!P171, ""), ""),
  IFERROR(IF(BASE!H171="Home", BASE!P171, ""), ""),
  IFERROR(IF(ESPORTS!H171="Home", ESPORTS!P171, ""), "")
)
</f>
        <v/>
      </c>
    </row>
    <row r="172" ht="22.5" customHeight="1">
      <c r="A172" s="6">
        <v>171.0</v>
      </c>
      <c r="B172" s="6" t="str">
        <f>'Master Schedule'!B172</f>
        <v/>
      </c>
      <c r="C172" s="7">
        <v>46405.0</v>
      </c>
      <c r="D172" s="8" t="str">
        <f t="shared" si="1"/>
        <v>Monday</v>
      </c>
      <c r="E172" s="6" t="str">
        <f>TEXTJOIN(
  CHAR(10) &amp; CHAR(10),
  TRUE,
  IFERROR(IF(WSO!H172="Home", WSO!E172, ""), ""),
  IFERROR(IF(MSO!H172="Home", MSO!E172, ""), ""),
  IFERROR(IF(FH!H172="Home", FH!E172, ""), ""),
  IFERROR(IF(MGOLF!H172="Home", MGOLF!E172, ""), ""),
  IFERROR(IF(Football!H172="Home", Football!E172, ""), ""),
  IFERROR(IF(WVB!H172="Home", WVB!E172, ""), ""),
  IFERROR(IF(XC!H172="Home", XC!E172, ""), ""),
  IFERROR(IF(SWIMMING!H172="Home", SWIMMING!E172, ""), ""),
  IFERROR(IF(WTEN!H172="Home", WTEN!E172, ""), ""),
  IFERROR(IF(TF!H172="Home", TF!E172, ""), ""),
  IFERROR(IF(WGOLF!H172="Home", WGOLF!E172, ""), ""),
  IFERROR(IF(WBB!H172="Home", WBB!E172, ""), ""),
  IFERROR(IF(MBB!H172="Home", MBB!E172, ""), ""),
  IFERROR(IF(WLAX!H172="Home", WLAX!E172, ""), ""),
  IFERROR(IF(MLAX!H172="Home", MLAX!E172, ""), ""),
  IFERROR(IF(SOFT!H172="Home", SOFT!E172, ""), ""),
  IFERROR(IF(BASE!H172="Home", BASE!E172, ""), ""),
  IFERROR(IF(ESPORTS!H172="Home", ESPORTS!E172, ""), "")
)
</f>
        <v/>
      </c>
      <c r="F172" s="11" t="str">
        <f>TEXTJOIN(
  CHAR(10) &amp; CHAR(10),
  TRUE,
  IFERROR(IF(WSO!H172="Home", TEXT(WSO!F172, "h:mm AM/PM"), ""), ""),
  IFERROR(IF(MSO!H172="Home", TEXT(MSO!F172, "h:mm AM/PM"), ""), ""),
  IFERROR(IF(FH!H172="Home", TEXT(FH!F172, "h:mm AM/PM"), ""), ""),
  IFERROR(IF(MGOLF!H172="Home", TEXT(MGOLF!F172, "h:mm AM/PM"), ""), ""),
  IFERROR(IF(Football!H172="Home", TEXT(Football!F172, "h:mm AM/PM"), ""), ""),
  IFERROR(IF(WVB!H172="Home", TEXT(WVB!F172, "h:mm AM/PM"), ""), ""),
  IFERROR(IF(XC!H172="Home", TEXT(XC!F172, "h:mm AM/PM"), ""), ""),
  IFERROR(IF(SWIMMING!H172="Home", TEXT(SWIMMING!F172, "h:mm AM/PM"), ""), ""),
  IFERROR(IF(WTEN!H172="Home", TEXT(WTEN!F172, "h:mm AM/PM"), ""), ""),
  IFERROR(IF(TF!H172="Home", TEXT(TF!F172, "h:mm AM/PM"), ""), ""),
  IFERROR(IF(WGOLF!H172="Home", TEXT(WGOLF!F172, "h:mm AM/PM"), ""), ""),
  IFERROR(IF(WBB!H172="Home", TEXT(WBB!F172, "h:mm AM/PM"), ""), ""),
  IFERROR(IF(MBB!H172="Home", TEXT(MBB!F172, "h:mm AM/PM"), ""), ""),
  IFERROR(IF(WLAX!H172="Home", TEXT(WLAX!F172, "h:mm AM/PM"), ""), ""),
  IFERROR(IF(MLAX!H172="Home", TEXT(MLAX!F172, "h:mm AM/PM"), ""), ""),
  IFERROR(IF(SOFT!H172="Home", TEXT(SOFT!F172, "h:mm AM/PM"), ""), ""),
  IFERROR(IF(BASE!H172="Home", TEXT(BASE!F172, "h:mm AM/PM"), ""), ""),
  IFERROR(IF(ESPORTS!H172="Home", TEXT(ESPORTS!F172, "h:mm AM/PM"), ""), "")
)
</f>
        <v/>
      </c>
      <c r="G172" s="11" t="str">
        <f>TEXTJOIN(
  CHAR(10) &amp; CHAR(10),
  TRUE,
  IFERROR(IF(WSO!H172="Home", WSO!G172, ""), ""),
  IFERROR(IF(MSO!H172="Home", MSO!G172, ""), ""),
  IFERROR(IF(FH!H172="Home", FH!G172, ""), ""),
  IFERROR(IF(MGOLF!H172="Home", MGOLF!G172, ""), ""),
  IFERROR(IF(Football!H172="Home", Football!G172, ""), ""),
  IFERROR(IF(WVB!H172="Home", WVB!G172, ""), ""),
  IFERROR(IF(XC!H172="Home", XC!G172, ""), ""),
  IFERROR(IF(SWIMMING!H172="Home", SWIMMING!G172, ""), ""),
  IFERROR(IF(WTEN!H172="Home", WTEN!G172, ""), ""),
  IFERROR(IF(TF!H172="Home", TF!G172, ""), ""),
  IFERROR(IF(WGOLF!H172="Home", WGOLF!G172, ""), ""),
  IFERROR(IF(WBB!H172="Home", WBB!G172, ""), ""),
  IFERROR(IF(MBB!H172="Home", MBB!G172, ""), ""),
  IFERROR(IF(WLAX!H172="Home", WLAX!G172, ""), ""),
  IFERROR(IF(MLAX!H172="Home", MLAX!G172, ""), ""),
  IFERROR(IF(SOFT!H172="Home", SOFT!G172, ""), ""),
  IFERROR(IF(BASE!H172="Home", BASE!G172, ""), ""),
  IFERROR(IF(ESPORTS!H172="Home", ESPORTS!G172, ""), "")
)
</f>
        <v/>
      </c>
      <c r="H172" s="20" t="str">
        <f>TEXTJOIN(
  CHAR(10) &amp; CHAR(10),
  TRUE,
  IFERROR(IF(WSO!H172="Home", WSO!P172, ""), ""),
  IFERROR(IF(MSO!H172="Home", MSO!P172, ""), ""),
  IFERROR(IF(FH!H172="Home", FH!P172, ""), ""),
  IFERROR(IF(MGOLF!H172="Home", MGOLF!P172, ""), ""),
  IFERROR(IF(Football!H172="Home", Football!P172, ""), ""),
  IFERROR(IF(WVB!H172="Home", WVB!P172, ""), ""),
  IFERROR(IF(XC!H172="Home", XC!P172, ""), ""),
  IFERROR(IF(SWIMMING!H172="Home", SWIMMING!P172, ""), ""),
  IFERROR(IF(WTEN!H172="Home", WTEN!P172, ""), ""),
  IFERROR(IF(TF!H172="Home", TF!P172, ""), ""),
  IFERROR(IF(WGOLF!H172="Home", WGOLF!P172, ""), ""),
  IFERROR(IF(WBB!H172="Home", WBB!P172, ""), ""),
  IFERROR(IF(MBB!H172="Home", MBB!P172, ""), ""),
  IFERROR(IF(WLAX!H172="Home", WLAX!P172, ""), ""),
  IFERROR(IF(MLAX!H172="Home", MLAX!P172, ""), ""),
  IFERROR(IF(SOFT!H172="Home", SOFT!P172, ""), ""),
  IFERROR(IF(BASE!H172="Home", BASE!P172, ""), ""),
  IFERROR(IF(ESPORTS!H172="Home", ESPORTS!P172, ""), "")
)
</f>
        <v/>
      </c>
    </row>
    <row r="173" ht="22.5" customHeight="1">
      <c r="A173" s="6">
        <v>172.0</v>
      </c>
      <c r="B173" s="6" t="str">
        <f>'Master Schedule'!B173</f>
        <v/>
      </c>
      <c r="C173" s="7">
        <v>46406.0</v>
      </c>
      <c r="D173" s="8" t="str">
        <f t="shared" si="1"/>
        <v>Tuesday</v>
      </c>
      <c r="E173" s="6" t="str">
        <f>TEXTJOIN(
  CHAR(10) &amp; CHAR(10),
  TRUE,
  IFERROR(IF(WSO!H173="Home", WSO!E173, ""), ""),
  IFERROR(IF(MSO!H173="Home", MSO!E173, ""), ""),
  IFERROR(IF(FH!H173="Home", FH!E173, ""), ""),
  IFERROR(IF(MGOLF!H173="Home", MGOLF!E173, ""), ""),
  IFERROR(IF(Football!H173="Home", Football!E173, ""), ""),
  IFERROR(IF(WVB!H173="Home", WVB!E173, ""), ""),
  IFERROR(IF(XC!H173="Home", XC!E173, ""), ""),
  IFERROR(IF(SWIMMING!H173="Home", SWIMMING!E173, ""), ""),
  IFERROR(IF(WTEN!H173="Home", WTEN!E173, ""), ""),
  IFERROR(IF(TF!H173="Home", TF!E173, ""), ""),
  IFERROR(IF(WGOLF!H173="Home", WGOLF!E173, ""), ""),
  IFERROR(IF(WBB!H173="Home", WBB!E173, ""), ""),
  IFERROR(IF(MBB!H173="Home", MBB!E173, ""), ""),
  IFERROR(IF(WLAX!H173="Home", WLAX!E173, ""), ""),
  IFERROR(IF(MLAX!H173="Home", MLAX!E173, ""), ""),
  IFERROR(IF(SOFT!H173="Home", SOFT!E173, ""), ""),
  IFERROR(IF(BASE!H173="Home", BASE!E173, ""), ""),
  IFERROR(IF(ESPORTS!H173="Home", ESPORTS!E173, ""), "")
)
</f>
        <v/>
      </c>
      <c r="F173" s="11" t="str">
        <f>TEXTJOIN(
  CHAR(10) &amp; CHAR(10),
  TRUE,
  IFERROR(IF(WSO!H173="Home", TEXT(WSO!F173, "h:mm AM/PM"), ""), ""),
  IFERROR(IF(MSO!H173="Home", TEXT(MSO!F173, "h:mm AM/PM"), ""), ""),
  IFERROR(IF(FH!H173="Home", TEXT(FH!F173, "h:mm AM/PM"), ""), ""),
  IFERROR(IF(MGOLF!H173="Home", TEXT(MGOLF!F173, "h:mm AM/PM"), ""), ""),
  IFERROR(IF(Football!H173="Home", TEXT(Football!F173, "h:mm AM/PM"), ""), ""),
  IFERROR(IF(WVB!H173="Home", TEXT(WVB!F173, "h:mm AM/PM"), ""), ""),
  IFERROR(IF(XC!H173="Home", TEXT(XC!F173, "h:mm AM/PM"), ""), ""),
  IFERROR(IF(SWIMMING!H173="Home", TEXT(SWIMMING!F173, "h:mm AM/PM"), ""), ""),
  IFERROR(IF(WTEN!H173="Home", TEXT(WTEN!F173, "h:mm AM/PM"), ""), ""),
  IFERROR(IF(TF!H173="Home", TEXT(TF!F173, "h:mm AM/PM"), ""), ""),
  IFERROR(IF(WGOLF!H173="Home", TEXT(WGOLF!F173, "h:mm AM/PM"), ""), ""),
  IFERROR(IF(WBB!H173="Home", TEXT(WBB!F173, "h:mm AM/PM"), ""), ""),
  IFERROR(IF(MBB!H173="Home", TEXT(MBB!F173, "h:mm AM/PM"), ""), ""),
  IFERROR(IF(WLAX!H173="Home", TEXT(WLAX!F173, "h:mm AM/PM"), ""), ""),
  IFERROR(IF(MLAX!H173="Home", TEXT(MLAX!F173, "h:mm AM/PM"), ""), ""),
  IFERROR(IF(SOFT!H173="Home", TEXT(SOFT!F173, "h:mm AM/PM"), ""), ""),
  IFERROR(IF(BASE!H173="Home", TEXT(BASE!F173, "h:mm AM/PM"), ""), ""),
  IFERROR(IF(ESPORTS!H173="Home", TEXT(ESPORTS!F173, "h:mm AM/PM"), ""), "")
)
</f>
        <v/>
      </c>
      <c r="G173" s="11" t="str">
        <f>TEXTJOIN(
  CHAR(10) &amp; CHAR(10),
  TRUE,
  IFERROR(IF(WSO!H173="Home", WSO!G173, ""), ""),
  IFERROR(IF(MSO!H173="Home", MSO!G173, ""), ""),
  IFERROR(IF(FH!H173="Home", FH!G173, ""), ""),
  IFERROR(IF(MGOLF!H173="Home", MGOLF!G173, ""), ""),
  IFERROR(IF(Football!H173="Home", Football!G173, ""), ""),
  IFERROR(IF(WVB!H173="Home", WVB!G173, ""), ""),
  IFERROR(IF(XC!H173="Home", XC!G173, ""), ""),
  IFERROR(IF(SWIMMING!H173="Home", SWIMMING!G173, ""), ""),
  IFERROR(IF(WTEN!H173="Home", WTEN!G173, ""), ""),
  IFERROR(IF(TF!H173="Home", TF!G173, ""), ""),
  IFERROR(IF(WGOLF!H173="Home", WGOLF!G173, ""), ""),
  IFERROR(IF(WBB!H173="Home", WBB!G173, ""), ""),
  IFERROR(IF(MBB!H173="Home", MBB!G173, ""), ""),
  IFERROR(IF(WLAX!H173="Home", WLAX!G173, ""), ""),
  IFERROR(IF(MLAX!H173="Home", MLAX!G173, ""), ""),
  IFERROR(IF(SOFT!H173="Home", SOFT!G173, ""), ""),
  IFERROR(IF(BASE!H173="Home", BASE!G173, ""), ""),
  IFERROR(IF(ESPORTS!H173="Home", ESPORTS!G173, ""), "")
)
</f>
        <v/>
      </c>
      <c r="H173" s="20" t="str">
        <f>TEXTJOIN(
  CHAR(10) &amp; CHAR(10),
  TRUE,
  IFERROR(IF(WSO!H173="Home", WSO!P173, ""), ""),
  IFERROR(IF(MSO!H173="Home", MSO!P173, ""), ""),
  IFERROR(IF(FH!H173="Home", FH!P173, ""), ""),
  IFERROR(IF(MGOLF!H173="Home", MGOLF!P173, ""), ""),
  IFERROR(IF(Football!H173="Home", Football!P173, ""), ""),
  IFERROR(IF(WVB!H173="Home", WVB!P173, ""), ""),
  IFERROR(IF(XC!H173="Home", XC!P173, ""), ""),
  IFERROR(IF(SWIMMING!H173="Home", SWIMMING!P173, ""), ""),
  IFERROR(IF(WTEN!H173="Home", WTEN!P173, ""), ""),
  IFERROR(IF(TF!H173="Home", TF!P173, ""), ""),
  IFERROR(IF(WGOLF!H173="Home", WGOLF!P173, ""), ""),
  IFERROR(IF(WBB!H173="Home", WBB!P173, ""), ""),
  IFERROR(IF(MBB!H173="Home", MBB!P173, ""), ""),
  IFERROR(IF(WLAX!H173="Home", WLAX!P173, ""), ""),
  IFERROR(IF(MLAX!H173="Home", MLAX!P173, ""), ""),
  IFERROR(IF(SOFT!H173="Home", SOFT!P173, ""), ""),
  IFERROR(IF(BASE!H173="Home", BASE!P173, ""), ""),
  IFERROR(IF(ESPORTS!H173="Home", ESPORTS!P173, ""), "")
)
</f>
        <v/>
      </c>
    </row>
    <row r="174" ht="22.5" customHeight="1">
      <c r="A174" s="6">
        <v>173.0</v>
      </c>
      <c r="B174" s="6" t="str">
        <f>'Master Schedule'!B174</f>
        <v/>
      </c>
      <c r="C174" s="7">
        <v>46407.0</v>
      </c>
      <c r="D174" s="8" t="str">
        <f t="shared" si="1"/>
        <v>Wednesday</v>
      </c>
      <c r="E174" s="6" t="str">
        <f>TEXTJOIN(
  CHAR(10) &amp; CHAR(10),
  TRUE,
  IFERROR(IF(WSO!H174="Home", WSO!E174, ""), ""),
  IFERROR(IF(MSO!H174="Home", MSO!E174, ""), ""),
  IFERROR(IF(FH!H174="Home", FH!E174, ""), ""),
  IFERROR(IF(MGOLF!H174="Home", MGOLF!E174, ""), ""),
  IFERROR(IF(Football!H174="Home", Football!E174, ""), ""),
  IFERROR(IF(WVB!H174="Home", WVB!E174, ""), ""),
  IFERROR(IF(XC!H174="Home", XC!E174, ""), ""),
  IFERROR(IF(SWIMMING!H174="Home", SWIMMING!E174, ""), ""),
  IFERROR(IF(WTEN!H174="Home", WTEN!E174, ""), ""),
  IFERROR(IF(TF!H174="Home", TF!E174, ""), ""),
  IFERROR(IF(WGOLF!H174="Home", WGOLF!E174, ""), ""),
  IFERROR(IF(WBB!H174="Home", WBB!E174, ""), ""),
  IFERROR(IF(MBB!H174="Home", MBB!E174, ""), ""),
  IFERROR(IF(WLAX!H174="Home", WLAX!E174, ""), ""),
  IFERROR(IF(MLAX!H174="Home", MLAX!E174, ""), ""),
  IFERROR(IF(SOFT!H174="Home", SOFT!E174, ""), ""),
  IFERROR(IF(BASE!H174="Home", BASE!E174, ""), ""),
  IFERROR(IF(ESPORTS!H174="Home", ESPORTS!E174, ""), "")
)
</f>
        <v/>
      </c>
      <c r="F174" s="11" t="str">
        <f>TEXTJOIN(
  CHAR(10) &amp; CHAR(10),
  TRUE,
  IFERROR(IF(WSO!H174="Home", TEXT(WSO!F174, "h:mm AM/PM"), ""), ""),
  IFERROR(IF(MSO!H174="Home", TEXT(MSO!F174, "h:mm AM/PM"), ""), ""),
  IFERROR(IF(FH!H174="Home", TEXT(FH!F174, "h:mm AM/PM"), ""), ""),
  IFERROR(IF(MGOLF!H174="Home", TEXT(MGOLF!F174, "h:mm AM/PM"), ""), ""),
  IFERROR(IF(Football!H174="Home", TEXT(Football!F174, "h:mm AM/PM"), ""), ""),
  IFERROR(IF(WVB!H174="Home", TEXT(WVB!F174, "h:mm AM/PM"), ""), ""),
  IFERROR(IF(XC!H174="Home", TEXT(XC!F174, "h:mm AM/PM"), ""), ""),
  IFERROR(IF(SWIMMING!H174="Home", TEXT(SWIMMING!F174, "h:mm AM/PM"), ""), ""),
  IFERROR(IF(WTEN!H174="Home", TEXT(WTEN!F174, "h:mm AM/PM"), ""), ""),
  IFERROR(IF(TF!H174="Home", TEXT(TF!F174, "h:mm AM/PM"), ""), ""),
  IFERROR(IF(WGOLF!H174="Home", TEXT(WGOLF!F174, "h:mm AM/PM"), ""), ""),
  IFERROR(IF(WBB!H174="Home", TEXT(WBB!F174, "h:mm AM/PM"), ""), ""),
  IFERROR(IF(MBB!H174="Home", TEXT(MBB!F174, "h:mm AM/PM"), ""), ""),
  IFERROR(IF(WLAX!H174="Home", TEXT(WLAX!F174, "h:mm AM/PM"), ""), ""),
  IFERROR(IF(MLAX!H174="Home", TEXT(MLAX!F174, "h:mm AM/PM"), ""), ""),
  IFERROR(IF(SOFT!H174="Home", TEXT(SOFT!F174, "h:mm AM/PM"), ""), ""),
  IFERROR(IF(BASE!H174="Home", TEXT(BASE!F174, "h:mm AM/PM"), ""), ""),
  IFERROR(IF(ESPORTS!H174="Home", TEXT(ESPORTS!F174, "h:mm AM/PM"), ""), "")
)
</f>
        <v/>
      </c>
      <c r="G174" s="11" t="str">
        <f>TEXTJOIN(
  CHAR(10) &amp; CHAR(10),
  TRUE,
  IFERROR(IF(WSO!H174="Home", WSO!G174, ""), ""),
  IFERROR(IF(MSO!H174="Home", MSO!G174, ""), ""),
  IFERROR(IF(FH!H174="Home", FH!G174, ""), ""),
  IFERROR(IF(MGOLF!H174="Home", MGOLF!G174, ""), ""),
  IFERROR(IF(Football!H174="Home", Football!G174, ""), ""),
  IFERROR(IF(WVB!H174="Home", WVB!G174, ""), ""),
  IFERROR(IF(XC!H174="Home", XC!G174, ""), ""),
  IFERROR(IF(SWIMMING!H174="Home", SWIMMING!G174, ""), ""),
  IFERROR(IF(WTEN!H174="Home", WTEN!G174, ""), ""),
  IFERROR(IF(TF!H174="Home", TF!G174, ""), ""),
  IFERROR(IF(WGOLF!H174="Home", WGOLF!G174, ""), ""),
  IFERROR(IF(WBB!H174="Home", WBB!G174, ""), ""),
  IFERROR(IF(MBB!H174="Home", MBB!G174, ""), ""),
  IFERROR(IF(WLAX!H174="Home", WLAX!G174, ""), ""),
  IFERROR(IF(MLAX!H174="Home", MLAX!G174, ""), ""),
  IFERROR(IF(SOFT!H174="Home", SOFT!G174, ""), ""),
  IFERROR(IF(BASE!H174="Home", BASE!G174, ""), ""),
  IFERROR(IF(ESPORTS!H174="Home", ESPORTS!G174, ""), "")
)
</f>
        <v/>
      </c>
      <c r="H174" s="20" t="str">
        <f>TEXTJOIN(
  CHAR(10) &amp; CHAR(10),
  TRUE,
  IFERROR(IF(WSO!H174="Home", WSO!P174, ""), ""),
  IFERROR(IF(MSO!H174="Home", MSO!P174, ""), ""),
  IFERROR(IF(FH!H174="Home", FH!P174, ""), ""),
  IFERROR(IF(MGOLF!H174="Home", MGOLF!P174, ""), ""),
  IFERROR(IF(Football!H174="Home", Football!P174, ""), ""),
  IFERROR(IF(WVB!H174="Home", WVB!P174, ""), ""),
  IFERROR(IF(XC!H174="Home", XC!P174, ""), ""),
  IFERROR(IF(SWIMMING!H174="Home", SWIMMING!P174, ""), ""),
  IFERROR(IF(WTEN!H174="Home", WTEN!P174, ""), ""),
  IFERROR(IF(TF!H174="Home", TF!P174, ""), ""),
  IFERROR(IF(WGOLF!H174="Home", WGOLF!P174, ""), ""),
  IFERROR(IF(WBB!H174="Home", WBB!P174, ""), ""),
  IFERROR(IF(MBB!H174="Home", MBB!P174, ""), ""),
  IFERROR(IF(WLAX!H174="Home", WLAX!P174, ""), ""),
  IFERROR(IF(MLAX!H174="Home", MLAX!P174, ""), ""),
  IFERROR(IF(SOFT!H174="Home", SOFT!P174, ""), ""),
  IFERROR(IF(BASE!H174="Home", BASE!P174, ""), ""),
  IFERROR(IF(ESPORTS!H174="Home", ESPORTS!P174, ""), "")
)
</f>
        <v/>
      </c>
    </row>
    <row r="175" ht="22.5" customHeight="1">
      <c r="A175" s="6">
        <v>174.0</v>
      </c>
      <c r="B175" s="6" t="str">
        <f>'Master Schedule'!B175</f>
        <v/>
      </c>
      <c r="C175" s="7">
        <v>46408.0</v>
      </c>
      <c r="D175" s="8" t="str">
        <f t="shared" si="1"/>
        <v>Thursday</v>
      </c>
      <c r="E175" s="6" t="str">
        <f>TEXTJOIN(
  CHAR(10) &amp; CHAR(10),
  TRUE,
  IFERROR(IF(WSO!H175="Home", WSO!E175, ""), ""),
  IFERROR(IF(MSO!H175="Home", MSO!E175, ""), ""),
  IFERROR(IF(FH!H175="Home", FH!E175, ""), ""),
  IFERROR(IF(MGOLF!H175="Home", MGOLF!E175, ""), ""),
  IFERROR(IF(Football!H175="Home", Football!E175, ""), ""),
  IFERROR(IF(WVB!H175="Home", WVB!E175, ""), ""),
  IFERROR(IF(XC!H175="Home", XC!E175, ""), ""),
  IFERROR(IF(SWIMMING!H175="Home", SWIMMING!E175, ""), ""),
  IFERROR(IF(WTEN!H175="Home", WTEN!E175, ""), ""),
  IFERROR(IF(TF!H175="Home", TF!E175, ""), ""),
  IFERROR(IF(WGOLF!H175="Home", WGOLF!E175, ""), ""),
  IFERROR(IF(WBB!H175="Home", WBB!E175, ""), ""),
  IFERROR(IF(MBB!H175="Home", MBB!E175, ""), ""),
  IFERROR(IF(WLAX!H175="Home", WLAX!E175, ""), ""),
  IFERROR(IF(MLAX!H175="Home", MLAX!E175, ""), ""),
  IFERROR(IF(SOFT!H175="Home", SOFT!E175, ""), ""),
  IFERROR(IF(BASE!H175="Home", BASE!E175, ""), ""),
  IFERROR(IF(ESPORTS!H175="Home", ESPORTS!E175, ""), "")
)
</f>
        <v/>
      </c>
      <c r="F175" s="11" t="str">
        <f>TEXTJOIN(
  CHAR(10) &amp; CHAR(10),
  TRUE,
  IFERROR(IF(WSO!H175="Home", TEXT(WSO!F175, "h:mm AM/PM"), ""), ""),
  IFERROR(IF(MSO!H175="Home", TEXT(MSO!F175, "h:mm AM/PM"), ""), ""),
  IFERROR(IF(FH!H175="Home", TEXT(FH!F175, "h:mm AM/PM"), ""), ""),
  IFERROR(IF(MGOLF!H175="Home", TEXT(MGOLF!F175, "h:mm AM/PM"), ""), ""),
  IFERROR(IF(Football!H175="Home", TEXT(Football!F175, "h:mm AM/PM"), ""), ""),
  IFERROR(IF(WVB!H175="Home", TEXT(WVB!F175, "h:mm AM/PM"), ""), ""),
  IFERROR(IF(XC!H175="Home", TEXT(XC!F175, "h:mm AM/PM"), ""), ""),
  IFERROR(IF(SWIMMING!H175="Home", TEXT(SWIMMING!F175, "h:mm AM/PM"), ""), ""),
  IFERROR(IF(WTEN!H175="Home", TEXT(WTEN!F175, "h:mm AM/PM"), ""), ""),
  IFERROR(IF(TF!H175="Home", TEXT(TF!F175, "h:mm AM/PM"), ""), ""),
  IFERROR(IF(WGOLF!H175="Home", TEXT(WGOLF!F175, "h:mm AM/PM"), ""), ""),
  IFERROR(IF(WBB!H175="Home", TEXT(WBB!F175, "h:mm AM/PM"), ""), ""),
  IFERROR(IF(MBB!H175="Home", TEXT(MBB!F175, "h:mm AM/PM"), ""), ""),
  IFERROR(IF(WLAX!H175="Home", TEXT(WLAX!F175, "h:mm AM/PM"), ""), ""),
  IFERROR(IF(MLAX!H175="Home", TEXT(MLAX!F175, "h:mm AM/PM"), ""), ""),
  IFERROR(IF(SOFT!H175="Home", TEXT(SOFT!F175, "h:mm AM/PM"), ""), ""),
  IFERROR(IF(BASE!H175="Home", TEXT(BASE!F175, "h:mm AM/PM"), ""), ""),
  IFERROR(IF(ESPORTS!H175="Home", TEXT(ESPORTS!F175, "h:mm AM/PM"), ""), "")
)
</f>
        <v/>
      </c>
      <c r="G175" s="11" t="str">
        <f>TEXTJOIN(
  CHAR(10) &amp; CHAR(10),
  TRUE,
  IFERROR(IF(WSO!H175="Home", WSO!G175, ""), ""),
  IFERROR(IF(MSO!H175="Home", MSO!G175, ""), ""),
  IFERROR(IF(FH!H175="Home", FH!G175, ""), ""),
  IFERROR(IF(MGOLF!H175="Home", MGOLF!G175, ""), ""),
  IFERROR(IF(Football!H175="Home", Football!G175, ""), ""),
  IFERROR(IF(WVB!H175="Home", WVB!G175, ""), ""),
  IFERROR(IF(XC!H175="Home", XC!G175, ""), ""),
  IFERROR(IF(SWIMMING!H175="Home", SWIMMING!G175, ""), ""),
  IFERROR(IF(WTEN!H175="Home", WTEN!G175, ""), ""),
  IFERROR(IF(TF!H175="Home", TF!G175, ""), ""),
  IFERROR(IF(WGOLF!H175="Home", WGOLF!G175, ""), ""),
  IFERROR(IF(WBB!H175="Home", WBB!G175, ""), ""),
  IFERROR(IF(MBB!H175="Home", MBB!G175, ""), ""),
  IFERROR(IF(WLAX!H175="Home", WLAX!G175, ""), ""),
  IFERROR(IF(MLAX!H175="Home", MLAX!G175, ""), ""),
  IFERROR(IF(SOFT!H175="Home", SOFT!G175, ""), ""),
  IFERROR(IF(BASE!H175="Home", BASE!G175, ""), ""),
  IFERROR(IF(ESPORTS!H175="Home", ESPORTS!G175, ""), "")
)
</f>
        <v/>
      </c>
      <c r="H175" s="20" t="str">
        <f>TEXTJOIN(
  CHAR(10) &amp; CHAR(10),
  TRUE,
  IFERROR(IF(WSO!H175="Home", WSO!P175, ""), ""),
  IFERROR(IF(MSO!H175="Home", MSO!P175, ""), ""),
  IFERROR(IF(FH!H175="Home", FH!P175, ""), ""),
  IFERROR(IF(MGOLF!H175="Home", MGOLF!P175, ""), ""),
  IFERROR(IF(Football!H175="Home", Football!P175, ""), ""),
  IFERROR(IF(WVB!H175="Home", WVB!P175, ""), ""),
  IFERROR(IF(XC!H175="Home", XC!P175, ""), ""),
  IFERROR(IF(SWIMMING!H175="Home", SWIMMING!P175, ""), ""),
  IFERROR(IF(WTEN!H175="Home", WTEN!P175, ""), ""),
  IFERROR(IF(TF!H175="Home", TF!P175, ""), ""),
  IFERROR(IF(WGOLF!H175="Home", WGOLF!P175, ""), ""),
  IFERROR(IF(WBB!H175="Home", WBB!P175, ""), ""),
  IFERROR(IF(MBB!H175="Home", MBB!P175, ""), ""),
  IFERROR(IF(WLAX!H175="Home", WLAX!P175, ""), ""),
  IFERROR(IF(MLAX!H175="Home", MLAX!P175, ""), ""),
  IFERROR(IF(SOFT!H175="Home", SOFT!P175, ""), ""),
  IFERROR(IF(BASE!H175="Home", BASE!P175, ""), ""),
  IFERROR(IF(ESPORTS!H175="Home", ESPORTS!P175, ""), "")
)
</f>
        <v/>
      </c>
    </row>
    <row r="176" ht="22.5" customHeight="1">
      <c r="A176" s="6">
        <v>175.0</v>
      </c>
      <c r="B176" s="6" t="str">
        <f>'Master Schedule'!B176</f>
        <v/>
      </c>
      <c r="C176" s="7">
        <v>46409.0</v>
      </c>
      <c r="D176" s="8" t="str">
        <f t="shared" si="1"/>
        <v>Friday</v>
      </c>
      <c r="E176" s="6" t="str">
        <f>TEXTJOIN(
  CHAR(10) &amp; CHAR(10),
  TRUE,
  IFERROR(IF(WSO!H176="Home", WSO!E176, ""), ""),
  IFERROR(IF(MSO!H176="Home", MSO!E176, ""), ""),
  IFERROR(IF(FH!H176="Home", FH!E176, ""), ""),
  IFERROR(IF(MGOLF!H176="Home", MGOLF!E176, ""), ""),
  IFERROR(IF(Football!H176="Home", Football!E176, ""), ""),
  IFERROR(IF(WVB!H176="Home", WVB!E176, ""), ""),
  IFERROR(IF(XC!H176="Home", XC!E176, ""), ""),
  IFERROR(IF(SWIMMING!H176="Home", SWIMMING!E176, ""), ""),
  IFERROR(IF(WTEN!H176="Home", WTEN!E176, ""), ""),
  IFERROR(IF(TF!H176="Home", TF!E176, ""), ""),
  IFERROR(IF(WGOLF!H176="Home", WGOLF!E176, ""), ""),
  IFERROR(IF(WBB!H176="Home", WBB!E176, ""), ""),
  IFERROR(IF(MBB!H176="Home", MBB!E176, ""), ""),
  IFERROR(IF(WLAX!H176="Home", WLAX!E176, ""), ""),
  IFERROR(IF(MLAX!H176="Home", MLAX!E176, ""), ""),
  IFERROR(IF(SOFT!H176="Home", SOFT!E176, ""), ""),
  IFERROR(IF(BASE!H176="Home", BASE!E176, ""), ""),
  IFERROR(IF(ESPORTS!H176="Home", ESPORTS!E176, ""), "")
)
</f>
        <v/>
      </c>
      <c r="F176" s="11" t="str">
        <f>TEXTJOIN(
  CHAR(10) &amp; CHAR(10),
  TRUE,
  IFERROR(IF(WSO!H176="Home", TEXT(WSO!F176, "h:mm AM/PM"), ""), ""),
  IFERROR(IF(MSO!H176="Home", TEXT(MSO!F176, "h:mm AM/PM"), ""), ""),
  IFERROR(IF(FH!H176="Home", TEXT(FH!F176, "h:mm AM/PM"), ""), ""),
  IFERROR(IF(MGOLF!H176="Home", TEXT(MGOLF!F176, "h:mm AM/PM"), ""), ""),
  IFERROR(IF(Football!H176="Home", TEXT(Football!F176, "h:mm AM/PM"), ""), ""),
  IFERROR(IF(WVB!H176="Home", TEXT(WVB!F176, "h:mm AM/PM"), ""), ""),
  IFERROR(IF(XC!H176="Home", TEXT(XC!F176, "h:mm AM/PM"), ""), ""),
  IFERROR(IF(SWIMMING!H176="Home", TEXT(SWIMMING!F176, "h:mm AM/PM"), ""), ""),
  IFERROR(IF(WTEN!H176="Home", TEXT(WTEN!F176, "h:mm AM/PM"), ""), ""),
  IFERROR(IF(TF!H176="Home", TEXT(TF!F176, "h:mm AM/PM"), ""), ""),
  IFERROR(IF(WGOLF!H176="Home", TEXT(WGOLF!F176, "h:mm AM/PM"), ""), ""),
  IFERROR(IF(WBB!H176="Home", TEXT(WBB!F176, "h:mm AM/PM"), ""), ""),
  IFERROR(IF(MBB!H176="Home", TEXT(MBB!F176, "h:mm AM/PM"), ""), ""),
  IFERROR(IF(WLAX!H176="Home", TEXT(WLAX!F176, "h:mm AM/PM"), ""), ""),
  IFERROR(IF(MLAX!H176="Home", TEXT(MLAX!F176, "h:mm AM/PM"), ""), ""),
  IFERROR(IF(SOFT!H176="Home", TEXT(SOFT!F176, "h:mm AM/PM"), ""), ""),
  IFERROR(IF(BASE!H176="Home", TEXT(BASE!F176, "h:mm AM/PM"), ""), ""),
  IFERROR(IF(ESPORTS!H176="Home", TEXT(ESPORTS!F176, "h:mm AM/PM"), ""), "")
)
</f>
        <v/>
      </c>
      <c r="G176" s="11" t="str">
        <f>TEXTJOIN(
  CHAR(10) &amp; CHAR(10),
  TRUE,
  IFERROR(IF(WSO!H176="Home", WSO!G176, ""), ""),
  IFERROR(IF(MSO!H176="Home", MSO!G176, ""), ""),
  IFERROR(IF(FH!H176="Home", FH!G176, ""), ""),
  IFERROR(IF(MGOLF!H176="Home", MGOLF!G176, ""), ""),
  IFERROR(IF(Football!H176="Home", Football!G176, ""), ""),
  IFERROR(IF(WVB!H176="Home", WVB!G176, ""), ""),
  IFERROR(IF(XC!H176="Home", XC!G176, ""), ""),
  IFERROR(IF(SWIMMING!H176="Home", SWIMMING!G176, ""), ""),
  IFERROR(IF(WTEN!H176="Home", WTEN!G176, ""), ""),
  IFERROR(IF(TF!H176="Home", TF!G176, ""), ""),
  IFERROR(IF(WGOLF!H176="Home", WGOLF!G176, ""), ""),
  IFERROR(IF(WBB!H176="Home", WBB!G176, ""), ""),
  IFERROR(IF(MBB!H176="Home", MBB!G176, ""), ""),
  IFERROR(IF(WLAX!H176="Home", WLAX!G176, ""), ""),
  IFERROR(IF(MLAX!H176="Home", MLAX!G176, ""), ""),
  IFERROR(IF(SOFT!H176="Home", SOFT!G176, ""), ""),
  IFERROR(IF(BASE!H176="Home", BASE!G176, ""), ""),
  IFERROR(IF(ESPORTS!H176="Home", ESPORTS!G176, ""), "")
)
</f>
        <v/>
      </c>
      <c r="H176" s="20" t="str">
        <f>TEXTJOIN(
  CHAR(10) &amp; CHAR(10),
  TRUE,
  IFERROR(IF(WSO!H176="Home", WSO!P176, ""), ""),
  IFERROR(IF(MSO!H176="Home", MSO!P176, ""), ""),
  IFERROR(IF(FH!H176="Home", FH!P176, ""), ""),
  IFERROR(IF(MGOLF!H176="Home", MGOLF!P176, ""), ""),
  IFERROR(IF(Football!H176="Home", Football!P176, ""), ""),
  IFERROR(IF(WVB!H176="Home", WVB!P176, ""), ""),
  IFERROR(IF(XC!H176="Home", XC!P176, ""), ""),
  IFERROR(IF(SWIMMING!H176="Home", SWIMMING!P176, ""), ""),
  IFERROR(IF(WTEN!H176="Home", WTEN!P176, ""), ""),
  IFERROR(IF(TF!H176="Home", TF!P176, ""), ""),
  IFERROR(IF(WGOLF!H176="Home", WGOLF!P176, ""), ""),
  IFERROR(IF(WBB!H176="Home", WBB!P176, ""), ""),
  IFERROR(IF(MBB!H176="Home", MBB!P176, ""), ""),
  IFERROR(IF(WLAX!H176="Home", WLAX!P176, ""), ""),
  IFERROR(IF(MLAX!H176="Home", MLAX!P176, ""), ""),
  IFERROR(IF(SOFT!H176="Home", SOFT!P176, ""), ""),
  IFERROR(IF(BASE!H176="Home", BASE!P176, ""), ""),
  IFERROR(IF(ESPORTS!H176="Home", ESPORTS!P176, ""), "")
)
</f>
        <v/>
      </c>
    </row>
    <row r="177" ht="22.5" customHeight="1">
      <c r="A177" s="6">
        <v>176.0</v>
      </c>
      <c r="B177" s="6" t="str">
        <f>'Master Schedule'!B177</f>
        <v/>
      </c>
      <c r="C177" s="7">
        <v>46410.0</v>
      </c>
      <c r="D177" s="8" t="str">
        <f t="shared" si="1"/>
        <v>Saturday</v>
      </c>
      <c r="E177" s="6" t="str">
        <f>TEXTJOIN(
  CHAR(10) &amp; CHAR(10),
  TRUE,
  IFERROR(IF(WSO!H177="Home", WSO!E177, ""), ""),
  IFERROR(IF(MSO!H177="Home", MSO!E177, ""), ""),
  IFERROR(IF(FH!H177="Home", FH!E177, ""), ""),
  IFERROR(IF(MGOLF!H177="Home", MGOLF!E177, ""), ""),
  IFERROR(IF(Football!H177="Home", Football!E177, ""), ""),
  IFERROR(IF(WVB!H177="Home", WVB!E177, ""), ""),
  IFERROR(IF(XC!H177="Home", XC!E177, ""), ""),
  IFERROR(IF(SWIMMING!H177="Home", SWIMMING!E177, ""), ""),
  IFERROR(IF(WTEN!H177="Home", WTEN!E177, ""), ""),
  IFERROR(IF(TF!H177="Home", TF!E177, ""), ""),
  IFERROR(IF(WGOLF!H177="Home", WGOLF!E177, ""), ""),
  IFERROR(IF(WBB!H177="Home", WBB!E177, ""), ""),
  IFERROR(IF(MBB!H177="Home", MBB!E177, ""), ""),
  IFERROR(IF(WLAX!H177="Home", WLAX!E177, ""), ""),
  IFERROR(IF(MLAX!H177="Home", MLAX!E177, ""), ""),
  IFERROR(IF(SOFT!H177="Home", SOFT!E177, ""), ""),
  IFERROR(IF(BASE!H177="Home", BASE!E177, ""), ""),
  IFERROR(IF(ESPORTS!H177="Home", ESPORTS!E177, ""), "")
)
</f>
        <v/>
      </c>
      <c r="F177" s="11" t="str">
        <f>TEXTJOIN(
  CHAR(10) &amp; CHAR(10),
  TRUE,
  IFERROR(IF(WSO!H177="Home", TEXT(WSO!F177, "h:mm AM/PM"), ""), ""),
  IFERROR(IF(MSO!H177="Home", TEXT(MSO!F177, "h:mm AM/PM"), ""), ""),
  IFERROR(IF(FH!H177="Home", TEXT(FH!F177, "h:mm AM/PM"), ""), ""),
  IFERROR(IF(MGOLF!H177="Home", TEXT(MGOLF!F177, "h:mm AM/PM"), ""), ""),
  IFERROR(IF(Football!H177="Home", TEXT(Football!F177, "h:mm AM/PM"), ""), ""),
  IFERROR(IF(WVB!H177="Home", TEXT(WVB!F177, "h:mm AM/PM"), ""), ""),
  IFERROR(IF(XC!H177="Home", TEXT(XC!F177, "h:mm AM/PM"), ""), ""),
  IFERROR(IF(SWIMMING!H177="Home", TEXT(SWIMMING!F177, "h:mm AM/PM"), ""), ""),
  IFERROR(IF(WTEN!H177="Home", TEXT(WTEN!F177, "h:mm AM/PM"), ""), ""),
  IFERROR(IF(TF!H177="Home", TEXT(TF!F177, "h:mm AM/PM"), ""), ""),
  IFERROR(IF(WGOLF!H177="Home", TEXT(WGOLF!F177, "h:mm AM/PM"), ""), ""),
  IFERROR(IF(WBB!H177="Home", TEXT(WBB!F177, "h:mm AM/PM"), ""), ""),
  IFERROR(IF(MBB!H177="Home", TEXT(MBB!F177, "h:mm AM/PM"), ""), ""),
  IFERROR(IF(WLAX!H177="Home", TEXT(WLAX!F177, "h:mm AM/PM"), ""), ""),
  IFERROR(IF(MLAX!H177="Home", TEXT(MLAX!F177, "h:mm AM/PM"), ""), ""),
  IFERROR(IF(SOFT!H177="Home", TEXT(SOFT!F177, "h:mm AM/PM"), ""), ""),
  IFERROR(IF(BASE!H177="Home", TEXT(BASE!F177, "h:mm AM/PM"), ""), ""),
  IFERROR(IF(ESPORTS!H177="Home", TEXT(ESPORTS!F177, "h:mm AM/PM"), ""), "")
)
</f>
        <v/>
      </c>
      <c r="G177" s="11" t="str">
        <f>TEXTJOIN(
  CHAR(10) &amp; CHAR(10),
  TRUE,
  IFERROR(IF(WSO!H177="Home", WSO!G177, ""), ""),
  IFERROR(IF(MSO!H177="Home", MSO!G177, ""), ""),
  IFERROR(IF(FH!H177="Home", FH!G177, ""), ""),
  IFERROR(IF(MGOLF!H177="Home", MGOLF!G177, ""), ""),
  IFERROR(IF(Football!H177="Home", Football!G177, ""), ""),
  IFERROR(IF(WVB!H177="Home", WVB!G177, ""), ""),
  IFERROR(IF(XC!H177="Home", XC!G177, ""), ""),
  IFERROR(IF(SWIMMING!H177="Home", SWIMMING!G177, ""), ""),
  IFERROR(IF(WTEN!H177="Home", WTEN!G177, ""), ""),
  IFERROR(IF(TF!H177="Home", TF!G177, ""), ""),
  IFERROR(IF(WGOLF!H177="Home", WGOLF!G177, ""), ""),
  IFERROR(IF(WBB!H177="Home", WBB!G177, ""), ""),
  IFERROR(IF(MBB!H177="Home", MBB!G177, ""), ""),
  IFERROR(IF(WLAX!H177="Home", WLAX!G177, ""), ""),
  IFERROR(IF(MLAX!H177="Home", MLAX!G177, ""), ""),
  IFERROR(IF(SOFT!H177="Home", SOFT!G177, ""), ""),
  IFERROR(IF(BASE!H177="Home", BASE!G177, ""), ""),
  IFERROR(IF(ESPORTS!H177="Home", ESPORTS!G177, ""), "")
)
</f>
        <v/>
      </c>
      <c r="H177" s="20" t="str">
        <f>TEXTJOIN(
  CHAR(10) &amp; CHAR(10),
  TRUE,
  IFERROR(IF(WSO!H177="Home", WSO!P177, ""), ""),
  IFERROR(IF(MSO!H177="Home", MSO!P177, ""), ""),
  IFERROR(IF(FH!H177="Home", FH!P177, ""), ""),
  IFERROR(IF(MGOLF!H177="Home", MGOLF!P177, ""), ""),
  IFERROR(IF(Football!H177="Home", Football!P177, ""), ""),
  IFERROR(IF(WVB!H177="Home", WVB!P177, ""), ""),
  IFERROR(IF(XC!H177="Home", XC!P177, ""), ""),
  IFERROR(IF(SWIMMING!H177="Home", SWIMMING!P177, ""), ""),
  IFERROR(IF(WTEN!H177="Home", WTEN!P177, ""), ""),
  IFERROR(IF(TF!H177="Home", TF!P177, ""), ""),
  IFERROR(IF(WGOLF!H177="Home", WGOLF!P177, ""), ""),
  IFERROR(IF(WBB!H177="Home", WBB!P177, ""), ""),
  IFERROR(IF(MBB!H177="Home", MBB!P177, ""), ""),
  IFERROR(IF(WLAX!H177="Home", WLAX!P177, ""), ""),
  IFERROR(IF(MLAX!H177="Home", MLAX!P177, ""), ""),
  IFERROR(IF(SOFT!H177="Home", SOFT!P177, ""), ""),
  IFERROR(IF(BASE!H177="Home", BASE!P177, ""), ""),
  IFERROR(IF(ESPORTS!H177="Home", ESPORTS!P177, ""), "")
)
</f>
        <v/>
      </c>
    </row>
    <row r="178" ht="22.5" customHeight="1">
      <c r="A178" s="6">
        <v>177.0</v>
      </c>
      <c r="B178" s="6" t="str">
        <f>'Master Schedule'!B178</f>
        <v/>
      </c>
      <c r="C178" s="7">
        <v>46411.0</v>
      </c>
      <c r="D178" s="8" t="str">
        <f t="shared" si="1"/>
        <v>Sunday</v>
      </c>
      <c r="E178" s="6" t="str">
        <f>TEXTJOIN(
  CHAR(10) &amp; CHAR(10),
  TRUE,
  IFERROR(IF(WSO!H178="Home", WSO!E178, ""), ""),
  IFERROR(IF(MSO!H178="Home", MSO!E178, ""), ""),
  IFERROR(IF(FH!H178="Home", FH!E178, ""), ""),
  IFERROR(IF(MGOLF!H178="Home", MGOLF!E178, ""), ""),
  IFERROR(IF(Football!H178="Home", Football!E178, ""), ""),
  IFERROR(IF(WVB!H178="Home", WVB!E178, ""), ""),
  IFERROR(IF(XC!H178="Home", XC!E178, ""), ""),
  IFERROR(IF(SWIMMING!H178="Home", SWIMMING!E178, ""), ""),
  IFERROR(IF(WTEN!H178="Home", WTEN!E178, ""), ""),
  IFERROR(IF(TF!H178="Home", TF!E178, ""), ""),
  IFERROR(IF(WGOLF!H178="Home", WGOLF!E178, ""), ""),
  IFERROR(IF(WBB!H178="Home", WBB!E178, ""), ""),
  IFERROR(IF(MBB!H178="Home", MBB!E178, ""), ""),
  IFERROR(IF(WLAX!H178="Home", WLAX!E178, ""), ""),
  IFERROR(IF(MLAX!H178="Home", MLAX!E178, ""), ""),
  IFERROR(IF(SOFT!H178="Home", SOFT!E178, ""), ""),
  IFERROR(IF(BASE!H178="Home", BASE!E178, ""), ""),
  IFERROR(IF(ESPORTS!H178="Home", ESPORTS!E178, ""), "")
)
</f>
        <v/>
      </c>
      <c r="F178" s="11" t="str">
        <f>TEXTJOIN(
  CHAR(10) &amp; CHAR(10),
  TRUE,
  IFERROR(IF(WSO!H178="Home", TEXT(WSO!F178, "h:mm AM/PM"), ""), ""),
  IFERROR(IF(MSO!H178="Home", TEXT(MSO!F178, "h:mm AM/PM"), ""), ""),
  IFERROR(IF(FH!H178="Home", TEXT(FH!F178, "h:mm AM/PM"), ""), ""),
  IFERROR(IF(MGOLF!H178="Home", TEXT(MGOLF!F178, "h:mm AM/PM"), ""), ""),
  IFERROR(IF(Football!H178="Home", TEXT(Football!F178, "h:mm AM/PM"), ""), ""),
  IFERROR(IF(WVB!H178="Home", TEXT(WVB!F178, "h:mm AM/PM"), ""), ""),
  IFERROR(IF(XC!H178="Home", TEXT(XC!F178, "h:mm AM/PM"), ""), ""),
  IFERROR(IF(SWIMMING!H178="Home", TEXT(SWIMMING!F178, "h:mm AM/PM"), ""), ""),
  IFERROR(IF(WTEN!H178="Home", TEXT(WTEN!F178, "h:mm AM/PM"), ""), ""),
  IFERROR(IF(TF!H178="Home", TEXT(TF!F178, "h:mm AM/PM"), ""), ""),
  IFERROR(IF(WGOLF!H178="Home", TEXT(WGOLF!F178, "h:mm AM/PM"), ""), ""),
  IFERROR(IF(WBB!H178="Home", TEXT(WBB!F178, "h:mm AM/PM"), ""), ""),
  IFERROR(IF(MBB!H178="Home", TEXT(MBB!F178, "h:mm AM/PM"), ""), ""),
  IFERROR(IF(WLAX!H178="Home", TEXT(WLAX!F178, "h:mm AM/PM"), ""), ""),
  IFERROR(IF(MLAX!H178="Home", TEXT(MLAX!F178, "h:mm AM/PM"), ""), ""),
  IFERROR(IF(SOFT!H178="Home", TEXT(SOFT!F178, "h:mm AM/PM"), ""), ""),
  IFERROR(IF(BASE!H178="Home", TEXT(BASE!F178, "h:mm AM/PM"), ""), ""),
  IFERROR(IF(ESPORTS!H178="Home", TEXT(ESPORTS!F178, "h:mm AM/PM"), ""), "")
)
</f>
        <v/>
      </c>
      <c r="G178" s="11" t="str">
        <f>TEXTJOIN(
  CHAR(10) &amp; CHAR(10),
  TRUE,
  IFERROR(IF(WSO!H178="Home", WSO!G178, ""), ""),
  IFERROR(IF(MSO!H178="Home", MSO!G178, ""), ""),
  IFERROR(IF(FH!H178="Home", FH!G178, ""), ""),
  IFERROR(IF(MGOLF!H178="Home", MGOLF!G178, ""), ""),
  IFERROR(IF(Football!H178="Home", Football!G178, ""), ""),
  IFERROR(IF(WVB!H178="Home", WVB!G178, ""), ""),
  IFERROR(IF(XC!H178="Home", XC!G178, ""), ""),
  IFERROR(IF(SWIMMING!H178="Home", SWIMMING!G178, ""), ""),
  IFERROR(IF(WTEN!H178="Home", WTEN!G178, ""), ""),
  IFERROR(IF(TF!H178="Home", TF!G178, ""), ""),
  IFERROR(IF(WGOLF!H178="Home", WGOLF!G178, ""), ""),
  IFERROR(IF(WBB!H178="Home", WBB!G178, ""), ""),
  IFERROR(IF(MBB!H178="Home", MBB!G178, ""), ""),
  IFERROR(IF(WLAX!H178="Home", WLAX!G178, ""), ""),
  IFERROR(IF(MLAX!H178="Home", MLAX!G178, ""), ""),
  IFERROR(IF(SOFT!H178="Home", SOFT!G178, ""), ""),
  IFERROR(IF(BASE!H178="Home", BASE!G178, ""), ""),
  IFERROR(IF(ESPORTS!H178="Home", ESPORTS!G178, ""), "")
)
</f>
        <v/>
      </c>
      <c r="H178" s="20" t="str">
        <f>TEXTJOIN(
  CHAR(10) &amp; CHAR(10),
  TRUE,
  IFERROR(IF(WSO!H178="Home", WSO!P178, ""), ""),
  IFERROR(IF(MSO!H178="Home", MSO!P178, ""), ""),
  IFERROR(IF(FH!H178="Home", FH!P178, ""), ""),
  IFERROR(IF(MGOLF!H178="Home", MGOLF!P178, ""), ""),
  IFERROR(IF(Football!H178="Home", Football!P178, ""), ""),
  IFERROR(IF(WVB!H178="Home", WVB!P178, ""), ""),
  IFERROR(IF(XC!H178="Home", XC!P178, ""), ""),
  IFERROR(IF(SWIMMING!H178="Home", SWIMMING!P178, ""), ""),
  IFERROR(IF(WTEN!H178="Home", WTEN!P178, ""), ""),
  IFERROR(IF(TF!H178="Home", TF!P178, ""), ""),
  IFERROR(IF(WGOLF!H178="Home", WGOLF!P178, ""), ""),
  IFERROR(IF(WBB!H178="Home", WBB!P178, ""), ""),
  IFERROR(IF(MBB!H178="Home", MBB!P178, ""), ""),
  IFERROR(IF(WLAX!H178="Home", WLAX!P178, ""), ""),
  IFERROR(IF(MLAX!H178="Home", MLAX!P178, ""), ""),
  IFERROR(IF(SOFT!H178="Home", SOFT!P178, ""), ""),
  IFERROR(IF(BASE!H178="Home", BASE!P178, ""), ""),
  IFERROR(IF(ESPORTS!H178="Home", ESPORTS!P178, ""), "")
)
</f>
        <v/>
      </c>
    </row>
    <row r="179" ht="22.5" customHeight="1">
      <c r="A179" s="6">
        <v>178.0</v>
      </c>
      <c r="B179" s="6" t="str">
        <f>'Master Schedule'!B179</f>
        <v/>
      </c>
      <c r="C179" s="7">
        <v>46412.0</v>
      </c>
      <c r="D179" s="8" t="str">
        <f t="shared" si="1"/>
        <v>Monday</v>
      </c>
      <c r="E179" s="6" t="str">
        <f>TEXTJOIN(
  CHAR(10) &amp; CHAR(10),
  TRUE,
  IFERROR(IF(WSO!H179="Home", WSO!E179, ""), ""),
  IFERROR(IF(MSO!H179="Home", MSO!E179, ""), ""),
  IFERROR(IF(FH!H179="Home", FH!E179, ""), ""),
  IFERROR(IF(MGOLF!H179="Home", MGOLF!E179, ""), ""),
  IFERROR(IF(Football!H179="Home", Football!E179, ""), ""),
  IFERROR(IF(WVB!H179="Home", WVB!E179, ""), ""),
  IFERROR(IF(XC!H179="Home", XC!E179, ""), ""),
  IFERROR(IF(SWIMMING!H179="Home", SWIMMING!E179, ""), ""),
  IFERROR(IF(WTEN!H179="Home", WTEN!E179, ""), ""),
  IFERROR(IF(TF!H179="Home", TF!E179, ""), ""),
  IFERROR(IF(WGOLF!H179="Home", WGOLF!E179, ""), ""),
  IFERROR(IF(WBB!H179="Home", WBB!E179, ""), ""),
  IFERROR(IF(MBB!H179="Home", MBB!E179, ""), ""),
  IFERROR(IF(WLAX!H179="Home", WLAX!E179, ""), ""),
  IFERROR(IF(MLAX!H179="Home", MLAX!E179, ""), ""),
  IFERROR(IF(SOFT!H179="Home", SOFT!E179, ""), ""),
  IFERROR(IF(BASE!H179="Home", BASE!E179, ""), ""),
  IFERROR(IF(ESPORTS!H179="Home", ESPORTS!E179, ""), "")
)
</f>
        <v/>
      </c>
      <c r="F179" s="11" t="str">
        <f>TEXTJOIN(
  CHAR(10) &amp; CHAR(10),
  TRUE,
  IFERROR(IF(WSO!H179="Home", TEXT(WSO!F179, "h:mm AM/PM"), ""), ""),
  IFERROR(IF(MSO!H179="Home", TEXT(MSO!F179, "h:mm AM/PM"), ""), ""),
  IFERROR(IF(FH!H179="Home", TEXT(FH!F179, "h:mm AM/PM"), ""), ""),
  IFERROR(IF(MGOLF!H179="Home", TEXT(MGOLF!F179, "h:mm AM/PM"), ""), ""),
  IFERROR(IF(Football!H179="Home", TEXT(Football!F179, "h:mm AM/PM"), ""), ""),
  IFERROR(IF(WVB!H179="Home", TEXT(WVB!F179, "h:mm AM/PM"), ""), ""),
  IFERROR(IF(XC!H179="Home", TEXT(XC!F179, "h:mm AM/PM"), ""), ""),
  IFERROR(IF(SWIMMING!H179="Home", TEXT(SWIMMING!F179, "h:mm AM/PM"), ""), ""),
  IFERROR(IF(WTEN!H179="Home", TEXT(WTEN!F179, "h:mm AM/PM"), ""), ""),
  IFERROR(IF(TF!H179="Home", TEXT(TF!F179, "h:mm AM/PM"), ""), ""),
  IFERROR(IF(WGOLF!H179="Home", TEXT(WGOLF!F179, "h:mm AM/PM"), ""), ""),
  IFERROR(IF(WBB!H179="Home", TEXT(WBB!F179, "h:mm AM/PM"), ""), ""),
  IFERROR(IF(MBB!H179="Home", TEXT(MBB!F179, "h:mm AM/PM"), ""), ""),
  IFERROR(IF(WLAX!H179="Home", TEXT(WLAX!F179, "h:mm AM/PM"), ""), ""),
  IFERROR(IF(MLAX!H179="Home", TEXT(MLAX!F179, "h:mm AM/PM"), ""), ""),
  IFERROR(IF(SOFT!H179="Home", TEXT(SOFT!F179, "h:mm AM/PM"), ""), ""),
  IFERROR(IF(BASE!H179="Home", TEXT(BASE!F179, "h:mm AM/PM"), ""), ""),
  IFERROR(IF(ESPORTS!H179="Home", TEXT(ESPORTS!F179, "h:mm AM/PM"), ""), "")
)
</f>
        <v/>
      </c>
      <c r="G179" s="11" t="str">
        <f>TEXTJOIN(
  CHAR(10) &amp; CHAR(10),
  TRUE,
  IFERROR(IF(WSO!H179="Home", WSO!G179, ""), ""),
  IFERROR(IF(MSO!H179="Home", MSO!G179, ""), ""),
  IFERROR(IF(FH!H179="Home", FH!G179, ""), ""),
  IFERROR(IF(MGOLF!H179="Home", MGOLF!G179, ""), ""),
  IFERROR(IF(Football!H179="Home", Football!G179, ""), ""),
  IFERROR(IF(WVB!H179="Home", WVB!G179, ""), ""),
  IFERROR(IF(XC!H179="Home", XC!G179, ""), ""),
  IFERROR(IF(SWIMMING!H179="Home", SWIMMING!G179, ""), ""),
  IFERROR(IF(WTEN!H179="Home", WTEN!G179, ""), ""),
  IFERROR(IF(TF!H179="Home", TF!G179, ""), ""),
  IFERROR(IF(WGOLF!H179="Home", WGOLF!G179, ""), ""),
  IFERROR(IF(WBB!H179="Home", WBB!G179, ""), ""),
  IFERROR(IF(MBB!H179="Home", MBB!G179, ""), ""),
  IFERROR(IF(WLAX!H179="Home", WLAX!G179, ""), ""),
  IFERROR(IF(MLAX!H179="Home", MLAX!G179, ""), ""),
  IFERROR(IF(SOFT!H179="Home", SOFT!G179, ""), ""),
  IFERROR(IF(BASE!H179="Home", BASE!G179, ""), ""),
  IFERROR(IF(ESPORTS!H179="Home", ESPORTS!G179, ""), "")
)
</f>
        <v/>
      </c>
      <c r="H179" s="20" t="str">
        <f>TEXTJOIN(
  CHAR(10) &amp; CHAR(10),
  TRUE,
  IFERROR(IF(WSO!H179="Home", WSO!P179, ""), ""),
  IFERROR(IF(MSO!H179="Home", MSO!P179, ""), ""),
  IFERROR(IF(FH!H179="Home", FH!P179, ""), ""),
  IFERROR(IF(MGOLF!H179="Home", MGOLF!P179, ""), ""),
  IFERROR(IF(Football!H179="Home", Football!P179, ""), ""),
  IFERROR(IF(WVB!H179="Home", WVB!P179, ""), ""),
  IFERROR(IF(XC!H179="Home", XC!P179, ""), ""),
  IFERROR(IF(SWIMMING!H179="Home", SWIMMING!P179, ""), ""),
  IFERROR(IF(WTEN!H179="Home", WTEN!P179, ""), ""),
  IFERROR(IF(TF!H179="Home", TF!P179, ""), ""),
  IFERROR(IF(WGOLF!H179="Home", WGOLF!P179, ""), ""),
  IFERROR(IF(WBB!H179="Home", WBB!P179, ""), ""),
  IFERROR(IF(MBB!H179="Home", MBB!P179, ""), ""),
  IFERROR(IF(WLAX!H179="Home", WLAX!P179, ""), ""),
  IFERROR(IF(MLAX!H179="Home", MLAX!P179, ""), ""),
  IFERROR(IF(SOFT!H179="Home", SOFT!P179, ""), ""),
  IFERROR(IF(BASE!H179="Home", BASE!P179, ""), ""),
  IFERROR(IF(ESPORTS!H179="Home", ESPORTS!P179, ""), "")
)
</f>
        <v/>
      </c>
    </row>
    <row r="180" ht="22.5" customHeight="1">
      <c r="A180" s="6">
        <v>179.0</v>
      </c>
      <c r="B180" s="6" t="str">
        <f>'Master Schedule'!B180</f>
        <v/>
      </c>
      <c r="C180" s="7">
        <v>46413.0</v>
      </c>
      <c r="D180" s="8" t="str">
        <f t="shared" si="1"/>
        <v>Tuesday</v>
      </c>
      <c r="E180" s="6" t="str">
        <f>TEXTJOIN(
  CHAR(10) &amp; CHAR(10),
  TRUE,
  IFERROR(IF(WSO!H180="Home", WSO!E180, ""), ""),
  IFERROR(IF(MSO!H180="Home", MSO!E180, ""), ""),
  IFERROR(IF(FH!H180="Home", FH!E180, ""), ""),
  IFERROR(IF(MGOLF!H180="Home", MGOLF!E180, ""), ""),
  IFERROR(IF(Football!H180="Home", Football!E180, ""), ""),
  IFERROR(IF(WVB!H180="Home", WVB!E180, ""), ""),
  IFERROR(IF(XC!H180="Home", XC!E180, ""), ""),
  IFERROR(IF(SWIMMING!H180="Home", SWIMMING!E180, ""), ""),
  IFERROR(IF(WTEN!H180="Home", WTEN!E180, ""), ""),
  IFERROR(IF(TF!H180="Home", TF!E180, ""), ""),
  IFERROR(IF(WGOLF!H180="Home", WGOLF!E180, ""), ""),
  IFERROR(IF(WBB!H180="Home", WBB!E180, ""), ""),
  IFERROR(IF(MBB!H180="Home", MBB!E180, ""), ""),
  IFERROR(IF(WLAX!H180="Home", WLAX!E180, ""), ""),
  IFERROR(IF(MLAX!H180="Home", MLAX!E180, ""), ""),
  IFERROR(IF(SOFT!H180="Home", SOFT!E180, ""), ""),
  IFERROR(IF(BASE!H180="Home", BASE!E180, ""), ""),
  IFERROR(IF(ESPORTS!H180="Home", ESPORTS!E180, ""), "")
)
</f>
        <v/>
      </c>
      <c r="F180" s="11" t="str">
        <f>TEXTJOIN(
  CHAR(10) &amp; CHAR(10),
  TRUE,
  IFERROR(IF(WSO!H180="Home", TEXT(WSO!F180, "h:mm AM/PM"), ""), ""),
  IFERROR(IF(MSO!H180="Home", TEXT(MSO!F180, "h:mm AM/PM"), ""), ""),
  IFERROR(IF(FH!H180="Home", TEXT(FH!F180, "h:mm AM/PM"), ""), ""),
  IFERROR(IF(MGOLF!H180="Home", TEXT(MGOLF!F180, "h:mm AM/PM"), ""), ""),
  IFERROR(IF(Football!H180="Home", TEXT(Football!F180, "h:mm AM/PM"), ""), ""),
  IFERROR(IF(WVB!H180="Home", TEXT(WVB!F180, "h:mm AM/PM"), ""), ""),
  IFERROR(IF(XC!H180="Home", TEXT(XC!F180, "h:mm AM/PM"), ""), ""),
  IFERROR(IF(SWIMMING!H180="Home", TEXT(SWIMMING!F180, "h:mm AM/PM"), ""), ""),
  IFERROR(IF(WTEN!H180="Home", TEXT(WTEN!F180, "h:mm AM/PM"), ""), ""),
  IFERROR(IF(TF!H180="Home", TEXT(TF!F180, "h:mm AM/PM"), ""), ""),
  IFERROR(IF(WGOLF!H180="Home", TEXT(WGOLF!F180, "h:mm AM/PM"), ""), ""),
  IFERROR(IF(WBB!H180="Home", TEXT(WBB!F180, "h:mm AM/PM"), ""), ""),
  IFERROR(IF(MBB!H180="Home", TEXT(MBB!F180, "h:mm AM/PM"), ""), ""),
  IFERROR(IF(WLAX!H180="Home", TEXT(WLAX!F180, "h:mm AM/PM"), ""), ""),
  IFERROR(IF(MLAX!H180="Home", TEXT(MLAX!F180, "h:mm AM/PM"), ""), ""),
  IFERROR(IF(SOFT!H180="Home", TEXT(SOFT!F180, "h:mm AM/PM"), ""), ""),
  IFERROR(IF(BASE!H180="Home", TEXT(BASE!F180, "h:mm AM/PM"), ""), ""),
  IFERROR(IF(ESPORTS!H180="Home", TEXT(ESPORTS!F180, "h:mm AM/PM"), ""), "")
)
</f>
        <v/>
      </c>
      <c r="G180" s="11" t="str">
        <f>TEXTJOIN(
  CHAR(10) &amp; CHAR(10),
  TRUE,
  IFERROR(IF(WSO!H180="Home", WSO!G180, ""), ""),
  IFERROR(IF(MSO!H180="Home", MSO!G180, ""), ""),
  IFERROR(IF(FH!H180="Home", FH!G180, ""), ""),
  IFERROR(IF(MGOLF!H180="Home", MGOLF!G180, ""), ""),
  IFERROR(IF(Football!H180="Home", Football!G180, ""), ""),
  IFERROR(IF(WVB!H180="Home", WVB!G180, ""), ""),
  IFERROR(IF(XC!H180="Home", XC!G180, ""), ""),
  IFERROR(IF(SWIMMING!H180="Home", SWIMMING!G180, ""), ""),
  IFERROR(IF(WTEN!H180="Home", WTEN!G180, ""), ""),
  IFERROR(IF(TF!H180="Home", TF!G180, ""), ""),
  IFERROR(IF(WGOLF!H180="Home", WGOLF!G180, ""), ""),
  IFERROR(IF(WBB!H180="Home", WBB!G180, ""), ""),
  IFERROR(IF(MBB!H180="Home", MBB!G180, ""), ""),
  IFERROR(IF(WLAX!H180="Home", WLAX!G180, ""), ""),
  IFERROR(IF(MLAX!H180="Home", MLAX!G180, ""), ""),
  IFERROR(IF(SOFT!H180="Home", SOFT!G180, ""), ""),
  IFERROR(IF(BASE!H180="Home", BASE!G180, ""), ""),
  IFERROR(IF(ESPORTS!H180="Home", ESPORTS!G180, ""), "")
)
</f>
        <v/>
      </c>
      <c r="H180" s="20" t="str">
        <f>TEXTJOIN(
  CHAR(10) &amp; CHAR(10),
  TRUE,
  IFERROR(IF(WSO!H180="Home", WSO!P180, ""), ""),
  IFERROR(IF(MSO!H180="Home", MSO!P180, ""), ""),
  IFERROR(IF(FH!H180="Home", FH!P180, ""), ""),
  IFERROR(IF(MGOLF!H180="Home", MGOLF!P180, ""), ""),
  IFERROR(IF(Football!H180="Home", Football!P180, ""), ""),
  IFERROR(IF(WVB!H180="Home", WVB!P180, ""), ""),
  IFERROR(IF(XC!H180="Home", XC!P180, ""), ""),
  IFERROR(IF(SWIMMING!H180="Home", SWIMMING!P180, ""), ""),
  IFERROR(IF(WTEN!H180="Home", WTEN!P180, ""), ""),
  IFERROR(IF(TF!H180="Home", TF!P180, ""), ""),
  IFERROR(IF(WGOLF!H180="Home", WGOLF!P180, ""), ""),
  IFERROR(IF(WBB!H180="Home", WBB!P180, ""), ""),
  IFERROR(IF(MBB!H180="Home", MBB!P180, ""), ""),
  IFERROR(IF(WLAX!H180="Home", WLAX!P180, ""), ""),
  IFERROR(IF(MLAX!H180="Home", MLAX!P180, ""), ""),
  IFERROR(IF(SOFT!H180="Home", SOFT!P180, ""), ""),
  IFERROR(IF(BASE!H180="Home", BASE!P180, ""), ""),
  IFERROR(IF(ESPORTS!H180="Home", ESPORTS!P180, ""), "")
)
</f>
        <v/>
      </c>
    </row>
    <row r="181" ht="22.5" customHeight="1">
      <c r="A181" s="6">
        <v>180.0</v>
      </c>
      <c r="B181" s="6" t="str">
        <f>'Master Schedule'!B181</f>
        <v/>
      </c>
      <c r="C181" s="7">
        <v>46414.0</v>
      </c>
      <c r="D181" s="8" t="str">
        <f t="shared" si="1"/>
        <v>Wednesday</v>
      </c>
      <c r="E181" s="6" t="str">
        <f>TEXTJOIN(
  CHAR(10) &amp; CHAR(10),
  TRUE,
  IFERROR(IF(WSO!H181="Home", WSO!E181, ""), ""),
  IFERROR(IF(MSO!H181="Home", MSO!E181, ""), ""),
  IFERROR(IF(FH!H181="Home", FH!E181, ""), ""),
  IFERROR(IF(MGOLF!H181="Home", MGOLF!E181, ""), ""),
  IFERROR(IF(Football!H181="Home", Football!E181, ""), ""),
  IFERROR(IF(WVB!H181="Home", WVB!E181, ""), ""),
  IFERROR(IF(XC!H181="Home", XC!E181, ""), ""),
  IFERROR(IF(SWIMMING!H181="Home", SWIMMING!E181, ""), ""),
  IFERROR(IF(WTEN!H181="Home", WTEN!E181, ""), ""),
  IFERROR(IF(TF!H181="Home", TF!E181, ""), ""),
  IFERROR(IF(WGOLF!H181="Home", WGOLF!E181, ""), ""),
  IFERROR(IF(WBB!H181="Home", WBB!E181, ""), ""),
  IFERROR(IF(MBB!H181="Home", MBB!E181, ""), ""),
  IFERROR(IF(WLAX!H181="Home", WLAX!E181, ""), ""),
  IFERROR(IF(MLAX!H181="Home", MLAX!E181, ""), ""),
  IFERROR(IF(SOFT!H181="Home", SOFT!E181, ""), ""),
  IFERROR(IF(BASE!H181="Home", BASE!E181, ""), ""),
  IFERROR(IF(ESPORTS!H181="Home", ESPORTS!E181, ""), "")
)
</f>
        <v/>
      </c>
      <c r="F181" s="11" t="str">
        <f>TEXTJOIN(
  CHAR(10) &amp; CHAR(10),
  TRUE,
  IFERROR(IF(WSO!H181="Home", TEXT(WSO!F181, "h:mm AM/PM"), ""), ""),
  IFERROR(IF(MSO!H181="Home", TEXT(MSO!F181, "h:mm AM/PM"), ""), ""),
  IFERROR(IF(FH!H181="Home", TEXT(FH!F181, "h:mm AM/PM"), ""), ""),
  IFERROR(IF(MGOLF!H181="Home", TEXT(MGOLF!F181, "h:mm AM/PM"), ""), ""),
  IFERROR(IF(Football!H181="Home", TEXT(Football!F181, "h:mm AM/PM"), ""), ""),
  IFERROR(IF(WVB!H181="Home", TEXT(WVB!F181, "h:mm AM/PM"), ""), ""),
  IFERROR(IF(XC!H181="Home", TEXT(XC!F181, "h:mm AM/PM"), ""), ""),
  IFERROR(IF(SWIMMING!H181="Home", TEXT(SWIMMING!F181, "h:mm AM/PM"), ""), ""),
  IFERROR(IF(WTEN!H181="Home", TEXT(WTEN!F181, "h:mm AM/PM"), ""), ""),
  IFERROR(IF(TF!H181="Home", TEXT(TF!F181, "h:mm AM/PM"), ""), ""),
  IFERROR(IF(WGOLF!H181="Home", TEXT(WGOLF!F181, "h:mm AM/PM"), ""), ""),
  IFERROR(IF(WBB!H181="Home", TEXT(WBB!F181, "h:mm AM/PM"), ""), ""),
  IFERROR(IF(MBB!H181="Home", TEXT(MBB!F181, "h:mm AM/PM"), ""), ""),
  IFERROR(IF(WLAX!H181="Home", TEXT(WLAX!F181, "h:mm AM/PM"), ""), ""),
  IFERROR(IF(MLAX!H181="Home", TEXT(MLAX!F181, "h:mm AM/PM"), ""), ""),
  IFERROR(IF(SOFT!H181="Home", TEXT(SOFT!F181, "h:mm AM/PM"), ""), ""),
  IFERROR(IF(BASE!H181="Home", TEXT(BASE!F181, "h:mm AM/PM"), ""), ""),
  IFERROR(IF(ESPORTS!H181="Home", TEXT(ESPORTS!F181, "h:mm AM/PM"), ""), "")
)
</f>
        <v/>
      </c>
      <c r="G181" s="11" t="str">
        <f>TEXTJOIN(
  CHAR(10) &amp; CHAR(10),
  TRUE,
  IFERROR(IF(WSO!H181="Home", WSO!G181, ""), ""),
  IFERROR(IF(MSO!H181="Home", MSO!G181, ""), ""),
  IFERROR(IF(FH!H181="Home", FH!G181, ""), ""),
  IFERROR(IF(MGOLF!H181="Home", MGOLF!G181, ""), ""),
  IFERROR(IF(Football!H181="Home", Football!G181, ""), ""),
  IFERROR(IF(WVB!H181="Home", WVB!G181, ""), ""),
  IFERROR(IF(XC!H181="Home", XC!G181, ""), ""),
  IFERROR(IF(SWIMMING!H181="Home", SWIMMING!G181, ""), ""),
  IFERROR(IF(WTEN!H181="Home", WTEN!G181, ""), ""),
  IFERROR(IF(TF!H181="Home", TF!G181, ""), ""),
  IFERROR(IF(WGOLF!H181="Home", WGOLF!G181, ""), ""),
  IFERROR(IF(WBB!H181="Home", WBB!G181, ""), ""),
  IFERROR(IF(MBB!H181="Home", MBB!G181, ""), ""),
  IFERROR(IF(WLAX!H181="Home", WLAX!G181, ""), ""),
  IFERROR(IF(MLAX!H181="Home", MLAX!G181, ""), ""),
  IFERROR(IF(SOFT!H181="Home", SOFT!G181, ""), ""),
  IFERROR(IF(BASE!H181="Home", BASE!G181, ""), ""),
  IFERROR(IF(ESPORTS!H181="Home", ESPORTS!G181, ""), "")
)
</f>
        <v/>
      </c>
      <c r="H181" s="20" t="str">
        <f>TEXTJOIN(
  CHAR(10) &amp; CHAR(10),
  TRUE,
  IFERROR(IF(WSO!H181="Home", WSO!P181, ""), ""),
  IFERROR(IF(MSO!H181="Home", MSO!P181, ""), ""),
  IFERROR(IF(FH!H181="Home", FH!P181, ""), ""),
  IFERROR(IF(MGOLF!H181="Home", MGOLF!P181, ""), ""),
  IFERROR(IF(Football!H181="Home", Football!P181, ""), ""),
  IFERROR(IF(WVB!H181="Home", WVB!P181, ""), ""),
  IFERROR(IF(XC!H181="Home", XC!P181, ""), ""),
  IFERROR(IF(SWIMMING!H181="Home", SWIMMING!P181, ""), ""),
  IFERROR(IF(WTEN!H181="Home", WTEN!P181, ""), ""),
  IFERROR(IF(TF!H181="Home", TF!P181, ""), ""),
  IFERROR(IF(WGOLF!H181="Home", WGOLF!P181, ""), ""),
  IFERROR(IF(WBB!H181="Home", WBB!P181, ""), ""),
  IFERROR(IF(MBB!H181="Home", MBB!P181, ""), ""),
  IFERROR(IF(WLAX!H181="Home", WLAX!P181, ""), ""),
  IFERROR(IF(MLAX!H181="Home", MLAX!P181, ""), ""),
  IFERROR(IF(SOFT!H181="Home", SOFT!P181, ""), ""),
  IFERROR(IF(BASE!H181="Home", BASE!P181, ""), ""),
  IFERROR(IF(ESPORTS!H181="Home", ESPORTS!P181, ""), "")
)
</f>
        <v/>
      </c>
    </row>
    <row r="182" ht="22.5" customHeight="1">
      <c r="A182" s="6">
        <v>181.0</v>
      </c>
      <c r="B182" s="6" t="str">
        <f>'Master Schedule'!B182</f>
        <v/>
      </c>
      <c r="C182" s="7">
        <v>46415.0</v>
      </c>
      <c r="D182" s="8" t="str">
        <f t="shared" si="1"/>
        <v>Thursday</v>
      </c>
      <c r="E182" s="6" t="str">
        <f>TEXTJOIN(
  CHAR(10) &amp; CHAR(10),
  TRUE,
  IFERROR(IF(WSO!H182="Home", WSO!E182, ""), ""),
  IFERROR(IF(MSO!H182="Home", MSO!E182, ""), ""),
  IFERROR(IF(FH!H182="Home", FH!E182, ""), ""),
  IFERROR(IF(MGOLF!H182="Home", MGOLF!E182, ""), ""),
  IFERROR(IF(Football!H182="Home", Football!E182, ""), ""),
  IFERROR(IF(WVB!H182="Home", WVB!E182, ""), ""),
  IFERROR(IF(XC!H182="Home", XC!E182, ""), ""),
  IFERROR(IF(SWIMMING!H182="Home", SWIMMING!E182, ""), ""),
  IFERROR(IF(WTEN!H182="Home", WTEN!E182, ""), ""),
  IFERROR(IF(TF!H182="Home", TF!E182, ""), ""),
  IFERROR(IF(WGOLF!H182="Home", WGOLF!E182, ""), ""),
  IFERROR(IF(WBB!H182="Home", WBB!E182, ""), ""),
  IFERROR(IF(MBB!H182="Home", MBB!E182, ""), ""),
  IFERROR(IF(WLAX!H182="Home", WLAX!E182, ""), ""),
  IFERROR(IF(MLAX!H182="Home", MLAX!E182, ""), ""),
  IFERROR(IF(SOFT!H182="Home", SOFT!E182, ""), ""),
  IFERROR(IF(BASE!H182="Home", BASE!E182, ""), ""),
  IFERROR(IF(ESPORTS!H182="Home", ESPORTS!E182, ""), "")
)
</f>
        <v/>
      </c>
      <c r="F182" s="11" t="str">
        <f>TEXTJOIN(
  CHAR(10) &amp; CHAR(10),
  TRUE,
  IFERROR(IF(WSO!H182="Home", TEXT(WSO!F182, "h:mm AM/PM"), ""), ""),
  IFERROR(IF(MSO!H182="Home", TEXT(MSO!F182, "h:mm AM/PM"), ""), ""),
  IFERROR(IF(FH!H182="Home", TEXT(FH!F182, "h:mm AM/PM"), ""), ""),
  IFERROR(IF(MGOLF!H182="Home", TEXT(MGOLF!F182, "h:mm AM/PM"), ""), ""),
  IFERROR(IF(Football!H182="Home", TEXT(Football!F182, "h:mm AM/PM"), ""), ""),
  IFERROR(IF(WVB!H182="Home", TEXT(WVB!F182, "h:mm AM/PM"), ""), ""),
  IFERROR(IF(XC!H182="Home", TEXT(XC!F182, "h:mm AM/PM"), ""), ""),
  IFERROR(IF(SWIMMING!H182="Home", TEXT(SWIMMING!F182, "h:mm AM/PM"), ""), ""),
  IFERROR(IF(WTEN!H182="Home", TEXT(WTEN!F182, "h:mm AM/PM"), ""), ""),
  IFERROR(IF(TF!H182="Home", TEXT(TF!F182, "h:mm AM/PM"), ""), ""),
  IFERROR(IF(WGOLF!H182="Home", TEXT(WGOLF!F182, "h:mm AM/PM"), ""), ""),
  IFERROR(IF(WBB!H182="Home", TEXT(WBB!F182, "h:mm AM/PM"), ""), ""),
  IFERROR(IF(MBB!H182="Home", TEXT(MBB!F182, "h:mm AM/PM"), ""), ""),
  IFERROR(IF(WLAX!H182="Home", TEXT(WLAX!F182, "h:mm AM/PM"), ""), ""),
  IFERROR(IF(MLAX!H182="Home", TEXT(MLAX!F182, "h:mm AM/PM"), ""), ""),
  IFERROR(IF(SOFT!H182="Home", TEXT(SOFT!F182, "h:mm AM/PM"), ""), ""),
  IFERROR(IF(BASE!H182="Home", TEXT(BASE!F182, "h:mm AM/PM"), ""), ""),
  IFERROR(IF(ESPORTS!H182="Home", TEXT(ESPORTS!F182, "h:mm AM/PM"), ""), "")
)
</f>
        <v/>
      </c>
      <c r="G182" s="11" t="str">
        <f>TEXTJOIN(
  CHAR(10) &amp; CHAR(10),
  TRUE,
  IFERROR(IF(WSO!H182="Home", WSO!G182, ""), ""),
  IFERROR(IF(MSO!H182="Home", MSO!G182, ""), ""),
  IFERROR(IF(FH!H182="Home", FH!G182, ""), ""),
  IFERROR(IF(MGOLF!H182="Home", MGOLF!G182, ""), ""),
  IFERROR(IF(Football!H182="Home", Football!G182, ""), ""),
  IFERROR(IF(WVB!H182="Home", WVB!G182, ""), ""),
  IFERROR(IF(XC!H182="Home", XC!G182, ""), ""),
  IFERROR(IF(SWIMMING!H182="Home", SWIMMING!G182, ""), ""),
  IFERROR(IF(WTEN!H182="Home", WTEN!G182, ""), ""),
  IFERROR(IF(TF!H182="Home", TF!G182, ""), ""),
  IFERROR(IF(WGOLF!H182="Home", WGOLF!G182, ""), ""),
  IFERROR(IF(WBB!H182="Home", WBB!G182, ""), ""),
  IFERROR(IF(MBB!H182="Home", MBB!G182, ""), ""),
  IFERROR(IF(WLAX!H182="Home", WLAX!G182, ""), ""),
  IFERROR(IF(MLAX!H182="Home", MLAX!G182, ""), ""),
  IFERROR(IF(SOFT!H182="Home", SOFT!G182, ""), ""),
  IFERROR(IF(BASE!H182="Home", BASE!G182, ""), ""),
  IFERROR(IF(ESPORTS!H182="Home", ESPORTS!G182, ""), "")
)
</f>
        <v/>
      </c>
      <c r="H182" s="20" t="str">
        <f>TEXTJOIN(
  CHAR(10) &amp; CHAR(10),
  TRUE,
  IFERROR(IF(WSO!H182="Home", WSO!P182, ""), ""),
  IFERROR(IF(MSO!H182="Home", MSO!P182, ""), ""),
  IFERROR(IF(FH!H182="Home", FH!P182, ""), ""),
  IFERROR(IF(MGOLF!H182="Home", MGOLF!P182, ""), ""),
  IFERROR(IF(Football!H182="Home", Football!P182, ""), ""),
  IFERROR(IF(WVB!H182="Home", WVB!P182, ""), ""),
  IFERROR(IF(XC!H182="Home", XC!P182, ""), ""),
  IFERROR(IF(SWIMMING!H182="Home", SWIMMING!P182, ""), ""),
  IFERROR(IF(WTEN!H182="Home", WTEN!P182, ""), ""),
  IFERROR(IF(TF!H182="Home", TF!P182, ""), ""),
  IFERROR(IF(WGOLF!H182="Home", WGOLF!P182, ""), ""),
  IFERROR(IF(WBB!H182="Home", WBB!P182, ""), ""),
  IFERROR(IF(MBB!H182="Home", MBB!P182, ""), ""),
  IFERROR(IF(WLAX!H182="Home", WLAX!P182, ""), ""),
  IFERROR(IF(MLAX!H182="Home", MLAX!P182, ""), ""),
  IFERROR(IF(SOFT!H182="Home", SOFT!P182, ""), ""),
  IFERROR(IF(BASE!H182="Home", BASE!P182, ""), ""),
  IFERROR(IF(ESPORTS!H182="Home", ESPORTS!P182, ""), "")
)
</f>
        <v/>
      </c>
    </row>
    <row r="183" ht="22.5" customHeight="1">
      <c r="A183" s="6">
        <v>182.0</v>
      </c>
      <c r="B183" s="6" t="str">
        <f>'Master Schedule'!B183</f>
        <v/>
      </c>
      <c r="C183" s="7">
        <v>46416.0</v>
      </c>
      <c r="D183" s="8" t="str">
        <f t="shared" si="1"/>
        <v>Friday</v>
      </c>
      <c r="E183" s="6" t="str">
        <f>TEXTJOIN(
  CHAR(10) &amp; CHAR(10),
  TRUE,
  IFERROR(IF(WSO!H183="Home", WSO!E183, ""), ""),
  IFERROR(IF(MSO!H183="Home", MSO!E183, ""), ""),
  IFERROR(IF(FH!H183="Home", FH!E183, ""), ""),
  IFERROR(IF(MGOLF!H183="Home", MGOLF!E183, ""), ""),
  IFERROR(IF(Football!H183="Home", Football!E183, ""), ""),
  IFERROR(IF(WVB!H183="Home", WVB!E183, ""), ""),
  IFERROR(IF(XC!H183="Home", XC!E183, ""), ""),
  IFERROR(IF(SWIMMING!H183="Home", SWIMMING!E183, ""), ""),
  IFERROR(IF(WTEN!H183="Home", WTEN!E183, ""), ""),
  IFERROR(IF(TF!H183="Home", TF!E183, ""), ""),
  IFERROR(IF(WGOLF!H183="Home", WGOLF!E183, ""), ""),
  IFERROR(IF(WBB!H183="Home", WBB!E183, ""), ""),
  IFERROR(IF(MBB!H183="Home", MBB!E183, ""), ""),
  IFERROR(IF(WLAX!H183="Home", WLAX!E183, ""), ""),
  IFERROR(IF(MLAX!H183="Home", MLAX!E183, ""), ""),
  IFERROR(IF(SOFT!H183="Home", SOFT!E183, ""), ""),
  IFERROR(IF(BASE!H183="Home", BASE!E183, ""), ""),
  IFERROR(IF(ESPORTS!H183="Home", ESPORTS!E183, ""), "")
)
</f>
        <v/>
      </c>
      <c r="F183" s="11" t="str">
        <f>TEXTJOIN(
  CHAR(10) &amp; CHAR(10),
  TRUE,
  IFERROR(IF(WSO!H183="Home", TEXT(WSO!F183, "h:mm AM/PM"), ""), ""),
  IFERROR(IF(MSO!H183="Home", TEXT(MSO!F183, "h:mm AM/PM"), ""), ""),
  IFERROR(IF(FH!H183="Home", TEXT(FH!F183, "h:mm AM/PM"), ""), ""),
  IFERROR(IF(MGOLF!H183="Home", TEXT(MGOLF!F183, "h:mm AM/PM"), ""), ""),
  IFERROR(IF(Football!H183="Home", TEXT(Football!F183, "h:mm AM/PM"), ""), ""),
  IFERROR(IF(WVB!H183="Home", TEXT(WVB!F183, "h:mm AM/PM"), ""), ""),
  IFERROR(IF(XC!H183="Home", TEXT(XC!F183, "h:mm AM/PM"), ""), ""),
  IFERROR(IF(SWIMMING!H183="Home", TEXT(SWIMMING!F183, "h:mm AM/PM"), ""), ""),
  IFERROR(IF(WTEN!H183="Home", TEXT(WTEN!F183, "h:mm AM/PM"), ""), ""),
  IFERROR(IF(TF!H183="Home", TEXT(TF!F183, "h:mm AM/PM"), ""), ""),
  IFERROR(IF(WGOLF!H183="Home", TEXT(WGOLF!F183, "h:mm AM/PM"), ""), ""),
  IFERROR(IF(WBB!H183="Home", TEXT(WBB!F183, "h:mm AM/PM"), ""), ""),
  IFERROR(IF(MBB!H183="Home", TEXT(MBB!F183, "h:mm AM/PM"), ""), ""),
  IFERROR(IF(WLAX!H183="Home", TEXT(WLAX!F183, "h:mm AM/PM"), ""), ""),
  IFERROR(IF(MLAX!H183="Home", TEXT(MLAX!F183, "h:mm AM/PM"), ""), ""),
  IFERROR(IF(SOFT!H183="Home", TEXT(SOFT!F183, "h:mm AM/PM"), ""), ""),
  IFERROR(IF(BASE!H183="Home", TEXT(BASE!F183, "h:mm AM/PM"), ""), ""),
  IFERROR(IF(ESPORTS!H183="Home", TEXT(ESPORTS!F183, "h:mm AM/PM"), ""), "")
)
</f>
        <v/>
      </c>
      <c r="G183" s="11" t="str">
        <f>TEXTJOIN(
  CHAR(10) &amp; CHAR(10),
  TRUE,
  IFERROR(IF(WSO!H183="Home", WSO!G183, ""), ""),
  IFERROR(IF(MSO!H183="Home", MSO!G183, ""), ""),
  IFERROR(IF(FH!H183="Home", FH!G183, ""), ""),
  IFERROR(IF(MGOLF!H183="Home", MGOLF!G183, ""), ""),
  IFERROR(IF(Football!H183="Home", Football!G183, ""), ""),
  IFERROR(IF(WVB!H183="Home", WVB!G183, ""), ""),
  IFERROR(IF(XC!H183="Home", XC!G183, ""), ""),
  IFERROR(IF(SWIMMING!H183="Home", SWIMMING!G183, ""), ""),
  IFERROR(IF(WTEN!H183="Home", WTEN!G183, ""), ""),
  IFERROR(IF(TF!H183="Home", TF!G183, ""), ""),
  IFERROR(IF(WGOLF!H183="Home", WGOLF!G183, ""), ""),
  IFERROR(IF(WBB!H183="Home", WBB!G183, ""), ""),
  IFERROR(IF(MBB!H183="Home", MBB!G183, ""), ""),
  IFERROR(IF(WLAX!H183="Home", WLAX!G183, ""), ""),
  IFERROR(IF(MLAX!H183="Home", MLAX!G183, ""), ""),
  IFERROR(IF(SOFT!H183="Home", SOFT!G183, ""), ""),
  IFERROR(IF(BASE!H183="Home", BASE!G183, ""), ""),
  IFERROR(IF(ESPORTS!H183="Home", ESPORTS!G183, ""), "")
)
</f>
        <v/>
      </c>
      <c r="H183" s="20" t="str">
        <f>TEXTJOIN(
  CHAR(10) &amp; CHAR(10),
  TRUE,
  IFERROR(IF(WSO!H183="Home", WSO!P183, ""), ""),
  IFERROR(IF(MSO!H183="Home", MSO!P183, ""), ""),
  IFERROR(IF(FH!H183="Home", FH!P183, ""), ""),
  IFERROR(IF(MGOLF!H183="Home", MGOLF!P183, ""), ""),
  IFERROR(IF(Football!H183="Home", Football!P183, ""), ""),
  IFERROR(IF(WVB!H183="Home", WVB!P183, ""), ""),
  IFERROR(IF(XC!H183="Home", XC!P183, ""), ""),
  IFERROR(IF(SWIMMING!H183="Home", SWIMMING!P183, ""), ""),
  IFERROR(IF(WTEN!H183="Home", WTEN!P183, ""), ""),
  IFERROR(IF(TF!H183="Home", TF!P183, ""), ""),
  IFERROR(IF(WGOLF!H183="Home", WGOLF!P183, ""), ""),
  IFERROR(IF(WBB!H183="Home", WBB!P183, ""), ""),
  IFERROR(IF(MBB!H183="Home", MBB!P183, ""), ""),
  IFERROR(IF(WLAX!H183="Home", WLAX!P183, ""), ""),
  IFERROR(IF(MLAX!H183="Home", MLAX!P183, ""), ""),
  IFERROR(IF(SOFT!H183="Home", SOFT!P183, ""), ""),
  IFERROR(IF(BASE!H183="Home", BASE!P183, ""), ""),
  IFERROR(IF(ESPORTS!H183="Home", ESPORTS!P183, ""), "")
)
</f>
        <v/>
      </c>
    </row>
    <row r="184" ht="22.5" customHeight="1">
      <c r="A184" s="6">
        <v>183.0</v>
      </c>
      <c r="B184" s="6" t="str">
        <f>'Master Schedule'!B184</f>
        <v/>
      </c>
      <c r="C184" s="7">
        <v>46417.0</v>
      </c>
      <c r="D184" s="8" t="str">
        <f t="shared" si="1"/>
        <v>Saturday</v>
      </c>
      <c r="E184" s="6" t="str">
        <f>TEXTJOIN(
  CHAR(10) &amp; CHAR(10),
  TRUE,
  IFERROR(IF(WSO!H184="Home", WSO!E184, ""), ""),
  IFERROR(IF(MSO!H184="Home", MSO!E184, ""), ""),
  IFERROR(IF(FH!H184="Home", FH!E184, ""), ""),
  IFERROR(IF(MGOLF!H184="Home", MGOLF!E184, ""), ""),
  IFERROR(IF(Football!H184="Home", Football!E184, ""), ""),
  IFERROR(IF(WVB!H184="Home", WVB!E184, ""), ""),
  IFERROR(IF(XC!H184="Home", XC!E184, ""), ""),
  IFERROR(IF(SWIMMING!H184="Home", SWIMMING!E184, ""), ""),
  IFERROR(IF(WTEN!H184="Home", WTEN!E184, ""), ""),
  IFERROR(IF(TF!H184="Home", TF!E184, ""), ""),
  IFERROR(IF(WGOLF!H184="Home", WGOLF!E184, ""), ""),
  IFERROR(IF(WBB!H184="Home", WBB!E184, ""), ""),
  IFERROR(IF(MBB!H184="Home", MBB!E184, ""), ""),
  IFERROR(IF(WLAX!H184="Home", WLAX!E184, ""), ""),
  IFERROR(IF(MLAX!H184="Home", MLAX!E184, ""), ""),
  IFERROR(IF(SOFT!H184="Home", SOFT!E184, ""), ""),
  IFERROR(IF(BASE!H184="Home", BASE!E184, ""), ""),
  IFERROR(IF(ESPORTS!H184="Home", ESPORTS!E184, ""), "")
)
</f>
        <v/>
      </c>
      <c r="F184" s="11" t="str">
        <f>TEXTJOIN(
  CHAR(10) &amp; CHAR(10),
  TRUE,
  IFERROR(IF(WSO!H184="Home", TEXT(WSO!F184, "h:mm AM/PM"), ""), ""),
  IFERROR(IF(MSO!H184="Home", TEXT(MSO!F184, "h:mm AM/PM"), ""), ""),
  IFERROR(IF(FH!H184="Home", TEXT(FH!F184, "h:mm AM/PM"), ""), ""),
  IFERROR(IF(MGOLF!H184="Home", TEXT(MGOLF!F184, "h:mm AM/PM"), ""), ""),
  IFERROR(IF(Football!H184="Home", TEXT(Football!F184, "h:mm AM/PM"), ""), ""),
  IFERROR(IF(WVB!H184="Home", TEXT(WVB!F184, "h:mm AM/PM"), ""), ""),
  IFERROR(IF(XC!H184="Home", TEXT(XC!F184, "h:mm AM/PM"), ""), ""),
  IFERROR(IF(SWIMMING!H184="Home", TEXT(SWIMMING!F184, "h:mm AM/PM"), ""), ""),
  IFERROR(IF(WTEN!H184="Home", TEXT(WTEN!F184, "h:mm AM/PM"), ""), ""),
  IFERROR(IF(TF!H184="Home", TEXT(TF!F184, "h:mm AM/PM"), ""), ""),
  IFERROR(IF(WGOLF!H184="Home", TEXT(WGOLF!F184, "h:mm AM/PM"), ""), ""),
  IFERROR(IF(WBB!H184="Home", TEXT(WBB!F184, "h:mm AM/PM"), ""), ""),
  IFERROR(IF(MBB!H184="Home", TEXT(MBB!F184, "h:mm AM/PM"), ""), ""),
  IFERROR(IF(WLAX!H184="Home", TEXT(WLAX!F184, "h:mm AM/PM"), ""), ""),
  IFERROR(IF(MLAX!H184="Home", TEXT(MLAX!F184, "h:mm AM/PM"), ""), ""),
  IFERROR(IF(SOFT!H184="Home", TEXT(SOFT!F184, "h:mm AM/PM"), ""), ""),
  IFERROR(IF(BASE!H184="Home", TEXT(BASE!F184, "h:mm AM/PM"), ""), ""),
  IFERROR(IF(ESPORTS!H184="Home", TEXT(ESPORTS!F184, "h:mm AM/PM"), ""), "")
)
</f>
        <v/>
      </c>
      <c r="G184" s="11" t="str">
        <f>TEXTJOIN(
  CHAR(10) &amp; CHAR(10),
  TRUE,
  IFERROR(IF(WSO!H184="Home", WSO!G184, ""), ""),
  IFERROR(IF(MSO!H184="Home", MSO!G184, ""), ""),
  IFERROR(IF(FH!H184="Home", FH!G184, ""), ""),
  IFERROR(IF(MGOLF!H184="Home", MGOLF!G184, ""), ""),
  IFERROR(IF(Football!H184="Home", Football!G184, ""), ""),
  IFERROR(IF(WVB!H184="Home", WVB!G184, ""), ""),
  IFERROR(IF(XC!H184="Home", XC!G184, ""), ""),
  IFERROR(IF(SWIMMING!H184="Home", SWIMMING!G184, ""), ""),
  IFERROR(IF(WTEN!H184="Home", WTEN!G184, ""), ""),
  IFERROR(IF(TF!H184="Home", TF!G184, ""), ""),
  IFERROR(IF(WGOLF!H184="Home", WGOLF!G184, ""), ""),
  IFERROR(IF(WBB!H184="Home", WBB!G184, ""), ""),
  IFERROR(IF(MBB!H184="Home", MBB!G184, ""), ""),
  IFERROR(IF(WLAX!H184="Home", WLAX!G184, ""), ""),
  IFERROR(IF(MLAX!H184="Home", MLAX!G184, ""), ""),
  IFERROR(IF(SOFT!H184="Home", SOFT!G184, ""), ""),
  IFERROR(IF(BASE!H184="Home", BASE!G184, ""), ""),
  IFERROR(IF(ESPORTS!H184="Home", ESPORTS!G184, ""), "")
)
</f>
        <v/>
      </c>
      <c r="H184" s="20" t="str">
        <f>TEXTJOIN(
  CHAR(10) &amp; CHAR(10),
  TRUE,
  IFERROR(IF(WSO!H184="Home", WSO!P184, ""), ""),
  IFERROR(IF(MSO!H184="Home", MSO!P184, ""), ""),
  IFERROR(IF(FH!H184="Home", FH!P184, ""), ""),
  IFERROR(IF(MGOLF!H184="Home", MGOLF!P184, ""), ""),
  IFERROR(IF(Football!H184="Home", Football!P184, ""), ""),
  IFERROR(IF(WVB!H184="Home", WVB!P184, ""), ""),
  IFERROR(IF(XC!H184="Home", XC!P184, ""), ""),
  IFERROR(IF(SWIMMING!H184="Home", SWIMMING!P184, ""), ""),
  IFERROR(IF(WTEN!H184="Home", WTEN!P184, ""), ""),
  IFERROR(IF(TF!H184="Home", TF!P184, ""), ""),
  IFERROR(IF(WGOLF!H184="Home", WGOLF!P184, ""), ""),
  IFERROR(IF(WBB!H184="Home", WBB!P184, ""), ""),
  IFERROR(IF(MBB!H184="Home", MBB!P184, ""), ""),
  IFERROR(IF(WLAX!H184="Home", WLAX!P184, ""), ""),
  IFERROR(IF(MLAX!H184="Home", MLAX!P184, ""), ""),
  IFERROR(IF(SOFT!H184="Home", SOFT!P184, ""), ""),
  IFERROR(IF(BASE!H184="Home", BASE!P184, ""), ""),
  IFERROR(IF(ESPORTS!H184="Home", ESPORTS!P184, ""), "")
)
</f>
        <v/>
      </c>
    </row>
    <row r="185" ht="22.5" customHeight="1">
      <c r="A185" s="6">
        <v>184.0</v>
      </c>
      <c r="B185" s="6" t="str">
        <f>'Master Schedule'!B185</f>
        <v/>
      </c>
      <c r="C185" s="7">
        <v>46418.0</v>
      </c>
      <c r="D185" s="8" t="str">
        <f t="shared" si="1"/>
        <v>Sunday</v>
      </c>
      <c r="E185" s="6" t="str">
        <f>TEXTJOIN(
  CHAR(10) &amp; CHAR(10),
  TRUE,
  IFERROR(IF(WSO!H185="Home", WSO!E185, ""), ""),
  IFERROR(IF(MSO!H185="Home", MSO!E185, ""), ""),
  IFERROR(IF(FH!H185="Home", FH!E185, ""), ""),
  IFERROR(IF(MGOLF!H185="Home", MGOLF!E185, ""), ""),
  IFERROR(IF(Football!H185="Home", Football!E185, ""), ""),
  IFERROR(IF(WVB!H185="Home", WVB!E185, ""), ""),
  IFERROR(IF(XC!H185="Home", XC!E185, ""), ""),
  IFERROR(IF(SWIMMING!H185="Home", SWIMMING!E185, ""), ""),
  IFERROR(IF(WTEN!H185="Home", WTEN!E185, ""), ""),
  IFERROR(IF(TF!H185="Home", TF!E185, ""), ""),
  IFERROR(IF(WGOLF!H185="Home", WGOLF!E185, ""), ""),
  IFERROR(IF(WBB!H185="Home", WBB!E185, ""), ""),
  IFERROR(IF(MBB!H185="Home", MBB!E185, ""), ""),
  IFERROR(IF(WLAX!H185="Home", WLAX!E185, ""), ""),
  IFERROR(IF(MLAX!H185="Home", MLAX!E185, ""), ""),
  IFERROR(IF(SOFT!H185="Home", SOFT!E185, ""), ""),
  IFERROR(IF(BASE!H185="Home", BASE!E185, ""), ""),
  IFERROR(IF(ESPORTS!H185="Home", ESPORTS!E185, ""), "")
)
</f>
        <v/>
      </c>
      <c r="F185" s="11" t="str">
        <f>TEXTJOIN(
  CHAR(10) &amp; CHAR(10),
  TRUE,
  IFERROR(IF(WSO!H185="Home", TEXT(WSO!F185, "h:mm AM/PM"), ""), ""),
  IFERROR(IF(MSO!H185="Home", TEXT(MSO!F185, "h:mm AM/PM"), ""), ""),
  IFERROR(IF(FH!H185="Home", TEXT(FH!F185, "h:mm AM/PM"), ""), ""),
  IFERROR(IF(MGOLF!H185="Home", TEXT(MGOLF!F185, "h:mm AM/PM"), ""), ""),
  IFERROR(IF(Football!H185="Home", TEXT(Football!F185, "h:mm AM/PM"), ""), ""),
  IFERROR(IF(WVB!H185="Home", TEXT(WVB!F185, "h:mm AM/PM"), ""), ""),
  IFERROR(IF(XC!H185="Home", TEXT(XC!F185, "h:mm AM/PM"), ""), ""),
  IFERROR(IF(SWIMMING!H185="Home", TEXT(SWIMMING!F185, "h:mm AM/PM"), ""), ""),
  IFERROR(IF(WTEN!H185="Home", TEXT(WTEN!F185, "h:mm AM/PM"), ""), ""),
  IFERROR(IF(TF!H185="Home", TEXT(TF!F185, "h:mm AM/PM"), ""), ""),
  IFERROR(IF(WGOLF!H185="Home", TEXT(WGOLF!F185, "h:mm AM/PM"), ""), ""),
  IFERROR(IF(WBB!H185="Home", TEXT(WBB!F185, "h:mm AM/PM"), ""), ""),
  IFERROR(IF(MBB!H185="Home", TEXT(MBB!F185, "h:mm AM/PM"), ""), ""),
  IFERROR(IF(WLAX!H185="Home", TEXT(WLAX!F185, "h:mm AM/PM"), ""), ""),
  IFERROR(IF(MLAX!H185="Home", TEXT(MLAX!F185, "h:mm AM/PM"), ""), ""),
  IFERROR(IF(SOFT!H185="Home", TEXT(SOFT!F185, "h:mm AM/PM"), ""), ""),
  IFERROR(IF(BASE!H185="Home", TEXT(BASE!F185, "h:mm AM/PM"), ""), ""),
  IFERROR(IF(ESPORTS!H185="Home", TEXT(ESPORTS!F185, "h:mm AM/PM"), ""), "")
)
</f>
        <v/>
      </c>
      <c r="G185" s="11" t="str">
        <f>TEXTJOIN(
  CHAR(10) &amp; CHAR(10),
  TRUE,
  IFERROR(IF(WSO!H185="Home", WSO!G185, ""), ""),
  IFERROR(IF(MSO!H185="Home", MSO!G185, ""), ""),
  IFERROR(IF(FH!H185="Home", FH!G185, ""), ""),
  IFERROR(IF(MGOLF!H185="Home", MGOLF!G185, ""), ""),
  IFERROR(IF(Football!H185="Home", Football!G185, ""), ""),
  IFERROR(IF(WVB!H185="Home", WVB!G185, ""), ""),
  IFERROR(IF(XC!H185="Home", XC!G185, ""), ""),
  IFERROR(IF(SWIMMING!H185="Home", SWIMMING!G185, ""), ""),
  IFERROR(IF(WTEN!H185="Home", WTEN!G185, ""), ""),
  IFERROR(IF(TF!H185="Home", TF!G185, ""), ""),
  IFERROR(IF(WGOLF!H185="Home", WGOLF!G185, ""), ""),
  IFERROR(IF(WBB!H185="Home", WBB!G185, ""), ""),
  IFERROR(IF(MBB!H185="Home", MBB!G185, ""), ""),
  IFERROR(IF(WLAX!H185="Home", WLAX!G185, ""), ""),
  IFERROR(IF(MLAX!H185="Home", MLAX!G185, ""), ""),
  IFERROR(IF(SOFT!H185="Home", SOFT!G185, ""), ""),
  IFERROR(IF(BASE!H185="Home", BASE!G185, ""), ""),
  IFERROR(IF(ESPORTS!H185="Home", ESPORTS!G185, ""), "")
)
</f>
        <v/>
      </c>
      <c r="H185" s="20" t="str">
        <f>TEXTJOIN(
  CHAR(10) &amp; CHAR(10),
  TRUE,
  IFERROR(IF(WSO!H185="Home", WSO!P185, ""), ""),
  IFERROR(IF(MSO!H185="Home", MSO!P185, ""), ""),
  IFERROR(IF(FH!H185="Home", FH!P185, ""), ""),
  IFERROR(IF(MGOLF!H185="Home", MGOLF!P185, ""), ""),
  IFERROR(IF(Football!H185="Home", Football!P185, ""), ""),
  IFERROR(IF(WVB!H185="Home", WVB!P185, ""), ""),
  IFERROR(IF(XC!H185="Home", XC!P185, ""), ""),
  IFERROR(IF(SWIMMING!H185="Home", SWIMMING!P185, ""), ""),
  IFERROR(IF(WTEN!H185="Home", WTEN!P185, ""), ""),
  IFERROR(IF(TF!H185="Home", TF!P185, ""), ""),
  IFERROR(IF(WGOLF!H185="Home", WGOLF!P185, ""), ""),
  IFERROR(IF(WBB!H185="Home", WBB!P185, ""), ""),
  IFERROR(IF(MBB!H185="Home", MBB!P185, ""), ""),
  IFERROR(IF(WLAX!H185="Home", WLAX!P185, ""), ""),
  IFERROR(IF(MLAX!H185="Home", MLAX!P185, ""), ""),
  IFERROR(IF(SOFT!H185="Home", SOFT!P185, ""), ""),
  IFERROR(IF(BASE!H185="Home", BASE!P185, ""), ""),
  IFERROR(IF(ESPORTS!H185="Home", ESPORTS!P185, ""), "")
)
</f>
        <v/>
      </c>
    </row>
    <row r="186" ht="22.5" customHeight="1">
      <c r="A186" s="6">
        <v>185.0</v>
      </c>
      <c r="B186" s="6" t="str">
        <f>'Master Schedule'!B186</f>
        <v/>
      </c>
      <c r="C186" s="7">
        <v>46419.0</v>
      </c>
      <c r="D186" s="8" t="str">
        <f t="shared" si="1"/>
        <v>Monday</v>
      </c>
      <c r="E186" s="6" t="str">
        <f>TEXTJOIN(
  CHAR(10) &amp; CHAR(10),
  TRUE,
  IFERROR(IF(WSO!H186="Home", WSO!E186, ""), ""),
  IFERROR(IF(MSO!H186="Home", MSO!E186, ""), ""),
  IFERROR(IF(FH!H186="Home", FH!E186, ""), ""),
  IFERROR(IF(MGOLF!H186="Home", MGOLF!E186, ""), ""),
  IFERROR(IF(Football!H186="Home", Football!E186, ""), ""),
  IFERROR(IF(WVB!H186="Home", WVB!E186, ""), ""),
  IFERROR(IF(XC!H186="Home", XC!E186, ""), ""),
  IFERROR(IF(SWIMMING!H186="Home", SWIMMING!E186, ""), ""),
  IFERROR(IF(WTEN!H186="Home", WTEN!E186, ""), ""),
  IFERROR(IF(TF!H186="Home", TF!E186, ""), ""),
  IFERROR(IF(WGOLF!H186="Home", WGOLF!E186, ""), ""),
  IFERROR(IF(WBB!H186="Home", WBB!E186, ""), ""),
  IFERROR(IF(MBB!H186="Home", MBB!E186, ""), ""),
  IFERROR(IF(WLAX!H186="Home", WLAX!E186, ""), ""),
  IFERROR(IF(MLAX!H186="Home", MLAX!E186, ""), ""),
  IFERROR(IF(SOFT!H186="Home", SOFT!E186, ""), ""),
  IFERROR(IF(BASE!H186="Home", BASE!E186, ""), ""),
  IFERROR(IF(ESPORTS!H186="Home", ESPORTS!E186, ""), "")
)
</f>
        <v/>
      </c>
      <c r="F186" s="11" t="str">
        <f>TEXTJOIN(
  CHAR(10) &amp; CHAR(10),
  TRUE,
  IFERROR(IF(WSO!H186="Home", TEXT(WSO!F186, "h:mm AM/PM"), ""), ""),
  IFERROR(IF(MSO!H186="Home", TEXT(MSO!F186, "h:mm AM/PM"), ""), ""),
  IFERROR(IF(FH!H186="Home", TEXT(FH!F186, "h:mm AM/PM"), ""), ""),
  IFERROR(IF(MGOLF!H186="Home", TEXT(MGOLF!F186, "h:mm AM/PM"), ""), ""),
  IFERROR(IF(Football!H186="Home", TEXT(Football!F186, "h:mm AM/PM"), ""), ""),
  IFERROR(IF(WVB!H186="Home", TEXT(WVB!F186, "h:mm AM/PM"), ""), ""),
  IFERROR(IF(XC!H186="Home", TEXT(XC!F186, "h:mm AM/PM"), ""), ""),
  IFERROR(IF(SWIMMING!H186="Home", TEXT(SWIMMING!F186, "h:mm AM/PM"), ""), ""),
  IFERROR(IF(WTEN!H186="Home", TEXT(WTEN!F186, "h:mm AM/PM"), ""), ""),
  IFERROR(IF(TF!H186="Home", TEXT(TF!F186, "h:mm AM/PM"), ""), ""),
  IFERROR(IF(WGOLF!H186="Home", TEXT(WGOLF!F186, "h:mm AM/PM"), ""), ""),
  IFERROR(IF(WBB!H186="Home", TEXT(WBB!F186, "h:mm AM/PM"), ""), ""),
  IFERROR(IF(MBB!H186="Home", TEXT(MBB!F186, "h:mm AM/PM"), ""), ""),
  IFERROR(IF(WLAX!H186="Home", TEXT(WLAX!F186, "h:mm AM/PM"), ""), ""),
  IFERROR(IF(MLAX!H186="Home", TEXT(MLAX!F186, "h:mm AM/PM"), ""), ""),
  IFERROR(IF(SOFT!H186="Home", TEXT(SOFT!F186, "h:mm AM/PM"), ""), ""),
  IFERROR(IF(BASE!H186="Home", TEXT(BASE!F186, "h:mm AM/PM"), ""), ""),
  IFERROR(IF(ESPORTS!H186="Home", TEXT(ESPORTS!F186, "h:mm AM/PM"), ""), "")
)
</f>
        <v/>
      </c>
      <c r="G186" s="11" t="str">
        <f>TEXTJOIN(
  CHAR(10) &amp; CHAR(10),
  TRUE,
  IFERROR(IF(WSO!H186="Home", WSO!G186, ""), ""),
  IFERROR(IF(MSO!H186="Home", MSO!G186, ""), ""),
  IFERROR(IF(FH!H186="Home", FH!G186, ""), ""),
  IFERROR(IF(MGOLF!H186="Home", MGOLF!G186, ""), ""),
  IFERROR(IF(Football!H186="Home", Football!G186, ""), ""),
  IFERROR(IF(WVB!H186="Home", WVB!G186, ""), ""),
  IFERROR(IF(XC!H186="Home", XC!G186, ""), ""),
  IFERROR(IF(SWIMMING!H186="Home", SWIMMING!G186, ""), ""),
  IFERROR(IF(WTEN!H186="Home", WTEN!G186, ""), ""),
  IFERROR(IF(TF!H186="Home", TF!G186, ""), ""),
  IFERROR(IF(WGOLF!H186="Home", WGOLF!G186, ""), ""),
  IFERROR(IF(WBB!H186="Home", WBB!G186, ""), ""),
  IFERROR(IF(MBB!H186="Home", MBB!G186, ""), ""),
  IFERROR(IF(WLAX!H186="Home", WLAX!G186, ""), ""),
  IFERROR(IF(MLAX!H186="Home", MLAX!G186, ""), ""),
  IFERROR(IF(SOFT!H186="Home", SOFT!G186, ""), ""),
  IFERROR(IF(BASE!H186="Home", BASE!G186, ""), ""),
  IFERROR(IF(ESPORTS!H186="Home", ESPORTS!G186, ""), "")
)
</f>
        <v/>
      </c>
      <c r="H186" s="20" t="str">
        <f>TEXTJOIN(
  CHAR(10) &amp; CHAR(10),
  TRUE,
  IFERROR(IF(WSO!H186="Home", WSO!P186, ""), ""),
  IFERROR(IF(MSO!H186="Home", MSO!P186, ""), ""),
  IFERROR(IF(FH!H186="Home", FH!P186, ""), ""),
  IFERROR(IF(MGOLF!H186="Home", MGOLF!P186, ""), ""),
  IFERROR(IF(Football!H186="Home", Football!P186, ""), ""),
  IFERROR(IF(WVB!H186="Home", WVB!P186, ""), ""),
  IFERROR(IF(XC!H186="Home", XC!P186, ""), ""),
  IFERROR(IF(SWIMMING!H186="Home", SWIMMING!P186, ""), ""),
  IFERROR(IF(WTEN!H186="Home", WTEN!P186, ""), ""),
  IFERROR(IF(TF!H186="Home", TF!P186, ""), ""),
  IFERROR(IF(WGOLF!H186="Home", WGOLF!P186, ""), ""),
  IFERROR(IF(WBB!H186="Home", WBB!P186, ""), ""),
  IFERROR(IF(MBB!H186="Home", MBB!P186, ""), ""),
  IFERROR(IF(WLAX!H186="Home", WLAX!P186, ""), ""),
  IFERROR(IF(MLAX!H186="Home", MLAX!P186, ""), ""),
  IFERROR(IF(SOFT!H186="Home", SOFT!P186, ""), ""),
  IFERROR(IF(BASE!H186="Home", BASE!P186, ""), ""),
  IFERROR(IF(ESPORTS!H186="Home", ESPORTS!P186, ""), "")
)
</f>
        <v/>
      </c>
    </row>
    <row r="187" ht="22.5" customHeight="1">
      <c r="A187" s="6">
        <v>186.0</v>
      </c>
      <c r="B187" s="6" t="str">
        <f>'Master Schedule'!B187</f>
        <v/>
      </c>
      <c r="C187" s="7">
        <v>46420.0</v>
      </c>
      <c r="D187" s="8" t="str">
        <f t="shared" si="1"/>
        <v>Tuesday</v>
      </c>
      <c r="E187" s="6" t="str">
        <f>TEXTJOIN(
  CHAR(10) &amp; CHAR(10),
  TRUE,
  IFERROR(IF(WSO!H187="Home", WSO!E187, ""), ""),
  IFERROR(IF(MSO!H187="Home", MSO!E187, ""), ""),
  IFERROR(IF(FH!H187="Home", FH!E187, ""), ""),
  IFERROR(IF(MGOLF!H187="Home", MGOLF!E187, ""), ""),
  IFERROR(IF(Football!H187="Home", Football!E187, ""), ""),
  IFERROR(IF(WVB!H187="Home", WVB!E187, ""), ""),
  IFERROR(IF(XC!H187="Home", XC!E187, ""), ""),
  IFERROR(IF(SWIMMING!H187="Home", SWIMMING!E187, ""), ""),
  IFERROR(IF(WTEN!H187="Home", WTEN!E187, ""), ""),
  IFERROR(IF(TF!H187="Home", TF!E187, ""), ""),
  IFERROR(IF(WGOLF!H187="Home", WGOLF!E187, ""), ""),
  IFERROR(IF(WBB!H187="Home", WBB!E187, ""), ""),
  IFERROR(IF(MBB!H187="Home", MBB!E187, ""), ""),
  IFERROR(IF(WLAX!H187="Home", WLAX!E187, ""), ""),
  IFERROR(IF(MLAX!H187="Home", MLAX!E187, ""), ""),
  IFERROR(IF(SOFT!H187="Home", SOFT!E187, ""), ""),
  IFERROR(IF(BASE!H187="Home", BASE!E187, ""), ""),
  IFERROR(IF(ESPORTS!H187="Home", ESPORTS!E187, ""), "")
)
</f>
        <v/>
      </c>
      <c r="F187" s="11" t="str">
        <f>TEXTJOIN(
  CHAR(10) &amp; CHAR(10),
  TRUE,
  IFERROR(IF(WSO!H187="Home", TEXT(WSO!F187, "h:mm AM/PM"), ""), ""),
  IFERROR(IF(MSO!H187="Home", TEXT(MSO!F187, "h:mm AM/PM"), ""), ""),
  IFERROR(IF(FH!H187="Home", TEXT(FH!F187, "h:mm AM/PM"), ""), ""),
  IFERROR(IF(MGOLF!H187="Home", TEXT(MGOLF!F187, "h:mm AM/PM"), ""), ""),
  IFERROR(IF(Football!H187="Home", TEXT(Football!F187, "h:mm AM/PM"), ""), ""),
  IFERROR(IF(WVB!H187="Home", TEXT(WVB!F187, "h:mm AM/PM"), ""), ""),
  IFERROR(IF(XC!H187="Home", TEXT(XC!F187, "h:mm AM/PM"), ""), ""),
  IFERROR(IF(SWIMMING!H187="Home", TEXT(SWIMMING!F187, "h:mm AM/PM"), ""), ""),
  IFERROR(IF(WTEN!H187="Home", TEXT(WTEN!F187, "h:mm AM/PM"), ""), ""),
  IFERROR(IF(TF!H187="Home", TEXT(TF!F187, "h:mm AM/PM"), ""), ""),
  IFERROR(IF(WGOLF!H187="Home", TEXT(WGOLF!F187, "h:mm AM/PM"), ""), ""),
  IFERROR(IF(WBB!H187="Home", TEXT(WBB!F187, "h:mm AM/PM"), ""), ""),
  IFERROR(IF(MBB!H187="Home", TEXT(MBB!F187, "h:mm AM/PM"), ""), ""),
  IFERROR(IF(WLAX!H187="Home", TEXT(WLAX!F187, "h:mm AM/PM"), ""), ""),
  IFERROR(IF(MLAX!H187="Home", TEXT(MLAX!F187, "h:mm AM/PM"), ""), ""),
  IFERROR(IF(SOFT!H187="Home", TEXT(SOFT!F187, "h:mm AM/PM"), ""), ""),
  IFERROR(IF(BASE!H187="Home", TEXT(BASE!F187, "h:mm AM/PM"), ""), ""),
  IFERROR(IF(ESPORTS!H187="Home", TEXT(ESPORTS!F187, "h:mm AM/PM"), ""), "")
)
</f>
        <v/>
      </c>
      <c r="G187" s="11" t="str">
        <f>TEXTJOIN(
  CHAR(10) &amp; CHAR(10),
  TRUE,
  IFERROR(IF(WSO!H187="Home", WSO!G187, ""), ""),
  IFERROR(IF(MSO!H187="Home", MSO!G187, ""), ""),
  IFERROR(IF(FH!H187="Home", FH!G187, ""), ""),
  IFERROR(IF(MGOLF!H187="Home", MGOLF!G187, ""), ""),
  IFERROR(IF(Football!H187="Home", Football!G187, ""), ""),
  IFERROR(IF(WVB!H187="Home", WVB!G187, ""), ""),
  IFERROR(IF(XC!H187="Home", XC!G187, ""), ""),
  IFERROR(IF(SWIMMING!H187="Home", SWIMMING!G187, ""), ""),
  IFERROR(IF(WTEN!H187="Home", WTEN!G187, ""), ""),
  IFERROR(IF(TF!H187="Home", TF!G187, ""), ""),
  IFERROR(IF(WGOLF!H187="Home", WGOLF!G187, ""), ""),
  IFERROR(IF(WBB!H187="Home", WBB!G187, ""), ""),
  IFERROR(IF(MBB!H187="Home", MBB!G187, ""), ""),
  IFERROR(IF(WLAX!H187="Home", WLAX!G187, ""), ""),
  IFERROR(IF(MLAX!H187="Home", MLAX!G187, ""), ""),
  IFERROR(IF(SOFT!H187="Home", SOFT!G187, ""), ""),
  IFERROR(IF(BASE!H187="Home", BASE!G187, ""), ""),
  IFERROR(IF(ESPORTS!H187="Home", ESPORTS!G187, ""), "")
)
</f>
        <v/>
      </c>
      <c r="H187" s="20" t="str">
        <f>TEXTJOIN(
  CHAR(10) &amp; CHAR(10),
  TRUE,
  IFERROR(IF(WSO!H187="Home", WSO!P187, ""), ""),
  IFERROR(IF(MSO!H187="Home", MSO!P187, ""), ""),
  IFERROR(IF(FH!H187="Home", FH!P187, ""), ""),
  IFERROR(IF(MGOLF!H187="Home", MGOLF!P187, ""), ""),
  IFERROR(IF(Football!H187="Home", Football!P187, ""), ""),
  IFERROR(IF(WVB!H187="Home", WVB!P187, ""), ""),
  IFERROR(IF(XC!H187="Home", XC!P187, ""), ""),
  IFERROR(IF(SWIMMING!H187="Home", SWIMMING!P187, ""), ""),
  IFERROR(IF(WTEN!H187="Home", WTEN!P187, ""), ""),
  IFERROR(IF(TF!H187="Home", TF!P187, ""), ""),
  IFERROR(IF(WGOLF!H187="Home", WGOLF!P187, ""), ""),
  IFERROR(IF(WBB!H187="Home", WBB!P187, ""), ""),
  IFERROR(IF(MBB!H187="Home", MBB!P187, ""), ""),
  IFERROR(IF(WLAX!H187="Home", WLAX!P187, ""), ""),
  IFERROR(IF(MLAX!H187="Home", MLAX!P187, ""), ""),
  IFERROR(IF(SOFT!H187="Home", SOFT!P187, ""), ""),
  IFERROR(IF(BASE!H187="Home", BASE!P187, ""), ""),
  IFERROR(IF(ESPORTS!H187="Home", ESPORTS!P187, ""), "")
)
</f>
        <v/>
      </c>
    </row>
    <row r="188" ht="22.5" customHeight="1">
      <c r="A188" s="6">
        <v>187.0</v>
      </c>
      <c r="B188" s="6" t="str">
        <f>'Master Schedule'!B188</f>
        <v/>
      </c>
      <c r="C188" s="7">
        <v>46421.0</v>
      </c>
      <c r="D188" s="8" t="str">
        <f t="shared" si="1"/>
        <v>Wednesday</v>
      </c>
      <c r="E188" s="6" t="str">
        <f>TEXTJOIN(
  CHAR(10) &amp; CHAR(10),
  TRUE,
  IFERROR(IF(WSO!H188="Home", WSO!E188, ""), ""),
  IFERROR(IF(MSO!H188="Home", MSO!E188, ""), ""),
  IFERROR(IF(FH!H188="Home", FH!E188, ""), ""),
  IFERROR(IF(MGOLF!H188="Home", MGOLF!E188, ""), ""),
  IFERROR(IF(Football!H188="Home", Football!E188, ""), ""),
  IFERROR(IF(WVB!H188="Home", WVB!E188, ""), ""),
  IFERROR(IF(XC!H188="Home", XC!E188, ""), ""),
  IFERROR(IF(SWIMMING!H188="Home", SWIMMING!E188, ""), ""),
  IFERROR(IF(WTEN!H188="Home", WTEN!E188, ""), ""),
  IFERROR(IF(TF!H188="Home", TF!E188, ""), ""),
  IFERROR(IF(WGOLF!H188="Home", WGOLF!E188, ""), ""),
  IFERROR(IF(WBB!H188="Home", WBB!E188, ""), ""),
  IFERROR(IF(MBB!H188="Home", MBB!E188, ""), ""),
  IFERROR(IF(WLAX!H188="Home", WLAX!E188, ""), ""),
  IFERROR(IF(MLAX!H188="Home", MLAX!E188, ""), ""),
  IFERROR(IF(SOFT!H188="Home", SOFT!E188, ""), ""),
  IFERROR(IF(BASE!H188="Home", BASE!E188, ""), ""),
  IFERROR(IF(ESPORTS!H188="Home", ESPORTS!E188, ""), "")
)
</f>
        <v/>
      </c>
      <c r="F188" s="11" t="str">
        <f>TEXTJOIN(
  CHAR(10) &amp; CHAR(10),
  TRUE,
  IFERROR(IF(WSO!H188="Home", TEXT(WSO!F188, "h:mm AM/PM"), ""), ""),
  IFERROR(IF(MSO!H188="Home", TEXT(MSO!F188, "h:mm AM/PM"), ""), ""),
  IFERROR(IF(FH!H188="Home", TEXT(FH!F188, "h:mm AM/PM"), ""), ""),
  IFERROR(IF(MGOLF!H188="Home", TEXT(MGOLF!F188, "h:mm AM/PM"), ""), ""),
  IFERROR(IF(Football!H188="Home", TEXT(Football!F188, "h:mm AM/PM"), ""), ""),
  IFERROR(IF(WVB!H188="Home", TEXT(WVB!F188, "h:mm AM/PM"), ""), ""),
  IFERROR(IF(XC!H188="Home", TEXT(XC!F188, "h:mm AM/PM"), ""), ""),
  IFERROR(IF(SWIMMING!H188="Home", TEXT(SWIMMING!F188, "h:mm AM/PM"), ""), ""),
  IFERROR(IF(WTEN!H188="Home", TEXT(WTEN!F188, "h:mm AM/PM"), ""), ""),
  IFERROR(IF(TF!H188="Home", TEXT(TF!F188, "h:mm AM/PM"), ""), ""),
  IFERROR(IF(WGOLF!H188="Home", TEXT(WGOLF!F188, "h:mm AM/PM"), ""), ""),
  IFERROR(IF(WBB!H188="Home", TEXT(WBB!F188, "h:mm AM/PM"), ""), ""),
  IFERROR(IF(MBB!H188="Home", TEXT(MBB!F188, "h:mm AM/PM"), ""), ""),
  IFERROR(IF(WLAX!H188="Home", TEXT(WLAX!F188, "h:mm AM/PM"), ""), ""),
  IFERROR(IF(MLAX!H188="Home", TEXT(MLAX!F188, "h:mm AM/PM"), ""), ""),
  IFERROR(IF(SOFT!H188="Home", TEXT(SOFT!F188, "h:mm AM/PM"), ""), ""),
  IFERROR(IF(BASE!H188="Home", TEXT(BASE!F188, "h:mm AM/PM"), ""), ""),
  IFERROR(IF(ESPORTS!H188="Home", TEXT(ESPORTS!F188, "h:mm AM/PM"), ""), "")
)
</f>
        <v/>
      </c>
      <c r="G188" s="11" t="str">
        <f>TEXTJOIN(
  CHAR(10) &amp; CHAR(10),
  TRUE,
  IFERROR(IF(WSO!H188="Home", WSO!G188, ""), ""),
  IFERROR(IF(MSO!H188="Home", MSO!G188, ""), ""),
  IFERROR(IF(FH!H188="Home", FH!G188, ""), ""),
  IFERROR(IF(MGOLF!H188="Home", MGOLF!G188, ""), ""),
  IFERROR(IF(Football!H188="Home", Football!G188, ""), ""),
  IFERROR(IF(WVB!H188="Home", WVB!G188, ""), ""),
  IFERROR(IF(XC!H188="Home", XC!G188, ""), ""),
  IFERROR(IF(SWIMMING!H188="Home", SWIMMING!G188, ""), ""),
  IFERROR(IF(WTEN!H188="Home", WTEN!G188, ""), ""),
  IFERROR(IF(TF!H188="Home", TF!G188, ""), ""),
  IFERROR(IF(WGOLF!H188="Home", WGOLF!G188, ""), ""),
  IFERROR(IF(WBB!H188="Home", WBB!G188, ""), ""),
  IFERROR(IF(MBB!H188="Home", MBB!G188, ""), ""),
  IFERROR(IF(WLAX!H188="Home", WLAX!G188, ""), ""),
  IFERROR(IF(MLAX!H188="Home", MLAX!G188, ""), ""),
  IFERROR(IF(SOFT!H188="Home", SOFT!G188, ""), ""),
  IFERROR(IF(BASE!H188="Home", BASE!G188, ""), ""),
  IFERROR(IF(ESPORTS!H188="Home", ESPORTS!G188, ""), "")
)
</f>
        <v/>
      </c>
      <c r="H188" s="20" t="str">
        <f>TEXTJOIN(
  CHAR(10) &amp; CHAR(10),
  TRUE,
  IFERROR(IF(WSO!H188="Home", WSO!P188, ""), ""),
  IFERROR(IF(MSO!H188="Home", MSO!P188, ""), ""),
  IFERROR(IF(FH!H188="Home", FH!P188, ""), ""),
  IFERROR(IF(MGOLF!H188="Home", MGOLF!P188, ""), ""),
  IFERROR(IF(Football!H188="Home", Football!P188, ""), ""),
  IFERROR(IF(WVB!H188="Home", WVB!P188, ""), ""),
  IFERROR(IF(XC!H188="Home", XC!P188, ""), ""),
  IFERROR(IF(SWIMMING!H188="Home", SWIMMING!P188, ""), ""),
  IFERROR(IF(WTEN!H188="Home", WTEN!P188, ""), ""),
  IFERROR(IF(TF!H188="Home", TF!P188, ""), ""),
  IFERROR(IF(WGOLF!H188="Home", WGOLF!P188, ""), ""),
  IFERROR(IF(WBB!H188="Home", WBB!P188, ""), ""),
  IFERROR(IF(MBB!H188="Home", MBB!P188, ""), ""),
  IFERROR(IF(WLAX!H188="Home", WLAX!P188, ""), ""),
  IFERROR(IF(MLAX!H188="Home", MLAX!P188, ""), ""),
  IFERROR(IF(SOFT!H188="Home", SOFT!P188, ""), ""),
  IFERROR(IF(BASE!H188="Home", BASE!P188, ""), ""),
  IFERROR(IF(ESPORTS!H188="Home", ESPORTS!P188, ""), "")
)
</f>
        <v/>
      </c>
    </row>
    <row r="189" ht="22.5" customHeight="1">
      <c r="A189" s="6">
        <v>188.0</v>
      </c>
      <c r="B189" s="6" t="str">
        <f>'Master Schedule'!B189</f>
        <v/>
      </c>
      <c r="C189" s="7">
        <v>46422.0</v>
      </c>
      <c r="D189" s="8" t="str">
        <f t="shared" si="1"/>
        <v>Thursday</v>
      </c>
      <c r="E189" s="6" t="str">
        <f>TEXTJOIN(
  CHAR(10) &amp; CHAR(10),
  TRUE,
  IFERROR(IF(WSO!H189="Home", WSO!E189, ""), ""),
  IFERROR(IF(MSO!H189="Home", MSO!E189, ""), ""),
  IFERROR(IF(FH!H189="Home", FH!E189, ""), ""),
  IFERROR(IF(MGOLF!H189="Home", MGOLF!E189, ""), ""),
  IFERROR(IF(Football!H189="Home", Football!E189, ""), ""),
  IFERROR(IF(WVB!H189="Home", WVB!E189, ""), ""),
  IFERROR(IF(XC!H189="Home", XC!E189, ""), ""),
  IFERROR(IF(SWIMMING!H189="Home", SWIMMING!E189, ""), ""),
  IFERROR(IF(WTEN!H189="Home", WTEN!E189, ""), ""),
  IFERROR(IF(TF!H189="Home", TF!E189, ""), ""),
  IFERROR(IF(WGOLF!H189="Home", WGOLF!E189, ""), ""),
  IFERROR(IF(WBB!H189="Home", WBB!E189, ""), ""),
  IFERROR(IF(MBB!H189="Home", MBB!E189, ""), ""),
  IFERROR(IF(WLAX!H189="Home", WLAX!E189, ""), ""),
  IFERROR(IF(MLAX!H189="Home", MLAX!E189, ""), ""),
  IFERROR(IF(SOFT!H189="Home", SOFT!E189, ""), ""),
  IFERROR(IF(BASE!H189="Home", BASE!E189, ""), ""),
  IFERROR(IF(ESPORTS!H189="Home", ESPORTS!E189, ""), "")
)
</f>
        <v/>
      </c>
      <c r="F189" s="11" t="str">
        <f>TEXTJOIN(
  CHAR(10) &amp; CHAR(10),
  TRUE,
  IFERROR(IF(WSO!H189="Home", TEXT(WSO!F189, "h:mm AM/PM"), ""), ""),
  IFERROR(IF(MSO!H189="Home", TEXT(MSO!F189, "h:mm AM/PM"), ""), ""),
  IFERROR(IF(FH!H189="Home", TEXT(FH!F189, "h:mm AM/PM"), ""), ""),
  IFERROR(IF(MGOLF!H189="Home", TEXT(MGOLF!F189, "h:mm AM/PM"), ""), ""),
  IFERROR(IF(Football!H189="Home", TEXT(Football!F189, "h:mm AM/PM"), ""), ""),
  IFERROR(IF(WVB!H189="Home", TEXT(WVB!F189, "h:mm AM/PM"), ""), ""),
  IFERROR(IF(XC!H189="Home", TEXT(XC!F189, "h:mm AM/PM"), ""), ""),
  IFERROR(IF(SWIMMING!H189="Home", TEXT(SWIMMING!F189, "h:mm AM/PM"), ""), ""),
  IFERROR(IF(WTEN!H189="Home", TEXT(WTEN!F189, "h:mm AM/PM"), ""), ""),
  IFERROR(IF(TF!H189="Home", TEXT(TF!F189, "h:mm AM/PM"), ""), ""),
  IFERROR(IF(WGOLF!H189="Home", TEXT(WGOLF!F189, "h:mm AM/PM"), ""), ""),
  IFERROR(IF(WBB!H189="Home", TEXT(WBB!F189, "h:mm AM/PM"), ""), ""),
  IFERROR(IF(MBB!H189="Home", TEXT(MBB!F189, "h:mm AM/PM"), ""), ""),
  IFERROR(IF(WLAX!H189="Home", TEXT(WLAX!F189, "h:mm AM/PM"), ""), ""),
  IFERROR(IF(MLAX!H189="Home", TEXT(MLAX!F189, "h:mm AM/PM"), ""), ""),
  IFERROR(IF(SOFT!H189="Home", TEXT(SOFT!F189, "h:mm AM/PM"), ""), ""),
  IFERROR(IF(BASE!H189="Home", TEXT(BASE!F189, "h:mm AM/PM"), ""), ""),
  IFERROR(IF(ESPORTS!H189="Home", TEXT(ESPORTS!F189, "h:mm AM/PM"), ""), "")
)
</f>
        <v/>
      </c>
      <c r="G189" s="11" t="str">
        <f>TEXTJOIN(
  CHAR(10) &amp; CHAR(10),
  TRUE,
  IFERROR(IF(WSO!H189="Home", WSO!G189, ""), ""),
  IFERROR(IF(MSO!H189="Home", MSO!G189, ""), ""),
  IFERROR(IF(FH!H189="Home", FH!G189, ""), ""),
  IFERROR(IF(MGOLF!H189="Home", MGOLF!G189, ""), ""),
  IFERROR(IF(Football!H189="Home", Football!G189, ""), ""),
  IFERROR(IF(WVB!H189="Home", WVB!G189, ""), ""),
  IFERROR(IF(XC!H189="Home", XC!G189, ""), ""),
  IFERROR(IF(SWIMMING!H189="Home", SWIMMING!G189, ""), ""),
  IFERROR(IF(WTEN!H189="Home", WTEN!G189, ""), ""),
  IFERROR(IF(TF!H189="Home", TF!G189, ""), ""),
  IFERROR(IF(WGOLF!H189="Home", WGOLF!G189, ""), ""),
  IFERROR(IF(WBB!H189="Home", WBB!G189, ""), ""),
  IFERROR(IF(MBB!H189="Home", MBB!G189, ""), ""),
  IFERROR(IF(WLAX!H189="Home", WLAX!G189, ""), ""),
  IFERROR(IF(MLAX!H189="Home", MLAX!G189, ""), ""),
  IFERROR(IF(SOFT!H189="Home", SOFT!G189, ""), ""),
  IFERROR(IF(BASE!H189="Home", BASE!G189, ""), ""),
  IFERROR(IF(ESPORTS!H189="Home", ESPORTS!G189, ""), "")
)
</f>
        <v/>
      </c>
      <c r="H189" s="20" t="str">
        <f>TEXTJOIN(
  CHAR(10) &amp; CHAR(10),
  TRUE,
  IFERROR(IF(WSO!H189="Home", WSO!P189, ""), ""),
  IFERROR(IF(MSO!H189="Home", MSO!P189, ""), ""),
  IFERROR(IF(FH!H189="Home", FH!P189, ""), ""),
  IFERROR(IF(MGOLF!H189="Home", MGOLF!P189, ""), ""),
  IFERROR(IF(Football!H189="Home", Football!P189, ""), ""),
  IFERROR(IF(WVB!H189="Home", WVB!P189, ""), ""),
  IFERROR(IF(XC!H189="Home", XC!P189, ""), ""),
  IFERROR(IF(SWIMMING!H189="Home", SWIMMING!P189, ""), ""),
  IFERROR(IF(WTEN!H189="Home", WTEN!P189, ""), ""),
  IFERROR(IF(TF!H189="Home", TF!P189, ""), ""),
  IFERROR(IF(WGOLF!H189="Home", WGOLF!P189, ""), ""),
  IFERROR(IF(WBB!H189="Home", WBB!P189, ""), ""),
  IFERROR(IF(MBB!H189="Home", MBB!P189, ""), ""),
  IFERROR(IF(WLAX!H189="Home", WLAX!P189, ""), ""),
  IFERROR(IF(MLAX!H189="Home", MLAX!P189, ""), ""),
  IFERROR(IF(SOFT!H189="Home", SOFT!P189, ""), ""),
  IFERROR(IF(BASE!H189="Home", BASE!P189, ""), ""),
  IFERROR(IF(ESPORTS!H189="Home", ESPORTS!P189, ""), "")
)
</f>
        <v/>
      </c>
    </row>
    <row r="190" ht="22.5" customHeight="1">
      <c r="A190" s="6">
        <v>189.0</v>
      </c>
      <c r="B190" s="6" t="str">
        <f>'Master Schedule'!B190</f>
        <v/>
      </c>
      <c r="C190" s="7">
        <v>46423.0</v>
      </c>
      <c r="D190" s="8" t="str">
        <f t="shared" si="1"/>
        <v>Friday</v>
      </c>
      <c r="E190" s="6" t="str">
        <f>TEXTJOIN(
  CHAR(10) &amp; CHAR(10),
  TRUE,
  IFERROR(IF(WSO!H190="Home", WSO!E190, ""), ""),
  IFERROR(IF(MSO!H190="Home", MSO!E190, ""), ""),
  IFERROR(IF(FH!H190="Home", FH!E190, ""), ""),
  IFERROR(IF(MGOLF!H190="Home", MGOLF!E190, ""), ""),
  IFERROR(IF(Football!H190="Home", Football!E190, ""), ""),
  IFERROR(IF(WVB!H190="Home", WVB!E190, ""), ""),
  IFERROR(IF(XC!H190="Home", XC!E190, ""), ""),
  IFERROR(IF(SWIMMING!H190="Home", SWIMMING!E190, ""), ""),
  IFERROR(IF(WTEN!H190="Home", WTEN!E190, ""), ""),
  IFERROR(IF(TF!H190="Home", TF!E190, ""), ""),
  IFERROR(IF(WGOLF!H190="Home", WGOLF!E190, ""), ""),
  IFERROR(IF(WBB!H190="Home", WBB!E190, ""), ""),
  IFERROR(IF(MBB!H190="Home", MBB!E190, ""), ""),
  IFERROR(IF(WLAX!H190="Home", WLAX!E190, ""), ""),
  IFERROR(IF(MLAX!H190="Home", MLAX!E190, ""), ""),
  IFERROR(IF(SOFT!H190="Home", SOFT!E190, ""), ""),
  IFERROR(IF(BASE!H190="Home", BASE!E190, ""), ""),
  IFERROR(IF(ESPORTS!H190="Home", ESPORTS!E190, ""), "")
)
</f>
        <v/>
      </c>
      <c r="F190" s="11" t="str">
        <f>TEXTJOIN(
  CHAR(10) &amp; CHAR(10),
  TRUE,
  IFERROR(IF(WSO!H190="Home", TEXT(WSO!F190, "h:mm AM/PM"), ""), ""),
  IFERROR(IF(MSO!H190="Home", TEXT(MSO!F190, "h:mm AM/PM"), ""), ""),
  IFERROR(IF(FH!H190="Home", TEXT(FH!F190, "h:mm AM/PM"), ""), ""),
  IFERROR(IF(MGOLF!H190="Home", TEXT(MGOLF!F190, "h:mm AM/PM"), ""), ""),
  IFERROR(IF(Football!H190="Home", TEXT(Football!F190, "h:mm AM/PM"), ""), ""),
  IFERROR(IF(WVB!H190="Home", TEXT(WVB!F190, "h:mm AM/PM"), ""), ""),
  IFERROR(IF(XC!H190="Home", TEXT(XC!F190, "h:mm AM/PM"), ""), ""),
  IFERROR(IF(SWIMMING!H190="Home", TEXT(SWIMMING!F190, "h:mm AM/PM"), ""), ""),
  IFERROR(IF(WTEN!H190="Home", TEXT(WTEN!F190, "h:mm AM/PM"), ""), ""),
  IFERROR(IF(TF!H190="Home", TEXT(TF!F190, "h:mm AM/PM"), ""), ""),
  IFERROR(IF(WGOLF!H190="Home", TEXT(WGOLF!F190, "h:mm AM/PM"), ""), ""),
  IFERROR(IF(WBB!H190="Home", TEXT(WBB!F190, "h:mm AM/PM"), ""), ""),
  IFERROR(IF(MBB!H190="Home", TEXT(MBB!F190, "h:mm AM/PM"), ""), ""),
  IFERROR(IF(WLAX!H190="Home", TEXT(WLAX!F190, "h:mm AM/PM"), ""), ""),
  IFERROR(IF(MLAX!H190="Home", TEXT(MLAX!F190, "h:mm AM/PM"), ""), ""),
  IFERROR(IF(SOFT!H190="Home", TEXT(SOFT!F190, "h:mm AM/PM"), ""), ""),
  IFERROR(IF(BASE!H190="Home", TEXT(BASE!F190, "h:mm AM/PM"), ""), ""),
  IFERROR(IF(ESPORTS!H190="Home", TEXT(ESPORTS!F190, "h:mm AM/PM"), ""), "")
)
</f>
        <v/>
      </c>
      <c r="G190" s="11" t="str">
        <f>TEXTJOIN(
  CHAR(10) &amp; CHAR(10),
  TRUE,
  IFERROR(IF(WSO!H190="Home", WSO!G190, ""), ""),
  IFERROR(IF(MSO!H190="Home", MSO!G190, ""), ""),
  IFERROR(IF(FH!H190="Home", FH!G190, ""), ""),
  IFERROR(IF(MGOLF!H190="Home", MGOLF!G190, ""), ""),
  IFERROR(IF(Football!H190="Home", Football!G190, ""), ""),
  IFERROR(IF(WVB!H190="Home", WVB!G190, ""), ""),
  IFERROR(IF(XC!H190="Home", XC!G190, ""), ""),
  IFERROR(IF(SWIMMING!H190="Home", SWIMMING!G190, ""), ""),
  IFERROR(IF(WTEN!H190="Home", WTEN!G190, ""), ""),
  IFERROR(IF(TF!H190="Home", TF!G190, ""), ""),
  IFERROR(IF(WGOLF!H190="Home", WGOLF!G190, ""), ""),
  IFERROR(IF(WBB!H190="Home", WBB!G190, ""), ""),
  IFERROR(IF(MBB!H190="Home", MBB!G190, ""), ""),
  IFERROR(IF(WLAX!H190="Home", WLAX!G190, ""), ""),
  IFERROR(IF(MLAX!H190="Home", MLAX!G190, ""), ""),
  IFERROR(IF(SOFT!H190="Home", SOFT!G190, ""), ""),
  IFERROR(IF(BASE!H190="Home", BASE!G190, ""), ""),
  IFERROR(IF(ESPORTS!H190="Home", ESPORTS!G190, ""), "")
)
</f>
        <v/>
      </c>
      <c r="H190" s="20" t="str">
        <f>TEXTJOIN(
  CHAR(10) &amp; CHAR(10),
  TRUE,
  IFERROR(IF(WSO!H190="Home", WSO!P190, ""), ""),
  IFERROR(IF(MSO!H190="Home", MSO!P190, ""), ""),
  IFERROR(IF(FH!H190="Home", FH!P190, ""), ""),
  IFERROR(IF(MGOLF!H190="Home", MGOLF!P190, ""), ""),
  IFERROR(IF(Football!H190="Home", Football!P190, ""), ""),
  IFERROR(IF(WVB!H190="Home", WVB!P190, ""), ""),
  IFERROR(IF(XC!H190="Home", XC!P190, ""), ""),
  IFERROR(IF(SWIMMING!H190="Home", SWIMMING!P190, ""), ""),
  IFERROR(IF(WTEN!H190="Home", WTEN!P190, ""), ""),
  IFERROR(IF(TF!H190="Home", TF!P190, ""), ""),
  IFERROR(IF(WGOLF!H190="Home", WGOLF!P190, ""), ""),
  IFERROR(IF(WBB!H190="Home", WBB!P190, ""), ""),
  IFERROR(IF(MBB!H190="Home", MBB!P190, ""), ""),
  IFERROR(IF(WLAX!H190="Home", WLAX!P190, ""), ""),
  IFERROR(IF(MLAX!H190="Home", MLAX!P190, ""), ""),
  IFERROR(IF(SOFT!H190="Home", SOFT!P190, ""), ""),
  IFERROR(IF(BASE!H190="Home", BASE!P190, ""), ""),
  IFERROR(IF(ESPORTS!H190="Home", ESPORTS!P190, ""), "")
)
</f>
        <v/>
      </c>
    </row>
    <row r="191" ht="22.5" customHeight="1">
      <c r="A191" s="6">
        <v>190.0</v>
      </c>
      <c r="B191" s="6" t="str">
        <f>'Master Schedule'!B191</f>
        <v/>
      </c>
      <c r="C191" s="7">
        <v>46424.0</v>
      </c>
      <c r="D191" s="8" t="str">
        <f t="shared" si="1"/>
        <v>Saturday</v>
      </c>
      <c r="E191" s="6" t="str">
        <f>TEXTJOIN(
  CHAR(10) &amp; CHAR(10),
  TRUE,
  IFERROR(IF(WSO!H191="Home", WSO!E191, ""), ""),
  IFERROR(IF(MSO!H191="Home", MSO!E191, ""), ""),
  IFERROR(IF(FH!H191="Home", FH!E191, ""), ""),
  IFERROR(IF(MGOLF!H191="Home", MGOLF!E191, ""), ""),
  IFERROR(IF(Football!H191="Home", Football!E191, ""), ""),
  IFERROR(IF(WVB!H191="Home", WVB!E191, ""), ""),
  IFERROR(IF(XC!H191="Home", XC!E191, ""), ""),
  IFERROR(IF(SWIMMING!H191="Home", SWIMMING!E191, ""), ""),
  IFERROR(IF(WTEN!H191="Home", WTEN!E191, ""), ""),
  IFERROR(IF(TF!H191="Home", TF!E191, ""), ""),
  IFERROR(IF(WGOLF!H191="Home", WGOLF!E191, ""), ""),
  IFERROR(IF(WBB!H191="Home", WBB!E191, ""), ""),
  IFERROR(IF(MBB!H191="Home", MBB!E191, ""), ""),
  IFERROR(IF(WLAX!H191="Home", WLAX!E191, ""), ""),
  IFERROR(IF(MLAX!H191="Home", MLAX!E191, ""), ""),
  IFERROR(IF(SOFT!H191="Home", SOFT!E191, ""), ""),
  IFERROR(IF(BASE!H191="Home", BASE!E191, ""), ""),
  IFERROR(IF(ESPORTS!H191="Home", ESPORTS!E191, ""), "")
)
</f>
        <v/>
      </c>
      <c r="F191" s="11" t="str">
        <f>TEXTJOIN(
  CHAR(10) &amp; CHAR(10),
  TRUE,
  IFERROR(IF(WSO!H191="Home", TEXT(WSO!F191, "h:mm AM/PM"), ""), ""),
  IFERROR(IF(MSO!H191="Home", TEXT(MSO!F191, "h:mm AM/PM"), ""), ""),
  IFERROR(IF(FH!H191="Home", TEXT(FH!F191, "h:mm AM/PM"), ""), ""),
  IFERROR(IF(MGOLF!H191="Home", TEXT(MGOLF!F191, "h:mm AM/PM"), ""), ""),
  IFERROR(IF(Football!H191="Home", TEXT(Football!F191, "h:mm AM/PM"), ""), ""),
  IFERROR(IF(WVB!H191="Home", TEXT(WVB!F191, "h:mm AM/PM"), ""), ""),
  IFERROR(IF(XC!H191="Home", TEXT(XC!F191, "h:mm AM/PM"), ""), ""),
  IFERROR(IF(SWIMMING!H191="Home", TEXT(SWIMMING!F191, "h:mm AM/PM"), ""), ""),
  IFERROR(IF(WTEN!H191="Home", TEXT(WTEN!F191, "h:mm AM/PM"), ""), ""),
  IFERROR(IF(TF!H191="Home", TEXT(TF!F191, "h:mm AM/PM"), ""), ""),
  IFERROR(IF(WGOLF!H191="Home", TEXT(WGOLF!F191, "h:mm AM/PM"), ""), ""),
  IFERROR(IF(WBB!H191="Home", TEXT(WBB!F191, "h:mm AM/PM"), ""), ""),
  IFERROR(IF(MBB!H191="Home", TEXT(MBB!F191, "h:mm AM/PM"), ""), ""),
  IFERROR(IF(WLAX!H191="Home", TEXT(WLAX!F191, "h:mm AM/PM"), ""), ""),
  IFERROR(IF(MLAX!H191="Home", TEXT(MLAX!F191, "h:mm AM/PM"), ""), ""),
  IFERROR(IF(SOFT!H191="Home", TEXT(SOFT!F191, "h:mm AM/PM"), ""), ""),
  IFERROR(IF(BASE!H191="Home", TEXT(BASE!F191, "h:mm AM/PM"), ""), ""),
  IFERROR(IF(ESPORTS!H191="Home", TEXT(ESPORTS!F191, "h:mm AM/PM"), ""), "")
)
</f>
        <v/>
      </c>
      <c r="G191" s="11" t="str">
        <f>TEXTJOIN(
  CHAR(10) &amp; CHAR(10),
  TRUE,
  IFERROR(IF(WSO!H191="Home", WSO!G191, ""), ""),
  IFERROR(IF(MSO!H191="Home", MSO!G191, ""), ""),
  IFERROR(IF(FH!H191="Home", FH!G191, ""), ""),
  IFERROR(IF(MGOLF!H191="Home", MGOLF!G191, ""), ""),
  IFERROR(IF(Football!H191="Home", Football!G191, ""), ""),
  IFERROR(IF(WVB!H191="Home", WVB!G191, ""), ""),
  IFERROR(IF(XC!H191="Home", XC!G191, ""), ""),
  IFERROR(IF(SWIMMING!H191="Home", SWIMMING!G191, ""), ""),
  IFERROR(IF(WTEN!H191="Home", WTEN!G191, ""), ""),
  IFERROR(IF(TF!H191="Home", TF!G191, ""), ""),
  IFERROR(IF(WGOLF!H191="Home", WGOLF!G191, ""), ""),
  IFERROR(IF(WBB!H191="Home", WBB!G191, ""), ""),
  IFERROR(IF(MBB!H191="Home", MBB!G191, ""), ""),
  IFERROR(IF(WLAX!H191="Home", WLAX!G191, ""), ""),
  IFERROR(IF(MLAX!H191="Home", MLAX!G191, ""), ""),
  IFERROR(IF(SOFT!H191="Home", SOFT!G191, ""), ""),
  IFERROR(IF(BASE!H191="Home", BASE!G191, ""), ""),
  IFERROR(IF(ESPORTS!H191="Home", ESPORTS!G191, ""), "")
)
</f>
        <v/>
      </c>
      <c r="H191" s="20" t="str">
        <f>TEXTJOIN(
  CHAR(10) &amp; CHAR(10),
  TRUE,
  IFERROR(IF(WSO!H191="Home", WSO!P191, ""), ""),
  IFERROR(IF(MSO!H191="Home", MSO!P191, ""), ""),
  IFERROR(IF(FH!H191="Home", FH!P191, ""), ""),
  IFERROR(IF(MGOLF!H191="Home", MGOLF!P191, ""), ""),
  IFERROR(IF(Football!H191="Home", Football!P191, ""), ""),
  IFERROR(IF(WVB!H191="Home", WVB!P191, ""), ""),
  IFERROR(IF(XC!H191="Home", XC!P191, ""), ""),
  IFERROR(IF(SWIMMING!H191="Home", SWIMMING!P191, ""), ""),
  IFERROR(IF(WTEN!H191="Home", WTEN!P191, ""), ""),
  IFERROR(IF(TF!H191="Home", TF!P191, ""), ""),
  IFERROR(IF(WGOLF!H191="Home", WGOLF!P191, ""), ""),
  IFERROR(IF(WBB!H191="Home", WBB!P191, ""), ""),
  IFERROR(IF(MBB!H191="Home", MBB!P191, ""), ""),
  IFERROR(IF(WLAX!H191="Home", WLAX!P191, ""), ""),
  IFERROR(IF(MLAX!H191="Home", MLAX!P191, ""), ""),
  IFERROR(IF(SOFT!H191="Home", SOFT!P191, ""), ""),
  IFERROR(IF(BASE!H191="Home", BASE!P191, ""), ""),
  IFERROR(IF(ESPORTS!H191="Home", ESPORTS!P191, ""), "")
)
</f>
        <v/>
      </c>
    </row>
    <row r="192" ht="22.5" customHeight="1">
      <c r="A192" s="6">
        <v>191.0</v>
      </c>
      <c r="B192" s="6" t="str">
        <f>'Master Schedule'!B192</f>
        <v/>
      </c>
      <c r="C192" s="7">
        <v>46425.0</v>
      </c>
      <c r="D192" s="8" t="str">
        <f t="shared" si="1"/>
        <v>Sunday</v>
      </c>
      <c r="E192" s="6" t="str">
        <f>TEXTJOIN(
  CHAR(10) &amp; CHAR(10),
  TRUE,
  IFERROR(IF(WSO!H192="Home", WSO!E192, ""), ""),
  IFERROR(IF(MSO!H192="Home", MSO!E192, ""), ""),
  IFERROR(IF(FH!H192="Home", FH!E192, ""), ""),
  IFERROR(IF(MGOLF!H192="Home", MGOLF!E192, ""), ""),
  IFERROR(IF(Football!H192="Home", Football!E192, ""), ""),
  IFERROR(IF(WVB!H192="Home", WVB!E192, ""), ""),
  IFERROR(IF(XC!H192="Home", XC!E192, ""), ""),
  IFERROR(IF(SWIMMING!H192="Home", SWIMMING!E192, ""), ""),
  IFERROR(IF(WTEN!H192="Home", WTEN!E192, ""), ""),
  IFERROR(IF(TF!H192="Home", TF!E192, ""), ""),
  IFERROR(IF(WGOLF!H192="Home", WGOLF!E192, ""), ""),
  IFERROR(IF(WBB!H192="Home", WBB!E192, ""), ""),
  IFERROR(IF(MBB!H192="Home", MBB!E192, ""), ""),
  IFERROR(IF(WLAX!H192="Home", WLAX!E192, ""), ""),
  IFERROR(IF(MLAX!H192="Home", MLAX!E192, ""), ""),
  IFERROR(IF(SOFT!H192="Home", SOFT!E192, ""), ""),
  IFERROR(IF(BASE!H192="Home", BASE!E192, ""), ""),
  IFERROR(IF(ESPORTS!H192="Home", ESPORTS!E192, ""), "")
)
</f>
        <v/>
      </c>
      <c r="F192" s="11" t="str">
        <f>TEXTJOIN(
  CHAR(10) &amp; CHAR(10),
  TRUE,
  IFERROR(IF(WSO!H192="Home", TEXT(WSO!F192, "h:mm AM/PM"), ""), ""),
  IFERROR(IF(MSO!H192="Home", TEXT(MSO!F192, "h:mm AM/PM"), ""), ""),
  IFERROR(IF(FH!H192="Home", TEXT(FH!F192, "h:mm AM/PM"), ""), ""),
  IFERROR(IF(MGOLF!H192="Home", TEXT(MGOLF!F192, "h:mm AM/PM"), ""), ""),
  IFERROR(IF(Football!H192="Home", TEXT(Football!F192, "h:mm AM/PM"), ""), ""),
  IFERROR(IF(WVB!H192="Home", TEXT(WVB!F192, "h:mm AM/PM"), ""), ""),
  IFERROR(IF(XC!H192="Home", TEXT(XC!F192, "h:mm AM/PM"), ""), ""),
  IFERROR(IF(SWIMMING!H192="Home", TEXT(SWIMMING!F192, "h:mm AM/PM"), ""), ""),
  IFERROR(IF(WTEN!H192="Home", TEXT(WTEN!F192, "h:mm AM/PM"), ""), ""),
  IFERROR(IF(TF!H192="Home", TEXT(TF!F192, "h:mm AM/PM"), ""), ""),
  IFERROR(IF(WGOLF!H192="Home", TEXT(WGOLF!F192, "h:mm AM/PM"), ""), ""),
  IFERROR(IF(WBB!H192="Home", TEXT(WBB!F192, "h:mm AM/PM"), ""), ""),
  IFERROR(IF(MBB!H192="Home", TEXT(MBB!F192, "h:mm AM/PM"), ""), ""),
  IFERROR(IF(WLAX!H192="Home", TEXT(WLAX!F192, "h:mm AM/PM"), ""), ""),
  IFERROR(IF(MLAX!H192="Home", TEXT(MLAX!F192, "h:mm AM/PM"), ""), ""),
  IFERROR(IF(SOFT!H192="Home", TEXT(SOFT!F192, "h:mm AM/PM"), ""), ""),
  IFERROR(IF(BASE!H192="Home", TEXT(BASE!F192, "h:mm AM/PM"), ""), ""),
  IFERROR(IF(ESPORTS!H192="Home", TEXT(ESPORTS!F192, "h:mm AM/PM"), ""), "")
)
</f>
        <v/>
      </c>
      <c r="G192" s="11" t="str">
        <f>TEXTJOIN(
  CHAR(10) &amp; CHAR(10),
  TRUE,
  IFERROR(IF(WSO!H192="Home", WSO!G192, ""), ""),
  IFERROR(IF(MSO!H192="Home", MSO!G192, ""), ""),
  IFERROR(IF(FH!H192="Home", FH!G192, ""), ""),
  IFERROR(IF(MGOLF!H192="Home", MGOLF!G192, ""), ""),
  IFERROR(IF(Football!H192="Home", Football!G192, ""), ""),
  IFERROR(IF(WVB!H192="Home", WVB!G192, ""), ""),
  IFERROR(IF(XC!H192="Home", XC!G192, ""), ""),
  IFERROR(IF(SWIMMING!H192="Home", SWIMMING!G192, ""), ""),
  IFERROR(IF(WTEN!H192="Home", WTEN!G192, ""), ""),
  IFERROR(IF(TF!H192="Home", TF!G192, ""), ""),
  IFERROR(IF(WGOLF!H192="Home", WGOLF!G192, ""), ""),
  IFERROR(IF(WBB!H192="Home", WBB!G192, ""), ""),
  IFERROR(IF(MBB!H192="Home", MBB!G192, ""), ""),
  IFERROR(IF(WLAX!H192="Home", WLAX!G192, ""), ""),
  IFERROR(IF(MLAX!H192="Home", MLAX!G192, ""), ""),
  IFERROR(IF(SOFT!H192="Home", SOFT!G192, ""), ""),
  IFERROR(IF(BASE!H192="Home", BASE!G192, ""), ""),
  IFERROR(IF(ESPORTS!H192="Home", ESPORTS!G192, ""), "")
)
</f>
        <v/>
      </c>
      <c r="H192" s="20" t="str">
        <f>TEXTJOIN(
  CHAR(10) &amp; CHAR(10),
  TRUE,
  IFERROR(IF(WSO!H192="Home", WSO!P192, ""), ""),
  IFERROR(IF(MSO!H192="Home", MSO!P192, ""), ""),
  IFERROR(IF(FH!H192="Home", FH!P192, ""), ""),
  IFERROR(IF(MGOLF!H192="Home", MGOLF!P192, ""), ""),
  IFERROR(IF(Football!H192="Home", Football!P192, ""), ""),
  IFERROR(IF(WVB!H192="Home", WVB!P192, ""), ""),
  IFERROR(IF(XC!H192="Home", XC!P192, ""), ""),
  IFERROR(IF(SWIMMING!H192="Home", SWIMMING!P192, ""), ""),
  IFERROR(IF(WTEN!H192="Home", WTEN!P192, ""), ""),
  IFERROR(IF(TF!H192="Home", TF!P192, ""), ""),
  IFERROR(IF(WGOLF!H192="Home", WGOLF!P192, ""), ""),
  IFERROR(IF(WBB!H192="Home", WBB!P192, ""), ""),
  IFERROR(IF(MBB!H192="Home", MBB!P192, ""), ""),
  IFERROR(IF(WLAX!H192="Home", WLAX!P192, ""), ""),
  IFERROR(IF(MLAX!H192="Home", MLAX!P192, ""), ""),
  IFERROR(IF(SOFT!H192="Home", SOFT!P192, ""), ""),
  IFERROR(IF(BASE!H192="Home", BASE!P192, ""), ""),
  IFERROR(IF(ESPORTS!H192="Home", ESPORTS!P192, ""), "")
)
</f>
        <v/>
      </c>
    </row>
    <row r="193" ht="22.5" customHeight="1">
      <c r="A193" s="6">
        <v>192.0</v>
      </c>
      <c r="B193" s="6" t="str">
        <f>'Master Schedule'!B193</f>
        <v/>
      </c>
      <c r="C193" s="7">
        <v>46426.0</v>
      </c>
      <c r="D193" s="8" t="str">
        <f t="shared" si="1"/>
        <v>Monday</v>
      </c>
      <c r="E193" s="6" t="str">
        <f>TEXTJOIN(
  CHAR(10) &amp; CHAR(10),
  TRUE,
  IFERROR(IF(WSO!H193="Home", WSO!E193, ""), ""),
  IFERROR(IF(MSO!H193="Home", MSO!E193, ""), ""),
  IFERROR(IF(FH!H193="Home", FH!E193, ""), ""),
  IFERROR(IF(MGOLF!H193="Home", MGOLF!E193, ""), ""),
  IFERROR(IF(Football!H193="Home", Football!E193, ""), ""),
  IFERROR(IF(WVB!H193="Home", WVB!E193, ""), ""),
  IFERROR(IF(XC!H193="Home", XC!E193, ""), ""),
  IFERROR(IF(SWIMMING!H193="Home", SWIMMING!E193, ""), ""),
  IFERROR(IF(WTEN!H193="Home", WTEN!E193, ""), ""),
  IFERROR(IF(TF!H193="Home", TF!E193, ""), ""),
  IFERROR(IF(WGOLF!H193="Home", WGOLF!E193, ""), ""),
  IFERROR(IF(WBB!H193="Home", WBB!E193, ""), ""),
  IFERROR(IF(MBB!H193="Home", MBB!E193, ""), ""),
  IFERROR(IF(WLAX!H193="Home", WLAX!E193, ""), ""),
  IFERROR(IF(MLAX!H193="Home", MLAX!E193, ""), ""),
  IFERROR(IF(SOFT!H193="Home", SOFT!E193, ""), ""),
  IFERROR(IF(BASE!H193="Home", BASE!E193, ""), ""),
  IFERROR(IF(ESPORTS!H193="Home", ESPORTS!E193, ""), "")
)
</f>
        <v/>
      </c>
      <c r="F193" s="11" t="str">
        <f>TEXTJOIN(
  CHAR(10) &amp; CHAR(10),
  TRUE,
  IFERROR(IF(WSO!H193="Home", TEXT(WSO!F193, "h:mm AM/PM"), ""), ""),
  IFERROR(IF(MSO!H193="Home", TEXT(MSO!F193, "h:mm AM/PM"), ""), ""),
  IFERROR(IF(FH!H193="Home", TEXT(FH!F193, "h:mm AM/PM"), ""), ""),
  IFERROR(IF(MGOLF!H193="Home", TEXT(MGOLF!F193, "h:mm AM/PM"), ""), ""),
  IFERROR(IF(Football!H193="Home", TEXT(Football!F193, "h:mm AM/PM"), ""), ""),
  IFERROR(IF(WVB!H193="Home", TEXT(WVB!F193, "h:mm AM/PM"), ""), ""),
  IFERROR(IF(XC!H193="Home", TEXT(XC!F193, "h:mm AM/PM"), ""), ""),
  IFERROR(IF(SWIMMING!H193="Home", TEXT(SWIMMING!F193, "h:mm AM/PM"), ""), ""),
  IFERROR(IF(WTEN!H193="Home", TEXT(WTEN!F193, "h:mm AM/PM"), ""), ""),
  IFERROR(IF(TF!H193="Home", TEXT(TF!F193, "h:mm AM/PM"), ""), ""),
  IFERROR(IF(WGOLF!H193="Home", TEXT(WGOLF!F193, "h:mm AM/PM"), ""), ""),
  IFERROR(IF(WBB!H193="Home", TEXT(WBB!F193, "h:mm AM/PM"), ""), ""),
  IFERROR(IF(MBB!H193="Home", TEXT(MBB!F193, "h:mm AM/PM"), ""), ""),
  IFERROR(IF(WLAX!H193="Home", TEXT(WLAX!F193, "h:mm AM/PM"), ""), ""),
  IFERROR(IF(MLAX!H193="Home", TEXT(MLAX!F193, "h:mm AM/PM"), ""), ""),
  IFERROR(IF(SOFT!H193="Home", TEXT(SOFT!F193, "h:mm AM/PM"), ""), ""),
  IFERROR(IF(BASE!H193="Home", TEXT(BASE!F193, "h:mm AM/PM"), ""), ""),
  IFERROR(IF(ESPORTS!H193="Home", TEXT(ESPORTS!F193, "h:mm AM/PM"), ""), "")
)
</f>
        <v/>
      </c>
      <c r="G193" s="11" t="str">
        <f>TEXTJOIN(
  CHAR(10) &amp; CHAR(10),
  TRUE,
  IFERROR(IF(WSO!H193="Home", WSO!G193, ""), ""),
  IFERROR(IF(MSO!H193="Home", MSO!G193, ""), ""),
  IFERROR(IF(FH!H193="Home", FH!G193, ""), ""),
  IFERROR(IF(MGOLF!H193="Home", MGOLF!G193, ""), ""),
  IFERROR(IF(Football!H193="Home", Football!G193, ""), ""),
  IFERROR(IF(WVB!H193="Home", WVB!G193, ""), ""),
  IFERROR(IF(XC!H193="Home", XC!G193, ""), ""),
  IFERROR(IF(SWIMMING!H193="Home", SWIMMING!G193, ""), ""),
  IFERROR(IF(WTEN!H193="Home", WTEN!G193, ""), ""),
  IFERROR(IF(TF!H193="Home", TF!G193, ""), ""),
  IFERROR(IF(WGOLF!H193="Home", WGOLF!G193, ""), ""),
  IFERROR(IF(WBB!H193="Home", WBB!G193, ""), ""),
  IFERROR(IF(MBB!H193="Home", MBB!G193, ""), ""),
  IFERROR(IF(WLAX!H193="Home", WLAX!G193, ""), ""),
  IFERROR(IF(MLAX!H193="Home", MLAX!G193, ""), ""),
  IFERROR(IF(SOFT!H193="Home", SOFT!G193, ""), ""),
  IFERROR(IF(BASE!H193="Home", BASE!G193, ""), ""),
  IFERROR(IF(ESPORTS!H193="Home", ESPORTS!G193, ""), "")
)
</f>
        <v/>
      </c>
      <c r="H193" s="20" t="str">
        <f>TEXTJOIN(
  CHAR(10) &amp; CHAR(10),
  TRUE,
  IFERROR(IF(WSO!H193="Home", WSO!P193, ""), ""),
  IFERROR(IF(MSO!H193="Home", MSO!P193, ""), ""),
  IFERROR(IF(FH!H193="Home", FH!P193, ""), ""),
  IFERROR(IF(MGOLF!H193="Home", MGOLF!P193, ""), ""),
  IFERROR(IF(Football!H193="Home", Football!P193, ""), ""),
  IFERROR(IF(WVB!H193="Home", WVB!P193, ""), ""),
  IFERROR(IF(XC!H193="Home", XC!P193, ""), ""),
  IFERROR(IF(SWIMMING!H193="Home", SWIMMING!P193, ""), ""),
  IFERROR(IF(WTEN!H193="Home", WTEN!P193, ""), ""),
  IFERROR(IF(TF!H193="Home", TF!P193, ""), ""),
  IFERROR(IF(WGOLF!H193="Home", WGOLF!P193, ""), ""),
  IFERROR(IF(WBB!H193="Home", WBB!P193, ""), ""),
  IFERROR(IF(MBB!H193="Home", MBB!P193, ""), ""),
  IFERROR(IF(WLAX!H193="Home", WLAX!P193, ""), ""),
  IFERROR(IF(MLAX!H193="Home", MLAX!P193, ""), ""),
  IFERROR(IF(SOFT!H193="Home", SOFT!P193, ""), ""),
  IFERROR(IF(BASE!H193="Home", BASE!P193, ""), ""),
  IFERROR(IF(ESPORTS!H193="Home", ESPORTS!P193, ""), "")
)
</f>
        <v/>
      </c>
    </row>
    <row r="194" ht="22.5" customHeight="1">
      <c r="A194" s="6">
        <v>193.0</v>
      </c>
      <c r="B194" s="6" t="str">
        <f>'Master Schedule'!B194</f>
        <v/>
      </c>
      <c r="C194" s="7">
        <v>46427.0</v>
      </c>
      <c r="D194" s="8" t="str">
        <f t="shared" si="1"/>
        <v>Tuesday</v>
      </c>
      <c r="E194" s="6" t="str">
        <f>TEXTJOIN(
  CHAR(10) &amp; CHAR(10),
  TRUE,
  IFERROR(IF(WSO!H194="Home", WSO!E194, ""), ""),
  IFERROR(IF(MSO!H194="Home", MSO!E194, ""), ""),
  IFERROR(IF(FH!H194="Home", FH!E194, ""), ""),
  IFERROR(IF(MGOLF!H194="Home", MGOLF!E194, ""), ""),
  IFERROR(IF(Football!H194="Home", Football!E194, ""), ""),
  IFERROR(IF(WVB!H194="Home", WVB!E194, ""), ""),
  IFERROR(IF(XC!H194="Home", XC!E194, ""), ""),
  IFERROR(IF(SWIMMING!H194="Home", SWIMMING!E194, ""), ""),
  IFERROR(IF(WTEN!H194="Home", WTEN!E194, ""), ""),
  IFERROR(IF(TF!H194="Home", TF!E194, ""), ""),
  IFERROR(IF(WGOLF!H194="Home", WGOLF!E194, ""), ""),
  IFERROR(IF(WBB!H194="Home", WBB!E194, ""), ""),
  IFERROR(IF(MBB!H194="Home", MBB!E194, ""), ""),
  IFERROR(IF(WLAX!H194="Home", WLAX!E194, ""), ""),
  IFERROR(IF(MLAX!H194="Home", MLAX!E194, ""), ""),
  IFERROR(IF(SOFT!H194="Home", SOFT!E194, ""), ""),
  IFERROR(IF(BASE!H194="Home", BASE!E194, ""), ""),
  IFERROR(IF(ESPORTS!H194="Home", ESPORTS!E194, ""), "")
)
</f>
        <v/>
      </c>
      <c r="F194" s="11" t="str">
        <f>TEXTJOIN(
  CHAR(10) &amp; CHAR(10),
  TRUE,
  IFERROR(IF(WSO!H194="Home", TEXT(WSO!F194, "h:mm AM/PM"), ""), ""),
  IFERROR(IF(MSO!H194="Home", TEXT(MSO!F194, "h:mm AM/PM"), ""), ""),
  IFERROR(IF(FH!H194="Home", TEXT(FH!F194, "h:mm AM/PM"), ""), ""),
  IFERROR(IF(MGOLF!H194="Home", TEXT(MGOLF!F194, "h:mm AM/PM"), ""), ""),
  IFERROR(IF(Football!H194="Home", TEXT(Football!F194, "h:mm AM/PM"), ""), ""),
  IFERROR(IF(WVB!H194="Home", TEXT(WVB!F194, "h:mm AM/PM"), ""), ""),
  IFERROR(IF(XC!H194="Home", TEXT(XC!F194, "h:mm AM/PM"), ""), ""),
  IFERROR(IF(SWIMMING!H194="Home", TEXT(SWIMMING!F194, "h:mm AM/PM"), ""), ""),
  IFERROR(IF(WTEN!H194="Home", TEXT(WTEN!F194, "h:mm AM/PM"), ""), ""),
  IFERROR(IF(TF!H194="Home", TEXT(TF!F194, "h:mm AM/PM"), ""), ""),
  IFERROR(IF(WGOLF!H194="Home", TEXT(WGOLF!F194, "h:mm AM/PM"), ""), ""),
  IFERROR(IF(WBB!H194="Home", TEXT(WBB!F194, "h:mm AM/PM"), ""), ""),
  IFERROR(IF(MBB!H194="Home", TEXT(MBB!F194, "h:mm AM/PM"), ""), ""),
  IFERROR(IF(WLAX!H194="Home", TEXT(WLAX!F194, "h:mm AM/PM"), ""), ""),
  IFERROR(IF(MLAX!H194="Home", TEXT(MLAX!F194, "h:mm AM/PM"), ""), ""),
  IFERROR(IF(SOFT!H194="Home", TEXT(SOFT!F194, "h:mm AM/PM"), ""), ""),
  IFERROR(IF(BASE!H194="Home", TEXT(BASE!F194, "h:mm AM/PM"), ""), ""),
  IFERROR(IF(ESPORTS!H194="Home", TEXT(ESPORTS!F194, "h:mm AM/PM"), ""), "")
)
</f>
        <v/>
      </c>
      <c r="G194" s="11" t="str">
        <f>TEXTJOIN(
  CHAR(10) &amp; CHAR(10),
  TRUE,
  IFERROR(IF(WSO!H194="Home", WSO!G194, ""), ""),
  IFERROR(IF(MSO!H194="Home", MSO!G194, ""), ""),
  IFERROR(IF(FH!H194="Home", FH!G194, ""), ""),
  IFERROR(IF(MGOLF!H194="Home", MGOLF!G194, ""), ""),
  IFERROR(IF(Football!H194="Home", Football!G194, ""), ""),
  IFERROR(IF(WVB!H194="Home", WVB!G194, ""), ""),
  IFERROR(IF(XC!H194="Home", XC!G194, ""), ""),
  IFERROR(IF(SWIMMING!H194="Home", SWIMMING!G194, ""), ""),
  IFERROR(IF(WTEN!H194="Home", WTEN!G194, ""), ""),
  IFERROR(IF(TF!H194="Home", TF!G194, ""), ""),
  IFERROR(IF(WGOLF!H194="Home", WGOLF!G194, ""), ""),
  IFERROR(IF(WBB!H194="Home", WBB!G194, ""), ""),
  IFERROR(IF(MBB!H194="Home", MBB!G194, ""), ""),
  IFERROR(IF(WLAX!H194="Home", WLAX!G194, ""), ""),
  IFERROR(IF(MLAX!H194="Home", MLAX!G194, ""), ""),
  IFERROR(IF(SOFT!H194="Home", SOFT!G194, ""), ""),
  IFERROR(IF(BASE!H194="Home", BASE!G194, ""), ""),
  IFERROR(IF(ESPORTS!H194="Home", ESPORTS!G194, ""), "")
)
</f>
        <v/>
      </c>
      <c r="H194" s="20" t="str">
        <f>TEXTJOIN(
  CHAR(10) &amp; CHAR(10),
  TRUE,
  IFERROR(IF(WSO!H194="Home", WSO!P194, ""), ""),
  IFERROR(IF(MSO!H194="Home", MSO!P194, ""), ""),
  IFERROR(IF(FH!H194="Home", FH!P194, ""), ""),
  IFERROR(IF(MGOLF!H194="Home", MGOLF!P194, ""), ""),
  IFERROR(IF(Football!H194="Home", Football!P194, ""), ""),
  IFERROR(IF(WVB!H194="Home", WVB!P194, ""), ""),
  IFERROR(IF(XC!H194="Home", XC!P194, ""), ""),
  IFERROR(IF(SWIMMING!H194="Home", SWIMMING!P194, ""), ""),
  IFERROR(IF(WTEN!H194="Home", WTEN!P194, ""), ""),
  IFERROR(IF(TF!H194="Home", TF!P194, ""), ""),
  IFERROR(IF(WGOLF!H194="Home", WGOLF!P194, ""), ""),
  IFERROR(IF(WBB!H194="Home", WBB!P194, ""), ""),
  IFERROR(IF(MBB!H194="Home", MBB!P194, ""), ""),
  IFERROR(IF(WLAX!H194="Home", WLAX!P194, ""), ""),
  IFERROR(IF(MLAX!H194="Home", MLAX!P194, ""), ""),
  IFERROR(IF(SOFT!H194="Home", SOFT!P194, ""), ""),
  IFERROR(IF(BASE!H194="Home", BASE!P194, ""), ""),
  IFERROR(IF(ESPORTS!H194="Home", ESPORTS!P194, ""), "")
)
</f>
        <v/>
      </c>
    </row>
    <row r="195" ht="22.5" customHeight="1">
      <c r="A195" s="6">
        <v>194.0</v>
      </c>
      <c r="B195" s="6" t="str">
        <f>'Master Schedule'!B195</f>
        <v/>
      </c>
      <c r="C195" s="7">
        <v>46428.0</v>
      </c>
      <c r="D195" s="8" t="str">
        <f t="shared" si="1"/>
        <v>Wednesday</v>
      </c>
      <c r="E195" s="6" t="str">
        <f>TEXTJOIN(
  CHAR(10) &amp; CHAR(10),
  TRUE,
  IFERROR(IF(WSO!H195="Home", WSO!E195, ""), ""),
  IFERROR(IF(MSO!H195="Home", MSO!E195, ""), ""),
  IFERROR(IF(FH!H195="Home", FH!E195, ""), ""),
  IFERROR(IF(MGOLF!H195="Home", MGOLF!E195, ""), ""),
  IFERROR(IF(Football!H195="Home", Football!E195, ""), ""),
  IFERROR(IF(WVB!H195="Home", WVB!E195, ""), ""),
  IFERROR(IF(XC!H195="Home", XC!E195, ""), ""),
  IFERROR(IF(SWIMMING!H195="Home", SWIMMING!E195, ""), ""),
  IFERROR(IF(WTEN!H195="Home", WTEN!E195, ""), ""),
  IFERROR(IF(TF!H195="Home", TF!E195, ""), ""),
  IFERROR(IF(WGOLF!H195="Home", WGOLF!E195, ""), ""),
  IFERROR(IF(WBB!H195="Home", WBB!E195, ""), ""),
  IFERROR(IF(MBB!H195="Home", MBB!E195, ""), ""),
  IFERROR(IF(WLAX!H195="Home", WLAX!E195, ""), ""),
  IFERROR(IF(MLAX!H195="Home", MLAX!E195, ""), ""),
  IFERROR(IF(SOFT!H195="Home", SOFT!E195, ""), ""),
  IFERROR(IF(BASE!H195="Home", BASE!E195, ""), ""),
  IFERROR(IF(ESPORTS!H195="Home", ESPORTS!E195, ""), "")
)
</f>
        <v/>
      </c>
      <c r="F195" s="11" t="str">
        <f>TEXTJOIN(
  CHAR(10) &amp; CHAR(10),
  TRUE,
  IFERROR(IF(WSO!H195="Home", TEXT(WSO!F195, "h:mm AM/PM"), ""), ""),
  IFERROR(IF(MSO!H195="Home", TEXT(MSO!F195, "h:mm AM/PM"), ""), ""),
  IFERROR(IF(FH!H195="Home", TEXT(FH!F195, "h:mm AM/PM"), ""), ""),
  IFERROR(IF(MGOLF!H195="Home", TEXT(MGOLF!F195, "h:mm AM/PM"), ""), ""),
  IFERROR(IF(Football!H195="Home", TEXT(Football!F195, "h:mm AM/PM"), ""), ""),
  IFERROR(IF(WVB!H195="Home", TEXT(WVB!F195, "h:mm AM/PM"), ""), ""),
  IFERROR(IF(XC!H195="Home", TEXT(XC!F195, "h:mm AM/PM"), ""), ""),
  IFERROR(IF(SWIMMING!H195="Home", TEXT(SWIMMING!F195, "h:mm AM/PM"), ""), ""),
  IFERROR(IF(WTEN!H195="Home", TEXT(WTEN!F195, "h:mm AM/PM"), ""), ""),
  IFERROR(IF(TF!H195="Home", TEXT(TF!F195, "h:mm AM/PM"), ""), ""),
  IFERROR(IF(WGOLF!H195="Home", TEXT(WGOLF!F195, "h:mm AM/PM"), ""), ""),
  IFERROR(IF(WBB!H195="Home", TEXT(WBB!F195, "h:mm AM/PM"), ""), ""),
  IFERROR(IF(MBB!H195="Home", TEXT(MBB!F195, "h:mm AM/PM"), ""), ""),
  IFERROR(IF(WLAX!H195="Home", TEXT(WLAX!F195, "h:mm AM/PM"), ""), ""),
  IFERROR(IF(MLAX!H195="Home", TEXT(MLAX!F195, "h:mm AM/PM"), ""), ""),
  IFERROR(IF(SOFT!H195="Home", TEXT(SOFT!F195, "h:mm AM/PM"), ""), ""),
  IFERROR(IF(BASE!H195="Home", TEXT(BASE!F195, "h:mm AM/PM"), ""), ""),
  IFERROR(IF(ESPORTS!H195="Home", TEXT(ESPORTS!F195, "h:mm AM/PM"), ""), "")
)
</f>
        <v/>
      </c>
      <c r="G195" s="11" t="str">
        <f>TEXTJOIN(
  CHAR(10) &amp; CHAR(10),
  TRUE,
  IFERROR(IF(WSO!H195="Home", WSO!G195, ""), ""),
  IFERROR(IF(MSO!H195="Home", MSO!G195, ""), ""),
  IFERROR(IF(FH!H195="Home", FH!G195, ""), ""),
  IFERROR(IF(MGOLF!H195="Home", MGOLF!G195, ""), ""),
  IFERROR(IF(Football!H195="Home", Football!G195, ""), ""),
  IFERROR(IF(WVB!H195="Home", WVB!G195, ""), ""),
  IFERROR(IF(XC!H195="Home", XC!G195, ""), ""),
  IFERROR(IF(SWIMMING!H195="Home", SWIMMING!G195, ""), ""),
  IFERROR(IF(WTEN!H195="Home", WTEN!G195, ""), ""),
  IFERROR(IF(TF!H195="Home", TF!G195, ""), ""),
  IFERROR(IF(WGOLF!H195="Home", WGOLF!G195, ""), ""),
  IFERROR(IF(WBB!H195="Home", WBB!G195, ""), ""),
  IFERROR(IF(MBB!H195="Home", MBB!G195, ""), ""),
  IFERROR(IF(WLAX!H195="Home", WLAX!G195, ""), ""),
  IFERROR(IF(MLAX!H195="Home", MLAX!G195, ""), ""),
  IFERROR(IF(SOFT!H195="Home", SOFT!G195, ""), ""),
  IFERROR(IF(BASE!H195="Home", BASE!G195, ""), ""),
  IFERROR(IF(ESPORTS!H195="Home", ESPORTS!G195, ""), "")
)
</f>
        <v/>
      </c>
      <c r="H195" s="20" t="str">
        <f>TEXTJOIN(
  CHAR(10) &amp; CHAR(10),
  TRUE,
  IFERROR(IF(WSO!H195="Home", WSO!P195, ""), ""),
  IFERROR(IF(MSO!H195="Home", MSO!P195, ""), ""),
  IFERROR(IF(FH!H195="Home", FH!P195, ""), ""),
  IFERROR(IF(MGOLF!H195="Home", MGOLF!P195, ""), ""),
  IFERROR(IF(Football!H195="Home", Football!P195, ""), ""),
  IFERROR(IF(WVB!H195="Home", WVB!P195, ""), ""),
  IFERROR(IF(XC!H195="Home", XC!P195, ""), ""),
  IFERROR(IF(SWIMMING!H195="Home", SWIMMING!P195, ""), ""),
  IFERROR(IF(WTEN!H195="Home", WTEN!P195, ""), ""),
  IFERROR(IF(TF!H195="Home", TF!P195, ""), ""),
  IFERROR(IF(WGOLF!H195="Home", WGOLF!P195, ""), ""),
  IFERROR(IF(WBB!H195="Home", WBB!P195, ""), ""),
  IFERROR(IF(MBB!H195="Home", MBB!P195, ""), ""),
  IFERROR(IF(WLAX!H195="Home", WLAX!P195, ""), ""),
  IFERROR(IF(MLAX!H195="Home", MLAX!P195, ""), ""),
  IFERROR(IF(SOFT!H195="Home", SOFT!P195, ""), ""),
  IFERROR(IF(BASE!H195="Home", BASE!P195, ""), ""),
  IFERROR(IF(ESPORTS!H195="Home", ESPORTS!P195, ""), "")
)
</f>
        <v/>
      </c>
    </row>
    <row r="196" ht="22.5" customHeight="1">
      <c r="A196" s="6">
        <v>195.0</v>
      </c>
      <c r="B196" s="6" t="str">
        <f>'Master Schedule'!B196</f>
        <v/>
      </c>
      <c r="C196" s="7">
        <v>46429.0</v>
      </c>
      <c r="D196" s="8" t="str">
        <f t="shared" si="1"/>
        <v>Thursday</v>
      </c>
      <c r="E196" s="6" t="str">
        <f>TEXTJOIN(
  CHAR(10) &amp; CHAR(10),
  TRUE,
  IFERROR(IF(WSO!H196="Home", WSO!E196, ""), ""),
  IFERROR(IF(MSO!H196="Home", MSO!E196, ""), ""),
  IFERROR(IF(FH!H196="Home", FH!E196, ""), ""),
  IFERROR(IF(MGOLF!H196="Home", MGOLF!E196, ""), ""),
  IFERROR(IF(Football!H196="Home", Football!E196, ""), ""),
  IFERROR(IF(WVB!H196="Home", WVB!E196, ""), ""),
  IFERROR(IF(XC!H196="Home", XC!E196, ""), ""),
  IFERROR(IF(SWIMMING!H196="Home", SWIMMING!E196, ""), ""),
  IFERROR(IF(WTEN!H196="Home", WTEN!E196, ""), ""),
  IFERROR(IF(TF!H196="Home", TF!E196, ""), ""),
  IFERROR(IF(WGOLF!H196="Home", WGOLF!E196, ""), ""),
  IFERROR(IF(WBB!H196="Home", WBB!E196, ""), ""),
  IFERROR(IF(MBB!H196="Home", MBB!E196, ""), ""),
  IFERROR(IF(WLAX!H196="Home", WLAX!E196, ""), ""),
  IFERROR(IF(MLAX!H196="Home", MLAX!E196, ""), ""),
  IFERROR(IF(SOFT!H196="Home", SOFT!E196, ""), ""),
  IFERROR(IF(BASE!H196="Home", BASE!E196, ""), ""),
  IFERROR(IF(ESPORTS!H196="Home", ESPORTS!E196, ""), "")
)
</f>
        <v/>
      </c>
      <c r="F196" s="11" t="str">
        <f>TEXTJOIN(
  CHAR(10) &amp; CHAR(10),
  TRUE,
  IFERROR(IF(WSO!H196="Home", TEXT(WSO!F196, "h:mm AM/PM"), ""), ""),
  IFERROR(IF(MSO!H196="Home", TEXT(MSO!F196, "h:mm AM/PM"), ""), ""),
  IFERROR(IF(FH!H196="Home", TEXT(FH!F196, "h:mm AM/PM"), ""), ""),
  IFERROR(IF(MGOLF!H196="Home", TEXT(MGOLF!F196, "h:mm AM/PM"), ""), ""),
  IFERROR(IF(Football!H196="Home", TEXT(Football!F196, "h:mm AM/PM"), ""), ""),
  IFERROR(IF(WVB!H196="Home", TEXT(WVB!F196, "h:mm AM/PM"), ""), ""),
  IFERROR(IF(XC!H196="Home", TEXT(XC!F196, "h:mm AM/PM"), ""), ""),
  IFERROR(IF(SWIMMING!H196="Home", TEXT(SWIMMING!F196, "h:mm AM/PM"), ""), ""),
  IFERROR(IF(WTEN!H196="Home", TEXT(WTEN!F196, "h:mm AM/PM"), ""), ""),
  IFERROR(IF(TF!H196="Home", TEXT(TF!F196, "h:mm AM/PM"), ""), ""),
  IFERROR(IF(WGOLF!H196="Home", TEXT(WGOLF!F196, "h:mm AM/PM"), ""), ""),
  IFERROR(IF(WBB!H196="Home", TEXT(WBB!F196, "h:mm AM/PM"), ""), ""),
  IFERROR(IF(MBB!H196="Home", TEXT(MBB!F196, "h:mm AM/PM"), ""), ""),
  IFERROR(IF(WLAX!H196="Home", TEXT(WLAX!F196, "h:mm AM/PM"), ""), ""),
  IFERROR(IF(MLAX!H196="Home", TEXT(MLAX!F196, "h:mm AM/PM"), ""), ""),
  IFERROR(IF(SOFT!H196="Home", TEXT(SOFT!F196, "h:mm AM/PM"), ""), ""),
  IFERROR(IF(BASE!H196="Home", TEXT(BASE!F196, "h:mm AM/PM"), ""), ""),
  IFERROR(IF(ESPORTS!H196="Home", TEXT(ESPORTS!F196, "h:mm AM/PM"), ""), "")
)
</f>
        <v/>
      </c>
      <c r="G196" s="11" t="str">
        <f>TEXTJOIN(
  CHAR(10) &amp; CHAR(10),
  TRUE,
  IFERROR(IF(WSO!H196="Home", WSO!G196, ""), ""),
  IFERROR(IF(MSO!H196="Home", MSO!G196, ""), ""),
  IFERROR(IF(FH!H196="Home", FH!G196, ""), ""),
  IFERROR(IF(MGOLF!H196="Home", MGOLF!G196, ""), ""),
  IFERROR(IF(Football!H196="Home", Football!G196, ""), ""),
  IFERROR(IF(WVB!H196="Home", WVB!G196, ""), ""),
  IFERROR(IF(XC!H196="Home", XC!G196, ""), ""),
  IFERROR(IF(SWIMMING!H196="Home", SWIMMING!G196, ""), ""),
  IFERROR(IF(WTEN!H196="Home", WTEN!G196, ""), ""),
  IFERROR(IF(TF!H196="Home", TF!G196, ""), ""),
  IFERROR(IF(WGOLF!H196="Home", WGOLF!G196, ""), ""),
  IFERROR(IF(WBB!H196="Home", WBB!G196, ""), ""),
  IFERROR(IF(MBB!H196="Home", MBB!G196, ""), ""),
  IFERROR(IF(WLAX!H196="Home", WLAX!G196, ""), ""),
  IFERROR(IF(MLAX!H196="Home", MLAX!G196, ""), ""),
  IFERROR(IF(SOFT!H196="Home", SOFT!G196, ""), ""),
  IFERROR(IF(BASE!H196="Home", BASE!G196, ""), ""),
  IFERROR(IF(ESPORTS!H196="Home", ESPORTS!G196, ""), "")
)
</f>
        <v/>
      </c>
      <c r="H196" s="20" t="str">
        <f>TEXTJOIN(
  CHAR(10) &amp; CHAR(10),
  TRUE,
  IFERROR(IF(WSO!H196="Home", WSO!P196, ""), ""),
  IFERROR(IF(MSO!H196="Home", MSO!P196, ""), ""),
  IFERROR(IF(FH!H196="Home", FH!P196, ""), ""),
  IFERROR(IF(MGOLF!H196="Home", MGOLF!P196, ""), ""),
  IFERROR(IF(Football!H196="Home", Football!P196, ""), ""),
  IFERROR(IF(WVB!H196="Home", WVB!P196, ""), ""),
  IFERROR(IF(XC!H196="Home", XC!P196, ""), ""),
  IFERROR(IF(SWIMMING!H196="Home", SWIMMING!P196, ""), ""),
  IFERROR(IF(WTEN!H196="Home", WTEN!P196, ""), ""),
  IFERROR(IF(TF!H196="Home", TF!P196, ""), ""),
  IFERROR(IF(WGOLF!H196="Home", WGOLF!P196, ""), ""),
  IFERROR(IF(WBB!H196="Home", WBB!P196, ""), ""),
  IFERROR(IF(MBB!H196="Home", MBB!P196, ""), ""),
  IFERROR(IF(WLAX!H196="Home", WLAX!P196, ""), ""),
  IFERROR(IF(MLAX!H196="Home", MLAX!P196, ""), ""),
  IFERROR(IF(SOFT!H196="Home", SOFT!P196, ""), ""),
  IFERROR(IF(BASE!H196="Home", BASE!P196, ""), ""),
  IFERROR(IF(ESPORTS!H196="Home", ESPORTS!P196, ""), "")
)
</f>
        <v/>
      </c>
    </row>
    <row r="197" ht="22.5" customHeight="1">
      <c r="A197" s="6">
        <v>196.0</v>
      </c>
      <c r="B197" s="6" t="str">
        <f>'Master Schedule'!B197</f>
        <v/>
      </c>
      <c r="C197" s="7">
        <v>46430.0</v>
      </c>
      <c r="D197" s="8" t="str">
        <f t="shared" si="1"/>
        <v>Friday</v>
      </c>
      <c r="E197" s="6" t="str">
        <f>TEXTJOIN(
  CHAR(10) &amp; CHAR(10),
  TRUE,
  IFERROR(IF(WSO!H197="Home", WSO!E197, ""), ""),
  IFERROR(IF(MSO!H197="Home", MSO!E197, ""), ""),
  IFERROR(IF(FH!H197="Home", FH!E197, ""), ""),
  IFERROR(IF(MGOLF!H197="Home", MGOLF!E197, ""), ""),
  IFERROR(IF(Football!H197="Home", Football!E197, ""), ""),
  IFERROR(IF(WVB!H197="Home", WVB!E197, ""), ""),
  IFERROR(IF(XC!H197="Home", XC!E197, ""), ""),
  IFERROR(IF(SWIMMING!H197="Home", SWIMMING!E197, ""), ""),
  IFERROR(IF(WTEN!H197="Home", WTEN!E197, ""), ""),
  IFERROR(IF(TF!H197="Home", TF!E197, ""), ""),
  IFERROR(IF(WGOLF!H197="Home", WGOLF!E197, ""), ""),
  IFERROR(IF(WBB!H197="Home", WBB!E197, ""), ""),
  IFERROR(IF(MBB!H197="Home", MBB!E197, ""), ""),
  IFERROR(IF(WLAX!H197="Home", WLAX!E197, ""), ""),
  IFERROR(IF(MLAX!H197="Home", MLAX!E197, ""), ""),
  IFERROR(IF(SOFT!H197="Home", SOFT!E197, ""), ""),
  IFERROR(IF(BASE!H197="Home", BASE!E197, ""), ""),
  IFERROR(IF(ESPORTS!H197="Home", ESPORTS!E197, ""), "")
)
</f>
        <v/>
      </c>
      <c r="F197" s="11" t="str">
        <f>TEXTJOIN(
  CHAR(10) &amp; CHAR(10),
  TRUE,
  IFERROR(IF(WSO!H197="Home", TEXT(WSO!F197, "h:mm AM/PM"), ""), ""),
  IFERROR(IF(MSO!H197="Home", TEXT(MSO!F197, "h:mm AM/PM"), ""), ""),
  IFERROR(IF(FH!H197="Home", TEXT(FH!F197, "h:mm AM/PM"), ""), ""),
  IFERROR(IF(MGOLF!H197="Home", TEXT(MGOLF!F197, "h:mm AM/PM"), ""), ""),
  IFERROR(IF(Football!H197="Home", TEXT(Football!F197, "h:mm AM/PM"), ""), ""),
  IFERROR(IF(WVB!H197="Home", TEXT(WVB!F197, "h:mm AM/PM"), ""), ""),
  IFERROR(IF(XC!H197="Home", TEXT(XC!F197, "h:mm AM/PM"), ""), ""),
  IFERROR(IF(SWIMMING!H197="Home", TEXT(SWIMMING!F197, "h:mm AM/PM"), ""), ""),
  IFERROR(IF(WTEN!H197="Home", TEXT(WTEN!F197, "h:mm AM/PM"), ""), ""),
  IFERROR(IF(TF!H197="Home", TEXT(TF!F197, "h:mm AM/PM"), ""), ""),
  IFERROR(IF(WGOLF!H197="Home", TEXT(WGOLF!F197, "h:mm AM/PM"), ""), ""),
  IFERROR(IF(WBB!H197="Home", TEXT(WBB!F197, "h:mm AM/PM"), ""), ""),
  IFERROR(IF(MBB!H197="Home", TEXT(MBB!F197, "h:mm AM/PM"), ""), ""),
  IFERROR(IF(WLAX!H197="Home", TEXT(WLAX!F197, "h:mm AM/PM"), ""), ""),
  IFERROR(IF(MLAX!H197="Home", TEXT(MLAX!F197, "h:mm AM/PM"), ""), ""),
  IFERROR(IF(SOFT!H197="Home", TEXT(SOFT!F197, "h:mm AM/PM"), ""), ""),
  IFERROR(IF(BASE!H197="Home", TEXT(BASE!F197, "h:mm AM/PM"), ""), ""),
  IFERROR(IF(ESPORTS!H197="Home", TEXT(ESPORTS!F197, "h:mm AM/PM"), ""), "")
)
</f>
        <v/>
      </c>
      <c r="G197" s="11" t="str">
        <f>TEXTJOIN(
  CHAR(10) &amp; CHAR(10),
  TRUE,
  IFERROR(IF(WSO!H197="Home", WSO!G197, ""), ""),
  IFERROR(IF(MSO!H197="Home", MSO!G197, ""), ""),
  IFERROR(IF(FH!H197="Home", FH!G197, ""), ""),
  IFERROR(IF(MGOLF!H197="Home", MGOLF!G197, ""), ""),
  IFERROR(IF(Football!H197="Home", Football!G197, ""), ""),
  IFERROR(IF(WVB!H197="Home", WVB!G197, ""), ""),
  IFERROR(IF(XC!H197="Home", XC!G197, ""), ""),
  IFERROR(IF(SWIMMING!H197="Home", SWIMMING!G197, ""), ""),
  IFERROR(IF(WTEN!H197="Home", WTEN!G197, ""), ""),
  IFERROR(IF(TF!H197="Home", TF!G197, ""), ""),
  IFERROR(IF(WGOLF!H197="Home", WGOLF!G197, ""), ""),
  IFERROR(IF(WBB!H197="Home", WBB!G197, ""), ""),
  IFERROR(IF(MBB!H197="Home", MBB!G197, ""), ""),
  IFERROR(IF(WLAX!H197="Home", WLAX!G197, ""), ""),
  IFERROR(IF(MLAX!H197="Home", MLAX!G197, ""), ""),
  IFERROR(IF(SOFT!H197="Home", SOFT!G197, ""), ""),
  IFERROR(IF(BASE!H197="Home", BASE!G197, ""), ""),
  IFERROR(IF(ESPORTS!H197="Home", ESPORTS!G197, ""), "")
)
</f>
        <v/>
      </c>
      <c r="H197" s="20" t="str">
        <f>TEXTJOIN(
  CHAR(10) &amp; CHAR(10),
  TRUE,
  IFERROR(IF(WSO!H197="Home", WSO!P197, ""), ""),
  IFERROR(IF(MSO!H197="Home", MSO!P197, ""), ""),
  IFERROR(IF(FH!H197="Home", FH!P197, ""), ""),
  IFERROR(IF(MGOLF!H197="Home", MGOLF!P197, ""), ""),
  IFERROR(IF(Football!H197="Home", Football!P197, ""), ""),
  IFERROR(IF(WVB!H197="Home", WVB!P197, ""), ""),
  IFERROR(IF(XC!H197="Home", XC!P197, ""), ""),
  IFERROR(IF(SWIMMING!H197="Home", SWIMMING!P197, ""), ""),
  IFERROR(IF(WTEN!H197="Home", WTEN!P197, ""), ""),
  IFERROR(IF(TF!H197="Home", TF!P197, ""), ""),
  IFERROR(IF(WGOLF!H197="Home", WGOLF!P197, ""), ""),
  IFERROR(IF(WBB!H197="Home", WBB!P197, ""), ""),
  IFERROR(IF(MBB!H197="Home", MBB!P197, ""), ""),
  IFERROR(IF(WLAX!H197="Home", WLAX!P197, ""), ""),
  IFERROR(IF(MLAX!H197="Home", MLAX!P197, ""), ""),
  IFERROR(IF(SOFT!H197="Home", SOFT!P197, ""), ""),
  IFERROR(IF(BASE!H197="Home", BASE!P197, ""), ""),
  IFERROR(IF(ESPORTS!H197="Home", ESPORTS!P197, ""), "")
)
</f>
        <v/>
      </c>
    </row>
    <row r="198" ht="22.5" customHeight="1">
      <c r="A198" s="6">
        <v>197.0</v>
      </c>
      <c r="B198" s="6" t="str">
        <f>'Master Schedule'!B198</f>
        <v/>
      </c>
      <c r="C198" s="7">
        <v>46431.0</v>
      </c>
      <c r="D198" s="8" t="str">
        <f t="shared" si="1"/>
        <v>Saturday</v>
      </c>
      <c r="E198" s="6" t="str">
        <f>TEXTJOIN(
  CHAR(10) &amp; CHAR(10),
  TRUE,
  IFERROR(IF(WSO!H198="Home", WSO!E198, ""), ""),
  IFERROR(IF(MSO!H198="Home", MSO!E198, ""), ""),
  IFERROR(IF(FH!H198="Home", FH!E198, ""), ""),
  IFERROR(IF(MGOLF!H198="Home", MGOLF!E198, ""), ""),
  IFERROR(IF(Football!H198="Home", Football!E198, ""), ""),
  IFERROR(IF(WVB!H198="Home", WVB!E198, ""), ""),
  IFERROR(IF(XC!H198="Home", XC!E198, ""), ""),
  IFERROR(IF(SWIMMING!H198="Home", SWIMMING!E198, ""), ""),
  IFERROR(IF(WTEN!H198="Home", WTEN!E198, ""), ""),
  IFERROR(IF(TF!H198="Home", TF!E198, ""), ""),
  IFERROR(IF(WGOLF!H198="Home", WGOLF!E198, ""), ""),
  IFERROR(IF(WBB!H198="Home", WBB!E198, ""), ""),
  IFERROR(IF(MBB!H198="Home", MBB!E198, ""), ""),
  IFERROR(IF(WLAX!H198="Home", WLAX!E198, ""), ""),
  IFERROR(IF(MLAX!H198="Home", MLAX!E198, ""), ""),
  IFERROR(IF(SOFT!H198="Home", SOFT!E198, ""), ""),
  IFERROR(IF(BASE!H198="Home", BASE!E198, ""), ""),
  IFERROR(IF(ESPORTS!H198="Home", ESPORTS!E198, ""), "")
)
</f>
        <v/>
      </c>
      <c r="F198" s="11" t="str">
        <f>TEXTJOIN(
  CHAR(10) &amp; CHAR(10),
  TRUE,
  IFERROR(IF(WSO!H198="Home", TEXT(WSO!F198, "h:mm AM/PM"), ""), ""),
  IFERROR(IF(MSO!H198="Home", TEXT(MSO!F198, "h:mm AM/PM"), ""), ""),
  IFERROR(IF(FH!H198="Home", TEXT(FH!F198, "h:mm AM/PM"), ""), ""),
  IFERROR(IF(MGOLF!H198="Home", TEXT(MGOLF!F198, "h:mm AM/PM"), ""), ""),
  IFERROR(IF(Football!H198="Home", TEXT(Football!F198, "h:mm AM/PM"), ""), ""),
  IFERROR(IF(WVB!H198="Home", TEXT(WVB!F198, "h:mm AM/PM"), ""), ""),
  IFERROR(IF(XC!H198="Home", TEXT(XC!F198, "h:mm AM/PM"), ""), ""),
  IFERROR(IF(SWIMMING!H198="Home", TEXT(SWIMMING!F198, "h:mm AM/PM"), ""), ""),
  IFERROR(IF(WTEN!H198="Home", TEXT(WTEN!F198, "h:mm AM/PM"), ""), ""),
  IFERROR(IF(TF!H198="Home", TEXT(TF!F198, "h:mm AM/PM"), ""), ""),
  IFERROR(IF(WGOLF!H198="Home", TEXT(WGOLF!F198, "h:mm AM/PM"), ""), ""),
  IFERROR(IF(WBB!H198="Home", TEXT(WBB!F198, "h:mm AM/PM"), ""), ""),
  IFERROR(IF(MBB!H198="Home", TEXT(MBB!F198, "h:mm AM/PM"), ""), ""),
  IFERROR(IF(WLAX!H198="Home", TEXT(WLAX!F198, "h:mm AM/PM"), ""), ""),
  IFERROR(IF(MLAX!H198="Home", TEXT(MLAX!F198, "h:mm AM/PM"), ""), ""),
  IFERROR(IF(SOFT!H198="Home", TEXT(SOFT!F198, "h:mm AM/PM"), ""), ""),
  IFERROR(IF(BASE!H198="Home", TEXT(BASE!F198, "h:mm AM/PM"), ""), ""),
  IFERROR(IF(ESPORTS!H198="Home", TEXT(ESPORTS!F198, "h:mm AM/PM"), ""), "")
)
</f>
        <v/>
      </c>
      <c r="G198" s="11" t="str">
        <f>TEXTJOIN(
  CHAR(10) &amp; CHAR(10),
  TRUE,
  IFERROR(IF(WSO!H198="Home", WSO!G198, ""), ""),
  IFERROR(IF(MSO!H198="Home", MSO!G198, ""), ""),
  IFERROR(IF(FH!H198="Home", FH!G198, ""), ""),
  IFERROR(IF(MGOLF!H198="Home", MGOLF!G198, ""), ""),
  IFERROR(IF(Football!H198="Home", Football!G198, ""), ""),
  IFERROR(IF(WVB!H198="Home", WVB!G198, ""), ""),
  IFERROR(IF(XC!H198="Home", XC!G198, ""), ""),
  IFERROR(IF(SWIMMING!H198="Home", SWIMMING!G198, ""), ""),
  IFERROR(IF(WTEN!H198="Home", WTEN!G198, ""), ""),
  IFERROR(IF(TF!H198="Home", TF!G198, ""), ""),
  IFERROR(IF(WGOLF!H198="Home", WGOLF!G198, ""), ""),
  IFERROR(IF(WBB!H198="Home", WBB!G198, ""), ""),
  IFERROR(IF(MBB!H198="Home", MBB!G198, ""), ""),
  IFERROR(IF(WLAX!H198="Home", WLAX!G198, ""), ""),
  IFERROR(IF(MLAX!H198="Home", MLAX!G198, ""), ""),
  IFERROR(IF(SOFT!H198="Home", SOFT!G198, ""), ""),
  IFERROR(IF(BASE!H198="Home", BASE!G198, ""), ""),
  IFERROR(IF(ESPORTS!H198="Home", ESPORTS!G198, ""), "")
)
</f>
        <v/>
      </c>
      <c r="H198" s="20" t="str">
        <f>TEXTJOIN(
  CHAR(10) &amp; CHAR(10),
  TRUE,
  IFERROR(IF(WSO!H198="Home", WSO!P198, ""), ""),
  IFERROR(IF(MSO!H198="Home", MSO!P198, ""), ""),
  IFERROR(IF(FH!H198="Home", FH!P198, ""), ""),
  IFERROR(IF(MGOLF!H198="Home", MGOLF!P198, ""), ""),
  IFERROR(IF(Football!H198="Home", Football!P198, ""), ""),
  IFERROR(IF(WVB!H198="Home", WVB!P198, ""), ""),
  IFERROR(IF(XC!H198="Home", XC!P198, ""), ""),
  IFERROR(IF(SWIMMING!H198="Home", SWIMMING!P198, ""), ""),
  IFERROR(IF(WTEN!H198="Home", WTEN!P198, ""), ""),
  IFERROR(IF(TF!H198="Home", TF!P198, ""), ""),
  IFERROR(IF(WGOLF!H198="Home", WGOLF!P198, ""), ""),
  IFERROR(IF(WBB!H198="Home", WBB!P198, ""), ""),
  IFERROR(IF(MBB!H198="Home", MBB!P198, ""), ""),
  IFERROR(IF(WLAX!H198="Home", WLAX!P198, ""), ""),
  IFERROR(IF(MLAX!H198="Home", MLAX!P198, ""), ""),
  IFERROR(IF(SOFT!H198="Home", SOFT!P198, ""), ""),
  IFERROR(IF(BASE!H198="Home", BASE!P198, ""), ""),
  IFERROR(IF(ESPORTS!H198="Home", ESPORTS!P198, ""), "")
)
</f>
        <v/>
      </c>
    </row>
    <row r="199" ht="22.5" customHeight="1">
      <c r="A199" s="6">
        <v>198.0</v>
      </c>
      <c r="B199" s="6" t="str">
        <f>'Master Schedule'!B199</f>
        <v/>
      </c>
      <c r="C199" s="7">
        <v>46432.0</v>
      </c>
      <c r="D199" s="8" t="str">
        <f t="shared" si="1"/>
        <v>Sunday</v>
      </c>
      <c r="E199" s="6" t="str">
        <f>TEXTJOIN(
  CHAR(10) &amp; CHAR(10),
  TRUE,
  IFERROR(IF(WSO!H199="Home", WSO!E199, ""), ""),
  IFERROR(IF(MSO!H199="Home", MSO!E199, ""), ""),
  IFERROR(IF(FH!H199="Home", FH!E199, ""), ""),
  IFERROR(IF(MGOLF!H199="Home", MGOLF!E199, ""), ""),
  IFERROR(IF(Football!H199="Home", Football!E199, ""), ""),
  IFERROR(IF(WVB!H199="Home", WVB!E199, ""), ""),
  IFERROR(IF(XC!H199="Home", XC!E199, ""), ""),
  IFERROR(IF(SWIMMING!H199="Home", SWIMMING!E199, ""), ""),
  IFERROR(IF(WTEN!H199="Home", WTEN!E199, ""), ""),
  IFERROR(IF(TF!H199="Home", TF!E199, ""), ""),
  IFERROR(IF(WGOLF!H199="Home", WGOLF!E199, ""), ""),
  IFERROR(IF(WBB!H199="Home", WBB!E199, ""), ""),
  IFERROR(IF(MBB!H199="Home", MBB!E199, ""), ""),
  IFERROR(IF(WLAX!H199="Home", WLAX!E199, ""), ""),
  IFERROR(IF(MLAX!H199="Home", MLAX!E199, ""), ""),
  IFERROR(IF(SOFT!H199="Home", SOFT!E199, ""), ""),
  IFERROR(IF(BASE!H199="Home", BASE!E199, ""), ""),
  IFERROR(IF(ESPORTS!H199="Home", ESPORTS!E199, ""), "")
)
</f>
        <v/>
      </c>
      <c r="F199" s="11" t="str">
        <f>TEXTJOIN(
  CHAR(10) &amp; CHAR(10),
  TRUE,
  IFERROR(IF(WSO!H199="Home", TEXT(WSO!F199, "h:mm AM/PM"), ""), ""),
  IFERROR(IF(MSO!H199="Home", TEXT(MSO!F199, "h:mm AM/PM"), ""), ""),
  IFERROR(IF(FH!H199="Home", TEXT(FH!F199, "h:mm AM/PM"), ""), ""),
  IFERROR(IF(MGOLF!H199="Home", TEXT(MGOLF!F199, "h:mm AM/PM"), ""), ""),
  IFERROR(IF(Football!H199="Home", TEXT(Football!F199, "h:mm AM/PM"), ""), ""),
  IFERROR(IF(WVB!H199="Home", TEXT(WVB!F199, "h:mm AM/PM"), ""), ""),
  IFERROR(IF(XC!H199="Home", TEXT(XC!F199, "h:mm AM/PM"), ""), ""),
  IFERROR(IF(SWIMMING!H199="Home", TEXT(SWIMMING!F199, "h:mm AM/PM"), ""), ""),
  IFERROR(IF(WTEN!H199="Home", TEXT(WTEN!F199, "h:mm AM/PM"), ""), ""),
  IFERROR(IF(TF!H199="Home", TEXT(TF!F199, "h:mm AM/PM"), ""), ""),
  IFERROR(IF(WGOLF!H199="Home", TEXT(WGOLF!F199, "h:mm AM/PM"), ""), ""),
  IFERROR(IF(WBB!H199="Home", TEXT(WBB!F199, "h:mm AM/PM"), ""), ""),
  IFERROR(IF(MBB!H199="Home", TEXT(MBB!F199, "h:mm AM/PM"), ""), ""),
  IFERROR(IF(WLAX!H199="Home", TEXT(WLAX!F199, "h:mm AM/PM"), ""), ""),
  IFERROR(IF(MLAX!H199="Home", TEXT(MLAX!F199, "h:mm AM/PM"), ""), ""),
  IFERROR(IF(SOFT!H199="Home", TEXT(SOFT!F199, "h:mm AM/PM"), ""), ""),
  IFERROR(IF(BASE!H199="Home", TEXT(BASE!F199, "h:mm AM/PM"), ""), ""),
  IFERROR(IF(ESPORTS!H199="Home", TEXT(ESPORTS!F199, "h:mm AM/PM"), ""), "")
)
</f>
        <v/>
      </c>
      <c r="G199" s="11" t="str">
        <f>TEXTJOIN(
  CHAR(10) &amp; CHAR(10),
  TRUE,
  IFERROR(IF(WSO!H199="Home", WSO!G199, ""), ""),
  IFERROR(IF(MSO!H199="Home", MSO!G199, ""), ""),
  IFERROR(IF(FH!H199="Home", FH!G199, ""), ""),
  IFERROR(IF(MGOLF!H199="Home", MGOLF!G199, ""), ""),
  IFERROR(IF(Football!H199="Home", Football!G199, ""), ""),
  IFERROR(IF(WVB!H199="Home", WVB!G199, ""), ""),
  IFERROR(IF(XC!H199="Home", XC!G199, ""), ""),
  IFERROR(IF(SWIMMING!H199="Home", SWIMMING!G199, ""), ""),
  IFERROR(IF(WTEN!H199="Home", WTEN!G199, ""), ""),
  IFERROR(IF(TF!H199="Home", TF!G199, ""), ""),
  IFERROR(IF(WGOLF!H199="Home", WGOLF!G199, ""), ""),
  IFERROR(IF(WBB!H199="Home", WBB!G199, ""), ""),
  IFERROR(IF(MBB!H199="Home", MBB!G199, ""), ""),
  IFERROR(IF(WLAX!H199="Home", WLAX!G199, ""), ""),
  IFERROR(IF(MLAX!H199="Home", MLAX!G199, ""), ""),
  IFERROR(IF(SOFT!H199="Home", SOFT!G199, ""), ""),
  IFERROR(IF(BASE!H199="Home", BASE!G199, ""), ""),
  IFERROR(IF(ESPORTS!H199="Home", ESPORTS!G199, ""), "")
)
</f>
        <v/>
      </c>
      <c r="H199" s="20" t="str">
        <f>TEXTJOIN(
  CHAR(10) &amp; CHAR(10),
  TRUE,
  IFERROR(IF(WSO!H199="Home", WSO!P199, ""), ""),
  IFERROR(IF(MSO!H199="Home", MSO!P199, ""), ""),
  IFERROR(IF(FH!H199="Home", FH!P199, ""), ""),
  IFERROR(IF(MGOLF!H199="Home", MGOLF!P199, ""), ""),
  IFERROR(IF(Football!H199="Home", Football!P199, ""), ""),
  IFERROR(IF(WVB!H199="Home", WVB!P199, ""), ""),
  IFERROR(IF(XC!H199="Home", XC!P199, ""), ""),
  IFERROR(IF(SWIMMING!H199="Home", SWIMMING!P199, ""), ""),
  IFERROR(IF(WTEN!H199="Home", WTEN!P199, ""), ""),
  IFERROR(IF(TF!H199="Home", TF!P199, ""), ""),
  IFERROR(IF(WGOLF!H199="Home", WGOLF!P199, ""), ""),
  IFERROR(IF(WBB!H199="Home", WBB!P199, ""), ""),
  IFERROR(IF(MBB!H199="Home", MBB!P199, ""), ""),
  IFERROR(IF(WLAX!H199="Home", WLAX!P199, ""), ""),
  IFERROR(IF(MLAX!H199="Home", MLAX!P199, ""), ""),
  IFERROR(IF(SOFT!H199="Home", SOFT!P199, ""), ""),
  IFERROR(IF(BASE!H199="Home", BASE!P199, ""), ""),
  IFERROR(IF(ESPORTS!H199="Home", ESPORTS!P199, ""), "")
)
</f>
        <v/>
      </c>
    </row>
    <row r="200" ht="22.5" customHeight="1">
      <c r="A200" s="6">
        <v>199.0</v>
      </c>
      <c r="B200" s="6" t="str">
        <f>'Master Schedule'!B200</f>
        <v/>
      </c>
      <c r="C200" s="7">
        <v>46433.0</v>
      </c>
      <c r="D200" s="8" t="str">
        <f t="shared" si="1"/>
        <v>Monday</v>
      </c>
      <c r="E200" s="6" t="str">
        <f>TEXTJOIN(
  CHAR(10) &amp; CHAR(10),
  TRUE,
  IFERROR(IF(WSO!H200="Home", WSO!E200, ""), ""),
  IFERROR(IF(MSO!H200="Home", MSO!E200, ""), ""),
  IFERROR(IF(FH!H200="Home", FH!E200, ""), ""),
  IFERROR(IF(MGOLF!H200="Home", MGOLF!E200, ""), ""),
  IFERROR(IF(Football!H200="Home", Football!E200, ""), ""),
  IFERROR(IF(WVB!H200="Home", WVB!E200, ""), ""),
  IFERROR(IF(XC!H200="Home", XC!E200, ""), ""),
  IFERROR(IF(SWIMMING!H200="Home", SWIMMING!E200, ""), ""),
  IFERROR(IF(WTEN!H200="Home", WTEN!E200, ""), ""),
  IFERROR(IF(TF!H200="Home", TF!E200, ""), ""),
  IFERROR(IF(WGOLF!H200="Home", WGOLF!E200, ""), ""),
  IFERROR(IF(WBB!H200="Home", WBB!E200, ""), ""),
  IFERROR(IF(MBB!H200="Home", MBB!E200, ""), ""),
  IFERROR(IF(WLAX!H200="Home", WLAX!E200, ""), ""),
  IFERROR(IF(MLAX!H200="Home", MLAX!E200, ""), ""),
  IFERROR(IF(SOFT!H200="Home", SOFT!E200, ""), ""),
  IFERROR(IF(BASE!H200="Home", BASE!E200, ""), ""),
  IFERROR(IF(ESPORTS!H200="Home", ESPORTS!E200, ""), "")
)
</f>
        <v/>
      </c>
      <c r="F200" s="11" t="str">
        <f>TEXTJOIN(
  CHAR(10) &amp; CHAR(10),
  TRUE,
  IFERROR(IF(WSO!H200="Home", TEXT(WSO!F200, "h:mm AM/PM"), ""), ""),
  IFERROR(IF(MSO!H200="Home", TEXT(MSO!F200, "h:mm AM/PM"), ""), ""),
  IFERROR(IF(FH!H200="Home", TEXT(FH!F200, "h:mm AM/PM"), ""), ""),
  IFERROR(IF(MGOLF!H200="Home", TEXT(MGOLF!F200, "h:mm AM/PM"), ""), ""),
  IFERROR(IF(Football!H200="Home", TEXT(Football!F200, "h:mm AM/PM"), ""), ""),
  IFERROR(IF(WVB!H200="Home", TEXT(WVB!F200, "h:mm AM/PM"), ""), ""),
  IFERROR(IF(XC!H200="Home", TEXT(XC!F200, "h:mm AM/PM"), ""), ""),
  IFERROR(IF(SWIMMING!H200="Home", TEXT(SWIMMING!F200, "h:mm AM/PM"), ""), ""),
  IFERROR(IF(WTEN!H200="Home", TEXT(WTEN!F200, "h:mm AM/PM"), ""), ""),
  IFERROR(IF(TF!H200="Home", TEXT(TF!F200, "h:mm AM/PM"), ""), ""),
  IFERROR(IF(WGOLF!H200="Home", TEXT(WGOLF!F200, "h:mm AM/PM"), ""), ""),
  IFERROR(IF(WBB!H200="Home", TEXT(WBB!F200, "h:mm AM/PM"), ""), ""),
  IFERROR(IF(MBB!H200="Home", TEXT(MBB!F200, "h:mm AM/PM"), ""), ""),
  IFERROR(IF(WLAX!H200="Home", TEXT(WLAX!F200, "h:mm AM/PM"), ""), ""),
  IFERROR(IF(MLAX!H200="Home", TEXT(MLAX!F200, "h:mm AM/PM"), ""), ""),
  IFERROR(IF(SOFT!H200="Home", TEXT(SOFT!F200, "h:mm AM/PM"), ""), ""),
  IFERROR(IF(BASE!H200="Home", TEXT(BASE!F200, "h:mm AM/PM"), ""), ""),
  IFERROR(IF(ESPORTS!H200="Home", TEXT(ESPORTS!F200, "h:mm AM/PM"), ""), "")
)
</f>
        <v/>
      </c>
      <c r="G200" s="11" t="str">
        <f>TEXTJOIN(
  CHAR(10) &amp; CHAR(10),
  TRUE,
  IFERROR(IF(WSO!H200="Home", WSO!G200, ""), ""),
  IFERROR(IF(MSO!H200="Home", MSO!G200, ""), ""),
  IFERROR(IF(FH!H200="Home", FH!G200, ""), ""),
  IFERROR(IF(MGOLF!H200="Home", MGOLF!G200, ""), ""),
  IFERROR(IF(Football!H200="Home", Football!G200, ""), ""),
  IFERROR(IF(WVB!H200="Home", WVB!G200, ""), ""),
  IFERROR(IF(XC!H200="Home", XC!G200, ""), ""),
  IFERROR(IF(SWIMMING!H200="Home", SWIMMING!G200, ""), ""),
  IFERROR(IF(WTEN!H200="Home", WTEN!G200, ""), ""),
  IFERROR(IF(TF!H200="Home", TF!G200, ""), ""),
  IFERROR(IF(WGOLF!H200="Home", WGOLF!G200, ""), ""),
  IFERROR(IF(WBB!H200="Home", WBB!G200, ""), ""),
  IFERROR(IF(MBB!H200="Home", MBB!G200, ""), ""),
  IFERROR(IF(WLAX!H200="Home", WLAX!G200, ""), ""),
  IFERROR(IF(MLAX!H200="Home", MLAX!G200, ""), ""),
  IFERROR(IF(SOFT!H200="Home", SOFT!G200, ""), ""),
  IFERROR(IF(BASE!H200="Home", BASE!G200, ""), ""),
  IFERROR(IF(ESPORTS!H200="Home", ESPORTS!G200, ""), "")
)
</f>
        <v/>
      </c>
      <c r="H200" s="20" t="str">
        <f>TEXTJOIN(
  CHAR(10) &amp; CHAR(10),
  TRUE,
  IFERROR(IF(WSO!H200="Home", WSO!P200, ""), ""),
  IFERROR(IF(MSO!H200="Home", MSO!P200, ""), ""),
  IFERROR(IF(FH!H200="Home", FH!P200, ""), ""),
  IFERROR(IF(MGOLF!H200="Home", MGOLF!P200, ""), ""),
  IFERROR(IF(Football!H200="Home", Football!P200, ""), ""),
  IFERROR(IF(WVB!H200="Home", WVB!P200, ""), ""),
  IFERROR(IF(XC!H200="Home", XC!P200, ""), ""),
  IFERROR(IF(SWIMMING!H200="Home", SWIMMING!P200, ""), ""),
  IFERROR(IF(WTEN!H200="Home", WTEN!P200, ""), ""),
  IFERROR(IF(TF!H200="Home", TF!P200, ""), ""),
  IFERROR(IF(WGOLF!H200="Home", WGOLF!P200, ""), ""),
  IFERROR(IF(WBB!H200="Home", WBB!P200, ""), ""),
  IFERROR(IF(MBB!H200="Home", MBB!P200, ""), ""),
  IFERROR(IF(WLAX!H200="Home", WLAX!P200, ""), ""),
  IFERROR(IF(MLAX!H200="Home", MLAX!P200, ""), ""),
  IFERROR(IF(SOFT!H200="Home", SOFT!P200, ""), ""),
  IFERROR(IF(BASE!H200="Home", BASE!P200, ""), ""),
  IFERROR(IF(ESPORTS!H200="Home", ESPORTS!P200, ""), "")
)
</f>
        <v/>
      </c>
    </row>
    <row r="201" ht="22.5" customHeight="1">
      <c r="A201" s="6">
        <v>200.0</v>
      </c>
      <c r="B201" s="6" t="str">
        <f>'Master Schedule'!B201</f>
        <v/>
      </c>
      <c r="C201" s="7">
        <v>46434.0</v>
      </c>
      <c r="D201" s="8" t="str">
        <f t="shared" si="1"/>
        <v>Tuesday</v>
      </c>
      <c r="E201" s="6" t="str">
        <f>TEXTJOIN(
  CHAR(10) &amp; CHAR(10),
  TRUE,
  IFERROR(IF(WSO!H201="Home", WSO!E201, ""), ""),
  IFERROR(IF(MSO!H201="Home", MSO!E201, ""), ""),
  IFERROR(IF(FH!H201="Home", FH!E201, ""), ""),
  IFERROR(IF(MGOLF!H201="Home", MGOLF!E201, ""), ""),
  IFERROR(IF(Football!H201="Home", Football!E201, ""), ""),
  IFERROR(IF(WVB!H201="Home", WVB!E201, ""), ""),
  IFERROR(IF(XC!H201="Home", XC!E201, ""), ""),
  IFERROR(IF(SWIMMING!H201="Home", SWIMMING!E201, ""), ""),
  IFERROR(IF(WTEN!H201="Home", WTEN!E201, ""), ""),
  IFERROR(IF(TF!H201="Home", TF!E201, ""), ""),
  IFERROR(IF(WGOLF!H201="Home", WGOLF!E201, ""), ""),
  IFERROR(IF(WBB!H201="Home", WBB!E201, ""), ""),
  IFERROR(IF(MBB!H201="Home", MBB!E201, ""), ""),
  IFERROR(IF(WLAX!H201="Home", WLAX!E201, ""), ""),
  IFERROR(IF(MLAX!H201="Home", MLAX!E201, ""), ""),
  IFERROR(IF(SOFT!H201="Home", SOFT!E201, ""), ""),
  IFERROR(IF(BASE!H201="Home", BASE!E201, ""), ""),
  IFERROR(IF(ESPORTS!H201="Home", ESPORTS!E201, ""), "")
)
</f>
        <v/>
      </c>
      <c r="F201" s="11" t="str">
        <f>TEXTJOIN(
  CHAR(10) &amp; CHAR(10),
  TRUE,
  IFERROR(IF(WSO!H201="Home", TEXT(WSO!F201, "h:mm AM/PM"), ""), ""),
  IFERROR(IF(MSO!H201="Home", TEXT(MSO!F201, "h:mm AM/PM"), ""), ""),
  IFERROR(IF(FH!H201="Home", TEXT(FH!F201, "h:mm AM/PM"), ""), ""),
  IFERROR(IF(MGOLF!H201="Home", TEXT(MGOLF!F201, "h:mm AM/PM"), ""), ""),
  IFERROR(IF(Football!H201="Home", TEXT(Football!F201, "h:mm AM/PM"), ""), ""),
  IFERROR(IF(WVB!H201="Home", TEXT(WVB!F201, "h:mm AM/PM"), ""), ""),
  IFERROR(IF(XC!H201="Home", TEXT(XC!F201, "h:mm AM/PM"), ""), ""),
  IFERROR(IF(SWIMMING!H201="Home", TEXT(SWIMMING!F201, "h:mm AM/PM"), ""), ""),
  IFERROR(IF(WTEN!H201="Home", TEXT(WTEN!F201, "h:mm AM/PM"), ""), ""),
  IFERROR(IF(TF!H201="Home", TEXT(TF!F201, "h:mm AM/PM"), ""), ""),
  IFERROR(IF(WGOLF!H201="Home", TEXT(WGOLF!F201, "h:mm AM/PM"), ""), ""),
  IFERROR(IF(WBB!H201="Home", TEXT(WBB!F201, "h:mm AM/PM"), ""), ""),
  IFERROR(IF(MBB!H201="Home", TEXT(MBB!F201, "h:mm AM/PM"), ""), ""),
  IFERROR(IF(WLAX!H201="Home", TEXT(WLAX!F201, "h:mm AM/PM"), ""), ""),
  IFERROR(IF(MLAX!H201="Home", TEXT(MLAX!F201, "h:mm AM/PM"), ""), ""),
  IFERROR(IF(SOFT!H201="Home", TEXT(SOFT!F201, "h:mm AM/PM"), ""), ""),
  IFERROR(IF(BASE!H201="Home", TEXT(BASE!F201, "h:mm AM/PM"), ""), ""),
  IFERROR(IF(ESPORTS!H201="Home", TEXT(ESPORTS!F201, "h:mm AM/PM"), ""), "")
)
</f>
        <v/>
      </c>
      <c r="G201" s="11" t="str">
        <f>TEXTJOIN(
  CHAR(10) &amp; CHAR(10),
  TRUE,
  IFERROR(IF(WSO!H201="Home", WSO!G201, ""), ""),
  IFERROR(IF(MSO!H201="Home", MSO!G201, ""), ""),
  IFERROR(IF(FH!H201="Home", FH!G201, ""), ""),
  IFERROR(IF(MGOLF!H201="Home", MGOLF!G201, ""), ""),
  IFERROR(IF(Football!H201="Home", Football!G201, ""), ""),
  IFERROR(IF(WVB!H201="Home", WVB!G201, ""), ""),
  IFERROR(IF(XC!H201="Home", XC!G201, ""), ""),
  IFERROR(IF(SWIMMING!H201="Home", SWIMMING!G201, ""), ""),
  IFERROR(IF(WTEN!H201="Home", WTEN!G201, ""), ""),
  IFERROR(IF(TF!H201="Home", TF!G201, ""), ""),
  IFERROR(IF(WGOLF!H201="Home", WGOLF!G201, ""), ""),
  IFERROR(IF(WBB!H201="Home", WBB!G201, ""), ""),
  IFERROR(IF(MBB!H201="Home", MBB!G201, ""), ""),
  IFERROR(IF(WLAX!H201="Home", WLAX!G201, ""), ""),
  IFERROR(IF(MLAX!H201="Home", MLAX!G201, ""), ""),
  IFERROR(IF(SOFT!H201="Home", SOFT!G201, ""), ""),
  IFERROR(IF(BASE!H201="Home", BASE!G201, ""), ""),
  IFERROR(IF(ESPORTS!H201="Home", ESPORTS!G201, ""), "")
)
</f>
        <v/>
      </c>
      <c r="H201" s="20" t="str">
        <f>TEXTJOIN(
  CHAR(10) &amp; CHAR(10),
  TRUE,
  IFERROR(IF(WSO!H201="Home", WSO!P201, ""), ""),
  IFERROR(IF(MSO!H201="Home", MSO!P201, ""), ""),
  IFERROR(IF(FH!H201="Home", FH!P201, ""), ""),
  IFERROR(IF(MGOLF!H201="Home", MGOLF!P201, ""), ""),
  IFERROR(IF(Football!H201="Home", Football!P201, ""), ""),
  IFERROR(IF(WVB!H201="Home", WVB!P201, ""), ""),
  IFERROR(IF(XC!H201="Home", XC!P201, ""), ""),
  IFERROR(IF(SWIMMING!H201="Home", SWIMMING!P201, ""), ""),
  IFERROR(IF(WTEN!H201="Home", WTEN!P201, ""), ""),
  IFERROR(IF(TF!H201="Home", TF!P201, ""), ""),
  IFERROR(IF(WGOLF!H201="Home", WGOLF!P201, ""), ""),
  IFERROR(IF(WBB!H201="Home", WBB!P201, ""), ""),
  IFERROR(IF(MBB!H201="Home", MBB!P201, ""), ""),
  IFERROR(IF(WLAX!H201="Home", WLAX!P201, ""), ""),
  IFERROR(IF(MLAX!H201="Home", MLAX!P201, ""), ""),
  IFERROR(IF(SOFT!H201="Home", SOFT!P201, ""), ""),
  IFERROR(IF(BASE!H201="Home", BASE!P201, ""), ""),
  IFERROR(IF(ESPORTS!H201="Home", ESPORTS!P201, ""), "")
)
</f>
        <v/>
      </c>
    </row>
    <row r="202" ht="22.5" customHeight="1">
      <c r="A202" s="6">
        <v>201.0</v>
      </c>
      <c r="B202" s="6" t="str">
        <f>'Master Schedule'!B202</f>
        <v/>
      </c>
      <c r="C202" s="7">
        <v>46435.0</v>
      </c>
      <c r="D202" s="8" t="str">
        <f t="shared" si="1"/>
        <v>Wednesday</v>
      </c>
      <c r="E202" s="6" t="str">
        <f>TEXTJOIN(
  CHAR(10) &amp; CHAR(10),
  TRUE,
  IFERROR(IF(WSO!H202="Home", WSO!E202, ""), ""),
  IFERROR(IF(MSO!H202="Home", MSO!E202, ""), ""),
  IFERROR(IF(FH!H202="Home", FH!E202, ""), ""),
  IFERROR(IF(MGOLF!H202="Home", MGOLF!E202, ""), ""),
  IFERROR(IF(Football!H202="Home", Football!E202, ""), ""),
  IFERROR(IF(WVB!H202="Home", WVB!E202, ""), ""),
  IFERROR(IF(XC!H202="Home", XC!E202, ""), ""),
  IFERROR(IF(SWIMMING!H202="Home", SWIMMING!E202, ""), ""),
  IFERROR(IF(WTEN!H202="Home", WTEN!E202, ""), ""),
  IFERROR(IF(TF!H202="Home", TF!E202, ""), ""),
  IFERROR(IF(WGOLF!H202="Home", WGOLF!E202, ""), ""),
  IFERROR(IF(WBB!H202="Home", WBB!E202, ""), ""),
  IFERROR(IF(MBB!H202="Home", MBB!E202, ""), ""),
  IFERROR(IF(WLAX!H202="Home", WLAX!E202, ""), ""),
  IFERROR(IF(MLAX!H202="Home", MLAX!E202, ""), ""),
  IFERROR(IF(SOFT!H202="Home", SOFT!E202, ""), ""),
  IFERROR(IF(BASE!H202="Home", BASE!E202, ""), ""),
  IFERROR(IF(ESPORTS!H202="Home", ESPORTS!E202, ""), "")
)
</f>
        <v/>
      </c>
      <c r="F202" s="11" t="str">
        <f>TEXTJOIN(
  CHAR(10) &amp; CHAR(10),
  TRUE,
  IFERROR(IF(WSO!H202="Home", TEXT(WSO!F202, "h:mm AM/PM"), ""), ""),
  IFERROR(IF(MSO!H202="Home", TEXT(MSO!F202, "h:mm AM/PM"), ""), ""),
  IFERROR(IF(FH!H202="Home", TEXT(FH!F202, "h:mm AM/PM"), ""), ""),
  IFERROR(IF(MGOLF!H202="Home", TEXT(MGOLF!F202, "h:mm AM/PM"), ""), ""),
  IFERROR(IF(Football!H202="Home", TEXT(Football!F202, "h:mm AM/PM"), ""), ""),
  IFERROR(IF(WVB!H202="Home", TEXT(WVB!F202, "h:mm AM/PM"), ""), ""),
  IFERROR(IF(XC!H202="Home", TEXT(XC!F202, "h:mm AM/PM"), ""), ""),
  IFERROR(IF(SWIMMING!H202="Home", TEXT(SWIMMING!F202, "h:mm AM/PM"), ""), ""),
  IFERROR(IF(WTEN!H202="Home", TEXT(WTEN!F202, "h:mm AM/PM"), ""), ""),
  IFERROR(IF(TF!H202="Home", TEXT(TF!F202, "h:mm AM/PM"), ""), ""),
  IFERROR(IF(WGOLF!H202="Home", TEXT(WGOLF!F202, "h:mm AM/PM"), ""), ""),
  IFERROR(IF(WBB!H202="Home", TEXT(WBB!F202, "h:mm AM/PM"), ""), ""),
  IFERROR(IF(MBB!H202="Home", TEXT(MBB!F202, "h:mm AM/PM"), ""), ""),
  IFERROR(IF(WLAX!H202="Home", TEXT(WLAX!F202, "h:mm AM/PM"), ""), ""),
  IFERROR(IF(MLAX!H202="Home", TEXT(MLAX!F202, "h:mm AM/PM"), ""), ""),
  IFERROR(IF(SOFT!H202="Home", TEXT(SOFT!F202, "h:mm AM/PM"), ""), ""),
  IFERROR(IF(BASE!H202="Home", TEXT(BASE!F202, "h:mm AM/PM"), ""), ""),
  IFERROR(IF(ESPORTS!H202="Home", TEXT(ESPORTS!F202, "h:mm AM/PM"), ""), "")
)
</f>
        <v/>
      </c>
      <c r="G202" s="11" t="str">
        <f>TEXTJOIN(
  CHAR(10) &amp; CHAR(10),
  TRUE,
  IFERROR(IF(WSO!H202="Home", WSO!G202, ""), ""),
  IFERROR(IF(MSO!H202="Home", MSO!G202, ""), ""),
  IFERROR(IF(FH!H202="Home", FH!G202, ""), ""),
  IFERROR(IF(MGOLF!H202="Home", MGOLF!G202, ""), ""),
  IFERROR(IF(Football!H202="Home", Football!G202, ""), ""),
  IFERROR(IF(WVB!H202="Home", WVB!G202, ""), ""),
  IFERROR(IF(XC!H202="Home", XC!G202, ""), ""),
  IFERROR(IF(SWIMMING!H202="Home", SWIMMING!G202, ""), ""),
  IFERROR(IF(WTEN!H202="Home", WTEN!G202, ""), ""),
  IFERROR(IF(TF!H202="Home", TF!G202, ""), ""),
  IFERROR(IF(WGOLF!H202="Home", WGOLF!G202, ""), ""),
  IFERROR(IF(WBB!H202="Home", WBB!G202, ""), ""),
  IFERROR(IF(MBB!H202="Home", MBB!G202, ""), ""),
  IFERROR(IF(WLAX!H202="Home", WLAX!G202, ""), ""),
  IFERROR(IF(MLAX!H202="Home", MLAX!G202, ""), ""),
  IFERROR(IF(SOFT!H202="Home", SOFT!G202, ""), ""),
  IFERROR(IF(BASE!H202="Home", BASE!G202, ""), ""),
  IFERROR(IF(ESPORTS!H202="Home", ESPORTS!G202, ""), "")
)
</f>
        <v/>
      </c>
      <c r="H202" s="20" t="str">
        <f>TEXTJOIN(
  CHAR(10) &amp; CHAR(10),
  TRUE,
  IFERROR(IF(WSO!H202="Home", WSO!P202, ""), ""),
  IFERROR(IF(MSO!H202="Home", MSO!P202, ""), ""),
  IFERROR(IF(FH!H202="Home", FH!P202, ""), ""),
  IFERROR(IF(MGOLF!H202="Home", MGOLF!P202, ""), ""),
  IFERROR(IF(Football!H202="Home", Football!P202, ""), ""),
  IFERROR(IF(WVB!H202="Home", WVB!P202, ""), ""),
  IFERROR(IF(XC!H202="Home", XC!P202, ""), ""),
  IFERROR(IF(SWIMMING!H202="Home", SWIMMING!P202, ""), ""),
  IFERROR(IF(WTEN!H202="Home", WTEN!P202, ""), ""),
  IFERROR(IF(TF!H202="Home", TF!P202, ""), ""),
  IFERROR(IF(WGOLF!H202="Home", WGOLF!P202, ""), ""),
  IFERROR(IF(WBB!H202="Home", WBB!P202, ""), ""),
  IFERROR(IF(MBB!H202="Home", MBB!P202, ""), ""),
  IFERROR(IF(WLAX!H202="Home", WLAX!P202, ""), ""),
  IFERROR(IF(MLAX!H202="Home", MLAX!P202, ""), ""),
  IFERROR(IF(SOFT!H202="Home", SOFT!P202, ""), ""),
  IFERROR(IF(BASE!H202="Home", BASE!P202, ""), ""),
  IFERROR(IF(ESPORTS!H202="Home", ESPORTS!P202, ""), "")
)
</f>
        <v/>
      </c>
    </row>
    <row r="203" ht="22.5" customHeight="1">
      <c r="A203" s="6">
        <v>202.0</v>
      </c>
      <c r="B203" s="6" t="str">
        <f>'Master Schedule'!B203</f>
        <v/>
      </c>
      <c r="C203" s="7">
        <v>46436.0</v>
      </c>
      <c r="D203" s="8" t="str">
        <f t="shared" si="1"/>
        <v>Thursday</v>
      </c>
      <c r="E203" s="6" t="str">
        <f>TEXTJOIN(
  CHAR(10) &amp; CHAR(10),
  TRUE,
  IFERROR(IF(WSO!H203="Home", WSO!E203, ""), ""),
  IFERROR(IF(MSO!H203="Home", MSO!E203, ""), ""),
  IFERROR(IF(FH!H203="Home", FH!E203, ""), ""),
  IFERROR(IF(MGOLF!H203="Home", MGOLF!E203, ""), ""),
  IFERROR(IF(Football!H203="Home", Football!E203, ""), ""),
  IFERROR(IF(WVB!H203="Home", WVB!E203, ""), ""),
  IFERROR(IF(XC!H203="Home", XC!E203, ""), ""),
  IFERROR(IF(SWIMMING!H203="Home", SWIMMING!E203, ""), ""),
  IFERROR(IF(WTEN!H203="Home", WTEN!E203, ""), ""),
  IFERROR(IF(TF!H203="Home", TF!E203, ""), ""),
  IFERROR(IF(WGOLF!H203="Home", WGOLF!E203, ""), ""),
  IFERROR(IF(WBB!H203="Home", WBB!E203, ""), ""),
  IFERROR(IF(MBB!H203="Home", MBB!E203, ""), ""),
  IFERROR(IF(WLAX!H203="Home", WLAX!E203, ""), ""),
  IFERROR(IF(MLAX!H203="Home", MLAX!E203, ""), ""),
  IFERROR(IF(SOFT!H203="Home", SOFT!E203, ""), ""),
  IFERROR(IF(BASE!H203="Home", BASE!E203, ""), ""),
  IFERROR(IF(ESPORTS!H203="Home", ESPORTS!E203, ""), "")
)
</f>
        <v/>
      </c>
      <c r="F203" s="11" t="str">
        <f>TEXTJOIN(
  CHAR(10) &amp; CHAR(10),
  TRUE,
  IFERROR(IF(WSO!H203="Home", TEXT(WSO!F203, "h:mm AM/PM"), ""), ""),
  IFERROR(IF(MSO!H203="Home", TEXT(MSO!F203, "h:mm AM/PM"), ""), ""),
  IFERROR(IF(FH!H203="Home", TEXT(FH!F203, "h:mm AM/PM"), ""), ""),
  IFERROR(IF(MGOLF!H203="Home", TEXT(MGOLF!F203, "h:mm AM/PM"), ""), ""),
  IFERROR(IF(Football!H203="Home", TEXT(Football!F203, "h:mm AM/PM"), ""), ""),
  IFERROR(IF(WVB!H203="Home", TEXT(WVB!F203, "h:mm AM/PM"), ""), ""),
  IFERROR(IF(XC!H203="Home", TEXT(XC!F203, "h:mm AM/PM"), ""), ""),
  IFERROR(IF(SWIMMING!H203="Home", TEXT(SWIMMING!F203, "h:mm AM/PM"), ""), ""),
  IFERROR(IF(WTEN!H203="Home", TEXT(WTEN!F203, "h:mm AM/PM"), ""), ""),
  IFERROR(IF(TF!H203="Home", TEXT(TF!F203, "h:mm AM/PM"), ""), ""),
  IFERROR(IF(WGOLF!H203="Home", TEXT(WGOLF!F203, "h:mm AM/PM"), ""), ""),
  IFERROR(IF(WBB!H203="Home", TEXT(WBB!F203, "h:mm AM/PM"), ""), ""),
  IFERROR(IF(MBB!H203="Home", TEXT(MBB!F203, "h:mm AM/PM"), ""), ""),
  IFERROR(IF(WLAX!H203="Home", TEXT(WLAX!F203, "h:mm AM/PM"), ""), ""),
  IFERROR(IF(MLAX!H203="Home", TEXT(MLAX!F203, "h:mm AM/PM"), ""), ""),
  IFERROR(IF(SOFT!H203="Home", TEXT(SOFT!F203, "h:mm AM/PM"), ""), ""),
  IFERROR(IF(BASE!H203="Home", TEXT(BASE!F203, "h:mm AM/PM"), ""), ""),
  IFERROR(IF(ESPORTS!H203="Home", TEXT(ESPORTS!F203, "h:mm AM/PM"), ""), "")
)
</f>
        <v/>
      </c>
      <c r="G203" s="11" t="str">
        <f>TEXTJOIN(
  CHAR(10) &amp; CHAR(10),
  TRUE,
  IFERROR(IF(WSO!H203="Home", WSO!G203, ""), ""),
  IFERROR(IF(MSO!H203="Home", MSO!G203, ""), ""),
  IFERROR(IF(FH!H203="Home", FH!G203, ""), ""),
  IFERROR(IF(MGOLF!H203="Home", MGOLF!G203, ""), ""),
  IFERROR(IF(Football!H203="Home", Football!G203, ""), ""),
  IFERROR(IF(WVB!H203="Home", WVB!G203, ""), ""),
  IFERROR(IF(XC!H203="Home", XC!G203, ""), ""),
  IFERROR(IF(SWIMMING!H203="Home", SWIMMING!G203, ""), ""),
  IFERROR(IF(WTEN!H203="Home", WTEN!G203, ""), ""),
  IFERROR(IF(TF!H203="Home", TF!G203, ""), ""),
  IFERROR(IF(WGOLF!H203="Home", WGOLF!G203, ""), ""),
  IFERROR(IF(WBB!H203="Home", WBB!G203, ""), ""),
  IFERROR(IF(MBB!H203="Home", MBB!G203, ""), ""),
  IFERROR(IF(WLAX!H203="Home", WLAX!G203, ""), ""),
  IFERROR(IF(MLAX!H203="Home", MLAX!G203, ""), ""),
  IFERROR(IF(SOFT!H203="Home", SOFT!G203, ""), ""),
  IFERROR(IF(BASE!H203="Home", BASE!G203, ""), ""),
  IFERROR(IF(ESPORTS!H203="Home", ESPORTS!G203, ""), "")
)
</f>
        <v/>
      </c>
      <c r="H203" s="20" t="str">
        <f>TEXTJOIN(
  CHAR(10) &amp; CHAR(10),
  TRUE,
  IFERROR(IF(WSO!H203="Home", WSO!P203, ""), ""),
  IFERROR(IF(MSO!H203="Home", MSO!P203, ""), ""),
  IFERROR(IF(FH!H203="Home", FH!P203, ""), ""),
  IFERROR(IF(MGOLF!H203="Home", MGOLF!P203, ""), ""),
  IFERROR(IF(Football!H203="Home", Football!P203, ""), ""),
  IFERROR(IF(WVB!H203="Home", WVB!P203, ""), ""),
  IFERROR(IF(XC!H203="Home", XC!P203, ""), ""),
  IFERROR(IF(SWIMMING!H203="Home", SWIMMING!P203, ""), ""),
  IFERROR(IF(WTEN!H203="Home", WTEN!P203, ""), ""),
  IFERROR(IF(TF!H203="Home", TF!P203, ""), ""),
  IFERROR(IF(WGOLF!H203="Home", WGOLF!P203, ""), ""),
  IFERROR(IF(WBB!H203="Home", WBB!P203, ""), ""),
  IFERROR(IF(MBB!H203="Home", MBB!P203, ""), ""),
  IFERROR(IF(WLAX!H203="Home", WLAX!P203, ""), ""),
  IFERROR(IF(MLAX!H203="Home", MLAX!P203, ""), ""),
  IFERROR(IF(SOFT!H203="Home", SOFT!P203, ""), ""),
  IFERROR(IF(BASE!H203="Home", BASE!P203, ""), ""),
  IFERROR(IF(ESPORTS!H203="Home", ESPORTS!P203, ""), "")
)
</f>
        <v/>
      </c>
    </row>
    <row r="204" ht="22.5" customHeight="1">
      <c r="A204" s="6">
        <v>203.0</v>
      </c>
      <c r="B204" s="6" t="str">
        <f>'Master Schedule'!B204</f>
        <v/>
      </c>
      <c r="C204" s="7">
        <v>46437.0</v>
      </c>
      <c r="D204" s="8" t="str">
        <f t="shared" si="1"/>
        <v>Friday</v>
      </c>
      <c r="E204" s="6" t="str">
        <f>TEXTJOIN(
  CHAR(10) &amp; CHAR(10),
  TRUE,
  IFERROR(IF(WSO!H204="Home", WSO!E204, ""), ""),
  IFERROR(IF(MSO!H204="Home", MSO!E204, ""), ""),
  IFERROR(IF(FH!H204="Home", FH!E204, ""), ""),
  IFERROR(IF(MGOLF!H204="Home", MGOLF!E204, ""), ""),
  IFERROR(IF(Football!H204="Home", Football!E204, ""), ""),
  IFERROR(IF(WVB!H204="Home", WVB!E204, ""), ""),
  IFERROR(IF(XC!H204="Home", XC!E204, ""), ""),
  IFERROR(IF(SWIMMING!H204="Home", SWIMMING!E204, ""), ""),
  IFERROR(IF(WTEN!H204="Home", WTEN!E204, ""), ""),
  IFERROR(IF(TF!H204="Home", TF!E204, ""), ""),
  IFERROR(IF(WGOLF!H204="Home", WGOLF!E204, ""), ""),
  IFERROR(IF(WBB!H204="Home", WBB!E204, ""), ""),
  IFERROR(IF(MBB!H204="Home", MBB!E204, ""), ""),
  IFERROR(IF(WLAX!H204="Home", WLAX!E204, ""), ""),
  IFERROR(IF(MLAX!H204="Home", MLAX!E204, ""), ""),
  IFERROR(IF(SOFT!H204="Home", SOFT!E204, ""), ""),
  IFERROR(IF(BASE!H204="Home", BASE!E204, ""), ""),
  IFERROR(IF(ESPORTS!H204="Home", ESPORTS!E204, ""), "")
)
</f>
        <v/>
      </c>
      <c r="F204" s="11" t="str">
        <f>TEXTJOIN(
  CHAR(10) &amp; CHAR(10),
  TRUE,
  IFERROR(IF(WSO!H204="Home", TEXT(WSO!F204, "h:mm AM/PM"), ""), ""),
  IFERROR(IF(MSO!H204="Home", TEXT(MSO!F204, "h:mm AM/PM"), ""), ""),
  IFERROR(IF(FH!H204="Home", TEXT(FH!F204, "h:mm AM/PM"), ""), ""),
  IFERROR(IF(MGOLF!H204="Home", TEXT(MGOLF!F204, "h:mm AM/PM"), ""), ""),
  IFERROR(IF(Football!H204="Home", TEXT(Football!F204, "h:mm AM/PM"), ""), ""),
  IFERROR(IF(WVB!H204="Home", TEXT(WVB!F204, "h:mm AM/PM"), ""), ""),
  IFERROR(IF(XC!H204="Home", TEXT(XC!F204, "h:mm AM/PM"), ""), ""),
  IFERROR(IF(SWIMMING!H204="Home", TEXT(SWIMMING!F204, "h:mm AM/PM"), ""), ""),
  IFERROR(IF(WTEN!H204="Home", TEXT(WTEN!F204, "h:mm AM/PM"), ""), ""),
  IFERROR(IF(TF!H204="Home", TEXT(TF!F204, "h:mm AM/PM"), ""), ""),
  IFERROR(IF(WGOLF!H204="Home", TEXT(WGOLF!F204, "h:mm AM/PM"), ""), ""),
  IFERROR(IF(WBB!H204="Home", TEXT(WBB!F204, "h:mm AM/PM"), ""), ""),
  IFERROR(IF(MBB!H204="Home", TEXT(MBB!F204, "h:mm AM/PM"), ""), ""),
  IFERROR(IF(WLAX!H204="Home", TEXT(WLAX!F204, "h:mm AM/PM"), ""), ""),
  IFERROR(IF(MLAX!H204="Home", TEXT(MLAX!F204, "h:mm AM/PM"), ""), ""),
  IFERROR(IF(SOFT!H204="Home", TEXT(SOFT!F204, "h:mm AM/PM"), ""), ""),
  IFERROR(IF(BASE!H204="Home", TEXT(BASE!F204, "h:mm AM/PM"), ""), ""),
  IFERROR(IF(ESPORTS!H204="Home", TEXT(ESPORTS!F204, "h:mm AM/PM"), ""), "")
)
</f>
        <v/>
      </c>
      <c r="G204" s="11" t="str">
        <f>TEXTJOIN(
  CHAR(10) &amp; CHAR(10),
  TRUE,
  IFERROR(IF(WSO!H204="Home", WSO!G204, ""), ""),
  IFERROR(IF(MSO!H204="Home", MSO!G204, ""), ""),
  IFERROR(IF(FH!H204="Home", FH!G204, ""), ""),
  IFERROR(IF(MGOLF!H204="Home", MGOLF!G204, ""), ""),
  IFERROR(IF(Football!H204="Home", Football!G204, ""), ""),
  IFERROR(IF(WVB!H204="Home", WVB!G204, ""), ""),
  IFERROR(IF(XC!H204="Home", XC!G204, ""), ""),
  IFERROR(IF(SWIMMING!H204="Home", SWIMMING!G204, ""), ""),
  IFERROR(IF(WTEN!H204="Home", WTEN!G204, ""), ""),
  IFERROR(IF(TF!H204="Home", TF!G204, ""), ""),
  IFERROR(IF(WGOLF!H204="Home", WGOLF!G204, ""), ""),
  IFERROR(IF(WBB!H204="Home", WBB!G204, ""), ""),
  IFERROR(IF(MBB!H204="Home", MBB!G204, ""), ""),
  IFERROR(IF(WLAX!H204="Home", WLAX!G204, ""), ""),
  IFERROR(IF(MLAX!H204="Home", MLAX!G204, ""), ""),
  IFERROR(IF(SOFT!H204="Home", SOFT!G204, ""), ""),
  IFERROR(IF(BASE!H204="Home", BASE!G204, ""), ""),
  IFERROR(IF(ESPORTS!H204="Home", ESPORTS!G204, ""), "")
)
</f>
        <v/>
      </c>
      <c r="H204" s="20" t="str">
        <f>TEXTJOIN(
  CHAR(10) &amp; CHAR(10),
  TRUE,
  IFERROR(IF(WSO!H204="Home", WSO!P204, ""), ""),
  IFERROR(IF(MSO!H204="Home", MSO!P204, ""), ""),
  IFERROR(IF(FH!H204="Home", FH!P204, ""), ""),
  IFERROR(IF(MGOLF!H204="Home", MGOLF!P204, ""), ""),
  IFERROR(IF(Football!H204="Home", Football!P204, ""), ""),
  IFERROR(IF(WVB!H204="Home", WVB!P204, ""), ""),
  IFERROR(IF(XC!H204="Home", XC!P204, ""), ""),
  IFERROR(IF(SWIMMING!H204="Home", SWIMMING!P204, ""), ""),
  IFERROR(IF(WTEN!H204="Home", WTEN!P204, ""), ""),
  IFERROR(IF(TF!H204="Home", TF!P204, ""), ""),
  IFERROR(IF(WGOLF!H204="Home", WGOLF!P204, ""), ""),
  IFERROR(IF(WBB!H204="Home", WBB!P204, ""), ""),
  IFERROR(IF(MBB!H204="Home", MBB!P204, ""), ""),
  IFERROR(IF(WLAX!H204="Home", WLAX!P204, ""), ""),
  IFERROR(IF(MLAX!H204="Home", MLAX!P204, ""), ""),
  IFERROR(IF(SOFT!H204="Home", SOFT!P204, ""), ""),
  IFERROR(IF(BASE!H204="Home", BASE!P204, ""), ""),
  IFERROR(IF(ESPORTS!H204="Home", ESPORTS!P204, ""), "")
)
</f>
        <v/>
      </c>
    </row>
    <row r="205" ht="22.5" customHeight="1">
      <c r="A205" s="6">
        <v>204.0</v>
      </c>
      <c r="B205" s="6" t="str">
        <f>'Master Schedule'!B205</f>
        <v/>
      </c>
      <c r="C205" s="7">
        <v>46438.0</v>
      </c>
      <c r="D205" s="8" t="str">
        <f t="shared" si="1"/>
        <v>Saturday</v>
      </c>
      <c r="E205" s="6" t="str">
        <f>TEXTJOIN(
  CHAR(10) &amp; CHAR(10),
  TRUE,
  IFERROR(IF(WSO!H205="Home", WSO!E205, ""), ""),
  IFERROR(IF(MSO!H205="Home", MSO!E205, ""), ""),
  IFERROR(IF(FH!H205="Home", FH!E205, ""), ""),
  IFERROR(IF(MGOLF!H205="Home", MGOLF!E205, ""), ""),
  IFERROR(IF(Football!H205="Home", Football!E205, ""), ""),
  IFERROR(IF(WVB!H205="Home", WVB!E205, ""), ""),
  IFERROR(IF(XC!H205="Home", XC!E205, ""), ""),
  IFERROR(IF(SWIMMING!H205="Home", SWIMMING!E205, ""), ""),
  IFERROR(IF(WTEN!H205="Home", WTEN!E205, ""), ""),
  IFERROR(IF(TF!H205="Home", TF!E205, ""), ""),
  IFERROR(IF(WGOLF!H205="Home", WGOLF!E205, ""), ""),
  IFERROR(IF(WBB!H205="Home", WBB!E205, ""), ""),
  IFERROR(IF(MBB!H205="Home", MBB!E205, ""), ""),
  IFERROR(IF(WLAX!H205="Home", WLAX!E205, ""), ""),
  IFERROR(IF(MLAX!H205="Home", MLAX!E205, ""), ""),
  IFERROR(IF(SOFT!H205="Home", SOFT!E205, ""), ""),
  IFERROR(IF(BASE!H205="Home", BASE!E205, ""), ""),
  IFERROR(IF(ESPORTS!H205="Home", ESPORTS!E205, ""), "")
)
</f>
        <v>MLAX</v>
      </c>
      <c r="F205" s="11" t="str">
        <f>TEXTJOIN(
  CHAR(10) &amp; CHAR(10),
  TRUE,
  IFERROR(IF(WSO!H205="Home", TEXT(WSO!F205, "h:mm AM/PM"), ""), ""),
  IFERROR(IF(MSO!H205="Home", TEXT(MSO!F205, "h:mm AM/PM"), ""), ""),
  IFERROR(IF(FH!H205="Home", TEXT(FH!F205, "h:mm AM/PM"), ""), ""),
  IFERROR(IF(MGOLF!H205="Home", TEXT(MGOLF!F205, "h:mm AM/PM"), ""), ""),
  IFERROR(IF(Football!H205="Home", TEXT(Football!F205, "h:mm AM/PM"), ""), ""),
  IFERROR(IF(WVB!H205="Home", TEXT(WVB!F205, "h:mm AM/PM"), ""), ""),
  IFERROR(IF(XC!H205="Home", TEXT(XC!F205, "h:mm AM/PM"), ""), ""),
  IFERROR(IF(SWIMMING!H205="Home", TEXT(SWIMMING!F205, "h:mm AM/PM"), ""), ""),
  IFERROR(IF(WTEN!H205="Home", TEXT(WTEN!F205, "h:mm AM/PM"), ""), ""),
  IFERROR(IF(TF!H205="Home", TEXT(TF!F205, "h:mm AM/PM"), ""), ""),
  IFERROR(IF(WGOLF!H205="Home", TEXT(WGOLF!F205, "h:mm AM/PM"), ""), ""),
  IFERROR(IF(WBB!H205="Home", TEXT(WBB!F205, "h:mm AM/PM"), ""), ""),
  IFERROR(IF(MBB!H205="Home", TEXT(MBB!F205, "h:mm AM/PM"), ""), ""),
  IFERROR(IF(WLAX!H205="Home", TEXT(WLAX!F205, "h:mm AM/PM"), ""), ""),
  IFERROR(IF(MLAX!H205="Home", TEXT(MLAX!F205, "h:mm AM/PM"), ""), ""),
  IFERROR(IF(SOFT!H205="Home", TEXT(SOFT!F205, "h:mm AM/PM"), ""), ""),
  IFERROR(IF(BASE!H205="Home", TEXT(BASE!F205, "h:mm AM/PM"), ""), ""),
  IFERROR(IF(ESPORTS!H205="Home", TEXT(ESPORTS!F205, "h:mm AM/PM"), ""), "")
)
</f>
        <v>1:00 PM</v>
      </c>
      <c r="G205" s="11" t="str">
        <f>TEXTJOIN(
  CHAR(10) &amp; CHAR(10),
  TRUE,
  IFERROR(IF(WSO!H205="Home", WSO!G205, ""), ""),
  IFERROR(IF(MSO!H205="Home", MSO!G205, ""), ""),
  IFERROR(IF(FH!H205="Home", FH!G205, ""), ""),
  IFERROR(IF(MGOLF!H205="Home", MGOLF!G205, ""), ""),
  IFERROR(IF(Football!H205="Home", Football!G205, ""), ""),
  IFERROR(IF(WVB!H205="Home", WVB!G205, ""), ""),
  IFERROR(IF(XC!H205="Home", XC!G205, ""), ""),
  IFERROR(IF(SWIMMING!H205="Home", SWIMMING!G205, ""), ""),
  IFERROR(IF(WTEN!H205="Home", WTEN!G205, ""), ""),
  IFERROR(IF(TF!H205="Home", TF!G205, ""), ""),
  IFERROR(IF(WGOLF!H205="Home", WGOLF!G205, ""), ""),
  IFERROR(IF(WBB!H205="Home", WBB!G205, ""), ""),
  IFERROR(IF(MBB!H205="Home", MBB!G205, ""), ""),
  IFERROR(IF(WLAX!H205="Home", WLAX!G205, ""), ""),
  IFERROR(IF(MLAX!H205="Home", MLAX!G205, ""), ""),
  IFERROR(IF(SOFT!H205="Home", SOFT!G205, ""), ""),
  IFERROR(IF(BASE!H205="Home", BASE!G205, ""), ""),
  IFERROR(IF(ESPORTS!H205="Home", ESPORTS!G205, ""), "")
)
</f>
        <v>Colby Sawyer</v>
      </c>
      <c r="H205" s="20" t="str">
        <f>TEXTJOIN(
  CHAR(10) &amp; CHAR(10),
  TRUE,
  IFERROR(IF(WSO!H205="Home", WSO!P205, ""), ""),
  IFERROR(IF(MSO!H205="Home", MSO!P205, ""), ""),
  IFERROR(IF(FH!H205="Home", FH!P205, ""), ""),
  IFERROR(IF(MGOLF!H205="Home", MGOLF!P205, ""), ""),
  IFERROR(IF(Football!H205="Home", Football!P205, ""), ""),
  IFERROR(IF(WVB!H205="Home", WVB!P205, ""), ""),
  IFERROR(IF(XC!H205="Home", XC!P205, ""), ""),
  IFERROR(IF(SWIMMING!H205="Home", SWIMMING!P205, ""), ""),
  IFERROR(IF(WTEN!H205="Home", WTEN!P205, ""), ""),
  IFERROR(IF(TF!H205="Home", TF!P205, ""), ""),
  IFERROR(IF(WGOLF!H205="Home", WGOLF!P205, ""), ""),
  IFERROR(IF(WBB!H205="Home", WBB!P205, ""), ""),
  IFERROR(IF(MBB!H205="Home", MBB!P205, ""), ""),
  IFERROR(IF(WLAX!H205="Home", WLAX!P205, ""), ""),
  IFERROR(IF(MLAX!H205="Home", MLAX!P205, ""), ""),
  IFERROR(IF(SOFT!H205="Home", SOFT!P205, ""), ""),
  IFERROR(IF(BASE!H205="Home", BASE!P205, ""), ""),
  IFERROR(IF(ESPORTS!H205="Home", ESPORTS!P205, ""), "")
)
</f>
        <v>⌛️ Pending</v>
      </c>
    </row>
    <row r="206" ht="22.5" customHeight="1">
      <c r="A206" s="6">
        <v>205.0</v>
      </c>
      <c r="B206" s="6" t="str">
        <f>'Master Schedule'!B206</f>
        <v/>
      </c>
      <c r="C206" s="7">
        <v>46439.0</v>
      </c>
      <c r="D206" s="8" t="str">
        <f t="shared" si="1"/>
        <v>Sunday</v>
      </c>
      <c r="E206" s="6" t="str">
        <f>TEXTJOIN(
  CHAR(10) &amp; CHAR(10),
  TRUE,
  IFERROR(IF(WSO!H206="Home", WSO!E206, ""), ""),
  IFERROR(IF(MSO!H206="Home", MSO!E206, ""), ""),
  IFERROR(IF(FH!H206="Home", FH!E206, ""), ""),
  IFERROR(IF(MGOLF!H206="Home", MGOLF!E206, ""), ""),
  IFERROR(IF(Football!H206="Home", Football!E206, ""), ""),
  IFERROR(IF(WVB!H206="Home", WVB!E206, ""), ""),
  IFERROR(IF(XC!H206="Home", XC!E206, ""), ""),
  IFERROR(IF(SWIMMING!H206="Home", SWIMMING!E206, ""), ""),
  IFERROR(IF(WTEN!H206="Home", WTEN!E206, ""), ""),
  IFERROR(IF(TF!H206="Home", TF!E206, ""), ""),
  IFERROR(IF(WGOLF!H206="Home", WGOLF!E206, ""), ""),
  IFERROR(IF(WBB!H206="Home", WBB!E206, ""), ""),
  IFERROR(IF(MBB!H206="Home", MBB!E206, ""), ""),
  IFERROR(IF(WLAX!H206="Home", WLAX!E206, ""), ""),
  IFERROR(IF(MLAX!H206="Home", MLAX!E206, ""), ""),
  IFERROR(IF(SOFT!H206="Home", SOFT!E206, ""), ""),
  IFERROR(IF(BASE!H206="Home", BASE!E206, ""), ""),
  IFERROR(IF(ESPORTS!H206="Home", ESPORTS!E206, ""), "")
)
</f>
        <v/>
      </c>
      <c r="F206" s="11" t="str">
        <f>TEXTJOIN(
  CHAR(10) &amp; CHAR(10),
  TRUE,
  IFERROR(IF(WSO!H206="Home", TEXT(WSO!F206, "h:mm AM/PM"), ""), ""),
  IFERROR(IF(MSO!H206="Home", TEXT(MSO!F206, "h:mm AM/PM"), ""), ""),
  IFERROR(IF(FH!H206="Home", TEXT(FH!F206, "h:mm AM/PM"), ""), ""),
  IFERROR(IF(MGOLF!H206="Home", TEXT(MGOLF!F206, "h:mm AM/PM"), ""), ""),
  IFERROR(IF(Football!H206="Home", TEXT(Football!F206, "h:mm AM/PM"), ""), ""),
  IFERROR(IF(WVB!H206="Home", TEXT(WVB!F206, "h:mm AM/PM"), ""), ""),
  IFERROR(IF(XC!H206="Home", TEXT(XC!F206, "h:mm AM/PM"), ""), ""),
  IFERROR(IF(SWIMMING!H206="Home", TEXT(SWIMMING!F206, "h:mm AM/PM"), ""), ""),
  IFERROR(IF(WTEN!H206="Home", TEXT(WTEN!F206, "h:mm AM/PM"), ""), ""),
  IFERROR(IF(TF!H206="Home", TEXT(TF!F206, "h:mm AM/PM"), ""), ""),
  IFERROR(IF(WGOLF!H206="Home", TEXT(WGOLF!F206, "h:mm AM/PM"), ""), ""),
  IFERROR(IF(WBB!H206="Home", TEXT(WBB!F206, "h:mm AM/PM"), ""), ""),
  IFERROR(IF(MBB!H206="Home", TEXT(MBB!F206, "h:mm AM/PM"), ""), ""),
  IFERROR(IF(WLAX!H206="Home", TEXT(WLAX!F206, "h:mm AM/PM"), ""), ""),
  IFERROR(IF(MLAX!H206="Home", TEXT(MLAX!F206, "h:mm AM/PM"), ""), ""),
  IFERROR(IF(SOFT!H206="Home", TEXT(SOFT!F206, "h:mm AM/PM"), ""), ""),
  IFERROR(IF(BASE!H206="Home", TEXT(BASE!F206, "h:mm AM/PM"), ""), ""),
  IFERROR(IF(ESPORTS!H206="Home", TEXT(ESPORTS!F206, "h:mm AM/PM"), ""), "")
)
</f>
        <v/>
      </c>
      <c r="G206" s="11" t="str">
        <f>TEXTJOIN(
  CHAR(10) &amp; CHAR(10),
  TRUE,
  IFERROR(IF(WSO!H206="Home", WSO!G206, ""), ""),
  IFERROR(IF(MSO!H206="Home", MSO!G206, ""), ""),
  IFERROR(IF(FH!H206="Home", FH!G206, ""), ""),
  IFERROR(IF(MGOLF!H206="Home", MGOLF!G206, ""), ""),
  IFERROR(IF(Football!H206="Home", Football!G206, ""), ""),
  IFERROR(IF(WVB!H206="Home", WVB!G206, ""), ""),
  IFERROR(IF(XC!H206="Home", XC!G206, ""), ""),
  IFERROR(IF(SWIMMING!H206="Home", SWIMMING!G206, ""), ""),
  IFERROR(IF(WTEN!H206="Home", WTEN!G206, ""), ""),
  IFERROR(IF(TF!H206="Home", TF!G206, ""), ""),
  IFERROR(IF(WGOLF!H206="Home", WGOLF!G206, ""), ""),
  IFERROR(IF(WBB!H206="Home", WBB!G206, ""), ""),
  IFERROR(IF(MBB!H206="Home", MBB!G206, ""), ""),
  IFERROR(IF(WLAX!H206="Home", WLAX!G206, ""), ""),
  IFERROR(IF(MLAX!H206="Home", MLAX!G206, ""), ""),
  IFERROR(IF(SOFT!H206="Home", SOFT!G206, ""), ""),
  IFERROR(IF(BASE!H206="Home", BASE!G206, ""), ""),
  IFERROR(IF(ESPORTS!H206="Home", ESPORTS!G206, ""), "")
)
</f>
        <v/>
      </c>
      <c r="H206" s="20" t="str">
        <f>TEXTJOIN(
  CHAR(10) &amp; CHAR(10),
  TRUE,
  IFERROR(IF(WSO!H206="Home", WSO!P206, ""), ""),
  IFERROR(IF(MSO!H206="Home", MSO!P206, ""), ""),
  IFERROR(IF(FH!H206="Home", FH!P206, ""), ""),
  IFERROR(IF(MGOLF!H206="Home", MGOLF!P206, ""), ""),
  IFERROR(IF(Football!H206="Home", Football!P206, ""), ""),
  IFERROR(IF(WVB!H206="Home", WVB!P206, ""), ""),
  IFERROR(IF(XC!H206="Home", XC!P206, ""), ""),
  IFERROR(IF(SWIMMING!H206="Home", SWIMMING!P206, ""), ""),
  IFERROR(IF(WTEN!H206="Home", WTEN!P206, ""), ""),
  IFERROR(IF(TF!H206="Home", TF!P206, ""), ""),
  IFERROR(IF(WGOLF!H206="Home", WGOLF!P206, ""), ""),
  IFERROR(IF(WBB!H206="Home", WBB!P206, ""), ""),
  IFERROR(IF(MBB!H206="Home", MBB!P206, ""), ""),
  IFERROR(IF(WLAX!H206="Home", WLAX!P206, ""), ""),
  IFERROR(IF(MLAX!H206="Home", MLAX!P206, ""), ""),
  IFERROR(IF(SOFT!H206="Home", SOFT!P206, ""), ""),
  IFERROR(IF(BASE!H206="Home", BASE!P206, ""), ""),
  IFERROR(IF(ESPORTS!H206="Home", ESPORTS!P206, ""), "")
)
</f>
        <v/>
      </c>
    </row>
    <row r="207" ht="22.5" customHeight="1">
      <c r="A207" s="6">
        <v>206.0</v>
      </c>
      <c r="B207" s="6" t="str">
        <f>'Master Schedule'!B207</f>
        <v/>
      </c>
      <c r="C207" s="7">
        <v>46440.0</v>
      </c>
      <c r="D207" s="8" t="str">
        <f t="shared" si="1"/>
        <v>Monday</v>
      </c>
      <c r="E207" s="6" t="str">
        <f>TEXTJOIN(
  CHAR(10) &amp; CHAR(10),
  TRUE,
  IFERROR(IF(WSO!H207="Home", WSO!E207, ""), ""),
  IFERROR(IF(MSO!H207="Home", MSO!E207, ""), ""),
  IFERROR(IF(FH!H207="Home", FH!E207, ""), ""),
  IFERROR(IF(MGOLF!H207="Home", MGOLF!E207, ""), ""),
  IFERROR(IF(Football!H207="Home", Football!E207, ""), ""),
  IFERROR(IF(WVB!H207="Home", WVB!E207, ""), ""),
  IFERROR(IF(XC!H207="Home", XC!E207, ""), ""),
  IFERROR(IF(SWIMMING!H207="Home", SWIMMING!E207, ""), ""),
  IFERROR(IF(WTEN!H207="Home", WTEN!E207, ""), ""),
  IFERROR(IF(TF!H207="Home", TF!E207, ""), ""),
  IFERROR(IF(WGOLF!H207="Home", WGOLF!E207, ""), ""),
  IFERROR(IF(WBB!H207="Home", WBB!E207, ""), ""),
  IFERROR(IF(MBB!H207="Home", MBB!E207, ""), ""),
  IFERROR(IF(WLAX!H207="Home", WLAX!E207, ""), ""),
  IFERROR(IF(MLAX!H207="Home", MLAX!E207, ""), ""),
  IFERROR(IF(SOFT!H207="Home", SOFT!E207, ""), ""),
  IFERROR(IF(BASE!H207="Home", BASE!E207, ""), ""),
  IFERROR(IF(ESPORTS!H207="Home", ESPORTS!E207, ""), "")
)
</f>
        <v/>
      </c>
      <c r="F207" s="11" t="str">
        <f>TEXTJOIN(
  CHAR(10) &amp; CHAR(10),
  TRUE,
  IFERROR(IF(WSO!H207="Home", TEXT(WSO!F207, "h:mm AM/PM"), ""), ""),
  IFERROR(IF(MSO!H207="Home", TEXT(MSO!F207, "h:mm AM/PM"), ""), ""),
  IFERROR(IF(FH!H207="Home", TEXT(FH!F207, "h:mm AM/PM"), ""), ""),
  IFERROR(IF(MGOLF!H207="Home", TEXT(MGOLF!F207, "h:mm AM/PM"), ""), ""),
  IFERROR(IF(Football!H207="Home", TEXT(Football!F207, "h:mm AM/PM"), ""), ""),
  IFERROR(IF(WVB!H207="Home", TEXT(WVB!F207, "h:mm AM/PM"), ""), ""),
  IFERROR(IF(XC!H207="Home", TEXT(XC!F207, "h:mm AM/PM"), ""), ""),
  IFERROR(IF(SWIMMING!H207="Home", TEXT(SWIMMING!F207, "h:mm AM/PM"), ""), ""),
  IFERROR(IF(WTEN!H207="Home", TEXT(WTEN!F207, "h:mm AM/PM"), ""), ""),
  IFERROR(IF(TF!H207="Home", TEXT(TF!F207, "h:mm AM/PM"), ""), ""),
  IFERROR(IF(WGOLF!H207="Home", TEXT(WGOLF!F207, "h:mm AM/PM"), ""), ""),
  IFERROR(IF(WBB!H207="Home", TEXT(WBB!F207, "h:mm AM/PM"), ""), ""),
  IFERROR(IF(MBB!H207="Home", TEXT(MBB!F207, "h:mm AM/PM"), ""), ""),
  IFERROR(IF(WLAX!H207="Home", TEXT(WLAX!F207, "h:mm AM/PM"), ""), ""),
  IFERROR(IF(MLAX!H207="Home", TEXT(MLAX!F207, "h:mm AM/PM"), ""), ""),
  IFERROR(IF(SOFT!H207="Home", TEXT(SOFT!F207, "h:mm AM/PM"), ""), ""),
  IFERROR(IF(BASE!H207="Home", TEXT(BASE!F207, "h:mm AM/PM"), ""), ""),
  IFERROR(IF(ESPORTS!H207="Home", TEXT(ESPORTS!F207, "h:mm AM/PM"), ""), "")
)
</f>
        <v/>
      </c>
      <c r="G207" s="11" t="str">
        <f>TEXTJOIN(
  CHAR(10) &amp; CHAR(10),
  TRUE,
  IFERROR(IF(WSO!H207="Home", WSO!G207, ""), ""),
  IFERROR(IF(MSO!H207="Home", MSO!G207, ""), ""),
  IFERROR(IF(FH!H207="Home", FH!G207, ""), ""),
  IFERROR(IF(MGOLF!H207="Home", MGOLF!G207, ""), ""),
  IFERROR(IF(Football!H207="Home", Football!G207, ""), ""),
  IFERROR(IF(WVB!H207="Home", WVB!G207, ""), ""),
  IFERROR(IF(XC!H207="Home", XC!G207, ""), ""),
  IFERROR(IF(SWIMMING!H207="Home", SWIMMING!G207, ""), ""),
  IFERROR(IF(WTEN!H207="Home", WTEN!G207, ""), ""),
  IFERROR(IF(TF!H207="Home", TF!G207, ""), ""),
  IFERROR(IF(WGOLF!H207="Home", WGOLF!G207, ""), ""),
  IFERROR(IF(WBB!H207="Home", WBB!G207, ""), ""),
  IFERROR(IF(MBB!H207="Home", MBB!G207, ""), ""),
  IFERROR(IF(WLAX!H207="Home", WLAX!G207, ""), ""),
  IFERROR(IF(MLAX!H207="Home", MLAX!G207, ""), ""),
  IFERROR(IF(SOFT!H207="Home", SOFT!G207, ""), ""),
  IFERROR(IF(BASE!H207="Home", BASE!G207, ""), ""),
  IFERROR(IF(ESPORTS!H207="Home", ESPORTS!G207, ""), "")
)
</f>
        <v/>
      </c>
      <c r="H207" s="20" t="str">
        <f>TEXTJOIN(
  CHAR(10) &amp; CHAR(10),
  TRUE,
  IFERROR(IF(WSO!H207="Home", WSO!P207, ""), ""),
  IFERROR(IF(MSO!H207="Home", MSO!P207, ""), ""),
  IFERROR(IF(FH!H207="Home", FH!P207, ""), ""),
  IFERROR(IF(MGOLF!H207="Home", MGOLF!P207, ""), ""),
  IFERROR(IF(Football!H207="Home", Football!P207, ""), ""),
  IFERROR(IF(WVB!H207="Home", WVB!P207, ""), ""),
  IFERROR(IF(XC!H207="Home", XC!P207, ""), ""),
  IFERROR(IF(SWIMMING!H207="Home", SWIMMING!P207, ""), ""),
  IFERROR(IF(WTEN!H207="Home", WTEN!P207, ""), ""),
  IFERROR(IF(TF!H207="Home", TF!P207, ""), ""),
  IFERROR(IF(WGOLF!H207="Home", WGOLF!P207, ""), ""),
  IFERROR(IF(WBB!H207="Home", WBB!P207, ""), ""),
  IFERROR(IF(MBB!H207="Home", MBB!P207, ""), ""),
  IFERROR(IF(WLAX!H207="Home", WLAX!P207, ""), ""),
  IFERROR(IF(MLAX!H207="Home", MLAX!P207, ""), ""),
  IFERROR(IF(SOFT!H207="Home", SOFT!P207, ""), ""),
  IFERROR(IF(BASE!H207="Home", BASE!P207, ""), ""),
  IFERROR(IF(ESPORTS!H207="Home", ESPORTS!P207, ""), "")
)
</f>
        <v/>
      </c>
    </row>
    <row r="208" ht="22.5" customHeight="1">
      <c r="A208" s="6">
        <v>207.0</v>
      </c>
      <c r="B208" s="6" t="str">
        <f>'Master Schedule'!B208</f>
        <v/>
      </c>
      <c r="C208" s="7">
        <v>46441.0</v>
      </c>
      <c r="D208" s="8" t="str">
        <f t="shared" si="1"/>
        <v>Tuesday</v>
      </c>
      <c r="E208" s="6" t="str">
        <f>TEXTJOIN(
  CHAR(10) &amp; CHAR(10),
  TRUE,
  IFERROR(IF(WSO!H208="Home", WSO!E208, ""), ""),
  IFERROR(IF(MSO!H208="Home", MSO!E208, ""), ""),
  IFERROR(IF(FH!H208="Home", FH!E208, ""), ""),
  IFERROR(IF(MGOLF!H208="Home", MGOLF!E208, ""), ""),
  IFERROR(IF(Football!H208="Home", Football!E208, ""), ""),
  IFERROR(IF(WVB!H208="Home", WVB!E208, ""), ""),
  IFERROR(IF(XC!H208="Home", XC!E208, ""), ""),
  IFERROR(IF(SWIMMING!H208="Home", SWIMMING!E208, ""), ""),
  IFERROR(IF(WTEN!H208="Home", WTEN!E208, ""), ""),
  IFERROR(IF(TF!H208="Home", TF!E208, ""), ""),
  IFERROR(IF(WGOLF!H208="Home", WGOLF!E208, ""), ""),
  IFERROR(IF(WBB!H208="Home", WBB!E208, ""), ""),
  IFERROR(IF(MBB!H208="Home", MBB!E208, ""), ""),
  IFERROR(IF(WLAX!H208="Home", WLAX!E208, ""), ""),
  IFERROR(IF(MLAX!H208="Home", MLAX!E208, ""), ""),
  IFERROR(IF(SOFT!H208="Home", SOFT!E208, ""), ""),
  IFERROR(IF(BASE!H208="Home", BASE!E208, ""), ""),
  IFERROR(IF(ESPORTS!H208="Home", ESPORTS!E208, ""), "")
)
</f>
        <v/>
      </c>
      <c r="F208" s="11" t="str">
        <f>TEXTJOIN(
  CHAR(10) &amp; CHAR(10),
  TRUE,
  IFERROR(IF(WSO!H208="Home", TEXT(WSO!F208, "h:mm AM/PM"), ""), ""),
  IFERROR(IF(MSO!H208="Home", TEXT(MSO!F208, "h:mm AM/PM"), ""), ""),
  IFERROR(IF(FH!H208="Home", TEXT(FH!F208, "h:mm AM/PM"), ""), ""),
  IFERROR(IF(MGOLF!H208="Home", TEXT(MGOLF!F208, "h:mm AM/PM"), ""), ""),
  IFERROR(IF(Football!H208="Home", TEXT(Football!F208, "h:mm AM/PM"), ""), ""),
  IFERROR(IF(WVB!H208="Home", TEXT(WVB!F208, "h:mm AM/PM"), ""), ""),
  IFERROR(IF(XC!H208="Home", TEXT(XC!F208, "h:mm AM/PM"), ""), ""),
  IFERROR(IF(SWIMMING!H208="Home", TEXT(SWIMMING!F208, "h:mm AM/PM"), ""), ""),
  IFERROR(IF(WTEN!H208="Home", TEXT(WTEN!F208, "h:mm AM/PM"), ""), ""),
  IFERROR(IF(TF!H208="Home", TEXT(TF!F208, "h:mm AM/PM"), ""), ""),
  IFERROR(IF(WGOLF!H208="Home", TEXT(WGOLF!F208, "h:mm AM/PM"), ""), ""),
  IFERROR(IF(WBB!H208="Home", TEXT(WBB!F208, "h:mm AM/PM"), ""), ""),
  IFERROR(IF(MBB!H208="Home", TEXT(MBB!F208, "h:mm AM/PM"), ""), ""),
  IFERROR(IF(WLAX!H208="Home", TEXT(WLAX!F208, "h:mm AM/PM"), ""), ""),
  IFERROR(IF(MLAX!H208="Home", TEXT(MLAX!F208, "h:mm AM/PM"), ""), ""),
  IFERROR(IF(SOFT!H208="Home", TEXT(SOFT!F208, "h:mm AM/PM"), ""), ""),
  IFERROR(IF(BASE!H208="Home", TEXT(BASE!F208, "h:mm AM/PM"), ""), ""),
  IFERROR(IF(ESPORTS!H208="Home", TEXT(ESPORTS!F208, "h:mm AM/PM"), ""), "")
)
</f>
        <v/>
      </c>
      <c r="G208" s="11" t="str">
        <f>TEXTJOIN(
  CHAR(10) &amp; CHAR(10),
  TRUE,
  IFERROR(IF(WSO!H208="Home", WSO!G208, ""), ""),
  IFERROR(IF(MSO!H208="Home", MSO!G208, ""), ""),
  IFERROR(IF(FH!H208="Home", FH!G208, ""), ""),
  IFERROR(IF(MGOLF!H208="Home", MGOLF!G208, ""), ""),
  IFERROR(IF(Football!H208="Home", Football!G208, ""), ""),
  IFERROR(IF(WVB!H208="Home", WVB!G208, ""), ""),
  IFERROR(IF(XC!H208="Home", XC!G208, ""), ""),
  IFERROR(IF(SWIMMING!H208="Home", SWIMMING!G208, ""), ""),
  IFERROR(IF(WTEN!H208="Home", WTEN!G208, ""), ""),
  IFERROR(IF(TF!H208="Home", TF!G208, ""), ""),
  IFERROR(IF(WGOLF!H208="Home", WGOLF!G208, ""), ""),
  IFERROR(IF(WBB!H208="Home", WBB!G208, ""), ""),
  IFERROR(IF(MBB!H208="Home", MBB!G208, ""), ""),
  IFERROR(IF(WLAX!H208="Home", WLAX!G208, ""), ""),
  IFERROR(IF(MLAX!H208="Home", MLAX!G208, ""), ""),
  IFERROR(IF(SOFT!H208="Home", SOFT!G208, ""), ""),
  IFERROR(IF(BASE!H208="Home", BASE!G208, ""), ""),
  IFERROR(IF(ESPORTS!H208="Home", ESPORTS!G208, ""), "")
)
</f>
        <v/>
      </c>
      <c r="H208" s="20" t="str">
        <f>TEXTJOIN(
  CHAR(10) &amp; CHAR(10),
  TRUE,
  IFERROR(IF(WSO!H208="Home", WSO!P208, ""), ""),
  IFERROR(IF(MSO!H208="Home", MSO!P208, ""), ""),
  IFERROR(IF(FH!H208="Home", FH!P208, ""), ""),
  IFERROR(IF(MGOLF!H208="Home", MGOLF!P208, ""), ""),
  IFERROR(IF(Football!H208="Home", Football!P208, ""), ""),
  IFERROR(IF(WVB!H208="Home", WVB!P208, ""), ""),
  IFERROR(IF(XC!H208="Home", XC!P208, ""), ""),
  IFERROR(IF(SWIMMING!H208="Home", SWIMMING!P208, ""), ""),
  IFERROR(IF(WTEN!H208="Home", WTEN!P208, ""), ""),
  IFERROR(IF(TF!H208="Home", TF!P208, ""), ""),
  IFERROR(IF(WGOLF!H208="Home", WGOLF!P208, ""), ""),
  IFERROR(IF(WBB!H208="Home", WBB!P208, ""), ""),
  IFERROR(IF(MBB!H208="Home", MBB!P208, ""), ""),
  IFERROR(IF(WLAX!H208="Home", WLAX!P208, ""), ""),
  IFERROR(IF(MLAX!H208="Home", MLAX!P208, ""), ""),
  IFERROR(IF(SOFT!H208="Home", SOFT!P208, ""), ""),
  IFERROR(IF(BASE!H208="Home", BASE!P208, ""), ""),
  IFERROR(IF(ESPORTS!H208="Home", ESPORTS!P208, ""), "")
)
</f>
        <v/>
      </c>
    </row>
    <row r="209" ht="22.5" customHeight="1">
      <c r="A209" s="6">
        <v>208.0</v>
      </c>
      <c r="B209" s="6" t="str">
        <f>'Master Schedule'!B209</f>
        <v/>
      </c>
      <c r="C209" s="7">
        <v>46442.0</v>
      </c>
      <c r="D209" s="8" t="str">
        <f t="shared" si="1"/>
        <v>Wednesday</v>
      </c>
      <c r="E209" s="6" t="str">
        <f>TEXTJOIN(
  CHAR(10) &amp; CHAR(10),
  TRUE,
  IFERROR(IF(WSO!H209="Home", WSO!E209, ""), ""),
  IFERROR(IF(MSO!H209="Home", MSO!E209, ""), ""),
  IFERROR(IF(FH!H209="Home", FH!E209, ""), ""),
  IFERROR(IF(MGOLF!H209="Home", MGOLF!E209, ""), ""),
  IFERROR(IF(Football!H209="Home", Football!E209, ""), ""),
  IFERROR(IF(WVB!H209="Home", WVB!E209, ""), ""),
  IFERROR(IF(XC!H209="Home", XC!E209, ""), ""),
  IFERROR(IF(SWIMMING!H209="Home", SWIMMING!E209, ""), ""),
  IFERROR(IF(WTEN!H209="Home", WTEN!E209, ""), ""),
  IFERROR(IF(TF!H209="Home", TF!E209, ""), ""),
  IFERROR(IF(WGOLF!H209="Home", WGOLF!E209, ""), ""),
  IFERROR(IF(WBB!H209="Home", WBB!E209, ""), ""),
  IFERROR(IF(MBB!H209="Home", MBB!E209, ""), ""),
  IFERROR(IF(WLAX!H209="Home", WLAX!E209, ""), ""),
  IFERROR(IF(MLAX!H209="Home", MLAX!E209, ""), ""),
  IFERROR(IF(SOFT!H209="Home", SOFT!E209, ""), ""),
  IFERROR(IF(BASE!H209="Home", BASE!E209, ""), ""),
  IFERROR(IF(ESPORTS!H209="Home", ESPORTS!E209, ""), "")
)
</f>
        <v/>
      </c>
      <c r="F209" s="11" t="str">
        <f>TEXTJOIN(
  CHAR(10) &amp; CHAR(10),
  TRUE,
  IFERROR(IF(WSO!H209="Home", TEXT(WSO!F209, "h:mm AM/PM"), ""), ""),
  IFERROR(IF(MSO!H209="Home", TEXT(MSO!F209, "h:mm AM/PM"), ""), ""),
  IFERROR(IF(FH!H209="Home", TEXT(FH!F209, "h:mm AM/PM"), ""), ""),
  IFERROR(IF(MGOLF!H209="Home", TEXT(MGOLF!F209, "h:mm AM/PM"), ""), ""),
  IFERROR(IF(Football!H209="Home", TEXT(Football!F209, "h:mm AM/PM"), ""), ""),
  IFERROR(IF(WVB!H209="Home", TEXT(WVB!F209, "h:mm AM/PM"), ""), ""),
  IFERROR(IF(XC!H209="Home", TEXT(XC!F209, "h:mm AM/PM"), ""), ""),
  IFERROR(IF(SWIMMING!H209="Home", TEXT(SWIMMING!F209, "h:mm AM/PM"), ""), ""),
  IFERROR(IF(WTEN!H209="Home", TEXT(WTEN!F209, "h:mm AM/PM"), ""), ""),
  IFERROR(IF(TF!H209="Home", TEXT(TF!F209, "h:mm AM/PM"), ""), ""),
  IFERROR(IF(WGOLF!H209="Home", TEXT(WGOLF!F209, "h:mm AM/PM"), ""), ""),
  IFERROR(IF(WBB!H209="Home", TEXT(WBB!F209, "h:mm AM/PM"), ""), ""),
  IFERROR(IF(MBB!H209="Home", TEXT(MBB!F209, "h:mm AM/PM"), ""), ""),
  IFERROR(IF(WLAX!H209="Home", TEXT(WLAX!F209, "h:mm AM/PM"), ""), ""),
  IFERROR(IF(MLAX!H209="Home", TEXT(MLAX!F209, "h:mm AM/PM"), ""), ""),
  IFERROR(IF(SOFT!H209="Home", TEXT(SOFT!F209, "h:mm AM/PM"), ""), ""),
  IFERROR(IF(BASE!H209="Home", TEXT(BASE!F209, "h:mm AM/PM"), ""), ""),
  IFERROR(IF(ESPORTS!H209="Home", TEXT(ESPORTS!F209, "h:mm AM/PM"), ""), "")
)
</f>
        <v/>
      </c>
      <c r="G209" s="11" t="str">
        <f>TEXTJOIN(
  CHAR(10) &amp; CHAR(10),
  TRUE,
  IFERROR(IF(WSO!H209="Home", WSO!G209, ""), ""),
  IFERROR(IF(MSO!H209="Home", MSO!G209, ""), ""),
  IFERROR(IF(FH!H209="Home", FH!G209, ""), ""),
  IFERROR(IF(MGOLF!H209="Home", MGOLF!G209, ""), ""),
  IFERROR(IF(Football!H209="Home", Football!G209, ""), ""),
  IFERROR(IF(WVB!H209="Home", WVB!G209, ""), ""),
  IFERROR(IF(XC!H209="Home", XC!G209, ""), ""),
  IFERROR(IF(SWIMMING!H209="Home", SWIMMING!G209, ""), ""),
  IFERROR(IF(WTEN!H209="Home", WTEN!G209, ""), ""),
  IFERROR(IF(TF!H209="Home", TF!G209, ""), ""),
  IFERROR(IF(WGOLF!H209="Home", WGOLF!G209, ""), ""),
  IFERROR(IF(WBB!H209="Home", WBB!G209, ""), ""),
  IFERROR(IF(MBB!H209="Home", MBB!G209, ""), ""),
  IFERROR(IF(WLAX!H209="Home", WLAX!G209, ""), ""),
  IFERROR(IF(MLAX!H209="Home", MLAX!G209, ""), ""),
  IFERROR(IF(SOFT!H209="Home", SOFT!G209, ""), ""),
  IFERROR(IF(BASE!H209="Home", BASE!G209, ""), ""),
  IFERROR(IF(ESPORTS!H209="Home", ESPORTS!G209, ""), "")
)
</f>
        <v/>
      </c>
      <c r="H209" s="20" t="str">
        <f>TEXTJOIN(
  CHAR(10) &amp; CHAR(10),
  TRUE,
  IFERROR(IF(WSO!H209="Home", WSO!P209, ""), ""),
  IFERROR(IF(MSO!H209="Home", MSO!P209, ""), ""),
  IFERROR(IF(FH!H209="Home", FH!P209, ""), ""),
  IFERROR(IF(MGOLF!H209="Home", MGOLF!P209, ""), ""),
  IFERROR(IF(Football!H209="Home", Football!P209, ""), ""),
  IFERROR(IF(WVB!H209="Home", WVB!P209, ""), ""),
  IFERROR(IF(XC!H209="Home", XC!P209, ""), ""),
  IFERROR(IF(SWIMMING!H209="Home", SWIMMING!P209, ""), ""),
  IFERROR(IF(WTEN!H209="Home", WTEN!P209, ""), ""),
  IFERROR(IF(TF!H209="Home", TF!P209, ""), ""),
  IFERROR(IF(WGOLF!H209="Home", WGOLF!P209, ""), ""),
  IFERROR(IF(WBB!H209="Home", WBB!P209, ""), ""),
  IFERROR(IF(MBB!H209="Home", MBB!P209, ""), ""),
  IFERROR(IF(WLAX!H209="Home", WLAX!P209, ""), ""),
  IFERROR(IF(MLAX!H209="Home", MLAX!P209, ""), ""),
  IFERROR(IF(SOFT!H209="Home", SOFT!P209, ""), ""),
  IFERROR(IF(BASE!H209="Home", BASE!P209, ""), ""),
  IFERROR(IF(ESPORTS!H209="Home", ESPORTS!P209, ""), "")
)
</f>
        <v/>
      </c>
    </row>
    <row r="210" ht="22.5" customHeight="1">
      <c r="A210" s="6">
        <v>209.0</v>
      </c>
      <c r="B210" s="6" t="str">
        <f>'Master Schedule'!B210</f>
        <v/>
      </c>
      <c r="C210" s="7">
        <v>46443.0</v>
      </c>
      <c r="D210" s="8" t="str">
        <f t="shared" si="1"/>
        <v>Thursday</v>
      </c>
      <c r="E210" s="6" t="str">
        <f>TEXTJOIN(
  CHAR(10) &amp; CHAR(10),
  TRUE,
  IFERROR(IF(WSO!H210="Home", WSO!E210, ""), ""),
  IFERROR(IF(MSO!H210="Home", MSO!E210, ""), ""),
  IFERROR(IF(FH!H210="Home", FH!E210, ""), ""),
  IFERROR(IF(MGOLF!H210="Home", MGOLF!E210, ""), ""),
  IFERROR(IF(Football!H210="Home", Football!E210, ""), ""),
  IFERROR(IF(WVB!H210="Home", WVB!E210, ""), ""),
  IFERROR(IF(XC!H210="Home", XC!E210, ""), ""),
  IFERROR(IF(SWIMMING!H210="Home", SWIMMING!E210, ""), ""),
  IFERROR(IF(WTEN!H210="Home", WTEN!E210, ""), ""),
  IFERROR(IF(TF!H210="Home", TF!E210, ""), ""),
  IFERROR(IF(WGOLF!H210="Home", WGOLF!E210, ""), ""),
  IFERROR(IF(WBB!H210="Home", WBB!E210, ""), ""),
  IFERROR(IF(MBB!H210="Home", MBB!E210, ""), ""),
  IFERROR(IF(WLAX!H210="Home", WLAX!E210, ""), ""),
  IFERROR(IF(MLAX!H210="Home", MLAX!E210, ""), ""),
  IFERROR(IF(SOFT!H210="Home", SOFT!E210, ""), ""),
  IFERROR(IF(BASE!H210="Home", BASE!E210, ""), ""),
  IFERROR(IF(ESPORTS!H210="Home", ESPORTS!E210, ""), "")
)
</f>
        <v/>
      </c>
      <c r="F210" s="11" t="str">
        <f>TEXTJOIN(
  CHAR(10) &amp; CHAR(10),
  TRUE,
  IFERROR(IF(WSO!H210="Home", TEXT(WSO!F210, "h:mm AM/PM"), ""), ""),
  IFERROR(IF(MSO!H210="Home", TEXT(MSO!F210, "h:mm AM/PM"), ""), ""),
  IFERROR(IF(FH!H210="Home", TEXT(FH!F210, "h:mm AM/PM"), ""), ""),
  IFERROR(IF(MGOLF!H210="Home", TEXT(MGOLF!F210, "h:mm AM/PM"), ""), ""),
  IFERROR(IF(Football!H210="Home", TEXT(Football!F210, "h:mm AM/PM"), ""), ""),
  IFERROR(IF(WVB!H210="Home", TEXT(WVB!F210, "h:mm AM/PM"), ""), ""),
  IFERROR(IF(XC!H210="Home", TEXT(XC!F210, "h:mm AM/PM"), ""), ""),
  IFERROR(IF(SWIMMING!H210="Home", TEXT(SWIMMING!F210, "h:mm AM/PM"), ""), ""),
  IFERROR(IF(WTEN!H210="Home", TEXT(WTEN!F210, "h:mm AM/PM"), ""), ""),
  IFERROR(IF(TF!H210="Home", TEXT(TF!F210, "h:mm AM/PM"), ""), ""),
  IFERROR(IF(WGOLF!H210="Home", TEXT(WGOLF!F210, "h:mm AM/PM"), ""), ""),
  IFERROR(IF(WBB!H210="Home", TEXT(WBB!F210, "h:mm AM/PM"), ""), ""),
  IFERROR(IF(MBB!H210="Home", TEXT(MBB!F210, "h:mm AM/PM"), ""), ""),
  IFERROR(IF(WLAX!H210="Home", TEXT(WLAX!F210, "h:mm AM/PM"), ""), ""),
  IFERROR(IF(MLAX!H210="Home", TEXT(MLAX!F210, "h:mm AM/PM"), ""), ""),
  IFERROR(IF(SOFT!H210="Home", TEXT(SOFT!F210, "h:mm AM/PM"), ""), ""),
  IFERROR(IF(BASE!H210="Home", TEXT(BASE!F210, "h:mm AM/PM"), ""), ""),
  IFERROR(IF(ESPORTS!H210="Home", TEXT(ESPORTS!F210, "h:mm AM/PM"), ""), "")
)
</f>
        <v/>
      </c>
      <c r="G210" s="11" t="str">
        <f>TEXTJOIN(
  CHAR(10) &amp; CHAR(10),
  TRUE,
  IFERROR(IF(WSO!H210="Home", WSO!G210, ""), ""),
  IFERROR(IF(MSO!H210="Home", MSO!G210, ""), ""),
  IFERROR(IF(FH!H210="Home", FH!G210, ""), ""),
  IFERROR(IF(MGOLF!H210="Home", MGOLF!G210, ""), ""),
  IFERROR(IF(Football!H210="Home", Football!G210, ""), ""),
  IFERROR(IF(WVB!H210="Home", WVB!G210, ""), ""),
  IFERROR(IF(XC!H210="Home", XC!G210, ""), ""),
  IFERROR(IF(SWIMMING!H210="Home", SWIMMING!G210, ""), ""),
  IFERROR(IF(WTEN!H210="Home", WTEN!G210, ""), ""),
  IFERROR(IF(TF!H210="Home", TF!G210, ""), ""),
  IFERROR(IF(WGOLF!H210="Home", WGOLF!G210, ""), ""),
  IFERROR(IF(WBB!H210="Home", WBB!G210, ""), ""),
  IFERROR(IF(MBB!H210="Home", MBB!G210, ""), ""),
  IFERROR(IF(WLAX!H210="Home", WLAX!G210, ""), ""),
  IFERROR(IF(MLAX!H210="Home", MLAX!G210, ""), ""),
  IFERROR(IF(SOFT!H210="Home", SOFT!G210, ""), ""),
  IFERROR(IF(BASE!H210="Home", BASE!G210, ""), ""),
  IFERROR(IF(ESPORTS!H210="Home", ESPORTS!G210, ""), "")
)
</f>
        <v/>
      </c>
      <c r="H210" s="20" t="str">
        <f>TEXTJOIN(
  CHAR(10) &amp; CHAR(10),
  TRUE,
  IFERROR(IF(WSO!H210="Home", WSO!P210, ""), ""),
  IFERROR(IF(MSO!H210="Home", MSO!P210, ""), ""),
  IFERROR(IF(FH!H210="Home", FH!P210, ""), ""),
  IFERROR(IF(MGOLF!H210="Home", MGOLF!P210, ""), ""),
  IFERROR(IF(Football!H210="Home", Football!P210, ""), ""),
  IFERROR(IF(WVB!H210="Home", WVB!P210, ""), ""),
  IFERROR(IF(XC!H210="Home", XC!P210, ""), ""),
  IFERROR(IF(SWIMMING!H210="Home", SWIMMING!P210, ""), ""),
  IFERROR(IF(WTEN!H210="Home", WTEN!P210, ""), ""),
  IFERROR(IF(TF!H210="Home", TF!P210, ""), ""),
  IFERROR(IF(WGOLF!H210="Home", WGOLF!P210, ""), ""),
  IFERROR(IF(WBB!H210="Home", WBB!P210, ""), ""),
  IFERROR(IF(MBB!H210="Home", MBB!P210, ""), ""),
  IFERROR(IF(WLAX!H210="Home", WLAX!P210, ""), ""),
  IFERROR(IF(MLAX!H210="Home", MLAX!P210, ""), ""),
  IFERROR(IF(SOFT!H210="Home", SOFT!P210, ""), ""),
  IFERROR(IF(BASE!H210="Home", BASE!P210, ""), ""),
  IFERROR(IF(ESPORTS!H210="Home", ESPORTS!P210, ""), "")
)
</f>
        <v/>
      </c>
    </row>
    <row r="211" ht="22.5" customHeight="1">
      <c r="A211" s="6">
        <v>210.0</v>
      </c>
      <c r="B211" s="6" t="str">
        <f>'Master Schedule'!B211</f>
        <v/>
      </c>
      <c r="C211" s="7">
        <v>46444.0</v>
      </c>
      <c r="D211" s="8" t="str">
        <f t="shared" si="1"/>
        <v>Friday</v>
      </c>
      <c r="E211" s="6" t="str">
        <f>TEXTJOIN(
  CHAR(10) &amp; CHAR(10),
  TRUE,
  IFERROR(IF(WSO!H211="Home", WSO!E211, ""), ""),
  IFERROR(IF(MSO!H211="Home", MSO!E211, ""), ""),
  IFERROR(IF(FH!H211="Home", FH!E211, ""), ""),
  IFERROR(IF(MGOLF!H211="Home", MGOLF!E211, ""), ""),
  IFERROR(IF(Football!H211="Home", Football!E211, ""), ""),
  IFERROR(IF(WVB!H211="Home", WVB!E211, ""), ""),
  IFERROR(IF(XC!H211="Home", XC!E211, ""), ""),
  IFERROR(IF(SWIMMING!H211="Home", SWIMMING!E211, ""), ""),
  IFERROR(IF(WTEN!H211="Home", WTEN!E211, ""), ""),
  IFERROR(IF(TF!H211="Home", TF!E211, ""), ""),
  IFERROR(IF(WGOLF!H211="Home", WGOLF!E211, ""), ""),
  IFERROR(IF(WBB!H211="Home", WBB!E211, ""), ""),
  IFERROR(IF(MBB!H211="Home", MBB!E211, ""), ""),
  IFERROR(IF(WLAX!H211="Home", WLAX!E211, ""), ""),
  IFERROR(IF(MLAX!H211="Home", MLAX!E211, ""), ""),
  IFERROR(IF(SOFT!H211="Home", SOFT!E211, ""), ""),
  IFERROR(IF(BASE!H211="Home", BASE!E211, ""), ""),
  IFERROR(IF(ESPORTS!H211="Home", ESPORTS!E211, ""), "")
)
</f>
        <v/>
      </c>
      <c r="F211" s="11" t="str">
        <f>TEXTJOIN(
  CHAR(10) &amp; CHAR(10),
  TRUE,
  IFERROR(IF(WSO!H211="Home", TEXT(WSO!F211, "h:mm AM/PM"), ""), ""),
  IFERROR(IF(MSO!H211="Home", TEXT(MSO!F211, "h:mm AM/PM"), ""), ""),
  IFERROR(IF(FH!H211="Home", TEXT(FH!F211, "h:mm AM/PM"), ""), ""),
  IFERROR(IF(MGOLF!H211="Home", TEXT(MGOLF!F211, "h:mm AM/PM"), ""), ""),
  IFERROR(IF(Football!H211="Home", TEXT(Football!F211, "h:mm AM/PM"), ""), ""),
  IFERROR(IF(WVB!H211="Home", TEXT(WVB!F211, "h:mm AM/PM"), ""), ""),
  IFERROR(IF(XC!H211="Home", TEXT(XC!F211, "h:mm AM/PM"), ""), ""),
  IFERROR(IF(SWIMMING!H211="Home", TEXT(SWIMMING!F211, "h:mm AM/PM"), ""), ""),
  IFERROR(IF(WTEN!H211="Home", TEXT(WTEN!F211, "h:mm AM/PM"), ""), ""),
  IFERROR(IF(TF!H211="Home", TEXT(TF!F211, "h:mm AM/PM"), ""), ""),
  IFERROR(IF(WGOLF!H211="Home", TEXT(WGOLF!F211, "h:mm AM/PM"), ""), ""),
  IFERROR(IF(WBB!H211="Home", TEXT(WBB!F211, "h:mm AM/PM"), ""), ""),
  IFERROR(IF(MBB!H211="Home", TEXT(MBB!F211, "h:mm AM/PM"), ""), ""),
  IFERROR(IF(WLAX!H211="Home", TEXT(WLAX!F211, "h:mm AM/PM"), ""), ""),
  IFERROR(IF(MLAX!H211="Home", TEXT(MLAX!F211, "h:mm AM/PM"), ""), ""),
  IFERROR(IF(SOFT!H211="Home", TEXT(SOFT!F211, "h:mm AM/PM"), ""), ""),
  IFERROR(IF(BASE!H211="Home", TEXT(BASE!F211, "h:mm AM/PM"), ""), ""),
  IFERROR(IF(ESPORTS!H211="Home", TEXT(ESPORTS!F211, "h:mm AM/PM"), ""), "")
)
</f>
        <v/>
      </c>
      <c r="G211" s="11" t="str">
        <f>TEXTJOIN(
  CHAR(10) &amp; CHAR(10),
  TRUE,
  IFERROR(IF(WSO!H211="Home", WSO!G211, ""), ""),
  IFERROR(IF(MSO!H211="Home", MSO!G211, ""), ""),
  IFERROR(IF(FH!H211="Home", FH!G211, ""), ""),
  IFERROR(IF(MGOLF!H211="Home", MGOLF!G211, ""), ""),
  IFERROR(IF(Football!H211="Home", Football!G211, ""), ""),
  IFERROR(IF(WVB!H211="Home", WVB!G211, ""), ""),
  IFERROR(IF(XC!H211="Home", XC!G211, ""), ""),
  IFERROR(IF(SWIMMING!H211="Home", SWIMMING!G211, ""), ""),
  IFERROR(IF(WTEN!H211="Home", WTEN!G211, ""), ""),
  IFERROR(IF(TF!H211="Home", TF!G211, ""), ""),
  IFERROR(IF(WGOLF!H211="Home", WGOLF!G211, ""), ""),
  IFERROR(IF(WBB!H211="Home", WBB!G211, ""), ""),
  IFERROR(IF(MBB!H211="Home", MBB!G211, ""), ""),
  IFERROR(IF(WLAX!H211="Home", WLAX!G211, ""), ""),
  IFERROR(IF(MLAX!H211="Home", MLAX!G211, ""), ""),
  IFERROR(IF(SOFT!H211="Home", SOFT!G211, ""), ""),
  IFERROR(IF(BASE!H211="Home", BASE!G211, ""), ""),
  IFERROR(IF(ESPORTS!H211="Home", ESPORTS!G211, ""), "")
)
</f>
        <v/>
      </c>
      <c r="H211" s="20" t="str">
        <f>TEXTJOIN(
  CHAR(10) &amp; CHAR(10),
  TRUE,
  IFERROR(IF(WSO!H211="Home", WSO!P211, ""), ""),
  IFERROR(IF(MSO!H211="Home", MSO!P211, ""), ""),
  IFERROR(IF(FH!H211="Home", FH!P211, ""), ""),
  IFERROR(IF(MGOLF!H211="Home", MGOLF!P211, ""), ""),
  IFERROR(IF(Football!H211="Home", Football!P211, ""), ""),
  IFERROR(IF(WVB!H211="Home", WVB!P211, ""), ""),
  IFERROR(IF(XC!H211="Home", XC!P211, ""), ""),
  IFERROR(IF(SWIMMING!H211="Home", SWIMMING!P211, ""), ""),
  IFERROR(IF(WTEN!H211="Home", WTEN!P211, ""), ""),
  IFERROR(IF(TF!H211="Home", TF!P211, ""), ""),
  IFERROR(IF(WGOLF!H211="Home", WGOLF!P211, ""), ""),
  IFERROR(IF(WBB!H211="Home", WBB!P211, ""), ""),
  IFERROR(IF(MBB!H211="Home", MBB!P211, ""), ""),
  IFERROR(IF(WLAX!H211="Home", WLAX!P211, ""), ""),
  IFERROR(IF(MLAX!H211="Home", MLAX!P211, ""), ""),
  IFERROR(IF(SOFT!H211="Home", SOFT!P211, ""), ""),
  IFERROR(IF(BASE!H211="Home", BASE!P211, ""), ""),
  IFERROR(IF(ESPORTS!H211="Home", ESPORTS!P211, ""), "")
)
</f>
        <v/>
      </c>
    </row>
    <row r="212" ht="22.5" customHeight="1">
      <c r="A212" s="6">
        <v>211.0</v>
      </c>
      <c r="B212" s="6" t="str">
        <f>'Master Schedule'!B212</f>
        <v/>
      </c>
      <c r="C212" s="7">
        <v>46445.0</v>
      </c>
      <c r="D212" s="8" t="str">
        <f t="shared" si="1"/>
        <v>Saturday</v>
      </c>
      <c r="E212" s="6" t="str">
        <f>TEXTJOIN(
  CHAR(10) &amp; CHAR(10),
  TRUE,
  IFERROR(IF(WSO!H212="Home", WSO!E212, ""), ""),
  IFERROR(IF(MSO!H212="Home", MSO!E212, ""), ""),
  IFERROR(IF(FH!H212="Home", FH!E212, ""), ""),
  IFERROR(IF(MGOLF!H212="Home", MGOLF!E212, ""), ""),
  IFERROR(IF(Football!H212="Home", Football!E212, ""), ""),
  IFERROR(IF(WVB!H212="Home", WVB!E212, ""), ""),
  IFERROR(IF(XC!H212="Home", XC!E212, ""), ""),
  IFERROR(IF(SWIMMING!H212="Home", SWIMMING!E212, ""), ""),
  IFERROR(IF(WTEN!H212="Home", WTEN!E212, ""), ""),
  IFERROR(IF(TF!H212="Home", TF!E212, ""), ""),
  IFERROR(IF(WGOLF!H212="Home", WGOLF!E212, ""), ""),
  IFERROR(IF(WBB!H212="Home", WBB!E212, ""), ""),
  IFERROR(IF(MBB!H212="Home", MBB!E212, ""), ""),
  IFERROR(IF(WLAX!H212="Home", WLAX!E212, ""), ""),
  IFERROR(IF(MLAX!H212="Home", MLAX!E212, ""), ""),
  IFERROR(IF(SOFT!H212="Home", SOFT!E212, ""), ""),
  IFERROR(IF(BASE!H212="Home", BASE!E212, ""), ""),
  IFERROR(IF(ESPORTS!H212="Home", ESPORTS!E212, ""), "")
)
</f>
        <v/>
      </c>
      <c r="F212" s="11" t="str">
        <f>TEXTJOIN(
  CHAR(10) &amp; CHAR(10),
  TRUE,
  IFERROR(IF(WSO!H212="Home", TEXT(WSO!F212, "h:mm AM/PM"), ""), ""),
  IFERROR(IF(MSO!H212="Home", TEXT(MSO!F212, "h:mm AM/PM"), ""), ""),
  IFERROR(IF(FH!H212="Home", TEXT(FH!F212, "h:mm AM/PM"), ""), ""),
  IFERROR(IF(MGOLF!H212="Home", TEXT(MGOLF!F212, "h:mm AM/PM"), ""), ""),
  IFERROR(IF(Football!H212="Home", TEXT(Football!F212, "h:mm AM/PM"), ""), ""),
  IFERROR(IF(WVB!H212="Home", TEXT(WVB!F212, "h:mm AM/PM"), ""), ""),
  IFERROR(IF(XC!H212="Home", TEXT(XC!F212, "h:mm AM/PM"), ""), ""),
  IFERROR(IF(SWIMMING!H212="Home", TEXT(SWIMMING!F212, "h:mm AM/PM"), ""), ""),
  IFERROR(IF(WTEN!H212="Home", TEXT(WTEN!F212, "h:mm AM/PM"), ""), ""),
  IFERROR(IF(TF!H212="Home", TEXT(TF!F212, "h:mm AM/PM"), ""), ""),
  IFERROR(IF(WGOLF!H212="Home", TEXT(WGOLF!F212, "h:mm AM/PM"), ""), ""),
  IFERROR(IF(WBB!H212="Home", TEXT(WBB!F212, "h:mm AM/PM"), ""), ""),
  IFERROR(IF(MBB!H212="Home", TEXT(MBB!F212, "h:mm AM/PM"), ""), ""),
  IFERROR(IF(WLAX!H212="Home", TEXT(WLAX!F212, "h:mm AM/PM"), ""), ""),
  IFERROR(IF(MLAX!H212="Home", TEXT(MLAX!F212, "h:mm AM/PM"), ""), ""),
  IFERROR(IF(SOFT!H212="Home", TEXT(SOFT!F212, "h:mm AM/PM"), ""), ""),
  IFERROR(IF(BASE!H212="Home", TEXT(BASE!F212, "h:mm AM/PM"), ""), ""),
  IFERROR(IF(ESPORTS!H212="Home", TEXT(ESPORTS!F212, "h:mm AM/PM"), ""), "")
)
</f>
        <v/>
      </c>
      <c r="G212" s="11" t="str">
        <f>TEXTJOIN(
  CHAR(10) &amp; CHAR(10),
  TRUE,
  IFERROR(IF(WSO!H212="Home", WSO!G212, ""), ""),
  IFERROR(IF(MSO!H212="Home", MSO!G212, ""), ""),
  IFERROR(IF(FH!H212="Home", FH!G212, ""), ""),
  IFERROR(IF(MGOLF!H212="Home", MGOLF!G212, ""), ""),
  IFERROR(IF(Football!H212="Home", Football!G212, ""), ""),
  IFERROR(IF(WVB!H212="Home", WVB!G212, ""), ""),
  IFERROR(IF(XC!H212="Home", XC!G212, ""), ""),
  IFERROR(IF(SWIMMING!H212="Home", SWIMMING!G212, ""), ""),
  IFERROR(IF(WTEN!H212="Home", WTEN!G212, ""), ""),
  IFERROR(IF(TF!H212="Home", TF!G212, ""), ""),
  IFERROR(IF(WGOLF!H212="Home", WGOLF!G212, ""), ""),
  IFERROR(IF(WBB!H212="Home", WBB!G212, ""), ""),
  IFERROR(IF(MBB!H212="Home", MBB!G212, ""), ""),
  IFERROR(IF(WLAX!H212="Home", WLAX!G212, ""), ""),
  IFERROR(IF(MLAX!H212="Home", MLAX!G212, ""), ""),
  IFERROR(IF(SOFT!H212="Home", SOFT!G212, ""), ""),
  IFERROR(IF(BASE!H212="Home", BASE!G212, ""), ""),
  IFERROR(IF(ESPORTS!H212="Home", ESPORTS!G212, ""), "")
)
</f>
        <v/>
      </c>
      <c r="H212" s="20" t="str">
        <f>TEXTJOIN(
  CHAR(10) &amp; CHAR(10),
  TRUE,
  IFERROR(IF(WSO!H212="Home", WSO!P212, ""), ""),
  IFERROR(IF(MSO!H212="Home", MSO!P212, ""), ""),
  IFERROR(IF(FH!H212="Home", FH!P212, ""), ""),
  IFERROR(IF(MGOLF!H212="Home", MGOLF!P212, ""), ""),
  IFERROR(IF(Football!H212="Home", Football!P212, ""), ""),
  IFERROR(IF(WVB!H212="Home", WVB!P212, ""), ""),
  IFERROR(IF(XC!H212="Home", XC!P212, ""), ""),
  IFERROR(IF(SWIMMING!H212="Home", SWIMMING!P212, ""), ""),
  IFERROR(IF(WTEN!H212="Home", WTEN!P212, ""), ""),
  IFERROR(IF(TF!H212="Home", TF!P212, ""), ""),
  IFERROR(IF(WGOLF!H212="Home", WGOLF!P212, ""), ""),
  IFERROR(IF(WBB!H212="Home", WBB!P212, ""), ""),
  IFERROR(IF(MBB!H212="Home", MBB!P212, ""), ""),
  IFERROR(IF(WLAX!H212="Home", WLAX!P212, ""), ""),
  IFERROR(IF(MLAX!H212="Home", MLAX!P212, ""), ""),
  IFERROR(IF(SOFT!H212="Home", SOFT!P212, ""), ""),
  IFERROR(IF(BASE!H212="Home", BASE!P212, ""), ""),
  IFERROR(IF(ESPORTS!H212="Home", ESPORTS!P212, ""), "")
)
</f>
        <v/>
      </c>
    </row>
    <row r="213" ht="22.5" customHeight="1">
      <c r="A213" s="6">
        <v>212.0</v>
      </c>
      <c r="B213" s="6" t="str">
        <f>'Master Schedule'!B213</f>
        <v/>
      </c>
      <c r="C213" s="7">
        <v>46446.0</v>
      </c>
      <c r="D213" s="8" t="str">
        <f t="shared" si="1"/>
        <v>Sunday</v>
      </c>
      <c r="E213" s="6" t="str">
        <f>TEXTJOIN(
  CHAR(10) &amp; CHAR(10),
  TRUE,
  IFERROR(IF(WSO!H213="Home", WSO!E213, ""), ""),
  IFERROR(IF(MSO!H213="Home", MSO!E213, ""), ""),
  IFERROR(IF(FH!H213="Home", FH!E213, ""), ""),
  IFERROR(IF(MGOLF!H213="Home", MGOLF!E213, ""), ""),
  IFERROR(IF(Football!H213="Home", Football!E213, ""), ""),
  IFERROR(IF(WVB!H213="Home", WVB!E213, ""), ""),
  IFERROR(IF(XC!H213="Home", XC!E213, ""), ""),
  IFERROR(IF(SWIMMING!H213="Home", SWIMMING!E213, ""), ""),
  IFERROR(IF(WTEN!H213="Home", WTEN!E213, ""), ""),
  IFERROR(IF(TF!H213="Home", TF!E213, ""), ""),
  IFERROR(IF(WGOLF!H213="Home", WGOLF!E213, ""), ""),
  IFERROR(IF(WBB!H213="Home", WBB!E213, ""), ""),
  IFERROR(IF(MBB!H213="Home", MBB!E213, ""), ""),
  IFERROR(IF(WLAX!H213="Home", WLAX!E213, ""), ""),
  IFERROR(IF(MLAX!H213="Home", MLAX!E213, ""), ""),
  IFERROR(IF(SOFT!H213="Home", SOFT!E213, ""), ""),
  IFERROR(IF(BASE!H213="Home", BASE!E213, ""), ""),
  IFERROR(IF(ESPORTS!H213="Home", ESPORTS!E213, ""), "")
)
</f>
        <v/>
      </c>
      <c r="F213" s="11" t="str">
        <f>TEXTJOIN(
  CHAR(10) &amp; CHAR(10),
  TRUE,
  IFERROR(IF(WSO!H213="Home", TEXT(WSO!F213, "h:mm AM/PM"), ""), ""),
  IFERROR(IF(MSO!H213="Home", TEXT(MSO!F213, "h:mm AM/PM"), ""), ""),
  IFERROR(IF(FH!H213="Home", TEXT(FH!F213, "h:mm AM/PM"), ""), ""),
  IFERROR(IF(MGOLF!H213="Home", TEXT(MGOLF!F213, "h:mm AM/PM"), ""), ""),
  IFERROR(IF(Football!H213="Home", TEXT(Football!F213, "h:mm AM/PM"), ""), ""),
  IFERROR(IF(WVB!H213="Home", TEXT(WVB!F213, "h:mm AM/PM"), ""), ""),
  IFERROR(IF(XC!H213="Home", TEXT(XC!F213, "h:mm AM/PM"), ""), ""),
  IFERROR(IF(SWIMMING!H213="Home", TEXT(SWIMMING!F213, "h:mm AM/PM"), ""), ""),
  IFERROR(IF(WTEN!H213="Home", TEXT(WTEN!F213, "h:mm AM/PM"), ""), ""),
  IFERROR(IF(TF!H213="Home", TEXT(TF!F213, "h:mm AM/PM"), ""), ""),
  IFERROR(IF(WGOLF!H213="Home", TEXT(WGOLF!F213, "h:mm AM/PM"), ""), ""),
  IFERROR(IF(WBB!H213="Home", TEXT(WBB!F213, "h:mm AM/PM"), ""), ""),
  IFERROR(IF(MBB!H213="Home", TEXT(MBB!F213, "h:mm AM/PM"), ""), ""),
  IFERROR(IF(WLAX!H213="Home", TEXT(WLAX!F213, "h:mm AM/PM"), ""), ""),
  IFERROR(IF(MLAX!H213="Home", TEXT(MLAX!F213, "h:mm AM/PM"), ""), ""),
  IFERROR(IF(SOFT!H213="Home", TEXT(SOFT!F213, "h:mm AM/PM"), ""), ""),
  IFERROR(IF(BASE!H213="Home", TEXT(BASE!F213, "h:mm AM/PM"), ""), ""),
  IFERROR(IF(ESPORTS!H213="Home", TEXT(ESPORTS!F213, "h:mm AM/PM"), ""), "")
)
</f>
        <v/>
      </c>
      <c r="G213" s="11" t="str">
        <f>TEXTJOIN(
  CHAR(10) &amp; CHAR(10),
  TRUE,
  IFERROR(IF(WSO!H213="Home", WSO!G213, ""), ""),
  IFERROR(IF(MSO!H213="Home", MSO!G213, ""), ""),
  IFERROR(IF(FH!H213="Home", FH!G213, ""), ""),
  IFERROR(IF(MGOLF!H213="Home", MGOLF!G213, ""), ""),
  IFERROR(IF(Football!H213="Home", Football!G213, ""), ""),
  IFERROR(IF(WVB!H213="Home", WVB!G213, ""), ""),
  IFERROR(IF(XC!H213="Home", XC!G213, ""), ""),
  IFERROR(IF(SWIMMING!H213="Home", SWIMMING!G213, ""), ""),
  IFERROR(IF(WTEN!H213="Home", WTEN!G213, ""), ""),
  IFERROR(IF(TF!H213="Home", TF!G213, ""), ""),
  IFERROR(IF(WGOLF!H213="Home", WGOLF!G213, ""), ""),
  IFERROR(IF(WBB!H213="Home", WBB!G213, ""), ""),
  IFERROR(IF(MBB!H213="Home", MBB!G213, ""), ""),
  IFERROR(IF(WLAX!H213="Home", WLAX!G213, ""), ""),
  IFERROR(IF(MLAX!H213="Home", MLAX!G213, ""), ""),
  IFERROR(IF(SOFT!H213="Home", SOFT!G213, ""), ""),
  IFERROR(IF(BASE!H213="Home", BASE!G213, ""), ""),
  IFERROR(IF(ESPORTS!H213="Home", ESPORTS!G213, ""), "")
)
</f>
        <v/>
      </c>
      <c r="H213" s="20" t="str">
        <f>TEXTJOIN(
  CHAR(10) &amp; CHAR(10),
  TRUE,
  IFERROR(IF(WSO!H213="Home", WSO!P213, ""), ""),
  IFERROR(IF(MSO!H213="Home", MSO!P213, ""), ""),
  IFERROR(IF(FH!H213="Home", FH!P213, ""), ""),
  IFERROR(IF(MGOLF!H213="Home", MGOLF!P213, ""), ""),
  IFERROR(IF(Football!H213="Home", Football!P213, ""), ""),
  IFERROR(IF(WVB!H213="Home", WVB!P213, ""), ""),
  IFERROR(IF(XC!H213="Home", XC!P213, ""), ""),
  IFERROR(IF(SWIMMING!H213="Home", SWIMMING!P213, ""), ""),
  IFERROR(IF(WTEN!H213="Home", WTEN!P213, ""), ""),
  IFERROR(IF(TF!H213="Home", TF!P213, ""), ""),
  IFERROR(IF(WGOLF!H213="Home", WGOLF!P213, ""), ""),
  IFERROR(IF(WBB!H213="Home", WBB!P213, ""), ""),
  IFERROR(IF(MBB!H213="Home", MBB!P213, ""), ""),
  IFERROR(IF(WLAX!H213="Home", WLAX!P213, ""), ""),
  IFERROR(IF(MLAX!H213="Home", MLAX!P213, ""), ""),
  IFERROR(IF(SOFT!H213="Home", SOFT!P213, ""), ""),
  IFERROR(IF(BASE!H213="Home", BASE!P213, ""), ""),
  IFERROR(IF(ESPORTS!H213="Home", ESPORTS!P213, ""), "")
)
</f>
        <v/>
      </c>
    </row>
    <row r="214" ht="22.5" customHeight="1">
      <c r="A214" s="6">
        <v>213.0</v>
      </c>
      <c r="B214" s="6" t="str">
        <f>'Master Schedule'!B214</f>
        <v/>
      </c>
      <c r="C214" s="7">
        <v>46447.0</v>
      </c>
      <c r="D214" s="8" t="str">
        <f t="shared" si="1"/>
        <v>Monday</v>
      </c>
      <c r="E214" s="6" t="str">
        <f>TEXTJOIN(
  CHAR(10) &amp; CHAR(10),
  TRUE,
  IFERROR(IF(WSO!H214="Home", WSO!E214, ""), ""),
  IFERROR(IF(MSO!H214="Home", MSO!E214, ""), ""),
  IFERROR(IF(FH!H214="Home", FH!E214, ""), ""),
  IFERROR(IF(MGOLF!H214="Home", MGOLF!E214, ""), ""),
  IFERROR(IF(Football!H214="Home", Football!E214, ""), ""),
  IFERROR(IF(WVB!H214="Home", WVB!E214, ""), ""),
  IFERROR(IF(XC!H214="Home", XC!E214, ""), ""),
  IFERROR(IF(SWIMMING!H214="Home", SWIMMING!E214, ""), ""),
  IFERROR(IF(WTEN!H214="Home", WTEN!E214, ""), ""),
  IFERROR(IF(TF!H214="Home", TF!E214, ""), ""),
  IFERROR(IF(WGOLF!H214="Home", WGOLF!E214, ""), ""),
  IFERROR(IF(WBB!H214="Home", WBB!E214, ""), ""),
  IFERROR(IF(MBB!H214="Home", MBB!E214, ""), ""),
  IFERROR(IF(WLAX!H214="Home", WLAX!E214, ""), ""),
  IFERROR(IF(MLAX!H214="Home", MLAX!E214, ""), ""),
  IFERROR(IF(SOFT!H214="Home", SOFT!E214, ""), ""),
  IFERROR(IF(BASE!H214="Home", BASE!E214, ""), ""),
  IFERROR(IF(ESPORTS!H214="Home", ESPORTS!E214, ""), "")
)
</f>
        <v/>
      </c>
      <c r="F214" s="11" t="str">
        <f>TEXTJOIN(
  CHAR(10) &amp; CHAR(10),
  TRUE,
  IFERROR(IF(WSO!H214="Home", TEXT(WSO!F214, "h:mm AM/PM"), ""), ""),
  IFERROR(IF(MSO!H214="Home", TEXT(MSO!F214, "h:mm AM/PM"), ""), ""),
  IFERROR(IF(FH!H214="Home", TEXT(FH!F214, "h:mm AM/PM"), ""), ""),
  IFERROR(IF(MGOLF!H214="Home", TEXT(MGOLF!F214, "h:mm AM/PM"), ""), ""),
  IFERROR(IF(Football!H214="Home", TEXT(Football!F214, "h:mm AM/PM"), ""), ""),
  IFERROR(IF(WVB!H214="Home", TEXT(WVB!F214, "h:mm AM/PM"), ""), ""),
  IFERROR(IF(XC!H214="Home", TEXT(XC!F214, "h:mm AM/PM"), ""), ""),
  IFERROR(IF(SWIMMING!H214="Home", TEXT(SWIMMING!F214, "h:mm AM/PM"), ""), ""),
  IFERROR(IF(WTEN!H214="Home", TEXT(WTEN!F214, "h:mm AM/PM"), ""), ""),
  IFERROR(IF(TF!H214="Home", TEXT(TF!F214, "h:mm AM/PM"), ""), ""),
  IFERROR(IF(WGOLF!H214="Home", TEXT(WGOLF!F214, "h:mm AM/PM"), ""), ""),
  IFERROR(IF(WBB!H214="Home", TEXT(WBB!F214, "h:mm AM/PM"), ""), ""),
  IFERROR(IF(MBB!H214="Home", TEXT(MBB!F214, "h:mm AM/PM"), ""), ""),
  IFERROR(IF(WLAX!H214="Home", TEXT(WLAX!F214, "h:mm AM/PM"), ""), ""),
  IFERROR(IF(MLAX!H214="Home", TEXT(MLAX!F214, "h:mm AM/PM"), ""), ""),
  IFERROR(IF(SOFT!H214="Home", TEXT(SOFT!F214, "h:mm AM/PM"), ""), ""),
  IFERROR(IF(BASE!H214="Home", TEXT(BASE!F214, "h:mm AM/PM"), ""), ""),
  IFERROR(IF(ESPORTS!H214="Home", TEXT(ESPORTS!F214, "h:mm AM/PM"), ""), "")
)
</f>
        <v/>
      </c>
      <c r="G214" s="11" t="str">
        <f>TEXTJOIN(
  CHAR(10) &amp; CHAR(10),
  TRUE,
  IFERROR(IF(WSO!H214="Home", WSO!G214, ""), ""),
  IFERROR(IF(MSO!H214="Home", MSO!G214, ""), ""),
  IFERROR(IF(FH!H214="Home", FH!G214, ""), ""),
  IFERROR(IF(MGOLF!H214="Home", MGOLF!G214, ""), ""),
  IFERROR(IF(Football!H214="Home", Football!G214, ""), ""),
  IFERROR(IF(WVB!H214="Home", WVB!G214, ""), ""),
  IFERROR(IF(XC!H214="Home", XC!G214, ""), ""),
  IFERROR(IF(SWIMMING!H214="Home", SWIMMING!G214, ""), ""),
  IFERROR(IF(WTEN!H214="Home", WTEN!G214, ""), ""),
  IFERROR(IF(TF!H214="Home", TF!G214, ""), ""),
  IFERROR(IF(WGOLF!H214="Home", WGOLF!G214, ""), ""),
  IFERROR(IF(WBB!H214="Home", WBB!G214, ""), ""),
  IFERROR(IF(MBB!H214="Home", MBB!G214, ""), ""),
  IFERROR(IF(WLAX!H214="Home", WLAX!G214, ""), ""),
  IFERROR(IF(MLAX!H214="Home", MLAX!G214, ""), ""),
  IFERROR(IF(SOFT!H214="Home", SOFT!G214, ""), ""),
  IFERROR(IF(BASE!H214="Home", BASE!G214, ""), ""),
  IFERROR(IF(ESPORTS!H214="Home", ESPORTS!G214, ""), "")
)
</f>
        <v/>
      </c>
      <c r="H214" s="20" t="str">
        <f>TEXTJOIN(
  CHAR(10) &amp; CHAR(10),
  TRUE,
  IFERROR(IF(WSO!H214="Home", WSO!P214, ""), ""),
  IFERROR(IF(MSO!H214="Home", MSO!P214, ""), ""),
  IFERROR(IF(FH!H214="Home", FH!P214, ""), ""),
  IFERROR(IF(MGOLF!H214="Home", MGOLF!P214, ""), ""),
  IFERROR(IF(Football!H214="Home", Football!P214, ""), ""),
  IFERROR(IF(WVB!H214="Home", WVB!P214, ""), ""),
  IFERROR(IF(XC!H214="Home", XC!P214, ""), ""),
  IFERROR(IF(SWIMMING!H214="Home", SWIMMING!P214, ""), ""),
  IFERROR(IF(WTEN!H214="Home", WTEN!P214, ""), ""),
  IFERROR(IF(TF!H214="Home", TF!P214, ""), ""),
  IFERROR(IF(WGOLF!H214="Home", WGOLF!P214, ""), ""),
  IFERROR(IF(WBB!H214="Home", WBB!P214, ""), ""),
  IFERROR(IF(MBB!H214="Home", MBB!P214, ""), ""),
  IFERROR(IF(WLAX!H214="Home", WLAX!P214, ""), ""),
  IFERROR(IF(MLAX!H214="Home", MLAX!P214, ""), ""),
  IFERROR(IF(SOFT!H214="Home", SOFT!P214, ""), ""),
  IFERROR(IF(BASE!H214="Home", BASE!P214, ""), ""),
  IFERROR(IF(ESPORTS!H214="Home", ESPORTS!P214, ""), "")
)
</f>
        <v/>
      </c>
    </row>
    <row r="215" ht="22.5" customHeight="1">
      <c r="A215" s="6">
        <v>214.0</v>
      </c>
      <c r="B215" s="6" t="str">
        <f>'Master Schedule'!B215</f>
        <v/>
      </c>
      <c r="C215" s="7">
        <v>46448.0</v>
      </c>
      <c r="D215" s="8" t="str">
        <f t="shared" si="1"/>
        <v>Tuesday</v>
      </c>
      <c r="E215" s="6" t="str">
        <f>TEXTJOIN(
  CHAR(10) &amp; CHAR(10),
  TRUE,
  IFERROR(IF(WSO!H215="Home", WSO!E215, ""), ""),
  IFERROR(IF(MSO!H215="Home", MSO!E215, ""), ""),
  IFERROR(IF(FH!H215="Home", FH!E215, ""), ""),
  IFERROR(IF(MGOLF!H215="Home", MGOLF!E215, ""), ""),
  IFERROR(IF(Football!H215="Home", Football!E215, ""), ""),
  IFERROR(IF(WVB!H215="Home", WVB!E215, ""), ""),
  IFERROR(IF(XC!H215="Home", XC!E215, ""), ""),
  IFERROR(IF(SWIMMING!H215="Home", SWIMMING!E215, ""), ""),
  IFERROR(IF(WTEN!H215="Home", WTEN!E215, ""), ""),
  IFERROR(IF(TF!H215="Home", TF!E215, ""), ""),
  IFERROR(IF(WGOLF!H215="Home", WGOLF!E215, ""), ""),
  IFERROR(IF(WBB!H215="Home", WBB!E215, ""), ""),
  IFERROR(IF(MBB!H215="Home", MBB!E215, ""), ""),
  IFERROR(IF(WLAX!H215="Home", WLAX!E215, ""), ""),
  IFERROR(IF(MLAX!H215="Home", MLAX!E215, ""), ""),
  IFERROR(IF(SOFT!H215="Home", SOFT!E215, ""), ""),
  IFERROR(IF(BASE!H215="Home", BASE!E215, ""), ""),
  IFERROR(IF(ESPORTS!H215="Home", ESPORTS!E215, ""), "")
)
</f>
        <v/>
      </c>
      <c r="F215" s="11" t="str">
        <f>TEXTJOIN(
  CHAR(10) &amp; CHAR(10),
  TRUE,
  IFERROR(IF(WSO!H215="Home", TEXT(WSO!F215, "h:mm AM/PM"), ""), ""),
  IFERROR(IF(MSO!H215="Home", TEXT(MSO!F215, "h:mm AM/PM"), ""), ""),
  IFERROR(IF(FH!H215="Home", TEXT(FH!F215, "h:mm AM/PM"), ""), ""),
  IFERROR(IF(MGOLF!H215="Home", TEXT(MGOLF!F215, "h:mm AM/PM"), ""), ""),
  IFERROR(IF(Football!H215="Home", TEXT(Football!F215, "h:mm AM/PM"), ""), ""),
  IFERROR(IF(WVB!H215="Home", TEXT(WVB!F215, "h:mm AM/PM"), ""), ""),
  IFERROR(IF(XC!H215="Home", TEXT(XC!F215, "h:mm AM/PM"), ""), ""),
  IFERROR(IF(SWIMMING!H215="Home", TEXT(SWIMMING!F215, "h:mm AM/PM"), ""), ""),
  IFERROR(IF(WTEN!H215="Home", TEXT(WTEN!F215, "h:mm AM/PM"), ""), ""),
  IFERROR(IF(TF!H215="Home", TEXT(TF!F215, "h:mm AM/PM"), ""), ""),
  IFERROR(IF(WGOLF!H215="Home", TEXT(WGOLF!F215, "h:mm AM/PM"), ""), ""),
  IFERROR(IF(WBB!H215="Home", TEXT(WBB!F215, "h:mm AM/PM"), ""), ""),
  IFERROR(IF(MBB!H215="Home", TEXT(MBB!F215, "h:mm AM/PM"), ""), ""),
  IFERROR(IF(WLAX!H215="Home", TEXT(WLAX!F215, "h:mm AM/PM"), ""), ""),
  IFERROR(IF(MLAX!H215="Home", TEXT(MLAX!F215, "h:mm AM/PM"), ""), ""),
  IFERROR(IF(SOFT!H215="Home", TEXT(SOFT!F215, "h:mm AM/PM"), ""), ""),
  IFERROR(IF(BASE!H215="Home", TEXT(BASE!F215, "h:mm AM/PM"), ""), ""),
  IFERROR(IF(ESPORTS!H215="Home", TEXT(ESPORTS!F215, "h:mm AM/PM"), ""), "")
)
</f>
        <v/>
      </c>
      <c r="G215" s="11" t="str">
        <f>TEXTJOIN(
  CHAR(10) &amp; CHAR(10),
  TRUE,
  IFERROR(IF(WSO!H215="Home", WSO!G215, ""), ""),
  IFERROR(IF(MSO!H215="Home", MSO!G215, ""), ""),
  IFERROR(IF(FH!H215="Home", FH!G215, ""), ""),
  IFERROR(IF(MGOLF!H215="Home", MGOLF!G215, ""), ""),
  IFERROR(IF(Football!H215="Home", Football!G215, ""), ""),
  IFERROR(IF(WVB!H215="Home", WVB!G215, ""), ""),
  IFERROR(IF(XC!H215="Home", XC!G215, ""), ""),
  IFERROR(IF(SWIMMING!H215="Home", SWIMMING!G215, ""), ""),
  IFERROR(IF(WTEN!H215="Home", WTEN!G215, ""), ""),
  IFERROR(IF(TF!H215="Home", TF!G215, ""), ""),
  IFERROR(IF(WGOLF!H215="Home", WGOLF!G215, ""), ""),
  IFERROR(IF(WBB!H215="Home", WBB!G215, ""), ""),
  IFERROR(IF(MBB!H215="Home", MBB!G215, ""), ""),
  IFERROR(IF(WLAX!H215="Home", WLAX!G215, ""), ""),
  IFERROR(IF(MLAX!H215="Home", MLAX!G215, ""), ""),
  IFERROR(IF(SOFT!H215="Home", SOFT!G215, ""), ""),
  IFERROR(IF(BASE!H215="Home", BASE!G215, ""), ""),
  IFERROR(IF(ESPORTS!H215="Home", ESPORTS!G215, ""), "")
)
</f>
        <v/>
      </c>
      <c r="H215" s="20" t="str">
        <f>TEXTJOIN(
  CHAR(10) &amp; CHAR(10),
  TRUE,
  IFERROR(IF(WSO!H215="Home", WSO!P215, ""), ""),
  IFERROR(IF(MSO!H215="Home", MSO!P215, ""), ""),
  IFERROR(IF(FH!H215="Home", FH!P215, ""), ""),
  IFERROR(IF(MGOLF!H215="Home", MGOLF!P215, ""), ""),
  IFERROR(IF(Football!H215="Home", Football!P215, ""), ""),
  IFERROR(IF(WVB!H215="Home", WVB!P215, ""), ""),
  IFERROR(IF(XC!H215="Home", XC!P215, ""), ""),
  IFERROR(IF(SWIMMING!H215="Home", SWIMMING!P215, ""), ""),
  IFERROR(IF(WTEN!H215="Home", WTEN!P215, ""), ""),
  IFERROR(IF(TF!H215="Home", TF!P215, ""), ""),
  IFERROR(IF(WGOLF!H215="Home", WGOLF!P215, ""), ""),
  IFERROR(IF(WBB!H215="Home", WBB!P215, ""), ""),
  IFERROR(IF(MBB!H215="Home", MBB!P215, ""), ""),
  IFERROR(IF(WLAX!H215="Home", WLAX!P215, ""), ""),
  IFERROR(IF(MLAX!H215="Home", MLAX!P215, ""), ""),
  IFERROR(IF(SOFT!H215="Home", SOFT!P215, ""), ""),
  IFERROR(IF(BASE!H215="Home", BASE!P215, ""), ""),
  IFERROR(IF(ESPORTS!H215="Home", ESPORTS!P215, ""), "")
)
</f>
        <v/>
      </c>
    </row>
    <row r="216" ht="22.5" customHeight="1">
      <c r="A216" s="6">
        <v>215.0</v>
      </c>
      <c r="B216" s="6" t="str">
        <f>'Master Schedule'!B216</f>
        <v/>
      </c>
      <c r="C216" s="7">
        <v>46449.0</v>
      </c>
      <c r="D216" s="8" t="str">
        <f t="shared" si="1"/>
        <v>Wednesday</v>
      </c>
      <c r="E216" s="6" t="str">
        <f>TEXTJOIN(
  CHAR(10) &amp; CHAR(10),
  TRUE,
  IFERROR(IF(WSO!H216="Home", WSO!E216, ""), ""),
  IFERROR(IF(MSO!H216="Home", MSO!E216, ""), ""),
  IFERROR(IF(FH!H216="Home", FH!E216, ""), ""),
  IFERROR(IF(MGOLF!H216="Home", MGOLF!E216, ""), ""),
  IFERROR(IF(Football!H216="Home", Football!E216, ""), ""),
  IFERROR(IF(WVB!H216="Home", WVB!E216, ""), ""),
  IFERROR(IF(XC!H216="Home", XC!E216, ""), ""),
  IFERROR(IF(SWIMMING!H216="Home", SWIMMING!E216, ""), ""),
  IFERROR(IF(WTEN!H216="Home", WTEN!E216, ""), ""),
  IFERROR(IF(TF!H216="Home", TF!E216, ""), ""),
  IFERROR(IF(WGOLF!H216="Home", WGOLF!E216, ""), ""),
  IFERROR(IF(WBB!H216="Home", WBB!E216, ""), ""),
  IFERROR(IF(MBB!H216="Home", MBB!E216, ""), ""),
  IFERROR(IF(WLAX!H216="Home", WLAX!E216, ""), ""),
  IFERROR(IF(MLAX!H216="Home", MLAX!E216, ""), ""),
  IFERROR(IF(SOFT!H216="Home", SOFT!E216, ""), ""),
  IFERROR(IF(BASE!H216="Home", BASE!E216, ""), ""),
  IFERROR(IF(ESPORTS!H216="Home", ESPORTS!E216, ""), "")
)
</f>
        <v/>
      </c>
      <c r="F216" s="11" t="str">
        <f>TEXTJOIN(
  CHAR(10) &amp; CHAR(10),
  TRUE,
  IFERROR(IF(WSO!H216="Home", TEXT(WSO!F216, "h:mm AM/PM"), ""), ""),
  IFERROR(IF(MSO!H216="Home", TEXT(MSO!F216, "h:mm AM/PM"), ""), ""),
  IFERROR(IF(FH!H216="Home", TEXT(FH!F216, "h:mm AM/PM"), ""), ""),
  IFERROR(IF(MGOLF!H216="Home", TEXT(MGOLF!F216, "h:mm AM/PM"), ""), ""),
  IFERROR(IF(Football!H216="Home", TEXT(Football!F216, "h:mm AM/PM"), ""), ""),
  IFERROR(IF(WVB!H216="Home", TEXT(WVB!F216, "h:mm AM/PM"), ""), ""),
  IFERROR(IF(XC!H216="Home", TEXT(XC!F216, "h:mm AM/PM"), ""), ""),
  IFERROR(IF(SWIMMING!H216="Home", TEXT(SWIMMING!F216, "h:mm AM/PM"), ""), ""),
  IFERROR(IF(WTEN!H216="Home", TEXT(WTEN!F216, "h:mm AM/PM"), ""), ""),
  IFERROR(IF(TF!H216="Home", TEXT(TF!F216, "h:mm AM/PM"), ""), ""),
  IFERROR(IF(WGOLF!H216="Home", TEXT(WGOLF!F216, "h:mm AM/PM"), ""), ""),
  IFERROR(IF(WBB!H216="Home", TEXT(WBB!F216, "h:mm AM/PM"), ""), ""),
  IFERROR(IF(MBB!H216="Home", TEXT(MBB!F216, "h:mm AM/PM"), ""), ""),
  IFERROR(IF(WLAX!H216="Home", TEXT(WLAX!F216, "h:mm AM/PM"), ""), ""),
  IFERROR(IF(MLAX!H216="Home", TEXT(MLAX!F216, "h:mm AM/PM"), ""), ""),
  IFERROR(IF(SOFT!H216="Home", TEXT(SOFT!F216, "h:mm AM/PM"), ""), ""),
  IFERROR(IF(BASE!H216="Home", TEXT(BASE!F216, "h:mm AM/PM"), ""), ""),
  IFERROR(IF(ESPORTS!H216="Home", TEXT(ESPORTS!F216, "h:mm AM/PM"), ""), "")
)
</f>
        <v/>
      </c>
      <c r="G216" s="11" t="str">
        <f>TEXTJOIN(
  CHAR(10) &amp; CHAR(10),
  TRUE,
  IFERROR(IF(WSO!H216="Home", WSO!G216, ""), ""),
  IFERROR(IF(MSO!H216="Home", MSO!G216, ""), ""),
  IFERROR(IF(FH!H216="Home", FH!G216, ""), ""),
  IFERROR(IF(MGOLF!H216="Home", MGOLF!G216, ""), ""),
  IFERROR(IF(Football!H216="Home", Football!G216, ""), ""),
  IFERROR(IF(WVB!H216="Home", WVB!G216, ""), ""),
  IFERROR(IF(XC!H216="Home", XC!G216, ""), ""),
  IFERROR(IF(SWIMMING!H216="Home", SWIMMING!G216, ""), ""),
  IFERROR(IF(WTEN!H216="Home", WTEN!G216, ""), ""),
  IFERROR(IF(TF!H216="Home", TF!G216, ""), ""),
  IFERROR(IF(WGOLF!H216="Home", WGOLF!G216, ""), ""),
  IFERROR(IF(WBB!H216="Home", WBB!G216, ""), ""),
  IFERROR(IF(MBB!H216="Home", MBB!G216, ""), ""),
  IFERROR(IF(WLAX!H216="Home", WLAX!G216, ""), ""),
  IFERROR(IF(MLAX!H216="Home", MLAX!G216, ""), ""),
  IFERROR(IF(SOFT!H216="Home", SOFT!G216, ""), ""),
  IFERROR(IF(BASE!H216="Home", BASE!G216, ""), ""),
  IFERROR(IF(ESPORTS!H216="Home", ESPORTS!G216, ""), "")
)
</f>
        <v/>
      </c>
      <c r="H216" s="20" t="str">
        <f>TEXTJOIN(
  CHAR(10) &amp; CHAR(10),
  TRUE,
  IFERROR(IF(WSO!H216="Home", WSO!P216, ""), ""),
  IFERROR(IF(MSO!H216="Home", MSO!P216, ""), ""),
  IFERROR(IF(FH!H216="Home", FH!P216, ""), ""),
  IFERROR(IF(MGOLF!H216="Home", MGOLF!P216, ""), ""),
  IFERROR(IF(Football!H216="Home", Football!P216, ""), ""),
  IFERROR(IF(WVB!H216="Home", WVB!P216, ""), ""),
  IFERROR(IF(XC!H216="Home", XC!P216, ""), ""),
  IFERROR(IF(SWIMMING!H216="Home", SWIMMING!P216, ""), ""),
  IFERROR(IF(WTEN!H216="Home", WTEN!P216, ""), ""),
  IFERROR(IF(TF!H216="Home", TF!P216, ""), ""),
  IFERROR(IF(WGOLF!H216="Home", WGOLF!P216, ""), ""),
  IFERROR(IF(WBB!H216="Home", WBB!P216, ""), ""),
  IFERROR(IF(MBB!H216="Home", MBB!P216, ""), ""),
  IFERROR(IF(WLAX!H216="Home", WLAX!P216, ""), ""),
  IFERROR(IF(MLAX!H216="Home", MLAX!P216, ""), ""),
  IFERROR(IF(SOFT!H216="Home", SOFT!P216, ""), ""),
  IFERROR(IF(BASE!H216="Home", BASE!P216, ""), ""),
  IFERROR(IF(ESPORTS!H216="Home", ESPORTS!P216, ""), "")
)
</f>
        <v/>
      </c>
    </row>
    <row r="217" ht="22.5" customHeight="1">
      <c r="A217" s="6">
        <v>216.0</v>
      </c>
      <c r="B217" s="6" t="str">
        <f>'Master Schedule'!B217</f>
        <v/>
      </c>
      <c r="C217" s="7">
        <v>46450.0</v>
      </c>
      <c r="D217" s="8" t="str">
        <f t="shared" si="1"/>
        <v>Thursday</v>
      </c>
      <c r="E217" s="6" t="str">
        <f>TEXTJOIN(
  CHAR(10) &amp; CHAR(10),
  TRUE,
  IFERROR(IF(WSO!H217="Home", WSO!E217, ""), ""),
  IFERROR(IF(MSO!H217="Home", MSO!E217, ""), ""),
  IFERROR(IF(FH!H217="Home", FH!E217, ""), ""),
  IFERROR(IF(MGOLF!H217="Home", MGOLF!E217, ""), ""),
  IFERROR(IF(Football!H217="Home", Football!E217, ""), ""),
  IFERROR(IF(WVB!H217="Home", WVB!E217, ""), ""),
  IFERROR(IF(XC!H217="Home", XC!E217, ""), ""),
  IFERROR(IF(SWIMMING!H217="Home", SWIMMING!E217, ""), ""),
  IFERROR(IF(WTEN!H217="Home", WTEN!E217, ""), ""),
  IFERROR(IF(TF!H217="Home", TF!E217, ""), ""),
  IFERROR(IF(WGOLF!H217="Home", WGOLF!E217, ""), ""),
  IFERROR(IF(WBB!H217="Home", WBB!E217, ""), ""),
  IFERROR(IF(MBB!H217="Home", MBB!E217, ""), ""),
  IFERROR(IF(WLAX!H217="Home", WLAX!E217, ""), ""),
  IFERROR(IF(MLAX!H217="Home", MLAX!E217, ""), ""),
  IFERROR(IF(SOFT!H217="Home", SOFT!E217, ""), ""),
  IFERROR(IF(BASE!H217="Home", BASE!E217, ""), ""),
  IFERROR(IF(ESPORTS!H217="Home", ESPORTS!E217, ""), "")
)
</f>
        <v/>
      </c>
      <c r="F217" s="11" t="str">
        <f>TEXTJOIN(
  CHAR(10) &amp; CHAR(10),
  TRUE,
  IFERROR(IF(WSO!H217="Home", TEXT(WSO!F217, "h:mm AM/PM"), ""), ""),
  IFERROR(IF(MSO!H217="Home", TEXT(MSO!F217, "h:mm AM/PM"), ""), ""),
  IFERROR(IF(FH!H217="Home", TEXT(FH!F217, "h:mm AM/PM"), ""), ""),
  IFERROR(IF(MGOLF!H217="Home", TEXT(MGOLF!F217, "h:mm AM/PM"), ""), ""),
  IFERROR(IF(Football!H217="Home", TEXT(Football!F217, "h:mm AM/PM"), ""), ""),
  IFERROR(IF(WVB!H217="Home", TEXT(WVB!F217, "h:mm AM/PM"), ""), ""),
  IFERROR(IF(XC!H217="Home", TEXT(XC!F217, "h:mm AM/PM"), ""), ""),
  IFERROR(IF(SWIMMING!H217="Home", TEXT(SWIMMING!F217, "h:mm AM/PM"), ""), ""),
  IFERROR(IF(WTEN!H217="Home", TEXT(WTEN!F217, "h:mm AM/PM"), ""), ""),
  IFERROR(IF(TF!H217="Home", TEXT(TF!F217, "h:mm AM/PM"), ""), ""),
  IFERROR(IF(WGOLF!H217="Home", TEXT(WGOLF!F217, "h:mm AM/PM"), ""), ""),
  IFERROR(IF(WBB!H217="Home", TEXT(WBB!F217, "h:mm AM/PM"), ""), ""),
  IFERROR(IF(MBB!H217="Home", TEXT(MBB!F217, "h:mm AM/PM"), ""), ""),
  IFERROR(IF(WLAX!H217="Home", TEXT(WLAX!F217, "h:mm AM/PM"), ""), ""),
  IFERROR(IF(MLAX!H217="Home", TEXT(MLAX!F217, "h:mm AM/PM"), ""), ""),
  IFERROR(IF(SOFT!H217="Home", TEXT(SOFT!F217, "h:mm AM/PM"), ""), ""),
  IFERROR(IF(BASE!H217="Home", TEXT(BASE!F217, "h:mm AM/PM"), ""), ""),
  IFERROR(IF(ESPORTS!H217="Home", TEXT(ESPORTS!F217, "h:mm AM/PM"), ""), "")
)
</f>
        <v/>
      </c>
      <c r="G217" s="11" t="str">
        <f>TEXTJOIN(
  CHAR(10) &amp; CHAR(10),
  TRUE,
  IFERROR(IF(WSO!H217="Home", WSO!G217, ""), ""),
  IFERROR(IF(MSO!H217="Home", MSO!G217, ""), ""),
  IFERROR(IF(FH!H217="Home", FH!G217, ""), ""),
  IFERROR(IF(MGOLF!H217="Home", MGOLF!G217, ""), ""),
  IFERROR(IF(Football!H217="Home", Football!G217, ""), ""),
  IFERROR(IF(WVB!H217="Home", WVB!G217, ""), ""),
  IFERROR(IF(XC!H217="Home", XC!G217, ""), ""),
  IFERROR(IF(SWIMMING!H217="Home", SWIMMING!G217, ""), ""),
  IFERROR(IF(WTEN!H217="Home", WTEN!G217, ""), ""),
  IFERROR(IF(TF!H217="Home", TF!G217, ""), ""),
  IFERROR(IF(WGOLF!H217="Home", WGOLF!G217, ""), ""),
  IFERROR(IF(WBB!H217="Home", WBB!G217, ""), ""),
  IFERROR(IF(MBB!H217="Home", MBB!G217, ""), ""),
  IFERROR(IF(WLAX!H217="Home", WLAX!G217, ""), ""),
  IFERROR(IF(MLAX!H217="Home", MLAX!G217, ""), ""),
  IFERROR(IF(SOFT!H217="Home", SOFT!G217, ""), ""),
  IFERROR(IF(BASE!H217="Home", BASE!G217, ""), ""),
  IFERROR(IF(ESPORTS!H217="Home", ESPORTS!G217, ""), "")
)
</f>
        <v/>
      </c>
      <c r="H217" s="20" t="str">
        <f>TEXTJOIN(
  CHAR(10) &amp; CHAR(10),
  TRUE,
  IFERROR(IF(WSO!H217="Home", WSO!P217, ""), ""),
  IFERROR(IF(MSO!H217="Home", MSO!P217, ""), ""),
  IFERROR(IF(FH!H217="Home", FH!P217, ""), ""),
  IFERROR(IF(MGOLF!H217="Home", MGOLF!P217, ""), ""),
  IFERROR(IF(Football!H217="Home", Football!P217, ""), ""),
  IFERROR(IF(WVB!H217="Home", WVB!P217, ""), ""),
  IFERROR(IF(XC!H217="Home", XC!P217, ""), ""),
  IFERROR(IF(SWIMMING!H217="Home", SWIMMING!P217, ""), ""),
  IFERROR(IF(WTEN!H217="Home", WTEN!P217, ""), ""),
  IFERROR(IF(TF!H217="Home", TF!P217, ""), ""),
  IFERROR(IF(WGOLF!H217="Home", WGOLF!P217, ""), ""),
  IFERROR(IF(WBB!H217="Home", WBB!P217, ""), ""),
  IFERROR(IF(MBB!H217="Home", MBB!P217, ""), ""),
  IFERROR(IF(WLAX!H217="Home", WLAX!P217, ""), ""),
  IFERROR(IF(MLAX!H217="Home", MLAX!P217, ""), ""),
  IFERROR(IF(SOFT!H217="Home", SOFT!P217, ""), ""),
  IFERROR(IF(BASE!H217="Home", BASE!P217, ""), ""),
  IFERROR(IF(ESPORTS!H217="Home", ESPORTS!P217, ""), "")
)
</f>
        <v/>
      </c>
    </row>
    <row r="218" ht="22.5" customHeight="1">
      <c r="A218" s="6">
        <v>217.0</v>
      </c>
      <c r="B218" s="6" t="str">
        <f>'Master Schedule'!B218</f>
        <v/>
      </c>
      <c r="C218" s="7">
        <v>46451.0</v>
      </c>
      <c r="D218" s="8" t="str">
        <f t="shared" si="1"/>
        <v>Friday</v>
      </c>
      <c r="E218" s="6" t="str">
        <f>TEXTJOIN(
  CHAR(10) &amp; CHAR(10),
  TRUE,
  IFERROR(IF(WSO!H218="Home", WSO!E218, ""), ""),
  IFERROR(IF(MSO!H218="Home", MSO!E218, ""), ""),
  IFERROR(IF(FH!H218="Home", FH!E218, ""), ""),
  IFERROR(IF(MGOLF!H218="Home", MGOLF!E218, ""), ""),
  IFERROR(IF(Football!H218="Home", Football!E218, ""), ""),
  IFERROR(IF(WVB!H218="Home", WVB!E218, ""), ""),
  IFERROR(IF(XC!H218="Home", XC!E218, ""), ""),
  IFERROR(IF(SWIMMING!H218="Home", SWIMMING!E218, ""), ""),
  IFERROR(IF(WTEN!H218="Home", WTEN!E218, ""), ""),
  IFERROR(IF(TF!H218="Home", TF!E218, ""), ""),
  IFERROR(IF(WGOLF!H218="Home", WGOLF!E218, ""), ""),
  IFERROR(IF(WBB!H218="Home", WBB!E218, ""), ""),
  IFERROR(IF(MBB!H218="Home", MBB!E218, ""), ""),
  IFERROR(IF(WLAX!H218="Home", WLAX!E218, ""), ""),
  IFERROR(IF(MLAX!H218="Home", MLAX!E218, ""), ""),
  IFERROR(IF(SOFT!H218="Home", SOFT!E218, ""), ""),
  IFERROR(IF(BASE!H218="Home", BASE!E218, ""), ""),
  IFERROR(IF(ESPORTS!H218="Home", ESPORTS!E218, ""), "")
)
</f>
        <v/>
      </c>
      <c r="F218" s="11" t="str">
        <f>TEXTJOIN(
  CHAR(10) &amp; CHAR(10),
  TRUE,
  IFERROR(IF(WSO!H218="Home", TEXT(WSO!F218, "h:mm AM/PM"), ""), ""),
  IFERROR(IF(MSO!H218="Home", TEXT(MSO!F218, "h:mm AM/PM"), ""), ""),
  IFERROR(IF(FH!H218="Home", TEXT(FH!F218, "h:mm AM/PM"), ""), ""),
  IFERROR(IF(MGOLF!H218="Home", TEXT(MGOLF!F218, "h:mm AM/PM"), ""), ""),
  IFERROR(IF(Football!H218="Home", TEXT(Football!F218, "h:mm AM/PM"), ""), ""),
  IFERROR(IF(WVB!H218="Home", TEXT(WVB!F218, "h:mm AM/PM"), ""), ""),
  IFERROR(IF(XC!H218="Home", TEXT(XC!F218, "h:mm AM/PM"), ""), ""),
  IFERROR(IF(SWIMMING!H218="Home", TEXT(SWIMMING!F218, "h:mm AM/PM"), ""), ""),
  IFERROR(IF(WTEN!H218="Home", TEXT(WTEN!F218, "h:mm AM/PM"), ""), ""),
  IFERROR(IF(TF!H218="Home", TEXT(TF!F218, "h:mm AM/PM"), ""), ""),
  IFERROR(IF(WGOLF!H218="Home", TEXT(WGOLF!F218, "h:mm AM/PM"), ""), ""),
  IFERROR(IF(WBB!H218="Home", TEXT(WBB!F218, "h:mm AM/PM"), ""), ""),
  IFERROR(IF(MBB!H218="Home", TEXT(MBB!F218, "h:mm AM/PM"), ""), ""),
  IFERROR(IF(WLAX!H218="Home", TEXT(WLAX!F218, "h:mm AM/PM"), ""), ""),
  IFERROR(IF(MLAX!H218="Home", TEXT(MLAX!F218, "h:mm AM/PM"), ""), ""),
  IFERROR(IF(SOFT!H218="Home", TEXT(SOFT!F218, "h:mm AM/PM"), ""), ""),
  IFERROR(IF(BASE!H218="Home", TEXT(BASE!F218, "h:mm AM/PM"), ""), ""),
  IFERROR(IF(ESPORTS!H218="Home", TEXT(ESPORTS!F218, "h:mm AM/PM"), ""), "")
)
</f>
        <v/>
      </c>
      <c r="G218" s="11" t="str">
        <f>TEXTJOIN(
  CHAR(10) &amp; CHAR(10),
  TRUE,
  IFERROR(IF(WSO!H218="Home", WSO!G218, ""), ""),
  IFERROR(IF(MSO!H218="Home", MSO!G218, ""), ""),
  IFERROR(IF(FH!H218="Home", FH!G218, ""), ""),
  IFERROR(IF(MGOLF!H218="Home", MGOLF!G218, ""), ""),
  IFERROR(IF(Football!H218="Home", Football!G218, ""), ""),
  IFERROR(IF(WVB!H218="Home", WVB!G218, ""), ""),
  IFERROR(IF(XC!H218="Home", XC!G218, ""), ""),
  IFERROR(IF(SWIMMING!H218="Home", SWIMMING!G218, ""), ""),
  IFERROR(IF(WTEN!H218="Home", WTEN!G218, ""), ""),
  IFERROR(IF(TF!H218="Home", TF!G218, ""), ""),
  IFERROR(IF(WGOLF!H218="Home", WGOLF!G218, ""), ""),
  IFERROR(IF(WBB!H218="Home", WBB!G218, ""), ""),
  IFERROR(IF(MBB!H218="Home", MBB!G218, ""), ""),
  IFERROR(IF(WLAX!H218="Home", WLAX!G218, ""), ""),
  IFERROR(IF(MLAX!H218="Home", MLAX!G218, ""), ""),
  IFERROR(IF(SOFT!H218="Home", SOFT!G218, ""), ""),
  IFERROR(IF(BASE!H218="Home", BASE!G218, ""), ""),
  IFERROR(IF(ESPORTS!H218="Home", ESPORTS!G218, ""), "")
)
</f>
        <v/>
      </c>
      <c r="H218" s="20" t="str">
        <f>TEXTJOIN(
  CHAR(10) &amp; CHAR(10),
  TRUE,
  IFERROR(IF(WSO!H218="Home", WSO!P218, ""), ""),
  IFERROR(IF(MSO!H218="Home", MSO!P218, ""), ""),
  IFERROR(IF(FH!H218="Home", FH!P218, ""), ""),
  IFERROR(IF(MGOLF!H218="Home", MGOLF!P218, ""), ""),
  IFERROR(IF(Football!H218="Home", Football!P218, ""), ""),
  IFERROR(IF(WVB!H218="Home", WVB!P218, ""), ""),
  IFERROR(IF(XC!H218="Home", XC!P218, ""), ""),
  IFERROR(IF(SWIMMING!H218="Home", SWIMMING!P218, ""), ""),
  IFERROR(IF(WTEN!H218="Home", WTEN!P218, ""), ""),
  IFERROR(IF(TF!H218="Home", TF!P218, ""), ""),
  IFERROR(IF(WGOLF!H218="Home", WGOLF!P218, ""), ""),
  IFERROR(IF(WBB!H218="Home", WBB!P218, ""), ""),
  IFERROR(IF(MBB!H218="Home", MBB!P218, ""), ""),
  IFERROR(IF(WLAX!H218="Home", WLAX!P218, ""), ""),
  IFERROR(IF(MLAX!H218="Home", MLAX!P218, ""), ""),
  IFERROR(IF(SOFT!H218="Home", SOFT!P218, ""), ""),
  IFERROR(IF(BASE!H218="Home", BASE!P218, ""), ""),
  IFERROR(IF(ESPORTS!H218="Home", ESPORTS!P218, ""), "")
)
</f>
        <v/>
      </c>
    </row>
    <row r="219" ht="22.5" customHeight="1">
      <c r="A219" s="6">
        <v>218.0</v>
      </c>
      <c r="B219" s="6" t="str">
        <f>'Master Schedule'!B219</f>
        <v/>
      </c>
      <c r="C219" s="7">
        <v>46452.0</v>
      </c>
      <c r="D219" s="8" t="str">
        <f t="shared" si="1"/>
        <v>Saturday</v>
      </c>
      <c r="E219" s="6" t="str">
        <f>TEXTJOIN(
  CHAR(10) &amp; CHAR(10),
  TRUE,
  IFERROR(IF(WSO!H219="Home", WSO!E219, ""), ""),
  IFERROR(IF(MSO!H219="Home", MSO!E219, ""), ""),
  IFERROR(IF(FH!H219="Home", FH!E219, ""), ""),
  IFERROR(IF(MGOLF!H219="Home", MGOLF!E219, ""), ""),
  IFERROR(IF(Football!H219="Home", Football!E219, ""), ""),
  IFERROR(IF(WVB!H219="Home", WVB!E219, ""), ""),
  IFERROR(IF(XC!H219="Home", XC!E219, ""), ""),
  IFERROR(IF(SWIMMING!H219="Home", SWIMMING!E219, ""), ""),
  IFERROR(IF(WTEN!H219="Home", WTEN!E219, ""), ""),
  IFERROR(IF(TF!H219="Home", TF!E219, ""), ""),
  IFERROR(IF(WGOLF!H219="Home", WGOLF!E219, ""), ""),
  IFERROR(IF(WBB!H219="Home", WBB!E219, ""), ""),
  IFERROR(IF(MBB!H219="Home", MBB!E219, ""), ""),
  IFERROR(IF(WLAX!H219="Home", WLAX!E219, ""), ""),
  IFERROR(IF(MLAX!H219="Home", MLAX!E219, ""), ""),
  IFERROR(IF(SOFT!H219="Home", SOFT!E219, ""), ""),
  IFERROR(IF(BASE!H219="Home", BASE!E219, ""), ""),
  IFERROR(IF(ESPORTS!H219="Home", ESPORTS!E219, ""), "")
)
</f>
        <v/>
      </c>
      <c r="F219" s="11" t="str">
        <f>TEXTJOIN(
  CHAR(10) &amp; CHAR(10),
  TRUE,
  IFERROR(IF(WSO!H219="Home", TEXT(WSO!F219, "h:mm AM/PM"), ""), ""),
  IFERROR(IF(MSO!H219="Home", TEXT(MSO!F219, "h:mm AM/PM"), ""), ""),
  IFERROR(IF(FH!H219="Home", TEXT(FH!F219, "h:mm AM/PM"), ""), ""),
  IFERROR(IF(MGOLF!H219="Home", TEXT(MGOLF!F219, "h:mm AM/PM"), ""), ""),
  IFERROR(IF(Football!H219="Home", TEXT(Football!F219, "h:mm AM/PM"), ""), ""),
  IFERROR(IF(WVB!H219="Home", TEXT(WVB!F219, "h:mm AM/PM"), ""), ""),
  IFERROR(IF(XC!H219="Home", TEXT(XC!F219, "h:mm AM/PM"), ""), ""),
  IFERROR(IF(SWIMMING!H219="Home", TEXT(SWIMMING!F219, "h:mm AM/PM"), ""), ""),
  IFERROR(IF(WTEN!H219="Home", TEXT(WTEN!F219, "h:mm AM/PM"), ""), ""),
  IFERROR(IF(TF!H219="Home", TEXT(TF!F219, "h:mm AM/PM"), ""), ""),
  IFERROR(IF(WGOLF!H219="Home", TEXT(WGOLF!F219, "h:mm AM/PM"), ""), ""),
  IFERROR(IF(WBB!H219="Home", TEXT(WBB!F219, "h:mm AM/PM"), ""), ""),
  IFERROR(IF(MBB!H219="Home", TEXT(MBB!F219, "h:mm AM/PM"), ""), ""),
  IFERROR(IF(WLAX!H219="Home", TEXT(WLAX!F219, "h:mm AM/PM"), ""), ""),
  IFERROR(IF(MLAX!H219="Home", TEXT(MLAX!F219, "h:mm AM/PM"), ""), ""),
  IFERROR(IF(SOFT!H219="Home", TEXT(SOFT!F219, "h:mm AM/PM"), ""), ""),
  IFERROR(IF(BASE!H219="Home", TEXT(BASE!F219, "h:mm AM/PM"), ""), ""),
  IFERROR(IF(ESPORTS!H219="Home", TEXT(ESPORTS!F219, "h:mm AM/PM"), ""), "")
)
</f>
        <v/>
      </c>
      <c r="G219" s="11" t="str">
        <f>TEXTJOIN(
  CHAR(10) &amp; CHAR(10),
  TRUE,
  IFERROR(IF(WSO!H219="Home", WSO!G219, ""), ""),
  IFERROR(IF(MSO!H219="Home", MSO!G219, ""), ""),
  IFERROR(IF(FH!H219="Home", FH!G219, ""), ""),
  IFERROR(IF(MGOLF!H219="Home", MGOLF!G219, ""), ""),
  IFERROR(IF(Football!H219="Home", Football!G219, ""), ""),
  IFERROR(IF(WVB!H219="Home", WVB!G219, ""), ""),
  IFERROR(IF(XC!H219="Home", XC!G219, ""), ""),
  IFERROR(IF(SWIMMING!H219="Home", SWIMMING!G219, ""), ""),
  IFERROR(IF(WTEN!H219="Home", WTEN!G219, ""), ""),
  IFERROR(IF(TF!H219="Home", TF!G219, ""), ""),
  IFERROR(IF(WGOLF!H219="Home", WGOLF!G219, ""), ""),
  IFERROR(IF(WBB!H219="Home", WBB!G219, ""), ""),
  IFERROR(IF(MBB!H219="Home", MBB!G219, ""), ""),
  IFERROR(IF(WLAX!H219="Home", WLAX!G219, ""), ""),
  IFERROR(IF(MLAX!H219="Home", MLAX!G219, ""), ""),
  IFERROR(IF(SOFT!H219="Home", SOFT!G219, ""), ""),
  IFERROR(IF(BASE!H219="Home", BASE!G219, ""), ""),
  IFERROR(IF(ESPORTS!H219="Home", ESPORTS!G219, ""), "")
)
</f>
        <v/>
      </c>
      <c r="H219" s="20" t="str">
        <f>TEXTJOIN(
  CHAR(10) &amp; CHAR(10),
  TRUE,
  IFERROR(IF(WSO!H219="Home", WSO!P219, ""), ""),
  IFERROR(IF(MSO!H219="Home", MSO!P219, ""), ""),
  IFERROR(IF(FH!H219="Home", FH!P219, ""), ""),
  IFERROR(IF(MGOLF!H219="Home", MGOLF!P219, ""), ""),
  IFERROR(IF(Football!H219="Home", Football!P219, ""), ""),
  IFERROR(IF(WVB!H219="Home", WVB!P219, ""), ""),
  IFERROR(IF(XC!H219="Home", XC!P219, ""), ""),
  IFERROR(IF(SWIMMING!H219="Home", SWIMMING!P219, ""), ""),
  IFERROR(IF(WTEN!H219="Home", WTEN!P219, ""), ""),
  IFERROR(IF(TF!H219="Home", TF!P219, ""), ""),
  IFERROR(IF(WGOLF!H219="Home", WGOLF!P219, ""), ""),
  IFERROR(IF(WBB!H219="Home", WBB!P219, ""), ""),
  IFERROR(IF(MBB!H219="Home", MBB!P219, ""), ""),
  IFERROR(IF(WLAX!H219="Home", WLAX!P219, ""), ""),
  IFERROR(IF(MLAX!H219="Home", MLAX!P219, ""), ""),
  IFERROR(IF(SOFT!H219="Home", SOFT!P219, ""), ""),
  IFERROR(IF(BASE!H219="Home", BASE!P219, ""), ""),
  IFERROR(IF(ESPORTS!H219="Home", ESPORTS!P219, ""), "")
)
</f>
        <v/>
      </c>
    </row>
    <row r="220" ht="22.5" customHeight="1">
      <c r="A220" s="6">
        <v>219.0</v>
      </c>
      <c r="B220" s="6" t="str">
        <f>'Master Schedule'!B220</f>
        <v/>
      </c>
      <c r="C220" s="7">
        <v>46453.0</v>
      </c>
      <c r="D220" s="8" t="str">
        <f t="shared" si="1"/>
        <v>Sunday</v>
      </c>
      <c r="E220" s="6" t="str">
        <f>TEXTJOIN(
  CHAR(10) &amp; CHAR(10),
  TRUE,
  IFERROR(IF(WSO!H220="Home", WSO!E220, ""), ""),
  IFERROR(IF(MSO!H220="Home", MSO!E220, ""), ""),
  IFERROR(IF(FH!H220="Home", FH!E220, ""), ""),
  IFERROR(IF(MGOLF!H220="Home", MGOLF!E220, ""), ""),
  IFERROR(IF(Football!H220="Home", Football!E220, ""), ""),
  IFERROR(IF(WVB!H220="Home", WVB!E220, ""), ""),
  IFERROR(IF(XC!H220="Home", XC!E220, ""), ""),
  IFERROR(IF(SWIMMING!H220="Home", SWIMMING!E220, ""), ""),
  IFERROR(IF(WTEN!H220="Home", WTEN!E220, ""), ""),
  IFERROR(IF(TF!H220="Home", TF!E220, ""), ""),
  IFERROR(IF(WGOLF!H220="Home", WGOLF!E220, ""), ""),
  IFERROR(IF(WBB!H220="Home", WBB!E220, ""), ""),
  IFERROR(IF(MBB!H220="Home", MBB!E220, ""), ""),
  IFERROR(IF(WLAX!H220="Home", WLAX!E220, ""), ""),
  IFERROR(IF(MLAX!H220="Home", MLAX!E220, ""), ""),
  IFERROR(IF(SOFT!H220="Home", SOFT!E220, ""), ""),
  IFERROR(IF(BASE!H220="Home", BASE!E220, ""), ""),
  IFERROR(IF(ESPORTS!H220="Home", ESPORTS!E220, ""), "")
)
</f>
        <v/>
      </c>
      <c r="F220" s="11" t="str">
        <f>TEXTJOIN(
  CHAR(10) &amp; CHAR(10),
  TRUE,
  IFERROR(IF(WSO!H220="Home", TEXT(WSO!F220, "h:mm AM/PM"), ""), ""),
  IFERROR(IF(MSO!H220="Home", TEXT(MSO!F220, "h:mm AM/PM"), ""), ""),
  IFERROR(IF(FH!H220="Home", TEXT(FH!F220, "h:mm AM/PM"), ""), ""),
  IFERROR(IF(MGOLF!H220="Home", TEXT(MGOLF!F220, "h:mm AM/PM"), ""), ""),
  IFERROR(IF(Football!H220="Home", TEXT(Football!F220, "h:mm AM/PM"), ""), ""),
  IFERROR(IF(WVB!H220="Home", TEXT(WVB!F220, "h:mm AM/PM"), ""), ""),
  IFERROR(IF(XC!H220="Home", TEXT(XC!F220, "h:mm AM/PM"), ""), ""),
  IFERROR(IF(SWIMMING!H220="Home", TEXT(SWIMMING!F220, "h:mm AM/PM"), ""), ""),
  IFERROR(IF(WTEN!H220="Home", TEXT(WTEN!F220, "h:mm AM/PM"), ""), ""),
  IFERROR(IF(TF!H220="Home", TEXT(TF!F220, "h:mm AM/PM"), ""), ""),
  IFERROR(IF(WGOLF!H220="Home", TEXT(WGOLF!F220, "h:mm AM/PM"), ""), ""),
  IFERROR(IF(WBB!H220="Home", TEXT(WBB!F220, "h:mm AM/PM"), ""), ""),
  IFERROR(IF(MBB!H220="Home", TEXT(MBB!F220, "h:mm AM/PM"), ""), ""),
  IFERROR(IF(WLAX!H220="Home", TEXT(WLAX!F220, "h:mm AM/PM"), ""), ""),
  IFERROR(IF(MLAX!H220="Home", TEXT(MLAX!F220, "h:mm AM/PM"), ""), ""),
  IFERROR(IF(SOFT!H220="Home", TEXT(SOFT!F220, "h:mm AM/PM"), ""), ""),
  IFERROR(IF(BASE!H220="Home", TEXT(BASE!F220, "h:mm AM/PM"), ""), ""),
  IFERROR(IF(ESPORTS!H220="Home", TEXT(ESPORTS!F220, "h:mm AM/PM"), ""), "")
)
</f>
        <v/>
      </c>
      <c r="G220" s="11" t="str">
        <f>TEXTJOIN(
  CHAR(10) &amp; CHAR(10),
  TRUE,
  IFERROR(IF(WSO!H220="Home", WSO!G220, ""), ""),
  IFERROR(IF(MSO!H220="Home", MSO!G220, ""), ""),
  IFERROR(IF(FH!H220="Home", FH!G220, ""), ""),
  IFERROR(IF(MGOLF!H220="Home", MGOLF!G220, ""), ""),
  IFERROR(IF(Football!H220="Home", Football!G220, ""), ""),
  IFERROR(IF(WVB!H220="Home", WVB!G220, ""), ""),
  IFERROR(IF(XC!H220="Home", XC!G220, ""), ""),
  IFERROR(IF(SWIMMING!H220="Home", SWIMMING!G220, ""), ""),
  IFERROR(IF(WTEN!H220="Home", WTEN!G220, ""), ""),
  IFERROR(IF(TF!H220="Home", TF!G220, ""), ""),
  IFERROR(IF(WGOLF!H220="Home", WGOLF!G220, ""), ""),
  IFERROR(IF(WBB!H220="Home", WBB!G220, ""), ""),
  IFERROR(IF(MBB!H220="Home", MBB!G220, ""), ""),
  IFERROR(IF(WLAX!H220="Home", WLAX!G220, ""), ""),
  IFERROR(IF(MLAX!H220="Home", MLAX!G220, ""), ""),
  IFERROR(IF(SOFT!H220="Home", SOFT!G220, ""), ""),
  IFERROR(IF(BASE!H220="Home", BASE!G220, ""), ""),
  IFERROR(IF(ESPORTS!H220="Home", ESPORTS!G220, ""), "")
)
</f>
        <v/>
      </c>
      <c r="H220" s="20" t="str">
        <f>TEXTJOIN(
  CHAR(10) &amp; CHAR(10),
  TRUE,
  IFERROR(IF(WSO!H220="Home", WSO!P220, ""), ""),
  IFERROR(IF(MSO!H220="Home", MSO!P220, ""), ""),
  IFERROR(IF(FH!H220="Home", FH!P220, ""), ""),
  IFERROR(IF(MGOLF!H220="Home", MGOLF!P220, ""), ""),
  IFERROR(IF(Football!H220="Home", Football!P220, ""), ""),
  IFERROR(IF(WVB!H220="Home", WVB!P220, ""), ""),
  IFERROR(IF(XC!H220="Home", XC!P220, ""), ""),
  IFERROR(IF(SWIMMING!H220="Home", SWIMMING!P220, ""), ""),
  IFERROR(IF(WTEN!H220="Home", WTEN!P220, ""), ""),
  IFERROR(IF(TF!H220="Home", TF!P220, ""), ""),
  IFERROR(IF(WGOLF!H220="Home", WGOLF!P220, ""), ""),
  IFERROR(IF(WBB!H220="Home", WBB!P220, ""), ""),
  IFERROR(IF(MBB!H220="Home", MBB!P220, ""), ""),
  IFERROR(IF(WLAX!H220="Home", WLAX!P220, ""), ""),
  IFERROR(IF(MLAX!H220="Home", MLAX!P220, ""), ""),
  IFERROR(IF(SOFT!H220="Home", SOFT!P220, ""), ""),
  IFERROR(IF(BASE!H220="Home", BASE!P220, ""), ""),
  IFERROR(IF(ESPORTS!H220="Home", ESPORTS!P220, ""), "")
)
</f>
        <v/>
      </c>
    </row>
    <row r="221" ht="22.5" customHeight="1">
      <c r="A221" s="6">
        <v>220.0</v>
      </c>
      <c r="B221" s="6" t="str">
        <f>'Master Schedule'!B221</f>
        <v/>
      </c>
      <c r="C221" s="7">
        <v>46454.0</v>
      </c>
      <c r="D221" s="8" t="str">
        <f t="shared" si="1"/>
        <v>Monday</v>
      </c>
      <c r="E221" s="6" t="str">
        <f>TEXTJOIN(
  CHAR(10) &amp; CHAR(10),
  TRUE,
  IFERROR(IF(WSO!H221="Home", WSO!E221, ""), ""),
  IFERROR(IF(MSO!H221="Home", MSO!E221, ""), ""),
  IFERROR(IF(FH!H221="Home", FH!E221, ""), ""),
  IFERROR(IF(MGOLF!H221="Home", MGOLF!E221, ""), ""),
  IFERROR(IF(Football!H221="Home", Football!E221, ""), ""),
  IFERROR(IF(WVB!H221="Home", WVB!E221, ""), ""),
  IFERROR(IF(XC!H221="Home", XC!E221, ""), ""),
  IFERROR(IF(SWIMMING!H221="Home", SWIMMING!E221, ""), ""),
  IFERROR(IF(WTEN!H221="Home", WTEN!E221, ""), ""),
  IFERROR(IF(TF!H221="Home", TF!E221, ""), ""),
  IFERROR(IF(WGOLF!H221="Home", WGOLF!E221, ""), ""),
  IFERROR(IF(WBB!H221="Home", WBB!E221, ""), ""),
  IFERROR(IF(MBB!H221="Home", MBB!E221, ""), ""),
  IFERROR(IF(WLAX!H221="Home", WLAX!E221, ""), ""),
  IFERROR(IF(MLAX!H221="Home", MLAX!E221, ""), ""),
  IFERROR(IF(SOFT!H221="Home", SOFT!E221, ""), ""),
  IFERROR(IF(BASE!H221="Home", BASE!E221, ""), ""),
  IFERROR(IF(ESPORTS!H221="Home", ESPORTS!E221, ""), "")
)
</f>
        <v/>
      </c>
      <c r="F221" s="11" t="str">
        <f>TEXTJOIN(
  CHAR(10) &amp; CHAR(10),
  TRUE,
  IFERROR(IF(WSO!H221="Home", TEXT(WSO!F221, "h:mm AM/PM"), ""), ""),
  IFERROR(IF(MSO!H221="Home", TEXT(MSO!F221, "h:mm AM/PM"), ""), ""),
  IFERROR(IF(FH!H221="Home", TEXT(FH!F221, "h:mm AM/PM"), ""), ""),
  IFERROR(IF(MGOLF!H221="Home", TEXT(MGOLF!F221, "h:mm AM/PM"), ""), ""),
  IFERROR(IF(Football!H221="Home", TEXT(Football!F221, "h:mm AM/PM"), ""), ""),
  IFERROR(IF(WVB!H221="Home", TEXT(WVB!F221, "h:mm AM/PM"), ""), ""),
  IFERROR(IF(XC!H221="Home", TEXT(XC!F221, "h:mm AM/PM"), ""), ""),
  IFERROR(IF(SWIMMING!H221="Home", TEXT(SWIMMING!F221, "h:mm AM/PM"), ""), ""),
  IFERROR(IF(WTEN!H221="Home", TEXT(WTEN!F221, "h:mm AM/PM"), ""), ""),
  IFERROR(IF(TF!H221="Home", TEXT(TF!F221, "h:mm AM/PM"), ""), ""),
  IFERROR(IF(WGOLF!H221="Home", TEXT(WGOLF!F221, "h:mm AM/PM"), ""), ""),
  IFERROR(IF(WBB!H221="Home", TEXT(WBB!F221, "h:mm AM/PM"), ""), ""),
  IFERROR(IF(MBB!H221="Home", TEXT(MBB!F221, "h:mm AM/PM"), ""), ""),
  IFERROR(IF(WLAX!H221="Home", TEXT(WLAX!F221, "h:mm AM/PM"), ""), ""),
  IFERROR(IF(MLAX!H221="Home", TEXT(MLAX!F221, "h:mm AM/PM"), ""), ""),
  IFERROR(IF(SOFT!H221="Home", TEXT(SOFT!F221, "h:mm AM/PM"), ""), ""),
  IFERROR(IF(BASE!H221="Home", TEXT(BASE!F221, "h:mm AM/PM"), ""), ""),
  IFERROR(IF(ESPORTS!H221="Home", TEXT(ESPORTS!F221, "h:mm AM/PM"), ""), "")
)
</f>
        <v/>
      </c>
      <c r="G221" s="11" t="str">
        <f>TEXTJOIN(
  CHAR(10) &amp; CHAR(10),
  TRUE,
  IFERROR(IF(WSO!H221="Home", WSO!G221, ""), ""),
  IFERROR(IF(MSO!H221="Home", MSO!G221, ""), ""),
  IFERROR(IF(FH!H221="Home", FH!G221, ""), ""),
  IFERROR(IF(MGOLF!H221="Home", MGOLF!G221, ""), ""),
  IFERROR(IF(Football!H221="Home", Football!G221, ""), ""),
  IFERROR(IF(WVB!H221="Home", WVB!G221, ""), ""),
  IFERROR(IF(XC!H221="Home", XC!G221, ""), ""),
  IFERROR(IF(SWIMMING!H221="Home", SWIMMING!G221, ""), ""),
  IFERROR(IF(WTEN!H221="Home", WTEN!G221, ""), ""),
  IFERROR(IF(TF!H221="Home", TF!G221, ""), ""),
  IFERROR(IF(WGOLF!H221="Home", WGOLF!G221, ""), ""),
  IFERROR(IF(WBB!H221="Home", WBB!G221, ""), ""),
  IFERROR(IF(MBB!H221="Home", MBB!G221, ""), ""),
  IFERROR(IF(WLAX!H221="Home", WLAX!G221, ""), ""),
  IFERROR(IF(MLAX!H221="Home", MLAX!G221, ""), ""),
  IFERROR(IF(SOFT!H221="Home", SOFT!G221, ""), ""),
  IFERROR(IF(BASE!H221="Home", BASE!G221, ""), ""),
  IFERROR(IF(ESPORTS!H221="Home", ESPORTS!G221, ""), "")
)
</f>
        <v/>
      </c>
      <c r="H221" s="20" t="str">
        <f>TEXTJOIN(
  CHAR(10) &amp; CHAR(10),
  TRUE,
  IFERROR(IF(WSO!H221="Home", WSO!P221, ""), ""),
  IFERROR(IF(MSO!H221="Home", MSO!P221, ""), ""),
  IFERROR(IF(FH!H221="Home", FH!P221, ""), ""),
  IFERROR(IF(MGOLF!H221="Home", MGOLF!P221, ""), ""),
  IFERROR(IF(Football!H221="Home", Football!P221, ""), ""),
  IFERROR(IF(WVB!H221="Home", WVB!P221, ""), ""),
  IFERROR(IF(XC!H221="Home", XC!P221, ""), ""),
  IFERROR(IF(SWIMMING!H221="Home", SWIMMING!P221, ""), ""),
  IFERROR(IF(WTEN!H221="Home", WTEN!P221, ""), ""),
  IFERROR(IF(TF!H221="Home", TF!P221, ""), ""),
  IFERROR(IF(WGOLF!H221="Home", WGOLF!P221, ""), ""),
  IFERROR(IF(WBB!H221="Home", WBB!P221, ""), ""),
  IFERROR(IF(MBB!H221="Home", MBB!P221, ""), ""),
  IFERROR(IF(WLAX!H221="Home", WLAX!P221, ""), ""),
  IFERROR(IF(MLAX!H221="Home", MLAX!P221, ""), ""),
  IFERROR(IF(SOFT!H221="Home", SOFT!P221, ""), ""),
  IFERROR(IF(BASE!H221="Home", BASE!P221, ""), ""),
  IFERROR(IF(ESPORTS!H221="Home", ESPORTS!P221, ""), "")
)
</f>
        <v/>
      </c>
    </row>
    <row r="222" ht="22.5" customHeight="1">
      <c r="A222" s="6">
        <v>221.0</v>
      </c>
      <c r="B222" s="6" t="str">
        <f>'Master Schedule'!B222</f>
        <v>Spring Break</v>
      </c>
      <c r="C222" s="7">
        <v>46455.0</v>
      </c>
      <c r="D222" s="8" t="str">
        <f t="shared" si="1"/>
        <v>Tuesday</v>
      </c>
      <c r="E222" s="6" t="str">
        <f>TEXTJOIN(
  CHAR(10) &amp; CHAR(10),
  TRUE,
  IFERROR(IF(WSO!H222="Home", WSO!E222, ""), ""),
  IFERROR(IF(MSO!H222="Home", MSO!E222, ""), ""),
  IFERROR(IF(FH!H222="Home", FH!E222, ""), ""),
  IFERROR(IF(MGOLF!H222="Home", MGOLF!E222, ""), ""),
  IFERROR(IF(Football!H222="Home", Football!E222, ""), ""),
  IFERROR(IF(WVB!H222="Home", WVB!E222, ""), ""),
  IFERROR(IF(XC!H222="Home", XC!E222, ""), ""),
  IFERROR(IF(SWIMMING!H222="Home", SWIMMING!E222, ""), ""),
  IFERROR(IF(WTEN!H222="Home", WTEN!E222, ""), ""),
  IFERROR(IF(TF!H222="Home", TF!E222, ""), ""),
  IFERROR(IF(WGOLF!H222="Home", WGOLF!E222, ""), ""),
  IFERROR(IF(WBB!H222="Home", WBB!E222, ""), ""),
  IFERROR(IF(MBB!H222="Home", MBB!E222, ""), ""),
  IFERROR(IF(WLAX!H222="Home", WLAX!E222, ""), ""),
  IFERROR(IF(MLAX!H222="Home", MLAX!E222, ""), ""),
  IFERROR(IF(SOFT!H222="Home", SOFT!E222, ""), ""),
  IFERROR(IF(BASE!H222="Home", BASE!E222, ""), ""),
  IFERROR(IF(ESPORTS!H222="Home", ESPORTS!E222, ""), "")
)
</f>
        <v/>
      </c>
      <c r="F222" s="11" t="str">
        <f>TEXTJOIN(
  CHAR(10) &amp; CHAR(10),
  TRUE,
  IFERROR(IF(WSO!H222="Home", TEXT(WSO!F222, "h:mm AM/PM"), ""), ""),
  IFERROR(IF(MSO!H222="Home", TEXT(MSO!F222, "h:mm AM/PM"), ""), ""),
  IFERROR(IF(FH!H222="Home", TEXT(FH!F222, "h:mm AM/PM"), ""), ""),
  IFERROR(IF(MGOLF!H222="Home", TEXT(MGOLF!F222, "h:mm AM/PM"), ""), ""),
  IFERROR(IF(Football!H222="Home", TEXT(Football!F222, "h:mm AM/PM"), ""), ""),
  IFERROR(IF(WVB!H222="Home", TEXT(WVB!F222, "h:mm AM/PM"), ""), ""),
  IFERROR(IF(XC!H222="Home", TEXT(XC!F222, "h:mm AM/PM"), ""), ""),
  IFERROR(IF(SWIMMING!H222="Home", TEXT(SWIMMING!F222, "h:mm AM/PM"), ""), ""),
  IFERROR(IF(WTEN!H222="Home", TEXT(WTEN!F222, "h:mm AM/PM"), ""), ""),
  IFERROR(IF(TF!H222="Home", TEXT(TF!F222, "h:mm AM/PM"), ""), ""),
  IFERROR(IF(WGOLF!H222="Home", TEXT(WGOLF!F222, "h:mm AM/PM"), ""), ""),
  IFERROR(IF(WBB!H222="Home", TEXT(WBB!F222, "h:mm AM/PM"), ""), ""),
  IFERROR(IF(MBB!H222="Home", TEXT(MBB!F222, "h:mm AM/PM"), ""), ""),
  IFERROR(IF(WLAX!H222="Home", TEXT(WLAX!F222, "h:mm AM/PM"), ""), ""),
  IFERROR(IF(MLAX!H222="Home", TEXT(MLAX!F222, "h:mm AM/PM"), ""), ""),
  IFERROR(IF(SOFT!H222="Home", TEXT(SOFT!F222, "h:mm AM/PM"), ""), ""),
  IFERROR(IF(BASE!H222="Home", TEXT(BASE!F222, "h:mm AM/PM"), ""), ""),
  IFERROR(IF(ESPORTS!H222="Home", TEXT(ESPORTS!F222, "h:mm AM/PM"), ""), "")
)
</f>
        <v/>
      </c>
      <c r="G222" s="11" t="str">
        <f>TEXTJOIN(
  CHAR(10) &amp; CHAR(10),
  TRUE,
  IFERROR(IF(WSO!H222="Home", WSO!G222, ""), ""),
  IFERROR(IF(MSO!H222="Home", MSO!G222, ""), ""),
  IFERROR(IF(FH!H222="Home", FH!G222, ""), ""),
  IFERROR(IF(MGOLF!H222="Home", MGOLF!G222, ""), ""),
  IFERROR(IF(Football!H222="Home", Football!G222, ""), ""),
  IFERROR(IF(WVB!H222="Home", WVB!G222, ""), ""),
  IFERROR(IF(XC!H222="Home", XC!G222, ""), ""),
  IFERROR(IF(SWIMMING!H222="Home", SWIMMING!G222, ""), ""),
  IFERROR(IF(WTEN!H222="Home", WTEN!G222, ""), ""),
  IFERROR(IF(TF!H222="Home", TF!G222, ""), ""),
  IFERROR(IF(WGOLF!H222="Home", WGOLF!G222, ""), ""),
  IFERROR(IF(WBB!H222="Home", WBB!G222, ""), ""),
  IFERROR(IF(MBB!H222="Home", MBB!G222, ""), ""),
  IFERROR(IF(WLAX!H222="Home", WLAX!G222, ""), ""),
  IFERROR(IF(MLAX!H222="Home", MLAX!G222, ""), ""),
  IFERROR(IF(SOFT!H222="Home", SOFT!G222, ""), ""),
  IFERROR(IF(BASE!H222="Home", BASE!G222, ""), ""),
  IFERROR(IF(ESPORTS!H222="Home", ESPORTS!G222, ""), "")
)
</f>
        <v/>
      </c>
      <c r="H222" s="20" t="str">
        <f>TEXTJOIN(
  CHAR(10) &amp; CHAR(10),
  TRUE,
  IFERROR(IF(WSO!H222="Home", WSO!P222, ""), ""),
  IFERROR(IF(MSO!H222="Home", MSO!P222, ""), ""),
  IFERROR(IF(FH!H222="Home", FH!P222, ""), ""),
  IFERROR(IF(MGOLF!H222="Home", MGOLF!P222, ""), ""),
  IFERROR(IF(Football!H222="Home", Football!P222, ""), ""),
  IFERROR(IF(WVB!H222="Home", WVB!P222, ""), ""),
  IFERROR(IF(XC!H222="Home", XC!P222, ""), ""),
  IFERROR(IF(SWIMMING!H222="Home", SWIMMING!P222, ""), ""),
  IFERROR(IF(WTEN!H222="Home", WTEN!P222, ""), ""),
  IFERROR(IF(TF!H222="Home", TF!P222, ""), ""),
  IFERROR(IF(WGOLF!H222="Home", WGOLF!P222, ""), ""),
  IFERROR(IF(WBB!H222="Home", WBB!P222, ""), ""),
  IFERROR(IF(MBB!H222="Home", MBB!P222, ""), ""),
  IFERROR(IF(WLAX!H222="Home", WLAX!P222, ""), ""),
  IFERROR(IF(MLAX!H222="Home", MLAX!P222, ""), ""),
  IFERROR(IF(SOFT!H222="Home", SOFT!P222, ""), ""),
  IFERROR(IF(BASE!H222="Home", BASE!P222, ""), ""),
  IFERROR(IF(ESPORTS!H222="Home", ESPORTS!P222, ""), "")
)
</f>
        <v/>
      </c>
    </row>
    <row r="223" ht="22.5" customHeight="1">
      <c r="A223" s="6">
        <v>222.0</v>
      </c>
      <c r="B223" s="6" t="str">
        <f>'Master Schedule'!B223</f>
        <v>Spring Break</v>
      </c>
      <c r="C223" s="7">
        <v>46456.0</v>
      </c>
      <c r="D223" s="8" t="str">
        <f t="shared" si="1"/>
        <v>Wednesday</v>
      </c>
      <c r="E223" s="6" t="str">
        <f>TEXTJOIN(
  CHAR(10) &amp; CHAR(10),
  TRUE,
  IFERROR(IF(WSO!H223="Home", WSO!E223, ""), ""),
  IFERROR(IF(MSO!H223="Home", MSO!E223, ""), ""),
  IFERROR(IF(FH!H223="Home", FH!E223, ""), ""),
  IFERROR(IF(MGOLF!H223="Home", MGOLF!E223, ""), ""),
  IFERROR(IF(Football!H223="Home", Football!E223, ""), ""),
  IFERROR(IF(WVB!H223="Home", WVB!E223, ""), ""),
  IFERROR(IF(XC!H223="Home", XC!E223, ""), ""),
  IFERROR(IF(SWIMMING!H223="Home", SWIMMING!E223, ""), ""),
  IFERROR(IF(WTEN!H223="Home", WTEN!E223, ""), ""),
  IFERROR(IF(TF!H223="Home", TF!E223, ""), ""),
  IFERROR(IF(WGOLF!H223="Home", WGOLF!E223, ""), ""),
  IFERROR(IF(WBB!H223="Home", WBB!E223, ""), ""),
  IFERROR(IF(MBB!H223="Home", MBB!E223, ""), ""),
  IFERROR(IF(WLAX!H223="Home", WLAX!E223, ""), ""),
  IFERROR(IF(MLAX!H223="Home", MLAX!E223, ""), ""),
  IFERROR(IF(SOFT!H223="Home", SOFT!E223, ""), ""),
  IFERROR(IF(BASE!H223="Home", BASE!E223, ""), ""),
  IFERROR(IF(ESPORTS!H223="Home", ESPORTS!E223, ""), "")
)
</f>
        <v/>
      </c>
      <c r="F223" s="11" t="str">
        <f>TEXTJOIN(
  CHAR(10) &amp; CHAR(10),
  TRUE,
  IFERROR(IF(WSO!H223="Home", TEXT(WSO!F223, "h:mm AM/PM"), ""), ""),
  IFERROR(IF(MSO!H223="Home", TEXT(MSO!F223, "h:mm AM/PM"), ""), ""),
  IFERROR(IF(FH!H223="Home", TEXT(FH!F223, "h:mm AM/PM"), ""), ""),
  IFERROR(IF(MGOLF!H223="Home", TEXT(MGOLF!F223, "h:mm AM/PM"), ""), ""),
  IFERROR(IF(Football!H223="Home", TEXT(Football!F223, "h:mm AM/PM"), ""), ""),
  IFERROR(IF(WVB!H223="Home", TEXT(WVB!F223, "h:mm AM/PM"), ""), ""),
  IFERROR(IF(XC!H223="Home", TEXT(XC!F223, "h:mm AM/PM"), ""), ""),
  IFERROR(IF(SWIMMING!H223="Home", TEXT(SWIMMING!F223, "h:mm AM/PM"), ""), ""),
  IFERROR(IF(WTEN!H223="Home", TEXT(WTEN!F223, "h:mm AM/PM"), ""), ""),
  IFERROR(IF(TF!H223="Home", TEXT(TF!F223, "h:mm AM/PM"), ""), ""),
  IFERROR(IF(WGOLF!H223="Home", TEXT(WGOLF!F223, "h:mm AM/PM"), ""), ""),
  IFERROR(IF(WBB!H223="Home", TEXT(WBB!F223, "h:mm AM/PM"), ""), ""),
  IFERROR(IF(MBB!H223="Home", TEXT(MBB!F223, "h:mm AM/PM"), ""), ""),
  IFERROR(IF(WLAX!H223="Home", TEXT(WLAX!F223, "h:mm AM/PM"), ""), ""),
  IFERROR(IF(MLAX!H223="Home", TEXT(MLAX!F223, "h:mm AM/PM"), ""), ""),
  IFERROR(IF(SOFT!H223="Home", TEXT(SOFT!F223, "h:mm AM/PM"), ""), ""),
  IFERROR(IF(BASE!H223="Home", TEXT(BASE!F223, "h:mm AM/PM"), ""), ""),
  IFERROR(IF(ESPORTS!H223="Home", TEXT(ESPORTS!F223, "h:mm AM/PM"), ""), "")
)
</f>
        <v/>
      </c>
      <c r="G223" s="11" t="str">
        <f>TEXTJOIN(
  CHAR(10) &amp; CHAR(10),
  TRUE,
  IFERROR(IF(WSO!H223="Home", WSO!G223, ""), ""),
  IFERROR(IF(MSO!H223="Home", MSO!G223, ""), ""),
  IFERROR(IF(FH!H223="Home", FH!G223, ""), ""),
  IFERROR(IF(MGOLF!H223="Home", MGOLF!G223, ""), ""),
  IFERROR(IF(Football!H223="Home", Football!G223, ""), ""),
  IFERROR(IF(WVB!H223="Home", WVB!G223, ""), ""),
  IFERROR(IF(XC!H223="Home", XC!G223, ""), ""),
  IFERROR(IF(SWIMMING!H223="Home", SWIMMING!G223, ""), ""),
  IFERROR(IF(WTEN!H223="Home", WTEN!G223, ""), ""),
  IFERROR(IF(TF!H223="Home", TF!G223, ""), ""),
  IFERROR(IF(WGOLF!H223="Home", WGOLF!G223, ""), ""),
  IFERROR(IF(WBB!H223="Home", WBB!G223, ""), ""),
  IFERROR(IF(MBB!H223="Home", MBB!G223, ""), ""),
  IFERROR(IF(WLAX!H223="Home", WLAX!G223, ""), ""),
  IFERROR(IF(MLAX!H223="Home", MLAX!G223, ""), ""),
  IFERROR(IF(SOFT!H223="Home", SOFT!G223, ""), ""),
  IFERROR(IF(BASE!H223="Home", BASE!G223, ""), ""),
  IFERROR(IF(ESPORTS!H223="Home", ESPORTS!G223, ""), "")
)
</f>
        <v/>
      </c>
      <c r="H223" s="20" t="str">
        <f>TEXTJOIN(
  CHAR(10) &amp; CHAR(10),
  TRUE,
  IFERROR(IF(WSO!H223="Home", WSO!P223, ""), ""),
  IFERROR(IF(MSO!H223="Home", MSO!P223, ""), ""),
  IFERROR(IF(FH!H223="Home", FH!P223, ""), ""),
  IFERROR(IF(MGOLF!H223="Home", MGOLF!P223, ""), ""),
  IFERROR(IF(Football!H223="Home", Football!P223, ""), ""),
  IFERROR(IF(WVB!H223="Home", WVB!P223, ""), ""),
  IFERROR(IF(XC!H223="Home", XC!P223, ""), ""),
  IFERROR(IF(SWIMMING!H223="Home", SWIMMING!P223, ""), ""),
  IFERROR(IF(WTEN!H223="Home", WTEN!P223, ""), ""),
  IFERROR(IF(TF!H223="Home", TF!P223, ""), ""),
  IFERROR(IF(WGOLF!H223="Home", WGOLF!P223, ""), ""),
  IFERROR(IF(WBB!H223="Home", WBB!P223, ""), ""),
  IFERROR(IF(MBB!H223="Home", MBB!P223, ""), ""),
  IFERROR(IF(WLAX!H223="Home", WLAX!P223, ""), ""),
  IFERROR(IF(MLAX!H223="Home", MLAX!P223, ""), ""),
  IFERROR(IF(SOFT!H223="Home", SOFT!P223, ""), ""),
  IFERROR(IF(BASE!H223="Home", BASE!P223, ""), ""),
  IFERROR(IF(ESPORTS!H223="Home", ESPORTS!P223, ""), "")
)
</f>
        <v/>
      </c>
    </row>
    <row r="224" ht="22.5" customHeight="1">
      <c r="A224" s="6">
        <v>223.0</v>
      </c>
      <c r="B224" s="6" t="str">
        <f>'Master Schedule'!B224</f>
        <v>Spring Break</v>
      </c>
      <c r="C224" s="7">
        <v>46457.0</v>
      </c>
      <c r="D224" s="8" t="str">
        <f t="shared" si="1"/>
        <v>Thursday</v>
      </c>
      <c r="E224" s="6" t="str">
        <f>TEXTJOIN(
  CHAR(10) &amp; CHAR(10),
  TRUE,
  IFERROR(IF(WSO!H224="Home", WSO!E224, ""), ""),
  IFERROR(IF(MSO!H224="Home", MSO!E224, ""), ""),
  IFERROR(IF(FH!H224="Home", FH!E224, ""), ""),
  IFERROR(IF(MGOLF!H224="Home", MGOLF!E224, ""), ""),
  IFERROR(IF(Football!H224="Home", Football!E224, ""), ""),
  IFERROR(IF(WVB!H224="Home", WVB!E224, ""), ""),
  IFERROR(IF(XC!H224="Home", XC!E224, ""), ""),
  IFERROR(IF(SWIMMING!H224="Home", SWIMMING!E224, ""), ""),
  IFERROR(IF(WTEN!H224="Home", WTEN!E224, ""), ""),
  IFERROR(IF(TF!H224="Home", TF!E224, ""), ""),
  IFERROR(IF(WGOLF!H224="Home", WGOLF!E224, ""), ""),
  IFERROR(IF(WBB!H224="Home", WBB!E224, ""), ""),
  IFERROR(IF(MBB!H224="Home", MBB!E224, ""), ""),
  IFERROR(IF(WLAX!H224="Home", WLAX!E224, ""), ""),
  IFERROR(IF(MLAX!H224="Home", MLAX!E224, ""), ""),
  IFERROR(IF(SOFT!H224="Home", SOFT!E224, ""), ""),
  IFERROR(IF(BASE!H224="Home", BASE!E224, ""), ""),
  IFERROR(IF(ESPORTS!H224="Home", ESPORTS!E224, ""), "")
)
</f>
        <v/>
      </c>
      <c r="F224" s="11" t="str">
        <f>TEXTJOIN(
  CHAR(10) &amp; CHAR(10),
  TRUE,
  IFERROR(IF(WSO!H224="Home", TEXT(WSO!F224, "h:mm AM/PM"), ""), ""),
  IFERROR(IF(MSO!H224="Home", TEXT(MSO!F224, "h:mm AM/PM"), ""), ""),
  IFERROR(IF(FH!H224="Home", TEXT(FH!F224, "h:mm AM/PM"), ""), ""),
  IFERROR(IF(MGOLF!H224="Home", TEXT(MGOLF!F224, "h:mm AM/PM"), ""), ""),
  IFERROR(IF(Football!H224="Home", TEXT(Football!F224, "h:mm AM/PM"), ""), ""),
  IFERROR(IF(WVB!H224="Home", TEXT(WVB!F224, "h:mm AM/PM"), ""), ""),
  IFERROR(IF(XC!H224="Home", TEXT(XC!F224, "h:mm AM/PM"), ""), ""),
  IFERROR(IF(SWIMMING!H224="Home", TEXT(SWIMMING!F224, "h:mm AM/PM"), ""), ""),
  IFERROR(IF(WTEN!H224="Home", TEXT(WTEN!F224, "h:mm AM/PM"), ""), ""),
  IFERROR(IF(TF!H224="Home", TEXT(TF!F224, "h:mm AM/PM"), ""), ""),
  IFERROR(IF(WGOLF!H224="Home", TEXT(WGOLF!F224, "h:mm AM/PM"), ""), ""),
  IFERROR(IF(WBB!H224="Home", TEXT(WBB!F224, "h:mm AM/PM"), ""), ""),
  IFERROR(IF(MBB!H224="Home", TEXT(MBB!F224, "h:mm AM/PM"), ""), ""),
  IFERROR(IF(WLAX!H224="Home", TEXT(WLAX!F224, "h:mm AM/PM"), ""), ""),
  IFERROR(IF(MLAX!H224="Home", TEXT(MLAX!F224, "h:mm AM/PM"), ""), ""),
  IFERROR(IF(SOFT!H224="Home", TEXT(SOFT!F224, "h:mm AM/PM"), ""), ""),
  IFERROR(IF(BASE!H224="Home", TEXT(BASE!F224, "h:mm AM/PM"), ""), ""),
  IFERROR(IF(ESPORTS!H224="Home", TEXT(ESPORTS!F224, "h:mm AM/PM"), ""), "")
)
</f>
        <v/>
      </c>
      <c r="G224" s="11" t="str">
        <f>TEXTJOIN(
  CHAR(10) &amp; CHAR(10),
  TRUE,
  IFERROR(IF(WSO!H224="Home", WSO!G224, ""), ""),
  IFERROR(IF(MSO!H224="Home", MSO!G224, ""), ""),
  IFERROR(IF(FH!H224="Home", FH!G224, ""), ""),
  IFERROR(IF(MGOLF!H224="Home", MGOLF!G224, ""), ""),
  IFERROR(IF(Football!H224="Home", Football!G224, ""), ""),
  IFERROR(IF(WVB!H224="Home", WVB!G224, ""), ""),
  IFERROR(IF(XC!H224="Home", XC!G224, ""), ""),
  IFERROR(IF(SWIMMING!H224="Home", SWIMMING!G224, ""), ""),
  IFERROR(IF(WTEN!H224="Home", WTEN!G224, ""), ""),
  IFERROR(IF(TF!H224="Home", TF!G224, ""), ""),
  IFERROR(IF(WGOLF!H224="Home", WGOLF!G224, ""), ""),
  IFERROR(IF(WBB!H224="Home", WBB!G224, ""), ""),
  IFERROR(IF(MBB!H224="Home", MBB!G224, ""), ""),
  IFERROR(IF(WLAX!H224="Home", WLAX!G224, ""), ""),
  IFERROR(IF(MLAX!H224="Home", MLAX!G224, ""), ""),
  IFERROR(IF(SOFT!H224="Home", SOFT!G224, ""), ""),
  IFERROR(IF(BASE!H224="Home", BASE!G224, ""), ""),
  IFERROR(IF(ESPORTS!H224="Home", ESPORTS!G224, ""), "")
)
</f>
        <v/>
      </c>
      <c r="H224" s="20" t="str">
        <f>TEXTJOIN(
  CHAR(10) &amp; CHAR(10),
  TRUE,
  IFERROR(IF(WSO!H224="Home", WSO!P224, ""), ""),
  IFERROR(IF(MSO!H224="Home", MSO!P224, ""), ""),
  IFERROR(IF(FH!H224="Home", FH!P224, ""), ""),
  IFERROR(IF(MGOLF!H224="Home", MGOLF!P224, ""), ""),
  IFERROR(IF(Football!H224="Home", Football!P224, ""), ""),
  IFERROR(IF(WVB!H224="Home", WVB!P224, ""), ""),
  IFERROR(IF(XC!H224="Home", XC!P224, ""), ""),
  IFERROR(IF(SWIMMING!H224="Home", SWIMMING!P224, ""), ""),
  IFERROR(IF(WTEN!H224="Home", WTEN!P224, ""), ""),
  IFERROR(IF(TF!H224="Home", TF!P224, ""), ""),
  IFERROR(IF(WGOLF!H224="Home", WGOLF!P224, ""), ""),
  IFERROR(IF(WBB!H224="Home", WBB!P224, ""), ""),
  IFERROR(IF(MBB!H224="Home", MBB!P224, ""), ""),
  IFERROR(IF(WLAX!H224="Home", WLAX!P224, ""), ""),
  IFERROR(IF(MLAX!H224="Home", MLAX!P224, ""), ""),
  IFERROR(IF(SOFT!H224="Home", SOFT!P224, ""), ""),
  IFERROR(IF(BASE!H224="Home", BASE!P224, ""), ""),
  IFERROR(IF(ESPORTS!H224="Home", ESPORTS!P224, ""), "")
)
</f>
        <v/>
      </c>
    </row>
    <row r="225" ht="22.5" customHeight="1">
      <c r="A225" s="6">
        <v>224.0</v>
      </c>
      <c r="B225" s="6" t="str">
        <f>'Master Schedule'!B225</f>
        <v>Spring Break</v>
      </c>
      <c r="C225" s="7">
        <v>46458.0</v>
      </c>
      <c r="D225" s="8" t="str">
        <f t="shared" si="1"/>
        <v>Friday</v>
      </c>
      <c r="E225" s="6" t="str">
        <f>TEXTJOIN(
  CHAR(10) &amp; CHAR(10),
  TRUE,
  IFERROR(IF(WSO!H225="Home", WSO!E225, ""), ""),
  IFERROR(IF(MSO!H225="Home", MSO!E225, ""), ""),
  IFERROR(IF(FH!H225="Home", FH!E225, ""), ""),
  IFERROR(IF(MGOLF!H225="Home", MGOLF!E225, ""), ""),
  IFERROR(IF(Football!H225="Home", Football!E225, ""), ""),
  IFERROR(IF(WVB!H225="Home", WVB!E225, ""), ""),
  IFERROR(IF(XC!H225="Home", XC!E225, ""), ""),
  IFERROR(IF(SWIMMING!H225="Home", SWIMMING!E225, ""), ""),
  IFERROR(IF(WTEN!H225="Home", WTEN!E225, ""), ""),
  IFERROR(IF(TF!H225="Home", TF!E225, ""), ""),
  IFERROR(IF(WGOLF!H225="Home", WGOLF!E225, ""), ""),
  IFERROR(IF(WBB!H225="Home", WBB!E225, ""), ""),
  IFERROR(IF(MBB!H225="Home", MBB!E225, ""), ""),
  IFERROR(IF(WLAX!H225="Home", WLAX!E225, ""), ""),
  IFERROR(IF(MLAX!H225="Home", MLAX!E225, ""), ""),
  IFERROR(IF(SOFT!H225="Home", SOFT!E225, ""), ""),
  IFERROR(IF(BASE!H225="Home", BASE!E225, ""), ""),
  IFERROR(IF(ESPORTS!H225="Home", ESPORTS!E225, ""), "")
)
</f>
        <v/>
      </c>
      <c r="F225" s="11" t="str">
        <f>TEXTJOIN(
  CHAR(10) &amp; CHAR(10),
  TRUE,
  IFERROR(IF(WSO!H225="Home", TEXT(WSO!F225, "h:mm AM/PM"), ""), ""),
  IFERROR(IF(MSO!H225="Home", TEXT(MSO!F225, "h:mm AM/PM"), ""), ""),
  IFERROR(IF(FH!H225="Home", TEXT(FH!F225, "h:mm AM/PM"), ""), ""),
  IFERROR(IF(MGOLF!H225="Home", TEXT(MGOLF!F225, "h:mm AM/PM"), ""), ""),
  IFERROR(IF(Football!H225="Home", TEXT(Football!F225, "h:mm AM/PM"), ""), ""),
  IFERROR(IF(WVB!H225="Home", TEXT(WVB!F225, "h:mm AM/PM"), ""), ""),
  IFERROR(IF(XC!H225="Home", TEXT(XC!F225, "h:mm AM/PM"), ""), ""),
  IFERROR(IF(SWIMMING!H225="Home", TEXT(SWIMMING!F225, "h:mm AM/PM"), ""), ""),
  IFERROR(IF(WTEN!H225="Home", TEXT(WTEN!F225, "h:mm AM/PM"), ""), ""),
  IFERROR(IF(TF!H225="Home", TEXT(TF!F225, "h:mm AM/PM"), ""), ""),
  IFERROR(IF(WGOLF!H225="Home", TEXT(WGOLF!F225, "h:mm AM/PM"), ""), ""),
  IFERROR(IF(WBB!H225="Home", TEXT(WBB!F225, "h:mm AM/PM"), ""), ""),
  IFERROR(IF(MBB!H225="Home", TEXT(MBB!F225, "h:mm AM/PM"), ""), ""),
  IFERROR(IF(WLAX!H225="Home", TEXT(WLAX!F225, "h:mm AM/PM"), ""), ""),
  IFERROR(IF(MLAX!H225="Home", TEXT(MLAX!F225, "h:mm AM/PM"), ""), ""),
  IFERROR(IF(SOFT!H225="Home", TEXT(SOFT!F225, "h:mm AM/PM"), ""), ""),
  IFERROR(IF(BASE!H225="Home", TEXT(BASE!F225, "h:mm AM/PM"), ""), ""),
  IFERROR(IF(ESPORTS!H225="Home", TEXT(ESPORTS!F225, "h:mm AM/PM"), ""), "")
)
</f>
        <v/>
      </c>
      <c r="G225" s="11" t="str">
        <f>TEXTJOIN(
  CHAR(10) &amp; CHAR(10),
  TRUE,
  IFERROR(IF(WSO!H225="Home", WSO!G225, ""), ""),
  IFERROR(IF(MSO!H225="Home", MSO!G225, ""), ""),
  IFERROR(IF(FH!H225="Home", FH!G225, ""), ""),
  IFERROR(IF(MGOLF!H225="Home", MGOLF!G225, ""), ""),
  IFERROR(IF(Football!H225="Home", Football!G225, ""), ""),
  IFERROR(IF(WVB!H225="Home", WVB!G225, ""), ""),
  IFERROR(IF(XC!H225="Home", XC!G225, ""), ""),
  IFERROR(IF(SWIMMING!H225="Home", SWIMMING!G225, ""), ""),
  IFERROR(IF(WTEN!H225="Home", WTEN!G225, ""), ""),
  IFERROR(IF(TF!H225="Home", TF!G225, ""), ""),
  IFERROR(IF(WGOLF!H225="Home", WGOLF!G225, ""), ""),
  IFERROR(IF(WBB!H225="Home", WBB!G225, ""), ""),
  IFERROR(IF(MBB!H225="Home", MBB!G225, ""), ""),
  IFERROR(IF(WLAX!H225="Home", WLAX!G225, ""), ""),
  IFERROR(IF(MLAX!H225="Home", MLAX!G225, ""), ""),
  IFERROR(IF(SOFT!H225="Home", SOFT!G225, ""), ""),
  IFERROR(IF(BASE!H225="Home", BASE!G225, ""), ""),
  IFERROR(IF(ESPORTS!H225="Home", ESPORTS!G225, ""), "")
)
</f>
        <v/>
      </c>
      <c r="H225" s="20" t="str">
        <f>TEXTJOIN(
  CHAR(10) &amp; CHAR(10),
  TRUE,
  IFERROR(IF(WSO!H225="Home", WSO!P225, ""), ""),
  IFERROR(IF(MSO!H225="Home", MSO!P225, ""), ""),
  IFERROR(IF(FH!H225="Home", FH!P225, ""), ""),
  IFERROR(IF(MGOLF!H225="Home", MGOLF!P225, ""), ""),
  IFERROR(IF(Football!H225="Home", Football!P225, ""), ""),
  IFERROR(IF(WVB!H225="Home", WVB!P225, ""), ""),
  IFERROR(IF(XC!H225="Home", XC!P225, ""), ""),
  IFERROR(IF(SWIMMING!H225="Home", SWIMMING!P225, ""), ""),
  IFERROR(IF(WTEN!H225="Home", WTEN!P225, ""), ""),
  IFERROR(IF(TF!H225="Home", TF!P225, ""), ""),
  IFERROR(IF(WGOLF!H225="Home", WGOLF!P225, ""), ""),
  IFERROR(IF(WBB!H225="Home", WBB!P225, ""), ""),
  IFERROR(IF(MBB!H225="Home", MBB!P225, ""), ""),
  IFERROR(IF(WLAX!H225="Home", WLAX!P225, ""), ""),
  IFERROR(IF(MLAX!H225="Home", MLAX!P225, ""), ""),
  IFERROR(IF(SOFT!H225="Home", SOFT!P225, ""), ""),
  IFERROR(IF(BASE!H225="Home", BASE!P225, ""), ""),
  IFERROR(IF(ESPORTS!H225="Home", ESPORTS!P225, ""), "")
)
</f>
        <v/>
      </c>
    </row>
    <row r="226" ht="22.5" customHeight="1">
      <c r="A226" s="6">
        <v>225.0</v>
      </c>
      <c r="B226" s="6" t="str">
        <f>'Master Schedule'!B226</f>
        <v>Spring Break</v>
      </c>
      <c r="C226" s="7">
        <v>46459.0</v>
      </c>
      <c r="D226" s="8" t="str">
        <f t="shared" si="1"/>
        <v>Saturday</v>
      </c>
      <c r="E226" s="6" t="str">
        <f>TEXTJOIN(
  CHAR(10) &amp; CHAR(10),
  TRUE,
  IFERROR(IF(WSO!H226="Home", WSO!E226, ""), ""),
  IFERROR(IF(MSO!H226="Home", MSO!E226, ""), ""),
  IFERROR(IF(FH!H226="Home", FH!E226, ""), ""),
  IFERROR(IF(MGOLF!H226="Home", MGOLF!E226, ""), ""),
  IFERROR(IF(Football!H226="Home", Football!E226, ""), ""),
  IFERROR(IF(WVB!H226="Home", WVB!E226, ""), ""),
  IFERROR(IF(XC!H226="Home", XC!E226, ""), ""),
  IFERROR(IF(SWIMMING!H226="Home", SWIMMING!E226, ""), ""),
  IFERROR(IF(WTEN!H226="Home", WTEN!E226, ""), ""),
  IFERROR(IF(TF!H226="Home", TF!E226, ""), ""),
  IFERROR(IF(WGOLF!H226="Home", WGOLF!E226, ""), ""),
  IFERROR(IF(WBB!H226="Home", WBB!E226, ""), ""),
  IFERROR(IF(MBB!H226="Home", MBB!E226, ""), ""),
  IFERROR(IF(WLAX!H226="Home", WLAX!E226, ""), ""),
  IFERROR(IF(MLAX!H226="Home", MLAX!E226, ""), ""),
  IFERROR(IF(SOFT!H226="Home", SOFT!E226, ""), ""),
  IFERROR(IF(BASE!H226="Home", BASE!E226, ""), ""),
  IFERROR(IF(ESPORTS!H226="Home", ESPORTS!E226, ""), "")
)
</f>
        <v/>
      </c>
      <c r="F226" s="11" t="str">
        <f>TEXTJOIN(
  CHAR(10) &amp; CHAR(10),
  TRUE,
  IFERROR(IF(WSO!H226="Home", TEXT(WSO!F226, "h:mm AM/PM"), ""), ""),
  IFERROR(IF(MSO!H226="Home", TEXT(MSO!F226, "h:mm AM/PM"), ""), ""),
  IFERROR(IF(FH!H226="Home", TEXT(FH!F226, "h:mm AM/PM"), ""), ""),
  IFERROR(IF(MGOLF!H226="Home", TEXT(MGOLF!F226, "h:mm AM/PM"), ""), ""),
  IFERROR(IF(Football!H226="Home", TEXT(Football!F226, "h:mm AM/PM"), ""), ""),
  IFERROR(IF(WVB!H226="Home", TEXT(WVB!F226, "h:mm AM/PM"), ""), ""),
  IFERROR(IF(XC!H226="Home", TEXT(XC!F226, "h:mm AM/PM"), ""), ""),
  IFERROR(IF(SWIMMING!H226="Home", TEXT(SWIMMING!F226, "h:mm AM/PM"), ""), ""),
  IFERROR(IF(WTEN!H226="Home", TEXT(WTEN!F226, "h:mm AM/PM"), ""), ""),
  IFERROR(IF(TF!H226="Home", TEXT(TF!F226, "h:mm AM/PM"), ""), ""),
  IFERROR(IF(WGOLF!H226="Home", TEXT(WGOLF!F226, "h:mm AM/PM"), ""), ""),
  IFERROR(IF(WBB!H226="Home", TEXT(WBB!F226, "h:mm AM/PM"), ""), ""),
  IFERROR(IF(MBB!H226="Home", TEXT(MBB!F226, "h:mm AM/PM"), ""), ""),
  IFERROR(IF(WLAX!H226="Home", TEXT(WLAX!F226, "h:mm AM/PM"), ""), ""),
  IFERROR(IF(MLAX!H226="Home", TEXT(MLAX!F226, "h:mm AM/PM"), ""), ""),
  IFERROR(IF(SOFT!H226="Home", TEXT(SOFT!F226, "h:mm AM/PM"), ""), ""),
  IFERROR(IF(BASE!H226="Home", TEXT(BASE!F226, "h:mm AM/PM"), ""), ""),
  IFERROR(IF(ESPORTS!H226="Home", TEXT(ESPORTS!F226, "h:mm AM/PM"), ""), "")
)
</f>
        <v/>
      </c>
      <c r="G226" s="11" t="str">
        <f>TEXTJOIN(
  CHAR(10) &amp; CHAR(10),
  TRUE,
  IFERROR(IF(WSO!H226="Home", WSO!G226, ""), ""),
  IFERROR(IF(MSO!H226="Home", MSO!G226, ""), ""),
  IFERROR(IF(FH!H226="Home", FH!G226, ""), ""),
  IFERROR(IF(MGOLF!H226="Home", MGOLF!G226, ""), ""),
  IFERROR(IF(Football!H226="Home", Football!G226, ""), ""),
  IFERROR(IF(WVB!H226="Home", WVB!G226, ""), ""),
  IFERROR(IF(XC!H226="Home", XC!G226, ""), ""),
  IFERROR(IF(SWIMMING!H226="Home", SWIMMING!G226, ""), ""),
  IFERROR(IF(WTEN!H226="Home", WTEN!G226, ""), ""),
  IFERROR(IF(TF!H226="Home", TF!G226, ""), ""),
  IFERROR(IF(WGOLF!H226="Home", WGOLF!G226, ""), ""),
  IFERROR(IF(WBB!H226="Home", WBB!G226, ""), ""),
  IFERROR(IF(MBB!H226="Home", MBB!G226, ""), ""),
  IFERROR(IF(WLAX!H226="Home", WLAX!G226, ""), ""),
  IFERROR(IF(MLAX!H226="Home", MLAX!G226, ""), ""),
  IFERROR(IF(SOFT!H226="Home", SOFT!G226, ""), ""),
  IFERROR(IF(BASE!H226="Home", BASE!G226, ""), ""),
  IFERROR(IF(ESPORTS!H226="Home", ESPORTS!G226, ""), "")
)
</f>
        <v/>
      </c>
      <c r="H226" s="20" t="str">
        <f>TEXTJOIN(
  CHAR(10) &amp; CHAR(10),
  TRUE,
  IFERROR(IF(WSO!H226="Home", WSO!P226, ""), ""),
  IFERROR(IF(MSO!H226="Home", MSO!P226, ""), ""),
  IFERROR(IF(FH!H226="Home", FH!P226, ""), ""),
  IFERROR(IF(MGOLF!H226="Home", MGOLF!P226, ""), ""),
  IFERROR(IF(Football!H226="Home", Football!P226, ""), ""),
  IFERROR(IF(WVB!H226="Home", WVB!P226, ""), ""),
  IFERROR(IF(XC!H226="Home", XC!P226, ""), ""),
  IFERROR(IF(SWIMMING!H226="Home", SWIMMING!P226, ""), ""),
  IFERROR(IF(WTEN!H226="Home", WTEN!P226, ""), ""),
  IFERROR(IF(TF!H226="Home", TF!P226, ""), ""),
  IFERROR(IF(WGOLF!H226="Home", WGOLF!P226, ""), ""),
  IFERROR(IF(WBB!H226="Home", WBB!P226, ""), ""),
  IFERROR(IF(MBB!H226="Home", MBB!P226, ""), ""),
  IFERROR(IF(WLAX!H226="Home", WLAX!P226, ""), ""),
  IFERROR(IF(MLAX!H226="Home", MLAX!P226, ""), ""),
  IFERROR(IF(SOFT!H226="Home", SOFT!P226, ""), ""),
  IFERROR(IF(BASE!H226="Home", BASE!P226, ""), ""),
  IFERROR(IF(ESPORTS!H226="Home", ESPORTS!P226, ""), "")
)
</f>
        <v/>
      </c>
    </row>
    <row r="227" ht="22.5" customHeight="1">
      <c r="A227" s="6">
        <v>226.0</v>
      </c>
      <c r="B227" s="6" t="str">
        <f>'Master Schedule'!B227</f>
        <v/>
      </c>
      <c r="C227" s="7">
        <v>46460.0</v>
      </c>
      <c r="D227" s="8" t="str">
        <f t="shared" si="1"/>
        <v>Sunday</v>
      </c>
      <c r="E227" s="6" t="str">
        <f>TEXTJOIN(
  CHAR(10) &amp; CHAR(10),
  TRUE,
  IFERROR(IF(WSO!H227="Home", WSO!E227, ""), ""),
  IFERROR(IF(MSO!H227="Home", MSO!E227, ""), ""),
  IFERROR(IF(FH!H227="Home", FH!E227, ""), ""),
  IFERROR(IF(MGOLF!H227="Home", MGOLF!E227, ""), ""),
  IFERROR(IF(Football!H227="Home", Football!E227, ""), ""),
  IFERROR(IF(WVB!H227="Home", WVB!E227, ""), ""),
  IFERROR(IF(XC!H227="Home", XC!E227, ""), ""),
  IFERROR(IF(SWIMMING!H227="Home", SWIMMING!E227, ""), ""),
  IFERROR(IF(WTEN!H227="Home", WTEN!E227, ""), ""),
  IFERROR(IF(TF!H227="Home", TF!E227, ""), ""),
  IFERROR(IF(WGOLF!H227="Home", WGOLF!E227, ""), ""),
  IFERROR(IF(WBB!H227="Home", WBB!E227, ""), ""),
  IFERROR(IF(MBB!H227="Home", MBB!E227, ""), ""),
  IFERROR(IF(WLAX!H227="Home", WLAX!E227, ""), ""),
  IFERROR(IF(MLAX!H227="Home", MLAX!E227, ""), ""),
  IFERROR(IF(SOFT!H227="Home", SOFT!E227, ""), ""),
  IFERROR(IF(BASE!H227="Home", BASE!E227, ""), ""),
  IFERROR(IF(ESPORTS!H227="Home", ESPORTS!E227, ""), "")
)
</f>
        <v/>
      </c>
      <c r="F227" s="11" t="str">
        <f>TEXTJOIN(
  CHAR(10) &amp; CHAR(10),
  TRUE,
  IFERROR(IF(WSO!H227="Home", TEXT(WSO!F227, "h:mm AM/PM"), ""), ""),
  IFERROR(IF(MSO!H227="Home", TEXT(MSO!F227, "h:mm AM/PM"), ""), ""),
  IFERROR(IF(FH!H227="Home", TEXT(FH!F227, "h:mm AM/PM"), ""), ""),
  IFERROR(IF(MGOLF!H227="Home", TEXT(MGOLF!F227, "h:mm AM/PM"), ""), ""),
  IFERROR(IF(Football!H227="Home", TEXT(Football!F227, "h:mm AM/PM"), ""), ""),
  IFERROR(IF(WVB!H227="Home", TEXT(WVB!F227, "h:mm AM/PM"), ""), ""),
  IFERROR(IF(XC!H227="Home", TEXT(XC!F227, "h:mm AM/PM"), ""), ""),
  IFERROR(IF(SWIMMING!H227="Home", TEXT(SWIMMING!F227, "h:mm AM/PM"), ""), ""),
  IFERROR(IF(WTEN!H227="Home", TEXT(WTEN!F227, "h:mm AM/PM"), ""), ""),
  IFERROR(IF(TF!H227="Home", TEXT(TF!F227, "h:mm AM/PM"), ""), ""),
  IFERROR(IF(WGOLF!H227="Home", TEXT(WGOLF!F227, "h:mm AM/PM"), ""), ""),
  IFERROR(IF(WBB!H227="Home", TEXT(WBB!F227, "h:mm AM/PM"), ""), ""),
  IFERROR(IF(MBB!H227="Home", TEXT(MBB!F227, "h:mm AM/PM"), ""), ""),
  IFERROR(IF(WLAX!H227="Home", TEXT(WLAX!F227, "h:mm AM/PM"), ""), ""),
  IFERROR(IF(MLAX!H227="Home", TEXT(MLAX!F227, "h:mm AM/PM"), ""), ""),
  IFERROR(IF(SOFT!H227="Home", TEXT(SOFT!F227, "h:mm AM/PM"), ""), ""),
  IFERROR(IF(BASE!H227="Home", TEXT(BASE!F227, "h:mm AM/PM"), ""), ""),
  IFERROR(IF(ESPORTS!H227="Home", TEXT(ESPORTS!F227, "h:mm AM/PM"), ""), "")
)
</f>
        <v/>
      </c>
      <c r="G227" s="11" t="str">
        <f>TEXTJOIN(
  CHAR(10) &amp; CHAR(10),
  TRUE,
  IFERROR(IF(WSO!H227="Home", WSO!G227, ""), ""),
  IFERROR(IF(MSO!H227="Home", MSO!G227, ""), ""),
  IFERROR(IF(FH!H227="Home", FH!G227, ""), ""),
  IFERROR(IF(MGOLF!H227="Home", MGOLF!G227, ""), ""),
  IFERROR(IF(Football!H227="Home", Football!G227, ""), ""),
  IFERROR(IF(WVB!H227="Home", WVB!G227, ""), ""),
  IFERROR(IF(XC!H227="Home", XC!G227, ""), ""),
  IFERROR(IF(SWIMMING!H227="Home", SWIMMING!G227, ""), ""),
  IFERROR(IF(WTEN!H227="Home", WTEN!G227, ""), ""),
  IFERROR(IF(TF!H227="Home", TF!G227, ""), ""),
  IFERROR(IF(WGOLF!H227="Home", WGOLF!G227, ""), ""),
  IFERROR(IF(WBB!H227="Home", WBB!G227, ""), ""),
  IFERROR(IF(MBB!H227="Home", MBB!G227, ""), ""),
  IFERROR(IF(WLAX!H227="Home", WLAX!G227, ""), ""),
  IFERROR(IF(MLAX!H227="Home", MLAX!G227, ""), ""),
  IFERROR(IF(SOFT!H227="Home", SOFT!G227, ""), ""),
  IFERROR(IF(BASE!H227="Home", BASE!G227, ""), ""),
  IFERROR(IF(ESPORTS!H227="Home", ESPORTS!G227, ""), "")
)
</f>
        <v/>
      </c>
      <c r="H227" s="20" t="str">
        <f>TEXTJOIN(
  CHAR(10) &amp; CHAR(10),
  TRUE,
  IFERROR(IF(WSO!H227="Home", WSO!P227, ""), ""),
  IFERROR(IF(MSO!H227="Home", MSO!P227, ""), ""),
  IFERROR(IF(FH!H227="Home", FH!P227, ""), ""),
  IFERROR(IF(MGOLF!H227="Home", MGOLF!P227, ""), ""),
  IFERROR(IF(Football!H227="Home", Football!P227, ""), ""),
  IFERROR(IF(WVB!H227="Home", WVB!P227, ""), ""),
  IFERROR(IF(XC!H227="Home", XC!P227, ""), ""),
  IFERROR(IF(SWIMMING!H227="Home", SWIMMING!P227, ""), ""),
  IFERROR(IF(WTEN!H227="Home", WTEN!P227, ""), ""),
  IFERROR(IF(TF!H227="Home", TF!P227, ""), ""),
  IFERROR(IF(WGOLF!H227="Home", WGOLF!P227, ""), ""),
  IFERROR(IF(WBB!H227="Home", WBB!P227, ""), ""),
  IFERROR(IF(MBB!H227="Home", MBB!P227, ""), ""),
  IFERROR(IF(WLAX!H227="Home", WLAX!P227, ""), ""),
  IFERROR(IF(MLAX!H227="Home", MLAX!P227, ""), ""),
  IFERROR(IF(SOFT!H227="Home", SOFT!P227, ""), ""),
  IFERROR(IF(BASE!H227="Home", BASE!P227, ""), ""),
  IFERROR(IF(ESPORTS!H227="Home", ESPORTS!P227, ""), "")
)
</f>
        <v/>
      </c>
    </row>
    <row r="228" ht="22.5" customHeight="1">
      <c r="A228" s="6">
        <v>227.0</v>
      </c>
      <c r="B228" s="6" t="str">
        <f>'Master Schedule'!B228</f>
        <v/>
      </c>
      <c r="C228" s="7">
        <v>46461.0</v>
      </c>
      <c r="D228" s="8" t="str">
        <f t="shared" si="1"/>
        <v>Monday</v>
      </c>
      <c r="E228" s="6" t="str">
        <f>TEXTJOIN(
  CHAR(10) &amp; CHAR(10),
  TRUE,
  IFERROR(IF(WSO!H228="Home", WSO!E228, ""), ""),
  IFERROR(IF(MSO!H228="Home", MSO!E228, ""), ""),
  IFERROR(IF(FH!H228="Home", FH!E228, ""), ""),
  IFERROR(IF(MGOLF!H228="Home", MGOLF!E228, ""), ""),
  IFERROR(IF(Football!H228="Home", Football!E228, ""), ""),
  IFERROR(IF(WVB!H228="Home", WVB!E228, ""), ""),
  IFERROR(IF(XC!H228="Home", XC!E228, ""), ""),
  IFERROR(IF(SWIMMING!H228="Home", SWIMMING!E228, ""), ""),
  IFERROR(IF(WTEN!H228="Home", WTEN!E228, ""), ""),
  IFERROR(IF(TF!H228="Home", TF!E228, ""), ""),
  IFERROR(IF(WGOLF!H228="Home", WGOLF!E228, ""), ""),
  IFERROR(IF(WBB!H228="Home", WBB!E228, ""), ""),
  IFERROR(IF(MBB!H228="Home", MBB!E228, ""), ""),
  IFERROR(IF(WLAX!H228="Home", WLAX!E228, ""), ""),
  IFERROR(IF(MLAX!H228="Home", MLAX!E228, ""), ""),
  IFERROR(IF(SOFT!H228="Home", SOFT!E228, ""), ""),
  IFERROR(IF(BASE!H228="Home", BASE!E228, ""), ""),
  IFERROR(IF(ESPORTS!H228="Home", ESPORTS!E228, ""), "")
)
</f>
        <v/>
      </c>
      <c r="F228" s="11" t="str">
        <f>TEXTJOIN(
  CHAR(10) &amp; CHAR(10),
  TRUE,
  IFERROR(IF(WSO!H228="Home", TEXT(WSO!F228, "h:mm AM/PM"), ""), ""),
  IFERROR(IF(MSO!H228="Home", TEXT(MSO!F228, "h:mm AM/PM"), ""), ""),
  IFERROR(IF(FH!H228="Home", TEXT(FH!F228, "h:mm AM/PM"), ""), ""),
  IFERROR(IF(MGOLF!H228="Home", TEXT(MGOLF!F228, "h:mm AM/PM"), ""), ""),
  IFERROR(IF(Football!H228="Home", TEXT(Football!F228, "h:mm AM/PM"), ""), ""),
  IFERROR(IF(WVB!H228="Home", TEXT(WVB!F228, "h:mm AM/PM"), ""), ""),
  IFERROR(IF(XC!H228="Home", TEXT(XC!F228, "h:mm AM/PM"), ""), ""),
  IFERROR(IF(SWIMMING!H228="Home", TEXT(SWIMMING!F228, "h:mm AM/PM"), ""), ""),
  IFERROR(IF(WTEN!H228="Home", TEXT(WTEN!F228, "h:mm AM/PM"), ""), ""),
  IFERROR(IF(TF!H228="Home", TEXT(TF!F228, "h:mm AM/PM"), ""), ""),
  IFERROR(IF(WGOLF!H228="Home", TEXT(WGOLF!F228, "h:mm AM/PM"), ""), ""),
  IFERROR(IF(WBB!H228="Home", TEXT(WBB!F228, "h:mm AM/PM"), ""), ""),
  IFERROR(IF(MBB!H228="Home", TEXT(MBB!F228, "h:mm AM/PM"), ""), ""),
  IFERROR(IF(WLAX!H228="Home", TEXT(WLAX!F228, "h:mm AM/PM"), ""), ""),
  IFERROR(IF(MLAX!H228="Home", TEXT(MLAX!F228, "h:mm AM/PM"), ""), ""),
  IFERROR(IF(SOFT!H228="Home", TEXT(SOFT!F228, "h:mm AM/PM"), ""), ""),
  IFERROR(IF(BASE!H228="Home", TEXT(BASE!F228, "h:mm AM/PM"), ""), ""),
  IFERROR(IF(ESPORTS!H228="Home", TEXT(ESPORTS!F228, "h:mm AM/PM"), ""), "")
)
</f>
        <v/>
      </c>
      <c r="G228" s="11" t="str">
        <f>TEXTJOIN(
  CHAR(10) &amp; CHAR(10),
  TRUE,
  IFERROR(IF(WSO!H228="Home", WSO!G228, ""), ""),
  IFERROR(IF(MSO!H228="Home", MSO!G228, ""), ""),
  IFERROR(IF(FH!H228="Home", FH!G228, ""), ""),
  IFERROR(IF(MGOLF!H228="Home", MGOLF!G228, ""), ""),
  IFERROR(IF(Football!H228="Home", Football!G228, ""), ""),
  IFERROR(IF(WVB!H228="Home", WVB!G228, ""), ""),
  IFERROR(IF(XC!H228="Home", XC!G228, ""), ""),
  IFERROR(IF(SWIMMING!H228="Home", SWIMMING!G228, ""), ""),
  IFERROR(IF(WTEN!H228="Home", WTEN!G228, ""), ""),
  IFERROR(IF(TF!H228="Home", TF!G228, ""), ""),
  IFERROR(IF(WGOLF!H228="Home", WGOLF!G228, ""), ""),
  IFERROR(IF(WBB!H228="Home", WBB!G228, ""), ""),
  IFERROR(IF(MBB!H228="Home", MBB!G228, ""), ""),
  IFERROR(IF(WLAX!H228="Home", WLAX!G228, ""), ""),
  IFERROR(IF(MLAX!H228="Home", MLAX!G228, ""), ""),
  IFERROR(IF(SOFT!H228="Home", SOFT!G228, ""), ""),
  IFERROR(IF(BASE!H228="Home", BASE!G228, ""), ""),
  IFERROR(IF(ESPORTS!H228="Home", ESPORTS!G228, ""), "")
)
</f>
        <v/>
      </c>
      <c r="H228" s="20" t="str">
        <f>TEXTJOIN(
  CHAR(10) &amp; CHAR(10),
  TRUE,
  IFERROR(IF(WSO!H228="Home", WSO!P228, ""), ""),
  IFERROR(IF(MSO!H228="Home", MSO!P228, ""), ""),
  IFERROR(IF(FH!H228="Home", FH!P228, ""), ""),
  IFERROR(IF(MGOLF!H228="Home", MGOLF!P228, ""), ""),
  IFERROR(IF(Football!H228="Home", Football!P228, ""), ""),
  IFERROR(IF(WVB!H228="Home", WVB!P228, ""), ""),
  IFERROR(IF(XC!H228="Home", XC!P228, ""), ""),
  IFERROR(IF(SWIMMING!H228="Home", SWIMMING!P228, ""), ""),
  IFERROR(IF(WTEN!H228="Home", WTEN!P228, ""), ""),
  IFERROR(IF(TF!H228="Home", TF!P228, ""), ""),
  IFERROR(IF(WGOLF!H228="Home", WGOLF!P228, ""), ""),
  IFERROR(IF(WBB!H228="Home", WBB!P228, ""), ""),
  IFERROR(IF(MBB!H228="Home", MBB!P228, ""), ""),
  IFERROR(IF(WLAX!H228="Home", WLAX!P228, ""), ""),
  IFERROR(IF(MLAX!H228="Home", MLAX!P228, ""), ""),
  IFERROR(IF(SOFT!H228="Home", SOFT!P228, ""), ""),
  IFERROR(IF(BASE!H228="Home", BASE!P228, ""), ""),
  IFERROR(IF(ESPORTS!H228="Home", ESPORTS!P228, ""), "")
)
</f>
        <v/>
      </c>
    </row>
    <row r="229" ht="22.5" customHeight="1">
      <c r="A229" s="6">
        <v>228.0</v>
      </c>
      <c r="B229" s="6" t="str">
        <f>'Master Schedule'!B229</f>
        <v/>
      </c>
      <c r="C229" s="7">
        <v>46462.0</v>
      </c>
      <c r="D229" s="8" t="str">
        <f t="shared" si="1"/>
        <v>Tuesday</v>
      </c>
      <c r="E229" s="6" t="str">
        <f>TEXTJOIN(
  CHAR(10) &amp; CHAR(10),
  TRUE,
  IFERROR(IF(WSO!H229="Home", WSO!E229, ""), ""),
  IFERROR(IF(MSO!H229="Home", MSO!E229, ""), ""),
  IFERROR(IF(FH!H229="Home", FH!E229, ""), ""),
  IFERROR(IF(MGOLF!H229="Home", MGOLF!E229, ""), ""),
  IFERROR(IF(Football!H229="Home", Football!E229, ""), ""),
  IFERROR(IF(WVB!H229="Home", WVB!E229, ""), ""),
  IFERROR(IF(XC!H229="Home", XC!E229, ""), ""),
  IFERROR(IF(SWIMMING!H229="Home", SWIMMING!E229, ""), ""),
  IFERROR(IF(WTEN!H229="Home", WTEN!E229, ""), ""),
  IFERROR(IF(TF!H229="Home", TF!E229, ""), ""),
  IFERROR(IF(WGOLF!H229="Home", WGOLF!E229, ""), ""),
  IFERROR(IF(WBB!H229="Home", WBB!E229, ""), ""),
  IFERROR(IF(MBB!H229="Home", MBB!E229, ""), ""),
  IFERROR(IF(WLAX!H229="Home", WLAX!E229, ""), ""),
  IFERROR(IF(MLAX!H229="Home", MLAX!E229, ""), ""),
  IFERROR(IF(SOFT!H229="Home", SOFT!E229, ""), ""),
  IFERROR(IF(BASE!H229="Home", BASE!E229, ""), ""),
  IFERROR(IF(ESPORTS!H229="Home", ESPORTS!E229, ""), "")
)
</f>
        <v/>
      </c>
      <c r="F229" s="11" t="str">
        <f>TEXTJOIN(
  CHAR(10) &amp; CHAR(10),
  TRUE,
  IFERROR(IF(WSO!H229="Home", TEXT(WSO!F229, "h:mm AM/PM"), ""), ""),
  IFERROR(IF(MSO!H229="Home", TEXT(MSO!F229, "h:mm AM/PM"), ""), ""),
  IFERROR(IF(FH!H229="Home", TEXT(FH!F229, "h:mm AM/PM"), ""), ""),
  IFERROR(IF(MGOLF!H229="Home", TEXT(MGOLF!F229, "h:mm AM/PM"), ""), ""),
  IFERROR(IF(Football!H229="Home", TEXT(Football!F229, "h:mm AM/PM"), ""), ""),
  IFERROR(IF(WVB!H229="Home", TEXT(WVB!F229, "h:mm AM/PM"), ""), ""),
  IFERROR(IF(XC!H229="Home", TEXT(XC!F229, "h:mm AM/PM"), ""), ""),
  IFERROR(IF(SWIMMING!H229="Home", TEXT(SWIMMING!F229, "h:mm AM/PM"), ""), ""),
  IFERROR(IF(WTEN!H229="Home", TEXT(WTEN!F229, "h:mm AM/PM"), ""), ""),
  IFERROR(IF(TF!H229="Home", TEXT(TF!F229, "h:mm AM/PM"), ""), ""),
  IFERROR(IF(WGOLF!H229="Home", TEXT(WGOLF!F229, "h:mm AM/PM"), ""), ""),
  IFERROR(IF(WBB!H229="Home", TEXT(WBB!F229, "h:mm AM/PM"), ""), ""),
  IFERROR(IF(MBB!H229="Home", TEXT(MBB!F229, "h:mm AM/PM"), ""), ""),
  IFERROR(IF(WLAX!H229="Home", TEXT(WLAX!F229, "h:mm AM/PM"), ""), ""),
  IFERROR(IF(MLAX!H229="Home", TEXT(MLAX!F229, "h:mm AM/PM"), ""), ""),
  IFERROR(IF(SOFT!H229="Home", TEXT(SOFT!F229, "h:mm AM/PM"), ""), ""),
  IFERROR(IF(BASE!H229="Home", TEXT(BASE!F229, "h:mm AM/PM"), ""), ""),
  IFERROR(IF(ESPORTS!H229="Home", TEXT(ESPORTS!F229, "h:mm AM/PM"), ""), "")
)
</f>
        <v/>
      </c>
      <c r="G229" s="11" t="str">
        <f>TEXTJOIN(
  CHAR(10) &amp; CHAR(10),
  TRUE,
  IFERROR(IF(WSO!H229="Home", WSO!G229, ""), ""),
  IFERROR(IF(MSO!H229="Home", MSO!G229, ""), ""),
  IFERROR(IF(FH!H229="Home", FH!G229, ""), ""),
  IFERROR(IF(MGOLF!H229="Home", MGOLF!G229, ""), ""),
  IFERROR(IF(Football!H229="Home", Football!G229, ""), ""),
  IFERROR(IF(WVB!H229="Home", WVB!G229, ""), ""),
  IFERROR(IF(XC!H229="Home", XC!G229, ""), ""),
  IFERROR(IF(SWIMMING!H229="Home", SWIMMING!G229, ""), ""),
  IFERROR(IF(WTEN!H229="Home", WTEN!G229, ""), ""),
  IFERROR(IF(TF!H229="Home", TF!G229, ""), ""),
  IFERROR(IF(WGOLF!H229="Home", WGOLF!G229, ""), ""),
  IFERROR(IF(WBB!H229="Home", WBB!G229, ""), ""),
  IFERROR(IF(MBB!H229="Home", MBB!G229, ""), ""),
  IFERROR(IF(WLAX!H229="Home", WLAX!G229, ""), ""),
  IFERROR(IF(MLAX!H229="Home", MLAX!G229, ""), ""),
  IFERROR(IF(SOFT!H229="Home", SOFT!G229, ""), ""),
  IFERROR(IF(BASE!H229="Home", BASE!G229, ""), ""),
  IFERROR(IF(ESPORTS!H229="Home", ESPORTS!G229, ""), "")
)
</f>
        <v/>
      </c>
      <c r="H229" s="20" t="str">
        <f>TEXTJOIN(
  CHAR(10) &amp; CHAR(10),
  TRUE,
  IFERROR(IF(WSO!H229="Home", WSO!P229, ""), ""),
  IFERROR(IF(MSO!H229="Home", MSO!P229, ""), ""),
  IFERROR(IF(FH!H229="Home", FH!P229, ""), ""),
  IFERROR(IF(MGOLF!H229="Home", MGOLF!P229, ""), ""),
  IFERROR(IF(Football!H229="Home", Football!P229, ""), ""),
  IFERROR(IF(WVB!H229="Home", WVB!P229, ""), ""),
  IFERROR(IF(XC!H229="Home", XC!P229, ""), ""),
  IFERROR(IF(SWIMMING!H229="Home", SWIMMING!P229, ""), ""),
  IFERROR(IF(WTEN!H229="Home", WTEN!P229, ""), ""),
  IFERROR(IF(TF!H229="Home", TF!P229, ""), ""),
  IFERROR(IF(WGOLF!H229="Home", WGOLF!P229, ""), ""),
  IFERROR(IF(WBB!H229="Home", WBB!P229, ""), ""),
  IFERROR(IF(MBB!H229="Home", MBB!P229, ""), ""),
  IFERROR(IF(WLAX!H229="Home", WLAX!P229, ""), ""),
  IFERROR(IF(MLAX!H229="Home", MLAX!P229, ""), ""),
  IFERROR(IF(SOFT!H229="Home", SOFT!P229, ""), ""),
  IFERROR(IF(BASE!H229="Home", BASE!P229, ""), ""),
  IFERROR(IF(ESPORTS!H229="Home", ESPORTS!P229, ""), "")
)
</f>
        <v/>
      </c>
    </row>
    <row r="230" ht="22.5" customHeight="1">
      <c r="A230" s="6">
        <v>229.0</v>
      </c>
      <c r="B230" s="6" t="str">
        <f>'Master Schedule'!B230</f>
        <v/>
      </c>
      <c r="C230" s="7">
        <v>46463.0</v>
      </c>
      <c r="D230" s="8" t="str">
        <f t="shared" si="1"/>
        <v>Wednesday</v>
      </c>
      <c r="E230" s="6" t="str">
        <f>TEXTJOIN(
  CHAR(10) &amp; CHAR(10),
  TRUE,
  IFERROR(IF(WSO!H230="Home", WSO!E230, ""), ""),
  IFERROR(IF(MSO!H230="Home", MSO!E230, ""), ""),
  IFERROR(IF(FH!H230="Home", FH!E230, ""), ""),
  IFERROR(IF(MGOLF!H230="Home", MGOLF!E230, ""), ""),
  IFERROR(IF(Football!H230="Home", Football!E230, ""), ""),
  IFERROR(IF(WVB!H230="Home", WVB!E230, ""), ""),
  IFERROR(IF(XC!H230="Home", XC!E230, ""), ""),
  IFERROR(IF(SWIMMING!H230="Home", SWIMMING!E230, ""), ""),
  IFERROR(IF(WTEN!H230="Home", WTEN!E230, ""), ""),
  IFERROR(IF(TF!H230="Home", TF!E230, ""), ""),
  IFERROR(IF(WGOLF!H230="Home", WGOLF!E230, ""), ""),
  IFERROR(IF(WBB!H230="Home", WBB!E230, ""), ""),
  IFERROR(IF(MBB!H230="Home", MBB!E230, ""), ""),
  IFERROR(IF(WLAX!H230="Home", WLAX!E230, ""), ""),
  IFERROR(IF(MLAX!H230="Home", MLAX!E230, ""), ""),
  IFERROR(IF(SOFT!H230="Home", SOFT!E230, ""), ""),
  IFERROR(IF(BASE!H230="Home", BASE!E230, ""), ""),
  IFERROR(IF(ESPORTS!H230="Home", ESPORTS!E230, ""), "")
)
</f>
        <v/>
      </c>
      <c r="F230" s="11" t="str">
        <f>TEXTJOIN(
  CHAR(10) &amp; CHAR(10),
  TRUE,
  IFERROR(IF(WSO!H230="Home", TEXT(WSO!F230, "h:mm AM/PM"), ""), ""),
  IFERROR(IF(MSO!H230="Home", TEXT(MSO!F230, "h:mm AM/PM"), ""), ""),
  IFERROR(IF(FH!H230="Home", TEXT(FH!F230, "h:mm AM/PM"), ""), ""),
  IFERROR(IF(MGOLF!H230="Home", TEXT(MGOLF!F230, "h:mm AM/PM"), ""), ""),
  IFERROR(IF(Football!H230="Home", TEXT(Football!F230, "h:mm AM/PM"), ""), ""),
  IFERROR(IF(WVB!H230="Home", TEXT(WVB!F230, "h:mm AM/PM"), ""), ""),
  IFERROR(IF(XC!H230="Home", TEXT(XC!F230, "h:mm AM/PM"), ""), ""),
  IFERROR(IF(SWIMMING!H230="Home", TEXT(SWIMMING!F230, "h:mm AM/PM"), ""), ""),
  IFERROR(IF(WTEN!H230="Home", TEXT(WTEN!F230, "h:mm AM/PM"), ""), ""),
  IFERROR(IF(TF!H230="Home", TEXT(TF!F230, "h:mm AM/PM"), ""), ""),
  IFERROR(IF(WGOLF!H230="Home", TEXT(WGOLF!F230, "h:mm AM/PM"), ""), ""),
  IFERROR(IF(WBB!H230="Home", TEXT(WBB!F230, "h:mm AM/PM"), ""), ""),
  IFERROR(IF(MBB!H230="Home", TEXT(MBB!F230, "h:mm AM/PM"), ""), ""),
  IFERROR(IF(WLAX!H230="Home", TEXT(WLAX!F230, "h:mm AM/PM"), ""), ""),
  IFERROR(IF(MLAX!H230="Home", TEXT(MLAX!F230, "h:mm AM/PM"), ""), ""),
  IFERROR(IF(SOFT!H230="Home", TEXT(SOFT!F230, "h:mm AM/PM"), ""), ""),
  IFERROR(IF(BASE!H230="Home", TEXT(BASE!F230, "h:mm AM/PM"), ""), ""),
  IFERROR(IF(ESPORTS!H230="Home", TEXT(ESPORTS!F230, "h:mm AM/PM"), ""), "")
)
</f>
        <v/>
      </c>
      <c r="G230" s="11" t="str">
        <f>TEXTJOIN(
  CHAR(10) &amp; CHAR(10),
  TRUE,
  IFERROR(IF(WSO!H230="Home", WSO!G230, ""), ""),
  IFERROR(IF(MSO!H230="Home", MSO!G230, ""), ""),
  IFERROR(IF(FH!H230="Home", FH!G230, ""), ""),
  IFERROR(IF(MGOLF!H230="Home", MGOLF!G230, ""), ""),
  IFERROR(IF(Football!H230="Home", Football!G230, ""), ""),
  IFERROR(IF(WVB!H230="Home", WVB!G230, ""), ""),
  IFERROR(IF(XC!H230="Home", XC!G230, ""), ""),
  IFERROR(IF(SWIMMING!H230="Home", SWIMMING!G230, ""), ""),
  IFERROR(IF(WTEN!H230="Home", WTEN!G230, ""), ""),
  IFERROR(IF(TF!H230="Home", TF!G230, ""), ""),
  IFERROR(IF(WGOLF!H230="Home", WGOLF!G230, ""), ""),
  IFERROR(IF(WBB!H230="Home", WBB!G230, ""), ""),
  IFERROR(IF(MBB!H230="Home", MBB!G230, ""), ""),
  IFERROR(IF(WLAX!H230="Home", WLAX!G230, ""), ""),
  IFERROR(IF(MLAX!H230="Home", MLAX!G230, ""), ""),
  IFERROR(IF(SOFT!H230="Home", SOFT!G230, ""), ""),
  IFERROR(IF(BASE!H230="Home", BASE!G230, ""), ""),
  IFERROR(IF(ESPORTS!H230="Home", ESPORTS!G230, ""), "")
)
</f>
        <v/>
      </c>
      <c r="H230" s="20" t="str">
        <f>TEXTJOIN(
  CHAR(10) &amp; CHAR(10),
  TRUE,
  IFERROR(IF(WSO!H230="Home", WSO!P230, ""), ""),
  IFERROR(IF(MSO!H230="Home", MSO!P230, ""), ""),
  IFERROR(IF(FH!H230="Home", FH!P230, ""), ""),
  IFERROR(IF(MGOLF!H230="Home", MGOLF!P230, ""), ""),
  IFERROR(IF(Football!H230="Home", Football!P230, ""), ""),
  IFERROR(IF(WVB!H230="Home", WVB!P230, ""), ""),
  IFERROR(IF(XC!H230="Home", XC!P230, ""), ""),
  IFERROR(IF(SWIMMING!H230="Home", SWIMMING!P230, ""), ""),
  IFERROR(IF(WTEN!H230="Home", WTEN!P230, ""), ""),
  IFERROR(IF(TF!H230="Home", TF!P230, ""), ""),
  IFERROR(IF(WGOLF!H230="Home", WGOLF!P230, ""), ""),
  IFERROR(IF(WBB!H230="Home", WBB!P230, ""), ""),
  IFERROR(IF(MBB!H230="Home", MBB!P230, ""), ""),
  IFERROR(IF(WLAX!H230="Home", WLAX!P230, ""), ""),
  IFERROR(IF(MLAX!H230="Home", MLAX!P230, ""), ""),
  IFERROR(IF(SOFT!H230="Home", SOFT!P230, ""), ""),
  IFERROR(IF(BASE!H230="Home", BASE!P230, ""), ""),
  IFERROR(IF(ESPORTS!H230="Home", ESPORTS!P230, ""), "")
)
</f>
        <v/>
      </c>
    </row>
    <row r="231" ht="22.5" customHeight="1">
      <c r="A231" s="6">
        <v>230.0</v>
      </c>
      <c r="B231" s="6" t="str">
        <f>'Master Schedule'!B231</f>
        <v/>
      </c>
      <c r="C231" s="7">
        <v>46464.0</v>
      </c>
      <c r="D231" s="8" t="str">
        <f t="shared" si="1"/>
        <v>Thursday</v>
      </c>
      <c r="E231" s="6" t="str">
        <f>TEXTJOIN(
  CHAR(10) &amp; CHAR(10),
  TRUE,
  IFERROR(IF(WSO!H231="Home", WSO!E231, ""), ""),
  IFERROR(IF(MSO!H231="Home", MSO!E231, ""), ""),
  IFERROR(IF(FH!H231="Home", FH!E231, ""), ""),
  IFERROR(IF(MGOLF!H231="Home", MGOLF!E231, ""), ""),
  IFERROR(IF(Football!H231="Home", Football!E231, ""), ""),
  IFERROR(IF(WVB!H231="Home", WVB!E231, ""), ""),
  IFERROR(IF(XC!H231="Home", XC!E231, ""), ""),
  IFERROR(IF(SWIMMING!H231="Home", SWIMMING!E231, ""), ""),
  IFERROR(IF(WTEN!H231="Home", WTEN!E231, ""), ""),
  IFERROR(IF(TF!H231="Home", TF!E231, ""), ""),
  IFERROR(IF(WGOLF!H231="Home", WGOLF!E231, ""), ""),
  IFERROR(IF(WBB!H231="Home", WBB!E231, ""), ""),
  IFERROR(IF(MBB!H231="Home", MBB!E231, ""), ""),
  IFERROR(IF(WLAX!H231="Home", WLAX!E231, ""), ""),
  IFERROR(IF(MLAX!H231="Home", MLAX!E231, ""), ""),
  IFERROR(IF(SOFT!H231="Home", SOFT!E231, ""), ""),
  IFERROR(IF(BASE!H231="Home", BASE!E231, ""), ""),
  IFERROR(IF(ESPORTS!H231="Home", ESPORTS!E231, ""), "")
)
</f>
        <v/>
      </c>
      <c r="F231" s="11" t="str">
        <f>TEXTJOIN(
  CHAR(10) &amp; CHAR(10),
  TRUE,
  IFERROR(IF(WSO!H231="Home", TEXT(WSO!F231, "h:mm AM/PM"), ""), ""),
  IFERROR(IF(MSO!H231="Home", TEXT(MSO!F231, "h:mm AM/PM"), ""), ""),
  IFERROR(IF(FH!H231="Home", TEXT(FH!F231, "h:mm AM/PM"), ""), ""),
  IFERROR(IF(MGOLF!H231="Home", TEXT(MGOLF!F231, "h:mm AM/PM"), ""), ""),
  IFERROR(IF(Football!H231="Home", TEXT(Football!F231, "h:mm AM/PM"), ""), ""),
  IFERROR(IF(WVB!H231="Home", TEXT(WVB!F231, "h:mm AM/PM"), ""), ""),
  IFERROR(IF(XC!H231="Home", TEXT(XC!F231, "h:mm AM/PM"), ""), ""),
  IFERROR(IF(SWIMMING!H231="Home", TEXT(SWIMMING!F231, "h:mm AM/PM"), ""), ""),
  IFERROR(IF(WTEN!H231="Home", TEXT(WTEN!F231, "h:mm AM/PM"), ""), ""),
  IFERROR(IF(TF!H231="Home", TEXT(TF!F231, "h:mm AM/PM"), ""), ""),
  IFERROR(IF(WGOLF!H231="Home", TEXT(WGOLF!F231, "h:mm AM/PM"), ""), ""),
  IFERROR(IF(WBB!H231="Home", TEXT(WBB!F231, "h:mm AM/PM"), ""), ""),
  IFERROR(IF(MBB!H231="Home", TEXT(MBB!F231, "h:mm AM/PM"), ""), ""),
  IFERROR(IF(WLAX!H231="Home", TEXT(WLAX!F231, "h:mm AM/PM"), ""), ""),
  IFERROR(IF(MLAX!H231="Home", TEXT(MLAX!F231, "h:mm AM/PM"), ""), ""),
  IFERROR(IF(SOFT!H231="Home", TEXT(SOFT!F231, "h:mm AM/PM"), ""), ""),
  IFERROR(IF(BASE!H231="Home", TEXT(BASE!F231, "h:mm AM/PM"), ""), ""),
  IFERROR(IF(ESPORTS!H231="Home", TEXT(ESPORTS!F231, "h:mm AM/PM"), ""), "")
)
</f>
        <v/>
      </c>
      <c r="G231" s="11" t="str">
        <f>TEXTJOIN(
  CHAR(10) &amp; CHAR(10),
  TRUE,
  IFERROR(IF(WSO!H231="Home", WSO!G231, ""), ""),
  IFERROR(IF(MSO!H231="Home", MSO!G231, ""), ""),
  IFERROR(IF(FH!H231="Home", FH!G231, ""), ""),
  IFERROR(IF(MGOLF!H231="Home", MGOLF!G231, ""), ""),
  IFERROR(IF(Football!H231="Home", Football!G231, ""), ""),
  IFERROR(IF(WVB!H231="Home", WVB!G231, ""), ""),
  IFERROR(IF(XC!H231="Home", XC!G231, ""), ""),
  IFERROR(IF(SWIMMING!H231="Home", SWIMMING!G231, ""), ""),
  IFERROR(IF(WTEN!H231="Home", WTEN!G231, ""), ""),
  IFERROR(IF(TF!H231="Home", TF!G231, ""), ""),
  IFERROR(IF(WGOLF!H231="Home", WGOLF!G231, ""), ""),
  IFERROR(IF(WBB!H231="Home", WBB!G231, ""), ""),
  IFERROR(IF(MBB!H231="Home", MBB!G231, ""), ""),
  IFERROR(IF(WLAX!H231="Home", WLAX!G231, ""), ""),
  IFERROR(IF(MLAX!H231="Home", MLAX!G231, ""), ""),
  IFERROR(IF(SOFT!H231="Home", SOFT!G231, ""), ""),
  IFERROR(IF(BASE!H231="Home", BASE!G231, ""), ""),
  IFERROR(IF(ESPORTS!H231="Home", ESPORTS!G231, ""), "")
)
</f>
        <v/>
      </c>
      <c r="H231" s="20" t="str">
        <f>TEXTJOIN(
  CHAR(10) &amp; CHAR(10),
  TRUE,
  IFERROR(IF(WSO!H231="Home", WSO!P231, ""), ""),
  IFERROR(IF(MSO!H231="Home", MSO!P231, ""), ""),
  IFERROR(IF(FH!H231="Home", FH!P231, ""), ""),
  IFERROR(IF(MGOLF!H231="Home", MGOLF!P231, ""), ""),
  IFERROR(IF(Football!H231="Home", Football!P231, ""), ""),
  IFERROR(IF(WVB!H231="Home", WVB!P231, ""), ""),
  IFERROR(IF(XC!H231="Home", XC!P231, ""), ""),
  IFERROR(IF(SWIMMING!H231="Home", SWIMMING!P231, ""), ""),
  IFERROR(IF(WTEN!H231="Home", WTEN!P231, ""), ""),
  IFERROR(IF(TF!H231="Home", TF!P231, ""), ""),
  IFERROR(IF(WGOLF!H231="Home", WGOLF!P231, ""), ""),
  IFERROR(IF(WBB!H231="Home", WBB!P231, ""), ""),
  IFERROR(IF(MBB!H231="Home", MBB!P231, ""), ""),
  IFERROR(IF(WLAX!H231="Home", WLAX!P231, ""), ""),
  IFERROR(IF(MLAX!H231="Home", MLAX!P231, ""), ""),
  IFERROR(IF(SOFT!H231="Home", SOFT!P231, ""), ""),
  IFERROR(IF(BASE!H231="Home", BASE!P231, ""), ""),
  IFERROR(IF(ESPORTS!H231="Home", ESPORTS!P231, ""), "")
)
</f>
        <v/>
      </c>
    </row>
    <row r="232" ht="22.5" customHeight="1">
      <c r="A232" s="6">
        <v>231.0</v>
      </c>
      <c r="B232" s="6" t="str">
        <f>'Master Schedule'!B232</f>
        <v/>
      </c>
      <c r="C232" s="7">
        <v>46465.0</v>
      </c>
      <c r="D232" s="8" t="str">
        <f t="shared" si="1"/>
        <v>Friday</v>
      </c>
      <c r="E232" s="6" t="str">
        <f>TEXTJOIN(
  CHAR(10) &amp; CHAR(10),
  TRUE,
  IFERROR(IF(WSO!H232="Home", WSO!E232, ""), ""),
  IFERROR(IF(MSO!H232="Home", MSO!E232, ""), ""),
  IFERROR(IF(FH!H232="Home", FH!E232, ""), ""),
  IFERROR(IF(MGOLF!H232="Home", MGOLF!E232, ""), ""),
  IFERROR(IF(Football!H232="Home", Football!E232, ""), ""),
  IFERROR(IF(WVB!H232="Home", WVB!E232, ""), ""),
  IFERROR(IF(XC!H232="Home", XC!E232, ""), ""),
  IFERROR(IF(SWIMMING!H232="Home", SWIMMING!E232, ""), ""),
  IFERROR(IF(WTEN!H232="Home", WTEN!E232, ""), ""),
  IFERROR(IF(TF!H232="Home", TF!E232, ""), ""),
  IFERROR(IF(WGOLF!H232="Home", WGOLF!E232, ""), ""),
  IFERROR(IF(WBB!H232="Home", WBB!E232, ""), ""),
  IFERROR(IF(MBB!H232="Home", MBB!E232, ""), ""),
  IFERROR(IF(WLAX!H232="Home", WLAX!E232, ""), ""),
  IFERROR(IF(MLAX!H232="Home", MLAX!E232, ""), ""),
  IFERROR(IF(SOFT!H232="Home", SOFT!E232, ""), ""),
  IFERROR(IF(BASE!H232="Home", BASE!E232, ""), ""),
  IFERROR(IF(ESPORTS!H232="Home", ESPORTS!E232, ""), "")
)
</f>
        <v/>
      </c>
      <c r="F232" s="11" t="str">
        <f>TEXTJOIN(
  CHAR(10) &amp; CHAR(10),
  TRUE,
  IFERROR(IF(WSO!H232="Home", TEXT(WSO!F232, "h:mm AM/PM"), ""), ""),
  IFERROR(IF(MSO!H232="Home", TEXT(MSO!F232, "h:mm AM/PM"), ""), ""),
  IFERROR(IF(FH!H232="Home", TEXT(FH!F232, "h:mm AM/PM"), ""), ""),
  IFERROR(IF(MGOLF!H232="Home", TEXT(MGOLF!F232, "h:mm AM/PM"), ""), ""),
  IFERROR(IF(Football!H232="Home", TEXT(Football!F232, "h:mm AM/PM"), ""), ""),
  IFERROR(IF(WVB!H232="Home", TEXT(WVB!F232, "h:mm AM/PM"), ""), ""),
  IFERROR(IF(XC!H232="Home", TEXT(XC!F232, "h:mm AM/PM"), ""), ""),
  IFERROR(IF(SWIMMING!H232="Home", TEXT(SWIMMING!F232, "h:mm AM/PM"), ""), ""),
  IFERROR(IF(WTEN!H232="Home", TEXT(WTEN!F232, "h:mm AM/PM"), ""), ""),
  IFERROR(IF(TF!H232="Home", TEXT(TF!F232, "h:mm AM/PM"), ""), ""),
  IFERROR(IF(WGOLF!H232="Home", TEXT(WGOLF!F232, "h:mm AM/PM"), ""), ""),
  IFERROR(IF(WBB!H232="Home", TEXT(WBB!F232, "h:mm AM/PM"), ""), ""),
  IFERROR(IF(MBB!H232="Home", TEXT(MBB!F232, "h:mm AM/PM"), ""), ""),
  IFERROR(IF(WLAX!H232="Home", TEXT(WLAX!F232, "h:mm AM/PM"), ""), ""),
  IFERROR(IF(MLAX!H232="Home", TEXT(MLAX!F232, "h:mm AM/PM"), ""), ""),
  IFERROR(IF(SOFT!H232="Home", TEXT(SOFT!F232, "h:mm AM/PM"), ""), ""),
  IFERROR(IF(BASE!H232="Home", TEXT(BASE!F232, "h:mm AM/PM"), ""), ""),
  IFERROR(IF(ESPORTS!H232="Home", TEXT(ESPORTS!F232, "h:mm AM/PM"), ""), "")
)
</f>
        <v/>
      </c>
      <c r="G232" s="11" t="str">
        <f>TEXTJOIN(
  CHAR(10) &amp; CHAR(10),
  TRUE,
  IFERROR(IF(WSO!H232="Home", WSO!G232, ""), ""),
  IFERROR(IF(MSO!H232="Home", MSO!G232, ""), ""),
  IFERROR(IF(FH!H232="Home", FH!G232, ""), ""),
  IFERROR(IF(MGOLF!H232="Home", MGOLF!G232, ""), ""),
  IFERROR(IF(Football!H232="Home", Football!G232, ""), ""),
  IFERROR(IF(WVB!H232="Home", WVB!G232, ""), ""),
  IFERROR(IF(XC!H232="Home", XC!G232, ""), ""),
  IFERROR(IF(SWIMMING!H232="Home", SWIMMING!G232, ""), ""),
  IFERROR(IF(WTEN!H232="Home", WTEN!G232, ""), ""),
  IFERROR(IF(TF!H232="Home", TF!G232, ""), ""),
  IFERROR(IF(WGOLF!H232="Home", WGOLF!G232, ""), ""),
  IFERROR(IF(WBB!H232="Home", WBB!G232, ""), ""),
  IFERROR(IF(MBB!H232="Home", MBB!G232, ""), ""),
  IFERROR(IF(WLAX!H232="Home", WLAX!G232, ""), ""),
  IFERROR(IF(MLAX!H232="Home", MLAX!G232, ""), ""),
  IFERROR(IF(SOFT!H232="Home", SOFT!G232, ""), ""),
  IFERROR(IF(BASE!H232="Home", BASE!G232, ""), ""),
  IFERROR(IF(ESPORTS!H232="Home", ESPORTS!G232, ""), "")
)
</f>
        <v/>
      </c>
      <c r="H232" s="20" t="str">
        <f>TEXTJOIN(
  CHAR(10) &amp; CHAR(10),
  TRUE,
  IFERROR(IF(WSO!H232="Home", WSO!P232, ""), ""),
  IFERROR(IF(MSO!H232="Home", MSO!P232, ""), ""),
  IFERROR(IF(FH!H232="Home", FH!P232, ""), ""),
  IFERROR(IF(MGOLF!H232="Home", MGOLF!P232, ""), ""),
  IFERROR(IF(Football!H232="Home", Football!P232, ""), ""),
  IFERROR(IF(WVB!H232="Home", WVB!P232, ""), ""),
  IFERROR(IF(XC!H232="Home", XC!P232, ""), ""),
  IFERROR(IF(SWIMMING!H232="Home", SWIMMING!P232, ""), ""),
  IFERROR(IF(WTEN!H232="Home", WTEN!P232, ""), ""),
  IFERROR(IF(TF!H232="Home", TF!P232, ""), ""),
  IFERROR(IF(WGOLF!H232="Home", WGOLF!P232, ""), ""),
  IFERROR(IF(WBB!H232="Home", WBB!P232, ""), ""),
  IFERROR(IF(MBB!H232="Home", MBB!P232, ""), ""),
  IFERROR(IF(WLAX!H232="Home", WLAX!P232, ""), ""),
  IFERROR(IF(MLAX!H232="Home", MLAX!P232, ""), ""),
  IFERROR(IF(SOFT!H232="Home", SOFT!P232, ""), ""),
  IFERROR(IF(BASE!H232="Home", BASE!P232, ""), ""),
  IFERROR(IF(ESPORTS!H232="Home", ESPORTS!P232, ""), "")
)
</f>
        <v/>
      </c>
    </row>
    <row r="233" ht="22.5" customHeight="1">
      <c r="A233" s="6">
        <v>232.0</v>
      </c>
      <c r="B233" s="6" t="str">
        <f>'Master Schedule'!B233</f>
        <v/>
      </c>
      <c r="C233" s="7">
        <v>46466.0</v>
      </c>
      <c r="D233" s="8" t="str">
        <f t="shared" si="1"/>
        <v>Saturday</v>
      </c>
      <c r="E233" s="6" t="str">
        <f>TEXTJOIN(
  CHAR(10) &amp; CHAR(10),
  TRUE,
  IFERROR(IF(WSO!H233="Home", WSO!E233, ""), ""),
  IFERROR(IF(MSO!H233="Home", MSO!E233, ""), ""),
  IFERROR(IF(FH!H233="Home", FH!E233, ""), ""),
  IFERROR(IF(MGOLF!H233="Home", MGOLF!E233, ""), ""),
  IFERROR(IF(Football!H233="Home", Football!E233, ""), ""),
  IFERROR(IF(WVB!H233="Home", WVB!E233, ""), ""),
  IFERROR(IF(XC!H233="Home", XC!E233, ""), ""),
  IFERROR(IF(SWIMMING!H233="Home", SWIMMING!E233, ""), ""),
  IFERROR(IF(WTEN!H233="Home", WTEN!E233, ""), ""),
  IFERROR(IF(TF!H233="Home", TF!E233, ""), ""),
  IFERROR(IF(WGOLF!H233="Home", WGOLF!E233, ""), ""),
  IFERROR(IF(WBB!H233="Home", WBB!E233, ""), ""),
  IFERROR(IF(MBB!H233="Home", MBB!E233, ""), ""),
  IFERROR(IF(WLAX!H233="Home", WLAX!E233, ""), ""),
  IFERROR(IF(MLAX!H233="Home", MLAX!E233, ""), ""),
  IFERROR(IF(SOFT!H233="Home", SOFT!E233, ""), ""),
  IFERROR(IF(BASE!H233="Home", BASE!E233, ""), ""),
  IFERROR(IF(ESPORTS!H233="Home", ESPORTS!E233, ""), "")
)
</f>
        <v>MLAX</v>
      </c>
      <c r="F233" s="11" t="str">
        <f>TEXTJOIN(
  CHAR(10) &amp; CHAR(10),
  TRUE,
  IFERROR(IF(WSO!H233="Home", TEXT(WSO!F233, "h:mm AM/PM"), ""), ""),
  IFERROR(IF(MSO!H233="Home", TEXT(MSO!F233, "h:mm AM/PM"), ""), ""),
  IFERROR(IF(FH!H233="Home", TEXT(FH!F233, "h:mm AM/PM"), ""), ""),
  IFERROR(IF(MGOLF!H233="Home", TEXT(MGOLF!F233, "h:mm AM/PM"), ""), ""),
  IFERROR(IF(Football!H233="Home", TEXT(Football!F233, "h:mm AM/PM"), ""), ""),
  IFERROR(IF(WVB!H233="Home", TEXT(WVB!F233, "h:mm AM/PM"), ""), ""),
  IFERROR(IF(XC!H233="Home", TEXT(XC!F233, "h:mm AM/PM"), ""), ""),
  IFERROR(IF(SWIMMING!H233="Home", TEXT(SWIMMING!F233, "h:mm AM/PM"), ""), ""),
  IFERROR(IF(WTEN!H233="Home", TEXT(WTEN!F233, "h:mm AM/PM"), ""), ""),
  IFERROR(IF(TF!H233="Home", TEXT(TF!F233, "h:mm AM/PM"), ""), ""),
  IFERROR(IF(WGOLF!H233="Home", TEXT(WGOLF!F233, "h:mm AM/PM"), ""), ""),
  IFERROR(IF(WBB!H233="Home", TEXT(WBB!F233, "h:mm AM/PM"), ""), ""),
  IFERROR(IF(MBB!H233="Home", TEXT(MBB!F233, "h:mm AM/PM"), ""), ""),
  IFERROR(IF(WLAX!H233="Home", TEXT(WLAX!F233, "h:mm AM/PM"), ""), ""),
  IFERROR(IF(MLAX!H233="Home", TEXT(MLAX!F233, "h:mm AM/PM"), ""), ""),
  IFERROR(IF(SOFT!H233="Home", TEXT(SOFT!F233, "h:mm AM/PM"), ""), ""),
  IFERROR(IF(BASE!H233="Home", TEXT(BASE!F233, "h:mm AM/PM"), ""), ""),
  IFERROR(IF(ESPORTS!H233="Home", TEXT(ESPORTS!F233, "h:mm AM/PM"), ""), "")
)
</f>
        <v>1:00 PM</v>
      </c>
      <c r="G233" s="11" t="str">
        <f>TEXTJOIN(
  CHAR(10) &amp; CHAR(10),
  TRUE,
  IFERROR(IF(WSO!H233="Home", WSO!G233, ""), ""),
  IFERROR(IF(MSO!H233="Home", MSO!G233, ""), ""),
  IFERROR(IF(FH!H233="Home", FH!G233, ""), ""),
  IFERROR(IF(MGOLF!H233="Home", MGOLF!G233, ""), ""),
  IFERROR(IF(Football!H233="Home", Football!G233, ""), ""),
  IFERROR(IF(WVB!H233="Home", WVB!G233, ""), ""),
  IFERROR(IF(XC!H233="Home", XC!G233, ""), ""),
  IFERROR(IF(SWIMMING!H233="Home", SWIMMING!G233, ""), ""),
  IFERROR(IF(WTEN!H233="Home", WTEN!G233, ""), ""),
  IFERROR(IF(TF!H233="Home", TF!G233, ""), ""),
  IFERROR(IF(WGOLF!H233="Home", WGOLF!G233, ""), ""),
  IFERROR(IF(WBB!H233="Home", WBB!G233, ""), ""),
  IFERROR(IF(MBB!H233="Home", MBB!G233, ""), ""),
  IFERROR(IF(WLAX!H233="Home", WLAX!G233, ""), ""),
  IFERROR(IF(MLAX!H233="Home", MLAX!G233, ""), ""),
  IFERROR(IF(SOFT!H233="Home", SOFT!G233, ""), ""),
  IFERROR(IF(BASE!H233="Home", BASE!G233, ""), ""),
  IFERROR(IF(ESPORTS!H233="Home", ESPORTS!G233, ""), "")
)
</f>
        <v>MCLA</v>
      </c>
      <c r="H233" s="20" t="str">
        <f>TEXTJOIN(
  CHAR(10) &amp; CHAR(10),
  TRUE,
  IFERROR(IF(WSO!H233="Home", WSO!P233, ""), ""),
  IFERROR(IF(MSO!H233="Home", MSO!P233, ""), ""),
  IFERROR(IF(FH!H233="Home", FH!P233, ""), ""),
  IFERROR(IF(MGOLF!H233="Home", MGOLF!P233, ""), ""),
  IFERROR(IF(Football!H233="Home", Football!P233, ""), ""),
  IFERROR(IF(WVB!H233="Home", WVB!P233, ""), ""),
  IFERROR(IF(XC!H233="Home", XC!P233, ""), ""),
  IFERROR(IF(SWIMMING!H233="Home", SWIMMING!P233, ""), ""),
  IFERROR(IF(WTEN!H233="Home", WTEN!P233, ""), ""),
  IFERROR(IF(TF!H233="Home", TF!P233, ""), ""),
  IFERROR(IF(WGOLF!H233="Home", WGOLF!P233, ""), ""),
  IFERROR(IF(WBB!H233="Home", WBB!P233, ""), ""),
  IFERROR(IF(MBB!H233="Home", MBB!P233, ""), ""),
  IFERROR(IF(WLAX!H233="Home", WLAX!P233, ""), ""),
  IFERROR(IF(MLAX!H233="Home", MLAX!P233, ""), ""),
  IFERROR(IF(SOFT!H233="Home", SOFT!P233, ""), ""),
  IFERROR(IF(BASE!H233="Home", BASE!P233, ""), ""),
  IFERROR(IF(ESPORTS!H233="Home", ESPORTS!P233, ""), "")
)
</f>
        <v>⌛️ Pending</v>
      </c>
    </row>
    <row r="234" ht="22.5" customHeight="1">
      <c r="A234" s="6">
        <v>233.0</v>
      </c>
      <c r="B234" s="6" t="str">
        <f>'Master Schedule'!B234</f>
        <v/>
      </c>
      <c r="C234" s="7">
        <v>46467.0</v>
      </c>
      <c r="D234" s="8" t="str">
        <f t="shared" si="1"/>
        <v>Sunday</v>
      </c>
      <c r="E234" s="6" t="str">
        <f>TEXTJOIN(
  CHAR(10) &amp; CHAR(10),
  TRUE,
  IFERROR(IF(WSO!H234="Home", WSO!E234, ""), ""),
  IFERROR(IF(MSO!H234="Home", MSO!E234, ""), ""),
  IFERROR(IF(FH!H234="Home", FH!E234, ""), ""),
  IFERROR(IF(MGOLF!H234="Home", MGOLF!E234, ""), ""),
  IFERROR(IF(Football!H234="Home", Football!E234, ""), ""),
  IFERROR(IF(WVB!H234="Home", WVB!E234, ""), ""),
  IFERROR(IF(XC!H234="Home", XC!E234, ""), ""),
  IFERROR(IF(SWIMMING!H234="Home", SWIMMING!E234, ""), ""),
  IFERROR(IF(WTEN!H234="Home", WTEN!E234, ""), ""),
  IFERROR(IF(TF!H234="Home", TF!E234, ""), ""),
  IFERROR(IF(WGOLF!H234="Home", WGOLF!E234, ""), ""),
  IFERROR(IF(WBB!H234="Home", WBB!E234, ""), ""),
  IFERROR(IF(MBB!H234="Home", MBB!E234, ""), ""),
  IFERROR(IF(WLAX!H234="Home", WLAX!E234, ""), ""),
  IFERROR(IF(MLAX!H234="Home", MLAX!E234, ""), ""),
  IFERROR(IF(SOFT!H234="Home", SOFT!E234, ""), ""),
  IFERROR(IF(BASE!H234="Home", BASE!E234, ""), ""),
  IFERROR(IF(ESPORTS!H234="Home", ESPORTS!E234, ""), "")
)
</f>
        <v/>
      </c>
      <c r="F234" s="11" t="str">
        <f>TEXTJOIN(
  CHAR(10) &amp; CHAR(10),
  TRUE,
  IFERROR(IF(WSO!H234="Home", TEXT(WSO!F234, "h:mm AM/PM"), ""), ""),
  IFERROR(IF(MSO!H234="Home", TEXT(MSO!F234, "h:mm AM/PM"), ""), ""),
  IFERROR(IF(FH!H234="Home", TEXT(FH!F234, "h:mm AM/PM"), ""), ""),
  IFERROR(IF(MGOLF!H234="Home", TEXT(MGOLF!F234, "h:mm AM/PM"), ""), ""),
  IFERROR(IF(Football!H234="Home", TEXT(Football!F234, "h:mm AM/PM"), ""), ""),
  IFERROR(IF(WVB!H234="Home", TEXT(WVB!F234, "h:mm AM/PM"), ""), ""),
  IFERROR(IF(XC!H234="Home", TEXT(XC!F234, "h:mm AM/PM"), ""), ""),
  IFERROR(IF(SWIMMING!H234="Home", TEXT(SWIMMING!F234, "h:mm AM/PM"), ""), ""),
  IFERROR(IF(WTEN!H234="Home", TEXT(WTEN!F234, "h:mm AM/PM"), ""), ""),
  IFERROR(IF(TF!H234="Home", TEXT(TF!F234, "h:mm AM/PM"), ""), ""),
  IFERROR(IF(WGOLF!H234="Home", TEXT(WGOLF!F234, "h:mm AM/PM"), ""), ""),
  IFERROR(IF(WBB!H234="Home", TEXT(WBB!F234, "h:mm AM/PM"), ""), ""),
  IFERROR(IF(MBB!H234="Home", TEXT(MBB!F234, "h:mm AM/PM"), ""), ""),
  IFERROR(IF(WLAX!H234="Home", TEXT(WLAX!F234, "h:mm AM/PM"), ""), ""),
  IFERROR(IF(MLAX!H234="Home", TEXT(MLAX!F234, "h:mm AM/PM"), ""), ""),
  IFERROR(IF(SOFT!H234="Home", TEXT(SOFT!F234, "h:mm AM/PM"), ""), ""),
  IFERROR(IF(BASE!H234="Home", TEXT(BASE!F234, "h:mm AM/PM"), ""), ""),
  IFERROR(IF(ESPORTS!H234="Home", TEXT(ESPORTS!F234, "h:mm AM/PM"), ""), "")
)
</f>
        <v/>
      </c>
      <c r="G234" s="11" t="str">
        <f>TEXTJOIN(
  CHAR(10) &amp; CHAR(10),
  TRUE,
  IFERROR(IF(WSO!H234="Home", WSO!G234, ""), ""),
  IFERROR(IF(MSO!H234="Home", MSO!G234, ""), ""),
  IFERROR(IF(FH!H234="Home", FH!G234, ""), ""),
  IFERROR(IF(MGOLF!H234="Home", MGOLF!G234, ""), ""),
  IFERROR(IF(Football!H234="Home", Football!G234, ""), ""),
  IFERROR(IF(WVB!H234="Home", WVB!G234, ""), ""),
  IFERROR(IF(XC!H234="Home", XC!G234, ""), ""),
  IFERROR(IF(SWIMMING!H234="Home", SWIMMING!G234, ""), ""),
  IFERROR(IF(WTEN!H234="Home", WTEN!G234, ""), ""),
  IFERROR(IF(TF!H234="Home", TF!G234, ""), ""),
  IFERROR(IF(WGOLF!H234="Home", WGOLF!G234, ""), ""),
  IFERROR(IF(WBB!H234="Home", WBB!G234, ""), ""),
  IFERROR(IF(MBB!H234="Home", MBB!G234, ""), ""),
  IFERROR(IF(WLAX!H234="Home", WLAX!G234, ""), ""),
  IFERROR(IF(MLAX!H234="Home", MLAX!G234, ""), ""),
  IFERROR(IF(SOFT!H234="Home", SOFT!G234, ""), ""),
  IFERROR(IF(BASE!H234="Home", BASE!G234, ""), ""),
  IFERROR(IF(ESPORTS!H234="Home", ESPORTS!G234, ""), "")
)
</f>
        <v/>
      </c>
      <c r="H234" s="20" t="str">
        <f>TEXTJOIN(
  CHAR(10) &amp; CHAR(10),
  TRUE,
  IFERROR(IF(WSO!H234="Home", WSO!P234, ""), ""),
  IFERROR(IF(MSO!H234="Home", MSO!P234, ""), ""),
  IFERROR(IF(FH!H234="Home", FH!P234, ""), ""),
  IFERROR(IF(MGOLF!H234="Home", MGOLF!P234, ""), ""),
  IFERROR(IF(Football!H234="Home", Football!P234, ""), ""),
  IFERROR(IF(WVB!H234="Home", WVB!P234, ""), ""),
  IFERROR(IF(XC!H234="Home", XC!P234, ""), ""),
  IFERROR(IF(SWIMMING!H234="Home", SWIMMING!P234, ""), ""),
  IFERROR(IF(WTEN!H234="Home", WTEN!P234, ""), ""),
  IFERROR(IF(TF!H234="Home", TF!P234, ""), ""),
  IFERROR(IF(WGOLF!H234="Home", WGOLF!P234, ""), ""),
  IFERROR(IF(WBB!H234="Home", WBB!P234, ""), ""),
  IFERROR(IF(MBB!H234="Home", MBB!P234, ""), ""),
  IFERROR(IF(WLAX!H234="Home", WLAX!P234, ""), ""),
  IFERROR(IF(MLAX!H234="Home", MLAX!P234, ""), ""),
  IFERROR(IF(SOFT!H234="Home", SOFT!P234, ""), ""),
  IFERROR(IF(BASE!H234="Home", BASE!P234, ""), ""),
  IFERROR(IF(ESPORTS!H234="Home", ESPORTS!P234, ""), "")
)
</f>
        <v/>
      </c>
    </row>
    <row r="235" ht="22.5" customHeight="1">
      <c r="A235" s="6">
        <v>234.0</v>
      </c>
      <c r="B235" s="6" t="str">
        <f>'Master Schedule'!B235</f>
        <v/>
      </c>
      <c r="C235" s="7">
        <v>46468.0</v>
      </c>
      <c r="D235" s="8" t="str">
        <f t="shared" si="1"/>
        <v>Monday</v>
      </c>
      <c r="E235" s="6" t="str">
        <f>TEXTJOIN(
  CHAR(10) &amp; CHAR(10),
  TRUE,
  IFERROR(IF(WSO!H235="Home", WSO!E235, ""), ""),
  IFERROR(IF(MSO!H235="Home", MSO!E235, ""), ""),
  IFERROR(IF(FH!H235="Home", FH!E235, ""), ""),
  IFERROR(IF(MGOLF!H235="Home", MGOLF!E235, ""), ""),
  IFERROR(IF(Football!H235="Home", Football!E235, ""), ""),
  IFERROR(IF(WVB!H235="Home", WVB!E235, ""), ""),
  IFERROR(IF(XC!H235="Home", XC!E235, ""), ""),
  IFERROR(IF(SWIMMING!H235="Home", SWIMMING!E235, ""), ""),
  IFERROR(IF(WTEN!H235="Home", WTEN!E235, ""), ""),
  IFERROR(IF(TF!H235="Home", TF!E235, ""), ""),
  IFERROR(IF(WGOLF!H235="Home", WGOLF!E235, ""), ""),
  IFERROR(IF(WBB!H235="Home", WBB!E235, ""), ""),
  IFERROR(IF(MBB!H235="Home", MBB!E235, ""), ""),
  IFERROR(IF(WLAX!H235="Home", WLAX!E235, ""), ""),
  IFERROR(IF(MLAX!H235="Home", MLAX!E235, ""), ""),
  IFERROR(IF(SOFT!H235="Home", SOFT!E235, ""), ""),
  IFERROR(IF(BASE!H235="Home", BASE!E235, ""), ""),
  IFERROR(IF(ESPORTS!H235="Home", ESPORTS!E235, ""), "")
)
</f>
        <v/>
      </c>
      <c r="F235" s="11" t="str">
        <f>TEXTJOIN(
  CHAR(10) &amp; CHAR(10),
  TRUE,
  IFERROR(IF(WSO!H235="Home", TEXT(WSO!F235, "h:mm AM/PM"), ""), ""),
  IFERROR(IF(MSO!H235="Home", TEXT(MSO!F235, "h:mm AM/PM"), ""), ""),
  IFERROR(IF(FH!H235="Home", TEXT(FH!F235, "h:mm AM/PM"), ""), ""),
  IFERROR(IF(MGOLF!H235="Home", TEXT(MGOLF!F235, "h:mm AM/PM"), ""), ""),
  IFERROR(IF(Football!H235="Home", TEXT(Football!F235, "h:mm AM/PM"), ""), ""),
  IFERROR(IF(WVB!H235="Home", TEXT(WVB!F235, "h:mm AM/PM"), ""), ""),
  IFERROR(IF(XC!H235="Home", TEXT(XC!F235, "h:mm AM/PM"), ""), ""),
  IFERROR(IF(SWIMMING!H235="Home", TEXT(SWIMMING!F235, "h:mm AM/PM"), ""), ""),
  IFERROR(IF(WTEN!H235="Home", TEXT(WTEN!F235, "h:mm AM/PM"), ""), ""),
  IFERROR(IF(TF!H235="Home", TEXT(TF!F235, "h:mm AM/PM"), ""), ""),
  IFERROR(IF(WGOLF!H235="Home", TEXT(WGOLF!F235, "h:mm AM/PM"), ""), ""),
  IFERROR(IF(WBB!H235="Home", TEXT(WBB!F235, "h:mm AM/PM"), ""), ""),
  IFERROR(IF(MBB!H235="Home", TEXT(MBB!F235, "h:mm AM/PM"), ""), ""),
  IFERROR(IF(WLAX!H235="Home", TEXT(WLAX!F235, "h:mm AM/PM"), ""), ""),
  IFERROR(IF(MLAX!H235="Home", TEXT(MLAX!F235, "h:mm AM/PM"), ""), ""),
  IFERROR(IF(SOFT!H235="Home", TEXT(SOFT!F235, "h:mm AM/PM"), ""), ""),
  IFERROR(IF(BASE!H235="Home", TEXT(BASE!F235, "h:mm AM/PM"), ""), ""),
  IFERROR(IF(ESPORTS!H235="Home", TEXT(ESPORTS!F235, "h:mm AM/PM"), ""), "")
)
</f>
        <v/>
      </c>
      <c r="G235" s="11" t="str">
        <f>TEXTJOIN(
  CHAR(10) &amp; CHAR(10),
  TRUE,
  IFERROR(IF(WSO!H235="Home", WSO!G235, ""), ""),
  IFERROR(IF(MSO!H235="Home", MSO!G235, ""), ""),
  IFERROR(IF(FH!H235="Home", FH!G235, ""), ""),
  IFERROR(IF(MGOLF!H235="Home", MGOLF!G235, ""), ""),
  IFERROR(IF(Football!H235="Home", Football!G235, ""), ""),
  IFERROR(IF(WVB!H235="Home", WVB!G235, ""), ""),
  IFERROR(IF(XC!H235="Home", XC!G235, ""), ""),
  IFERROR(IF(SWIMMING!H235="Home", SWIMMING!G235, ""), ""),
  IFERROR(IF(WTEN!H235="Home", WTEN!G235, ""), ""),
  IFERROR(IF(TF!H235="Home", TF!G235, ""), ""),
  IFERROR(IF(WGOLF!H235="Home", WGOLF!G235, ""), ""),
  IFERROR(IF(WBB!H235="Home", WBB!G235, ""), ""),
  IFERROR(IF(MBB!H235="Home", MBB!G235, ""), ""),
  IFERROR(IF(WLAX!H235="Home", WLAX!G235, ""), ""),
  IFERROR(IF(MLAX!H235="Home", MLAX!G235, ""), ""),
  IFERROR(IF(SOFT!H235="Home", SOFT!G235, ""), ""),
  IFERROR(IF(BASE!H235="Home", BASE!G235, ""), ""),
  IFERROR(IF(ESPORTS!H235="Home", ESPORTS!G235, ""), "")
)
</f>
        <v/>
      </c>
      <c r="H235" s="20" t="str">
        <f>TEXTJOIN(
  CHAR(10) &amp; CHAR(10),
  TRUE,
  IFERROR(IF(WSO!H235="Home", WSO!P235, ""), ""),
  IFERROR(IF(MSO!H235="Home", MSO!P235, ""), ""),
  IFERROR(IF(FH!H235="Home", FH!P235, ""), ""),
  IFERROR(IF(MGOLF!H235="Home", MGOLF!P235, ""), ""),
  IFERROR(IF(Football!H235="Home", Football!P235, ""), ""),
  IFERROR(IF(WVB!H235="Home", WVB!P235, ""), ""),
  IFERROR(IF(XC!H235="Home", XC!P235, ""), ""),
  IFERROR(IF(SWIMMING!H235="Home", SWIMMING!P235, ""), ""),
  IFERROR(IF(WTEN!H235="Home", WTEN!P235, ""), ""),
  IFERROR(IF(TF!H235="Home", TF!P235, ""), ""),
  IFERROR(IF(WGOLF!H235="Home", WGOLF!P235, ""), ""),
  IFERROR(IF(WBB!H235="Home", WBB!P235, ""), ""),
  IFERROR(IF(MBB!H235="Home", MBB!P235, ""), ""),
  IFERROR(IF(WLAX!H235="Home", WLAX!P235, ""), ""),
  IFERROR(IF(MLAX!H235="Home", MLAX!P235, ""), ""),
  IFERROR(IF(SOFT!H235="Home", SOFT!P235, ""), ""),
  IFERROR(IF(BASE!H235="Home", BASE!P235, ""), ""),
  IFERROR(IF(ESPORTS!H235="Home", ESPORTS!P235, ""), "")
)
</f>
        <v/>
      </c>
    </row>
    <row r="236" ht="22.5" customHeight="1">
      <c r="A236" s="6">
        <v>235.0</v>
      </c>
      <c r="B236" s="6" t="str">
        <f>'Master Schedule'!B236</f>
        <v/>
      </c>
      <c r="C236" s="7">
        <v>46469.0</v>
      </c>
      <c r="D236" s="8" t="str">
        <f t="shared" si="1"/>
        <v>Tuesday</v>
      </c>
      <c r="E236" s="6" t="str">
        <f>TEXTJOIN(
  CHAR(10) &amp; CHAR(10),
  TRUE,
  IFERROR(IF(WSO!H236="Home", WSO!E236, ""), ""),
  IFERROR(IF(MSO!H236="Home", MSO!E236, ""), ""),
  IFERROR(IF(FH!H236="Home", FH!E236, ""), ""),
  IFERROR(IF(MGOLF!H236="Home", MGOLF!E236, ""), ""),
  IFERROR(IF(Football!H236="Home", Football!E236, ""), ""),
  IFERROR(IF(WVB!H236="Home", WVB!E236, ""), ""),
  IFERROR(IF(XC!H236="Home", XC!E236, ""), ""),
  IFERROR(IF(SWIMMING!H236="Home", SWIMMING!E236, ""), ""),
  IFERROR(IF(WTEN!H236="Home", WTEN!E236, ""), ""),
  IFERROR(IF(TF!H236="Home", TF!E236, ""), ""),
  IFERROR(IF(WGOLF!H236="Home", WGOLF!E236, ""), ""),
  IFERROR(IF(WBB!H236="Home", WBB!E236, ""), ""),
  IFERROR(IF(MBB!H236="Home", MBB!E236, ""), ""),
  IFERROR(IF(WLAX!H236="Home", WLAX!E236, ""), ""),
  IFERROR(IF(MLAX!H236="Home", MLAX!E236, ""), ""),
  IFERROR(IF(SOFT!H236="Home", SOFT!E236, ""), ""),
  IFERROR(IF(BASE!H236="Home", BASE!E236, ""), ""),
  IFERROR(IF(ESPORTS!H236="Home", ESPORTS!E236, ""), "")
)
</f>
        <v/>
      </c>
      <c r="F236" s="11" t="str">
        <f>TEXTJOIN(
  CHAR(10) &amp; CHAR(10),
  TRUE,
  IFERROR(IF(WSO!H236="Home", TEXT(WSO!F236, "h:mm AM/PM"), ""), ""),
  IFERROR(IF(MSO!H236="Home", TEXT(MSO!F236, "h:mm AM/PM"), ""), ""),
  IFERROR(IF(FH!H236="Home", TEXT(FH!F236, "h:mm AM/PM"), ""), ""),
  IFERROR(IF(MGOLF!H236="Home", TEXT(MGOLF!F236, "h:mm AM/PM"), ""), ""),
  IFERROR(IF(Football!H236="Home", TEXT(Football!F236, "h:mm AM/PM"), ""), ""),
  IFERROR(IF(WVB!H236="Home", TEXT(WVB!F236, "h:mm AM/PM"), ""), ""),
  IFERROR(IF(XC!H236="Home", TEXT(XC!F236, "h:mm AM/PM"), ""), ""),
  IFERROR(IF(SWIMMING!H236="Home", TEXT(SWIMMING!F236, "h:mm AM/PM"), ""), ""),
  IFERROR(IF(WTEN!H236="Home", TEXT(WTEN!F236, "h:mm AM/PM"), ""), ""),
  IFERROR(IF(TF!H236="Home", TEXT(TF!F236, "h:mm AM/PM"), ""), ""),
  IFERROR(IF(WGOLF!H236="Home", TEXT(WGOLF!F236, "h:mm AM/PM"), ""), ""),
  IFERROR(IF(WBB!H236="Home", TEXT(WBB!F236, "h:mm AM/PM"), ""), ""),
  IFERROR(IF(MBB!H236="Home", TEXT(MBB!F236, "h:mm AM/PM"), ""), ""),
  IFERROR(IF(WLAX!H236="Home", TEXT(WLAX!F236, "h:mm AM/PM"), ""), ""),
  IFERROR(IF(MLAX!H236="Home", TEXT(MLAX!F236, "h:mm AM/PM"), ""), ""),
  IFERROR(IF(SOFT!H236="Home", TEXT(SOFT!F236, "h:mm AM/PM"), ""), ""),
  IFERROR(IF(BASE!H236="Home", TEXT(BASE!F236, "h:mm AM/PM"), ""), ""),
  IFERROR(IF(ESPORTS!H236="Home", TEXT(ESPORTS!F236, "h:mm AM/PM"), ""), "")
)
</f>
        <v/>
      </c>
      <c r="G236" s="11" t="str">
        <f>TEXTJOIN(
  CHAR(10) &amp; CHAR(10),
  TRUE,
  IFERROR(IF(WSO!H236="Home", WSO!G236, ""), ""),
  IFERROR(IF(MSO!H236="Home", MSO!G236, ""), ""),
  IFERROR(IF(FH!H236="Home", FH!G236, ""), ""),
  IFERROR(IF(MGOLF!H236="Home", MGOLF!G236, ""), ""),
  IFERROR(IF(Football!H236="Home", Football!G236, ""), ""),
  IFERROR(IF(WVB!H236="Home", WVB!G236, ""), ""),
  IFERROR(IF(XC!H236="Home", XC!G236, ""), ""),
  IFERROR(IF(SWIMMING!H236="Home", SWIMMING!G236, ""), ""),
  IFERROR(IF(WTEN!H236="Home", WTEN!G236, ""), ""),
  IFERROR(IF(TF!H236="Home", TF!G236, ""), ""),
  IFERROR(IF(WGOLF!H236="Home", WGOLF!G236, ""), ""),
  IFERROR(IF(WBB!H236="Home", WBB!G236, ""), ""),
  IFERROR(IF(MBB!H236="Home", MBB!G236, ""), ""),
  IFERROR(IF(WLAX!H236="Home", WLAX!G236, ""), ""),
  IFERROR(IF(MLAX!H236="Home", MLAX!G236, ""), ""),
  IFERROR(IF(SOFT!H236="Home", SOFT!G236, ""), ""),
  IFERROR(IF(BASE!H236="Home", BASE!G236, ""), ""),
  IFERROR(IF(ESPORTS!H236="Home", ESPORTS!G236, ""), "")
)
</f>
        <v/>
      </c>
      <c r="H236" s="20" t="str">
        <f>TEXTJOIN(
  CHAR(10) &amp; CHAR(10),
  TRUE,
  IFERROR(IF(WSO!H236="Home", WSO!P236, ""), ""),
  IFERROR(IF(MSO!H236="Home", MSO!P236, ""), ""),
  IFERROR(IF(FH!H236="Home", FH!P236, ""), ""),
  IFERROR(IF(MGOLF!H236="Home", MGOLF!P236, ""), ""),
  IFERROR(IF(Football!H236="Home", Football!P236, ""), ""),
  IFERROR(IF(WVB!H236="Home", WVB!P236, ""), ""),
  IFERROR(IF(XC!H236="Home", XC!P236, ""), ""),
  IFERROR(IF(SWIMMING!H236="Home", SWIMMING!P236, ""), ""),
  IFERROR(IF(WTEN!H236="Home", WTEN!P236, ""), ""),
  IFERROR(IF(TF!H236="Home", TF!P236, ""), ""),
  IFERROR(IF(WGOLF!H236="Home", WGOLF!P236, ""), ""),
  IFERROR(IF(WBB!H236="Home", WBB!P236, ""), ""),
  IFERROR(IF(MBB!H236="Home", MBB!P236, ""), ""),
  IFERROR(IF(WLAX!H236="Home", WLAX!P236, ""), ""),
  IFERROR(IF(MLAX!H236="Home", MLAX!P236, ""), ""),
  IFERROR(IF(SOFT!H236="Home", SOFT!P236, ""), ""),
  IFERROR(IF(BASE!H236="Home", BASE!P236, ""), ""),
  IFERROR(IF(ESPORTS!H236="Home", ESPORTS!P236, ""), "")
)
</f>
        <v/>
      </c>
    </row>
    <row r="237" ht="22.5" customHeight="1">
      <c r="A237" s="6">
        <v>236.0</v>
      </c>
      <c r="B237" s="6" t="str">
        <f>'Master Schedule'!B237</f>
        <v/>
      </c>
      <c r="C237" s="7">
        <v>46470.0</v>
      </c>
      <c r="D237" s="8" t="str">
        <f t="shared" si="1"/>
        <v>Wednesday</v>
      </c>
      <c r="E237" s="6" t="str">
        <f>TEXTJOIN(
  CHAR(10) &amp; CHAR(10),
  TRUE,
  IFERROR(IF(WSO!H237="Home", WSO!E237, ""), ""),
  IFERROR(IF(MSO!H237="Home", MSO!E237, ""), ""),
  IFERROR(IF(FH!H237="Home", FH!E237, ""), ""),
  IFERROR(IF(MGOLF!H237="Home", MGOLF!E237, ""), ""),
  IFERROR(IF(Football!H237="Home", Football!E237, ""), ""),
  IFERROR(IF(WVB!H237="Home", WVB!E237, ""), ""),
  IFERROR(IF(XC!H237="Home", XC!E237, ""), ""),
  IFERROR(IF(SWIMMING!H237="Home", SWIMMING!E237, ""), ""),
  IFERROR(IF(WTEN!H237="Home", WTEN!E237, ""), ""),
  IFERROR(IF(TF!H237="Home", TF!E237, ""), ""),
  IFERROR(IF(WGOLF!H237="Home", WGOLF!E237, ""), ""),
  IFERROR(IF(WBB!H237="Home", WBB!E237, ""), ""),
  IFERROR(IF(MBB!H237="Home", MBB!E237, ""), ""),
  IFERROR(IF(WLAX!H237="Home", WLAX!E237, ""), ""),
  IFERROR(IF(MLAX!H237="Home", MLAX!E237, ""), ""),
  IFERROR(IF(SOFT!H237="Home", SOFT!E237, ""), ""),
  IFERROR(IF(BASE!H237="Home", BASE!E237, ""), ""),
  IFERROR(IF(ESPORTS!H237="Home", ESPORTS!E237, ""), "")
)
</f>
        <v/>
      </c>
      <c r="F237" s="11" t="str">
        <f>TEXTJOIN(
  CHAR(10) &amp; CHAR(10),
  TRUE,
  IFERROR(IF(WSO!H237="Home", TEXT(WSO!F237, "h:mm AM/PM"), ""), ""),
  IFERROR(IF(MSO!H237="Home", TEXT(MSO!F237, "h:mm AM/PM"), ""), ""),
  IFERROR(IF(FH!H237="Home", TEXT(FH!F237, "h:mm AM/PM"), ""), ""),
  IFERROR(IF(MGOLF!H237="Home", TEXT(MGOLF!F237, "h:mm AM/PM"), ""), ""),
  IFERROR(IF(Football!H237="Home", TEXT(Football!F237, "h:mm AM/PM"), ""), ""),
  IFERROR(IF(WVB!H237="Home", TEXT(WVB!F237, "h:mm AM/PM"), ""), ""),
  IFERROR(IF(XC!H237="Home", TEXT(XC!F237, "h:mm AM/PM"), ""), ""),
  IFERROR(IF(SWIMMING!H237="Home", TEXT(SWIMMING!F237, "h:mm AM/PM"), ""), ""),
  IFERROR(IF(WTEN!H237="Home", TEXT(WTEN!F237, "h:mm AM/PM"), ""), ""),
  IFERROR(IF(TF!H237="Home", TEXT(TF!F237, "h:mm AM/PM"), ""), ""),
  IFERROR(IF(WGOLF!H237="Home", TEXT(WGOLF!F237, "h:mm AM/PM"), ""), ""),
  IFERROR(IF(WBB!H237="Home", TEXT(WBB!F237, "h:mm AM/PM"), ""), ""),
  IFERROR(IF(MBB!H237="Home", TEXT(MBB!F237, "h:mm AM/PM"), ""), ""),
  IFERROR(IF(WLAX!H237="Home", TEXT(WLAX!F237, "h:mm AM/PM"), ""), ""),
  IFERROR(IF(MLAX!H237="Home", TEXT(MLAX!F237, "h:mm AM/PM"), ""), ""),
  IFERROR(IF(SOFT!H237="Home", TEXT(SOFT!F237, "h:mm AM/PM"), ""), ""),
  IFERROR(IF(BASE!H237="Home", TEXT(BASE!F237, "h:mm AM/PM"), ""), ""),
  IFERROR(IF(ESPORTS!H237="Home", TEXT(ESPORTS!F237, "h:mm AM/PM"), ""), "")
)
</f>
        <v/>
      </c>
      <c r="G237" s="11" t="str">
        <f>TEXTJOIN(
  CHAR(10) &amp; CHAR(10),
  TRUE,
  IFERROR(IF(WSO!H237="Home", WSO!G237, ""), ""),
  IFERROR(IF(MSO!H237="Home", MSO!G237, ""), ""),
  IFERROR(IF(FH!H237="Home", FH!G237, ""), ""),
  IFERROR(IF(MGOLF!H237="Home", MGOLF!G237, ""), ""),
  IFERROR(IF(Football!H237="Home", Football!G237, ""), ""),
  IFERROR(IF(WVB!H237="Home", WVB!G237, ""), ""),
  IFERROR(IF(XC!H237="Home", XC!G237, ""), ""),
  IFERROR(IF(SWIMMING!H237="Home", SWIMMING!G237, ""), ""),
  IFERROR(IF(WTEN!H237="Home", WTEN!G237, ""), ""),
  IFERROR(IF(TF!H237="Home", TF!G237, ""), ""),
  IFERROR(IF(WGOLF!H237="Home", WGOLF!G237, ""), ""),
  IFERROR(IF(WBB!H237="Home", WBB!G237, ""), ""),
  IFERROR(IF(MBB!H237="Home", MBB!G237, ""), ""),
  IFERROR(IF(WLAX!H237="Home", WLAX!G237, ""), ""),
  IFERROR(IF(MLAX!H237="Home", MLAX!G237, ""), ""),
  IFERROR(IF(SOFT!H237="Home", SOFT!G237, ""), ""),
  IFERROR(IF(BASE!H237="Home", BASE!G237, ""), ""),
  IFERROR(IF(ESPORTS!H237="Home", ESPORTS!G237, ""), "")
)
</f>
        <v/>
      </c>
      <c r="H237" s="20" t="str">
        <f>TEXTJOIN(
  CHAR(10) &amp; CHAR(10),
  TRUE,
  IFERROR(IF(WSO!H237="Home", WSO!P237, ""), ""),
  IFERROR(IF(MSO!H237="Home", MSO!P237, ""), ""),
  IFERROR(IF(FH!H237="Home", FH!P237, ""), ""),
  IFERROR(IF(MGOLF!H237="Home", MGOLF!P237, ""), ""),
  IFERROR(IF(Football!H237="Home", Football!P237, ""), ""),
  IFERROR(IF(WVB!H237="Home", WVB!P237, ""), ""),
  IFERROR(IF(XC!H237="Home", XC!P237, ""), ""),
  IFERROR(IF(SWIMMING!H237="Home", SWIMMING!P237, ""), ""),
  IFERROR(IF(WTEN!H237="Home", WTEN!P237, ""), ""),
  IFERROR(IF(TF!H237="Home", TF!P237, ""), ""),
  IFERROR(IF(WGOLF!H237="Home", WGOLF!P237, ""), ""),
  IFERROR(IF(WBB!H237="Home", WBB!P237, ""), ""),
  IFERROR(IF(MBB!H237="Home", MBB!P237, ""), ""),
  IFERROR(IF(WLAX!H237="Home", WLAX!P237, ""), ""),
  IFERROR(IF(MLAX!H237="Home", MLAX!P237, ""), ""),
  IFERROR(IF(SOFT!H237="Home", SOFT!P237, ""), ""),
  IFERROR(IF(BASE!H237="Home", BASE!P237, ""), ""),
  IFERROR(IF(ESPORTS!H237="Home", ESPORTS!P237, ""), "")
)
</f>
        <v/>
      </c>
    </row>
    <row r="238" ht="22.5" customHeight="1">
      <c r="A238" s="6">
        <v>237.0</v>
      </c>
      <c r="B238" s="6" t="str">
        <f>'Master Schedule'!B238</f>
        <v/>
      </c>
      <c r="C238" s="7">
        <v>46471.0</v>
      </c>
      <c r="D238" s="8" t="str">
        <f t="shared" si="1"/>
        <v>Thursday</v>
      </c>
      <c r="E238" s="6" t="str">
        <f>TEXTJOIN(
  CHAR(10) &amp; CHAR(10),
  TRUE,
  IFERROR(IF(WSO!H238="Home", WSO!E238, ""), ""),
  IFERROR(IF(MSO!H238="Home", MSO!E238, ""), ""),
  IFERROR(IF(FH!H238="Home", FH!E238, ""), ""),
  IFERROR(IF(MGOLF!H238="Home", MGOLF!E238, ""), ""),
  IFERROR(IF(Football!H238="Home", Football!E238, ""), ""),
  IFERROR(IF(WVB!H238="Home", WVB!E238, ""), ""),
  IFERROR(IF(XC!H238="Home", XC!E238, ""), ""),
  IFERROR(IF(SWIMMING!H238="Home", SWIMMING!E238, ""), ""),
  IFERROR(IF(WTEN!H238="Home", WTEN!E238, ""), ""),
  IFERROR(IF(TF!H238="Home", TF!E238, ""), ""),
  IFERROR(IF(WGOLF!H238="Home", WGOLF!E238, ""), ""),
  IFERROR(IF(WBB!H238="Home", WBB!E238, ""), ""),
  IFERROR(IF(MBB!H238="Home", MBB!E238, ""), ""),
  IFERROR(IF(WLAX!H238="Home", WLAX!E238, ""), ""),
  IFERROR(IF(MLAX!H238="Home", MLAX!E238, ""), ""),
  IFERROR(IF(SOFT!H238="Home", SOFT!E238, ""), ""),
  IFERROR(IF(BASE!H238="Home", BASE!E238, ""), ""),
  IFERROR(IF(ESPORTS!H238="Home", ESPORTS!E238, ""), "")
)
</f>
        <v/>
      </c>
      <c r="F238" s="11" t="str">
        <f>TEXTJOIN(
  CHAR(10) &amp; CHAR(10),
  TRUE,
  IFERROR(IF(WSO!H238="Home", TEXT(WSO!F238, "h:mm AM/PM"), ""), ""),
  IFERROR(IF(MSO!H238="Home", TEXT(MSO!F238, "h:mm AM/PM"), ""), ""),
  IFERROR(IF(FH!H238="Home", TEXT(FH!F238, "h:mm AM/PM"), ""), ""),
  IFERROR(IF(MGOLF!H238="Home", TEXT(MGOLF!F238, "h:mm AM/PM"), ""), ""),
  IFERROR(IF(Football!H238="Home", TEXT(Football!F238, "h:mm AM/PM"), ""), ""),
  IFERROR(IF(WVB!H238="Home", TEXT(WVB!F238, "h:mm AM/PM"), ""), ""),
  IFERROR(IF(XC!H238="Home", TEXT(XC!F238, "h:mm AM/PM"), ""), ""),
  IFERROR(IF(SWIMMING!H238="Home", TEXT(SWIMMING!F238, "h:mm AM/PM"), ""), ""),
  IFERROR(IF(WTEN!H238="Home", TEXT(WTEN!F238, "h:mm AM/PM"), ""), ""),
  IFERROR(IF(TF!H238="Home", TEXT(TF!F238, "h:mm AM/PM"), ""), ""),
  IFERROR(IF(WGOLF!H238="Home", TEXT(WGOLF!F238, "h:mm AM/PM"), ""), ""),
  IFERROR(IF(WBB!H238="Home", TEXT(WBB!F238, "h:mm AM/PM"), ""), ""),
  IFERROR(IF(MBB!H238="Home", TEXT(MBB!F238, "h:mm AM/PM"), ""), ""),
  IFERROR(IF(WLAX!H238="Home", TEXT(WLAX!F238, "h:mm AM/PM"), ""), ""),
  IFERROR(IF(MLAX!H238="Home", TEXT(MLAX!F238, "h:mm AM/PM"), ""), ""),
  IFERROR(IF(SOFT!H238="Home", TEXT(SOFT!F238, "h:mm AM/PM"), ""), ""),
  IFERROR(IF(BASE!H238="Home", TEXT(BASE!F238, "h:mm AM/PM"), ""), ""),
  IFERROR(IF(ESPORTS!H238="Home", TEXT(ESPORTS!F238, "h:mm AM/PM"), ""), "")
)
</f>
        <v/>
      </c>
      <c r="G238" s="11" t="str">
        <f>TEXTJOIN(
  CHAR(10) &amp; CHAR(10),
  TRUE,
  IFERROR(IF(WSO!H238="Home", WSO!G238, ""), ""),
  IFERROR(IF(MSO!H238="Home", MSO!G238, ""), ""),
  IFERROR(IF(FH!H238="Home", FH!G238, ""), ""),
  IFERROR(IF(MGOLF!H238="Home", MGOLF!G238, ""), ""),
  IFERROR(IF(Football!H238="Home", Football!G238, ""), ""),
  IFERROR(IF(WVB!H238="Home", WVB!G238, ""), ""),
  IFERROR(IF(XC!H238="Home", XC!G238, ""), ""),
  IFERROR(IF(SWIMMING!H238="Home", SWIMMING!G238, ""), ""),
  IFERROR(IF(WTEN!H238="Home", WTEN!G238, ""), ""),
  IFERROR(IF(TF!H238="Home", TF!G238, ""), ""),
  IFERROR(IF(WGOLF!H238="Home", WGOLF!G238, ""), ""),
  IFERROR(IF(WBB!H238="Home", WBB!G238, ""), ""),
  IFERROR(IF(MBB!H238="Home", MBB!G238, ""), ""),
  IFERROR(IF(WLAX!H238="Home", WLAX!G238, ""), ""),
  IFERROR(IF(MLAX!H238="Home", MLAX!G238, ""), ""),
  IFERROR(IF(SOFT!H238="Home", SOFT!G238, ""), ""),
  IFERROR(IF(BASE!H238="Home", BASE!G238, ""), ""),
  IFERROR(IF(ESPORTS!H238="Home", ESPORTS!G238, ""), "")
)
</f>
        <v/>
      </c>
      <c r="H238" s="20" t="str">
        <f>TEXTJOIN(
  CHAR(10) &amp; CHAR(10),
  TRUE,
  IFERROR(IF(WSO!H238="Home", WSO!P238, ""), ""),
  IFERROR(IF(MSO!H238="Home", MSO!P238, ""), ""),
  IFERROR(IF(FH!H238="Home", FH!P238, ""), ""),
  IFERROR(IF(MGOLF!H238="Home", MGOLF!P238, ""), ""),
  IFERROR(IF(Football!H238="Home", Football!P238, ""), ""),
  IFERROR(IF(WVB!H238="Home", WVB!P238, ""), ""),
  IFERROR(IF(XC!H238="Home", XC!P238, ""), ""),
  IFERROR(IF(SWIMMING!H238="Home", SWIMMING!P238, ""), ""),
  IFERROR(IF(WTEN!H238="Home", WTEN!P238, ""), ""),
  IFERROR(IF(TF!H238="Home", TF!P238, ""), ""),
  IFERROR(IF(WGOLF!H238="Home", WGOLF!P238, ""), ""),
  IFERROR(IF(WBB!H238="Home", WBB!P238, ""), ""),
  IFERROR(IF(MBB!H238="Home", MBB!P238, ""), ""),
  IFERROR(IF(WLAX!H238="Home", WLAX!P238, ""), ""),
  IFERROR(IF(MLAX!H238="Home", MLAX!P238, ""), ""),
  IFERROR(IF(SOFT!H238="Home", SOFT!P238, ""), ""),
  IFERROR(IF(BASE!H238="Home", BASE!P238, ""), ""),
  IFERROR(IF(ESPORTS!H238="Home", ESPORTS!P238, ""), "")
)
</f>
        <v/>
      </c>
    </row>
    <row r="239" ht="22.5" customHeight="1">
      <c r="A239" s="6">
        <v>238.0</v>
      </c>
      <c r="B239" s="6" t="str">
        <f>'Master Schedule'!B239</f>
        <v/>
      </c>
      <c r="C239" s="7">
        <v>46472.0</v>
      </c>
      <c r="D239" s="8" t="str">
        <f t="shared" si="1"/>
        <v>Friday</v>
      </c>
      <c r="E239" s="6" t="str">
        <f>TEXTJOIN(
  CHAR(10) &amp; CHAR(10),
  TRUE,
  IFERROR(IF(WSO!H239="Home", WSO!E239, ""), ""),
  IFERROR(IF(MSO!H239="Home", MSO!E239, ""), ""),
  IFERROR(IF(FH!H239="Home", FH!E239, ""), ""),
  IFERROR(IF(MGOLF!H239="Home", MGOLF!E239, ""), ""),
  IFERROR(IF(Football!H239="Home", Football!E239, ""), ""),
  IFERROR(IF(WVB!H239="Home", WVB!E239, ""), ""),
  IFERROR(IF(XC!H239="Home", XC!E239, ""), ""),
  IFERROR(IF(SWIMMING!H239="Home", SWIMMING!E239, ""), ""),
  IFERROR(IF(WTEN!H239="Home", WTEN!E239, ""), ""),
  IFERROR(IF(TF!H239="Home", TF!E239, ""), ""),
  IFERROR(IF(WGOLF!H239="Home", WGOLF!E239, ""), ""),
  IFERROR(IF(WBB!H239="Home", WBB!E239, ""), ""),
  IFERROR(IF(MBB!H239="Home", MBB!E239, ""), ""),
  IFERROR(IF(WLAX!H239="Home", WLAX!E239, ""), ""),
  IFERROR(IF(MLAX!H239="Home", MLAX!E239, ""), ""),
  IFERROR(IF(SOFT!H239="Home", SOFT!E239, ""), ""),
  IFERROR(IF(BASE!H239="Home", BASE!E239, ""), ""),
  IFERROR(IF(ESPORTS!H239="Home", ESPORTS!E239, ""), "")
)
</f>
        <v/>
      </c>
      <c r="F239" s="11" t="str">
        <f>TEXTJOIN(
  CHAR(10) &amp; CHAR(10),
  TRUE,
  IFERROR(IF(WSO!H239="Home", TEXT(WSO!F239, "h:mm AM/PM"), ""), ""),
  IFERROR(IF(MSO!H239="Home", TEXT(MSO!F239, "h:mm AM/PM"), ""), ""),
  IFERROR(IF(FH!H239="Home", TEXT(FH!F239, "h:mm AM/PM"), ""), ""),
  IFERROR(IF(MGOLF!H239="Home", TEXT(MGOLF!F239, "h:mm AM/PM"), ""), ""),
  IFERROR(IF(Football!H239="Home", TEXT(Football!F239, "h:mm AM/PM"), ""), ""),
  IFERROR(IF(WVB!H239="Home", TEXT(WVB!F239, "h:mm AM/PM"), ""), ""),
  IFERROR(IF(XC!H239="Home", TEXT(XC!F239, "h:mm AM/PM"), ""), ""),
  IFERROR(IF(SWIMMING!H239="Home", TEXT(SWIMMING!F239, "h:mm AM/PM"), ""), ""),
  IFERROR(IF(WTEN!H239="Home", TEXT(WTEN!F239, "h:mm AM/PM"), ""), ""),
  IFERROR(IF(TF!H239="Home", TEXT(TF!F239, "h:mm AM/PM"), ""), ""),
  IFERROR(IF(WGOLF!H239="Home", TEXT(WGOLF!F239, "h:mm AM/PM"), ""), ""),
  IFERROR(IF(WBB!H239="Home", TEXT(WBB!F239, "h:mm AM/PM"), ""), ""),
  IFERROR(IF(MBB!H239="Home", TEXT(MBB!F239, "h:mm AM/PM"), ""), ""),
  IFERROR(IF(WLAX!H239="Home", TEXT(WLAX!F239, "h:mm AM/PM"), ""), ""),
  IFERROR(IF(MLAX!H239="Home", TEXT(MLAX!F239, "h:mm AM/PM"), ""), ""),
  IFERROR(IF(SOFT!H239="Home", TEXT(SOFT!F239, "h:mm AM/PM"), ""), ""),
  IFERROR(IF(BASE!H239="Home", TEXT(BASE!F239, "h:mm AM/PM"), ""), ""),
  IFERROR(IF(ESPORTS!H239="Home", TEXT(ESPORTS!F239, "h:mm AM/PM"), ""), "")
)
</f>
        <v/>
      </c>
      <c r="G239" s="11" t="str">
        <f>TEXTJOIN(
  CHAR(10) &amp; CHAR(10),
  TRUE,
  IFERROR(IF(WSO!H239="Home", WSO!G239, ""), ""),
  IFERROR(IF(MSO!H239="Home", MSO!G239, ""), ""),
  IFERROR(IF(FH!H239="Home", FH!G239, ""), ""),
  IFERROR(IF(MGOLF!H239="Home", MGOLF!G239, ""), ""),
  IFERROR(IF(Football!H239="Home", Football!G239, ""), ""),
  IFERROR(IF(WVB!H239="Home", WVB!G239, ""), ""),
  IFERROR(IF(XC!H239="Home", XC!G239, ""), ""),
  IFERROR(IF(SWIMMING!H239="Home", SWIMMING!G239, ""), ""),
  IFERROR(IF(WTEN!H239="Home", WTEN!G239, ""), ""),
  IFERROR(IF(TF!H239="Home", TF!G239, ""), ""),
  IFERROR(IF(WGOLF!H239="Home", WGOLF!G239, ""), ""),
  IFERROR(IF(WBB!H239="Home", WBB!G239, ""), ""),
  IFERROR(IF(MBB!H239="Home", MBB!G239, ""), ""),
  IFERROR(IF(WLAX!H239="Home", WLAX!G239, ""), ""),
  IFERROR(IF(MLAX!H239="Home", MLAX!G239, ""), ""),
  IFERROR(IF(SOFT!H239="Home", SOFT!G239, ""), ""),
  IFERROR(IF(BASE!H239="Home", BASE!G239, ""), ""),
  IFERROR(IF(ESPORTS!H239="Home", ESPORTS!G239, ""), "")
)
</f>
        <v/>
      </c>
      <c r="H239" s="20" t="str">
        <f>TEXTJOIN(
  CHAR(10) &amp; CHAR(10),
  TRUE,
  IFERROR(IF(WSO!H239="Home", WSO!P239, ""), ""),
  IFERROR(IF(MSO!H239="Home", MSO!P239, ""), ""),
  IFERROR(IF(FH!H239="Home", FH!P239, ""), ""),
  IFERROR(IF(MGOLF!H239="Home", MGOLF!P239, ""), ""),
  IFERROR(IF(Football!H239="Home", Football!P239, ""), ""),
  IFERROR(IF(WVB!H239="Home", WVB!P239, ""), ""),
  IFERROR(IF(XC!H239="Home", XC!P239, ""), ""),
  IFERROR(IF(SWIMMING!H239="Home", SWIMMING!P239, ""), ""),
  IFERROR(IF(WTEN!H239="Home", WTEN!P239, ""), ""),
  IFERROR(IF(TF!H239="Home", TF!P239, ""), ""),
  IFERROR(IF(WGOLF!H239="Home", WGOLF!P239, ""), ""),
  IFERROR(IF(WBB!H239="Home", WBB!P239, ""), ""),
  IFERROR(IF(MBB!H239="Home", MBB!P239, ""), ""),
  IFERROR(IF(WLAX!H239="Home", WLAX!P239, ""), ""),
  IFERROR(IF(MLAX!H239="Home", MLAX!P239, ""), ""),
  IFERROR(IF(SOFT!H239="Home", SOFT!P239, ""), ""),
  IFERROR(IF(BASE!H239="Home", BASE!P239, ""), ""),
  IFERROR(IF(ESPORTS!H239="Home", ESPORTS!P239, ""), "")
)
</f>
        <v/>
      </c>
    </row>
    <row r="240" ht="22.5" customHeight="1">
      <c r="A240" s="6">
        <v>239.0</v>
      </c>
      <c r="B240" s="6" t="str">
        <f>'Master Schedule'!B240</f>
        <v/>
      </c>
      <c r="C240" s="7">
        <v>46473.0</v>
      </c>
      <c r="D240" s="8" t="str">
        <f t="shared" si="1"/>
        <v>Saturday</v>
      </c>
      <c r="E240" s="6" t="str">
        <f>TEXTJOIN(
  CHAR(10) &amp; CHAR(10),
  TRUE,
  IFERROR(IF(WSO!H240="Home", WSO!E240, ""), ""),
  IFERROR(IF(MSO!H240="Home", MSO!E240, ""), ""),
  IFERROR(IF(FH!H240="Home", FH!E240, ""), ""),
  IFERROR(IF(MGOLF!H240="Home", MGOLF!E240, ""), ""),
  IFERROR(IF(Football!H240="Home", Football!E240, ""), ""),
  IFERROR(IF(WVB!H240="Home", WVB!E240, ""), ""),
  IFERROR(IF(XC!H240="Home", XC!E240, ""), ""),
  IFERROR(IF(SWIMMING!H240="Home", SWIMMING!E240, ""), ""),
  IFERROR(IF(WTEN!H240="Home", WTEN!E240, ""), ""),
  IFERROR(IF(TF!H240="Home", TF!E240, ""), ""),
  IFERROR(IF(WGOLF!H240="Home", WGOLF!E240, ""), ""),
  IFERROR(IF(WBB!H240="Home", WBB!E240, ""), ""),
  IFERROR(IF(MBB!H240="Home", MBB!E240, ""), ""),
  IFERROR(IF(WLAX!H240="Home", WLAX!E240, ""), ""),
  IFERROR(IF(MLAX!H240="Home", MLAX!E240, ""), ""),
  IFERROR(IF(SOFT!H240="Home", SOFT!E240, ""), ""),
  IFERROR(IF(BASE!H240="Home", BASE!E240, ""), ""),
  IFERROR(IF(ESPORTS!H240="Home", ESPORTS!E240, ""), "")
)
</f>
        <v>MLAX</v>
      </c>
      <c r="F240" s="11" t="str">
        <f>TEXTJOIN(
  CHAR(10) &amp; CHAR(10),
  TRUE,
  IFERROR(IF(WSO!H240="Home", TEXT(WSO!F240, "h:mm AM/PM"), ""), ""),
  IFERROR(IF(MSO!H240="Home", TEXT(MSO!F240, "h:mm AM/PM"), ""), ""),
  IFERROR(IF(FH!H240="Home", TEXT(FH!F240, "h:mm AM/PM"), ""), ""),
  IFERROR(IF(MGOLF!H240="Home", TEXT(MGOLF!F240, "h:mm AM/PM"), ""), ""),
  IFERROR(IF(Football!H240="Home", TEXT(Football!F240, "h:mm AM/PM"), ""), ""),
  IFERROR(IF(WVB!H240="Home", TEXT(WVB!F240, "h:mm AM/PM"), ""), ""),
  IFERROR(IF(XC!H240="Home", TEXT(XC!F240, "h:mm AM/PM"), ""), ""),
  IFERROR(IF(SWIMMING!H240="Home", TEXT(SWIMMING!F240, "h:mm AM/PM"), ""), ""),
  IFERROR(IF(WTEN!H240="Home", TEXT(WTEN!F240, "h:mm AM/PM"), ""), ""),
  IFERROR(IF(TF!H240="Home", TEXT(TF!F240, "h:mm AM/PM"), ""), ""),
  IFERROR(IF(WGOLF!H240="Home", TEXT(WGOLF!F240, "h:mm AM/PM"), ""), ""),
  IFERROR(IF(WBB!H240="Home", TEXT(WBB!F240, "h:mm AM/PM"), ""), ""),
  IFERROR(IF(MBB!H240="Home", TEXT(MBB!F240, "h:mm AM/PM"), ""), ""),
  IFERROR(IF(WLAX!H240="Home", TEXT(WLAX!F240, "h:mm AM/PM"), ""), ""),
  IFERROR(IF(MLAX!H240="Home", TEXT(MLAX!F240, "h:mm AM/PM"), ""), ""),
  IFERROR(IF(SOFT!H240="Home", TEXT(SOFT!F240, "h:mm AM/PM"), ""), ""),
  IFERROR(IF(BASE!H240="Home", TEXT(BASE!F240, "h:mm AM/PM"), ""), ""),
  IFERROR(IF(ESPORTS!H240="Home", TEXT(ESPORTS!F240, "h:mm AM/PM"), ""), "")
)
</f>
        <v>1:00 PM</v>
      </c>
      <c r="G240" s="11" t="str">
        <f>TEXTJOIN(
  CHAR(10) &amp; CHAR(10),
  TRUE,
  IFERROR(IF(WSO!H240="Home", WSO!G240, ""), ""),
  IFERROR(IF(MSO!H240="Home", MSO!G240, ""), ""),
  IFERROR(IF(FH!H240="Home", FH!G240, ""), ""),
  IFERROR(IF(MGOLF!H240="Home", MGOLF!G240, ""), ""),
  IFERROR(IF(Football!H240="Home", Football!G240, ""), ""),
  IFERROR(IF(WVB!H240="Home", WVB!G240, ""), ""),
  IFERROR(IF(XC!H240="Home", XC!G240, ""), ""),
  IFERROR(IF(SWIMMING!H240="Home", SWIMMING!G240, ""), ""),
  IFERROR(IF(WTEN!H240="Home", WTEN!G240, ""), ""),
  IFERROR(IF(TF!H240="Home", TF!G240, ""), ""),
  IFERROR(IF(WGOLF!H240="Home", WGOLF!G240, ""), ""),
  IFERROR(IF(WBB!H240="Home", WBB!G240, ""), ""),
  IFERROR(IF(MBB!H240="Home", MBB!G240, ""), ""),
  IFERROR(IF(WLAX!H240="Home", WLAX!G240, ""), ""),
  IFERROR(IF(MLAX!H240="Home", MLAX!G240, ""), ""),
  IFERROR(IF(SOFT!H240="Home", SOFT!G240, ""), ""),
  IFERROR(IF(BASE!H240="Home", BASE!G240, ""), ""),
  IFERROR(IF(ESPORTS!H240="Home", ESPORTS!G240, ""), "")
)
</f>
        <v>MMA</v>
      </c>
      <c r="H240" s="20" t="str">
        <f>TEXTJOIN(
  CHAR(10) &amp; CHAR(10),
  TRUE,
  IFERROR(IF(WSO!H240="Home", WSO!P240, ""), ""),
  IFERROR(IF(MSO!H240="Home", MSO!P240, ""), ""),
  IFERROR(IF(FH!H240="Home", FH!P240, ""), ""),
  IFERROR(IF(MGOLF!H240="Home", MGOLF!P240, ""), ""),
  IFERROR(IF(Football!H240="Home", Football!P240, ""), ""),
  IFERROR(IF(WVB!H240="Home", WVB!P240, ""), ""),
  IFERROR(IF(XC!H240="Home", XC!P240, ""), ""),
  IFERROR(IF(SWIMMING!H240="Home", SWIMMING!P240, ""), ""),
  IFERROR(IF(WTEN!H240="Home", WTEN!P240, ""), ""),
  IFERROR(IF(TF!H240="Home", TF!P240, ""), ""),
  IFERROR(IF(WGOLF!H240="Home", WGOLF!P240, ""), ""),
  IFERROR(IF(WBB!H240="Home", WBB!P240, ""), ""),
  IFERROR(IF(MBB!H240="Home", MBB!P240, ""), ""),
  IFERROR(IF(WLAX!H240="Home", WLAX!P240, ""), ""),
  IFERROR(IF(MLAX!H240="Home", MLAX!P240, ""), ""),
  IFERROR(IF(SOFT!H240="Home", SOFT!P240, ""), ""),
  IFERROR(IF(BASE!H240="Home", BASE!P240, ""), ""),
  IFERROR(IF(ESPORTS!H240="Home", ESPORTS!P240, ""), "")
)
</f>
        <v>⌛️ Pending</v>
      </c>
    </row>
    <row r="241" ht="22.5" customHeight="1">
      <c r="A241" s="6">
        <v>240.0</v>
      </c>
      <c r="B241" s="6" t="str">
        <f>'Master Schedule'!B241</f>
        <v/>
      </c>
      <c r="C241" s="7">
        <v>46474.0</v>
      </c>
      <c r="D241" s="8" t="str">
        <f t="shared" si="1"/>
        <v>Sunday</v>
      </c>
      <c r="E241" s="6" t="str">
        <f>TEXTJOIN(
  CHAR(10) &amp; CHAR(10),
  TRUE,
  IFERROR(IF(WSO!H241="Home", WSO!E241, ""), ""),
  IFERROR(IF(MSO!H241="Home", MSO!E241, ""), ""),
  IFERROR(IF(FH!H241="Home", FH!E241, ""), ""),
  IFERROR(IF(MGOLF!H241="Home", MGOLF!E241, ""), ""),
  IFERROR(IF(Football!H241="Home", Football!E241, ""), ""),
  IFERROR(IF(WVB!H241="Home", WVB!E241, ""), ""),
  IFERROR(IF(XC!H241="Home", XC!E241, ""), ""),
  IFERROR(IF(SWIMMING!H241="Home", SWIMMING!E241, ""), ""),
  IFERROR(IF(WTEN!H241="Home", WTEN!E241, ""), ""),
  IFERROR(IF(TF!H241="Home", TF!E241, ""), ""),
  IFERROR(IF(WGOLF!H241="Home", WGOLF!E241, ""), ""),
  IFERROR(IF(WBB!H241="Home", WBB!E241, ""), ""),
  IFERROR(IF(MBB!H241="Home", MBB!E241, ""), ""),
  IFERROR(IF(WLAX!H241="Home", WLAX!E241, ""), ""),
  IFERROR(IF(MLAX!H241="Home", MLAX!E241, ""), ""),
  IFERROR(IF(SOFT!H241="Home", SOFT!E241, ""), ""),
  IFERROR(IF(BASE!H241="Home", BASE!E241, ""), ""),
  IFERROR(IF(ESPORTS!H241="Home", ESPORTS!E241, ""), "")
)
</f>
        <v/>
      </c>
      <c r="F241" s="11" t="str">
        <f>TEXTJOIN(
  CHAR(10) &amp; CHAR(10),
  TRUE,
  IFERROR(IF(WSO!H241="Home", TEXT(WSO!F241, "h:mm AM/PM"), ""), ""),
  IFERROR(IF(MSO!H241="Home", TEXT(MSO!F241, "h:mm AM/PM"), ""), ""),
  IFERROR(IF(FH!H241="Home", TEXT(FH!F241, "h:mm AM/PM"), ""), ""),
  IFERROR(IF(MGOLF!H241="Home", TEXT(MGOLF!F241, "h:mm AM/PM"), ""), ""),
  IFERROR(IF(Football!H241="Home", TEXT(Football!F241, "h:mm AM/PM"), ""), ""),
  IFERROR(IF(WVB!H241="Home", TEXT(WVB!F241, "h:mm AM/PM"), ""), ""),
  IFERROR(IF(XC!H241="Home", TEXT(XC!F241, "h:mm AM/PM"), ""), ""),
  IFERROR(IF(SWIMMING!H241="Home", TEXT(SWIMMING!F241, "h:mm AM/PM"), ""), ""),
  IFERROR(IF(WTEN!H241="Home", TEXT(WTEN!F241, "h:mm AM/PM"), ""), ""),
  IFERROR(IF(TF!H241="Home", TEXT(TF!F241, "h:mm AM/PM"), ""), ""),
  IFERROR(IF(WGOLF!H241="Home", TEXT(WGOLF!F241, "h:mm AM/PM"), ""), ""),
  IFERROR(IF(WBB!H241="Home", TEXT(WBB!F241, "h:mm AM/PM"), ""), ""),
  IFERROR(IF(MBB!H241="Home", TEXT(MBB!F241, "h:mm AM/PM"), ""), ""),
  IFERROR(IF(WLAX!H241="Home", TEXT(WLAX!F241, "h:mm AM/PM"), ""), ""),
  IFERROR(IF(MLAX!H241="Home", TEXT(MLAX!F241, "h:mm AM/PM"), ""), ""),
  IFERROR(IF(SOFT!H241="Home", TEXT(SOFT!F241, "h:mm AM/PM"), ""), ""),
  IFERROR(IF(BASE!H241="Home", TEXT(BASE!F241, "h:mm AM/PM"), ""), ""),
  IFERROR(IF(ESPORTS!H241="Home", TEXT(ESPORTS!F241, "h:mm AM/PM"), ""), "")
)
</f>
        <v/>
      </c>
      <c r="G241" s="11" t="str">
        <f>TEXTJOIN(
  CHAR(10) &amp; CHAR(10),
  TRUE,
  IFERROR(IF(WSO!H241="Home", WSO!G241, ""), ""),
  IFERROR(IF(MSO!H241="Home", MSO!G241, ""), ""),
  IFERROR(IF(FH!H241="Home", FH!G241, ""), ""),
  IFERROR(IF(MGOLF!H241="Home", MGOLF!G241, ""), ""),
  IFERROR(IF(Football!H241="Home", Football!G241, ""), ""),
  IFERROR(IF(WVB!H241="Home", WVB!G241, ""), ""),
  IFERROR(IF(XC!H241="Home", XC!G241, ""), ""),
  IFERROR(IF(SWIMMING!H241="Home", SWIMMING!G241, ""), ""),
  IFERROR(IF(WTEN!H241="Home", WTEN!G241, ""), ""),
  IFERROR(IF(TF!H241="Home", TF!G241, ""), ""),
  IFERROR(IF(WGOLF!H241="Home", WGOLF!G241, ""), ""),
  IFERROR(IF(WBB!H241="Home", WBB!G241, ""), ""),
  IFERROR(IF(MBB!H241="Home", MBB!G241, ""), ""),
  IFERROR(IF(WLAX!H241="Home", WLAX!G241, ""), ""),
  IFERROR(IF(MLAX!H241="Home", MLAX!G241, ""), ""),
  IFERROR(IF(SOFT!H241="Home", SOFT!G241, ""), ""),
  IFERROR(IF(BASE!H241="Home", BASE!G241, ""), ""),
  IFERROR(IF(ESPORTS!H241="Home", ESPORTS!G241, ""), "")
)
</f>
        <v/>
      </c>
      <c r="H241" s="20" t="str">
        <f>TEXTJOIN(
  CHAR(10) &amp; CHAR(10),
  TRUE,
  IFERROR(IF(WSO!H241="Home", WSO!P241, ""), ""),
  IFERROR(IF(MSO!H241="Home", MSO!P241, ""), ""),
  IFERROR(IF(FH!H241="Home", FH!P241, ""), ""),
  IFERROR(IF(MGOLF!H241="Home", MGOLF!P241, ""), ""),
  IFERROR(IF(Football!H241="Home", Football!P241, ""), ""),
  IFERROR(IF(WVB!H241="Home", WVB!P241, ""), ""),
  IFERROR(IF(XC!H241="Home", XC!P241, ""), ""),
  IFERROR(IF(SWIMMING!H241="Home", SWIMMING!P241, ""), ""),
  IFERROR(IF(WTEN!H241="Home", WTEN!P241, ""), ""),
  IFERROR(IF(TF!H241="Home", TF!P241, ""), ""),
  IFERROR(IF(WGOLF!H241="Home", WGOLF!P241, ""), ""),
  IFERROR(IF(WBB!H241="Home", WBB!P241, ""), ""),
  IFERROR(IF(MBB!H241="Home", MBB!P241, ""), ""),
  IFERROR(IF(WLAX!H241="Home", WLAX!P241, ""), ""),
  IFERROR(IF(MLAX!H241="Home", MLAX!P241, ""), ""),
  IFERROR(IF(SOFT!H241="Home", SOFT!P241, ""), ""),
  IFERROR(IF(BASE!H241="Home", BASE!P241, ""), ""),
  IFERROR(IF(ESPORTS!H241="Home", ESPORTS!P241, ""), "")
)
</f>
        <v/>
      </c>
    </row>
    <row r="242" ht="22.5" customHeight="1">
      <c r="A242" s="6">
        <v>241.0</v>
      </c>
      <c r="B242" s="6" t="str">
        <f>'Master Schedule'!B242</f>
        <v/>
      </c>
      <c r="C242" s="7">
        <v>46475.0</v>
      </c>
      <c r="D242" s="8" t="str">
        <f t="shared" si="1"/>
        <v>Monday</v>
      </c>
      <c r="E242" s="6" t="str">
        <f>TEXTJOIN(
  CHAR(10) &amp; CHAR(10),
  TRUE,
  IFERROR(IF(WSO!H242="Home", WSO!E242, ""), ""),
  IFERROR(IF(MSO!H242="Home", MSO!E242, ""), ""),
  IFERROR(IF(FH!H242="Home", FH!E242, ""), ""),
  IFERROR(IF(MGOLF!H242="Home", MGOLF!E242, ""), ""),
  IFERROR(IF(Football!H242="Home", Football!E242, ""), ""),
  IFERROR(IF(WVB!H242="Home", WVB!E242, ""), ""),
  IFERROR(IF(XC!H242="Home", XC!E242, ""), ""),
  IFERROR(IF(SWIMMING!H242="Home", SWIMMING!E242, ""), ""),
  IFERROR(IF(WTEN!H242="Home", WTEN!E242, ""), ""),
  IFERROR(IF(TF!H242="Home", TF!E242, ""), ""),
  IFERROR(IF(WGOLF!H242="Home", WGOLF!E242, ""), ""),
  IFERROR(IF(WBB!H242="Home", WBB!E242, ""), ""),
  IFERROR(IF(MBB!H242="Home", MBB!E242, ""), ""),
  IFERROR(IF(WLAX!H242="Home", WLAX!E242, ""), ""),
  IFERROR(IF(MLAX!H242="Home", MLAX!E242, ""), ""),
  IFERROR(IF(SOFT!H242="Home", SOFT!E242, ""), ""),
  IFERROR(IF(BASE!H242="Home", BASE!E242, ""), ""),
  IFERROR(IF(ESPORTS!H242="Home", ESPORTS!E242, ""), "")
)
</f>
        <v/>
      </c>
      <c r="F242" s="11" t="str">
        <f>TEXTJOIN(
  CHAR(10) &amp; CHAR(10),
  TRUE,
  IFERROR(IF(WSO!H242="Home", TEXT(WSO!F242, "h:mm AM/PM"), ""), ""),
  IFERROR(IF(MSO!H242="Home", TEXT(MSO!F242, "h:mm AM/PM"), ""), ""),
  IFERROR(IF(FH!H242="Home", TEXT(FH!F242, "h:mm AM/PM"), ""), ""),
  IFERROR(IF(MGOLF!H242="Home", TEXT(MGOLF!F242, "h:mm AM/PM"), ""), ""),
  IFERROR(IF(Football!H242="Home", TEXT(Football!F242, "h:mm AM/PM"), ""), ""),
  IFERROR(IF(WVB!H242="Home", TEXT(WVB!F242, "h:mm AM/PM"), ""), ""),
  IFERROR(IF(XC!H242="Home", TEXT(XC!F242, "h:mm AM/PM"), ""), ""),
  IFERROR(IF(SWIMMING!H242="Home", TEXT(SWIMMING!F242, "h:mm AM/PM"), ""), ""),
  IFERROR(IF(WTEN!H242="Home", TEXT(WTEN!F242, "h:mm AM/PM"), ""), ""),
  IFERROR(IF(TF!H242="Home", TEXT(TF!F242, "h:mm AM/PM"), ""), ""),
  IFERROR(IF(WGOLF!H242="Home", TEXT(WGOLF!F242, "h:mm AM/PM"), ""), ""),
  IFERROR(IF(WBB!H242="Home", TEXT(WBB!F242, "h:mm AM/PM"), ""), ""),
  IFERROR(IF(MBB!H242="Home", TEXT(MBB!F242, "h:mm AM/PM"), ""), ""),
  IFERROR(IF(WLAX!H242="Home", TEXT(WLAX!F242, "h:mm AM/PM"), ""), ""),
  IFERROR(IF(MLAX!H242="Home", TEXT(MLAX!F242, "h:mm AM/PM"), ""), ""),
  IFERROR(IF(SOFT!H242="Home", TEXT(SOFT!F242, "h:mm AM/PM"), ""), ""),
  IFERROR(IF(BASE!H242="Home", TEXT(BASE!F242, "h:mm AM/PM"), ""), ""),
  IFERROR(IF(ESPORTS!H242="Home", TEXT(ESPORTS!F242, "h:mm AM/PM"), ""), "")
)
</f>
        <v/>
      </c>
      <c r="G242" s="11" t="str">
        <f>TEXTJOIN(
  CHAR(10) &amp; CHAR(10),
  TRUE,
  IFERROR(IF(WSO!H242="Home", WSO!G242, ""), ""),
  IFERROR(IF(MSO!H242="Home", MSO!G242, ""), ""),
  IFERROR(IF(FH!H242="Home", FH!G242, ""), ""),
  IFERROR(IF(MGOLF!H242="Home", MGOLF!G242, ""), ""),
  IFERROR(IF(Football!H242="Home", Football!G242, ""), ""),
  IFERROR(IF(WVB!H242="Home", WVB!G242, ""), ""),
  IFERROR(IF(XC!H242="Home", XC!G242, ""), ""),
  IFERROR(IF(SWIMMING!H242="Home", SWIMMING!G242, ""), ""),
  IFERROR(IF(WTEN!H242="Home", WTEN!G242, ""), ""),
  IFERROR(IF(TF!H242="Home", TF!G242, ""), ""),
  IFERROR(IF(WGOLF!H242="Home", WGOLF!G242, ""), ""),
  IFERROR(IF(WBB!H242="Home", WBB!G242, ""), ""),
  IFERROR(IF(MBB!H242="Home", MBB!G242, ""), ""),
  IFERROR(IF(WLAX!H242="Home", WLAX!G242, ""), ""),
  IFERROR(IF(MLAX!H242="Home", MLAX!G242, ""), ""),
  IFERROR(IF(SOFT!H242="Home", SOFT!G242, ""), ""),
  IFERROR(IF(BASE!H242="Home", BASE!G242, ""), ""),
  IFERROR(IF(ESPORTS!H242="Home", ESPORTS!G242, ""), "")
)
</f>
        <v/>
      </c>
      <c r="H242" s="20" t="str">
        <f>TEXTJOIN(
  CHAR(10) &amp; CHAR(10),
  TRUE,
  IFERROR(IF(WSO!H242="Home", WSO!P242, ""), ""),
  IFERROR(IF(MSO!H242="Home", MSO!P242, ""), ""),
  IFERROR(IF(FH!H242="Home", FH!P242, ""), ""),
  IFERROR(IF(MGOLF!H242="Home", MGOLF!P242, ""), ""),
  IFERROR(IF(Football!H242="Home", Football!P242, ""), ""),
  IFERROR(IF(WVB!H242="Home", WVB!P242, ""), ""),
  IFERROR(IF(XC!H242="Home", XC!P242, ""), ""),
  IFERROR(IF(SWIMMING!H242="Home", SWIMMING!P242, ""), ""),
  IFERROR(IF(WTEN!H242="Home", WTEN!P242, ""), ""),
  IFERROR(IF(TF!H242="Home", TF!P242, ""), ""),
  IFERROR(IF(WGOLF!H242="Home", WGOLF!P242, ""), ""),
  IFERROR(IF(WBB!H242="Home", WBB!P242, ""), ""),
  IFERROR(IF(MBB!H242="Home", MBB!P242, ""), ""),
  IFERROR(IF(WLAX!H242="Home", WLAX!P242, ""), ""),
  IFERROR(IF(MLAX!H242="Home", MLAX!P242, ""), ""),
  IFERROR(IF(SOFT!H242="Home", SOFT!P242, ""), ""),
  IFERROR(IF(BASE!H242="Home", BASE!P242, ""), ""),
  IFERROR(IF(ESPORTS!H242="Home", ESPORTS!P242, ""), "")
)
</f>
        <v/>
      </c>
    </row>
    <row r="243" ht="22.5" customHeight="1">
      <c r="A243" s="6">
        <v>242.0</v>
      </c>
      <c r="B243" s="6" t="str">
        <f>'Master Schedule'!B243</f>
        <v/>
      </c>
      <c r="C243" s="7">
        <v>46476.0</v>
      </c>
      <c r="D243" s="8" t="str">
        <f t="shared" si="1"/>
        <v>Tuesday</v>
      </c>
      <c r="E243" s="6" t="str">
        <f>TEXTJOIN(
  CHAR(10) &amp; CHAR(10),
  TRUE,
  IFERROR(IF(WSO!H243="Home", WSO!E243, ""), ""),
  IFERROR(IF(MSO!H243="Home", MSO!E243, ""), ""),
  IFERROR(IF(FH!H243="Home", FH!E243, ""), ""),
  IFERROR(IF(MGOLF!H243="Home", MGOLF!E243, ""), ""),
  IFERROR(IF(Football!H243="Home", Football!E243, ""), ""),
  IFERROR(IF(WVB!H243="Home", WVB!E243, ""), ""),
  IFERROR(IF(XC!H243="Home", XC!E243, ""), ""),
  IFERROR(IF(SWIMMING!H243="Home", SWIMMING!E243, ""), ""),
  IFERROR(IF(WTEN!H243="Home", WTEN!E243, ""), ""),
  IFERROR(IF(TF!H243="Home", TF!E243, ""), ""),
  IFERROR(IF(WGOLF!H243="Home", WGOLF!E243, ""), ""),
  IFERROR(IF(WBB!H243="Home", WBB!E243, ""), ""),
  IFERROR(IF(MBB!H243="Home", MBB!E243, ""), ""),
  IFERROR(IF(WLAX!H243="Home", WLAX!E243, ""), ""),
  IFERROR(IF(MLAX!H243="Home", MLAX!E243, ""), ""),
  IFERROR(IF(SOFT!H243="Home", SOFT!E243, ""), ""),
  IFERROR(IF(BASE!H243="Home", BASE!E243, ""), ""),
  IFERROR(IF(ESPORTS!H243="Home", ESPORTS!E243, ""), "")
)
</f>
        <v/>
      </c>
      <c r="F243" s="11" t="str">
        <f>TEXTJOIN(
  CHAR(10) &amp; CHAR(10),
  TRUE,
  IFERROR(IF(WSO!H243="Home", TEXT(WSO!F243, "h:mm AM/PM"), ""), ""),
  IFERROR(IF(MSO!H243="Home", TEXT(MSO!F243, "h:mm AM/PM"), ""), ""),
  IFERROR(IF(FH!H243="Home", TEXT(FH!F243, "h:mm AM/PM"), ""), ""),
  IFERROR(IF(MGOLF!H243="Home", TEXT(MGOLF!F243, "h:mm AM/PM"), ""), ""),
  IFERROR(IF(Football!H243="Home", TEXT(Football!F243, "h:mm AM/PM"), ""), ""),
  IFERROR(IF(WVB!H243="Home", TEXT(WVB!F243, "h:mm AM/PM"), ""), ""),
  IFERROR(IF(XC!H243="Home", TEXT(XC!F243, "h:mm AM/PM"), ""), ""),
  IFERROR(IF(SWIMMING!H243="Home", TEXT(SWIMMING!F243, "h:mm AM/PM"), ""), ""),
  IFERROR(IF(WTEN!H243="Home", TEXT(WTEN!F243, "h:mm AM/PM"), ""), ""),
  IFERROR(IF(TF!H243="Home", TEXT(TF!F243, "h:mm AM/PM"), ""), ""),
  IFERROR(IF(WGOLF!H243="Home", TEXT(WGOLF!F243, "h:mm AM/PM"), ""), ""),
  IFERROR(IF(WBB!H243="Home", TEXT(WBB!F243, "h:mm AM/PM"), ""), ""),
  IFERROR(IF(MBB!H243="Home", TEXT(MBB!F243, "h:mm AM/PM"), ""), ""),
  IFERROR(IF(WLAX!H243="Home", TEXT(WLAX!F243, "h:mm AM/PM"), ""), ""),
  IFERROR(IF(MLAX!H243="Home", TEXT(MLAX!F243, "h:mm AM/PM"), ""), ""),
  IFERROR(IF(SOFT!H243="Home", TEXT(SOFT!F243, "h:mm AM/PM"), ""), ""),
  IFERROR(IF(BASE!H243="Home", TEXT(BASE!F243, "h:mm AM/PM"), ""), ""),
  IFERROR(IF(ESPORTS!H243="Home", TEXT(ESPORTS!F243, "h:mm AM/PM"), ""), "")
)
</f>
        <v/>
      </c>
      <c r="G243" s="11" t="str">
        <f>TEXTJOIN(
  CHAR(10) &amp; CHAR(10),
  TRUE,
  IFERROR(IF(WSO!H243="Home", WSO!G243, ""), ""),
  IFERROR(IF(MSO!H243="Home", MSO!G243, ""), ""),
  IFERROR(IF(FH!H243="Home", FH!G243, ""), ""),
  IFERROR(IF(MGOLF!H243="Home", MGOLF!G243, ""), ""),
  IFERROR(IF(Football!H243="Home", Football!G243, ""), ""),
  IFERROR(IF(WVB!H243="Home", WVB!G243, ""), ""),
  IFERROR(IF(XC!H243="Home", XC!G243, ""), ""),
  IFERROR(IF(SWIMMING!H243="Home", SWIMMING!G243, ""), ""),
  IFERROR(IF(WTEN!H243="Home", WTEN!G243, ""), ""),
  IFERROR(IF(TF!H243="Home", TF!G243, ""), ""),
  IFERROR(IF(WGOLF!H243="Home", WGOLF!G243, ""), ""),
  IFERROR(IF(WBB!H243="Home", WBB!G243, ""), ""),
  IFERROR(IF(MBB!H243="Home", MBB!G243, ""), ""),
  IFERROR(IF(WLAX!H243="Home", WLAX!G243, ""), ""),
  IFERROR(IF(MLAX!H243="Home", MLAX!G243, ""), ""),
  IFERROR(IF(SOFT!H243="Home", SOFT!G243, ""), ""),
  IFERROR(IF(BASE!H243="Home", BASE!G243, ""), ""),
  IFERROR(IF(ESPORTS!H243="Home", ESPORTS!G243, ""), "")
)
</f>
        <v/>
      </c>
      <c r="H243" s="20" t="str">
        <f>TEXTJOIN(
  CHAR(10) &amp; CHAR(10),
  TRUE,
  IFERROR(IF(WSO!H243="Home", WSO!P243, ""), ""),
  IFERROR(IF(MSO!H243="Home", MSO!P243, ""), ""),
  IFERROR(IF(FH!H243="Home", FH!P243, ""), ""),
  IFERROR(IF(MGOLF!H243="Home", MGOLF!P243, ""), ""),
  IFERROR(IF(Football!H243="Home", Football!P243, ""), ""),
  IFERROR(IF(WVB!H243="Home", WVB!P243, ""), ""),
  IFERROR(IF(XC!H243="Home", XC!P243, ""), ""),
  IFERROR(IF(SWIMMING!H243="Home", SWIMMING!P243, ""), ""),
  IFERROR(IF(WTEN!H243="Home", WTEN!P243, ""), ""),
  IFERROR(IF(TF!H243="Home", TF!P243, ""), ""),
  IFERROR(IF(WGOLF!H243="Home", WGOLF!P243, ""), ""),
  IFERROR(IF(WBB!H243="Home", WBB!P243, ""), ""),
  IFERROR(IF(MBB!H243="Home", MBB!P243, ""), ""),
  IFERROR(IF(WLAX!H243="Home", WLAX!P243, ""), ""),
  IFERROR(IF(MLAX!H243="Home", MLAX!P243, ""), ""),
  IFERROR(IF(SOFT!H243="Home", SOFT!P243, ""), ""),
  IFERROR(IF(BASE!H243="Home", BASE!P243, ""), ""),
  IFERROR(IF(ESPORTS!H243="Home", ESPORTS!P243, ""), "")
)
</f>
        <v/>
      </c>
    </row>
    <row r="244" ht="22.5" customHeight="1">
      <c r="A244" s="6">
        <v>243.0</v>
      </c>
      <c r="B244" s="6" t="str">
        <f>'Master Schedule'!B244</f>
        <v/>
      </c>
      <c r="C244" s="7">
        <v>46477.0</v>
      </c>
      <c r="D244" s="8" t="str">
        <f t="shared" si="1"/>
        <v>Wednesday</v>
      </c>
      <c r="E244" s="6" t="str">
        <f>TEXTJOIN(
  CHAR(10) &amp; CHAR(10),
  TRUE,
  IFERROR(IF(WSO!H244="Home", WSO!E244, ""), ""),
  IFERROR(IF(MSO!H244="Home", MSO!E244, ""), ""),
  IFERROR(IF(FH!H244="Home", FH!E244, ""), ""),
  IFERROR(IF(MGOLF!H244="Home", MGOLF!E244, ""), ""),
  IFERROR(IF(Football!H244="Home", Football!E244, ""), ""),
  IFERROR(IF(WVB!H244="Home", WVB!E244, ""), ""),
  IFERROR(IF(XC!H244="Home", XC!E244, ""), ""),
  IFERROR(IF(SWIMMING!H244="Home", SWIMMING!E244, ""), ""),
  IFERROR(IF(WTEN!H244="Home", WTEN!E244, ""), ""),
  IFERROR(IF(TF!H244="Home", TF!E244, ""), ""),
  IFERROR(IF(WGOLF!H244="Home", WGOLF!E244, ""), ""),
  IFERROR(IF(WBB!H244="Home", WBB!E244, ""), ""),
  IFERROR(IF(MBB!H244="Home", MBB!E244, ""), ""),
  IFERROR(IF(WLAX!H244="Home", WLAX!E244, ""), ""),
  IFERROR(IF(MLAX!H244="Home", MLAX!E244, ""), ""),
  IFERROR(IF(SOFT!H244="Home", SOFT!E244, ""), ""),
  IFERROR(IF(BASE!H244="Home", BASE!E244, ""), ""),
  IFERROR(IF(ESPORTS!H244="Home", ESPORTS!E244, ""), "")
)
</f>
        <v/>
      </c>
      <c r="F244" s="11" t="str">
        <f>TEXTJOIN(
  CHAR(10) &amp; CHAR(10),
  TRUE,
  IFERROR(IF(WSO!H244="Home", TEXT(WSO!F244, "h:mm AM/PM"), ""), ""),
  IFERROR(IF(MSO!H244="Home", TEXT(MSO!F244, "h:mm AM/PM"), ""), ""),
  IFERROR(IF(FH!H244="Home", TEXT(FH!F244, "h:mm AM/PM"), ""), ""),
  IFERROR(IF(MGOLF!H244="Home", TEXT(MGOLF!F244, "h:mm AM/PM"), ""), ""),
  IFERROR(IF(Football!H244="Home", TEXT(Football!F244, "h:mm AM/PM"), ""), ""),
  IFERROR(IF(WVB!H244="Home", TEXT(WVB!F244, "h:mm AM/PM"), ""), ""),
  IFERROR(IF(XC!H244="Home", TEXT(XC!F244, "h:mm AM/PM"), ""), ""),
  IFERROR(IF(SWIMMING!H244="Home", TEXT(SWIMMING!F244, "h:mm AM/PM"), ""), ""),
  IFERROR(IF(WTEN!H244="Home", TEXT(WTEN!F244, "h:mm AM/PM"), ""), ""),
  IFERROR(IF(TF!H244="Home", TEXT(TF!F244, "h:mm AM/PM"), ""), ""),
  IFERROR(IF(WGOLF!H244="Home", TEXT(WGOLF!F244, "h:mm AM/PM"), ""), ""),
  IFERROR(IF(WBB!H244="Home", TEXT(WBB!F244, "h:mm AM/PM"), ""), ""),
  IFERROR(IF(MBB!H244="Home", TEXT(MBB!F244, "h:mm AM/PM"), ""), ""),
  IFERROR(IF(WLAX!H244="Home", TEXT(WLAX!F244, "h:mm AM/PM"), ""), ""),
  IFERROR(IF(MLAX!H244="Home", TEXT(MLAX!F244, "h:mm AM/PM"), ""), ""),
  IFERROR(IF(SOFT!H244="Home", TEXT(SOFT!F244, "h:mm AM/PM"), ""), ""),
  IFERROR(IF(BASE!H244="Home", TEXT(BASE!F244, "h:mm AM/PM"), ""), ""),
  IFERROR(IF(ESPORTS!H244="Home", TEXT(ESPORTS!F244, "h:mm AM/PM"), ""), "")
)
</f>
        <v/>
      </c>
      <c r="G244" s="11" t="str">
        <f>TEXTJOIN(
  CHAR(10) &amp; CHAR(10),
  TRUE,
  IFERROR(IF(WSO!H244="Home", WSO!G244, ""), ""),
  IFERROR(IF(MSO!H244="Home", MSO!G244, ""), ""),
  IFERROR(IF(FH!H244="Home", FH!G244, ""), ""),
  IFERROR(IF(MGOLF!H244="Home", MGOLF!G244, ""), ""),
  IFERROR(IF(Football!H244="Home", Football!G244, ""), ""),
  IFERROR(IF(WVB!H244="Home", WVB!G244, ""), ""),
  IFERROR(IF(XC!H244="Home", XC!G244, ""), ""),
  IFERROR(IF(SWIMMING!H244="Home", SWIMMING!G244, ""), ""),
  IFERROR(IF(WTEN!H244="Home", WTEN!G244, ""), ""),
  IFERROR(IF(TF!H244="Home", TF!G244, ""), ""),
  IFERROR(IF(WGOLF!H244="Home", WGOLF!G244, ""), ""),
  IFERROR(IF(WBB!H244="Home", WBB!G244, ""), ""),
  IFERROR(IF(MBB!H244="Home", MBB!G244, ""), ""),
  IFERROR(IF(WLAX!H244="Home", WLAX!G244, ""), ""),
  IFERROR(IF(MLAX!H244="Home", MLAX!G244, ""), ""),
  IFERROR(IF(SOFT!H244="Home", SOFT!G244, ""), ""),
  IFERROR(IF(BASE!H244="Home", BASE!G244, ""), ""),
  IFERROR(IF(ESPORTS!H244="Home", ESPORTS!G244, ""), "")
)
</f>
        <v/>
      </c>
      <c r="H244" s="20" t="str">
        <f>TEXTJOIN(
  CHAR(10) &amp; CHAR(10),
  TRUE,
  IFERROR(IF(WSO!H244="Home", WSO!P244, ""), ""),
  IFERROR(IF(MSO!H244="Home", MSO!P244, ""), ""),
  IFERROR(IF(FH!H244="Home", FH!P244, ""), ""),
  IFERROR(IF(MGOLF!H244="Home", MGOLF!P244, ""), ""),
  IFERROR(IF(Football!H244="Home", Football!P244, ""), ""),
  IFERROR(IF(WVB!H244="Home", WVB!P244, ""), ""),
  IFERROR(IF(XC!H244="Home", XC!P244, ""), ""),
  IFERROR(IF(SWIMMING!H244="Home", SWIMMING!P244, ""), ""),
  IFERROR(IF(WTEN!H244="Home", WTEN!P244, ""), ""),
  IFERROR(IF(TF!H244="Home", TF!P244, ""), ""),
  IFERROR(IF(WGOLF!H244="Home", WGOLF!P244, ""), ""),
  IFERROR(IF(WBB!H244="Home", WBB!P244, ""), ""),
  IFERROR(IF(MBB!H244="Home", MBB!P244, ""), ""),
  IFERROR(IF(WLAX!H244="Home", WLAX!P244, ""), ""),
  IFERROR(IF(MLAX!H244="Home", MLAX!P244, ""), ""),
  IFERROR(IF(SOFT!H244="Home", SOFT!P244, ""), ""),
  IFERROR(IF(BASE!H244="Home", BASE!P244, ""), ""),
  IFERROR(IF(ESPORTS!H244="Home", ESPORTS!P244, ""), "")
)
</f>
        <v/>
      </c>
    </row>
    <row r="245" ht="22.5" customHeight="1">
      <c r="A245" s="6">
        <v>244.0</v>
      </c>
      <c r="B245" s="6" t="str">
        <f>'Master Schedule'!B245</f>
        <v/>
      </c>
      <c r="C245" s="7">
        <v>46478.0</v>
      </c>
      <c r="D245" s="8" t="str">
        <f t="shared" si="1"/>
        <v>Thursday</v>
      </c>
      <c r="E245" s="6" t="str">
        <f>TEXTJOIN(
  CHAR(10) &amp; CHAR(10),
  TRUE,
  IFERROR(IF(WSO!H245="Home", WSO!E245, ""), ""),
  IFERROR(IF(MSO!H245="Home", MSO!E245, ""), ""),
  IFERROR(IF(FH!H245="Home", FH!E245, ""), ""),
  IFERROR(IF(MGOLF!H245="Home", MGOLF!E245, ""), ""),
  IFERROR(IF(Football!H245="Home", Football!E245, ""), ""),
  IFERROR(IF(WVB!H245="Home", WVB!E245, ""), ""),
  IFERROR(IF(XC!H245="Home", XC!E245, ""), ""),
  IFERROR(IF(SWIMMING!H245="Home", SWIMMING!E245, ""), ""),
  IFERROR(IF(WTEN!H245="Home", WTEN!E245, ""), ""),
  IFERROR(IF(TF!H245="Home", TF!E245, ""), ""),
  IFERROR(IF(WGOLF!H245="Home", WGOLF!E245, ""), ""),
  IFERROR(IF(WBB!H245="Home", WBB!E245, ""), ""),
  IFERROR(IF(MBB!H245="Home", MBB!E245, ""), ""),
  IFERROR(IF(WLAX!H245="Home", WLAX!E245, ""), ""),
  IFERROR(IF(MLAX!H245="Home", MLAX!E245, ""), ""),
  IFERROR(IF(SOFT!H245="Home", SOFT!E245, ""), ""),
  IFERROR(IF(BASE!H245="Home", BASE!E245, ""), ""),
  IFERROR(IF(ESPORTS!H245="Home", ESPORTS!E245, ""), "")
)
</f>
        <v/>
      </c>
      <c r="F245" s="11" t="str">
        <f>TEXTJOIN(
  CHAR(10) &amp; CHAR(10),
  TRUE,
  IFERROR(IF(WSO!H245="Home", TEXT(WSO!F245, "h:mm AM/PM"), ""), ""),
  IFERROR(IF(MSO!H245="Home", TEXT(MSO!F245, "h:mm AM/PM"), ""), ""),
  IFERROR(IF(FH!H245="Home", TEXT(FH!F245, "h:mm AM/PM"), ""), ""),
  IFERROR(IF(MGOLF!H245="Home", TEXT(MGOLF!F245, "h:mm AM/PM"), ""), ""),
  IFERROR(IF(Football!H245="Home", TEXT(Football!F245, "h:mm AM/PM"), ""), ""),
  IFERROR(IF(WVB!H245="Home", TEXT(WVB!F245, "h:mm AM/PM"), ""), ""),
  IFERROR(IF(XC!H245="Home", TEXT(XC!F245, "h:mm AM/PM"), ""), ""),
  IFERROR(IF(SWIMMING!H245="Home", TEXT(SWIMMING!F245, "h:mm AM/PM"), ""), ""),
  IFERROR(IF(WTEN!H245="Home", TEXT(WTEN!F245, "h:mm AM/PM"), ""), ""),
  IFERROR(IF(TF!H245="Home", TEXT(TF!F245, "h:mm AM/PM"), ""), ""),
  IFERROR(IF(WGOLF!H245="Home", TEXT(WGOLF!F245, "h:mm AM/PM"), ""), ""),
  IFERROR(IF(WBB!H245="Home", TEXT(WBB!F245, "h:mm AM/PM"), ""), ""),
  IFERROR(IF(MBB!H245="Home", TEXT(MBB!F245, "h:mm AM/PM"), ""), ""),
  IFERROR(IF(WLAX!H245="Home", TEXT(WLAX!F245, "h:mm AM/PM"), ""), ""),
  IFERROR(IF(MLAX!H245="Home", TEXT(MLAX!F245, "h:mm AM/PM"), ""), ""),
  IFERROR(IF(SOFT!H245="Home", TEXT(SOFT!F245, "h:mm AM/PM"), ""), ""),
  IFERROR(IF(BASE!H245="Home", TEXT(BASE!F245, "h:mm AM/PM"), ""), ""),
  IFERROR(IF(ESPORTS!H245="Home", TEXT(ESPORTS!F245, "h:mm AM/PM"), ""), "")
)
</f>
        <v/>
      </c>
      <c r="G245" s="11" t="str">
        <f>TEXTJOIN(
  CHAR(10) &amp; CHAR(10),
  TRUE,
  IFERROR(IF(WSO!H245="Home", WSO!G245, ""), ""),
  IFERROR(IF(MSO!H245="Home", MSO!G245, ""), ""),
  IFERROR(IF(FH!H245="Home", FH!G245, ""), ""),
  IFERROR(IF(MGOLF!H245="Home", MGOLF!G245, ""), ""),
  IFERROR(IF(Football!H245="Home", Football!G245, ""), ""),
  IFERROR(IF(WVB!H245="Home", WVB!G245, ""), ""),
  IFERROR(IF(XC!H245="Home", XC!G245, ""), ""),
  IFERROR(IF(SWIMMING!H245="Home", SWIMMING!G245, ""), ""),
  IFERROR(IF(WTEN!H245="Home", WTEN!G245, ""), ""),
  IFERROR(IF(TF!H245="Home", TF!G245, ""), ""),
  IFERROR(IF(WGOLF!H245="Home", WGOLF!G245, ""), ""),
  IFERROR(IF(WBB!H245="Home", WBB!G245, ""), ""),
  IFERROR(IF(MBB!H245="Home", MBB!G245, ""), ""),
  IFERROR(IF(WLAX!H245="Home", WLAX!G245, ""), ""),
  IFERROR(IF(MLAX!H245="Home", MLAX!G245, ""), ""),
  IFERROR(IF(SOFT!H245="Home", SOFT!G245, ""), ""),
  IFERROR(IF(BASE!H245="Home", BASE!G245, ""), ""),
  IFERROR(IF(ESPORTS!H245="Home", ESPORTS!G245, ""), "")
)
</f>
        <v/>
      </c>
      <c r="H245" s="20" t="str">
        <f>TEXTJOIN(
  CHAR(10) &amp; CHAR(10),
  TRUE,
  IFERROR(IF(WSO!H245="Home", WSO!P245, ""), ""),
  IFERROR(IF(MSO!H245="Home", MSO!P245, ""), ""),
  IFERROR(IF(FH!H245="Home", FH!P245, ""), ""),
  IFERROR(IF(MGOLF!H245="Home", MGOLF!P245, ""), ""),
  IFERROR(IF(Football!H245="Home", Football!P245, ""), ""),
  IFERROR(IF(WVB!H245="Home", WVB!P245, ""), ""),
  IFERROR(IF(XC!H245="Home", XC!P245, ""), ""),
  IFERROR(IF(SWIMMING!H245="Home", SWIMMING!P245, ""), ""),
  IFERROR(IF(WTEN!H245="Home", WTEN!P245, ""), ""),
  IFERROR(IF(TF!H245="Home", TF!P245, ""), ""),
  IFERROR(IF(WGOLF!H245="Home", WGOLF!P245, ""), ""),
  IFERROR(IF(WBB!H245="Home", WBB!P245, ""), ""),
  IFERROR(IF(MBB!H245="Home", MBB!P245, ""), ""),
  IFERROR(IF(WLAX!H245="Home", WLAX!P245, ""), ""),
  IFERROR(IF(MLAX!H245="Home", MLAX!P245, ""), ""),
  IFERROR(IF(SOFT!H245="Home", SOFT!P245, ""), ""),
  IFERROR(IF(BASE!H245="Home", BASE!P245, ""), ""),
  IFERROR(IF(ESPORTS!H245="Home", ESPORTS!P245, ""), "")
)
</f>
        <v/>
      </c>
    </row>
    <row r="246" ht="22.5" customHeight="1">
      <c r="A246" s="6">
        <v>245.0</v>
      </c>
      <c r="B246" s="6" t="str">
        <f>'Master Schedule'!B246</f>
        <v/>
      </c>
      <c r="C246" s="7">
        <v>46479.0</v>
      </c>
      <c r="D246" s="8" t="str">
        <f t="shared" si="1"/>
        <v>Friday</v>
      </c>
      <c r="E246" s="6" t="str">
        <f>TEXTJOIN(
  CHAR(10) &amp; CHAR(10),
  TRUE,
  IFERROR(IF(WSO!H246="Home", WSO!E246, ""), ""),
  IFERROR(IF(MSO!H246="Home", MSO!E246, ""), ""),
  IFERROR(IF(FH!H246="Home", FH!E246, ""), ""),
  IFERROR(IF(MGOLF!H246="Home", MGOLF!E246, ""), ""),
  IFERROR(IF(Football!H246="Home", Football!E246, ""), ""),
  IFERROR(IF(WVB!H246="Home", WVB!E246, ""), ""),
  IFERROR(IF(XC!H246="Home", XC!E246, ""), ""),
  IFERROR(IF(SWIMMING!H246="Home", SWIMMING!E246, ""), ""),
  IFERROR(IF(WTEN!H246="Home", WTEN!E246, ""), ""),
  IFERROR(IF(TF!H246="Home", TF!E246, ""), ""),
  IFERROR(IF(WGOLF!H246="Home", WGOLF!E246, ""), ""),
  IFERROR(IF(WBB!H246="Home", WBB!E246, ""), ""),
  IFERROR(IF(MBB!H246="Home", MBB!E246, ""), ""),
  IFERROR(IF(WLAX!H246="Home", WLAX!E246, ""), ""),
  IFERROR(IF(MLAX!H246="Home", MLAX!E246, ""), ""),
  IFERROR(IF(SOFT!H246="Home", SOFT!E246, ""), ""),
  IFERROR(IF(BASE!H246="Home", BASE!E246, ""), ""),
  IFERROR(IF(ESPORTS!H246="Home", ESPORTS!E246, ""), "")
)
</f>
        <v/>
      </c>
      <c r="F246" s="11" t="str">
        <f>TEXTJOIN(
  CHAR(10) &amp; CHAR(10),
  TRUE,
  IFERROR(IF(WSO!H246="Home", TEXT(WSO!F246, "h:mm AM/PM"), ""), ""),
  IFERROR(IF(MSO!H246="Home", TEXT(MSO!F246, "h:mm AM/PM"), ""), ""),
  IFERROR(IF(FH!H246="Home", TEXT(FH!F246, "h:mm AM/PM"), ""), ""),
  IFERROR(IF(MGOLF!H246="Home", TEXT(MGOLF!F246, "h:mm AM/PM"), ""), ""),
  IFERROR(IF(Football!H246="Home", TEXT(Football!F246, "h:mm AM/PM"), ""), ""),
  IFERROR(IF(WVB!H246="Home", TEXT(WVB!F246, "h:mm AM/PM"), ""), ""),
  IFERROR(IF(XC!H246="Home", TEXT(XC!F246, "h:mm AM/PM"), ""), ""),
  IFERROR(IF(SWIMMING!H246="Home", TEXT(SWIMMING!F246, "h:mm AM/PM"), ""), ""),
  IFERROR(IF(WTEN!H246="Home", TEXT(WTEN!F246, "h:mm AM/PM"), ""), ""),
  IFERROR(IF(TF!H246="Home", TEXT(TF!F246, "h:mm AM/PM"), ""), ""),
  IFERROR(IF(WGOLF!H246="Home", TEXT(WGOLF!F246, "h:mm AM/PM"), ""), ""),
  IFERROR(IF(WBB!H246="Home", TEXT(WBB!F246, "h:mm AM/PM"), ""), ""),
  IFERROR(IF(MBB!H246="Home", TEXT(MBB!F246, "h:mm AM/PM"), ""), ""),
  IFERROR(IF(WLAX!H246="Home", TEXT(WLAX!F246, "h:mm AM/PM"), ""), ""),
  IFERROR(IF(MLAX!H246="Home", TEXT(MLAX!F246, "h:mm AM/PM"), ""), ""),
  IFERROR(IF(SOFT!H246="Home", TEXT(SOFT!F246, "h:mm AM/PM"), ""), ""),
  IFERROR(IF(BASE!H246="Home", TEXT(BASE!F246, "h:mm AM/PM"), ""), ""),
  IFERROR(IF(ESPORTS!H246="Home", TEXT(ESPORTS!F246, "h:mm AM/PM"), ""), "")
)
</f>
        <v/>
      </c>
      <c r="G246" s="11" t="str">
        <f>TEXTJOIN(
  CHAR(10) &amp; CHAR(10),
  TRUE,
  IFERROR(IF(WSO!H246="Home", WSO!G246, ""), ""),
  IFERROR(IF(MSO!H246="Home", MSO!G246, ""), ""),
  IFERROR(IF(FH!H246="Home", FH!G246, ""), ""),
  IFERROR(IF(MGOLF!H246="Home", MGOLF!G246, ""), ""),
  IFERROR(IF(Football!H246="Home", Football!G246, ""), ""),
  IFERROR(IF(WVB!H246="Home", WVB!G246, ""), ""),
  IFERROR(IF(XC!H246="Home", XC!G246, ""), ""),
  IFERROR(IF(SWIMMING!H246="Home", SWIMMING!G246, ""), ""),
  IFERROR(IF(WTEN!H246="Home", WTEN!G246, ""), ""),
  IFERROR(IF(TF!H246="Home", TF!G246, ""), ""),
  IFERROR(IF(WGOLF!H246="Home", WGOLF!G246, ""), ""),
  IFERROR(IF(WBB!H246="Home", WBB!G246, ""), ""),
  IFERROR(IF(MBB!H246="Home", MBB!G246, ""), ""),
  IFERROR(IF(WLAX!H246="Home", WLAX!G246, ""), ""),
  IFERROR(IF(MLAX!H246="Home", MLAX!G246, ""), ""),
  IFERROR(IF(SOFT!H246="Home", SOFT!G246, ""), ""),
  IFERROR(IF(BASE!H246="Home", BASE!G246, ""), ""),
  IFERROR(IF(ESPORTS!H246="Home", ESPORTS!G246, ""), "")
)
</f>
        <v/>
      </c>
      <c r="H246" s="20" t="str">
        <f>TEXTJOIN(
  CHAR(10) &amp; CHAR(10),
  TRUE,
  IFERROR(IF(WSO!H246="Home", WSO!P246, ""), ""),
  IFERROR(IF(MSO!H246="Home", MSO!P246, ""), ""),
  IFERROR(IF(FH!H246="Home", FH!P246, ""), ""),
  IFERROR(IF(MGOLF!H246="Home", MGOLF!P246, ""), ""),
  IFERROR(IF(Football!H246="Home", Football!P246, ""), ""),
  IFERROR(IF(WVB!H246="Home", WVB!P246, ""), ""),
  IFERROR(IF(XC!H246="Home", XC!P246, ""), ""),
  IFERROR(IF(SWIMMING!H246="Home", SWIMMING!P246, ""), ""),
  IFERROR(IF(WTEN!H246="Home", WTEN!P246, ""), ""),
  IFERROR(IF(TF!H246="Home", TF!P246, ""), ""),
  IFERROR(IF(WGOLF!H246="Home", WGOLF!P246, ""), ""),
  IFERROR(IF(WBB!H246="Home", WBB!P246, ""), ""),
  IFERROR(IF(MBB!H246="Home", MBB!P246, ""), ""),
  IFERROR(IF(WLAX!H246="Home", WLAX!P246, ""), ""),
  IFERROR(IF(MLAX!H246="Home", MLAX!P246, ""), ""),
  IFERROR(IF(SOFT!H246="Home", SOFT!P246, ""), ""),
  IFERROR(IF(BASE!H246="Home", BASE!P246, ""), ""),
  IFERROR(IF(ESPORTS!H246="Home", ESPORTS!P246, ""), "")
)
</f>
        <v/>
      </c>
    </row>
    <row r="247" ht="22.5" customHeight="1">
      <c r="A247" s="6">
        <v>246.0</v>
      </c>
      <c r="B247" s="6" t="str">
        <f>'Master Schedule'!B247</f>
        <v/>
      </c>
      <c r="C247" s="7">
        <v>46480.0</v>
      </c>
      <c r="D247" s="8" t="str">
        <f t="shared" si="1"/>
        <v>Saturday</v>
      </c>
      <c r="E247" s="6" t="str">
        <f>TEXTJOIN(
  CHAR(10) &amp; CHAR(10),
  TRUE,
  IFERROR(IF(WSO!H247="Home", WSO!E247, ""), ""),
  IFERROR(IF(MSO!H247="Home", MSO!E247, ""), ""),
  IFERROR(IF(FH!H247="Home", FH!E247, ""), ""),
  IFERROR(IF(MGOLF!H247="Home", MGOLF!E247, ""), ""),
  IFERROR(IF(Football!H247="Home", Football!E247, ""), ""),
  IFERROR(IF(WVB!H247="Home", WVB!E247, ""), ""),
  IFERROR(IF(XC!H247="Home", XC!E247, ""), ""),
  IFERROR(IF(SWIMMING!H247="Home", SWIMMING!E247, ""), ""),
  IFERROR(IF(WTEN!H247="Home", WTEN!E247, ""), ""),
  IFERROR(IF(TF!H247="Home", TF!E247, ""), ""),
  IFERROR(IF(WGOLF!H247="Home", WGOLF!E247, ""), ""),
  IFERROR(IF(WBB!H247="Home", WBB!E247, ""), ""),
  IFERROR(IF(MBB!H247="Home", MBB!E247, ""), ""),
  IFERROR(IF(WLAX!H247="Home", WLAX!E247, ""), ""),
  IFERROR(IF(MLAX!H247="Home", MLAX!E247, ""), ""),
  IFERROR(IF(SOFT!H247="Home", SOFT!E247, ""), ""),
  IFERROR(IF(BASE!H247="Home", BASE!E247, ""), ""),
  IFERROR(IF(ESPORTS!H247="Home", ESPORTS!E247, ""), "")
)
</f>
        <v/>
      </c>
      <c r="F247" s="11" t="str">
        <f>TEXTJOIN(
  CHAR(10) &amp; CHAR(10),
  TRUE,
  IFERROR(IF(WSO!H247="Home", TEXT(WSO!F247, "h:mm AM/PM"), ""), ""),
  IFERROR(IF(MSO!H247="Home", TEXT(MSO!F247, "h:mm AM/PM"), ""), ""),
  IFERROR(IF(FH!H247="Home", TEXT(FH!F247, "h:mm AM/PM"), ""), ""),
  IFERROR(IF(MGOLF!H247="Home", TEXT(MGOLF!F247, "h:mm AM/PM"), ""), ""),
  IFERROR(IF(Football!H247="Home", TEXT(Football!F247, "h:mm AM/PM"), ""), ""),
  IFERROR(IF(WVB!H247="Home", TEXT(WVB!F247, "h:mm AM/PM"), ""), ""),
  IFERROR(IF(XC!H247="Home", TEXT(XC!F247, "h:mm AM/PM"), ""), ""),
  IFERROR(IF(SWIMMING!H247="Home", TEXT(SWIMMING!F247, "h:mm AM/PM"), ""), ""),
  IFERROR(IF(WTEN!H247="Home", TEXT(WTEN!F247, "h:mm AM/PM"), ""), ""),
  IFERROR(IF(TF!H247="Home", TEXT(TF!F247, "h:mm AM/PM"), ""), ""),
  IFERROR(IF(WGOLF!H247="Home", TEXT(WGOLF!F247, "h:mm AM/PM"), ""), ""),
  IFERROR(IF(WBB!H247="Home", TEXT(WBB!F247, "h:mm AM/PM"), ""), ""),
  IFERROR(IF(MBB!H247="Home", TEXT(MBB!F247, "h:mm AM/PM"), ""), ""),
  IFERROR(IF(WLAX!H247="Home", TEXT(WLAX!F247, "h:mm AM/PM"), ""), ""),
  IFERROR(IF(MLAX!H247="Home", TEXT(MLAX!F247, "h:mm AM/PM"), ""), ""),
  IFERROR(IF(SOFT!H247="Home", TEXT(SOFT!F247, "h:mm AM/PM"), ""), ""),
  IFERROR(IF(BASE!H247="Home", TEXT(BASE!F247, "h:mm AM/PM"), ""), ""),
  IFERROR(IF(ESPORTS!H247="Home", TEXT(ESPORTS!F247, "h:mm AM/PM"), ""), "")
)
</f>
        <v/>
      </c>
      <c r="G247" s="11" t="str">
        <f>TEXTJOIN(
  CHAR(10) &amp; CHAR(10),
  TRUE,
  IFERROR(IF(WSO!H247="Home", WSO!G247, ""), ""),
  IFERROR(IF(MSO!H247="Home", MSO!G247, ""), ""),
  IFERROR(IF(FH!H247="Home", FH!G247, ""), ""),
  IFERROR(IF(MGOLF!H247="Home", MGOLF!G247, ""), ""),
  IFERROR(IF(Football!H247="Home", Football!G247, ""), ""),
  IFERROR(IF(WVB!H247="Home", WVB!G247, ""), ""),
  IFERROR(IF(XC!H247="Home", XC!G247, ""), ""),
  IFERROR(IF(SWIMMING!H247="Home", SWIMMING!G247, ""), ""),
  IFERROR(IF(WTEN!H247="Home", WTEN!G247, ""), ""),
  IFERROR(IF(TF!H247="Home", TF!G247, ""), ""),
  IFERROR(IF(WGOLF!H247="Home", WGOLF!G247, ""), ""),
  IFERROR(IF(WBB!H247="Home", WBB!G247, ""), ""),
  IFERROR(IF(MBB!H247="Home", MBB!G247, ""), ""),
  IFERROR(IF(WLAX!H247="Home", WLAX!G247, ""), ""),
  IFERROR(IF(MLAX!H247="Home", MLAX!G247, ""), ""),
  IFERROR(IF(SOFT!H247="Home", SOFT!G247, ""), ""),
  IFERROR(IF(BASE!H247="Home", BASE!G247, ""), ""),
  IFERROR(IF(ESPORTS!H247="Home", ESPORTS!G247, ""), "")
)
</f>
        <v/>
      </c>
      <c r="H247" s="20" t="str">
        <f>TEXTJOIN(
  CHAR(10) &amp; CHAR(10),
  TRUE,
  IFERROR(IF(WSO!H247="Home", WSO!P247, ""), ""),
  IFERROR(IF(MSO!H247="Home", MSO!P247, ""), ""),
  IFERROR(IF(FH!H247="Home", FH!P247, ""), ""),
  IFERROR(IF(MGOLF!H247="Home", MGOLF!P247, ""), ""),
  IFERROR(IF(Football!H247="Home", Football!P247, ""), ""),
  IFERROR(IF(WVB!H247="Home", WVB!P247, ""), ""),
  IFERROR(IF(XC!H247="Home", XC!P247, ""), ""),
  IFERROR(IF(SWIMMING!H247="Home", SWIMMING!P247, ""), ""),
  IFERROR(IF(WTEN!H247="Home", WTEN!P247, ""), ""),
  IFERROR(IF(TF!H247="Home", TF!P247, ""), ""),
  IFERROR(IF(WGOLF!H247="Home", WGOLF!P247, ""), ""),
  IFERROR(IF(WBB!H247="Home", WBB!P247, ""), ""),
  IFERROR(IF(MBB!H247="Home", MBB!P247, ""), ""),
  IFERROR(IF(WLAX!H247="Home", WLAX!P247, ""), ""),
  IFERROR(IF(MLAX!H247="Home", MLAX!P247, ""), ""),
  IFERROR(IF(SOFT!H247="Home", SOFT!P247, ""), ""),
  IFERROR(IF(BASE!H247="Home", BASE!P247, ""), ""),
  IFERROR(IF(ESPORTS!H247="Home", ESPORTS!P247, ""), "")
)
</f>
        <v/>
      </c>
    </row>
    <row r="248" ht="22.5" customHeight="1">
      <c r="A248" s="6">
        <v>247.0</v>
      </c>
      <c r="B248" s="6" t="str">
        <f>'Master Schedule'!B248</f>
        <v/>
      </c>
      <c r="C248" s="7">
        <v>46481.0</v>
      </c>
      <c r="D248" s="8" t="str">
        <f t="shared" si="1"/>
        <v>Sunday</v>
      </c>
      <c r="E248" s="6" t="str">
        <f>TEXTJOIN(
  CHAR(10) &amp; CHAR(10),
  TRUE,
  IFERROR(IF(WSO!H248="Home", WSO!E248, ""), ""),
  IFERROR(IF(MSO!H248="Home", MSO!E248, ""), ""),
  IFERROR(IF(FH!H248="Home", FH!E248, ""), ""),
  IFERROR(IF(MGOLF!H248="Home", MGOLF!E248, ""), ""),
  IFERROR(IF(Football!H248="Home", Football!E248, ""), ""),
  IFERROR(IF(WVB!H248="Home", WVB!E248, ""), ""),
  IFERROR(IF(XC!H248="Home", XC!E248, ""), ""),
  IFERROR(IF(SWIMMING!H248="Home", SWIMMING!E248, ""), ""),
  IFERROR(IF(WTEN!H248="Home", WTEN!E248, ""), ""),
  IFERROR(IF(TF!H248="Home", TF!E248, ""), ""),
  IFERROR(IF(WGOLF!H248="Home", WGOLF!E248, ""), ""),
  IFERROR(IF(WBB!H248="Home", WBB!E248, ""), ""),
  IFERROR(IF(MBB!H248="Home", MBB!E248, ""), ""),
  IFERROR(IF(WLAX!H248="Home", WLAX!E248, ""), ""),
  IFERROR(IF(MLAX!H248="Home", MLAX!E248, ""), ""),
  IFERROR(IF(SOFT!H248="Home", SOFT!E248, ""), ""),
  IFERROR(IF(BASE!H248="Home", BASE!E248, ""), ""),
  IFERROR(IF(ESPORTS!H248="Home", ESPORTS!E248, ""), "")
)
</f>
        <v/>
      </c>
      <c r="F248" s="11" t="str">
        <f>TEXTJOIN(
  CHAR(10) &amp; CHAR(10),
  TRUE,
  IFERROR(IF(WSO!H248="Home", TEXT(WSO!F248, "h:mm AM/PM"), ""), ""),
  IFERROR(IF(MSO!H248="Home", TEXT(MSO!F248, "h:mm AM/PM"), ""), ""),
  IFERROR(IF(FH!H248="Home", TEXT(FH!F248, "h:mm AM/PM"), ""), ""),
  IFERROR(IF(MGOLF!H248="Home", TEXT(MGOLF!F248, "h:mm AM/PM"), ""), ""),
  IFERROR(IF(Football!H248="Home", TEXT(Football!F248, "h:mm AM/PM"), ""), ""),
  IFERROR(IF(WVB!H248="Home", TEXT(WVB!F248, "h:mm AM/PM"), ""), ""),
  IFERROR(IF(XC!H248="Home", TEXT(XC!F248, "h:mm AM/PM"), ""), ""),
  IFERROR(IF(SWIMMING!H248="Home", TEXT(SWIMMING!F248, "h:mm AM/PM"), ""), ""),
  IFERROR(IF(WTEN!H248="Home", TEXT(WTEN!F248, "h:mm AM/PM"), ""), ""),
  IFERROR(IF(TF!H248="Home", TEXT(TF!F248, "h:mm AM/PM"), ""), ""),
  IFERROR(IF(WGOLF!H248="Home", TEXT(WGOLF!F248, "h:mm AM/PM"), ""), ""),
  IFERROR(IF(WBB!H248="Home", TEXT(WBB!F248, "h:mm AM/PM"), ""), ""),
  IFERROR(IF(MBB!H248="Home", TEXT(MBB!F248, "h:mm AM/PM"), ""), ""),
  IFERROR(IF(WLAX!H248="Home", TEXT(WLAX!F248, "h:mm AM/PM"), ""), ""),
  IFERROR(IF(MLAX!H248="Home", TEXT(MLAX!F248, "h:mm AM/PM"), ""), ""),
  IFERROR(IF(SOFT!H248="Home", TEXT(SOFT!F248, "h:mm AM/PM"), ""), ""),
  IFERROR(IF(BASE!H248="Home", TEXT(BASE!F248, "h:mm AM/PM"), ""), ""),
  IFERROR(IF(ESPORTS!H248="Home", TEXT(ESPORTS!F248, "h:mm AM/PM"), ""), "")
)
</f>
        <v/>
      </c>
      <c r="G248" s="11" t="str">
        <f>TEXTJOIN(
  CHAR(10) &amp; CHAR(10),
  TRUE,
  IFERROR(IF(WSO!H248="Home", WSO!G248, ""), ""),
  IFERROR(IF(MSO!H248="Home", MSO!G248, ""), ""),
  IFERROR(IF(FH!H248="Home", FH!G248, ""), ""),
  IFERROR(IF(MGOLF!H248="Home", MGOLF!G248, ""), ""),
  IFERROR(IF(Football!H248="Home", Football!G248, ""), ""),
  IFERROR(IF(WVB!H248="Home", WVB!G248, ""), ""),
  IFERROR(IF(XC!H248="Home", XC!G248, ""), ""),
  IFERROR(IF(SWIMMING!H248="Home", SWIMMING!G248, ""), ""),
  IFERROR(IF(WTEN!H248="Home", WTEN!G248, ""), ""),
  IFERROR(IF(TF!H248="Home", TF!G248, ""), ""),
  IFERROR(IF(WGOLF!H248="Home", WGOLF!G248, ""), ""),
  IFERROR(IF(WBB!H248="Home", WBB!G248, ""), ""),
  IFERROR(IF(MBB!H248="Home", MBB!G248, ""), ""),
  IFERROR(IF(WLAX!H248="Home", WLAX!G248, ""), ""),
  IFERROR(IF(MLAX!H248="Home", MLAX!G248, ""), ""),
  IFERROR(IF(SOFT!H248="Home", SOFT!G248, ""), ""),
  IFERROR(IF(BASE!H248="Home", BASE!G248, ""), ""),
  IFERROR(IF(ESPORTS!H248="Home", ESPORTS!G248, ""), "")
)
</f>
        <v/>
      </c>
      <c r="H248" s="20" t="str">
        <f>TEXTJOIN(
  CHAR(10) &amp; CHAR(10),
  TRUE,
  IFERROR(IF(WSO!H248="Home", WSO!P248, ""), ""),
  IFERROR(IF(MSO!H248="Home", MSO!P248, ""), ""),
  IFERROR(IF(FH!H248="Home", FH!P248, ""), ""),
  IFERROR(IF(MGOLF!H248="Home", MGOLF!P248, ""), ""),
  IFERROR(IF(Football!H248="Home", Football!P248, ""), ""),
  IFERROR(IF(WVB!H248="Home", WVB!P248, ""), ""),
  IFERROR(IF(XC!H248="Home", XC!P248, ""), ""),
  IFERROR(IF(SWIMMING!H248="Home", SWIMMING!P248, ""), ""),
  IFERROR(IF(WTEN!H248="Home", WTEN!P248, ""), ""),
  IFERROR(IF(TF!H248="Home", TF!P248, ""), ""),
  IFERROR(IF(WGOLF!H248="Home", WGOLF!P248, ""), ""),
  IFERROR(IF(WBB!H248="Home", WBB!P248, ""), ""),
  IFERROR(IF(MBB!H248="Home", MBB!P248, ""), ""),
  IFERROR(IF(WLAX!H248="Home", WLAX!P248, ""), ""),
  IFERROR(IF(MLAX!H248="Home", MLAX!P248, ""), ""),
  IFERROR(IF(SOFT!H248="Home", SOFT!P248, ""), ""),
  IFERROR(IF(BASE!H248="Home", BASE!P248, ""), ""),
  IFERROR(IF(ESPORTS!H248="Home", ESPORTS!P248, ""), "")
)
</f>
        <v/>
      </c>
    </row>
    <row r="249" ht="22.5" customHeight="1">
      <c r="A249" s="6">
        <v>248.0</v>
      </c>
      <c r="B249" s="6" t="str">
        <f>'Master Schedule'!B249</f>
        <v/>
      </c>
      <c r="C249" s="7">
        <v>46482.0</v>
      </c>
      <c r="D249" s="8" t="str">
        <f t="shared" si="1"/>
        <v>Monday</v>
      </c>
      <c r="E249" s="6" t="str">
        <f>TEXTJOIN(
  CHAR(10) &amp; CHAR(10),
  TRUE,
  IFERROR(IF(WSO!H249="Home", WSO!E249, ""), ""),
  IFERROR(IF(MSO!H249="Home", MSO!E249, ""), ""),
  IFERROR(IF(FH!H249="Home", FH!E249, ""), ""),
  IFERROR(IF(MGOLF!H249="Home", MGOLF!E249, ""), ""),
  IFERROR(IF(Football!H249="Home", Football!E249, ""), ""),
  IFERROR(IF(WVB!H249="Home", WVB!E249, ""), ""),
  IFERROR(IF(XC!H249="Home", XC!E249, ""), ""),
  IFERROR(IF(SWIMMING!H249="Home", SWIMMING!E249, ""), ""),
  IFERROR(IF(WTEN!H249="Home", WTEN!E249, ""), ""),
  IFERROR(IF(TF!H249="Home", TF!E249, ""), ""),
  IFERROR(IF(WGOLF!H249="Home", WGOLF!E249, ""), ""),
  IFERROR(IF(WBB!H249="Home", WBB!E249, ""), ""),
  IFERROR(IF(MBB!H249="Home", MBB!E249, ""), ""),
  IFERROR(IF(WLAX!H249="Home", WLAX!E249, ""), ""),
  IFERROR(IF(MLAX!H249="Home", MLAX!E249, ""), ""),
  IFERROR(IF(SOFT!H249="Home", SOFT!E249, ""), ""),
  IFERROR(IF(BASE!H249="Home", BASE!E249, ""), ""),
  IFERROR(IF(ESPORTS!H249="Home", ESPORTS!E249, ""), "")
)
</f>
        <v/>
      </c>
      <c r="F249" s="11" t="str">
        <f>TEXTJOIN(
  CHAR(10) &amp; CHAR(10),
  TRUE,
  IFERROR(IF(WSO!H249="Home", TEXT(WSO!F249, "h:mm AM/PM"), ""), ""),
  IFERROR(IF(MSO!H249="Home", TEXT(MSO!F249, "h:mm AM/PM"), ""), ""),
  IFERROR(IF(FH!H249="Home", TEXT(FH!F249, "h:mm AM/PM"), ""), ""),
  IFERROR(IF(MGOLF!H249="Home", TEXT(MGOLF!F249, "h:mm AM/PM"), ""), ""),
  IFERROR(IF(Football!H249="Home", TEXT(Football!F249, "h:mm AM/PM"), ""), ""),
  IFERROR(IF(WVB!H249="Home", TEXT(WVB!F249, "h:mm AM/PM"), ""), ""),
  IFERROR(IF(XC!H249="Home", TEXT(XC!F249, "h:mm AM/PM"), ""), ""),
  IFERROR(IF(SWIMMING!H249="Home", TEXT(SWIMMING!F249, "h:mm AM/PM"), ""), ""),
  IFERROR(IF(WTEN!H249="Home", TEXT(WTEN!F249, "h:mm AM/PM"), ""), ""),
  IFERROR(IF(TF!H249="Home", TEXT(TF!F249, "h:mm AM/PM"), ""), ""),
  IFERROR(IF(WGOLF!H249="Home", TEXT(WGOLF!F249, "h:mm AM/PM"), ""), ""),
  IFERROR(IF(WBB!H249="Home", TEXT(WBB!F249, "h:mm AM/PM"), ""), ""),
  IFERROR(IF(MBB!H249="Home", TEXT(MBB!F249, "h:mm AM/PM"), ""), ""),
  IFERROR(IF(WLAX!H249="Home", TEXT(WLAX!F249, "h:mm AM/PM"), ""), ""),
  IFERROR(IF(MLAX!H249="Home", TEXT(MLAX!F249, "h:mm AM/PM"), ""), ""),
  IFERROR(IF(SOFT!H249="Home", TEXT(SOFT!F249, "h:mm AM/PM"), ""), ""),
  IFERROR(IF(BASE!H249="Home", TEXT(BASE!F249, "h:mm AM/PM"), ""), ""),
  IFERROR(IF(ESPORTS!H249="Home", TEXT(ESPORTS!F249, "h:mm AM/PM"), ""), "")
)
</f>
        <v/>
      </c>
      <c r="G249" s="11" t="str">
        <f>TEXTJOIN(
  CHAR(10) &amp; CHAR(10),
  TRUE,
  IFERROR(IF(WSO!H249="Home", WSO!G249, ""), ""),
  IFERROR(IF(MSO!H249="Home", MSO!G249, ""), ""),
  IFERROR(IF(FH!H249="Home", FH!G249, ""), ""),
  IFERROR(IF(MGOLF!H249="Home", MGOLF!G249, ""), ""),
  IFERROR(IF(Football!H249="Home", Football!G249, ""), ""),
  IFERROR(IF(WVB!H249="Home", WVB!G249, ""), ""),
  IFERROR(IF(XC!H249="Home", XC!G249, ""), ""),
  IFERROR(IF(SWIMMING!H249="Home", SWIMMING!G249, ""), ""),
  IFERROR(IF(WTEN!H249="Home", WTEN!G249, ""), ""),
  IFERROR(IF(TF!H249="Home", TF!G249, ""), ""),
  IFERROR(IF(WGOLF!H249="Home", WGOLF!G249, ""), ""),
  IFERROR(IF(WBB!H249="Home", WBB!G249, ""), ""),
  IFERROR(IF(MBB!H249="Home", MBB!G249, ""), ""),
  IFERROR(IF(WLAX!H249="Home", WLAX!G249, ""), ""),
  IFERROR(IF(MLAX!H249="Home", MLAX!G249, ""), ""),
  IFERROR(IF(SOFT!H249="Home", SOFT!G249, ""), ""),
  IFERROR(IF(BASE!H249="Home", BASE!G249, ""), ""),
  IFERROR(IF(ESPORTS!H249="Home", ESPORTS!G249, ""), "")
)
</f>
        <v/>
      </c>
      <c r="H249" s="20" t="str">
        <f>TEXTJOIN(
  CHAR(10) &amp; CHAR(10),
  TRUE,
  IFERROR(IF(WSO!H249="Home", WSO!P249, ""), ""),
  IFERROR(IF(MSO!H249="Home", MSO!P249, ""), ""),
  IFERROR(IF(FH!H249="Home", FH!P249, ""), ""),
  IFERROR(IF(MGOLF!H249="Home", MGOLF!P249, ""), ""),
  IFERROR(IF(Football!H249="Home", Football!P249, ""), ""),
  IFERROR(IF(WVB!H249="Home", WVB!P249, ""), ""),
  IFERROR(IF(XC!H249="Home", XC!P249, ""), ""),
  IFERROR(IF(SWIMMING!H249="Home", SWIMMING!P249, ""), ""),
  IFERROR(IF(WTEN!H249="Home", WTEN!P249, ""), ""),
  IFERROR(IF(TF!H249="Home", TF!P249, ""), ""),
  IFERROR(IF(WGOLF!H249="Home", WGOLF!P249, ""), ""),
  IFERROR(IF(WBB!H249="Home", WBB!P249, ""), ""),
  IFERROR(IF(MBB!H249="Home", MBB!P249, ""), ""),
  IFERROR(IF(WLAX!H249="Home", WLAX!P249, ""), ""),
  IFERROR(IF(MLAX!H249="Home", MLAX!P249, ""), ""),
  IFERROR(IF(SOFT!H249="Home", SOFT!P249, ""), ""),
  IFERROR(IF(BASE!H249="Home", BASE!P249, ""), ""),
  IFERROR(IF(ESPORTS!H249="Home", ESPORTS!P249, ""), "")
)
</f>
        <v/>
      </c>
    </row>
    <row r="250" ht="22.5" customHeight="1">
      <c r="A250" s="6">
        <v>249.0</v>
      </c>
      <c r="B250" s="6" t="str">
        <f>'Master Schedule'!B250</f>
        <v/>
      </c>
      <c r="C250" s="7">
        <v>46483.0</v>
      </c>
      <c r="D250" s="8" t="str">
        <f t="shared" si="1"/>
        <v>Tuesday</v>
      </c>
      <c r="E250" s="6" t="str">
        <f>TEXTJOIN(
  CHAR(10) &amp; CHAR(10),
  TRUE,
  IFERROR(IF(WSO!H250="Home", WSO!E250, ""), ""),
  IFERROR(IF(MSO!H250="Home", MSO!E250, ""), ""),
  IFERROR(IF(FH!H250="Home", FH!E250, ""), ""),
  IFERROR(IF(MGOLF!H250="Home", MGOLF!E250, ""), ""),
  IFERROR(IF(Football!H250="Home", Football!E250, ""), ""),
  IFERROR(IF(WVB!H250="Home", WVB!E250, ""), ""),
  IFERROR(IF(XC!H250="Home", XC!E250, ""), ""),
  IFERROR(IF(SWIMMING!H250="Home", SWIMMING!E250, ""), ""),
  IFERROR(IF(WTEN!H250="Home", WTEN!E250, ""), ""),
  IFERROR(IF(TF!H250="Home", TF!E250, ""), ""),
  IFERROR(IF(WGOLF!H250="Home", WGOLF!E250, ""), ""),
  IFERROR(IF(WBB!H250="Home", WBB!E250, ""), ""),
  IFERROR(IF(MBB!H250="Home", MBB!E250, ""), ""),
  IFERROR(IF(WLAX!H250="Home", WLAX!E250, ""), ""),
  IFERROR(IF(MLAX!H250="Home", MLAX!E250, ""), ""),
  IFERROR(IF(SOFT!H250="Home", SOFT!E250, ""), ""),
  IFERROR(IF(BASE!H250="Home", BASE!E250, ""), ""),
  IFERROR(IF(ESPORTS!H250="Home", ESPORTS!E250, ""), "")
)
</f>
        <v/>
      </c>
      <c r="F250" s="11" t="str">
        <f>TEXTJOIN(
  CHAR(10) &amp; CHAR(10),
  TRUE,
  IFERROR(IF(WSO!H250="Home", TEXT(WSO!F250, "h:mm AM/PM"), ""), ""),
  IFERROR(IF(MSO!H250="Home", TEXT(MSO!F250, "h:mm AM/PM"), ""), ""),
  IFERROR(IF(FH!H250="Home", TEXT(FH!F250, "h:mm AM/PM"), ""), ""),
  IFERROR(IF(MGOLF!H250="Home", TEXT(MGOLF!F250, "h:mm AM/PM"), ""), ""),
  IFERROR(IF(Football!H250="Home", TEXT(Football!F250, "h:mm AM/PM"), ""), ""),
  IFERROR(IF(WVB!H250="Home", TEXT(WVB!F250, "h:mm AM/PM"), ""), ""),
  IFERROR(IF(XC!H250="Home", TEXT(XC!F250, "h:mm AM/PM"), ""), ""),
  IFERROR(IF(SWIMMING!H250="Home", TEXT(SWIMMING!F250, "h:mm AM/PM"), ""), ""),
  IFERROR(IF(WTEN!H250="Home", TEXT(WTEN!F250, "h:mm AM/PM"), ""), ""),
  IFERROR(IF(TF!H250="Home", TEXT(TF!F250, "h:mm AM/PM"), ""), ""),
  IFERROR(IF(WGOLF!H250="Home", TEXT(WGOLF!F250, "h:mm AM/PM"), ""), ""),
  IFERROR(IF(WBB!H250="Home", TEXT(WBB!F250, "h:mm AM/PM"), ""), ""),
  IFERROR(IF(MBB!H250="Home", TEXT(MBB!F250, "h:mm AM/PM"), ""), ""),
  IFERROR(IF(WLAX!H250="Home", TEXT(WLAX!F250, "h:mm AM/PM"), ""), ""),
  IFERROR(IF(MLAX!H250="Home", TEXT(MLAX!F250, "h:mm AM/PM"), ""), ""),
  IFERROR(IF(SOFT!H250="Home", TEXT(SOFT!F250, "h:mm AM/PM"), ""), ""),
  IFERROR(IF(BASE!H250="Home", TEXT(BASE!F250, "h:mm AM/PM"), ""), ""),
  IFERROR(IF(ESPORTS!H250="Home", TEXT(ESPORTS!F250, "h:mm AM/PM"), ""), "")
)
</f>
        <v/>
      </c>
      <c r="G250" s="11" t="str">
        <f>TEXTJOIN(
  CHAR(10) &amp; CHAR(10),
  TRUE,
  IFERROR(IF(WSO!H250="Home", WSO!G250, ""), ""),
  IFERROR(IF(MSO!H250="Home", MSO!G250, ""), ""),
  IFERROR(IF(FH!H250="Home", FH!G250, ""), ""),
  IFERROR(IF(MGOLF!H250="Home", MGOLF!G250, ""), ""),
  IFERROR(IF(Football!H250="Home", Football!G250, ""), ""),
  IFERROR(IF(WVB!H250="Home", WVB!G250, ""), ""),
  IFERROR(IF(XC!H250="Home", XC!G250, ""), ""),
  IFERROR(IF(SWIMMING!H250="Home", SWIMMING!G250, ""), ""),
  IFERROR(IF(WTEN!H250="Home", WTEN!G250, ""), ""),
  IFERROR(IF(TF!H250="Home", TF!G250, ""), ""),
  IFERROR(IF(WGOLF!H250="Home", WGOLF!G250, ""), ""),
  IFERROR(IF(WBB!H250="Home", WBB!G250, ""), ""),
  IFERROR(IF(MBB!H250="Home", MBB!G250, ""), ""),
  IFERROR(IF(WLAX!H250="Home", WLAX!G250, ""), ""),
  IFERROR(IF(MLAX!H250="Home", MLAX!G250, ""), ""),
  IFERROR(IF(SOFT!H250="Home", SOFT!G250, ""), ""),
  IFERROR(IF(BASE!H250="Home", BASE!G250, ""), ""),
  IFERROR(IF(ESPORTS!H250="Home", ESPORTS!G250, ""), "")
)
</f>
        <v/>
      </c>
      <c r="H250" s="20" t="str">
        <f>TEXTJOIN(
  CHAR(10) &amp; CHAR(10),
  TRUE,
  IFERROR(IF(WSO!H250="Home", WSO!P250, ""), ""),
  IFERROR(IF(MSO!H250="Home", MSO!P250, ""), ""),
  IFERROR(IF(FH!H250="Home", FH!P250, ""), ""),
  IFERROR(IF(MGOLF!H250="Home", MGOLF!P250, ""), ""),
  IFERROR(IF(Football!H250="Home", Football!P250, ""), ""),
  IFERROR(IF(WVB!H250="Home", WVB!P250, ""), ""),
  IFERROR(IF(XC!H250="Home", XC!P250, ""), ""),
  IFERROR(IF(SWIMMING!H250="Home", SWIMMING!P250, ""), ""),
  IFERROR(IF(WTEN!H250="Home", WTEN!P250, ""), ""),
  IFERROR(IF(TF!H250="Home", TF!P250, ""), ""),
  IFERROR(IF(WGOLF!H250="Home", WGOLF!P250, ""), ""),
  IFERROR(IF(WBB!H250="Home", WBB!P250, ""), ""),
  IFERROR(IF(MBB!H250="Home", MBB!P250, ""), ""),
  IFERROR(IF(WLAX!H250="Home", WLAX!P250, ""), ""),
  IFERROR(IF(MLAX!H250="Home", MLAX!P250, ""), ""),
  IFERROR(IF(SOFT!H250="Home", SOFT!P250, ""), ""),
  IFERROR(IF(BASE!H250="Home", BASE!P250, ""), ""),
  IFERROR(IF(ESPORTS!H250="Home", ESPORTS!P250, ""), "")
)
</f>
        <v/>
      </c>
    </row>
    <row r="251" ht="22.5" customHeight="1">
      <c r="A251" s="6">
        <v>250.0</v>
      </c>
      <c r="B251" s="6" t="str">
        <f>'Master Schedule'!B251</f>
        <v/>
      </c>
      <c r="C251" s="7">
        <v>46484.0</v>
      </c>
      <c r="D251" s="8" t="str">
        <f t="shared" si="1"/>
        <v>Wednesday</v>
      </c>
      <c r="E251" s="6" t="str">
        <f>TEXTJOIN(
  CHAR(10) &amp; CHAR(10),
  TRUE,
  IFERROR(IF(WSO!H251="Home", WSO!E251, ""), ""),
  IFERROR(IF(MSO!H251="Home", MSO!E251, ""), ""),
  IFERROR(IF(FH!H251="Home", FH!E251, ""), ""),
  IFERROR(IF(MGOLF!H251="Home", MGOLF!E251, ""), ""),
  IFERROR(IF(Football!H251="Home", Football!E251, ""), ""),
  IFERROR(IF(WVB!H251="Home", WVB!E251, ""), ""),
  IFERROR(IF(XC!H251="Home", XC!E251, ""), ""),
  IFERROR(IF(SWIMMING!H251="Home", SWIMMING!E251, ""), ""),
  IFERROR(IF(WTEN!H251="Home", WTEN!E251, ""), ""),
  IFERROR(IF(TF!H251="Home", TF!E251, ""), ""),
  IFERROR(IF(WGOLF!H251="Home", WGOLF!E251, ""), ""),
  IFERROR(IF(WBB!H251="Home", WBB!E251, ""), ""),
  IFERROR(IF(MBB!H251="Home", MBB!E251, ""), ""),
  IFERROR(IF(WLAX!H251="Home", WLAX!E251, ""), ""),
  IFERROR(IF(MLAX!H251="Home", MLAX!E251, ""), ""),
  IFERROR(IF(SOFT!H251="Home", SOFT!E251, ""), ""),
  IFERROR(IF(BASE!H251="Home", BASE!E251, ""), ""),
  IFERROR(IF(ESPORTS!H251="Home", ESPORTS!E251, ""), "")
)
</f>
        <v/>
      </c>
      <c r="F251" s="11" t="str">
        <f>TEXTJOIN(
  CHAR(10) &amp; CHAR(10),
  TRUE,
  IFERROR(IF(WSO!H251="Home", TEXT(WSO!F251, "h:mm AM/PM"), ""), ""),
  IFERROR(IF(MSO!H251="Home", TEXT(MSO!F251, "h:mm AM/PM"), ""), ""),
  IFERROR(IF(FH!H251="Home", TEXT(FH!F251, "h:mm AM/PM"), ""), ""),
  IFERROR(IF(MGOLF!H251="Home", TEXT(MGOLF!F251, "h:mm AM/PM"), ""), ""),
  IFERROR(IF(Football!H251="Home", TEXT(Football!F251, "h:mm AM/PM"), ""), ""),
  IFERROR(IF(WVB!H251="Home", TEXT(WVB!F251, "h:mm AM/PM"), ""), ""),
  IFERROR(IF(XC!H251="Home", TEXT(XC!F251, "h:mm AM/PM"), ""), ""),
  IFERROR(IF(SWIMMING!H251="Home", TEXT(SWIMMING!F251, "h:mm AM/PM"), ""), ""),
  IFERROR(IF(WTEN!H251="Home", TEXT(WTEN!F251, "h:mm AM/PM"), ""), ""),
  IFERROR(IF(TF!H251="Home", TEXT(TF!F251, "h:mm AM/PM"), ""), ""),
  IFERROR(IF(WGOLF!H251="Home", TEXT(WGOLF!F251, "h:mm AM/PM"), ""), ""),
  IFERROR(IF(WBB!H251="Home", TEXT(WBB!F251, "h:mm AM/PM"), ""), ""),
  IFERROR(IF(MBB!H251="Home", TEXT(MBB!F251, "h:mm AM/PM"), ""), ""),
  IFERROR(IF(WLAX!H251="Home", TEXT(WLAX!F251, "h:mm AM/PM"), ""), ""),
  IFERROR(IF(MLAX!H251="Home", TEXT(MLAX!F251, "h:mm AM/PM"), ""), ""),
  IFERROR(IF(SOFT!H251="Home", TEXT(SOFT!F251, "h:mm AM/PM"), ""), ""),
  IFERROR(IF(BASE!H251="Home", TEXT(BASE!F251, "h:mm AM/PM"), ""), ""),
  IFERROR(IF(ESPORTS!H251="Home", TEXT(ESPORTS!F251, "h:mm AM/PM"), ""), "")
)
</f>
        <v/>
      </c>
      <c r="G251" s="11" t="str">
        <f>TEXTJOIN(
  CHAR(10) &amp; CHAR(10),
  TRUE,
  IFERROR(IF(WSO!H251="Home", WSO!G251, ""), ""),
  IFERROR(IF(MSO!H251="Home", MSO!G251, ""), ""),
  IFERROR(IF(FH!H251="Home", FH!G251, ""), ""),
  IFERROR(IF(MGOLF!H251="Home", MGOLF!G251, ""), ""),
  IFERROR(IF(Football!H251="Home", Football!G251, ""), ""),
  IFERROR(IF(WVB!H251="Home", WVB!G251, ""), ""),
  IFERROR(IF(XC!H251="Home", XC!G251, ""), ""),
  IFERROR(IF(SWIMMING!H251="Home", SWIMMING!G251, ""), ""),
  IFERROR(IF(WTEN!H251="Home", WTEN!G251, ""), ""),
  IFERROR(IF(TF!H251="Home", TF!G251, ""), ""),
  IFERROR(IF(WGOLF!H251="Home", WGOLF!G251, ""), ""),
  IFERROR(IF(WBB!H251="Home", WBB!G251, ""), ""),
  IFERROR(IF(MBB!H251="Home", MBB!G251, ""), ""),
  IFERROR(IF(WLAX!H251="Home", WLAX!G251, ""), ""),
  IFERROR(IF(MLAX!H251="Home", MLAX!G251, ""), ""),
  IFERROR(IF(SOFT!H251="Home", SOFT!G251, ""), ""),
  IFERROR(IF(BASE!H251="Home", BASE!G251, ""), ""),
  IFERROR(IF(ESPORTS!H251="Home", ESPORTS!G251, ""), "")
)
</f>
        <v/>
      </c>
      <c r="H251" s="20" t="str">
        <f>TEXTJOIN(
  CHAR(10) &amp; CHAR(10),
  TRUE,
  IFERROR(IF(WSO!H251="Home", WSO!P251, ""), ""),
  IFERROR(IF(MSO!H251="Home", MSO!P251, ""), ""),
  IFERROR(IF(FH!H251="Home", FH!P251, ""), ""),
  IFERROR(IF(MGOLF!H251="Home", MGOLF!P251, ""), ""),
  IFERROR(IF(Football!H251="Home", Football!P251, ""), ""),
  IFERROR(IF(WVB!H251="Home", WVB!P251, ""), ""),
  IFERROR(IF(XC!H251="Home", XC!P251, ""), ""),
  IFERROR(IF(SWIMMING!H251="Home", SWIMMING!P251, ""), ""),
  IFERROR(IF(WTEN!H251="Home", WTEN!P251, ""), ""),
  IFERROR(IF(TF!H251="Home", TF!P251, ""), ""),
  IFERROR(IF(WGOLF!H251="Home", WGOLF!P251, ""), ""),
  IFERROR(IF(WBB!H251="Home", WBB!P251, ""), ""),
  IFERROR(IF(MBB!H251="Home", MBB!P251, ""), ""),
  IFERROR(IF(WLAX!H251="Home", WLAX!P251, ""), ""),
  IFERROR(IF(MLAX!H251="Home", MLAX!P251, ""), ""),
  IFERROR(IF(SOFT!H251="Home", SOFT!P251, ""), ""),
  IFERROR(IF(BASE!H251="Home", BASE!P251, ""), ""),
  IFERROR(IF(ESPORTS!H251="Home", ESPORTS!P251, ""), "")
)
</f>
        <v/>
      </c>
    </row>
    <row r="252" ht="22.5" customHeight="1">
      <c r="A252" s="6">
        <v>251.0</v>
      </c>
      <c r="B252" s="6" t="str">
        <f>'Master Schedule'!B252</f>
        <v/>
      </c>
      <c r="C252" s="7">
        <v>46485.0</v>
      </c>
      <c r="D252" s="8" t="str">
        <f t="shared" si="1"/>
        <v>Thursday</v>
      </c>
      <c r="E252" s="6" t="str">
        <f>TEXTJOIN(
  CHAR(10) &amp; CHAR(10),
  TRUE,
  IFERROR(IF(WSO!H252="Home", WSO!E252, ""), ""),
  IFERROR(IF(MSO!H252="Home", MSO!E252, ""), ""),
  IFERROR(IF(FH!H252="Home", FH!E252, ""), ""),
  IFERROR(IF(MGOLF!H252="Home", MGOLF!E252, ""), ""),
  IFERROR(IF(Football!H252="Home", Football!E252, ""), ""),
  IFERROR(IF(WVB!H252="Home", WVB!E252, ""), ""),
  IFERROR(IF(XC!H252="Home", XC!E252, ""), ""),
  IFERROR(IF(SWIMMING!H252="Home", SWIMMING!E252, ""), ""),
  IFERROR(IF(WTEN!H252="Home", WTEN!E252, ""), ""),
  IFERROR(IF(TF!H252="Home", TF!E252, ""), ""),
  IFERROR(IF(WGOLF!H252="Home", WGOLF!E252, ""), ""),
  IFERROR(IF(WBB!H252="Home", WBB!E252, ""), ""),
  IFERROR(IF(MBB!H252="Home", MBB!E252, ""), ""),
  IFERROR(IF(WLAX!H252="Home", WLAX!E252, ""), ""),
  IFERROR(IF(MLAX!H252="Home", MLAX!E252, ""), ""),
  IFERROR(IF(SOFT!H252="Home", SOFT!E252, ""), ""),
  IFERROR(IF(BASE!H252="Home", BASE!E252, ""), ""),
  IFERROR(IF(ESPORTS!H252="Home", ESPORTS!E252, ""), "")
)
</f>
        <v/>
      </c>
      <c r="F252" s="11" t="str">
        <f>TEXTJOIN(
  CHAR(10) &amp; CHAR(10),
  TRUE,
  IFERROR(IF(WSO!H252="Home", TEXT(WSO!F252, "h:mm AM/PM"), ""), ""),
  IFERROR(IF(MSO!H252="Home", TEXT(MSO!F252, "h:mm AM/PM"), ""), ""),
  IFERROR(IF(FH!H252="Home", TEXT(FH!F252, "h:mm AM/PM"), ""), ""),
  IFERROR(IF(MGOLF!H252="Home", TEXT(MGOLF!F252, "h:mm AM/PM"), ""), ""),
  IFERROR(IF(Football!H252="Home", TEXT(Football!F252, "h:mm AM/PM"), ""), ""),
  IFERROR(IF(WVB!H252="Home", TEXT(WVB!F252, "h:mm AM/PM"), ""), ""),
  IFERROR(IF(XC!H252="Home", TEXT(XC!F252, "h:mm AM/PM"), ""), ""),
  IFERROR(IF(SWIMMING!H252="Home", TEXT(SWIMMING!F252, "h:mm AM/PM"), ""), ""),
  IFERROR(IF(WTEN!H252="Home", TEXT(WTEN!F252, "h:mm AM/PM"), ""), ""),
  IFERROR(IF(TF!H252="Home", TEXT(TF!F252, "h:mm AM/PM"), ""), ""),
  IFERROR(IF(WGOLF!H252="Home", TEXT(WGOLF!F252, "h:mm AM/PM"), ""), ""),
  IFERROR(IF(WBB!H252="Home", TEXT(WBB!F252, "h:mm AM/PM"), ""), ""),
  IFERROR(IF(MBB!H252="Home", TEXT(MBB!F252, "h:mm AM/PM"), ""), ""),
  IFERROR(IF(WLAX!H252="Home", TEXT(WLAX!F252, "h:mm AM/PM"), ""), ""),
  IFERROR(IF(MLAX!H252="Home", TEXT(MLAX!F252, "h:mm AM/PM"), ""), ""),
  IFERROR(IF(SOFT!H252="Home", TEXT(SOFT!F252, "h:mm AM/PM"), ""), ""),
  IFERROR(IF(BASE!H252="Home", TEXT(BASE!F252, "h:mm AM/PM"), ""), ""),
  IFERROR(IF(ESPORTS!H252="Home", TEXT(ESPORTS!F252, "h:mm AM/PM"), ""), "")
)
</f>
        <v/>
      </c>
      <c r="G252" s="11" t="str">
        <f>TEXTJOIN(
  CHAR(10) &amp; CHAR(10),
  TRUE,
  IFERROR(IF(WSO!H252="Home", WSO!G252, ""), ""),
  IFERROR(IF(MSO!H252="Home", MSO!G252, ""), ""),
  IFERROR(IF(FH!H252="Home", FH!G252, ""), ""),
  IFERROR(IF(MGOLF!H252="Home", MGOLF!G252, ""), ""),
  IFERROR(IF(Football!H252="Home", Football!G252, ""), ""),
  IFERROR(IF(WVB!H252="Home", WVB!G252, ""), ""),
  IFERROR(IF(XC!H252="Home", XC!G252, ""), ""),
  IFERROR(IF(SWIMMING!H252="Home", SWIMMING!G252, ""), ""),
  IFERROR(IF(WTEN!H252="Home", WTEN!G252, ""), ""),
  IFERROR(IF(TF!H252="Home", TF!G252, ""), ""),
  IFERROR(IF(WGOLF!H252="Home", WGOLF!G252, ""), ""),
  IFERROR(IF(WBB!H252="Home", WBB!G252, ""), ""),
  IFERROR(IF(MBB!H252="Home", MBB!G252, ""), ""),
  IFERROR(IF(WLAX!H252="Home", WLAX!G252, ""), ""),
  IFERROR(IF(MLAX!H252="Home", MLAX!G252, ""), ""),
  IFERROR(IF(SOFT!H252="Home", SOFT!G252, ""), ""),
  IFERROR(IF(BASE!H252="Home", BASE!G252, ""), ""),
  IFERROR(IF(ESPORTS!H252="Home", ESPORTS!G252, ""), "")
)
</f>
        <v/>
      </c>
      <c r="H252" s="20" t="str">
        <f>TEXTJOIN(
  CHAR(10) &amp; CHAR(10),
  TRUE,
  IFERROR(IF(WSO!H252="Home", WSO!P252, ""), ""),
  IFERROR(IF(MSO!H252="Home", MSO!P252, ""), ""),
  IFERROR(IF(FH!H252="Home", FH!P252, ""), ""),
  IFERROR(IF(MGOLF!H252="Home", MGOLF!P252, ""), ""),
  IFERROR(IF(Football!H252="Home", Football!P252, ""), ""),
  IFERROR(IF(WVB!H252="Home", WVB!P252, ""), ""),
  IFERROR(IF(XC!H252="Home", XC!P252, ""), ""),
  IFERROR(IF(SWIMMING!H252="Home", SWIMMING!P252, ""), ""),
  IFERROR(IF(WTEN!H252="Home", WTEN!P252, ""), ""),
  IFERROR(IF(TF!H252="Home", TF!P252, ""), ""),
  IFERROR(IF(WGOLF!H252="Home", WGOLF!P252, ""), ""),
  IFERROR(IF(WBB!H252="Home", WBB!P252, ""), ""),
  IFERROR(IF(MBB!H252="Home", MBB!P252, ""), ""),
  IFERROR(IF(WLAX!H252="Home", WLAX!P252, ""), ""),
  IFERROR(IF(MLAX!H252="Home", MLAX!P252, ""), ""),
  IFERROR(IF(SOFT!H252="Home", SOFT!P252, ""), ""),
  IFERROR(IF(BASE!H252="Home", BASE!P252, ""), ""),
  IFERROR(IF(ESPORTS!H252="Home", ESPORTS!P252, ""), "")
)
</f>
        <v/>
      </c>
    </row>
    <row r="253" ht="22.5" customHeight="1">
      <c r="A253" s="6">
        <v>252.0</v>
      </c>
      <c r="B253" s="6" t="str">
        <f>'Master Schedule'!B253</f>
        <v/>
      </c>
      <c r="C253" s="7">
        <v>46486.0</v>
      </c>
      <c r="D253" s="8" t="str">
        <f t="shared" si="1"/>
        <v>Friday</v>
      </c>
      <c r="E253" s="6" t="str">
        <f>TEXTJOIN(
  CHAR(10) &amp; CHAR(10),
  TRUE,
  IFERROR(IF(WSO!H253="Home", WSO!E253, ""), ""),
  IFERROR(IF(MSO!H253="Home", MSO!E253, ""), ""),
  IFERROR(IF(FH!H253="Home", FH!E253, ""), ""),
  IFERROR(IF(MGOLF!H253="Home", MGOLF!E253, ""), ""),
  IFERROR(IF(Football!H253="Home", Football!E253, ""), ""),
  IFERROR(IF(WVB!H253="Home", WVB!E253, ""), ""),
  IFERROR(IF(XC!H253="Home", XC!E253, ""), ""),
  IFERROR(IF(SWIMMING!H253="Home", SWIMMING!E253, ""), ""),
  IFERROR(IF(WTEN!H253="Home", WTEN!E253, ""), ""),
  IFERROR(IF(TF!H253="Home", TF!E253, ""), ""),
  IFERROR(IF(WGOLF!H253="Home", WGOLF!E253, ""), ""),
  IFERROR(IF(WBB!H253="Home", WBB!E253, ""), ""),
  IFERROR(IF(MBB!H253="Home", MBB!E253, ""), ""),
  IFERROR(IF(WLAX!H253="Home", WLAX!E253, ""), ""),
  IFERROR(IF(MLAX!H253="Home", MLAX!E253, ""), ""),
  IFERROR(IF(SOFT!H253="Home", SOFT!E253, ""), ""),
  IFERROR(IF(BASE!H253="Home", BASE!E253, ""), ""),
  IFERROR(IF(ESPORTS!H253="Home", ESPORTS!E253, ""), "")
)
</f>
        <v/>
      </c>
      <c r="F253" s="11" t="str">
        <f>TEXTJOIN(
  CHAR(10) &amp; CHAR(10),
  TRUE,
  IFERROR(IF(WSO!H253="Home", TEXT(WSO!F253, "h:mm AM/PM"), ""), ""),
  IFERROR(IF(MSO!H253="Home", TEXT(MSO!F253, "h:mm AM/PM"), ""), ""),
  IFERROR(IF(FH!H253="Home", TEXT(FH!F253, "h:mm AM/PM"), ""), ""),
  IFERROR(IF(MGOLF!H253="Home", TEXT(MGOLF!F253, "h:mm AM/PM"), ""), ""),
  IFERROR(IF(Football!H253="Home", TEXT(Football!F253, "h:mm AM/PM"), ""), ""),
  IFERROR(IF(WVB!H253="Home", TEXT(WVB!F253, "h:mm AM/PM"), ""), ""),
  IFERROR(IF(XC!H253="Home", TEXT(XC!F253, "h:mm AM/PM"), ""), ""),
  IFERROR(IF(SWIMMING!H253="Home", TEXT(SWIMMING!F253, "h:mm AM/PM"), ""), ""),
  IFERROR(IF(WTEN!H253="Home", TEXT(WTEN!F253, "h:mm AM/PM"), ""), ""),
  IFERROR(IF(TF!H253="Home", TEXT(TF!F253, "h:mm AM/PM"), ""), ""),
  IFERROR(IF(WGOLF!H253="Home", TEXT(WGOLF!F253, "h:mm AM/PM"), ""), ""),
  IFERROR(IF(WBB!H253="Home", TEXT(WBB!F253, "h:mm AM/PM"), ""), ""),
  IFERROR(IF(MBB!H253="Home", TEXT(MBB!F253, "h:mm AM/PM"), ""), ""),
  IFERROR(IF(WLAX!H253="Home", TEXT(WLAX!F253, "h:mm AM/PM"), ""), ""),
  IFERROR(IF(MLAX!H253="Home", TEXT(MLAX!F253, "h:mm AM/PM"), ""), ""),
  IFERROR(IF(SOFT!H253="Home", TEXT(SOFT!F253, "h:mm AM/PM"), ""), ""),
  IFERROR(IF(BASE!H253="Home", TEXT(BASE!F253, "h:mm AM/PM"), ""), ""),
  IFERROR(IF(ESPORTS!H253="Home", TEXT(ESPORTS!F253, "h:mm AM/PM"), ""), "")
)
</f>
        <v/>
      </c>
      <c r="G253" s="11" t="str">
        <f>TEXTJOIN(
  CHAR(10) &amp; CHAR(10),
  TRUE,
  IFERROR(IF(WSO!H253="Home", WSO!G253, ""), ""),
  IFERROR(IF(MSO!H253="Home", MSO!G253, ""), ""),
  IFERROR(IF(FH!H253="Home", FH!G253, ""), ""),
  IFERROR(IF(MGOLF!H253="Home", MGOLF!G253, ""), ""),
  IFERROR(IF(Football!H253="Home", Football!G253, ""), ""),
  IFERROR(IF(WVB!H253="Home", WVB!G253, ""), ""),
  IFERROR(IF(XC!H253="Home", XC!G253, ""), ""),
  IFERROR(IF(SWIMMING!H253="Home", SWIMMING!G253, ""), ""),
  IFERROR(IF(WTEN!H253="Home", WTEN!G253, ""), ""),
  IFERROR(IF(TF!H253="Home", TF!G253, ""), ""),
  IFERROR(IF(WGOLF!H253="Home", WGOLF!G253, ""), ""),
  IFERROR(IF(WBB!H253="Home", WBB!G253, ""), ""),
  IFERROR(IF(MBB!H253="Home", MBB!G253, ""), ""),
  IFERROR(IF(WLAX!H253="Home", WLAX!G253, ""), ""),
  IFERROR(IF(MLAX!H253="Home", MLAX!G253, ""), ""),
  IFERROR(IF(SOFT!H253="Home", SOFT!G253, ""), ""),
  IFERROR(IF(BASE!H253="Home", BASE!G253, ""), ""),
  IFERROR(IF(ESPORTS!H253="Home", ESPORTS!G253, ""), "")
)
</f>
        <v/>
      </c>
      <c r="H253" s="20" t="str">
        <f>TEXTJOIN(
  CHAR(10) &amp; CHAR(10),
  TRUE,
  IFERROR(IF(WSO!H253="Home", WSO!P253, ""), ""),
  IFERROR(IF(MSO!H253="Home", MSO!P253, ""), ""),
  IFERROR(IF(FH!H253="Home", FH!P253, ""), ""),
  IFERROR(IF(MGOLF!H253="Home", MGOLF!P253, ""), ""),
  IFERROR(IF(Football!H253="Home", Football!P253, ""), ""),
  IFERROR(IF(WVB!H253="Home", WVB!P253, ""), ""),
  IFERROR(IF(XC!H253="Home", XC!P253, ""), ""),
  IFERROR(IF(SWIMMING!H253="Home", SWIMMING!P253, ""), ""),
  IFERROR(IF(WTEN!H253="Home", WTEN!P253, ""), ""),
  IFERROR(IF(TF!H253="Home", TF!P253, ""), ""),
  IFERROR(IF(WGOLF!H253="Home", WGOLF!P253, ""), ""),
  IFERROR(IF(WBB!H253="Home", WBB!P253, ""), ""),
  IFERROR(IF(MBB!H253="Home", MBB!P253, ""), ""),
  IFERROR(IF(WLAX!H253="Home", WLAX!P253, ""), ""),
  IFERROR(IF(MLAX!H253="Home", MLAX!P253, ""), ""),
  IFERROR(IF(SOFT!H253="Home", SOFT!P253, ""), ""),
  IFERROR(IF(BASE!H253="Home", BASE!P253, ""), ""),
  IFERROR(IF(ESPORTS!H253="Home", ESPORTS!P253, ""), "")
)
</f>
        <v/>
      </c>
    </row>
    <row r="254" ht="22.5" customHeight="1">
      <c r="A254" s="6">
        <v>253.0</v>
      </c>
      <c r="B254" s="6" t="str">
        <f>'Master Schedule'!B254</f>
        <v/>
      </c>
      <c r="C254" s="7">
        <v>46487.0</v>
      </c>
      <c r="D254" s="8" t="str">
        <f t="shared" si="1"/>
        <v>Saturday</v>
      </c>
      <c r="E254" s="6" t="str">
        <f>TEXTJOIN(
  CHAR(10) &amp; CHAR(10),
  TRUE,
  IFERROR(IF(WSO!H254="Home", WSO!E254, ""), ""),
  IFERROR(IF(MSO!H254="Home", MSO!E254, ""), ""),
  IFERROR(IF(FH!H254="Home", FH!E254, ""), ""),
  IFERROR(IF(MGOLF!H254="Home", MGOLF!E254, ""), ""),
  IFERROR(IF(Football!H254="Home", Football!E254, ""), ""),
  IFERROR(IF(WVB!H254="Home", WVB!E254, ""), ""),
  IFERROR(IF(XC!H254="Home", XC!E254, ""), ""),
  IFERROR(IF(SWIMMING!H254="Home", SWIMMING!E254, ""), ""),
  IFERROR(IF(WTEN!H254="Home", WTEN!E254, ""), ""),
  IFERROR(IF(TF!H254="Home", TF!E254, ""), ""),
  IFERROR(IF(WGOLF!H254="Home", WGOLF!E254, ""), ""),
  IFERROR(IF(WBB!H254="Home", WBB!E254, ""), ""),
  IFERROR(IF(MBB!H254="Home", MBB!E254, ""), ""),
  IFERROR(IF(WLAX!H254="Home", WLAX!E254, ""), ""),
  IFERROR(IF(MLAX!H254="Home", MLAX!E254, ""), ""),
  IFERROR(IF(SOFT!H254="Home", SOFT!E254, ""), ""),
  IFERROR(IF(BASE!H254="Home", BASE!E254, ""), ""),
  IFERROR(IF(ESPORTS!H254="Home", ESPORTS!E254, ""), "")
)
</f>
        <v/>
      </c>
      <c r="F254" s="11" t="str">
        <f>TEXTJOIN(
  CHAR(10) &amp; CHAR(10),
  TRUE,
  IFERROR(IF(WSO!H254="Home", TEXT(WSO!F254, "h:mm AM/PM"), ""), ""),
  IFERROR(IF(MSO!H254="Home", TEXT(MSO!F254, "h:mm AM/PM"), ""), ""),
  IFERROR(IF(FH!H254="Home", TEXT(FH!F254, "h:mm AM/PM"), ""), ""),
  IFERROR(IF(MGOLF!H254="Home", TEXT(MGOLF!F254, "h:mm AM/PM"), ""), ""),
  IFERROR(IF(Football!H254="Home", TEXT(Football!F254, "h:mm AM/PM"), ""), ""),
  IFERROR(IF(WVB!H254="Home", TEXT(WVB!F254, "h:mm AM/PM"), ""), ""),
  IFERROR(IF(XC!H254="Home", TEXT(XC!F254, "h:mm AM/PM"), ""), ""),
  IFERROR(IF(SWIMMING!H254="Home", TEXT(SWIMMING!F254, "h:mm AM/PM"), ""), ""),
  IFERROR(IF(WTEN!H254="Home", TEXT(WTEN!F254, "h:mm AM/PM"), ""), ""),
  IFERROR(IF(TF!H254="Home", TEXT(TF!F254, "h:mm AM/PM"), ""), ""),
  IFERROR(IF(WGOLF!H254="Home", TEXT(WGOLF!F254, "h:mm AM/PM"), ""), ""),
  IFERROR(IF(WBB!H254="Home", TEXT(WBB!F254, "h:mm AM/PM"), ""), ""),
  IFERROR(IF(MBB!H254="Home", TEXT(MBB!F254, "h:mm AM/PM"), ""), ""),
  IFERROR(IF(WLAX!H254="Home", TEXT(WLAX!F254, "h:mm AM/PM"), ""), ""),
  IFERROR(IF(MLAX!H254="Home", TEXT(MLAX!F254, "h:mm AM/PM"), ""), ""),
  IFERROR(IF(SOFT!H254="Home", TEXT(SOFT!F254, "h:mm AM/PM"), ""), ""),
  IFERROR(IF(BASE!H254="Home", TEXT(BASE!F254, "h:mm AM/PM"), ""), ""),
  IFERROR(IF(ESPORTS!H254="Home", TEXT(ESPORTS!F254, "h:mm AM/PM"), ""), "")
)
</f>
        <v/>
      </c>
      <c r="G254" s="11" t="str">
        <f>TEXTJOIN(
  CHAR(10) &amp; CHAR(10),
  TRUE,
  IFERROR(IF(WSO!H254="Home", WSO!G254, ""), ""),
  IFERROR(IF(MSO!H254="Home", MSO!G254, ""), ""),
  IFERROR(IF(FH!H254="Home", FH!G254, ""), ""),
  IFERROR(IF(MGOLF!H254="Home", MGOLF!G254, ""), ""),
  IFERROR(IF(Football!H254="Home", Football!G254, ""), ""),
  IFERROR(IF(WVB!H254="Home", WVB!G254, ""), ""),
  IFERROR(IF(XC!H254="Home", XC!G254, ""), ""),
  IFERROR(IF(SWIMMING!H254="Home", SWIMMING!G254, ""), ""),
  IFERROR(IF(WTEN!H254="Home", WTEN!G254, ""), ""),
  IFERROR(IF(TF!H254="Home", TF!G254, ""), ""),
  IFERROR(IF(WGOLF!H254="Home", WGOLF!G254, ""), ""),
  IFERROR(IF(WBB!H254="Home", WBB!G254, ""), ""),
  IFERROR(IF(MBB!H254="Home", MBB!G254, ""), ""),
  IFERROR(IF(WLAX!H254="Home", WLAX!G254, ""), ""),
  IFERROR(IF(MLAX!H254="Home", MLAX!G254, ""), ""),
  IFERROR(IF(SOFT!H254="Home", SOFT!G254, ""), ""),
  IFERROR(IF(BASE!H254="Home", BASE!G254, ""), ""),
  IFERROR(IF(ESPORTS!H254="Home", ESPORTS!G254, ""), "")
)
</f>
        <v/>
      </c>
      <c r="H254" s="20" t="str">
        <f>TEXTJOIN(
  CHAR(10) &amp; CHAR(10),
  TRUE,
  IFERROR(IF(WSO!H254="Home", WSO!P254, ""), ""),
  IFERROR(IF(MSO!H254="Home", MSO!P254, ""), ""),
  IFERROR(IF(FH!H254="Home", FH!P254, ""), ""),
  IFERROR(IF(MGOLF!H254="Home", MGOLF!P254, ""), ""),
  IFERROR(IF(Football!H254="Home", Football!P254, ""), ""),
  IFERROR(IF(WVB!H254="Home", WVB!P254, ""), ""),
  IFERROR(IF(XC!H254="Home", XC!P254, ""), ""),
  IFERROR(IF(SWIMMING!H254="Home", SWIMMING!P254, ""), ""),
  IFERROR(IF(WTEN!H254="Home", WTEN!P254, ""), ""),
  IFERROR(IF(TF!H254="Home", TF!P254, ""), ""),
  IFERROR(IF(WGOLF!H254="Home", WGOLF!P254, ""), ""),
  IFERROR(IF(WBB!H254="Home", WBB!P254, ""), ""),
  IFERROR(IF(MBB!H254="Home", MBB!P254, ""), ""),
  IFERROR(IF(WLAX!H254="Home", WLAX!P254, ""), ""),
  IFERROR(IF(MLAX!H254="Home", MLAX!P254, ""), ""),
  IFERROR(IF(SOFT!H254="Home", SOFT!P254, ""), ""),
  IFERROR(IF(BASE!H254="Home", BASE!P254, ""), ""),
  IFERROR(IF(ESPORTS!H254="Home", ESPORTS!P254, ""), "")
)
</f>
        <v/>
      </c>
    </row>
    <row r="255" ht="22.5" customHeight="1">
      <c r="A255" s="6">
        <v>254.0</v>
      </c>
      <c r="B255" s="6" t="str">
        <f>'Master Schedule'!B255</f>
        <v/>
      </c>
      <c r="C255" s="7">
        <v>46488.0</v>
      </c>
      <c r="D255" s="8" t="str">
        <f t="shared" si="1"/>
        <v>Sunday</v>
      </c>
      <c r="E255" s="6" t="str">
        <f>TEXTJOIN(
  CHAR(10) &amp; CHAR(10),
  TRUE,
  IFERROR(IF(WSO!H255="Home", WSO!E255, ""), ""),
  IFERROR(IF(MSO!H255="Home", MSO!E255, ""), ""),
  IFERROR(IF(FH!H255="Home", FH!E255, ""), ""),
  IFERROR(IF(MGOLF!H255="Home", MGOLF!E255, ""), ""),
  IFERROR(IF(Football!H255="Home", Football!E255, ""), ""),
  IFERROR(IF(WVB!H255="Home", WVB!E255, ""), ""),
  IFERROR(IF(XC!H255="Home", XC!E255, ""), ""),
  IFERROR(IF(SWIMMING!H255="Home", SWIMMING!E255, ""), ""),
  IFERROR(IF(WTEN!H255="Home", WTEN!E255, ""), ""),
  IFERROR(IF(TF!H255="Home", TF!E255, ""), ""),
  IFERROR(IF(WGOLF!H255="Home", WGOLF!E255, ""), ""),
  IFERROR(IF(WBB!H255="Home", WBB!E255, ""), ""),
  IFERROR(IF(MBB!H255="Home", MBB!E255, ""), ""),
  IFERROR(IF(WLAX!H255="Home", WLAX!E255, ""), ""),
  IFERROR(IF(MLAX!H255="Home", MLAX!E255, ""), ""),
  IFERROR(IF(SOFT!H255="Home", SOFT!E255, ""), ""),
  IFERROR(IF(BASE!H255="Home", BASE!E255, ""), ""),
  IFERROR(IF(ESPORTS!H255="Home", ESPORTS!E255, ""), "")
)
</f>
        <v/>
      </c>
      <c r="F255" s="11" t="str">
        <f>TEXTJOIN(
  CHAR(10) &amp; CHAR(10),
  TRUE,
  IFERROR(IF(WSO!H255="Home", TEXT(WSO!F255, "h:mm AM/PM"), ""), ""),
  IFERROR(IF(MSO!H255="Home", TEXT(MSO!F255, "h:mm AM/PM"), ""), ""),
  IFERROR(IF(FH!H255="Home", TEXT(FH!F255, "h:mm AM/PM"), ""), ""),
  IFERROR(IF(MGOLF!H255="Home", TEXT(MGOLF!F255, "h:mm AM/PM"), ""), ""),
  IFERROR(IF(Football!H255="Home", TEXT(Football!F255, "h:mm AM/PM"), ""), ""),
  IFERROR(IF(WVB!H255="Home", TEXT(WVB!F255, "h:mm AM/PM"), ""), ""),
  IFERROR(IF(XC!H255="Home", TEXT(XC!F255, "h:mm AM/PM"), ""), ""),
  IFERROR(IF(SWIMMING!H255="Home", TEXT(SWIMMING!F255, "h:mm AM/PM"), ""), ""),
  IFERROR(IF(WTEN!H255="Home", TEXT(WTEN!F255, "h:mm AM/PM"), ""), ""),
  IFERROR(IF(TF!H255="Home", TEXT(TF!F255, "h:mm AM/PM"), ""), ""),
  IFERROR(IF(WGOLF!H255="Home", TEXT(WGOLF!F255, "h:mm AM/PM"), ""), ""),
  IFERROR(IF(WBB!H255="Home", TEXT(WBB!F255, "h:mm AM/PM"), ""), ""),
  IFERROR(IF(MBB!H255="Home", TEXT(MBB!F255, "h:mm AM/PM"), ""), ""),
  IFERROR(IF(WLAX!H255="Home", TEXT(WLAX!F255, "h:mm AM/PM"), ""), ""),
  IFERROR(IF(MLAX!H255="Home", TEXT(MLAX!F255, "h:mm AM/PM"), ""), ""),
  IFERROR(IF(SOFT!H255="Home", TEXT(SOFT!F255, "h:mm AM/PM"), ""), ""),
  IFERROR(IF(BASE!H255="Home", TEXT(BASE!F255, "h:mm AM/PM"), ""), ""),
  IFERROR(IF(ESPORTS!H255="Home", TEXT(ESPORTS!F255, "h:mm AM/PM"), ""), "")
)
</f>
        <v/>
      </c>
      <c r="G255" s="11" t="str">
        <f>TEXTJOIN(
  CHAR(10) &amp; CHAR(10),
  TRUE,
  IFERROR(IF(WSO!H255="Home", WSO!G255, ""), ""),
  IFERROR(IF(MSO!H255="Home", MSO!G255, ""), ""),
  IFERROR(IF(FH!H255="Home", FH!G255, ""), ""),
  IFERROR(IF(MGOLF!H255="Home", MGOLF!G255, ""), ""),
  IFERROR(IF(Football!H255="Home", Football!G255, ""), ""),
  IFERROR(IF(WVB!H255="Home", WVB!G255, ""), ""),
  IFERROR(IF(XC!H255="Home", XC!G255, ""), ""),
  IFERROR(IF(SWIMMING!H255="Home", SWIMMING!G255, ""), ""),
  IFERROR(IF(WTEN!H255="Home", WTEN!G255, ""), ""),
  IFERROR(IF(TF!H255="Home", TF!G255, ""), ""),
  IFERROR(IF(WGOLF!H255="Home", WGOLF!G255, ""), ""),
  IFERROR(IF(WBB!H255="Home", WBB!G255, ""), ""),
  IFERROR(IF(MBB!H255="Home", MBB!G255, ""), ""),
  IFERROR(IF(WLAX!H255="Home", WLAX!G255, ""), ""),
  IFERROR(IF(MLAX!H255="Home", MLAX!G255, ""), ""),
  IFERROR(IF(SOFT!H255="Home", SOFT!G255, ""), ""),
  IFERROR(IF(BASE!H255="Home", BASE!G255, ""), ""),
  IFERROR(IF(ESPORTS!H255="Home", ESPORTS!G255, ""), "")
)
</f>
        <v/>
      </c>
      <c r="H255" s="20" t="str">
        <f>TEXTJOIN(
  CHAR(10) &amp; CHAR(10),
  TRUE,
  IFERROR(IF(WSO!H255="Home", WSO!P255, ""), ""),
  IFERROR(IF(MSO!H255="Home", MSO!P255, ""), ""),
  IFERROR(IF(FH!H255="Home", FH!P255, ""), ""),
  IFERROR(IF(MGOLF!H255="Home", MGOLF!P255, ""), ""),
  IFERROR(IF(Football!H255="Home", Football!P255, ""), ""),
  IFERROR(IF(WVB!H255="Home", WVB!P255, ""), ""),
  IFERROR(IF(XC!H255="Home", XC!P255, ""), ""),
  IFERROR(IF(SWIMMING!H255="Home", SWIMMING!P255, ""), ""),
  IFERROR(IF(WTEN!H255="Home", WTEN!P255, ""), ""),
  IFERROR(IF(TF!H255="Home", TF!P255, ""), ""),
  IFERROR(IF(WGOLF!H255="Home", WGOLF!P255, ""), ""),
  IFERROR(IF(WBB!H255="Home", WBB!P255, ""), ""),
  IFERROR(IF(MBB!H255="Home", MBB!P255, ""), ""),
  IFERROR(IF(WLAX!H255="Home", WLAX!P255, ""), ""),
  IFERROR(IF(MLAX!H255="Home", MLAX!P255, ""), ""),
  IFERROR(IF(SOFT!H255="Home", SOFT!P255, ""), ""),
  IFERROR(IF(BASE!H255="Home", BASE!P255, ""), ""),
  IFERROR(IF(ESPORTS!H255="Home", ESPORTS!P255, ""), "")
)
</f>
        <v/>
      </c>
    </row>
    <row r="256" ht="22.5" customHeight="1">
      <c r="A256" s="6">
        <v>255.0</v>
      </c>
      <c r="B256" s="6" t="str">
        <f>'Master Schedule'!B256</f>
        <v/>
      </c>
      <c r="C256" s="7">
        <v>46489.0</v>
      </c>
      <c r="D256" s="8" t="str">
        <f t="shared" si="1"/>
        <v>Monday</v>
      </c>
      <c r="E256" s="6" t="str">
        <f>TEXTJOIN(
  CHAR(10) &amp; CHAR(10),
  TRUE,
  IFERROR(IF(WSO!H256="Home", WSO!E256, ""), ""),
  IFERROR(IF(MSO!H256="Home", MSO!E256, ""), ""),
  IFERROR(IF(FH!H256="Home", FH!E256, ""), ""),
  IFERROR(IF(MGOLF!H256="Home", MGOLF!E256, ""), ""),
  IFERROR(IF(Football!H256="Home", Football!E256, ""), ""),
  IFERROR(IF(WVB!H256="Home", WVB!E256, ""), ""),
  IFERROR(IF(XC!H256="Home", XC!E256, ""), ""),
  IFERROR(IF(SWIMMING!H256="Home", SWIMMING!E256, ""), ""),
  IFERROR(IF(WTEN!H256="Home", WTEN!E256, ""), ""),
  IFERROR(IF(TF!H256="Home", TF!E256, ""), ""),
  IFERROR(IF(WGOLF!H256="Home", WGOLF!E256, ""), ""),
  IFERROR(IF(WBB!H256="Home", WBB!E256, ""), ""),
  IFERROR(IF(MBB!H256="Home", MBB!E256, ""), ""),
  IFERROR(IF(WLAX!H256="Home", WLAX!E256, ""), ""),
  IFERROR(IF(MLAX!H256="Home", MLAX!E256, ""), ""),
  IFERROR(IF(SOFT!H256="Home", SOFT!E256, ""), ""),
  IFERROR(IF(BASE!H256="Home", BASE!E256, ""), ""),
  IFERROR(IF(ESPORTS!H256="Home", ESPORTS!E256, ""), "")
)
</f>
        <v/>
      </c>
      <c r="F256" s="11" t="str">
        <f>TEXTJOIN(
  CHAR(10) &amp; CHAR(10),
  TRUE,
  IFERROR(IF(WSO!H256="Home", TEXT(WSO!F256, "h:mm AM/PM"), ""), ""),
  IFERROR(IF(MSO!H256="Home", TEXT(MSO!F256, "h:mm AM/PM"), ""), ""),
  IFERROR(IF(FH!H256="Home", TEXT(FH!F256, "h:mm AM/PM"), ""), ""),
  IFERROR(IF(MGOLF!H256="Home", TEXT(MGOLF!F256, "h:mm AM/PM"), ""), ""),
  IFERROR(IF(Football!H256="Home", TEXT(Football!F256, "h:mm AM/PM"), ""), ""),
  IFERROR(IF(WVB!H256="Home", TEXT(WVB!F256, "h:mm AM/PM"), ""), ""),
  IFERROR(IF(XC!H256="Home", TEXT(XC!F256, "h:mm AM/PM"), ""), ""),
  IFERROR(IF(SWIMMING!H256="Home", TEXT(SWIMMING!F256, "h:mm AM/PM"), ""), ""),
  IFERROR(IF(WTEN!H256="Home", TEXT(WTEN!F256, "h:mm AM/PM"), ""), ""),
  IFERROR(IF(TF!H256="Home", TEXT(TF!F256, "h:mm AM/PM"), ""), ""),
  IFERROR(IF(WGOLF!H256="Home", TEXT(WGOLF!F256, "h:mm AM/PM"), ""), ""),
  IFERROR(IF(WBB!H256="Home", TEXT(WBB!F256, "h:mm AM/PM"), ""), ""),
  IFERROR(IF(MBB!H256="Home", TEXT(MBB!F256, "h:mm AM/PM"), ""), ""),
  IFERROR(IF(WLAX!H256="Home", TEXT(WLAX!F256, "h:mm AM/PM"), ""), ""),
  IFERROR(IF(MLAX!H256="Home", TEXT(MLAX!F256, "h:mm AM/PM"), ""), ""),
  IFERROR(IF(SOFT!H256="Home", TEXT(SOFT!F256, "h:mm AM/PM"), ""), ""),
  IFERROR(IF(BASE!H256="Home", TEXT(BASE!F256, "h:mm AM/PM"), ""), ""),
  IFERROR(IF(ESPORTS!H256="Home", TEXT(ESPORTS!F256, "h:mm AM/PM"), ""), "")
)
</f>
        <v/>
      </c>
      <c r="G256" s="11" t="str">
        <f>TEXTJOIN(
  CHAR(10) &amp; CHAR(10),
  TRUE,
  IFERROR(IF(WSO!H256="Home", WSO!G256, ""), ""),
  IFERROR(IF(MSO!H256="Home", MSO!G256, ""), ""),
  IFERROR(IF(FH!H256="Home", FH!G256, ""), ""),
  IFERROR(IF(MGOLF!H256="Home", MGOLF!G256, ""), ""),
  IFERROR(IF(Football!H256="Home", Football!G256, ""), ""),
  IFERROR(IF(WVB!H256="Home", WVB!G256, ""), ""),
  IFERROR(IF(XC!H256="Home", XC!G256, ""), ""),
  IFERROR(IF(SWIMMING!H256="Home", SWIMMING!G256, ""), ""),
  IFERROR(IF(WTEN!H256="Home", WTEN!G256, ""), ""),
  IFERROR(IF(TF!H256="Home", TF!G256, ""), ""),
  IFERROR(IF(WGOLF!H256="Home", WGOLF!G256, ""), ""),
  IFERROR(IF(WBB!H256="Home", WBB!G256, ""), ""),
  IFERROR(IF(MBB!H256="Home", MBB!G256, ""), ""),
  IFERROR(IF(WLAX!H256="Home", WLAX!G256, ""), ""),
  IFERROR(IF(MLAX!H256="Home", MLAX!G256, ""), ""),
  IFERROR(IF(SOFT!H256="Home", SOFT!G256, ""), ""),
  IFERROR(IF(BASE!H256="Home", BASE!G256, ""), ""),
  IFERROR(IF(ESPORTS!H256="Home", ESPORTS!G256, ""), "")
)
</f>
        <v/>
      </c>
      <c r="H256" s="20" t="str">
        <f>TEXTJOIN(
  CHAR(10) &amp; CHAR(10),
  TRUE,
  IFERROR(IF(WSO!H256="Home", WSO!P256, ""), ""),
  IFERROR(IF(MSO!H256="Home", MSO!P256, ""), ""),
  IFERROR(IF(FH!H256="Home", FH!P256, ""), ""),
  IFERROR(IF(MGOLF!H256="Home", MGOLF!P256, ""), ""),
  IFERROR(IF(Football!H256="Home", Football!P256, ""), ""),
  IFERROR(IF(WVB!H256="Home", WVB!P256, ""), ""),
  IFERROR(IF(XC!H256="Home", XC!P256, ""), ""),
  IFERROR(IF(SWIMMING!H256="Home", SWIMMING!P256, ""), ""),
  IFERROR(IF(WTEN!H256="Home", WTEN!P256, ""), ""),
  IFERROR(IF(TF!H256="Home", TF!P256, ""), ""),
  IFERROR(IF(WGOLF!H256="Home", WGOLF!P256, ""), ""),
  IFERROR(IF(WBB!H256="Home", WBB!P256, ""), ""),
  IFERROR(IF(MBB!H256="Home", MBB!P256, ""), ""),
  IFERROR(IF(WLAX!H256="Home", WLAX!P256, ""), ""),
  IFERROR(IF(MLAX!H256="Home", MLAX!P256, ""), ""),
  IFERROR(IF(SOFT!H256="Home", SOFT!P256, ""), ""),
  IFERROR(IF(BASE!H256="Home", BASE!P256, ""), ""),
  IFERROR(IF(ESPORTS!H256="Home", ESPORTS!P256, ""), "")
)
</f>
        <v/>
      </c>
    </row>
    <row r="257" ht="22.5" customHeight="1">
      <c r="A257" s="6">
        <v>256.0</v>
      </c>
      <c r="B257" s="6" t="str">
        <f>'Master Schedule'!B257</f>
        <v/>
      </c>
      <c r="C257" s="7">
        <v>46490.0</v>
      </c>
      <c r="D257" s="8" t="str">
        <f t="shared" si="1"/>
        <v>Tuesday</v>
      </c>
      <c r="E257" s="6" t="str">
        <f>TEXTJOIN(
  CHAR(10) &amp; CHAR(10),
  TRUE,
  IFERROR(IF(WSO!H257="Home", WSO!E257, ""), ""),
  IFERROR(IF(MSO!H257="Home", MSO!E257, ""), ""),
  IFERROR(IF(FH!H257="Home", FH!E257, ""), ""),
  IFERROR(IF(MGOLF!H257="Home", MGOLF!E257, ""), ""),
  IFERROR(IF(Football!H257="Home", Football!E257, ""), ""),
  IFERROR(IF(WVB!H257="Home", WVB!E257, ""), ""),
  IFERROR(IF(XC!H257="Home", XC!E257, ""), ""),
  IFERROR(IF(SWIMMING!H257="Home", SWIMMING!E257, ""), ""),
  IFERROR(IF(WTEN!H257="Home", WTEN!E257, ""), ""),
  IFERROR(IF(TF!H257="Home", TF!E257, ""), ""),
  IFERROR(IF(WGOLF!H257="Home", WGOLF!E257, ""), ""),
  IFERROR(IF(WBB!H257="Home", WBB!E257, ""), ""),
  IFERROR(IF(MBB!H257="Home", MBB!E257, ""), ""),
  IFERROR(IF(WLAX!H257="Home", WLAX!E257, ""), ""),
  IFERROR(IF(MLAX!H257="Home", MLAX!E257, ""), ""),
  IFERROR(IF(SOFT!H257="Home", SOFT!E257, ""), ""),
  IFERROR(IF(BASE!H257="Home", BASE!E257, ""), ""),
  IFERROR(IF(ESPORTS!H257="Home", ESPORTS!E257, ""), "")
)
</f>
        <v/>
      </c>
      <c r="F257" s="11" t="str">
        <f>TEXTJOIN(
  CHAR(10) &amp; CHAR(10),
  TRUE,
  IFERROR(IF(WSO!H257="Home", TEXT(WSO!F257, "h:mm AM/PM"), ""), ""),
  IFERROR(IF(MSO!H257="Home", TEXT(MSO!F257, "h:mm AM/PM"), ""), ""),
  IFERROR(IF(FH!H257="Home", TEXT(FH!F257, "h:mm AM/PM"), ""), ""),
  IFERROR(IF(MGOLF!H257="Home", TEXT(MGOLF!F257, "h:mm AM/PM"), ""), ""),
  IFERROR(IF(Football!H257="Home", TEXT(Football!F257, "h:mm AM/PM"), ""), ""),
  IFERROR(IF(WVB!H257="Home", TEXT(WVB!F257, "h:mm AM/PM"), ""), ""),
  IFERROR(IF(XC!H257="Home", TEXT(XC!F257, "h:mm AM/PM"), ""), ""),
  IFERROR(IF(SWIMMING!H257="Home", TEXT(SWIMMING!F257, "h:mm AM/PM"), ""), ""),
  IFERROR(IF(WTEN!H257="Home", TEXT(WTEN!F257, "h:mm AM/PM"), ""), ""),
  IFERROR(IF(TF!H257="Home", TEXT(TF!F257, "h:mm AM/PM"), ""), ""),
  IFERROR(IF(WGOLF!H257="Home", TEXT(WGOLF!F257, "h:mm AM/PM"), ""), ""),
  IFERROR(IF(WBB!H257="Home", TEXT(WBB!F257, "h:mm AM/PM"), ""), ""),
  IFERROR(IF(MBB!H257="Home", TEXT(MBB!F257, "h:mm AM/PM"), ""), ""),
  IFERROR(IF(WLAX!H257="Home", TEXT(WLAX!F257, "h:mm AM/PM"), ""), ""),
  IFERROR(IF(MLAX!H257="Home", TEXT(MLAX!F257, "h:mm AM/PM"), ""), ""),
  IFERROR(IF(SOFT!H257="Home", TEXT(SOFT!F257, "h:mm AM/PM"), ""), ""),
  IFERROR(IF(BASE!H257="Home", TEXT(BASE!F257, "h:mm AM/PM"), ""), ""),
  IFERROR(IF(ESPORTS!H257="Home", TEXT(ESPORTS!F257, "h:mm AM/PM"), ""), "")
)
</f>
        <v/>
      </c>
      <c r="G257" s="11" t="str">
        <f>TEXTJOIN(
  CHAR(10) &amp; CHAR(10),
  TRUE,
  IFERROR(IF(WSO!H257="Home", WSO!G257, ""), ""),
  IFERROR(IF(MSO!H257="Home", MSO!G257, ""), ""),
  IFERROR(IF(FH!H257="Home", FH!G257, ""), ""),
  IFERROR(IF(MGOLF!H257="Home", MGOLF!G257, ""), ""),
  IFERROR(IF(Football!H257="Home", Football!G257, ""), ""),
  IFERROR(IF(WVB!H257="Home", WVB!G257, ""), ""),
  IFERROR(IF(XC!H257="Home", XC!G257, ""), ""),
  IFERROR(IF(SWIMMING!H257="Home", SWIMMING!G257, ""), ""),
  IFERROR(IF(WTEN!H257="Home", WTEN!G257, ""), ""),
  IFERROR(IF(TF!H257="Home", TF!G257, ""), ""),
  IFERROR(IF(WGOLF!H257="Home", WGOLF!G257, ""), ""),
  IFERROR(IF(WBB!H257="Home", WBB!G257, ""), ""),
  IFERROR(IF(MBB!H257="Home", MBB!G257, ""), ""),
  IFERROR(IF(WLAX!H257="Home", WLAX!G257, ""), ""),
  IFERROR(IF(MLAX!H257="Home", MLAX!G257, ""), ""),
  IFERROR(IF(SOFT!H257="Home", SOFT!G257, ""), ""),
  IFERROR(IF(BASE!H257="Home", BASE!G257, ""), ""),
  IFERROR(IF(ESPORTS!H257="Home", ESPORTS!G257, ""), "")
)
</f>
        <v/>
      </c>
      <c r="H257" s="20" t="str">
        <f>TEXTJOIN(
  CHAR(10) &amp; CHAR(10),
  TRUE,
  IFERROR(IF(WSO!H257="Home", WSO!P257, ""), ""),
  IFERROR(IF(MSO!H257="Home", MSO!P257, ""), ""),
  IFERROR(IF(FH!H257="Home", FH!P257, ""), ""),
  IFERROR(IF(MGOLF!H257="Home", MGOLF!P257, ""), ""),
  IFERROR(IF(Football!H257="Home", Football!P257, ""), ""),
  IFERROR(IF(WVB!H257="Home", WVB!P257, ""), ""),
  IFERROR(IF(XC!H257="Home", XC!P257, ""), ""),
  IFERROR(IF(SWIMMING!H257="Home", SWIMMING!P257, ""), ""),
  IFERROR(IF(WTEN!H257="Home", WTEN!P257, ""), ""),
  IFERROR(IF(TF!H257="Home", TF!P257, ""), ""),
  IFERROR(IF(WGOLF!H257="Home", WGOLF!P257, ""), ""),
  IFERROR(IF(WBB!H257="Home", WBB!P257, ""), ""),
  IFERROR(IF(MBB!H257="Home", MBB!P257, ""), ""),
  IFERROR(IF(WLAX!H257="Home", WLAX!P257, ""), ""),
  IFERROR(IF(MLAX!H257="Home", MLAX!P257, ""), ""),
  IFERROR(IF(SOFT!H257="Home", SOFT!P257, ""), ""),
  IFERROR(IF(BASE!H257="Home", BASE!P257, ""), ""),
  IFERROR(IF(ESPORTS!H257="Home", ESPORTS!P257, ""), "")
)
</f>
        <v/>
      </c>
    </row>
    <row r="258" ht="22.5" customHeight="1">
      <c r="A258" s="6">
        <v>257.0</v>
      </c>
      <c r="B258" s="6" t="str">
        <f>'Master Schedule'!B258</f>
        <v/>
      </c>
      <c r="C258" s="7">
        <v>46491.0</v>
      </c>
      <c r="D258" s="8" t="str">
        <f t="shared" si="1"/>
        <v>Wednesday</v>
      </c>
      <c r="E258" s="6" t="str">
        <f>TEXTJOIN(
  CHAR(10) &amp; CHAR(10),
  TRUE,
  IFERROR(IF(WSO!H258="Home", WSO!E258, ""), ""),
  IFERROR(IF(MSO!H258="Home", MSO!E258, ""), ""),
  IFERROR(IF(FH!H258="Home", FH!E258, ""), ""),
  IFERROR(IF(MGOLF!H258="Home", MGOLF!E258, ""), ""),
  IFERROR(IF(Football!H258="Home", Football!E258, ""), ""),
  IFERROR(IF(WVB!H258="Home", WVB!E258, ""), ""),
  IFERROR(IF(XC!H258="Home", XC!E258, ""), ""),
  IFERROR(IF(SWIMMING!H258="Home", SWIMMING!E258, ""), ""),
  IFERROR(IF(WTEN!H258="Home", WTEN!E258, ""), ""),
  IFERROR(IF(TF!H258="Home", TF!E258, ""), ""),
  IFERROR(IF(WGOLF!H258="Home", WGOLF!E258, ""), ""),
  IFERROR(IF(WBB!H258="Home", WBB!E258, ""), ""),
  IFERROR(IF(MBB!H258="Home", MBB!E258, ""), ""),
  IFERROR(IF(WLAX!H258="Home", WLAX!E258, ""), ""),
  IFERROR(IF(MLAX!H258="Home", MLAX!E258, ""), ""),
  IFERROR(IF(SOFT!H258="Home", SOFT!E258, ""), ""),
  IFERROR(IF(BASE!H258="Home", BASE!E258, ""), ""),
  IFERROR(IF(ESPORTS!H258="Home", ESPORTS!E258, ""), "")
)
</f>
        <v/>
      </c>
      <c r="F258" s="11" t="str">
        <f>TEXTJOIN(
  CHAR(10) &amp; CHAR(10),
  TRUE,
  IFERROR(IF(WSO!H258="Home", TEXT(WSO!F258, "h:mm AM/PM"), ""), ""),
  IFERROR(IF(MSO!H258="Home", TEXT(MSO!F258, "h:mm AM/PM"), ""), ""),
  IFERROR(IF(FH!H258="Home", TEXT(FH!F258, "h:mm AM/PM"), ""), ""),
  IFERROR(IF(MGOLF!H258="Home", TEXT(MGOLF!F258, "h:mm AM/PM"), ""), ""),
  IFERROR(IF(Football!H258="Home", TEXT(Football!F258, "h:mm AM/PM"), ""), ""),
  IFERROR(IF(WVB!H258="Home", TEXT(WVB!F258, "h:mm AM/PM"), ""), ""),
  IFERROR(IF(XC!H258="Home", TEXT(XC!F258, "h:mm AM/PM"), ""), ""),
  IFERROR(IF(SWIMMING!H258="Home", TEXT(SWIMMING!F258, "h:mm AM/PM"), ""), ""),
  IFERROR(IF(WTEN!H258="Home", TEXT(WTEN!F258, "h:mm AM/PM"), ""), ""),
  IFERROR(IF(TF!H258="Home", TEXT(TF!F258, "h:mm AM/PM"), ""), ""),
  IFERROR(IF(WGOLF!H258="Home", TEXT(WGOLF!F258, "h:mm AM/PM"), ""), ""),
  IFERROR(IF(WBB!H258="Home", TEXT(WBB!F258, "h:mm AM/PM"), ""), ""),
  IFERROR(IF(MBB!H258="Home", TEXT(MBB!F258, "h:mm AM/PM"), ""), ""),
  IFERROR(IF(WLAX!H258="Home", TEXT(WLAX!F258, "h:mm AM/PM"), ""), ""),
  IFERROR(IF(MLAX!H258="Home", TEXT(MLAX!F258, "h:mm AM/PM"), ""), ""),
  IFERROR(IF(SOFT!H258="Home", TEXT(SOFT!F258, "h:mm AM/PM"), ""), ""),
  IFERROR(IF(BASE!H258="Home", TEXT(BASE!F258, "h:mm AM/PM"), ""), ""),
  IFERROR(IF(ESPORTS!H258="Home", TEXT(ESPORTS!F258, "h:mm AM/PM"), ""), "")
)
</f>
        <v/>
      </c>
      <c r="G258" s="11" t="str">
        <f>TEXTJOIN(
  CHAR(10) &amp; CHAR(10),
  TRUE,
  IFERROR(IF(WSO!H258="Home", WSO!G258, ""), ""),
  IFERROR(IF(MSO!H258="Home", MSO!G258, ""), ""),
  IFERROR(IF(FH!H258="Home", FH!G258, ""), ""),
  IFERROR(IF(MGOLF!H258="Home", MGOLF!G258, ""), ""),
  IFERROR(IF(Football!H258="Home", Football!G258, ""), ""),
  IFERROR(IF(WVB!H258="Home", WVB!G258, ""), ""),
  IFERROR(IF(XC!H258="Home", XC!G258, ""), ""),
  IFERROR(IF(SWIMMING!H258="Home", SWIMMING!G258, ""), ""),
  IFERROR(IF(WTEN!H258="Home", WTEN!G258, ""), ""),
  IFERROR(IF(TF!H258="Home", TF!G258, ""), ""),
  IFERROR(IF(WGOLF!H258="Home", WGOLF!G258, ""), ""),
  IFERROR(IF(WBB!H258="Home", WBB!G258, ""), ""),
  IFERROR(IF(MBB!H258="Home", MBB!G258, ""), ""),
  IFERROR(IF(WLAX!H258="Home", WLAX!G258, ""), ""),
  IFERROR(IF(MLAX!H258="Home", MLAX!G258, ""), ""),
  IFERROR(IF(SOFT!H258="Home", SOFT!G258, ""), ""),
  IFERROR(IF(BASE!H258="Home", BASE!G258, ""), ""),
  IFERROR(IF(ESPORTS!H258="Home", ESPORTS!G258, ""), "")
)
</f>
        <v/>
      </c>
      <c r="H258" s="20" t="str">
        <f>TEXTJOIN(
  CHAR(10) &amp; CHAR(10),
  TRUE,
  IFERROR(IF(WSO!H258="Home", WSO!P258, ""), ""),
  IFERROR(IF(MSO!H258="Home", MSO!P258, ""), ""),
  IFERROR(IF(FH!H258="Home", FH!P258, ""), ""),
  IFERROR(IF(MGOLF!H258="Home", MGOLF!P258, ""), ""),
  IFERROR(IF(Football!H258="Home", Football!P258, ""), ""),
  IFERROR(IF(WVB!H258="Home", WVB!P258, ""), ""),
  IFERROR(IF(XC!H258="Home", XC!P258, ""), ""),
  IFERROR(IF(SWIMMING!H258="Home", SWIMMING!P258, ""), ""),
  IFERROR(IF(WTEN!H258="Home", WTEN!P258, ""), ""),
  IFERROR(IF(TF!H258="Home", TF!P258, ""), ""),
  IFERROR(IF(WGOLF!H258="Home", WGOLF!P258, ""), ""),
  IFERROR(IF(WBB!H258="Home", WBB!P258, ""), ""),
  IFERROR(IF(MBB!H258="Home", MBB!P258, ""), ""),
  IFERROR(IF(WLAX!H258="Home", WLAX!P258, ""), ""),
  IFERROR(IF(MLAX!H258="Home", MLAX!P258, ""), ""),
  IFERROR(IF(SOFT!H258="Home", SOFT!P258, ""), ""),
  IFERROR(IF(BASE!H258="Home", BASE!P258, ""), ""),
  IFERROR(IF(ESPORTS!H258="Home", ESPORTS!P258, ""), "")
)
</f>
        <v/>
      </c>
    </row>
    <row r="259" ht="22.5" customHeight="1">
      <c r="A259" s="6">
        <v>258.0</v>
      </c>
      <c r="B259" s="6" t="str">
        <f>'Master Schedule'!B259</f>
        <v/>
      </c>
      <c r="C259" s="7">
        <v>46492.0</v>
      </c>
      <c r="D259" s="8" t="str">
        <f t="shared" si="1"/>
        <v>Thursday</v>
      </c>
      <c r="E259" s="6" t="str">
        <f>TEXTJOIN(
  CHAR(10) &amp; CHAR(10),
  TRUE,
  IFERROR(IF(WSO!H259="Home", WSO!E259, ""), ""),
  IFERROR(IF(MSO!H259="Home", MSO!E259, ""), ""),
  IFERROR(IF(FH!H259="Home", FH!E259, ""), ""),
  IFERROR(IF(MGOLF!H259="Home", MGOLF!E259, ""), ""),
  IFERROR(IF(Football!H259="Home", Football!E259, ""), ""),
  IFERROR(IF(WVB!H259="Home", WVB!E259, ""), ""),
  IFERROR(IF(XC!H259="Home", XC!E259, ""), ""),
  IFERROR(IF(SWIMMING!H259="Home", SWIMMING!E259, ""), ""),
  IFERROR(IF(WTEN!H259="Home", WTEN!E259, ""), ""),
  IFERROR(IF(TF!H259="Home", TF!E259, ""), ""),
  IFERROR(IF(WGOLF!H259="Home", WGOLF!E259, ""), ""),
  IFERROR(IF(WBB!H259="Home", WBB!E259, ""), ""),
  IFERROR(IF(MBB!H259="Home", MBB!E259, ""), ""),
  IFERROR(IF(WLAX!H259="Home", WLAX!E259, ""), ""),
  IFERROR(IF(MLAX!H259="Home", MLAX!E259, ""), ""),
  IFERROR(IF(SOFT!H259="Home", SOFT!E259, ""), ""),
  IFERROR(IF(BASE!H259="Home", BASE!E259, ""), ""),
  IFERROR(IF(ESPORTS!H259="Home", ESPORTS!E259, ""), "")
)
</f>
        <v/>
      </c>
      <c r="F259" s="11" t="str">
        <f>TEXTJOIN(
  CHAR(10) &amp; CHAR(10),
  TRUE,
  IFERROR(IF(WSO!H259="Home", TEXT(WSO!F259, "h:mm AM/PM"), ""), ""),
  IFERROR(IF(MSO!H259="Home", TEXT(MSO!F259, "h:mm AM/PM"), ""), ""),
  IFERROR(IF(FH!H259="Home", TEXT(FH!F259, "h:mm AM/PM"), ""), ""),
  IFERROR(IF(MGOLF!H259="Home", TEXT(MGOLF!F259, "h:mm AM/PM"), ""), ""),
  IFERROR(IF(Football!H259="Home", TEXT(Football!F259, "h:mm AM/PM"), ""), ""),
  IFERROR(IF(WVB!H259="Home", TEXT(WVB!F259, "h:mm AM/PM"), ""), ""),
  IFERROR(IF(XC!H259="Home", TEXT(XC!F259, "h:mm AM/PM"), ""), ""),
  IFERROR(IF(SWIMMING!H259="Home", TEXT(SWIMMING!F259, "h:mm AM/PM"), ""), ""),
  IFERROR(IF(WTEN!H259="Home", TEXT(WTEN!F259, "h:mm AM/PM"), ""), ""),
  IFERROR(IF(TF!H259="Home", TEXT(TF!F259, "h:mm AM/PM"), ""), ""),
  IFERROR(IF(WGOLF!H259="Home", TEXT(WGOLF!F259, "h:mm AM/PM"), ""), ""),
  IFERROR(IF(WBB!H259="Home", TEXT(WBB!F259, "h:mm AM/PM"), ""), ""),
  IFERROR(IF(MBB!H259="Home", TEXT(MBB!F259, "h:mm AM/PM"), ""), ""),
  IFERROR(IF(WLAX!H259="Home", TEXT(WLAX!F259, "h:mm AM/PM"), ""), ""),
  IFERROR(IF(MLAX!H259="Home", TEXT(MLAX!F259, "h:mm AM/PM"), ""), ""),
  IFERROR(IF(SOFT!H259="Home", TEXT(SOFT!F259, "h:mm AM/PM"), ""), ""),
  IFERROR(IF(BASE!H259="Home", TEXT(BASE!F259, "h:mm AM/PM"), ""), ""),
  IFERROR(IF(ESPORTS!H259="Home", TEXT(ESPORTS!F259, "h:mm AM/PM"), ""), "")
)
</f>
        <v/>
      </c>
      <c r="G259" s="11" t="str">
        <f>TEXTJOIN(
  CHAR(10) &amp; CHAR(10),
  TRUE,
  IFERROR(IF(WSO!H259="Home", WSO!G259, ""), ""),
  IFERROR(IF(MSO!H259="Home", MSO!G259, ""), ""),
  IFERROR(IF(FH!H259="Home", FH!G259, ""), ""),
  IFERROR(IF(MGOLF!H259="Home", MGOLF!G259, ""), ""),
  IFERROR(IF(Football!H259="Home", Football!G259, ""), ""),
  IFERROR(IF(WVB!H259="Home", WVB!G259, ""), ""),
  IFERROR(IF(XC!H259="Home", XC!G259, ""), ""),
  IFERROR(IF(SWIMMING!H259="Home", SWIMMING!G259, ""), ""),
  IFERROR(IF(WTEN!H259="Home", WTEN!G259, ""), ""),
  IFERROR(IF(TF!H259="Home", TF!G259, ""), ""),
  IFERROR(IF(WGOLF!H259="Home", WGOLF!G259, ""), ""),
  IFERROR(IF(WBB!H259="Home", WBB!G259, ""), ""),
  IFERROR(IF(MBB!H259="Home", MBB!G259, ""), ""),
  IFERROR(IF(WLAX!H259="Home", WLAX!G259, ""), ""),
  IFERROR(IF(MLAX!H259="Home", MLAX!G259, ""), ""),
  IFERROR(IF(SOFT!H259="Home", SOFT!G259, ""), ""),
  IFERROR(IF(BASE!H259="Home", BASE!G259, ""), ""),
  IFERROR(IF(ESPORTS!H259="Home", ESPORTS!G259, ""), "")
)
</f>
        <v/>
      </c>
      <c r="H259" s="20" t="str">
        <f>TEXTJOIN(
  CHAR(10) &amp; CHAR(10),
  TRUE,
  IFERROR(IF(WSO!H259="Home", WSO!P259, ""), ""),
  IFERROR(IF(MSO!H259="Home", MSO!P259, ""), ""),
  IFERROR(IF(FH!H259="Home", FH!P259, ""), ""),
  IFERROR(IF(MGOLF!H259="Home", MGOLF!P259, ""), ""),
  IFERROR(IF(Football!H259="Home", Football!P259, ""), ""),
  IFERROR(IF(WVB!H259="Home", WVB!P259, ""), ""),
  IFERROR(IF(XC!H259="Home", XC!P259, ""), ""),
  IFERROR(IF(SWIMMING!H259="Home", SWIMMING!P259, ""), ""),
  IFERROR(IF(WTEN!H259="Home", WTEN!P259, ""), ""),
  IFERROR(IF(TF!H259="Home", TF!P259, ""), ""),
  IFERROR(IF(WGOLF!H259="Home", WGOLF!P259, ""), ""),
  IFERROR(IF(WBB!H259="Home", WBB!P259, ""), ""),
  IFERROR(IF(MBB!H259="Home", MBB!P259, ""), ""),
  IFERROR(IF(WLAX!H259="Home", WLAX!P259, ""), ""),
  IFERROR(IF(MLAX!H259="Home", MLAX!P259, ""), ""),
  IFERROR(IF(SOFT!H259="Home", SOFT!P259, ""), ""),
  IFERROR(IF(BASE!H259="Home", BASE!P259, ""), ""),
  IFERROR(IF(ESPORTS!H259="Home", ESPORTS!P259, ""), "")
)
</f>
        <v/>
      </c>
    </row>
    <row r="260" ht="22.5" customHeight="1">
      <c r="A260" s="6">
        <v>259.0</v>
      </c>
      <c r="B260" s="6" t="str">
        <f>'Master Schedule'!B260</f>
        <v/>
      </c>
      <c r="C260" s="7">
        <v>46493.0</v>
      </c>
      <c r="D260" s="8" t="str">
        <f t="shared" si="1"/>
        <v>Friday</v>
      </c>
      <c r="E260" s="6" t="str">
        <f>TEXTJOIN(
  CHAR(10) &amp; CHAR(10),
  TRUE,
  IFERROR(IF(WSO!H260="Home", WSO!E260, ""), ""),
  IFERROR(IF(MSO!H260="Home", MSO!E260, ""), ""),
  IFERROR(IF(FH!H260="Home", FH!E260, ""), ""),
  IFERROR(IF(MGOLF!H260="Home", MGOLF!E260, ""), ""),
  IFERROR(IF(Football!H260="Home", Football!E260, ""), ""),
  IFERROR(IF(WVB!H260="Home", WVB!E260, ""), ""),
  IFERROR(IF(XC!H260="Home", XC!E260, ""), ""),
  IFERROR(IF(SWIMMING!H260="Home", SWIMMING!E260, ""), ""),
  IFERROR(IF(WTEN!H260="Home", WTEN!E260, ""), ""),
  IFERROR(IF(TF!H260="Home", TF!E260, ""), ""),
  IFERROR(IF(WGOLF!H260="Home", WGOLF!E260, ""), ""),
  IFERROR(IF(WBB!H260="Home", WBB!E260, ""), ""),
  IFERROR(IF(MBB!H260="Home", MBB!E260, ""), ""),
  IFERROR(IF(WLAX!H260="Home", WLAX!E260, ""), ""),
  IFERROR(IF(MLAX!H260="Home", MLAX!E260, ""), ""),
  IFERROR(IF(SOFT!H260="Home", SOFT!E260, ""), ""),
  IFERROR(IF(BASE!H260="Home", BASE!E260, ""), ""),
  IFERROR(IF(ESPORTS!H260="Home", ESPORTS!E260, ""), "")
)
</f>
        <v/>
      </c>
      <c r="F260" s="11" t="str">
        <f>TEXTJOIN(
  CHAR(10) &amp; CHAR(10),
  TRUE,
  IFERROR(IF(WSO!H260="Home", TEXT(WSO!F260, "h:mm AM/PM"), ""), ""),
  IFERROR(IF(MSO!H260="Home", TEXT(MSO!F260, "h:mm AM/PM"), ""), ""),
  IFERROR(IF(FH!H260="Home", TEXT(FH!F260, "h:mm AM/PM"), ""), ""),
  IFERROR(IF(MGOLF!H260="Home", TEXT(MGOLF!F260, "h:mm AM/PM"), ""), ""),
  IFERROR(IF(Football!H260="Home", TEXT(Football!F260, "h:mm AM/PM"), ""), ""),
  IFERROR(IF(WVB!H260="Home", TEXT(WVB!F260, "h:mm AM/PM"), ""), ""),
  IFERROR(IF(XC!H260="Home", TEXT(XC!F260, "h:mm AM/PM"), ""), ""),
  IFERROR(IF(SWIMMING!H260="Home", TEXT(SWIMMING!F260, "h:mm AM/PM"), ""), ""),
  IFERROR(IF(WTEN!H260="Home", TEXT(WTEN!F260, "h:mm AM/PM"), ""), ""),
  IFERROR(IF(TF!H260="Home", TEXT(TF!F260, "h:mm AM/PM"), ""), ""),
  IFERROR(IF(WGOLF!H260="Home", TEXT(WGOLF!F260, "h:mm AM/PM"), ""), ""),
  IFERROR(IF(WBB!H260="Home", TEXT(WBB!F260, "h:mm AM/PM"), ""), ""),
  IFERROR(IF(MBB!H260="Home", TEXT(MBB!F260, "h:mm AM/PM"), ""), ""),
  IFERROR(IF(WLAX!H260="Home", TEXT(WLAX!F260, "h:mm AM/PM"), ""), ""),
  IFERROR(IF(MLAX!H260="Home", TEXT(MLAX!F260, "h:mm AM/PM"), ""), ""),
  IFERROR(IF(SOFT!H260="Home", TEXT(SOFT!F260, "h:mm AM/PM"), ""), ""),
  IFERROR(IF(BASE!H260="Home", TEXT(BASE!F260, "h:mm AM/PM"), ""), ""),
  IFERROR(IF(ESPORTS!H260="Home", TEXT(ESPORTS!F260, "h:mm AM/PM"), ""), "")
)
</f>
        <v/>
      </c>
      <c r="G260" s="11" t="str">
        <f>TEXTJOIN(
  CHAR(10) &amp; CHAR(10),
  TRUE,
  IFERROR(IF(WSO!H260="Home", WSO!G260, ""), ""),
  IFERROR(IF(MSO!H260="Home", MSO!G260, ""), ""),
  IFERROR(IF(FH!H260="Home", FH!G260, ""), ""),
  IFERROR(IF(MGOLF!H260="Home", MGOLF!G260, ""), ""),
  IFERROR(IF(Football!H260="Home", Football!G260, ""), ""),
  IFERROR(IF(WVB!H260="Home", WVB!G260, ""), ""),
  IFERROR(IF(XC!H260="Home", XC!G260, ""), ""),
  IFERROR(IF(SWIMMING!H260="Home", SWIMMING!G260, ""), ""),
  IFERROR(IF(WTEN!H260="Home", WTEN!G260, ""), ""),
  IFERROR(IF(TF!H260="Home", TF!G260, ""), ""),
  IFERROR(IF(WGOLF!H260="Home", WGOLF!G260, ""), ""),
  IFERROR(IF(WBB!H260="Home", WBB!G260, ""), ""),
  IFERROR(IF(MBB!H260="Home", MBB!G260, ""), ""),
  IFERROR(IF(WLAX!H260="Home", WLAX!G260, ""), ""),
  IFERROR(IF(MLAX!H260="Home", MLAX!G260, ""), ""),
  IFERROR(IF(SOFT!H260="Home", SOFT!G260, ""), ""),
  IFERROR(IF(BASE!H260="Home", BASE!G260, ""), ""),
  IFERROR(IF(ESPORTS!H260="Home", ESPORTS!G260, ""), "")
)
</f>
        <v/>
      </c>
      <c r="H260" s="20" t="str">
        <f>TEXTJOIN(
  CHAR(10) &amp; CHAR(10),
  TRUE,
  IFERROR(IF(WSO!H260="Home", WSO!P260, ""), ""),
  IFERROR(IF(MSO!H260="Home", MSO!P260, ""), ""),
  IFERROR(IF(FH!H260="Home", FH!P260, ""), ""),
  IFERROR(IF(MGOLF!H260="Home", MGOLF!P260, ""), ""),
  IFERROR(IF(Football!H260="Home", Football!P260, ""), ""),
  IFERROR(IF(WVB!H260="Home", WVB!P260, ""), ""),
  IFERROR(IF(XC!H260="Home", XC!P260, ""), ""),
  IFERROR(IF(SWIMMING!H260="Home", SWIMMING!P260, ""), ""),
  IFERROR(IF(WTEN!H260="Home", WTEN!P260, ""), ""),
  IFERROR(IF(TF!H260="Home", TF!P260, ""), ""),
  IFERROR(IF(WGOLF!H260="Home", WGOLF!P260, ""), ""),
  IFERROR(IF(WBB!H260="Home", WBB!P260, ""), ""),
  IFERROR(IF(MBB!H260="Home", MBB!P260, ""), ""),
  IFERROR(IF(WLAX!H260="Home", WLAX!P260, ""), ""),
  IFERROR(IF(MLAX!H260="Home", MLAX!P260, ""), ""),
  IFERROR(IF(SOFT!H260="Home", SOFT!P260, ""), ""),
  IFERROR(IF(BASE!H260="Home", BASE!P260, ""), ""),
  IFERROR(IF(ESPORTS!H260="Home", ESPORTS!P260, ""), "")
)
</f>
        <v/>
      </c>
    </row>
    <row r="261" ht="22.5" customHeight="1">
      <c r="A261" s="6">
        <v>260.0</v>
      </c>
      <c r="B261" s="6" t="str">
        <f>'Master Schedule'!B261</f>
        <v/>
      </c>
      <c r="C261" s="7">
        <v>46494.0</v>
      </c>
      <c r="D261" s="8" t="str">
        <f t="shared" si="1"/>
        <v>Saturday</v>
      </c>
      <c r="E261" s="6" t="str">
        <f>TEXTJOIN(
  CHAR(10) &amp; CHAR(10),
  TRUE,
  IFERROR(IF(WSO!H261="Home", WSO!E261, ""), ""),
  IFERROR(IF(MSO!H261="Home", MSO!E261, ""), ""),
  IFERROR(IF(FH!H261="Home", FH!E261, ""), ""),
  IFERROR(IF(MGOLF!H261="Home", MGOLF!E261, ""), ""),
  IFERROR(IF(Football!H261="Home", Football!E261, ""), ""),
  IFERROR(IF(WVB!H261="Home", WVB!E261, ""), ""),
  IFERROR(IF(XC!H261="Home", XC!E261, ""), ""),
  IFERROR(IF(SWIMMING!H261="Home", SWIMMING!E261, ""), ""),
  IFERROR(IF(WTEN!H261="Home", WTEN!E261, ""), ""),
  IFERROR(IF(TF!H261="Home", TF!E261, ""), ""),
  IFERROR(IF(WGOLF!H261="Home", WGOLF!E261, ""), ""),
  IFERROR(IF(WBB!H261="Home", WBB!E261, ""), ""),
  IFERROR(IF(MBB!H261="Home", MBB!E261, ""), ""),
  IFERROR(IF(WLAX!H261="Home", WLAX!E261, ""), ""),
  IFERROR(IF(MLAX!H261="Home", MLAX!E261, ""), ""),
  IFERROR(IF(SOFT!H261="Home", SOFT!E261, ""), ""),
  IFERROR(IF(BASE!H261="Home", BASE!E261, ""), ""),
  IFERROR(IF(ESPORTS!H261="Home", ESPORTS!E261, ""), "")
)
</f>
        <v/>
      </c>
      <c r="F261" s="11" t="str">
        <f>TEXTJOIN(
  CHAR(10) &amp; CHAR(10),
  TRUE,
  IFERROR(IF(WSO!H261="Home", TEXT(WSO!F261, "h:mm AM/PM"), ""), ""),
  IFERROR(IF(MSO!H261="Home", TEXT(MSO!F261, "h:mm AM/PM"), ""), ""),
  IFERROR(IF(FH!H261="Home", TEXT(FH!F261, "h:mm AM/PM"), ""), ""),
  IFERROR(IF(MGOLF!H261="Home", TEXT(MGOLF!F261, "h:mm AM/PM"), ""), ""),
  IFERROR(IF(Football!H261="Home", TEXT(Football!F261, "h:mm AM/PM"), ""), ""),
  IFERROR(IF(WVB!H261="Home", TEXT(WVB!F261, "h:mm AM/PM"), ""), ""),
  IFERROR(IF(XC!H261="Home", TEXT(XC!F261, "h:mm AM/PM"), ""), ""),
  IFERROR(IF(SWIMMING!H261="Home", TEXT(SWIMMING!F261, "h:mm AM/PM"), ""), ""),
  IFERROR(IF(WTEN!H261="Home", TEXT(WTEN!F261, "h:mm AM/PM"), ""), ""),
  IFERROR(IF(TF!H261="Home", TEXT(TF!F261, "h:mm AM/PM"), ""), ""),
  IFERROR(IF(WGOLF!H261="Home", TEXT(WGOLF!F261, "h:mm AM/PM"), ""), ""),
  IFERROR(IF(WBB!H261="Home", TEXT(WBB!F261, "h:mm AM/PM"), ""), ""),
  IFERROR(IF(MBB!H261="Home", TEXT(MBB!F261, "h:mm AM/PM"), ""), ""),
  IFERROR(IF(WLAX!H261="Home", TEXT(WLAX!F261, "h:mm AM/PM"), ""), ""),
  IFERROR(IF(MLAX!H261="Home", TEXT(MLAX!F261, "h:mm AM/PM"), ""), ""),
  IFERROR(IF(SOFT!H261="Home", TEXT(SOFT!F261, "h:mm AM/PM"), ""), ""),
  IFERROR(IF(BASE!H261="Home", TEXT(BASE!F261, "h:mm AM/PM"), ""), ""),
  IFERROR(IF(ESPORTS!H261="Home", TEXT(ESPORTS!F261, "h:mm AM/PM"), ""), "")
)
</f>
        <v/>
      </c>
      <c r="G261" s="11" t="str">
        <f>TEXTJOIN(
  CHAR(10) &amp; CHAR(10),
  TRUE,
  IFERROR(IF(WSO!H261="Home", WSO!G261, ""), ""),
  IFERROR(IF(MSO!H261="Home", MSO!G261, ""), ""),
  IFERROR(IF(FH!H261="Home", FH!G261, ""), ""),
  IFERROR(IF(MGOLF!H261="Home", MGOLF!G261, ""), ""),
  IFERROR(IF(Football!H261="Home", Football!G261, ""), ""),
  IFERROR(IF(WVB!H261="Home", WVB!G261, ""), ""),
  IFERROR(IF(XC!H261="Home", XC!G261, ""), ""),
  IFERROR(IF(SWIMMING!H261="Home", SWIMMING!G261, ""), ""),
  IFERROR(IF(WTEN!H261="Home", WTEN!G261, ""), ""),
  IFERROR(IF(TF!H261="Home", TF!G261, ""), ""),
  IFERROR(IF(WGOLF!H261="Home", WGOLF!G261, ""), ""),
  IFERROR(IF(WBB!H261="Home", WBB!G261, ""), ""),
  IFERROR(IF(MBB!H261="Home", MBB!G261, ""), ""),
  IFERROR(IF(WLAX!H261="Home", WLAX!G261, ""), ""),
  IFERROR(IF(MLAX!H261="Home", MLAX!G261, ""), ""),
  IFERROR(IF(SOFT!H261="Home", SOFT!G261, ""), ""),
  IFERROR(IF(BASE!H261="Home", BASE!G261, ""), ""),
  IFERROR(IF(ESPORTS!H261="Home", ESPORTS!G261, ""), "")
)
</f>
        <v/>
      </c>
      <c r="H261" s="20" t="str">
        <f>TEXTJOIN(
  CHAR(10) &amp; CHAR(10),
  TRUE,
  IFERROR(IF(WSO!H261="Home", WSO!P261, ""), ""),
  IFERROR(IF(MSO!H261="Home", MSO!P261, ""), ""),
  IFERROR(IF(FH!H261="Home", FH!P261, ""), ""),
  IFERROR(IF(MGOLF!H261="Home", MGOLF!P261, ""), ""),
  IFERROR(IF(Football!H261="Home", Football!P261, ""), ""),
  IFERROR(IF(WVB!H261="Home", WVB!P261, ""), ""),
  IFERROR(IF(XC!H261="Home", XC!P261, ""), ""),
  IFERROR(IF(SWIMMING!H261="Home", SWIMMING!P261, ""), ""),
  IFERROR(IF(WTEN!H261="Home", WTEN!P261, ""), ""),
  IFERROR(IF(TF!H261="Home", TF!P261, ""), ""),
  IFERROR(IF(WGOLF!H261="Home", WGOLF!P261, ""), ""),
  IFERROR(IF(WBB!H261="Home", WBB!P261, ""), ""),
  IFERROR(IF(MBB!H261="Home", MBB!P261, ""), ""),
  IFERROR(IF(WLAX!H261="Home", WLAX!P261, ""), ""),
  IFERROR(IF(MLAX!H261="Home", MLAX!P261, ""), ""),
  IFERROR(IF(SOFT!H261="Home", SOFT!P261, ""), ""),
  IFERROR(IF(BASE!H261="Home", BASE!P261, ""), ""),
  IFERROR(IF(ESPORTS!H261="Home", ESPORTS!P261, ""), "")
)
</f>
        <v/>
      </c>
    </row>
    <row r="262" ht="22.5" customHeight="1">
      <c r="A262" s="6">
        <v>261.0</v>
      </c>
      <c r="B262" s="6" t="str">
        <f>'Master Schedule'!B262</f>
        <v/>
      </c>
      <c r="C262" s="7">
        <v>46495.0</v>
      </c>
      <c r="D262" s="8" t="str">
        <f t="shared" si="1"/>
        <v>Sunday</v>
      </c>
      <c r="E262" s="6" t="str">
        <f>TEXTJOIN(
  CHAR(10) &amp; CHAR(10),
  TRUE,
  IFERROR(IF(WSO!H262="Home", WSO!E262, ""), ""),
  IFERROR(IF(MSO!H262="Home", MSO!E262, ""), ""),
  IFERROR(IF(FH!H262="Home", FH!E262, ""), ""),
  IFERROR(IF(MGOLF!H262="Home", MGOLF!E262, ""), ""),
  IFERROR(IF(Football!H262="Home", Football!E262, ""), ""),
  IFERROR(IF(WVB!H262="Home", WVB!E262, ""), ""),
  IFERROR(IF(XC!H262="Home", XC!E262, ""), ""),
  IFERROR(IF(SWIMMING!H262="Home", SWIMMING!E262, ""), ""),
  IFERROR(IF(WTEN!H262="Home", WTEN!E262, ""), ""),
  IFERROR(IF(TF!H262="Home", TF!E262, ""), ""),
  IFERROR(IF(WGOLF!H262="Home", WGOLF!E262, ""), ""),
  IFERROR(IF(WBB!H262="Home", WBB!E262, ""), ""),
  IFERROR(IF(MBB!H262="Home", MBB!E262, ""), ""),
  IFERROR(IF(WLAX!H262="Home", WLAX!E262, ""), ""),
  IFERROR(IF(MLAX!H262="Home", MLAX!E262, ""), ""),
  IFERROR(IF(SOFT!H262="Home", SOFT!E262, ""), ""),
  IFERROR(IF(BASE!H262="Home", BASE!E262, ""), ""),
  IFERROR(IF(ESPORTS!H262="Home", ESPORTS!E262, ""), "")
)
</f>
        <v/>
      </c>
      <c r="F262" s="11" t="str">
        <f>TEXTJOIN(
  CHAR(10) &amp; CHAR(10),
  TRUE,
  IFERROR(IF(WSO!H262="Home", TEXT(WSO!F262, "h:mm AM/PM"), ""), ""),
  IFERROR(IF(MSO!H262="Home", TEXT(MSO!F262, "h:mm AM/PM"), ""), ""),
  IFERROR(IF(FH!H262="Home", TEXT(FH!F262, "h:mm AM/PM"), ""), ""),
  IFERROR(IF(MGOLF!H262="Home", TEXT(MGOLF!F262, "h:mm AM/PM"), ""), ""),
  IFERROR(IF(Football!H262="Home", TEXT(Football!F262, "h:mm AM/PM"), ""), ""),
  IFERROR(IF(WVB!H262="Home", TEXT(WVB!F262, "h:mm AM/PM"), ""), ""),
  IFERROR(IF(XC!H262="Home", TEXT(XC!F262, "h:mm AM/PM"), ""), ""),
  IFERROR(IF(SWIMMING!H262="Home", TEXT(SWIMMING!F262, "h:mm AM/PM"), ""), ""),
  IFERROR(IF(WTEN!H262="Home", TEXT(WTEN!F262, "h:mm AM/PM"), ""), ""),
  IFERROR(IF(TF!H262="Home", TEXT(TF!F262, "h:mm AM/PM"), ""), ""),
  IFERROR(IF(WGOLF!H262="Home", TEXT(WGOLF!F262, "h:mm AM/PM"), ""), ""),
  IFERROR(IF(WBB!H262="Home", TEXT(WBB!F262, "h:mm AM/PM"), ""), ""),
  IFERROR(IF(MBB!H262="Home", TEXT(MBB!F262, "h:mm AM/PM"), ""), ""),
  IFERROR(IF(WLAX!H262="Home", TEXT(WLAX!F262, "h:mm AM/PM"), ""), ""),
  IFERROR(IF(MLAX!H262="Home", TEXT(MLAX!F262, "h:mm AM/PM"), ""), ""),
  IFERROR(IF(SOFT!H262="Home", TEXT(SOFT!F262, "h:mm AM/PM"), ""), ""),
  IFERROR(IF(BASE!H262="Home", TEXT(BASE!F262, "h:mm AM/PM"), ""), ""),
  IFERROR(IF(ESPORTS!H262="Home", TEXT(ESPORTS!F262, "h:mm AM/PM"), ""), "")
)
</f>
        <v/>
      </c>
      <c r="G262" s="11" t="str">
        <f>TEXTJOIN(
  CHAR(10) &amp; CHAR(10),
  TRUE,
  IFERROR(IF(WSO!H262="Home", WSO!G262, ""), ""),
  IFERROR(IF(MSO!H262="Home", MSO!G262, ""), ""),
  IFERROR(IF(FH!H262="Home", FH!G262, ""), ""),
  IFERROR(IF(MGOLF!H262="Home", MGOLF!G262, ""), ""),
  IFERROR(IF(Football!H262="Home", Football!G262, ""), ""),
  IFERROR(IF(WVB!H262="Home", WVB!G262, ""), ""),
  IFERROR(IF(XC!H262="Home", XC!G262, ""), ""),
  IFERROR(IF(SWIMMING!H262="Home", SWIMMING!G262, ""), ""),
  IFERROR(IF(WTEN!H262="Home", WTEN!G262, ""), ""),
  IFERROR(IF(TF!H262="Home", TF!G262, ""), ""),
  IFERROR(IF(WGOLF!H262="Home", WGOLF!G262, ""), ""),
  IFERROR(IF(WBB!H262="Home", WBB!G262, ""), ""),
  IFERROR(IF(MBB!H262="Home", MBB!G262, ""), ""),
  IFERROR(IF(WLAX!H262="Home", WLAX!G262, ""), ""),
  IFERROR(IF(MLAX!H262="Home", MLAX!G262, ""), ""),
  IFERROR(IF(SOFT!H262="Home", SOFT!G262, ""), ""),
  IFERROR(IF(BASE!H262="Home", BASE!G262, ""), ""),
  IFERROR(IF(ESPORTS!H262="Home", ESPORTS!G262, ""), "")
)
</f>
        <v/>
      </c>
      <c r="H262" s="20" t="str">
        <f>TEXTJOIN(
  CHAR(10) &amp; CHAR(10),
  TRUE,
  IFERROR(IF(WSO!H262="Home", WSO!P262, ""), ""),
  IFERROR(IF(MSO!H262="Home", MSO!P262, ""), ""),
  IFERROR(IF(FH!H262="Home", FH!P262, ""), ""),
  IFERROR(IF(MGOLF!H262="Home", MGOLF!P262, ""), ""),
  IFERROR(IF(Football!H262="Home", Football!P262, ""), ""),
  IFERROR(IF(WVB!H262="Home", WVB!P262, ""), ""),
  IFERROR(IF(XC!H262="Home", XC!P262, ""), ""),
  IFERROR(IF(SWIMMING!H262="Home", SWIMMING!P262, ""), ""),
  IFERROR(IF(WTEN!H262="Home", WTEN!P262, ""), ""),
  IFERROR(IF(TF!H262="Home", TF!P262, ""), ""),
  IFERROR(IF(WGOLF!H262="Home", WGOLF!P262, ""), ""),
  IFERROR(IF(WBB!H262="Home", WBB!P262, ""), ""),
  IFERROR(IF(MBB!H262="Home", MBB!P262, ""), ""),
  IFERROR(IF(WLAX!H262="Home", WLAX!P262, ""), ""),
  IFERROR(IF(MLAX!H262="Home", MLAX!P262, ""), ""),
  IFERROR(IF(SOFT!H262="Home", SOFT!P262, ""), ""),
  IFERROR(IF(BASE!H262="Home", BASE!P262, ""), ""),
  IFERROR(IF(ESPORTS!H262="Home", ESPORTS!P262, ""), "")
)
</f>
        <v/>
      </c>
    </row>
    <row r="263" ht="22.5" customHeight="1">
      <c r="A263" s="6">
        <v>262.0</v>
      </c>
      <c r="B263" s="6" t="str">
        <f>'Master Schedule'!B263</f>
        <v/>
      </c>
      <c r="C263" s="7">
        <v>46496.0</v>
      </c>
      <c r="D263" s="8" t="str">
        <f t="shared" si="1"/>
        <v>Monday</v>
      </c>
      <c r="E263" s="6" t="str">
        <f>TEXTJOIN(
  CHAR(10) &amp; CHAR(10),
  TRUE,
  IFERROR(IF(WSO!H263="Home", WSO!E263, ""), ""),
  IFERROR(IF(MSO!H263="Home", MSO!E263, ""), ""),
  IFERROR(IF(FH!H263="Home", FH!E263, ""), ""),
  IFERROR(IF(MGOLF!H263="Home", MGOLF!E263, ""), ""),
  IFERROR(IF(Football!H263="Home", Football!E263, ""), ""),
  IFERROR(IF(WVB!H263="Home", WVB!E263, ""), ""),
  IFERROR(IF(XC!H263="Home", XC!E263, ""), ""),
  IFERROR(IF(SWIMMING!H263="Home", SWIMMING!E263, ""), ""),
  IFERROR(IF(WTEN!H263="Home", WTEN!E263, ""), ""),
  IFERROR(IF(TF!H263="Home", TF!E263, ""), ""),
  IFERROR(IF(WGOLF!H263="Home", WGOLF!E263, ""), ""),
  IFERROR(IF(WBB!H263="Home", WBB!E263, ""), ""),
  IFERROR(IF(MBB!H263="Home", MBB!E263, ""), ""),
  IFERROR(IF(WLAX!H263="Home", WLAX!E263, ""), ""),
  IFERROR(IF(MLAX!H263="Home", MLAX!E263, ""), ""),
  IFERROR(IF(SOFT!H263="Home", SOFT!E263, ""), ""),
  IFERROR(IF(BASE!H263="Home", BASE!E263, ""), ""),
  IFERROR(IF(ESPORTS!H263="Home", ESPORTS!E263, ""), "")
)
</f>
        <v/>
      </c>
      <c r="F263" s="11" t="str">
        <f>TEXTJOIN(
  CHAR(10) &amp; CHAR(10),
  TRUE,
  IFERROR(IF(WSO!H263="Home", TEXT(WSO!F263, "h:mm AM/PM"), ""), ""),
  IFERROR(IF(MSO!H263="Home", TEXT(MSO!F263, "h:mm AM/PM"), ""), ""),
  IFERROR(IF(FH!H263="Home", TEXT(FH!F263, "h:mm AM/PM"), ""), ""),
  IFERROR(IF(MGOLF!H263="Home", TEXT(MGOLF!F263, "h:mm AM/PM"), ""), ""),
  IFERROR(IF(Football!H263="Home", TEXT(Football!F263, "h:mm AM/PM"), ""), ""),
  IFERROR(IF(WVB!H263="Home", TEXT(WVB!F263, "h:mm AM/PM"), ""), ""),
  IFERROR(IF(XC!H263="Home", TEXT(XC!F263, "h:mm AM/PM"), ""), ""),
  IFERROR(IF(SWIMMING!H263="Home", TEXT(SWIMMING!F263, "h:mm AM/PM"), ""), ""),
  IFERROR(IF(WTEN!H263="Home", TEXT(WTEN!F263, "h:mm AM/PM"), ""), ""),
  IFERROR(IF(TF!H263="Home", TEXT(TF!F263, "h:mm AM/PM"), ""), ""),
  IFERROR(IF(WGOLF!H263="Home", TEXT(WGOLF!F263, "h:mm AM/PM"), ""), ""),
  IFERROR(IF(WBB!H263="Home", TEXT(WBB!F263, "h:mm AM/PM"), ""), ""),
  IFERROR(IF(MBB!H263="Home", TEXT(MBB!F263, "h:mm AM/PM"), ""), ""),
  IFERROR(IF(WLAX!H263="Home", TEXT(WLAX!F263, "h:mm AM/PM"), ""), ""),
  IFERROR(IF(MLAX!H263="Home", TEXT(MLAX!F263, "h:mm AM/PM"), ""), ""),
  IFERROR(IF(SOFT!H263="Home", TEXT(SOFT!F263, "h:mm AM/PM"), ""), ""),
  IFERROR(IF(BASE!H263="Home", TEXT(BASE!F263, "h:mm AM/PM"), ""), ""),
  IFERROR(IF(ESPORTS!H263="Home", TEXT(ESPORTS!F263, "h:mm AM/PM"), ""), "")
)
</f>
        <v/>
      </c>
      <c r="G263" s="11" t="str">
        <f>TEXTJOIN(
  CHAR(10) &amp; CHAR(10),
  TRUE,
  IFERROR(IF(WSO!H263="Home", WSO!G263, ""), ""),
  IFERROR(IF(MSO!H263="Home", MSO!G263, ""), ""),
  IFERROR(IF(FH!H263="Home", FH!G263, ""), ""),
  IFERROR(IF(MGOLF!H263="Home", MGOLF!G263, ""), ""),
  IFERROR(IF(Football!H263="Home", Football!G263, ""), ""),
  IFERROR(IF(WVB!H263="Home", WVB!G263, ""), ""),
  IFERROR(IF(XC!H263="Home", XC!G263, ""), ""),
  IFERROR(IF(SWIMMING!H263="Home", SWIMMING!G263, ""), ""),
  IFERROR(IF(WTEN!H263="Home", WTEN!G263, ""), ""),
  IFERROR(IF(TF!H263="Home", TF!G263, ""), ""),
  IFERROR(IF(WGOLF!H263="Home", WGOLF!G263, ""), ""),
  IFERROR(IF(WBB!H263="Home", WBB!G263, ""), ""),
  IFERROR(IF(MBB!H263="Home", MBB!G263, ""), ""),
  IFERROR(IF(WLAX!H263="Home", WLAX!G263, ""), ""),
  IFERROR(IF(MLAX!H263="Home", MLAX!G263, ""), ""),
  IFERROR(IF(SOFT!H263="Home", SOFT!G263, ""), ""),
  IFERROR(IF(BASE!H263="Home", BASE!G263, ""), ""),
  IFERROR(IF(ESPORTS!H263="Home", ESPORTS!G263, ""), "")
)
</f>
        <v/>
      </c>
      <c r="H263" s="20" t="str">
        <f>TEXTJOIN(
  CHAR(10) &amp; CHAR(10),
  TRUE,
  IFERROR(IF(WSO!H263="Home", WSO!P263, ""), ""),
  IFERROR(IF(MSO!H263="Home", MSO!P263, ""), ""),
  IFERROR(IF(FH!H263="Home", FH!P263, ""), ""),
  IFERROR(IF(MGOLF!H263="Home", MGOLF!P263, ""), ""),
  IFERROR(IF(Football!H263="Home", Football!P263, ""), ""),
  IFERROR(IF(WVB!H263="Home", WVB!P263, ""), ""),
  IFERROR(IF(XC!H263="Home", XC!P263, ""), ""),
  IFERROR(IF(SWIMMING!H263="Home", SWIMMING!P263, ""), ""),
  IFERROR(IF(WTEN!H263="Home", WTEN!P263, ""), ""),
  IFERROR(IF(TF!H263="Home", TF!P263, ""), ""),
  IFERROR(IF(WGOLF!H263="Home", WGOLF!P263, ""), ""),
  IFERROR(IF(WBB!H263="Home", WBB!P263, ""), ""),
  IFERROR(IF(MBB!H263="Home", MBB!P263, ""), ""),
  IFERROR(IF(WLAX!H263="Home", WLAX!P263, ""), ""),
  IFERROR(IF(MLAX!H263="Home", MLAX!P263, ""), ""),
  IFERROR(IF(SOFT!H263="Home", SOFT!P263, ""), ""),
  IFERROR(IF(BASE!H263="Home", BASE!P263, ""), ""),
  IFERROR(IF(ESPORTS!H263="Home", ESPORTS!P263, ""), "")
)
</f>
        <v/>
      </c>
    </row>
    <row r="264" ht="22.5" customHeight="1">
      <c r="A264" s="6">
        <v>263.0</v>
      </c>
      <c r="B264" s="6" t="str">
        <f>'Master Schedule'!B264</f>
        <v/>
      </c>
      <c r="C264" s="7">
        <v>46497.0</v>
      </c>
      <c r="D264" s="8" t="str">
        <f t="shared" si="1"/>
        <v>Tuesday</v>
      </c>
      <c r="E264" s="6" t="str">
        <f>TEXTJOIN(
  CHAR(10) &amp; CHAR(10),
  TRUE,
  IFERROR(IF(WSO!H264="Home", WSO!E264, ""), ""),
  IFERROR(IF(MSO!H264="Home", MSO!E264, ""), ""),
  IFERROR(IF(FH!H264="Home", FH!E264, ""), ""),
  IFERROR(IF(MGOLF!H264="Home", MGOLF!E264, ""), ""),
  IFERROR(IF(Football!H264="Home", Football!E264, ""), ""),
  IFERROR(IF(WVB!H264="Home", WVB!E264, ""), ""),
  IFERROR(IF(XC!H264="Home", XC!E264, ""), ""),
  IFERROR(IF(SWIMMING!H264="Home", SWIMMING!E264, ""), ""),
  IFERROR(IF(WTEN!H264="Home", WTEN!E264, ""), ""),
  IFERROR(IF(TF!H264="Home", TF!E264, ""), ""),
  IFERROR(IF(WGOLF!H264="Home", WGOLF!E264, ""), ""),
  IFERROR(IF(WBB!H264="Home", WBB!E264, ""), ""),
  IFERROR(IF(MBB!H264="Home", MBB!E264, ""), ""),
  IFERROR(IF(WLAX!H264="Home", WLAX!E264, ""), ""),
  IFERROR(IF(MLAX!H264="Home", MLAX!E264, ""), ""),
  IFERROR(IF(SOFT!H264="Home", SOFT!E264, ""), ""),
  IFERROR(IF(BASE!H264="Home", BASE!E264, ""), ""),
  IFERROR(IF(ESPORTS!H264="Home", ESPORTS!E264, ""), "")
)
</f>
        <v/>
      </c>
      <c r="F264" s="11" t="str">
        <f>TEXTJOIN(
  CHAR(10) &amp; CHAR(10),
  TRUE,
  IFERROR(IF(WSO!H264="Home", TEXT(WSO!F264, "h:mm AM/PM"), ""), ""),
  IFERROR(IF(MSO!H264="Home", TEXT(MSO!F264, "h:mm AM/PM"), ""), ""),
  IFERROR(IF(FH!H264="Home", TEXT(FH!F264, "h:mm AM/PM"), ""), ""),
  IFERROR(IF(MGOLF!H264="Home", TEXT(MGOLF!F264, "h:mm AM/PM"), ""), ""),
  IFERROR(IF(Football!H264="Home", TEXT(Football!F264, "h:mm AM/PM"), ""), ""),
  IFERROR(IF(WVB!H264="Home", TEXT(WVB!F264, "h:mm AM/PM"), ""), ""),
  IFERROR(IF(XC!H264="Home", TEXT(XC!F264, "h:mm AM/PM"), ""), ""),
  IFERROR(IF(SWIMMING!H264="Home", TEXT(SWIMMING!F264, "h:mm AM/PM"), ""), ""),
  IFERROR(IF(WTEN!H264="Home", TEXT(WTEN!F264, "h:mm AM/PM"), ""), ""),
  IFERROR(IF(TF!H264="Home", TEXT(TF!F264, "h:mm AM/PM"), ""), ""),
  IFERROR(IF(WGOLF!H264="Home", TEXT(WGOLF!F264, "h:mm AM/PM"), ""), ""),
  IFERROR(IF(WBB!H264="Home", TEXT(WBB!F264, "h:mm AM/PM"), ""), ""),
  IFERROR(IF(MBB!H264="Home", TEXT(MBB!F264, "h:mm AM/PM"), ""), ""),
  IFERROR(IF(WLAX!H264="Home", TEXT(WLAX!F264, "h:mm AM/PM"), ""), ""),
  IFERROR(IF(MLAX!H264="Home", TEXT(MLAX!F264, "h:mm AM/PM"), ""), ""),
  IFERROR(IF(SOFT!H264="Home", TEXT(SOFT!F264, "h:mm AM/PM"), ""), ""),
  IFERROR(IF(BASE!H264="Home", TEXT(BASE!F264, "h:mm AM/PM"), ""), ""),
  IFERROR(IF(ESPORTS!H264="Home", TEXT(ESPORTS!F264, "h:mm AM/PM"), ""), "")
)
</f>
        <v/>
      </c>
      <c r="G264" s="11" t="str">
        <f>TEXTJOIN(
  CHAR(10) &amp; CHAR(10),
  TRUE,
  IFERROR(IF(WSO!H264="Home", WSO!G264, ""), ""),
  IFERROR(IF(MSO!H264="Home", MSO!G264, ""), ""),
  IFERROR(IF(FH!H264="Home", FH!G264, ""), ""),
  IFERROR(IF(MGOLF!H264="Home", MGOLF!G264, ""), ""),
  IFERROR(IF(Football!H264="Home", Football!G264, ""), ""),
  IFERROR(IF(WVB!H264="Home", WVB!G264, ""), ""),
  IFERROR(IF(XC!H264="Home", XC!G264, ""), ""),
  IFERROR(IF(SWIMMING!H264="Home", SWIMMING!G264, ""), ""),
  IFERROR(IF(WTEN!H264="Home", WTEN!G264, ""), ""),
  IFERROR(IF(TF!H264="Home", TF!G264, ""), ""),
  IFERROR(IF(WGOLF!H264="Home", WGOLF!G264, ""), ""),
  IFERROR(IF(WBB!H264="Home", WBB!G264, ""), ""),
  IFERROR(IF(MBB!H264="Home", MBB!G264, ""), ""),
  IFERROR(IF(WLAX!H264="Home", WLAX!G264, ""), ""),
  IFERROR(IF(MLAX!H264="Home", MLAX!G264, ""), ""),
  IFERROR(IF(SOFT!H264="Home", SOFT!G264, ""), ""),
  IFERROR(IF(BASE!H264="Home", BASE!G264, ""), ""),
  IFERROR(IF(ESPORTS!H264="Home", ESPORTS!G264, ""), "")
)
</f>
        <v/>
      </c>
      <c r="H264" s="20" t="str">
        <f>TEXTJOIN(
  CHAR(10) &amp; CHAR(10),
  TRUE,
  IFERROR(IF(WSO!H264="Home", WSO!P264, ""), ""),
  IFERROR(IF(MSO!H264="Home", MSO!P264, ""), ""),
  IFERROR(IF(FH!H264="Home", FH!P264, ""), ""),
  IFERROR(IF(MGOLF!H264="Home", MGOLF!P264, ""), ""),
  IFERROR(IF(Football!H264="Home", Football!P264, ""), ""),
  IFERROR(IF(WVB!H264="Home", WVB!P264, ""), ""),
  IFERROR(IF(XC!H264="Home", XC!P264, ""), ""),
  IFERROR(IF(SWIMMING!H264="Home", SWIMMING!P264, ""), ""),
  IFERROR(IF(WTEN!H264="Home", WTEN!P264, ""), ""),
  IFERROR(IF(TF!H264="Home", TF!P264, ""), ""),
  IFERROR(IF(WGOLF!H264="Home", WGOLF!P264, ""), ""),
  IFERROR(IF(WBB!H264="Home", WBB!P264, ""), ""),
  IFERROR(IF(MBB!H264="Home", MBB!P264, ""), ""),
  IFERROR(IF(WLAX!H264="Home", WLAX!P264, ""), ""),
  IFERROR(IF(MLAX!H264="Home", MLAX!P264, ""), ""),
  IFERROR(IF(SOFT!H264="Home", SOFT!P264, ""), ""),
  IFERROR(IF(BASE!H264="Home", BASE!P264, ""), ""),
  IFERROR(IF(ESPORTS!H264="Home", ESPORTS!P264, ""), "")
)
</f>
        <v/>
      </c>
    </row>
    <row r="265" ht="22.5" customHeight="1">
      <c r="A265" s="6">
        <v>264.0</v>
      </c>
      <c r="B265" s="6" t="str">
        <f>'Master Schedule'!B265</f>
        <v/>
      </c>
      <c r="C265" s="7">
        <v>46498.0</v>
      </c>
      <c r="D265" s="8" t="str">
        <f t="shared" si="1"/>
        <v>Wednesday</v>
      </c>
      <c r="E265" s="6" t="str">
        <f>TEXTJOIN(
  CHAR(10) &amp; CHAR(10),
  TRUE,
  IFERROR(IF(WSO!H265="Home", WSO!E265, ""), ""),
  IFERROR(IF(MSO!H265="Home", MSO!E265, ""), ""),
  IFERROR(IF(FH!H265="Home", FH!E265, ""), ""),
  IFERROR(IF(MGOLF!H265="Home", MGOLF!E265, ""), ""),
  IFERROR(IF(Football!H265="Home", Football!E265, ""), ""),
  IFERROR(IF(WVB!H265="Home", WVB!E265, ""), ""),
  IFERROR(IF(XC!H265="Home", XC!E265, ""), ""),
  IFERROR(IF(SWIMMING!H265="Home", SWIMMING!E265, ""), ""),
  IFERROR(IF(WTEN!H265="Home", WTEN!E265, ""), ""),
  IFERROR(IF(TF!H265="Home", TF!E265, ""), ""),
  IFERROR(IF(WGOLF!H265="Home", WGOLF!E265, ""), ""),
  IFERROR(IF(WBB!H265="Home", WBB!E265, ""), ""),
  IFERROR(IF(MBB!H265="Home", MBB!E265, ""), ""),
  IFERROR(IF(WLAX!H265="Home", WLAX!E265, ""), ""),
  IFERROR(IF(MLAX!H265="Home", MLAX!E265, ""), ""),
  IFERROR(IF(SOFT!H265="Home", SOFT!E265, ""), ""),
  IFERROR(IF(BASE!H265="Home", BASE!E265, ""), ""),
  IFERROR(IF(ESPORTS!H265="Home", ESPORTS!E265, ""), "")
)
</f>
        <v/>
      </c>
      <c r="F265" s="11" t="str">
        <f>TEXTJOIN(
  CHAR(10) &amp; CHAR(10),
  TRUE,
  IFERROR(IF(WSO!H265="Home", TEXT(WSO!F265, "h:mm AM/PM"), ""), ""),
  IFERROR(IF(MSO!H265="Home", TEXT(MSO!F265, "h:mm AM/PM"), ""), ""),
  IFERROR(IF(FH!H265="Home", TEXT(FH!F265, "h:mm AM/PM"), ""), ""),
  IFERROR(IF(MGOLF!H265="Home", TEXT(MGOLF!F265, "h:mm AM/PM"), ""), ""),
  IFERROR(IF(Football!H265="Home", TEXT(Football!F265, "h:mm AM/PM"), ""), ""),
  IFERROR(IF(WVB!H265="Home", TEXT(WVB!F265, "h:mm AM/PM"), ""), ""),
  IFERROR(IF(XC!H265="Home", TEXT(XC!F265, "h:mm AM/PM"), ""), ""),
  IFERROR(IF(SWIMMING!H265="Home", TEXT(SWIMMING!F265, "h:mm AM/PM"), ""), ""),
  IFERROR(IF(WTEN!H265="Home", TEXT(WTEN!F265, "h:mm AM/PM"), ""), ""),
  IFERROR(IF(TF!H265="Home", TEXT(TF!F265, "h:mm AM/PM"), ""), ""),
  IFERROR(IF(WGOLF!H265="Home", TEXT(WGOLF!F265, "h:mm AM/PM"), ""), ""),
  IFERROR(IF(WBB!H265="Home", TEXT(WBB!F265, "h:mm AM/PM"), ""), ""),
  IFERROR(IF(MBB!H265="Home", TEXT(MBB!F265, "h:mm AM/PM"), ""), ""),
  IFERROR(IF(WLAX!H265="Home", TEXT(WLAX!F265, "h:mm AM/PM"), ""), ""),
  IFERROR(IF(MLAX!H265="Home", TEXT(MLAX!F265, "h:mm AM/PM"), ""), ""),
  IFERROR(IF(SOFT!H265="Home", TEXT(SOFT!F265, "h:mm AM/PM"), ""), ""),
  IFERROR(IF(BASE!H265="Home", TEXT(BASE!F265, "h:mm AM/PM"), ""), ""),
  IFERROR(IF(ESPORTS!H265="Home", TEXT(ESPORTS!F265, "h:mm AM/PM"), ""), "")
)
</f>
        <v/>
      </c>
      <c r="G265" s="11" t="str">
        <f>TEXTJOIN(
  CHAR(10) &amp; CHAR(10),
  TRUE,
  IFERROR(IF(WSO!H265="Home", WSO!G265, ""), ""),
  IFERROR(IF(MSO!H265="Home", MSO!G265, ""), ""),
  IFERROR(IF(FH!H265="Home", FH!G265, ""), ""),
  IFERROR(IF(MGOLF!H265="Home", MGOLF!G265, ""), ""),
  IFERROR(IF(Football!H265="Home", Football!G265, ""), ""),
  IFERROR(IF(WVB!H265="Home", WVB!G265, ""), ""),
  IFERROR(IF(XC!H265="Home", XC!G265, ""), ""),
  IFERROR(IF(SWIMMING!H265="Home", SWIMMING!G265, ""), ""),
  IFERROR(IF(WTEN!H265="Home", WTEN!G265, ""), ""),
  IFERROR(IF(TF!H265="Home", TF!G265, ""), ""),
  IFERROR(IF(WGOLF!H265="Home", WGOLF!G265, ""), ""),
  IFERROR(IF(WBB!H265="Home", WBB!G265, ""), ""),
  IFERROR(IF(MBB!H265="Home", MBB!G265, ""), ""),
  IFERROR(IF(WLAX!H265="Home", WLAX!G265, ""), ""),
  IFERROR(IF(MLAX!H265="Home", MLAX!G265, ""), ""),
  IFERROR(IF(SOFT!H265="Home", SOFT!G265, ""), ""),
  IFERROR(IF(BASE!H265="Home", BASE!G265, ""), ""),
  IFERROR(IF(ESPORTS!H265="Home", ESPORTS!G265, ""), "")
)
</f>
        <v/>
      </c>
      <c r="H265" s="20" t="str">
        <f>TEXTJOIN(
  CHAR(10) &amp; CHAR(10),
  TRUE,
  IFERROR(IF(WSO!H265="Home", WSO!P265, ""), ""),
  IFERROR(IF(MSO!H265="Home", MSO!P265, ""), ""),
  IFERROR(IF(FH!H265="Home", FH!P265, ""), ""),
  IFERROR(IF(MGOLF!H265="Home", MGOLF!P265, ""), ""),
  IFERROR(IF(Football!H265="Home", Football!P265, ""), ""),
  IFERROR(IF(WVB!H265="Home", WVB!P265, ""), ""),
  IFERROR(IF(XC!H265="Home", XC!P265, ""), ""),
  IFERROR(IF(SWIMMING!H265="Home", SWIMMING!P265, ""), ""),
  IFERROR(IF(WTEN!H265="Home", WTEN!P265, ""), ""),
  IFERROR(IF(TF!H265="Home", TF!P265, ""), ""),
  IFERROR(IF(WGOLF!H265="Home", WGOLF!P265, ""), ""),
  IFERROR(IF(WBB!H265="Home", WBB!P265, ""), ""),
  IFERROR(IF(MBB!H265="Home", MBB!P265, ""), ""),
  IFERROR(IF(WLAX!H265="Home", WLAX!P265, ""), ""),
  IFERROR(IF(MLAX!H265="Home", MLAX!P265, ""), ""),
  IFERROR(IF(SOFT!H265="Home", SOFT!P265, ""), ""),
  IFERROR(IF(BASE!H265="Home", BASE!P265, ""), ""),
  IFERROR(IF(ESPORTS!H265="Home", ESPORTS!P265, ""), "")
)
</f>
        <v/>
      </c>
    </row>
    <row r="266" ht="22.5" customHeight="1">
      <c r="A266" s="6">
        <v>265.0</v>
      </c>
      <c r="B266" s="6" t="str">
        <f>'Master Schedule'!B266</f>
        <v/>
      </c>
      <c r="C266" s="7">
        <v>46499.0</v>
      </c>
      <c r="D266" s="8" t="str">
        <f t="shared" si="1"/>
        <v>Thursday</v>
      </c>
      <c r="E266" s="6" t="str">
        <f>TEXTJOIN(
  CHAR(10) &amp; CHAR(10),
  TRUE,
  IFERROR(IF(WSO!H266="Home", WSO!E266, ""), ""),
  IFERROR(IF(MSO!H266="Home", MSO!E266, ""), ""),
  IFERROR(IF(FH!H266="Home", FH!E266, ""), ""),
  IFERROR(IF(MGOLF!H266="Home", MGOLF!E266, ""), ""),
  IFERROR(IF(Football!H266="Home", Football!E266, ""), ""),
  IFERROR(IF(WVB!H266="Home", WVB!E266, ""), ""),
  IFERROR(IF(XC!H266="Home", XC!E266, ""), ""),
  IFERROR(IF(SWIMMING!H266="Home", SWIMMING!E266, ""), ""),
  IFERROR(IF(WTEN!H266="Home", WTEN!E266, ""), ""),
  IFERROR(IF(TF!H266="Home", TF!E266, ""), ""),
  IFERROR(IF(WGOLF!H266="Home", WGOLF!E266, ""), ""),
  IFERROR(IF(WBB!H266="Home", WBB!E266, ""), ""),
  IFERROR(IF(MBB!H266="Home", MBB!E266, ""), ""),
  IFERROR(IF(WLAX!H266="Home", WLAX!E266, ""), ""),
  IFERROR(IF(MLAX!H266="Home", MLAX!E266, ""), ""),
  IFERROR(IF(SOFT!H266="Home", SOFT!E266, ""), ""),
  IFERROR(IF(BASE!H266="Home", BASE!E266, ""), ""),
  IFERROR(IF(ESPORTS!H266="Home", ESPORTS!E266, ""), "")
)
</f>
        <v/>
      </c>
      <c r="F266" s="11" t="str">
        <f>TEXTJOIN(
  CHAR(10) &amp; CHAR(10),
  TRUE,
  IFERROR(IF(WSO!H266="Home", TEXT(WSO!F266, "h:mm AM/PM"), ""), ""),
  IFERROR(IF(MSO!H266="Home", TEXT(MSO!F266, "h:mm AM/PM"), ""), ""),
  IFERROR(IF(FH!H266="Home", TEXT(FH!F266, "h:mm AM/PM"), ""), ""),
  IFERROR(IF(MGOLF!H266="Home", TEXT(MGOLF!F266, "h:mm AM/PM"), ""), ""),
  IFERROR(IF(Football!H266="Home", TEXT(Football!F266, "h:mm AM/PM"), ""), ""),
  IFERROR(IF(WVB!H266="Home", TEXT(WVB!F266, "h:mm AM/PM"), ""), ""),
  IFERROR(IF(XC!H266="Home", TEXT(XC!F266, "h:mm AM/PM"), ""), ""),
  IFERROR(IF(SWIMMING!H266="Home", TEXT(SWIMMING!F266, "h:mm AM/PM"), ""), ""),
  IFERROR(IF(WTEN!H266="Home", TEXT(WTEN!F266, "h:mm AM/PM"), ""), ""),
  IFERROR(IF(TF!H266="Home", TEXT(TF!F266, "h:mm AM/PM"), ""), ""),
  IFERROR(IF(WGOLF!H266="Home", TEXT(WGOLF!F266, "h:mm AM/PM"), ""), ""),
  IFERROR(IF(WBB!H266="Home", TEXT(WBB!F266, "h:mm AM/PM"), ""), ""),
  IFERROR(IF(MBB!H266="Home", TEXT(MBB!F266, "h:mm AM/PM"), ""), ""),
  IFERROR(IF(WLAX!H266="Home", TEXT(WLAX!F266, "h:mm AM/PM"), ""), ""),
  IFERROR(IF(MLAX!H266="Home", TEXT(MLAX!F266, "h:mm AM/PM"), ""), ""),
  IFERROR(IF(SOFT!H266="Home", TEXT(SOFT!F266, "h:mm AM/PM"), ""), ""),
  IFERROR(IF(BASE!H266="Home", TEXT(BASE!F266, "h:mm AM/PM"), ""), ""),
  IFERROR(IF(ESPORTS!H266="Home", TEXT(ESPORTS!F266, "h:mm AM/PM"), ""), "")
)
</f>
        <v/>
      </c>
      <c r="G266" s="11" t="str">
        <f>TEXTJOIN(
  CHAR(10) &amp; CHAR(10),
  TRUE,
  IFERROR(IF(WSO!H266="Home", WSO!G266, ""), ""),
  IFERROR(IF(MSO!H266="Home", MSO!G266, ""), ""),
  IFERROR(IF(FH!H266="Home", FH!G266, ""), ""),
  IFERROR(IF(MGOLF!H266="Home", MGOLF!G266, ""), ""),
  IFERROR(IF(Football!H266="Home", Football!G266, ""), ""),
  IFERROR(IF(WVB!H266="Home", WVB!G266, ""), ""),
  IFERROR(IF(XC!H266="Home", XC!G266, ""), ""),
  IFERROR(IF(SWIMMING!H266="Home", SWIMMING!G266, ""), ""),
  IFERROR(IF(WTEN!H266="Home", WTEN!G266, ""), ""),
  IFERROR(IF(TF!H266="Home", TF!G266, ""), ""),
  IFERROR(IF(WGOLF!H266="Home", WGOLF!G266, ""), ""),
  IFERROR(IF(WBB!H266="Home", WBB!G266, ""), ""),
  IFERROR(IF(MBB!H266="Home", MBB!G266, ""), ""),
  IFERROR(IF(WLAX!H266="Home", WLAX!G266, ""), ""),
  IFERROR(IF(MLAX!H266="Home", MLAX!G266, ""), ""),
  IFERROR(IF(SOFT!H266="Home", SOFT!G266, ""), ""),
  IFERROR(IF(BASE!H266="Home", BASE!G266, ""), ""),
  IFERROR(IF(ESPORTS!H266="Home", ESPORTS!G266, ""), "")
)
</f>
        <v/>
      </c>
      <c r="H266" s="20" t="str">
        <f>TEXTJOIN(
  CHAR(10) &amp; CHAR(10),
  TRUE,
  IFERROR(IF(WSO!H266="Home", WSO!P266, ""), ""),
  IFERROR(IF(MSO!H266="Home", MSO!P266, ""), ""),
  IFERROR(IF(FH!H266="Home", FH!P266, ""), ""),
  IFERROR(IF(MGOLF!H266="Home", MGOLF!P266, ""), ""),
  IFERROR(IF(Football!H266="Home", Football!P266, ""), ""),
  IFERROR(IF(WVB!H266="Home", WVB!P266, ""), ""),
  IFERROR(IF(XC!H266="Home", XC!P266, ""), ""),
  IFERROR(IF(SWIMMING!H266="Home", SWIMMING!P266, ""), ""),
  IFERROR(IF(WTEN!H266="Home", WTEN!P266, ""), ""),
  IFERROR(IF(TF!H266="Home", TF!P266, ""), ""),
  IFERROR(IF(WGOLF!H266="Home", WGOLF!P266, ""), ""),
  IFERROR(IF(WBB!H266="Home", WBB!P266, ""), ""),
  IFERROR(IF(MBB!H266="Home", MBB!P266, ""), ""),
  IFERROR(IF(WLAX!H266="Home", WLAX!P266, ""), ""),
  IFERROR(IF(MLAX!H266="Home", MLAX!P266, ""), ""),
  IFERROR(IF(SOFT!H266="Home", SOFT!P266, ""), ""),
  IFERROR(IF(BASE!H266="Home", BASE!P266, ""), ""),
  IFERROR(IF(ESPORTS!H266="Home", ESPORTS!P266, ""), "")
)
</f>
        <v/>
      </c>
    </row>
    <row r="267" ht="22.5" customHeight="1">
      <c r="A267" s="6">
        <v>266.0</v>
      </c>
      <c r="B267" s="6" t="str">
        <f>'Master Schedule'!B267</f>
        <v/>
      </c>
      <c r="C267" s="7">
        <v>46500.0</v>
      </c>
      <c r="D267" s="8" t="str">
        <f t="shared" si="1"/>
        <v>Friday</v>
      </c>
      <c r="E267" s="6" t="str">
        <f>TEXTJOIN(
  CHAR(10) &amp; CHAR(10),
  TRUE,
  IFERROR(IF(WSO!H267="Home", WSO!E267, ""), ""),
  IFERROR(IF(MSO!H267="Home", MSO!E267, ""), ""),
  IFERROR(IF(FH!H267="Home", FH!E267, ""), ""),
  IFERROR(IF(MGOLF!H267="Home", MGOLF!E267, ""), ""),
  IFERROR(IF(Football!H267="Home", Football!E267, ""), ""),
  IFERROR(IF(WVB!H267="Home", WVB!E267, ""), ""),
  IFERROR(IF(XC!H267="Home", XC!E267, ""), ""),
  IFERROR(IF(SWIMMING!H267="Home", SWIMMING!E267, ""), ""),
  IFERROR(IF(WTEN!H267="Home", WTEN!E267, ""), ""),
  IFERROR(IF(TF!H267="Home", TF!E267, ""), ""),
  IFERROR(IF(WGOLF!H267="Home", WGOLF!E267, ""), ""),
  IFERROR(IF(WBB!H267="Home", WBB!E267, ""), ""),
  IFERROR(IF(MBB!H267="Home", MBB!E267, ""), ""),
  IFERROR(IF(WLAX!H267="Home", WLAX!E267, ""), ""),
  IFERROR(IF(MLAX!H267="Home", MLAX!E267, ""), ""),
  IFERROR(IF(SOFT!H267="Home", SOFT!E267, ""), ""),
  IFERROR(IF(BASE!H267="Home", BASE!E267, ""), ""),
  IFERROR(IF(ESPORTS!H267="Home", ESPORTS!E267, ""), "")
)
</f>
        <v/>
      </c>
      <c r="F267" s="11" t="str">
        <f>TEXTJOIN(
  CHAR(10) &amp; CHAR(10),
  TRUE,
  IFERROR(IF(WSO!H267="Home", TEXT(WSO!F267, "h:mm AM/PM"), ""), ""),
  IFERROR(IF(MSO!H267="Home", TEXT(MSO!F267, "h:mm AM/PM"), ""), ""),
  IFERROR(IF(FH!H267="Home", TEXT(FH!F267, "h:mm AM/PM"), ""), ""),
  IFERROR(IF(MGOLF!H267="Home", TEXT(MGOLF!F267, "h:mm AM/PM"), ""), ""),
  IFERROR(IF(Football!H267="Home", TEXT(Football!F267, "h:mm AM/PM"), ""), ""),
  IFERROR(IF(WVB!H267="Home", TEXT(WVB!F267, "h:mm AM/PM"), ""), ""),
  IFERROR(IF(XC!H267="Home", TEXT(XC!F267, "h:mm AM/PM"), ""), ""),
  IFERROR(IF(SWIMMING!H267="Home", TEXT(SWIMMING!F267, "h:mm AM/PM"), ""), ""),
  IFERROR(IF(WTEN!H267="Home", TEXT(WTEN!F267, "h:mm AM/PM"), ""), ""),
  IFERROR(IF(TF!H267="Home", TEXT(TF!F267, "h:mm AM/PM"), ""), ""),
  IFERROR(IF(WGOLF!H267="Home", TEXT(WGOLF!F267, "h:mm AM/PM"), ""), ""),
  IFERROR(IF(WBB!H267="Home", TEXT(WBB!F267, "h:mm AM/PM"), ""), ""),
  IFERROR(IF(MBB!H267="Home", TEXT(MBB!F267, "h:mm AM/PM"), ""), ""),
  IFERROR(IF(WLAX!H267="Home", TEXT(WLAX!F267, "h:mm AM/PM"), ""), ""),
  IFERROR(IF(MLAX!H267="Home", TEXT(MLAX!F267, "h:mm AM/PM"), ""), ""),
  IFERROR(IF(SOFT!H267="Home", TEXT(SOFT!F267, "h:mm AM/PM"), ""), ""),
  IFERROR(IF(BASE!H267="Home", TEXT(BASE!F267, "h:mm AM/PM"), ""), ""),
  IFERROR(IF(ESPORTS!H267="Home", TEXT(ESPORTS!F267, "h:mm AM/PM"), ""), "")
)
</f>
        <v/>
      </c>
      <c r="G267" s="11" t="str">
        <f>TEXTJOIN(
  CHAR(10) &amp; CHAR(10),
  TRUE,
  IFERROR(IF(WSO!H267="Home", WSO!G267, ""), ""),
  IFERROR(IF(MSO!H267="Home", MSO!G267, ""), ""),
  IFERROR(IF(FH!H267="Home", FH!G267, ""), ""),
  IFERROR(IF(MGOLF!H267="Home", MGOLF!G267, ""), ""),
  IFERROR(IF(Football!H267="Home", Football!G267, ""), ""),
  IFERROR(IF(WVB!H267="Home", WVB!G267, ""), ""),
  IFERROR(IF(XC!H267="Home", XC!G267, ""), ""),
  IFERROR(IF(SWIMMING!H267="Home", SWIMMING!G267, ""), ""),
  IFERROR(IF(WTEN!H267="Home", WTEN!G267, ""), ""),
  IFERROR(IF(TF!H267="Home", TF!G267, ""), ""),
  IFERROR(IF(WGOLF!H267="Home", WGOLF!G267, ""), ""),
  IFERROR(IF(WBB!H267="Home", WBB!G267, ""), ""),
  IFERROR(IF(MBB!H267="Home", MBB!G267, ""), ""),
  IFERROR(IF(WLAX!H267="Home", WLAX!G267, ""), ""),
  IFERROR(IF(MLAX!H267="Home", MLAX!G267, ""), ""),
  IFERROR(IF(SOFT!H267="Home", SOFT!G267, ""), ""),
  IFERROR(IF(BASE!H267="Home", BASE!G267, ""), ""),
  IFERROR(IF(ESPORTS!H267="Home", ESPORTS!G267, ""), "")
)
</f>
        <v/>
      </c>
      <c r="H267" s="20" t="str">
        <f>TEXTJOIN(
  CHAR(10) &amp; CHAR(10),
  TRUE,
  IFERROR(IF(WSO!H267="Home", WSO!P267, ""), ""),
  IFERROR(IF(MSO!H267="Home", MSO!P267, ""), ""),
  IFERROR(IF(FH!H267="Home", FH!P267, ""), ""),
  IFERROR(IF(MGOLF!H267="Home", MGOLF!P267, ""), ""),
  IFERROR(IF(Football!H267="Home", Football!P267, ""), ""),
  IFERROR(IF(WVB!H267="Home", WVB!P267, ""), ""),
  IFERROR(IF(XC!H267="Home", XC!P267, ""), ""),
  IFERROR(IF(SWIMMING!H267="Home", SWIMMING!P267, ""), ""),
  IFERROR(IF(WTEN!H267="Home", WTEN!P267, ""), ""),
  IFERROR(IF(TF!H267="Home", TF!P267, ""), ""),
  IFERROR(IF(WGOLF!H267="Home", WGOLF!P267, ""), ""),
  IFERROR(IF(WBB!H267="Home", WBB!P267, ""), ""),
  IFERROR(IF(MBB!H267="Home", MBB!P267, ""), ""),
  IFERROR(IF(WLAX!H267="Home", WLAX!P267, ""), ""),
  IFERROR(IF(MLAX!H267="Home", MLAX!P267, ""), ""),
  IFERROR(IF(SOFT!H267="Home", SOFT!P267, ""), ""),
  IFERROR(IF(BASE!H267="Home", BASE!P267, ""), ""),
  IFERROR(IF(ESPORTS!H267="Home", ESPORTS!P267, ""), "")
)
</f>
        <v/>
      </c>
    </row>
    <row r="268" ht="22.5" customHeight="1">
      <c r="A268" s="6">
        <v>267.0</v>
      </c>
      <c r="B268" s="6" t="str">
        <f>'Master Schedule'!B268</f>
        <v/>
      </c>
      <c r="C268" s="7">
        <v>46501.0</v>
      </c>
      <c r="D268" s="8" t="str">
        <f t="shared" si="1"/>
        <v>Saturday</v>
      </c>
      <c r="E268" s="6" t="str">
        <f>TEXTJOIN(
  CHAR(10) &amp; CHAR(10),
  TRUE,
  IFERROR(IF(WSO!H268="Home", WSO!E268, ""), ""),
  IFERROR(IF(MSO!H268="Home", MSO!E268, ""), ""),
  IFERROR(IF(FH!H268="Home", FH!E268, ""), ""),
  IFERROR(IF(MGOLF!H268="Home", MGOLF!E268, ""), ""),
  IFERROR(IF(Football!H268="Home", Football!E268, ""), ""),
  IFERROR(IF(WVB!H268="Home", WVB!E268, ""), ""),
  IFERROR(IF(XC!H268="Home", XC!E268, ""), ""),
  IFERROR(IF(SWIMMING!H268="Home", SWIMMING!E268, ""), ""),
  IFERROR(IF(WTEN!H268="Home", WTEN!E268, ""), ""),
  IFERROR(IF(TF!H268="Home", TF!E268, ""), ""),
  IFERROR(IF(WGOLF!H268="Home", WGOLF!E268, ""), ""),
  IFERROR(IF(WBB!H268="Home", WBB!E268, ""), ""),
  IFERROR(IF(MBB!H268="Home", MBB!E268, ""), ""),
  IFERROR(IF(WLAX!H268="Home", WLAX!E268, ""), ""),
  IFERROR(IF(MLAX!H268="Home", MLAX!E268, ""), ""),
  IFERROR(IF(SOFT!H268="Home", SOFT!E268, ""), ""),
  IFERROR(IF(BASE!H268="Home", BASE!E268, ""), ""),
  IFERROR(IF(ESPORTS!H268="Home", ESPORTS!E268, ""), "")
)
</f>
        <v>MLAX</v>
      </c>
      <c r="F268" s="11" t="str">
        <f>TEXTJOIN(
  CHAR(10) &amp; CHAR(10),
  TRUE,
  IFERROR(IF(WSO!H268="Home", TEXT(WSO!F268, "h:mm AM/PM"), ""), ""),
  IFERROR(IF(MSO!H268="Home", TEXT(MSO!F268, "h:mm AM/PM"), ""), ""),
  IFERROR(IF(FH!H268="Home", TEXT(FH!F268, "h:mm AM/PM"), ""), ""),
  IFERROR(IF(MGOLF!H268="Home", TEXT(MGOLF!F268, "h:mm AM/PM"), ""), ""),
  IFERROR(IF(Football!H268="Home", TEXT(Football!F268, "h:mm AM/PM"), ""), ""),
  IFERROR(IF(WVB!H268="Home", TEXT(WVB!F268, "h:mm AM/PM"), ""), ""),
  IFERROR(IF(XC!H268="Home", TEXT(XC!F268, "h:mm AM/PM"), ""), ""),
  IFERROR(IF(SWIMMING!H268="Home", TEXT(SWIMMING!F268, "h:mm AM/PM"), ""), ""),
  IFERROR(IF(WTEN!H268="Home", TEXT(WTEN!F268, "h:mm AM/PM"), ""), ""),
  IFERROR(IF(TF!H268="Home", TEXT(TF!F268, "h:mm AM/PM"), ""), ""),
  IFERROR(IF(WGOLF!H268="Home", TEXT(WGOLF!F268, "h:mm AM/PM"), ""), ""),
  IFERROR(IF(WBB!H268="Home", TEXT(WBB!F268, "h:mm AM/PM"), ""), ""),
  IFERROR(IF(MBB!H268="Home", TEXT(MBB!F268, "h:mm AM/PM"), ""), ""),
  IFERROR(IF(WLAX!H268="Home", TEXT(WLAX!F268, "h:mm AM/PM"), ""), ""),
  IFERROR(IF(MLAX!H268="Home", TEXT(MLAX!F268, "h:mm AM/PM"), ""), ""),
  IFERROR(IF(SOFT!H268="Home", TEXT(SOFT!F268, "h:mm AM/PM"), ""), ""),
  IFERROR(IF(BASE!H268="Home", TEXT(BASE!F268, "h:mm AM/PM"), ""), ""),
  IFERROR(IF(ESPORTS!H268="Home", TEXT(ESPORTS!F268, "h:mm AM/PM"), ""), "")
)
</f>
        <v>1:00 PM</v>
      </c>
      <c r="G268" s="11" t="str">
        <f>TEXTJOIN(
  CHAR(10) &amp; CHAR(10),
  TRUE,
  IFERROR(IF(WSO!H268="Home", WSO!G268, ""), ""),
  IFERROR(IF(MSO!H268="Home", MSO!G268, ""), ""),
  IFERROR(IF(FH!H268="Home", FH!G268, ""), ""),
  IFERROR(IF(MGOLF!H268="Home", MGOLF!G268, ""), ""),
  IFERROR(IF(Football!H268="Home", Football!G268, ""), ""),
  IFERROR(IF(WVB!H268="Home", WVB!G268, ""), ""),
  IFERROR(IF(XC!H268="Home", XC!G268, ""), ""),
  IFERROR(IF(SWIMMING!H268="Home", SWIMMING!G268, ""), ""),
  IFERROR(IF(WTEN!H268="Home", WTEN!G268, ""), ""),
  IFERROR(IF(TF!H268="Home", TF!G268, ""), ""),
  IFERROR(IF(WGOLF!H268="Home", WGOLF!G268, ""), ""),
  IFERROR(IF(WBB!H268="Home", WBB!G268, ""), ""),
  IFERROR(IF(MBB!H268="Home", MBB!G268, ""), ""),
  IFERROR(IF(WLAX!H268="Home", WLAX!G268, ""), ""),
  IFERROR(IF(MLAX!H268="Home", MLAX!G268, ""), ""),
  IFERROR(IF(SOFT!H268="Home", SOFT!G268, ""), ""),
  IFERROR(IF(BASE!H268="Home", BASE!G268, ""), ""),
  IFERROR(IF(ESPORTS!H268="Home", ESPORTS!G268, ""), "")
)
</f>
        <v>Anna Maria</v>
      </c>
      <c r="H268" s="20" t="str">
        <f>TEXTJOIN(
  CHAR(10) &amp; CHAR(10),
  TRUE,
  IFERROR(IF(WSO!H268="Home", WSO!P268, ""), ""),
  IFERROR(IF(MSO!H268="Home", MSO!P268, ""), ""),
  IFERROR(IF(FH!H268="Home", FH!P268, ""), ""),
  IFERROR(IF(MGOLF!H268="Home", MGOLF!P268, ""), ""),
  IFERROR(IF(Football!H268="Home", Football!P268, ""), ""),
  IFERROR(IF(WVB!H268="Home", WVB!P268, ""), ""),
  IFERROR(IF(XC!H268="Home", XC!P268, ""), ""),
  IFERROR(IF(SWIMMING!H268="Home", SWIMMING!P268, ""), ""),
  IFERROR(IF(WTEN!H268="Home", WTEN!P268, ""), ""),
  IFERROR(IF(TF!H268="Home", TF!P268, ""), ""),
  IFERROR(IF(WGOLF!H268="Home", WGOLF!P268, ""), ""),
  IFERROR(IF(WBB!H268="Home", WBB!P268, ""), ""),
  IFERROR(IF(MBB!H268="Home", MBB!P268, ""), ""),
  IFERROR(IF(WLAX!H268="Home", WLAX!P268, ""), ""),
  IFERROR(IF(MLAX!H268="Home", MLAX!P268, ""), ""),
  IFERROR(IF(SOFT!H268="Home", SOFT!P268, ""), ""),
  IFERROR(IF(BASE!H268="Home", BASE!P268, ""), ""),
  IFERROR(IF(ESPORTS!H268="Home", ESPORTS!P268, ""), "")
)
</f>
        <v>⌛️ Pending</v>
      </c>
    </row>
    <row r="269" ht="22.5" customHeight="1">
      <c r="A269" s="6">
        <v>268.0</v>
      </c>
      <c r="B269" s="6" t="str">
        <f>'Master Schedule'!B269</f>
        <v/>
      </c>
      <c r="C269" s="7">
        <v>46502.0</v>
      </c>
      <c r="D269" s="8" t="str">
        <f t="shared" si="1"/>
        <v>Sunday</v>
      </c>
      <c r="E269" s="6" t="str">
        <f>TEXTJOIN(
  CHAR(10) &amp; CHAR(10),
  TRUE,
  IFERROR(IF(WSO!H269="Home", WSO!E269, ""), ""),
  IFERROR(IF(MSO!H269="Home", MSO!E269, ""), ""),
  IFERROR(IF(FH!H269="Home", FH!E269, ""), ""),
  IFERROR(IF(MGOLF!H269="Home", MGOLF!E269, ""), ""),
  IFERROR(IF(Football!H269="Home", Football!E269, ""), ""),
  IFERROR(IF(WVB!H269="Home", WVB!E269, ""), ""),
  IFERROR(IF(XC!H269="Home", XC!E269, ""), ""),
  IFERROR(IF(SWIMMING!H269="Home", SWIMMING!E269, ""), ""),
  IFERROR(IF(WTEN!H269="Home", WTEN!E269, ""), ""),
  IFERROR(IF(TF!H269="Home", TF!E269, ""), ""),
  IFERROR(IF(WGOLF!H269="Home", WGOLF!E269, ""), ""),
  IFERROR(IF(WBB!H269="Home", WBB!E269, ""), ""),
  IFERROR(IF(MBB!H269="Home", MBB!E269, ""), ""),
  IFERROR(IF(WLAX!H269="Home", WLAX!E269, ""), ""),
  IFERROR(IF(MLAX!H269="Home", MLAX!E269, ""), ""),
  IFERROR(IF(SOFT!H269="Home", SOFT!E269, ""), ""),
  IFERROR(IF(BASE!H269="Home", BASE!E269, ""), ""),
  IFERROR(IF(ESPORTS!H269="Home", ESPORTS!E269, ""), "")
)
</f>
        <v/>
      </c>
      <c r="F269" s="11" t="str">
        <f>TEXTJOIN(
  CHAR(10) &amp; CHAR(10),
  TRUE,
  IFERROR(IF(WSO!H269="Home", TEXT(WSO!F269, "h:mm AM/PM"), ""), ""),
  IFERROR(IF(MSO!H269="Home", TEXT(MSO!F269, "h:mm AM/PM"), ""), ""),
  IFERROR(IF(FH!H269="Home", TEXT(FH!F269, "h:mm AM/PM"), ""), ""),
  IFERROR(IF(MGOLF!H269="Home", TEXT(MGOLF!F269, "h:mm AM/PM"), ""), ""),
  IFERROR(IF(Football!H269="Home", TEXT(Football!F269, "h:mm AM/PM"), ""), ""),
  IFERROR(IF(WVB!H269="Home", TEXT(WVB!F269, "h:mm AM/PM"), ""), ""),
  IFERROR(IF(XC!H269="Home", TEXT(XC!F269, "h:mm AM/PM"), ""), ""),
  IFERROR(IF(SWIMMING!H269="Home", TEXT(SWIMMING!F269, "h:mm AM/PM"), ""), ""),
  IFERROR(IF(WTEN!H269="Home", TEXT(WTEN!F269, "h:mm AM/PM"), ""), ""),
  IFERROR(IF(TF!H269="Home", TEXT(TF!F269, "h:mm AM/PM"), ""), ""),
  IFERROR(IF(WGOLF!H269="Home", TEXT(WGOLF!F269, "h:mm AM/PM"), ""), ""),
  IFERROR(IF(WBB!H269="Home", TEXT(WBB!F269, "h:mm AM/PM"), ""), ""),
  IFERROR(IF(MBB!H269="Home", TEXT(MBB!F269, "h:mm AM/PM"), ""), ""),
  IFERROR(IF(WLAX!H269="Home", TEXT(WLAX!F269, "h:mm AM/PM"), ""), ""),
  IFERROR(IF(MLAX!H269="Home", TEXT(MLAX!F269, "h:mm AM/PM"), ""), ""),
  IFERROR(IF(SOFT!H269="Home", TEXT(SOFT!F269, "h:mm AM/PM"), ""), ""),
  IFERROR(IF(BASE!H269="Home", TEXT(BASE!F269, "h:mm AM/PM"), ""), ""),
  IFERROR(IF(ESPORTS!H269="Home", TEXT(ESPORTS!F269, "h:mm AM/PM"), ""), "")
)
</f>
        <v/>
      </c>
      <c r="G269" s="11" t="str">
        <f>TEXTJOIN(
  CHAR(10) &amp; CHAR(10),
  TRUE,
  IFERROR(IF(WSO!H269="Home", WSO!G269, ""), ""),
  IFERROR(IF(MSO!H269="Home", MSO!G269, ""), ""),
  IFERROR(IF(FH!H269="Home", FH!G269, ""), ""),
  IFERROR(IF(MGOLF!H269="Home", MGOLF!G269, ""), ""),
  IFERROR(IF(Football!H269="Home", Football!G269, ""), ""),
  IFERROR(IF(WVB!H269="Home", WVB!G269, ""), ""),
  IFERROR(IF(XC!H269="Home", XC!G269, ""), ""),
  IFERROR(IF(SWIMMING!H269="Home", SWIMMING!G269, ""), ""),
  IFERROR(IF(WTEN!H269="Home", WTEN!G269, ""), ""),
  IFERROR(IF(TF!H269="Home", TF!G269, ""), ""),
  IFERROR(IF(WGOLF!H269="Home", WGOLF!G269, ""), ""),
  IFERROR(IF(WBB!H269="Home", WBB!G269, ""), ""),
  IFERROR(IF(MBB!H269="Home", MBB!G269, ""), ""),
  IFERROR(IF(WLAX!H269="Home", WLAX!G269, ""), ""),
  IFERROR(IF(MLAX!H269="Home", MLAX!G269, ""), ""),
  IFERROR(IF(SOFT!H269="Home", SOFT!G269, ""), ""),
  IFERROR(IF(BASE!H269="Home", BASE!G269, ""), ""),
  IFERROR(IF(ESPORTS!H269="Home", ESPORTS!G269, ""), "")
)
</f>
        <v/>
      </c>
      <c r="H269" s="20" t="str">
        <f>TEXTJOIN(
  CHAR(10) &amp; CHAR(10),
  TRUE,
  IFERROR(IF(WSO!H269="Home", WSO!P269, ""), ""),
  IFERROR(IF(MSO!H269="Home", MSO!P269, ""), ""),
  IFERROR(IF(FH!H269="Home", FH!P269, ""), ""),
  IFERROR(IF(MGOLF!H269="Home", MGOLF!P269, ""), ""),
  IFERROR(IF(Football!H269="Home", Football!P269, ""), ""),
  IFERROR(IF(WVB!H269="Home", WVB!P269, ""), ""),
  IFERROR(IF(XC!H269="Home", XC!P269, ""), ""),
  IFERROR(IF(SWIMMING!H269="Home", SWIMMING!P269, ""), ""),
  IFERROR(IF(WTEN!H269="Home", WTEN!P269, ""), ""),
  IFERROR(IF(TF!H269="Home", TF!P269, ""), ""),
  IFERROR(IF(WGOLF!H269="Home", WGOLF!P269, ""), ""),
  IFERROR(IF(WBB!H269="Home", WBB!P269, ""), ""),
  IFERROR(IF(MBB!H269="Home", MBB!P269, ""), ""),
  IFERROR(IF(WLAX!H269="Home", WLAX!P269, ""), ""),
  IFERROR(IF(MLAX!H269="Home", MLAX!P269, ""), ""),
  IFERROR(IF(SOFT!H269="Home", SOFT!P269, ""), ""),
  IFERROR(IF(BASE!H269="Home", BASE!P269, ""), ""),
  IFERROR(IF(ESPORTS!H269="Home", ESPORTS!P269, ""), "")
)
</f>
        <v/>
      </c>
    </row>
    <row r="270" ht="22.5" customHeight="1">
      <c r="A270" s="6">
        <v>269.0</v>
      </c>
      <c r="B270" s="6" t="str">
        <f>'Master Schedule'!B270</f>
        <v/>
      </c>
      <c r="C270" s="7">
        <v>46503.0</v>
      </c>
      <c r="D270" s="8" t="str">
        <f t="shared" si="1"/>
        <v>Monday</v>
      </c>
      <c r="E270" s="6" t="str">
        <f>TEXTJOIN(
  CHAR(10) &amp; CHAR(10),
  TRUE,
  IFERROR(IF(WSO!H270="Home", WSO!E270, ""), ""),
  IFERROR(IF(MSO!H270="Home", MSO!E270, ""), ""),
  IFERROR(IF(FH!H270="Home", FH!E270, ""), ""),
  IFERROR(IF(MGOLF!H270="Home", MGOLF!E270, ""), ""),
  IFERROR(IF(Football!H270="Home", Football!E270, ""), ""),
  IFERROR(IF(WVB!H270="Home", WVB!E270, ""), ""),
  IFERROR(IF(XC!H270="Home", XC!E270, ""), ""),
  IFERROR(IF(SWIMMING!H270="Home", SWIMMING!E270, ""), ""),
  IFERROR(IF(WTEN!H270="Home", WTEN!E270, ""), ""),
  IFERROR(IF(TF!H270="Home", TF!E270, ""), ""),
  IFERROR(IF(WGOLF!H270="Home", WGOLF!E270, ""), ""),
  IFERROR(IF(WBB!H270="Home", WBB!E270, ""), ""),
  IFERROR(IF(MBB!H270="Home", MBB!E270, ""), ""),
  IFERROR(IF(WLAX!H270="Home", WLAX!E270, ""), ""),
  IFERROR(IF(MLAX!H270="Home", MLAX!E270, ""), ""),
  IFERROR(IF(SOFT!H270="Home", SOFT!E270, ""), ""),
  IFERROR(IF(BASE!H270="Home", BASE!E270, ""), ""),
  IFERROR(IF(ESPORTS!H270="Home", ESPORTS!E270, ""), "")
)
</f>
        <v/>
      </c>
      <c r="F270" s="11" t="str">
        <f>TEXTJOIN(
  CHAR(10) &amp; CHAR(10),
  TRUE,
  IFERROR(IF(WSO!H270="Home", TEXT(WSO!F270, "h:mm AM/PM"), ""), ""),
  IFERROR(IF(MSO!H270="Home", TEXT(MSO!F270, "h:mm AM/PM"), ""), ""),
  IFERROR(IF(FH!H270="Home", TEXT(FH!F270, "h:mm AM/PM"), ""), ""),
  IFERROR(IF(MGOLF!H270="Home", TEXT(MGOLF!F270, "h:mm AM/PM"), ""), ""),
  IFERROR(IF(Football!H270="Home", TEXT(Football!F270, "h:mm AM/PM"), ""), ""),
  IFERROR(IF(WVB!H270="Home", TEXT(WVB!F270, "h:mm AM/PM"), ""), ""),
  IFERROR(IF(XC!H270="Home", TEXT(XC!F270, "h:mm AM/PM"), ""), ""),
  IFERROR(IF(SWIMMING!H270="Home", TEXT(SWIMMING!F270, "h:mm AM/PM"), ""), ""),
  IFERROR(IF(WTEN!H270="Home", TEXT(WTEN!F270, "h:mm AM/PM"), ""), ""),
  IFERROR(IF(TF!H270="Home", TEXT(TF!F270, "h:mm AM/PM"), ""), ""),
  IFERROR(IF(WGOLF!H270="Home", TEXT(WGOLF!F270, "h:mm AM/PM"), ""), ""),
  IFERROR(IF(WBB!H270="Home", TEXT(WBB!F270, "h:mm AM/PM"), ""), ""),
  IFERROR(IF(MBB!H270="Home", TEXT(MBB!F270, "h:mm AM/PM"), ""), ""),
  IFERROR(IF(WLAX!H270="Home", TEXT(WLAX!F270, "h:mm AM/PM"), ""), ""),
  IFERROR(IF(MLAX!H270="Home", TEXT(MLAX!F270, "h:mm AM/PM"), ""), ""),
  IFERROR(IF(SOFT!H270="Home", TEXT(SOFT!F270, "h:mm AM/PM"), ""), ""),
  IFERROR(IF(BASE!H270="Home", TEXT(BASE!F270, "h:mm AM/PM"), ""), ""),
  IFERROR(IF(ESPORTS!H270="Home", TEXT(ESPORTS!F270, "h:mm AM/PM"), ""), "")
)
</f>
        <v/>
      </c>
      <c r="G270" s="11" t="str">
        <f>TEXTJOIN(
  CHAR(10) &amp; CHAR(10),
  TRUE,
  IFERROR(IF(WSO!H270="Home", WSO!G270, ""), ""),
  IFERROR(IF(MSO!H270="Home", MSO!G270, ""), ""),
  IFERROR(IF(FH!H270="Home", FH!G270, ""), ""),
  IFERROR(IF(MGOLF!H270="Home", MGOLF!G270, ""), ""),
  IFERROR(IF(Football!H270="Home", Football!G270, ""), ""),
  IFERROR(IF(WVB!H270="Home", WVB!G270, ""), ""),
  IFERROR(IF(XC!H270="Home", XC!G270, ""), ""),
  IFERROR(IF(SWIMMING!H270="Home", SWIMMING!G270, ""), ""),
  IFERROR(IF(WTEN!H270="Home", WTEN!G270, ""), ""),
  IFERROR(IF(TF!H270="Home", TF!G270, ""), ""),
  IFERROR(IF(WGOLF!H270="Home", WGOLF!G270, ""), ""),
  IFERROR(IF(WBB!H270="Home", WBB!G270, ""), ""),
  IFERROR(IF(MBB!H270="Home", MBB!G270, ""), ""),
  IFERROR(IF(WLAX!H270="Home", WLAX!G270, ""), ""),
  IFERROR(IF(MLAX!H270="Home", MLAX!G270, ""), ""),
  IFERROR(IF(SOFT!H270="Home", SOFT!G270, ""), ""),
  IFERROR(IF(BASE!H270="Home", BASE!G270, ""), ""),
  IFERROR(IF(ESPORTS!H270="Home", ESPORTS!G270, ""), "")
)
</f>
        <v/>
      </c>
      <c r="H270" s="20" t="str">
        <f>TEXTJOIN(
  CHAR(10) &amp; CHAR(10),
  TRUE,
  IFERROR(IF(WSO!H270="Home", WSO!P270, ""), ""),
  IFERROR(IF(MSO!H270="Home", MSO!P270, ""), ""),
  IFERROR(IF(FH!H270="Home", FH!P270, ""), ""),
  IFERROR(IF(MGOLF!H270="Home", MGOLF!P270, ""), ""),
  IFERROR(IF(Football!H270="Home", Football!P270, ""), ""),
  IFERROR(IF(WVB!H270="Home", WVB!P270, ""), ""),
  IFERROR(IF(XC!H270="Home", XC!P270, ""), ""),
  IFERROR(IF(SWIMMING!H270="Home", SWIMMING!P270, ""), ""),
  IFERROR(IF(WTEN!H270="Home", WTEN!P270, ""), ""),
  IFERROR(IF(TF!H270="Home", TF!P270, ""), ""),
  IFERROR(IF(WGOLF!H270="Home", WGOLF!P270, ""), ""),
  IFERROR(IF(WBB!H270="Home", WBB!P270, ""), ""),
  IFERROR(IF(MBB!H270="Home", MBB!P270, ""), ""),
  IFERROR(IF(WLAX!H270="Home", WLAX!P270, ""), ""),
  IFERROR(IF(MLAX!H270="Home", MLAX!P270, ""), ""),
  IFERROR(IF(SOFT!H270="Home", SOFT!P270, ""), ""),
  IFERROR(IF(BASE!H270="Home", BASE!P270, ""), ""),
  IFERROR(IF(ESPORTS!H270="Home", ESPORTS!P270, ""), "")
)
</f>
        <v/>
      </c>
    </row>
    <row r="271" ht="22.5" customHeight="1">
      <c r="A271" s="6">
        <v>270.0</v>
      </c>
      <c r="B271" s="6" t="str">
        <f>'Master Schedule'!B271</f>
        <v/>
      </c>
      <c r="C271" s="7">
        <v>46504.0</v>
      </c>
      <c r="D271" s="8" t="str">
        <f t="shared" si="1"/>
        <v>Tuesday</v>
      </c>
      <c r="E271" s="6" t="str">
        <f>TEXTJOIN(
  CHAR(10) &amp; CHAR(10),
  TRUE,
  IFERROR(IF(WSO!H271="Home", WSO!E271, ""), ""),
  IFERROR(IF(MSO!H271="Home", MSO!E271, ""), ""),
  IFERROR(IF(FH!H271="Home", FH!E271, ""), ""),
  IFERROR(IF(MGOLF!H271="Home", MGOLF!E271, ""), ""),
  IFERROR(IF(Football!H271="Home", Football!E271, ""), ""),
  IFERROR(IF(WVB!H271="Home", WVB!E271, ""), ""),
  IFERROR(IF(XC!H271="Home", XC!E271, ""), ""),
  IFERROR(IF(SWIMMING!H271="Home", SWIMMING!E271, ""), ""),
  IFERROR(IF(WTEN!H271="Home", WTEN!E271, ""), ""),
  IFERROR(IF(TF!H271="Home", TF!E271, ""), ""),
  IFERROR(IF(WGOLF!H271="Home", WGOLF!E271, ""), ""),
  IFERROR(IF(WBB!H271="Home", WBB!E271, ""), ""),
  IFERROR(IF(MBB!H271="Home", MBB!E271, ""), ""),
  IFERROR(IF(WLAX!H271="Home", WLAX!E271, ""), ""),
  IFERROR(IF(MLAX!H271="Home", MLAX!E271, ""), ""),
  IFERROR(IF(SOFT!H271="Home", SOFT!E271, ""), ""),
  IFERROR(IF(BASE!H271="Home", BASE!E271, ""), ""),
  IFERROR(IF(ESPORTS!H271="Home", ESPORTS!E271, ""), "")
)
</f>
        <v/>
      </c>
      <c r="F271" s="11" t="str">
        <f>TEXTJOIN(
  CHAR(10) &amp; CHAR(10),
  TRUE,
  IFERROR(IF(WSO!H271="Home", TEXT(WSO!F271, "h:mm AM/PM"), ""), ""),
  IFERROR(IF(MSO!H271="Home", TEXT(MSO!F271, "h:mm AM/PM"), ""), ""),
  IFERROR(IF(FH!H271="Home", TEXT(FH!F271, "h:mm AM/PM"), ""), ""),
  IFERROR(IF(MGOLF!H271="Home", TEXT(MGOLF!F271, "h:mm AM/PM"), ""), ""),
  IFERROR(IF(Football!H271="Home", TEXT(Football!F271, "h:mm AM/PM"), ""), ""),
  IFERROR(IF(WVB!H271="Home", TEXT(WVB!F271, "h:mm AM/PM"), ""), ""),
  IFERROR(IF(XC!H271="Home", TEXT(XC!F271, "h:mm AM/PM"), ""), ""),
  IFERROR(IF(SWIMMING!H271="Home", TEXT(SWIMMING!F271, "h:mm AM/PM"), ""), ""),
  IFERROR(IF(WTEN!H271="Home", TEXT(WTEN!F271, "h:mm AM/PM"), ""), ""),
  IFERROR(IF(TF!H271="Home", TEXT(TF!F271, "h:mm AM/PM"), ""), ""),
  IFERROR(IF(WGOLF!H271="Home", TEXT(WGOLF!F271, "h:mm AM/PM"), ""), ""),
  IFERROR(IF(WBB!H271="Home", TEXT(WBB!F271, "h:mm AM/PM"), ""), ""),
  IFERROR(IF(MBB!H271="Home", TEXT(MBB!F271, "h:mm AM/PM"), ""), ""),
  IFERROR(IF(WLAX!H271="Home", TEXT(WLAX!F271, "h:mm AM/PM"), ""), ""),
  IFERROR(IF(MLAX!H271="Home", TEXT(MLAX!F271, "h:mm AM/PM"), ""), ""),
  IFERROR(IF(SOFT!H271="Home", TEXT(SOFT!F271, "h:mm AM/PM"), ""), ""),
  IFERROR(IF(BASE!H271="Home", TEXT(BASE!F271, "h:mm AM/PM"), ""), ""),
  IFERROR(IF(ESPORTS!H271="Home", TEXT(ESPORTS!F271, "h:mm AM/PM"), ""), "")
)
</f>
        <v/>
      </c>
      <c r="G271" s="11" t="str">
        <f>TEXTJOIN(
  CHAR(10) &amp; CHAR(10),
  TRUE,
  IFERROR(IF(WSO!H271="Home", WSO!G271, ""), ""),
  IFERROR(IF(MSO!H271="Home", MSO!G271, ""), ""),
  IFERROR(IF(FH!H271="Home", FH!G271, ""), ""),
  IFERROR(IF(MGOLF!H271="Home", MGOLF!G271, ""), ""),
  IFERROR(IF(Football!H271="Home", Football!G271, ""), ""),
  IFERROR(IF(WVB!H271="Home", WVB!G271, ""), ""),
  IFERROR(IF(XC!H271="Home", XC!G271, ""), ""),
  IFERROR(IF(SWIMMING!H271="Home", SWIMMING!G271, ""), ""),
  IFERROR(IF(WTEN!H271="Home", WTEN!G271, ""), ""),
  IFERROR(IF(TF!H271="Home", TF!G271, ""), ""),
  IFERROR(IF(WGOLF!H271="Home", WGOLF!G271, ""), ""),
  IFERROR(IF(WBB!H271="Home", WBB!G271, ""), ""),
  IFERROR(IF(MBB!H271="Home", MBB!G271, ""), ""),
  IFERROR(IF(WLAX!H271="Home", WLAX!G271, ""), ""),
  IFERROR(IF(MLAX!H271="Home", MLAX!G271, ""), ""),
  IFERROR(IF(SOFT!H271="Home", SOFT!G271, ""), ""),
  IFERROR(IF(BASE!H271="Home", BASE!G271, ""), ""),
  IFERROR(IF(ESPORTS!H271="Home", ESPORTS!G271, ""), "")
)
</f>
        <v/>
      </c>
      <c r="H271" s="20" t="str">
        <f>TEXTJOIN(
  CHAR(10) &amp; CHAR(10),
  TRUE,
  IFERROR(IF(WSO!H271="Home", WSO!P271, ""), ""),
  IFERROR(IF(MSO!H271="Home", MSO!P271, ""), ""),
  IFERROR(IF(FH!H271="Home", FH!P271, ""), ""),
  IFERROR(IF(MGOLF!H271="Home", MGOLF!P271, ""), ""),
  IFERROR(IF(Football!H271="Home", Football!P271, ""), ""),
  IFERROR(IF(WVB!H271="Home", WVB!P271, ""), ""),
  IFERROR(IF(XC!H271="Home", XC!P271, ""), ""),
  IFERROR(IF(SWIMMING!H271="Home", SWIMMING!P271, ""), ""),
  IFERROR(IF(WTEN!H271="Home", WTEN!P271, ""), ""),
  IFERROR(IF(TF!H271="Home", TF!P271, ""), ""),
  IFERROR(IF(WGOLF!H271="Home", WGOLF!P271, ""), ""),
  IFERROR(IF(WBB!H271="Home", WBB!P271, ""), ""),
  IFERROR(IF(MBB!H271="Home", MBB!P271, ""), ""),
  IFERROR(IF(WLAX!H271="Home", WLAX!P271, ""), ""),
  IFERROR(IF(MLAX!H271="Home", MLAX!P271, ""), ""),
  IFERROR(IF(SOFT!H271="Home", SOFT!P271, ""), ""),
  IFERROR(IF(BASE!H271="Home", BASE!P271, ""), ""),
  IFERROR(IF(ESPORTS!H271="Home", ESPORTS!P271, ""), "")
)
</f>
        <v/>
      </c>
    </row>
    <row r="272" ht="22.5" customHeight="1">
      <c r="A272" s="6">
        <v>271.0</v>
      </c>
      <c r="B272" s="6" t="str">
        <f>'Master Schedule'!B272</f>
        <v/>
      </c>
      <c r="C272" s="7">
        <v>46505.0</v>
      </c>
      <c r="D272" s="8" t="str">
        <f t="shared" si="1"/>
        <v>Wednesday</v>
      </c>
      <c r="E272" s="6" t="str">
        <f>TEXTJOIN(
  CHAR(10) &amp; CHAR(10),
  TRUE,
  IFERROR(IF(WSO!H272="Home", WSO!E272, ""), ""),
  IFERROR(IF(MSO!H272="Home", MSO!E272, ""), ""),
  IFERROR(IF(FH!H272="Home", FH!E272, ""), ""),
  IFERROR(IF(MGOLF!H272="Home", MGOLF!E272, ""), ""),
  IFERROR(IF(Football!H272="Home", Football!E272, ""), ""),
  IFERROR(IF(WVB!H272="Home", WVB!E272, ""), ""),
  IFERROR(IF(XC!H272="Home", XC!E272, ""), ""),
  IFERROR(IF(SWIMMING!H272="Home", SWIMMING!E272, ""), ""),
  IFERROR(IF(WTEN!H272="Home", WTEN!E272, ""), ""),
  IFERROR(IF(TF!H272="Home", TF!E272, ""), ""),
  IFERROR(IF(WGOLF!H272="Home", WGOLF!E272, ""), ""),
  IFERROR(IF(WBB!H272="Home", WBB!E272, ""), ""),
  IFERROR(IF(MBB!H272="Home", MBB!E272, ""), ""),
  IFERROR(IF(WLAX!H272="Home", WLAX!E272, ""), ""),
  IFERROR(IF(MLAX!H272="Home", MLAX!E272, ""), ""),
  IFERROR(IF(SOFT!H272="Home", SOFT!E272, ""), ""),
  IFERROR(IF(BASE!H272="Home", BASE!E272, ""), ""),
  IFERROR(IF(ESPORTS!H272="Home", ESPORTS!E272, ""), "")
)
</f>
        <v/>
      </c>
      <c r="F272" s="11" t="str">
        <f>TEXTJOIN(
  CHAR(10) &amp; CHAR(10),
  TRUE,
  IFERROR(IF(WSO!H272="Home", TEXT(WSO!F272, "h:mm AM/PM"), ""), ""),
  IFERROR(IF(MSO!H272="Home", TEXT(MSO!F272, "h:mm AM/PM"), ""), ""),
  IFERROR(IF(FH!H272="Home", TEXT(FH!F272, "h:mm AM/PM"), ""), ""),
  IFERROR(IF(MGOLF!H272="Home", TEXT(MGOLF!F272, "h:mm AM/PM"), ""), ""),
  IFERROR(IF(Football!H272="Home", TEXT(Football!F272, "h:mm AM/PM"), ""), ""),
  IFERROR(IF(WVB!H272="Home", TEXT(WVB!F272, "h:mm AM/PM"), ""), ""),
  IFERROR(IF(XC!H272="Home", TEXT(XC!F272, "h:mm AM/PM"), ""), ""),
  IFERROR(IF(SWIMMING!H272="Home", TEXT(SWIMMING!F272, "h:mm AM/PM"), ""), ""),
  IFERROR(IF(WTEN!H272="Home", TEXT(WTEN!F272, "h:mm AM/PM"), ""), ""),
  IFERROR(IF(TF!H272="Home", TEXT(TF!F272, "h:mm AM/PM"), ""), ""),
  IFERROR(IF(WGOLF!H272="Home", TEXT(WGOLF!F272, "h:mm AM/PM"), ""), ""),
  IFERROR(IF(WBB!H272="Home", TEXT(WBB!F272, "h:mm AM/PM"), ""), ""),
  IFERROR(IF(MBB!H272="Home", TEXT(MBB!F272, "h:mm AM/PM"), ""), ""),
  IFERROR(IF(WLAX!H272="Home", TEXT(WLAX!F272, "h:mm AM/PM"), ""), ""),
  IFERROR(IF(MLAX!H272="Home", TEXT(MLAX!F272, "h:mm AM/PM"), ""), ""),
  IFERROR(IF(SOFT!H272="Home", TEXT(SOFT!F272, "h:mm AM/PM"), ""), ""),
  IFERROR(IF(BASE!H272="Home", TEXT(BASE!F272, "h:mm AM/PM"), ""), ""),
  IFERROR(IF(ESPORTS!H272="Home", TEXT(ESPORTS!F272, "h:mm AM/PM"), ""), "")
)
</f>
        <v/>
      </c>
      <c r="G272" s="11" t="str">
        <f>TEXTJOIN(
  CHAR(10) &amp; CHAR(10),
  TRUE,
  IFERROR(IF(WSO!H272="Home", WSO!G272, ""), ""),
  IFERROR(IF(MSO!H272="Home", MSO!G272, ""), ""),
  IFERROR(IF(FH!H272="Home", FH!G272, ""), ""),
  IFERROR(IF(MGOLF!H272="Home", MGOLF!G272, ""), ""),
  IFERROR(IF(Football!H272="Home", Football!G272, ""), ""),
  IFERROR(IF(WVB!H272="Home", WVB!G272, ""), ""),
  IFERROR(IF(XC!H272="Home", XC!G272, ""), ""),
  IFERROR(IF(SWIMMING!H272="Home", SWIMMING!G272, ""), ""),
  IFERROR(IF(WTEN!H272="Home", WTEN!G272, ""), ""),
  IFERROR(IF(TF!H272="Home", TF!G272, ""), ""),
  IFERROR(IF(WGOLF!H272="Home", WGOLF!G272, ""), ""),
  IFERROR(IF(WBB!H272="Home", WBB!G272, ""), ""),
  IFERROR(IF(MBB!H272="Home", MBB!G272, ""), ""),
  IFERROR(IF(WLAX!H272="Home", WLAX!G272, ""), ""),
  IFERROR(IF(MLAX!H272="Home", MLAX!G272, ""), ""),
  IFERROR(IF(SOFT!H272="Home", SOFT!G272, ""), ""),
  IFERROR(IF(BASE!H272="Home", BASE!G272, ""), ""),
  IFERROR(IF(ESPORTS!H272="Home", ESPORTS!G272, ""), "")
)
</f>
        <v/>
      </c>
      <c r="H272" s="20" t="str">
        <f>TEXTJOIN(
  CHAR(10) &amp; CHAR(10),
  TRUE,
  IFERROR(IF(WSO!H272="Home", WSO!P272, ""), ""),
  IFERROR(IF(MSO!H272="Home", MSO!P272, ""), ""),
  IFERROR(IF(FH!H272="Home", FH!P272, ""), ""),
  IFERROR(IF(MGOLF!H272="Home", MGOLF!P272, ""), ""),
  IFERROR(IF(Football!H272="Home", Football!P272, ""), ""),
  IFERROR(IF(WVB!H272="Home", WVB!P272, ""), ""),
  IFERROR(IF(XC!H272="Home", XC!P272, ""), ""),
  IFERROR(IF(SWIMMING!H272="Home", SWIMMING!P272, ""), ""),
  IFERROR(IF(WTEN!H272="Home", WTEN!P272, ""), ""),
  IFERROR(IF(TF!H272="Home", TF!P272, ""), ""),
  IFERROR(IF(WGOLF!H272="Home", WGOLF!P272, ""), ""),
  IFERROR(IF(WBB!H272="Home", WBB!P272, ""), ""),
  IFERROR(IF(MBB!H272="Home", MBB!P272, ""), ""),
  IFERROR(IF(WLAX!H272="Home", WLAX!P272, ""), ""),
  IFERROR(IF(MLAX!H272="Home", MLAX!P272, ""), ""),
  IFERROR(IF(SOFT!H272="Home", SOFT!P272, ""), ""),
  IFERROR(IF(BASE!H272="Home", BASE!P272, ""), ""),
  IFERROR(IF(ESPORTS!H272="Home", ESPORTS!P272, ""), "")
)
</f>
        <v/>
      </c>
    </row>
    <row r="273" ht="22.5" customHeight="1">
      <c r="A273" s="6">
        <v>272.0</v>
      </c>
      <c r="B273" s="6" t="str">
        <f>'Master Schedule'!B273</f>
        <v/>
      </c>
      <c r="C273" s="7">
        <v>46506.0</v>
      </c>
      <c r="D273" s="8" t="str">
        <f t="shared" si="1"/>
        <v>Thursday</v>
      </c>
      <c r="E273" s="6" t="str">
        <f>TEXTJOIN(
  CHAR(10) &amp; CHAR(10),
  TRUE,
  IFERROR(IF(WSO!H273="Home", WSO!E273, ""), ""),
  IFERROR(IF(MSO!H273="Home", MSO!E273, ""), ""),
  IFERROR(IF(FH!H273="Home", FH!E273, ""), ""),
  IFERROR(IF(MGOLF!H273="Home", MGOLF!E273, ""), ""),
  IFERROR(IF(Football!H273="Home", Football!E273, ""), ""),
  IFERROR(IF(WVB!H273="Home", WVB!E273, ""), ""),
  IFERROR(IF(XC!H273="Home", XC!E273, ""), ""),
  IFERROR(IF(SWIMMING!H273="Home", SWIMMING!E273, ""), ""),
  IFERROR(IF(WTEN!H273="Home", WTEN!E273, ""), ""),
  IFERROR(IF(TF!H273="Home", TF!E273, ""), ""),
  IFERROR(IF(WGOLF!H273="Home", WGOLF!E273, ""), ""),
  IFERROR(IF(WBB!H273="Home", WBB!E273, ""), ""),
  IFERROR(IF(MBB!H273="Home", MBB!E273, ""), ""),
  IFERROR(IF(WLAX!H273="Home", WLAX!E273, ""), ""),
  IFERROR(IF(MLAX!H273="Home", MLAX!E273, ""), ""),
  IFERROR(IF(SOFT!H273="Home", SOFT!E273, ""), ""),
  IFERROR(IF(BASE!H273="Home", BASE!E273, ""), ""),
  IFERROR(IF(ESPORTS!H273="Home", ESPORTS!E273, ""), "")
)
</f>
        <v/>
      </c>
      <c r="F273" s="11" t="str">
        <f>TEXTJOIN(
  CHAR(10) &amp; CHAR(10),
  TRUE,
  IFERROR(IF(WSO!H273="Home", TEXT(WSO!F273, "h:mm AM/PM"), ""), ""),
  IFERROR(IF(MSO!H273="Home", TEXT(MSO!F273, "h:mm AM/PM"), ""), ""),
  IFERROR(IF(FH!H273="Home", TEXT(FH!F273, "h:mm AM/PM"), ""), ""),
  IFERROR(IF(MGOLF!H273="Home", TEXT(MGOLF!F273, "h:mm AM/PM"), ""), ""),
  IFERROR(IF(Football!H273="Home", TEXT(Football!F273, "h:mm AM/PM"), ""), ""),
  IFERROR(IF(WVB!H273="Home", TEXT(WVB!F273, "h:mm AM/PM"), ""), ""),
  IFERROR(IF(XC!H273="Home", TEXT(XC!F273, "h:mm AM/PM"), ""), ""),
  IFERROR(IF(SWIMMING!H273="Home", TEXT(SWIMMING!F273, "h:mm AM/PM"), ""), ""),
  IFERROR(IF(WTEN!H273="Home", TEXT(WTEN!F273, "h:mm AM/PM"), ""), ""),
  IFERROR(IF(TF!H273="Home", TEXT(TF!F273, "h:mm AM/PM"), ""), ""),
  IFERROR(IF(WGOLF!H273="Home", TEXT(WGOLF!F273, "h:mm AM/PM"), ""), ""),
  IFERROR(IF(WBB!H273="Home", TEXT(WBB!F273, "h:mm AM/PM"), ""), ""),
  IFERROR(IF(MBB!H273="Home", TEXT(MBB!F273, "h:mm AM/PM"), ""), ""),
  IFERROR(IF(WLAX!H273="Home", TEXT(WLAX!F273, "h:mm AM/PM"), ""), ""),
  IFERROR(IF(MLAX!H273="Home", TEXT(MLAX!F273, "h:mm AM/PM"), ""), ""),
  IFERROR(IF(SOFT!H273="Home", TEXT(SOFT!F273, "h:mm AM/PM"), ""), ""),
  IFERROR(IF(BASE!H273="Home", TEXT(BASE!F273, "h:mm AM/PM"), ""), ""),
  IFERROR(IF(ESPORTS!H273="Home", TEXT(ESPORTS!F273, "h:mm AM/PM"), ""), "")
)
</f>
        <v/>
      </c>
      <c r="G273" s="11" t="str">
        <f>TEXTJOIN(
  CHAR(10) &amp; CHAR(10),
  TRUE,
  IFERROR(IF(WSO!H273="Home", WSO!G273, ""), ""),
  IFERROR(IF(MSO!H273="Home", MSO!G273, ""), ""),
  IFERROR(IF(FH!H273="Home", FH!G273, ""), ""),
  IFERROR(IF(MGOLF!H273="Home", MGOLF!G273, ""), ""),
  IFERROR(IF(Football!H273="Home", Football!G273, ""), ""),
  IFERROR(IF(WVB!H273="Home", WVB!G273, ""), ""),
  IFERROR(IF(XC!H273="Home", XC!G273, ""), ""),
  IFERROR(IF(SWIMMING!H273="Home", SWIMMING!G273, ""), ""),
  IFERROR(IF(WTEN!H273="Home", WTEN!G273, ""), ""),
  IFERROR(IF(TF!H273="Home", TF!G273, ""), ""),
  IFERROR(IF(WGOLF!H273="Home", WGOLF!G273, ""), ""),
  IFERROR(IF(WBB!H273="Home", WBB!G273, ""), ""),
  IFERROR(IF(MBB!H273="Home", MBB!G273, ""), ""),
  IFERROR(IF(WLAX!H273="Home", WLAX!G273, ""), ""),
  IFERROR(IF(MLAX!H273="Home", MLAX!G273, ""), ""),
  IFERROR(IF(SOFT!H273="Home", SOFT!G273, ""), ""),
  IFERROR(IF(BASE!H273="Home", BASE!G273, ""), ""),
  IFERROR(IF(ESPORTS!H273="Home", ESPORTS!G273, ""), "")
)
</f>
        <v/>
      </c>
      <c r="H273" s="20" t="str">
        <f>TEXTJOIN(
  CHAR(10) &amp; CHAR(10),
  TRUE,
  IFERROR(IF(WSO!H273="Home", WSO!P273, ""), ""),
  IFERROR(IF(MSO!H273="Home", MSO!P273, ""), ""),
  IFERROR(IF(FH!H273="Home", FH!P273, ""), ""),
  IFERROR(IF(MGOLF!H273="Home", MGOLF!P273, ""), ""),
  IFERROR(IF(Football!H273="Home", Football!P273, ""), ""),
  IFERROR(IF(WVB!H273="Home", WVB!P273, ""), ""),
  IFERROR(IF(XC!H273="Home", XC!P273, ""), ""),
  IFERROR(IF(SWIMMING!H273="Home", SWIMMING!P273, ""), ""),
  IFERROR(IF(WTEN!H273="Home", WTEN!P273, ""), ""),
  IFERROR(IF(TF!H273="Home", TF!P273, ""), ""),
  IFERROR(IF(WGOLF!H273="Home", WGOLF!P273, ""), ""),
  IFERROR(IF(WBB!H273="Home", WBB!P273, ""), ""),
  IFERROR(IF(MBB!H273="Home", MBB!P273, ""), ""),
  IFERROR(IF(WLAX!H273="Home", WLAX!P273, ""), ""),
  IFERROR(IF(MLAX!H273="Home", MLAX!P273, ""), ""),
  IFERROR(IF(SOFT!H273="Home", SOFT!P273, ""), ""),
  IFERROR(IF(BASE!H273="Home", BASE!P273, ""), ""),
  IFERROR(IF(ESPORTS!H273="Home", ESPORTS!P273, ""), "")
)
</f>
        <v/>
      </c>
    </row>
    <row r="274" ht="22.5" customHeight="1">
      <c r="A274" s="6">
        <v>273.0</v>
      </c>
      <c r="B274" s="6" t="str">
        <f>'Master Schedule'!B274</f>
        <v/>
      </c>
      <c r="C274" s="7">
        <v>46507.0</v>
      </c>
      <c r="D274" s="8" t="str">
        <f t="shared" si="1"/>
        <v>Friday</v>
      </c>
      <c r="E274" s="6" t="str">
        <f>TEXTJOIN(
  CHAR(10) &amp; CHAR(10),
  TRUE,
  IFERROR(IF(WSO!H274="Home", WSO!E274, ""), ""),
  IFERROR(IF(MSO!H274="Home", MSO!E274, ""), ""),
  IFERROR(IF(FH!H274="Home", FH!E274, ""), ""),
  IFERROR(IF(MGOLF!H274="Home", MGOLF!E274, ""), ""),
  IFERROR(IF(Football!H274="Home", Football!E274, ""), ""),
  IFERROR(IF(WVB!H274="Home", WVB!E274, ""), ""),
  IFERROR(IF(XC!H274="Home", XC!E274, ""), ""),
  IFERROR(IF(SWIMMING!H274="Home", SWIMMING!E274, ""), ""),
  IFERROR(IF(WTEN!H274="Home", WTEN!E274, ""), ""),
  IFERROR(IF(TF!H274="Home", TF!E274, ""), ""),
  IFERROR(IF(WGOLF!H274="Home", WGOLF!E274, ""), ""),
  IFERROR(IF(WBB!H274="Home", WBB!E274, ""), ""),
  IFERROR(IF(MBB!H274="Home", MBB!E274, ""), ""),
  IFERROR(IF(WLAX!H274="Home", WLAX!E274, ""), ""),
  IFERROR(IF(MLAX!H274="Home", MLAX!E274, ""), ""),
  IFERROR(IF(SOFT!H274="Home", SOFT!E274, ""), ""),
  IFERROR(IF(BASE!H274="Home", BASE!E274, ""), ""),
  IFERROR(IF(ESPORTS!H274="Home", ESPORTS!E274, ""), "")
)
</f>
        <v/>
      </c>
      <c r="F274" s="11" t="str">
        <f>TEXTJOIN(
  CHAR(10) &amp; CHAR(10),
  TRUE,
  IFERROR(IF(WSO!H274="Home", TEXT(WSO!F274, "h:mm AM/PM"), ""), ""),
  IFERROR(IF(MSO!H274="Home", TEXT(MSO!F274, "h:mm AM/PM"), ""), ""),
  IFERROR(IF(FH!H274="Home", TEXT(FH!F274, "h:mm AM/PM"), ""), ""),
  IFERROR(IF(MGOLF!H274="Home", TEXT(MGOLF!F274, "h:mm AM/PM"), ""), ""),
  IFERROR(IF(Football!H274="Home", TEXT(Football!F274, "h:mm AM/PM"), ""), ""),
  IFERROR(IF(WVB!H274="Home", TEXT(WVB!F274, "h:mm AM/PM"), ""), ""),
  IFERROR(IF(XC!H274="Home", TEXT(XC!F274, "h:mm AM/PM"), ""), ""),
  IFERROR(IF(SWIMMING!H274="Home", TEXT(SWIMMING!F274, "h:mm AM/PM"), ""), ""),
  IFERROR(IF(WTEN!H274="Home", TEXT(WTEN!F274, "h:mm AM/PM"), ""), ""),
  IFERROR(IF(TF!H274="Home", TEXT(TF!F274, "h:mm AM/PM"), ""), ""),
  IFERROR(IF(WGOLF!H274="Home", TEXT(WGOLF!F274, "h:mm AM/PM"), ""), ""),
  IFERROR(IF(WBB!H274="Home", TEXT(WBB!F274, "h:mm AM/PM"), ""), ""),
  IFERROR(IF(MBB!H274="Home", TEXT(MBB!F274, "h:mm AM/PM"), ""), ""),
  IFERROR(IF(WLAX!H274="Home", TEXT(WLAX!F274, "h:mm AM/PM"), ""), ""),
  IFERROR(IF(MLAX!H274="Home", TEXT(MLAX!F274, "h:mm AM/PM"), ""), ""),
  IFERROR(IF(SOFT!H274="Home", TEXT(SOFT!F274, "h:mm AM/PM"), ""), ""),
  IFERROR(IF(BASE!H274="Home", TEXT(BASE!F274, "h:mm AM/PM"), ""), ""),
  IFERROR(IF(ESPORTS!H274="Home", TEXT(ESPORTS!F274, "h:mm AM/PM"), ""), "")
)
</f>
        <v/>
      </c>
      <c r="G274" s="11" t="str">
        <f>TEXTJOIN(
  CHAR(10) &amp; CHAR(10),
  TRUE,
  IFERROR(IF(WSO!H274="Home", WSO!G274, ""), ""),
  IFERROR(IF(MSO!H274="Home", MSO!G274, ""), ""),
  IFERROR(IF(FH!H274="Home", FH!G274, ""), ""),
  IFERROR(IF(MGOLF!H274="Home", MGOLF!G274, ""), ""),
  IFERROR(IF(Football!H274="Home", Football!G274, ""), ""),
  IFERROR(IF(WVB!H274="Home", WVB!G274, ""), ""),
  IFERROR(IF(XC!H274="Home", XC!G274, ""), ""),
  IFERROR(IF(SWIMMING!H274="Home", SWIMMING!G274, ""), ""),
  IFERROR(IF(WTEN!H274="Home", WTEN!G274, ""), ""),
  IFERROR(IF(TF!H274="Home", TF!G274, ""), ""),
  IFERROR(IF(WGOLF!H274="Home", WGOLF!G274, ""), ""),
  IFERROR(IF(WBB!H274="Home", WBB!G274, ""), ""),
  IFERROR(IF(MBB!H274="Home", MBB!G274, ""), ""),
  IFERROR(IF(WLAX!H274="Home", WLAX!G274, ""), ""),
  IFERROR(IF(MLAX!H274="Home", MLAX!G274, ""), ""),
  IFERROR(IF(SOFT!H274="Home", SOFT!G274, ""), ""),
  IFERROR(IF(BASE!H274="Home", BASE!G274, ""), ""),
  IFERROR(IF(ESPORTS!H274="Home", ESPORTS!G274, ""), "")
)
</f>
        <v/>
      </c>
      <c r="H274" s="20" t="str">
        <f>TEXTJOIN(
  CHAR(10) &amp; CHAR(10),
  TRUE,
  IFERROR(IF(WSO!H274="Home", WSO!P274, ""), ""),
  IFERROR(IF(MSO!H274="Home", MSO!P274, ""), ""),
  IFERROR(IF(FH!H274="Home", FH!P274, ""), ""),
  IFERROR(IF(MGOLF!H274="Home", MGOLF!P274, ""), ""),
  IFERROR(IF(Football!H274="Home", Football!P274, ""), ""),
  IFERROR(IF(WVB!H274="Home", WVB!P274, ""), ""),
  IFERROR(IF(XC!H274="Home", XC!P274, ""), ""),
  IFERROR(IF(SWIMMING!H274="Home", SWIMMING!P274, ""), ""),
  IFERROR(IF(WTEN!H274="Home", WTEN!P274, ""), ""),
  IFERROR(IF(TF!H274="Home", TF!P274, ""), ""),
  IFERROR(IF(WGOLF!H274="Home", WGOLF!P274, ""), ""),
  IFERROR(IF(WBB!H274="Home", WBB!P274, ""), ""),
  IFERROR(IF(MBB!H274="Home", MBB!P274, ""), ""),
  IFERROR(IF(WLAX!H274="Home", WLAX!P274, ""), ""),
  IFERROR(IF(MLAX!H274="Home", MLAX!P274, ""), ""),
  IFERROR(IF(SOFT!H274="Home", SOFT!P274, ""), ""),
  IFERROR(IF(BASE!H274="Home", BASE!P274, ""), ""),
  IFERROR(IF(ESPORTS!H274="Home", ESPORTS!P274, ""), "")
)
</f>
        <v/>
      </c>
    </row>
    <row r="275" ht="22.5" customHeight="1">
      <c r="A275" s="6">
        <v>274.0</v>
      </c>
      <c r="B275" s="6" t="str">
        <f>'Master Schedule'!B275</f>
        <v/>
      </c>
      <c r="C275" s="7">
        <v>46508.0</v>
      </c>
      <c r="D275" s="8" t="str">
        <f t="shared" si="1"/>
        <v>Saturday</v>
      </c>
      <c r="E275" s="6" t="str">
        <f>TEXTJOIN(
  CHAR(10) &amp; CHAR(10),
  TRUE,
  IFERROR(IF(WSO!H275="Home", WSO!E275, ""), ""),
  IFERROR(IF(MSO!H275="Home", MSO!E275, ""), ""),
  IFERROR(IF(FH!H275="Home", FH!E275, ""), ""),
  IFERROR(IF(MGOLF!H275="Home", MGOLF!E275, ""), ""),
  IFERROR(IF(Football!H275="Home", Football!E275, ""), ""),
  IFERROR(IF(WVB!H275="Home", WVB!E275, ""), ""),
  IFERROR(IF(XC!H275="Home", XC!E275, ""), ""),
  IFERROR(IF(SWIMMING!H275="Home", SWIMMING!E275, ""), ""),
  IFERROR(IF(WTEN!H275="Home", WTEN!E275, ""), ""),
  IFERROR(IF(TF!H275="Home", TF!E275, ""), ""),
  IFERROR(IF(WGOLF!H275="Home", WGOLF!E275, ""), ""),
  IFERROR(IF(WBB!H275="Home", WBB!E275, ""), ""),
  IFERROR(IF(MBB!H275="Home", MBB!E275, ""), ""),
  IFERROR(IF(WLAX!H275="Home", WLAX!E275, ""), ""),
  IFERROR(IF(MLAX!H275="Home", MLAX!E275, ""), ""),
  IFERROR(IF(SOFT!H275="Home", SOFT!E275, ""), ""),
  IFERROR(IF(BASE!H275="Home", BASE!E275, ""), ""),
  IFERROR(IF(ESPORTS!H275="Home", ESPORTS!E275, ""), "")
)
</f>
        <v/>
      </c>
      <c r="F275" s="11" t="str">
        <f>TEXTJOIN(
  CHAR(10) &amp; CHAR(10),
  TRUE,
  IFERROR(IF(WSO!H275="Home", TEXT(WSO!F275, "h:mm AM/PM"), ""), ""),
  IFERROR(IF(MSO!H275="Home", TEXT(MSO!F275, "h:mm AM/PM"), ""), ""),
  IFERROR(IF(FH!H275="Home", TEXT(FH!F275, "h:mm AM/PM"), ""), ""),
  IFERROR(IF(MGOLF!H275="Home", TEXT(MGOLF!F275, "h:mm AM/PM"), ""), ""),
  IFERROR(IF(Football!H275="Home", TEXT(Football!F275, "h:mm AM/PM"), ""), ""),
  IFERROR(IF(WVB!H275="Home", TEXT(WVB!F275, "h:mm AM/PM"), ""), ""),
  IFERROR(IF(XC!H275="Home", TEXT(XC!F275, "h:mm AM/PM"), ""), ""),
  IFERROR(IF(SWIMMING!H275="Home", TEXT(SWIMMING!F275, "h:mm AM/PM"), ""), ""),
  IFERROR(IF(WTEN!H275="Home", TEXT(WTEN!F275, "h:mm AM/PM"), ""), ""),
  IFERROR(IF(TF!H275="Home", TEXT(TF!F275, "h:mm AM/PM"), ""), ""),
  IFERROR(IF(WGOLF!H275="Home", TEXT(WGOLF!F275, "h:mm AM/PM"), ""), ""),
  IFERROR(IF(WBB!H275="Home", TEXT(WBB!F275, "h:mm AM/PM"), ""), ""),
  IFERROR(IF(MBB!H275="Home", TEXT(MBB!F275, "h:mm AM/PM"), ""), ""),
  IFERROR(IF(WLAX!H275="Home", TEXT(WLAX!F275, "h:mm AM/PM"), ""), ""),
  IFERROR(IF(MLAX!H275="Home", TEXT(MLAX!F275, "h:mm AM/PM"), ""), ""),
  IFERROR(IF(SOFT!H275="Home", TEXT(SOFT!F275, "h:mm AM/PM"), ""), ""),
  IFERROR(IF(BASE!H275="Home", TEXT(BASE!F275, "h:mm AM/PM"), ""), ""),
  IFERROR(IF(ESPORTS!H275="Home", TEXT(ESPORTS!F275, "h:mm AM/PM"), ""), "")
)
</f>
        <v/>
      </c>
      <c r="G275" s="11" t="str">
        <f>TEXTJOIN(
  CHAR(10) &amp; CHAR(10),
  TRUE,
  IFERROR(IF(WSO!H275="Home", WSO!G275, ""), ""),
  IFERROR(IF(MSO!H275="Home", MSO!G275, ""), ""),
  IFERROR(IF(FH!H275="Home", FH!G275, ""), ""),
  IFERROR(IF(MGOLF!H275="Home", MGOLF!G275, ""), ""),
  IFERROR(IF(Football!H275="Home", Football!G275, ""), ""),
  IFERROR(IF(WVB!H275="Home", WVB!G275, ""), ""),
  IFERROR(IF(XC!H275="Home", XC!G275, ""), ""),
  IFERROR(IF(SWIMMING!H275="Home", SWIMMING!G275, ""), ""),
  IFERROR(IF(WTEN!H275="Home", WTEN!G275, ""), ""),
  IFERROR(IF(TF!H275="Home", TF!G275, ""), ""),
  IFERROR(IF(WGOLF!H275="Home", WGOLF!G275, ""), ""),
  IFERROR(IF(WBB!H275="Home", WBB!G275, ""), ""),
  IFERROR(IF(MBB!H275="Home", MBB!G275, ""), ""),
  IFERROR(IF(WLAX!H275="Home", WLAX!G275, ""), ""),
  IFERROR(IF(MLAX!H275="Home", MLAX!G275, ""), ""),
  IFERROR(IF(SOFT!H275="Home", SOFT!G275, ""), ""),
  IFERROR(IF(BASE!H275="Home", BASE!G275, ""), ""),
  IFERROR(IF(ESPORTS!H275="Home", ESPORTS!G275, ""), "")
)
</f>
        <v/>
      </c>
      <c r="H275" s="20" t="str">
        <f>TEXTJOIN(
  CHAR(10) &amp; CHAR(10),
  TRUE,
  IFERROR(IF(WSO!H275="Home", WSO!P275, ""), ""),
  IFERROR(IF(MSO!H275="Home", MSO!P275, ""), ""),
  IFERROR(IF(FH!H275="Home", FH!P275, ""), ""),
  IFERROR(IF(MGOLF!H275="Home", MGOLF!P275, ""), ""),
  IFERROR(IF(Football!H275="Home", Football!P275, ""), ""),
  IFERROR(IF(WVB!H275="Home", WVB!P275, ""), ""),
  IFERROR(IF(XC!H275="Home", XC!P275, ""), ""),
  IFERROR(IF(SWIMMING!H275="Home", SWIMMING!P275, ""), ""),
  IFERROR(IF(WTEN!H275="Home", WTEN!P275, ""), ""),
  IFERROR(IF(TF!H275="Home", TF!P275, ""), ""),
  IFERROR(IF(WGOLF!H275="Home", WGOLF!P275, ""), ""),
  IFERROR(IF(WBB!H275="Home", WBB!P275, ""), ""),
  IFERROR(IF(MBB!H275="Home", MBB!P275, ""), ""),
  IFERROR(IF(WLAX!H275="Home", WLAX!P275, ""), ""),
  IFERROR(IF(MLAX!H275="Home", MLAX!P275, ""), ""),
  IFERROR(IF(SOFT!H275="Home", SOFT!P275, ""), ""),
  IFERROR(IF(BASE!H275="Home", BASE!P275, ""), ""),
  IFERROR(IF(ESPORTS!H275="Home", ESPORTS!P275, ""), "")
)
</f>
        <v/>
      </c>
    </row>
    <row r="276" ht="22.5" customHeight="1">
      <c r="A276" s="6">
        <v>275.0</v>
      </c>
      <c r="B276" s="6" t="str">
        <f>'Master Schedule'!B276</f>
        <v/>
      </c>
      <c r="C276" s="7">
        <v>46509.0</v>
      </c>
      <c r="D276" s="8" t="str">
        <f t="shared" si="1"/>
        <v>Sunday</v>
      </c>
      <c r="E276" s="6" t="str">
        <f>TEXTJOIN(
  CHAR(10) &amp; CHAR(10),
  TRUE,
  IFERROR(IF(WSO!H276="Home", WSO!E276, ""), ""),
  IFERROR(IF(MSO!H276="Home", MSO!E276, ""), ""),
  IFERROR(IF(FH!H276="Home", FH!E276, ""), ""),
  IFERROR(IF(MGOLF!H276="Home", MGOLF!E276, ""), ""),
  IFERROR(IF(Football!H276="Home", Football!E276, ""), ""),
  IFERROR(IF(WVB!H276="Home", WVB!E276, ""), ""),
  IFERROR(IF(XC!H276="Home", XC!E276, ""), ""),
  IFERROR(IF(SWIMMING!H276="Home", SWIMMING!E276, ""), ""),
  IFERROR(IF(WTEN!H276="Home", WTEN!E276, ""), ""),
  IFERROR(IF(TF!H276="Home", TF!E276, ""), ""),
  IFERROR(IF(WGOLF!H276="Home", WGOLF!E276, ""), ""),
  IFERROR(IF(WBB!H276="Home", WBB!E276, ""), ""),
  IFERROR(IF(MBB!H276="Home", MBB!E276, ""), ""),
  IFERROR(IF(WLAX!H276="Home", WLAX!E276, ""), ""),
  IFERROR(IF(MLAX!H276="Home", MLAX!E276, ""), ""),
  IFERROR(IF(SOFT!H276="Home", SOFT!E276, ""), ""),
  IFERROR(IF(BASE!H276="Home", BASE!E276, ""), ""),
  IFERROR(IF(ESPORTS!H276="Home", ESPORTS!E276, ""), "")
)
</f>
        <v/>
      </c>
      <c r="F276" s="11" t="str">
        <f>TEXTJOIN(
  CHAR(10) &amp; CHAR(10),
  TRUE,
  IFERROR(IF(WSO!H276="Home", TEXT(WSO!F276, "h:mm AM/PM"), ""), ""),
  IFERROR(IF(MSO!H276="Home", TEXT(MSO!F276, "h:mm AM/PM"), ""), ""),
  IFERROR(IF(FH!H276="Home", TEXT(FH!F276, "h:mm AM/PM"), ""), ""),
  IFERROR(IF(MGOLF!H276="Home", TEXT(MGOLF!F276, "h:mm AM/PM"), ""), ""),
  IFERROR(IF(Football!H276="Home", TEXT(Football!F276, "h:mm AM/PM"), ""), ""),
  IFERROR(IF(WVB!H276="Home", TEXT(WVB!F276, "h:mm AM/PM"), ""), ""),
  IFERROR(IF(XC!H276="Home", TEXT(XC!F276, "h:mm AM/PM"), ""), ""),
  IFERROR(IF(SWIMMING!H276="Home", TEXT(SWIMMING!F276, "h:mm AM/PM"), ""), ""),
  IFERROR(IF(WTEN!H276="Home", TEXT(WTEN!F276, "h:mm AM/PM"), ""), ""),
  IFERROR(IF(TF!H276="Home", TEXT(TF!F276, "h:mm AM/PM"), ""), ""),
  IFERROR(IF(WGOLF!H276="Home", TEXT(WGOLF!F276, "h:mm AM/PM"), ""), ""),
  IFERROR(IF(WBB!H276="Home", TEXT(WBB!F276, "h:mm AM/PM"), ""), ""),
  IFERROR(IF(MBB!H276="Home", TEXT(MBB!F276, "h:mm AM/PM"), ""), ""),
  IFERROR(IF(WLAX!H276="Home", TEXT(WLAX!F276, "h:mm AM/PM"), ""), ""),
  IFERROR(IF(MLAX!H276="Home", TEXT(MLAX!F276, "h:mm AM/PM"), ""), ""),
  IFERROR(IF(SOFT!H276="Home", TEXT(SOFT!F276, "h:mm AM/PM"), ""), ""),
  IFERROR(IF(BASE!H276="Home", TEXT(BASE!F276, "h:mm AM/PM"), ""), ""),
  IFERROR(IF(ESPORTS!H276="Home", TEXT(ESPORTS!F276, "h:mm AM/PM"), ""), "")
)
</f>
        <v/>
      </c>
      <c r="G276" s="11" t="str">
        <f>TEXTJOIN(
  CHAR(10) &amp; CHAR(10),
  TRUE,
  IFERROR(IF(WSO!H276="Home", WSO!G276, ""), ""),
  IFERROR(IF(MSO!H276="Home", MSO!G276, ""), ""),
  IFERROR(IF(FH!H276="Home", FH!G276, ""), ""),
  IFERROR(IF(MGOLF!H276="Home", MGOLF!G276, ""), ""),
  IFERROR(IF(Football!H276="Home", Football!G276, ""), ""),
  IFERROR(IF(WVB!H276="Home", WVB!G276, ""), ""),
  IFERROR(IF(XC!H276="Home", XC!G276, ""), ""),
  IFERROR(IF(SWIMMING!H276="Home", SWIMMING!G276, ""), ""),
  IFERROR(IF(WTEN!H276="Home", WTEN!G276, ""), ""),
  IFERROR(IF(TF!H276="Home", TF!G276, ""), ""),
  IFERROR(IF(WGOLF!H276="Home", WGOLF!G276, ""), ""),
  IFERROR(IF(WBB!H276="Home", WBB!G276, ""), ""),
  IFERROR(IF(MBB!H276="Home", MBB!G276, ""), ""),
  IFERROR(IF(WLAX!H276="Home", WLAX!G276, ""), ""),
  IFERROR(IF(MLAX!H276="Home", MLAX!G276, ""), ""),
  IFERROR(IF(SOFT!H276="Home", SOFT!G276, ""), ""),
  IFERROR(IF(BASE!H276="Home", BASE!G276, ""), ""),
  IFERROR(IF(ESPORTS!H276="Home", ESPORTS!G276, ""), "")
)
</f>
        <v/>
      </c>
      <c r="H276" s="20" t="str">
        <f>TEXTJOIN(
  CHAR(10) &amp; CHAR(10),
  TRUE,
  IFERROR(IF(WSO!H276="Home", WSO!P276, ""), ""),
  IFERROR(IF(MSO!H276="Home", MSO!P276, ""), ""),
  IFERROR(IF(FH!H276="Home", FH!P276, ""), ""),
  IFERROR(IF(MGOLF!H276="Home", MGOLF!P276, ""), ""),
  IFERROR(IF(Football!H276="Home", Football!P276, ""), ""),
  IFERROR(IF(WVB!H276="Home", WVB!P276, ""), ""),
  IFERROR(IF(XC!H276="Home", XC!P276, ""), ""),
  IFERROR(IF(SWIMMING!H276="Home", SWIMMING!P276, ""), ""),
  IFERROR(IF(WTEN!H276="Home", WTEN!P276, ""), ""),
  IFERROR(IF(TF!H276="Home", TF!P276, ""), ""),
  IFERROR(IF(WGOLF!H276="Home", WGOLF!P276, ""), ""),
  IFERROR(IF(WBB!H276="Home", WBB!P276, ""), ""),
  IFERROR(IF(MBB!H276="Home", MBB!P276, ""), ""),
  IFERROR(IF(WLAX!H276="Home", WLAX!P276, ""), ""),
  IFERROR(IF(MLAX!H276="Home", MLAX!P276, ""), ""),
  IFERROR(IF(SOFT!H276="Home", SOFT!P276, ""), ""),
  IFERROR(IF(BASE!H276="Home", BASE!P276, ""), ""),
  IFERROR(IF(ESPORTS!H276="Home", ESPORTS!P276, ""), "")
)
</f>
        <v/>
      </c>
    </row>
    <row r="277" ht="22.5" customHeight="1">
      <c r="A277" s="6">
        <v>276.0</v>
      </c>
      <c r="B277" s="6" t="str">
        <f>'Master Schedule'!B277</f>
        <v/>
      </c>
      <c r="C277" s="7">
        <v>46510.0</v>
      </c>
      <c r="D277" s="8" t="str">
        <f t="shared" si="1"/>
        <v>Monday</v>
      </c>
      <c r="E277" s="6" t="str">
        <f>TEXTJOIN(
  CHAR(10) &amp; CHAR(10),
  TRUE,
  IFERROR(IF(WSO!H277="Home", WSO!E277, ""), ""),
  IFERROR(IF(MSO!H277="Home", MSO!E277, ""), ""),
  IFERROR(IF(FH!H277="Home", FH!E277, ""), ""),
  IFERROR(IF(MGOLF!H277="Home", MGOLF!E277, ""), ""),
  IFERROR(IF(Football!H277="Home", Football!E277, ""), ""),
  IFERROR(IF(WVB!H277="Home", WVB!E277, ""), ""),
  IFERROR(IF(XC!H277="Home", XC!E277, ""), ""),
  IFERROR(IF(SWIMMING!H277="Home", SWIMMING!E277, ""), ""),
  IFERROR(IF(WTEN!H277="Home", WTEN!E277, ""), ""),
  IFERROR(IF(TF!H277="Home", TF!E277, ""), ""),
  IFERROR(IF(WGOLF!H277="Home", WGOLF!E277, ""), ""),
  IFERROR(IF(WBB!H277="Home", WBB!E277, ""), ""),
  IFERROR(IF(MBB!H277="Home", MBB!E277, ""), ""),
  IFERROR(IF(WLAX!H277="Home", WLAX!E277, ""), ""),
  IFERROR(IF(MLAX!H277="Home", MLAX!E277, ""), ""),
  IFERROR(IF(SOFT!H277="Home", SOFT!E277, ""), ""),
  IFERROR(IF(BASE!H277="Home", BASE!E277, ""), ""),
  IFERROR(IF(ESPORTS!H277="Home", ESPORTS!E277, ""), "")
)
</f>
        <v/>
      </c>
      <c r="F277" s="11" t="str">
        <f>TEXTJOIN(
  CHAR(10) &amp; CHAR(10),
  TRUE,
  IFERROR(IF(WSO!H277="Home", TEXT(WSO!F277, "h:mm AM/PM"), ""), ""),
  IFERROR(IF(MSO!H277="Home", TEXT(MSO!F277, "h:mm AM/PM"), ""), ""),
  IFERROR(IF(FH!H277="Home", TEXT(FH!F277, "h:mm AM/PM"), ""), ""),
  IFERROR(IF(MGOLF!H277="Home", TEXT(MGOLF!F277, "h:mm AM/PM"), ""), ""),
  IFERROR(IF(Football!H277="Home", TEXT(Football!F277, "h:mm AM/PM"), ""), ""),
  IFERROR(IF(WVB!H277="Home", TEXT(WVB!F277, "h:mm AM/PM"), ""), ""),
  IFERROR(IF(XC!H277="Home", TEXT(XC!F277, "h:mm AM/PM"), ""), ""),
  IFERROR(IF(SWIMMING!H277="Home", TEXT(SWIMMING!F277, "h:mm AM/PM"), ""), ""),
  IFERROR(IF(WTEN!H277="Home", TEXT(WTEN!F277, "h:mm AM/PM"), ""), ""),
  IFERROR(IF(TF!H277="Home", TEXT(TF!F277, "h:mm AM/PM"), ""), ""),
  IFERROR(IF(WGOLF!H277="Home", TEXT(WGOLF!F277, "h:mm AM/PM"), ""), ""),
  IFERROR(IF(WBB!H277="Home", TEXT(WBB!F277, "h:mm AM/PM"), ""), ""),
  IFERROR(IF(MBB!H277="Home", TEXT(MBB!F277, "h:mm AM/PM"), ""), ""),
  IFERROR(IF(WLAX!H277="Home", TEXT(WLAX!F277, "h:mm AM/PM"), ""), ""),
  IFERROR(IF(MLAX!H277="Home", TEXT(MLAX!F277, "h:mm AM/PM"), ""), ""),
  IFERROR(IF(SOFT!H277="Home", TEXT(SOFT!F277, "h:mm AM/PM"), ""), ""),
  IFERROR(IF(BASE!H277="Home", TEXT(BASE!F277, "h:mm AM/PM"), ""), ""),
  IFERROR(IF(ESPORTS!H277="Home", TEXT(ESPORTS!F277, "h:mm AM/PM"), ""), "")
)
</f>
        <v/>
      </c>
      <c r="G277" s="11" t="str">
        <f>TEXTJOIN(
  CHAR(10) &amp; CHAR(10),
  TRUE,
  IFERROR(IF(WSO!H277="Home", WSO!G277, ""), ""),
  IFERROR(IF(MSO!H277="Home", MSO!G277, ""), ""),
  IFERROR(IF(FH!H277="Home", FH!G277, ""), ""),
  IFERROR(IF(MGOLF!H277="Home", MGOLF!G277, ""), ""),
  IFERROR(IF(Football!H277="Home", Football!G277, ""), ""),
  IFERROR(IF(WVB!H277="Home", WVB!G277, ""), ""),
  IFERROR(IF(XC!H277="Home", XC!G277, ""), ""),
  IFERROR(IF(SWIMMING!H277="Home", SWIMMING!G277, ""), ""),
  IFERROR(IF(WTEN!H277="Home", WTEN!G277, ""), ""),
  IFERROR(IF(TF!H277="Home", TF!G277, ""), ""),
  IFERROR(IF(WGOLF!H277="Home", WGOLF!G277, ""), ""),
  IFERROR(IF(WBB!H277="Home", WBB!G277, ""), ""),
  IFERROR(IF(MBB!H277="Home", MBB!G277, ""), ""),
  IFERROR(IF(WLAX!H277="Home", WLAX!G277, ""), ""),
  IFERROR(IF(MLAX!H277="Home", MLAX!G277, ""), ""),
  IFERROR(IF(SOFT!H277="Home", SOFT!G277, ""), ""),
  IFERROR(IF(BASE!H277="Home", BASE!G277, ""), ""),
  IFERROR(IF(ESPORTS!H277="Home", ESPORTS!G277, ""), "")
)
</f>
        <v/>
      </c>
      <c r="H277" s="20" t="str">
        <f>TEXTJOIN(
  CHAR(10) &amp; CHAR(10),
  TRUE,
  IFERROR(IF(WSO!H277="Home", WSO!P277, ""), ""),
  IFERROR(IF(MSO!H277="Home", MSO!P277, ""), ""),
  IFERROR(IF(FH!H277="Home", FH!P277, ""), ""),
  IFERROR(IF(MGOLF!H277="Home", MGOLF!P277, ""), ""),
  IFERROR(IF(Football!H277="Home", Football!P277, ""), ""),
  IFERROR(IF(WVB!H277="Home", WVB!P277, ""), ""),
  IFERROR(IF(XC!H277="Home", XC!P277, ""), ""),
  IFERROR(IF(SWIMMING!H277="Home", SWIMMING!P277, ""), ""),
  IFERROR(IF(WTEN!H277="Home", WTEN!P277, ""), ""),
  IFERROR(IF(TF!H277="Home", TF!P277, ""), ""),
  IFERROR(IF(WGOLF!H277="Home", WGOLF!P277, ""), ""),
  IFERROR(IF(WBB!H277="Home", WBB!P277, ""), ""),
  IFERROR(IF(MBB!H277="Home", MBB!P277, ""), ""),
  IFERROR(IF(WLAX!H277="Home", WLAX!P277, ""), ""),
  IFERROR(IF(MLAX!H277="Home", MLAX!P277, ""), ""),
  IFERROR(IF(SOFT!H277="Home", SOFT!P277, ""), ""),
  IFERROR(IF(BASE!H277="Home", BASE!P277, ""), ""),
  IFERROR(IF(ESPORTS!H277="Home", ESPORTS!P277, ""), "")
)
</f>
        <v/>
      </c>
    </row>
    <row r="278" ht="22.5" customHeight="1">
      <c r="A278" s="6">
        <v>277.0</v>
      </c>
      <c r="B278" s="6" t="str">
        <f>'Master Schedule'!B278</f>
        <v/>
      </c>
      <c r="C278" s="7">
        <v>46511.0</v>
      </c>
      <c r="D278" s="8" t="str">
        <f t="shared" si="1"/>
        <v>Tuesday</v>
      </c>
      <c r="E278" s="6" t="str">
        <f>TEXTJOIN(
  CHAR(10) &amp; CHAR(10),
  TRUE,
  IFERROR(IF(WSO!H278="Home", WSO!E278, ""), ""),
  IFERROR(IF(MSO!H278="Home", MSO!E278, ""), ""),
  IFERROR(IF(FH!H278="Home", FH!E278, ""), ""),
  IFERROR(IF(MGOLF!H278="Home", MGOLF!E278, ""), ""),
  IFERROR(IF(Football!H278="Home", Football!E278, ""), ""),
  IFERROR(IF(WVB!H278="Home", WVB!E278, ""), ""),
  IFERROR(IF(XC!H278="Home", XC!E278, ""), ""),
  IFERROR(IF(SWIMMING!H278="Home", SWIMMING!E278, ""), ""),
  IFERROR(IF(WTEN!H278="Home", WTEN!E278, ""), ""),
  IFERROR(IF(TF!H278="Home", TF!E278, ""), ""),
  IFERROR(IF(WGOLF!H278="Home", WGOLF!E278, ""), ""),
  IFERROR(IF(WBB!H278="Home", WBB!E278, ""), ""),
  IFERROR(IF(MBB!H278="Home", MBB!E278, ""), ""),
  IFERROR(IF(WLAX!H278="Home", WLAX!E278, ""), ""),
  IFERROR(IF(MLAX!H278="Home", MLAX!E278, ""), ""),
  IFERROR(IF(SOFT!H278="Home", SOFT!E278, ""), ""),
  IFERROR(IF(BASE!H278="Home", BASE!E278, ""), ""),
  IFERROR(IF(ESPORTS!H278="Home", ESPORTS!E278, ""), "")
)
</f>
        <v/>
      </c>
      <c r="F278" s="11" t="str">
        <f>TEXTJOIN(
  CHAR(10) &amp; CHAR(10),
  TRUE,
  IFERROR(IF(WSO!H278="Home", TEXT(WSO!F278, "h:mm AM/PM"), ""), ""),
  IFERROR(IF(MSO!H278="Home", TEXT(MSO!F278, "h:mm AM/PM"), ""), ""),
  IFERROR(IF(FH!H278="Home", TEXT(FH!F278, "h:mm AM/PM"), ""), ""),
  IFERROR(IF(MGOLF!H278="Home", TEXT(MGOLF!F278, "h:mm AM/PM"), ""), ""),
  IFERROR(IF(Football!H278="Home", TEXT(Football!F278, "h:mm AM/PM"), ""), ""),
  IFERROR(IF(WVB!H278="Home", TEXT(WVB!F278, "h:mm AM/PM"), ""), ""),
  IFERROR(IF(XC!H278="Home", TEXT(XC!F278, "h:mm AM/PM"), ""), ""),
  IFERROR(IF(SWIMMING!H278="Home", TEXT(SWIMMING!F278, "h:mm AM/PM"), ""), ""),
  IFERROR(IF(WTEN!H278="Home", TEXT(WTEN!F278, "h:mm AM/PM"), ""), ""),
  IFERROR(IF(TF!H278="Home", TEXT(TF!F278, "h:mm AM/PM"), ""), ""),
  IFERROR(IF(WGOLF!H278="Home", TEXT(WGOLF!F278, "h:mm AM/PM"), ""), ""),
  IFERROR(IF(WBB!H278="Home", TEXT(WBB!F278, "h:mm AM/PM"), ""), ""),
  IFERROR(IF(MBB!H278="Home", TEXT(MBB!F278, "h:mm AM/PM"), ""), ""),
  IFERROR(IF(WLAX!H278="Home", TEXT(WLAX!F278, "h:mm AM/PM"), ""), ""),
  IFERROR(IF(MLAX!H278="Home", TEXT(MLAX!F278, "h:mm AM/PM"), ""), ""),
  IFERROR(IF(SOFT!H278="Home", TEXT(SOFT!F278, "h:mm AM/PM"), ""), ""),
  IFERROR(IF(BASE!H278="Home", TEXT(BASE!F278, "h:mm AM/PM"), ""), ""),
  IFERROR(IF(ESPORTS!H278="Home", TEXT(ESPORTS!F278, "h:mm AM/PM"), ""), "")
)
</f>
        <v/>
      </c>
      <c r="G278" s="11" t="str">
        <f>TEXTJOIN(
  CHAR(10) &amp; CHAR(10),
  TRUE,
  IFERROR(IF(WSO!H278="Home", WSO!G278, ""), ""),
  IFERROR(IF(MSO!H278="Home", MSO!G278, ""), ""),
  IFERROR(IF(FH!H278="Home", FH!G278, ""), ""),
  IFERROR(IF(MGOLF!H278="Home", MGOLF!G278, ""), ""),
  IFERROR(IF(Football!H278="Home", Football!G278, ""), ""),
  IFERROR(IF(WVB!H278="Home", WVB!G278, ""), ""),
  IFERROR(IF(XC!H278="Home", XC!G278, ""), ""),
  IFERROR(IF(SWIMMING!H278="Home", SWIMMING!G278, ""), ""),
  IFERROR(IF(WTEN!H278="Home", WTEN!G278, ""), ""),
  IFERROR(IF(TF!H278="Home", TF!G278, ""), ""),
  IFERROR(IF(WGOLF!H278="Home", WGOLF!G278, ""), ""),
  IFERROR(IF(WBB!H278="Home", WBB!G278, ""), ""),
  IFERROR(IF(MBB!H278="Home", MBB!G278, ""), ""),
  IFERROR(IF(WLAX!H278="Home", WLAX!G278, ""), ""),
  IFERROR(IF(MLAX!H278="Home", MLAX!G278, ""), ""),
  IFERROR(IF(SOFT!H278="Home", SOFT!G278, ""), ""),
  IFERROR(IF(BASE!H278="Home", BASE!G278, ""), ""),
  IFERROR(IF(ESPORTS!H278="Home", ESPORTS!G278, ""), "")
)
</f>
        <v/>
      </c>
      <c r="H278" s="20" t="str">
        <f>TEXTJOIN(
  CHAR(10) &amp; CHAR(10),
  TRUE,
  IFERROR(IF(WSO!H278="Home", WSO!P278, ""), ""),
  IFERROR(IF(MSO!H278="Home", MSO!P278, ""), ""),
  IFERROR(IF(FH!H278="Home", FH!P278, ""), ""),
  IFERROR(IF(MGOLF!H278="Home", MGOLF!P278, ""), ""),
  IFERROR(IF(Football!H278="Home", Football!P278, ""), ""),
  IFERROR(IF(WVB!H278="Home", WVB!P278, ""), ""),
  IFERROR(IF(XC!H278="Home", XC!P278, ""), ""),
  IFERROR(IF(SWIMMING!H278="Home", SWIMMING!P278, ""), ""),
  IFERROR(IF(WTEN!H278="Home", WTEN!P278, ""), ""),
  IFERROR(IF(TF!H278="Home", TF!P278, ""), ""),
  IFERROR(IF(WGOLF!H278="Home", WGOLF!P278, ""), ""),
  IFERROR(IF(WBB!H278="Home", WBB!P278, ""), ""),
  IFERROR(IF(MBB!H278="Home", MBB!P278, ""), ""),
  IFERROR(IF(WLAX!H278="Home", WLAX!P278, ""), ""),
  IFERROR(IF(MLAX!H278="Home", MLAX!P278, ""), ""),
  IFERROR(IF(SOFT!H278="Home", SOFT!P278, ""), ""),
  IFERROR(IF(BASE!H278="Home", BASE!P278, ""), ""),
  IFERROR(IF(ESPORTS!H278="Home", ESPORTS!P278, ""), "")
)
</f>
        <v/>
      </c>
    </row>
    <row r="279" ht="22.5" customHeight="1">
      <c r="A279" s="6">
        <v>278.0</v>
      </c>
      <c r="B279" s="6" t="str">
        <f>'Master Schedule'!B279</f>
        <v/>
      </c>
      <c r="C279" s="7">
        <v>46512.0</v>
      </c>
      <c r="D279" s="8" t="str">
        <f t="shared" si="1"/>
        <v>Wednesday</v>
      </c>
      <c r="E279" s="6" t="str">
        <f>TEXTJOIN(
  CHAR(10) &amp; CHAR(10),
  TRUE,
  IFERROR(IF(WSO!H279="Home", WSO!E279, ""), ""),
  IFERROR(IF(MSO!H279="Home", MSO!E279, ""), ""),
  IFERROR(IF(FH!H279="Home", FH!E279, ""), ""),
  IFERROR(IF(MGOLF!H279="Home", MGOLF!E279, ""), ""),
  IFERROR(IF(Football!H279="Home", Football!E279, ""), ""),
  IFERROR(IF(WVB!H279="Home", WVB!E279, ""), ""),
  IFERROR(IF(XC!H279="Home", XC!E279, ""), ""),
  IFERROR(IF(SWIMMING!H279="Home", SWIMMING!E279, ""), ""),
  IFERROR(IF(WTEN!H279="Home", WTEN!E279, ""), ""),
  IFERROR(IF(TF!H279="Home", TF!E279, ""), ""),
  IFERROR(IF(WGOLF!H279="Home", WGOLF!E279, ""), ""),
  IFERROR(IF(WBB!H279="Home", WBB!E279, ""), ""),
  IFERROR(IF(MBB!H279="Home", MBB!E279, ""), ""),
  IFERROR(IF(WLAX!H279="Home", WLAX!E279, ""), ""),
  IFERROR(IF(MLAX!H279="Home", MLAX!E279, ""), ""),
  IFERROR(IF(SOFT!H279="Home", SOFT!E279, ""), ""),
  IFERROR(IF(BASE!H279="Home", BASE!E279, ""), ""),
  IFERROR(IF(ESPORTS!H279="Home", ESPORTS!E279, ""), "")
)
</f>
        <v/>
      </c>
      <c r="F279" s="11" t="str">
        <f>TEXTJOIN(
  CHAR(10) &amp; CHAR(10),
  TRUE,
  IFERROR(IF(WSO!H279="Home", TEXT(WSO!F279, "h:mm AM/PM"), ""), ""),
  IFERROR(IF(MSO!H279="Home", TEXT(MSO!F279, "h:mm AM/PM"), ""), ""),
  IFERROR(IF(FH!H279="Home", TEXT(FH!F279, "h:mm AM/PM"), ""), ""),
  IFERROR(IF(MGOLF!H279="Home", TEXT(MGOLF!F279, "h:mm AM/PM"), ""), ""),
  IFERROR(IF(Football!H279="Home", TEXT(Football!F279, "h:mm AM/PM"), ""), ""),
  IFERROR(IF(WVB!H279="Home", TEXT(WVB!F279, "h:mm AM/PM"), ""), ""),
  IFERROR(IF(XC!H279="Home", TEXT(XC!F279, "h:mm AM/PM"), ""), ""),
  IFERROR(IF(SWIMMING!H279="Home", TEXT(SWIMMING!F279, "h:mm AM/PM"), ""), ""),
  IFERROR(IF(WTEN!H279="Home", TEXT(WTEN!F279, "h:mm AM/PM"), ""), ""),
  IFERROR(IF(TF!H279="Home", TEXT(TF!F279, "h:mm AM/PM"), ""), ""),
  IFERROR(IF(WGOLF!H279="Home", TEXT(WGOLF!F279, "h:mm AM/PM"), ""), ""),
  IFERROR(IF(WBB!H279="Home", TEXT(WBB!F279, "h:mm AM/PM"), ""), ""),
  IFERROR(IF(MBB!H279="Home", TEXT(MBB!F279, "h:mm AM/PM"), ""), ""),
  IFERROR(IF(WLAX!H279="Home", TEXT(WLAX!F279, "h:mm AM/PM"), ""), ""),
  IFERROR(IF(MLAX!H279="Home", TEXT(MLAX!F279, "h:mm AM/PM"), ""), ""),
  IFERROR(IF(SOFT!H279="Home", TEXT(SOFT!F279, "h:mm AM/PM"), ""), ""),
  IFERROR(IF(BASE!H279="Home", TEXT(BASE!F279, "h:mm AM/PM"), ""), ""),
  IFERROR(IF(ESPORTS!H279="Home", TEXT(ESPORTS!F279, "h:mm AM/PM"), ""), "")
)
</f>
        <v/>
      </c>
      <c r="G279" s="11" t="str">
        <f>TEXTJOIN(
  CHAR(10) &amp; CHAR(10),
  TRUE,
  IFERROR(IF(WSO!H279="Home", WSO!G279, ""), ""),
  IFERROR(IF(MSO!H279="Home", MSO!G279, ""), ""),
  IFERROR(IF(FH!H279="Home", FH!G279, ""), ""),
  IFERROR(IF(MGOLF!H279="Home", MGOLF!G279, ""), ""),
  IFERROR(IF(Football!H279="Home", Football!G279, ""), ""),
  IFERROR(IF(WVB!H279="Home", WVB!G279, ""), ""),
  IFERROR(IF(XC!H279="Home", XC!G279, ""), ""),
  IFERROR(IF(SWIMMING!H279="Home", SWIMMING!G279, ""), ""),
  IFERROR(IF(WTEN!H279="Home", WTEN!G279, ""), ""),
  IFERROR(IF(TF!H279="Home", TF!G279, ""), ""),
  IFERROR(IF(WGOLF!H279="Home", WGOLF!G279, ""), ""),
  IFERROR(IF(WBB!H279="Home", WBB!G279, ""), ""),
  IFERROR(IF(MBB!H279="Home", MBB!G279, ""), ""),
  IFERROR(IF(WLAX!H279="Home", WLAX!G279, ""), ""),
  IFERROR(IF(MLAX!H279="Home", MLAX!G279, ""), ""),
  IFERROR(IF(SOFT!H279="Home", SOFT!G279, ""), ""),
  IFERROR(IF(BASE!H279="Home", BASE!G279, ""), ""),
  IFERROR(IF(ESPORTS!H279="Home", ESPORTS!G279, ""), "")
)
</f>
        <v/>
      </c>
      <c r="H279" s="20" t="str">
        <f>TEXTJOIN(
  CHAR(10) &amp; CHAR(10),
  TRUE,
  IFERROR(IF(WSO!H279="Home", WSO!P279, ""), ""),
  IFERROR(IF(MSO!H279="Home", MSO!P279, ""), ""),
  IFERROR(IF(FH!H279="Home", FH!P279, ""), ""),
  IFERROR(IF(MGOLF!H279="Home", MGOLF!P279, ""), ""),
  IFERROR(IF(Football!H279="Home", Football!P279, ""), ""),
  IFERROR(IF(WVB!H279="Home", WVB!P279, ""), ""),
  IFERROR(IF(XC!H279="Home", XC!P279, ""), ""),
  IFERROR(IF(SWIMMING!H279="Home", SWIMMING!P279, ""), ""),
  IFERROR(IF(WTEN!H279="Home", WTEN!P279, ""), ""),
  IFERROR(IF(TF!H279="Home", TF!P279, ""), ""),
  IFERROR(IF(WGOLF!H279="Home", WGOLF!P279, ""), ""),
  IFERROR(IF(WBB!H279="Home", WBB!P279, ""), ""),
  IFERROR(IF(MBB!H279="Home", MBB!P279, ""), ""),
  IFERROR(IF(WLAX!H279="Home", WLAX!P279, ""), ""),
  IFERROR(IF(MLAX!H279="Home", MLAX!P279, ""), ""),
  IFERROR(IF(SOFT!H279="Home", SOFT!P279, ""), ""),
  IFERROR(IF(BASE!H279="Home", BASE!P279, ""), ""),
  IFERROR(IF(ESPORTS!H279="Home", ESPORTS!P279, ""), "")
)
</f>
        <v/>
      </c>
    </row>
    <row r="280" ht="22.5" customHeight="1">
      <c r="A280" s="6">
        <v>279.0</v>
      </c>
      <c r="B280" s="6" t="str">
        <f>'Master Schedule'!B280</f>
        <v/>
      </c>
      <c r="C280" s="7">
        <v>46513.0</v>
      </c>
      <c r="D280" s="8" t="str">
        <f t="shared" si="1"/>
        <v>Thursday</v>
      </c>
      <c r="E280" s="6" t="str">
        <f>TEXTJOIN(
  CHAR(10) &amp; CHAR(10),
  TRUE,
  IFERROR(IF(WSO!H280="Home", WSO!E280, ""), ""),
  IFERROR(IF(MSO!H280="Home", MSO!E280, ""), ""),
  IFERROR(IF(FH!H280="Home", FH!E280, ""), ""),
  IFERROR(IF(MGOLF!H280="Home", MGOLF!E280, ""), ""),
  IFERROR(IF(Football!H280="Home", Football!E280, ""), ""),
  IFERROR(IF(WVB!H280="Home", WVB!E280, ""), ""),
  IFERROR(IF(XC!H280="Home", XC!E280, ""), ""),
  IFERROR(IF(SWIMMING!H280="Home", SWIMMING!E280, ""), ""),
  IFERROR(IF(WTEN!H280="Home", WTEN!E280, ""), ""),
  IFERROR(IF(TF!H280="Home", TF!E280, ""), ""),
  IFERROR(IF(WGOLF!H280="Home", WGOLF!E280, ""), ""),
  IFERROR(IF(WBB!H280="Home", WBB!E280, ""), ""),
  IFERROR(IF(MBB!H280="Home", MBB!E280, ""), ""),
  IFERROR(IF(WLAX!H280="Home", WLAX!E280, ""), ""),
  IFERROR(IF(MLAX!H280="Home", MLAX!E280, ""), ""),
  IFERROR(IF(SOFT!H280="Home", SOFT!E280, ""), ""),
  IFERROR(IF(BASE!H280="Home", BASE!E280, ""), ""),
  IFERROR(IF(ESPORTS!H280="Home", ESPORTS!E280, ""), "")
)
</f>
        <v/>
      </c>
      <c r="F280" s="11" t="str">
        <f>TEXTJOIN(
  CHAR(10) &amp; CHAR(10),
  TRUE,
  IFERROR(IF(WSO!H280="Home", TEXT(WSO!F280, "h:mm AM/PM"), ""), ""),
  IFERROR(IF(MSO!H280="Home", TEXT(MSO!F280, "h:mm AM/PM"), ""), ""),
  IFERROR(IF(FH!H280="Home", TEXT(FH!F280, "h:mm AM/PM"), ""), ""),
  IFERROR(IF(MGOLF!H280="Home", TEXT(MGOLF!F280, "h:mm AM/PM"), ""), ""),
  IFERROR(IF(Football!H280="Home", TEXT(Football!F280, "h:mm AM/PM"), ""), ""),
  IFERROR(IF(WVB!H280="Home", TEXT(WVB!F280, "h:mm AM/PM"), ""), ""),
  IFERROR(IF(XC!H280="Home", TEXT(XC!F280, "h:mm AM/PM"), ""), ""),
  IFERROR(IF(SWIMMING!H280="Home", TEXT(SWIMMING!F280, "h:mm AM/PM"), ""), ""),
  IFERROR(IF(WTEN!H280="Home", TEXT(WTEN!F280, "h:mm AM/PM"), ""), ""),
  IFERROR(IF(TF!H280="Home", TEXT(TF!F280, "h:mm AM/PM"), ""), ""),
  IFERROR(IF(WGOLF!H280="Home", TEXT(WGOLF!F280, "h:mm AM/PM"), ""), ""),
  IFERROR(IF(WBB!H280="Home", TEXT(WBB!F280, "h:mm AM/PM"), ""), ""),
  IFERROR(IF(MBB!H280="Home", TEXT(MBB!F280, "h:mm AM/PM"), ""), ""),
  IFERROR(IF(WLAX!H280="Home", TEXT(WLAX!F280, "h:mm AM/PM"), ""), ""),
  IFERROR(IF(MLAX!H280="Home", TEXT(MLAX!F280, "h:mm AM/PM"), ""), ""),
  IFERROR(IF(SOFT!H280="Home", TEXT(SOFT!F280, "h:mm AM/PM"), ""), ""),
  IFERROR(IF(BASE!H280="Home", TEXT(BASE!F280, "h:mm AM/PM"), ""), ""),
  IFERROR(IF(ESPORTS!H280="Home", TEXT(ESPORTS!F280, "h:mm AM/PM"), ""), "")
)
</f>
        <v/>
      </c>
      <c r="G280" s="11" t="str">
        <f>TEXTJOIN(
  CHAR(10) &amp; CHAR(10),
  TRUE,
  IFERROR(IF(WSO!H280="Home", WSO!G280, ""), ""),
  IFERROR(IF(MSO!H280="Home", MSO!G280, ""), ""),
  IFERROR(IF(FH!H280="Home", FH!G280, ""), ""),
  IFERROR(IF(MGOLF!H280="Home", MGOLF!G280, ""), ""),
  IFERROR(IF(Football!H280="Home", Football!G280, ""), ""),
  IFERROR(IF(WVB!H280="Home", WVB!G280, ""), ""),
  IFERROR(IF(XC!H280="Home", XC!G280, ""), ""),
  IFERROR(IF(SWIMMING!H280="Home", SWIMMING!G280, ""), ""),
  IFERROR(IF(WTEN!H280="Home", WTEN!G280, ""), ""),
  IFERROR(IF(TF!H280="Home", TF!G280, ""), ""),
  IFERROR(IF(WGOLF!H280="Home", WGOLF!G280, ""), ""),
  IFERROR(IF(WBB!H280="Home", WBB!G280, ""), ""),
  IFERROR(IF(MBB!H280="Home", MBB!G280, ""), ""),
  IFERROR(IF(WLAX!H280="Home", WLAX!G280, ""), ""),
  IFERROR(IF(MLAX!H280="Home", MLAX!G280, ""), ""),
  IFERROR(IF(SOFT!H280="Home", SOFT!G280, ""), ""),
  IFERROR(IF(BASE!H280="Home", BASE!G280, ""), ""),
  IFERROR(IF(ESPORTS!H280="Home", ESPORTS!G280, ""), "")
)
</f>
        <v/>
      </c>
      <c r="H280" s="20" t="str">
        <f>TEXTJOIN(
  CHAR(10) &amp; CHAR(10),
  TRUE,
  IFERROR(IF(WSO!H280="Home", WSO!P280, ""), ""),
  IFERROR(IF(MSO!H280="Home", MSO!P280, ""), ""),
  IFERROR(IF(FH!H280="Home", FH!P280, ""), ""),
  IFERROR(IF(MGOLF!H280="Home", MGOLF!P280, ""), ""),
  IFERROR(IF(Football!H280="Home", Football!P280, ""), ""),
  IFERROR(IF(WVB!H280="Home", WVB!P280, ""), ""),
  IFERROR(IF(XC!H280="Home", XC!P280, ""), ""),
  IFERROR(IF(SWIMMING!H280="Home", SWIMMING!P280, ""), ""),
  IFERROR(IF(WTEN!H280="Home", WTEN!P280, ""), ""),
  IFERROR(IF(TF!H280="Home", TF!P280, ""), ""),
  IFERROR(IF(WGOLF!H280="Home", WGOLF!P280, ""), ""),
  IFERROR(IF(WBB!H280="Home", WBB!P280, ""), ""),
  IFERROR(IF(MBB!H280="Home", MBB!P280, ""), ""),
  IFERROR(IF(WLAX!H280="Home", WLAX!P280, ""), ""),
  IFERROR(IF(MLAX!H280="Home", MLAX!P280, ""), ""),
  IFERROR(IF(SOFT!H280="Home", SOFT!P280, ""), ""),
  IFERROR(IF(BASE!H280="Home", BASE!P280, ""), ""),
  IFERROR(IF(ESPORTS!H280="Home", ESPORTS!P280, ""), "")
)
</f>
        <v/>
      </c>
    </row>
    <row r="281" ht="22.5" customHeight="1">
      <c r="A281" s="6">
        <v>280.0</v>
      </c>
      <c r="B281" s="6" t="str">
        <f>'Master Schedule'!B281</f>
        <v/>
      </c>
      <c r="C281" s="7">
        <v>46514.0</v>
      </c>
      <c r="D281" s="8" t="str">
        <f t="shared" si="1"/>
        <v>Friday</v>
      </c>
      <c r="E281" s="6" t="str">
        <f>TEXTJOIN(
  CHAR(10) &amp; CHAR(10),
  TRUE,
  IFERROR(IF(WSO!H281="Home", WSO!E281, ""), ""),
  IFERROR(IF(MSO!H281="Home", MSO!E281, ""), ""),
  IFERROR(IF(FH!H281="Home", FH!E281, ""), ""),
  IFERROR(IF(MGOLF!H281="Home", MGOLF!E281, ""), ""),
  IFERROR(IF(Football!H281="Home", Football!E281, ""), ""),
  IFERROR(IF(WVB!H281="Home", WVB!E281, ""), ""),
  IFERROR(IF(XC!H281="Home", XC!E281, ""), ""),
  IFERROR(IF(SWIMMING!H281="Home", SWIMMING!E281, ""), ""),
  IFERROR(IF(WTEN!H281="Home", WTEN!E281, ""), ""),
  IFERROR(IF(TF!H281="Home", TF!E281, ""), ""),
  IFERROR(IF(WGOLF!H281="Home", WGOLF!E281, ""), ""),
  IFERROR(IF(WBB!H281="Home", WBB!E281, ""), ""),
  IFERROR(IF(MBB!H281="Home", MBB!E281, ""), ""),
  IFERROR(IF(WLAX!H281="Home", WLAX!E281, ""), ""),
  IFERROR(IF(MLAX!H281="Home", MLAX!E281, ""), ""),
  IFERROR(IF(SOFT!H281="Home", SOFT!E281, ""), ""),
  IFERROR(IF(BASE!H281="Home", BASE!E281, ""), ""),
  IFERROR(IF(ESPORTS!H281="Home", ESPORTS!E281, ""), "")
)
</f>
        <v/>
      </c>
      <c r="F281" s="11" t="str">
        <f>TEXTJOIN(
  CHAR(10) &amp; CHAR(10),
  TRUE,
  IFERROR(IF(WSO!H281="Home", TEXT(WSO!F281, "h:mm AM/PM"), ""), ""),
  IFERROR(IF(MSO!H281="Home", TEXT(MSO!F281, "h:mm AM/PM"), ""), ""),
  IFERROR(IF(FH!H281="Home", TEXT(FH!F281, "h:mm AM/PM"), ""), ""),
  IFERROR(IF(MGOLF!H281="Home", TEXT(MGOLF!F281, "h:mm AM/PM"), ""), ""),
  IFERROR(IF(Football!H281="Home", TEXT(Football!F281, "h:mm AM/PM"), ""), ""),
  IFERROR(IF(WVB!H281="Home", TEXT(WVB!F281, "h:mm AM/PM"), ""), ""),
  IFERROR(IF(XC!H281="Home", TEXT(XC!F281, "h:mm AM/PM"), ""), ""),
  IFERROR(IF(SWIMMING!H281="Home", TEXT(SWIMMING!F281, "h:mm AM/PM"), ""), ""),
  IFERROR(IF(WTEN!H281="Home", TEXT(WTEN!F281, "h:mm AM/PM"), ""), ""),
  IFERROR(IF(TF!H281="Home", TEXT(TF!F281, "h:mm AM/PM"), ""), ""),
  IFERROR(IF(WGOLF!H281="Home", TEXT(WGOLF!F281, "h:mm AM/PM"), ""), ""),
  IFERROR(IF(WBB!H281="Home", TEXT(WBB!F281, "h:mm AM/PM"), ""), ""),
  IFERROR(IF(MBB!H281="Home", TEXT(MBB!F281, "h:mm AM/PM"), ""), ""),
  IFERROR(IF(WLAX!H281="Home", TEXT(WLAX!F281, "h:mm AM/PM"), ""), ""),
  IFERROR(IF(MLAX!H281="Home", TEXT(MLAX!F281, "h:mm AM/PM"), ""), ""),
  IFERROR(IF(SOFT!H281="Home", TEXT(SOFT!F281, "h:mm AM/PM"), ""), ""),
  IFERROR(IF(BASE!H281="Home", TEXT(BASE!F281, "h:mm AM/PM"), ""), ""),
  IFERROR(IF(ESPORTS!H281="Home", TEXT(ESPORTS!F281, "h:mm AM/PM"), ""), "")
)
</f>
        <v/>
      </c>
      <c r="G281" s="11" t="str">
        <f>TEXTJOIN(
  CHAR(10) &amp; CHAR(10),
  TRUE,
  IFERROR(IF(WSO!H281="Home", WSO!G281, ""), ""),
  IFERROR(IF(MSO!H281="Home", MSO!G281, ""), ""),
  IFERROR(IF(FH!H281="Home", FH!G281, ""), ""),
  IFERROR(IF(MGOLF!H281="Home", MGOLF!G281, ""), ""),
  IFERROR(IF(Football!H281="Home", Football!G281, ""), ""),
  IFERROR(IF(WVB!H281="Home", WVB!G281, ""), ""),
  IFERROR(IF(XC!H281="Home", XC!G281, ""), ""),
  IFERROR(IF(SWIMMING!H281="Home", SWIMMING!G281, ""), ""),
  IFERROR(IF(WTEN!H281="Home", WTEN!G281, ""), ""),
  IFERROR(IF(TF!H281="Home", TF!G281, ""), ""),
  IFERROR(IF(WGOLF!H281="Home", WGOLF!G281, ""), ""),
  IFERROR(IF(WBB!H281="Home", WBB!G281, ""), ""),
  IFERROR(IF(MBB!H281="Home", MBB!G281, ""), ""),
  IFERROR(IF(WLAX!H281="Home", WLAX!G281, ""), ""),
  IFERROR(IF(MLAX!H281="Home", MLAX!G281, ""), ""),
  IFERROR(IF(SOFT!H281="Home", SOFT!G281, ""), ""),
  IFERROR(IF(BASE!H281="Home", BASE!G281, ""), ""),
  IFERROR(IF(ESPORTS!H281="Home", ESPORTS!G281, ""), "")
)
</f>
        <v/>
      </c>
      <c r="H281" s="20" t="str">
        <f>TEXTJOIN(
  CHAR(10) &amp; CHAR(10),
  TRUE,
  IFERROR(IF(WSO!H281="Home", WSO!P281, ""), ""),
  IFERROR(IF(MSO!H281="Home", MSO!P281, ""), ""),
  IFERROR(IF(FH!H281="Home", FH!P281, ""), ""),
  IFERROR(IF(MGOLF!H281="Home", MGOLF!P281, ""), ""),
  IFERROR(IF(Football!H281="Home", Football!P281, ""), ""),
  IFERROR(IF(WVB!H281="Home", WVB!P281, ""), ""),
  IFERROR(IF(XC!H281="Home", XC!P281, ""), ""),
  IFERROR(IF(SWIMMING!H281="Home", SWIMMING!P281, ""), ""),
  IFERROR(IF(WTEN!H281="Home", WTEN!P281, ""), ""),
  IFERROR(IF(TF!H281="Home", TF!P281, ""), ""),
  IFERROR(IF(WGOLF!H281="Home", WGOLF!P281, ""), ""),
  IFERROR(IF(WBB!H281="Home", WBB!P281, ""), ""),
  IFERROR(IF(MBB!H281="Home", MBB!P281, ""), ""),
  IFERROR(IF(WLAX!H281="Home", WLAX!P281, ""), ""),
  IFERROR(IF(MLAX!H281="Home", MLAX!P281, ""), ""),
  IFERROR(IF(SOFT!H281="Home", SOFT!P281, ""), ""),
  IFERROR(IF(BASE!H281="Home", BASE!P281, ""), ""),
  IFERROR(IF(ESPORTS!H281="Home", ESPORTS!P281, ""), "")
)
</f>
        <v/>
      </c>
    </row>
    <row r="282" ht="22.5" customHeight="1">
      <c r="A282" s="6">
        <v>281.0</v>
      </c>
      <c r="B282" s="6" t="str">
        <f>'Master Schedule'!B282</f>
        <v/>
      </c>
      <c r="C282" s="7">
        <v>46515.0</v>
      </c>
      <c r="D282" s="8" t="str">
        <f t="shared" si="1"/>
        <v>Saturday</v>
      </c>
      <c r="E282" s="6" t="str">
        <f>TEXTJOIN(
  CHAR(10) &amp; CHAR(10),
  TRUE,
  IFERROR(IF(WSO!H282="Home", WSO!E282, ""), ""),
  IFERROR(IF(MSO!H282="Home", MSO!E282, ""), ""),
  IFERROR(IF(FH!H282="Home", FH!E282, ""), ""),
  IFERROR(IF(MGOLF!H282="Home", MGOLF!E282, ""), ""),
  IFERROR(IF(Football!H282="Home", Football!E282, ""), ""),
  IFERROR(IF(WVB!H282="Home", WVB!E282, ""), ""),
  IFERROR(IF(XC!H282="Home", XC!E282, ""), ""),
  IFERROR(IF(SWIMMING!H282="Home", SWIMMING!E282, ""), ""),
  IFERROR(IF(WTEN!H282="Home", WTEN!E282, ""), ""),
  IFERROR(IF(TF!H282="Home", TF!E282, ""), ""),
  IFERROR(IF(WGOLF!H282="Home", WGOLF!E282, ""), ""),
  IFERROR(IF(WBB!H282="Home", WBB!E282, ""), ""),
  IFERROR(IF(MBB!H282="Home", MBB!E282, ""), ""),
  IFERROR(IF(WLAX!H282="Home", WLAX!E282, ""), ""),
  IFERROR(IF(MLAX!H282="Home", MLAX!E282, ""), ""),
  IFERROR(IF(SOFT!H282="Home", SOFT!E282, ""), ""),
  IFERROR(IF(BASE!H282="Home", BASE!E282, ""), ""),
  IFERROR(IF(ESPORTS!H282="Home", ESPORTS!E282, ""), "")
)
</f>
        <v/>
      </c>
      <c r="F282" s="11" t="str">
        <f>TEXTJOIN(
  CHAR(10) &amp; CHAR(10),
  TRUE,
  IFERROR(IF(WSO!H282="Home", TEXT(WSO!F282, "h:mm AM/PM"), ""), ""),
  IFERROR(IF(MSO!H282="Home", TEXT(MSO!F282, "h:mm AM/PM"), ""), ""),
  IFERROR(IF(FH!H282="Home", TEXT(FH!F282, "h:mm AM/PM"), ""), ""),
  IFERROR(IF(MGOLF!H282="Home", TEXT(MGOLF!F282, "h:mm AM/PM"), ""), ""),
  IFERROR(IF(Football!H282="Home", TEXT(Football!F282, "h:mm AM/PM"), ""), ""),
  IFERROR(IF(WVB!H282="Home", TEXT(WVB!F282, "h:mm AM/PM"), ""), ""),
  IFERROR(IF(XC!H282="Home", TEXT(XC!F282, "h:mm AM/PM"), ""), ""),
  IFERROR(IF(SWIMMING!H282="Home", TEXT(SWIMMING!F282, "h:mm AM/PM"), ""), ""),
  IFERROR(IF(WTEN!H282="Home", TEXT(WTEN!F282, "h:mm AM/PM"), ""), ""),
  IFERROR(IF(TF!H282="Home", TEXT(TF!F282, "h:mm AM/PM"), ""), ""),
  IFERROR(IF(WGOLF!H282="Home", TEXT(WGOLF!F282, "h:mm AM/PM"), ""), ""),
  IFERROR(IF(WBB!H282="Home", TEXT(WBB!F282, "h:mm AM/PM"), ""), ""),
  IFERROR(IF(MBB!H282="Home", TEXT(MBB!F282, "h:mm AM/PM"), ""), ""),
  IFERROR(IF(WLAX!H282="Home", TEXT(WLAX!F282, "h:mm AM/PM"), ""), ""),
  IFERROR(IF(MLAX!H282="Home", TEXT(MLAX!F282, "h:mm AM/PM"), ""), ""),
  IFERROR(IF(SOFT!H282="Home", TEXT(SOFT!F282, "h:mm AM/PM"), ""), ""),
  IFERROR(IF(BASE!H282="Home", TEXT(BASE!F282, "h:mm AM/PM"), ""), ""),
  IFERROR(IF(ESPORTS!H282="Home", TEXT(ESPORTS!F282, "h:mm AM/PM"), ""), "")
)
</f>
        <v/>
      </c>
      <c r="G282" s="11" t="str">
        <f>TEXTJOIN(
  CHAR(10) &amp; CHAR(10),
  TRUE,
  IFERROR(IF(WSO!H282="Home", WSO!G282, ""), ""),
  IFERROR(IF(MSO!H282="Home", MSO!G282, ""), ""),
  IFERROR(IF(FH!H282="Home", FH!G282, ""), ""),
  IFERROR(IF(MGOLF!H282="Home", MGOLF!G282, ""), ""),
  IFERROR(IF(Football!H282="Home", Football!G282, ""), ""),
  IFERROR(IF(WVB!H282="Home", WVB!G282, ""), ""),
  IFERROR(IF(XC!H282="Home", XC!G282, ""), ""),
  IFERROR(IF(SWIMMING!H282="Home", SWIMMING!G282, ""), ""),
  IFERROR(IF(WTEN!H282="Home", WTEN!G282, ""), ""),
  IFERROR(IF(TF!H282="Home", TF!G282, ""), ""),
  IFERROR(IF(WGOLF!H282="Home", WGOLF!G282, ""), ""),
  IFERROR(IF(WBB!H282="Home", WBB!G282, ""), ""),
  IFERROR(IF(MBB!H282="Home", MBB!G282, ""), ""),
  IFERROR(IF(WLAX!H282="Home", WLAX!G282, ""), ""),
  IFERROR(IF(MLAX!H282="Home", MLAX!G282, ""), ""),
  IFERROR(IF(SOFT!H282="Home", SOFT!G282, ""), ""),
  IFERROR(IF(BASE!H282="Home", BASE!G282, ""), ""),
  IFERROR(IF(ESPORTS!H282="Home", ESPORTS!G282, ""), "")
)
</f>
        <v/>
      </c>
      <c r="H282" s="20" t="str">
        <f>TEXTJOIN(
  CHAR(10) &amp; CHAR(10),
  TRUE,
  IFERROR(IF(WSO!H282="Home", WSO!P282, ""), ""),
  IFERROR(IF(MSO!H282="Home", MSO!P282, ""), ""),
  IFERROR(IF(FH!H282="Home", FH!P282, ""), ""),
  IFERROR(IF(MGOLF!H282="Home", MGOLF!P282, ""), ""),
  IFERROR(IF(Football!H282="Home", Football!P282, ""), ""),
  IFERROR(IF(WVB!H282="Home", WVB!P282, ""), ""),
  IFERROR(IF(XC!H282="Home", XC!P282, ""), ""),
  IFERROR(IF(SWIMMING!H282="Home", SWIMMING!P282, ""), ""),
  IFERROR(IF(WTEN!H282="Home", WTEN!P282, ""), ""),
  IFERROR(IF(TF!H282="Home", TF!P282, ""), ""),
  IFERROR(IF(WGOLF!H282="Home", WGOLF!P282, ""), ""),
  IFERROR(IF(WBB!H282="Home", WBB!P282, ""), ""),
  IFERROR(IF(MBB!H282="Home", MBB!P282, ""), ""),
  IFERROR(IF(WLAX!H282="Home", WLAX!P282, ""), ""),
  IFERROR(IF(MLAX!H282="Home", MLAX!P282, ""), ""),
  IFERROR(IF(SOFT!H282="Home", SOFT!P282, ""), ""),
  IFERROR(IF(BASE!H282="Home", BASE!P282, ""), ""),
  IFERROR(IF(ESPORTS!H282="Home", ESPORTS!P282, ""), "")
)
</f>
        <v/>
      </c>
    </row>
    <row r="283" ht="22.5" customHeight="1">
      <c r="A283" s="6">
        <v>282.0</v>
      </c>
      <c r="B283" s="6" t="str">
        <f>'Master Schedule'!B283</f>
        <v/>
      </c>
      <c r="C283" s="7">
        <v>46516.0</v>
      </c>
      <c r="D283" s="8" t="str">
        <f t="shared" si="1"/>
        <v>Sunday</v>
      </c>
      <c r="E283" s="6" t="str">
        <f>TEXTJOIN(
  CHAR(10) &amp; CHAR(10),
  TRUE,
  IFERROR(IF(WSO!H283="Home", WSO!E283, ""), ""),
  IFERROR(IF(MSO!H283="Home", MSO!E283, ""), ""),
  IFERROR(IF(FH!H283="Home", FH!E283, ""), ""),
  IFERROR(IF(MGOLF!H283="Home", MGOLF!E283, ""), ""),
  IFERROR(IF(Football!H283="Home", Football!E283, ""), ""),
  IFERROR(IF(WVB!H283="Home", WVB!E283, ""), ""),
  IFERROR(IF(XC!H283="Home", XC!E283, ""), ""),
  IFERROR(IF(SWIMMING!H283="Home", SWIMMING!E283, ""), ""),
  IFERROR(IF(WTEN!H283="Home", WTEN!E283, ""), ""),
  IFERROR(IF(TF!H283="Home", TF!E283, ""), ""),
  IFERROR(IF(WGOLF!H283="Home", WGOLF!E283, ""), ""),
  IFERROR(IF(WBB!H283="Home", WBB!E283, ""), ""),
  IFERROR(IF(MBB!H283="Home", MBB!E283, ""), ""),
  IFERROR(IF(WLAX!H283="Home", WLAX!E283, ""), ""),
  IFERROR(IF(MLAX!H283="Home", MLAX!E283, ""), ""),
  IFERROR(IF(SOFT!H283="Home", SOFT!E283, ""), ""),
  IFERROR(IF(BASE!H283="Home", BASE!E283, ""), ""),
  IFERROR(IF(ESPORTS!H283="Home", ESPORTS!E283, ""), "")
)
</f>
        <v/>
      </c>
      <c r="F283" s="11" t="str">
        <f>TEXTJOIN(
  CHAR(10) &amp; CHAR(10),
  TRUE,
  IFERROR(IF(WSO!H283="Home", TEXT(WSO!F283, "h:mm AM/PM"), ""), ""),
  IFERROR(IF(MSO!H283="Home", TEXT(MSO!F283, "h:mm AM/PM"), ""), ""),
  IFERROR(IF(FH!H283="Home", TEXT(FH!F283, "h:mm AM/PM"), ""), ""),
  IFERROR(IF(MGOLF!H283="Home", TEXT(MGOLF!F283, "h:mm AM/PM"), ""), ""),
  IFERROR(IF(Football!H283="Home", TEXT(Football!F283, "h:mm AM/PM"), ""), ""),
  IFERROR(IF(WVB!H283="Home", TEXT(WVB!F283, "h:mm AM/PM"), ""), ""),
  IFERROR(IF(XC!H283="Home", TEXT(XC!F283, "h:mm AM/PM"), ""), ""),
  IFERROR(IF(SWIMMING!H283="Home", TEXT(SWIMMING!F283, "h:mm AM/PM"), ""), ""),
  IFERROR(IF(WTEN!H283="Home", TEXT(WTEN!F283, "h:mm AM/PM"), ""), ""),
  IFERROR(IF(TF!H283="Home", TEXT(TF!F283, "h:mm AM/PM"), ""), ""),
  IFERROR(IF(WGOLF!H283="Home", TEXT(WGOLF!F283, "h:mm AM/PM"), ""), ""),
  IFERROR(IF(WBB!H283="Home", TEXT(WBB!F283, "h:mm AM/PM"), ""), ""),
  IFERROR(IF(MBB!H283="Home", TEXT(MBB!F283, "h:mm AM/PM"), ""), ""),
  IFERROR(IF(WLAX!H283="Home", TEXT(WLAX!F283, "h:mm AM/PM"), ""), ""),
  IFERROR(IF(MLAX!H283="Home", TEXT(MLAX!F283, "h:mm AM/PM"), ""), ""),
  IFERROR(IF(SOFT!H283="Home", TEXT(SOFT!F283, "h:mm AM/PM"), ""), ""),
  IFERROR(IF(BASE!H283="Home", TEXT(BASE!F283, "h:mm AM/PM"), ""), ""),
  IFERROR(IF(ESPORTS!H283="Home", TEXT(ESPORTS!F283, "h:mm AM/PM"), ""), "")
)
</f>
        <v/>
      </c>
      <c r="G283" s="11" t="str">
        <f>TEXTJOIN(
  CHAR(10) &amp; CHAR(10),
  TRUE,
  IFERROR(IF(WSO!H283="Home", WSO!G283, ""), ""),
  IFERROR(IF(MSO!H283="Home", MSO!G283, ""), ""),
  IFERROR(IF(FH!H283="Home", FH!G283, ""), ""),
  IFERROR(IF(MGOLF!H283="Home", MGOLF!G283, ""), ""),
  IFERROR(IF(Football!H283="Home", Football!G283, ""), ""),
  IFERROR(IF(WVB!H283="Home", WVB!G283, ""), ""),
  IFERROR(IF(XC!H283="Home", XC!G283, ""), ""),
  IFERROR(IF(SWIMMING!H283="Home", SWIMMING!G283, ""), ""),
  IFERROR(IF(WTEN!H283="Home", WTEN!G283, ""), ""),
  IFERROR(IF(TF!H283="Home", TF!G283, ""), ""),
  IFERROR(IF(WGOLF!H283="Home", WGOLF!G283, ""), ""),
  IFERROR(IF(WBB!H283="Home", WBB!G283, ""), ""),
  IFERROR(IF(MBB!H283="Home", MBB!G283, ""), ""),
  IFERROR(IF(WLAX!H283="Home", WLAX!G283, ""), ""),
  IFERROR(IF(MLAX!H283="Home", MLAX!G283, ""), ""),
  IFERROR(IF(SOFT!H283="Home", SOFT!G283, ""), ""),
  IFERROR(IF(BASE!H283="Home", BASE!G283, ""), ""),
  IFERROR(IF(ESPORTS!H283="Home", ESPORTS!G283, ""), "")
)
</f>
        <v/>
      </c>
      <c r="H283" s="20" t="str">
        <f>TEXTJOIN(
  CHAR(10) &amp; CHAR(10),
  TRUE,
  IFERROR(IF(WSO!H283="Home", WSO!P283, ""), ""),
  IFERROR(IF(MSO!H283="Home", MSO!P283, ""), ""),
  IFERROR(IF(FH!H283="Home", FH!P283, ""), ""),
  IFERROR(IF(MGOLF!H283="Home", MGOLF!P283, ""), ""),
  IFERROR(IF(Football!H283="Home", Football!P283, ""), ""),
  IFERROR(IF(WVB!H283="Home", WVB!P283, ""), ""),
  IFERROR(IF(XC!H283="Home", XC!P283, ""), ""),
  IFERROR(IF(SWIMMING!H283="Home", SWIMMING!P283, ""), ""),
  IFERROR(IF(WTEN!H283="Home", WTEN!P283, ""), ""),
  IFERROR(IF(TF!H283="Home", TF!P283, ""), ""),
  IFERROR(IF(WGOLF!H283="Home", WGOLF!P283, ""), ""),
  IFERROR(IF(WBB!H283="Home", WBB!P283, ""), ""),
  IFERROR(IF(MBB!H283="Home", MBB!P283, ""), ""),
  IFERROR(IF(WLAX!H283="Home", WLAX!P283, ""), ""),
  IFERROR(IF(MLAX!H283="Home", MLAX!P283, ""), ""),
  IFERROR(IF(SOFT!H283="Home", SOFT!P283, ""), ""),
  IFERROR(IF(BASE!H283="Home", BASE!P283, ""), ""),
  IFERROR(IF(ESPORTS!H283="Home", ESPORTS!P283, ""), "")
)
</f>
        <v/>
      </c>
    </row>
    <row r="284" ht="22.5" customHeight="1">
      <c r="A284" s="6">
        <v>283.0</v>
      </c>
      <c r="B284" s="6" t="str">
        <f>'Master Schedule'!B284</f>
        <v/>
      </c>
      <c r="C284" s="7">
        <v>46517.0</v>
      </c>
      <c r="D284" s="8" t="str">
        <f t="shared" si="1"/>
        <v>Monday</v>
      </c>
      <c r="E284" s="6" t="str">
        <f>TEXTJOIN(
  CHAR(10) &amp; CHAR(10),
  TRUE,
  IFERROR(IF(WSO!H284="Home", WSO!E284, ""), ""),
  IFERROR(IF(MSO!H284="Home", MSO!E284, ""), ""),
  IFERROR(IF(FH!H284="Home", FH!E284, ""), ""),
  IFERROR(IF(MGOLF!H284="Home", MGOLF!E284, ""), ""),
  IFERROR(IF(Football!H284="Home", Football!E284, ""), ""),
  IFERROR(IF(WVB!H284="Home", WVB!E284, ""), ""),
  IFERROR(IF(XC!H284="Home", XC!E284, ""), ""),
  IFERROR(IF(SWIMMING!H284="Home", SWIMMING!E284, ""), ""),
  IFERROR(IF(WTEN!H284="Home", WTEN!E284, ""), ""),
  IFERROR(IF(TF!H284="Home", TF!E284, ""), ""),
  IFERROR(IF(WGOLF!H284="Home", WGOLF!E284, ""), ""),
  IFERROR(IF(WBB!H284="Home", WBB!E284, ""), ""),
  IFERROR(IF(MBB!H284="Home", MBB!E284, ""), ""),
  IFERROR(IF(WLAX!H284="Home", WLAX!E284, ""), ""),
  IFERROR(IF(MLAX!H284="Home", MLAX!E284, ""), ""),
  IFERROR(IF(SOFT!H284="Home", SOFT!E284, ""), ""),
  IFERROR(IF(BASE!H284="Home", BASE!E284, ""), ""),
  IFERROR(IF(ESPORTS!H284="Home", ESPORTS!E284, ""), "")
)
</f>
        <v/>
      </c>
      <c r="F284" s="11" t="str">
        <f>TEXTJOIN(
  CHAR(10) &amp; CHAR(10),
  TRUE,
  IFERROR(IF(WSO!H284="Home", TEXT(WSO!F284, "h:mm AM/PM"), ""), ""),
  IFERROR(IF(MSO!H284="Home", TEXT(MSO!F284, "h:mm AM/PM"), ""), ""),
  IFERROR(IF(FH!H284="Home", TEXT(FH!F284, "h:mm AM/PM"), ""), ""),
  IFERROR(IF(MGOLF!H284="Home", TEXT(MGOLF!F284, "h:mm AM/PM"), ""), ""),
  IFERROR(IF(Football!H284="Home", TEXT(Football!F284, "h:mm AM/PM"), ""), ""),
  IFERROR(IF(WVB!H284="Home", TEXT(WVB!F284, "h:mm AM/PM"), ""), ""),
  IFERROR(IF(XC!H284="Home", TEXT(XC!F284, "h:mm AM/PM"), ""), ""),
  IFERROR(IF(SWIMMING!H284="Home", TEXT(SWIMMING!F284, "h:mm AM/PM"), ""), ""),
  IFERROR(IF(WTEN!H284="Home", TEXT(WTEN!F284, "h:mm AM/PM"), ""), ""),
  IFERROR(IF(TF!H284="Home", TEXT(TF!F284, "h:mm AM/PM"), ""), ""),
  IFERROR(IF(WGOLF!H284="Home", TEXT(WGOLF!F284, "h:mm AM/PM"), ""), ""),
  IFERROR(IF(WBB!H284="Home", TEXT(WBB!F284, "h:mm AM/PM"), ""), ""),
  IFERROR(IF(MBB!H284="Home", TEXT(MBB!F284, "h:mm AM/PM"), ""), ""),
  IFERROR(IF(WLAX!H284="Home", TEXT(WLAX!F284, "h:mm AM/PM"), ""), ""),
  IFERROR(IF(MLAX!H284="Home", TEXT(MLAX!F284, "h:mm AM/PM"), ""), ""),
  IFERROR(IF(SOFT!H284="Home", TEXT(SOFT!F284, "h:mm AM/PM"), ""), ""),
  IFERROR(IF(BASE!H284="Home", TEXT(BASE!F284, "h:mm AM/PM"), ""), ""),
  IFERROR(IF(ESPORTS!H284="Home", TEXT(ESPORTS!F284, "h:mm AM/PM"), ""), "")
)
</f>
        <v/>
      </c>
      <c r="G284" s="11" t="str">
        <f>TEXTJOIN(
  CHAR(10) &amp; CHAR(10),
  TRUE,
  IFERROR(IF(WSO!H284="Home", WSO!G284, ""), ""),
  IFERROR(IF(MSO!H284="Home", MSO!G284, ""), ""),
  IFERROR(IF(FH!H284="Home", FH!G284, ""), ""),
  IFERROR(IF(MGOLF!H284="Home", MGOLF!G284, ""), ""),
  IFERROR(IF(Football!H284="Home", Football!G284, ""), ""),
  IFERROR(IF(WVB!H284="Home", WVB!G284, ""), ""),
  IFERROR(IF(XC!H284="Home", XC!G284, ""), ""),
  IFERROR(IF(SWIMMING!H284="Home", SWIMMING!G284, ""), ""),
  IFERROR(IF(WTEN!H284="Home", WTEN!G284, ""), ""),
  IFERROR(IF(TF!H284="Home", TF!G284, ""), ""),
  IFERROR(IF(WGOLF!H284="Home", WGOLF!G284, ""), ""),
  IFERROR(IF(WBB!H284="Home", WBB!G284, ""), ""),
  IFERROR(IF(MBB!H284="Home", MBB!G284, ""), ""),
  IFERROR(IF(WLAX!H284="Home", WLAX!G284, ""), ""),
  IFERROR(IF(MLAX!H284="Home", MLAX!G284, ""), ""),
  IFERROR(IF(SOFT!H284="Home", SOFT!G284, ""), ""),
  IFERROR(IF(BASE!H284="Home", BASE!G284, ""), ""),
  IFERROR(IF(ESPORTS!H284="Home", ESPORTS!G284, ""), "")
)
</f>
        <v/>
      </c>
      <c r="H284" s="20" t="str">
        <f>TEXTJOIN(
  CHAR(10) &amp; CHAR(10),
  TRUE,
  IFERROR(IF(WSO!H284="Home", WSO!P284, ""), ""),
  IFERROR(IF(MSO!H284="Home", MSO!P284, ""), ""),
  IFERROR(IF(FH!H284="Home", FH!P284, ""), ""),
  IFERROR(IF(MGOLF!H284="Home", MGOLF!P284, ""), ""),
  IFERROR(IF(Football!H284="Home", Football!P284, ""), ""),
  IFERROR(IF(WVB!H284="Home", WVB!P284, ""), ""),
  IFERROR(IF(XC!H284="Home", XC!P284, ""), ""),
  IFERROR(IF(SWIMMING!H284="Home", SWIMMING!P284, ""), ""),
  IFERROR(IF(WTEN!H284="Home", WTEN!P284, ""), ""),
  IFERROR(IF(TF!H284="Home", TF!P284, ""), ""),
  IFERROR(IF(WGOLF!H284="Home", WGOLF!P284, ""), ""),
  IFERROR(IF(WBB!H284="Home", WBB!P284, ""), ""),
  IFERROR(IF(MBB!H284="Home", MBB!P284, ""), ""),
  IFERROR(IF(WLAX!H284="Home", WLAX!P284, ""), ""),
  IFERROR(IF(MLAX!H284="Home", MLAX!P284, ""), ""),
  IFERROR(IF(SOFT!H284="Home", SOFT!P284, ""), ""),
  IFERROR(IF(BASE!H284="Home", BASE!P284, ""), ""),
  IFERROR(IF(ESPORTS!H284="Home", ESPORTS!P284, ""), "")
)
</f>
        <v/>
      </c>
    </row>
    <row r="285" ht="22.5" customHeight="1">
      <c r="A285" s="6">
        <v>284.0</v>
      </c>
      <c r="B285" s="6" t="str">
        <f>'Master Schedule'!B285</f>
        <v/>
      </c>
      <c r="C285" s="7">
        <v>46518.0</v>
      </c>
      <c r="D285" s="8" t="str">
        <f t="shared" si="1"/>
        <v>Tuesday</v>
      </c>
      <c r="E285" s="6" t="str">
        <f>TEXTJOIN(
  CHAR(10) &amp; CHAR(10),
  TRUE,
  IFERROR(IF(WSO!H285="Home", WSO!E285, ""), ""),
  IFERROR(IF(MSO!H285="Home", MSO!E285, ""), ""),
  IFERROR(IF(FH!H285="Home", FH!E285, ""), ""),
  IFERROR(IF(MGOLF!H285="Home", MGOLF!E285, ""), ""),
  IFERROR(IF(Football!H285="Home", Football!E285, ""), ""),
  IFERROR(IF(WVB!H285="Home", WVB!E285, ""), ""),
  IFERROR(IF(XC!H285="Home", XC!E285, ""), ""),
  IFERROR(IF(SWIMMING!H285="Home", SWIMMING!E285, ""), ""),
  IFERROR(IF(WTEN!H285="Home", WTEN!E285, ""), ""),
  IFERROR(IF(TF!H285="Home", TF!E285, ""), ""),
  IFERROR(IF(WGOLF!H285="Home", WGOLF!E285, ""), ""),
  IFERROR(IF(WBB!H285="Home", WBB!E285, ""), ""),
  IFERROR(IF(MBB!H285="Home", MBB!E285, ""), ""),
  IFERROR(IF(WLAX!H285="Home", WLAX!E285, ""), ""),
  IFERROR(IF(MLAX!H285="Home", MLAX!E285, ""), ""),
  IFERROR(IF(SOFT!H285="Home", SOFT!E285, ""), ""),
  IFERROR(IF(BASE!H285="Home", BASE!E285, ""), ""),
  IFERROR(IF(ESPORTS!H285="Home", ESPORTS!E285, ""), "")
)
</f>
        <v/>
      </c>
      <c r="F285" s="11" t="str">
        <f>TEXTJOIN(
  CHAR(10) &amp; CHAR(10),
  TRUE,
  IFERROR(IF(WSO!H285="Home", TEXT(WSO!F285, "h:mm AM/PM"), ""), ""),
  IFERROR(IF(MSO!H285="Home", TEXT(MSO!F285, "h:mm AM/PM"), ""), ""),
  IFERROR(IF(FH!H285="Home", TEXT(FH!F285, "h:mm AM/PM"), ""), ""),
  IFERROR(IF(MGOLF!H285="Home", TEXT(MGOLF!F285, "h:mm AM/PM"), ""), ""),
  IFERROR(IF(Football!H285="Home", TEXT(Football!F285, "h:mm AM/PM"), ""), ""),
  IFERROR(IF(WVB!H285="Home", TEXT(WVB!F285, "h:mm AM/PM"), ""), ""),
  IFERROR(IF(XC!H285="Home", TEXT(XC!F285, "h:mm AM/PM"), ""), ""),
  IFERROR(IF(SWIMMING!H285="Home", TEXT(SWIMMING!F285, "h:mm AM/PM"), ""), ""),
  IFERROR(IF(WTEN!H285="Home", TEXT(WTEN!F285, "h:mm AM/PM"), ""), ""),
  IFERROR(IF(TF!H285="Home", TEXT(TF!F285, "h:mm AM/PM"), ""), ""),
  IFERROR(IF(WGOLF!H285="Home", TEXT(WGOLF!F285, "h:mm AM/PM"), ""), ""),
  IFERROR(IF(WBB!H285="Home", TEXT(WBB!F285, "h:mm AM/PM"), ""), ""),
  IFERROR(IF(MBB!H285="Home", TEXT(MBB!F285, "h:mm AM/PM"), ""), ""),
  IFERROR(IF(WLAX!H285="Home", TEXT(WLAX!F285, "h:mm AM/PM"), ""), ""),
  IFERROR(IF(MLAX!H285="Home", TEXT(MLAX!F285, "h:mm AM/PM"), ""), ""),
  IFERROR(IF(SOFT!H285="Home", TEXT(SOFT!F285, "h:mm AM/PM"), ""), ""),
  IFERROR(IF(BASE!H285="Home", TEXT(BASE!F285, "h:mm AM/PM"), ""), ""),
  IFERROR(IF(ESPORTS!H285="Home", TEXT(ESPORTS!F285, "h:mm AM/PM"), ""), "")
)
</f>
        <v/>
      </c>
      <c r="G285" s="11" t="str">
        <f>TEXTJOIN(
  CHAR(10) &amp; CHAR(10),
  TRUE,
  IFERROR(IF(WSO!H285="Home", WSO!G285, ""), ""),
  IFERROR(IF(MSO!H285="Home", MSO!G285, ""), ""),
  IFERROR(IF(FH!H285="Home", FH!G285, ""), ""),
  IFERROR(IF(MGOLF!H285="Home", MGOLF!G285, ""), ""),
  IFERROR(IF(Football!H285="Home", Football!G285, ""), ""),
  IFERROR(IF(WVB!H285="Home", WVB!G285, ""), ""),
  IFERROR(IF(XC!H285="Home", XC!G285, ""), ""),
  IFERROR(IF(SWIMMING!H285="Home", SWIMMING!G285, ""), ""),
  IFERROR(IF(WTEN!H285="Home", WTEN!G285, ""), ""),
  IFERROR(IF(TF!H285="Home", TF!G285, ""), ""),
  IFERROR(IF(WGOLF!H285="Home", WGOLF!G285, ""), ""),
  IFERROR(IF(WBB!H285="Home", WBB!G285, ""), ""),
  IFERROR(IF(MBB!H285="Home", MBB!G285, ""), ""),
  IFERROR(IF(WLAX!H285="Home", WLAX!G285, ""), ""),
  IFERROR(IF(MLAX!H285="Home", MLAX!G285, ""), ""),
  IFERROR(IF(SOFT!H285="Home", SOFT!G285, ""), ""),
  IFERROR(IF(BASE!H285="Home", BASE!G285, ""), ""),
  IFERROR(IF(ESPORTS!H285="Home", ESPORTS!G285, ""), "")
)
</f>
        <v/>
      </c>
      <c r="H285" s="20" t="str">
        <f>TEXTJOIN(
  CHAR(10) &amp; CHAR(10),
  TRUE,
  IFERROR(IF(WSO!H285="Home", WSO!P285, ""), ""),
  IFERROR(IF(MSO!H285="Home", MSO!P285, ""), ""),
  IFERROR(IF(FH!H285="Home", FH!P285, ""), ""),
  IFERROR(IF(MGOLF!H285="Home", MGOLF!P285, ""), ""),
  IFERROR(IF(Football!H285="Home", Football!P285, ""), ""),
  IFERROR(IF(WVB!H285="Home", WVB!P285, ""), ""),
  IFERROR(IF(XC!H285="Home", XC!P285, ""), ""),
  IFERROR(IF(SWIMMING!H285="Home", SWIMMING!P285, ""), ""),
  IFERROR(IF(WTEN!H285="Home", WTEN!P285, ""), ""),
  IFERROR(IF(TF!H285="Home", TF!P285, ""), ""),
  IFERROR(IF(WGOLF!H285="Home", WGOLF!P285, ""), ""),
  IFERROR(IF(WBB!H285="Home", WBB!P285, ""), ""),
  IFERROR(IF(MBB!H285="Home", MBB!P285, ""), ""),
  IFERROR(IF(WLAX!H285="Home", WLAX!P285, ""), ""),
  IFERROR(IF(MLAX!H285="Home", MLAX!P285, ""), ""),
  IFERROR(IF(SOFT!H285="Home", SOFT!P285, ""), ""),
  IFERROR(IF(BASE!H285="Home", BASE!P285, ""), ""),
  IFERROR(IF(ESPORTS!H285="Home", ESPORTS!P285, ""), "")
)
</f>
        <v/>
      </c>
    </row>
    <row r="286" ht="22.5" customHeight="1">
      <c r="A286" s="6">
        <v>285.0</v>
      </c>
      <c r="B286" s="6" t="str">
        <f>'Master Schedule'!B286</f>
        <v/>
      </c>
      <c r="C286" s="7">
        <v>46519.0</v>
      </c>
      <c r="D286" s="8" t="str">
        <f t="shared" si="1"/>
        <v>Wednesday</v>
      </c>
      <c r="E286" s="6" t="str">
        <f>TEXTJOIN(
  CHAR(10) &amp; CHAR(10),
  TRUE,
  IFERROR(IF(WSO!H286="Home", WSO!E286, ""), ""),
  IFERROR(IF(MSO!H286="Home", MSO!E286, ""), ""),
  IFERROR(IF(FH!H286="Home", FH!E286, ""), ""),
  IFERROR(IF(MGOLF!H286="Home", MGOLF!E286, ""), ""),
  IFERROR(IF(Football!H286="Home", Football!E286, ""), ""),
  IFERROR(IF(WVB!H286="Home", WVB!E286, ""), ""),
  IFERROR(IF(XC!H286="Home", XC!E286, ""), ""),
  IFERROR(IF(SWIMMING!H286="Home", SWIMMING!E286, ""), ""),
  IFERROR(IF(WTEN!H286="Home", WTEN!E286, ""), ""),
  IFERROR(IF(TF!H286="Home", TF!E286, ""), ""),
  IFERROR(IF(WGOLF!H286="Home", WGOLF!E286, ""), ""),
  IFERROR(IF(WBB!H286="Home", WBB!E286, ""), ""),
  IFERROR(IF(MBB!H286="Home", MBB!E286, ""), ""),
  IFERROR(IF(WLAX!H286="Home", WLAX!E286, ""), ""),
  IFERROR(IF(MLAX!H286="Home", MLAX!E286, ""), ""),
  IFERROR(IF(SOFT!H286="Home", SOFT!E286, ""), ""),
  IFERROR(IF(BASE!H286="Home", BASE!E286, ""), ""),
  IFERROR(IF(ESPORTS!H286="Home", ESPORTS!E286, ""), "")
)
</f>
        <v/>
      </c>
      <c r="F286" s="11" t="str">
        <f>TEXTJOIN(
  CHAR(10) &amp; CHAR(10),
  TRUE,
  IFERROR(IF(WSO!H286="Home", TEXT(WSO!F286, "h:mm AM/PM"), ""), ""),
  IFERROR(IF(MSO!H286="Home", TEXT(MSO!F286, "h:mm AM/PM"), ""), ""),
  IFERROR(IF(FH!H286="Home", TEXT(FH!F286, "h:mm AM/PM"), ""), ""),
  IFERROR(IF(MGOLF!H286="Home", TEXT(MGOLF!F286, "h:mm AM/PM"), ""), ""),
  IFERROR(IF(Football!H286="Home", TEXT(Football!F286, "h:mm AM/PM"), ""), ""),
  IFERROR(IF(WVB!H286="Home", TEXT(WVB!F286, "h:mm AM/PM"), ""), ""),
  IFERROR(IF(XC!H286="Home", TEXT(XC!F286, "h:mm AM/PM"), ""), ""),
  IFERROR(IF(SWIMMING!H286="Home", TEXT(SWIMMING!F286, "h:mm AM/PM"), ""), ""),
  IFERROR(IF(WTEN!H286="Home", TEXT(WTEN!F286, "h:mm AM/PM"), ""), ""),
  IFERROR(IF(TF!H286="Home", TEXT(TF!F286, "h:mm AM/PM"), ""), ""),
  IFERROR(IF(WGOLF!H286="Home", TEXT(WGOLF!F286, "h:mm AM/PM"), ""), ""),
  IFERROR(IF(WBB!H286="Home", TEXT(WBB!F286, "h:mm AM/PM"), ""), ""),
  IFERROR(IF(MBB!H286="Home", TEXT(MBB!F286, "h:mm AM/PM"), ""), ""),
  IFERROR(IF(WLAX!H286="Home", TEXT(WLAX!F286, "h:mm AM/PM"), ""), ""),
  IFERROR(IF(MLAX!H286="Home", TEXT(MLAX!F286, "h:mm AM/PM"), ""), ""),
  IFERROR(IF(SOFT!H286="Home", TEXT(SOFT!F286, "h:mm AM/PM"), ""), ""),
  IFERROR(IF(BASE!H286="Home", TEXT(BASE!F286, "h:mm AM/PM"), ""), ""),
  IFERROR(IF(ESPORTS!H286="Home", TEXT(ESPORTS!F286, "h:mm AM/PM"), ""), "")
)
</f>
        <v/>
      </c>
      <c r="G286" s="11" t="str">
        <f>TEXTJOIN(
  CHAR(10) &amp; CHAR(10),
  TRUE,
  IFERROR(IF(WSO!H286="Home", WSO!G286, ""), ""),
  IFERROR(IF(MSO!H286="Home", MSO!G286, ""), ""),
  IFERROR(IF(FH!H286="Home", FH!G286, ""), ""),
  IFERROR(IF(MGOLF!H286="Home", MGOLF!G286, ""), ""),
  IFERROR(IF(Football!H286="Home", Football!G286, ""), ""),
  IFERROR(IF(WVB!H286="Home", WVB!G286, ""), ""),
  IFERROR(IF(XC!H286="Home", XC!G286, ""), ""),
  IFERROR(IF(SWIMMING!H286="Home", SWIMMING!G286, ""), ""),
  IFERROR(IF(WTEN!H286="Home", WTEN!G286, ""), ""),
  IFERROR(IF(TF!H286="Home", TF!G286, ""), ""),
  IFERROR(IF(WGOLF!H286="Home", WGOLF!G286, ""), ""),
  IFERROR(IF(WBB!H286="Home", WBB!G286, ""), ""),
  IFERROR(IF(MBB!H286="Home", MBB!G286, ""), ""),
  IFERROR(IF(WLAX!H286="Home", WLAX!G286, ""), ""),
  IFERROR(IF(MLAX!H286="Home", MLAX!G286, ""), ""),
  IFERROR(IF(SOFT!H286="Home", SOFT!G286, ""), ""),
  IFERROR(IF(BASE!H286="Home", BASE!G286, ""), ""),
  IFERROR(IF(ESPORTS!H286="Home", ESPORTS!G286, ""), "")
)
</f>
        <v/>
      </c>
      <c r="H286" s="20" t="str">
        <f>TEXTJOIN(
  CHAR(10) &amp; CHAR(10),
  TRUE,
  IFERROR(IF(WSO!H286="Home", WSO!P286, ""), ""),
  IFERROR(IF(MSO!H286="Home", MSO!P286, ""), ""),
  IFERROR(IF(FH!H286="Home", FH!P286, ""), ""),
  IFERROR(IF(MGOLF!H286="Home", MGOLF!P286, ""), ""),
  IFERROR(IF(Football!H286="Home", Football!P286, ""), ""),
  IFERROR(IF(WVB!H286="Home", WVB!P286, ""), ""),
  IFERROR(IF(XC!H286="Home", XC!P286, ""), ""),
  IFERROR(IF(SWIMMING!H286="Home", SWIMMING!P286, ""), ""),
  IFERROR(IF(WTEN!H286="Home", WTEN!P286, ""), ""),
  IFERROR(IF(TF!H286="Home", TF!P286, ""), ""),
  IFERROR(IF(WGOLF!H286="Home", WGOLF!P286, ""), ""),
  IFERROR(IF(WBB!H286="Home", WBB!P286, ""), ""),
  IFERROR(IF(MBB!H286="Home", MBB!P286, ""), ""),
  IFERROR(IF(WLAX!H286="Home", WLAX!P286, ""), ""),
  IFERROR(IF(MLAX!H286="Home", MLAX!P286, ""), ""),
  IFERROR(IF(SOFT!H286="Home", SOFT!P286, ""), ""),
  IFERROR(IF(BASE!H286="Home", BASE!P286, ""), ""),
  IFERROR(IF(ESPORTS!H286="Home", ESPORTS!P286, ""), "")
)
</f>
        <v/>
      </c>
    </row>
    <row r="287" ht="22.5" customHeight="1">
      <c r="A287" s="6">
        <v>286.0</v>
      </c>
      <c r="B287" s="6" t="str">
        <f>'Master Schedule'!B287</f>
        <v/>
      </c>
      <c r="C287" s="7">
        <v>46520.0</v>
      </c>
      <c r="D287" s="8" t="str">
        <f t="shared" si="1"/>
        <v>Thursday</v>
      </c>
      <c r="E287" s="6" t="str">
        <f>TEXTJOIN(
  CHAR(10) &amp; CHAR(10),
  TRUE,
  IFERROR(IF(WSO!H287="Home", WSO!E287, ""), ""),
  IFERROR(IF(MSO!H287="Home", MSO!E287, ""), ""),
  IFERROR(IF(FH!H287="Home", FH!E287, ""), ""),
  IFERROR(IF(MGOLF!H287="Home", MGOLF!E287, ""), ""),
  IFERROR(IF(Football!H287="Home", Football!E287, ""), ""),
  IFERROR(IF(WVB!H287="Home", WVB!E287, ""), ""),
  IFERROR(IF(XC!H287="Home", XC!E287, ""), ""),
  IFERROR(IF(SWIMMING!H287="Home", SWIMMING!E287, ""), ""),
  IFERROR(IF(WTEN!H287="Home", WTEN!E287, ""), ""),
  IFERROR(IF(TF!H287="Home", TF!E287, ""), ""),
  IFERROR(IF(WGOLF!H287="Home", WGOLF!E287, ""), ""),
  IFERROR(IF(WBB!H287="Home", WBB!E287, ""), ""),
  IFERROR(IF(MBB!H287="Home", MBB!E287, ""), ""),
  IFERROR(IF(WLAX!H287="Home", WLAX!E287, ""), ""),
  IFERROR(IF(MLAX!H287="Home", MLAX!E287, ""), ""),
  IFERROR(IF(SOFT!H287="Home", SOFT!E287, ""), ""),
  IFERROR(IF(BASE!H287="Home", BASE!E287, ""), ""),
  IFERROR(IF(ESPORTS!H287="Home", ESPORTS!E287, ""), "")
)
</f>
        <v/>
      </c>
      <c r="F287" s="11" t="str">
        <f>TEXTJOIN(
  CHAR(10) &amp; CHAR(10),
  TRUE,
  IFERROR(IF(WSO!H287="Home", TEXT(WSO!F287, "h:mm AM/PM"), ""), ""),
  IFERROR(IF(MSO!H287="Home", TEXT(MSO!F287, "h:mm AM/PM"), ""), ""),
  IFERROR(IF(FH!H287="Home", TEXT(FH!F287, "h:mm AM/PM"), ""), ""),
  IFERROR(IF(MGOLF!H287="Home", TEXT(MGOLF!F287, "h:mm AM/PM"), ""), ""),
  IFERROR(IF(Football!H287="Home", TEXT(Football!F287, "h:mm AM/PM"), ""), ""),
  IFERROR(IF(WVB!H287="Home", TEXT(WVB!F287, "h:mm AM/PM"), ""), ""),
  IFERROR(IF(XC!H287="Home", TEXT(XC!F287, "h:mm AM/PM"), ""), ""),
  IFERROR(IF(SWIMMING!H287="Home", TEXT(SWIMMING!F287, "h:mm AM/PM"), ""), ""),
  IFERROR(IF(WTEN!H287="Home", TEXT(WTEN!F287, "h:mm AM/PM"), ""), ""),
  IFERROR(IF(TF!H287="Home", TEXT(TF!F287, "h:mm AM/PM"), ""), ""),
  IFERROR(IF(WGOLF!H287="Home", TEXT(WGOLF!F287, "h:mm AM/PM"), ""), ""),
  IFERROR(IF(WBB!H287="Home", TEXT(WBB!F287, "h:mm AM/PM"), ""), ""),
  IFERROR(IF(MBB!H287="Home", TEXT(MBB!F287, "h:mm AM/PM"), ""), ""),
  IFERROR(IF(WLAX!H287="Home", TEXT(WLAX!F287, "h:mm AM/PM"), ""), ""),
  IFERROR(IF(MLAX!H287="Home", TEXT(MLAX!F287, "h:mm AM/PM"), ""), ""),
  IFERROR(IF(SOFT!H287="Home", TEXT(SOFT!F287, "h:mm AM/PM"), ""), ""),
  IFERROR(IF(BASE!H287="Home", TEXT(BASE!F287, "h:mm AM/PM"), ""), ""),
  IFERROR(IF(ESPORTS!H287="Home", TEXT(ESPORTS!F287, "h:mm AM/PM"), ""), "")
)
</f>
        <v/>
      </c>
      <c r="G287" s="11" t="str">
        <f>TEXTJOIN(
  CHAR(10) &amp; CHAR(10),
  TRUE,
  IFERROR(IF(WSO!H287="Home", WSO!G287, ""), ""),
  IFERROR(IF(MSO!H287="Home", MSO!G287, ""), ""),
  IFERROR(IF(FH!H287="Home", FH!G287, ""), ""),
  IFERROR(IF(MGOLF!H287="Home", MGOLF!G287, ""), ""),
  IFERROR(IF(Football!H287="Home", Football!G287, ""), ""),
  IFERROR(IF(WVB!H287="Home", WVB!G287, ""), ""),
  IFERROR(IF(XC!H287="Home", XC!G287, ""), ""),
  IFERROR(IF(SWIMMING!H287="Home", SWIMMING!G287, ""), ""),
  IFERROR(IF(WTEN!H287="Home", WTEN!G287, ""), ""),
  IFERROR(IF(TF!H287="Home", TF!G287, ""), ""),
  IFERROR(IF(WGOLF!H287="Home", WGOLF!G287, ""), ""),
  IFERROR(IF(WBB!H287="Home", WBB!G287, ""), ""),
  IFERROR(IF(MBB!H287="Home", MBB!G287, ""), ""),
  IFERROR(IF(WLAX!H287="Home", WLAX!G287, ""), ""),
  IFERROR(IF(MLAX!H287="Home", MLAX!G287, ""), ""),
  IFERROR(IF(SOFT!H287="Home", SOFT!G287, ""), ""),
  IFERROR(IF(BASE!H287="Home", BASE!G287, ""), ""),
  IFERROR(IF(ESPORTS!H287="Home", ESPORTS!G287, ""), "")
)
</f>
        <v/>
      </c>
      <c r="H287" s="20" t="str">
        <f>TEXTJOIN(
  CHAR(10) &amp; CHAR(10),
  TRUE,
  IFERROR(IF(WSO!H287="Home", WSO!P287, ""), ""),
  IFERROR(IF(MSO!H287="Home", MSO!P287, ""), ""),
  IFERROR(IF(FH!H287="Home", FH!P287, ""), ""),
  IFERROR(IF(MGOLF!H287="Home", MGOLF!P287, ""), ""),
  IFERROR(IF(Football!H287="Home", Football!P287, ""), ""),
  IFERROR(IF(WVB!H287="Home", WVB!P287, ""), ""),
  IFERROR(IF(XC!H287="Home", XC!P287, ""), ""),
  IFERROR(IF(SWIMMING!H287="Home", SWIMMING!P287, ""), ""),
  IFERROR(IF(WTEN!H287="Home", WTEN!P287, ""), ""),
  IFERROR(IF(TF!H287="Home", TF!P287, ""), ""),
  IFERROR(IF(WGOLF!H287="Home", WGOLF!P287, ""), ""),
  IFERROR(IF(WBB!H287="Home", WBB!P287, ""), ""),
  IFERROR(IF(MBB!H287="Home", MBB!P287, ""), ""),
  IFERROR(IF(WLAX!H287="Home", WLAX!P287, ""), ""),
  IFERROR(IF(MLAX!H287="Home", MLAX!P287, ""), ""),
  IFERROR(IF(SOFT!H287="Home", SOFT!P287, ""), ""),
  IFERROR(IF(BASE!H287="Home", BASE!P287, ""), ""),
  IFERROR(IF(ESPORTS!H287="Home", ESPORTS!P287, ""), "")
)
</f>
        <v/>
      </c>
    </row>
    <row r="288" ht="22.5" customHeight="1">
      <c r="A288" s="6">
        <v>287.0</v>
      </c>
      <c r="B288" s="6" t="str">
        <f>'Master Schedule'!B288</f>
        <v/>
      </c>
      <c r="C288" s="7">
        <v>46521.0</v>
      </c>
      <c r="D288" s="8" t="str">
        <f t="shared" si="1"/>
        <v>Friday</v>
      </c>
      <c r="E288" s="6" t="str">
        <f>TEXTJOIN(
  CHAR(10) &amp; CHAR(10),
  TRUE,
  IFERROR(IF(WSO!H288="Home", WSO!E288, ""), ""),
  IFERROR(IF(MSO!H288="Home", MSO!E288, ""), ""),
  IFERROR(IF(FH!H288="Home", FH!E288, ""), ""),
  IFERROR(IF(MGOLF!H288="Home", MGOLF!E288, ""), ""),
  IFERROR(IF(Football!H288="Home", Football!E288, ""), ""),
  IFERROR(IF(WVB!H288="Home", WVB!E288, ""), ""),
  IFERROR(IF(XC!H288="Home", XC!E288, ""), ""),
  IFERROR(IF(SWIMMING!H288="Home", SWIMMING!E288, ""), ""),
  IFERROR(IF(WTEN!H288="Home", WTEN!E288, ""), ""),
  IFERROR(IF(TF!H288="Home", TF!E288, ""), ""),
  IFERROR(IF(WGOLF!H288="Home", WGOLF!E288, ""), ""),
  IFERROR(IF(WBB!H288="Home", WBB!E288, ""), ""),
  IFERROR(IF(MBB!H288="Home", MBB!E288, ""), ""),
  IFERROR(IF(WLAX!H288="Home", WLAX!E288, ""), ""),
  IFERROR(IF(MLAX!H288="Home", MLAX!E288, ""), ""),
  IFERROR(IF(SOFT!H288="Home", SOFT!E288, ""), ""),
  IFERROR(IF(BASE!H288="Home", BASE!E288, ""), ""),
  IFERROR(IF(ESPORTS!H288="Home", ESPORTS!E288, ""), "")
)
</f>
        <v/>
      </c>
      <c r="F288" s="11" t="str">
        <f>TEXTJOIN(
  CHAR(10) &amp; CHAR(10),
  TRUE,
  IFERROR(IF(WSO!H288="Home", TEXT(WSO!F288, "h:mm AM/PM"), ""), ""),
  IFERROR(IF(MSO!H288="Home", TEXT(MSO!F288, "h:mm AM/PM"), ""), ""),
  IFERROR(IF(FH!H288="Home", TEXT(FH!F288, "h:mm AM/PM"), ""), ""),
  IFERROR(IF(MGOLF!H288="Home", TEXT(MGOLF!F288, "h:mm AM/PM"), ""), ""),
  IFERROR(IF(Football!H288="Home", TEXT(Football!F288, "h:mm AM/PM"), ""), ""),
  IFERROR(IF(WVB!H288="Home", TEXT(WVB!F288, "h:mm AM/PM"), ""), ""),
  IFERROR(IF(XC!H288="Home", TEXT(XC!F288, "h:mm AM/PM"), ""), ""),
  IFERROR(IF(SWIMMING!H288="Home", TEXT(SWIMMING!F288, "h:mm AM/PM"), ""), ""),
  IFERROR(IF(WTEN!H288="Home", TEXT(WTEN!F288, "h:mm AM/PM"), ""), ""),
  IFERROR(IF(TF!H288="Home", TEXT(TF!F288, "h:mm AM/PM"), ""), ""),
  IFERROR(IF(WGOLF!H288="Home", TEXT(WGOLF!F288, "h:mm AM/PM"), ""), ""),
  IFERROR(IF(WBB!H288="Home", TEXT(WBB!F288, "h:mm AM/PM"), ""), ""),
  IFERROR(IF(MBB!H288="Home", TEXT(MBB!F288, "h:mm AM/PM"), ""), ""),
  IFERROR(IF(WLAX!H288="Home", TEXT(WLAX!F288, "h:mm AM/PM"), ""), ""),
  IFERROR(IF(MLAX!H288="Home", TEXT(MLAX!F288, "h:mm AM/PM"), ""), ""),
  IFERROR(IF(SOFT!H288="Home", TEXT(SOFT!F288, "h:mm AM/PM"), ""), ""),
  IFERROR(IF(BASE!H288="Home", TEXT(BASE!F288, "h:mm AM/PM"), ""), ""),
  IFERROR(IF(ESPORTS!H288="Home", TEXT(ESPORTS!F288, "h:mm AM/PM"), ""), "")
)
</f>
        <v/>
      </c>
      <c r="G288" s="11" t="str">
        <f>TEXTJOIN(
  CHAR(10) &amp; CHAR(10),
  TRUE,
  IFERROR(IF(WSO!H288="Home", WSO!G288, ""), ""),
  IFERROR(IF(MSO!H288="Home", MSO!G288, ""), ""),
  IFERROR(IF(FH!H288="Home", FH!G288, ""), ""),
  IFERROR(IF(MGOLF!H288="Home", MGOLF!G288, ""), ""),
  IFERROR(IF(Football!H288="Home", Football!G288, ""), ""),
  IFERROR(IF(WVB!H288="Home", WVB!G288, ""), ""),
  IFERROR(IF(XC!H288="Home", XC!G288, ""), ""),
  IFERROR(IF(SWIMMING!H288="Home", SWIMMING!G288, ""), ""),
  IFERROR(IF(WTEN!H288="Home", WTEN!G288, ""), ""),
  IFERROR(IF(TF!H288="Home", TF!G288, ""), ""),
  IFERROR(IF(WGOLF!H288="Home", WGOLF!G288, ""), ""),
  IFERROR(IF(WBB!H288="Home", WBB!G288, ""), ""),
  IFERROR(IF(MBB!H288="Home", MBB!G288, ""), ""),
  IFERROR(IF(WLAX!H288="Home", WLAX!G288, ""), ""),
  IFERROR(IF(MLAX!H288="Home", MLAX!G288, ""), ""),
  IFERROR(IF(SOFT!H288="Home", SOFT!G288, ""), ""),
  IFERROR(IF(BASE!H288="Home", BASE!G288, ""), ""),
  IFERROR(IF(ESPORTS!H288="Home", ESPORTS!G288, ""), "")
)
</f>
        <v/>
      </c>
      <c r="H288" s="20" t="str">
        <f>TEXTJOIN(
  CHAR(10) &amp; CHAR(10),
  TRUE,
  IFERROR(IF(WSO!H288="Home", WSO!P288, ""), ""),
  IFERROR(IF(MSO!H288="Home", MSO!P288, ""), ""),
  IFERROR(IF(FH!H288="Home", FH!P288, ""), ""),
  IFERROR(IF(MGOLF!H288="Home", MGOLF!P288, ""), ""),
  IFERROR(IF(Football!H288="Home", Football!P288, ""), ""),
  IFERROR(IF(WVB!H288="Home", WVB!P288, ""), ""),
  IFERROR(IF(XC!H288="Home", XC!P288, ""), ""),
  IFERROR(IF(SWIMMING!H288="Home", SWIMMING!P288, ""), ""),
  IFERROR(IF(WTEN!H288="Home", WTEN!P288, ""), ""),
  IFERROR(IF(TF!H288="Home", TF!P288, ""), ""),
  IFERROR(IF(WGOLF!H288="Home", WGOLF!P288, ""), ""),
  IFERROR(IF(WBB!H288="Home", WBB!P288, ""), ""),
  IFERROR(IF(MBB!H288="Home", MBB!P288, ""), ""),
  IFERROR(IF(WLAX!H288="Home", WLAX!P288, ""), ""),
  IFERROR(IF(MLAX!H288="Home", MLAX!P288, ""), ""),
  IFERROR(IF(SOFT!H288="Home", SOFT!P288, ""), ""),
  IFERROR(IF(BASE!H288="Home", BASE!P288, ""), ""),
  IFERROR(IF(ESPORTS!H288="Home", ESPORTS!P288, ""), "")
)
</f>
        <v/>
      </c>
    </row>
    <row r="289" ht="22.5" customHeight="1">
      <c r="A289" s="6">
        <v>288.0</v>
      </c>
      <c r="B289" s="6" t="str">
        <f>'Master Schedule'!B289</f>
        <v/>
      </c>
      <c r="C289" s="7">
        <v>46522.0</v>
      </c>
      <c r="D289" s="8" t="str">
        <f t="shared" si="1"/>
        <v>Saturday</v>
      </c>
      <c r="E289" s="6" t="str">
        <f>TEXTJOIN(
  CHAR(10) &amp; CHAR(10),
  TRUE,
  IFERROR(IF(WSO!H289="Home", WSO!E289, ""), ""),
  IFERROR(IF(MSO!H289="Home", MSO!E289, ""), ""),
  IFERROR(IF(FH!H289="Home", FH!E289, ""), ""),
  IFERROR(IF(MGOLF!H289="Home", MGOLF!E289, ""), ""),
  IFERROR(IF(Football!H289="Home", Football!E289, ""), ""),
  IFERROR(IF(WVB!H289="Home", WVB!E289, ""), ""),
  IFERROR(IF(XC!H289="Home", XC!E289, ""), ""),
  IFERROR(IF(SWIMMING!H289="Home", SWIMMING!E289, ""), ""),
  IFERROR(IF(WTEN!H289="Home", WTEN!E289, ""), ""),
  IFERROR(IF(TF!H289="Home", TF!E289, ""), ""),
  IFERROR(IF(WGOLF!H289="Home", WGOLF!E289, ""), ""),
  IFERROR(IF(WBB!H289="Home", WBB!E289, ""), ""),
  IFERROR(IF(MBB!H289="Home", MBB!E289, ""), ""),
  IFERROR(IF(WLAX!H289="Home", WLAX!E289, ""), ""),
  IFERROR(IF(MLAX!H289="Home", MLAX!E289, ""), ""),
  IFERROR(IF(SOFT!H289="Home", SOFT!E289, ""), ""),
  IFERROR(IF(BASE!H289="Home", BASE!E289, ""), ""),
  IFERROR(IF(ESPORTS!H289="Home", ESPORTS!E289, ""), "")
)
</f>
        <v/>
      </c>
      <c r="F289" s="11" t="str">
        <f>TEXTJOIN(
  CHAR(10) &amp; CHAR(10),
  TRUE,
  IFERROR(IF(WSO!H289="Home", TEXT(WSO!F289, "h:mm AM/PM"), ""), ""),
  IFERROR(IF(MSO!H289="Home", TEXT(MSO!F289, "h:mm AM/PM"), ""), ""),
  IFERROR(IF(FH!H289="Home", TEXT(FH!F289, "h:mm AM/PM"), ""), ""),
  IFERROR(IF(MGOLF!H289="Home", TEXT(MGOLF!F289, "h:mm AM/PM"), ""), ""),
  IFERROR(IF(Football!H289="Home", TEXT(Football!F289, "h:mm AM/PM"), ""), ""),
  IFERROR(IF(WVB!H289="Home", TEXT(WVB!F289, "h:mm AM/PM"), ""), ""),
  IFERROR(IF(XC!H289="Home", TEXT(XC!F289, "h:mm AM/PM"), ""), ""),
  IFERROR(IF(SWIMMING!H289="Home", TEXT(SWIMMING!F289, "h:mm AM/PM"), ""), ""),
  IFERROR(IF(WTEN!H289="Home", TEXT(WTEN!F289, "h:mm AM/PM"), ""), ""),
  IFERROR(IF(TF!H289="Home", TEXT(TF!F289, "h:mm AM/PM"), ""), ""),
  IFERROR(IF(WGOLF!H289="Home", TEXT(WGOLF!F289, "h:mm AM/PM"), ""), ""),
  IFERROR(IF(WBB!H289="Home", TEXT(WBB!F289, "h:mm AM/PM"), ""), ""),
  IFERROR(IF(MBB!H289="Home", TEXT(MBB!F289, "h:mm AM/PM"), ""), ""),
  IFERROR(IF(WLAX!H289="Home", TEXT(WLAX!F289, "h:mm AM/PM"), ""), ""),
  IFERROR(IF(MLAX!H289="Home", TEXT(MLAX!F289, "h:mm AM/PM"), ""), ""),
  IFERROR(IF(SOFT!H289="Home", TEXT(SOFT!F289, "h:mm AM/PM"), ""), ""),
  IFERROR(IF(BASE!H289="Home", TEXT(BASE!F289, "h:mm AM/PM"), ""), ""),
  IFERROR(IF(ESPORTS!H289="Home", TEXT(ESPORTS!F289, "h:mm AM/PM"), ""), "")
)
</f>
        <v/>
      </c>
      <c r="G289" s="11" t="str">
        <f>TEXTJOIN(
  CHAR(10) &amp; CHAR(10),
  TRUE,
  IFERROR(IF(WSO!H289="Home", WSO!G289, ""), ""),
  IFERROR(IF(MSO!H289="Home", MSO!G289, ""), ""),
  IFERROR(IF(FH!H289="Home", FH!G289, ""), ""),
  IFERROR(IF(MGOLF!H289="Home", MGOLF!G289, ""), ""),
  IFERROR(IF(Football!H289="Home", Football!G289, ""), ""),
  IFERROR(IF(WVB!H289="Home", WVB!G289, ""), ""),
  IFERROR(IF(XC!H289="Home", XC!G289, ""), ""),
  IFERROR(IF(SWIMMING!H289="Home", SWIMMING!G289, ""), ""),
  IFERROR(IF(WTEN!H289="Home", WTEN!G289, ""), ""),
  IFERROR(IF(TF!H289="Home", TF!G289, ""), ""),
  IFERROR(IF(WGOLF!H289="Home", WGOLF!G289, ""), ""),
  IFERROR(IF(WBB!H289="Home", WBB!G289, ""), ""),
  IFERROR(IF(MBB!H289="Home", MBB!G289, ""), ""),
  IFERROR(IF(WLAX!H289="Home", WLAX!G289, ""), ""),
  IFERROR(IF(MLAX!H289="Home", MLAX!G289, ""), ""),
  IFERROR(IF(SOFT!H289="Home", SOFT!G289, ""), ""),
  IFERROR(IF(BASE!H289="Home", BASE!G289, ""), ""),
  IFERROR(IF(ESPORTS!H289="Home", ESPORTS!G289, ""), "")
)
</f>
        <v/>
      </c>
      <c r="H289" s="20" t="str">
        <f>TEXTJOIN(
  CHAR(10) &amp; CHAR(10),
  TRUE,
  IFERROR(IF(WSO!H289="Home", WSO!P289, ""), ""),
  IFERROR(IF(MSO!H289="Home", MSO!P289, ""), ""),
  IFERROR(IF(FH!H289="Home", FH!P289, ""), ""),
  IFERROR(IF(MGOLF!H289="Home", MGOLF!P289, ""), ""),
  IFERROR(IF(Football!H289="Home", Football!P289, ""), ""),
  IFERROR(IF(WVB!H289="Home", WVB!P289, ""), ""),
  IFERROR(IF(XC!H289="Home", XC!P289, ""), ""),
  IFERROR(IF(SWIMMING!H289="Home", SWIMMING!P289, ""), ""),
  IFERROR(IF(WTEN!H289="Home", WTEN!P289, ""), ""),
  IFERROR(IF(TF!H289="Home", TF!P289, ""), ""),
  IFERROR(IF(WGOLF!H289="Home", WGOLF!P289, ""), ""),
  IFERROR(IF(WBB!H289="Home", WBB!P289, ""), ""),
  IFERROR(IF(MBB!H289="Home", MBB!P289, ""), ""),
  IFERROR(IF(WLAX!H289="Home", WLAX!P289, ""), ""),
  IFERROR(IF(MLAX!H289="Home", MLAX!P289, ""), ""),
  IFERROR(IF(SOFT!H289="Home", SOFT!P289, ""), ""),
  IFERROR(IF(BASE!H289="Home", BASE!P289, ""), ""),
  IFERROR(IF(ESPORTS!H289="Home", ESPORTS!P289, ""), "")
)
</f>
        <v/>
      </c>
    </row>
    <row r="290" ht="22.5" customHeight="1">
      <c r="A290" s="6">
        <v>289.0</v>
      </c>
      <c r="B290" s="6" t="str">
        <f>'Master Schedule'!B290</f>
        <v/>
      </c>
      <c r="C290" s="7">
        <v>46523.0</v>
      </c>
      <c r="D290" s="8" t="str">
        <f t="shared" si="1"/>
        <v>Sunday</v>
      </c>
      <c r="E290" s="6" t="str">
        <f>TEXTJOIN(
  CHAR(10) &amp; CHAR(10),
  TRUE,
  IFERROR(IF(WSO!H290="Home", WSO!E290, ""), ""),
  IFERROR(IF(MSO!H290="Home", MSO!E290, ""), ""),
  IFERROR(IF(FH!H290="Home", FH!E290, ""), ""),
  IFERROR(IF(MGOLF!H290="Home", MGOLF!E290, ""), ""),
  IFERROR(IF(Football!H290="Home", Football!E290, ""), ""),
  IFERROR(IF(WVB!H290="Home", WVB!E290, ""), ""),
  IFERROR(IF(XC!H290="Home", XC!E290, ""), ""),
  IFERROR(IF(SWIMMING!H290="Home", SWIMMING!E290, ""), ""),
  IFERROR(IF(WTEN!H290="Home", WTEN!E290, ""), ""),
  IFERROR(IF(TF!H290="Home", TF!E290, ""), ""),
  IFERROR(IF(WGOLF!H290="Home", WGOLF!E290, ""), ""),
  IFERROR(IF(WBB!H290="Home", WBB!E290, ""), ""),
  IFERROR(IF(MBB!H290="Home", MBB!E290, ""), ""),
  IFERROR(IF(WLAX!H290="Home", WLAX!E290, ""), ""),
  IFERROR(IF(MLAX!H290="Home", MLAX!E290, ""), ""),
  IFERROR(IF(SOFT!H290="Home", SOFT!E290, ""), ""),
  IFERROR(IF(BASE!H290="Home", BASE!E290, ""), ""),
  IFERROR(IF(ESPORTS!H290="Home", ESPORTS!E290, ""), "")
)
</f>
        <v/>
      </c>
      <c r="F290" s="11" t="str">
        <f>TEXTJOIN(
  CHAR(10) &amp; CHAR(10),
  TRUE,
  IFERROR(IF(WSO!H290="Home", TEXT(WSO!F290, "h:mm AM/PM"), ""), ""),
  IFERROR(IF(MSO!H290="Home", TEXT(MSO!F290, "h:mm AM/PM"), ""), ""),
  IFERROR(IF(FH!H290="Home", TEXT(FH!F290, "h:mm AM/PM"), ""), ""),
  IFERROR(IF(MGOLF!H290="Home", TEXT(MGOLF!F290, "h:mm AM/PM"), ""), ""),
  IFERROR(IF(Football!H290="Home", TEXT(Football!F290, "h:mm AM/PM"), ""), ""),
  IFERROR(IF(WVB!H290="Home", TEXT(WVB!F290, "h:mm AM/PM"), ""), ""),
  IFERROR(IF(XC!H290="Home", TEXT(XC!F290, "h:mm AM/PM"), ""), ""),
  IFERROR(IF(SWIMMING!H290="Home", TEXT(SWIMMING!F290, "h:mm AM/PM"), ""), ""),
  IFERROR(IF(WTEN!H290="Home", TEXT(WTEN!F290, "h:mm AM/PM"), ""), ""),
  IFERROR(IF(TF!H290="Home", TEXT(TF!F290, "h:mm AM/PM"), ""), ""),
  IFERROR(IF(WGOLF!H290="Home", TEXT(WGOLF!F290, "h:mm AM/PM"), ""), ""),
  IFERROR(IF(WBB!H290="Home", TEXT(WBB!F290, "h:mm AM/PM"), ""), ""),
  IFERROR(IF(MBB!H290="Home", TEXT(MBB!F290, "h:mm AM/PM"), ""), ""),
  IFERROR(IF(WLAX!H290="Home", TEXT(WLAX!F290, "h:mm AM/PM"), ""), ""),
  IFERROR(IF(MLAX!H290="Home", TEXT(MLAX!F290, "h:mm AM/PM"), ""), ""),
  IFERROR(IF(SOFT!H290="Home", TEXT(SOFT!F290, "h:mm AM/PM"), ""), ""),
  IFERROR(IF(BASE!H290="Home", TEXT(BASE!F290, "h:mm AM/PM"), ""), ""),
  IFERROR(IF(ESPORTS!H290="Home", TEXT(ESPORTS!F290, "h:mm AM/PM"), ""), "")
)
</f>
        <v/>
      </c>
      <c r="G290" s="11" t="str">
        <f>TEXTJOIN(
  CHAR(10) &amp; CHAR(10),
  TRUE,
  IFERROR(IF(WSO!H290="Home", WSO!G290, ""), ""),
  IFERROR(IF(MSO!H290="Home", MSO!G290, ""), ""),
  IFERROR(IF(FH!H290="Home", FH!G290, ""), ""),
  IFERROR(IF(MGOLF!H290="Home", MGOLF!G290, ""), ""),
  IFERROR(IF(Football!H290="Home", Football!G290, ""), ""),
  IFERROR(IF(WVB!H290="Home", WVB!G290, ""), ""),
  IFERROR(IF(XC!H290="Home", XC!G290, ""), ""),
  IFERROR(IF(SWIMMING!H290="Home", SWIMMING!G290, ""), ""),
  IFERROR(IF(WTEN!H290="Home", WTEN!G290, ""), ""),
  IFERROR(IF(TF!H290="Home", TF!G290, ""), ""),
  IFERROR(IF(WGOLF!H290="Home", WGOLF!G290, ""), ""),
  IFERROR(IF(WBB!H290="Home", WBB!G290, ""), ""),
  IFERROR(IF(MBB!H290="Home", MBB!G290, ""), ""),
  IFERROR(IF(WLAX!H290="Home", WLAX!G290, ""), ""),
  IFERROR(IF(MLAX!H290="Home", MLAX!G290, ""), ""),
  IFERROR(IF(SOFT!H290="Home", SOFT!G290, ""), ""),
  IFERROR(IF(BASE!H290="Home", BASE!G290, ""), ""),
  IFERROR(IF(ESPORTS!H290="Home", ESPORTS!G290, ""), "")
)
</f>
        <v/>
      </c>
      <c r="H290" s="20" t="str">
        <f>TEXTJOIN(
  CHAR(10) &amp; CHAR(10),
  TRUE,
  IFERROR(IF(WSO!H290="Home", WSO!P290, ""), ""),
  IFERROR(IF(MSO!H290="Home", MSO!P290, ""), ""),
  IFERROR(IF(FH!H290="Home", FH!P290, ""), ""),
  IFERROR(IF(MGOLF!H290="Home", MGOLF!P290, ""), ""),
  IFERROR(IF(Football!H290="Home", Football!P290, ""), ""),
  IFERROR(IF(WVB!H290="Home", WVB!P290, ""), ""),
  IFERROR(IF(XC!H290="Home", XC!P290, ""), ""),
  IFERROR(IF(SWIMMING!H290="Home", SWIMMING!P290, ""), ""),
  IFERROR(IF(WTEN!H290="Home", WTEN!P290, ""), ""),
  IFERROR(IF(TF!H290="Home", TF!P290, ""), ""),
  IFERROR(IF(WGOLF!H290="Home", WGOLF!P290, ""), ""),
  IFERROR(IF(WBB!H290="Home", WBB!P290, ""), ""),
  IFERROR(IF(MBB!H290="Home", MBB!P290, ""), ""),
  IFERROR(IF(WLAX!H290="Home", WLAX!P290, ""), ""),
  IFERROR(IF(MLAX!H290="Home", MLAX!P290, ""), ""),
  IFERROR(IF(SOFT!H290="Home", SOFT!P290, ""), ""),
  IFERROR(IF(BASE!H290="Home", BASE!P290, ""), ""),
  IFERROR(IF(ESPORTS!H290="Home", ESPORTS!P290, ""), "")
)
</f>
        <v/>
      </c>
    </row>
    <row r="291" ht="22.5" customHeight="1">
      <c r="A291" s="6">
        <v>290.0</v>
      </c>
      <c r="B291" s="6" t="str">
        <f>'Master Schedule'!B291</f>
        <v/>
      </c>
      <c r="C291" s="7">
        <v>46524.0</v>
      </c>
      <c r="D291" s="8" t="str">
        <f t="shared" si="1"/>
        <v>Monday</v>
      </c>
      <c r="E291" s="6" t="str">
        <f>TEXTJOIN(
  CHAR(10) &amp; CHAR(10),
  TRUE,
  IFERROR(IF(WSO!H291="Home", WSO!E291, ""), ""),
  IFERROR(IF(MSO!H291="Home", MSO!E291, ""), ""),
  IFERROR(IF(FH!H291="Home", FH!E291, ""), ""),
  IFERROR(IF(MGOLF!H291="Home", MGOLF!E291, ""), ""),
  IFERROR(IF(Football!H291="Home", Football!E291, ""), ""),
  IFERROR(IF(WVB!H291="Home", WVB!E291, ""), ""),
  IFERROR(IF(XC!H291="Home", XC!E291, ""), ""),
  IFERROR(IF(SWIMMING!H291="Home", SWIMMING!E291, ""), ""),
  IFERROR(IF(WTEN!H291="Home", WTEN!E291, ""), ""),
  IFERROR(IF(TF!H291="Home", TF!E291, ""), ""),
  IFERROR(IF(WGOLF!H291="Home", WGOLF!E291, ""), ""),
  IFERROR(IF(WBB!H291="Home", WBB!E291, ""), ""),
  IFERROR(IF(MBB!H291="Home", MBB!E291, ""), ""),
  IFERROR(IF(WLAX!H291="Home", WLAX!E291, ""), ""),
  IFERROR(IF(MLAX!H291="Home", MLAX!E291, ""), ""),
  IFERROR(IF(SOFT!H291="Home", SOFT!E291, ""), ""),
  IFERROR(IF(BASE!H291="Home", BASE!E291, ""), ""),
  IFERROR(IF(ESPORTS!H291="Home", ESPORTS!E291, ""), "")
)
</f>
        <v/>
      </c>
      <c r="F291" s="11" t="str">
        <f>TEXTJOIN(
  CHAR(10) &amp; CHAR(10),
  TRUE,
  IFERROR(IF(WSO!H291="Home", TEXT(WSO!F291, "h:mm AM/PM"), ""), ""),
  IFERROR(IF(MSO!H291="Home", TEXT(MSO!F291, "h:mm AM/PM"), ""), ""),
  IFERROR(IF(FH!H291="Home", TEXT(FH!F291, "h:mm AM/PM"), ""), ""),
  IFERROR(IF(MGOLF!H291="Home", TEXT(MGOLF!F291, "h:mm AM/PM"), ""), ""),
  IFERROR(IF(Football!H291="Home", TEXT(Football!F291, "h:mm AM/PM"), ""), ""),
  IFERROR(IF(WVB!H291="Home", TEXT(WVB!F291, "h:mm AM/PM"), ""), ""),
  IFERROR(IF(XC!H291="Home", TEXT(XC!F291, "h:mm AM/PM"), ""), ""),
  IFERROR(IF(SWIMMING!H291="Home", TEXT(SWIMMING!F291, "h:mm AM/PM"), ""), ""),
  IFERROR(IF(WTEN!H291="Home", TEXT(WTEN!F291, "h:mm AM/PM"), ""), ""),
  IFERROR(IF(TF!H291="Home", TEXT(TF!F291, "h:mm AM/PM"), ""), ""),
  IFERROR(IF(WGOLF!H291="Home", TEXT(WGOLF!F291, "h:mm AM/PM"), ""), ""),
  IFERROR(IF(WBB!H291="Home", TEXT(WBB!F291, "h:mm AM/PM"), ""), ""),
  IFERROR(IF(MBB!H291="Home", TEXT(MBB!F291, "h:mm AM/PM"), ""), ""),
  IFERROR(IF(WLAX!H291="Home", TEXT(WLAX!F291, "h:mm AM/PM"), ""), ""),
  IFERROR(IF(MLAX!H291="Home", TEXT(MLAX!F291, "h:mm AM/PM"), ""), ""),
  IFERROR(IF(SOFT!H291="Home", TEXT(SOFT!F291, "h:mm AM/PM"), ""), ""),
  IFERROR(IF(BASE!H291="Home", TEXT(BASE!F291, "h:mm AM/PM"), ""), ""),
  IFERROR(IF(ESPORTS!H291="Home", TEXT(ESPORTS!F291, "h:mm AM/PM"), ""), "")
)
</f>
        <v/>
      </c>
      <c r="G291" s="11" t="str">
        <f>TEXTJOIN(
  CHAR(10) &amp; CHAR(10),
  TRUE,
  IFERROR(IF(WSO!H291="Home", WSO!G291, ""), ""),
  IFERROR(IF(MSO!H291="Home", MSO!G291, ""), ""),
  IFERROR(IF(FH!H291="Home", FH!G291, ""), ""),
  IFERROR(IF(MGOLF!H291="Home", MGOLF!G291, ""), ""),
  IFERROR(IF(Football!H291="Home", Football!G291, ""), ""),
  IFERROR(IF(WVB!H291="Home", WVB!G291, ""), ""),
  IFERROR(IF(XC!H291="Home", XC!G291, ""), ""),
  IFERROR(IF(SWIMMING!H291="Home", SWIMMING!G291, ""), ""),
  IFERROR(IF(WTEN!H291="Home", WTEN!G291, ""), ""),
  IFERROR(IF(TF!H291="Home", TF!G291, ""), ""),
  IFERROR(IF(WGOLF!H291="Home", WGOLF!G291, ""), ""),
  IFERROR(IF(WBB!H291="Home", WBB!G291, ""), ""),
  IFERROR(IF(MBB!H291="Home", MBB!G291, ""), ""),
  IFERROR(IF(WLAX!H291="Home", WLAX!G291, ""), ""),
  IFERROR(IF(MLAX!H291="Home", MLAX!G291, ""), ""),
  IFERROR(IF(SOFT!H291="Home", SOFT!G291, ""), ""),
  IFERROR(IF(BASE!H291="Home", BASE!G291, ""), ""),
  IFERROR(IF(ESPORTS!H291="Home", ESPORTS!G291, ""), "")
)
</f>
        <v/>
      </c>
      <c r="H291" s="20" t="str">
        <f>TEXTJOIN(
  CHAR(10) &amp; CHAR(10),
  TRUE,
  IFERROR(IF(WSO!H291="Home", WSO!P291, ""), ""),
  IFERROR(IF(MSO!H291="Home", MSO!P291, ""), ""),
  IFERROR(IF(FH!H291="Home", FH!P291, ""), ""),
  IFERROR(IF(MGOLF!H291="Home", MGOLF!P291, ""), ""),
  IFERROR(IF(Football!H291="Home", Football!P291, ""), ""),
  IFERROR(IF(WVB!H291="Home", WVB!P291, ""), ""),
  IFERROR(IF(XC!H291="Home", XC!P291, ""), ""),
  IFERROR(IF(SWIMMING!H291="Home", SWIMMING!P291, ""), ""),
  IFERROR(IF(WTEN!H291="Home", WTEN!P291, ""), ""),
  IFERROR(IF(TF!H291="Home", TF!P291, ""), ""),
  IFERROR(IF(WGOLF!H291="Home", WGOLF!P291, ""), ""),
  IFERROR(IF(WBB!H291="Home", WBB!P291, ""), ""),
  IFERROR(IF(MBB!H291="Home", MBB!P291, ""), ""),
  IFERROR(IF(WLAX!H291="Home", WLAX!P291, ""), ""),
  IFERROR(IF(MLAX!H291="Home", MLAX!P291, ""), ""),
  IFERROR(IF(SOFT!H291="Home", SOFT!P291, ""), ""),
  IFERROR(IF(BASE!H291="Home", BASE!P291, ""), ""),
  IFERROR(IF(ESPORTS!H291="Home", ESPORTS!P291, ""), "")
)
</f>
        <v/>
      </c>
    </row>
    <row r="292" ht="22.5" customHeight="1">
      <c r="A292" s="6">
        <v>291.0</v>
      </c>
      <c r="B292" s="6" t="str">
        <f>'Master Schedule'!B292</f>
        <v/>
      </c>
      <c r="C292" s="7">
        <v>46525.0</v>
      </c>
      <c r="D292" s="8" t="str">
        <f t="shared" si="1"/>
        <v>Tuesday</v>
      </c>
      <c r="E292" s="6" t="str">
        <f>TEXTJOIN(
  CHAR(10) &amp; CHAR(10),
  TRUE,
  IFERROR(IF(WSO!H292="Home", WSO!E292, ""), ""),
  IFERROR(IF(MSO!H292="Home", MSO!E292, ""), ""),
  IFERROR(IF(FH!H292="Home", FH!E292, ""), ""),
  IFERROR(IF(MGOLF!H292="Home", MGOLF!E292, ""), ""),
  IFERROR(IF(Football!H292="Home", Football!E292, ""), ""),
  IFERROR(IF(WVB!H292="Home", WVB!E292, ""), ""),
  IFERROR(IF(XC!H292="Home", XC!E292, ""), ""),
  IFERROR(IF(SWIMMING!H292="Home", SWIMMING!E292, ""), ""),
  IFERROR(IF(WTEN!H292="Home", WTEN!E292, ""), ""),
  IFERROR(IF(TF!H292="Home", TF!E292, ""), ""),
  IFERROR(IF(WGOLF!H292="Home", WGOLF!E292, ""), ""),
  IFERROR(IF(WBB!H292="Home", WBB!E292, ""), ""),
  IFERROR(IF(MBB!H292="Home", MBB!E292, ""), ""),
  IFERROR(IF(WLAX!H292="Home", WLAX!E292, ""), ""),
  IFERROR(IF(MLAX!H292="Home", MLAX!E292, ""), ""),
  IFERROR(IF(SOFT!H292="Home", SOFT!E292, ""), ""),
  IFERROR(IF(BASE!H292="Home", BASE!E292, ""), ""),
  IFERROR(IF(ESPORTS!H292="Home", ESPORTS!E292, ""), "")
)
</f>
        <v/>
      </c>
      <c r="F292" s="11" t="str">
        <f>TEXTJOIN(
  CHAR(10) &amp; CHAR(10),
  TRUE,
  IFERROR(IF(WSO!H292="Home", TEXT(WSO!F292, "h:mm AM/PM"), ""), ""),
  IFERROR(IF(MSO!H292="Home", TEXT(MSO!F292, "h:mm AM/PM"), ""), ""),
  IFERROR(IF(FH!H292="Home", TEXT(FH!F292, "h:mm AM/PM"), ""), ""),
  IFERROR(IF(MGOLF!H292="Home", TEXT(MGOLF!F292, "h:mm AM/PM"), ""), ""),
  IFERROR(IF(Football!H292="Home", TEXT(Football!F292, "h:mm AM/PM"), ""), ""),
  IFERROR(IF(WVB!H292="Home", TEXT(WVB!F292, "h:mm AM/PM"), ""), ""),
  IFERROR(IF(XC!H292="Home", TEXT(XC!F292, "h:mm AM/PM"), ""), ""),
  IFERROR(IF(SWIMMING!H292="Home", TEXT(SWIMMING!F292, "h:mm AM/PM"), ""), ""),
  IFERROR(IF(WTEN!H292="Home", TEXT(WTEN!F292, "h:mm AM/PM"), ""), ""),
  IFERROR(IF(TF!H292="Home", TEXT(TF!F292, "h:mm AM/PM"), ""), ""),
  IFERROR(IF(WGOLF!H292="Home", TEXT(WGOLF!F292, "h:mm AM/PM"), ""), ""),
  IFERROR(IF(WBB!H292="Home", TEXT(WBB!F292, "h:mm AM/PM"), ""), ""),
  IFERROR(IF(MBB!H292="Home", TEXT(MBB!F292, "h:mm AM/PM"), ""), ""),
  IFERROR(IF(WLAX!H292="Home", TEXT(WLAX!F292, "h:mm AM/PM"), ""), ""),
  IFERROR(IF(MLAX!H292="Home", TEXT(MLAX!F292, "h:mm AM/PM"), ""), ""),
  IFERROR(IF(SOFT!H292="Home", TEXT(SOFT!F292, "h:mm AM/PM"), ""), ""),
  IFERROR(IF(BASE!H292="Home", TEXT(BASE!F292, "h:mm AM/PM"), ""), ""),
  IFERROR(IF(ESPORTS!H292="Home", TEXT(ESPORTS!F292, "h:mm AM/PM"), ""), "")
)
</f>
        <v/>
      </c>
      <c r="G292" s="11" t="str">
        <f>TEXTJOIN(
  CHAR(10) &amp; CHAR(10),
  TRUE,
  IFERROR(IF(WSO!H292="Home", WSO!G292, ""), ""),
  IFERROR(IF(MSO!H292="Home", MSO!G292, ""), ""),
  IFERROR(IF(FH!H292="Home", FH!G292, ""), ""),
  IFERROR(IF(MGOLF!H292="Home", MGOLF!G292, ""), ""),
  IFERROR(IF(Football!H292="Home", Football!G292, ""), ""),
  IFERROR(IF(WVB!H292="Home", WVB!G292, ""), ""),
  IFERROR(IF(XC!H292="Home", XC!G292, ""), ""),
  IFERROR(IF(SWIMMING!H292="Home", SWIMMING!G292, ""), ""),
  IFERROR(IF(WTEN!H292="Home", WTEN!G292, ""), ""),
  IFERROR(IF(TF!H292="Home", TF!G292, ""), ""),
  IFERROR(IF(WGOLF!H292="Home", WGOLF!G292, ""), ""),
  IFERROR(IF(WBB!H292="Home", WBB!G292, ""), ""),
  IFERROR(IF(MBB!H292="Home", MBB!G292, ""), ""),
  IFERROR(IF(WLAX!H292="Home", WLAX!G292, ""), ""),
  IFERROR(IF(MLAX!H292="Home", MLAX!G292, ""), ""),
  IFERROR(IF(SOFT!H292="Home", SOFT!G292, ""), ""),
  IFERROR(IF(BASE!H292="Home", BASE!G292, ""), ""),
  IFERROR(IF(ESPORTS!H292="Home", ESPORTS!G292, ""), "")
)
</f>
        <v/>
      </c>
      <c r="H292" s="20" t="str">
        <f>TEXTJOIN(
  CHAR(10) &amp; CHAR(10),
  TRUE,
  IFERROR(IF(WSO!H292="Home", WSO!P292, ""), ""),
  IFERROR(IF(MSO!H292="Home", MSO!P292, ""), ""),
  IFERROR(IF(FH!H292="Home", FH!P292, ""), ""),
  IFERROR(IF(MGOLF!H292="Home", MGOLF!P292, ""), ""),
  IFERROR(IF(Football!H292="Home", Football!P292, ""), ""),
  IFERROR(IF(WVB!H292="Home", WVB!P292, ""), ""),
  IFERROR(IF(XC!H292="Home", XC!P292, ""), ""),
  IFERROR(IF(SWIMMING!H292="Home", SWIMMING!P292, ""), ""),
  IFERROR(IF(WTEN!H292="Home", WTEN!P292, ""), ""),
  IFERROR(IF(TF!H292="Home", TF!P292, ""), ""),
  IFERROR(IF(WGOLF!H292="Home", WGOLF!P292, ""), ""),
  IFERROR(IF(WBB!H292="Home", WBB!P292, ""), ""),
  IFERROR(IF(MBB!H292="Home", MBB!P292, ""), ""),
  IFERROR(IF(WLAX!H292="Home", WLAX!P292, ""), ""),
  IFERROR(IF(MLAX!H292="Home", MLAX!P292, ""), ""),
  IFERROR(IF(SOFT!H292="Home", SOFT!P292, ""), ""),
  IFERROR(IF(BASE!H292="Home", BASE!P292, ""), ""),
  IFERROR(IF(ESPORTS!H292="Home", ESPORTS!P292, ""), "")
)
</f>
        <v/>
      </c>
    </row>
    <row r="293" ht="22.5" customHeight="1">
      <c r="A293" s="6">
        <v>292.0</v>
      </c>
      <c r="B293" s="6" t="str">
        <f>'Master Schedule'!B293</f>
        <v/>
      </c>
      <c r="C293" s="7">
        <v>46526.0</v>
      </c>
      <c r="D293" s="8" t="str">
        <f t="shared" si="1"/>
        <v>Wednesday</v>
      </c>
      <c r="E293" s="6" t="str">
        <f>TEXTJOIN(
  CHAR(10) &amp; CHAR(10),
  TRUE,
  IFERROR(IF(WSO!H293="Home", WSO!E293, ""), ""),
  IFERROR(IF(MSO!H293="Home", MSO!E293, ""), ""),
  IFERROR(IF(FH!H293="Home", FH!E293, ""), ""),
  IFERROR(IF(MGOLF!H293="Home", MGOLF!E293, ""), ""),
  IFERROR(IF(Football!H293="Home", Football!E293, ""), ""),
  IFERROR(IF(WVB!H293="Home", WVB!E293, ""), ""),
  IFERROR(IF(XC!H293="Home", XC!E293, ""), ""),
  IFERROR(IF(SWIMMING!H293="Home", SWIMMING!E293, ""), ""),
  IFERROR(IF(WTEN!H293="Home", WTEN!E293, ""), ""),
  IFERROR(IF(TF!H293="Home", TF!E293, ""), ""),
  IFERROR(IF(WGOLF!H293="Home", WGOLF!E293, ""), ""),
  IFERROR(IF(WBB!H293="Home", WBB!E293, ""), ""),
  IFERROR(IF(MBB!H293="Home", MBB!E293, ""), ""),
  IFERROR(IF(WLAX!H293="Home", WLAX!E293, ""), ""),
  IFERROR(IF(MLAX!H293="Home", MLAX!E293, ""), ""),
  IFERROR(IF(SOFT!H293="Home", SOFT!E293, ""), ""),
  IFERROR(IF(BASE!H293="Home", BASE!E293, ""), ""),
  IFERROR(IF(ESPORTS!H293="Home", ESPORTS!E293, ""), "")
)
</f>
        <v/>
      </c>
      <c r="F293" s="11" t="str">
        <f>TEXTJOIN(
  CHAR(10) &amp; CHAR(10),
  TRUE,
  IFERROR(IF(WSO!H293="Home", TEXT(WSO!F293, "h:mm AM/PM"), ""), ""),
  IFERROR(IF(MSO!H293="Home", TEXT(MSO!F293, "h:mm AM/PM"), ""), ""),
  IFERROR(IF(FH!H293="Home", TEXT(FH!F293, "h:mm AM/PM"), ""), ""),
  IFERROR(IF(MGOLF!H293="Home", TEXT(MGOLF!F293, "h:mm AM/PM"), ""), ""),
  IFERROR(IF(Football!H293="Home", TEXT(Football!F293, "h:mm AM/PM"), ""), ""),
  IFERROR(IF(WVB!H293="Home", TEXT(WVB!F293, "h:mm AM/PM"), ""), ""),
  IFERROR(IF(XC!H293="Home", TEXT(XC!F293, "h:mm AM/PM"), ""), ""),
  IFERROR(IF(SWIMMING!H293="Home", TEXT(SWIMMING!F293, "h:mm AM/PM"), ""), ""),
  IFERROR(IF(WTEN!H293="Home", TEXT(WTEN!F293, "h:mm AM/PM"), ""), ""),
  IFERROR(IF(TF!H293="Home", TEXT(TF!F293, "h:mm AM/PM"), ""), ""),
  IFERROR(IF(WGOLF!H293="Home", TEXT(WGOLF!F293, "h:mm AM/PM"), ""), ""),
  IFERROR(IF(WBB!H293="Home", TEXT(WBB!F293, "h:mm AM/PM"), ""), ""),
  IFERROR(IF(MBB!H293="Home", TEXT(MBB!F293, "h:mm AM/PM"), ""), ""),
  IFERROR(IF(WLAX!H293="Home", TEXT(WLAX!F293, "h:mm AM/PM"), ""), ""),
  IFERROR(IF(MLAX!H293="Home", TEXT(MLAX!F293, "h:mm AM/PM"), ""), ""),
  IFERROR(IF(SOFT!H293="Home", TEXT(SOFT!F293, "h:mm AM/PM"), ""), ""),
  IFERROR(IF(BASE!H293="Home", TEXT(BASE!F293, "h:mm AM/PM"), ""), ""),
  IFERROR(IF(ESPORTS!H293="Home", TEXT(ESPORTS!F293, "h:mm AM/PM"), ""), "")
)
</f>
        <v/>
      </c>
      <c r="G293" s="11" t="str">
        <f>TEXTJOIN(
  CHAR(10) &amp; CHAR(10),
  TRUE,
  IFERROR(IF(WSO!H293="Home", WSO!G293, ""), ""),
  IFERROR(IF(MSO!H293="Home", MSO!G293, ""), ""),
  IFERROR(IF(FH!H293="Home", FH!G293, ""), ""),
  IFERROR(IF(MGOLF!H293="Home", MGOLF!G293, ""), ""),
  IFERROR(IF(Football!H293="Home", Football!G293, ""), ""),
  IFERROR(IF(WVB!H293="Home", WVB!G293, ""), ""),
  IFERROR(IF(XC!H293="Home", XC!G293, ""), ""),
  IFERROR(IF(SWIMMING!H293="Home", SWIMMING!G293, ""), ""),
  IFERROR(IF(WTEN!H293="Home", WTEN!G293, ""), ""),
  IFERROR(IF(TF!H293="Home", TF!G293, ""), ""),
  IFERROR(IF(WGOLF!H293="Home", WGOLF!G293, ""), ""),
  IFERROR(IF(WBB!H293="Home", WBB!G293, ""), ""),
  IFERROR(IF(MBB!H293="Home", MBB!G293, ""), ""),
  IFERROR(IF(WLAX!H293="Home", WLAX!G293, ""), ""),
  IFERROR(IF(MLAX!H293="Home", MLAX!G293, ""), ""),
  IFERROR(IF(SOFT!H293="Home", SOFT!G293, ""), ""),
  IFERROR(IF(BASE!H293="Home", BASE!G293, ""), ""),
  IFERROR(IF(ESPORTS!H293="Home", ESPORTS!G293, ""), "")
)
</f>
        <v/>
      </c>
      <c r="H293" s="20" t="str">
        <f>TEXTJOIN(
  CHAR(10) &amp; CHAR(10),
  TRUE,
  IFERROR(IF(WSO!H293="Home", WSO!P293, ""), ""),
  IFERROR(IF(MSO!H293="Home", MSO!P293, ""), ""),
  IFERROR(IF(FH!H293="Home", FH!P293, ""), ""),
  IFERROR(IF(MGOLF!H293="Home", MGOLF!P293, ""), ""),
  IFERROR(IF(Football!H293="Home", Football!P293, ""), ""),
  IFERROR(IF(WVB!H293="Home", WVB!P293, ""), ""),
  IFERROR(IF(XC!H293="Home", XC!P293, ""), ""),
  IFERROR(IF(SWIMMING!H293="Home", SWIMMING!P293, ""), ""),
  IFERROR(IF(WTEN!H293="Home", WTEN!P293, ""), ""),
  IFERROR(IF(TF!H293="Home", TF!P293, ""), ""),
  IFERROR(IF(WGOLF!H293="Home", WGOLF!P293, ""), ""),
  IFERROR(IF(WBB!H293="Home", WBB!P293, ""), ""),
  IFERROR(IF(MBB!H293="Home", MBB!P293, ""), ""),
  IFERROR(IF(WLAX!H293="Home", WLAX!P293, ""), ""),
  IFERROR(IF(MLAX!H293="Home", MLAX!P293, ""), ""),
  IFERROR(IF(SOFT!H293="Home", SOFT!P293, ""), ""),
  IFERROR(IF(BASE!H293="Home", BASE!P293, ""), ""),
  IFERROR(IF(ESPORTS!H293="Home", ESPORTS!P293, ""), "")
)
</f>
        <v/>
      </c>
    </row>
    <row r="294" ht="22.5" customHeight="1">
      <c r="A294" s="6">
        <v>293.0</v>
      </c>
      <c r="B294" s="6" t="str">
        <f>'Master Schedule'!B294</f>
        <v/>
      </c>
      <c r="C294" s="7">
        <v>46527.0</v>
      </c>
      <c r="D294" s="8" t="str">
        <f t="shared" si="1"/>
        <v>Thursday</v>
      </c>
      <c r="E294" s="6" t="str">
        <f>TEXTJOIN(
  CHAR(10) &amp; CHAR(10),
  TRUE,
  IFERROR(IF(WSO!H294="Home", WSO!E294, ""), ""),
  IFERROR(IF(MSO!H294="Home", MSO!E294, ""), ""),
  IFERROR(IF(FH!H294="Home", FH!E294, ""), ""),
  IFERROR(IF(MGOLF!H294="Home", MGOLF!E294, ""), ""),
  IFERROR(IF(Football!H294="Home", Football!E294, ""), ""),
  IFERROR(IF(WVB!H294="Home", WVB!E294, ""), ""),
  IFERROR(IF(XC!H294="Home", XC!E294, ""), ""),
  IFERROR(IF(SWIMMING!H294="Home", SWIMMING!E294, ""), ""),
  IFERROR(IF(WTEN!H294="Home", WTEN!E294, ""), ""),
  IFERROR(IF(TF!H294="Home", TF!E294, ""), ""),
  IFERROR(IF(WGOLF!H294="Home", WGOLF!E294, ""), ""),
  IFERROR(IF(WBB!H294="Home", WBB!E294, ""), ""),
  IFERROR(IF(MBB!H294="Home", MBB!E294, ""), ""),
  IFERROR(IF(WLAX!H294="Home", WLAX!E294, ""), ""),
  IFERROR(IF(MLAX!H294="Home", MLAX!E294, ""), ""),
  IFERROR(IF(SOFT!H294="Home", SOFT!E294, ""), ""),
  IFERROR(IF(BASE!H294="Home", BASE!E294, ""), ""),
  IFERROR(IF(ESPORTS!H294="Home", ESPORTS!E294, ""), "")
)
</f>
        <v/>
      </c>
      <c r="F294" s="11" t="str">
        <f>TEXTJOIN(
  CHAR(10) &amp; CHAR(10),
  TRUE,
  IFERROR(IF(WSO!H294="Home", TEXT(WSO!F294, "h:mm AM/PM"), ""), ""),
  IFERROR(IF(MSO!H294="Home", TEXT(MSO!F294, "h:mm AM/PM"), ""), ""),
  IFERROR(IF(FH!H294="Home", TEXT(FH!F294, "h:mm AM/PM"), ""), ""),
  IFERROR(IF(MGOLF!H294="Home", TEXT(MGOLF!F294, "h:mm AM/PM"), ""), ""),
  IFERROR(IF(Football!H294="Home", TEXT(Football!F294, "h:mm AM/PM"), ""), ""),
  IFERROR(IF(WVB!H294="Home", TEXT(WVB!F294, "h:mm AM/PM"), ""), ""),
  IFERROR(IF(XC!H294="Home", TEXT(XC!F294, "h:mm AM/PM"), ""), ""),
  IFERROR(IF(SWIMMING!H294="Home", TEXT(SWIMMING!F294, "h:mm AM/PM"), ""), ""),
  IFERROR(IF(WTEN!H294="Home", TEXT(WTEN!F294, "h:mm AM/PM"), ""), ""),
  IFERROR(IF(TF!H294="Home", TEXT(TF!F294, "h:mm AM/PM"), ""), ""),
  IFERROR(IF(WGOLF!H294="Home", TEXT(WGOLF!F294, "h:mm AM/PM"), ""), ""),
  IFERROR(IF(WBB!H294="Home", TEXT(WBB!F294, "h:mm AM/PM"), ""), ""),
  IFERROR(IF(MBB!H294="Home", TEXT(MBB!F294, "h:mm AM/PM"), ""), ""),
  IFERROR(IF(WLAX!H294="Home", TEXT(WLAX!F294, "h:mm AM/PM"), ""), ""),
  IFERROR(IF(MLAX!H294="Home", TEXT(MLAX!F294, "h:mm AM/PM"), ""), ""),
  IFERROR(IF(SOFT!H294="Home", TEXT(SOFT!F294, "h:mm AM/PM"), ""), ""),
  IFERROR(IF(BASE!H294="Home", TEXT(BASE!F294, "h:mm AM/PM"), ""), ""),
  IFERROR(IF(ESPORTS!H294="Home", TEXT(ESPORTS!F294, "h:mm AM/PM"), ""), "")
)
</f>
        <v/>
      </c>
      <c r="G294" s="11" t="str">
        <f>TEXTJOIN(
  CHAR(10) &amp; CHAR(10),
  TRUE,
  IFERROR(IF(WSO!H294="Home", WSO!G294, ""), ""),
  IFERROR(IF(MSO!H294="Home", MSO!G294, ""), ""),
  IFERROR(IF(FH!H294="Home", FH!G294, ""), ""),
  IFERROR(IF(MGOLF!H294="Home", MGOLF!G294, ""), ""),
  IFERROR(IF(Football!H294="Home", Football!G294, ""), ""),
  IFERROR(IF(WVB!H294="Home", WVB!G294, ""), ""),
  IFERROR(IF(XC!H294="Home", XC!G294, ""), ""),
  IFERROR(IF(SWIMMING!H294="Home", SWIMMING!G294, ""), ""),
  IFERROR(IF(WTEN!H294="Home", WTEN!G294, ""), ""),
  IFERROR(IF(TF!H294="Home", TF!G294, ""), ""),
  IFERROR(IF(WGOLF!H294="Home", WGOLF!G294, ""), ""),
  IFERROR(IF(WBB!H294="Home", WBB!G294, ""), ""),
  IFERROR(IF(MBB!H294="Home", MBB!G294, ""), ""),
  IFERROR(IF(WLAX!H294="Home", WLAX!G294, ""), ""),
  IFERROR(IF(MLAX!H294="Home", MLAX!G294, ""), ""),
  IFERROR(IF(SOFT!H294="Home", SOFT!G294, ""), ""),
  IFERROR(IF(BASE!H294="Home", BASE!G294, ""), ""),
  IFERROR(IF(ESPORTS!H294="Home", ESPORTS!G294, ""), "")
)
</f>
        <v/>
      </c>
      <c r="H294" s="20" t="str">
        <f>TEXTJOIN(
  CHAR(10) &amp; CHAR(10),
  TRUE,
  IFERROR(IF(WSO!H294="Home", WSO!P294, ""), ""),
  IFERROR(IF(MSO!H294="Home", MSO!P294, ""), ""),
  IFERROR(IF(FH!H294="Home", FH!P294, ""), ""),
  IFERROR(IF(MGOLF!H294="Home", MGOLF!P294, ""), ""),
  IFERROR(IF(Football!H294="Home", Football!P294, ""), ""),
  IFERROR(IF(WVB!H294="Home", WVB!P294, ""), ""),
  IFERROR(IF(XC!H294="Home", XC!P294, ""), ""),
  IFERROR(IF(SWIMMING!H294="Home", SWIMMING!P294, ""), ""),
  IFERROR(IF(WTEN!H294="Home", WTEN!P294, ""), ""),
  IFERROR(IF(TF!H294="Home", TF!P294, ""), ""),
  IFERROR(IF(WGOLF!H294="Home", WGOLF!P294, ""), ""),
  IFERROR(IF(WBB!H294="Home", WBB!P294, ""), ""),
  IFERROR(IF(MBB!H294="Home", MBB!P294, ""), ""),
  IFERROR(IF(WLAX!H294="Home", WLAX!P294, ""), ""),
  IFERROR(IF(MLAX!H294="Home", MLAX!P294, ""), ""),
  IFERROR(IF(SOFT!H294="Home", SOFT!P294, ""), ""),
  IFERROR(IF(BASE!H294="Home", BASE!P294, ""), ""),
  IFERROR(IF(ESPORTS!H294="Home", ESPORTS!P294, ""), "")
)
</f>
        <v/>
      </c>
    </row>
    <row r="295" ht="22.5" customHeight="1">
      <c r="A295" s="6">
        <v>294.0</v>
      </c>
      <c r="B295" s="6" t="str">
        <f>'Master Schedule'!B295</f>
        <v/>
      </c>
      <c r="C295" s="7">
        <v>46528.0</v>
      </c>
      <c r="D295" s="8" t="str">
        <f t="shared" si="1"/>
        <v>Friday</v>
      </c>
      <c r="E295" s="6" t="str">
        <f>TEXTJOIN(
  CHAR(10) &amp; CHAR(10),
  TRUE,
  IFERROR(IF(WSO!H295="Home", WSO!E295, ""), ""),
  IFERROR(IF(MSO!H295="Home", MSO!E295, ""), ""),
  IFERROR(IF(FH!H295="Home", FH!E295, ""), ""),
  IFERROR(IF(MGOLF!H295="Home", MGOLF!E295, ""), ""),
  IFERROR(IF(Football!H295="Home", Football!E295, ""), ""),
  IFERROR(IF(WVB!H295="Home", WVB!E295, ""), ""),
  IFERROR(IF(XC!H295="Home", XC!E295, ""), ""),
  IFERROR(IF(SWIMMING!H295="Home", SWIMMING!E295, ""), ""),
  IFERROR(IF(WTEN!H295="Home", WTEN!E295, ""), ""),
  IFERROR(IF(TF!H295="Home", TF!E295, ""), ""),
  IFERROR(IF(WGOLF!H295="Home", WGOLF!E295, ""), ""),
  IFERROR(IF(WBB!H295="Home", WBB!E295, ""), ""),
  IFERROR(IF(MBB!H295="Home", MBB!E295, ""), ""),
  IFERROR(IF(WLAX!H295="Home", WLAX!E295, ""), ""),
  IFERROR(IF(MLAX!H295="Home", MLAX!E295, ""), ""),
  IFERROR(IF(SOFT!H295="Home", SOFT!E295, ""), ""),
  IFERROR(IF(BASE!H295="Home", BASE!E295, ""), ""),
  IFERROR(IF(ESPORTS!H295="Home", ESPORTS!E295, ""), "")
)
</f>
        <v/>
      </c>
      <c r="F295" s="11" t="str">
        <f>TEXTJOIN(
  CHAR(10) &amp; CHAR(10),
  TRUE,
  IFERROR(IF(WSO!H295="Home", TEXT(WSO!F295, "h:mm AM/PM"), ""), ""),
  IFERROR(IF(MSO!H295="Home", TEXT(MSO!F295, "h:mm AM/PM"), ""), ""),
  IFERROR(IF(FH!H295="Home", TEXT(FH!F295, "h:mm AM/PM"), ""), ""),
  IFERROR(IF(MGOLF!H295="Home", TEXT(MGOLF!F295, "h:mm AM/PM"), ""), ""),
  IFERROR(IF(Football!H295="Home", TEXT(Football!F295, "h:mm AM/PM"), ""), ""),
  IFERROR(IF(WVB!H295="Home", TEXT(WVB!F295, "h:mm AM/PM"), ""), ""),
  IFERROR(IF(XC!H295="Home", TEXT(XC!F295, "h:mm AM/PM"), ""), ""),
  IFERROR(IF(SWIMMING!H295="Home", TEXT(SWIMMING!F295, "h:mm AM/PM"), ""), ""),
  IFERROR(IF(WTEN!H295="Home", TEXT(WTEN!F295, "h:mm AM/PM"), ""), ""),
  IFERROR(IF(TF!H295="Home", TEXT(TF!F295, "h:mm AM/PM"), ""), ""),
  IFERROR(IF(WGOLF!H295="Home", TEXT(WGOLF!F295, "h:mm AM/PM"), ""), ""),
  IFERROR(IF(WBB!H295="Home", TEXT(WBB!F295, "h:mm AM/PM"), ""), ""),
  IFERROR(IF(MBB!H295="Home", TEXT(MBB!F295, "h:mm AM/PM"), ""), ""),
  IFERROR(IF(WLAX!H295="Home", TEXT(WLAX!F295, "h:mm AM/PM"), ""), ""),
  IFERROR(IF(MLAX!H295="Home", TEXT(MLAX!F295, "h:mm AM/PM"), ""), ""),
  IFERROR(IF(SOFT!H295="Home", TEXT(SOFT!F295, "h:mm AM/PM"), ""), ""),
  IFERROR(IF(BASE!H295="Home", TEXT(BASE!F295, "h:mm AM/PM"), ""), ""),
  IFERROR(IF(ESPORTS!H295="Home", TEXT(ESPORTS!F295, "h:mm AM/PM"), ""), "")
)
</f>
        <v/>
      </c>
      <c r="G295" s="11" t="str">
        <f>TEXTJOIN(
  CHAR(10) &amp; CHAR(10),
  TRUE,
  IFERROR(IF(WSO!H295="Home", WSO!G295, ""), ""),
  IFERROR(IF(MSO!H295="Home", MSO!G295, ""), ""),
  IFERROR(IF(FH!H295="Home", FH!G295, ""), ""),
  IFERROR(IF(MGOLF!H295="Home", MGOLF!G295, ""), ""),
  IFERROR(IF(Football!H295="Home", Football!G295, ""), ""),
  IFERROR(IF(WVB!H295="Home", WVB!G295, ""), ""),
  IFERROR(IF(XC!H295="Home", XC!G295, ""), ""),
  IFERROR(IF(SWIMMING!H295="Home", SWIMMING!G295, ""), ""),
  IFERROR(IF(WTEN!H295="Home", WTEN!G295, ""), ""),
  IFERROR(IF(TF!H295="Home", TF!G295, ""), ""),
  IFERROR(IF(WGOLF!H295="Home", WGOLF!G295, ""), ""),
  IFERROR(IF(WBB!H295="Home", WBB!G295, ""), ""),
  IFERROR(IF(MBB!H295="Home", MBB!G295, ""), ""),
  IFERROR(IF(WLAX!H295="Home", WLAX!G295, ""), ""),
  IFERROR(IF(MLAX!H295="Home", MLAX!G295, ""), ""),
  IFERROR(IF(SOFT!H295="Home", SOFT!G295, ""), ""),
  IFERROR(IF(BASE!H295="Home", BASE!G295, ""), ""),
  IFERROR(IF(ESPORTS!H295="Home", ESPORTS!G295, ""), "")
)
</f>
        <v/>
      </c>
      <c r="H295" s="20" t="str">
        <f>TEXTJOIN(
  CHAR(10) &amp; CHAR(10),
  TRUE,
  IFERROR(IF(WSO!H295="Home", WSO!P295, ""), ""),
  IFERROR(IF(MSO!H295="Home", MSO!P295, ""), ""),
  IFERROR(IF(FH!H295="Home", FH!P295, ""), ""),
  IFERROR(IF(MGOLF!H295="Home", MGOLF!P295, ""), ""),
  IFERROR(IF(Football!H295="Home", Football!P295, ""), ""),
  IFERROR(IF(WVB!H295="Home", WVB!P295, ""), ""),
  IFERROR(IF(XC!H295="Home", XC!P295, ""), ""),
  IFERROR(IF(SWIMMING!H295="Home", SWIMMING!P295, ""), ""),
  IFERROR(IF(WTEN!H295="Home", WTEN!P295, ""), ""),
  IFERROR(IF(TF!H295="Home", TF!P295, ""), ""),
  IFERROR(IF(WGOLF!H295="Home", WGOLF!P295, ""), ""),
  IFERROR(IF(WBB!H295="Home", WBB!P295, ""), ""),
  IFERROR(IF(MBB!H295="Home", MBB!P295, ""), ""),
  IFERROR(IF(WLAX!H295="Home", WLAX!P295, ""), ""),
  IFERROR(IF(MLAX!H295="Home", MLAX!P295, ""), ""),
  IFERROR(IF(SOFT!H295="Home", SOFT!P295, ""), ""),
  IFERROR(IF(BASE!H295="Home", BASE!P295, ""), ""),
  IFERROR(IF(ESPORTS!H295="Home", ESPORTS!P295, ""), "")
)
</f>
        <v/>
      </c>
    </row>
    <row r="296" ht="22.5" customHeight="1">
      <c r="A296" s="6">
        <v>295.0</v>
      </c>
      <c r="B296" s="6" t="str">
        <f>'Master Schedule'!B296</f>
        <v/>
      </c>
      <c r="C296" s="7">
        <v>46529.0</v>
      </c>
      <c r="D296" s="8" t="str">
        <f t="shared" si="1"/>
        <v>Saturday</v>
      </c>
      <c r="E296" s="6" t="str">
        <f>TEXTJOIN(
  CHAR(10) &amp; CHAR(10),
  TRUE,
  IFERROR(IF(WSO!H296="Home", WSO!E296, ""), ""),
  IFERROR(IF(MSO!H296="Home", MSO!E296, ""), ""),
  IFERROR(IF(FH!H296="Home", FH!E296, ""), ""),
  IFERROR(IF(MGOLF!H296="Home", MGOLF!E296, ""), ""),
  IFERROR(IF(Football!H296="Home", Football!E296, ""), ""),
  IFERROR(IF(WVB!H296="Home", WVB!E296, ""), ""),
  IFERROR(IF(XC!H296="Home", XC!E296, ""), ""),
  IFERROR(IF(SWIMMING!H296="Home", SWIMMING!E296, ""), ""),
  IFERROR(IF(WTEN!H296="Home", WTEN!E296, ""), ""),
  IFERROR(IF(TF!H296="Home", TF!E296, ""), ""),
  IFERROR(IF(WGOLF!H296="Home", WGOLF!E296, ""), ""),
  IFERROR(IF(WBB!H296="Home", WBB!E296, ""), ""),
  IFERROR(IF(MBB!H296="Home", MBB!E296, ""), ""),
  IFERROR(IF(WLAX!H296="Home", WLAX!E296, ""), ""),
  IFERROR(IF(MLAX!H296="Home", MLAX!E296, ""), ""),
  IFERROR(IF(SOFT!H296="Home", SOFT!E296, ""), ""),
  IFERROR(IF(BASE!H296="Home", BASE!E296, ""), ""),
  IFERROR(IF(ESPORTS!H296="Home", ESPORTS!E296, ""), "")
)
</f>
        <v/>
      </c>
      <c r="F296" s="11" t="str">
        <f>TEXTJOIN(
  CHAR(10) &amp; CHAR(10),
  TRUE,
  IFERROR(IF(WSO!H296="Home", TEXT(WSO!F296, "h:mm AM/PM"), ""), ""),
  IFERROR(IF(MSO!H296="Home", TEXT(MSO!F296, "h:mm AM/PM"), ""), ""),
  IFERROR(IF(FH!H296="Home", TEXT(FH!F296, "h:mm AM/PM"), ""), ""),
  IFERROR(IF(MGOLF!H296="Home", TEXT(MGOLF!F296, "h:mm AM/PM"), ""), ""),
  IFERROR(IF(Football!H296="Home", TEXT(Football!F296, "h:mm AM/PM"), ""), ""),
  IFERROR(IF(WVB!H296="Home", TEXT(WVB!F296, "h:mm AM/PM"), ""), ""),
  IFERROR(IF(XC!H296="Home", TEXT(XC!F296, "h:mm AM/PM"), ""), ""),
  IFERROR(IF(SWIMMING!H296="Home", TEXT(SWIMMING!F296, "h:mm AM/PM"), ""), ""),
  IFERROR(IF(WTEN!H296="Home", TEXT(WTEN!F296, "h:mm AM/PM"), ""), ""),
  IFERROR(IF(TF!H296="Home", TEXT(TF!F296, "h:mm AM/PM"), ""), ""),
  IFERROR(IF(WGOLF!H296="Home", TEXT(WGOLF!F296, "h:mm AM/PM"), ""), ""),
  IFERROR(IF(WBB!H296="Home", TEXT(WBB!F296, "h:mm AM/PM"), ""), ""),
  IFERROR(IF(MBB!H296="Home", TEXT(MBB!F296, "h:mm AM/PM"), ""), ""),
  IFERROR(IF(WLAX!H296="Home", TEXT(WLAX!F296, "h:mm AM/PM"), ""), ""),
  IFERROR(IF(MLAX!H296="Home", TEXT(MLAX!F296, "h:mm AM/PM"), ""), ""),
  IFERROR(IF(SOFT!H296="Home", TEXT(SOFT!F296, "h:mm AM/PM"), ""), ""),
  IFERROR(IF(BASE!H296="Home", TEXT(BASE!F296, "h:mm AM/PM"), ""), ""),
  IFERROR(IF(ESPORTS!H296="Home", TEXT(ESPORTS!F296, "h:mm AM/PM"), ""), "")
)
</f>
        <v/>
      </c>
      <c r="G296" s="11" t="str">
        <f>TEXTJOIN(
  CHAR(10) &amp; CHAR(10),
  TRUE,
  IFERROR(IF(WSO!H296="Home", WSO!G296, ""), ""),
  IFERROR(IF(MSO!H296="Home", MSO!G296, ""), ""),
  IFERROR(IF(FH!H296="Home", FH!G296, ""), ""),
  IFERROR(IF(MGOLF!H296="Home", MGOLF!G296, ""), ""),
  IFERROR(IF(Football!H296="Home", Football!G296, ""), ""),
  IFERROR(IF(WVB!H296="Home", WVB!G296, ""), ""),
  IFERROR(IF(XC!H296="Home", XC!G296, ""), ""),
  IFERROR(IF(SWIMMING!H296="Home", SWIMMING!G296, ""), ""),
  IFERROR(IF(WTEN!H296="Home", WTEN!G296, ""), ""),
  IFERROR(IF(TF!H296="Home", TF!G296, ""), ""),
  IFERROR(IF(WGOLF!H296="Home", WGOLF!G296, ""), ""),
  IFERROR(IF(WBB!H296="Home", WBB!G296, ""), ""),
  IFERROR(IF(MBB!H296="Home", MBB!G296, ""), ""),
  IFERROR(IF(WLAX!H296="Home", WLAX!G296, ""), ""),
  IFERROR(IF(MLAX!H296="Home", MLAX!G296, ""), ""),
  IFERROR(IF(SOFT!H296="Home", SOFT!G296, ""), ""),
  IFERROR(IF(BASE!H296="Home", BASE!G296, ""), ""),
  IFERROR(IF(ESPORTS!H296="Home", ESPORTS!G296, ""), "")
)
</f>
        <v/>
      </c>
      <c r="H296" s="20" t="str">
        <f>TEXTJOIN(
  CHAR(10) &amp; CHAR(10),
  TRUE,
  IFERROR(IF(WSO!H296="Home", WSO!P296, ""), ""),
  IFERROR(IF(MSO!H296="Home", MSO!P296, ""), ""),
  IFERROR(IF(FH!H296="Home", FH!P296, ""), ""),
  IFERROR(IF(MGOLF!H296="Home", MGOLF!P296, ""), ""),
  IFERROR(IF(Football!H296="Home", Football!P296, ""), ""),
  IFERROR(IF(WVB!H296="Home", WVB!P296, ""), ""),
  IFERROR(IF(XC!H296="Home", XC!P296, ""), ""),
  IFERROR(IF(SWIMMING!H296="Home", SWIMMING!P296, ""), ""),
  IFERROR(IF(WTEN!H296="Home", WTEN!P296, ""), ""),
  IFERROR(IF(TF!H296="Home", TF!P296, ""), ""),
  IFERROR(IF(WGOLF!H296="Home", WGOLF!P296, ""), ""),
  IFERROR(IF(WBB!H296="Home", WBB!P296, ""), ""),
  IFERROR(IF(MBB!H296="Home", MBB!P296, ""), ""),
  IFERROR(IF(WLAX!H296="Home", WLAX!P296, ""), ""),
  IFERROR(IF(MLAX!H296="Home", MLAX!P296, ""), ""),
  IFERROR(IF(SOFT!H296="Home", SOFT!P296, ""), ""),
  IFERROR(IF(BASE!H296="Home", BASE!P296, ""), ""),
  IFERROR(IF(ESPORTS!H296="Home", ESPORTS!P296, ""), "")
)
</f>
        <v/>
      </c>
    </row>
    <row r="297" ht="22.5" customHeight="1">
      <c r="A297" s="6">
        <v>296.0</v>
      </c>
      <c r="B297" s="6" t="str">
        <f>'Master Schedule'!B297</f>
        <v/>
      </c>
      <c r="C297" s="7">
        <v>46530.0</v>
      </c>
      <c r="D297" s="8" t="str">
        <f t="shared" si="1"/>
        <v>Sunday</v>
      </c>
      <c r="E297" s="6" t="str">
        <f>TEXTJOIN(
  CHAR(10) &amp; CHAR(10),
  TRUE,
  IFERROR(IF(WSO!H297="Home", WSO!E297, ""), ""),
  IFERROR(IF(MSO!H297="Home", MSO!E297, ""), ""),
  IFERROR(IF(FH!H297="Home", FH!E297, ""), ""),
  IFERROR(IF(MGOLF!H297="Home", MGOLF!E297, ""), ""),
  IFERROR(IF(Football!H297="Home", Football!E297, ""), ""),
  IFERROR(IF(WVB!H297="Home", WVB!E297, ""), ""),
  IFERROR(IF(XC!H297="Home", XC!E297, ""), ""),
  IFERROR(IF(SWIMMING!H297="Home", SWIMMING!E297, ""), ""),
  IFERROR(IF(WTEN!H297="Home", WTEN!E297, ""), ""),
  IFERROR(IF(TF!H297="Home", TF!E297, ""), ""),
  IFERROR(IF(WGOLF!H297="Home", WGOLF!E297, ""), ""),
  IFERROR(IF(WBB!H297="Home", WBB!E297, ""), ""),
  IFERROR(IF(MBB!H297="Home", MBB!E297, ""), ""),
  IFERROR(IF(WLAX!H297="Home", WLAX!E297, ""), ""),
  IFERROR(IF(MLAX!H297="Home", MLAX!E297, ""), ""),
  IFERROR(IF(SOFT!H297="Home", SOFT!E297, ""), ""),
  IFERROR(IF(BASE!H297="Home", BASE!E297, ""), ""),
  IFERROR(IF(ESPORTS!H297="Home", ESPORTS!E297, ""), "")
)
</f>
        <v/>
      </c>
      <c r="F297" s="11" t="str">
        <f>TEXTJOIN(
  CHAR(10) &amp; CHAR(10),
  TRUE,
  IFERROR(IF(WSO!H297="Home", TEXT(WSO!F297, "h:mm AM/PM"), ""), ""),
  IFERROR(IF(MSO!H297="Home", TEXT(MSO!F297, "h:mm AM/PM"), ""), ""),
  IFERROR(IF(FH!H297="Home", TEXT(FH!F297, "h:mm AM/PM"), ""), ""),
  IFERROR(IF(MGOLF!H297="Home", TEXT(MGOLF!F297, "h:mm AM/PM"), ""), ""),
  IFERROR(IF(Football!H297="Home", TEXT(Football!F297, "h:mm AM/PM"), ""), ""),
  IFERROR(IF(WVB!H297="Home", TEXT(WVB!F297, "h:mm AM/PM"), ""), ""),
  IFERROR(IF(XC!H297="Home", TEXT(XC!F297, "h:mm AM/PM"), ""), ""),
  IFERROR(IF(SWIMMING!H297="Home", TEXT(SWIMMING!F297, "h:mm AM/PM"), ""), ""),
  IFERROR(IF(WTEN!H297="Home", TEXT(WTEN!F297, "h:mm AM/PM"), ""), ""),
  IFERROR(IF(TF!H297="Home", TEXT(TF!F297, "h:mm AM/PM"), ""), ""),
  IFERROR(IF(WGOLF!H297="Home", TEXT(WGOLF!F297, "h:mm AM/PM"), ""), ""),
  IFERROR(IF(WBB!H297="Home", TEXT(WBB!F297, "h:mm AM/PM"), ""), ""),
  IFERROR(IF(MBB!H297="Home", TEXT(MBB!F297, "h:mm AM/PM"), ""), ""),
  IFERROR(IF(WLAX!H297="Home", TEXT(WLAX!F297, "h:mm AM/PM"), ""), ""),
  IFERROR(IF(MLAX!H297="Home", TEXT(MLAX!F297, "h:mm AM/PM"), ""), ""),
  IFERROR(IF(SOFT!H297="Home", TEXT(SOFT!F297, "h:mm AM/PM"), ""), ""),
  IFERROR(IF(BASE!H297="Home", TEXT(BASE!F297, "h:mm AM/PM"), ""), ""),
  IFERROR(IF(ESPORTS!H297="Home", TEXT(ESPORTS!F297, "h:mm AM/PM"), ""), "")
)
</f>
        <v/>
      </c>
      <c r="G297" s="11" t="str">
        <f>TEXTJOIN(
  CHAR(10) &amp; CHAR(10),
  TRUE,
  IFERROR(IF(WSO!H297="Home", WSO!G297, ""), ""),
  IFERROR(IF(MSO!H297="Home", MSO!G297, ""), ""),
  IFERROR(IF(FH!H297="Home", FH!G297, ""), ""),
  IFERROR(IF(MGOLF!H297="Home", MGOLF!G297, ""), ""),
  IFERROR(IF(Football!H297="Home", Football!G297, ""), ""),
  IFERROR(IF(WVB!H297="Home", WVB!G297, ""), ""),
  IFERROR(IF(XC!H297="Home", XC!G297, ""), ""),
  IFERROR(IF(SWIMMING!H297="Home", SWIMMING!G297, ""), ""),
  IFERROR(IF(WTEN!H297="Home", WTEN!G297, ""), ""),
  IFERROR(IF(TF!H297="Home", TF!G297, ""), ""),
  IFERROR(IF(WGOLF!H297="Home", WGOLF!G297, ""), ""),
  IFERROR(IF(WBB!H297="Home", WBB!G297, ""), ""),
  IFERROR(IF(MBB!H297="Home", MBB!G297, ""), ""),
  IFERROR(IF(WLAX!H297="Home", WLAX!G297, ""), ""),
  IFERROR(IF(MLAX!H297="Home", MLAX!G297, ""), ""),
  IFERROR(IF(SOFT!H297="Home", SOFT!G297, ""), ""),
  IFERROR(IF(BASE!H297="Home", BASE!G297, ""), ""),
  IFERROR(IF(ESPORTS!H297="Home", ESPORTS!G297, ""), "")
)
</f>
        <v/>
      </c>
      <c r="H297" s="20" t="str">
        <f>TEXTJOIN(
  CHAR(10) &amp; CHAR(10),
  TRUE,
  IFERROR(IF(WSO!H297="Home", WSO!P297, ""), ""),
  IFERROR(IF(MSO!H297="Home", MSO!P297, ""), ""),
  IFERROR(IF(FH!H297="Home", FH!P297, ""), ""),
  IFERROR(IF(MGOLF!H297="Home", MGOLF!P297, ""), ""),
  IFERROR(IF(Football!H297="Home", Football!P297, ""), ""),
  IFERROR(IF(WVB!H297="Home", WVB!P297, ""), ""),
  IFERROR(IF(XC!H297="Home", XC!P297, ""), ""),
  IFERROR(IF(SWIMMING!H297="Home", SWIMMING!P297, ""), ""),
  IFERROR(IF(WTEN!H297="Home", WTEN!P297, ""), ""),
  IFERROR(IF(TF!H297="Home", TF!P297, ""), ""),
  IFERROR(IF(WGOLF!H297="Home", WGOLF!P297, ""), ""),
  IFERROR(IF(WBB!H297="Home", WBB!P297, ""), ""),
  IFERROR(IF(MBB!H297="Home", MBB!P297, ""), ""),
  IFERROR(IF(WLAX!H297="Home", WLAX!P297, ""), ""),
  IFERROR(IF(MLAX!H297="Home", MLAX!P297, ""), ""),
  IFERROR(IF(SOFT!H297="Home", SOFT!P297, ""), ""),
  IFERROR(IF(BASE!H297="Home", BASE!P297, ""), ""),
  IFERROR(IF(ESPORTS!H297="Home", ESPORTS!P297, ""), "")
)
</f>
        <v/>
      </c>
    </row>
    <row r="298" ht="22.5" customHeight="1">
      <c r="A298" s="6">
        <v>297.0</v>
      </c>
      <c r="B298" s="6" t="str">
        <f>'Master Schedule'!B298</f>
        <v/>
      </c>
      <c r="C298" s="7">
        <v>46531.0</v>
      </c>
      <c r="D298" s="8" t="str">
        <f t="shared" si="1"/>
        <v>Monday</v>
      </c>
      <c r="E298" s="6" t="str">
        <f>TEXTJOIN(
  CHAR(10) &amp; CHAR(10),
  TRUE,
  IFERROR(IF(WSO!H298="Home", WSO!E298, ""), ""),
  IFERROR(IF(MSO!H298="Home", MSO!E298, ""), ""),
  IFERROR(IF(FH!H298="Home", FH!E298, ""), ""),
  IFERROR(IF(MGOLF!H298="Home", MGOLF!E298, ""), ""),
  IFERROR(IF(Football!H298="Home", Football!E298, ""), ""),
  IFERROR(IF(WVB!H298="Home", WVB!E298, ""), ""),
  IFERROR(IF(XC!H298="Home", XC!E298, ""), ""),
  IFERROR(IF(SWIMMING!H298="Home", SWIMMING!E298, ""), ""),
  IFERROR(IF(WTEN!H298="Home", WTEN!E298, ""), ""),
  IFERROR(IF(TF!H298="Home", TF!E298, ""), ""),
  IFERROR(IF(WGOLF!H298="Home", WGOLF!E298, ""), ""),
  IFERROR(IF(WBB!H298="Home", WBB!E298, ""), ""),
  IFERROR(IF(MBB!H298="Home", MBB!E298, ""), ""),
  IFERROR(IF(WLAX!H298="Home", WLAX!E298, ""), ""),
  IFERROR(IF(MLAX!H298="Home", MLAX!E298, ""), ""),
  IFERROR(IF(SOFT!H298="Home", SOFT!E298, ""), ""),
  IFERROR(IF(BASE!H298="Home", BASE!E298, ""), ""),
  IFERROR(IF(ESPORTS!H298="Home", ESPORTS!E298, ""), "")
)
</f>
        <v/>
      </c>
      <c r="F298" s="11" t="str">
        <f>TEXTJOIN(
  CHAR(10) &amp; CHAR(10),
  TRUE,
  IFERROR(IF(WSO!H298="Home", TEXT(WSO!F298, "h:mm AM/PM"), ""), ""),
  IFERROR(IF(MSO!H298="Home", TEXT(MSO!F298, "h:mm AM/PM"), ""), ""),
  IFERROR(IF(FH!H298="Home", TEXT(FH!F298, "h:mm AM/PM"), ""), ""),
  IFERROR(IF(MGOLF!H298="Home", TEXT(MGOLF!F298, "h:mm AM/PM"), ""), ""),
  IFERROR(IF(Football!H298="Home", TEXT(Football!F298, "h:mm AM/PM"), ""), ""),
  IFERROR(IF(WVB!H298="Home", TEXT(WVB!F298, "h:mm AM/PM"), ""), ""),
  IFERROR(IF(XC!H298="Home", TEXT(XC!F298, "h:mm AM/PM"), ""), ""),
  IFERROR(IF(SWIMMING!H298="Home", TEXT(SWIMMING!F298, "h:mm AM/PM"), ""), ""),
  IFERROR(IF(WTEN!H298="Home", TEXT(WTEN!F298, "h:mm AM/PM"), ""), ""),
  IFERROR(IF(TF!H298="Home", TEXT(TF!F298, "h:mm AM/PM"), ""), ""),
  IFERROR(IF(WGOLF!H298="Home", TEXT(WGOLF!F298, "h:mm AM/PM"), ""), ""),
  IFERROR(IF(WBB!H298="Home", TEXT(WBB!F298, "h:mm AM/PM"), ""), ""),
  IFERROR(IF(MBB!H298="Home", TEXT(MBB!F298, "h:mm AM/PM"), ""), ""),
  IFERROR(IF(WLAX!H298="Home", TEXT(WLAX!F298, "h:mm AM/PM"), ""), ""),
  IFERROR(IF(MLAX!H298="Home", TEXT(MLAX!F298, "h:mm AM/PM"), ""), ""),
  IFERROR(IF(SOFT!H298="Home", TEXT(SOFT!F298, "h:mm AM/PM"), ""), ""),
  IFERROR(IF(BASE!H298="Home", TEXT(BASE!F298, "h:mm AM/PM"), ""), ""),
  IFERROR(IF(ESPORTS!H298="Home", TEXT(ESPORTS!F298, "h:mm AM/PM"), ""), "")
)
</f>
        <v/>
      </c>
      <c r="G298" s="11" t="str">
        <f>TEXTJOIN(
  CHAR(10) &amp; CHAR(10),
  TRUE,
  IFERROR(IF(WSO!H298="Home", WSO!G298, ""), ""),
  IFERROR(IF(MSO!H298="Home", MSO!G298, ""), ""),
  IFERROR(IF(FH!H298="Home", FH!G298, ""), ""),
  IFERROR(IF(MGOLF!H298="Home", MGOLF!G298, ""), ""),
  IFERROR(IF(Football!H298="Home", Football!G298, ""), ""),
  IFERROR(IF(WVB!H298="Home", WVB!G298, ""), ""),
  IFERROR(IF(XC!H298="Home", XC!G298, ""), ""),
  IFERROR(IF(SWIMMING!H298="Home", SWIMMING!G298, ""), ""),
  IFERROR(IF(WTEN!H298="Home", WTEN!G298, ""), ""),
  IFERROR(IF(TF!H298="Home", TF!G298, ""), ""),
  IFERROR(IF(WGOLF!H298="Home", WGOLF!G298, ""), ""),
  IFERROR(IF(WBB!H298="Home", WBB!G298, ""), ""),
  IFERROR(IF(MBB!H298="Home", MBB!G298, ""), ""),
  IFERROR(IF(WLAX!H298="Home", WLAX!G298, ""), ""),
  IFERROR(IF(MLAX!H298="Home", MLAX!G298, ""), ""),
  IFERROR(IF(SOFT!H298="Home", SOFT!G298, ""), ""),
  IFERROR(IF(BASE!H298="Home", BASE!G298, ""), ""),
  IFERROR(IF(ESPORTS!H298="Home", ESPORTS!G298, ""), "")
)
</f>
        <v/>
      </c>
      <c r="H298" s="20" t="str">
        <f>TEXTJOIN(
  CHAR(10) &amp; CHAR(10),
  TRUE,
  IFERROR(IF(WSO!H298="Home", WSO!P298, ""), ""),
  IFERROR(IF(MSO!H298="Home", MSO!P298, ""), ""),
  IFERROR(IF(FH!H298="Home", FH!P298, ""), ""),
  IFERROR(IF(MGOLF!H298="Home", MGOLF!P298, ""), ""),
  IFERROR(IF(Football!H298="Home", Football!P298, ""), ""),
  IFERROR(IF(WVB!H298="Home", WVB!P298, ""), ""),
  IFERROR(IF(XC!H298="Home", XC!P298, ""), ""),
  IFERROR(IF(SWIMMING!H298="Home", SWIMMING!P298, ""), ""),
  IFERROR(IF(WTEN!H298="Home", WTEN!P298, ""), ""),
  IFERROR(IF(TF!H298="Home", TF!P298, ""), ""),
  IFERROR(IF(WGOLF!H298="Home", WGOLF!P298, ""), ""),
  IFERROR(IF(WBB!H298="Home", WBB!P298, ""), ""),
  IFERROR(IF(MBB!H298="Home", MBB!P298, ""), ""),
  IFERROR(IF(WLAX!H298="Home", WLAX!P298, ""), ""),
  IFERROR(IF(MLAX!H298="Home", MLAX!P298, ""), ""),
  IFERROR(IF(SOFT!H298="Home", SOFT!P298, ""), ""),
  IFERROR(IF(BASE!H298="Home", BASE!P298, ""), ""),
  IFERROR(IF(ESPORTS!H298="Home", ESPORTS!P298, ""), "")
)
</f>
        <v/>
      </c>
    </row>
    <row r="299" ht="22.5" customHeight="1">
      <c r="A299" s="6">
        <v>298.0</v>
      </c>
      <c r="B299" s="6" t="str">
        <f>'Master Schedule'!B299</f>
        <v/>
      </c>
      <c r="C299" s="7">
        <v>46532.0</v>
      </c>
      <c r="D299" s="8" t="str">
        <f t="shared" si="1"/>
        <v>Tuesday</v>
      </c>
      <c r="E299" s="6" t="str">
        <f>TEXTJOIN(
  CHAR(10) &amp; CHAR(10),
  TRUE,
  IFERROR(IF(WSO!H299="Home", WSO!E299, ""), ""),
  IFERROR(IF(MSO!H299="Home", MSO!E299, ""), ""),
  IFERROR(IF(FH!H299="Home", FH!E299, ""), ""),
  IFERROR(IF(MGOLF!H299="Home", MGOLF!E299, ""), ""),
  IFERROR(IF(Football!H299="Home", Football!E299, ""), ""),
  IFERROR(IF(WVB!H299="Home", WVB!E299, ""), ""),
  IFERROR(IF(XC!H299="Home", XC!E299, ""), ""),
  IFERROR(IF(SWIMMING!H299="Home", SWIMMING!E299, ""), ""),
  IFERROR(IF(WTEN!H299="Home", WTEN!E299, ""), ""),
  IFERROR(IF(TF!H299="Home", TF!E299, ""), ""),
  IFERROR(IF(WGOLF!H299="Home", WGOLF!E299, ""), ""),
  IFERROR(IF(WBB!H299="Home", WBB!E299, ""), ""),
  IFERROR(IF(MBB!H299="Home", MBB!E299, ""), ""),
  IFERROR(IF(WLAX!H299="Home", WLAX!E299, ""), ""),
  IFERROR(IF(MLAX!H299="Home", MLAX!E299, ""), ""),
  IFERROR(IF(SOFT!H299="Home", SOFT!E299, ""), ""),
  IFERROR(IF(BASE!H299="Home", BASE!E299, ""), ""),
  IFERROR(IF(ESPORTS!H299="Home", ESPORTS!E299, ""), "")
)
</f>
        <v/>
      </c>
      <c r="F299" s="11" t="str">
        <f>TEXTJOIN(
  CHAR(10) &amp; CHAR(10),
  TRUE,
  IFERROR(IF(WSO!H299="Home", TEXT(WSO!F299, "h:mm AM/PM"), ""), ""),
  IFERROR(IF(MSO!H299="Home", TEXT(MSO!F299, "h:mm AM/PM"), ""), ""),
  IFERROR(IF(FH!H299="Home", TEXT(FH!F299, "h:mm AM/PM"), ""), ""),
  IFERROR(IF(MGOLF!H299="Home", TEXT(MGOLF!F299, "h:mm AM/PM"), ""), ""),
  IFERROR(IF(Football!H299="Home", TEXT(Football!F299, "h:mm AM/PM"), ""), ""),
  IFERROR(IF(WVB!H299="Home", TEXT(WVB!F299, "h:mm AM/PM"), ""), ""),
  IFERROR(IF(XC!H299="Home", TEXT(XC!F299, "h:mm AM/PM"), ""), ""),
  IFERROR(IF(SWIMMING!H299="Home", TEXT(SWIMMING!F299, "h:mm AM/PM"), ""), ""),
  IFERROR(IF(WTEN!H299="Home", TEXT(WTEN!F299, "h:mm AM/PM"), ""), ""),
  IFERROR(IF(TF!H299="Home", TEXT(TF!F299, "h:mm AM/PM"), ""), ""),
  IFERROR(IF(WGOLF!H299="Home", TEXT(WGOLF!F299, "h:mm AM/PM"), ""), ""),
  IFERROR(IF(WBB!H299="Home", TEXT(WBB!F299, "h:mm AM/PM"), ""), ""),
  IFERROR(IF(MBB!H299="Home", TEXT(MBB!F299, "h:mm AM/PM"), ""), ""),
  IFERROR(IF(WLAX!H299="Home", TEXT(WLAX!F299, "h:mm AM/PM"), ""), ""),
  IFERROR(IF(MLAX!H299="Home", TEXT(MLAX!F299, "h:mm AM/PM"), ""), ""),
  IFERROR(IF(SOFT!H299="Home", TEXT(SOFT!F299, "h:mm AM/PM"), ""), ""),
  IFERROR(IF(BASE!H299="Home", TEXT(BASE!F299, "h:mm AM/PM"), ""), ""),
  IFERROR(IF(ESPORTS!H299="Home", TEXT(ESPORTS!F299, "h:mm AM/PM"), ""), "")
)
</f>
        <v/>
      </c>
      <c r="G299" s="11" t="str">
        <f>TEXTJOIN(
  CHAR(10) &amp; CHAR(10),
  TRUE,
  IFERROR(IF(WSO!H299="Home", WSO!G299, ""), ""),
  IFERROR(IF(MSO!H299="Home", MSO!G299, ""), ""),
  IFERROR(IF(FH!H299="Home", FH!G299, ""), ""),
  IFERROR(IF(MGOLF!H299="Home", MGOLF!G299, ""), ""),
  IFERROR(IF(Football!H299="Home", Football!G299, ""), ""),
  IFERROR(IF(WVB!H299="Home", WVB!G299, ""), ""),
  IFERROR(IF(XC!H299="Home", XC!G299, ""), ""),
  IFERROR(IF(SWIMMING!H299="Home", SWIMMING!G299, ""), ""),
  IFERROR(IF(WTEN!H299="Home", WTEN!G299, ""), ""),
  IFERROR(IF(TF!H299="Home", TF!G299, ""), ""),
  IFERROR(IF(WGOLF!H299="Home", WGOLF!G299, ""), ""),
  IFERROR(IF(WBB!H299="Home", WBB!G299, ""), ""),
  IFERROR(IF(MBB!H299="Home", MBB!G299, ""), ""),
  IFERROR(IF(WLAX!H299="Home", WLAX!G299, ""), ""),
  IFERROR(IF(MLAX!H299="Home", MLAX!G299, ""), ""),
  IFERROR(IF(SOFT!H299="Home", SOFT!G299, ""), ""),
  IFERROR(IF(BASE!H299="Home", BASE!G299, ""), ""),
  IFERROR(IF(ESPORTS!H299="Home", ESPORTS!G299, ""), "")
)
</f>
        <v/>
      </c>
      <c r="H299" s="20" t="str">
        <f>TEXTJOIN(
  CHAR(10) &amp; CHAR(10),
  TRUE,
  IFERROR(IF(WSO!H299="Home", WSO!P299, ""), ""),
  IFERROR(IF(MSO!H299="Home", MSO!P299, ""), ""),
  IFERROR(IF(FH!H299="Home", FH!P299, ""), ""),
  IFERROR(IF(MGOLF!H299="Home", MGOLF!P299, ""), ""),
  IFERROR(IF(Football!H299="Home", Football!P299, ""), ""),
  IFERROR(IF(WVB!H299="Home", WVB!P299, ""), ""),
  IFERROR(IF(XC!H299="Home", XC!P299, ""), ""),
  IFERROR(IF(SWIMMING!H299="Home", SWIMMING!P299, ""), ""),
  IFERROR(IF(WTEN!H299="Home", WTEN!P299, ""), ""),
  IFERROR(IF(TF!H299="Home", TF!P299, ""), ""),
  IFERROR(IF(WGOLF!H299="Home", WGOLF!P299, ""), ""),
  IFERROR(IF(WBB!H299="Home", WBB!P299, ""), ""),
  IFERROR(IF(MBB!H299="Home", MBB!P299, ""), ""),
  IFERROR(IF(WLAX!H299="Home", WLAX!P299, ""), ""),
  IFERROR(IF(MLAX!H299="Home", MLAX!P299, ""), ""),
  IFERROR(IF(SOFT!H299="Home", SOFT!P299, ""), ""),
  IFERROR(IF(BASE!H299="Home", BASE!P299, ""), ""),
  IFERROR(IF(ESPORTS!H299="Home", ESPORTS!P299, ""), "")
)
</f>
        <v/>
      </c>
    </row>
    <row r="300" ht="22.5" customHeight="1">
      <c r="A300" s="6">
        <v>299.0</v>
      </c>
      <c r="B300" s="6" t="str">
        <f>'Master Schedule'!B300</f>
        <v/>
      </c>
      <c r="C300" s="7">
        <v>46533.0</v>
      </c>
      <c r="D300" s="8" t="str">
        <f t="shared" si="1"/>
        <v>Wednesday</v>
      </c>
      <c r="E300" s="6" t="str">
        <f>TEXTJOIN(
  CHAR(10) &amp; CHAR(10),
  TRUE,
  IFERROR(IF(WSO!H300="Home", WSO!E300, ""), ""),
  IFERROR(IF(MSO!H300="Home", MSO!E300, ""), ""),
  IFERROR(IF(FH!H300="Home", FH!E300, ""), ""),
  IFERROR(IF(MGOLF!H300="Home", MGOLF!E300, ""), ""),
  IFERROR(IF(Football!H300="Home", Football!E300, ""), ""),
  IFERROR(IF(WVB!H300="Home", WVB!E300, ""), ""),
  IFERROR(IF(XC!H300="Home", XC!E300, ""), ""),
  IFERROR(IF(SWIMMING!H300="Home", SWIMMING!E300, ""), ""),
  IFERROR(IF(WTEN!H300="Home", WTEN!E300, ""), ""),
  IFERROR(IF(TF!H300="Home", TF!E300, ""), ""),
  IFERROR(IF(WGOLF!H300="Home", WGOLF!E300, ""), ""),
  IFERROR(IF(WBB!H300="Home", WBB!E300, ""), ""),
  IFERROR(IF(MBB!H300="Home", MBB!E300, ""), ""),
  IFERROR(IF(WLAX!H300="Home", WLAX!E300, ""), ""),
  IFERROR(IF(MLAX!H300="Home", MLAX!E300, ""), ""),
  IFERROR(IF(SOFT!H300="Home", SOFT!E300, ""), ""),
  IFERROR(IF(BASE!H300="Home", BASE!E300, ""), ""),
  IFERROR(IF(ESPORTS!H300="Home", ESPORTS!E300, ""), "")
)
</f>
        <v/>
      </c>
      <c r="F300" s="11" t="str">
        <f>TEXTJOIN(
  CHAR(10) &amp; CHAR(10),
  TRUE,
  IFERROR(IF(WSO!H300="Home", TEXT(WSO!F300, "h:mm AM/PM"), ""), ""),
  IFERROR(IF(MSO!H300="Home", TEXT(MSO!F300, "h:mm AM/PM"), ""), ""),
  IFERROR(IF(FH!H300="Home", TEXT(FH!F300, "h:mm AM/PM"), ""), ""),
  IFERROR(IF(MGOLF!H300="Home", TEXT(MGOLF!F300, "h:mm AM/PM"), ""), ""),
  IFERROR(IF(Football!H300="Home", TEXT(Football!F300, "h:mm AM/PM"), ""), ""),
  IFERROR(IF(WVB!H300="Home", TEXT(WVB!F300, "h:mm AM/PM"), ""), ""),
  IFERROR(IF(XC!H300="Home", TEXT(XC!F300, "h:mm AM/PM"), ""), ""),
  IFERROR(IF(SWIMMING!H300="Home", TEXT(SWIMMING!F300, "h:mm AM/PM"), ""), ""),
  IFERROR(IF(WTEN!H300="Home", TEXT(WTEN!F300, "h:mm AM/PM"), ""), ""),
  IFERROR(IF(TF!H300="Home", TEXT(TF!F300, "h:mm AM/PM"), ""), ""),
  IFERROR(IF(WGOLF!H300="Home", TEXT(WGOLF!F300, "h:mm AM/PM"), ""), ""),
  IFERROR(IF(WBB!H300="Home", TEXT(WBB!F300, "h:mm AM/PM"), ""), ""),
  IFERROR(IF(MBB!H300="Home", TEXT(MBB!F300, "h:mm AM/PM"), ""), ""),
  IFERROR(IF(WLAX!H300="Home", TEXT(WLAX!F300, "h:mm AM/PM"), ""), ""),
  IFERROR(IF(MLAX!H300="Home", TEXT(MLAX!F300, "h:mm AM/PM"), ""), ""),
  IFERROR(IF(SOFT!H300="Home", TEXT(SOFT!F300, "h:mm AM/PM"), ""), ""),
  IFERROR(IF(BASE!H300="Home", TEXT(BASE!F300, "h:mm AM/PM"), ""), ""),
  IFERROR(IF(ESPORTS!H300="Home", TEXT(ESPORTS!F300, "h:mm AM/PM"), ""), "")
)
</f>
        <v/>
      </c>
      <c r="G300" s="11" t="str">
        <f>TEXTJOIN(
  CHAR(10) &amp; CHAR(10),
  TRUE,
  IFERROR(IF(WSO!H300="Home", WSO!G300, ""), ""),
  IFERROR(IF(MSO!H300="Home", MSO!G300, ""), ""),
  IFERROR(IF(FH!H300="Home", FH!G300, ""), ""),
  IFERROR(IF(MGOLF!H300="Home", MGOLF!G300, ""), ""),
  IFERROR(IF(Football!H300="Home", Football!G300, ""), ""),
  IFERROR(IF(WVB!H300="Home", WVB!G300, ""), ""),
  IFERROR(IF(XC!H300="Home", XC!G300, ""), ""),
  IFERROR(IF(SWIMMING!H300="Home", SWIMMING!G300, ""), ""),
  IFERROR(IF(WTEN!H300="Home", WTEN!G300, ""), ""),
  IFERROR(IF(TF!H300="Home", TF!G300, ""), ""),
  IFERROR(IF(WGOLF!H300="Home", WGOLF!G300, ""), ""),
  IFERROR(IF(WBB!H300="Home", WBB!G300, ""), ""),
  IFERROR(IF(MBB!H300="Home", MBB!G300, ""), ""),
  IFERROR(IF(WLAX!H300="Home", WLAX!G300, ""), ""),
  IFERROR(IF(MLAX!H300="Home", MLAX!G300, ""), ""),
  IFERROR(IF(SOFT!H300="Home", SOFT!G300, ""), ""),
  IFERROR(IF(BASE!H300="Home", BASE!G300, ""), ""),
  IFERROR(IF(ESPORTS!H300="Home", ESPORTS!G300, ""), "")
)
</f>
        <v/>
      </c>
      <c r="H300" s="20" t="str">
        <f>TEXTJOIN(
  CHAR(10) &amp; CHAR(10),
  TRUE,
  IFERROR(IF(WSO!H300="Home", WSO!P300, ""), ""),
  IFERROR(IF(MSO!H300="Home", MSO!P300, ""), ""),
  IFERROR(IF(FH!H300="Home", FH!P300, ""), ""),
  IFERROR(IF(MGOLF!H300="Home", MGOLF!P300, ""), ""),
  IFERROR(IF(Football!H300="Home", Football!P300, ""), ""),
  IFERROR(IF(WVB!H300="Home", WVB!P300, ""), ""),
  IFERROR(IF(XC!H300="Home", XC!P300, ""), ""),
  IFERROR(IF(SWIMMING!H300="Home", SWIMMING!P300, ""), ""),
  IFERROR(IF(WTEN!H300="Home", WTEN!P300, ""), ""),
  IFERROR(IF(TF!H300="Home", TF!P300, ""), ""),
  IFERROR(IF(WGOLF!H300="Home", WGOLF!P300, ""), ""),
  IFERROR(IF(WBB!H300="Home", WBB!P300, ""), ""),
  IFERROR(IF(MBB!H300="Home", MBB!P300, ""), ""),
  IFERROR(IF(WLAX!H300="Home", WLAX!P300, ""), ""),
  IFERROR(IF(MLAX!H300="Home", MLAX!P300, ""), ""),
  IFERROR(IF(SOFT!H300="Home", SOFT!P300, ""), ""),
  IFERROR(IF(BASE!H300="Home", BASE!P300, ""), ""),
  IFERROR(IF(ESPORTS!H300="Home", ESPORTS!P300, ""), "")
)
</f>
        <v/>
      </c>
    </row>
    <row r="301" ht="22.5" customHeight="1">
      <c r="A301" s="6">
        <v>300.0</v>
      </c>
      <c r="B301" s="6" t="str">
        <f>'Master Schedule'!B301</f>
        <v/>
      </c>
      <c r="C301" s="7">
        <v>46534.0</v>
      </c>
      <c r="D301" s="8" t="str">
        <f t="shared" si="1"/>
        <v>Thursday</v>
      </c>
      <c r="E301" s="6" t="str">
        <f>TEXTJOIN(
  CHAR(10) &amp; CHAR(10),
  TRUE,
  IFERROR(IF(WSO!H301="Home", WSO!E301, ""), ""),
  IFERROR(IF(MSO!H301="Home", MSO!E301, ""), ""),
  IFERROR(IF(FH!H301="Home", FH!E301, ""), ""),
  IFERROR(IF(MGOLF!H301="Home", MGOLF!E301, ""), ""),
  IFERROR(IF(Football!H301="Home", Football!E301, ""), ""),
  IFERROR(IF(WVB!H301="Home", WVB!E301, ""), ""),
  IFERROR(IF(XC!H301="Home", XC!E301, ""), ""),
  IFERROR(IF(SWIMMING!H301="Home", SWIMMING!E301, ""), ""),
  IFERROR(IF(WTEN!H301="Home", WTEN!E301, ""), ""),
  IFERROR(IF(TF!H301="Home", TF!E301, ""), ""),
  IFERROR(IF(WGOLF!H301="Home", WGOLF!E301, ""), ""),
  IFERROR(IF(WBB!H301="Home", WBB!E301, ""), ""),
  IFERROR(IF(MBB!H301="Home", MBB!E301, ""), ""),
  IFERROR(IF(WLAX!H301="Home", WLAX!E301, ""), ""),
  IFERROR(IF(MLAX!H301="Home", MLAX!E301, ""), ""),
  IFERROR(IF(SOFT!H301="Home", SOFT!E301, ""), ""),
  IFERROR(IF(BASE!H301="Home", BASE!E301, ""), ""),
  IFERROR(IF(ESPORTS!H301="Home", ESPORTS!E301, ""), "")
)
</f>
        <v/>
      </c>
      <c r="F301" s="11" t="str">
        <f>TEXTJOIN(
  CHAR(10) &amp; CHAR(10),
  TRUE,
  IFERROR(IF(WSO!H301="Home", TEXT(WSO!F301, "h:mm AM/PM"), ""), ""),
  IFERROR(IF(MSO!H301="Home", TEXT(MSO!F301, "h:mm AM/PM"), ""), ""),
  IFERROR(IF(FH!H301="Home", TEXT(FH!F301, "h:mm AM/PM"), ""), ""),
  IFERROR(IF(MGOLF!H301="Home", TEXT(MGOLF!F301, "h:mm AM/PM"), ""), ""),
  IFERROR(IF(Football!H301="Home", TEXT(Football!F301, "h:mm AM/PM"), ""), ""),
  IFERROR(IF(WVB!H301="Home", TEXT(WVB!F301, "h:mm AM/PM"), ""), ""),
  IFERROR(IF(XC!H301="Home", TEXT(XC!F301, "h:mm AM/PM"), ""), ""),
  IFERROR(IF(SWIMMING!H301="Home", TEXT(SWIMMING!F301, "h:mm AM/PM"), ""), ""),
  IFERROR(IF(WTEN!H301="Home", TEXT(WTEN!F301, "h:mm AM/PM"), ""), ""),
  IFERROR(IF(TF!H301="Home", TEXT(TF!F301, "h:mm AM/PM"), ""), ""),
  IFERROR(IF(WGOLF!H301="Home", TEXT(WGOLF!F301, "h:mm AM/PM"), ""), ""),
  IFERROR(IF(WBB!H301="Home", TEXT(WBB!F301, "h:mm AM/PM"), ""), ""),
  IFERROR(IF(MBB!H301="Home", TEXT(MBB!F301, "h:mm AM/PM"), ""), ""),
  IFERROR(IF(WLAX!H301="Home", TEXT(WLAX!F301, "h:mm AM/PM"), ""), ""),
  IFERROR(IF(MLAX!H301="Home", TEXT(MLAX!F301, "h:mm AM/PM"), ""), ""),
  IFERROR(IF(SOFT!H301="Home", TEXT(SOFT!F301, "h:mm AM/PM"), ""), ""),
  IFERROR(IF(BASE!H301="Home", TEXT(BASE!F301, "h:mm AM/PM"), ""), ""),
  IFERROR(IF(ESPORTS!H301="Home", TEXT(ESPORTS!F301, "h:mm AM/PM"), ""), "")
)
</f>
        <v/>
      </c>
      <c r="G301" s="11" t="str">
        <f>TEXTJOIN(
  CHAR(10) &amp; CHAR(10),
  TRUE,
  IFERROR(IF(WSO!H301="Home", WSO!G301, ""), ""),
  IFERROR(IF(MSO!H301="Home", MSO!G301, ""), ""),
  IFERROR(IF(FH!H301="Home", FH!G301, ""), ""),
  IFERROR(IF(MGOLF!H301="Home", MGOLF!G301, ""), ""),
  IFERROR(IF(Football!H301="Home", Football!G301, ""), ""),
  IFERROR(IF(WVB!H301="Home", WVB!G301, ""), ""),
  IFERROR(IF(XC!H301="Home", XC!G301, ""), ""),
  IFERROR(IF(SWIMMING!H301="Home", SWIMMING!G301, ""), ""),
  IFERROR(IF(WTEN!H301="Home", WTEN!G301, ""), ""),
  IFERROR(IF(TF!H301="Home", TF!G301, ""), ""),
  IFERROR(IF(WGOLF!H301="Home", WGOLF!G301, ""), ""),
  IFERROR(IF(WBB!H301="Home", WBB!G301, ""), ""),
  IFERROR(IF(MBB!H301="Home", MBB!G301, ""), ""),
  IFERROR(IF(WLAX!H301="Home", WLAX!G301, ""), ""),
  IFERROR(IF(MLAX!H301="Home", MLAX!G301, ""), ""),
  IFERROR(IF(SOFT!H301="Home", SOFT!G301, ""), ""),
  IFERROR(IF(BASE!H301="Home", BASE!G301, ""), ""),
  IFERROR(IF(ESPORTS!H301="Home", ESPORTS!G301, ""), "")
)
</f>
        <v/>
      </c>
      <c r="H301" s="20" t="str">
        <f>TEXTJOIN(
  CHAR(10) &amp; CHAR(10),
  TRUE,
  IFERROR(IF(WSO!H301="Home", WSO!P301, ""), ""),
  IFERROR(IF(MSO!H301="Home", MSO!P301, ""), ""),
  IFERROR(IF(FH!H301="Home", FH!P301, ""), ""),
  IFERROR(IF(MGOLF!H301="Home", MGOLF!P301, ""), ""),
  IFERROR(IF(Football!H301="Home", Football!P301, ""), ""),
  IFERROR(IF(WVB!H301="Home", WVB!P301, ""), ""),
  IFERROR(IF(XC!H301="Home", XC!P301, ""), ""),
  IFERROR(IF(SWIMMING!H301="Home", SWIMMING!P301, ""), ""),
  IFERROR(IF(WTEN!H301="Home", WTEN!P301, ""), ""),
  IFERROR(IF(TF!H301="Home", TF!P301, ""), ""),
  IFERROR(IF(WGOLF!H301="Home", WGOLF!P301, ""), ""),
  IFERROR(IF(WBB!H301="Home", WBB!P301, ""), ""),
  IFERROR(IF(MBB!H301="Home", MBB!P301, ""), ""),
  IFERROR(IF(WLAX!H301="Home", WLAX!P301, ""), ""),
  IFERROR(IF(MLAX!H301="Home", MLAX!P301, ""), ""),
  IFERROR(IF(SOFT!H301="Home", SOFT!P301, ""), ""),
  IFERROR(IF(BASE!H301="Home", BASE!P301, ""), ""),
  IFERROR(IF(ESPORTS!H301="Home", ESPORTS!P301, ""), "")
)
</f>
        <v/>
      </c>
    </row>
    <row r="302" ht="22.5" customHeight="1">
      <c r="A302" s="6">
        <v>301.0</v>
      </c>
      <c r="B302" s="6" t="str">
        <f>'Master Schedule'!B302</f>
        <v/>
      </c>
      <c r="C302" s="7">
        <v>46535.0</v>
      </c>
      <c r="D302" s="8" t="str">
        <f t="shared" si="1"/>
        <v>Friday</v>
      </c>
      <c r="E302" s="6" t="str">
        <f>TEXTJOIN(
  CHAR(10) &amp; CHAR(10),
  TRUE,
  IFERROR(IF(WSO!H302="Home", WSO!E302, ""), ""),
  IFERROR(IF(MSO!H302="Home", MSO!E302, ""), ""),
  IFERROR(IF(FH!H302="Home", FH!E302, ""), ""),
  IFERROR(IF(MGOLF!H302="Home", MGOLF!E302, ""), ""),
  IFERROR(IF(Football!H302="Home", Football!E302, ""), ""),
  IFERROR(IF(WVB!H302="Home", WVB!E302, ""), ""),
  IFERROR(IF(XC!H302="Home", XC!E302, ""), ""),
  IFERROR(IF(SWIMMING!H302="Home", SWIMMING!E302, ""), ""),
  IFERROR(IF(WTEN!H302="Home", WTEN!E302, ""), ""),
  IFERROR(IF(TF!H302="Home", TF!E302, ""), ""),
  IFERROR(IF(WGOLF!H302="Home", WGOLF!E302, ""), ""),
  IFERROR(IF(WBB!H302="Home", WBB!E302, ""), ""),
  IFERROR(IF(MBB!H302="Home", MBB!E302, ""), ""),
  IFERROR(IF(WLAX!H302="Home", WLAX!E302, ""), ""),
  IFERROR(IF(MLAX!H302="Home", MLAX!E302, ""), ""),
  IFERROR(IF(SOFT!H302="Home", SOFT!E302, ""), ""),
  IFERROR(IF(BASE!H302="Home", BASE!E302, ""), ""),
  IFERROR(IF(ESPORTS!H302="Home", ESPORTS!E302, ""), "")
)
</f>
        <v/>
      </c>
      <c r="F302" s="11" t="str">
        <f>TEXTJOIN(
  CHAR(10) &amp; CHAR(10),
  TRUE,
  IFERROR(IF(WSO!H302="Home", TEXT(WSO!F302, "h:mm AM/PM"), ""), ""),
  IFERROR(IF(MSO!H302="Home", TEXT(MSO!F302, "h:mm AM/PM"), ""), ""),
  IFERROR(IF(FH!H302="Home", TEXT(FH!F302, "h:mm AM/PM"), ""), ""),
  IFERROR(IF(MGOLF!H302="Home", TEXT(MGOLF!F302, "h:mm AM/PM"), ""), ""),
  IFERROR(IF(Football!H302="Home", TEXT(Football!F302, "h:mm AM/PM"), ""), ""),
  IFERROR(IF(WVB!H302="Home", TEXT(WVB!F302, "h:mm AM/PM"), ""), ""),
  IFERROR(IF(XC!H302="Home", TEXT(XC!F302, "h:mm AM/PM"), ""), ""),
  IFERROR(IF(SWIMMING!H302="Home", TEXT(SWIMMING!F302, "h:mm AM/PM"), ""), ""),
  IFERROR(IF(WTEN!H302="Home", TEXT(WTEN!F302, "h:mm AM/PM"), ""), ""),
  IFERROR(IF(TF!H302="Home", TEXT(TF!F302, "h:mm AM/PM"), ""), ""),
  IFERROR(IF(WGOLF!H302="Home", TEXT(WGOLF!F302, "h:mm AM/PM"), ""), ""),
  IFERROR(IF(WBB!H302="Home", TEXT(WBB!F302, "h:mm AM/PM"), ""), ""),
  IFERROR(IF(MBB!H302="Home", TEXT(MBB!F302, "h:mm AM/PM"), ""), ""),
  IFERROR(IF(WLAX!H302="Home", TEXT(WLAX!F302, "h:mm AM/PM"), ""), ""),
  IFERROR(IF(MLAX!H302="Home", TEXT(MLAX!F302, "h:mm AM/PM"), ""), ""),
  IFERROR(IF(SOFT!H302="Home", TEXT(SOFT!F302, "h:mm AM/PM"), ""), ""),
  IFERROR(IF(BASE!H302="Home", TEXT(BASE!F302, "h:mm AM/PM"), ""), ""),
  IFERROR(IF(ESPORTS!H302="Home", TEXT(ESPORTS!F302, "h:mm AM/PM"), ""), "")
)
</f>
        <v/>
      </c>
      <c r="G302" s="11" t="str">
        <f>TEXTJOIN(
  CHAR(10) &amp; CHAR(10),
  TRUE,
  IFERROR(IF(WSO!H302="Home", WSO!G302, ""), ""),
  IFERROR(IF(MSO!H302="Home", MSO!G302, ""), ""),
  IFERROR(IF(FH!H302="Home", FH!G302, ""), ""),
  IFERROR(IF(MGOLF!H302="Home", MGOLF!G302, ""), ""),
  IFERROR(IF(Football!H302="Home", Football!G302, ""), ""),
  IFERROR(IF(WVB!H302="Home", WVB!G302, ""), ""),
  IFERROR(IF(XC!H302="Home", XC!G302, ""), ""),
  IFERROR(IF(SWIMMING!H302="Home", SWIMMING!G302, ""), ""),
  IFERROR(IF(WTEN!H302="Home", WTEN!G302, ""), ""),
  IFERROR(IF(TF!H302="Home", TF!G302, ""), ""),
  IFERROR(IF(WGOLF!H302="Home", WGOLF!G302, ""), ""),
  IFERROR(IF(WBB!H302="Home", WBB!G302, ""), ""),
  IFERROR(IF(MBB!H302="Home", MBB!G302, ""), ""),
  IFERROR(IF(WLAX!H302="Home", WLAX!G302, ""), ""),
  IFERROR(IF(MLAX!H302="Home", MLAX!G302, ""), ""),
  IFERROR(IF(SOFT!H302="Home", SOFT!G302, ""), ""),
  IFERROR(IF(BASE!H302="Home", BASE!G302, ""), ""),
  IFERROR(IF(ESPORTS!H302="Home", ESPORTS!G302, ""), "")
)
</f>
        <v/>
      </c>
      <c r="H302" s="20" t="str">
        <f>TEXTJOIN(
  CHAR(10) &amp; CHAR(10),
  TRUE,
  IFERROR(IF(WSO!H302="Home", WSO!P302, ""), ""),
  IFERROR(IF(MSO!H302="Home", MSO!P302, ""), ""),
  IFERROR(IF(FH!H302="Home", FH!P302, ""), ""),
  IFERROR(IF(MGOLF!H302="Home", MGOLF!P302, ""), ""),
  IFERROR(IF(Football!H302="Home", Football!P302, ""), ""),
  IFERROR(IF(WVB!H302="Home", WVB!P302, ""), ""),
  IFERROR(IF(XC!H302="Home", XC!P302, ""), ""),
  IFERROR(IF(SWIMMING!H302="Home", SWIMMING!P302, ""), ""),
  IFERROR(IF(WTEN!H302="Home", WTEN!P302, ""), ""),
  IFERROR(IF(TF!H302="Home", TF!P302, ""), ""),
  IFERROR(IF(WGOLF!H302="Home", WGOLF!P302, ""), ""),
  IFERROR(IF(WBB!H302="Home", WBB!P302, ""), ""),
  IFERROR(IF(MBB!H302="Home", MBB!P302, ""), ""),
  IFERROR(IF(WLAX!H302="Home", WLAX!P302, ""), ""),
  IFERROR(IF(MLAX!H302="Home", MLAX!P302, ""), ""),
  IFERROR(IF(SOFT!H302="Home", SOFT!P302, ""), ""),
  IFERROR(IF(BASE!H302="Home", BASE!P302, ""), ""),
  IFERROR(IF(ESPORTS!H302="Home", ESPORTS!P302, ""), "")
)
</f>
        <v/>
      </c>
    </row>
    <row r="303" ht="22.5" customHeight="1">
      <c r="A303" s="6">
        <v>302.0</v>
      </c>
      <c r="B303" s="6" t="str">
        <f>'Master Schedule'!B303</f>
        <v/>
      </c>
      <c r="C303" s="7">
        <v>46536.0</v>
      </c>
      <c r="D303" s="8" t="str">
        <f t="shared" si="1"/>
        <v>Saturday</v>
      </c>
      <c r="E303" s="6" t="str">
        <f>TEXTJOIN(
  CHAR(10) &amp; CHAR(10),
  TRUE,
  IFERROR(IF(WSO!H303="Home", WSO!E303, ""), ""),
  IFERROR(IF(MSO!H303="Home", MSO!E303, ""), ""),
  IFERROR(IF(FH!H303="Home", FH!E303, ""), ""),
  IFERROR(IF(MGOLF!H303="Home", MGOLF!E303, ""), ""),
  IFERROR(IF(Football!H303="Home", Football!E303, ""), ""),
  IFERROR(IF(WVB!H303="Home", WVB!E303, ""), ""),
  IFERROR(IF(XC!H303="Home", XC!E303, ""), ""),
  IFERROR(IF(SWIMMING!H303="Home", SWIMMING!E303, ""), ""),
  IFERROR(IF(WTEN!H303="Home", WTEN!E303, ""), ""),
  IFERROR(IF(TF!H303="Home", TF!E303, ""), ""),
  IFERROR(IF(WGOLF!H303="Home", WGOLF!E303, ""), ""),
  IFERROR(IF(WBB!H303="Home", WBB!E303, ""), ""),
  IFERROR(IF(MBB!H303="Home", MBB!E303, ""), ""),
  IFERROR(IF(WLAX!H303="Home", WLAX!E303, ""), ""),
  IFERROR(IF(MLAX!H303="Home", MLAX!E303, ""), ""),
  IFERROR(IF(SOFT!H303="Home", SOFT!E303, ""), ""),
  IFERROR(IF(BASE!H303="Home", BASE!E303, ""), ""),
  IFERROR(IF(ESPORTS!H303="Home", ESPORTS!E303, ""), "")
)
</f>
        <v/>
      </c>
      <c r="F303" s="11" t="str">
        <f>TEXTJOIN(
  CHAR(10) &amp; CHAR(10),
  TRUE,
  IFERROR(IF(WSO!H303="Home", TEXT(WSO!F303, "h:mm AM/PM"), ""), ""),
  IFERROR(IF(MSO!H303="Home", TEXT(MSO!F303, "h:mm AM/PM"), ""), ""),
  IFERROR(IF(FH!H303="Home", TEXT(FH!F303, "h:mm AM/PM"), ""), ""),
  IFERROR(IF(MGOLF!H303="Home", TEXT(MGOLF!F303, "h:mm AM/PM"), ""), ""),
  IFERROR(IF(Football!H303="Home", TEXT(Football!F303, "h:mm AM/PM"), ""), ""),
  IFERROR(IF(WVB!H303="Home", TEXT(WVB!F303, "h:mm AM/PM"), ""), ""),
  IFERROR(IF(XC!H303="Home", TEXT(XC!F303, "h:mm AM/PM"), ""), ""),
  IFERROR(IF(SWIMMING!H303="Home", TEXT(SWIMMING!F303, "h:mm AM/PM"), ""), ""),
  IFERROR(IF(WTEN!H303="Home", TEXT(WTEN!F303, "h:mm AM/PM"), ""), ""),
  IFERROR(IF(TF!H303="Home", TEXT(TF!F303, "h:mm AM/PM"), ""), ""),
  IFERROR(IF(WGOLF!H303="Home", TEXT(WGOLF!F303, "h:mm AM/PM"), ""), ""),
  IFERROR(IF(WBB!H303="Home", TEXT(WBB!F303, "h:mm AM/PM"), ""), ""),
  IFERROR(IF(MBB!H303="Home", TEXT(MBB!F303, "h:mm AM/PM"), ""), ""),
  IFERROR(IF(WLAX!H303="Home", TEXT(WLAX!F303, "h:mm AM/PM"), ""), ""),
  IFERROR(IF(MLAX!H303="Home", TEXT(MLAX!F303, "h:mm AM/PM"), ""), ""),
  IFERROR(IF(SOFT!H303="Home", TEXT(SOFT!F303, "h:mm AM/PM"), ""), ""),
  IFERROR(IF(BASE!H303="Home", TEXT(BASE!F303, "h:mm AM/PM"), ""), ""),
  IFERROR(IF(ESPORTS!H303="Home", TEXT(ESPORTS!F303, "h:mm AM/PM"), ""), "")
)
</f>
        <v/>
      </c>
      <c r="G303" s="11" t="str">
        <f>TEXTJOIN(
  CHAR(10) &amp; CHAR(10),
  TRUE,
  IFERROR(IF(WSO!H303="Home", WSO!G303, ""), ""),
  IFERROR(IF(MSO!H303="Home", MSO!G303, ""), ""),
  IFERROR(IF(FH!H303="Home", FH!G303, ""), ""),
  IFERROR(IF(MGOLF!H303="Home", MGOLF!G303, ""), ""),
  IFERROR(IF(Football!H303="Home", Football!G303, ""), ""),
  IFERROR(IF(WVB!H303="Home", WVB!G303, ""), ""),
  IFERROR(IF(XC!H303="Home", XC!G303, ""), ""),
  IFERROR(IF(SWIMMING!H303="Home", SWIMMING!G303, ""), ""),
  IFERROR(IF(WTEN!H303="Home", WTEN!G303, ""), ""),
  IFERROR(IF(TF!H303="Home", TF!G303, ""), ""),
  IFERROR(IF(WGOLF!H303="Home", WGOLF!G303, ""), ""),
  IFERROR(IF(WBB!H303="Home", WBB!G303, ""), ""),
  IFERROR(IF(MBB!H303="Home", MBB!G303, ""), ""),
  IFERROR(IF(WLAX!H303="Home", WLAX!G303, ""), ""),
  IFERROR(IF(MLAX!H303="Home", MLAX!G303, ""), ""),
  IFERROR(IF(SOFT!H303="Home", SOFT!G303, ""), ""),
  IFERROR(IF(BASE!H303="Home", BASE!G303, ""), ""),
  IFERROR(IF(ESPORTS!H303="Home", ESPORTS!G303, ""), "")
)
</f>
        <v/>
      </c>
      <c r="H303" s="20" t="str">
        <f>TEXTJOIN(
  CHAR(10) &amp; CHAR(10),
  TRUE,
  IFERROR(IF(WSO!H303="Home", WSO!P303, ""), ""),
  IFERROR(IF(MSO!H303="Home", MSO!P303, ""), ""),
  IFERROR(IF(FH!H303="Home", FH!P303, ""), ""),
  IFERROR(IF(MGOLF!H303="Home", MGOLF!P303, ""), ""),
  IFERROR(IF(Football!H303="Home", Football!P303, ""), ""),
  IFERROR(IF(WVB!H303="Home", WVB!P303, ""), ""),
  IFERROR(IF(XC!H303="Home", XC!P303, ""), ""),
  IFERROR(IF(SWIMMING!H303="Home", SWIMMING!P303, ""), ""),
  IFERROR(IF(WTEN!H303="Home", WTEN!P303, ""), ""),
  IFERROR(IF(TF!H303="Home", TF!P303, ""), ""),
  IFERROR(IF(WGOLF!H303="Home", WGOLF!P303, ""), ""),
  IFERROR(IF(WBB!H303="Home", WBB!P303, ""), ""),
  IFERROR(IF(MBB!H303="Home", MBB!P303, ""), ""),
  IFERROR(IF(WLAX!H303="Home", WLAX!P303, ""), ""),
  IFERROR(IF(MLAX!H303="Home", MLAX!P303, ""), ""),
  IFERROR(IF(SOFT!H303="Home", SOFT!P303, ""), ""),
  IFERROR(IF(BASE!H303="Home", BASE!P303, ""), ""),
  IFERROR(IF(ESPORTS!H303="Home", ESPORTS!P303, ""), "")
)
</f>
        <v/>
      </c>
    </row>
    <row r="304" ht="22.5" customHeight="1">
      <c r="A304" s="6">
        <v>303.0</v>
      </c>
      <c r="B304" s="6" t="str">
        <f>'Master Schedule'!B304</f>
        <v/>
      </c>
      <c r="C304" s="7">
        <v>46537.0</v>
      </c>
      <c r="D304" s="8" t="str">
        <f t="shared" si="1"/>
        <v>Sunday</v>
      </c>
      <c r="E304" s="6" t="str">
        <f>TEXTJOIN(
  CHAR(10) &amp; CHAR(10),
  TRUE,
  IFERROR(IF(WSO!H304="Home", WSO!E304, ""), ""),
  IFERROR(IF(MSO!H304="Home", MSO!E304, ""), ""),
  IFERROR(IF(FH!H304="Home", FH!E304, ""), ""),
  IFERROR(IF(MGOLF!H304="Home", MGOLF!E304, ""), ""),
  IFERROR(IF(Football!H304="Home", Football!E304, ""), ""),
  IFERROR(IF(WVB!H304="Home", WVB!E304, ""), ""),
  IFERROR(IF(XC!H304="Home", XC!E304, ""), ""),
  IFERROR(IF(SWIMMING!H304="Home", SWIMMING!E304, ""), ""),
  IFERROR(IF(WTEN!H304="Home", WTEN!E304, ""), ""),
  IFERROR(IF(TF!H304="Home", TF!E304, ""), ""),
  IFERROR(IF(WGOLF!H304="Home", WGOLF!E304, ""), ""),
  IFERROR(IF(WBB!H304="Home", WBB!E304, ""), ""),
  IFERROR(IF(MBB!H304="Home", MBB!E304, ""), ""),
  IFERROR(IF(WLAX!H304="Home", WLAX!E304, ""), ""),
  IFERROR(IF(MLAX!H304="Home", MLAX!E304, ""), ""),
  IFERROR(IF(SOFT!H304="Home", SOFT!E304, ""), ""),
  IFERROR(IF(BASE!H304="Home", BASE!E304, ""), ""),
  IFERROR(IF(ESPORTS!H304="Home", ESPORTS!E304, ""), "")
)
</f>
        <v/>
      </c>
      <c r="F304" s="11" t="str">
        <f>TEXTJOIN(
  CHAR(10) &amp; CHAR(10),
  TRUE,
  IFERROR(IF(WSO!H304="Home", TEXT(WSO!F304, "h:mm AM/PM"), ""), ""),
  IFERROR(IF(MSO!H304="Home", TEXT(MSO!F304, "h:mm AM/PM"), ""), ""),
  IFERROR(IF(FH!H304="Home", TEXT(FH!F304, "h:mm AM/PM"), ""), ""),
  IFERROR(IF(MGOLF!H304="Home", TEXT(MGOLF!F304, "h:mm AM/PM"), ""), ""),
  IFERROR(IF(Football!H304="Home", TEXT(Football!F304, "h:mm AM/PM"), ""), ""),
  IFERROR(IF(WVB!H304="Home", TEXT(WVB!F304, "h:mm AM/PM"), ""), ""),
  IFERROR(IF(XC!H304="Home", TEXT(XC!F304, "h:mm AM/PM"), ""), ""),
  IFERROR(IF(SWIMMING!H304="Home", TEXT(SWIMMING!F304, "h:mm AM/PM"), ""), ""),
  IFERROR(IF(WTEN!H304="Home", TEXT(WTEN!F304, "h:mm AM/PM"), ""), ""),
  IFERROR(IF(TF!H304="Home", TEXT(TF!F304, "h:mm AM/PM"), ""), ""),
  IFERROR(IF(WGOLF!H304="Home", TEXT(WGOLF!F304, "h:mm AM/PM"), ""), ""),
  IFERROR(IF(WBB!H304="Home", TEXT(WBB!F304, "h:mm AM/PM"), ""), ""),
  IFERROR(IF(MBB!H304="Home", TEXT(MBB!F304, "h:mm AM/PM"), ""), ""),
  IFERROR(IF(WLAX!H304="Home", TEXT(WLAX!F304, "h:mm AM/PM"), ""), ""),
  IFERROR(IF(MLAX!H304="Home", TEXT(MLAX!F304, "h:mm AM/PM"), ""), ""),
  IFERROR(IF(SOFT!H304="Home", TEXT(SOFT!F304, "h:mm AM/PM"), ""), ""),
  IFERROR(IF(BASE!H304="Home", TEXT(BASE!F304, "h:mm AM/PM"), ""), ""),
  IFERROR(IF(ESPORTS!H304="Home", TEXT(ESPORTS!F304, "h:mm AM/PM"), ""), "")
)
</f>
        <v/>
      </c>
      <c r="G304" s="11" t="str">
        <f>TEXTJOIN(
  CHAR(10) &amp; CHAR(10),
  TRUE,
  IFERROR(IF(WSO!H304="Home", WSO!G304, ""), ""),
  IFERROR(IF(MSO!H304="Home", MSO!G304, ""), ""),
  IFERROR(IF(FH!H304="Home", FH!G304, ""), ""),
  IFERROR(IF(MGOLF!H304="Home", MGOLF!G304, ""), ""),
  IFERROR(IF(Football!H304="Home", Football!G304, ""), ""),
  IFERROR(IF(WVB!H304="Home", WVB!G304, ""), ""),
  IFERROR(IF(XC!H304="Home", XC!G304, ""), ""),
  IFERROR(IF(SWIMMING!H304="Home", SWIMMING!G304, ""), ""),
  IFERROR(IF(WTEN!H304="Home", WTEN!G304, ""), ""),
  IFERROR(IF(TF!H304="Home", TF!G304, ""), ""),
  IFERROR(IF(WGOLF!H304="Home", WGOLF!G304, ""), ""),
  IFERROR(IF(WBB!H304="Home", WBB!G304, ""), ""),
  IFERROR(IF(MBB!H304="Home", MBB!G304, ""), ""),
  IFERROR(IF(WLAX!H304="Home", WLAX!G304, ""), ""),
  IFERROR(IF(MLAX!H304="Home", MLAX!G304, ""), ""),
  IFERROR(IF(SOFT!H304="Home", SOFT!G304, ""), ""),
  IFERROR(IF(BASE!H304="Home", BASE!G304, ""), ""),
  IFERROR(IF(ESPORTS!H304="Home", ESPORTS!G304, ""), "")
)
</f>
        <v/>
      </c>
      <c r="H304" s="20" t="str">
        <f>TEXTJOIN(
  CHAR(10) &amp; CHAR(10),
  TRUE,
  IFERROR(IF(WSO!H304="Home", WSO!P304, ""), ""),
  IFERROR(IF(MSO!H304="Home", MSO!P304, ""), ""),
  IFERROR(IF(FH!H304="Home", FH!P304, ""), ""),
  IFERROR(IF(MGOLF!H304="Home", MGOLF!P304, ""), ""),
  IFERROR(IF(Football!H304="Home", Football!P304, ""), ""),
  IFERROR(IF(WVB!H304="Home", WVB!P304, ""), ""),
  IFERROR(IF(XC!H304="Home", XC!P304, ""), ""),
  IFERROR(IF(SWIMMING!H304="Home", SWIMMING!P304, ""), ""),
  IFERROR(IF(WTEN!H304="Home", WTEN!P304, ""), ""),
  IFERROR(IF(TF!H304="Home", TF!P304, ""), ""),
  IFERROR(IF(WGOLF!H304="Home", WGOLF!P304, ""), ""),
  IFERROR(IF(WBB!H304="Home", WBB!P304, ""), ""),
  IFERROR(IF(MBB!H304="Home", MBB!P304, ""), ""),
  IFERROR(IF(WLAX!H304="Home", WLAX!P304, ""), ""),
  IFERROR(IF(MLAX!H304="Home", MLAX!P304, ""), ""),
  IFERROR(IF(SOFT!H304="Home", SOFT!P304, ""), ""),
  IFERROR(IF(BASE!H304="Home", BASE!P304, ""), ""),
  IFERROR(IF(ESPORTS!H304="Home", ESPORTS!P304, ""), "")
)
</f>
        <v/>
      </c>
    </row>
    <row r="305" ht="22.5" customHeight="1">
      <c r="A305" s="6">
        <v>304.0</v>
      </c>
      <c r="B305" s="6" t="str">
        <f>'Master Schedule'!B305</f>
        <v/>
      </c>
      <c r="C305" s="7">
        <v>46538.0</v>
      </c>
      <c r="D305" s="8" t="str">
        <f t="shared" si="1"/>
        <v>Monday</v>
      </c>
      <c r="E305" s="6" t="str">
        <f>TEXTJOIN(
  CHAR(10) &amp; CHAR(10),
  TRUE,
  IFERROR(IF(WSO!H305="Home", WSO!E305, ""), ""),
  IFERROR(IF(MSO!H305="Home", MSO!E305, ""), ""),
  IFERROR(IF(FH!H305="Home", FH!E305, ""), ""),
  IFERROR(IF(MGOLF!H305="Home", MGOLF!E305, ""), ""),
  IFERROR(IF(Football!H305="Home", Football!E305, ""), ""),
  IFERROR(IF(WVB!H305="Home", WVB!E305, ""), ""),
  IFERROR(IF(XC!H305="Home", XC!E305, ""), ""),
  IFERROR(IF(SWIMMING!H305="Home", SWIMMING!E305, ""), ""),
  IFERROR(IF(WTEN!H305="Home", WTEN!E305, ""), ""),
  IFERROR(IF(TF!H305="Home", TF!E305, ""), ""),
  IFERROR(IF(WGOLF!H305="Home", WGOLF!E305, ""), ""),
  IFERROR(IF(WBB!H305="Home", WBB!E305, ""), ""),
  IFERROR(IF(MBB!H305="Home", MBB!E305, ""), ""),
  IFERROR(IF(WLAX!H305="Home", WLAX!E305, ""), ""),
  IFERROR(IF(MLAX!H305="Home", MLAX!E305, ""), ""),
  IFERROR(IF(SOFT!H305="Home", SOFT!E305, ""), ""),
  IFERROR(IF(BASE!H305="Home", BASE!E305, ""), ""),
  IFERROR(IF(ESPORTS!H305="Home", ESPORTS!E305, ""), "")
)
</f>
        <v/>
      </c>
      <c r="F305" s="11" t="str">
        <f>TEXTJOIN(
  CHAR(10) &amp; CHAR(10),
  TRUE,
  IFERROR(IF(WSO!H305="Home", TEXT(WSO!F305, "h:mm AM/PM"), ""), ""),
  IFERROR(IF(MSO!H305="Home", TEXT(MSO!F305, "h:mm AM/PM"), ""), ""),
  IFERROR(IF(FH!H305="Home", TEXT(FH!F305, "h:mm AM/PM"), ""), ""),
  IFERROR(IF(MGOLF!H305="Home", TEXT(MGOLF!F305, "h:mm AM/PM"), ""), ""),
  IFERROR(IF(Football!H305="Home", TEXT(Football!F305, "h:mm AM/PM"), ""), ""),
  IFERROR(IF(WVB!H305="Home", TEXT(WVB!F305, "h:mm AM/PM"), ""), ""),
  IFERROR(IF(XC!H305="Home", TEXT(XC!F305, "h:mm AM/PM"), ""), ""),
  IFERROR(IF(SWIMMING!H305="Home", TEXT(SWIMMING!F305, "h:mm AM/PM"), ""), ""),
  IFERROR(IF(WTEN!H305="Home", TEXT(WTEN!F305, "h:mm AM/PM"), ""), ""),
  IFERROR(IF(TF!H305="Home", TEXT(TF!F305, "h:mm AM/PM"), ""), ""),
  IFERROR(IF(WGOLF!H305="Home", TEXT(WGOLF!F305, "h:mm AM/PM"), ""), ""),
  IFERROR(IF(WBB!H305="Home", TEXT(WBB!F305, "h:mm AM/PM"), ""), ""),
  IFERROR(IF(MBB!H305="Home", TEXT(MBB!F305, "h:mm AM/PM"), ""), ""),
  IFERROR(IF(WLAX!H305="Home", TEXT(WLAX!F305, "h:mm AM/PM"), ""), ""),
  IFERROR(IF(MLAX!H305="Home", TEXT(MLAX!F305, "h:mm AM/PM"), ""), ""),
  IFERROR(IF(SOFT!H305="Home", TEXT(SOFT!F305, "h:mm AM/PM"), ""), ""),
  IFERROR(IF(BASE!H305="Home", TEXT(BASE!F305, "h:mm AM/PM"), ""), ""),
  IFERROR(IF(ESPORTS!H305="Home", TEXT(ESPORTS!F305, "h:mm AM/PM"), ""), "")
)
</f>
        <v/>
      </c>
      <c r="G305" s="11" t="str">
        <f>TEXTJOIN(
  CHAR(10) &amp; CHAR(10),
  TRUE,
  IFERROR(IF(WSO!H305="Home", WSO!G305, ""), ""),
  IFERROR(IF(MSO!H305="Home", MSO!G305, ""), ""),
  IFERROR(IF(FH!H305="Home", FH!G305, ""), ""),
  IFERROR(IF(MGOLF!H305="Home", MGOLF!G305, ""), ""),
  IFERROR(IF(Football!H305="Home", Football!G305, ""), ""),
  IFERROR(IF(WVB!H305="Home", WVB!G305, ""), ""),
  IFERROR(IF(XC!H305="Home", XC!G305, ""), ""),
  IFERROR(IF(SWIMMING!H305="Home", SWIMMING!G305, ""), ""),
  IFERROR(IF(WTEN!H305="Home", WTEN!G305, ""), ""),
  IFERROR(IF(TF!H305="Home", TF!G305, ""), ""),
  IFERROR(IF(WGOLF!H305="Home", WGOLF!G305, ""), ""),
  IFERROR(IF(WBB!H305="Home", WBB!G305, ""), ""),
  IFERROR(IF(MBB!H305="Home", MBB!G305, ""), ""),
  IFERROR(IF(WLAX!H305="Home", WLAX!G305, ""), ""),
  IFERROR(IF(MLAX!H305="Home", MLAX!G305, ""), ""),
  IFERROR(IF(SOFT!H305="Home", SOFT!G305, ""), ""),
  IFERROR(IF(BASE!H305="Home", BASE!G305, ""), ""),
  IFERROR(IF(ESPORTS!H305="Home", ESPORTS!G305, ""), "")
)
</f>
        <v/>
      </c>
      <c r="H305" s="20" t="str">
        <f>TEXTJOIN(
  CHAR(10) &amp; CHAR(10),
  TRUE,
  IFERROR(IF(WSO!H305="Home", WSO!P305, ""), ""),
  IFERROR(IF(MSO!H305="Home", MSO!P305, ""), ""),
  IFERROR(IF(FH!H305="Home", FH!P305, ""), ""),
  IFERROR(IF(MGOLF!H305="Home", MGOLF!P305, ""), ""),
  IFERROR(IF(Football!H305="Home", Football!P305, ""), ""),
  IFERROR(IF(WVB!H305="Home", WVB!P305, ""), ""),
  IFERROR(IF(XC!H305="Home", XC!P305, ""), ""),
  IFERROR(IF(SWIMMING!H305="Home", SWIMMING!P305, ""), ""),
  IFERROR(IF(WTEN!H305="Home", WTEN!P305, ""), ""),
  IFERROR(IF(TF!H305="Home", TF!P305, ""), ""),
  IFERROR(IF(WGOLF!H305="Home", WGOLF!P305, ""), ""),
  IFERROR(IF(WBB!H305="Home", WBB!P305, ""), ""),
  IFERROR(IF(MBB!H305="Home", MBB!P305, ""), ""),
  IFERROR(IF(WLAX!H305="Home", WLAX!P305, ""), ""),
  IFERROR(IF(MLAX!H305="Home", MLAX!P305, ""), ""),
  IFERROR(IF(SOFT!H305="Home", SOFT!P305, ""), ""),
  IFERROR(IF(BASE!H305="Home", BASE!P305, ""), ""),
  IFERROR(IF(ESPORTS!H305="Home", ESPORTS!P305, ""), "")
)
</f>
        <v/>
      </c>
    </row>
    <row r="306">
      <c r="H306" s="21"/>
    </row>
    <row r="307">
      <c r="H307" s="21"/>
    </row>
    <row r="308">
      <c r="H308" s="21"/>
    </row>
    <row r="309">
      <c r="H309" s="21"/>
    </row>
    <row r="310">
      <c r="H310" s="21"/>
    </row>
    <row r="311">
      <c r="H311" s="21"/>
    </row>
    <row r="312">
      <c r="H312" s="21"/>
    </row>
    <row r="313">
      <c r="H313" s="21"/>
    </row>
    <row r="314">
      <c r="H314" s="21"/>
    </row>
    <row r="315">
      <c r="H315" s="21"/>
    </row>
    <row r="316">
      <c r="H316" s="21"/>
    </row>
    <row r="317">
      <c r="H317" s="21"/>
    </row>
    <row r="318">
      <c r="H318" s="21"/>
    </row>
    <row r="319">
      <c r="H319" s="21"/>
    </row>
    <row r="320">
      <c r="H320" s="21"/>
    </row>
    <row r="321">
      <c r="H321" s="21"/>
    </row>
    <row r="322">
      <c r="H322" s="21"/>
    </row>
    <row r="323">
      <c r="H323" s="21"/>
    </row>
    <row r="324">
      <c r="H324" s="21"/>
    </row>
    <row r="325">
      <c r="H325" s="21"/>
    </row>
    <row r="326">
      <c r="H326" s="21"/>
    </row>
    <row r="327">
      <c r="H327" s="21"/>
    </row>
    <row r="328">
      <c r="H328" s="21"/>
    </row>
    <row r="329">
      <c r="H329" s="21"/>
    </row>
    <row r="330">
      <c r="H330" s="21"/>
    </row>
    <row r="331">
      <c r="H331" s="21"/>
    </row>
    <row r="332">
      <c r="H332" s="21"/>
    </row>
    <row r="333">
      <c r="H333" s="21"/>
    </row>
    <row r="334">
      <c r="H334" s="21"/>
    </row>
    <row r="335">
      <c r="H335" s="21"/>
    </row>
    <row r="336">
      <c r="H336" s="21"/>
    </row>
    <row r="337">
      <c r="H337" s="21"/>
    </row>
    <row r="338">
      <c r="H338" s="21"/>
    </row>
    <row r="339">
      <c r="H339" s="21"/>
    </row>
    <row r="340">
      <c r="H340" s="21"/>
    </row>
    <row r="341">
      <c r="H341" s="21"/>
    </row>
    <row r="342">
      <c r="H342" s="21"/>
    </row>
    <row r="343">
      <c r="H343" s="21"/>
    </row>
    <row r="344">
      <c r="H344" s="21"/>
    </row>
    <row r="345">
      <c r="H345" s="21"/>
    </row>
    <row r="346">
      <c r="H346" s="21"/>
    </row>
    <row r="347">
      <c r="H347" s="21"/>
    </row>
    <row r="348">
      <c r="H348" s="21"/>
    </row>
    <row r="349">
      <c r="H349" s="21"/>
    </row>
    <row r="350">
      <c r="H350" s="21"/>
    </row>
    <row r="351">
      <c r="H351" s="21"/>
    </row>
    <row r="352">
      <c r="H352" s="21"/>
    </row>
    <row r="353">
      <c r="H353" s="21"/>
    </row>
    <row r="354">
      <c r="H354" s="21"/>
    </row>
    <row r="355">
      <c r="H355" s="21"/>
    </row>
    <row r="356">
      <c r="H356" s="21"/>
    </row>
    <row r="357">
      <c r="H357" s="21"/>
    </row>
    <row r="358">
      <c r="H358" s="21"/>
    </row>
    <row r="359">
      <c r="H359" s="21"/>
    </row>
    <row r="360">
      <c r="H360" s="21"/>
    </row>
    <row r="361">
      <c r="H361" s="21"/>
    </row>
    <row r="362">
      <c r="H362" s="21"/>
    </row>
    <row r="363">
      <c r="H363" s="21"/>
    </row>
    <row r="364">
      <c r="H364" s="21"/>
    </row>
    <row r="365">
      <c r="H365" s="21"/>
    </row>
    <row r="366">
      <c r="H366" s="21"/>
    </row>
    <row r="367">
      <c r="H367" s="21"/>
    </row>
    <row r="368">
      <c r="H368" s="21"/>
    </row>
    <row r="369">
      <c r="H369" s="21"/>
    </row>
    <row r="370">
      <c r="H370" s="21"/>
    </row>
    <row r="371">
      <c r="H371" s="21"/>
    </row>
    <row r="372">
      <c r="H372" s="21"/>
    </row>
    <row r="373">
      <c r="H373" s="21"/>
    </row>
    <row r="374">
      <c r="H374" s="21"/>
    </row>
    <row r="375">
      <c r="H375" s="21"/>
    </row>
    <row r="376">
      <c r="H376" s="21"/>
    </row>
    <row r="377">
      <c r="H377" s="21"/>
    </row>
    <row r="378">
      <c r="H378" s="21"/>
    </row>
    <row r="379">
      <c r="H379" s="21"/>
    </row>
    <row r="380">
      <c r="H380" s="21"/>
    </row>
    <row r="381">
      <c r="H381" s="21"/>
    </row>
    <row r="382">
      <c r="H382" s="21"/>
    </row>
    <row r="383">
      <c r="H383" s="21"/>
    </row>
    <row r="384">
      <c r="H384" s="21"/>
    </row>
    <row r="385">
      <c r="H385" s="21"/>
    </row>
    <row r="386">
      <c r="H386" s="21"/>
    </row>
    <row r="387">
      <c r="H387" s="21"/>
    </row>
    <row r="388">
      <c r="H388" s="21"/>
    </row>
    <row r="389">
      <c r="H389" s="21"/>
    </row>
    <row r="390">
      <c r="H390" s="21"/>
    </row>
    <row r="391">
      <c r="H391" s="21"/>
    </row>
    <row r="392">
      <c r="H392" s="21"/>
    </row>
    <row r="393">
      <c r="H393" s="21"/>
    </row>
    <row r="394">
      <c r="H394" s="21"/>
    </row>
    <row r="395">
      <c r="H395" s="21"/>
    </row>
    <row r="396">
      <c r="H396" s="21"/>
    </row>
    <row r="397">
      <c r="H397" s="21"/>
    </row>
    <row r="398">
      <c r="H398" s="21"/>
    </row>
    <row r="399">
      <c r="H399" s="21"/>
    </row>
    <row r="400">
      <c r="H400" s="21"/>
    </row>
    <row r="401">
      <c r="H401" s="21"/>
    </row>
    <row r="402">
      <c r="H402" s="21"/>
    </row>
    <row r="403">
      <c r="H403" s="21"/>
    </row>
    <row r="404">
      <c r="H404" s="21"/>
    </row>
    <row r="405">
      <c r="H405" s="21"/>
    </row>
    <row r="406">
      <c r="H406" s="21"/>
    </row>
    <row r="407">
      <c r="H407" s="21"/>
    </row>
    <row r="408">
      <c r="H408" s="21"/>
    </row>
    <row r="409">
      <c r="H409" s="21"/>
    </row>
    <row r="410">
      <c r="H410" s="21"/>
    </row>
    <row r="411">
      <c r="H411" s="21"/>
    </row>
    <row r="412">
      <c r="H412" s="21"/>
    </row>
    <row r="413">
      <c r="H413" s="21"/>
    </row>
    <row r="414">
      <c r="H414" s="21"/>
    </row>
    <row r="415">
      <c r="H415" s="21"/>
    </row>
    <row r="416">
      <c r="H416" s="21"/>
    </row>
    <row r="417">
      <c r="H417" s="21"/>
    </row>
    <row r="418">
      <c r="H418" s="21"/>
    </row>
    <row r="419">
      <c r="H419" s="21"/>
    </row>
    <row r="420">
      <c r="H420" s="21"/>
    </row>
    <row r="421">
      <c r="H421" s="21"/>
    </row>
    <row r="422">
      <c r="H422" s="21"/>
    </row>
    <row r="423">
      <c r="H423" s="21"/>
    </row>
    <row r="424">
      <c r="H424" s="21"/>
    </row>
    <row r="425">
      <c r="H425" s="21"/>
    </row>
    <row r="426">
      <c r="H426" s="21"/>
    </row>
    <row r="427">
      <c r="H427" s="21"/>
    </row>
    <row r="428">
      <c r="H428" s="21"/>
    </row>
    <row r="429">
      <c r="H429" s="21"/>
    </row>
    <row r="430">
      <c r="H430" s="21"/>
    </row>
    <row r="431">
      <c r="H431" s="21"/>
    </row>
    <row r="432">
      <c r="H432" s="21"/>
    </row>
    <row r="433">
      <c r="H433" s="21"/>
    </row>
    <row r="434">
      <c r="H434" s="21"/>
    </row>
    <row r="435">
      <c r="H435" s="21"/>
    </row>
    <row r="436">
      <c r="H436" s="21"/>
    </row>
    <row r="437">
      <c r="H437" s="21"/>
    </row>
    <row r="438">
      <c r="H438" s="21"/>
    </row>
    <row r="439">
      <c r="H439" s="21"/>
    </row>
    <row r="440">
      <c r="H440" s="21"/>
    </row>
    <row r="441">
      <c r="H441" s="21"/>
    </row>
    <row r="442">
      <c r="H442" s="21"/>
    </row>
    <row r="443">
      <c r="H443" s="21"/>
    </row>
    <row r="444">
      <c r="H444" s="21"/>
    </row>
    <row r="445">
      <c r="H445" s="21"/>
    </row>
    <row r="446">
      <c r="H446" s="21"/>
    </row>
    <row r="447">
      <c r="H447" s="21"/>
    </row>
    <row r="448">
      <c r="H448" s="21"/>
    </row>
    <row r="449">
      <c r="H449" s="21"/>
    </row>
    <row r="450">
      <c r="H450" s="21"/>
    </row>
    <row r="451">
      <c r="H451" s="21"/>
    </row>
    <row r="452">
      <c r="H452" s="21"/>
    </row>
    <row r="453">
      <c r="H453" s="21"/>
    </row>
    <row r="454">
      <c r="H454" s="21"/>
    </row>
    <row r="455">
      <c r="H455" s="21"/>
    </row>
    <row r="456">
      <c r="H456" s="21"/>
    </row>
    <row r="457">
      <c r="H457" s="21"/>
    </row>
    <row r="458">
      <c r="H458" s="21"/>
    </row>
    <row r="459">
      <c r="H459" s="21"/>
    </row>
    <row r="460">
      <c r="H460" s="21"/>
    </row>
    <row r="461">
      <c r="H461" s="21"/>
    </row>
    <row r="462">
      <c r="H462" s="21"/>
    </row>
    <row r="463">
      <c r="H463" s="21"/>
    </row>
    <row r="464">
      <c r="H464" s="21"/>
    </row>
    <row r="465">
      <c r="H465" s="21"/>
    </row>
    <row r="466">
      <c r="H466" s="21"/>
    </row>
    <row r="467">
      <c r="H467" s="21"/>
    </row>
    <row r="468">
      <c r="H468" s="21"/>
    </row>
    <row r="469">
      <c r="H469" s="21"/>
    </row>
    <row r="470">
      <c r="H470" s="21"/>
    </row>
    <row r="471">
      <c r="H471" s="21"/>
    </row>
    <row r="472">
      <c r="H472" s="21"/>
    </row>
    <row r="473">
      <c r="H473" s="21"/>
    </row>
    <row r="474">
      <c r="H474" s="21"/>
    </row>
    <row r="475">
      <c r="H475" s="21"/>
    </row>
    <row r="476">
      <c r="H476" s="21"/>
    </row>
    <row r="477">
      <c r="H477" s="21"/>
    </row>
    <row r="478">
      <c r="H478" s="21"/>
    </row>
    <row r="479">
      <c r="H479" s="21"/>
    </row>
    <row r="480">
      <c r="H480" s="21"/>
    </row>
    <row r="481">
      <c r="H481" s="21"/>
    </row>
    <row r="482">
      <c r="H482" s="21"/>
    </row>
    <row r="483">
      <c r="H483" s="21"/>
    </row>
    <row r="484">
      <c r="H484" s="21"/>
    </row>
    <row r="485">
      <c r="H485" s="21"/>
    </row>
    <row r="486">
      <c r="H486" s="21"/>
    </row>
    <row r="487">
      <c r="H487" s="21"/>
    </row>
    <row r="488">
      <c r="H488" s="21"/>
    </row>
    <row r="489">
      <c r="H489" s="21"/>
    </row>
    <row r="490">
      <c r="H490" s="21"/>
    </row>
    <row r="491">
      <c r="H491" s="21"/>
    </row>
    <row r="492">
      <c r="H492" s="21"/>
    </row>
    <row r="493">
      <c r="H493" s="21"/>
    </row>
    <row r="494">
      <c r="H494" s="21"/>
    </row>
    <row r="495">
      <c r="H495" s="21"/>
    </row>
    <row r="496">
      <c r="H496" s="21"/>
    </row>
    <row r="497">
      <c r="H497" s="21"/>
    </row>
    <row r="498">
      <c r="H498" s="21"/>
    </row>
    <row r="499">
      <c r="H499" s="21"/>
    </row>
    <row r="500">
      <c r="H500" s="21"/>
    </row>
    <row r="501">
      <c r="H501" s="21"/>
    </row>
    <row r="502">
      <c r="H502" s="21"/>
    </row>
    <row r="503">
      <c r="H503" s="21"/>
    </row>
    <row r="504">
      <c r="H504" s="21"/>
    </row>
    <row r="505">
      <c r="H505" s="21"/>
    </row>
    <row r="506">
      <c r="H506" s="21"/>
    </row>
    <row r="507">
      <c r="H507" s="21"/>
    </row>
    <row r="508">
      <c r="H508" s="21"/>
    </row>
    <row r="509">
      <c r="H509" s="21"/>
    </row>
    <row r="510">
      <c r="H510" s="21"/>
    </row>
    <row r="511">
      <c r="H511" s="21"/>
    </row>
    <row r="512">
      <c r="H512" s="21"/>
    </row>
    <row r="513">
      <c r="H513" s="21"/>
    </row>
    <row r="514">
      <c r="H514" s="21"/>
    </row>
    <row r="515">
      <c r="H515" s="21"/>
    </row>
    <row r="516">
      <c r="H516" s="21"/>
    </row>
    <row r="517">
      <c r="H517" s="21"/>
    </row>
    <row r="518">
      <c r="H518" s="21"/>
    </row>
    <row r="519">
      <c r="H519" s="21"/>
    </row>
    <row r="520">
      <c r="H520" s="21"/>
    </row>
    <row r="521">
      <c r="H521" s="21"/>
    </row>
    <row r="522">
      <c r="H522" s="21"/>
    </row>
    <row r="523">
      <c r="H523" s="21"/>
    </row>
    <row r="524">
      <c r="H524" s="21"/>
    </row>
    <row r="525">
      <c r="H525" s="21"/>
    </row>
    <row r="526">
      <c r="H526" s="21"/>
    </row>
    <row r="527">
      <c r="H527" s="21"/>
    </row>
    <row r="528">
      <c r="H528" s="21"/>
    </row>
    <row r="529">
      <c r="H529" s="21"/>
    </row>
    <row r="530">
      <c r="H530" s="21"/>
    </row>
    <row r="531">
      <c r="H531" s="21"/>
    </row>
    <row r="532">
      <c r="H532" s="21"/>
    </row>
    <row r="533">
      <c r="H533" s="21"/>
    </row>
    <row r="534">
      <c r="H534" s="21"/>
    </row>
    <row r="535">
      <c r="H535" s="21"/>
    </row>
    <row r="536">
      <c r="H536" s="21"/>
    </row>
    <row r="537">
      <c r="H537" s="21"/>
    </row>
    <row r="538">
      <c r="H538" s="21"/>
    </row>
    <row r="539">
      <c r="H539" s="21"/>
    </row>
    <row r="540">
      <c r="H540" s="21"/>
    </row>
    <row r="541">
      <c r="H541" s="21"/>
    </row>
    <row r="542">
      <c r="H542" s="21"/>
    </row>
    <row r="543">
      <c r="H543" s="21"/>
    </row>
    <row r="544">
      <c r="H544" s="21"/>
    </row>
    <row r="545">
      <c r="H545" s="21"/>
    </row>
    <row r="546">
      <c r="H546" s="21"/>
    </row>
    <row r="547">
      <c r="H547" s="21"/>
    </row>
    <row r="548">
      <c r="H548" s="21"/>
    </row>
    <row r="549">
      <c r="H549" s="21"/>
    </row>
    <row r="550">
      <c r="H550" s="21"/>
    </row>
    <row r="551">
      <c r="H551" s="21"/>
    </row>
    <row r="552">
      <c r="H552" s="21"/>
    </row>
    <row r="553">
      <c r="H553" s="21"/>
    </row>
    <row r="554">
      <c r="H554" s="21"/>
    </row>
    <row r="555">
      <c r="H555" s="21"/>
    </row>
    <row r="556">
      <c r="H556" s="21"/>
    </row>
    <row r="557">
      <c r="H557" s="21"/>
    </row>
    <row r="558">
      <c r="H558" s="21"/>
    </row>
    <row r="559">
      <c r="H559" s="21"/>
    </row>
    <row r="560">
      <c r="H560" s="21"/>
    </row>
    <row r="561">
      <c r="H561" s="21"/>
    </row>
    <row r="562">
      <c r="H562" s="21"/>
    </row>
    <row r="563">
      <c r="H563" s="21"/>
    </row>
    <row r="564">
      <c r="H564" s="21"/>
    </row>
    <row r="565">
      <c r="H565" s="21"/>
    </row>
    <row r="566">
      <c r="H566" s="21"/>
    </row>
    <row r="567">
      <c r="H567" s="21"/>
    </row>
    <row r="568">
      <c r="H568" s="21"/>
    </row>
    <row r="569">
      <c r="H569" s="21"/>
    </row>
    <row r="570">
      <c r="H570" s="21"/>
    </row>
    <row r="571">
      <c r="H571" s="21"/>
    </row>
    <row r="572">
      <c r="H572" s="21"/>
    </row>
    <row r="573">
      <c r="H573" s="21"/>
    </row>
    <row r="574">
      <c r="H574" s="21"/>
    </row>
    <row r="575">
      <c r="H575" s="21"/>
    </row>
    <row r="576">
      <c r="H576" s="21"/>
    </row>
    <row r="577">
      <c r="H577" s="21"/>
    </row>
    <row r="578">
      <c r="H578" s="21"/>
    </row>
    <row r="579">
      <c r="H579" s="21"/>
    </row>
    <row r="580">
      <c r="H580" s="21"/>
    </row>
    <row r="581">
      <c r="H581" s="21"/>
    </row>
    <row r="582">
      <c r="H582" s="21"/>
    </row>
    <row r="583">
      <c r="H583" s="21"/>
    </row>
    <row r="584">
      <c r="H584" s="21"/>
    </row>
    <row r="585">
      <c r="H585" s="21"/>
    </row>
    <row r="586">
      <c r="H586" s="21"/>
    </row>
    <row r="587">
      <c r="H587" s="21"/>
    </row>
    <row r="588">
      <c r="H588" s="21"/>
    </row>
    <row r="589">
      <c r="H589" s="21"/>
    </row>
    <row r="590">
      <c r="H590" s="21"/>
    </row>
    <row r="591">
      <c r="H591" s="21"/>
    </row>
    <row r="592">
      <c r="H592" s="21"/>
    </row>
    <row r="593">
      <c r="H593" s="21"/>
    </row>
    <row r="594">
      <c r="H594" s="21"/>
    </row>
    <row r="595">
      <c r="H595" s="21"/>
    </row>
    <row r="596">
      <c r="H596" s="21"/>
    </row>
    <row r="597">
      <c r="H597" s="21"/>
    </row>
    <row r="598">
      <c r="H598" s="21"/>
    </row>
    <row r="599">
      <c r="H599" s="21"/>
    </row>
    <row r="600">
      <c r="H600" s="21"/>
    </row>
    <row r="601">
      <c r="H601" s="21"/>
    </row>
    <row r="602">
      <c r="H602" s="21"/>
    </row>
    <row r="603">
      <c r="H603" s="21"/>
    </row>
    <row r="604">
      <c r="H604" s="21"/>
    </row>
    <row r="605">
      <c r="H605" s="21"/>
    </row>
    <row r="606">
      <c r="H606" s="21"/>
    </row>
    <row r="607">
      <c r="H607" s="21"/>
    </row>
    <row r="608">
      <c r="H608" s="21"/>
    </row>
    <row r="609">
      <c r="H609" s="21"/>
    </row>
    <row r="610">
      <c r="H610" s="21"/>
    </row>
    <row r="611">
      <c r="H611" s="21"/>
    </row>
    <row r="612">
      <c r="H612" s="21"/>
    </row>
    <row r="613">
      <c r="H613" s="21"/>
    </row>
    <row r="614">
      <c r="H614" s="21"/>
    </row>
    <row r="615">
      <c r="H615" s="21"/>
    </row>
    <row r="616">
      <c r="H616" s="21"/>
    </row>
    <row r="617">
      <c r="H617" s="21"/>
    </row>
    <row r="618">
      <c r="H618" s="21"/>
    </row>
    <row r="619">
      <c r="H619" s="21"/>
    </row>
    <row r="620">
      <c r="H620" s="21"/>
    </row>
    <row r="621">
      <c r="H621" s="21"/>
    </row>
    <row r="622">
      <c r="H622" s="21"/>
    </row>
    <row r="623">
      <c r="H623" s="21"/>
    </row>
    <row r="624">
      <c r="H624" s="21"/>
    </row>
    <row r="625">
      <c r="H625" s="21"/>
    </row>
    <row r="626">
      <c r="H626" s="21"/>
    </row>
    <row r="627">
      <c r="H627" s="21"/>
    </row>
    <row r="628">
      <c r="H628" s="21"/>
    </row>
    <row r="629">
      <c r="H629" s="21"/>
    </row>
    <row r="630">
      <c r="H630" s="21"/>
    </row>
    <row r="631">
      <c r="H631" s="21"/>
    </row>
    <row r="632">
      <c r="H632" s="21"/>
    </row>
    <row r="633">
      <c r="H633" s="21"/>
    </row>
    <row r="634">
      <c r="H634" s="21"/>
    </row>
    <row r="635">
      <c r="H635" s="21"/>
    </row>
    <row r="636">
      <c r="H636" s="21"/>
    </row>
    <row r="637">
      <c r="H637" s="21"/>
    </row>
    <row r="638">
      <c r="H638" s="21"/>
    </row>
    <row r="639">
      <c r="H639" s="21"/>
    </row>
    <row r="640">
      <c r="H640" s="21"/>
    </row>
    <row r="641">
      <c r="H641" s="21"/>
    </row>
    <row r="642">
      <c r="H642" s="21"/>
    </row>
    <row r="643">
      <c r="H643" s="21"/>
    </row>
    <row r="644">
      <c r="H644" s="21"/>
    </row>
    <row r="645">
      <c r="H645" s="21"/>
    </row>
    <row r="646">
      <c r="H646" s="21"/>
    </row>
    <row r="647">
      <c r="H647" s="21"/>
    </row>
    <row r="648">
      <c r="H648" s="21"/>
    </row>
    <row r="649">
      <c r="H649" s="21"/>
    </row>
    <row r="650">
      <c r="H650" s="21"/>
    </row>
    <row r="651">
      <c r="H651" s="21"/>
    </row>
    <row r="652">
      <c r="H652" s="21"/>
    </row>
    <row r="653">
      <c r="H653" s="21"/>
    </row>
    <row r="654">
      <c r="H654" s="21"/>
    </row>
    <row r="655">
      <c r="H655" s="21"/>
    </row>
    <row r="656">
      <c r="H656" s="21"/>
    </row>
    <row r="657">
      <c r="H657" s="21"/>
    </row>
    <row r="658">
      <c r="H658" s="21"/>
    </row>
    <row r="659">
      <c r="H659" s="21"/>
    </row>
    <row r="660">
      <c r="H660" s="21"/>
    </row>
    <row r="661">
      <c r="H661" s="21"/>
    </row>
    <row r="662">
      <c r="H662" s="21"/>
    </row>
    <row r="663">
      <c r="H663" s="21"/>
    </row>
    <row r="664">
      <c r="H664" s="21"/>
    </row>
    <row r="665">
      <c r="H665" s="21"/>
    </row>
    <row r="666">
      <c r="H666" s="21"/>
    </row>
    <row r="667">
      <c r="H667" s="21"/>
    </row>
    <row r="668">
      <c r="H668" s="21"/>
    </row>
    <row r="669">
      <c r="H669" s="21"/>
    </row>
    <row r="670">
      <c r="H670" s="21"/>
    </row>
    <row r="671">
      <c r="H671" s="21"/>
    </row>
    <row r="672">
      <c r="H672" s="21"/>
    </row>
    <row r="673">
      <c r="H673" s="21"/>
    </row>
    <row r="674">
      <c r="H674" s="21"/>
    </row>
    <row r="675">
      <c r="H675" s="21"/>
    </row>
    <row r="676">
      <c r="H676" s="21"/>
    </row>
    <row r="677">
      <c r="H677" s="21"/>
    </row>
    <row r="678">
      <c r="H678" s="21"/>
    </row>
    <row r="679">
      <c r="H679" s="21"/>
    </row>
    <row r="680">
      <c r="H680" s="21"/>
    </row>
    <row r="681">
      <c r="H681" s="21"/>
    </row>
    <row r="682">
      <c r="H682" s="21"/>
    </row>
    <row r="683">
      <c r="H683" s="21"/>
    </row>
    <row r="684">
      <c r="H684" s="21"/>
    </row>
    <row r="685">
      <c r="H685" s="21"/>
    </row>
    <row r="686">
      <c r="H686" s="21"/>
    </row>
    <row r="687">
      <c r="H687" s="21"/>
    </row>
    <row r="688">
      <c r="H688" s="21"/>
    </row>
    <row r="689">
      <c r="H689" s="21"/>
    </row>
    <row r="690">
      <c r="H690" s="21"/>
    </row>
    <row r="691">
      <c r="H691" s="21"/>
    </row>
    <row r="692">
      <c r="H692" s="21"/>
    </row>
    <row r="693">
      <c r="H693" s="21"/>
    </row>
    <row r="694">
      <c r="H694" s="21"/>
    </row>
    <row r="695">
      <c r="H695" s="21"/>
    </row>
    <row r="696">
      <c r="H696" s="21"/>
    </row>
    <row r="697">
      <c r="H697" s="21"/>
    </row>
    <row r="698">
      <c r="H698" s="21"/>
    </row>
    <row r="699">
      <c r="H699" s="21"/>
    </row>
    <row r="700">
      <c r="H700" s="21"/>
    </row>
    <row r="701">
      <c r="H701" s="21"/>
    </row>
    <row r="702">
      <c r="H702" s="21"/>
    </row>
    <row r="703">
      <c r="H703" s="21"/>
    </row>
    <row r="704">
      <c r="H704" s="21"/>
    </row>
    <row r="705">
      <c r="H705" s="21"/>
    </row>
    <row r="706">
      <c r="H706" s="21"/>
    </row>
    <row r="707">
      <c r="H707" s="21"/>
    </row>
    <row r="708">
      <c r="H708" s="21"/>
    </row>
    <row r="709">
      <c r="H709" s="21"/>
    </row>
    <row r="710">
      <c r="H710" s="21"/>
    </row>
    <row r="711">
      <c r="H711" s="21"/>
    </row>
    <row r="712">
      <c r="H712" s="21"/>
    </row>
    <row r="713">
      <c r="H713" s="21"/>
    </row>
    <row r="714">
      <c r="H714" s="21"/>
    </row>
    <row r="715">
      <c r="H715" s="21"/>
    </row>
    <row r="716">
      <c r="H716" s="21"/>
    </row>
    <row r="717">
      <c r="H717" s="21"/>
    </row>
    <row r="718">
      <c r="H718" s="21"/>
    </row>
    <row r="719">
      <c r="H719" s="21"/>
    </row>
    <row r="720">
      <c r="H720" s="21"/>
    </row>
    <row r="721">
      <c r="H721" s="21"/>
    </row>
    <row r="722">
      <c r="H722" s="21"/>
    </row>
    <row r="723">
      <c r="H723" s="21"/>
    </row>
    <row r="724">
      <c r="H724" s="21"/>
    </row>
    <row r="725">
      <c r="H725" s="21"/>
    </row>
    <row r="726">
      <c r="H726" s="21"/>
    </row>
    <row r="727">
      <c r="H727" s="21"/>
    </row>
    <row r="728">
      <c r="H728" s="21"/>
    </row>
    <row r="729">
      <c r="H729" s="21"/>
    </row>
    <row r="730">
      <c r="H730" s="21"/>
    </row>
    <row r="731">
      <c r="H731" s="21"/>
    </row>
    <row r="732">
      <c r="H732" s="21"/>
    </row>
    <row r="733">
      <c r="H733" s="21"/>
    </row>
    <row r="734">
      <c r="H734" s="21"/>
    </row>
    <row r="735">
      <c r="H735" s="21"/>
    </row>
    <row r="736">
      <c r="H736" s="21"/>
    </row>
    <row r="737">
      <c r="H737" s="21"/>
    </row>
    <row r="738">
      <c r="H738" s="21"/>
    </row>
    <row r="739">
      <c r="H739" s="21"/>
    </row>
    <row r="740">
      <c r="H740" s="21"/>
    </row>
    <row r="741">
      <c r="H741" s="21"/>
    </row>
    <row r="742">
      <c r="H742" s="21"/>
    </row>
    <row r="743">
      <c r="H743" s="21"/>
    </row>
    <row r="744">
      <c r="H744" s="21"/>
    </row>
    <row r="745">
      <c r="H745" s="21"/>
    </row>
    <row r="746">
      <c r="H746" s="21"/>
    </row>
    <row r="747">
      <c r="H747" s="21"/>
    </row>
    <row r="748">
      <c r="H748" s="21"/>
    </row>
    <row r="749">
      <c r="H749" s="21"/>
    </row>
    <row r="750">
      <c r="H750" s="21"/>
    </row>
    <row r="751">
      <c r="H751" s="21"/>
    </row>
    <row r="752">
      <c r="H752" s="21"/>
    </row>
    <row r="753">
      <c r="H753" s="21"/>
    </row>
    <row r="754">
      <c r="H754" s="21"/>
    </row>
    <row r="755">
      <c r="H755" s="21"/>
    </row>
    <row r="756">
      <c r="H756" s="21"/>
    </row>
    <row r="757">
      <c r="H757" s="21"/>
    </row>
    <row r="758">
      <c r="H758" s="21"/>
    </row>
    <row r="759">
      <c r="H759" s="21"/>
    </row>
    <row r="760">
      <c r="H760" s="21"/>
    </row>
    <row r="761">
      <c r="H761" s="21"/>
    </row>
    <row r="762">
      <c r="H762" s="21"/>
    </row>
    <row r="763">
      <c r="H763" s="21"/>
    </row>
    <row r="764">
      <c r="H764" s="21"/>
    </row>
    <row r="765">
      <c r="H765" s="21"/>
    </row>
    <row r="766">
      <c r="H766" s="21"/>
    </row>
    <row r="767">
      <c r="H767" s="21"/>
    </row>
    <row r="768">
      <c r="H768" s="21"/>
    </row>
    <row r="769">
      <c r="H769" s="21"/>
    </row>
    <row r="770">
      <c r="H770" s="21"/>
    </row>
    <row r="771">
      <c r="H771" s="21"/>
    </row>
    <row r="772">
      <c r="H772" s="21"/>
    </row>
    <row r="773">
      <c r="H773" s="21"/>
    </row>
    <row r="774">
      <c r="H774" s="21"/>
    </row>
    <row r="775">
      <c r="H775" s="21"/>
    </row>
    <row r="776">
      <c r="H776" s="21"/>
    </row>
    <row r="777">
      <c r="H777" s="21"/>
    </row>
    <row r="778">
      <c r="H778" s="21"/>
    </row>
    <row r="779">
      <c r="H779" s="21"/>
    </row>
    <row r="780">
      <c r="H780" s="21"/>
    </row>
    <row r="781">
      <c r="H781" s="21"/>
    </row>
    <row r="782">
      <c r="H782" s="21"/>
    </row>
    <row r="783">
      <c r="H783" s="21"/>
    </row>
    <row r="784">
      <c r="H784" s="21"/>
    </row>
    <row r="785">
      <c r="H785" s="21"/>
    </row>
    <row r="786">
      <c r="H786" s="21"/>
    </row>
    <row r="787">
      <c r="H787" s="21"/>
    </row>
    <row r="788">
      <c r="H788" s="21"/>
    </row>
    <row r="789">
      <c r="H789" s="21"/>
    </row>
    <row r="790">
      <c r="H790" s="21"/>
    </row>
    <row r="791">
      <c r="H791" s="21"/>
    </row>
    <row r="792">
      <c r="H792" s="21"/>
    </row>
    <row r="793">
      <c r="H793" s="21"/>
    </row>
    <row r="794">
      <c r="H794" s="21"/>
    </row>
    <row r="795">
      <c r="H795" s="21"/>
    </row>
    <row r="796">
      <c r="H796" s="21"/>
    </row>
    <row r="797">
      <c r="H797" s="21"/>
    </row>
    <row r="798">
      <c r="H798" s="21"/>
    </row>
    <row r="799">
      <c r="H799" s="21"/>
    </row>
    <row r="800">
      <c r="H800" s="21"/>
    </row>
    <row r="801">
      <c r="H801" s="21"/>
    </row>
    <row r="802">
      <c r="H802" s="21"/>
    </row>
    <row r="803">
      <c r="H803" s="21"/>
    </row>
    <row r="804">
      <c r="H804" s="21"/>
    </row>
    <row r="805">
      <c r="H805" s="21"/>
    </row>
    <row r="806">
      <c r="H806" s="21"/>
    </row>
    <row r="807">
      <c r="H807" s="21"/>
    </row>
    <row r="808">
      <c r="H808" s="21"/>
    </row>
    <row r="809">
      <c r="H809" s="21"/>
    </row>
    <row r="810">
      <c r="H810" s="21"/>
    </row>
    <row r="811">
      <c r="H811" s="21"/>
    </row>
    <row r="812">
      <c r="H812" s="21"/>
    </row>
    <row r="813">
      <c r="H813" s="21"/>
    </row>
    <row r="814">
      <c r="H814" s="21"/>
    </row>
    <row r="815">
      <c r="H815" s="21"/>
    </row>
    <row r="816">
      <c r="H816" s="21"/>
    </row>
    <row r="817">
      <c r="H817" s="21"/>
    </row>
    <row r="818">
      <c r="H818" s="21"/>
    </row>
    <row r="819">
      <c r="H819" s="21"/>
    </row>
    <row r="820">
      <c r="H820" s="21"/>
    </row>
    <row r="821">
      <c r="H821" s="21"/>
    </row>
    <row r="822">
      <c r="H822" s="21"/>
    </row>
    <row r="823">
      <c r="H823" s="21"/>
    </row>
    <row r="824">
      <c r="H824" s="21"/>
    </row>
    <row r="825">
      <c r="H825" s="21"/>
    </row>
    <row r="826">
      <c r="H826" s="21"/>
    </row>
    <row r="827">
      <c r="H827" s="21"/>
    </row>
    <row r="828">
      <c r="H828" s="21"/>
    </row>
    <row r="829">
      <c r="H829" s="21"/>
    </row>
    <row r="830">
      <c r="H830" s="21"/>
    </row>
    <row r="831">
      <c r="H831" s="21"/>
    </row>
    <row r="832">
      <c r="H832" s="21"/>
    </row>
    <row r="833">
      <c r="H833" s="21"/>
    </row>
    <row r="834">
      <c r="H834" s="21"/>
    </row>
    <row r="835">
      <c r="H835" s="21"/>
    </row>
    <row r="836">
      <c r="H836" s="21"/>
    </row>
    <row r="837">
      <c r="H837" s="21"/>
    </row>
    <row r="838">
      <c r="H838" s="21"/>
    </row>
    <row r="839">
      <c r="H839" s="21"/>
    </row>
    <row r="840">
      <c r="H840" s="21"/>
    </row>
    <row r="841">
      <c r="H841" s="21"/>
    </row>
    <row r="842">
      <c r="H842" s="21"/>
    </row>
    <row r="843">
      <c r="H843" s="21"/>
    </row>
    <row r="844">
      <c r="H844" s="21"/>
    </row>
    <row r="845">
      <c r="H845" s="21"/>
    </row>
    <row r="846">
      <c r="H846" s="21"/>
    </row>
    <row r="847">
      <c r="H847" s="21"/>
    </row>
    <row r="848">
      <c r="H848" s="21"/>
    </row>
    <row r="849">
      <c r="H849" s="21"/>
    </row>
    <row r="850">
      <c r="H850" s="21"/>
    </row>
    <row r="851">
      <c r="H851" s="21"/>
    </row>
    <row r="852">
      <c r="H852" s="21"/>
    </row>
    <row r="853">
      <c r="H853" s="21"/>
    </row>
    <row r="854">
      <c r="H854" s="21"/>
    </row>
    <row r="855">
      <c r="H855" s="21"/>
    </row>
    <row r="856">
      <c r="H856" s="21"/>
    </row>
    <row r="857">
      <c r="H857" s="21"/>
    </row>
    <row r="858">
      <c r="H858" s="21"/>
    </row>
    <row r="859">
      <c r="H859" s="21"/>
    </row>
    <row r="860">
      <c r="H860" s="21"/>
    </row>
    <row r="861">
      <c r="H861" s="21"/>
    </row>
    <row r="862">
      <c r="H862" s="21"/>
    </row>
    <row r="863">
      <c r="H863" s="21"/>
    </row>
    <row r="864">
      <c r="H864" s="21"/>
    </row>
    <row r="865">
      <c r="H865" s="21"/>
    </row>
    <row r="866">
      <c r="H866" s="21"/>
    </row>
    <row r="867">
      <c r="H867" s="21"/>
    </row>
    <row r="868">
      <c r="H868" s="21"/>
    </row>
    <row r="869">
      <c r="H869" s="21"/>
    </row>
    <row r="870">
      <c r="H870" s="21"/>
    </row>
    <row r="871">
      <c r="H871" s="21"/>
    </row>
    <row r="872">
      <c r="H872" s="21"/>
    </row>
    <row r="873">
      <c r="H873" s="21"/>
    </row>
    <row r="874">
      <c r="H874" s="21"/>
    </row>
    <row r="875">
      <c r="H875" s="21"/>
    </row>
    <row r="876">
      <c r="H876" s="21"/>
    </row>
    <row r="877">
      <c r="H877" s="21"/>
    </row>
    <row r="878">
      <c r="H878" s="21"/>
    </row>
    <row r="879">
      <c r="H879" s="21"/>
    </row>
    <row r="880">
      <c r="H880" s="21"/>
    </row>
    <row r="881">
      <c r="H881" s="21"/>
    </row>
    <row r="882">
      <c r="H882" s="21"/>
    </row>
    <row r="883">
      <c r="H883" s="21"/>
    </row>
    <row r="884">
      <c r="H884" s="21"/>
    </row>
    <row r="885">
      <c r="H885" s="21"/>
    </row>
    <row r="886">
      <c r="H886" s="21"/>
    </row>
    <row r="887">
      <c r="H887" s="21"/>
    </row>
    <row r="888">
      <c r="H888" s="21"/>
    </row>
    <row r="889">
      <c r="H889" s="21"/>
    </row>
    <row r="890">
      <c r="H890" s="21"/>
    </row>
    <row r="891">
      <c r="H891" s="21"/>
    </row>
    <row r="892">
      <c r="H892" s="21"/>
    </row>
    <row r="893">
      <c r="H893" s="21"/>
    </row>
    <row r="894">
      <c r="H894" s="21"/>
    </row>
    <row r="895">
      <c r="H895" s="21"/>
    </row>
    <row r="896">
      <c r="H896" s="21"/>
    </row>
    <row r="897">
      <c r="H897" s="21"/>
    </row>
    <row r="898">
      <c r="H898" s="21"/>
    </row>
    <row r="899">
      <c r="H899" s="21"/>
    </row>
    <row r="900">
      <c r="H900" s="21"/>
    </row>
    <row r="901">
      <c r="H901" s="21"/>
    </row>
    <row r="902">
      <c r="H902" s="21"/>
    </row>
    <row r="903">
      <c r="H903" s="21"/>
    </row>
    <row r="904">
      <c r="H904" s="21"/>
    </row>
    <row r="905">
      <c r="H905" s="21"/>
    </row>
    <row r="906">
      <c r="H906" s="21"/>
    </row>
    <row r="907">
      <c r="H907" s="21"/>
    </row>
    <row r="908">
      <c r="H908" s="21"/>
    </row>
    <row r="909">
      <c r="H909" s="21"/>
    </row>
    <row r="910">
      <c r="H910" s="21"/>
    </row>
    <row r="911">
      <c r="H911" s="21"/>
    </row>
    <row r="912">
      <c r="H912" s="21"/>
    </row>
    <row r="913">
      <c r="H913" s="21"/>
    </row>
    <row r="914">
      <c r="H914" s="21"/>
    </row>
    <row r="915">
      <c r="H915" s="21"/>
    </row>
    <row r="916">
      <c r="H916" s="21"/>
    </row>
    <row r="917">
      <c r="H917" s="21"/>
    </row>
    <row r="918">
      <c r="H918" s="21"/>
    </row>
    <row r="919">
      <c r="H919" s="21"/>
    </row>
    <row r="920">
      <c r="H920" s="21"/>
    </row>
    <row r="921">
      <c r="H921" s="21"/>
    </row>
    <row r="922">
      <c r="H922" s="21"/>
    </row>
    <row r="923">
      <c r="H923" s="21"/>
    </row>
    <row r="924">
      <c r="H924" s="21"/>
    </row>
    <row r="925">
      <c r="H925" s="21"/>
    </row>
    <row r="926">
      <c r="H926" s="21"/>
    </row>
    <row r="927">
      <c r="H927" s="21"/>
    </row>
    <row r="928">
      <c r="H928" s="21"/>
    </row>
    <row r="929">
      <c r="H929" s="21"/>
    </row>
    <row r="930">
      <c r="H930" s="21"/>
    </row>
    <row r="931">
      <c r="H931" s="21"/>
    </row>
    <row r="932">
      <c r="H932" s="21"/>
    </row>
    <row r="933">
      <c r="H933" s="21"/>
    </row>
    <row r="934">
      <c r="H934" s="21"/>
    </row>
    <row r="935">
      <c r="H935" s="21"/>
    </row>
    <row r="936">
      <c r="H936" s="21"/>
    </row>
    <row r="937">
      <c r="H937" s="21"/>
    </row>
    <row r="938">
      <c r="H938" s="21"/>
    </row>
    <row r="939">
      <c r="H939" s="21"/>
    </row>
    <row r="940">
      <c r="H940" s="21"/>
    </row>
    <row r="941">
      <c r="H941" s="21"/>
    </row>
    <row r="942">
      <c r="H942" s="21"/>
    </row>
    <row r="943">
      <c r="H943" s="21"/>
    </row>
    <row r="944">
      <c r="H944" s="21"/>
    </row>
    <row r="945">
      <c r="H945" s="21"/>
    </row>
    <row r="946">
      <c r="H946" s="21"/>
    </row>
    <row r="947">
      <c r="H947" s="21"/>
    </row>
    <row r="948">
      <c r="H948" s="21"/>
    </row>
    <row r="949">
      <c r="H949" s="21"/>
    </row>
    <row r="950">
      <c r="H950" s="21"/>
    </row>
    <row r="951">
      <c r="H951" s="21"/>
    </row>
    <row r="952">
      <c r="H952" s="21"/>
    </row>
    <row r="953">
      <c r="H953" s="21"/>
    </row>
    <row r="954">
      <c r="H954" s="21"/>
    </row>
    <row r="955">
      <c r="H955" s="21"/>
    </row>
    <row r="956">
      <c r="H956" s="21"/>
    </row>
    <row r="957">
      <c r="H957" s="21"/>
    </row>
    <row r="958">
      <c r="H958" s="21"/>
    </row>
    <row r="959">
      <c r="H959" s="21"/>
    </row>
    <row r="960">
      <c r="H960" s="21"/>
    </row>
    <row r="961">
      <c r="H961" s="21"/>
    </row>
    <row r="962">
      <c r="H962" s="21"/>
    </row>
    <row r="963">
      <c r="H963" s="21"/>
    </row>
    <row r="964">
      <c r="H964" s="21"/>
    </row>
    <row r="965">
      <c r="H965" s="21"/>
    </row>
    <row r="966">
      <c r="H966" s="21"/>
    </row>
    <row r="967">
      <c r="H967" s="21"/>
    </row>
    <row r="968">
      <c r="H968" s="21"/>
    </row>
    <row r="969">
      <c r="H969" s="21"/>
    </row>
    <row r="970">
      <c r="H970" s="21"/>
    </row>
    <row r="971">
      <c r="H971" s="21"/>
    </row>
    <row r="972">
      <c r="H972" s="21"/>
    </row>
    <row r="973">
      <c r="H973" s="21"/>
    </row>
    <row r="974">
      <c r="H974" s="21"/>
    </row>
    <row r="975">
      <c r="H975" s="21"/>
    </row>
    <row r="976">
      <c r="H976" s="21"/>
    </row>
    <row r="977">
      <c r="H977" s="21"/>
    </row>
    <row r="978">
      <c r="H978" s="21"/>
    </row>
    <row r="979">
      <c r="H979" s="21"/>
    </row>
    <row r="980">
      <c r="H980" s="21"/>
    </row>
    <row r="981">
      <c r="H981" s="21"/>
    </row>
    <row r="982">
      <c r="H982" s="21"/>
    </row>
    <row r="983">
      <c r="H983" s="21"/>
    </row>
    <row r="984">
      <c r="H984" s="21"/>
    </row>
    <row r="985">
      <c r="H985" s="21"/>
    </row>
    <row r="986">
      <c r="H986" s="21"/>
    </row>
    <row r="987">
      <c r="H987" s="21"/>
    </row>
    <row r="988">
      <c r="H988" s="21"/>
    </row>
    <row r="989">
      <c r="H989" s="21"/>
    </row>
    <row r="990">
      <c r="H990" s="21"/>
    </row>
    <row r="991">
      <c r="H991" s="21"/>
    </row>
    <row r="992">
      <c r="H992" s="21"/>
    </row>
    <row r="993">
      <c r="H993" s="21"/>
    </row>
    <row r="994">
      <c r="H994" s="21"/>
    </row>
    <row r="995">
      <c r="H995" s="21"/>
    </row>
    <row r="996">
      <c r="H996" s="21"/>
    </row>
    <row r="997">
      <c r="H997" s="21"/>
    </row>
    <row r="998">
      <c r="H998" s="21"/>
    </row>
    <row r="999">
      <c r="H999" s="21"/>
    </row>
  </sheetData>
  <dataValidations>
    <dataValidation type="custom" allowBlank="1" showDropDown="1" sqref="C2:C305">
      <formula1>OR(NOT(ISERROR(DATEVALUE(C2))), AND(ISNUMBER(C2), LEFT(CELL("format", C2))="D"))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4.63"/>
    <col customWidth="1" min="3" max="3" width="23.5"/>
    <col customWidth="1" min="4" max="4" width="21.13"/>
    <col customWidth="1" min="5" max="5" width="31.38"/>
    <col customWidth="1" min="6" max="6" width="25.0"/>
    <col customWidth="1" min="7" max="7" width="32.25"/>
  </cols>
  <sheetData>
    <row r="1" ht="22.5" customHeight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 t="s">
        <v>5</v>
      </c>
      <c r="G1" s="2" t="s">
        <v>6</v>
      </c>
      <c r="H1" s="5" t="s">
        <v>9</v>
      </c>
    </row>
    <row r="2" ht="22.5" customHeight="1">
      <c r="A2" s="6">
        <v>1.0</v>
      </c>
      <c r="B2" s="6" t="str">
        <f>'Master Schedule'!B2</f>
        <v/>
      </c>
      <c r="C2" s="7">
        <v>46235.0</v>
      </c>
      <c r="D2" s="8" t="str">
        <f t="shared" ref="D2:D305" si="1">text(C2,"dddd")</f>
        <v>Saturday</v>
      </c>
      <c r="E2" s="11" t="str">
        <f>TEXTJOIN(
  CHAR(10) &amp; CHAR(10),
  TRUE,
  IFERROR(IF(WSO!H2="Away", WSO!E2, ""), ""),
  IFERROR(IF(MSO!H2="Away", MSO!E2, ""), ""),
  IFERROR(IF(FH!H2="Away", FH!E2, ""), ""),
  IFERROR(IF(MGOLF!H2="Away", MGOLF!E2, ""), ""),
  IFERROR(IF(Football!H2="Away", Football!E2, ""), ""),
  IFERROR(IF(WVB!H2="Away", WVB!E2, ""), ""),
  IFERROR(IF(XC!H2="Away", XC!E2, ""), ""),
  IFERROR(IF(SWIMMING!H2="Away", SWIMMING!E2, ""), ""),
  IFERROR(IF(WTEN!H2="Away", WTEN!E2, ""), ""),
  IFERROR(IF(TF!H2="Away", TF!E2, ""), ""),
  IFERROR(IF(WGOLF!H2="Away", WGOLF!E2, ""), ""),
  IFERROR(IF(WBB!H2="Away", WBB!E2, ""), ""),
  IFERROR(IF(MBB!H2="Away", MBB!E2, ""), ""),
  IFERROR(IF(WLAX!H2="Away", WLAX!E2, ""), ""),
  IFERROR(IF(MLAX!H2="Away", MLAX!E2, ""), ""),
  IFERROR(IF(SOFT!H2="Away", SOFT!E2, ""), ""),
  IFERROR(IF(BASE!H2="Away", BASE!E2, ""), ""),
  IFERROR(IF(ESPORTS!H2="Away", ESPORTS!E2, ""), "")
)
</f>
        <v/>
      </c>
      <c r="F2" s="11" t="str">
        <f>TEXTJOIN(
  CHAR(10) &amp; CHAR(10),
  TRUE,
  IFERROR(IF(WSO!H2="Away", TEXT(WSO!F2, "h:mm AM/PM"), ""), ""),
  IFERROR(IF(MSO!H2="Away", TEXT(MSO!F2, "h:mm AM/PM"), ""), ""),
  IFERROR(IF(FH!H2="Away", TEXT(FH!F2, "h:mm AM/PM"), ""), ""),
  IFERROR(IF(MGOLF!H2="Away", TEXT(MGOLF!F2, "h:mm AM/PM"), ""), ""),
  IFERROR(IF(Football!H2="Away", TEXT(Football!F2, "h:mm AM/PM"), ""), ""),
  IFERROR(IF(WVB!H2="Away", TEXT(WVB!F2, "h:mm AM/PM"), ""), ""),
  IFERROR(IF(XC!H2="Away", TEXT(XC!F2, "h:mm AM/PM"), ""), ""),
  IFERROR(IF(SWIMMING!H2="Away", TEXT(SWIMMING!F2, "h:mm AM/PM"), ""), ""),
  IFERROR(IF(WTEN!H2="Away", TEXT(WTEN!F2, "h:mm AM/PM"), ""), ""),
  IFERROR(IF(TF!H2="Away", TEXT(TF!F2, "h:mm AM/PM"), ""), ""),
  IFERROR(IF(WGOLF!H2="Away", TEXT(WGOLF!F2, "h:mm AM/PM"), ""), ""),
  IFERROR(IF(WBB!H2="Away", TEXT(WBB!F2, "h:mm AM/PM"), ""), ""),
  IFERROR(IF(MBB!H2="Away", TEXT(MBB!F2, "h:mm AM/PM"), ""), ""),
  IFERROR(IF(WLAX!H2="Away", TEXT(WLAX!F2, "h:mm AM/PM"), ""), ""),
  IFERROR(IF(MLAX!H2="Away", TEXT(MLAX!F2, "h:mm AM/PM"), ""), ""),
  IFERROR(IF(SOFT!H2="Away", TEXT(SOFT!F2, "h:mm AM/PM"), ""), ""),
  IFERROR(IF(BASE!H2="Away", TEXT(BASE!F2, "h:mm AM/PM"), ""), ""),
  IFERROR(IF(ESPORTS!H2="Away", TEXT(ESPORTS!F2, "h:mm AM/PM"), ""), "")
)
</f>
        <v/>
      </c>
      <c r="G2" s="11" t="str">
        <f>TEXTJOIN(
  CHAR(10) &amp; CHAR(10),
  TRUE,
  IFERROR(IF(WSO!H2="Away", WSO!G2, ""), ""),
  IFERROR(IF(MSO!H2="Away", MSO!G2, ""), ""),
  IFERROR(IF(FH!H2="Away", FH!G2, ""), ""),
  IFERROR(IF(MGOLF!H2="Away", MGOLF!G2, ""), ""),
  IFERROR(IF(Football!H2="Away", Football!G2, ""), ""),
  IFERROR(IF(WVB!H2="Away", WVB!G2, ""), ""),
  IFERROR(IF(XC!H2="Away", XC!G2, ""), ""),
  IFERROR(IF(SWIMMING!H2="Away", SWIMMING!G2, ""), ""),
  IFERROR(IF(WTEN!H2="Away", WTEN!G2, ""), ""),
  IFERROR(IF(TF!H2="Away", TF!G2, ""), ""),
  IFERROR(IF(WGOLF!H2="Away", WGOLF!G2, ""), ""),
  IFERROR(IF(WBB!H2="Away", WBB!G2, ""), ""),
  IFERROR(IF(MBB!H2="Away", MBB!G2, ""), ""),
  IFERROR(IF(WLAX!H2="Away", WLAX!G2, ""), ""),
  IFERROR(IF(MLAX!H2="Away", MLAX!G2, ""), ""),
  IFERROR(IF(SOFT!H2="Away", SOFT!G2, ""), ""),
  IFERROR(IF(BASE!H2="Away", BASE!G2, ""), ""),
  IFERROR(IF(ESPORTS!H2="Away", ESPORTS!G2, ""), "")
)
</f>
        <v/>
      </c>
      <c r="H2" s="22" t="str">
        <f>TEXTJOIN(
  CHAR(10) &amp; CHAR(10),
  TRUE,
  IFERROR(IF(WSO!H2="Away", WSO!P2, ""), ""),
  IFERROR(IF(MSO!H2="Away", MSO!P2, ""), ""),
  IFERROR(IF(FH!H2="Away", FH!P2, ""), ""),
  IFERROR(IF(MGOLF!H2="Away", MGOLF!P2, ""), ""),
  IFERROR(IF(Football!H2="Away", Football!P2, ""), ""),
  IFERROR(IF(WVB!H2="Away", WVB!P2, ""), ""),
  IFERROR(IF(XC!H2="Away", XC!P2, ""), ""),
  IFERROR(IF(SWIMMING!H2="Away", SWIMMING!P2, ""), ""),
  IFERROR(IF(WTEN!H2="Away", WTEN!P2, ""), ""),
  IFERROR(IF(TF!H2="Away", TF!P2, ""), ""),
  IFERROR(IF(WGOLF!H2="Away", WGOLF!P2, ""), ""),
  IFERROR(IF(WBB!H2="Away", WBB!P2, ""), ""),
  IFERROR(IF(MBB!H2="Away", MBB!P2, ""), ""),
  IFERROR(IF(WLAX!H2="Away", WLAX!P2, ""), ""),
  IFERROR(IF(MLAX!H2="Away", MLAX!P2, ""), ""),
  IFERROR(IF(SOFT!H2="Away", SOFT!P2, ""), ""),
  IFERROR(IF(BASE!H2="Away", BASE!P2, ""), ""),
  IFERROR(IF(ESPORTS!H2="Away", ESPORTS!P2, ""), "")
)
</f>
        <v/>
      </c>
    </row>
    <row r="3" ht="22.5" customHeight="1">
      <c r="A3" s="6">
        <v>2.0</v>
      </c>
      <c r="B3" s="6" t="str">
        <f>'Master Schedule'!B3</f>
        <v/>
      </c>
      <c r="C3" s="7">
        <v>46236.0</v>
      </c>
      <c r="D3" s="8" t="str">
        <f t="shared" si="1"/>
        <v>Sunday</v>
      </c>
      <c r="E3" s="11" t="str">
        <f>TEXTJOIN(
  CHAR(10) &amp; CHAR(10),
  TRUE,
  IFERROR(IF(WSO!H3="Away", WSO!E3, ""), ""),
  IFERROR(IF(MSO!H3="Away", MSO!E3, ""), ""),
  IFERROR(IF(FH!H3="Away", FH!E3, ""), ""),
  IFERROR(IF(MGOLF!H3="Away", MGOLF!E3, ""), ""),
  IFERROR(IF(Football!H3="Away", Football!E3, ""), ""),
  IFERROR(IF(WVB!H3="Away", WVB!E3, ""), ""),
  IFERROR(IF(XC!H3="Away", XC!E3, ""), ""),
  IFERROR(IF(SWIMMING!H3="Away", SWIMMING!E3, ""), ""),
  IFERROR(IF(WTEN!H3="Away", WTEN!E3, ""), ""),
  IFERROR(IF(TF!H3="Away", TF!E3, ""), ""),
  IFERROR(IF(WGOLF!H3="Away", WGOLF!E3, ""), ""),
  IFERROR(IF(WBB!H3="Away", WBB!E3, ""), ""),
  IFERROR(IF(MBB!H3="Away", MBB!E3, ""), ""),
  IFERROR(IF(WLAX!H3="Away", WLAX!E3, ""), ""),
  IFERROR(IF(MLAX!H3="Away", MLAX!E3, ""), ""),
  IFERROR(IF(SOFT!H3="Away", SOFT!E3, ""), ""),
  IFERROR(IF(BASE!H3="Away", BASE!E3, ""), ""),
  IFERROR(IF(ESPORTS!H3="Away", ESPORTS!E3, ""), "")
)
</f>
        <v/>
      </c>
      <c r="F3" s="11" t="str">
        <f>TEXTJOIN(
  CHAR(10) &amp; CHAR(10),
  TRUE,
  IFERROR(IF(WSO!H3="Away", TEXT(WSO!F3, "h:mm AM/PM"), ""), ""),
  IFERROR(IF(MSO!H3="Away", TEXT(MSO!F3, "h:mm AM/PM"), ""), ""),
  IFERROR(IF(FH!H3="Away", TEXT(FH!F3, "h:mm AM/PM"), ""), ""),
  IFERROR(IF(MGOLF!H3="Away", TEXT(MGOLF!F3, "h:mm AM/PM"), ""), ""),
  IFERROR(IF(Football!H3="Away", TEXT(Football!F3, "h:mm AM/PM"), ""), ""),
  IFERROR(IF(WVB!H3="Away", TEXT(WVB!F3, "h:mm AM/PM"), ""), ""),
  IFERROR(IF(XC!H3="Away", TEXT(XC!F3, "h:mm AM/PM"), ""), ""),
  IFERROR(IF(SWIMMING!H3="Away", TEXT(SWIMMING!F3, "h:mm AM/PM"), ""), ""),
  IFERROR(IF(WTEN!H3="Away", TEXT(WTEN!F3, "h:mm AM/PM"), ""), ""),
  IFERROR(IF(TF!H3="Away", TEXT(TF!F3, "h:mm AM/PM"), ""), ""),
  IFERROR(IF(WGOLF!H3="Away", TEXT(WGOLF!F3, "h:mm AM/PM"), ""), ""),
  IFERROR(IF(WBB!H3="Away", TEXT(WBB!F3, "h:mm AM/PM"), ""), ""),
  IFERROR(IF(MBB!H3="Away", TEXT(MBB!F3, "h:mm AM/PM"), ""), ""),
  IFERROR(IF(WLAX!H3="Away", TEXT(WLAX!F3, "h:mm AM/PM"), ""), ""),
  IFERROR(IF(MLAX!H3="Away", TEXT(MLAX!F3, "h:mm AM/PM"), ""), ""),
  IFERROR(IF(SOFT!H3="Away", TEXT(SOFT!F3, "h:mm AM/PM"), ""), ""),
  IFERROR(IF(BASE!H3="Away", TEXT(BASE!F3, "h:mm AM/PM"), ""), ""),
  IFERROR(IF(ESPORTS!H3="Away", TEXT(ESPORTS!F3, "h:mm AM/PM"), ""), "")
)
</f>
        <v/>
      </c>
      <c r="G3" s="11" t="str">
        <f>TEXTJOIN(
  CHAR(10) &amp; CHAR(10),
  TRUE,
  IFERROR(IF(WSO!H3="Away", WSO!G3, ""), ""),
  IFERROR(IF(MSO!H3="Away", MSO!G3, ""), ""),
  IFERROR(IF(FH!H3="Away", FH!G3, ""), ""),
  IFERROR(IF(MGOLF!H3="Away", MGOLF!G3, ""), ""),
  IFERROR(IF(Football!H3="Away", Football!G3, ""), ""),
  IFERROR(IF(WVB!H3="Away", WVB!G3, ""), ""),
  IFERROR(IF(XC!H3="Away", XC!G3, ""), ""),
  IFERROR(IF(SWIMMING!H3="Away", SWIMMING!G3, ""), ""),
  IFERROR(IF(WTEN!H3="Away", WTEN!G3, ""), ""),
  IFERROR(IF(TF!H3="Away", TF!G3, ""), ""),
  IFERROR(IF(WGOLF!H3="Away", WGOLF!G3, ""), ""),
  IFERROR(IF(WBB!H3="Away", WBB!G3, ""), ""),
  IFERROR(IF(MBB!H3="Away", MBB!G3, ""), ""),
  IFERROR(IF(WLAX!H3="Away", WLAX!G3, ""), ""),
  IFERROR(IF(MLAX!H3="Away", MLAX!G3, ""), ""),
  IFERROR(IF(SOFT!H3="Away", SOFT!G3, ""), ""),
  IFERROR(IF(BASE!H3="Away", BASE!G3, ""), ""),
  IFERROR(IF(ESPORTS!H3="Away", ESPORTS!G3, ""), "")
)
</f>
        <v/>
      </c>
      <c r="H3" s="22" t="str">
        <f>TEXTJOIN(
  CHAR(10) &amp; CHAR(10),
  TRUE,
  IFERROR(IF(WSO!H3="Away", WSO!P3, ""), ""),
  IFERROR(IF(MSO!H3="Away", MSO!P3, ""), ""),
  IFERROR(IF(FH!H3="Away", FH!P3, ""), ""),
  IFERROR(IF(MGOLF!H3="Away", MGOLF!P3, ""), ""),
  IFERROR(IF(Football!H3="Away", Football!P3, ""), ""),
  IFERROR(IF(WVB!H3="Away", WVB!P3, ""), ""),
  IFERROR(IF(XC!H3="Away", XC!P3, ""), ""),
  IFERROR(IF(SWIMMING!H3="Away", SWIMMING!P3, ""), ""),
  IFERROR(IF(WTEN!H3="Away", WTEN!P3, ""), ""),
  IFERROR(IF(TF!H3="Away", TF!P3, ""), ""),
  IFERROR(IF(WGOLF!H3="Away", WGOLF!P3, ""), ""),
  IFERROR(IF(WBB!H3="Away", WBB!P3, ""), ""),
  IFERROR(IF(MBB!H3="Away", MBB!P3, ""), ""),
  IFERROR(IF(WLAX!H3="Away", WLAX!P3, ""), ""),
  IFERROR(IF(MLAX!H3="Away", MLAX!P3, ""), ""),
  IFERROR(IF(SOFT!H3="Away", SOFT!P3, ""), ""),
  IFERROR(IF(BASE!H3="Away", BASE!P3, ""), ""),
  IFERROR(IF(ESPORTS!H3="Away", ESPORTS!P3, ""), "")
)
</f>
        <v/>
      </c>
    </row>
    <row r="4" ht="22.5" customHeight="1">
      <c r="A4" s="6">
        <v>3.0</v>
      </c>
      <c r="B4" s="6" t="str">
        <f>'Master Schedule'!B4</f>
        <v/>
      </c>
      <c r="C4" s="7">
        <v>46237.0</v>
      </c>
      <c r="D4" s="8" t="str">
        <f t="shared" si="1"/>
        <v>Monday</v>
      </c>
      <c r="E4" s="11" t="str">
        <f>TEXTJOIN(
  CHAR(10) &amp; CHAR(10),
  TRUE,
  IFERROR(IF(WSO!H4="Away", WSO!E4, ""), ""),
  IFERROR(IF(MSO!H4="Away", MSO!E4, ""), ""),
  IFERROR(IF(FH!H4="Away", FH!E4, ""), ""),
  IFERROR(IF(MGOLF!H4="Away", MGOLF!E4, ""), ""),
  IFERROR(IF(Football!H4="Away", Football!E4, ""), ""),
  IFERROR(IF(WVB!H4="Away", WVB!E4, ""), ""),
  IFERROR(IF(XC!H4="Away", XC!E4, ""), ""),
  IFERROR(IF(SWIMMING!H4="Away", SWIMMING!E4, ""), ""),
  IFERROR(IF(WTEN!H4="Away", WTEN!E4, ""), ""),
  IFERROR(IF(TF!H4="Away", TF!E4, ""), ""),
  IFERROR(IF(WGOLF!H4="Away", WGOLF!E4, ""), ""),
  IFERROR(IF(WBB!H4="Away", WBB!E4, ""), ""),
  IFERROR(IF(MBB!H4="Away", MBB!E4, ""), ""),
  IFERROR(IF(WLAX!H4="Away", WLAX!E4, ""), ""),
  IFERROR(IF(MLAX!H4="Away", MLAX!E4, ""), ""),
  IFERROR(IF(SOFT!H4="Away", SOFT!E4, ""), ""),
  IFERROR(IF(BASE!H4="Away", BASE!E4, ""), ""),
  IFERROR(IF(ESPORTS!H4="Away", ESPORTS!E4, ""), "")
)
</f>
        <v/>
      </c>
      <c r="F4" s="11" t="str">
        <f>TEXTJOIN(
  CHAR(10) &amp; CHAR(10),
  TRUE,
  IFERROR(IF(WSO!H4="Away", TEXT(WSO!F4, "h:mm AM/PM"), ""), ""),
  IFERROR(IF(MSO!H4="Away", TEXT(MSO!F4, "h:mm AM/PM"), ""), ""),
  IFERROR(IF(FH!H4="Away", TEXT(FH!F4, "h:mm AM/PM"), ""), ""),
  IFERROR(IF(MGOLF!H4="Away", TEXT(MGOLF!F4, "h:mm AM/PM"), ""), ""),
  IFERROR(IF(Football!H4="Away", TEXT(Football!F4, "h:mm AM/PM"), ""), ""),
  IFERROR(IF(WVB!H4="Away", TEXT(WVB!F4, "h:mm AM/PM"), ""), ""),
  IFERROR(IF(XC!H4="Away", TEXT(XC!F4, "h:mm AM/PM"), ""), ""),
  IFERROR(IF(SWIMMING!H4="Away", TEXT(SWIMMING!F4, "h:mm AM/PM"), ""), ""),
  IFERROR(IF(WTEN!H4="Away", TEXT(WTEN!F4, "h:mm AM/PM"), ""), ""),
  IFERROR(IF(TF!H4="Away", TEXT(TF!F4, "h:mm AM/PM"), ""), ""),
  IFERROR(IF(WGOLF!H4="Away", TEXT(WGOLF!F4, "h:mm AM/PM"), ""), ""),
  IFERROR(IF(WBB!H4="Away", TEXT(WBB!F4, "h:mm AM/PM"), ""), ""),
  IFERROR(IF(MBB!H4="Away", TEXT(MBB!F4, "h:mm AM/PM"), ""), ""),
  IFERROR(IF(WLAX!H4="Away", TEXT(WLAX!F4, "h:mm AM/PM"), ""), ""),
  IFERROR(IF(MLAX!H4="Away", TEXT(MLAX!F4, "h:mm AM/PM"), ""), ""),
  IFERROR(IF(SOFT!H4="Away", TEXT(SOFT!F4, "h:mm AM/PM"), ""), ""),
  IFERROR(IF(BASE!H4="Away", TEXT(BASE!F4, "h:mm AM/PM"), ""), ""),
  IFERROR(IF(ESPORTS!H4="Away", TEXT(ESPORTS!F4, "h:mm AM/PM"), ""), "")
)
</f>
        <v/>
      </c>
      <c r="G4" s="11" t="str">
        <f>TEXTJOIN(
  CHAR(10) &amp; CHAR(10),
  TRUE,
  IFERROR(IF(WSO!H4="Away", WSO!G4, ""), ""),
  IFERROR(IF(MSO!H4="Away", MSO!G4, ""), ""),
  IFERROR(IF(FH!H4="Away", FH!G4, ""), ""),
  IFERROR(IF(MGOLF!H4="Away", MGOLF!G4, ""), ""),
  IFERROR(IF(Football!H4="Away", Football!G4, ""), ""),
  IFERROR(IF(WVB!H4="Away", WVB!G4, ""), ""),
  IFERROR(IF(XC!H4="Away", XC!G4, ""), ""),
  IFERROR(IF(SWIMMING!H4="Away", SWIMMING!G4, ""), ""),
  IFERROR(IF(WTEN!H4="Away", WTEN!G4, ""), ""),
  IFERROR(IF(TF!H4="Away", TF!G4, ""), ""),
  IFERROR(IF(WGOLF!H4="Away", WGOLF!G4, ""), ""),
  IFERROR(IF(WBB!H4="Away", WBB!G4, ""), ""),
  IFERROR(IF(MBB!H4="Away", MBB!G4, ""), ""),
  IFERROR(IF(WLAX!H4="Away", WLAX!G4, ""), ""),
  IFERROR(IF(MLAX!H4="Away", MLAX!G4, ""), ""),
  IFERROR(IF(SOFT!H4="Away", SOFT!G4, ""), ""),
  IFERROR(IF(BASE!H4="Away", BASE!G4, ""), ""),
  IFERROR(IF(ESPORTS!H4="Away", ESPORTS!G4, ""), "")
)
</f>
        <v/>
      </c>
      <c r="H4" s="22" t="str">
        <f>TEXTJOIN(
  CHAR(10) &amp; CHAR(10),
  TRUE,
  IFERROR(IF(WSO!H4="Away", WSO!P4, ""), ""),
  IFERROR(IF(MSO!H4="Away", MSO!P4, ""), ""),
  IFERROR(IF(FH!H4="Away", FH!P4, ""), ""),
  IFERROR(IF(MGOLF!H4="Away", MGOLF!P4, ""), ""),
  IFERROR(IF(Football!H4="Away", Football!P4, ""), ""),
  IFERROR(IF(WVB!H4="Away", WVB!P4, ""), ""),
  IFERROR(IF(XC!H4="Away", XC!P4, ""), ""),
  IFERROR(IF(SWIMMING!H4="Away", SWIMMING!P4, ""), ""),
  IFERROR(IF(WTEN!H4="Away", WTEN!P4, ""), ""),
  IFERROR(IF(TF!H4="Away", TF!P4, ""), ""),
  IFERROR(IF(WGOLF!H4="Away", WGOLF!P4, ""), ""),
  IFERROR(IF(WBB!H4="Away", WBB!P4, ""), ""),
  IFERROR(IF(MBB!H4="Away", MBB!P4, ""), ""),
  IFERROR(IF(WLAX!H4="Away", WLAX!P4, ""), ""),
  IFERROR(IF(MLAX!H4="Away", MLAX!P4, ""), ""),
  IFERROR(IF(SOFT!H4="Away", SOFT!P4, ""), ""),
  IFERROR(IF(BASE!H4="Away", BASE!P4, ""), ""),
  IFERROR(IF(ESPORTS!H4="Away", ESPORTS!P4, ""), "")
)
</f>
        <v/>
      </c>
    </row>
    <row r="5" ht="22.5" customHeight="1">
      <c r="A5" s="6">
        <v>4.0</v>
      </c>
      <c r="B5" s="6" t="str">
        <f>'Master Schedule'!B5</f>
        <v/>
      </c>
      <c r="C5" s="7">
        <v>46238.0</v>
      </c>
      <c r="D5" s="8" t="str">
        <f t="shared" si="1"/>
        <v>Tuesday</v>
      </c>
      <c r="E5" s="11" t="str">
        <f>TEXTJOIN(
  CHAR(10) &amp; CHAR(10),
  TRUE,
  IFERROR(IF(WSO!H5="Away", WSO!E5, ""), ""),
  IFERROR(IF(MSO!H5="Away", MSO!E5, ""), ""),
  IFERROR(IF(FH!H5="Away", FH!E5, ""), ""),
  IFERROR(IF(MGOLF!H5="Away", MGOLF!E5, ""), ""),
  IFERROR(IF(Football!H5="Away", Football!E5, ""), ""),
  IFERROR(IF(WVB!H5="Away", WVB!E5, ""), ""),
  IFERROR(IF(XC!H5="Away", XC!E5, ""), ""),
  IFERROR(IF(SWIMMING!H5="Away", SWIMMING!E5, ""), ""),
  IFERROR(IF(WTEN!H5="Away", WTEN!E5, ""), ""),
  IFERROR(IF(TF!H5="Away", TF!E5, ""), ""),
  IFERROR(IF(WGOLF!H5="Away", WGOLF!E5, ""), ""),
  IFERROR(IF(WBB!H5="Away", WBB!E5, ""), ""),
  IFERROR(IF(MBB!H5="Away", MBB!E5, ""), ""),
  IFERROR(IF(WLAX!H5="Away", WLAX!E5, ""), ""),
  IFERROR(IF(MLAX!H5="Away", MLAX!E5, ""), ""),
  IFERROR(IF(SOFT!H5="Away", SOFT!E5, ""), ""),
  IFERROR(IF(BASE!H5="Away", BASE!E5, ""), ""),
  IFERROR(IF(ESPORTS!H5="Away", ESPORTS!E5, ""), "")
)
</f>
        <v/>
      </c>
      <c r="F5" s="11" t="str">
        <f>TEXTJOIN(
  CHAR(10) &amp; CHAR(10),
  TRUE,
  IFERROR(IF(WSO!H5="Away", TEXT(WSO!F5, "h:mm AM/PM"), ""), ""),
  IFERROR(IF(MSO!H5="Away", TEXT(MSO!F5, "h:mm AM/PM"), ""), ""),
  IFERROR(IF(FH!H5="Away", TEXT(FH!F5, "h:mm AM/PM"), ""), ""),
  IFERROR(IF(MGOLF!H5="Away", TEXT(MGOLF!F5, "h:mm AM/PM"), ""), ""),
  IFERROR(IF(Football!H5="Away", TEXT(Football!F5, "h:mm AM/PM"), ""), ""),
  IFERROR(IF(WVB!H5="Away", TEXT(WVB!F5, "h:mm AM/PM"), ""), ""),
  IFERROR(IF(XC!H5="Away", TEXT(XC!F5, "h:mm AM/PM"), ""), ""),
  IFERROR(IF(SWIMMING!H5="Away", TEXT(SWIMMING!F5, "h:mm AM/PM"), ""), ""),
  IFERROR(IF(WTEN!H5="Away", TEXT(WTEN!F5, "h:mm AM/PM"), ""), ""),
  IFERROR(IF(TF!H5="Away", TEXT(TF!F5, "h:mm AM/PM"), ""), ""),
  IFERROR(IF(WGOLF!H5="Away", TEXT(WGOLF!F5, "h:mm AM/PM"), ""), ""),
  IFERROR(IF(WBB!H5="Away", TEXT(WBB!F5, "h:mm AM/PM"), ""), ""),
  IFERROR(IF(MBB!H5="Away", TEXT(MBB!F5, "h:mm AM/PM"), ""), ""),
  IFERROR(IF(WLAX!H5="Away", TEXT(WLAX!F5, "h:mm AM/PM"), ""), ""),
  IFERROR(IF(MLAX!H5="Away", TEXT(MLAX!F5, "h:mm AM/PM"), ""), ""),
  IFERROR(IF(SOFT!H5="Away", TEXT(SOFT!F5, "h:mm AM/PM"), ""), ""),
  IFERROR(IF(BASE!H5="Away", TEXT(BASE!F5, "h:mm AM/PM"), ""), ""),
  IFERROR(IF(ESPORTS!H5="Away", TEXT(ESPORTS!F5, "h:mm AM/PM"), ""), "")
)
</f>
        <v/>
      </c>
      <c r="G5" s="11" t="str">
        <f>TEXTJOIN(
  CHAR(10) &amp; CHAR(10),
  TRUE,
  IFERROR(IF(WSO!H5="Away", WSO!G5, ""), ""),
  IFERROR(IF(MSO!H5="Away", MSO!G5, ""), ""),
  IFERROR(IF(FH!H5="Away", FH!G5, ""), ""),
  IFERROR(IF(MGOLF!H5="Away", MGOLF!G5, ""), ""),
  IFERROR(IF(Football!H5="Away", Football!G5, ""), ""),
  IFERROR(IF(WVB!H5="Away", WVB!G5, ""), ""),
  IFERROR(IF(XC!H5="Away", XC!G5, ""), ""),
  IFERROR(IF(SWIMMING!H5="Away", SWIMMING!G5, ""), ""),
  IFERROR(IF(WTEN!H5="Away", WTEN!G5, ""), ""),
  IFERROR(IF(TF!H5="Away", TF!G5, ""), ""),
  IFERROR(IF(WGOLF!H5="Away", WGOLF!G5, ""), ""),
  IFERROR(IF(WBB!H5="Away", WBB!G5, ""), ""),
  IFERROR(IF(MBB!H5="Away", MBB!G5, ""), ""),
  IFERROR(IF(WLAX!H5="Away", WLAX!G5, ""), ""),
  IFERROR(IF(MLAX!H5="Away", MLAX!G5, ""), ""),
  IFERROR(IF(SOFT!H5="Away", SOFT!G5, ""), ""),
  IFERROR(IF(BASE!H5="Away", BASE!G5, ""), ""),
  IFERROR(IF(ESPORTS!H5="Away", ESPORTS!G5, ""), "")
)
</f>
        <v/>
      </c>
      <c r="H5" s="22" t="str">
        <f>TEXTJOIN(
  CHAR(10) &amp; CHAR(10),
  TRUE,
  IFERROR(IF(WSO!H5="Away", WSO!P5, ""), ""),
  IFERROR(IF(MSO!H5="Away", MSO!P5, ""), ""),
  IFERROR(IF(FH!H5="Away", FH!P5, ""), ""),
  IFERROR(IF(MGOLF!H5="Away", MGOLF!P5, ""), ""),
  IFERROR(IF(Football!H5="Away", Football!P5, ""), ""),
  IFERROR(IF(WVB!H5="Away", WVB!P5, ""), ""),
  IFERROR(IF(XC!H5="Away", XC!P5, ""), ""),
  IFERROR(IF(SWIMMING!H5="Away", SWIMMING!P5, ""), ""),
  IFERROR(IF(WTEN!H5="Away", WTEN!P5, ""), ""),
  IFERROR(IF(TF!H5="Away", TF!P5, ""), ""),
  IFERROR(IF(WGOLF!H5="Away", WGOLF!P5, ""), ""),
  IFERROR(IF(WBB!H5="Away", WBB!P5, ""), ""),
  IFERROR(IF(MBB!H5="Away", MBB!P5, ""), ""),
  IFERROR(IF(WLAX!H5="Away", WLAX!P5, ""), ""),
  IFERROR(IF(MLAX!H5="Away", MLAX!P5, ""), ""),
  IFERROR(IF(SOFT!H5="Away", SOFT!P5, ""), ""),
  IFERROR(IF(BASE!H5="Away", BASE!P5, ""), ""),
  IFERROR(IF(ESPORTS!H5="Away", ESPORTS!P5, ""), "")
)
</f>
        <v/>
      </c>
    </row>
    <row r="6" ht="22.5" customHeight="1">
      <c r="A6" s="6">
        <v>5.0</v>
      </c>
      <c r="B6" s="6" t="str">
        <f>'Master Schedule'!B6</f>
        <v/>
      </c>
      <c r="C6" s="7">
        <v>46239.0</v>
      </c>
      <c r="D6" s="8" t="str">
        <f t="shared" si="1"/>
        <v>Wednesday</v>
      </c>
      <c r="E6" s="11" t="str">
        <f>TEXTJOIN(
  CHAR(10) &amp; CHAR(10),
  TRUE,
  IFERROR(IF(WSO!H6="Away", WSO!E6, ""), ""),
  IFERROR(IF(MSO!H6="Away", MSO!E6, ""), ""),
  IFERROR(IF(FH!H6="Away", FH!E6, ""), ""),
  IFERROR(IF(MGOLF!H6="Away", MGOLF!E6, ""), ""),
  IFERROR(IF(Football!H6="Away", Football!E6, ""), ""),
  IFERROR(IF(WVB!H6="Away", WVB!E6, ""), ""),
  IFERROR(IF(XC!H6="Away", XC!E6, ""), ""),
  IFERROR(IF(SWIMMING!H6="Away", SWIMMING!E6, ""), ""),
  IFERROR(IF(WTEN!H6="Away", WTEN!E6, ""), ""),
  IFERROR(IF(TF!H6="Away", TF!E6, ""), ""),
  IFERROR(IF(WGOLF!H6="Away", WGOLF!E6, ""), ""),
  IFERROR(IF(WBB!H6="Away", WBB!E6, ""), ""),
  IFERROR(IF(MBB!H6="Away", MBB!E6, ""), ""),
  IFERROR(IF(WLAX!H6="Away", WLAX!E6, ""), ""),
  IFERROR(IF(MLAX!H6="Away", MLAX!E6, ""), ""),
  IFERROR(IF(SOFT!H6="Away", SOFT!E6, ""), ""),
  IFERROR(IF(BASE!H6="Away", BASE!E6, ""), ""),
  IFERROR(IF(ESPORTS!H6="Away", ESPORTS!E6, ""), "")
)
</f>
        <v/>
      </c>
      <c r="F6" s="11" t="str">
        <f>TEXTJOIN(
  CHAR(10) &amp; CHAR(10),
  TRUE,
  IFERROR(IF(WSO!H6="Away", TEXT(WSO!F6, "h:mm AM/PM"), ""), ""),
  IFERROR(IF(MSO!H6="Away", TEXT(MSO!F6, "h:mm AM/PM"), ""), ""),
  IFERROR(IF(FH!H6="Away", TEXT(FH!F6, "h:mm AM/PM"), ""), ""),
  IFERROR(IF(MGOLF!H6="Away", TEXT(MGOLF!F6, "h:mm AM/PM"), ""), ""),
  IFERROR(IF(Football!H6="Away", TEXT(Football!F6, "h:mm AM/PM"), ""), ""),
  IFERROR(IF(WVB!H6="Away", TEXT(WVB!F6, "h:mm AM/PM"), ""), ""),
  IFERROR(IF(XC!H6="Away", TEXT(XC!F6, "h:mm AM/PM"), ""), ""),
  IFERROR(IF(SWIMMING!H6="Away", TEXT(SWIMMING!F6, "h:mm AM/PM"), ""), ""),
  IFERROR(IF(WTEN!H6="Away", TEXT(WTEN!F6, "h:mm AM/PM"), ""), ""),
  IFERROR(IF(TF!H6="Away", TEXT(TF!F6, "h:mm AM/PM"), ""), ""),
  IFERROR(IF(WGOLF!H6="Away", TEXT(WGOLF!F6, "h:mm AM/PM"), ""), ""),
  IFERROR(IF(WBB!H6="Away", TEXT(WBB!F6, "h:mm AM/PM"), ""), ""),
  IFERROR(IF(MBB!H6="Away", TEXT(MBB!F6, "h:mm AM/PM"), ""), ""),
  IFERROR(IF(WLAX!H6="Away", TEXT(WLAX!F6, "h:mm AM/PM"), ""), ""),
  IFERROR(IF(MLAX!H6="Away", TEXT(MLAX!F6, "h:mm AM/PM"), ""), ""),
  IFERROR(IF(SOFT!H6="Away", TEXT(SOFT!F6, "h:mm AM/PM"), ""), ""),
  IFERROR(IF(BASE!H6="Away", TEXT(BASE!F6, "h:mm AM/PM"), ""), ""),
  IFERROR(IF(ESPORTS!H6="Away", TEXT(ESPORTS!F6, "h:mm AM/PM"), ""), "")
)
</f>
        <v/>
      </c>
      <c r="G6" s="11" t="str">
        <f>TEXTJOIN(
  CHAR(10) &amp; CHAR(10),
  TRUE,
  IFERROR(IF(WSO!H6="Away", WSO!G6, ""), ""),
  IFERROR(IF(MSO!H6="Away", MSO!G6, ""), ""),
  IFERROR(IF(FH!H6="Away", FH!G6, ""), ""),
  IFERROR(IF(MGOLF!H6="Away", MGOLF!G6, ""), ""),
  IFERROR(IF(Football!H6="Away", Football!G6, ""), ""),
  IFERROR(IF(WVB!H6="Away", WVB!G6, ""), ""),
  IFERROR(IF(XC!H6="Away", XC!G6, ""), ""),
  IFERROR(IF(SWIMMING!H6="Away", SWIMMING!G6, ""), ""),
  IFERROR(IF(WTEN!H6="Away", WTEN!G6, ""), ""),
  IFERROR(IF(TF!H6="Away", TF!G6, ""), ""),
  IFERROR(IF(WGOLF!H6="Away", WGOLF!G6, ""), ""),
  IFERROR(IF(WBB!H6="Away", WBB!G6, ""), ""),
  IFERROR(IF(MBB!H6="Away", MBB!G6, ""), ""),
  IFERROR(IF(WLAX!H6="Away", WLAX!G6, ""), ""),
  IFERROR(IF(MLAX!H6="Away", MLAX!G6, ""), ""),
  IFERROR(IF(SOFT!H6="Away", SOFT!G6, ""), ""),
  IFERROR(IF(BASE!H6="Away", BASE!G6, ""), ""),
  IFERROR(IF(ESPORTS!H6="Away", ESPORTS!G6, ""), "")
)
</f>
        <v/>
      </c>
      <c r="H6" s="22" t="str">
        <f>TEXTJOIN(
  CHAR(10) &amp; CHAR(10),
  TRUE,
  IFERROR(IF(WSO!H6="Away", WSO!P6, ""), ""),
  IFERROR(IF(MSO!H6="Away", MSO!P6, ""), ""),
  IFERROR(IF(FH!H6="Away", FH!P6, ""), ""),
  IFERROR(IF(MGOLF!H6="Away", MGOLF!P6, ""), ""),
  IFERROR(IF(Football!H6="Away", Football!P6, ""), ""),
  IFERROR(IF(WVB!H6="Away", WVB!P6, ""), ""),
  IFERROR(IF(XC!H6="Away", XC!P6, ""), ""),
  IFERROR(IF(SWIMMING!H6="Away", SWIMMING!P6, ""), ""),
  IFERROR(IF(WTEN!H6="Away", WTEN!P6, ""), ""),
  IFERROR(IF(TF!H6="Away", TF!P6, ""), ""),
  IFERROR(IF(WGOLF!H6="Away", WGOLF!P6, ""), ""),
  IFERROR(IF(WBB!H6="Away", WBB!P6, ""), ""),
  IFERROR(IF(MBB!H6="Away", MBB!P6, ""), ""),
  IFERROR(IF(WLAX!H6="Away", WLAX!P6, ""), ""),
  IFERROR(IF(MLAX!H6="Away", MLAX!P6, ""), ""),
  IFERROR(IF(SOFT!H6="Away", SOFT!P6, ""), ""),
  IFERROR(IF(BASE!H6="Away", BASE!P6, ""), ""),
  IFERROR(IF(ESPORTS!H6="Away", ESPORTS!P6, ""), "")
)
</f>
        <v/>
      </c>
    </row>
    <row r="7" ht="22.5" customHeight="1">
      <c r="A7" s="6">
        <v>6.0</v>
      </c>
      <c r="B7" s="6" t="str">
        <f>'Master Schedule'!B7</f>
        <v/>
      </c>
      <c r="C7" s="7">
        <v>46240.0</v>
      </c>
      <c r="D7" s="8" t="str">
        <f t="shared" si="1"/>
        <v>Thursday</v>
      </c>
      <c r="E7" s="11" t="str">
        <f>TEXTJOIN(
  CHAR(10) &amp; CHAR(10),
  TRUE,
  IFERROR(IF(WSO!H7="Away", WSO!E7, ""), ""),
  IFERROR(IF(MSO!H7="Away", MSO!E7, ""), ""),
  IFERROR(IF(FH!H7="Away", FH!E7, ""), ""),
  IFERROR(IF(MGOLF!H7="Away", MGOLF!E7, ""), ""),
  IFERROR(IF(Football!H7="Away", Football!E7, ""), ""),
  IFERROR(IF(WVB!H7="Away", WVB!E7, ""), ""),
  IFERROR(IF(XC!H7="Away", XC!E7, ""), ""),
  IFERROR(IF(SWIMMING!H7="Away", SWIMMING!E7, ""), ""),
  IFERROR(IF(WTEN!H7="Away", WTEN!E7, ""), ""),
  IFERROR(IF(TF!H7="Away", TF!E7, ""), ""),
  IFERROR(IF(WGOLF!H7="Away", WGOLF!E7, ""), ""),
  IFERROR(IF(WBB!H7="Away", WBB!E7, ""), ""),
  IFERROR(IF(MBB!H7="Away", MBB!E7, ""), ""),
  IFERROR(IF(WLAX!H7="Away", WLAX!E7, ""), ""),
  IFERROR(IF(MLAX!H7="Away", MLAX!E7, ""), ""),
  IFERROR(IF(SOFT!H7="Away", SOFT!E7, ""), ""),
  IFERROR(IF(BASE!H7="Away", BASE!E7, ""), ""),
  IFERROR(IF(ESPORTS!H7="Away", ESPORTS!E7, ""), "")
)
</f>
        <v/>
      </c>
      <c r="F7" s="11" t="str">
        <f>TEXTJOIN(
  CHAR(10) &amp; CHAR(10),
  TRUE,
  IFERROR(IF(WSO!H7="Away", TEXT(WSO!F7, "h:mm AM/PM"), ""), ""),
  IFERROR(IF(MSO!H7="Away", TEXT(MSO!F7, "h:mm AM/PM"), ""), ""),
  IFERROR(IF(FH!H7="Away", TEXT(FH!F7, "h:mm AM/PM"), ""), ""),
  IFERROR(IF(MGOLF!H7="Away", TEXT(MGOLF!F7, "h:mm AM/PM"), ""), ""),
  IFERROR(IF(Football!H7="Away", TEXT(Football!F7, "h:mm AM/PM"), ""), ""),
  IFERROR(IF(WVB!H7="Away", TEXT(WVB!F7, "h:mm AM/PM"), ""), ""),
  IFERROR(IF(XC!H7="Away", TEXT(XC!F7, "h:mm AM/PM"), ""), ""),
  IFERROR(IF(SWIMMING!H7="Away", TEXT(SWIMMING!F7, "h:mm AM/PM"), ""), ""),
  IFERROR(IF(WTEN!H7="Away", TEXT(WTEN!F7, "h:mm AM/PM"), ""), ""),
  IFERROR(IF(TF!H7="Away", TEXT(TF!F7, "h:mm AM/PM"), ""), ""),
  IFERROR(IF(WGOLF!H7="Away", TEXT(WGOLF!F7, "h:mm AM/PM"), ""), ""),
  IFERROR(IF(WBB!H7="Away", TEXT(WBB!F7, "h:mm AM/PM"), ""), ""),
  IFERROR(IF(MBB!H7="Away", TEXT(MBB!F7, "h:mm AM/PM"), ""), ""),
  IFERROR(IF(WLAX!H7="Away", TEXT(WLAX!F7, "h:mm AM/PM"), ""), ""),
  IFERROR(IF(MLAX!H7="Away", TEXT(MLAX!F7, "h:mm AM/PM"), ""), ""),
  IFERROR(IF(SOFT!H7="Away", TEXT(SOFT!F7, "h:mm AM/PM"), ""), ""),
  IFERROR(IF(BASE!H7="Away", TEXT(BASE!F7, "h:mm AM/PM"), ""), ""),
  IFERROR(IF(ESPORTS!H7="Away", TEXT(ESPORTS!F7, "h:mm AM/PM"), ""), "")
)
</f>
        <v/>
      </c>
      <c r="G7" s="11" t="str">
        <f>TEXTJOIN(
  CHAR(10) &amp; CHAR(10),
  TRUE,
  IFERROR(IF(WSO!H7="Away", WSO!G7, ""), ""),
  IFERROR(IF(MSO!H7="Away", MSO!G7, ""), ""),
  IFERROR(IF(FH!H7="Away", FH!G7, ""), ""),
  IFERROR(IF(MGOLF!H7="Away", MGOLF!G7, ""), ""),
  IFERROR(IF(Football!H7="Away", Football!G7, ""), ""),
  IFERROR(IF(WVB!H7="Away", WVB!G7, ""), ""),
  IFERROR(IF(XC!H7="Away", XC!G7, ""), ""),
  IFERROR(IF(SWIMMING!H7="Away", SWIMMING!G7, ""), ""),
  IFERROR(IF(WTEN!H7="Away", WTEN!G7, ""), ""),
  IFERROR(IF(TF!H7="Away", TF!G7, ""), ""),
  IFERROR(IF(WGOLF!H7="Away", WGOLF!G7, ""), ""),
  IFERROR(IF(WBB!H7="Away", WBB!G7, ""), ""),
  IFERROR(IF(MBB!H7="Away", MBB!G7, ""), ""),
  IFERROR(IF(WLAX!H7="Away", WLAX!G7, ""), ""),
  IFERROR(IF(MLAX!H7="Away", MLAX!G7, ""), ""),
  IFERROR(IF(SOFT!H7="Away", SOFT!G7, ""), ""),
  IFERROR(IF(BASE!H7="Away", BASE!G7, ""), ""),
  IFERROR(IF(ESPORTS!H7="Away", ESPORTS!G7, ""), "")
)
</f>
        <v/>
      </c>
      <c r="H7" s="22" t="str">
        <f>TEXTJOIN(
  CHAR(10) &amp; CHAR(10),
  TRUE,
  IFERROR(IF(WSO!H7="Away", WSO!P7, ""), ""),
  IFERROR(IF(MSO!H7="Away", MSO!P7, ""), ""),
  IFERROR(IF(FH!H7="Away", FH!P7, ""), ""),
  IFERROR(IF(MGOLF!H7="Away", MGOLF!P7, ""), ""),
  IFERROR(IF(Football!H7="Away", Football!P7, ""), ""),
  IFERROR(IF(WVB!H7="Away", WVB!P7, ""), ""),
  IFERROR(IF(XC!H7="Away", XC!P7, ""), ""),
  IFERROR(IF(SWIMMING!H7="Away", SWIMMING!P7, ""), ""),
  IFERROR(IF(WTEN!H7="Away", WTEN!P7, ""), ""),
  IFERROR(IF(TF!H7="Away", TF!P7, ""), ""),
  IFERROR(IF(WGOLF!H7="Away", WGOLF!P7, ""), ""),
  IFERROR(IF(WBB!H7="Away", WBB!P7, ""), ""),
  IFERROR(IF(MBB!H7="Away", MBB!P7, ""), ""),
  IFERROR(IF(WLAX!H7="Away", WLAX!P7, ""), ""),
  IFERROR(IF(MLAX!H7="Away", MLAX!P7, ""), ""),
  IFERROR(IF(SOFT!H7="Away", SOFT!P7, ""), ""),
  IFERROR(IF(BASE!H7="Away", BASE!P7, ""), ""),
  IFERROR(IF(ESPORTS!H7="Away", ESPORTS!P7, ""), "")
)
</f>
        <v/>
      </c>
    </row>
    <row r="8" ht="22.5" customHeight="1">
      <c r="A8" s="6">
        <v>7.0</v>
      </c>
      <c r="B8" s="6" t="str">
        <f>'Master Schedule'!B8</f>
        <v/>
      </c>
      <c r="C8" s="7">
        <v>46241.0</v>
      </c>
      <c r="D8" s="8" t="str">
        <f t="shared" si="1"/>
        <v>Friday</v>
      </c>
      <c r="E8" s="11" t="str">
        <f>TEXTJOIN(
  CHAR(10) &amp; CHAR(10),
  TRUE,
  IFERROR(IF(WSO!H8="Away", WSO!E8, ""), ""),
  IFERROR(IF(MSO!H8="Away", MSO!E8, ""), ""),
  IFERROR(IF(FH!H8="Away", FH!E8, ""), ""),
  IFERROR(IF(MGOLF!H8="Away", MGOLF!E8, ""), ""),
  IFERROR(IF(Football!H8="Away", Football!E8, ""), ""),
  IFERROR(IF(WVB!H8="Away", WVB!E8, ""), ""),
  IFERROR(IF(XC!H8="Away", XC!E8, ""), ""),
  IFERROR(IF(SWIMMING!H8="Away", SWIMMING!E8, ""), ""),
  IFERROR(IF(WTEN!H8="Away", WTEN!E8, ""), ""),
  IFERROR(IF(TF!H8="Away", TF!E8, ""), ""),
  IFERROR(IF(WGOLF!H8="Away", WGOLF!E8, ""), ""),
  IFERROR(IF(WBB!H8="Away", WBB!E8, ""), ""),
  IFERROR(IF(MBB!H8="Away", MBB!E8, ""), ""),
  IFERROR(IF(WLAX!H8="Away", WLAX!E8, ""), ""),
  IFERROR(IF(MLAX!H8="Away", MLAX!E8, ""), ""),
  IFERROR(IF(SOFT!H8="Away", SOFT!E8, ""), ""),
  IFERROR(IF(BASE!H8="Away", BASE!E8, ""), ""),
  IFERROR(IF(ESPORTS!H8="Away", ESPORTS!E8, ""), "")
)
</f>
        <v/>
      </c>
      <c r="F8" s="11" t="str">
        <f>TEXTJOIN(
  CHAR(10) &amp; CHAR(10),
  TRUE,
  IFERROR(IF(WSO!H8="Away", TEXT(WSO!F8, "h:mm AM/PM"), ""), ""),
  IFERROR(IF(MSO!H8="Away", TEXT(MSO!F8, "h:mm AM/PM"), ""), ""),
  IFERROR(IF(FH!H8="Away", TEXT(FH!F8, "h:mm AM/PM"), ""), ""),
  IFERROR(IF(MGOLF!H8="Away", TEXT(MGOLF!F8, "h:mm AM/PM"), ""), ""),
  IFERROR(IF(Football!H8="Away", TEXT(Football!F8, "h:mm AM/PM"), ""), ""),
  IFERROR(IF(WVB!H8="Away", TEXT(WVB!F8, "h:mm AM/PM"), ""), ""),
  IFERROR(IF(XC!H8="Away", TEXT(XC!F8, "h:mm AM/PM"), ""), ""),
  IFERROR(IF(SWIMMING!H8="Away", TEXT(SWIMMING!F8, "h:mm AM/PM"), ""), ""),
  IFERROR(IF(WTEN!H8="Away", TEXT(WTEN!F8, "h:mm AM/PM"), ""), ""),
  IFERROR(IF(TF!H8="Away", TEXT(TF!F8, "h:mm AM/PM"), ""), ""),
  IFERROR(IF(WGOLF!H8="Away", TEXT(WGOLF!F8, "h:mm AM/PM"), ""), ""),
  IFERROR(IF(WBB!H8="Away", TEXT(WBB!F8, "h:mm AM/PM"), ""), ""),
  IFERROR(IF(MBB!H8="Away", TEXT(MBB!F8, "h:mm AM/PM"), ""), ""),
  IFERROR(IF(WLAX!H8="Away", TEXT(WLAX!F8, "h:mm AM/PM"), ""), ""),
  IFERROR(IF(MLAX!H8="Away", TEXT(MLAX!F8, "h:mm AM/PM"), ""), ""),
  IFERROR(IF(SOFT!H8="Away", TEXT(SOFT!F8, "h:mm AM/PM"), ""), ""),
  IFERROR(IF(BASE!H8="Away", TEXT(BASE!F8, "h:mm AM/PM"), ""), ""),
  IFERROR(IF(ESPORTS!H8="Away", TEXT(ESPORTS!F8, "h:mm AM/PM"), ""), "")
)
</f>
        <v/>
      </c>
      <c r="G8" s="11" t="str">
        <f>TEXTJOIN(
  CHAR(10) &amp; CHAR(10),
  TRUE,
  IFERROR(IF(WSO!H8="Away", WSO!G8, ""), ""),
  IFERROR(IF(MSO!H8="Away", MSO!G8, ""), ""),
  IFERROR(IF(FH!H8="Away", FH!G8, ""), ""),
  IFERROR(IF(MGOLF!H8="Away", MGOLF!G8, ""), ""),
  IFERROR(IF(Football!H8="Away", Football!G8, ""), ""),
  IFERROR(IF(WVB!H8="Away", WVB!G8, ""), ""),
  IFERROR(IF(XC!H8="Away", XC!G8, ""), ""),
  IFERROR(IF(SWIMMING!H8="Away", SWIMMING!G8, ""), ""),
  IFERROR(IF(WTEN!H8="Away", WTEN!G8, ""), ""),
  IFERROR(IF(TF!H8="Away", TF!G8, ""), ""),
  IFERROR(IF(WGOLF!H8="Away", WGOLF!G8, ""), ""),
  IFERROR(IF(WBB!H8="Away", WBB!G8, ""), ""),
  IFERROR(IF(MBB!H8="Away", MBB!G8, ""), ""),
  IFERROR(IF(WLAX!H8="Away", WLAX!G8, ""), ""),
  IFERROR(IF(MLAX!H8="Away", MLAX!G8, ""), ""),
  IFERROR(IF(SOFT!H8="Away", SOFT!G8, ""), ""),
  IFERROR(IF(BASE!H8="Away", BASE!G8, ""), ""),
  IFERROR(IF(ESPORTS!H8="Away", ESPORTS!G8, ""), "")
)
</f>
        <v/>
      </c>
      <c r="H8" s="22" t="str">
        <f>TEXTJOIN(
  CHAR(10) &amp; CHAR(10),
  TRUE,
  IFERROR(IF(WSO!H8="Away", WSO!P8, ""), ""),
  IFERROR(IF(MSO!H8="Away", MSO!P8, ""), ""),
  IFERROR(IF(FH!H8="Away", FH!P8, ""), ""),
  IFERROR(IF(MGOLF!H8="Away", MGOLF!P8, ""), ""),
  IFERROR(IF(Football!H8="Away", Football!P8, ""), ""),
  IFERROR(IF(WVB!H8="Away", WVB!P8, ""), ""),
  IFERROR(IF(XC!H8="Away", XC!P8, ""), ""),
  IFERROR(IF(SWIMMING!H8="Away", SWIMMING!P8, ""), ""),
  IFERROR(IF(WTEN!H8="Away", WTEN!P8, ""), ""),
  IFERROR(IF(TF!H8="Away", TF!P8, ""), ""),
  IFERROR(IF(WGOLF!H8="Away", WGOLF!P8, ""), ""),
  IFERROR(IF(WBB!H8="Away", WBB!P8, ""), ""),
  IFERROR(IF(MBB!H8="Away", MBB!P8, ""), ""),
  IFERROR(IF(WLAX!H8="Away", WLAX!P8, ""), ""),
  IFERROR(IF(MLAX!H8="Away", MLAX!P8, ""), ""),
  IFERROR(IF(SOFT!H8="Away", SOFT!P8, ""), ""),
  IFERROR(IF(BASE!H8="Away", BASE!P8, ""), ""),
  IFERROR(IF(ESPORTS!H8="Away", ESPORTS!P8, ""), "")
)
</f>
        <v/>
      </c>
    </row>
    <row r="9" ht="22.5" customHeight="1">
      <c r="A9" s="6">
        <v>8.0</v>
      </c>
      <c r="B9" s="6" t="str">
        <f>'Master Schedule'!B9</f>
        <v/>
      </c>
      <c r="C9" s="7">
        <v>46242.0</v>
      </c>
      <c r="D9" s="8" t="str">
        <f t="shared" si="1"/>
        <v>Saturday</v>
      </c>
      <c r="E9" s="11" t="str">
        <f>TEXTJOIN(
  CHAR(10) &amp; CHAR(10),
  TRUE,
  IFERROR(IF(WSO!H9="Away", WSO!E9, ""), ""),
  IFERROR(IF(MSO!H9="Away", MSO!E9, ""), ""),
  IFERROR(IF(FH!H9="Away", FH!E9, ""), ""),
  IFERROR(IF(MGOLF!H9="Away", MGOLF!E9, ""), ""),
  IFERROR(IF(Football!H9="Away", Football!E9, ""), ""),
  IFERROR(IF(WVB!H9="Away", WVB!E9, ""), ""),
  IFERROR(IF(XC!H9="Away", XC!E9, ""), ""),
  IFERROR(IF(SWIMMING!H9="Away", SWIMMING!E9, ""), ""),
  IFERROR(IF(WTEN!H9="Away", WTEN!E9, ""), ""),
  IFERROR(IF(TF!H9="Away", TF!E9, ""), ""),
  IFERROR(IF(WGOLF!H9="Away", WGOLF!E9, ""), ""),
  IFERROR(IF(WBB!H9="Away", WBB!E9, ""), ""),
  IFERROR(IF(MBB!H9="Away", MBB!E9, ""), ""),
  IFERROR(IF(WLAX!H9="Away", WLAX!E9, ""), ""),
  IFERROR(IF(MLAX!H9="Away", MLAX!E9, ""), ""),
  IFERROR(IF(SOFT!H9="Away", SOFT!E9, ""), ""),
  IFERROR(IF(BASE!H9="Away", BASE!E9, ""), ""),
  IFERROR(IF(ESPORTS!H9="Away", ESPORTS!E9, ""), "")
)
</f>
        <v/>
      </c>
      <c r="F9" s="11" t="str">
        <f>TEXTJOIN(
  CHAR(10) &amp; CHAR(10),
  TRUE,
  IFERROR(IF(WSO!H9="Away", TEXT(WSO!F9, "h:mm AM/PM"), ""), ""),
  IFERROR(IF(MSO!H9="Away", TEXT(MSO!F9, "h:mm AM/PM"), ""), ""),
  IFERROR(IF(FH!H9="Away", TEXT(FH!F9, "h:mm AM/PM"), ""), ""),
  IFERROR(IF(MGOLF!H9="Away", TEXT(MGOLF!F9, "h:mm AM/PM"), ""), ""),
  IFERROR(IF(Football!H9="Away", TEXT(Football!F9, "h:mm AM/PM"), ""), ""),
  IFERROR(IF(WVB!H9="Away", TEXT(WVB!F9, "h:mm AM/PM"), ""), ""),
  IFERROR(IF(XC!H9="Away", TEXT(XC!F9, "h:mm AM/PM"), ""), ""),
  IFERROR(IF(SWIMMING!H9="Away", TEXT(SWIMMING!F9, "h:mm AM/PM"), ""), ""),
  IFERROR(IF(WTEN!H9="Away", TEXT(WTEN!F9, "h:mm AM/PM"), ""), ""),
  IFERROR(IF(TF!H9="Away", TEXT(TF!F9, "h:mm AM/PM"), ""), ""),
  IFERROR(IF(WGOLF!H9="Away", TEXT(WGOLF!F9, "h:mm AM/PM"), ""), ""),
  IFERROR(IF(WBB!H9="Away", TEXT(WBB!F9, "h:mm AM/PM"), ""), ""),
  IFERROR(IF(MBB!H9="Away", TEXT(MBB!F9, "h:mm AM/PM"), ""), ""),
  IFERROR(IF(WLAX!H9="Away", TEXT(WLAX!F9, "h:mm AM/PM"), ""), ""),
  IFERROR(IF(MLAX!H9="Away", TEXT(MLAX!F9, "h:mm AM/PM"), ""), ""),
  IFERROR(IF(SOFT!H9="Away", TEXT(SOFT!F9, "h:mm AM/PM"), ""), ""),
  IFERROR(IF(BASE!H9="Away", TEXT(BASE!F9, "h:mm AM/PM"), ""), ""),
  IFERROR(IF(ESPORTS!H9="Away", TEXT(ESPORTS!F9, "h:mm AM/PM"), ""), "")
)
</f>
        <v/>
      </c>
      <c r="G9" s="11" t="str">
        <f>TEXTJOIN(
  CHAR(10) &amp; CHAR(10),
  TRUE,
  IFERROR(IF(WSO!H9="Away", WSO!G9, ""), ""),
  IFERROR(IF(MSO!H9="Away", MSO!G9, ""), ""),
  IFERROR(IF(FH!H9="Away", FH!G9, ""), ""),
  IFERROR(IF(MGOLF!H9="Away", MGOLF!G9, ""), ""),
  IFERROR(IF(Football!H9="Away", Football!G9, ""), ""),
  IFERROR(IF(WVB!H9="Away", WVB!G9, ""), ""),
  IFERROR(IF(XC!H9="Away", XC!G9, ""), ""),
  IFERROR(IF(SWIMMING!H9="Away", SWIMMING!G9, ""), ""),
  IFERROR(IF(WTEN!H9="Away", WTEN!G9, ""), ""),
  IFERROR(IF(TF!H9="Away", TF!G9, ""), ""),
  IFERROR(IF(WGOLF!H9="Away", WGOLF!G9, ""), ""),
  IFERROR(IF(WBB!H9="Away", WBB!G9, ""), ""),
  IFERROR(IF(MBB!H9="Away", MBB!G9, ""), ""),
  IFERROR(IF(WLAX!H9="Away", WLAX!G9, ""), ""),
  IFERROR(IF(MLAX!H9="Away", MLAX!G9, ""), ""),
  IFERROR(IF(SOFT!H9="Away", SOFT!G9, ""), ""),
  IFERROR(IF(BASE!H9="Away", BASE!G9, ""), ""),
  IFERROR(IF(ESPORTS!H9="Away", ESPORTS!G9, ""), "")
)
</f>
        <v/>
      </c>
      <c r="H9" s="22" t="str">
        <f>TEXTJOIN(
  CHAR(10) &amp; CHAR(10),
  TRUE,
  IFERROR(IF(WSO!H9="Away", WSO!P9, ""), ""),
  IFERROR(IF(MSO!H9="Away", MSO!P9, ""), ""),
  IFERROR(IF(FH!H9="Away", FH!P9, ""), ""),
  IFERROR(IF(MGOLF!H9="Away", MGOLF!P9, ""), ""),
  IFERROR(IF(Football!H9="Away", Football!P9, ""), ""),
  IFERROR(IF(WVB!H9="Away", WVB!P9, ""), ""),
  IFERROR(IF(XC!H9="Away", XC!P9, ""), ""),
  IFERROR(IF(SWIMMING!H9="Away", SWIMMING!P9, ""), ""),
  IFERROR(IF(WTEN!H9="Away", WTEN!P9, ""), ""),
  IFERROR(IF(TF!H9="Away", TF!P9, ""), ""),
  IFERROR(IF(WGOLF!H9="Away", WGOLF!P9, ""), ""),
  IFERROR(IF(WBB!H9="Away", WBB!P9, ""), ""),
  IFERROR(IF(MBB!H9="Away", MBB!P9, ""), ""),
  IFERROR(IF(WLAX!H9="Away", WLAX!P9, ""), ""),
  IFERROR(IF(MLAX!H9="Away", MLAX!P9, ""), ""),
  IFERROR(IF(SOFT!H9="Away", SOFT!P9, ""), ""),
  IFERROR(IF(BASE!H9="Away", BASE!P9, ""), ""),
  IFERROR(IF(ESPORTS!H9="Away", ESPORTS!P9, ""), "")
)
</f>
        <v/>
      </c>
    </row>
    <row r="10" ht="22.5" customHeight="1">
      <c r="A10" s="6">
        <v>9.0</v>
      </c>
      <c r="B10" s="6" t="str">
        <f>'Master Schedule'!B10</f>
        <v/>
      </c>
      <c r="C10" s="7">
        <v>46243.0</v>
      </c>
      <c r="D10" s="8" t="str">
        <f t="shared" si="1"/>
        <v>Sunday</v>
      </c>
      <c r="E10" s="11" t="str">
        <f>TEXTJOIN(
  CHAR(10) &amp; CHAR(10),
  TRUE,
  IFERROR(IF(WSO!H10="Away", WSO!E10, ""), ""),
  IFERROR(IF(MSO!H10="Away", MSO!E10, ""), ""),
  IFERROR(IF(FH!H10="Away", FH!E10, ""), ""),
  IFERROR(IF(MGOLF!H10="Away", MGOLF!E10, ""), ""),
  IFERROR(IF(Football!H10="Away", Football!E10, ""), ""),
  IFERROR(IF(WVB!H10="Away", WVB!E10, ""), ""),
  IFERROR(IF(XC!H10="Away", XC!E10, ""), ""),
  IFERROR(IF(SWIMMING!H10="Away", SWIMMING!E10, ""), ""),
  IFERROR(IF(WTEN!H10="Away", WTEN!E10, ""), ""),
  IFERROR(IF(TF!H10="Away", TF!E10, ""), ""),
  IFERROR(IF(WGOLF!H10="Away", WGOLF!E10, ""), ""),
  IFERROR(IF(WBB!H10="Away", WBB!E10, ""), ""),
  IFERROR(IF(MBB!H10="Away", MBB!E10, ""), ""),
  IFERROR(IF(WLAX!H10="Away", WLAX!E10, ""), ""),
  IFERROR(IF(MLAX!H10="Away", MLAX!E10, ""), ""),
  IFERROR(IF(SOFT!H10="Away", SOFT!E10, ""), ""),
  IFERROR(IF(BASE!H10="Away", BASE!E10, ""), ""),
  IFERROR(IF(ESPORTS!H10="Away", ESPORTS!E10, ""), "")
)
</f>
        <v/>
      </c>
      <c r="F10" s="11" t="str">
        <f>TEXTJOIN(
  CHAR(10) &amp; CHAR(10),
  TRUE,
  IFERROR(IF(WSO!H10="Away", TEXT(WSO!F10, "h:mm AM/PM"), ""), ""),
  IFERROR(IF(MSO!H10="Away", TEXT(MSO!F10, "h:mm AM/PM"), ""), ""),
  IFERROR(IF(FH!H10="Away", TEXT(FH!F10, "h:mm AM/PM"), ""), ""),
  IFERROR(IF(MGOLF!H10="Away", TEXT(MGOLF!F10, "h:mm AM/PM"), ""), ""),
  IFERROR(IF(Football!H10="Away", TEXT(Football!F10, "h:mm AM/PM"), ""), ""),
  IFERROR(IF(WVB!H10="Away", TEXT(WVB!F10, "h:mm AM/PM"), ""), ""),
  IFERROR(IF(XC!H10="Away", TEXT(XC!F10, "h:mm AM/PM"), ""), ""),
  IFERROR(IF(SWIMMING!H10="Away", TEXT(SWIMMING!F10, "h:mm AM/PM"), ""), ""),
  IFERROR(IF(WTEN!H10="Away", TEXT(WTEN!F10, "h:mm AM/PM"), ""), ""),
  IFERROR(IF(TF!H10="Away", TEXT(TF!F10, "h:mm AM/PM"), ""), ""),
  IFERROR(IF(WGOLF!H10="Away", TEXT(WGOLF!F10, "h:mm AM/PM"), ""), ""),
  IFERROR(IF(WBB!H10="Away", TEXT(WBB!F10, "h:mm AM/PM"), ""), ""),
  IFERROR(IF(MBB!H10="Away", TEXT(MBB!F10, "h:mm AM/PM"), ""), ""),
  IFERROR(IF(WLAX!H10="Away", TEXT(WLAX!F10, "h:mm AM/PM"), ""), ""),
  IFERROR(IF(MLAX!H10="Away", TEXT(MLAX!F10, "h:mm AM/PM"), ""), ""),
  IFERROR(IF(SOFT!H10="Away", TEXT(SOFT!F10, "h:mm AM/PM"), ""), ""),
  IFERROR(IF(BASE!H10="Away", TEXT(BASE!F10, "h:mm AM/PM"), ""), ""),
  IFERROR(IF(ESPORTS!H10="Away", TEXT(ESPORTS!F10, "h:mm AM/PM"), ""), "")
)
</f>
        <v/>
      </c>
      <c r="G10" s="11" t="str">
        <f>TEXTJOIN(
  CHAR(10) &amp; CHAR(10),
  TRUE,
  IFERROR(IF(WSO!H10="Away", WSO!G10, ""), ""),
  IFERROR(IF(MSO!H10="Away", MSO!G10, ""), ""),
  IFERROR(IF(FH!H10="Away", FH!G10, ""), ""),
  IFERROR(IF(MGOLF!H10="Away", MGOLF!G10, ""), ""),
  IFERROR(IF(Football!H10="Away", Football!G10, ""), ""),
  IFERROR(IF(WVB!H10="Away", WVB!G10, ""), ""),
  IFERROR(IF(XC!H10="Away", XC!G10, ""), ""),
  IFERROR(IF(SWIMMING!H10="Away", SWIMMING!G10, ""), ""),
  IFERROR(IF(WTEN!H10="Away", WTEN!G10, ""), ""),
  IFERROR(IF(TF!H10="Away", TF!G10, ""), ""),
  IFERROR(IF(WGOLF!H10="Away", WGOLF!G10, ""), ""),
  IFERROR(IF(WBB!H10="Away", WBB!G10, ""), ""),
  IFERROR(IF(MBB!H10="Away", MBB!G10, ""), ""),
  IFERROR(IF(WLAX!H10="Away", WLAX!G10, ""), ""),
  IFERROR(IF(MLAX!H10="Away", MLAX!G10, ""), ""),
  IFERROR(IF(SOFT!H10="Away", SOFT!G10, ""), ""),
  IFERROR(IF(BASE!H10="Away", BASE!G10, ""), ""),
  IFERROR(IF(ESPORTS!H10="Away", ESPORTS!G10, ""), "")
)
</f>
        <v/>
      </c>
      <c r="H10" s="22" t="str">
        <f>TEXTJOIN(
  CHAR(10) &amp; CHAR(10),
  TRUE,
  IFERROR(IF(WSO!H10="Away", WSO!P10, ""), ""),
  IFERROR(IF(MSO!H10="Away", MSO!P10, ""), ""),
  IFERROR(IF(FH!H10="Away", FH!P10, ""), ""),
  IFERROR(IF(MGOLF!H10="Away", MGOLF!P10, ""), ""),
  IFERROR(IF(Football!H10="Away", Football!P10, ""), ""),
  IFERROR(IF(WVB!H10="Away", WVB!P10, ""), ""),
  IFERROR(IF(XC!H10="Away", XC!P10, ""), ""),
  IFERROR(IF(SWIMMING!H10="Away", SWIMMING!P10, ""), ""),
  IFERROR(IF(WTEN!H10="Away", WTEN!P10, ""), ""),
  IFERROR(IF(TF!H10="Away", TF!P10, ""), ""),
  IFERROR(IF(WGOLF!H10="Away", WGOLF!P10, ""), ""),
  IFERROR(IF(WBB!H10="Away", WBB!P10, ""), ""),
  IFERROR(IF(MBB!H10="Away", MBB!P10, ""), ""),
  IFERROR(IF(WLAX!H10="Away", WLAX!P10, ""), ""),
  IFERROR(IF(MLAX!H10="Away", MLAX!P10, ""), ""),
  IFERROR(IF(SOFT!H10="Away", SOFT!P10, ""), ""),
  IFERROR(IF(BASE!H10="Away", BASE!P10, ""), ""),
  IFERROR(IF(ESPORTS!H10="Away", ESPORTS!P10, ""), "")
)
</f>
        <v/>
      </c>
    </row>
    <row r="11" ht="22.5" customHeight="1">
      <c r="A11" s="6">
        <v>10.0</v>
      </c>
      <c r="B11" s="6" t="str">
        <f>'Master Schedule'!B11</f>
        <v/>
      </c>
      <c r="C11" s="7">
        <v>46244.0</v>
      </c>
      <c r="D11" s="8" t="str">
        <f t="shared" si="1"/>
        <v>Monday</v>
      </c>
      <c r="E11" s="11" t="str">
        <f>TEXTJOIN(
  CHAR(10) &amp; CHAR(10),
  TRUE,
  IFERROR(IF(WSO!H11="Away", WSO!E11, ""), ""),
  IFERROR(IF(MSO!H11="Away", MSO!E11, ""), ""),
  IFERROR(IF(FH!H11="Away", FH!E11, ""), ""),
  IFERROR(IF(MGOLF!H11="Away", MGOLF!E11, ""), ""),
  IFERROR(IF(Football!H11="Away", Football!E11, ""), ""),
  IFERROR(IF(WVB!H11="Away", WVB!E11, ""), ""),
  IFERROR(IF(XC!H11="Away", XC!E11, ""), ""),
  IFERROR(IF(SWIMMING!H11="Away", SWIMMING!E11, ""), ""),
  IFERROR(IF(WTEN!H11="Away", WTEN!E11, ""), ""),
  IFERROR(IF(TF!H11="Away", TF!E11, ""), ""),
  IFERROR(IF(WGOLF!H11="Away", WGOLF!E11, ""), ""),
  IFERROR(IF(WBB!H11="Away", WBB!E11, ""), ""),
  IFERROR(IF(MBB!H11="Away", MBB!E11, ""), ""),
  IFERROR(IF(WLAX!H11="Away", WLAX!E11, ""), ""),
  IFERROR(IF(MLAX!H11="Away", MLAX!E11, ""), ""),
  IFERROR(IF(SOFT!H11="Away", SOFT!E11, ""), ""),
  IFERROR(IF(BASE!H11="Away", BASE!E11, ""), ""),
  IFERROR(IF(ESPORTS!H11="Away", ESPORTS!E11, ""), "")
)
</f>
        <v/>
      </c>
      <c r="F11" s="11" t="str">
        <f>TEXTJOIN(
  CHAR(10) &amp; CHAR(10),
  TRUE,
  IFERROR(IF(WSO!H11="Away", TEXT(WSO!F11, "h:mm AM/PM"), ""), ""),
  IFERROR(IF(MSO!H11="Away", TEXT(MSO!F11, "h:mm AM/PM"), ""), ""),
  IFERROR(IF(FH!H11="Away", TEXT(FH!F11, "h:mm AM/PM"), ""), ""),
  IFERROR(IF(MGOLF!H11="Away", TEXT(MGOLF!F11, "h:mm AM/PM"), ""), ""),
  IFERROR(IF(Football!H11="Away", TEXT(Football!F11, "h:mm AM/PM"), ""), ""),
  IFERROR(IF(WVB!H11="Away", TEXT(WVB!F11, "h:mm AM/PM"), ""), ""),
  IFERROR(IF(XC!H11="Away", TEXT(XC!F11, "h:mm AM/PM"), ""), ""),
  IFERROR(IF(SWIMMING!H11="Away", TEXT(SWIMMING!F11, "h:mm AM/PM"), ""), ""),
  IFERROR(IF(WTEN!H11="Away", TEXT(WTEN!F11, "h:mm AM/PM"), ""), ""),
  IFERROR(IF(TF!H11="Away", TEXT(TF!F11, "h:mm AM/PM"), ""), ""),
  IFERROR(IF(WGOLF!H11="Away", TEXT(WGOLF!F11, "h:mm AM/PM"), ""), ""),
  IFERROR(IF(WBB!H11="Away", TEXT(WBB!F11, "h:mm AM/PM"), ""), ""),
  IFERROR(IF(MBB!H11="Away", TEXT(MBB!F11, "h:mm AM/PM"), ""), ""),
  IFERROR(IF(WLAX!H11="Away", TEXT(WLAX!F11, "h:mm AM/PM"), ""), ""),
  IFERROR(IF(MLAX!H11="Away", TEXT(MLAX!F11, "h:mm AM/PM"), ""), ""),
  IFERROR(IF(SOFT!H11="Away", TEXT(SOFT!F11, "h:mm AM/PM"), ""), ""),
  IFERROR(IF(BASE!H11="Away", TEXT(BASE!F11, "h:mm AM/PM"), ""), ""),
  IFERROR(IF(ESPORTS!H11="Away", TEXT(ESPORTS!F11, "h:mm AM/PM"), ""), "")
)
</f>
        <v/>
      </c>
      <c r="G11" s="11" t="str">
        <f>TEXTJOIN(
  CHAR(10) &amp; CHAR(10),
  TRUE,
  IFERROR(IF(WSO!H11="Away", WSO!G11, ""), ""),
  IFERROR(IF(MSO!H11="Away", MSO!G11, ""), ""),
  IFERROR(IF(FH!H11="Away", FH!G11, ""), ""),
  IFERROR(IF(MGOLF!H11="Away", MGOLF!G11, ""), ""),
  IFERROR(IF(Football!H11="Away", Football!G11, ""), ""),
  IFERROR(IF(WVB!H11="Away", WVB!G11, ""), ""),
  IFERROR(IF(XC!H11="Away", XC!G11, ""), ""),
  IFERROR(IF(SWIMMING!H11="Away", SWIMMING!G11, ""), ""),
  IFERROR(IF(WTEN!H11="Away", WTEN!G11, ""), ""),
  IFERROR(IF(TF!H11="Away", TF!G11, ""), ""),
  IFERROR(IF(WGOLF!H11="Away", WGOLF!G11, ""), ""),
  IFERROR(IF(WBB!H11="Away", WBB!G11, ""), ""),
  IFERROR(IF(MBB!H11="Away", MBB!G11, ""), ""),
  IFERROR(IF(WLAX!H11="Away", WLAX!G11, ""), ""),
  IFERROR(IF(MLAX!H11="Away", MLAX!G11, ""), ""),
  IFERROR(IF(SOFT!H11="Away", SOFT!G11, ""), ""),
  IFERROR(IF(BASE!H11="Away", BASE!G11, ""), ""),
  IFERROR(IF(ESPORTS!H11="Away", ESPORTS!G11, ""), "")
)
</f>
        <v/>
      </c>
      <c r="H11" s="22" t="str">
        <f>TEXTJOIN(
  CHAR(10) &amp; CHAR(10),
  TRUE,
  IFERROR(IF(WSO!H11="Away", WSO!P11, ""), ""),
  IFERROR(IF(MSO!H11="Away", MSO!P11, ""), ""),
  IFERROR(IF(FH!H11="Away", FH!P11, ""), ""),
  IFERROR(IF(MGOLF!H11="Away", MGOLF!P11, ""), ""),
  IFERROR(IF(Football!H11="Away", Football!P11, ""), ""),
  IFERROR(IF(WVB!H11="Away", WVB!P11, ""), ""),
  IFERROR(IF(XC!H11="Away", XC!P11, ""), ""),
  IFERROR(IF(SWIMMING!H11="Away", SWIMMING!P11, ""), ""),
  IFERROR(IF(WTEN!H11="Away", WTEN!P11, ""), ""),
  IFERROR(IF(TF!H11="Away", TF!P11, ""), ""),
  IFERROR(IF(WGOLF!H11="Away", WGOLF!P11, ""), ""),
  IFERROR(IF(WBB!H11="Away", WBB!P11, ""), ""),
  IFERROR(IF(MBB!H11="Away", MBB!P11, ""), ""),
  IFERROR(IF(WLAX!H11="Away", WLAX!P11, ""), ""),
  IFERROR(IF(MLAX!H11="Away", MLAX!P11, ""), ""),
  IFERROR(IF(SOFT!H11="Away", SOFT!P11, ""), ""),
  IFERROR(IF(BASE!H11="Away", BASE!P11, ""), ""),
  IFERROR(IF(ESPORTS!H11="Away", ESPORTS!P11, ""), "")
)
</f>
        <v/>
      </c>
    </row>
    <row r="12" ht="22.5" customHeight="1">
      <c r="A12" s="6">
        <v>11.0</v>
      </c>
      <c r="B12" s="6" t="str">
        <f>'Master Schedule'!B12</f>
        <v/>
      </c>
      <c r="C12" s="7">
        <v>46245.0</v>
      </c>
      <c r="D12" s="8" t="str">
        <f t="shared" si="1"/>
        <v>Tuesday</v>
      </c>
      <c r="E12" s="11" t="str">
        <f>TEXTJOIN(
  CHAR(10) &amp; CHAR(10),
  TRUE,
  IFERROR(IF(WSO!H12="Away", WSO!E12, ""), ""),
  IFERROR(IF(MSO!H12="Away", MSO!E12, ""), ""),
  IFERROR(IF(FH!H12="Away", FH!E12, ""), ""),
  IFERROR(IF(MGOLF!H12="Away", MGOLF!E12, ""), ""),
  IFERROR(IF(Football!H12="Away", Football!E12, ""), ""),
  IFERROR(IF(WVB!H12="Away", WVB!E12, ""), ""),
  IFERROR(IF(XC!H12="Away", XC!E12, ""), ""),
  IFERROR(IF(SWIMMING!H12="Away", SWIMMING!E12, ""), ""),
  IFERROR(IF(WTEN!H12="Away", WTEN!E12, ""), ""),
  IFERROR(IF(TF!H12="Away", TF!E12, ""), ""),
  IFERROR(IF(WGOLF!H12="Away", WGOLF!E12, ""), ""),
  IFERROR(IF(WBB!H12="Away", WBB!E12, ""), ""),
  IFERROR(IF(MBB!H12="Away", MBB!E12, ""), ""),
  IFERROR(IF(WLAX!H12="Away", WLAX!E12, ""), ""),
  IFERROR(IF(MLAX!H12="Away", MLAX!E12, ""), ""),
  IFERROR(IF(SOFT!H12="Away", SOFT!E12, ""), ""),
  IFERROR(IF(BASE!H12="Away", BASE!E12, ""), ""),
  IFERROR(IF(ESPORTS!H12="Away", ESPORTS!E12, ""), "")
)
</f>
        <v/>
      </c>
      <c r="F12" s="11" t="str">
        <f>TEXTJOIN(
  CHAR(10) &amp; CHAR(10),
  TRUE,
  IFERROR(IF(WSO!H12="Away", TEXT(WSO!F12, "h:mm AM/PM"), ""), ""),
  IFERROR(IF(MSO!H12="Away", TEXT(MSO!F12, "h:mm AM/PM"), ""), ""),
  IFERROR(IF(FH!H12="Away", TEXT(FH!F12, "h:mm AM/PM"), ""), ""),
  IFERROR(IF(MGOLF!H12="Away", TEXT(MGOLF!F12, "h:mm AM/PM"), ""), ""),
  IFERROR(IF(Football!H12="Away", TEXT(Football!F12, "h:mm AM/PM"), ""), ""),
  IFERROR(IF(WVB!H12="Away", TEXT(WVB!F12, "h:mm AM/PM"), ""), ""),
  IFERROR(IF(XC!H12="Away", TEXT(XC!F12, "h:mm AM/PM"), ""), ""),
  IFERROR(IF(SWIMMING!H12="Away", TEXT(SWIMMING!F12, "h:mm AM/PM"), ""), ""),
  IFERROR(IF(WTEN!H12="Away", TEXT(WTEN!F12, "h:mm AM/PM"), ""), ""),
  IFERROR(IF(TF!H12="Away", TEXT(TF!F12, "h:mm AM/PM"), ""), ""),
  IFERROR(IF(WGOLF!H12="Away", TEXT(WGOLF!F12, "h:mm AM/PM"), ""), ""),
  IFERROR(IF(WBB!H12="Away", TEXT(WBB!F12, "h:mm AM/PM"), ""), ""),
  IFERROR(IF(MBB!H12="Away", TEXT(MBB!F12, "h:mm AM/PM"), ""), ""),
  IFERROR(IF(WLAX!H12="Away", TEXT(WLAX!F12, "h:mm AM/PM"), ""), ""),
  IFERROR(IF(MLAX!H12="Away", TEXT(MLAX!F12, "h:mm AM/PM"), ""), ""),
  IFERROR(IF(SOFT!H12="Away", TEXT(SOFT!F12, "h:mm AM/PM"), ""), ""),
  IFERROR(IF(BASE!H12="Away", TEXT(BASE!F12, "h:mm AM/PM"), ""), ""),
  IFERROR(IF(ESPORTS!H12="Away", TEXT(ESPORTS!F12, "h:mm AM/PM"), ""), "")
)
</f>
        <v/>
      </c>
      <c r="G12" s="11" t="str">
        <f>TEXTJOIN(
  CHAR(10) &amp; CHAR(10),
  TRUE,
  IFERROR(IF(WSO!H12="Away", WSO!G12, ""), ""),
  IFERROR(IF(MSO!H12="Away", MSO!G12, ""), ""),
  IFERROR(IF(FH!H12="Away", FH!G12, ""), ""),
  IFERROR(IF(MGOLF!H12="Away", MGOLF!G12, ""), ""),
  IFERROR(IF(Football!H12="Away", Football!G12, ""), ""),
  IFERROR(IF(WVB!H12="Away", WVB!G12, ""), ""),
  IFERROR(IF(XC!H12="Away", XC!G12, ""), ""),
  IFERROR(IF(SWIMMING!H12="Away", SWIMMING!G12, ""), ""),
  IFERROR(IF(WTEN!H12="Away", WTEN!G12, ""), ""),
  IFERROR(IF(TF!H12="Away", TF!G12, ""), ""),
  IFERROR(IF(WGOLF!H12="Away", WGOLF!G12, ""), ""),
  IFERROR(IF(WBB!H12="Away", WBB!G12, ""), ""),
  IFERROR(IF(MBB!H12="Away", MBB!G12, ""), ""),
  IFERROR(IF(WLAX!H12="Away", WLAX!G12, ""), ""),
  IFERROR(IF(MLAX!H12="Away", MLAX!G12, ""), ""),
  IFERROR(IF(SOFT!H12="Away", SOFT!G12, ""), ""),
  IFERROR(IF(BASE!H12="Away", BASE!G12, ""), ""),
  IFERROR(IF(ESPORTS!H12="Away", ESPORTS!G12, ""), "")
)
</f>
        <v/>
      </c>
      <c r="H12" s="22" t="str">
        <f>TEXTJOIN(
  CHAR(10) &amp; CHAR(10),
  TRUE,
  IFERROR(IF(WSO!H12="Away", WSO!P12, ""), ""),
  IFERROR(IF(MSO!H12="Away", MSO!P12, ""), ""),
  IFERROR(IF(FH!H12="Away", FH!P12, ""), ""),
  IFERROR(IF(MGOLF!H12="Away", MGOLF!P12, ""), ""),
  IFERROR(IF(Football!H12="Away", Football!P12, ""), ""),
  IFERROR(IF(WVB!H12="Away", WVB!P12, ""), ""),
  IFERROR(IF(XC!H12="Away", XC!P12, ""), ""),
  IFERROR(IF(SWIMMING!H12="Away", SWIMMING!P12, ""), ""),
  IFERROR(IF(WTEN!H12="Away", WTEN!P12, ""), ""),
  IFERROR(IF(TF!H12="Away", TF!P12, ""), ""),
  IFERROR(IF(WGOLF!H12="Away", WGOLF!P12, ""), ""),
  IFERROR(IF(WBB!H12="Away", WBB!P12, ""), ""),
  IFERROR(IF(MBB!H12="Away", MBB!P12, ""), ""),
  IFERROR(IF(WLAX!H12="Away", WLAX!P12, ""), ""),
  IFERROR(IF(MLAX!H12="Away", MLAX!P12, ""), ""),
  IFERROR(IF(SOFT!H12="Away", SOFT!P12, ""), ""),
  IFERROR(IF(BASE!H12="Away", BASE!P12, ""), ""),
  IFERROR(IF(ESPORTS!H12="Away", ESPORTS!P12, ""), "")
)
</f>
        <v/>
      </c>
    </row>
    <row r="13" ht="22.5" customHeight="1">
      <c r="A13" s="6">
        <v>12.0</v>
      </c>
      <c r="B13" s="6" t="str">
        <f>'Master Schedule'!B13</f>
        <v/>
      </c>
      <c r="C13" s="7">
        <v>46246.0</v>
      </c>
      <c r="D13" s="8" t="str">
        <f t="shared" si="1"/>
        <v>Wednesday</v>
      </c>
      <c r="E13" s="11" t="str">
        <f>TEXTJOIN(
  CHAR(10) &amp; CHAR(10),
  TRUE,
  IFERROR(IF(WSO!H13="Away", WSO!E13, ""), ""),
  IFERROR(IF(MSO!H13="Away", MSO!E13, ""), ""),
  IFERROR(IF(FH!H13="Away", FH!E13, ""), ""),
  IFERROR(IF(MGOLF!H13="Away", MGOLF!E13, ""), ""),
  IFERROR(IF(Football!H13="Away", Football!E13, ""), ""),
  IFERROR(IF(WVB!H13="Away", WVB!E13, ""), ""),
  IFERROR(IF(XC!H13="Away", XC!E13, ""), ""),
  IFERROR(IF(SWIMMING!H13="Away", SWIMMING!E13, ""), ""),
  IFERROR(IF(WTEN!H13="Away", WTEN!E13, ""), ""),
  IFERROR(IF(TF!H13="Away", TF!E13, ""), ""),
  IFERROR(IF(WGOLF!H13="Away", WGOLF!E13, ""), ""),
  IFERROR(IF(WBB!H13="Away", WBB!E13, ""), ""),
  IFERROR(IF(MBB!H13="Away", MBB!E13, ""), ""),
  IFERROR(IF(WLAX!H13="Away", WLAX!E13, ""), ""),
  IFERROR(IF(MLAX!H13="Away", MLAX!E13, ""), ""),
  IFERROR(IF(SOFT!H13="Away", SOFT!E13, ""), ""),
  IFERROR(IF(BASE!H13="Away", BASE!E13, ""), ""),
  IFERROR(IF(ESPORTS!H13="Away", ESPORTS!E13, ""), "")
)
</f>
        <v/>
      </c>
      <c r="F13" s="11" t="str">
        <f>TEXTJOIN(
  CHAR(10) &amp; CHAR(10),
  TRUE,
  IFERROR(IF(WSO!H13="Away", TEXT(WSO!F13, "h:mm AM/PM"), ""), ""),
  IFERROR(IF(MSO!H13="Away", TEXT(MSO!F13, "h:mm AM/PM"), ""), ""),
  IFERROR(IF(FH!H13="Away", TEXT(FH!F13, "h:mm AM/PM"), ""), ""),
  IFERROR(IF(MGOLF!H13="Away", TEXT(MGOLF!F13, "h:mm AM/PM"), ""), ""),
  IFERROR(IF(Football!H13="Away", TEXT(Football!F13, "h:mm AM/PM"), ""), ""),
  IFERROR(IF(WVB!H13="Away", TEXT(WVB!F13, "h:mm AM/PM"), ""), ""),
  IFERROR(IF(XC!H13="Away", TEXT(XC!F13, "h:mm AM/PM"), ""), ""),
  IFERROR(IF(SWIMMING!H13="Away", TEXT(SWIMMING!F13, "h:mm AM/PM"), ""), ""),
  IFERROR(IF(WTEN!H13="Away", TEXT(WTEN!F13, "h:mm AM/PM"), ""), ""),
  IFERROR(IF(TF!H13="Away", TEXT(TF!F13, "h:mm AM/PM"), ""), ""),
  IFERROR(IF(WGOLF!H13="Away", TEXT(WGOLF!F13, "h:mm AM/PM"), ""), ""),
  IFERROR(IF(WBB!H13="Away", TEXT(WBB!F13, "h:mm AM/PM"), ""), ""),
  IFERROR(IF(MBB!H13="Away", TEXT(MBB!F13, "h:mm AM/PM"), ""), ""),
  IFERROR(IF(WLAX!H13="Away", TEXT(WLAX!F13, "h:mm AM/PM"), ""), ""),
  IFERROR(IF(MLAX!H13="Away", TEXT(MLAX!F13, "h:mm AM/PM"), ""), ""),
  IFERROR(IF(SOFT!H13="Away", TEXT(SOFT!F13, "h:mm AM/PM"), ""), ""),
  IFERROR(IF(BASE!H13="Away", TEXT(BASE!F13, "h:mm AM/PM"), ""), ""),
  IFERROR(IF(ESPORTS!H13="Away", TEXT(ESPORTS!F13, "h:mm AM/PM"), ""), "")
)
</f>
        <v/>
      </c>
      <c r="G13" s="11" t="str">
        <f>TEXTJOIN(
  CHAR(10) &amp; CHAR(10),
  TRUE,
  IFERROR(IF(WSO!H13="Away", WSO!G13, ""), ""),
  IFERROR(IF(MSO!H13="Away", MSO!G13, ""), ""),
  IFERROR(IF(FH!H13="Away", FH!G13, ""), ""),
  IFERROR(IF(MGOLF!H13="Away", MGOLF!G13, ""), ""),
  IFERROR(IF(Football!H13="Away", Football!G13, ""), ""),
  IFERROR(IF(WVB!H13="Away", WVB!G13, ""), ""),
  IFERROR(IF(XC!H13="Away", XC!G13, ""), ""),
  IFERROR(IF(SWIMMING!H13="Away", SWIMMING!G13, ""), ""),
  IFERROR(IF(WTEN!H13="Away", WTEN!G13, ""), ""),
  IFERROR(IF(TF!H13="Away", TF!G13, ""), ""),
  IFERROR(IF(WGOLF!H13="Away", WGOLF!G13, ""), ""),
  IFERROR(IF(WBB!H13="Away", WBB!G13, ""), ""),
  IFERROR(IF(MBB!H13="Away", MBB!G13, ""), ""),
  IFERROR(IF(WLAX!H13="Away", WLAX!G13, ""), ""),
  IFERROR(IF(MLAX!H13="Away", MLAX!G13, ""), ""),
  IFERROR(IF(SOFT!H13="Away", SOFT!G13, ""), ""),
  IFERROR(IF(BASE!H13="Away", BASE!G13, ""), ""),
  IFERROR(IF(ESPORTS!H13="Away", ESPORTS!G13, ""), "")
)
</f>
        <v/>
      </c>
      <c r="H13" s="22" t="str">
        <f>TEXTJOIN(
  CHAR(10) &amp; CHAR(10),
  TRUE,
  IFERROR(IF(WSO!H13="Away", WSO!P13, ""), ""),
  IFERROR(IF(MSO!H13="Away", MSO!P13, ""), ""),
  IFERROR(IF(FH!H13="Away", FH!P13, ""), ""),
  IFERROR(IF(MGOLF!H13="Away", MGOLF!P13, ""), ""),
  IFERROR(IF(Football!H13="Away", Football!P13, ""), ""),
  IFERROR(IF(WVB!H13="Away", WVB!P13, ""), ""),
  IFERROR(IF(XC!H13="Away", XC!P13, ""), ""),
  IFERROR(IF(SWIMMING!H13="Away", SWIMMING!P13, ""), ""),
  IFERROR(IF(WTEN!H13="Away", WTEN!P13, ""), ""),
  IFERROR(IF(TF!H13="Away", TF!P13, ""), ""),
  IFERROR(IF(WGOLF!H13="Away", WGOLF!P13, ""), ""),
  IFERROR(IF(WBB!H13="Away", WBB!P13, ""), ""),
  IFERROR(IF(MBB!H13="Away", MBB!P13, ""), ""),
  IFERROR(IF(WLAX!H13="Away", WLAX!P13, ""), ""),
  IFERROR(IF(MLAX!H13="Away", MLAX!P13, ""), ""),
  IFERROR(IF(SOFT!H13="Away", SOFT!P13, ""), ""),
  IFERROR(IF(BASE!H13="Away", BASE!P13, ""), ""),
  IFERROR(IF(ESPORTS!H13="Away", ESPORTS!P13, ""), "")
)
</f>
        <v/>
      </c>
    </row>
    <row r="14" ht="22.5" customHeight="1">
      <c r="A14" s="6">
        <v>13.0</v>
      </c>
      <c r="B14" s="6" t="str">
        <f>'Master Schedule'!B14</f>
        <v/>
      </c>
      <c r="C14" s="7">
        <v>46247.0</v>
      </c>
      <c r="D14" s="8" t="str">
        <f t="shared" si="1"/>
        <v>Thursday</v>
      </c>
      <c r="E14" s="11" t="str">
        <f>TEXTJOIN(
  CHAR(10) &amp; CHAR(10),
  TRUE,
  IFERROR(IF(WSO!H14="Away", WSO!E14, ""), ""),
  IFERROR(IF(MSO!H14="Away", MSO!E14, ""), ""),
  IFERROR(IF(FH!H14="Away", FH!E14, ""), ""),
  IFERROR(IF(MGOLF!H14="Away", MGOLF!E14, ""), ""),
  IFERROR(IF(Football!H14="Away", Football!E14, ""), ""),
  IFERROR(IF(WVB!H14="Away", WVB!E14, ""), ""),
  IFERROR(IF(XC!H14="Away", XC!E14, ""), ""),
  IFERROR(IF(SWIMMING!H14="Away", SWIMMING!E14, ""), ""),
  IFERROR(IF(WTEN!H14="Away", WTEN!E14, ""), ""),
  IFERROR(IF(TF!H14="Away", TF!E14, ""), ""),
  IFERROR(IF(WGOLF!H14="Away", WGOLF!E14, ""), ""),
  IFERROR(IF(WBB!H14="Away", WBB!E14, ""), ""),
  IFERROR(IF(MBB!H14="Away", MBB!E14, ""), ""),
  IFERROR(IF(WLAX!H14="Away", WLAX!E14, ""), ""),
  IFERROR(IF(MLAX!H14="Away", MLAX!E14, ""), ""),
  IFERROR(IF(SOFT!H14="Away", SOFT!E14, ""), ""),
  IFERROR(IF(BASE!H14="Away", BASE!E14, ""), ""),
  IFERROR(IF(ESPORTS!H14="Away", ESPORTS!E14, ""), "")
)
</f>
        <v/>
      </c>
      <c r="F14" s="11" t="str">
        <f>TEXTJOIN(
  CHAR(10) &amp; CHAR(10),
  TRUE,
  IFERROR(IF(WSO!H14="Away", TEXT(WSO!F14, "h:mm AM/PM"), ""), ""),
  IFERROR(IF(MSO!H14="Away", TEXT(MSO!F14, "h:mm AM/PM"), ""), ""),
  IFERROR(IF(FH!H14="Away", TEXT(FH!F14, "h:mm AM/PM"), ""), ""),
  IFERROR(IF(MGOLF!H14="Away", TEXT(MGOLF!F14, "h:mm AM/PM"), ""), ""),
  IFERROR(IF(Football!H14="Away", TEXT(Football!F14, "h:mm AM/PM"), ""), ""),
  IFERROR(IF(WVB!H14="Away", TEXT(WVB!F14, "h:mm AM/PM"), ""), ""),
  IFERROR(IF(XC!H14="Away", TEXT(XC!F14, "h:mm AM/PM"), ""), ""),
  IFERROR(IF(SWIMMING!H14="Away", TEXT(SWIMMING!F14, "h:mm AM/PM"), ""), ""),
  IFERROR(IF(WTEN!H14="Away", TEXT(WTEN!F14, "h:mm AM/PM"), ""), ""),
  IFERROR(IF(TF!H14="Away", TEXT(TF!F14, "h:mm AM/PM"), ""), ""),
  IFERROR(IF(WGOLF!H14="Away", TEXT(WGOLF!F14, "h:mm AM/PM"), ""), ""),
  IFERROR(IF(WBB!H14="Away", TEXT(WBB!F14, "h:mm AM/PM"), ""), ""),
  IFERROR(IF(MBB!H14="Away", TEXT(MBB!F14, "h:mm AM/PM"), ""), ""),
  IFERROR(IF(WLAX!H14="Away", TEXT(WLAX!F14, "h:mm AM/PM"), ""), ""),
  IFERROR(IF(MLAX!H14="Away", TEXT(MLAX!F14, "h:mm AM/PM"), ""), ""),
  IFERROR(IF(SOFT!H14="Away", TEXT(SOFT!F14, "h:mm AM/PM"), ""), ""),
  IFERROR(IF(BASE!H14="Away", TEXT(BASE!F14, "h:mm AM/PM"), ""), ""),
  IFERROR(IF(ESPORTS!H14="Away", TEXT(ESPORTS!F14, "h:mm AM/PM"), ""), "")
)
</f>
        <v/>
      </c>
      <c r="G14" s="11" t="str">
        <f>TEXTJOIN(
  CHAR(10) &amp; CHAR(10),
  TRUE,
  IFERROR(IF(WSO!H14="Away", WSO!G14, ""), ""),
  IFERROR(IF(MSO!H14="Away", MSO!G14, ""), ""),
  IFERROR(IF(FH!H14="Away", FH!G14, ""), ""),
  IFERROR(IF(MGOLF!H14="Away", MGOLF!G14, ""), ""),
  IFERROR(IF(Football!H14="Away", Football!G14, ""), ""),
  IFERROR(IF(WVB!H14="Away", WVB!G14, ""), ""),
  IFERROR(IF(XC!H14="Away", XC!G14, ""), ""),
  IFERROR(IF(SWIMMING!H14="Away", SWIMMING!G14, ""), ""),
  IFERROR(IF(WTEN!H14="Away", WTEN!G14, ""), ""),
  IFERROR(IF(TF!H14="Away", TF!G14, ""), ""),
  IFERROR(IF(WGOLF!H14="Away", WGOLF!G14, ""), ""),
  IFERROR(IF(WBB!H14="Away", WBB!G14, ""), ""),
  IFERROR(IF(MBB!H14="Away", MBB!G14, ""), ""),
  IFERROR(IF(WLAX!H14="Away", WLAX!G14, ""), ""),
  IFERROR(IF(MLAX!H14="Away", MLAX!G14, ""), ""),
  IFERROR(IF(SOFT!H14="Away", SOFT!G14, ""), ""),
  IFERROR(IF(BASE!H14="Away", BASE!G14, ""), ""),
  IFERROR(IF(ESPORTS!H14="Away", ESPORTS!G14, ""), "")
)
</f>
        <v/>
      </c>
      <c r="H14" s="22" t="str">
        <f>TEXTJOIN(
  CHAR(10) &amp; CHAR(10),
  TRUE,
  IFERROR(IF(WSO!H14="Away", WSO!P14, ""), ""),
  IFERROR(IF(MSO!H14="Away", MSO!P14, ""), ""),
  IFERROR(IF(FH!H14="Away", FH!P14, ""), ""),
  IFERROR(IF(MGOLF!H14="Away", MGOLF!P14, ""), ""),
  IFERROR(IF(Football!H14="Away", Football!P14, ""), ""),
  IFERROR(IF(WVB!H14="Away", WVB!P14, ""), ""),
  IFERROR(IF(XC!H14="Away", XC!P14, ""), ""),
  IFERROR(IF(SWIMMING!H14="Away", SWIMMING!P14, ""), ""),
  IFERROR(IF(WTEN!H14="Away", WTEN!P14, ""), ""),
  IFERROR(IF(TF!H14="Away", TF!P14, ""), ""),
  IFERROR(IF(WGOLF!H14="Away", WGOLF!P14, ""), ""),
  IFERROR(IF(WBB!H14="Away", WBB!P14, ""), ""),
  IFERROR(IF(MBB!H14="Away", MBB!P14, ""), ""),
  IFERROR(IF(WLAX!H14="Away", WLAX!P14, ""), ""),
  IFERROR(IF(MLAX!H14="Away", MLAX!P14, ""), ""),
  IFERROR(IF(SOFT!H14="Away", SOFT!P14, ""), ""),
  IFERROR(IF(BASE!H14="Away", BASE!P14, ""), ""),
  IFERROR(IF(ESPORTS!H14="Away", ESPORTS!P14, ""), "")
)
</f>
        <v/>
      </c>
    </row>
    <row r="15" ht="22.5" customHeight="1">
      <c r="A15" s="6">
        <v>14.0</v>
      </c>
      <c r="B15" s="6" t="str">
        <f>'Master Schedule'!B15</f>
        <v/>
      </c>
      <c r="C15" s="7">
        <v>46248.0</v>
      </c>
      <c r="D15" s="8" t="str">
        <f t="shared" si="1"/>
        <v>Friday</v>
      </c>
      <c r="E15" s="11" t="str">
        <f>TEXTJOIN(
  CHAR(10) &amp; CHAR(10),
  TRUE,
  IFERROR(IF(WSO!H15="Away", WSO!E15, ""), ""),
  IFERROR(IF(MSO!H15="Away", MSO!E15, ""), ""),
  IFERROR(IF(FH!H15="Away", FH!E15, ""), ""),
  IFERROR(IF(MGOLF!H15="Away", MGOLF!E15, ""), ""),
  IFERROR(IF(Football!H15="Away", Football!E15, ""), ""),
  IFERROR(IF(WVB!H15="Away", WVB!E15, ""), ""),
  IFERROR(IF(XC!H15="Away", XC!E15, ""), ""),
  IFERROR(IF(SWIMMING!H15="Away", SWIMMING!E15, ""), ""),
  IFERROR(IF(WTEN!H15="Away", WTEN!E15, ""), ""),
  IFERROR(IF(TF!H15="Away", TF!E15, ""), ""),
  IFERROR(IF(WGOLF!H15="Away", WGOLF!E15, ""), ""),
  IFERROR(IF(WBB!H15="Away", WBB!E15, ""), ""),
  IFERROR(IF(MBB!H15="Away", MBB!E15, ""), ""),
  IFERROR(IF(WLAX!H15="Away", WLAX!E15, ""), ""),
  IFERROR(IF(MLAX!H15="Away", MLAX!E15, ""), ""),
  IFERROR(IF(SOFT!H15="Away", SOFT!E15, ""), ""),
  IFERROR(IF(BASE!H15="Away", BASE!E15, ""), ""),
  IFERROR(IF(ESPORTS!H15="Away", ESPORTS!E15, ""), "")
)
</f>
        <v/>
      </c>
      <c r="F15" s="11" t="str">
        <f>TEXTJOIN(
  CHAR(10) &amp; CHAR(10),
  TRUE,
  IFERROR(IF(WSO!H15="Away", TEXT(WSO!F15, "h:mm AM/PM"), ""), ""),
  IFERROR(IF(MSO!H15="Away", TEXT(MSO!F15, "h:mm AM/PM"), ""), ""),
  IFERROR(IF(FH!H15="Away", TEXT(FH!F15, "h:mm AM/PM"), ""), ""),
  IFERROR(IF(MGOLF!H15="Away", TEXT(MGOLF!F15, "h:mm AM/PM"), ""), ""),
  IFERROR(IF(Football!H15="Away", TEXT(Football!F15, "h:mm AM/PM"), ""), ""),
  IFERROR(IF(WVB!H15="Away", TEXT(WVB!F15, "h:mm AM/PM"), ""), ""),
  IFERROR(IF(XC!H15="Away", TEXT(XC!F15, "h:mm AM/PM"), ""), ""),
  IFERROR(IF(SWIMMING!H15="Away", TEXT(SWIMMING!F15, "h:mm AM/PM"), ""), ""),
  IFERROR(IF(WTEN!H15="Away", TEXT(WTEN!F15, "h:mm AM/PM"), ""), ""),
  IFERROR(IF(TF!H15="Away", TEXT(TF!F15, "h:mm AM/PM"), ""), ""),
  IFERROR(IF(WGOLF!H15="Away", TEXT(WGOLF!F15, "h:mm AM/PM"), ""), ""),
  IFERROR(IF(WBB!H15="Away", TEXT(WBB!F15, "h:mm AM/PM"), ""), ""),
  IFERROR(IF(MBB!H15="Away", TEXT(MBB!F15, "h:mm AM/PM"), ""), ""),
  IFERROR(IF(WLAX!H15="Away", TEXT(WLAX!F15, "h:mm AM/PM"), ""), ""),
  IFERROR(IF(MLAX!H15="Away", TEXT(MLAX!F15, "h:mm AM/PM"), ""), ""),
  IFERROR(IF(SOFT!H15="Away", TEXT(SOFT!F15, "h:mm AM/PM"), ""), ""),
  IFERROR(IF(BASE!H15="Away", TEXT(BASE!F15, "h:mm AM/PM"), ""), ""),
  IFERROR(IF(ESPORTS!H15="Away", TEXT(ESPORTS!F15, "h:mm AM/PM"), ""), "")
)
</f>
        <v/>
      </c>
      <c r="G15" s="11" t="str">
        <f>TEXTJOIN(
  CHAR(10) &amp; CHAR(10),
  TRUE,
  IFERROR(IF(WSO!H15="Away", WSO!G15, ""), ""),
  IFERROR(IF(MSO!H15="Away", MSO!G15, ""), ""),
  IFERROR(IF(FH!H15="Away", FH!G15, ""), ""),
  IFERROR(IF(MGOLF!H15="Away", MGOLF!G15, ""), ""),
  IFERROR(IF(Football!H15="Away", Football!G15, ""), ""),
  IFERROR(IF(WVB!H15="Away", WVB!G15, ""), ""),
  IFERROR(IF(XC!H15="Away", XC!G15, ""), ""),
  IFERROR(IF(SWIMMING!H15="Away", SWIMMING!G15, ""), ""),
  IFERROR(IF(WTEN!H15="Away", WTEN!G15, ""), ""),
  IFERROR(IF(TF!H15="Away", TF!G15, ""), ""),
  IFERROR(IF(WGOLF!H15="Away", WGOLF!G15, ""), ""),
  IFERROR(IF(WBB!H15="Away", WBB!G15, ""), ""),
  IFERROR(IF(MBB!H15="Away", MBB!G15, ""), ""),
  IFERROR(IF(WLAX!H15="Away", WLAX!G15, ""), ""),
  IFERROR(IF(MLAX!H15="Away", MLAX!G15, ""), ""),
  IFERROR(IF(SOFT!H15="Away", SOFT!G15, ""), ""),
  IFERROR(IF(BASE!H15="Away", BASE!G15, ""), ""),
  IFERROR(IF(ESPORTS!H15="Away", ESPORTS!G15, ""), "")
)
</f>
        <v/>
      </c>
      <c r="H15" s="22" t="str">
        <f>TEXTJOIN(
  CHAR(10) &amp; CHAR(10),
  TRUE,
  IFERROR(IF(WSO!H15="Away", WSO!P15, ""), ""),
  IFERROR(IF(MSO!H15="Away", MSO!P15, ""), ""),
  IFERROR(IF(FH!H15="Away", FH!P15, ""), ""),
  IFERROR(IF(MGOLF!H15="Away", MGOLF!P15, ""), ""),
  IFERROR(IF(Football!H15="Away", Football!P15, ""), ""),
  IFERROR(IF(WVB!H15="Away", WVB!P15, ""), ""),
  IFERROR(IF(XC!H15="Away", XC!P15, ""), ""),
  IFERROR(IF(SWIMMING!H15="Away", SWIMMING!P15, ""), ""),
  IFERROR(IF(WTEN!H15="Away", WTEN!P15, ""), ""),
  IFERROR(IF(TF!H15="Away", TF!P15, ""), ""),
  IFERROR(IF(WGOLF!H15="Away", WGOLF!P15, ""), ""),
  IFERROR(IF(WBB!H15="Away", WBB!P15, ""), ""),
  IFERROR(IF(MBB!H15="Away", MBB!P15, ""), ""),
  IFERROR(IF(WLAX!H15="Away", WLAX!P15, ""), ""),
  IFERROR(IF(MLAX!H15="Away", MLAX!P15, ""), ""),
  IFERROR(IF(SOFT!H15="Away", SOFT!P15, ""), ""),
  IFERROR(IF(BASE!H15="Away", BASE!P15, ""), ""),
  IFERROR(IF(ESPORTS!H15="Away", ESPORTS!P15, ""), "")
)
</f>
        <v/>
      </c>
    </row>
    <row r="16" ht="22.5" customHeight="1">
      <c r="A16" s="6">
        <v>15.0</v>
      </c>
      <c r="B16" s="6" t="str">
        <f>'Master Schedule'!B16</f>
        <v/>
      </c>
      <c r="C16" s="7">
        <v>46249.0</v>
      </c>
      <c r="D16" s="8" t="str">
        <f t="shared" si="1"/>
        <v>Saturday</v>
      </c>
      <c r="E16" s="11" t="str">
        <f>TEXTJOIN(
  CHAR(10) &amp; CHAR(10),
  TRUE,
  IFERROR(IF(WSO!H16="Away", WSO!E16, ""), ""),
  IFERROR(IF(MSO!H16="Away", MSO!E16, ""), ""),
  IFERROR(IF(FH!H16="Away", FH!E16, ""), ""),
  IFERROR(IF(MGOLF!H16="Away", MGOLF!E16, ""), ""),
  IFERROR(IF(Football!H16="Away", Football!E16, ""), ""),
  IFERROR(IF(WVB!H16="Away", WVB!E16, ""), ""),
  IFERROR(IF(XC!H16="Away", XC!E16, ""), ""),
  IFERROR(IF(SWIMMING!H16="Away", SWIMMING!E16, ""), ""),
  IFERROR(IF(WTEN!H16="Away", WTEN!E16, ""), ""),
  IFERROR(IF(TF!H16="Away", TF!E16, ""), ""),
  IFERROR(IF(WGOLF!H16="Away", WGOLF!E16, ""), ""),
  IFERROR(IF(WBB!H16="Away", WBB!E16, ""), ""),
  IFERROR(IF(MBB!H16="Away", MBB!E16, ""), ""),
  IFERROR(IF(WLAX!H16="Away", WLAX!E16, ""), ""),
  IFERROR(IF(MLAX!H16="Away", MLAX!E16, ""), ""),
  IFERROR(IF(SOFT!H16="Away", SOFT!E16, ""), ""),
  IFERROR(IF(BASE!H16="Away", BASE!E16, ""), ""),
  IFERROR(IF(ESPORTS!H16="Away", ESPORTS!E16, ""), "")
)
</f>
        <v/>
      </c>
      <c r="F16" s="11" t="str">
        <f>TEXTJOIN(
  CHAR(10) &amp; CHAR(10),
  TRUE,
  IFERROR(IF(WSO!H16="Away", TEXT(WSO!F16, "h:mm AM/PM"), ""), ""),
  IFERROR(IF(MSO!H16="Away", TEXT(MSO!F16, "h:mm AM/PM"), ""), ""),
  IFERROR(IF(FH!H16="Away", TEXT(FH!F16, "h:mm AM/PM"), ""), ""),
  IFERROR(IF(MGOLF!H16="Away", TEXT(MGOLF!F16, "h:mm AM/PM"), ""), ""),
  IFERROR(IF(Football!H16="Away", TEXT(Football!F16, "h:mm AM/PM"), ""), ""),
  IFERROR(IF(WVB!H16="Away", TEXT(WVB!F16, "h:mm AM/PM"), ""), ""),
  IFERROR(IF(XC!H16="Away", TEXT(XC!F16, "h:mm AM/PM"), ""), ""),
  IFERROR(IF(SWIMMING!H16="Away", TEXT(SWIMMING!F16, "h:mm AM/PM"), ""), ""),
  IFERROR(IF(WTEN!H16="Away", TEXT(WTEN!F16, "h:mm AM/PM"), ""), ""),
  IFERROR(IF(TF!H16="Away", TEXT(TF!F16, "h:mm AM/PM"), ""), ""),
  IFERROR(IF(WGOLF!H16="Away", TEXT(WGOLF!F16, "h:mm AM/PM"), ""), ""),
  IFERROR(IF(WBB!H16="Away", TEXT(WBB!F16, "h:mm AM/PM"), ""), ""),
  IFERROR(IF(MBB!H16="Away", TEXT(MBB!F16, "h:mm AM/PM"), ""), ""),
  IFERROR(IF(WLAX!H16="Away", TEXT(WLAX!F16, "h:mm AM/PM"), ""), ""),
  IFERROR(IF(MLAX!H16="Away", TEXT(MLAX!F16, "h:mm AM/PM"), ""), ""),
  IFERROR(IF(SOFT!H16="Away", TEXT(SOFT!F16, "h:mm AM/PM"), ""), ""),
  IFERROR(IF(BASE!H16="Away", TEXT(BASE!F16, "h:mm AM/PM"), ""), ""),
  IFERROR(IF(ESPORTS!H16="Away", TEXT(ESPORTS!F16, "h:mm AM/PM"), ""), "")
)
</f>
        <v/>
      </c>
      <c r="G16" s="11" t="str">
        <f>TEXTJOIN(
  CHAR(10) &amp; CHAR(10),
  TRUE,
  IFERROR(IF(WSO!H16="Away", WSO!G16, ""), ""),
  IFERROR(IF(MSO!H16="Away", MSO!G16, ""), ""),
  IFERROR(IF(FH!H16="Away", FH!G16, ""), ""),
  IFERROR(IF(MGOLF!H16="Away", MGOLF!G16, ""), ""),
  IFERROR(IF(Football!H16="Away", Football!G16, ""), ""),
  IFERROR(IF(WVB!H16="Away", WVB!G16, ""), ""),
  IFERROR(IF(XC!H16="Away", XC!G16, ""), ""),
  IFERROR(IF(SWIMMING!H16="Away", SWIMMING!G16, ""), ""),
  IFERROR(IF(WTEN!H16="Away", WTEN!G16, ""), ""),
  IFERROR(IF(TF!H16="Away", TF!G16, ""), ""),
  IFERROR(IF(WGOLF!H16="Away", WGOLF!G16, ""), ""),
  IFERROR(IF(WBB!H16="Away", WBB!G16, ""), ""),
  IFERROR(IF(MBB!H16="Away", MBB!G16, ""), ""),
  IFERROR(IF(WLAX!H16="Away", WLAX!G16, ""), ""),
  IFERROR(IF(MLAX!H16="Away", MLAX!G16, ""), ""),
  IFERROR(IF(SOFT!H16="Away", SOFT!G16, ""), ""),
  IFERROR(IF(BASE!H16="Away", BASE!G16, ""), ""),
  IFERROR(IF(ESPORTS!H16="Away", ESPORTS!G16, ""), "")
)
</f>
        <v/>
      </c>
      <c r="H16" s="22" t="str">
        <f>TEXTJOIN(
  CHAR(10) &amp; CHAR(10),
  TRUE,
  IFERROR(IF(WSO!H16="Away", WSO!P16, ""), ""),
  IFERROR(IF(MSO!H16="Away", MSO!P16, ""), ""),
  IFERROR(IF(FH!H16="Away", FH!P16, ""), ""),
  IFERROR(IF(MGOLF!H16="Away", MGOLF!P16, ""), ""),
  IFERROR(IF(Football!H16="Away", Football!P16, ""), ""),
  IFERROR(IF(WVB!H16="Away", WVB!P16, ""), ""),
  IFERROR(IF(XC!H16="Away", XC!P16, ""), ""),
  IFERROR(IF(SWIMMING!H16="Away", SWIMMING!P16, ""), ""),
  IFERROR(IF(WTEN!H16="Away", WTEN!P16, ""), ""),
  IFERROR(IF(TF!H16="Away", TF!P16, ""), ""),
  IFERROR(IF(WGOLF!H16="Away", WGOLF!P16, ""), ""),
  IFERROR(IF(WBB!H16="Away", WBB!P16, ""), ""),
  IFERROR(IF(MBB!H16="Away", MBB!P16, ""), ""),
  IFERROR(IF(WLAX!H16="Away", WLAX!P16, ""), ""),
  IFERROR(IF(MLAX!H16="Away", MLAX!P16, ""), ""),
  IFERROR(IF(SOFT!H16="Away", SOFT!P16, ""), ""),
  IFERROR(IF(BASE!H16="Away", BASE!P16, ""), ""),
  IFERROR(IF(ESPORTS!H16="Away", ESPORTS!P16, ""), "")
)
</f>
        <v/>
      </c>
    </row>
    <row r="17" ht="22.5" customHeight="1">
      <c r="A17" s="6">
        <v>16.0</v>
      </c>
      <c r="B17" s="6" t="str">
        <f>'Master Schedule'!B17</f>
        <v/>
      </c>
      <c r="C17" s="7">
        <v>46250.0</v>
      </c>
      <c r="D17" s="8" t="str">
        <f t="shared" si="1"/>
        <v>Sunday</v>
      </c>
      <c r="E17" s="11" t="str">
        <f>TEXTJOIN(
  CHAR(10) &amp; CHAR(10),
  TRUE,
  IFERROR(IF(WSO!H17="Away", WSO!E17, ""), ""),
  IFERROR(IF(MSO!H17="Away", MSO!E17, ""), ""),
  IFERROR(IF(FH!H17="Away", FH!E17, ""), ""),
  IFERROR(IF(MGOLF!H17="Away", MGOLF!E17, ""), ""),
  IFERROR(IF(Football!H17="Away", Football!E17, ""), ""),
  IFERROR(IF(WVB!H17="Away", WVB!E17, ""), ""),
  IFERROR(IF(XC!H17="Away", XC!E17, ""), ""),
  IFERROR(IF(SWIMMING!H17="Away", SWIMMING!E17, ""), ""),
  IFERROR(IF(WTEN!H17="Away", WTEN!E17, ""), ""),
  IFERROR(IF(TF!H17="Away", TF!E17, ""), ""),
  IFERROR(IF(WGOLF!H17="Away", WGOLF!E17, ""), ""),
  IFERROR(IF(WBB!H17="Away", WBB!E17, ""), ""),
  IFERROR(IF(MBB!H17="Away", MBB!E17, ""), ""),
  IFERROR(IF(WLAX!H17="Away", WLAX!E17, ""), ""),
  IFERROR(IF(MLAX!H17="Away", MLAX!E17, ""), ""),
  IFERROR(IF(SOFT!H17="Away", SOFT!E17, ""), ""),
  IFERROR(IF(BASE!H17="Away", BASE!E17, ""), ""),
  IFERROR(IF(ESPORTS!H17="Away", ESPORTS!E17, ""), "")
)
</f>
        <v/>
      </c>
      <c r="F17" s="11" t="str">
        <f>TEXTJOIN(
  CHAR(10) &amp; CHAR(10),
  TRUE,
  IFERROR(IF(WSO!H17="Away", TEXT(WSO!F17, "h:mm AM/PM"), ""), ""),
  IFERROR(IF(MSO!H17="Away", TEXT(MSO!F17, "h:mm AM/PM"), ""), ""),
  IFERROR(IF(FH!H17="Away", TEXT(FH!F17, "h:mm AM/PM"), ""), ""),
  IFERROR(IF(MGOLF!H17="Away", TEXT(MGOLF!F17, "h:mm AM/PM"), ""), ""),
  IFERROR(IF(Football!H17="Away", TEXT(Football!F17, "h:mm AM/PM"), ""), ""),
  IFERROR(IF(WVB!H17="Away", TEXT(WVB!F17, "h:mm AM/PM"), ""), ""),
  IFERROR(IF(XC!H17="Away", TEXT(XC!F17, "h:mm AM/PM"), ""), ""),
  IFERROR(IF(SWIMMING!H17="Away", TEXT(SWIMMING!F17, "h:mm AM/PM"), ""), ""),
  IFERROR(IF(WTEN!H17="Away", TEXT(WTEN!F17, "h:mm AM/PM"), ""), ""),
  IFERROR(IF(TF!H17="Away", TEXT(TF!F17, "h:mm AM/PM"), ""), ""),
  IFERROR(IF(WGOLF!H17="Away", TEXT(WGOLF!F17, "h:mm AM/PM"), ""), ""),
  IFERROR(IF(WBB!H17="Away", TEXT(WBB!F17, "h:mm AM/PM"), ""), ""),
  IFERROR(IF(MBB!H17="Away", TEXT(MBB!F17, "h:mm AM/PM"), ""), ""),
  IFERROR(IF(WLAX!H17="Away", TEXT(WLAX!F17, "h:mm AM/PM"), ""), ""),
  IFERROR(IF(MLAX!H17="Away", TEXT(MLAX!F17, "h:mm AM/PM"), ""), ""),
  IFERROR(IF(SOFT!H17="Away", TEXT(SOFT!F17, "h:mm AM/PM"), ""), ""),
  IFERROR(IF(BASE!H17="Away", TEXT(BASE!F17, "h:mm AM/PM"), ""), ""),
  IFERROR(IF(ESPORTS!H17="Away", TEXT(ESPORTS!F17, "h:mm AM/PM"), ""), "")
)
</f>
        <v/>
      </c>
      <c r="G17" s="11" t="str">
        <f>TEXTJOIN(
  CHAR(10) &amp; CHAR(10),
  TRUE,
  IFERROR(IF(WSO!H17="Away", WSO!G17, ""), ""),
  IFERROR(IF(MSO!H17="Away", MSO!G17, ""), ""),
  IFERROR(IF(FH!H17="Away", FH!G17, ""), ""),
  IFERROR(IF(MGOLF!H17="Away", MGOLF!G17, ""), ""),
  IFERROR(IF(Football!H17="Away", Football!G17, ""), ""),
  IFERROR(IF(WVB!H17="Away", WVB!G17, ""), ""),
  IFERROR(IF(XC!H17="Away", XC!G17, ""), ""),
  IFERROR(IF(SWIMMING!H17="Away", SWIMMING!G17, ""), ""),
  IFERROR(IF(WTEN!H17="Away", WTEN!G17, ""), ""),
  IFERROR(IF(TF!H17="Away", TF!G17, ""), ""),
  IFERROR(IF(WGOLF!H17="Away", WGOLF!G17, ""), ""),
  IFERROR(IF(WBB!H17="Away", WBB!G17, ""), ""),
  IFERROR(IF(MBB!H17="Away", MBB!G17, ""), ""),
  IFERROR(IF(WLAX!H17="Away", WLAX!G17, ""), ""),
  IFERROR(IF(MLAX!H17="Away", MLAX!G17, ""), ""),
  IFERROR(IF(SOFT!H17="Away", SOFT!G17, ""), ""),
  IFERROR(IF(BASE!H17="Away", BASE!G17, ""), ""),
  IFERROR(IF(ESPORTS!H17="Away", ESPORTS!G17, ""), "")
)
</f>
        <v/>
      </c>
      <c r="H17" s="22" t="str">
        <f>TEXTJOIN(
  CHAR(10) &amp; CHAR(10),
  TRUE,
  IFERROR(IF(WSO!H17="Away", WSO!P17, ""), ""),
  IFERROR(IF(MSO!H17="Away", MSO!P17, ""), ""),
  IFERROR(IF(FH!H17="Away", FH!P17, ""), ""),
  IFERROR(IF(MGOLF!H17="Away", MGOLF!P17, ""), ""),
  IFERROR(IF(Football!H17="Away", Football!P17, ""), ""),
  IFERROR(IF(WVB!H17="Away", WVB!P17, ""), ""),
  IFERROR(IF(XC!H17="Away", XC!P17, ""), ""),
  IFERROR(IF(SWIMMING!H17="Away", SWIMMING!P17, ""), ""),
  IFERROR(IF(WTEN!H17="Away", WTEN!P17, ""), ""),
  IFERROR(IF(TF!H17="Away", TF!P17, ""), ""),
  IFERROR(IF(WGOLF!H17="Away", WGOLF!P17, ""), ""),
  IFERROR(IF(WBB!H17="Away", WBB!P17, ""), ""),
  IFERROR(IF(MBB!H17="Away", MBB!P17, ""), ""),
  IFERROR(IF(WLAX!H17="Away", WLAX!P17, ""), ""),
  IFERROR(IF(MLAX!H17="Away", MLAX!P17, ""), ""),
  IFERROR(IF(SOFT!H17="Away", SOFT!P17, ""), ""),
  IFERROR(IF(BASE!H17="Away", BASE!P17, ""), ""),
  IFERROR(IF(ESPORTS!H17="Away", ESPORTS!P17, ""), "")
)
</f>
        <v/>
      </c>
    </row>
    <row r="18" ht="22.5" customHeight="1">
      <c r="A18" s="6">
        <v>17.0</v>
      </c>
      <c r="B18" s="6" t="str">
        <f>'Master Schedule'!B18</f>
        <v/>
      </c>
      <c r="C18" s="7">
        <v>46251.0</v>
      </c>
      <c r="D18" s="8" t="str">
        <f t="shared" si="1"/>
        <v>Monday</v>
      </c>
      <c r="E18" s="11" t="str">
        <f>TEXTJOIN(
  CHAR(10) &amp; CHAR(10),
  TRUE,
  IFERROR(IF(WSO!H18="Away", WSO!E18, ""), ""),
  IFERROR(IF(MSO!H18="Away", MSO!E18, ""), ""),
  IFERROR(IF(FH!H18="Away", FH!E18, ""), ""),
  IFERROR(IF(MGOLF!H18="Away", MGOLF!E18, ""), ""),
  IFERROR(IF(Football!H18="Away", Football!E18, ""), ""),
  IFERROR(IF(WVB!H18="Away", WVB!E18, ""), ""),
  IFERROR(IF(XC!H18="Away", XC!E18, ""), ""),
  IFERROR(IF(SWIMMING!H18="Away", SWIMMING!E18, ""), ""),
  IFERROR(IF(WTEN!H18="Away", WTEN!E18, ""), ""),
  IFERROR(IF(TF!H18="Away", TF!E18, ""), ""),
  IFERROR(IF(WGOLF!H18="Away", WGOLF!E18, ""), ""),
  IFERROR(IF(WBB!H18="Away", WBB!E18, ""), ""),
  IFERROR(IF(MBB!H18="Away", MBB!E18, ""), ""),
  IFERROR(IF(WLAX!H18="Away", WLAX!E18, ""), ""),
  IFERROR(IF(MLAX!H18="Away", MLAX!E18, ""), ""),
  IFERROR(IF(SOFT!H18="Away", SOFT!E18, ""), ""),
  IFERROR(IF(BASE!H18="Away", BASE!E18, ""), ""),
  IFERROR(IF(ESPORTS!H18="Away", ESPORTS!E18, ""), "")
)
</f>
        <v/>
      </c>
      <c r="F18" s="11" t="str">
        <f>TEXTJOIN(
  CHAR(10) &amp; CHAR(10),
  TRUE,
  IFERROR(IF(WSO!H18="Away", TEXT(WSO!F18, "h:mm AM/PM"), ""), ""),
  IFERROR(IF(MSO!H18="Away", TEXT(MSO!F18, "h:mm AM/PM"), ""), ""),
  IFERROR(IF(FH!H18="Away", TEXT(FH!F18, "h:mm AM/PM"), ""), ""),
  IFERROR(IF(MGOLF!H18="Away", TEXT(MGOLF!F18, "h:mm AM/PM"), ""), ""),
  IFERROR(IF(Football!H18="Away", TEXT(Football!F18, "h:mm AM/PM"), ""), ""),
  IFERROR(IF(WVB!H18="Away", TEXT(WVB!F18, "h:mm AM/PM"), ""), ""),
  IFERROR(IF(XC!H18="Away", TEXT(XC!F18, "h:mm AM/PM"), ""), ""),
  IFERROR(IF(SWIMMING!H18="Away", TEXT(SWIMMING!F18, "h:mm AM/PM"), ""), ""),
  IFERROR(IF(WTEN!H18="Away", TEXT(WTEN!F18, "h:mm AM/PM"), ""), ""),
  IFERROR(IF(TF!H18="Away", TEXT(TF!F18, "h:mm AM/PM"), ""), ""),
  IFERROR(IF(WGOLF!H18="Away", TEXT(WGOLF!F18, "h:mm AM/PM"), ""), ""),
  IFERROR(IF(WBB!H18="Away", TEXT(WBB!F18, "h:mm AM/PM"), ""), ""),
  IFERROR(IF(MBB!H18="Away", TEXT(MBB!F18, "h:mm AM/PM"), ""), ""),
  IFERROR(IF(WLAX!H18="Away", TEXT(WLAX!F18, "h:mm AM/PM"), ""), ""),
  IFERROR(IF(MLAX!H18="Away", TEXT(MLAX!F18, "h:mm AM/PM"), ""), ""),
  IFERROR(IF(SOFT!H18="Away", TEXT(SOFT!F18, "h:mm AM/PM"), ""), ""),
  IFERROR(IF(BASE!H18="Away", TEXT(BASE!F18, "h:mm AM/PM"), ""), ""),
  IFERROR(IF(ESPORTS!H18="Away", TEXT(ESPORTS!F18, "h:mm AM/PM"), ""), "")
)
</f>
        <v/>
      </c>
      <c r="G18" s="11" t="str">
        <f>TEXTJOIN(
  CHAR(10) &amp; CHAR(10),
  TRUE,
  IFERROR(IF(WSO!H18="Away", WSO!G18, ""), ""),
  IFERROR(IF(MSO!H18="Away", MSO!G18, ""), ""),
  IFERROR(IF(FH!H18="Away", FH!G18, ""), ""),
  IFERROR(IF(MGOLF!H18="Away", MGOLF!G18, ""), ""),
  IFERROR(IF(Football!H18="Away", Football!G18, ""), ""),
  IFERROR(IF(WVB!H18="Away", WVB!G18, ""), ""),
  IFERROR(IF(XC!H18="Away", XC!G18, ""), ""),
  IFERROR(IF(SWIMMING!H18="Away", SWIMMING!G18, ""), ""),
  IFERROR(IF(WTEN!H18="Away", WTEN!G18, ""), ""),
  IFERROR(IF(TF!H18="Away", TF!G18, ""), ""),
  IFERROR(IF(WGOLF!H18="Away", WGOLF!G18, ""), ""),
  IFERROR(IF(WBB!H18="Away", WBB!G18, ""), ""),
  IFERROR(IF(MBB!H18="Away", MBB!G18, ""), ""),
  IFERROR(IF(WLAX!H18="Away", WLAX!G18, ""), ""),
  IFERROR(IF(MLAX!H18="Away", MLAX!G18, ""), ""),
  IFERROR(IF(SOFT!H18="Away", SOFT!G18, ""), ""),
  IFERROR(IF(BASE!H18="Away", BASE!G18, ""), ""),
  IFERROR(IF(ESPORTS!H18="Away", ESPORTS!G18, ""), "")
)
</f>
        <v/>
      </c>
      <c r="H18" s="22" t="str">
        <f>TEXTJOIN(
  CHAR(10) &amp; CHAR(10),
  TRUE,
  IFERROR(IF(WSO!H18="Away", WSO!P18, ""), ""),
  IFERROR(IF(MSO!H18="Away", MSO!P18, ""), ""),
  IFERROR(IF(FH!H18="Away", FH!P18, ""), ""),
  IFERROR(IF(MGOLF!H18="Away", MGOLF!P18, ""), ""),
  IFERROR(IF(Football!H18="Away", Football!P18, ""), ""),
  IFERROR(IF(WVB!H18="Away", WVB!P18, ""), ""),
  IFERROR(IF(XC!H18="Away", XC!P18, ""), ""),
  IFERROR(IF(SWIMMING!H18="Away", SWIMMING!P18, ""), ""),
  IFERROR(IF(WTEN!H18="Away", WTEN!P18, ""), ""),
  IFERROR(IF(TF!H18="Away", TF!P18, ""), ""),
  IFERROR(IF(WGOLF!H18="Away", WGOLF!P18, ""), ""),
  IFERROR(IF(WBB!H18="Away", WBB!P18, ""), ""),
  IFERROR(IF(MBB!H18="Away", MBB!P18, ""), ""),
  IFERROR(IF(WLAX!H18="Away", WLAX!P18, ""), ""),
  IFERROR(IF(MLAX!H18="Away", MLAX!P18, ""), ""),
  IFERROR(IF(SOFT!H18="Away", SOFT!P18, ""), ""),
  IFERROR(IF(BASE!H18="Away", BASE!P18, ""), ""),
  IFERROR(IF(ESPORTS!H18="Away", ESPORTS!P18, ""), "")
)
</f>
        <v/>
      </c>
    </row>
    <row r="19" ht="22.5" customHeight="1">
      <c r="A19" s="6">
        <v>18.0</v>
      </c>
      <c r="B19" s="6" t="str">
        <f>'Master Schedule'!B19</f>
        <v/>
      </c>
      <c r="C19" s="7">
        <v>46252.0</v>
      </c>
      <c r="D19" s="8" t="str">
        <f t="shared" si="1"/>
        <v>Tuesday</v>
      </c>
      <c r="E19" s="11" t="str">
        <f>TEXTJOIN(
  CHAR(10) &amp; CHAR(10),
  TRUE,
  IFERROR(IF(WSO!H19="Away", WSO!E19, ""), ""),
  IFERROR(IF(MSO!H19="Away", MSO!E19, ""), ""),
  IFERROR(IF(FH!H19="Away", FH!E19, ""), ""),
  IFERROR(IF(MGOLF!H19="Away", MGOLF!E19, ""), ""),
  IFERROR(IF(Football!H19="Away", Football!E19, ""), ""),
  IFERROR(IF(WVB!H19="Away", WVB!E19, ""), ""),
  IFERROR(IF(XC!H19="Away", XC!E19, ""), ""),
  IFERROR(IF(SWIMMING!H19="Away", SWIMMING!E19, ""), ""),
  IFERROR(IF(WTEN!H19="Away", WTEN!E19, ""), ""),
  IFERROR(IF(TF!H19="Away", TF!E19, ""), ""),
  IFERROR(IF(WGOLF!H19="Away", WGOLF!E19, ""), ""),
  IFERROR(IF(WBB!H19="Away", WBB!E19, ""), ""),
  IFERROR(IF(MBB!H19="Away", MBB!E19, ""), ""),
  IFERROR(IF(WLAX!H19="Away", WLAX!E19, ""), ""),
  IFERROR(IF(MLAX!H19="Away", MLAX!E19, ""), ""),
  IFERROR(IF(SOFT!H19="Away", SOFT!E19, ""), ""),
  IFERROR(IF(BASE!H19="Away", BASE!E19, ""), ""),
  IFERROR(IF(ESPORTS!H19="Away", ESPORTS!E19, ""), "")
)
</f>
        <v/>
      </c>
      <c r="F19" s="11" t="str">
        <f>TEXTJOIN(
  CHAR(10) &amp; CHAR(10),
  TRUE,
  IFERROR(IF(WSO!H19="Away", TEXT(WSO!F19, "h:mm AM/PM"), ""), ""),
  IFERROR(IF(MSO!H19="Away", TEXT(MSO!F19, "h:mm AM/PM"), ""), ""),
  IFERROR(IF(FH!H19="Away", TEXT(FH!F19, "h:mm AM/PM"), ""), ""),
  IFERROR(IF(MGOLF!H19="Away", TEXT(MGOLF!F19, "h:mm AM/PM"), ""), ""),
  IFERROR(IF(Football!H19="Away", TEXT(Football!F19, "h:mm AM/PM"), ""), ""),
  IFERROR(IF(WVB!H19="Away", TEXT(WVB!F19, "h:mm AM/PM"), ""), ""),
  IFERROR(IF(XC!H19="Away", TEXT(XC!F19, "h:mm AM/PM"), ""), ""),
  IFERROR(IF(SWIMMING!H19="Away", TEXT(SWIMMING!F19, "h:mm AM/PM"), ""), ""),
  IFERROR(IF(WTEN!H19="Away", TEXT(WTEN!F19, "h:mm AM/PM"), ""), ""),
  IFERROR(IF(TF!H19="Away", TEXT(TF!F19, "h:mm AM/PM"), ""), ""),
  IFERROR(IF(WGOLF!H19="Away", TEXT(WGOLF!F19, "h:mm AM/PM"), ""), ""),
  IFERROR(IF(WBB!H19="Away", TEXT(WBB!F19, "h:mm AM/PM"), ""), ""),
  IFERROR(IF(MBB!H19="Away", TEXT(MBB!F19, "h:mm AM/PM"), ""), ""),
  IFERROR(IF(WLAX!H19="Away", TEXT(WLAX!F19, "h:mm AM/PM"), ""), ""),
  IFERROR(IF(MLAX!H19="Away", TEXT(MLAX!F19, "h:mm AM/PM"), ""), ""),
  IFERROR(IF(SOFT!H19="Away", TEXT(SOFT!F19, "h:mm AM/PM"), ""), ""),
  IFERROR(IF(BASE!H19="Away", TEXT(BASE!F19, "h:mm AM/PM"), ""), ""),
  IFERROR(IF(ESPORTS!H19="Away", TEXT(ESPORTS!F19, "h:mm AM/PM"), ""), "")
)
</f>
        <v/>
      </c>
      <c r="G19" s="11" t="str">
        <f>TEXTJOIN(
  CHAR(10) &amp; CHAR(10),
  TRUE,
  IFERROR(IF(WSO!H19="Away", WSO!G19, ""), ""),
  IFERROR(IF(MSO!H19="Away", MSO!G19, ""), ""),
  IFERROR(IF(FH!H19="Away", FH!G19, ""), ""),
  IFERROR(IF(MGOLF!H19="Away", MGOLF!G19, ""), ""),
  IFERROR(IF(Football!H19="Away", Football!G19, ""), ""),
  IFERROR(IF(WVB!H19="Away", WVB!G19, ""), ""),
  IFERROR(IF(XC!H19="Away", XC!G19, ""), ""),
  IFERROR(IF(SWIMMING!H19="Away", SWIMMING!G19, ""), ""),
  IFERROR(IF(WTEN!H19="Away", WTEN!G19, ""), ""),
  IFERROR(IF(TF!H19="Away", TF!G19, ""), ""),
  IFERROR(IF(WGOLF!H19="Away", WGOLF!G19, ""), ""),
  IFERROR(IF(WBB!H19="Away", WBB!G19, ""), ""),
  IFERROR(IF(MBB!H19="Away", MBB!G19, ""), ""),
  IFERROR(IF(WLAX!H19="Away", WLAX!G19, ""), ""),
  IFERROR(IF(MLAX!H19="Away", MLAX!G19, ""), ""),
  IFERROR(IF(SOFT!H19="Away", SOFT!G19, ""), ""),
  IFERROR(IF(BASE!H19="Away", BASE!G19, ""), ""),
  IFERROR(IF(ESPORTS!H19="Away", ESPORTS!G19, ""), "")
)
</f>
        <v/>
      </c>
      <c r="H19" s="22" t="str">
        <f>TEXTJOIN(
  CHAR(10) &amp; CHAR(10),
  TRUE,
  IFERROR(IF(WSO!H19="Away", WSO!P19, ""), ""),
  IFERROR(IF(MSO!H19="Away", MSO!P19, ""), ""),
  IFERROR(IF(FH!H19="Away", FH!P19, ""), ""),
  IFERROR(IF(MGOLF!H19="Away", MGOLF!P19, ""), ""),
  IFERROR(IF(Football!H19="Away", Football!P19, ""), ""),
  IFERROR(IF(WVB!H19="Away", WVB!P19, ""), ""),
  IFERROR(IF(XC!H19="Away", XC!P19, ""), ""),
  IFERROR(IF(SWIMMING!H19="Away", SWIMMING!P19, ""), ""),
  IFERROR(IF(WTEN!H19="Away", WTEN!P19, ""), ""),
  IFERROR(IF(TF!H19="Away", TF!P19, ""), ""),
  IFERROR(IF(WGOLF!H19="Away", WGOLF!P19, ""), ""),
  IFERROR(IF(WBB!H19="Away", WBB!P19, ""), ""),
  IFERROR(IF(MBB!H19="Away", MBB!P19, ""), ""),
  IFERROR(IF(WLAX!H19="Away", WLAX!P19, ""), ""),
  IFERROR(IF(MLAX!H19="Away", MLAX!P19, ""), ""),
  IFERROR(IF(SOFT!H19="Away", SOFT!P19, ""), ""),
  IFERROR(IF(BASE!H19="Away", BASE!P19, ""), ""),
  IFERROR(IF(ESPORTS!H19="Away", ESPORTS!P19, ""), "")
)
</f>
        <v/>
      </c>
    </row>
    <row r="20" ht="22.5" customHeight="1">
      <c r="A20" s="6">
        <v>19.0</v>
      </c>
      <c r="B20" s="6" t="str">
        <f>'Master Schedule'!B20</f>
        <v/>
      </c>
      <c r="C20" s="7">
        <v>46253.0</v>
      </c>
      <c r="D20" s="8" t="str">
        <f t="shared" si="1"/>
        <v>Wednesday</v>
      </c>
      <c r="E20" s="11" t="str">
        <f>TEXTJOIN(
  CHAR(10) &amp; CHAR(10),
  TRUE,
  IFERROR(IF(WSO!H20="Away", WSO!E20, ""), ""),
  IFERROR(IF(MSO!H20="Away", MSO!E20, ""), ""),
  IFERROR(IF(FH!H20="Away", FH!E20, ""), ""),
  IFERROR(IF(MGOLF!H20="Away", MGOLF!E20, ""), ""),
  IFERROR(IF(Football!H20="Away", Football!E20, ""), ""),
  IFERROR(IF(WVB!H20="Away", WVB!E20, ""), ""),
  IFERROR(IF(XC!H20="Away", XC!E20, ""), ""),
  IFERROR(IF(SWIMMING!H20="Away", SWIMMING!E20, ""), ""),
  IFERROR(IF(WTEN!H20="Away", WTEN!E20, ""), ""),
  IFERROR(IF(TF!H20="Away", TF!E20, ""), ""),
  IFERROR(IF(WGOLF!H20="Away", WGOLF!E20, ""), ""),
  IFERROR(IF(WBB!H20="Away", WBB!E20, ""), ""),
  IFERROR(IF(MBB!H20="Away", MBB!E20, ""), ""),
  IFERROR(IF(WLAX!H20="Away", WLAX!E20, ""), ""),
  IFERROR(IF(MLAX!H20="Away", MLAX!E20, ""), ""),
  IFERROR(IF(SOFT!H20="Away", SOFT!E20, ""), ""),
  IFERROR(IF(BASE!H20="Away", BASE!E20, ""), ""),
  IFERROR(IF(ESPORTS!H20="Away", ESPORTS!E20, ""), "")
)
</f>
        <v/>
      </c>
      <c r="F20" s="11" t="str">
        <f>TEXTJOIN(
  CHAR(10) &amp; CHAR(10),
  TRUE,
  IFERROR(IF(WSO!H20="Away", TEXT(WSO!F20, "h:mm AM/PM"), ""), ""),
  IFERROR(IF(MSO!H20="Away", TEXT(MSO!F20, "h:mm AM/PM"), ""), ""),
  IFERROR(IF(FH!H20="Away", TEXT(FH!F20, "h:mm AM/PM"), ""), ""),
  IFERROR(IF(MGOLF!H20="Away", TEXT(MGOLF!F20, "h:mm AM/PM"), ""), ""),
  IFERROR(IF(Football!H20="Away", TEXT(Football!F20, "h:mm AM/PM"), ""), ""),
  IFERROR(IF(WVB!H20="Away", TEXT(WVB!F20, "h:mm AM/PM"), ""), ""),
  IFERROR(IF(XC!H20="Away", TEXT(XC!F20, "h:mm AM/PM"), ""), ""),
  IFERROR(IF(SWIMMING!H20="Away", TEXT(SWIMMING!F20, "h:mm AM/PM"), ""), ""),
  IFERROR(IF(WTEN!H20="Away", TEXT(WTEN!F20, "h:mm AM/PM"), ""), ""),
  IFERROR(IF(TF!H20="Away", TEXT(TF!F20, "h:mm AM/PM"), ""), ""),
  IFERROR(IF(WGOLF!H20="Away", TEXT(WGOLF!F20, "h:mm AM/PM"), ""), ""),
  IFERROR(IF(WBB!H20="Away", TEXT(WBB!F20, "h:mm AM/PM"), ""), ""),
  IFERROR(IF(MBB!H20="Away", TEXT(MBB!F20, "h:mm AM/PM"), ""), ""),
  IFERROR(IF(WLAX!H20="Away", TEXT(WLAX!F20, "h:mm AM/PM"), ""), ""),
  IFERROR(IF(MLAX!H20="Away", TEXT(MLAX!F20, "h:mm AM/PM"), ""), ""),
  IFERROR(IF(SOFT!H20="Away", TEXT(SOFT!F20, "h:mm AM/PM"), ""), ""),
  IFERROR(IF(BASE!H20="Away", TEXT(BASE!F20, "h:mm AM/PM"), ""), ""),
  IFERROR(IF(ESPORTS!H20="Away", TEXT(ESPORTS!F20, "h:mm AM/PM"), ""), "")
)
</f>
        <v/>
      </c>
      <c r="G20" s="11" t="str">
        <f>TEXTJOIN(
  CHAR(10) &amp; CHAR(10),
  TRUE,
  IFERROR(IF(WSO!H20="Away", WSO!G20, ""), ""),
  IFERROR(IF(MSO!H20="Away", MSO!G20, ""), ""),
  IFERROR(IF(FH!H20="Away", FH!G20, ""), ""),
  IFERROR(IF(MGOLF!H20="Away", MGOLF!G20, ""), ""),
  IFERROR(IF(Football!H20="Away", Football!G20, ""), ""),
  IFERROR(IF(WVB!H20="Away", WVB!G20, ""), ""),
  IFERROR(IF(XC!H20="Away", XC!G20, ""), ""),
  IFERROR(IF(SWIMMING!H20="Away", SWIMMING!G20, ""), ""),
  IFERROR(IF(WTEN!H20="Away", WTEN!G20, ""), ""),
  IFERROR(IF(TF!H20="Away", TF!G20, ""), ""),
  IFERROR(IF(WGOLF!H20="Away", WGOLF!G20, ""), ""),
  IFERROR(IF(WBB!H20="Away", WBB!G20, ""), ""),
  IFERROR(IF(MBB!H20="Away", MBB!G20, ""), ""),
  IFERROR(IF(WLAX!H20="Away", WLAX!G20, ""), ""),
  IFERROR(IF(MLAX!H20="Away", MLAX!G20, ""), ""),
  IFERROR(IF(SOFT!H20="Away", SOFT!G20, ""), ""),
  IFERROR(IF(BASE!H20="Away", BASE!G20, ""), ""),
  IFERROR(IF(ESPORTS!H20="Away", ESPORTS!G20, ""), "")
)
</f>
        <v/>
      </c>
      <c r="H20" s="22" t="str">
        <f>TEXTJOIN(
  CHAR(10) &amp; CHAR(10),
  TRUE,
  IFERROR(IF(WSO!H20="Away", WSO!P20, ""), ""),
  IFERROR(IF(MSO!H20="Away", MSO!P20, ""), ""),
  IFERROR(IF(FH!H20="Away", FH!P20, ""), ""),
  IFERROR(IF(MGOLF!H20="Away", MGOLF!P20, ""), ""),
  IFERROR(IF(Football!H20="Away", Football!P20, ""), ""),
  IFERROR(IF(WVB!H20="Away", WVB!P20, ""), ""),
  IFERROR(IF(XC!H20="Away", XC!P20, ""), ""),
  IFERROR(IF(SWIMMING!H20="Away", SWIMMING!P20, ""), ""),
  IFERROR(IF(WTEN!H20="Away", WTEN!P20, ""), ""),
  IFERROR(IF(TF!H20="Away", TF!P20, ""), ""),
  IFERROR(IF(WGOLF!H20="Away", WGOLF!P20, ""), ""),
  IFERROR(IF(WBB!H20="Away", WBB!P20, ""), ""),
  IFERROR(IF(MBB!H20="Away", MBB!P20, ""), ""),
  IFERROR(IF(WLAX!H20="Away", WLAX!P20, ""), ""),
  IFERROR(IF(MLAX!H20="Away", MLAX!P20, ""), ""),
  IFERROR(IF(SOFT!H20="Away", SOFT!P20, ""), ""),
  IFERROR(IF(BASE!H20="Away", BASE!P20, ""), ""),
  IFERROR(IF(ESPORTS!H20="Away", ESPORTS!P20, ""), "")
)
</f>
        <v/>
      </c>
    </row>
    <row r="21" ht="22.5" customHeight="1">
      <c r="A21" s="6">
        <v>20.0</v>
      </c>
      <c r="B21" s="6" t="str">
        <f>'Master Schedule'!B21</f>
        <v/>
      </c>
      <c r="C21" s="7">
        <v>46254.0</v>
      </c>
      <c r="D21" s="8" t="str">
        <f t="shared" si="1"/>
        <v>Thursday</v>
      </c>
      <c r="E21" s="11" t="str">
        <f>TEXTJOIN(
  CHAR(10) &amp; CHAR(10),
  TRUE,
  IFERROR(IF(WSO!H21="Away", WSO!E21, ""), ""),
  IFERROR(IF(MSO!H21="Away", MSO!E21, ""), ""),
  IFERROR(IF(FH!H21="Away", FH!E21, ""), ""),
  IFERROR(IF(MGOLF!H21="Away", MGOLF!E21, ""), ""),
  IFERROR(IF(Football!H21="Away", Football!E21, ""), ""),
  IFERROR(IF(WVB!H21="Away", WVB!E21, ""), ""),
  IFERROR(IF(XC!H21="Away", XC!E21, ""), ""),
  IFERROR(IF(SWIMMING!H21="Away", SWIMMING!E21, ""), ""),
  IFERROR(IF(WTEN!H21="Away", WTEN!E21, ""), ""),
  IFERROR(IF(TF!H21="Away", TF!E21, ""), ""),
  IFERROR(IF(WGOLF!H21="Away", WGOLF!E21, ""), ""),
  IFERROR(IF(WBB!H21="Away", WBB!E21, ""), ""),
  IFERROR(IF(MBB!H21="Away", MBB!E21, ""), ""),
  IFERROR(IF(WLAX!H21="Away", WLAX!E21, ""), ""),
  IFERROR(IF(MLAX!H21="Away", MLAX!E21, ""), ""),
  IFERROR(IF(SOFT!H21="Away", SOFT!E21, ""), ""),
  IFERROR(IF(BASE!H21="Away", BASE!E21, ""), ""),
  IFERROR(IF(ESPORTS!H21="Away", ESPORTS!E21, ""), "")
)
</f>
        <v/>
      </c>
      <c r="F21" s="11" t="str">
        <f>TEXTJOIN(
  CHAR(10) &amp; CHAR(10),
  TRUE,
  IFERROR(IF(WSO!H21="Away", TEXT(WSO!F21, "h:mm AM/PM"), ""), ""),
  IFERROR(IF(MSO!H21="Away", TEXT(MSO!F21, "h:mm AM/PM"), ""), ""),
  IFERROR(IF(FH!H21="Away", TEXT(FH!F21, "h:mm AM/PM"), ""), ""),
  IFERROR(IF(MGOLF!H21="Away", TEXT(MGOLF!F21, "h:mm AM/PM"), ""), ""),
  IFERROR(IF(Football!H21="Away", TEXT(Football!F21, "h:mm AM/PM"), ""), ""),
  IFERROR(IF(WVB!H21="Away", TEXT(WVB!F21, "h:mm AM/PM"), ""), ""),
  IFERROR(IF(XC!H21="Away", TEXT(XC!F21, "h:mm AM/PM"), ""), ""),
  IFERROR(IF(SWIMMING!H21="Away", TEXT(SWIMMING!F21, "h:mm AM/PM"), ""), ""),
  IFERROR(IF(WTEN!H21="Away", TEXT(WTEN!F21, "h:mm AM/PM"), ""), ""),
  IFERROR(IF(TF!H21="Away", TEXT(TF!F21, "h:mm AM/PM"), ""), ""),
  IFERROR(IF(WGOLF!H21="Away", TEXT(WGOLF!F21, "h:mm AM/PM"), ""), ""),
  IFERROR(IF(WBB!H21="Away", TEXT(WBB!F21, "h:mm AM/PM"), ""), ""),
  IFERROR(IF(MBB!H21="Away", TEXT(MBB!F21, "h:mm AM/PM"), ""), ""),
  IFERROR(IF(WLAX!H21="Away", TEXT(WLAX!F21, "h:mm AM/PM"), ""), ""),
  IFERROR(IF(MLAX!H21="Away", TEXT(MLAX!F21, "h:mm AM/PM"), ""), ""),
  IFERROR(IF(SOFT!H21="Away", TEXT(SOFT!F21, "h:mm AM/PM"), ""), ""),
  IFERROR(IF(BASE!H21="Away", TEXT(BASE!F21, "h:mm AM/PM"), ""), ""),
  IFERROR(IF(ESPORTS!H21="Away", TEXT(ESPORTS!F21, "h:mm AM/PM"), ""), "")
)
</f>
        <v/>
      </c>
      <c r="G21" s="11" t="str">
        <f>TEXTJOIN(
  CHAR(10) &amp; CHAR(10),
  TRUE,
  IFERROR(IF(WSO!H21="Away", WSO!G21, ""), ""),
  IFERROR(IF(MSO!H21="Away", MSO!G21, ""), ""),
  IFERROR(IF(FH!H21="Away", FH!G21, ""), ""),
  IFERROR(IF(MGOLF!H21="Away", MGOLF!G21, ""), ""),
  IFERROR(IF(Football!H21="Away", Football!G21, ""), ""),
  IFERROR(IF(WVB!H21="Away", WVB!G21, ""), ""),
  IFERROR(IF(XC!H21="Away", XC!G21, ""), ""),
  IFERROR(IF(SWIMMING!H21="Away", SWIMMING!G21, ""), ""),
  IFERROR(IF(WTEN!H21="Away", WTEN!G21, ""), ""),
  IFERROR(IF(TF!H21="Away", TF!G21, ""), ""),
  IFERROR(IF(WGOLF!H21="Away", WGOLF!G21, ""), ""),
  IFERROR(IF(WBB!H21="Away", WBB!G21, ""), ""),
  IFERROR(IF(MBB!H21="Away", MBB!G21, ""), ""),
  IFERROR(IF(WLAX!H21="Away", WLAX!G21, ""), ""),
  IFERROR(IF(MLAX!H21="Away", MLAX!G21, ""), ""),
  IFERROR(IF(SOFT!H21="Away", SOFT!G21, ""), ""),
  IFERROR(IF(BASE!H21="Away", BASE!G21, ""), ""),
  IFERROR(IF(ESPORTS!H21="Away", ESPORTS!G21, ""), "")
)
</f>
        <v/>
      </c>
      <c r="H21" s="22" t="str">
        <f>TEXTJOIN(
  CHAR(10) &amp; CHAR(10),
  TRUE,
  IFERROR(IF(WSO!H21="Away", WSO!P21, ""), ""),
  IFERROR(IF(MSO!H21="Away", MSO!P21, ""), ""),
  IFERROR(IF(FH!H21="Away", FH!P21, ""), ""),
  IFERROR(IF(MGOLF!H21="Away", MGOLF!P21, ""), ""),
  IFERROR(IF(Football!H21="Away", Football!P21, ""), ""),
  IFERROR(IF(WVB!H21="Away", WVB!P21, ""), ""),
  IFERROR(IF(XC!H21="Away", XC!P21, ""), ""),
  IFERROR(IF(SWIMMING!H21="Away", SWIMMING!P21, ""), ""),
  IFERROR(IF(WTEN!H21="Away", WTEN!P21, ""), ""),
  IFERROR(IF(TF!H21="Away", TF!P21, ""), ""),
  IFERROR(IF(WGOLF!H21="Away", WGOLF!P21, ""), ""),
  IFERROR(IF(WBB!H21="Away", WBB!P21, ""), ""),
  IFERROR(IF(MBB!H21="Away", MBB!P21, ""), ""),
  IFERROR(IF(WLAX!H21="Away", WLAX!P21, ""), ""),
  IFERROR(IF(MLAX!H21="Away", MLAX!P21, ""), ""),
  IFERROR(IF(SOFT!H21="Away", SOFT!P21, ""), ""),
  IFERROR(IF(BASE!H21="Away", BASE!P21, ""), ""),
  IFERROR(IF(ESPORTS!H21="Away", ESPORTS!P21, ""), "")
)
</f>
        <v/>
      </c>
    </row>
    <row r="22" ht="22.5" customHeight="1">
      <c r="A22" s="6">
        <v>21.0</v>
      </c>
      <c r="B22" s="6" t="str">
        <f>'Master Schedule'!B22</f>
        <v/>
      </c>
      <c r="C22" s="7">
        <v>46255.0</v>
      </c>
      <c r="D22" s="8" t="str">
        <f t="shared" si="1"/>
        <v>Friday</v>
      </c>
      <c r="E22" s="11" t="str">
        <f>TEXTJOIN(
  CHAR(10) &amp; CHAR(10),
  TRUE,
  IFERROR(IF(WSO!H22="Away", WSO!E22, ""), ""),
  IFERROR(IF(MSO!H22="Away", MSO!E22, ""), ""),
  IFERROR(IF(FH!H22="Away", FH!E22, ""), ""),
  IFERROR(IF(MGOLF!H22="Away", MGOLF!E22, ""), ""),
  IFERROR(IF(Football!H22="Away", Football!E22, ""), ""),
  IFERROR(IF(WVB!H22="Away", WVB!E22, ""), ""),
  IFERROR(IF(XC!H22="Away", XC!E22, ""), ""),
  IFERROR(IF(SWIMMING!H22="Away", SWIMMING!E22, ""), ""),
  IFERROR(IF(WTEN!H22="Away", WTEN!E22, ""), ""),
  IFERROR(IF(TF!H22="Away", TF!E22, ""), ""),
  IFERROR(IF(WGOLF!H22="Away", WGOLF!E22, ""), ""),
  IFERROR(IF(WBB!H22="Away", WBB!E22, ""), ""),
  IFERROR(IF(MBB!H22="Away", MBB!E22, ""), ""),
  IFERROR(IF(WLAX!H22="Away", WLAX!E22, ""), ""),
  IFERROR(IF(MLAX!H22="Away", MLAX!E22, ""), ""),
  IFERROR(IF(SOFT!H22="Away", SOFT!E22, ""), ""),
  IFERROR(IF(BASE!H22="Away", BASE!E22, ""), ""),
  IFERROR(IF(ESPORTS!H22="Away", ESPORTS!E22, ""), "")
)
</f>
        <v/>
      </c>
      <c r="F22" s="11" t="str">
        <f>TEXTJOIN(
  CHAR(10) &amp; CHAR(10),
  TRUE,
  IFERROR(IF(WSO!H22="Away", TEXT(WSO!F22, "h:mm AM/PM"), ""), ""),
  IFERROR(IF(MSO!H22="Away", TEXT(MSO!F22, "h:mm AM/PM"), ""), ""),
  IFERROR(IF(FH!H22="Away", TEXT(FH!F22, "h:mm AM/PM"), ""), ""),
  IFERROR(IF(MGOLF!H22="Away", TEXT(MGOLF!F22, "h:mm AM/PM"), ""), ""),
  IFERROR(IF(Football!H22="Away", TEXT(Football!F22, "h:mm AM/PM"), ""), ""),
  IFERROR(IF(WVB!H22="Away", TEXT(WVB!F22, "h:mm AM/PM"), ""), ""),
  IFERROR(IF(XC!H22="Away", TEXT(XC!F22, "h:mm AM/PM"), ""), ""),
  IFERROR(IF(SWIMMING!H22="Away", TEXT(SWIMMING!F22, "h:mm AM/PM"), ""), ""),
  IFERROR(IF(WTEN!H22="Away", TEXT(WTEN!F22, "h:mm AM/PM"), ""), ""),
  IFERROR(IF(TF!H22="Away", TEXT(TF!F22, "h:mm AM/PM"), ""), ""),
  IFERROR(IF(WGOLF!H22="Away", TEXT(WGOLF!F22, "h:mm AM/PM"), ""), ""),
  IFERROR(IF(WBB!H22="Away", TEXT(WBB!F22, "h:mm AM/PM"), ""), ""),
  IFERROR(IF(MBB!H22="Away", TEXT(MBB!F22, "h:mm AM/PM"), ""), ""),
  IFERROR(IF(WLAX!H22="Away", TEXT(WLAX!F22, "h:mm AM/PM"), ""), ""),
  IFERROR(IF(MLAX!H22="Away", TEXT(MLAX!F22, "h:mm AM/PM"), ""), ""),
  IFERROR(IF(SOFT!H22="Away", TEXT(SOFT!F22, "h:mm AM/PM"), ""), ""),
  IFERROR(IF(BASE!H22="Away", TEXT(BASE!F22, "h:mm AM/PM"), ""), ""),
  IFERROR(IF(ESPORTS!H22="Away", TEXT(ESPORTS!F22, "h:mm AM/PM"), ""), "")
)
</f>
        <v/>
      </c>
      <c r="G22" s="11" t="str">
        <f>TEXTJOIN(
  CHAR(10) &amp; CHAR(10),
  TRUE,
  IFERROR(IF(WSO!H22="Away", WSO!G22, ""), ""),
  IFERROR(IF(MSO!H22="Away", MSO!G22, ""), ""),
  IFERROR(IF(FH!H22="Away", FH!G22, ""), ""),
  IFERROR(IF(MGOLF!H22="Away", MGOLF!G22, ""), ""),
  IFERROR(IF(Football!H22="Away", Football!G22, ""), ""),
  IFERROR(IF(WVB!H22="Away", WVB!G22, ""), ""),
  IFERROR(IF(XC!H22="Away", XC!G22, ""), ""),
  IFERROR(IF(SWIMMING!H22="Away", SWIMMING!G22, ""), ""),
  IFERROR(IF(WTEN!H22="Away", WTEN!G22, ""), ""),
  IFERROR(IF(TF!H22="Away", TF!G22, ""), ""),
  IFERROR(IF(WGOLF!H22="Away", WGOLF!G22, ""), ""),
  IFERROR(IF(WBB!H22="Away", WBB!G22, ""), ""),
  IFERROR(IF(MBB!H22="Away", MBB!G22, ""), ""),
  IFERROR(IF(WLAX!H22="Away", WLAX!G22, ""), ""),
  IFERROR(IF(MLAX!H22="Away", MLAX!G22, ""), ""),
  IFERROR(IF(SOFT!H22="Away", SOFT!G22, ""), ""),
  IFERROR(IF(BASE!H22="Away", BASE!G22, ""), ""),
  IFERROR(IF(ESPORTS!H22="Away", ESPORTS!G22, ""), "")
)
</f>
        <v/>
      </c>
      <c r="H22" s="22" t="str">
        <f>TEXTJOIN(
  CHAR(10) &amp; CHAR(10),
  TRUE,
  IFERROR(IF(WSO!H22="Away", WSO!P22, ""), ""),
  IFERROR(IF(MSO!H22="Away", MSO!P22, ""), ""),
  IFERROR(IF(FH!H22="Away", FH!P22, ""), ""),
  IFERROR(IF(MGOLF!H22="Away", MGOLF!P22, ""), ""),
  IFERROR(IF(Football!H22="Away", Football!P22, ""), ""),
  IFERROR(IF(WVB!H22="Away", WVB!P22, ""), ""),
  IFERROR(IF(XC!H22="Away", XC!P22, ""), ""),
  IFERROR(IF(SWIMMING!H22="Away", SWIMMING!P22, ""), ""),
  IFERROR(IF(WTEN!H22="Away", WTEN!P22, ""), ""),
  IFERROR(IF(TF!H22="Away", TF!P22, ""), ""),
  IFERROR(IF(WGOLF!H22="Away", WGOLF!P22, ""), ""),
  IFERROR(IF(WBB!H22="Away", WBB!P22, ""), ""),
  IFERROR(IF(MBB!H22="Away", MBB!P22, ""), ""),
  IFERROR(IF(WLAX!H22="Away", WLAX!P22, ""), ""),
  IFERROR(IF(MLAX!H22="Away", MLAX!P22, ""), ""),
  IFERROR(IF(SOFT!H22="Away", SOFT!P22, ""), ""),
  IFERROR(IF(BASE!H22="Away", BASE!P22, ""), ""),
  IFERROR(IF(ESPORTS!H22="Away", ESPORTS!P22, ""), "")
)
</f>
        <v/>
      </c>
    </row>
    <row r="23" ht="22.5" customHeight="1">
      <c r="A23" s="6">
        <v>22.0</v>
      </c>
      <c r="B23" s="6" t="str">
        <f>'Master Schedule'!B23</f>
        <v/>
      </c>
      <c r="C23" s="7">
        <v>46256.0</v>
      </c>
      <c r="D23" s="8" t="str">
        <f t="shared" si="1"/>
        <v>Saturday</v>
      </c>
      <c r="E23" s="11" t="str">
        <f>TEXTJOIN(
  CHAR(10) &amp; CHAR(10),
  TRUE,
  IFERROR(IF(WSO!H23="Away", WSO!E23, ""), ""),
  IFERROR(IF(MSO!H23="Away", MSO!E23, ""), ""),
  IFERROR(IF(FH!H23="Away", FH!E23, ""), ""),
  IFERROR(IF(MGOLF!H23="Away", MGOLF!E23, ""), ""),
  IFERROR(IF(Football!H23="Away", Football!E23, ""), ""),
  IFERROR(IF(WVB!H23="Away", WVB!E23, ""), ""),
  IFERROR(IF(XC!H23="Away", XC!E23, ""), ""),
  IFERROR(IF(SWIMMING!H23="Away", SWIMMING!E23, ""), ""),
  IFERROR(IF(WTEN!H23="Away", WTEN!E23, ""), ""),
  IFERROR(IF(TF!H23="Away", TF!E23, ""), ""),
  IFERROR(IF(WGOLF!H23="Away", WGOLF!E23, ""), ""),
  IFERROR(IF(WBB!H23="Away", WBB!E23, ""), ""),
  IFERROR(IF(MBB!H23="Away", MBB!E23, ""), ""),
  IFERROR(IF(WLAX!H23="Away", WLAX!E23, ""), ""),
  IFERROR(IF(MLAX!H23="Away", MLAX!E23, ""), ""),
  IFERROR(IF(SOFT!H23="Away", SOFT!E23, ""), ""),
  IFERROR(IF(BASE!H23="Away", BASE!E23, ""), ""),
  IFERROR(IF(ESPORTS!H23="Away", ESPORTS!E23, ""), "")
)
</f>
        <v>MSO</v>
      </c>
      <c r="F23" s="11" t="str">
        <f>TEXTJOIN(
  CHAR(10) &amp; CHAR(10),
  TRUE,
  IFERROR(IF(WSO!H23="Away", TEXT(WSO!F23, "h:mm AM/PM"), ""), ""),
  IFERROR(IF(MSO!H23="Away", TEXT(MSO!F23, "h:mm AM/PM"), ""), ""),
  IFERROR(IF(FH!H23="Away", TEXT(FH!F23, "h:mm AM/PM"), ""), ""),
  IFERROR(IF(MGOLF!H23="Away", TEXT(MGOLF!F23, "h:mm AM/PM"), ""), ""),
  IFERROR(IF(Football!H23="Away", TEXT(Football!F23, "h:mm AM/PM"), ""), ""),
  IFERROR(IF(WVB!H23="Away", TEXT(WVB!F23, "h:mm AM/PM"), ""), ""),
  IFERROR(IF(XC!H23="Away", TEXT(XC!F23, "h:mm AM/PM"), ""), ""),
  IFERROR(IF(SWIMMING!H23="Away", TEXT(SWIMMING!F23, "h:mm AM/PM"), ""), ""),
  IFERROR(IF(WTEN!H23="Away", TEXT(WTEN!F23, "h:mm AM/PM"), ""), ""),
  IFERROR(IF(TF!H23="Away", TEXT(TF!F23, "h:mm AM/PM"), ""), ""),
  IFERROR(IF(WGOLF!H23="Away", TEXT(WGOLF!F23, "h:mm AM/PM"), ""), ""),
  IFERROR(IF(WBB!H23="Away", TEXT(WBB!F23, "h:mm AM/PM"), ""), ""),
  IFERROR(IF(MBB!H23="Away", TEXT(MBB!F23, "h:mm AM/PM"), ""), ""),
  IFERROR(IF(WLAX!H23="Away", TEXT(WLAX!F23, "h:mm AM/PM"), ""), ""),
  IFERROR(IF(MLAX!H23="Away", TEXT(MLAX!F23, "h:mm AM/PM"), ""), ""),
  IFERROR(IF(SOFT!H23="Away", TEXT(SOFT!F23, "h:mm AM/PM"), ""), ""),
  IFERROR(IF(BASE!H23="Away", TEXT(BASE!F23, "h:mm AM/PM"), ""), ""),
  IFERROR(IF(ESPORTS!H23="Away", TEXT(ESPORTS!F23, "h:mm AM/PM"), ""), "")
)
</f>
        <v>3:00 PM</v>
      </c>
      <c r="G23" s="11" t="str">
        <f>TEXTJOIN(
  CHAR(10) &amp; CHAR(10),
  TRUE,
  IFERROR(IF(WSO!H23="Away", WSO!G23, ""), ""),
  IFERROR(IF(MSO!H23="Away", MSO!G23, ""), ""),
  IFERROR(IF(FH!H23="Away", FH!G23, ""), ""),
  IFERROR(IF(MGOLF!H23="Away", MGOLF!G23, ""), ""),
  IFERROR(IF(Football!H23="Away", Football!G23, ""), ""),
  IFERROR(IF(WVB!H23="Away", WVB!G23, ""), ""),
  IFERROR(IF(XC!H23="Away", XC!G23, ""), ""),
  IFERROR(IF(SWIMMING!H23="Away", SWIMMING!G23, ""), ""),
  IFERROR(IF(WTEN!H23="Away", WTEN!G23, ""), ""),
  IFERROR(IF(TF!H23="Away", TF!G23, ""), ""),
  IFERROR(IF(WGOLF!H23="Away", WGOLF!G23, ""), ""),
  IFERROR(IF(WBB!H23="Away", WBB!G23, ""), ""),
  IFERROR(IF(MBB!H23="Away", MBB!G23, ""), ""),
  IFERROR(IF(WLAX!H23="Away", WLAX!G23, ""), ""),
  IFERROR(IF(MLAX!H23="Away", MLAX!G23, ""), ""),
  IFERROR(IF(SOFT!H23="Away", SOFT!G23, ""), ""),
  IFERROR(IF(BASE!H23="Away", BASE!G23, ""), ""),
  IFERROR(IF(ESPORTS!H23="Away", ESPORTS!G23, ""), "")
)
</f>
        <v>UNE</v>
      </c>
      <c r="H23" s="22" t="str">
        <f>TEXTJOIN(
  CHAR(10) &amp; CHAR(10),
  TRUE,
  IFERROR(IF(WSO!H23="Away", WSO!P23, ""), ""),
  IFERROR(IF(MSO!H23="Away", MSO!P23, ""), ""),
  IFERROR(IF(FH!H23="Away", FH!P23, ""), ""),
  IFERROR(IF(MGOLF!H23="Away", MGOLF!P23, ""), ""),
  IFERROR(IF(Football!H23="Away", Football!P23, ""), ""),
  IFERROR(IF(WVB!H23="Away", WVB!P23, ""), ""),
  IFERROR(IF(XC!H23="Away", XC!P23, ""), ""),
  IFERROR(IF(SWIMMING!H23="Away", SWIMMING!P23, ""), ""),
  IFERROR(IF(WTEN!H23="Away", WTEN!P23, ""), ""),
  IFERROR(IF(TF!H23="Away", TF!P23, ""), ""),
  IFERROR(IF(WGOLF!H23="Away", WGOLF!P23, ""), ""),
  IFERROR(IF(WBB!H23="Away", WBB!P23, ""), ""),
  IFERROR(IF(MBB!H23="Away", MBB!P23, ""), ""),
  IFERROR(IF(WLAX!H23="Away", WLAX!P23, ""), ""),
  IFERROR(IF(MLAX!H23="Away", MLAX!P23, ""), ""),
  IFERROR(IF(SOFT!H23="Away", SOFT!P23, ""), ""),
  IFERROR(IF(BASE!H23="Away", BASE!P23, ""), ""),
  IFERROR(IF(ESPORTS!H23="Away", ESPORTS!P23, ""), "")
)
</f>
        <v>⌛️ Pending</v>
      </c>
    </row>
    <row r="24" ht="22.5" customHeight="1">
      <c r="A24" s="6">
        <v>23.0</v>
      </c>
      <c r="B24" s="6" t="str">
        <f>'Master Schedule'!B24</f>
        <v/>
      </c>
      <c r="C24" s="7">
        <v>46257.0</v>
      </c>
      <c r="D24" s="8" t="str">
        <f t="shared" si="1"/>
        <v>Sunday</v>
      </c>
      <c r="E24" s="11" t="str">
        <f>TEXTJOIN(
  CHAR(10) &amp; CHAR(10),
  TRUE,
  IFERROR(IF(WSO!H24="Away", WSO!E24, ""), ""),
  IFERROR(IF(MSO!H24="Away", MSO!E24, ""), ""),
  IFERROR(IF(FH!H24="Away", FH!E24, ""), ""),
  IFERROR(IF(MGOLF!H24="Away", MGOLF!E24, ""), ""),
  IFERROR(IF(Football!H24="Away", Football!E24, ""), ""),
  IFERROR(IF(WVB!H24="Away", WVB!E24, ""), ""),
  IFERROR(IF(XC!H24="Away", XC!E24, ""), ""),
  IFERROR(IF(SWIMMING!H24="Away", SWIMMING!E24, ""), ""),
  IFERROR(IF(WTEN!H24="Away", WTEN!E24, ""), ""),
  IFERROR(IF(TF!H24="Away", TF!E24, ""), ""),
  IFERROR(IF(WGOLF!H24="Away", WGOLF!E24, ""), ""),
  IFERROR(IF(WBB!H24="Away", WBB!E24, ""), ""),
  IFERROR(IF(MBB!H24="Away", MBB!E24, ""), ""),
  IFERROR(IF(WLAX!H24="Away", WLAX!E24, ""), ""),
  IFERROR(IF(MLAX!H24="Away", MLAX!E24, ""), ""),
  IFERROR(IF(SOFT!H24="Away", SOFT!E24, ""), ""),
  IFERROR(IF(BASE!H24="Away", BASE!E24, ""), ""),
  IFERROR(IF(ESPORTS!H24="Away", ESPORTS!E24, ""), "")
)
</f>
        <v/>
      </c>
      <c r="F24" s="11" t="str">
        <f>TEXTJOIN(
  CHAR(10) &amp; CHAR(10),
  TRUE,
  IFERROR(IF(WSO!H24="Away", TEXT(WSO!F24, "h:mm AM/PM"), ""), ""),
  IFERROR(IF(MSO!H24="Away", TEXT(MSO!F24, "h:mm AM/PM"), ""), ""),
  IFERROR(IF(FH!H24="Away", TEXT(FH!F24, "h:mm AM/PM"), ""), ""),
  IFERROR(IF(MGOLF!H24="Away", TEXT(MGOLF!F24, "h:mm AM/PM"), ""), ""),
  IFERROR(IF(Football!H24="Away", TEXT(Football!F24, "h:mm AM/PM"), ""), ""),
  IFERROR(IF(WVB!H24="Away", TEXT(WVB!F24, "h:mm AM/PM"), ""), ""),
  IFERROR(IF(XC!H24="Away", TEXT(XC!F24, "h:mm AM/PM"), ""), ""),
  IFERROR(IF(SWIMMING!H24="Away", TEXT(SWIMMING!F24, "h:mm AM/PM"), ""), ""),
  IFERROR(IF(WTEN!H24="Away", TEXT(WTEN!F24, "h:mm AM/PM"), ""), ""),
  IFERROR(IF(TF!H24="Away", TEXT(TF!F24, "h:mm AM/PM"), ""), ""),
  IFERROR(IF(WGOLF!H24="Away", TEXT(WGOLF!F24, "h:mm AM/PM"), ""), ""),
  IFERROR(IF(WBB!H24="Away", TEXT(WBB!F24, "h:mm AM/PM"), ""), ""),
  IFERROR(IF(MBB!H24="Away", TEXT(MBB!F24, "h:mm AM/PM"), ""), ""),
  IFERROR(IF(WLAX!H24="Away", TEXT(WLAX!F24, "h:mm AM/PM"), ""), ""),
  IFERROR(IF(MLAX!H24="Away", TEXT(MLAX!F24, "h:mm AM/PM"), ""), ""),
  IFERROR(IF(SOFT!H24="Away", TEXT(SOFT!F24, "h:mm AM/PM"), ""), ""),
  IFERROR(IF(BASE!H24="Away", TEXT(BASE!F24, "h:mm AM/PM"), ""), ""),
  IFERROR(IF(ESPORTS!H24="Away", TEXT(ESPORTS!F24, "h:mm AM/PM"), ""), "")
)
</f>
        <v/>
      </c>
      <c r="G24" s="11" t="str">
        <f>TEXTJOIN(
  CHAR(10) &amp; CHAR(10),
  TRUE,
  IFERROR(IF(WSO!H24="Away", WSO!G24, ""), ""),
  IFERROR(IF(MSO!H24="Away", MSO!G24, ""), ""),
  IFERROR(IF(FH!H24="Away", FH!G24, ""), ""),
  IFERROR(IF(MGOLF!H24="Away", MGOLF!G24, ""), ""),
  IFERROR(IF(Football!H24="Away", Football!G24, ""), ""),
  IFERROR(IF(WVB!H24="Away", WVB!G24, ""), ""),
  IFERROR(IF(XC!H24="Away", XC!G24, ""), ""),
  IFERROR(IF(SWIMMING!H24="Away", SWIMMING!G24, ""), ""),
  IFERROR(IF(WTEN!H24="Away", WTEN!G24, ""), ""),
  IFERROR(IF(TF!H24="Away", TF!G24, ""), ""),
  IFERROR(IF(WGOLF!H24="Away", WGOLF!G24, ""), ""),
  IFERROR(IF(WBB!H24="Away", WBB!G24, ""), ""),
  IFERROR(IF(MBB!H24="Away", MBB!G24, ""), ""),
  IFERROR(IF(WLAX!H24="Away", WLAX!G24, ""), ""),
  IFERROR(IF(MLAX!H24="Away", MLAX!G24, ""), ""),
  IFERROR(IF(SOFT!H24="Away", SOFT!G24, ""), ""),
  IFERROR(IF(BASE!H24="Away", BASE!G24, ""), ""),
  IFERROR(IF(ESPORTS!H24="Away", ESPORTS!G24, ""), "")
)
</f>
        <v/>
      </c>
      <c r="H24" s="22" t="str">
        <f>TEXTJOIN(
  CHAR(10) &amp; CHAR(10),
  TRUE,
  IFERROR(IF(WSO!H24="Away", WSO!P24, ""), ""),
  IFERROR(IF(MSO!H24="Away", MSO!P24, ""), ""),
  IFERROR(IF(FH!H24="Away", FH!P24, ""), ""),
  IFERROR(IF(MGOLF!H24="Away", MGOLF!P24, ""), ""),
  IFERROR(IF(Football!H24="Away", Football!P24, ""), ""),
  IFERROR(IF(WVB!H24="Away", WVB!P24, ""), ""),
  IFERROR(IF(XC!H24="Away", XC!P24, ""), ""),
  IFERROR(IF(SWIMMING!H24="Away", SWIMMING!P24, ""), ""),
  IFERROR(IF(WTEN!H24="Away", WTEN!P24, ""), ""),
  IFERROR(IF(TF!H24="Away", TF!P24, ""), ""),
  IFERROR(IF(WGOLF!H24="Away", WGOLF!P24, ""), ""),
  IFERROR(IF(WBB!H24="Away", WBB!P24, ""), ""),
  IFERROR(IF(MBB!H24="Away", MBB!P24, ""), ""),
  IFERROR(IF(WLAX!H24="Away", WLAX!P24, ""), ""),
  IFERROR(IF(MLAX!H24="Away", MLAX!P24, ""), ""),
  IFERROR(IF(SOFT!H24="Away", SOFT!P24, ""), ""),
  IFERROR(IF(BASE!H24="Away", BASE!P24, ""), ""),
  IFERROR(IF(ESPORTS!H24="Away", ESPORTS!P24, ""), "")
)
</f>
        <v/>
      </c>
    </row>
    <row r="25" ht="22.5" customHeight="1">
      <c r="A25" s="6">
        <v>24.0</v>
      </c>
      <c r="B25" s="6" t="str">
        <f>'Master Schedule'!B25</f>
        <v/>
      </c>
      <c r="C25" s="7">
        <v>46258.0</v>
      </c>
      <c r="D25" s="8" t="str">
        <f t="shared" si="1"/>
        <v>Monday</v>
      </c>
      <c r="E25" s="11" t="str">
        <f>TEXTJOIN(
  CHAR(10) &amp; CHAR(10),
  TRUE,
  IFERROR(IF(WSO!H25="Away", WSO!E25, ""), ""),
  IFERROR(IF(MSO!H25="Away", MSO!E25, ""), ""),
  IFERROR(IF(FH!H25="Away", FH!E25, ""), ""),
  IFERROR(IF(MGOLF!H25="Away", MGOLF!E25, ""), ""),
  IFERROR(IF(Football!H25="Away", Football!E25, ""), ""),
  IFERROR(IF(WVB!H25="Away", WVB!E25, ""), ""),
  IFERROR(IF(XC!H25="Away", XC!E25, ""), ""),
  IFERROR(IF(SWIMMING!H25="Away", SWIMMING!E25, ""), ""),
  IFERROR(IF(WTEN!H25="Away", WTEN!E25, ""), ""),
  IFERROR(IF(TF!H25="Away", TF!E25, ""), ""),
  IFERROR(IF(WGOLF!H25="Away", WGOLF!E25, ""), ""),
  IFERROR(IF(WBB!H25="Away", WBB!E25, ""), ""),
  IFERROR(IF(MBB!H25="Away", MBB!E25, ""), ""),
  IFERROR(IF(WLAX!H25="Away", WLAX!E25, ""), ""),
  IFERROR(IF(MLAX!H25="Away", MLAX!E25, ""), ""),
  IFERROR(IF(SOFT!H25="Away", SOFT!E25, ""), ""),
  IFERROR(IF(BASE!H25="Away", BASE!E25, ""), ""),
  IFERROR(IF(ESPORTS!H25="Away", ESPORTS!E25, ""), "")
)
</f>
        <v/>
      </c>
      <c r="F25" s="11" t="str">
        <f>TEXTJOIN(
  CHAR(10) &amp; CHAR(10),
  TRUE,
  IFERROR(IF(WSO!H25="Away", TEXT(WSO!F25, "h:mm AM/PM"), ""), ""),
  IFERROR(IF(MSO!H25="Away", TEXT(MSO!F25, "h:mm AM/PM"), ""), ""),
  IFERROR(IF(FH!H25="Away", TEXT(FH!F25, "h:mm AM/PM"), ""), ""),
  IFERROR(IF(MGOLF!H25="Away", TEXT(MGOLF!F25, "h:mm AM/PM"), ""), ""),
  IFERROR(IF(Football!H25="Away", TEXT(Football!F25, "h:mm AM/PM"), ""), ""),
  IFERROR(IF(WVB!H25="Away", TEXT(WVB!F25, "h:mm AM/PM"), ""), ""),
  IFERROR(IF(XC!H25="Away", TEXT(XC!F25, "h:mm AM/PM"), ""), ""),
  IFERROR(IF(SWIMMING!H25="Away", TEXT(SWIMMING!F25, "h:mm AM/PM"), ""), ""),
  IFERROR(IF(WTEN!H25="Away", TEXT(WTEN!F25, "h:mm AM/PM"), ""), ""),
  IFERROR(IF(TF!H25="Away", TEXT(TF!F25, "h:mm AM/PM"), ""), ""),
  IFERROR(IF(WGOLF!H25="Away", TEXT(WGOLF!F25, "h:mm AM/PM"), ""), ""),
  IFERROR(IF(WBB!H25="Away", TEXT(WBB!F25, "h:mm AM/PM"), ""), ""),
  IFERROR(IF(MBB!H25="Away", TEXT(MBB!F25, "h:mm AM/PM"), ""), ""),
  IFERROR(IF(WLAX!H25="Away", TEXT(WLAX!F25, "h:mm AM/PM"), ""), ""),
  IFERROR(IF(MLAX!H25="Away", TEXT(MLAX!F25, "h:mm AM/PM"), ""), ""),
  IFERROR(IF(SOFT!H25="Away", TEXT(SOFT!F25, "h:mm AM/PM"), ""), ""),
  IFERROR(IF(BASE!H25="Away", TEXT(BASE!F25, "h:mm AM/PM"), ""), ""),
  IFERROR(IF(ESPORTS!H25="Away", TEXT(ESPORTS!F25, "h:mm AM/PM"), ""), "")
)
</f>
        <v/>
      </c>
      <c r="G25" s="11" t="str">
        <f>TEXTJOIN(
  CHAR(10) &amp; CHAR(10),
  TRUE,
  IFERROR(IF(WSO!H25="Away", WSO!G25, ""), ""),
  IFERROR(IF(MSO!H25="Away", MSO!G25, ""), ""),
  IFERROR(IF(FH!H25="Away", FH!G25, ""), ""),
  IFERROR(IF(MGOLF!H25="Away", MGOLF!G25, ""), ""),
  IFERROR(IF(Football!H25="Away", Football!G25, ""), ""),
  IFERROR(IF(WVB!H25="Away", WVB!G25, ""), ""),
  IFERROR(IF(XC!H25="Away", XC!G25, ""), ""),
  IFERROR(IF(SWIMMING!H25="Away", SWIMMING!G25, ""), ""),
  IFERROR(IF(WTEN!H25="Away", WTEN!G25, ""), ""),
  IFERROR(IF(TF!H25="Away", TF!G25, ""), ""),
  IFERROR(IF(WGOLF!H25="Away", WGOLF!G25, ""), ""),
  IFERROR(IF(WBB!H25="Away", WBB!G25, ""), ""),
  IFERROR(IF(MBB!H25="Away", MBB!G25, ""), ""),
  IFERROR(IF(WLAX!H25="Away", WLAX!G25, ""), ""),
  IFERROR(IF(MLAX!H25="Away", MLAX!G25, ""), ""),
  IFERROR(IF(SOFT!H25="Away", SOFT!G25, ""), ""),
  IFERROR(IF(BASE!H25="Away", BASE!G25, ""), ""),
  IFERROR(IF(ESPORTS!H25="Away", ESPORTS!G25, ""), "")
)
</f>
        <v/>
      </c>
      <c r="H25" s="22" t="str">
        <f>TEXTJOIN(
  CHAR(10) &amp; CHAR(10),
  TRUE,
  IFERROR(IF(WSO!H25="Away", WSO!P25, ""), ""),
  IFERROR(IF(MSO!H25="Away", MSO!P25, ""), ""),
  IFERROR(IF(FH!H25="Away", FH!P25, ""), ""),
  IFERROR(IF(MGOLF!H25="Away", MGOLF!P25, ""), ""),
  IFERROR(IF(Football!H25="Away", Football!P25, ""), ""),
  IFERROR(IF(WVB!H25="Away", WVB!P25, ""), ""),
  IFERROR(IF(XC!H25="Away", XC!P25, ""), ""),
  IFERROR(IF(SWIMMING!H25="Away", SWIMMING!P25, ""), ""),
  IFERROR(IF(WTEN!H25="Away", WTEN!P25, ""), ""),
  IFERROR(IF(TF!H25="Away", TF!P25, ""), ""),
  IFERROR(IF(WGOLF!H25="Away", WGOLF!P25, ""), ""),
  IFERROR(IF(WBB!H25="Away", WBB!P25, ""), ""),
  IFERROR(IF(MBB!H25="Away", MBB!P25, ""), ""),
  IFERROR(IF(WLAX!H25="Away", WLAX!P25, ""), ""),
  IFERROR(IF(MLAX!H25="Away", MLAX!P25, ""), ""),
  IFERROR(IF(SOFT!H25="Away", SOFT!P25, ""), ""),
  IFERROR(IF(BASE!H25="Away", BASE!P25, ""), ""),
  IFERROR(IF(ESPORTS!H25="Away", ESPORTS!P25, ""), "")
)
</f>
        <v/>
      </c>
    </row>
    <row r="26" ht="22.5" customHeight="1">
      <c r="A26" s="6">
        <v>25.0</v>
      </c>
      <c r="B26" s="6" t="str">
        <f>'Master Schedule'!B26</f>
        <v/>
      </c>
      <c r="C26" s="7">
        <v>46259.0</v>
      </c>
      <c r="D26" s="8" t="str">
        <f t="shared" si="1"/>
        <v>Tuesday</v>
      </c>
      <c r="E26" s="11" t="str">
        <f>TEXTJOIN(
  CHAR(10) &amp; CHAR(10),
  TRUE,
  IFERROR(IF(WSO!H26="Away", WSO!E26, ""), ""),
  IFERROR(IF(MSO!H26="Away", MSO!E26, ""), ""),
  IFERROR(IF(FH!H26="Away", FH!E26, ""), ""),
  IFERROR(IF(MGOLF!H26="Away", MGOLF!E26, ""), ""),
  IFERROR(IF(Football!H26="Away", Football!E26, ""), ""),
  IFERROR(IF(WVB!H26="Away", WVB!E26, ""), ""),
  IFERROR(IF(XC!H26="Away", XC!E26, ""), ""),
  IFERROR(IF(SWIMMING!H26="Away", SWIMMING!E26, ""), ""),
  IFERROR(IF(WTEN!H26="Away", WTEN!E26, ""), ""),
  IFERROR(IF(TF!H26="Away", TF!E26, ""), ""),
  IFERROR(IF(WGOLF!H26="Away", WGOLF!E26, ""), ""),
  IFERROR(IF(WBB!H26="Away", WBB!E26, ""), ""),
  IFERROR(IF(MBB!H26="Away", MBB!E26, ""), ""),
  IFERROR(IF(WLAX!H26="Away", WLAX!E26, ""), ""),
  IFERROR(IF(MLAX!H26="Away", MLAX!E26, ""), ""),
  IFERROR(IF(SOFT!H26="Away", SOFT!E26, ""), ""),
  IFERROR(IF(BASE!H26="Away", BASE!E26, ""), ""),
  IFERROR(IF(ESPORTS!H26="Away", ESPORTS!E26, ""), "")
)
</f>
        <v/>
      </c>
      <c r="F26" s="11" t="str">
        <f>TEXTJOIN(
  CHAR(10) &amp; CHAR(10),
  TRUE,
  IFERROR(IF(WSO!H26="Away", TEXT(WSO!F26, "h:mm AM/PM"), ""), ""),
  IFERROR(IF(MSO!H26="Away", TEXT(MSO!F26, "h:mm AM/PM"), ""), ""),
  IFERROR(IF(FH!H26="Away", TEXT(FH!F26, "h:mm AM/PM"), ""), ""),
  IFERROR(IF(MGOLF!H26="Away", TEXT(MGOLF!F26, "h:mm AM/PM"), ""), ""),
  IFERROR(IF(Football!H26="Away", TEXT(Football!F26, "h:mm AM/PM"), ""), ""),
  IFERROR(IF(WVB!H26="Away", TEXT(WVB!F26, "h:mm AM/PM"), ""), ""),
  IFERROR(IF(XC!H26="Away", TEXT(XC!F26, "h:mm AM/PM"), ""), ""),
  IFERROR(IF(SWIMMING!H26="Away", TEXT(SWIMMING!F26, "h:mm AM/PM"), ""), ""),
  IFERROR(IF(WTEN!H26="Away", TEXT(WTEN!F26, "h:mm AM/PM"), ""), ""),
  IFERROR(IF(TF!H26="Away", TEXT(TF!F26, "h:mm AM/PM"), ""), ""),
  IFERROR(IF(WGOLF!H26="Away", TEXT(WGOLF!F26, "h:mm AM/PM"), ""), ""),
  IFERROR(IF(WBB!H26="Away", TEXT(WBB!F26, "h:mm AM/PM"), ""), ""),
  IFERROR(IF(MBB!H26="Away", TEXT(MBB!F26, "h:mm AM/PM"), ""), ""),
  IFERROR(IF(WLAX!H26="Away", TEXT(WLAX!F26, "h:mm AM/PM"), ""), ""),
  IFERROR(IF(MLAX!H26="Away", TEXT(MLAX!F26, "h:mm AM/PM"), ""), ""),
  IFERROR(IF(SOFT!H26="Away", TEXT(SOFT!F26, "h:mm AM/PM"), ""), ""),
  IFERROR(IF(BASE!H26="Away", TEXT(BASE!F26, "h:mm AM/PM"), ""), ""),
  IFERROR(IF(ESPORTS!H26="Away", TEXT(ESPORTS!F26, "h:mm AM/PM"), ""), "")
)
</f>
        <v/>
      </c>
      <c r="G26" s="11" t="str">
        <f>TEXTJOIN(
  CHAR(10) &amp; CHAR(10),
  TRUE,
  IFERROR(IF(WSO!H26="Away", WSO!G26, ""), ""),
  IFERROR(IF(MSO!H26="Away", MSO!G26, ""), ""),
  IFERROR(IF(FH!H26="Away", FH!G26, ""), ""),
  IFERROR(IF(MGOLF!H26="Away", MGOLF!G26, ""), ""),
  IFERROR(IF(Football!H26="Away", Football!G26, ""), ""),
  IFERROR(IF(WVB!H26="Away", WVB!G26, ""), ""),
  IFERROR(IF(XC!H26="Away", XC!G26, ""), ""),
  IFERROR(IF(SWIMMING!H26="Away", SWIMMING!G26, ""), ""),
  IFERROR(IF(WTEN!H26="Away", WTEN!G26, ""), ""),
  IFERROR(IF(TF!H26="Away", TF!G26, ""), ""),
  IFERROR(IF(WGOLF!H26="Away", WGOLF!G26, ""), ""),
  IFERROR(IF(WBB!H26="Away", WBB!G26, ""), ""),
  IFERROR(IF(MBB!H26="Away", MBB!G26, ""), ""),
  IFERROR(IF(WLAX!H26="Away", WLAX!G26, ""), ""),
  IFERROR(IF(MLAX!H26="Away", MLAX!G26, ""), ""),
  IFERROR(IF(SOFT!H26="Away", SOFT!G26, ""), ""),
  IFERROR(IF(BASE!H26="Away", BASE!G26, ""), ""),
  IFERROR(IF(ESPORTS!H26="Away", ESPORTS!G26, ""), "")
)
</f>
        <v/>
      </c>
      <c r="H26" s="22" t="str">
        <f>TEXTJOIN(
  CHAR(10) &amp; CHAR(10),
  TRUE,
  IFERROR(IF(WSO!H26="Away", WSO!P26, ""), ""),
  IFERROR(IF(MSO!H26="Away", MSO!P26, ""), ""),
  IFERROR(IF(FH!H26="Away", FH!P26, ""), ""),
  IFERROR(IF(MGOLF!H26="Away", MGOLF!P26, ""), ""),
  IFERROR(IF(Football!H26="Away", Football!P26, ""), ""),
  IFERROR(IF(WVB!H26="Away", WVB!P26, ""), ""),
  IFERROR(IF(XC!H26="Away", XC!P26, ""), ""),
  IFERROR(IF(SWIMMING!H26="Away", SWIMMING!P26, ""), ""),
  IFERROR(IF(WTEN!H26="Away", WTEN!P26, ""), ""),
  IFERROR(IF(TF!H26="Away", TF!P26, ""), ""),
  IFERROR(IF(WGOLF!H26="Away", WGOLF!P26, ""), ""),
  IFERROR(IF(WBB!H26="Away", WBB!P26, ""), ""),
  IFERROR(IF(MBB!H26="Away", MBB!P26, ""), ""),
  IFERROR(IF(WLAX!H26="Away", WLAX!P26, ""), ""),
  IFERROR(IF(MLAX!H26="Away", MLAX!P26, ""), ""),
  IFERROR(IF(SOFT!H26="Away", SOFT!P26, ""), ""),
  IFERROR(IF(BASE!H26="Away", BASE!P26, ""), ""),
  IFERROR(IF(ESPORTS!H26="Away", ESPORTS!P26, ""), "")
)
</f>
        <v/>
      </c>
    </row>
    <row r="27" ht="22.5" customHeight="1">
      <c r="A27" s="6">
        <v>26.0</v>
      </c>
      <c r="B27" s="6" t="str">
        <f>'Master Schedule'!B27</f>
        <v/>
      </c>
      <c r="C27" s="7">
        <v>46260.0</v>
      </c>
      <c r="D27" s="8" t="str">
        <f t="shared" si="1"/>
        <v>Wednesday</v>
      </c>
      <c r="E27" s="11" t="str">
        <f>TEXTJOIN(
  CHAR(10) &amp; CHAR(10),
  TRUE,
  IFERROR(IF(WSO!H27="Away", WSO!E27, ""), ""),
  IFERROR(IF(MSO!H27="Away", MSO!E27, ""), ""),
  IFERROR(IF(FH!H27="Away", FH!E27, ""), ""),
  IFERROR(IF(MGOLF!H27="Away", MGOLF!E27, ""), ""),
  IFERROR(IF(Football!H27="Away", Football!E27, ""), ""),
  IFERROR(IF(WVB!H27="Away", WVB!E27, ""), ""),
  IFERROR(IF(XC!H27="Away", XC!E27, ""), ""),
  IFERROR(IF(SWIMMING!H27="Away", SWIMMING!E27, ""), ""),
  IFERROR(IF(WTEN!H27="Away", WTEN!E27, ""), ""),
  IFERROR(IF(TF!H27="Away", TF!E27, ""), ""),
  IFERROR(IF(WGOLF!H27="Away", WGOLF!E27, ""), ""),
  IFERROR(IF(WBB!H27="Away", WBB!E27, ""), ""),
  IFERROR(IF(MBB!H27="Away", MBB!E27, ""), ""),
  IFERROR(IF(WLAX!H27="Away", WLAX!E27, ""), ""),
  IFERROR(IF(MLAX!H27="Away", MLAX!E27, ""), ""),
  IFERROR(IF(SOFT!H27="Away", SOFT!E27, ""), ""),
  IFERROR(IF(BASE!H27="Away", BASE!E27, ""), ""),
  IFERROR(IF(ESPORTS!H27="Away", ESPORTS!E27, ""), "")
)
</f>
        <v>MSO</v>
      </c>
      <c r="F27" s="11" t="str">
        <f>TEXTJOIN(
  CHAR(10) &amp; CHAR(10),
  TRUE,
  IFERROR(IF(WSO!H27="Away", TEXT(WSO!F27, "h:mm AM/PM"), ""), ""),
  IFERROR(IF(MSO!H27="Away", TEXT(MSO!F27, "h:mm AM/PM"), ""), ""),
  IFERROR(IF(FH!H27="Away", TEXT(FH!F27, "h:mm AM/PM"), ""), ""),
  IFERROR(IF(MGOLF!H27="Away", TEXT(MGOLF!F27, "h:mm AM/PM"), ""), ""),
  IFERROR(IF(Football!H27="Away", TEXT(Football!F27, "h:mm AM/PM"), ""), ""),
  IFERROR(IF(WVB!H27="Away", TEXT(WVB!F27, "h:mm AM/PM"), ""), ""),
  IFERROR(IF(XC!H27="Away", TEXT(XC!F27, "h:mm AM/PM"), ""), ""),
  IFERROR(IF(SWIMMING!H27="Away", TEXT(SWIMMING!F27, "h:mm AM/PM"), ""), ""),
  IFERROR(IF(WTEN!H27="Away", TEXT(WTEN!F27, "h:mm AM/PM"), ""), ""),
  IFERROR(IF(TF!H27="Away", TEXT(TF!F27, "h:mm AM/PM"), ""), ""),
  IFERROR(IF(WGOLF!H27="Away", TEXT(WGOLF!F27, "h:mm AM/PM"), ""), ""),
  IFERROR(IF(WBB!H27="Away", TEXT(WBB!F27, "h:mm AM/PM"), ""), ""),
  IFERROR(IF(MBB!H27="Away", TEXT(MBB!F27, "h:mm AM/PM"), ""), ""),
  IFERROR(IF(WLAX!H27="Away", TEXT(WLAX!F27, "h:mm AM/PM"), ""), ""),
  IFERROR(IF(MLAX!H27="Away", TEXT(MLAX!F27, "h:mm AM/PM"), ""), ""),
  IFERROR(IF(SOFT!H27="Away", TEXT(SOFT!F27, "h:mm AM/PM"), ""), ""),
  IFERROR(IF(BASE!H27="Away", TEXT(BASE!F27, "h:mm AM/PM"), ""), ""),
  IFERROR(IF(ESPORTS!H27="Away", TEXT(ESPORTS!F27, "h:mm AM/PM"), ""), "")
)
</f>
        <v>TBD</v>
      </c>
      <c r="G27" s="11" t="str">
        <f>TEXTJOIN(
  CHAR(10) &amp; CHAR(10),
  TRUE,
  IFERROR(IF(WSO!H27="Away", WSO!G27, ""), ""),
  IFERROR(IF(MSO!H27="Away", MSO!G27, ""), ""),
  IFERROR(IF(FH!H27="Away", FH!G27, ""), ""),
  IFERROR(IF(MGOLF!H27="Away", MGOLF!G27, ""), ""),
  IFERROR(IF(Football!H27="Away", Football!G27, ""), ""),
  IFERROR(IF(WVB!H27="Away", WVB!G27, ""), ""),
  IFERROR(IF(XC!H27="Away", XC!G27, ""), ""),
  IFERROR(IF(SWIMMING!H27="Away", SWIMMING!G27, ""), ""),
  IFERROR(IF(WTEN!H27="Away", WTEN!G27, ""), ""),
  IFERROR(IF(TF!H27="Away", TF!G27, ""), ""),
  IFERROR(IF(WGOLF!H27="Away", WGOLF!G27, ""), ""),
  IFERROR(IF(WBB!H27="Away", WBB!G27, ""), ""),
  IFERROR(IF(MBB!H27="Away", MBB!G27, ""), ""),
  IFERROR(IF(WLAX!H27="Away", WLAX!G27, ""), ""),
  IFERROR(IF(MLAX!H27="Away", MLAX!G27, ""), ""),
  IFERROR(IF(SOFT!H27="Away", SOFT!G27, ""), ""),
  IFERROR(IF(BASE!H27="Away", BASE!G27, ""), ""),
  IFERROR(IF(ESPORTS!H27="Away", ESPORTS!G27, ""), "")
)
</f>
        <v>CMCC</v>
      </c>
      <c r="H27" s="22" t="str">
        <f>TEXTJOIN(
  CHAR(10) &amp; CHAR(10),
  TRUE,
  IFERROR(IF(WSO!H27="Away", WSO!P27, ""), ""),
  IFERROR(IF(MSO!H27="Away", MSO!P27, ""), ""),
  IFERROR(IF(FH!H27="Away", FH!P27, ""), ""),
  IFERROR(IF(MGOLF!H27="Away", MGOLF!P27, ""), ""),
  IFERROR(IF(Football!H27="Away", Football!P27, ""), ""),
  IFERROR(IF(WVB!H27="Away", WVB!P27, ""), ""),
  IFERROR(IF(XC!H27="Away", XC!P27, ""), ""),
  IFERROR(IF(SWIMMING!H27="Away", SWIMMING!P27, ""), ""),
  IFERROR(IF(WTEN!H27="Away", WTEN!P27, ""), ""),
  IFERROR(IF(TF!H27="Away", TF!P27, ""), ""),
  IFERROR(IF(WGOLF!H27="Away", WGOLF!P27, ""), ""),
  IFERROR(IF(WBB!H27="Away", WBB!P27, ""), ""),
  IFERROR(IF(MBB!H27="Away", MBB!P27, ""), ""),
  IFERROR(IF(WLAX!H27="Away", WLAX!P27, ""), ""),
  IFERROR(IF(MLAX!H27="Away", MLAX!P27, ""), ""),
  IFERROR(IF(SOFT!H27="Away", SOFT!P27, ""), ""),
  IFERROR(IF(BASE!H27="Away", BASE!P27, ""), ""),
  IFERROR(IF(ESPORTS!H27="Away", ESPORTS!P27, ""), "")
)
</f>
        <v>⌛️ Pending</v>
      </c>
    </row>
    <row r="28" ht="22.5" customHeight="1">
      <c r="A28" s="6">
        <v>27.0</v>
      </c>
      <c r="B28" s="6" t="str">
        <f>'Master Schedule'!B28</f>
        <v/>
      </c>
      <c r="C28" s="7">
        <v>46261.0</v>
      </c>
      <c r="D28" s="8" t="str">
        <f t="shared" si="1"/>
        <v>Thursday</v>
      </c>
      <c r="E28" s="11" t="str">
        <f>TEXTJOIN(
  CHAR(10) &amp; CHAR(10),
  TRUE,
  IFERROR(IF(WSO!H28="Away", WSO!E28, ""), ""),
  IFERROR(IF(MSO!H28="Away", MSO!E28, ""), ""),
  IFERROR(IF(FH!H28="Away", FH!E28, ""), ""),
  IFERROR(IF(MGOLF!H28="Away", MGOLF!E28, ""), ""),
  IFERROR(IF(Football!H28="Away", Football!E28, ""), ""),
  IFERROR(IF(WVB!H28="Away", WVB!E28, ""), ""),
  IFERROR(IF(XC!H28="Away", XC!E28, ""), ""),
  IFERROR(IF(SWIMMING!H28="Away", SWIMMING!E28, ""), ""),
  IFERROR(IF(WTEN!H28="Away", WTEN!E28, ""), ""),
  IFERROR(IF(TF!H28="Away", TF!E28, ""), ""),
  IFERROR(IF(WGOLF!H28="Away", WGOLF!E28, ""), ""),
  IFERROR(IF(WBB!H28="Away", WBB!E28, ""), ""),
  IFERROR(IF(MBB!H28="Away", MBB!E28, ""), ""),
  IFERROR(IF(WLAX!H28="Away", WLAX!E28, ""), ""),
  IFERROR(IF(MLAX!H28="Away", MLAX!E28, ""), ""),
  IFERROR(IF(SOFT!H28="Away", SOFT!E28, ""), ""),
  IFERROR(IF(BASE!H28="Away", BASE!E28, ""), ""),
  IFERROR(IF(ESPORTS!H28="Away", ESPORTS!E28, ""), "")
)
</f>
        <v/>
      </c>
      <c r="F28" s="11" t="str">
        <f>TEXTJOIN(
  CHAR(10) &amp; CHAR(10),
  TRUE,
  IFERROR(IF(WSO!H28="Away", TEXT(WSO!F28, "h:mm AM/PM"), ""), ""),
  IFERROR(IF(MSO!H28="Away", TEXT(MSO!F28, "h:mm AM/PM"), ""), ""),
  IFERROR(IF(FH!H28="Away", TEXT(FH!F28, "h:mm AM/PM"), ""), ""),
  IFERROR(IF(MGOLF!H28="Away", TEXT(MGOLF!F28, "h:mm AM/PM"), ""), ""),
  IFERROR(IF(Football!H28="Away", TEXT(Football!F28, "h:mm AM/PM"), ""), ""),
  IFERROR(IF(WVB!H28="Away", TEXT(WVB!F28, "h:mm AM/PM"), ""), ""),
  IFERROR(IF(XC!H28="Away", TEXT(XC!F28, "h:mm AM/PM"), ""), ""),
  IFERROR(IF(SWIMMING!H28="Away", TEXT(SWIMMING!F28, "h:mm AM/PM"), ""), ""),
  IFERROR(IF(WTEN!H28="Away", TEXT(WTEN!F28, "h:mm AM/PM"), ""), ""),
  IFERROR(IF(TF!H28="Away", TEXT(TF!F28, "h:mm AM/PM"), ""), ""),
  IFERROR(IF(WGOLF!H28="Away", TEXT(WGOLF!F28, "h:mm AM/PM"), ""), ""),
  IFERROR(IF(WBB!H28="Away", TEXT(WBB!F28, "h:mm AM/PM"), ""), ""),
  IFERROR(IF(MBB!H28="Away", TEXT(MBB!F28, "h:mm AM/PM"), ""), ""),
  IFERROR(IF(WLAX!H28="Away", TEXT(WLAX!F28, "h:mm AM/PM"), ""), ""),
  IFERROR(IF(MLAX!H28="Away", TEXT(MLAX!F28, "h:mm AM/PM"), ""), ""),
  IFERROR(IF(SOFT!H28="Away", TEXT(SOFT!F28, "h:mm AM/PM"), ""), ""),
  IFERROR(IF(BASE!H28="Away", TEXT(BASE!F28, "h:mm AM/PM"), ""), ""),
  IFERROR(IF(ESPORTS!H28="Away", TEXT(ESPORTS!F28, "h:mm AM/PM"), ""), "")
)
</f>
        <v/>
      </c>
      <c r="G28" s="11" t="str">
        <f>TEXTJOIN(
  CHAR(10) &amp; CHAR(10),
  TRUE,
  IFERROR(IF(WSO!H28="Away", WSO!G28, ""), ""),
  IFERROR(IF(MSO!H28="Away", MSO!G28, ""), ""),
  IFERROR(IF(FH!H28="Away", FH!G28, ""), ""),
  IFERROR(IF(MGOLF!H28="Away", MGOLF!G28, ""), ""),
  IFERROR(IF(Football!H28="Away", Football!G28, ""), ""),
  IFERROR(IF(WVB!H28="Away", WVB!G28, ""), ""),
  IFERROR(IF(XC!H28="Away", XC!G28, ""), ""),
  IFERROR(IF(SWIMMING!H28="Away", SWIMMING!G28, ""), ""),
  IFERROR(IF(WTEN!H28="Away", WTEN!G28, ""), ""),
  IFERROR(IF(TF!H28="Away", TF!G28, ""), ""),
  IFERROR(IF(WGOLF!H28="Away", WGOLF!G28, ""), ""),
  IFERROR(IF(WBB!H28="Away", WBB!G28, ""), ""),
  IFERROR(IF(MBB!H28="Away", MBB!G28, ""), ""),
  IFERROR(IF(WLAX!H28="Away", WLAX!G28, ""), ""),
  IFERROR(IF(MLAX!H28="Away", MLAX!G28, ""), ""),
  IFERROR(IF(SOFT!H28="Away", SOFT!G28, ""), ""),
  IFERROR(IF(BASE!H28="Away", BASE!G28, ""), ""),
  IFERROR(IF(ESPORTS!H28="Away", ESPORTS!G28, ""), "")
)
</f>
        <v/>
      </c>
      <c r="H28" s="22" t="str">
        <f>TEXTJOIN(
  CHAR(10) &amp; CHAR(10),
  TRUE,
  IFERROR(IF(WSO!H28="Away", WSO!P28, ""), ""),
  IFERROR(IF(MSO!H28="Away", MSO!P28, ""), ""),
  IFERROR(IF(FH!H28="Away", FH!P28, ""), ""),
  IFERROR(IF(MGOLF!H28="Away", MGOLF!P28, ""), ""),
  IFERROR(IF(Football!H28="Away", Football!P28, ""), ""),
  IFERROR(IF(WVB!H28="Away", WVB!P28, ""), ""),
  IFERROR(IF(XC!H28="Away", XC!P28, ""), ""),
  IFERROR(IF(SWIMMING!H28="Away", SWIMMING!P28, ""), ""),
  IFERROR(IF(WTEN!H28="Away", WTEN!P28, ""), ""),
  IFERROR(IF(TF!H28="Away", TF!P28, ""), ""),
  IFERROR(IF(WGOLF!H28="Away", WGOLF!P28, ""), ""),
  IFERROR(IF(WBB!H28="Away", WBB!P28, ""), ""),
  IFERROR(IF(MBB!H28="Away", MBB!P28, ""), ""),
  IFERROR(IF(WLAX!H28="Away", WLAX!P28, ""), ""),
  IFERROR(IF(MLAX!H28="Away", MLAX!P28, ""), ""),
  IFERROR(IF(SOFT!H28="Away", SOFT!P28, ""), ""),
  IFERROR(IF(BASE!H28="Away", BASE!P28, ""), ""),
  IFERROR(IF(ESPORTS!H28="Away", ESPORTS!P28, ""), "")
)
</f>
        <v/>
      </c>
    </row>
    <row r="29" ht="22.5" customHeight="1">
      <c r="A29" s="6">
        <v>28.0</v>
      </c>
      <c r="B29" s="6" t="str">
        <f>'Master Schedule'!B29</f>
        <v/>
      </c>
      <c r="C29" s="7">
        <v>46262.0</v>
      </c>
      <c r="D29" s="8" t="str">
        <f t="shared" si="1"/>
        <v>Friday</v>
      </c>
      <c r="E29" s="11" t="str">
        <f>TEXTJOIN(
  CHAR(10) &amp; CHAR(10),
  TRUE,
  IFERROR(IF(WSO!H29="Away", WSO!E29, ""), ""),
  IFERROR(IF(MSO!H29="Away", MSO!E29, ""), ""),
  IFERROR(IF(FH!H29="Away", FH!E29, ""), ""),
  IFERROR(IF(MGOLF!H29="Away", MGOLF!E29, ""), ""),
  IFERROR(IF(Football!H29="Away", Football!E29, ""), ""),
  IFERROR(IF(WVB!H29="Away", WVB!E29, ""), ""),
  IFERROR(IF(XC!H29="Away", XC!E29, ""), ""),
  IFERROR(IF(SWIMMING!H29="Away", SWIMMING!E29, ""), ""),
  IFERROR(IF(WTEN!H29="Away", WTEN!E29, ""), ""),
  IFERROR(IF(TF!H29="Away", TF!E29, ""), ""),
  IFERROR(IF(WGOLF!H29="Away", WGOLF!E29, ""), ""),
  IFERROR(IF(WBB!H29="Away", WBB!E29, ""), ""),
  IFERROR(IF(MBB!H29="Away", MBB!E29, ""), ""),
  IFERROR(IF(WLAX!H29="Away", WLAX!E29, ""), ""),
  IFERROR(IF(MLAX!H29="Away", MLAX!E29, ""), ""),
  IFERROR(IF(SOFT!H29="Away", SOFT!E29, ""), ""),
  IFERROR(IF(BASE!H29="Away", BASE!E29, ""), ""),
  IFERROR(IF(ESPORTS!H29="Away", ESPORTS!E29, ""), "")
)
</f>
        <v>WSO</v>
      </c>
      <c r="F29" s="11" t="str">
        <f>TEXTJOIN(
  CHAR(10) &amp; CHAR(10),
  TRUE,
  IFERROR(IF(WSO!H29="Away", TEXT(WSO!F29, "h:mm AM/PM"), ""), ""),
  IFERROR(IF(MSO!H29="Away", TEXT(MSO!F29, "h:mm AM/PM"), ""), ""),
  IFERROR(IF(FH!H29="Away", TEXT(FH!F29, "h:mm AM/PM"), ""), ""),
  IFERROR(IF(MGOLF!H29="Away", TEXT(MGOLF!F29, "h:mm AM/PM"), ""), ""),
  IFERROR(IF(Football!H29="Away", TEXT(Football!F29, "h:mm AM/PM"), ""), ""),
  IFERROR(IF(WVB!H29="Away", TEXT(WVB!F29, "h:mm AM/PM"), ""), ""),
  IFERROR(IF(XC!H29="Away", TEXT(XC!F29, "h:mm AM/PM"), ""), ""),
  IFERROR(IF(SWIMMING!H29="Away", TEXT(SWIMMING!F29, "h:mm AM/PM"), ""), ""),
  IFERROR(IF(WTEN!H29="Away", TEXT(WTEN!F29, "h:mm AM/PM"), ""), ""),
  IFERROR(IF(TF!H29="Away", TEXT(TF!F29, "h:mm AM/PM"), ""), ""),
  IFERROR(IF(WGOLF!H29="Away", TEXT(WGOLF!F29, "h:mm AM/PM"), ""), ""),
  IFERROR(IF(WBB!H29="Away", TEXT(WBB!F29, "h:mm AM/PM"), ""), ""),
  IFERROR(IF(MBB!H29="Away", TEXT(MBB!F29, "h:mm AM/PM"), ""), ""),
  IFERROR(IF(WLAX!H29="Away", TEXT(WLAX!F29, "h:mm AM/PM"), ""), ""),
  IFERROR(IF(MLAX!H29="Away", TEXT(MLAX!F29, "h:mm AM/PM"), ""), ""),
  IFERROR(IF(SOFT!H29="Away", TEXT(SOFT!F29, "h:mm AM/PM"), ""), ""),
  IFERROR(IF(BASE!H29="Away", TEXT(BASE!F29, "h:mm AM/PM"), ""), ""),
  IFERROR(IF(ESPORTS!H29="Away", TEXT(ESPORTS!F29, "h:mm AM/PM"), ""), "")
)
</f>
        <v>3:00 PM</v>
      </c>
      <c r="G29" s="11" t="str">
        <f>TEXTJOIN(
  CHAR(10) &amp; CHAR(10),
  TRUE,
  IFERROR(IF(WSO!H29="Away", WSO!G29, ""), ""),
  IFERROR(IF(MSO!H29="Away", MSO!G29, ""), ""),
  IFERROR(IF(FH!H29="Away", FH!G29, ""), ""),
  IFERROR(IF(MGOLF!H29="Away", MGOLF!G29, ""), ""),
  IFERROR(IF(Football!H29="Away", Football!G29, ""), ""),
  IFERROR(IF(WVB!H29="Away", WVB!G29, ""), ""),
  IFERROR(IF(XC!H29="Away", XC!G29, ""), ""),
  IFERROR(IF(SWIMMING!H29="Away", SWIMMING!G29, ""), ""),
  IFERROR(IF(WTEN!H29="Away", WTEN!G29, ""), ""),
  IFERROR(IF(TF!H29="Away", TF!G29, ""), ""),
  IFERROR(IF(WGOLF!H29="Away", WGOLF!G29, ""), ""),
  IFERROR(IF(WBB!H29="Away", WBB!G29, ""), ""),
  IFERROR(IF(MBB!H29="Away", MBB!G29, ""), ""),
  IFERROR(IF(WLAX!H29="Away", WLAX!G29, ""), ""),
  IFERROR(IF(MLAX!H29="Away", MLAX!G29, ""), ""),
  IFERROR(IF(SOFT!H29="Away", SOFT!G29, ""), ""),
  IFERROR(IF(BASE!H29="Away", BASE!G29, ""), ""),
  IFERROR(IF(ESPORTS!H29="Away", ESPORTS!G29, ""), "")
)
</f>
        <v>UNE</v>
      </c>
      <c r="H29" s="22" t="str">
        <f>TEXTJOIN(
  CHAR(10) &amp; CHAR(10),
  TRUE,
  IFERROR(IF(WSO!H29="Away", WSO!P29, ""), ""),
  IFERROR(IF(MSO!H29="Away", MSO!P29, ""), ""),
  IFERROR(IF(FH!H29="Away", FH!P29, ""), ""),
  IFERROR(IF(MGOLF!H29="Away", MGOLF!P29, ""), ""),
  IFERROR(IF(Football!H29="Away", Football!P29, ""), ""),
  IFERROR(IF(WVB!H29="Away", WVB!P29, ""), ""),
  IFERROR(IF(XC!H29="Away", XC!P29, ""), ""),
  IFERROR(IF(SWIMMING!H29="Away", SWIMMING!P29, ""), ""),
  IFERROR(IF(WTEN!H29="Away", WTEN!P29, ""), ""),
  IFERROR(IF(TF!H29="Away", TF!P29, ""), ""),
  IFERROR(IF(WGOLF!H29="Away", WGOLF!P29, ""), ""),
  IFERROR(IF(WBB!H29="Away", WBB!P29, ""), ""),
  IFERROR(IF(MBB!H29="Away", MBB!P29, ""), ""),
  IFERROR(IF(WLAX!H29="Away", WLAX!P29, ""), ""),
  IFERROR(IF(MLAX!H29="Away", MLAX!P29, ""), ""),
  IFERROR(IF(SOFT!H29="Away", SOFT!P29, ""), ""),
  IFERROR(IF(BASE!H29="Away", BASE!P29, ""), ""),
  IFERROR(IF(ESPORTS!H29="Away", ESPORTS!P29, ""), "")
)
</f>
        <v>⌛️ Pending</v>
      </c>
    </row>
    <row r="30" ht="22.5" customHeight="1">
      <c r="A30" s="6">
        <v>29.0</v>
      </c>
      <c r="B30" s="6" t="str">
        <f>'Master Schedule'!B30</f>
        <v/>
      </c>
      <c r="C30" s="7">
        <v>46263.0</v>
      </c>
      <c r="D30" s="8" t="str">
        <f t="shared" si="1"/>
        <v>Saturday</v>
      </c>
      <c r="E30" s="11" t="str">
        <f>TEXTJOIN(
  CHAR(10) &amp; CHAR(10),
  TRUE,
  IFERROR(IF(WSO!H30="Away", WSO!E30, ""), ""),
  IFERROR(IF(MSO!H30="Away", MSO!E30, ""), ""),
  IFERROR(IF(FH!H30="Away", FH!E30, ""), ""),
  IFERROR(IF(MGOLF!H30="Away", MGOLF!E30, ""), ""),
  IFERROR(IF(Football!H30="Away", Football!E30, ""), ""),
  IFERROR(IF(WVB!H30="Away", WVB!E30, ""), ""),
  IFERROR(IF(XC!H30="Away", XC!E30, ""), ""),
  IFERROR(IF(SWIMMING!H30="Away", SWIMMING!E30, ""), ""),
  IFERROR(IF(WTEN!H30="Away", WTEN!E30, ""), ""),
  IFERROR(IF(TF!H30="Away", TF!E30, ""), ""),
  IFERROR(IF(WGOLF!H30="Away", WGOLF!E30, ""), ""),
  IFERROR(IF(WBB!H30="Away", WBB!E30, ""), ""),
  IFERROR(IF(MBB!H30="Away", MBB!E30, ""), ""),
  IFERROR(IF(WLAX!H30="Away", WLAX!E30, ""), ""),
  IFERROR(IF(MLAX!H30="Away", MLAX!E30, ""), ""),
  IFERROR(IF(SOFT!H30="Away", SOFT!E30, ""), ""),
  IFERROR(IF(BASE!H30="Away", BASE!E30, ""), ""),
  IFERROR(IF(ESPORTS!H30="Away", ESPORTS!E30, ""), "")
)
</f>
        <v/>
      </c>
      <c r="F30" s="11" t="str">
        <f>TEXTJOIN(
  CHAR(10) &amp; CHAR(10),
  TRUE,
  IFERROR(IF(WSO!H30="Away", TEXT(WSO!F30, "h:mm AM/PM"), ""), ""),
  IFERROR(IF(MSO!H30="Away", TEXT(MSO!F30, "h:mm AM/PM"), ""), ""),
  IFERROR(IF(FH!H30="Away", TEXT(FH!F30, "h:mm AM/PM"), ""), ""),
  IFERROR(IF(MGOLF!H30="Away", TEXT(MGOLF!F30, "h:mm AM/PM"), ""), ""),
  IFERROR(IF(Football!H30="Away", TEXT(Football!F30, "h:mm AM/PM"), ""), ""),
  IFERROR(IF(WVB!H30="Away", TEXT(WVB!F30, "h:mm AM/PM"), ""), ""),
  IFERROR(IF(XC!H30="Away", TEXT(XC!F30, "h:mm AM/PM"), ""), ""),
  IFERROR(IF(SWIMMING!H30="Away", TEXT(SWIMMING!F30, "h:mm AM/PM"), ""), ""),
  IFERROR(IF(WTEN!H30="Away", TEXT(WTEN!F30, "h:mm AM/PM"), ""), ""),
  IFERROR(IF(TF!H30="Away", TEXT(TF!F30, "h:mm AM/PM"), ""), ""),
  IFERROR(IF(WGOLF!H30="Away", TEXT(WGOLF!F30, "h:mm AM/PM"), ""), ""),
  IFERROR(IF(WBB!H30="Away", TEXT(WBB!F30, "h:mm AM/PM"), ""), ""),
  IFERROR(IF(MBB!H30="Away", TEXT(MBB!F30, "h:mm AM/PM"), ""), ""),
  IFERROR(IF(WLAX!H30="Away", TEXT(WLAX!F30, "h:mm AM/PM"), ""), ""),
  IFERROR(IF(MLAX!H30="Away", TEXT(MLAX!F30, "h:mm AM/PM"), ""), ""),
  IFERROR(IF(SOFT!H30="Away", TEXT(SOFT!F30, "h:mm AM/PM"), ""), ""),
  IFERROR(IF(BASE!H30="Away", TEXT(BASE!F30, "h:mm AM/PM"), ""), ""),
  IFERROR(IF(ESPORTS!H30="Away", TEXT(ESPORTS!F30, "h:mm AM/PM"), ""), "")
)
</f>
        <v/>
      </c>
      <c r="G30" s="11" t="str">
        <f>TEXTJOIN(
  CHAR(10) &amp; CHAR(10),
  TRUE,
  IFERROR(IF(WSO!H30="Away", WSO!G30, ""), ""),
  IFERROR(IF(MSO!H30="Away", MSO!G30, ""), ""),
  IFERROR(IF(FH!H30="Away", FH!G30, ""), ""),
  IFERROR(IF(MGOLF!H30="Away", MGOLF!G30, ""), ""),
  IFERROR(IF(Football!H30="Away", Football!G30, ""), ""),
  IFERROR(IF(WVB!H30="Away", WVB!G30, ""), ""),
  IFERROR(IF(XC!H30="Away", XC!G30, ""), ""),
  IFERROR(IF(SWIMMING!H30="Away", SWIMMING!G30, ""), ""),
  IFERROR(IF(WTEN!H30="Away", WTEN!G30, ""), ""),
  IFERROR(IF(TF!H30="Away", TF!G30, ""), ""),
  IFERROR(IF(WGOLF!H30="Away", WGOLF!G30, ""), ""),
  IFERROR(IF(WBB!H30="Away", WBB!G30, ""), ""),
  IFERROR(IF(MBB!H30="Away", MBB!G30, ""), ""),
  IFERROR(IF(WLAX!H30="Away", WLAX!G30, ""), ""),
  IFERROR(IF(MLAX!H30="Away", MLAX!G30, ""), ""),
  IFERROR(IF(SOFT!H30="Away", SOFT!G30, ""), ""),
  IFERROR(IF(BASE!H30="Away", BASE!G30, ""), ""),
  IFERROR(IF(ESPORTS!H30="Away", ESPORTS!G30, ""), "")
)
</f>
        <v/>
      </c>
      <c r="H30" s="22" t="str">
        <f>TEXTJOIN(
  CHAR(10) &amp; CHAR(10),
  TRUE,
  IFERROR(IF(WSO!H30="Away", WSO!P30, ""), ""),
  IFERROR(IF(MSO!H30="Away", MSO!P30, ""), ""),
  IFERROR(IF(FH!H30="Away", FH!P30, ""), ""),
  IFERROR(IF(MGOLF!H30="Away", MGOLF!P30, ""), ""),
  IFERROR(IF(Football!H30="Away", Football!P30, ""), ""),
  IFERROR(IF(WVB!H30="Away", WVB!P30, ""), ""),
  IFERROR(IF(XC!H30="Away", XC!P30, ""), ""),
  IFERROR(IF(SWIMMING!H30="Away", SWIMMING!P30, ""), ""),
  IFERROR(IF(WTEN!H30="Away", WTEN!P30, ""), ""),
  IFERROR(IF(TF!H30="Away", TF!P30, ""), ""),
  IFERROR(IF(WGOLF!H30="Away", WGOLF!P30, ""), ""),
  IFERROR(IF(WBB!H30="Away", WBB!P30, ""), ""),
  IFERROR(IF(MBB!H30="Away", MBB!P30, ""), ""),
  IFERROR(IF(WLAX!H30="Away", WLAX!P30, ""), ""),
  IFERROR(IF(MLAX!H30="Away", MLAX!P30, ""), ""),
  IFERROR(IF(SOFT!H30="Away", SOFT!P30, ""), ""),
  IFERROR(IF(BASE!H30="Away", BASE!P30, ""), ""),
  IFERROR(IF(ESPORTS!H30="Away", ESPORTS!P30, ""), "")
)
</f>
        <v/>
      </c>
    </row>
    <row r="31" ht="22.5" customHeight="1">
      <c r="A31" s="6">
        <v>30.0</v>
      </c>
      <c r="B31" s="6" t="str">
        <f>'Master Schedule'!B31</f>
        <v/>
      </c>
      <c r="C31" s="7">
        <v>46264.0</v>
      </c>
      <c r="D31" s="8" t="str">
        <f t="shared" si="1"/>
        <v>Sunday</v>
      </c>
      <c r="E31" s="11" t="str">
        <f>TEXTJOIN(
  CHAR(10) &amp; CHAR(10),
  TRUE,
  IFERROR(IF(WSO!H31="Away", WSO!E31, ""), ""),
  IFERROR(IF(MSO!H31="Away", MSO!E31, ""), ""),
  IFERROR(IF(FH!H31="Away", FH!E31, ""), ""),
  IFERROR(IF(MGOLF!H31="Away", MGOLF!E31, ""), ""),
  IFERROR(IF(Football!H31="Away", Football!E31, ""), ""),
  IFERROR(IF(WVB!H31="Away", WVB!E31, ""), ""),
  IFERROR(IF(XC!H31="Away", XC!E31, ""), ""),
  IFERROR(IF(SWIMMING!H31="Away", SWIMMING!E31, ""), ""),
  IFERROR(IF(WTEN!H31="Away", WTEN!E31, ""), ""),
  IFERROR(IF(TF!H31="Away", TF!E31, ""), ""),
  IFERROR(IF(WGOLF!H31="Away", WGOLF!E31, ""), ""),
  IFERROR(IF(WBB!H31="Away", WBB!E31, ""), ""),
  IFERROR(IF(MBB!H31="Away", MBB!E31, ""), ""),
  IFERROR(IF(WLAX!H31="Away", WLAX!E31, ""), ""),
  IFERROR(IF(MLAX!H31="Away", MLAX!E31, ""), ""),
  IFERROR(IF(SOFT!H31="Away", SOFT!E31, ""), ""),
  IFERROR(IF(BASE!H31="Away", BASE!E31, ""), ""),
  IFERROR(IF(ESPORTS!H31="Away", ESPORTS!E31, ""), "")
)
</f>
        <v/>
      </c>
      <c r="F31" s="11" t="str">
        <f>TEXTJOIN(
  CHAR(10) &amp; CHAR(10),
  TRUE,
  IFERROR(IF(WSO!H31="Away", TEXT(WSO!F31, "h:mm AM/PM"), ""), ""),
  IFERROR(IF(MSO!H31="Away", TEXT(MSO!F31, "h:mm AM/PM"), ""), ""),
  IFERROR(IF(FH!H31="Away", TEXT(FH!F31, "h:mm AM/PM"), ""), ""),
  IFERROR(IF(MGOLF!H31="Away", TEXT(MGOLF!F31, "h:mm AM/PM"), ""), ""),
  IFERROR(IF(Football!H31="Away", TEXT(Football!F31, "h:mm AM/PM"), ""), ""),
  IFERROR(IF(WVB!H31="Away", TEXT(WVB!F31, "h:mm AM/PM"), ""), ""),
  IFERROR(IF(XC!H31="Away", TEXT(XC!F31, "h:mm AM/PM"), ""), ""),
  IFERROR(IF(SWIMMING!H31="Away", TEXT(SWIMMING!F31, "h:mm AM/PM"), ""), ""),
  IFERROR(IF(WTEN!H31="Away", TEXT(WTEN!F31, "h:mm AM/PM"), ""), ""),
  IFERROR(IF(TF!H31="Away", TEXT(TF!F31, "h:mm AM/PM"), ""), ""),
  IFERROR(IF(WGOLF!H31="Away", TEXT(WGOLF!F31, "h:mm AM/PM"), ""), ""),
  IFERROR(IF(WBB!H31="Away", TEXT(WBB!F31, "h:mm AM/PM"), ""), ""),
  IFERROR(IF(MBB!H31="Away", TEXT(MBB!F31, "h:mm AM/PM"), ""), ""),
  IFERROR(IF(WLAX!H31="Away", TEXT(WLAX!F31, "h:mm AM/PM"), ""), ""),
  IFERROR(IF(MLAX!H31="Away", TEXT(MLAX!F31, "h:mm AM/PM"), ""), ""),
  IFERROR(IF(SOFT!H31="Away", TEXT(SOFT!F31, "h:mm AM/PM"), ""), ""),
  IFERROR(IF(BASE!H31="Away", TEXT(BASE!F31, "h:mm AM/PM"), ""), ""),
  IFERROR(IF(ESPORTS!H31="Away", TEXT(ESPORTS!F31, "h:mm AM/PM"), ""), "")
)
</f>
        <v/>
      </c>
      <c r="G31" s="11" t="str">
        <f>TEXTJOIN(
  CHAR(10) &amp; CHAR(10),
  TRUE,
  IFERROR(IF(WSO!H31="Away", WSO!G31, ""), ""),
  IFERROR(IF(MSO!H31="Away", MSO!G31, ""), ""),
  IFERROR(IF(FH!H31="Away", FH!G31, ""), ""),
  IFERROR(IF(MGOLF!H31="Away", MGOLF!G31, ""), ""),
  IFERROR(IF(Football!H31="Away", Football!G31, ""), ""),
  IFERROR(IF(WVB!H31="Away", WVB!G31, ""), ""),
  IFERROR(IF(XC!H31="Away", XC!G31, ""), ""),
  IFERROR(IF(SWIMMING!H31="Away", SWIMMING!G31, ""), ""),
  IFERROR(IF(WTEN!H31="Away", WTEN!G31, ""), ""),
  IFERROR(IF(TF!H31="Away", TF!G31, ""), ""),
  IFERROR(IF(WGOLF!H31="Away", WGOLF!G31, ""), ""),
  IFERROR(IF(WBB!H31="Away", WBB!G31, ""), ""),
  IFERROR(IF(MBB!H31="Away", MBB!G31, ""), ""),
  IFERROR(IF(WLAX!H31="Away", WLAX!G31, ""), ""),
  IFERROR(IF(MLAX!H31="Away", MLAX!G31, ""), ""),
  IFERROR(IF(SOFT!H31="Away", SOFT!G31, ""), ""),
  IFERROR(IF(BASE!H31="Away", BASE!G31, ""), ""),
  IFERROR(IF(ESPORTS!H31="Away", ESPORTS!G31, ""), "")
)
</f>
        <v/>
      </c>
      <c r="H31" s="22" t="str">
        <f>TEXTJOIN(
  CHAR(10) &amp; CHAR(10),
  TRUE,
  IFERROR(IF(WSO!H31="Away", WSO!P31, ""), ""),
  IFERROR(IF(MSO!H31="Away", MSO!P31, ""), ""),
  IFERROR(IF(FH!H31="Away", FH!P31, ""), ""),
  IFERROR(IF(MGOLF!H31="Away", MGOLF!P31, ""), ""),
  IFERROR(IF(Football!H31="Away", Football!P31, ""), ""),
  IFERROR(IF(WVB!H31="Away", WVB!P31, ""), ""),
  IFERROR(IF(XC!H31="Away", XC!P31, ""), ""),
  IFERROR(IF(SWIMMING!H31="Away", SWIMMING!P31, ""), ""),
  IFERROR(IF(WTEN!H31="Away", WTEN!P31, ""), ""),
  IFERROR(IF(TF!H31="Away", TF!P31, ""), ""),
  IFERROR(IF(WGOLF!H31="Away", WGOLF!P31, ""), ""),
  IFERROR(IF(WBB!H31="Away", WBB!P31, ""), ""),
  IFERROR(IF(MBB!H31="Away", MBB!P31, ""), ""),
  IFERROR(IF(WLAX!H31="Away", WLAX!P31, ""), ""),
  IFERROR(IF(MLAX!H31="Away", MLAX!P31, ""), ""),
  IFERROR(IF(SOFT!H31="Away", SOFT!P31, ""), ""),
  IFERROR(IF(BASE!H31="Away", BASE!P31, ""), ""),
  IFERROR(IF(ESPORTS!H31="Away", ESPORTS!P31, ""), "")
)
</f>
        <v/>
      </c>
    </row>
    <row r="32" ht="22.5" customHeight="1">
      <c r="A32" s="6">
        <v>31.0</v>
      </c>
      <c r="B32" s="6" t="str">
        <f>'Master Schedule'!B32</f>
        <v/>
      </c>
      <c r="C32" s="7">
        <v>46265.0</v>
      </c>
      <c r="D32" s="8" t="str">
        <f t="shared" si="1"/>
        <v>Monday</v>
      </c>
      <c r="E32" s="11" t="str">
        <f>TEXTJOIN(
  CHAR(10) &amp; CHAR(10),
  TRUE,
  IFERROR(IF(WSO!H32="Away", WSO!E32, ""), ""),
  IFERROR(IF(MSO!H32="Away", MSO!E32, ""), ""),
  IFERROR(IF(FH!H32="Away", FH!E32, ""), ""),
  IFERROR(IF(MGOLF!H32="Away", MGOLF!E32, ""), ""),
  IFERROR(IF(Football!H32="Away", Football!E32, ""), ""),
  IFERROR(IF(WVB!H32="Away", WVB!E32, ""), ""),
  IFERROR(IF(XC!H32="Away", XC!E32, ""), ""),
  IFERROR(IF(SWIMMING!H32="Away", SWIMMING!E32, ""), ""),
  IFERROR(IF(WTEN!H32="Away", WTEN!E32, ""), ""),
  IFERROR(IF(TF!H32="Away", TF!E32, ""), ""),
  IFERROR(IF(WGOLF!H32="Away", WGOLF!E32, ""), ""),
  IFERROR(IF(WBB!H32="Away", WBB!E32, ""), ""),
  IFERROR(IF(MBB!H32="Away", MBB!E32, ""), ""),
  IFERROR(IF(WLAX!H32="Away", WLAX!E32, ""), ""),
  IFERROR(IF(MLAX!H32="Away", MLAX!E32, ""), ""),
  IFERROR(IF(SOFT!H32="Away", SOFT!E32, ""), ""),
  IFERROR(IF(BASE!H32="Away", BASE!E32, ""), ""),
  IFERROR(IF(ESPORTS!H32="Away", ESPORTS!E32, ""), "")
)
</f>
        <v/>
      </c>
      <c r="F32" s="11" t="str">
        <f>TEXTJOIN(
  CHAR(10) &amp; CHAR(10),
  TRUE,
  IFERROR(IF(WSO!H32="Away", TEXT(WSO!F32, "h:mm AM/PM"), ""), ""),
  IFERROR(IF(MSO!H32="Away", TEXT(MSO!F32, "h:mm AM/PM"), ""), ""),
  IFERROR(IF(FH!H32="Away", TEXT(FH!F32, "h:mm AM/PM"), ""), ""),
  IFERROR(IF(MGOLF!H32="Away", TEXT(MGOLF!F32, "h:mm AM/PM"), ""), ""),
  IFERROR(IF(Football!H32="Away", TEXT(Football!F32, "h:mm AM/PM"), ""), ""),
  IFERROR(IF(WVB!H32="Away", TEXT(WVB!F32, "h:mm AM/PM"), ""), ""),
  IFERROR(IF(XC!H32="Away", TEXT(XC!F32, "h:mm AM/PM"), ""), ""),
  IFERROR(IF(SWIMMING!H32="Away", TEXT(SWIMMING!F32, "h:mm AM/PM"), ""), ""),
  IFERROR(IF(WTEN!H32="Away", TEXT(WTEN!F32, "h:mm AM/PM"), ""), ""),
  IFERROR(IF(TF!H32="Away", TEXT(TF!F32, "h:mm AM/PM"), ""), ""),
  IFERROR(IF(WGOLF!H32="Away", TEXT(WGOLF!F32, "h:mm AM/PM"), ""), ""),
  IFERROR(IF(WBB!H32="Away", TEXT(WBB!F32, "h:mm AM/PM"), ""), ""),
  IFERROR(IF(MBB!H32="Away", TEXT(MBB!F32, "h:mm AM/PM"), ""), ""),
  IFERROR(IF(WLAX!H32="Away", TEXT(WLAX!F32, "h:mm AM/PM"), ""), ""),
  IFERROR(IF(MLAX!H32="Away", TEXT(MLAX!F32, "h:mm AM/PM"), ""), ""),
  IFERROR(IF(SOFT!H32="Away", TEXT(SOFT!F32, "h:mm AM/PM"), ""), ""),
  IFERROR(IF(BASE!H32="Away", TEXT(BASE!F32, "h:mm AM/PM"), ""), ""),
  IFERROR(IF(ESPORTS!H32="Away", TEXT(ESPORTS!F32, "h:mm AM/PM"), ""), "")
)
</f>
        <v/>
      </c>
      <c r="G32" s="11" t="str">
        <f>TEXTJOIN(
  CHAR(10) &amp; CHAR(10),
  TRUE,
  IFERROR(IF(WSO!H32="Away", WSO!G32, ""), ""),
  IFERROR(IF(MSO!H32="Away", MSO!G32, ""), ""),
  IFERROR(IF(FH!H32="Away", FH!G32, ""), ""),
  IFERROR(IF(MGOLF!H32="Away", MGOLF!G32, ""), ""),
  IFERROR(IF(Football!H32="Away", Football!G32, ""), ""),
  IFERROR(IF(WVB!H32="Away", WVB!G32, ""), ""),
  IFERROR(IF(XC!H32="Away", XC!G32, ""), ""),
  IFERROR(IF(SWIMMING!H32="Away", SWIMMING!G32, ""), ""),
  IFERROR(IF(WTEN!H32="Away", WTEN!G32, ""), ""),
  IFERROR(IF(TF!H32="Away", TF!G32, ""), ""),
  IFERROR(IF(WGOLF!H32="Away", WGOLF!G32, ""), ""),
  IFERROR(IF(WBB!H32="Away", WBB!G32, ""), ""),
  IFERROR(IF(MBB!H32="Away", MBB!G32, ""), ""),
  IFERROR(IF(WLAX!H32="Away", WLAX!G32, ""), ""),
  IFERROR(IF(MLAX!H32="Away", MLAX!G32, ""), ""),
  IFERROR(IF(SOFT!H32="Away", SOFT!G32, ""), ""),
  IFERROR(IF(BASE!H32="Away", BASE!G32, ""), ""),
  IFERROR(IF(ESPORTS!H32="Away", ESPORTS!G32, ""), "")
)
</f>
        <v/>
      </c>
      <c r="H32" s="22" t="str">
        <f>TEXTJOIN(
  CHAR(10) &amp; CHAR(10),
  TRUE,
  IFERROR(IF(WSO!H32="Away", WSO!P32, ""), ""),
  IFERROR(IF(MSO!H32="Away", MSO!P32, ""), ""),
  IFERROR(IF(FH!H32="Away", FH!P32, ""), ""),
  IFERROR(IF(MGOLF!H32="Away", MGOLF!P32, ""), ""),
  IFERROR(IF(Football!H32="Away", Football!P32, ""), ""),
  IFERROR(IF(WVB!H32="Away", WVB!P32, ""), ""),
  IFERROR(IF(XC!H32="Away", XC!P32, ""), ""),
  IFERROR(IF(SWIMMING!H32="Away", SWIMMING!P32, ""), ""),
  IFERROR(IF(WTEN!H32="Away", WTEN!P32, ""), ""),
  IFERROR(IF(TF!H32="Away", TF!P32, ""), ""),
  IFERROR(IF(WGOLF!H32="Away", WGOLF!P32, ""), ""),
  IFERROR(IF(WBB!H32="Away", WBB!P32, ""), ""),
  IFERROR(IF(MBB!H32="Away", MBB!P32, ""), ""),
  IFERROR(IF(WLAX!H32="Away", WLAX!P32, ""), ""),
  IFERROR(IF(MLAX!H32="Away", MLAX!P32, ""), ""),
  IFERROR(IF(SOFT!H32="Away", SOFT!P32, ""), ""),
  IFERROR(IF(BASE!H32="Away", BASE!P32, ""), ""),
  IFERROR(IF(ESPORTS!H32="Away", ESPORTS!P32, ""), "")
)
</f>
        <v/>
      </c>
    </row>
    <row r="33" ht="22.5" customHeight="1">
      <c r="A33" s="6">
        <v>32.0</v>
      </c>
      <c r="B33" s="6" t="str">
        <f>'Master Schedule'!B33</f>
        <v/>
      </c>
      <c r="C33" s="7">
        <v>46266.0</v>
      </c>
      <c r="D33" s="8" t="str">
        <f t="shared" si="1"/>
        <v>Tuesday</v>
      </c>
      <c r="E33" s="11" t="str">
        <f>TEXTJOIN(
  CHAR(10) &amp; CHAR(10),
  TRUE,
  IFERROR(IF(WSO!H33="Away", WSO!E33, ""), ""),
  IFERROR(IF(MSO!H33="Away", MSO!E33, ""), ""),
  IFERROR(IF(FH!H33="Away", FH!E33, ""), ""),
  IFERROR(IF(MGOLF!H33="Away", MGOLF!E33, ""), ""),
  IFERROR(IF(Football!H33="Away", Football!E33, ""), ""),
  IFERROR(IF(WVB!H33="Away", WVB!E33, ""), ""),
  IFERROR(IF(XC!H33="Away", XC!E33, ""), ""),
  IFERROR(IF(SWIMMING!H33="Away", SWIMMING!E33, ""), ""),
  IFERROR(IF(WTEN!H33="Away", WTEN!E33, ""), ""),
  IFERROR(IF(TF!H33="Away", TF!E33, ""), ""),
  IFERROR(IF(WGOLF!H33="Away", WGOLF!E33, ""), ""),
  IFERROR(IF(WBB!H33="Away", WBB!E33, ""), ""),
  IFERROR(IF(MBB!H33="Away", MBB!E33, ""), ""),
  IFERROR(IF(WLAX!H33="Away", WLAX!E33, ""), ""),
  IFERROR(IF(MLAX!H33="Away", MLAX!E33, ""), ""),
  IFERROR(IF(SOFT!H33="Away", SOFT!E33, ""), ""),
  IFERROR(IF(BASE!H33="Away", BASE!E33, ""), ""),
  IFERROR(IF(ESPORTS!H33="Away", ESPORTS!E33, ""), "")
)
</f>
        <v/>
      </c>
      <c r="F33" s="11" t="str">
        <f>TEXTJOIN(
  CHAR(10) &amp; CHAR(10),
  TRUE,
  IFERROR(IF(WSO!H33="Away", TEXT(WSO!F33, "h:mm AM/PM"), ""), ""),
  IFERROR(IF(MSO!H33="Away", TEXT(MSO!F33, "h:mm AM/PM"), ""), ""),
  IFERROR(IF(FH!H33="Away", TEXT(FH!F33, "h:mm AM/PM"), ""), ""),
  IFERROR(IF(MGOLF!H33="Away", TEXT(MGOLF!F33, "h:mm AM/PM"), ""), ""),
  IFERROR(IF(Football!H33="Away", TEXT(Football!F33, "h:mm AM/PM"), ""), ""),
  IFERROR(IF(WVB!H33="Away", TEXT(WVB!F33, "h:mm AM/PM"), ""), ""),
  IFERROR(IF(XC!H33="Away", TEXT(XC!F33, "h:mm AM/PM"), ""), ""),
  IFERROR(IF(SWIMMING!H33="Away", TEXT(SWIMMING!F33, "h:mm AM/PM"), ""), ""),
  IFERROR(IF(WTEN!H33="Away", TEXT(WTEN!F33, "h:mm AM/PM"), ""), ""),
  IFERROR(IF(TF!H33="Away", TEXT(TF!F33, "h:mm AM/PM"), ""), ""),
  IFERROR(IF(WGOLF!H33="Away", TEXT(WGOLF!F33, "h:mm AM/PM"), ""), ""),
  IFERROR(IF(WBB!H33="Away", TEXT(WBB!F33, "h:mm AM/PM"), ""), ""),
  IFERROR(IF(MBB!H33="Away", TEXT(MBB!F33, "h:mm AM/PM"), ""), ""),
  IFERROR(IF(WLAX!H33="Away", TEXT(WLAX!F33, "h:mm AM/PM"), ""), ""),
  IFERROR(IF(MLAX!H33="Away", TEXT(MLAX!F33, "h:mm AM/PM"), ""), ""),
  IFERROR(IF(SOFT!H33="Away", TEXT(SOFT!F33, "h:mm AM/PM"), ""), ""),
  IFERROR(IF(BASE!H33="Away", TEXT(BASE!F33, "h:mm AM/PM"), ""), ""),
  IFERROR(IF(ESPORTS!H33="Away", TEXT(ESPORTS!F33, "h:mm AM/PM"), ""), "")
)
</f>
        <v/>
      </c>
      <c r="G33" s="11" t="str">
        <f>TEXTJOIN(
  CHAR(10) &amp; CHAR(10),
  TRUE,
  IFERROR(IF(WSO!H33="Away", WSO!G33, ""), ""),
  IFERROR(IF(MSO!H33="Away", MSO!G33, ""), ""),
  IFERROR(IF(FH!H33="Away", FH!G33, ""), ""),
  IFERROR(IF(MGOLF!H33="Away", MGOLF!G33, ""), ""),
  IFERROR(IF(Football!H33="Away", Football!G33, ""), ""),
  IFERROR(IF(WVB!H33="Away", WVB!G33, ""), ""),
  IFERROR(IF(XC!H33="Away", XC!G33, ""), ""),
  IFERROR(IF(SWIMMING!H33="Away", SWIMMING!G33, ""), ""),
  IFERROR(IF(WTEN!H33="Away", WTEN!G33, ""), ""),
  IFERROR(IF(TF!H33="Away", TF!G33, ""), ""),
  IFERROR(IF(WGOLF!H33="Away", WGOLF!G33, ""), ""),
  IFERROR(IF(WBB!H33="Away", WBB!G33, ""), ""),
  IFERROR(IF(MBB!H33="Away", MBB!G33, ""), ""),
  IFERROR(IF(WLAX!H33="Away", WLAX!G33, ""), ""),
  IFERROR(IF(MLAX!H33="Away", MLAX!G33, ""), ""),
  IFERROR(IF(SOFT!H33="Away", SOFT!G33, ""), ""),
  IFERROR(IF(BASE!H33="Away", BASE!G33, ""), ""),
  IFERROR(IF(ESPORTS!H33="Away", ESPORTS!G33, ""), "")
)
</f>
        <v/>
      </c>
      <c r="H33" s="22" t="str">
        <f>TEXTJOIN(
  CHAR(10) &amp; CHAR(10),
  TRUE,
  IFERROR(IF(WSO!H33="Away", WSO!P33, ""), ""),
  IFERROR(IF(MSO!H33="Away", MSO!P33, ""), ""),
  IFERROR(IF(FH!H33="Away", FH!P33, ""), ""),
  IFERROR(IF(MGOLF!H33="Away", MGOLF!P33, ""), ""),
  IFERROR(IF(Football!H33="Away", Football!P33, ""), ""),
  IFERROR(IF(WVB!H33="Away", WVB!P33, ""), ""),
  IFERROR(IF(XC!H33="Away", XC!P33, ""), ""),
  IFERROR(IF(SWIMMING!H33="Away", SWIMMING!P33, ""), ""),
  IFERROR(IF(WTEN!H33="Away", WTEN!P33, ""), ""),
  IFERROR(IF(TF!H33="Away", TF!P33, ""), ""),
  IFERROR(IF(WGOLF!H33="Away", WGOLF!P33, ""), ""),
  IFERROR(IF(WBB!H33="Away", WBB!P33, ""), ""),
  IFERROR(IF(MBB!H33="Away", MBB!P33, ""), ""),
  IFERROR(IF(WLAX!H33="Away", WLAX!P33, ""), ""),
  IFERROR(IF(MLAX!H33="Away", MLAX!P33, ""), ""),
  IFERROR(IF(SOFT!H33="Away", SOFT!P33, ""), ""),
  IFERROR(IF(BASE!H33="Away", BASE!P33, ""), ""),
  IFERROR(IF(ESPORTS!H33="Away", ESPORTS!P33, ""), "")
)
</f>
        <v/>
      </c>
    </row>
    <row r="34" ht="22.5" customHeight="1">
      <c r="A34" s="6">
        <v>33.0</v>
      </c>
      <c r="B34" s="6" t="str">
        <f>'Master Schedule'!B34</f>
        <v/>
      </c>
      <c r="C34" s="7">
        <v>46267.0</v>
      </c>
      <c r="D34" s="8" t="str">
        <f t="shared" si="1"/>
        <v>Wednesday</v>
      </c>
      <c r="E34" s="11" t="str">
        <f>TEXTJOIN(
  CHAR(10) &amp; CHAR(10),
  TRUE,
  IFERROR(IF(WSO!H34="Away", WSO!E34, ""), ""),
  IFERROR(IF(MSO!H34="Away", MSO!E34, ""), ""),
  IFERROR(IF(FH!H34="Away", FH!E34, ""), ""),
  IFERROR(IF(MGOLF!H34="Away", MGOLF!E34, ""), ""),
  IFERROR(IF(Football!H34="Away", Football!E34, ""), ""),
  IFERROR(IF(WVB!H34="Away", WVB!E34, ""), ""),
  IFERROR(IF(XC!H34="Away", XC!E34, ""), ""),
  IFERROR(IF(SWIMMING!H34="Away", SWIMMING!E34, ""), ""),
  IFERROR(IF(WTEN!H34="Away", WTEN!E34, ""), ""),
  IFERROR(IF(TF!H34="Away", TF!E34, ""), ""),
  IFERROR(IF(WGOLF!H34="Away", WGOLF!E34, ""), ""),
  IFERROR(IF(WBB!H34="Away", WBB!E34, ""), ""),
  IFERROR(IF(MBB!H34="Away", MBB!E34, ""), ""),
  IFERROR(IF(WLAX!H34="Away", WLAX!E34, ""), ""),
  IFERROR(IF(MLAX!H34="Away", MLAX!E34, ""), ""),
  IFERROR(IF(SOFT!H34="Away", SOFT!E34, ""), ""),
  IFERROR(IF(BASE!H34="Away", BASE!E34, ""), ""),
  IFERROR(IF(ESPORTS!H34="Away", ESPORTS!E34, ""), "")
)
</f>
        <v/>
      </c>
      <c r="F34" s="11" t="str">
        <f>TEXTJOIN(
  CHAR(10) &amp; CHAR(10),
  TRUE,
  IFERROR(IF(WSO!H34="Away", TEXT(WSO!F34, "h:mm AM/PM"), ""), ""),
  IFERROR(IF(MSO!H34="Away", TEXT(MSO!F34, "h:mm AM/PM"), ""), ""),
  IFERROR(IF(FH!H34="Away", TEXT(FH!F34, "h:mm AM/PM"), ""), ""),
  IFERROR(IF(MGOLF!H34="Away", TEXT(MGOLF!F34, "h:mm AM/PM"), ""), ""),
  IFERROR(IF(Football!H34="Away", TEXT(Football!F34, "h:mm AM/PM"), ""), ""),
  IFERROR(IF(WVB!H34="Away", TEXT(WVB!F34, "h:mm AM/PM"), ""), ""),
  IFERROR(IF(XC!H34="Away", TEXT(XC!F34, "h:mm AM/PM"), ""), ""),
  IFERROR(IF(SWIMMING!H34="Away", TEXT(SWIMMING!F34, "h:mm AM/PM"), ""), ""),
  IFERROR(IF(WTEN!H34="Away", TEXT(WTEN!F34, "h:mm AM/PM"), ""), ""),
  IFERROR(IF(TF!H34="Away", TEXT(TF!F34, "h:mm AM/PM"), ""), ""),
  IFERROR(IF(WGOLF!H34="Away", TEXT(WGOLF!F34, "h:mm AM/PM"), ""), ""),
  IFERROR(IF(WBB!H34="Away", TEXT(WBB!F34, "h:mm AM/PM"), ""), ""),
  IFERROR(IF(MBB!H34="Away", TEXT(MBB!F34, "h:mm AM/PM"), ""), ""),
  IFERROR(IF(WLAX!H34="Away", TEXT(WLAX!F34, "h:mm AM/PM"), ""), ""),
  IFERROR(IF(MLAX!H34="Away", TEXT(MLAX!F34, "h:mm AM/PM"), ""), ""),
  IFERROR(IF(SOFT!H34="Away", TEXT(SOFT!F34, "h:mm AM/PM"), ""), ""),
  IFERROR(IF(BASE!H34="Away", TEXT(BASE!F34, "h:mm AM/PM"), ""), ""),
  IFERROR(IF(ESPORTS!H34="Away", TEXT(ESPORTS!F34, "h:mm AM/PM"), ""), "")
)
</f>
        <v/>
      </c>
      <c r="G34" s="11" t="str">
        <f>TEXTJOIN(
  CHAR(10) &amp; CHAR(10),
  TRUE,
  IFERROR(IF(WSO!H34="Away", WSO!G34, ""), ""),
  IFERROR(IF(MSO!H34="Away", MSO!G34, ""), ""),
  IFERROR(IF(FH!H34="Away", FH!G34, ""), ""),
  IFERROR(IF(MGOLF!H34="Away", MGOLF!G34, ""), ""),
  IFERROR(IF(Football!H34="Away", Football!G34, ""), ""),
  IFERROR(IF(WVB!H34="Away", WVB!G34, ""), ""),
  IFERROR(IF(XC!H34="Away", XC!G34, ""), ""),
  IFERROR(IF(SWIMMING!H34="Away", SWIMMING!G34, ""), ""),
  IFERROR(IF(WTEN!H34="Away", WTEN!G34, ""), ""),
  IFERROR(IF(TF!H34="Away", TF!G34, ""), ""),
  IFERROR(IF(WGOLF!H34="Away", WGOLF!G34, ""), ""),
  IFERROR(IF(WBB!H34="Away", WBB!G34, ""), ""),
  IFERROR(IF(MBB!H34="Away", MBB!G34, ""), ""),
  IFERROR(IF(WLAX!H34="Away", WLAX!G34, ""), ""),
  IFERROR(IF(MLAX!H34="Away", MLAX!G34, ""), ""),
  IFERROR(IF(SOFT!H34="Away", SOFT!G34, ""), ""),
  IFERROR(IF(BASE!H34="Away", BASE!G34, ""), ""),
  IFERROR(IF(ESPORTS!H34="Away", ESPORTS!G34, ""), "")
)
</f>
        <v/>
      </c>
      <c r="H34" s="22" t="str">
        <f>TEXTJOIN(
  CHAR(10) &amp; CHAR(10),
  TRUE,
  IFERROR(IF(WSO!H34="Away", WSO!P34, ""), ""),
  IFERROR(IF(MSO!H34="Away", MSO!P34, ""), ""),
  IFERROR(IF(FH!H34="Away", FH!P34, ""), ""),
  IFERROR(IF(MGOLF!H34="Away", MGOLF!P34, ""), ""),
  IFERROR(IF(Football!H34="Away", Football!P34, ""), ""),
  IFERROR(IF(WVB!H34="Away", WVB!P34, ""), ""),
  IFERROR(IF(XC!H34="Away", XC!P34, ""), ""),
  IFERROR(IF(SWIMMING!H34="Away", SWIMMING!P34, ""), ""),
  IFERROR(IF(WTEN!H34="Away", WTEN!P34, ""), ""),
  IFERROR(IF(TF!H34="Away", TF!P34, ""), ""),
  IFERROR(IF(WGOLF!H34="Away", WGOLF!P34, ""), ""),
  IFERROR(IF(WBB!H34="Away", WBB!P34, ""), ""),
  IFERROR(IF(MBB!H34="Away", MBB!P34, ""), ""),
  IFERROR(IF(WLAX!H34="Away", WLAX!P34, ""), ""),
  IFERROR(IF(MLAX!H34="Away", MLAX!P34, ""), ""),
  IFERROR(IF(SOFT!H34="Away", SOFT!P34, ""), ""),
  IFERROR(IF(BASE!H34="Away", BASE!P34, ""), ""),
  IFERROR(IF(ESPORTS!H34="Away", ESPORTS!P34, ""), "")
)
</f>
        <v/>
      </c>
    </row>
    <row r="35" ht="22.5" customHeight="1">
      <c r="A35" s="6">
        <v>34.0</v>
      </c>
      <c r="B35" s="6" t="str">
        <f>'Master Schedule'!B35</f>
        <v/>
      </c>
      <c r="C35" s="7">
        <v>46268.0</v>
      </c>
      <c r="D35" s="8" t="str">
        <f t="shared" si="1"/>
        <v>Thursday</v>
      </c>
      <c r="E35" s="11" t="str">
        <f>TEXTJOIN(
  CHAR(10) &amp; CHAR(10),
  TRUE,
  IFERROR(IF(WSO!H35="Away", WSO!E35, ""), ""),
  IFERROR(IF(MSO!H35="Away", MSO!E35, ""), ""),
  IFERROR(IF(FH!H35="Away", FH!E35, ""), ""),
  IFERROR(IF(MGOLF!H35="Away", MGOLF!E35, ""), ""),
  IFERROR(IF(Football!H35="Away", Football!E35, ""), ""),
  IFERROR(IF(WVB!H35="Away", WVB!E35, ""), ""),
  IFERROR(IF(XC!H35="Away", XC!E35, ""), ""),
  IFERROR(IF(SWIMMING!H35="Away", SWIMMING!E35, ""), ""),
  IFERROR(IF(WTEN!H35="Away", WTEN!E35, ""), ""),
  IFERROR(IF(TF!H35="Away", TF!E35, ""), ""),
  IFERROR(IF(WGOLF!H35="Away", WGOLF!E35, ""), ""),
  IFERROR(IF(WBB!H35="Away", WBB!E35, ""), ""),
  IFERROR(IF(MBB!H35="Away", MBB!E35, ""), ""),
  IFERROR(IF(WLAX!H35="Away", WLAX!E35, ""), ""),
  IFERROR(IF(MLAX!H35="Away", MLAX!E35, ""), ""),
  IFERROR(IF(SOFT!H35="Away", SOFT!E35, ""), ""),
  IFERROR(IF(BASE!H35="Away", BASE!E35, ""), ""),
  IFERROR(IF(ESPORTS!H35="Away", ESPORTS!E35, ""), "")
)
</f>
        <v/>
      </c>
      <c r="F35" s="11" t="str">
        <f>TEXTJOIN(
  CHAR(10) &amp; CHAR(10),
  TRUE,
  IFERROR(IF(WSO!H35="Away", TEXT(WSO!F35, "h:mm AM/PM"), ""), ""),
  IFERROR(IF(MSO!H35="Away", TEXT(MSO!F35, "h:mm AM/PM"), ""), ""),
  IFERROR(IF(FH!H35="Away", TEXT(FH!F35, "h:mm AM/PM"), ""), ""),
  IFERROR(IF(MGOLF!H35="Away", TEXT(MGOLF!F35, "h:mm AM/PM"), ""), ""),
  IFERROR(IF(Football!H35="Away", TEXT(Football!F35, "h:mm AM/PM"), ""), ""),
  IFERROR(IF(WVB!H35="Away", TEXT(WVB!F35, "h:mm AM/PM"), ""), ""),
  IFERROR(IF(XC!H35="Away", TEXT(XC!F35, "h:mm AM/PM"), ""), ""),
  IFERROR(IF(SWIMMING!H35="Away", TEXT(SWIMMING!F35, "h:mm AM/PM"), ""), ""),
  IFERROR(IF(WTEN!H35="Away", TEXT(WTEN!F35, "h:mm AM/PM"), ""), ""),
  IFERROR(IF(TF!H35="Away", TEXT(TF!F35, "h:mm AM/PM"), ""), ""),
  IFERROR(IF(WGOLF!H35="Away", TEXT(WGOLF!F35, "h:mm AM/PM"), ""), ""),
  IFERROR(IF(WBB!H35="Away", TEXT(WBB!F35, "h:mm AM/PM"), ""), ""),
  IFERROR(IF(MBB!H35="Away", TEXT(MBB!F35, "h:mm AM/PM"), ""), ""),
  IFERROR(IF(WLAX!H35="Away", TEXT(WLAX!F35, "h:mm AM/PM"), ""), ""),
  IFERROR(IF(MLAX!H35="Away", TEXT(MLAX!F35, "h:mm AM/PM"), ""), ""),
  IFERROR(IF(SOFT!H35="Away", TEXT(SOFT!F35, "h:mm AM/PM"), ""), ""),
  IFERROR(IF(BASE!H35="Away", TEXT(BASE!F35, "h:mm AM/PM"), ""), ""),
  IFERROR(IF(ESPORTS!H35="Away", TEXT(ESPORTS!F35, "h:mm AM/PM"), ""), "")
)
</f>
        <v/>
      </c>
      <c r="G35" s="11" t="str">
        <f>TEXTJOIN(
  CHAR(10) &amp; CHAR(10),
  TRUE,
  IFERROR(IF(WSO!H35="Away", WSO!G35, ""), ""),
  IFERROR(IF(MSO!H35="Away", MSO!G35, ""), ""),
  IFERROR(IF(FH!H35="Away", FH!G35, ""), ""),
  IFERROR(IF(MGOLF!H35="Away", MGOLF!G35, ""), ""),
  IFERROR(IF(Football!H35="Away", Football!G35, ""), ""),
  IFERROR(IF(WVB!H35="Away", WVB!G35, ""), ""),
  IFERROR(IF(XC!H35="Away", XC!G35, ""), ""),
  IFERROR(IF(SWIMMING!H35="Away", SWIMMING!G35, ""), ""),
  IFERROR(IF(WTEN!H35="Away", WTEN!G35, ""), ""),
  IFERROR(IF(TF!H35="Away", TF!G35, ""), ""),
  IFERROR(IF(WGOLF!H35="Away", WGOLF!G35, ""), ""),
  IFERROR(IF(WBB!H35="Away", WBB!G35, ""), ""),
  IFERROR(IF(MBB!H35="Away", MBB!G35, ""), ""),
  IFERROR(IF(WLAX!H35="Away", WLAX!G35, ""), ""),
  IFERROR(IF(MLAX!H35="Away", MLAX!G35, ""), ""),
  IFERROR(IF(SOFT!H35="Away", SOFT!G35, ""), ""),
  IFERROR(IF(BASE!H35="Away", BASE!G35, ""), ""),
  IFERROR(IF(ESPORTS!H35="Away", ESPORTS!G35, ""), "")
)
</f>
        <v/>
      </c>
      <c r="H35" s="22" t="str">
        <f>TEXTJOIN(
  CHAR(10) &amp; CHAR(10),
  TRUE,
  IFERROR(IF(WSO!H35="Away", WSO!P35, ""), ""),
  IFERROR(IF(MSO!H35="Away", MSO!P35, ""), ""),
  IFERROR(IF(FH!H35="Away", FH!P35, ""), ""),
  IFERROR(IF(MGOLF!H35="Away", MGOLF!P35, ""), ""),
  IFERROR(IF(Football!H35="Away", Football!P35, ""), ""),
  IFERROR(IF(WVB!H35="Away", WVB!P35, ""), ""),
  IFERROR(IF(XC!H35="Away", XC!P35, ""), ""),
  IFERROR(IF(SWIMMING!H35="Away", SWIMMING!P35, ""), ""),
  IFERROR(IF(WTEN!H35="Away", WTEN!P35, ""), ""),
  IFERROR(IF(TF!H35="Away", TF!P35, ""), ""),
  IFERROR(IF(WGOLF!H35="Away", WGOLF!P35, ""), ""),
  IFERROR(IF(WBB!H35="Away", WBB!P35, ""), ""),
  IFERROR(IF(MBB!H35="Away", MBB!P35, ""), ""),
  IFERROR(IF(WLAX!H35="Away", WLAX!P35, ""), ""),
  IFERROR(IF(MLAX!H35="Away", MLAX!P35, ""), ""),
  IFERROR(IF(SOFT!H35="Away", SOFT!P35, ""), ""),
  IFERROR(IF(BASE!H35="Away", BASE!P35, ""), ""),
  IFERROR(IF(ESPORTS!H35="Away", ESPORTS!P35, ""), "")
)
</f>
        <v/>
      </c>
    </row>
    <row r="36" ht="22.5" customHeight="1">
      <c r="A36" s="6">
        <v>35.0</v>
      </c>
      <c r="B36" s="6" t="str">
        <f>'Master Schedule'!B36</f>
        <v/>
      </c>
      <c r="C36" s="7">
        <v>46269.0</v>
      </c>
      <c r="D36" s="8" t="str">
        <f t="shared" si="1"/>
        <v>Friday</v>
      </c>
      <c r="E36" s="11" t="str">
        <f>TEXTJOIN(
  CHAR(10) &amp; CHAR(10),
  TRUE,
  IFERROR(IF(WSO!H36="Away", WSO!E36, ""), ""),
  IFERROR(IF(MSO!H36="Away", MSO!E36, ""), ""),
  IFERROR(IF(FH!H36="Away", FH!E36, ""), ""),
  IFERROR(IF(MGOLF!H36="Away", MGOLF!E36, ""), ""),
  IFERROR(IF(Football!H36="Away", Football!E36, ""), ""),
  IFERROR(IF(WVB!H36="Away", WVB!E36, ""), ""),
  IFERROR(IF(XC!H36="Away", XC!E36, ""), ""),
  IFERROR(IF(SWIMMING!H36="Away", SWIMMING!E36, ""), ""),
  IFERROR(IF(WTEN!H36="Away", WTEN!E36, ""), ""),
  IFERROR(IF(TF!H36="Away", TF!E36, ""), ""),
  IFERROR(IF(WGOLF!H36="Away", WGOLF!E36, ""), ""),
  IFERROR(IF(WBB!H36="Away", WBB!E36, ""), ""),
  IFERROR(IF(MBB!H36="Away", MBB!E36, ""), ""),
  IFERROR(IF(WLAX!H36="Away", WLAX!E36, ""), ""),
  IFERROR(IF(MLAX!H36="Away", MLAX!E36, ""), ""),
  IFERROR(IF(SOFT!H36="Away", SOFT!E36, ""), ""),
  IFERROR(IF(BASE!H36="Away", BASE!E36, ""), ""),
  IFERROR(IF(ESPORTS!H36="Away", ESPORTS!E36, ""), "")
)
</f>
        <v>WSO</v>
      </c>
      <c r="F36" s="11" t="str">
        <f>TEXTJOIN(
  CHAR(10) &amp; CHAR(10),
  TRUE,
  IFERROR(IF(WSO!H36="Away", TEXT(WSO!F36, "h:mm AM/PM"), ""), ""),
  IFERROR(IF(MSO!H36="Away", TEXT(MSO!F36, "h:mm AM/PM"), ""), ""),
  IFERROR(IF(FH!H36="Away", TEXT(FH!F36, "h:mm AM/PM"), ""), ""),
  IFERROR(IF(MGOLF!H36="Away", TEXT(MGOLF!F36, "h:mm AM/PM"), ""), ""),
  IFERROR(IF(Football!H36="Away", TEXT(Football!F36, "h:mm AM/PM"), ""), ""),
  IFERROR(IF(WVB!H36="Away", TEXT(WVB!F36, "h:mm AM/PM"), ""), ""),
  IFERROR(IF(XC!H36="Away", TEXT(XC!F36, "h:mm AM/PM"), ""), ""),
  IFERROR(IF(SWIMMING!H36="Away", TEXT(SWIMMING!F36, "h:mm AM/PM"), ""), ""),
  IFERROR(IF(WTEN!H36="Away", TEXT(WTEN!F36, "h:mm AM/PM"), ""), ""),
  IFERROR(IF(TF!H36="Away", TEXT(TF!F36, "h:mm AM/PM"), ""), ""),
  IFERROR(IF(WGOLF!H36="Away", TEXT(WGOLF!F36, "h:mm AM/PM"), ""), ""),
  IFERROR(IF(WBB!H36="Away", TEXT(WBB!F36, "h:mm AM/PM"), ""), ""),
  IFERROR(IF(MBB!H36="Away", TEXT(MBB!F36, "h:mm AM/PM"), ""), ""),
  IFERROR(IF(WLAX!H36="Away", TEXT(WLAX!F36, "h:mm AM/PM"), ""), ""),
  IFERROR(IF(MLAX!H36="Away", TEXT(MLAX!F36, "h:mm AM/PM"), ""), ""),
  IFERROR(IF(SOFT!H36="Away", TEXT(SOFT!F36, "h:mm AM/PM"), ""), ""),
  IFERROR(IF(BASE!H36="Away", TEXT(BASE!F36, "h:mm AM/PM"), ""), ""),
  IFERROR(IF(ESPORTS!H36="Away", TEXT(ESPORTS!F36, "h:mm AM/PM"), ""), "")
)
</f>
        <v>6:00 PM</v>
      </c>
      <c r="G36" s="11" t="str">
        <f>TEXTJOIN(
  CHAR(10) &amp; CHAR(10),
  TRUE,
  IFERROR(IF(WSO!H36="Away", WSO!G36, ""), ""),
  IFERROR(IF(MSO!H36="Away", MSO!G36, ""), ""),
  IFERROR(IF(FH!H36="Away", FH!G36, ""), ""),
  IFERROR(IF(MGOLF!H36="Away", MGOLF!G36, ""), ""),
  IFERROR(IF(Football!H36="Away", Football!G36, ""), ""),
  IFERROR(IF(WVB!H36="Away", WVB!G36, ""), ""),
  IFERROR(IF(XC!H36="Away", XC!G36, ""), ""),
  IFERROR(IF(SWIMMING!H36="Away", SWIMMING!G36, ""), ""),
  IFERROR(IF(WTEN!H36="Away", WTEN!G36, ""), ""),
  IFERROR(IF(TF!H36="Away", TF!G36, ""), ""),
  IFERROR(IF(WGOLF!H36="Away", WGOLF!G36, ""), ""),
  IFERROR(IF(WBB!H36="Away", WBB!G36, ""), ""),
  IFERROR(IF(MBB!H36="Away", MBB!G36, ""), ""),
  IFERROR(IF(WLAX!H36="Away", WLAX!G36, ""), ""),
  IFERROR(IF(MLAX!H36="Away", MLAX!G36, ""), ""),
  IFERROR(IF(SOFT!H36="Away", SOFT!G36, ""), ""),
  IFERROR(IF(BASE!H36="Away", BASE!G36, ""), ""),
  IFERROR(IF(ESPORTS!H36="Away", ESPORTS!G36, ""), "")
)
</f>
        <v>St Joes</v>
      </c>
      <c r="H36" s="22" t="str">
        <f>TEXTJOIN(
  CHAR(10) &amp; CHAR(10),
  TRUE,
  IFERROR(IF(WSO!H36="Away", WSO!P36, ""), ""),
  IFERROR(IF(MSO!H36="Away", MSO!P36, ""), ""),
  IFERROR(IF(FH!H36="Away", FH!P36, ""), ""),
  IFERROR(IF(MGOLF!H36="Away", MGOLF!P36, ""), ""),
  IFERROR(IF(Football!H36="Away", Football!P36, ""), ""),
  IFERROR(IF(WVB!H36="Away", WVB!P36, ""), ""),
  IFERROR(IF(XC!H36="Away", XC!P36, ""), ""),
  IFERROR(IF(SWIMMING!H36="Away", SWIMMING!P36, ""), ""),
  IFERROR(IF(WTEN!H36="Away", WTEN!P36, ""), ""),
  IFERROR(IF(TF!H36="Away", TF!P36, ""), ""),
  IFERROR(IF(WGOLF!H36="Away", WGOLF!P36, ""), ""),
  IFERROR(IF(WBB!H36="Away", WBB!P36, ""), ""),
  IFERROR(IF(MBB!H36="Away", MBB!P36, ""), ""),
  IFERROR(IF(WLAX!H36="Away", WLAX!P36, ""), ""),
  IFERROR(IF(MLAX!H36="Away", MLAX!P36, ""), ""),
  IFERROR(IF(SOFT!H36="Away", SOFT!P36, ""), ""),
  IFERROR(IF(BASE!H36="Away", BASE!P36, ""), ""),
  IFERROR(IF(ESPORTS!H36="Away", ESPORTS!P36, ""), "")
)
</f>
        <v>⌛️ Pending</v>
      </c>
    </row>
    <row r="37" ht="22.5" customHeight="1">
      <c r="A37" s="6">
        <v>36.0</v>
      </c>
      <c r="B37" s="6" t="str">
        <f>'Master Schedule'!B37</f>
        <v/>
      </c>
      <c r="C37" s="7">
        <v>46270.0</v>
      </c>
      <c r="D37" s="8" t="str">
        <f t="shared" si="1"/>
        <v>Saturday</v>
      </c>
      <c r="E37" s="11" t="str">
        <f>TEXTJOIN(
  CHAR(10) &amp; CHAR(10),
  TRUE,
  IFERROR(IF(WSO!H37="Away", WSO!E37, ""), ""),
  IFERROR(IF(MSO!H37="Away", MSO!E37, ""), ""),
  IFERROR(IF(FH!H37="Away", FH!E37, ""), ""),
  IFERROR(IF(MGOLF!H37="Away", MGOLF!E37, ""), ""),
  IFERROR(IF(Football!H37="Away", Football!E37, ""), ""),
  IFERROR(IF(WVB!H37="Away", WVB!E37, ""), ""),
  IFERROR(IF(XC!H37="Away", XC!E37, ""), ""),
  IFERROR(IF(SWIMMING!H37="Away", SWIMMING!E37, ""), ""),
  IFERROR(IF(WTEN!H37="Away", WTEN!E37, ""), ""),
  IFERROR(IF(TF!H37="Away", TF!E37, ""), ""),
  IFERROR(IF(WGOLF!H37="Away", WGOLF!E37, ""), ""),
  IFERROR(IF(WBB!H37="Away", WBB!E37, ""), ""),
  IFERROR(IF(MBB!H37="Away", MBB!E37, ""), ""),
  IFERROR(IF(WLAX!H37="Away", WLAX!E37, ""), ""),
  IFERROR(IF(MLAX!H37="Away", MLAX!E37, ""), ""),
  IFERROR(IF(SOFT!H37="Away", SOFT!E37, ""), ""),
  IFERROR(IF(BASE!H37="Away", BASE!E37, ""), ""),
  IFERROR(IF(ESPORTS!H37="Away", ESPORTS!E37, ""), "")
)
</f>
        <v/>
      </c>
      <c r="F37" s="11" t="str">
        <f>TEXTJOIN(
  CHAR(10) &amp; CHAR(10),
  TRUE,
  IFERROR(IF(WSO!H37="Away", TEXT(WSO!F37, "h:mm AM/PM"), ""), ""),
  IFERROR(IF(MSO!H37="Away", TEXT(MSO!F37, "h:mm AM/PM"), ""), ""),
  IFERROR(IF(FH!H37="Away", TEXT(FH!F37, "h:mm AM/PM"), ""), ""),
  IFERROR(IF(MGOLF!H37="Away", TEXT(MGOLF!F37, "h:mm AM/PM"), ""), ""),
  IFERROR(IF(Football!H37="Away", TEXT(Football!F37, "h:mm AM/PM"), ""), ""),
  IFERROR(IF(WVB!H37="Away", TEXT(WVB!F37, "h:mm AM/PM"), ""), ""),
  IFERROR(IF(XC!H37="Away", TEXT(XC!F37, "h:mm AM/PM"), ""), ""),
  IFERROR(IF(SWIMMING!H37="Away", TEXT(SWIMMING!F37, "h:mm AM/PM"), ""), ""),
  IFERROR(IF(WTEN!H37="Away", TEXT(WTEN!F37, "h:mm AM/PM"), ""), ""),
  IFERROR(IF(TF!H37="Away", TEXT(TF!F37, "h:mm AM/PM"), ""), ""),
  IFERROR(IF(WGOLF!H37="Away", TEXT(WGOLF!F37, "h:mm AM/PM"), ""), ""),
  IFERROR(IF(WBB!H37="Away", TEXT(WBB!F37, "h:mm AM/PM"), ""), ""),
  IFERROR(IF(MBB!H37="Away", TEXT(MBB!F37, "h:mm AM/PM"), ""), ""),
  IFERROR(IF(WLAX!H37="Away", TEXT(WLAX!F37, "h:mm AM/PM"), ""), ""),
  IFERROR(IF(MLAX!H37="Away", TEXT(MLAX!F37, "h:mm AM/PM"), ""), ""),
  IFERROR(IF(SOFT!H37="Away", TEXT(SOFT!F37, "h:mm AM/PM"), ""), ""),
  IFERROR(IF(BASE!H37="Away", TEXT(BASE!F37, "h:mm AM/PM"), ""), ""),
  IFERROR(IF(ESPORTS!H37="Away", TEXT(ESPORTS!F37, "h:mm AM/PM"), ""), "")
)
</f>
        <v/>
      </c>
      <c r="G37" s="11" t="str">
        <f>TEXTJOIN(
  CHAR(10) &amp; CHAR(10),
  TRUE,
  IFERROR(IF(WSO!H37="Away", WSO!G37, ""), ""),
  IFERROR(IF(MSO!H37="Away", MSO!G37, ""), ""),
  IFERROR(IF(FH!H37="Away", FH!G37, ""), ""),
  IFERROR(IF(MGOLF!H37="Away", MGOLF!G37, ""), ""),
  IFERROR(IF(Football!H37="Away", Football!G37, ""), ""),
  IFERROR(IF(WVB!H37="Away", WVB!G37, ""), ""),
  IFERROR(IF(XC!H37="Away", XC!G37, ""), ""),
  IFERROR(IF(SWIMMING!H37="Away", SWIMMING!G37, ""), ""),
  IFERROR(IF(WTEN!H37="Away", WTEN!G37, ""), ""),
  IFERROR(IF(TF!H37="Away", TF!G37, ""), ""),
  IFERROR(IF(WGOLF!H37="Away", WGOLF!G37, ""), ""),
  IFERROR(IF(WBB!H37="Away", WBB!G37, ""), ""),
  IFERROR(IF(MBB!H37="Away", MBB!G37, ""), ""),
  IFERROR(IF(WLAX!H37="Away", WLAX!G37, ""), ""),
  IFERROR(IF(MLAX!H37="Away", MLAX!G37, ""), ""),
  IFERROR(IF(SOFT!H37="Away", SOFT!G37, ""), ""),
  IFERROR(IF(BASE!H37="Away", BASE!G37, ""), ""),
  IFERROR(IF(ESPORTS!H37="Away", ESPORTS!G37, ""), "")
)
</f>
        <v/>
      </c>
      <c r="H37" s="22" t="str">
        <f>TEXTJOIN(
  CHAR(10) &amp; CHAR(10),
  TRUE,
  IFERROR(IF(WSO!H37="Away", WSO!P37, ""), ""),
  IFERROR(IF(MSO!H37="Away", MSO!P37, ""), ""),
  IFERROR(IF(FH!H37="Away", FH!P37, ""), ""),
  IFERROR(IF(MGOLF!H37="Away", MGOLF!P37, ""), ""),
  IFERROR(IF(Football!H37="Away", Football!P37, ""), ""),
  IFERROR(IF(WVB!H37="Away", WVB!P37, ""), ""),
  IFERROR(IF(XC!H37="Away", XC!P37, ""), ""),
  IFERROR(IF(SWIMMING!H37="Away", SWIMMING!P37, ""), ""),
  IFERROR(IF(WTEN!H37="Away", WTEN!P37, ""), ""),
  IFERROR(IF(TF!H37="Away", TF!P37, ""), ""),
  IFERROR(IF(WGOLF!H37="Away", WGOLF!P37, ""), ""),
  IFERROR(IF(WBB!H37="Away", WBB!P37, ""), ""),
  IFERROR(IF(MBB!H37="Away", MBB!P37, ""), ""),
  IFERROR(IF(WLAX!H37="Away", WLAX!P37, ""), ""),
  IFERROR(IF(MLAX!H37="Away", MLAX!P37, ""), ""),
  IFERROR(IF(SOFT!H37="Away", SOFT!P37, ""), ""),
  IFERROR(IF(BASE!H37="Away", BASE!P37, ""), ""),
  IFERROR(IF(ESPORTS!H37="Away", ESPORTS!P37, ""), "")
)
</f>
        <v/>
      </c>
    </row>
    <row r="38" ht="22.5" customHeight="1">
      <c r="A38" s="6">
        <v>37.0</v>
      </c>
      <c r="B38" s="6" t="str">
        <f>'Master Schedule'!B38</f>
        <v/>
      </c>
      <c r="C38" s="7">
        <v>46271.0</v>
      </c>
      <c r="D38" s="8" t="str">
        <f t="shared" si="1"/>
        <v>Sunday</v>
      </c>
      <c r="E38" s="11" t="str">
        <f>TEXTJOIN(
  CHAR(10) &amp; CHAR(10),
  TRUE,
  IFERROR(IF(WSO!H38="Away", WSO!E38, ""), ""),
  IFERROR(IF(MSO!H38="Away", MSO!E38, ""), ""),
  IFERROR(IF(FH!H38="Away", FH!E38, ""), ""),
  IFERROR(IF(MGOLF!H38="Away", MGOLF!E38, ""), ""),
  IFERROR(IF(Football!H38="Away", Football!E38, ""), ""),
  IFERROR(IF(WVB!H38="Away", WVB!E38, ""), ""),
  IFERROR(IF(XC!H38="Away", XC!E38, ""), ""),
  IFERROR(IF(SWIMMING!H38="Away", SWIMMING!E38, ""), ""),
  IFERROR(IF(WTEN!H38="Away", WTEN!E38, ""), ""),
  IFERROR(IF(TF!H38="Away", TF!E38, ""), ""),
  IFERROR(IF(WGOLF!H38="Away", WGOLF!E38, ""), ""),
  IFERROR(IF(WBB!H38="Away", WBB!E38, ""), ""),
  IFERROR(IF(MBB!H38="Away", MBB!E38, ""), ""),
  IFERROR(IF(WLAX!H38="Away", WLAX!E38, ""), ""),
  IFERROR(IF(MLAX!H38="Away", MLAX!E38, ""), ""),
  IFERROR(IF(SOFT!H38="Away", SOFT!E38, ""), ""),
  IFERROR(IF(BASE!H38="Away", BASE!E38, ""), ""),
  IFERROR(IF(ESPORTS!H38="Away", ESPORTS!E38, ""), "")
)
</f>
        <v/>
      </c>
      <c r="F38" s="11" t="str">
        <f>TEXTJOIN(
  CHAR(10) &amp; CHAR(10),
  TRUE,
  IFERROR(IF(WSO!H38="Away", TEXT(WSO!F38, "h:mm AM/PM"), ""), ""),
  IFERROR(IF(MSO!H38="Away", TEXT(MSO!F38, "h:mm AM/PM"), ""), ""),
  IFERROR(IF(FH!H38="Away", TEXT(FH!F38, "h:mm AM/PM"), ""), ""),
  IFERROR(IF(MGOLF!H38="Away", TEXT(MGOLF!F38, "h:mm AM/PM"), ""), ""),
  IFERROR(IF(Football!H38="Away", TEXT(Football!F38, "h:mm AM/PM"), ""), ""),
  IFERROR(IF(WVB!H38="Away", TEXT(WVB!F38, "h:mm AM/PM"), ""), ""),
  IFERROR(IF(XC!H38="Away", TEXT(XC!F38, "h:mm AM/PM"), ""), ""),
  IFERROR(IF(SWIMMING!H38="Away", TEXT(SWIMMING!F38, "h:mm AM/PM"), ""), ""),
  IFERROR(IF(WTEN!H38="Away", TEXT(WTEN!F38, "h:mm AM/PM"), ""), ""),
  IFERROR(IF(TF!H38="Away", TEXT(TF!F38, "h:mm AM/PM"), ""), ""),
  IFERROR(IF(WGOLF!H38="Away", TEXT(WGOLF!F38, "h:mm AM/PM"), ""), ""),
  IFERROR(IF(WBB!H38="Away", TEXT(WBB!F38, "h:mm AM/PM"), ""), ""),
  IFERROR(IF(MBB!H38="Away", TEXT(MBB!F38, "h:mm AM/PM"), ""), ""),
  IFERROR(IF(WLAX!H38="Away", TEXT(WLAX!F38, "h:mm AM/PM"), ""), ""),
  IFERROR(IF(MLAX!H38="Away", TEXT(MLAX!F38, "h:mm AM/PM"), ""), ""),
  IFERROR(IF(SOFT!H38="Away", TEXT(SOFT!F38, "h:mm AM/PM"), ""), ""),
  IFERROR(IF(BASE!H38="Away", TEXT(BASE!F38, "h:mm AM/PM"), ""), ""),
  IFERROR(IF(ESPORTS!H38="Away", TEXT(ESPORTS!F38, "h:mm AM/PM"), ""), "")
)
</f>
        <v/>
      </c>
      <c r="G38" s="11" t="str">
        <f>TEXTJOIN(
  CHAR(10) &amp; CHAR(10),
  TRUE,
  IFERROR(IF(WSO!H38="Away", WSO!G38, ""), ""),
  IFERROR(IF(MSO!H38="Away", MSO!G38, ""), ""),
  IFERROR(IF(FH!H38="Away", FH!G38, ""), ""),
  IFERROR(IF(MGOLF!H38="Away", MGOLF!G38, ""), ""),
  IFERROR(IF(Football!H38="Away", Football!G38, ""), ""),
  IFERROR(IF(WVB!H38="Away", WVB!G38, ""), ""),
  IFERROR(IF(XC!H38="Away", XC!G38, ""), ""),
  IFERROR(IF(SWIMMING!H38="Away", SWIMMING!G38, ""), ""),
  IFERROR(IF(WTEN!H38="Away", WTEN!G38, ""), ""),
  IFERROR(IF(TF!H38="Away", TF!G38, ""), ""),
  IFERROR(IF(WGOLF!H38="Away", WGOLF!G38, ""), ""),
  IFERROR(IF(WBB!H38="Away", WBB!G38, ""), ""),
  IFERROR(IF(MBB!H38="Away", MBB!G38, ""), ""),
  IFERROR(IF(WLAX!H38="Away", WLAX!G38, ""), ""),
  IFERROR(IF(MLAX!H38="Away", MLAX!G38, ""), ""),
  IFERROR(IF(SOFT!H38="Away", SOFT!G38, ""), ""),
  IFERROR(IF(BASE!H38="Away", BASE!G38, ""), ""),
  IFERROR(IF(ESPORTS!H38="Away", ESPORTS!G38, ""), "")
)
</f>
        <v/>
      </c>
      <c r="H38" s="22" t="str">
        <f>TEXTJOIN(
  CHAR(10) &amp; CHAR(10),
  TRUE,
  IFERROR(IF(WSO!H38="Away", WSO!P38, ""), ""),
  IFERROR(IF(MSO!H38="Away", MSO!P38, ""), ""),
  IFERROR(IF(FH!H38="Away", FH!P38, ""), ""),
  IFERROR(IF(MGOLF!H38="Away", MGOLF!P38, ""), ""),
  IFERROR(IF(Football!H38="Away", Football!P38, ""), ""),
  IFERROR(IF(WVB!H38="Away", WVB!P38, ""), ""),
  IFERROR(IF(XC!H38="Away", XC!P38, ""), ""),
  IFERROR(IF(SWIMMING!H38="Away", SWIMMING!P38, ""), ""),
  IFERROR(IF(WTEN!H38="Away", WTEN!P38, ""), ""),
  IFERROR(IF(TF!H38="Away", TF!P38, ""), ""),
  IFERROR(IF(WGOLF!H38="Away", WGOLF!P38, ""), ""),
  IFERROR(IF(WBB!H38="Away", WBB!P38, ""), ""),
  IFERROR(IF(MBB!H38="Away", MBB!P38, ""), ""),
  IFERROR(IF(WLAX!H38="Away", WLAX!P38, ""), ""),
  IFERROR(IF(MLAX!H38="Away", MLAX!P38, ""), ""),
  IFERROR(IF(SOFT!H38="Away", SOFT!P38, ""), ""),
  IFERROR(IF(BASE!H38="Away", BASE!P38, ""), ""),
  IFERROR(IF(ESPORTS!H38="Away", ESPORTS!P38, ""), "")
)
</f>
        <v/>
      </c>
    </row>
    <row r="39" ht="22.5" customHeight="1">
      <c r="A39" s="6">
        <v>38.0</v>
      </c>
      <c r="B39" s="6" t="str">
        <f>'Master Schedule'!B39</f>
        <v/>
      </c>
      <c r="C39" s="7">
        <v>46272.0</v>
      </c>
      <c r="D39" s="8" t="str">
        <f t="shared" si="1"/>
        <v>Monday</v>
      </c>
      <c r="E39" s="11" t="str">
        <f>TEXTJOIN(
  CHAR(10) &amp; CHAR(10),
  TRUE,
  IFERROR(IF(WSO!H39="Away", WSO!E39, ""), ""),
  IFERROR(IF(MSO!H39="Away", MSO!E39, ""), ""),
  IFERROR(IF(FH!H39="Away", FH!E39, ""), ""),
  IFERROR(IF(MGOLF!H39="Away", MGOLF!E39, ""), ""),
  IFERROR(IF(Football!H39="Away", Football!E39, ""), ""),
  IFERROR(IF(WVB!H39="Away", WVB!E39, ""), ""),
  IFERROR(IF(XC!H39="Away", XC!E39, ""), ""),
  IFERROR(IF(SWIMMING!H39="Away", SWIMMING!E39, ""), ""),
  IFERROR(IF(WTEN!H39="Away", WTEN!E39, ""), ""),
  IFERROR(IF(TF!H39="Away", TF!E39, ""), ""),
  IFERROR(IF(WGOLF!H39="Away", WGOLF!E39, ""), ""),
  IFERROR(IF(WBB!H39="Away", WBB!E39, ""), ""),
  IFERROR(IF(MBB!H39="Away", MBB!E39, ""), ""),
  IFERROR(IF(WLAX!H39="Away", WLAX!E39, ""), ""),
  IFERROR(IF(MLAX!H39="Away", MLAX!E39, ""), ""),
  IFERROR(IF(SOFT!H39="Away", SOFT!E39, ""), ""),
  IFERROR(IF(BASE!H39="Away", BASE!E39, ""), ""),
  IFERROR(IF(ESPORTS!H39="Away", ESPORTS!E39, ""), "")
)
</f>
        <v/>
      </c>
      <c r="F39" s="11" t="str">
        <f>TEXTJOIN(
  CHAR(10) &amp; CHAR(10),
  TRUE,
  IFERROR(IF(WSO!H39="Away", TEXT(WSO!F39, "h:mm AM/PM"), ""), ""),
  IFERROR(IF(MSO!H39="Away", TEXT(MSO!F39, "h:mm AM/PM"), ""), ""),
  IFERROR(IF(FH!H39="Away", TEXT(FH!F39, "h:mm AM/PM"), ""), ""),
  IFERROR(IF(MGOLF!H39="Away", TEXT(MGOLF!F39, "h:mm AM/PM"), ""), ""),
  IFERROR(IF(Football!H39="Away", TEXT(Football!F39, "h:mm AM/PM"), ""), ""),
  IFERROR(IF(WVB!H39="Away", TEXT(WVB!F39, "h:mm AM/PM"), ""), ""),
  IFERROR(IF(XC!H39="Away", TEXT(XC!F39, "h:mm AM/PM"), ""), ""),
  IFERROR(IF(SWIMMING!H39="Away", TEXT(SWIMMING!F39, "h:mm AM/PM"), ""), ""),
  IFERROR(IF(WTEN!H39="Away", TEXT(WTEN!F39, "h:mm AM/PM"), ""), ""),
  IFERROR(IF(TF!H39="Away", TEXT(TF!F39, "h:mm AM/PM"), ""), ""),
  IFERROR(IF(WGOLF!H39="Away", TEXT(WGOLF!F39, "h:mm AM/PM"), ""), ""),
  IFERROR(IF(WBB!H39="Away", TEXT(WBB!F39, "h:mm AM/PM"), ""), ""),
  IFERROR(IF(MBB!H39="Away", TEXT(MBB!F39, "h:mm AM/PM"), ""), ""),
  IFERROR(IF(WLAX!H39="Away", TEXT(WLAX!F39, "h:mm AM/PM"), ""), ""),
  IFERROR(IF(MLAX!H39="Away", TEXT(MLAX!F39, "h:mm AM/PM"), ""), ""),
  IFERROR(IF(SOFT!H39="Away", TEXT(SOFT!F39, "h:mm AM/PM"), ""), ""),
  IFERROR(IF(BASE!H39="Away", TEXT(BASE!F39, "h:mm AM/PM"), ""), ""),
  IFERROR(IF(ESPORTS!H39="Away", TEXT(ESPORTS!F39, "h:mm AM/PM"), ""), "")
)
</f>
        <v/>
      </c>
      <c r="G39" s="11" t="str">
        <f>TEXTJOIN(
  CHAR(10) &amp; CHAR(10),
  TRUE,
  IFERROR(IF(WSO!H39="Away", WSO!G39, ""), ""),
  IFERROR(IF(MSO!H39="Away", MSO!G39, ""), ""),
  IFERROR(IF(FH!H39="Away", FH!G39, ""), ""),
  IFERROR(IF(MGOLF!H39="Away", MGOLF!G39, ""), ""),
  IFERROR(IF(Football!H39="Away", Football!G39, ""), ""),
  IFERROR(IF(WVB!H39="Away", WVB!G39, ""), ""),
  IFERROR(IF(XC!H39="Away", XC!G39, ""), ""),
  IFERROR(IF(SWIMMING!H39="Away", SWIMMING!G39, ""), ""),
  IFERROR(IF(WTEN!H39="Away", WTEN!G39, ""), ""),
  IFERROR(IF(TF!H39="Away", TF!G39, ""), ""),
  IFERROR(IF(WGOLF!H39="Away", WGOLF!G39, ""), ""),
  IFERROR(IF(WBB!H39="Away", WBB!G39, ""), ""),
  IFERROR(IF(MBB!H39="Away", MBB!G39, ""), ""),
  IFERROR(IF(WLAX!H39="Away", WLAX!G39, ""), ""),
  IFERROR(IF(MLAX!H39="Away", MLAX!G39, ""), ""),
  IFERROR(IF(SOFT!H39="Away", SOFT!G39, ""), ""),
  IFERROR(IF(BASE!H39="Away", BASE!G39, ""), ""),
  IFERROR(IF(ESPORTS!H39="Away", ESPORTS!G39, ""), "")
)
</f>
        <v/>
      </c>
      <c r="H39" s="22" t="str">
        <f>TEXTJOIN(
  CHAR(10) &amp; CHAR(10),
  TRUE,
  IFERROR(IF(WSO!H39="Away", WSO!P39, ""), ""),
  IFERROR(IF(MSO!H39="Away", MSO!P39, ""), ""),
  IFERROR(IF(FH!H39="Away", FH!P39, ""), ""),
  IFERROR(IF(MGOLF!H39="Away", MGOLF!P39, ""), ""),
  IFERROR(IF(Football!H39="Away", Football!P39, ""), ""),
  IFERROR(IF(WVB!H39="Away", WVB!P39, ""), ""),
  IFERROR(IF(XC!H39="Away", XC!P39, ""), ""),
  IFERROR(IF(SWIMMING!H39="Away", SWIMMING!P39, ""), ""),
  IFERROR(IF(WTEN!H39="Away", WTEN!P39, ""), ""),
  IFERROR(IF(TF!H39="Away", TF!P39, ""), ""),
  IFERROR(IF(WGOLF!H39="Away", WGOLF!P39, ""), ""),
  IFERROR(IF(WBB!H39="Away", WBB!P39, ""), ""),
  IFERROR(IF(MBB!H39="Away", MBB!P39, ""), ""),
  IFERROR(IF(WLAX!H39="Away", WLAX!P39, ""), ""),
  IFERROR(IF(MLAX!H39="Away", MLAX!P39, ""), ""),
  IFERROR(IF(SOFT!H39="Away", SOFT!P39, ""), ""),
  IFERROR(IF(BASE!H39="Away", BASE!P39, ""), ""),
  IFERROR(IF(ESPORTS!H39="Away", ESPORTS!P39, ""), "")
)
</f>
        <v/>
      </c>
    </row>
    <row r="40" ht="22.5" customHeight="1">
      <c r="A40" s="6">
        <v>39.0</v>
      </c>
      <c r="B40" s="6" t="str">
        <f>'Master Schedule'!B40</f>
        <v/>
      </c>
      <c r="C40" s="7">
        <v>46273.0</v>
      </c>
      <c r="D40" s="8" t="str">
        <f t="shared" si="1"/>
        <v>Tuesday</v>
      </c>
      <c r="E40" s="11" t="str">
        <f>TEXTJOIN(
  CHAR(10) &amp; CHAR(10),
  TRUE,
  IFERROR(IF(WSO!H40="Away", WSO!E40, ""), ""),
  IFERROR(IF(MSO!H40="Away", MSO!E40, ""), ""),
  IFERROR(IF(FH!H40="Away", FH!E40, ""), ""),
  IFERROR(IF(MGOLF!H40="Away", MGOLF!E40, ""), ""),
  IFERROR(IF(Football!H40="Away", Football!E40, ""), ""),
  IFERROR(IF(WVB!H40="Away", WVB!E40, ""), ""),
  IFERROR(IF(XC!H40="Away", XC!E40, ""), ""),
  IFERROR(IF(SWIMMING!H40="Away", SWIMMING!E40, ""), ""),
  IFERROR(IF(WTEN!H40="Away", WTEN!E40, ""), ""),
  IFERROR(IF(TF!H40="Away", TF!E40, ""), ""),
  IFERROR(IF(WGOLF!H40="Away", WGOLF!E40, ""), ""),
  IFERROR(IF(WBB!H40="Away", WBB!E40, ""), ""),
  IFERROR(IF(MBB!H40="Away", MBB!E40, ""), ""),
  IFERROR(IF(WLAX!H40="Away", WLAX!E40, ""), ""),
  IFERROR(IF(MLAX!H40="Away", MLAX!E40, ""), ""),
  IFERROR(IF(SOFT!H40="Away", SOFT!E40, ""), ""),
  IFERROR(IF(BASE!H40="Away", BASE!E40, ""), ""),
  IFERROR(IF(ESPORTS!H40="Away", ESPORTS!E40, ""), "")
)
</f>
        <v/>
      </c>
      <c r="F40" s="11" t="str">
        <f>TEXTJOIN(
  CHAR(10) &amp; CHAR(10),
  TRUE,
  IFERROR(IF(WSO!H40="Away", TEXT(WSO!F40, "h:mm AM/PM"), ""), ""),
  IFERROR(IF(MSO!H40="Away", TEXT(MSO!F40, "h:mm AM/PM"), ""), ""),
  IFERROR(IF(FH!H40="Away", TEXT(FH!F40, "h:mm AM/PM"), ""), ""),
  IFERROR(IF(MGOLF!H40="Away", TEXT(MGOLF!F40, "h:mm AM/PM"), ""), ""),
  IFERROR(IF(Football!H40="Away", TEXT(Football!F40, "h:mm AM/PM"), ""), ""),
  IFERROR(IF(WVB!H40="Away", TEXT(WVB!F40, "h:mm AM/PM"), ""), ""),
  IFERROR(IF(XC!H40="Away", TEXT(XC!F40, "h:mm AM/PM"), ""), ""),
  IFERROR(IF(SWIMMING!H40="Away", TEXT(SWIMMING!F40, "h:mm AM/PM"), ""), ""),
  IFERROR(IF(WTEN!H40="Away", TEXT(WTEN!F40, "h:mm AM/PM"), ""), ""),
  IFERROR(IF(TF!H40="Away", TEXT(TF!F40, "h:mm AM/PM"), ""), ""),
  IFERROR(IF(WGOLF!H40="Away", TEXT(WGOLF!F40, "h:mm AM/PM"), ""), ""),
  IFERROR(IF(WBB!H40="Away", TEXT(WBB!F40, "h:mm AM/PM"), ""), ""),
  IFERROR(IF(MBB!H40="Away", TEXT(MBB!F40, "h:mm AM/PM"), ""), ""),
  IFERROR(IF(WLAX!H40="Away", TEXT(WLAX!F40, "h:mm AM/PM"), ""), ""),
  IFERROR(IF(MLAX!H40="Away", TEXT(MLAX!F40, "h:mm AM/PM"), ""), ""),
  IFERROR(IF(SOFT!H40="Away", TEXT(SOFT!F40, "h:mm AM/PM"), ""), ""),
  IFERROR(IF(BASE!H40="Away", TEXT(BASE!F40, "h:mm AM/PM"), ""), ""),
  IFERROR(IF(ESPORTS!H40="Away", TEXT(ESPORTS!F40, "h:mm AM/PM"), ""), "")
)
</f>
        <v/>
      </c>
      <c r="G40" s="11" t="str">
        <f>TEXTJOIN(
  CHAR(10) &amp; CHAR(10),
  TRUE,
  IFERROR(IF(WSO!H40="Away", WSO!G40, ""), ""),
  IFERROR(IF(MSO!H40="Away", MSO!G40, ""), ""),
  IFERROR(IF(FH!H40="Away", FH!G40, ""), ""),
  IFERROR(IF(MGOLF!H40="Away", MGOLF!G40, ""), ""),
  IFERROR(IF(Football!H40="Away", Football!G40, ""), ""),
  IFERROR(IF(WVB!H40="Away", WVB!G40, ""), ""),
  IFERROR(IF(XC!H40="Away", XC!G40, ""), ""),
  IFERROR(IF(SWIMMING!H40="Away", SWIMMING!G40, ""), ""),
  IFERROR(IF(WTEN!H40="Away", WTEN!G40, ""), ""),
  IFERROR(IF(TF!H40="Away", TF!G40, ""), ""),
  IFERROR(IF(WGOLF!H40="Away", WGOLF!G40, ""), ""),
  IFERROR(IF(WBB!H40="Away", WBB!G40, ""), ""),
  IFERROR(IF(MBB!H40="Away", MBB!G40, ""), ""),
  IFERROR(IF(WLAX!H40="Away", WLAX!G40, ""), ""),
  IFERROR(IF(MLAX!H40="Away", MLAX!G40, ""), ""),
  IFERROR(IF(SOFT!H40="Away", SOFT!G40, ""), ""),
  IFERROR(IF(BASE!H40="Away", BASE!G40, ""), ""),
  IFERROR(IF(ESPORTS!H40="Away", ESPORTS!G40, ""), "")
)
</f>
        <v/>
      </c>
      <c r="H40" s="22" t="str">
        <f>TEXTJOIN(
  CHAR(10) &amp; CHAR(10),
  TRUE,
  IFERROR(IF(WSO!H40="Away", WSO!P40, ""), ""),
  IFERROR(IF(MSO!H40="Away", MSO!P40, ""), ""),
  IFERROR(IF(FH!H40="Away", FH!P40, ""), ""),
  IFERROR(IF(MGOLF!H40="Away", MGOLF!P40, ""), ""),
  IFERROR(IF(Football!H40="Away", Football!P40, ""), ""),
  IFERROR(IF(WVB!H40="Away", WVB!P40, ""), ""),
  IFERROR(IF(XC!H40="Away", XC!P40, ""), ""),
  IFERROR(IF(SWIMMING!H40="Away", SWIMMING!P40, ""), ""),
  IFERROR(IF(WTEN!H40="Away", WTEN!P40, ""), ""),
  IFERROR(IF(TF!H40="Away", TF!P40, ""), ""),
  IFERROR(IF(WGOLF!H40="Away", WGOLF!P40, ""), ""),
  IFERROR(IF(WBB!H40="Away", WBB!P40, ""), ""),
  IFERROR(IF(MBB!H40="Away", MBB!P40, ""), ""),
  IFERROR(IF(WLAX!H40="Away", WLAX!P40, ""), ""),
  IFERROR(IF(MLAX!H40="Away", MLAX!P40, ""), ""),
  IFERROR(IF(SOFT!H40="Away", SOFT!P40, ""), ""),
  IFERROR(IF(BASE!H40="Away", BASE!P40, ""), ""),
  IFERROR(IF(ESPORTS!H40="Away", ESPORTS!P40, ""), "")
)
</f>
        <v/>
      </c>
    </row>
    <row r="41" ht="22.5" customHeight="1">
      <c r="A41" s="6">
        <v>40.0</v>
      </c>
      <c r="B41" s="6" t="str">
        <f>'Master Schedule'!B41</f>
        <v/>
      </c>
      <c r="C41" s="7">
        <v>46274.0</v>
      </c>
      <c r="D41" s="8" t="str">
        <f t="shared" si="1"/>
        <v>Wednesday</v>
      </c>
      <c r="E41" s="11" t="str">
        <f>TEXTJOIN(
  CHAR(10) &amp; CHAR(10),
  TRUE,
  IFERROR(IF(WSO!H41="Away", WSO!E41, ""), ""),
  IFERROR(IF(MSO!H41="Away", MSO!E41, ""), ""),
  IFERROR(IF(FH!H41="Away", FH!E41, ""), ""),
  IFERROR(IF(MGOLF!H41="Away", MGOLF!E41, ""), ""),
  IFERROR(IF(Football!H41="Away", Football!E41, ""), ""),
  IFERROR(IF(WVB!H41="Away", WVB!E41, ""), ""),
  IFERROR(IF(XC!H41="Away", XC!E41, ""), ""),
  IFERROR(IF(SWIMMING!H41="Away", SWIMMING!E41, ""), ""),
  IFERROR(IF(WTEN!H41="Away", WTEN!E41, ""), ""),
  IFERROR(IF(TF!H41="Away", TF!E41, ""), ""),
  IFERROR(IF(WGOLF!H41="Away", WGOLF!E41, ""), ""),
  IFERROR(IF(WBB!H41="Away", WBB!E41, ""), ""),
  IFERROR(IF(MBB!H41="Away", MBB!E41, ""), ""),
  IFERROR(IF(WLAX!H41="Away", WLAX!E41, ""), ""),
  IFERROR(IF(MLAX!H41="Away", MLAX!E41, ""), ""),
  IFERROR(IF(SOFT!H41="Away", SOFT!E41, ""), ""),
  IFERROR(IF(BASE!H41="Away", BASE!E41, ""), ""),
  IFERROR(IF(ESPORTS!H41="Away", ESPORTS!E41, ""), "")
)
</f>
        <v/>
      </c>
      <c r="F41" s="11" t="str">
        <f>TEXTJOIN(
  CHAR(10) &amp; CHAR(10),
  TRUE,
  IFERROR(IF(WSO!H41="Away", TEXT(WSO!F41, "h:mm AM/PM"), ""), ""),
  IFERROR(IF(MSO!H41="Away", TEXT(MSO!F41, "h:mm AM/PM"), ""), ""),
  IFERROR(IF(FH!H41="Away", TEXT(FH!F41, "h:mm AM/PM"), ""), ""),
  IFERROR(IF(MGOLF!H41="Away", TEXT(MGOLF!F41, "h:mm AM/PM"), ""), ""),
  IFERROR(IF(Football!H41="Away", TEXT(Football!F41, "h:mm AM/PM"), ""), ""),
  IFERROR(IF(WVB!H41="Away", TEXT(WVB!F41, "h:mm AM/PM"), ""), ""),
  IFERROR(IF(XC!H41="Away", TEXT(XC!F41, "h:mm AM/PM"), ""), ""),
  IFERROR(IF(SWIMMING!H41="Away", TEXT(SWIMMING!F41, "h:mm AM/PM"), ""), ""),
  IFERROR(IF(WTEN!H41="Away", TEXT(WTEN!F41, "h:mm AM/PM"), ""), ""),
  IFERROR(IF(TF!H41="Away", TEXT(TF!F41, "h:mm AM/PM"), ""), ""),
  IFERROR(IF(WGOLF!H41="Away", TEXT(WGOLF!F41, "h:mm AM/PM"), ""), ""),
  IFERROR(IF(WBB!H41="Away", TEXT(WBB!F41, "h:mm AM/PM"), ""), ""),
  IFERROR(IF(MBB!H41="Away", TEXT(MBB!F41, "h:mm AM/PM"), ""), ""),
  IFERROR(IF(WLAX!H41="Away", TEXT(WLAX!F41, "h:mm AM/PM"), ""), ""),
  IFERROR(IF(MLAX!H41="Away", TEXT(MLAX!F41, "h:mm AM/PM"), ""), ""),
  IFERROR(IF(SOFT!H41="Away", TEXT(SOFT!F41, "h:mm AM/PM"), ""), ""),
  IFERROR(IF(BASE!H41="Away", TEXT(BASE!F41, "h:mm AM/PM"), ""), ""),
  IFERROR(IF(ESPORTS!H41="Away", TEXT(ESPORTS!F41, "h:mm AM/PM"), ""), "")
)
</f>
        <v/>
      </c>
      <c r="G41" s="11" t="str">
        <f>TEXTJOIN(
  CHAR(10) &amp; CHAR(10),
  TRUE,
  IFERROR(IF(WSO!H41="Away", WSO!G41, ""), ""),
  IFERROR(IF(MSO!H41="Away", MSO!G41, ""), ""),
  IFERROR(IF(FH!H41="Away", FH!G41, ""), ""),
  IFERROR(IF(MGOLF!H41="Away", MGOLF!G41, ""), ""),
  IFERROR(IF(Football!H41="Away", Football!G41, ""), ""),
  IFERROR(IF(WVB!H41="Away", WVB!G41, ""), ""),
  IFERROR(IF(XC!H41="Away", XC!G41, ""), ""),
  IFERROR(IF(SWIMMING!H41="Away", SWIMMING!G41, ""), ""),
  IFERROR(IF(WTEN!H41="Away", WTEN!G41, ""), ""),
  IFERROR(IF(TF!H41="Away", TF!G41, ""), ""),
  IFERROR(IF(WGOLF!H41="Away", WGOLF!G41, ""), ""),
  IFERROR(IF(WBB!H41="Away", WBB!G41, ""), ""),
  IFERROR(IF(MBB!H41="Away", MBB!G41, ""), ""),
  IFERROR(IF(WLAX!H41="Away", WLAX!G41, ""), ""),
  IFERROR(IF(MLAX!H41="Away", MLAX!G41, ""), ""),
  IFERROR(IF(SOFT!H41="Away", SOFT!G41, ""), ""),
  IFERROR(IF(BASE!H41="Away", BASE!G41, ""), ""),
  IFERROR(IF(ESPORTS!H41="Away", ESPORTS!G41, ""), "")
)
</f>
        <v/>
      </c>
      <c r="H41" s="22" t="str">
        <f>TEXTJOIN(
  CHAR(10) &amp; CHAR(10),
  TRUE,
  IFERROR(IF(WSO!H41="Away", WSO!P41, ""), ""),
  IFERROR(IF(MSO!H41="Away", MSO!P41, ""), ""),
  IFERROR(IF(FH!H41="Away", FH!P41, ""), ""),
  IFERROR(IF(MGOLF!H41="Away", MGOLF!P41, ""), ""),
  IFERROR(IF(Football!H41="Away", Football!P41, ""), ""),
  IFERROR(IF(WVB!H41="Away", WVB!P41, ""), ""),
  IFERROR(IF(XC!H41="Away", XC!P41, ""), ""),
  IFERROR(IF(SWIMMING!H41="Away", SWIMMING!P41, ""), ""),
  IFERROR(IF(WTEN!H41="Away", WTEN!P41, ""), ""),
  IFERROR(IF(TF!H41="Away", TF!P41, ""), ""),
  IFERROR(IF(WGOLF!H41="Away", WGOLF!P41, ""), ""),
  IFERROR(IF(WBB!H41="Away", WBB!P41, ""), ""),
  IFERROR(IF(MBB!H41="Away", MBB!P41, ""), ""),
  IFERROR(IF(WLAX!H41="Away", WLAX!P41, ""), ""),
  IFERROR(IF(MLAX!H41="Away", MLAX!P41, ""), ""),
  IFERROR(IF(SOFT!H41="Away", SOFT!P41, ""), ""),
  IFERROR(IF(BASE!H41="Away", BASE!P41, ""), ""),
  IFERROR(IF(ESPORTS!H41="Away", ESPORTS!P41, ""), "")
)
</f>
        <v/>
      </c>
    </row>
    <row r="42" ht="22.5" customHeight="1">
      <c r="A42" s="6">
        <v>41.0</v>
      </c>
      <c r="B42" s="6" t="str">
        <f>'Master Schedule'!B42</f>
        <v/>
      </c>
      <c r="C42" s="7">
        <v>46275.0</v>
      </c>
      <c r="D42" s="8" t="str">
        <f t="shared" si="1"/>
        <v>Thursday</v>
      </c>
      <c r="E42" s="11" t="str">
        <f>TEXTJOIN(
  CHAR(10) &amp; CHAR(10),
  TRUE,
  IFERROR(IF(WSO!H42="Away", WSO!E42, ""), ""),
  IFERROR(IF(MSO!H42="Away", MSO!E42, ""), ""),
  IFERROR(IF(FH!H42="Away", FH!E42, ""), ""),
  IFERROR(IF(MGOLF!H42="Away", MGOLF!E42, ""), ""),
  IFERROR(IF(Football!H42="Away", Football!E42, ""), ""),
  IFERROR(IF(WVB!H42="Away", WVB!E42, ""), ""),
  IFERROR(IF(XC!H42="Away", XC!E42, ""), ""),
  IFERROR(IF(SWIMMING!H42="Away", SWIMMING!E42, ""), ""),
  IFERROR(IF(WTEN!H42="Away", WTEN!E42, ""), ""),
  IFERROR(IF(TF!H42="Away", TF!E42, ""), ""),
  IFERROR(IF(WGOLF!H42="Away", WGOLF!E42, ""), ""),
  IFERROR(IF(WBB!H42="Away", WBB!E42, ""), ""),
  IFERROR(IF(MBB!H42="Away", MBB!E42, ""), ""),
  IFERROR(IF(WLAX!H42="Away", WLAX!E42, ""), ""),
  IFERROR(IF(MLAX!H42="Away", MLAX!E42, ""), ""),
  IFERROR(IF(SOFT!H42="Away", SOFT!E42, ""), ""),
  IFERROR(IF(BASE!H42="Away", BASE!E42, ""), ""),
  IFERROR(IF(ESPORTS!H42="Away", ESPORTS!E42, ""), "")
)
</f>
        <v/>
      </c>
      <c r="F42" s="11" t="str">
        <f>TEXTJOIN(
  CHAR(10) &amp; CHAR(10),
  TRUE,
  IFERROR(IF(WSO!H42="Away", TEXT(WSO!F42, "h:mm AM/PM"), ""), ""),
  IFERROR(IF(MSO!H42="Away", TEXT(MSO!F42, "h:mm AM/PM"), ""), ""),
  IFERROR(IF(FH!H42="Away", TEXT(FH!F42, "h:mm AM/PM"), ""), ""),
  IFERROR(IF(MGOLF!H42="Away", TEXT(MGOLF!F42, "h:mm AM/PM"), ""), ""),
  IFERROR(IF(Football!H42="Away", TEXT(Football!F42, "h:mm AM/PM"), ""), ""),
  IFERROR(IF(WVB!H42="Away", TEXT(WVB!F42, "h:mm AM/PM"), ""), ""),
  IFERROR(IF(XC!H42="Away", TEXT(XC!F42, "h:mm AM/PM"), ""), ""),
  IFERROR(IF(SWIMMING!H42="Away", TEXT(SWIMMING!F42, "h:mm AM/PM"), ""), ""),
  IFERROR(IF(WTEN!H42="Away", TEXT(WTEN!F42, "h:mm AM/PM"), ""), ""),
  IFERROR(IF(TF!H42="Away", TEXT(TF!F42, "h:mm AM/PM"), ""), ""),
  IFERROR(IF(WGOLF!H42="Away", TEXT(WGOLF!F42, "h:mm AM/PM"), ""), ""),
  IFERROR(IF(WBB!H42="Away", TEXT(WBB!F42, "h:mm AM/PM"), ""), ""),
  IFERROR(IF(MBB!H42="Away", TEXT(MBB!F42, "h:mm AM/PM"), ""), ""),
  IFERROR(IF(WLAX!H42="Away", TEXT(WLAX!F42, "h:mm AM/PM"), ""), ""),
  IFERROR(IF(MLAX!H42="Away", TEXT(MLAX!F42, "h:mm AM/PM"), ""), ""),
  IFERROR(IF(SOFT!H42="Away", TEXT(SOFT!F42, "h:mm AM/PM"), ""), ""),
  IFERROR(IF(BASE!H42="Away", TEXT(BASE!F42, "h:mm AM/PM"), ""), ""),
  IFERROR(IF(ESPORTS!H42="Away", TEXT(ESPORTS!F42, "h:mm AM/PM"), ""), "")
)
</f>
        <v/>
      </c>
      <c r="G42" s="11" t="str">
        <f>TEXTJOIN(
  CHAR(10) &amp; CHAR(10),
  TRUE,
  IFERROR(IF(WSO!H42="Away", WSO!G42, ""), ""),
  IFERROR(IF(MSO!H42="Away", MSO!G42, ""), ""),
  IFERROR(IF(FH!H42="Away", FH!G42, ""), ""),
  IFERROR(IF(MGOLF!H42="Away", MGOLF!G42, ""), ""),
  IFERROR(IF(Football!H42="Away", Football!G42, ""), ""),
  IFERROR(IF(WVB!H42="Away", WVB!G42, ""), ""),
  IFERROR(IF(XC!H42="Away", XC!G42, ""), ""),
  IFERROR(IF(SWIMMING!H42="Away", SWIMMING!G42, ""), ""),
  IFERROR(IF(WTEN!H42="Away", WTEN!G42, ""), ""),
  IFERROR(IF(TF!H42="Away", TF!G42, ""), ""),
  IFERROR(IF(WGOLF!H42="Away", WGOLF!G42, ""), ""),
  IFERROR(IF(WBB!H42="Away", WBB!G42, ""), ""),
  IFERROR(IF(MBB!H42="Away", MBB!G42, ""), ""),
  IFERROR(IF(WLAX!H42="Away", WLAX!G42, ""), ""),
  IFERROR(IF(MLAX!H42="Away", MLAX!G42, ""), ""),
  IFERROR(IF(SOFT!H42="Away", SOFT!G42, ""), ""),
  IFERROR(IF(BASE!H42="Away", BASE!G42, ""), ""),
  IFERROR(IF(ESPORTS!H42="Away", ESPORTS!G42, ""), "")
)
</f>
        <v/>
      </c>
      <c r="H42" s="22" t="str">
        <f>TEXTJOIN(
  CHAR(10) &amp; CHAR(10),
  TRUE,
  IFERROR(IF(WSO!H42="Away", WSO!P42, ""), ""),
  IFERROR(IF(MSO!H42="Away", MSO!P42, ""), ""),
  IFERROR(IF(FH!H42="Away", FH!P42, ""), ""),
  IFERROR(IF(MGOLF!H42="Away", MGOLF!P42, ""), ""),
  IFERROR(IF(Football!H42="Away", Football!P42, ""), ""),
  IFERROR(IF(WVB!H42="Away", WVB!P42, ""), ""),
  IFERROR(IF(XC!H42="Away", XC!P42, ""), ""),
  IFERROR(IF(SWIMMING!H42="Away", SWIMMING!P42, ""), ""),
  IFERROR(IF(WTEN!H42="Away", WTEN!P42, ""), ""),
  IFERROR(IF(TF!H42="Away", TF!P42, ""), ""),
  IFERROR(IF(WGOLF!H42="Away", WGOLF!P42, ""), ""),
  IFERROR(IF(WBB!H42="Away", WBB!P42, ""), ""),
  IFERROR(IF(MBB!H42="Away", MBB!P42, ""), ""),
  IFERROR(IF(WLAX!H42="Away", WLAX!P42, ""), ""),
  IFERROR(IF(MLAX!H42="Away", MLAX!P42, ""), ""),
  IFERROR(IF(SOFT!H42="Away", SOFT!P42, ""), ""),
  IFERROR(IF(BASE!H42="Away", BASE!P42, ""), ""),
  IFERROR(IF(ESPORTS!H42="Away", ESPORTS!P42, ""), "")
)
</f>
        <v/>
      </c>
    </row>
    <row r="43" ht="22.5" customHeight="1">
      <c r="A43" s="6">
        <v>42.0</v>
      </c>
      <c r="B43" s="6" t="str">
        <f>'Master Schedule'!B43</f>
        <v/>
      </c>
      <c r="C43" s="7">
        <v>46276.0</v>
      </c>
      <c r="D43" s="8" t="str">
        <f t="shared" si="1"/>
        <v>Friday</v>
      </c>
      <c r="E43" s="11" t="str">
        <f>TEXTJOIN(
  CHAR(10) &amp; CHAR(10),
  TRUE,
  IFERROR(IF(WSO!H43="Away", WSO!E43, ""), ""),
  IFERROR(IF(MSO!H43="Away", MSO!E43, ""), ""),
  IFERROR(IF(FH!H43="Away", FH!E43, ""), ""),
  IFERROR(IF(MGOLF!H43="Away", MGOLF!E43, ""), ""),
  IFERROR(IF(Football!H43="Away", Football!E43, ""), ""),
  IFERROR(IF(WVB!H43="Away", WVB!E43, ""), ""),
  IFERROR(IF(XC!H43="Away", XC!E43, ""), ""),
  IFERROR(IF(SWIMMING!H43="Away", SWIMMING!E43, ""), ""),
  IFERROR(IF(WTEN!H43="Away", WTEN!E43, ""), ""),
  IFERROR(IF(TF!H43="Away", TF!E43, ""), ""),
  IFERROR(IF(WGOLF!H43="Away", WGOLF!E43, ""), ""),
  IFERROR(IF(WBB!H43="Away", WBB!E43, ""), ""),
  IFERROR(IF(MBB!H43="Away", MBB!E43, ""), ""),
  IFERROR(IF(WLAX!H43="Away", WLAX!E43, ""), ""),
  IFERROR(IF(MLAX!H43="Away", MLAX!E43, ""), ""),
  IFERROR(IF(SOFT!H43="Away", SOFT!E43, ""), ""),
  IFERROR(IF(BASE!H43="Away", BASE!E43, ""), ""),
  IFERROR(IF(ESPORTS!H43="Away", ESPORTS!E43, ""), "")
)
</f>
        <v/>
      </c>
      <c r="F43" s="11" t="str">
        <f>TEXTJOIN(
  CHAR(10) &amp; CHAR(10),
  TRUE,
  IFERROR(IF(WSO!H43="Away", TEXT(WSO!F43, "h:mm AM/PM"), ""), ""),
  IFERROR(IF(MSO!H43="Away", TEXT(MSO!F43, "h:mm AM/PM"), ""), ""),
  IFERROR(IF(FH!H43="Away", TEXT(FH!F43, "h:mm AM/PM"), ""), ""),
  IFERROR(IF(MGOLF!H43="Away", TEXT(MGOLF!F43, "h:mm AM/PM"), ""), ""),
  IFERROR(IF(Football!H43="Away", TEXT(Football!F43, "h:mm AM/PM"), ""), ""),
  IFERROR(IF(WVB!H43="Away", TEXT(WVB!F43, "h:mm AM/PM"), ""), ""),
  IFERROR(IF(XC!H43="Away", TEXT(XC!F43, "h:mm AM/PM"), ""), ""),
  IFERROR(IF(SWIMMING!H43="Away", TEXT(SWIMMING!F43, "h:mm AM/PM"), ""), ""),
  IFERROR(IF(WTEN!H43="Away", TEXT(WTEN!F43, "h:mm AM/PM"), ""), ""),
  IFERROR(IF(TF!H43="Away", TEXT(TF!F43, "h:mm AM/PM"), ""), ""),
  IFERROR(IF(WGOLF!H43="Away", TEXT(WGOLF!F43, "h:mm AM/PM"), ""), ""),
  IFERROR(IF(WBB!H43="Away", TEXT(WBB!F43, "h:mm AM/PM"), ""), ""),
  IFERROR(IF(MBB!H43="Away", TEXT(MBB!F43, "h:mm AM/PM"), ""), ""),
  IFERROR(IF(WLAX!H43="Away", TEXT(WLAX!F43, "h:mm AM/PM"), ""), ""),
  IFERROR(IF(MLAX!H43="Away", TEXT(MLAX!F43, "h:mm AM/PM"), ""), ""),
  IFERROR(IF(SOFT!H43="Away", TEXT(SOFT!F43, "h:mm AM/PM"), ""), ""),
  IFERROR(IF(BASE!H43="Away", TEXT(BASE!F43, "h:mm AM/PM"), ""), ""),
  IFERROR(IF(ESPORTS!H43="Away", TEXT(ESPORTS!F43, "h:mm AM/PM"), ""), "")
)
</f>
        <v/>
      </c>
      <c r="G43" s="11" t="str">
        <f>TEXTJOIN(
  CHAR(10) &amp; CHAR(10),
  TRUE,
  IFERROR(IF(WSO!H43="Away", WSO!G43, ""), ""),
  IFERROR(IF(MSO!H43="Away", MSO!G43, ""), ""),
  IFERROR(IF(FH!H43="Away", FH!G43, ""), ""),
  IFERROR(IF(MGOLF!H43="Away", MGOLF!G43, ""), ""),
  IFERROR(IF(Football!H43="Away", Football!G43, ""), ""),
  IFERROR(IF(WVB!H43="Away", WVB!G43, ""), ""),
  IFERROR(IF(XC!H43="Away", XC!G43, ""), ""),
  IFERROR(IF(SWIMMING!H43="Away", SWIMMING!G43, ""), ""),
  IFERROR(IF(WTEN!H43="Away", WTEN!G43, ""), ""),
  IFERROR(IF(TF!H43="Away", TF!G43, ""), ""),
  IFERROR(IF(WGOLF!H43="Away", WGOLF!G43, ""), ""),
  IFERROR(IF(WBB!H43="Away", WBB!G43, ""), ""),
  IFERROR(IF(MBB!H43="Away", MBB!G43, ""), ""),
  IFERROR(IF(WLAX!H43="Away", WLAX!G43, ""), ""),
  IFERROR(IF(MLAX!H43="Away", MLAX!G43, ""), ""),
  IFERROR(IF(SOFT!H43="Away", SOFT!G43, ""), ""),
  IFERROR(IF(BASE!H43="Away", BASE!G43, ""), ""),
  IFERROR(IF(ESPORTS!H43="Away", ESPORTS!G43, ""), "")
)
</f>
        <v/>
      </c>
      <c r="H43" s="22" t="str">
        <f>TEXTJOIN(
  CHAR(10) &amp; CHAR(10),
  TRUE,
  IFERROR(IF(WSO!H43="Away", WSO!P43, ""), ""),
  IFERROR(IF(MSO!H43="Away", MSO!P43, ""), ""),
  IFERROR(IF(FH!H43="Away", FH!P43, ""), ""),
  IFERROR(IF(MGOLF!H43="Away", MGOLF!P43, ""), ""),
  IFERROR(IF(Football!H43="Away", Football!P43, ""), ""),
  IFERROR(IF(WVB!H43="Away", WVB!P43, ""), ""),
  IFERROR(IF(XC!H43="Away", XC!P43, ""), ""),
  IFERROR(IF(SWIMMING!H43="Away", SWIMMING!P43, ""), ""),
  IFERROR(IF(WTEN!H43="Away", WTEN!P43, ""), ""),
  IFERROR(IF(TF!H43="Away", TF!P43, ""), ""),
  IFERROR(IF(WGOLF!H43="Away", WGOLF!P43, ""), ""),
  IFERROR(IF(WBB!H43="Away", WBB!P43, ""), ""),
  IFERROR(IF(MBB!H43="Away", MBB!P43, ""), ""),
  IFERROR(IF(WLAX!H43="Away", WLAX!P43, ""), ""),
  IFERROR(IF(MLAX!H43="Away", MLAX!P43, ""), ""),
  IFERROR(IF(SOFT!H43="Away", SOFT!P43, ""), ""),
  IFERROR(IF(BASE!H43="Away", BASE!P43, ""), ""),
  IFERROR(IF(ESPORTS!H43="Away", ESPORTS!P43, ""), "")
)
</f>
        <v/>
      </c>
    </row>
    <row r="44" ht="22.5" customHeight="1">
      <c r="A44" s="6">
        <v>43.0</v>
      </c>
      <c r="B44" s="6" t="str">
        <f>'Master Schedule'!B44</f>
        <v/>
      </c>
      <c r="C44" s="7">
        <v>46277.0</v>
      </c>
      <c r="D44" s="8" t="str">
        <f t="shared" si="1"/>
        <v>Saturday</v>
      </c>
      <c r="E44" s="11" t="str">
        <f>TEXTJOIN(
  CHAR(10) &amp; CHAR(10),
  TRUE,
  IFERROR(IF(WSO!H44="Away", WSO!E44, ""), ""),
  IFERROR(IF(MSO!H44="Away", MSO!E44, ""), ""),
  IFERROR(IF(FH!H44="Away", FH!E44, ""), ""),
  IFERROR(IF(MGOLF!H44="Away", MGOLF!E44, ""), ""),
  IFERROR(IF(Football!H44="Away", Football!E44, ""), ""),
  IFERROR(IF(WVB!H44="Away", WVB!E44, ""), ""),
  IFERROR(IF(XC!H44="Away", XC!E44, ""), ""),
  IFERROR(IF(SWIMMING!H44="Away", SWIMMING!E44, ""), ""),
  IFERROR(IF(WTEN!H44="Away", WTEN!E44, ""), ""),
  IFERROR(IF(TF!H44="Away", TF!E44, ""), ""),
  IFERROR(IF(WGOLF!H44="Away", WGOLF!E44, ""), ""),
  IFERROR(IF(WBB!H44="Away", WBB!E44, ""), ""),
  IFERROR(IF(MBB!H44="Away", MBB!E44, ""), ""),
  IFERROR(IF(WLAX!H44="Away", WLAX!E44, ""), ""),
  IFERROR(IF(MLAX!H44="Away", MLAX!E44, ""), ""),
  IFERROR(IF(SOFT!H44="Away", SOFT!E44, ""), ""),
  IFERROR(IF(BASE!H44="Away", BASE!E44, ""), ""),
  IFERROR(IF(ESPORTS!H44="Away", ESPORTS!E44, ""), "")
)
</f>
        <v/>
      </c>
      <c r="F44" s="11" t="str">
        <f>TEXTJOIN(
  CHAR(10) &amp; CHAR(10),
  TRUE,
  IFERROR(IF(WSO!H44="Away", TEXT(WSO!F44, "h:mm AM/PM"), ""), ""),
  IFERROR(IF(MSO!H44="Away", TEXT(MSO!F44, "h:mm AM/PM"), ""), ""),
  IFERROR(IF(FH!H44="Away", TEXT(FH!F44, "h:mm AM/PM"), ""), ""),
  IFERROR(IF(MGOLF!H44="Away", TEXT(MGOLF!F44, "h:mm AM/PM"), ""), ""),
  IFERROR(IF(Football!H44="Away", TEXT(Football!F44, "h:mm AM/PM"), ""), ""),
  IFERROR(IF(WVB!H44="Away", TEXT(WVB!F44, "h:mm AM/PM"), ""), ""),
  IFERROR(IF(XC!H44="Away", TEXT(XC!F44, "h:mm AM/PM"), ""), ""),
  IFERROR(IF(SWIMMING!H44="Away", TEXT(SWIMMING!F44, "h:mm AM/PM"), ""), ""),
  IFERROR(IF(WTEN!H44="Away", TEXT(WTEN!F44, "h:mm AM/PM"), ""), ""),
  IFERROR(IF(TF!H44="Away", TEXT(TF!F44, "h:mm AM/PM"), ""), ""),
  IFERROR(IF(WGOLF!H44="Away", TEXT(WGOLF!F44, "h:mm AM/PM"), ""), ""),
  IFERROR(IF(WBB!H44="Away", TEXT(WBB!F44, "h:mm AM/PM"), ""), ""),
  IFERROR(IF(MBB!H44="Away", TEXT(MBB!F44, "h:mm AM/PM"), ""), ""),
  IFERROR(IF(WLAX!H44="Away", TEXT(WLAX!F44, "h:mm AM/PM"), ""), ""),
  IFERROR(IF(MLAX!H44="Away", TEXT(MLAX!F44, "h:mm AM/PM"), ""), ""),
  IFERROR(IF(SOFT!H44="Away", TEXT(SOFT!F44, "h:mm AM/PM"), ""), ""),
  IFERROR(IF(BASE!H44="Away", TEXT(BASE!F44, "h:mm AM/PM"), ""), ""),
  IFERROR(IF(ESPORTS!H44="Away", TEXT(ESPORTS!F44, "h:mm AM/PM"), ""), "")
)
</f>
        <v/>
      </c>
      <c r="G44" s="11" t="str">
        <f>TEXTJOIN(
  CHAR(10) &amp; CHAR(10),
  TRUE,
  IFERROR(IF(WSO!H44="Away", WSO!G44, ""), ""),
  IFERROR(IF(MSO!H44="Away", MSO!G44, ""), ""),
  IFERROR(IF(FH!H44="Away", FH!G44, ""), ""),
  IFERROR(IF(MGOLF!H44="Away", MGOLF!G44, ""), ""),
  IFERROR(IF(Football!H44="Away", Football!G44, ""), ""),
  IFERROR(IF(WVB!H44="Away", WVB!G44, ""), ""),
  IFERROR(IF(XC!H44="Away", XC!G44, ""), ""),
  IFERROR(IF(SWIMMING!H44="Away", SWIMMING!G44, ""), ""),
  IFERROR(IF(WTEN!H44="Away", WTEN!G44, ""), ""),
  IFERROR(IF(TF!H44="Away", TF!G44, ""), ""),
  IFERROR(IF(WGOLF!H44="Away", WGOLF!G44, ""), ""),
  IFERROR(IF(WBB!H44="Away", WBB!G44, ""), ""),
  IFERROR(IF(MBB!H44="Away", MBB!G44, ""), ""),
  IFERROR(IF(WLAX!H44="Away", WLAX!G44, ""), ""),
  IFERROR(IF(MLAX!H44="Away", MLAX!G44, ""), ""),
  IFERROR(IF(SOFT!H44="Away", SOFT!G44, ""), ""),
  IFERROR(IF(BASE!H44="Away", BASE!G44, ""), ""),
  IFERROR(IF(ESPORTS!H44="Away", ESPORTS!G44, ""), "")
)
</f>
        <v/>
      </c>
      <c r="H44" s="22" t="str">
        <f>TEXTJOIN(
  CHAR(10) &amp; CHAR(10),
  TRUE,
  IFERROR(IF(WSO!H44="Away", WSO!P44, ""), ""),
  IFERROR(IF(MSO!H44="Away", MSO!P44, ""), ""),
  IFERROR(IF(FH!H44="Away", FH!P44, ""), ""),
  IFERROR(IF(MGOLF!H44="Away", MGOLF!P44, ""), ""),
  IFERROR(IF(Football!H44="Away", Football!P44, ""), ""),
  IFERROR(IF(WVB!H44="Away", WVB!P44, ""), ""),
  IFERROR(IF(XC!H44="Away", XC!P44, ""), ""),
  IFERROR(IF(SWIMMING!H44="Away", SWIMMING!P44, ""), ""),
  IFERROR(IF(WTEN!H44="Away", WTEN!P44, ""), ""),
  IFERROR(IF(TF!H44="Away", TF!P44, ""), ""),
  IFERROR(IF(WGOLF!H44="Away", WGOLF!P44, ""), ""),
  IFERROR(IF(WBB!H44="Away", WBB!P44, ""), ""),
  IFERROR(IF(MBB!H44="Away", MBB!P44, ""), ""),
  IFERROR(IF(WLAX!H44="Away", WLAX!P44, ""), ""),
  IFERROR(IF(MLAX!H44="Away", MLAX!P44, ""), ""),
  IFERROR(IF(SOFT!H44="Away", SOFT!P44, ""), ""),
  IFERROR(IF(BASE!H44="Away", BASE!P44, ""), ""),
  IFERROR(IF(ESPORTS!H44="Away", ESPORTS!P44, ""), "")
)
</f>
        <v/>
      </c>
    </row>
    <row r="45" ht="22.5" customHeight="1">
      <c r="A45" s="6">
        <v>44.0</v>
      </c>
      <c r="B45" s="6" t="str">
        <f>'Master Schedule'!B45</f>
        <v/>
      </c>
      <c r="C45" s="7">
        <v>46278.0</v>
      </c>
      <c r="D45" s="8" t="str">
        <f t="shared" si="1"/>
        <v>Sunday</v>
      </c>
      <c r="E45" s="11" t="str">
        <f>TEXTJOIN(
  CHAR(10) &amp; CHAR(10),
  TRUE,
  IFERROR(IF(WSO!H45="Away", WSO!E45, ""), ""),
  IFERROR(IF(MSO!H45="Away", MSO!E45, ""), ""),
  IFERROR(IF(FH!H45="Away", FH!E45, ""), ""),
  IFERROR(IF(MGOLF!H45="Away", MGOLF!E45, ""), ""),
  IFERROR(IF(Football!H45="Away", Football!E45, ""), ""),
  IFERROR(IF(WVB!H45="Away", WVB!E45, ""), ""),
  IFERROR(IF(XC!H45="Away", XC!E45, ""), ""),
  IFERROR(IF(SWIMMING!H45="Away", SWIMMING!E45, ""), ""),
  IFERROR(IF(WTEN!H45="Away", WTEN!E45, ""), ""),
  IFERROR(IF(TF!H45="Away", TF!E45, ""), ""),
  IFERROR(IF(WGOLF!H45="Away", WGOLF!E45, ""), ""),
  IFERROR(IF(WBB!H45="Away", WBB!E45, ""), ""),
  IFERROR(IF(MBB!H45="Away", MBB!E45, ""), ""),
  IFERROR(IF(WLAX!H45="Away", WLAX!E45, ""), ""),
  IFERROR(IF(MLAX!H45="Away", MLAX!E45, ""), ""),
  IFERROR(IF(SOFT!H45="Away", SOFT!E45, ""), ""),
  IFERROR(IF(BASE!H45="Away", BASE!E45, ""), ""),
  IFERROR(IF(ESPORTS!H45="Away", ESPORTS!E45, ""), "")
)
</f>
        <v>WSO</v>
      </c>
      <c r="F45" s="11" t="str">
        <f>TEXTJOIN(
  CHAR(10) &amp; CHAR(10),
  TRUE,
  IFERROR(IF(WSO!H45="Away", TEXT(WSO!F45, "h:mm AM/PM"), ""), ""),
  IFERROR(IF(MSO!H45="Away", TEXT(MSO!F45, "h:mm AM/PM"), ""), ""),
  IFERROR(IF(FH!H45="Away", TEXT(FH!F45, "h:mm AM/PM"), ""), ""),
  IFERROR(IF(MGOLF!H45="Away", TEXT(MGOLF!F45, "h:mm AM/PM"), ""), ""),
  IFERROR(IF(Football!H45="Away", TEXT(Football!F45, "h:mm AM/PM"), ""), ""),
  IFERROR(IF(WVB!H45="Away", TEXT(WVB!F45, "h:mm AM/PM"), ""), ""),
  IFERROR(IF(XC!H45="Away", TEXT(XC!F45, "h:mm AM/PM"), ""), ""),
  IFERROR(IF(SWIMMING!H45="Away", TEXT(SWIMMING!F45, "h:mm AM/PM"), ""), ""),
  IFERROR(IF(WTEN!H45="Away", TEXT(WTEN!F45, "h:mm AM/PM"), ""), ""),
  IFERROR(IF(TF!H45="Away", TEXT(TF!F45, "h:mm AM/PM"), ""), ""),
  IFERROR(IF(WGOLF!H45="Away", TEXT(WGOLF!F45, "h:mm AM/PM"), ""), ""),
  IFERROR(IF(WBB!H45="Away", TEXT(WBB!F45, "h:mm AM/PM"), ""), ""),
  IFERROR(IF(MBB!H45="Away", TEXT(MBB!F45, "h:mm AM/PM"), ""), ""),
  IFERROR(IF(WLAX!H45="Away", TEXT(WLAX!F45, "h:mm AM/PM"), ""), ""),
  IFERROR(IF(MLAX!H45="Away", TEXT(MLAX!F45, "h:mm AM/PM"), ""), ""),
  IFERROR(IF(SOFT!H45="Away", TEXT(SOFT!F45, "h:mm AM/PM"), ""), ""),
  IFERROR(IF(BASE!H45="Away", TEXT(BASE!F45, "h:mm AM/PM"), ""), ""),
  IFERROR(IF(ESPORTS!H45="Away", TEXT(ESPORTS!F45, "h:mm AM/PM"), ""), "")
)
</f>
        <v>3:00 PM</v>
      </c>
      <c r="G45" s="11" t="str">
        <f>TEXTJOIN(
  CHAR(10) &amp; CHAR(10),
  TRUE,
  IFERROR(IF(WSO!H45="Away", WSO!G45, ""), ""),
  IFERROR(IF(MSO!H45="Away", MSO!G45, ""), ""),
  IFERROR(IF(FH!H45="Away", FH!G45, ""), ""),
  IFERROR(IF(MGOLF!H45="Away", MGOLF!G45, ""), ""),
  IFERROR(IF(Football!H45="Away", Football!G45, ""), ""),
  IFERROR(IF(WVB!H45="Away", WVB!G45, ""), ""),
  IFERROR(IF(XC!H45="Away", XC!G45, ""), ""),
  IFERROR(IF(SWIMMING!H45="Away", SWIMMING!G45, ""), ""),
  IFERROR(IF(WTEN!H45="Away", WTEN!G45, ""), ""),
  IFERROR(IF(TF!H45="Away", TF!G45, ""), ""),
  IFERROR(IF(WGOLF!H45="Away", WGOLF!G45, ""), ""),
  IFERROR(IF(WBB!H45="Away", WBB!G45, ""), ""),
  IFERROR(IF(MBB!H45="Away", MBB!G45, ""), ""),
  IFERROR(IF(WLAX!H45="Away", WLAX!G45, ""), ""),
  IFERROR(IF(MLAX!H45="Away", MLAX!G45, ""), ""),
  IFERROR(IF(SOFT!H45="Away", SOFT!G45, ""), ""),
  IFERROR(IF(BASE!H45="Away", BASE!G45, ""), ""),
  IFERROR(IF(ESPORTS!H45="Away", ESPORTS!G45, ""), "")
)
</f>
        <v>Colby</v>
      </c>
      <c r="H45" s="22" t="str">
        <f>TEXTJOIN(
  CHAR(10) &amp; CHAR(10),
  TRUE,
  IFERROR(IF(WSO!H45="Away", WSO!P45, ""), ""),
  IFERROR(IF(MSO!H45="Away", MSO!P45, ""), ""),
  IFERROR(IF(FH!H45="Away", FH!P45, ""), ""),
  IFERROR(IF(MGOLF!H45="Away", MGOLF!P45, ""), ""),
  IFERROR(IF(Football!H45="Away", Football!P45, ""), ""),
  IFERROR(IF(WVB!H45="Away", WVB!P45, ""), ""),
  IFERROR(IF(XC!H45="Away", XC!P45, ""), ""),
  IFERROR(IF(SWIMMING!H45="Away", SWIMMING!P45, ""), ""),
  IFERROR(IF(WTEN!H45="Away", WTEN!P45, ""), ""),
  IFERROR(IF(TF!H45="Away", TF!P45, ""), ""),
  IFERROR(IF(WGOLF!H45="Away", WGOLF!P45, ""), ""),
  IFERROR(IF(WBB!H45="Away", WBB!P45, ""), ""),
  IFERROR(IF(MBB!H45="Away", MBB!P45, ""), ""),
  IFERROR(IF(WLAX!H45="Away", WLAX!P45, ""), ""),
  IFERROR(IF(MLAX!H45="Away", MLAX!P45, ""), ""),
  IFERROR(IF(SOFT!H45="Away", SOFT!P45, ""), ""),
  IFERROR(IF(BASE!H45="Away", BASE!P45, ""), ""),
  IFERROR(IF(ESPORTS!H45="Away", ESPORTS!P45, ""), "")
)
</f>
        <v>⌛️ Pending</v>
      </c>
    </row>
    <row r="46" ht="22.5" customHeight="1">
      <c r="A46" s="6">
        <v>45.0</v>
      </c>
      <c r="B46" s="6" t="str">
        <f>'Master Schedule'!B46</f>
        <v/>
      </c>
      <c r="C46" s="7">
        <v>46279.0</v>
      </c>
      <c r="D46" s="8" t="str">
        <f t="shared" si="1"/>
        <v>Monday</v>
      </c>
      <c r="E46" s="11" t="str">
        <f>TEXTJOIN(
  CHAR(10) &amp; CHAR(10),
  TRUE,
  IFERROR(IF(WSO!H46="Away", WSO!E46, ""), ""),
  IFERROR(IF(MSO!H46="Away", MSO!E46, ""), ""),
  IFERROR(IF(FH!H46="Away", FH!E46, ""), ""),
  IFERROR(IF(MGOLF!H46="Away", MGOLF!E46, ""), ""),
  IFERROR(IF(Football!H46="Away", Football!E46, ""), ""),
  IFERROR(IF(WVB!H46="Away", WVB!E46, ""), ""),
  IFERROR(IF(XC!H46="Away", XC!E46, ""), ""),
  IFERROR(IF(SWIMMING!H46="Away", SWIMMING!E46, ""), ""),
  IFERROR(IF(WTEN!H46="Away", WTEN!E46, ""), ""),
  IFERROR(IF(TF!H46="Away", TF!E46, ""), ""),
  IFERROR(IF(WGOLF!H46="Away", WGOLF!E46, ""), ""),
  IFERROR(IF(WBB!H46="Away", WBB!E46, ""), ""),
  IFERROR(IF(MBB!H46="Away", MBB!E46, ""), ""),
  IFERROR(IF(WLAX!H46="Away", WLAX!E46, ""), ""),
  IFERROR(IF(MLAX!H46="Away", MLAX!E46, ""), ""),
  IFERROR(IF(SOFT!H46="Away", SOFT!E46, ""), ""),
  IFERROR(IF(BASE!H46="Away", BASE!E46, ""), ""),
  IFERROR(IF(ESPORTS!H46="Away", ESPORTS!E46, ""), "")
)
</f>
        <v/>
      </c>
      <c r="F46" s="11" t="str">
        <f>TEXTJOIN(
  CHAR(10) &amp; CHAR(10),
  TRUE,
  IFERROR(IF(WSO!H46="Away", TEXT(WSO!F46, "h:mm AM/PM"), ""), ""),
  IFERROR(IF(MSO!H46="Away", TEXT(MSO!F46, "h:mm AM/PM"), ""), ""),
  IFERROR(IF(FH!H46="Away", TEXT(FH!F46, "h:mm AM/PM"), ""), ""),
  IFERROR(IF(MGOLF!H46="Away", TEXT(MGOLF!F46, "h:mm AM/PM"), ""), ""),
  IFERROR(IF(Football!H46="Away", TEXT(Football!F46, "h:mm AM/PM"), ""), ""),
  IFERROR(IF(WVB!H46="Away", TEXT(WVB!F46, "h:mm AM/PM"), ""), ""),
  IFERROR(IF(XC!H46="Away", TEXT(XC!F46, "h:mm AM/PM"), ""), ""),
  IFERROR(IF(SWIMMING!H46="Away", TEXT(SWIMMING!F46, "h:mm AM/PM"), ""), ""),
  IFERROR(IF(WTEN!H46="Away", TEXT(WTEN!F46, "h:mm AM/PM"), ""), ""),
  IFERROR(IF(TF!H46="Away", TEXT(TF!F46, "h:mm AM/PM"), ""), ""),
  IFERROR(IF(WGOLF!H46="Away", TEXT(WGOLF!F46, "h:mm AM/PM"), ""), ""),
  IFERROR(IF(WBB!H46="Away", TEXT(WBB!F46, "h:mm AM/PM"), ""), ""),
  IFERROR(IF(MBB!H46="Away", TEXT(MBB!F46, "h:mm AM/PM"), ""), ""),
  IFERROR(IF(WLAX!H46="Away", TEXT(WLAX!F46, "h:mm AM/PM"), ""), ""),
  IFERROR(IF(MLAX!H46="Away", TEXT(MLAX!F46, "h:mm AM/PM"), ""), ""),
  IFERROR(IF(SOFT!H46="Away", TEXT(SOFT!F46, "h:mm AM/PM"), ""), ""),
  IFERROR(IF(BASE!H46="Away", TEXT(BASE!F46, "h:mm AM/PM"), ""), ""),
  IFERROR(IF(ESPORTS!H46="Away", TEXT(ESPORTS!F46, "h:mm AM/PM"), ""), "")
)
</f>
        <v/>
      </c>
      <c r="G46" s="11" t="str">
        <f>TEXTJOIN(
  CHAR(10) &amp; CHAR(10),
  TRUE,
  IFERROR(IF(WSO!H46="Away", WSO!G46, ""), ""),
  IFERROR(IF(MSO!H46="Away", MSO!G46, ""), ""),
  IFERROR(IF(FH!H46="Away", FH!G46, ""), ""),
  IFERROR(IF(MGOLF!H46="Away", MGOLF!G46, ""), ""),
  IFERROR(IF(Football!H46="Away", Football!G46, ""), ""),
  IFERROR(IF(WVB!H46="Away", WVB!G46, ""), ""),
  IFERROR(IF(XC!H46="Away", XC!G46, ""), ""),
  IFERROR(IF(SWIMMING!H46="Away", SWIMMING!G46, ""), ""),
  IFERROR(IF(WTEN!H46="Away", WTEN!G46, ""), ""),
  IFERROR(IF(TF!H46="Away", TF!G46, ""), ""),
  IFERROR(IF(WGOLF!H46="Away", WGOLF!G46, ""), ""),
  IFERROR(IF(WBB!H46="Away", WBB!G46, ""), ""),
  IFERROR(IF(MBB!H46="Away", MBB!G46, ""), ""),
  IFERROR(IF(WLAX!H46="Away", WLAX!G46, ""), ""),
  IFERROR(IF(MLAX!H46="Away", MLAX!G46, ""), ""),
  IFERROR(IF(SOFT!H46="Away", SOFT!G46, ""), ""),
  IFERROR(IF(BASE!H46="Away", BASE!G46, ""), ""),
  IFERROR(IF(ESPORTS!H46="Away", ESPORTS!G46, ""), "")
)
</f>
        <v/>
      </c>
      <c r="H46" s="22" t="str">
        <f>TEXTJOIN(
  CHAR(10) &amp; CHAR(10),
  TRUE,
  IFERROR(IF(WSO!H46="Away", WSO!P46, ""), ""),
  IFERROR(IF(MSO!H46="Away", MSO!P46, ""), ""),
  IFERROR(IF(FH!H46="Away", FH!P46, ""), ""),
  IFERROR(IF(MGOLF!H46="Away", MGOLF!P46, ""), ""),
  IFERROR(IF(Football!H46="Away", Football!P46, ""), ""),
  IFERROR(IF(WVB!H46="Away", WVB!P46, ""), ""),
  IFERROR(IF(XC!H46="Away", XC!P46, ""), ""),
  IFERROR(IF(SWIMMING!H46="Away", SWIMMING!P46, ""), ""),
  IFERROR(IF(WTEN!H46="Away", WTEN!P46, ""), ""),
  IFERROR(IF(TF!H46="Away", TF!P46, ""), ""),
  IFERROR(IF(WGOLF!H46="Away", WGOLF!P46, ""), ""),
  IFERROR(IF(WBB!H46="Away", WBB!P46, ""), ""),
  IFERROR(IF(MBB!H46="Away", MBB!P46, ""), ""),
  IFERROR(IF(WLAX!H46="Away", WLAX!P46, ""), ""),
  IFERROR(IF(MLAX!H46="Away", MLAX!P46, ""), ""),
  IFERROR(IF(SOFT!H46="Away", SOFT!P46, ""), ""),
  IFERROR(IF(BASE!H46="Away", BASE!P46, ""), ""),
  IFERROR(IF(ESPORTS!H46="Away", ESPORTS!P46, ""), "")
)
</f>
        <v/>
      </c>
    </row>
    <row r="47" ht="22.5" customHeight="1">
      <c r="A47" s="6">
        <v>46.0</v>
      </c>
      <c r="B47" s="6" t="str">
        <f>'Master Schedule'!B47</f>
        <v/>
      </c>
      <c r="C47" s="7">
        <v>46280.0</v>
      </c>
      <c r="D47" s="8" t="str">
        <f t="shared" si="1"/>
        <v>Tuesday</v>
      </c>
      <c r="E47" s="11" t="str">
        <f>TEXTJOIN(
  CHAR(10) &amp; CHAR(10),
  TRUE,
  IFERROR(IF(WSO!H47="Away", WSO!E47, ""), ""),
  IFERROR(IF(MSO!H47="Away", MSO!E47, ""), ""),
  IFERROR(IF(FH!H47="Away", FH!E47, ""), ""),
  IFERROR(IF(MGOLF!H47="Away", MGOLF!E47, ""), ""),
  IFERROR(IF(Football!H47="Away", Football!E47, ""), ""),
  IFERROR(IF(WVB!H47="Away", WVB!E47, ""), ""),
  IFERROR(IF(XC!H47="Away", XC!E47, ""), ""),
  IFERROR(IF(SWIMMING!H47="Away", SWIMMING!E47, ""), ""),
  IFERROR(IF(WTEN!H47="Away", WTEN!E47, ""), ""),
  IFERROR(IF(TF!H47="Away", TF!E47, ""), ""),
  IFERROR(IF(WGOLF!H47="Away", WGOLF!E47, ""), ""),
  IFERROR(IF(WBB!H47="Away", WBB!E47, ""), ""),
  IFERROR(IF(MBB!H47="Away", MBB!E47, ""), ""),
  IFERROR(IF(WLAX!H47="Away", WLAX!E47, ""), ""),
  IFERROR(IF(MLAX!H47="Away", MLAX!E47, ""), ""),
  IFERROR(IF(SOFT!H47="Away", SOFT!E47, ""), ""),
  IFERROR(IF(BASE!H47="Away", BASE!E47, ""), ""),
  IFERROR(IF(ESPORTS!H47="Away", ESPORTS!E47, ""), "")
)
</f>
        <v>MSO</v>
      </c>
      <c r="F47" s="11" t="str">
        <f>TEXTJOIN(
  CHAR(10) &amp; CHAR(10),
  TRUE,
  IFERROR(IF(WSO!H47="Away", TEXT(WSO!F47, "h:mm AM/PM"), ""), ""),
  IFERROR(IF(MSO!H47="Away", TEXT(MSO!F47, "h:mm AM/PM"), ""), ""),
  IFERROR(IF(FH!H47="Away", TEXT(FH!F47, "h:mm AM/PM"), ""), ""),
  IFERROR(IF(MGOLF!H47="Away", TEXT(MGOLF!F47, "h:mm AM/PM"), ""), ""),
  IFERROR(IF(Football!H47="Away", TEXT(Football!F47, "h:mm AM/PM"), ""), ""),
  IFERROR(IF(WVB!H47="Away", TEXT(WVB!F47, "h:mm AM/PM"), ""), ""),
  IFERROR(IF(XC!H47="Away", TEXT(XC!F47, "h:mm AM/PM"), ""), ""),
  IFERROR(IF(SWIMMING!H47="Away", TEXT(SWIMMING!F47, "h:mm AM/PM"), ""), ""),
  IFERROR(IF(WTEN!H47="Away", TEXT(WTEN!F47, "h:mm AM/PM"), ""), ""),
  IFERROR(IF(TF!H47="Away", TEXT(TF!F47, "h:mm AM/PM"), ""), ""),
  IFERROR(IF(WGOLF!H47="Away", TEXT(WGOLF!F47, "h:mm AM/PM"), ""), ""),
  IFERROR(IF(WBB!H47="Away", TEXT(WBB!F47, "h:mm AM/PM"), ""), ""),
  IFERROR(IF(MBB!H47="Away", TEXT(MBB!F47, "h:mm AM/PM"), ""), ""),
  IFERROR(IF(WLAX!H47="Away", TEXT(WLAX!F47, "h:mm AM/PM"), ""), ""),
  IFERROR(IF(MLAX!H47="Away", TEXT(MLAX!F47, "h:mm AM/PM"), ""), ""),
  IFERROR(IF(SOFT!H47="Away", TEXT(SOFT!F47, "h:mm AM/PM"), ""), ""),
  IFERROR(IF(BASE!H47="Away", TEXT(BASE!F47, "h:mm AM/PM"), ""), ""),
  IFERROR(IF(ESPORTS!H47="Away", TEXT(ESPORTS!F47, "h:mm AM/PM"), ""), "")
)
</f>
        <v>TBD</v>
      </c>
      <c r="G47" s="11" t="str">
        <f>TEXTJOIN(
  CHAR(10) &amp; CHAR(10),
  TRUE,
  IFERROR(IF(WSO!H47="Away", WSO!G47, ""), ""),
  IFERROR(IF(MSO!H47="Away", MSO!G47, ""), ""),
  IFERROR(IF(FH!H47="Away", FH!G47, ""), ""),
  IFERROR(IF(MGOLF!H47="Away", MGOLF!G47, ""), ""),
  IFERROR(IF(Football!H47="Away", Football!G47, ""), ""),
  IFERROR(IF(WVB!H47="Away", WVB!G47, ""), ""),
  IFERROR(IF(XC!H47="Away", XC!G47, ""), ""),
  IFERROR(IF(SWIMMING!H47="Away", SWIMMING!G47, ""), ""),
  IFERROR(IF(WTEN!H47="Away", WTEN!G47, ""), ""),
  IFERROR(IF(TF!H47="Away", TF!G47, ""), ""),
  IFERROR(IF(WGOLF!H47="Away", WGOLF!G47, ""), ""),
  IFERROR(IF(WBB!H47="Away", WBB!G47, ""), ""),
  IFERROR(IF(MBB!H47="Away", MBB!G47, ""), ""),
  IFERROR(IF(WLAX!H47="Away", WLAX!G47, ""), ""),
  IFERROR(IF(MLAX!H47="Away", MLAX!G47, ""), ""),
  IFERROR(IF(SOFT!H47="Away", SOFT!G47, ""), ""),
  IFERROR(IF(BASE!H47="Away", BASE!G47, ""), ""),
  IFERROR(IF(ESPORTS!H47="Away", ESPORTS!G47, ""), "")
)
</f>
        <v>Bates</v>
      </c>
      <c r="H47" s="22" t="str">
        <f>TEXTJOIN(
  CHAR(10) &amp; CHAR(10),
  TRUE,
  IFERROR(IF(WSO!H47="Away", WSO!P47, ""), ""),
  IFERROR(IF(MSO!H47="Away", MSO!P47, ""), ""),
  IFERROR(IF(FH!H47="Away", FH!P47, ""), ""),
  IFERROR(IF(MGOLF!H47="Away", MGOLF!P47, ""), ""),
  IFERROR(IF(Football!H47="Away", Football!P47, ""), ""),
  IFERROR(IF(WVB!H47="Away", WVB!P47, ""), ""),
  IFERROR(IF(XC!H47="Away", XC!P47, ""), ""),
  IFERROR(IF(SWIMMING!H47="Away", SWIMMING!P47, ""), ""),
  IFERROR(IF(WTEN!H47="Away", WTEN!P47, ""), ""),
  IFERROR(IF(TF!H47="Away", TF!P47, ""), ""),
  IFERROR(IF(WGOLF!H47="Away", WGOLF!P47, ""), ""),
  IFERROR(IF(WBB!H47="Away", WBB!P47, ""), ""),
  IFERROR(IF(MBB!H47="Away", MBB!P47, ""), ""),
  IFERROR(IF(WLAX!H47="Away", WLAX!P47, ""), ""),
  IFERROR(IF(MLAX!H47="Away", MLAX!P47, ""), ""),
  IFERROR(IF(SOFT!H47="Away", SOFT!P47, ""), ""),
  IFERROR(IF(BASE!H47="Away", BASE!P47, ""), ""),
  IFERROR(IF(ESPORTS!H47="Away", ESPORTS!P47, ""), "")
)
</f>
        <v>⌛️ Pending</v>
      </c>
    </row>
    <row r="48" ht="22.5" customHeight="1">
      <c r="A48" s="6">
        <v>47.0</v>
      </c>
      <c r="B48" s="6" t="str">
        <f>'Master Schedule'!B48</f>
        <v/>
      </c>
      <c r="C48" s="7">
        <v>46281.0</v>
      </c>
      <c r="D48" s="8" t="str">
        <f t="shared" si="1"/>
        <v>Wednesday</v>
      </c>
      <c r="E48" s="11" t="str">
        <f>TEXTJOIN(
  CHAR(10) &amp; CHAR(10),
  TRUE,
  IFERROR(IF(WSO!H48="Away", WSO!E48, ""), ""),
  IFERROR(IF(MSO!H48="Away", MSO!E48, ""), ""),
  IFERROR(IF(FH!H48="Away", FH!E48, ""), ""),
  IFERROR(IF(MGOLF!H48="Away", MGOLF!E48, ""), ""),
  IFERROR(IF(Football!H48="Away", Football!E48, ""), ""),
  IFERROR(IF(WVB!H48="Away", WVB!E48, ""), ""),
  IFERROR(IF(XC!H48="Away", XC!E48, ""), ""),
  IFERROR(IF(SWIMMING!H48="Away", SWIMMING!E48, ""), ""),
  IFERROR(IF(WTEN!H48="Away", WTEN!E48, ""), ""),
  IFERROR(IF(TF!H48="Away", TF!E48, ""), ""),
  IFERROR(IF(WGOLF!H48="Away", WGOLF!E48, ""), ""),
  IFERROR(IF(WBB!H48="Away", WBB!E48, ""), ""),
  IFERROR(IF(MBB!H48="Away", MBB!E48, ""), ""),
  IFERROR(IF(WLAX!H48="Away", WLAX!E48, ""), ""),
  IFERROR(IF(MLAX!H48="Away", MLAX!E48, ""), ""),
  IFERROR(IF(SOFT!H48="Away", SOFT!E48, ""), ""),
  IFERROR(IF(BASE!H48="Away", BASE!E48, ""), ""),
  IFERROR(IF(ESPORTS!H48="Away", ESPORTS!E48, ""), "")
)
</f>
        <v/>
      </c>
      <c r="F48" s="11" t="str">
        <f>TEXTJOIN(
  CHAR(10) &amp; CHAR(10),
  TRUE,
  IFERROR(IF(WSO!H48="Away", TEXT(WSO!F48, "h:mm AM/PM"), ""), ""),
  IFERROR(IF(MSO!H48="Away", TEXT(MSO!F48, "h:mm AM/PM"), ""), ""),
  IFERROR(IF(FH!H48="Away", TEXT(FH!F48, "h:mm AM/PM"), ""), ""),
  IFERROR(IF(MGOLF!H48="Away", TEXT(MGOLF!F48, "h:mm AM/PM"), ""), ""),
  IFERROR(IF(Football!H48="Away", TEXT(Football!F48, "h:mm AM/PM"), ""), ""),
  IFERROR(IF(WVB!H48="Away", TEXT(WVB!F48, "h:mm AM/PM"), ""), ""),
  IFERROR(IF(XC!H48="Away", TEXT(XC!F48, "h:mm AM/PM"), ""), ""),
  IFERROR(IF(SWIMMING!H48="Away", TEXT(SWIMMING!F48, "h:mm AM/PM"), ""), ""),
  IFERROR(IF(WTEN!H48="Away", TEXT(WTEN!F48, "h:mm AM/PM"), ""), ""),
  IFERROR(IF(TF!H48="Away", TEXT(TF!F48, "h:mm AM/PM"), ""), ""),
  IFERROR(IF(WGOLF!H48="Away", TEXT(WGOLF!F48, "h:mm AM/PM"), ""), ""),
  IFERROR(IF(WBB!H48="Away", TEXT(WBB!F48, "h:mm AM/PM"), ""), ""),
  IFERROR(IF(MBB!H48="Away", TEXT(MBB!F48, "h:mm AM/PM"), ""), ""),
  IFERROR(IF(WLAX!H48="Away", TEXT(WLAX!F48, "h:mm AM/PM"), ""), ""),
  IFERROR(IF(MLAX!H48="Away", TEXT(MLAX!F48, "h:mm AM/PM"), ""), ""),
  IFERROR(IF(SOFT!H48="Away", TEXT(SOFT!F48, "h:mm AM/PM"), ""), ""),
  IFERROR(IF(BASE!H48="Away", TEXT(BASE!F48, "h:mm AM/PM"), ""), ""),
  IFERROR(IF(ESPORTS!H48="Away", TEXT(ESPORTS!F48, "h:mm AM/PM"), ""), "")
)
</f>
        <v/>
      </c>
      <c r="G48" s="11" t="str">
        <f>TEXTJOIN(
  CHAR(10) &amp; CHAR(10),
  TRUE,
  IFERROR(IF(WSO!H48="Away", WSO!G48, ""), ""),
  IFERROR(IF(MSO!H48="Away", MSO!G48, ""), ""),
  IFERROR(IF(FH!H48="Away", FH!G48, ""), ""),
  IFERROR(IF(MGOLF!H48="Away", MGOLF!G48, ""), ""),
  IFERROR(IF(Football!H48="Away", Football!G48, ""), ""),
  IFERROR(IF(WVB!H48="Away", WVB!G48, ""), ""),
  IFERROR(IF(XC!H48="Away", XC!G48, ""), ""),
  IFERROR(IF(SWIMMING!H48="Away", SWIMMING!G48, ""), ""),
  IFERROR(IF(WTEN!H48="Away", WTEN!G48, ""), ""),
  IFERROR(IF(TF!H48="Away", TF!G48, ""), ""),
  IFERROR(IF(WGOLF!H48="Away", WGOLF!G48, ""), ""),
  IFERROR(IF(WBB!H48="Away", WBB!G48, ""), ""),
  IFERROR(IF(MBB!H48="Away", MBB!G48, ""), ""),
  IFERROR(IF(WLAX!H48="Away", WLAX!G48, ""), ""),
  IFERROR(IF(MLAX!H48="Away", MLAX!G48, ""), ""),
  IFERROR(IF(SOFT!H48="Away", SOFT!G48, ""), ""),
  IFERROR(IF(BASE!H48="Away", BASE!G48, ""), ""),
  IFERROR(IF(ESPORTS!H48="Away", ESPORTS!G48, ""), "")
)
</f>
        <v/>
      </c>
      <c r="H48" s="22" t="str">
        <f>TEXTJOIN(
  CHAR(10) &amp; CHAR(10),
  TRUE,
  IFERROR(IF(WSO!H48="Away", WSO!P48, ""), ""),
  IFERROR(IF(MSO!H48="Away", MSO!P48, ""), ""),
  IFERROR(IF(FH!H48="Away", FH!P48, ""), ""),
  IFERROR(IF(MGOLF!H48="Away", MGOLF!P48, ""), ""),
  IFERROR(IF(Football!H48="Away", Football!P48, ""), ""),
  IFERROR(IF(WVB!H48="Away", WVB!P48, ""), ""),
  IFERROR(IF(XC!H48="Away", XC!P48, ""), ""),
  IFERROR(IF(SWIMMING!H48="Away", SWIMMING!P48, ""), ""),
  IFERROR(IF(WTEN!H48="Away", WTEN!P48, ""), ""),
  IFERROR(IF(TF!H48="Away", TF!P48, ""), ""),
  IFERROR(IF(WGOLF!H48="Away", WGOLF!P48, ""), ""),
  IFERROR(IF(WBB!H48="Away", WBB!P48, ""), ""),
  IFERROR(IF(MBB!H48="Away", MBB!P48, ""), ""),
  IFERROR(IF(WLAX!H48="Away", WLAX!P48, ""), ""),
  IFERROR(IF(MLAX!H48="Away", MLAX!P48, ""), ""),
  IFERROR(IF(SOFT!H48="Away", SOFT!P48, ""), ""),
  IFERROR(IF(BASE!H48="Away", BASE!P48, ""), ""),
  IFERROR(IF(ESPORTS!H48="Away", ESPORTS!P48, ""), "")
)
</f>
        <v/>
      </c>
    </row>
    <row r="49" ht="22.5" customHeight="1">
      <c r="A49" s="6">
        <v>48.0</v>
      </c>
      <c r="B49" s="6" t="str">
        <f>'Master Schedule'!B49</f>
        <v/>
      </c>
      <c r="C49" s="7">
        <v>46282.0</v>
      </c>
      <c r="D49" s="8" t="str">
        <f t="shared" si="1"/>
        <v>Thursday</v>
      </c>
      <c r="E49" s="11" t="str">
        <f>TEXTJOIN(
  CHAR(10) &amp; CHAR(10),
  TRUE,
  IFERROR(IF(WSO!H49="Away", WSO!E49, ""), ""),
  IFERROR(IF(MSO!H49="Away", MSO!E49, ""), ""),
  IFERROR(IF(FH!H49="Away", FH!E49, ""), ""),
  IFERROR(IF(MGOLF!H49="Away", MGOLF!E49, ""), ""),
  IFERROR(IF(Football!H49="Away", Football!E49, ""), ""),
  IFERROR(IF(WVB!H49="Away", WVB!E49, ""), ""),
  IFERROR(IF(XC!H49="Away", XC!E49, ""), ""),
  IFERROR(IF(SWIMMING!H49="Away", SWIMMING!E49, ""), ""),
  IFERROR(IF(WTEN!H49="Away", WTEN!E49, ""), ""),
  IFERROR(IF(TF!H49="Away", TF!E49, ""), ""),
  IFERROR(IF(WGOLF!H49="Away", WGOLF!E49, ""), ""),
  IFERROR(IF(WBB!H49="Away", WBB!E49, ""), ""),
  IFERROR(IF(MBB!H49="Away", MBB!E49, ""), ""),
  IFERROR(IF(WLAX!H49="Away", WLAX!E49, ""), ""),
  IFERROR(IF(MLAX!H49="Away", MLAX!E49, ""), ""),
  IFERROR(IF(SOFT!H49="Away", SOFT!E49, ""), ""),
  IFERROR(IF(BASE!H49="Away", BASE!E49, ""), ""),
  IFERROR(IF(ESPORTS!H49="Away", ESPORTS!E49, ""), "")
)
</f>
        <v/>
      </c>
      <c r="F49" s="11" t="str">
        <f>TEXTJOIN(
  CHAR(10) &amp; CHAR(10),
  TRUE,
  IFERROR(IF(WSO!H49="Away", TEXT(WSO!F49, "h:mm AM/PM"), ""), ""),
  IFERROR(IF(MSO!H49="Away", TEXT(MSO!F49, "h:mm AM/PM"), ""), ""),
  IFERROR(IF(FH!H49="Away", TEXT(FH!F49, "h:mm AM/PM"), ""), ""),
  IFERROR(IF(MGOLF!H49="Away", TEXT(MGOLF!F49, "h:mm AM/PM"), ""), ""),
  IFERROR(IF(Football!H49="Away", TEXT(Football!F49, "h:mm AM/PM"), ""), ""),
  IFERROR(IF(WVB!H49="Away", TEXT(WVB!F49, "h:mm AM/PM"), ""), ""),
  IFERROR(IF(XC!H49="Away", TEXT(XC!F49, "h:mm AM/PM"), ""), ""),
  IFERROR(IF(SWIMMING!H49="Away", TEXT(SWIMMING!F49, "h:mm AM/PM"), ""), ""),
  IFERROR(IF(WTEN!H49="Away", TEXT(WTEN!F49, "h:mm AM/PM"), ""), ""),
  IFERROR(IF(TF!H49="Away", TEXT(TF!F49, "h:mm AM/PM"), ""), ""),
  IFERROR(IF(WGOLF!H49="Away", TEXT(WGOLF!F49, "h:mm AM/PM"), ""), ""),
  IFERROR(IF(WBB!H49="Away", TEXT(WBB!F49, "h:mm AM/PM"), ""), ""),
  IFERROR(IF(MBB!H49="Away", TEXT(MBB!F49, "h:mm AM/PM"), ""), ""),
  IFERROR(IF(WLAX!H49="Away", TEXT(WLAX!F49, "h:mm AM/PM"), ""), ""),
  IFERROR(IF(MLAX!H49="Away", TEXT(MLAX!F49, "h:mm AM/PM"), ""), ""),
  IFERROR(IF(SOFT!H49="Away", TEXT(SOFT!F49, "h:mm AM/PM"), ""), ""),
  IFERROR(IF(BASE!H49="Away", TEXT(BASE!F49, "h:mm AM/PM"), ""), ""),
  IFERROR(IF(ESPORTS!H49="Away", TEXT(ESPORTS!F49, "h:mm AM/PM"), ""), "")
)
</f>
        <v/>
      </c>
      <c r="G49" s="11" t="str">
        <f>TEXTJOIN(
  CHAR(10) &amp; CHAR(10),
  TRUE,
  IFERROR(IF(WSO!H49="Away", WSO!G49, ""), ""),
  IFERROR(IF(MSO!H49="Away", MSO!G49, ""), ""),
  IFERROR(IF(FH!H49="Away", FH!G49, ""), ""),
  IFERROR(IF(MGOLF!H49="Away", MGOLF!G49, ""), ""),
  IFERROR(IF(Football!H49="Away", Football!G49, ""), ""),
  IFERROR(IF(WVB!H49="Away", WVB!G49, ""), ""),
  IFERROR(IF(XC!H49="Away", XC!G49, ""), ""),
  IFERROR(IF(SWIMMING!H49="Away", SWIMMING!G49, ""), ""),
  IFERROR(IF(WTEN!H49="Away", WTEN!G49, ""), ""),
  IFERROR(IF(TF!H49="Away", TF!G49, ""), ""),
  IFERROR(IF(WGOLF!H49="Away", WGOLF!G49, ""), ""),
  IFERROR(IF(WBB!H49="Away", WBB!G49, ""), ""),
  IFERROR(IF(MBB!H49="Away", MBB!G49, ""), ""),
  IFERROR(IF(WLAX!H49="Away", WLAX!G49, ""), ""),
  IFERROR(IF(MLAX!H49="Away", MLAX!G49, ""), ""),
  IFERROR(IF(SOFT!H49="Away", SOFT!G49, ""), ""),
  IFERROR(IF(BASE!H49="Away", BASE!G49, ""), ""),
  IFERROR(IF(ESPORTS!H49="Away", ESPORTS!G49, ""), "")
)
</f>
        <v/>
      </c>
      <c r="H49" s="22" t="str">
        <f>TEXTJOIN(
  CHAR(10) &amp; CHAR(10),
  TRUE,
  IFERROR(IF(WSO!H49="Away", WSO!P49, ""), ""),
  IFERROR(IF(MSO!H49="Away", MSO!P49, ""), ""),
  IFERROR(IF(FH!H49="Away", FH!P49, ""), ""),
  IFERROR(IF(MGOLF!H49="Away", MGOLF!P49, ""), ""),
  IFERROR(IF(Football!H49="Away", Football!P49, ""), ""),
  IFERROR(IF(WVB!H49="Away", WVB!P49, ""), ""),
  IFERROR(IF(XC!H49="Away", XC!P49, ""), ""),
  IFERROR(IF(SWIMMING!H49="Away", SWIMMING!P49, ""), ""),
  IFERROR(IF(WTEN!H49="Away", WTEN!P49, ""), ""),
  IFERROR(IF(TF!H49="Away", TF!P49, ""), ""),
  IFERROR(IF(WGOLF!H49="Away", WGOLF!P49, ""), ""),
  IFERROR(IF(WBB!H49="Away", WBB!P49, ""), ""),
  IFERROR(IF(MBB!H49="Away", MBB!P49, ""), ""),
  IFERROR(IF(WLAX!H49="Away", WLAX!P49, ""), ""),
  IFERROR(IF(MLAX!H49="Away", MLAX!P49, ""), ""),
  IFERROR(IF(SOFT!H49="Away", SOFT!P49, ""), ""),
  IFERROR(IF(BASE!H49="Away", BASE!P49, ""), ""),
  IFERROR(IF(ESPORTS!H49="Away", ESPORTS!P49, ""), "")
)
</f>
        <v/>
      </c>
    </row>
    <row r="50" ht="22.5" customHeight="1">
      <c r="A50" s="6">
        <v>49.0</v>
      </c>
      <c r="B50" s="6" t="str">
        <f>'Master Schedule'!B50</f>
        <v/>
      </c>
      <c r="C50" s="7">
        <v>46283.0</v>
      </c>
      <c r="D50" s="8" t="str">
        <f t="shared" si="1"/>
        <v>Friday</v>
      </c>
      <c r="E50" s="11" t="str">
        <f>TEXTJOIN(
  CHAR(10) &amp; CHAR(10),
  TRUE,
  IFERROR(IF(WSO!H50="Away", WSO!E50, ""), ""),
  IFERROR(IF(MSO!H50="Away", MSO!E50, ""), ""),
  IFERROR(IF(FH!H50="Away", FH!E50, ""), ""),
  IFERROR(IF(MGOLF!H50="Away", MGOLF!E50, ""), ""),
  IFERROR(IF(Football!H50="Away", Football!E50, ""), ""),
  IFERROR(IF(WVB!H50="Away", WVB!E50, ""), ""),
  IFERROR(IF(XC!H50="Away", XC!E50, ""), ""),
  IFERROR(IF(SWIMMING!H50="Away", SWIMMING!E50, ""), ""),
  IFERROR(IF(WTEN!H50="Away", WTEN!E50, ""), ""),
  IFERROR(IF(TF!H50="Away", TF!E50, ""), ""),
  IFERROR(IF(WGOLF!H50="Away", WGOLF!E50, ""), ""),
  IFERROR(IF(WBB!H50="Away", WBB!E50, ""), ""),
  IFERROR(IF(MBB!H50="Away", MBB!E50, ""), ""),
  IFERROR(IF(WLAX!H50="Away", WLAX!E50, ""), ""),
  IFERROR(IF(MLAX!H50="Away", MLAX!E50, ""), ""),
  IFERROR(IF(SOFT!H50="Away", SOFT!E50, ""), ""),
  IFERROR(IF(BASE!H50="Away", BASE!E50, ""), ""),
  IFERROR(IF(ESPORTS!H50="Away", ESPORTS!E50, ""), "")
)
</f>
        <v/>
      </c>
      <c r="F50" s="11" t="str">
        <f>TEXTJOIN(
  CHAR(10) &amp; CHAR(10),
  TRUE,
  IFERROR(IF(WSO!H50="Away", TEXT(WSO!F50, "h:mm AM/PM"), ""), ""),
  IFERROR(IF(MSO!H50="Away", TEXT(MSO!F50, "h:mm AM/PM"), ""), ""),
  IFERROR(IF(FH!H50="Away", TEXT(FH!F50, "h:mm AM/PM"), ""), ""),
  IFERROR(IF(MGOLF!H50="Away", TEXT(MGOLF!F50, "h:mm AM/PM"), ""), ""),
  IFERROR(IF(Football!H50="Away", TEXT(Football!F50, "h:mm AM/PM"), ""), ""),
  IFERROR(IF(WVB!H50="Away", TEXT(WVB!F50, "h:mm AM/PM"), ""), ""),
  IFERROR(IF(XC!H50="Away", TEXT(XC!F50, "h:mm AM/PM"), ""), ""),
  IFERROR(IF(SWIMMING!H50="Away", TEXT(SWIMMING!F50, "h:mm AM/PM"), ""), ""),
  IFERROR(IF(WTEN!H50="Away", TEXT(WTEN!F50, "h:mm AM/PM"), ""), ""),
  IFERROR(IF(TF!H50="Away", TEXT(TF!F50, "h:mm AM/PM"), ""), ""),
  IFERROR(IF(WGOLF!H50="Away", TEXT(WGOLF!F50, "h:mm AM/PM"), ""), ""),
  IFERROR(IF(WBB!H50="Away", TEXT(WBB!F50, "h:mm AM/PM"), ""), ""),
  IFERROR(IF(MBB!H50="Away", TEXT(MBB!F50, "h:mm AM/PM"), ""), ""),
  IFERROR(IF(WLAX!H50="Away", TEXT(WLAX!F50, "h:mm AM/PM"), ""), ""),
  IFERROR(IF(MLAX!H50="Away", TEXT(MLAX!F50, "h:mm AM/PM"), ""), ""),
  IFERROR(IF(SOFT!H50="Away", TEXT(SOFT!F50, "h:mm AM/PM"), ""), ""),
  IFERROR(IF(BASE!H50="Away", TEXT(BASE!F50, "h:mm AM/PM"), ""), ""),
  IFERROR(IF(ESPORTS!H50="Away", TEXT(ESPORTS!F50, "h:mm AM/PM"), ""), "")
)
</f>
        <v/>
      </c>
      <c r="G50" s="11" t="str">
        <f>TEXTJOIN(
  CHAR(10) &amp; CHAR(10),
  TRUE,
  IFERROR(IF(WSO!H50="Away", WSO!G50, ""), ""),
  IFERROR(IF(MSO!H50="Away", MSO!G50, ""), ""),
  IFERROR(IF(FH!H50="Away", FH!G50, ""), ""),
  IFERROR(IF(MGOLF!H50="Away", MGOLF!G50, ""), ""),
  IFERROR(IF(Football!H50="Away", Football!G50, ""), ""),
  IFERROR(IF(WVB!H50="Away", WVB!G50, ""), ""),
  IFERROR(IF(XC!H50="Away", XC!G50, ""), ""),
  IFERROR(IF(SWIMMING!H50="Away", SWIMMING!G50, ""), ""),
  IFERROR(IF(WTEN!H50="Away", WTEN!G50, ""), ""),
  IFERROR(IF(TF!H50="Away", TF!G50, ""), ""),
  IFERROR(IF(WGOLF!H50="Away", WGOLF!G50, ""), ""),
  IFERROR(IF(WBB!H50="Away", WBB!G50, ""), ""),
  IFERROR(IF(MBB!H50="Away", MBB!G50, ""), ""),
  IFERROR(IF(WLAX!H50="Away", WLAX!G50, ""), ""),
  IFERROR(IF(MLAX!H50="Away", MLAX!G50, ""), ""),
  IFERROR(IF(SOFT!H50="Away", SOFT!G50, ""), ""),
  IFERROR(IF(BASE!H50="Away", BASE!G50, ""), ""),
  IFERROR(IF(ESPORTS!H50="Away", ESPORTS!G50, ""), "")
)
</f>
        <v/>
      </c>
      <c r="H50" s="22" t="str">
        <f>TEXTJOIN(
  CHAR(10) &amp; CHAR(10),
  TRUE,
  IFERROR(IF(WSO!H50="Away", WSO!P50, ""), ""),
  IFERROR(IF(MSO!H50="Away", MSO!P50, ""), ""),
  IFERROR(IF(FH!H50="Away", FH!P50, ""), ""),
  IFERROR(IF(MGOLF!H50="Away", MGOLF!P50, ""), ""),
  IFERROR(IF(Football!H50="Away", Football!P50, ""), ""),
  IFERROR(IF(WVB!H50="Away", WVB!P50, ""), ""),
  IFERROR(IF(XC!H50="Away", XC!P50, ""), ""),
  IFERROR(IF(SWIMMING!H50="Away", SWIMMING!P50, ""), ""),
  IFERROR(IF(WTEN!H50="Away", WTEN!P50, ""), ""),
  IFERROR(IF(TF!H50="Away", TF!P50, ""), ""),
  IFERROR(IF(WGOLF!H50="Away", WGOLF!P50, ""), ""),
  IFERROR(IF(WBB!H50="Away", WBB!P50, ""), ""),
  IFERROR(IF(MBB!H50="Away", MBB!P50, ""), ""),
  IFERROR(IF(WLAX!H50="Away", WLAX!P50, ""), ""),
  IFERROR(IF(MLAX!H50="Away", MLAX!P50, ""), ""),
  IFERROR(IF(SOFT!H50="Away", SOFT!P50, ""), ""),
  IFERROR(IF(BASE!H50="Away", BASE!P50, ""), ""),
  IFERROR(IF(ESPORTS!H50="Away", ESPORTS!P50, ""), "")
)
</f>
        <v/>
      </c>
    </row>
    <row r="51" ht="22.5" customHeight="1">
      <c r="A51" s="6">
        <v>50.0</v>
      </c>
      <c r="B51" s="6" t="str">
        <f>'Master Schedule'!B51</f>
        <v/>
      </c>
      <c r="C51" s="7">
        <v>46284.0</v>
      </c>
      <c r="D51" s="8" t="str">
        <f t="shared" si="1"/>
        <v>Saturday</v>
      </c>
      <c r="E51" s="11" t="str">
        <f>TEXTJOIN(
  CHAR(10) &amp; CHAR(10),
  TRUE,
  IFERROR(IF(WSO!H51="Away", WSO!E51, ""), ""),
  IFERROR(IF(MSO!H51="Away", MSO!E51, ""), ""),
  IFERROR(IF(FH!H51="Away", FH!E51, ""), ""),
  IFERROR(IF(MGOLF!H51="Away", MGOLF!E51, ""), ""),
  IFERROR(IF(Football!H51="Away", Football!E51, ""), ""),
  IFERROR(IF(WVB!H51="Away", WVB!E51, ""), ""),
  IFERROR(IF(XC!H51="Away", XC!E51, ""), ""),
  IFERROR(IF(SWIMMING!H51="Away", SWIMMING!E51, ""), ""),
  IFERROR(IF(WTEN!H51="Away", WTEN!E51, ""), ""),
  IFERROR(IF(TF!H51="Away", TF!E51, ""), ""),
  IFERROR(IF(WGOLF!H51="Away", WGOLF!E51, ""), ""),
  IFERROR(IF(WBB!H51="Away", WBB!E51, ""), ""),
  IFERROR(IF(MBB!H51="Away", MBB!E51, ""), ""),
  IFERROR(IF(WLAX!H51="Away", WLAX!E51, ""), ""),
  IFERROR(IF(MLAX!H51="Away", MLAX!E51, ""), ""),
  IFERROR(IF(SOFT!H51="Away", SOFT!E51, ""), ""),
  IFERROR(IF(BASE!H51="Away", BASE!E51, ""), ""),
  IFERROR(IF(ESPORTS!H51="Away", ESPORTS!E51, ""), "")
)
</f>
        <v>WSO
MSO</v>
      </c>
      <c r="F51" s="11" t="str">
        <f>TEXTJOIN(
  CHAR(10) &amp; CHAR(10),
  TRUE,
  IFERROR(IF(WSO!H51="Away", TEXT(WSO!F51, "h:mm AM/PM"), ""), ""),
  IFERROR(IF(MSO!H51="Away", TEXT(MSO!F51, "h:mm AM/PM"), ""), ""),
  IFERROR(IF(FH!H51="Away", TEXT(FH!F51, "h:mm AM/PM"), ""), ""),
  IFERROR(IF(MGOLF!H51="Away", TEXT(MGOLF!F51, "h:mm AM/PM"), ""), ""),
  IFERROR(IF(Football!H51="Away", TEXT(Football!F51, "h:mm AM/PM"), ""), ""),
  IFERROR(IF(WVB!H51="Away", TEXT(WVB!F51, "h:mm AM/PM"), ""), ""),
  IFERROR(IF(XC!H51="Away", TEXT(XC!F51, "h:mm AM/PM"), ""), ""),
  IFERROR(IF(SWIMMING!H51="Away", TEXT(SWIMMING!F51, "h:mm AM/PM"), ""), ""),
  IFERROR(IF(WTEN!H51="Away", TEXT(WTEN!F51, "h:mm AM/PM"), ""), ""),
  IFERROR(IF(TF!H51="Away", TEXT(TF!F51, "h:mm AM/PM"), ""), ""),
  IFERROR(IF(WGOLF!H51="Away", TEXT(WGOLF!F51, "h:mm AM/PM"), ""), ""),
  IFERROR(IF(WBB!H51="Away", TEXT(WBB!F51, "h:mm AM/PM"), ""), ""),
  IFERROR(IF(MBB!H51="Away", TEXT(MBB!F51, "h:mm AM/PM"), ""), ""),
  IFERROR(IF(WLAX!H51="Away", TEXT(WLAX!F51, "h:mm AM/PM"), ""), ""),
  IFERROR(IF(MLAX!H51="Away", TEXT(MLAX!F51, "h:mm AM/PM"), ""), ""),
  IFERROR(IF(SOFT!H51="Away", TEXT(SOFT!F51, "h:mm AM/PM"), ""), ""),
  IFERROR(IF(BASE!H51="Away", TEXT(BASE!F51, "h:mm AM/PM"), ""), ""),
  IFERROR(IF(ESPORTS!H51="Away", TEXT(ESPORTS!F51, "h:mm AM/PM"), ""), "")
)
</f>
        <v>3:30 PM
TBD</v>
      </c>
      <c r="G51" s="11" t="str">
        <f>TEXTJOIN(
  CHAR(10) &amp; CHAR(10),
  TRUE,
  IFERROR(IF(WSO!H51="Away", WSO!G51, ""), ""),
  IFERROR(IF(MSO!H51="Away", MSO!G51, ""), ""),
  IFERROR(IF(FH!H51="Away", FH!G51, ""), ""),
  IFERROR(IF(MGOLF!H51="Away", MGOLF!G51, ""), ""),
  IFERROR(IF(Football!H51="Away", Football!G51, ""), ""),
  IFERROR(IF(WVB!H51="Away", WVB!G51, ""), ""),
  IFERROR(IF(XC!H51="Away", XC!G51, ""), ""),
  IFERROR(IF(SWIMMING!H51="Away", SWIMMING!G51, ""), ""),
  IFERROR(IF(WTEN!H51="Away", WTEN!G51, ""), ""),
  IFERROR(IF(TF!H51="Away", TF!G51, ""), ""),
  IFERROR(IF(WGOLF!H51="Away", WGOLF!G51, ""), ""),
  IFERROR(IF(WBB!H51="Away", WBB!G51, ""), ""),
  IFERROR(IF(MBB!H51="Away", MBB!G51, ""), ""),
  IFERROR(IF(WLAX!H51="Away", WLAX!G51, ""), ""),
  IFERROR(IF(MLAX!H51="Away", MLAX!G51, ""), ""),
  IFERROR(IF(SOFT!H51="Away", SOFT!G51, ""), ""),
  IFERROR(IF(BASE!H51="Away", BASE!G51, ""), ""),
  IFERROR(IF(ESPORTS!H51="Away", ESPORTS!G51, ""), "")
)
</f>
        <v>Lesley
Lesley</v>
      </c>
      <c r="H51" s="22" t="str">
        <f>TEXTJOIN(
  CHAR(10) &amp; CHAR(10),
  TRUE,
  IFERROR(IF(WSO!H51="Away", WSO!P51, ""), ""),
  IFERROR(IF(MSO!H51="Away", MSO!P51, ""), ""),
  IFERROR(IF(FH!H51="Away", FH!P51, ""), ""),
  IFERROR(IF(MGOLF!H51="Away", MGOLF!P51, ""), ""),
  IFERROR(IF(Football!H51="Away", Football!P51, ""), ""),
  IFERROR(IF(WVB!H51="Away", WVB!P51, ""), ""),
  IFERROR(IF(XC!H51="Away", XC!P51, ""), ""),
  IFERROR(IF(SWIMMING!H51="Away", SWIMMING!P51, ""), ""),
  IFERROR(IF(WTEN!H51="Away", WTEN!P51, ""), ""),
  IFERROR(IF(TF!H51="Away", TF!P51, ""), ""),
  IFERROR(IF(WGOLF!H51="Away", WGOLF!P51, ""), ""),
  IFERROR(IF(WBB!H51="Away", WBB!P51, ""), ""),
  IFERROR(IF(MBB!H51="Away", MBB!P51, ""), ""),
  IFERROR(IF(WLAX!H51="Away", WLAX!P51, ""), ""),
  IFERROR(IF(MLAX!H51="Away", MLAX!P51, ""), ""),
  IFERROR(IF(SOFT!H51="Away", SOFT!P51, ""), ""),
  IFERROR(IF(BASE!H51="Away", BASE!P51, ""), ""),
  IFERROR(IF(ESPORTS!H51="Away", ESPORTS!P51, ""), "")
)
</f>
        <v>⌛️ Pending
⌛️ Pending</v>
      </c>
    </row>
    <row r="52" ht="22.5" customHeight="1">
      <c r="A52" s="6">
        <v>51.0</v>
      </c>
      <c r="B52" s="6" t="str">
        <f>'Master Schedule'!B52</f>
        <v/>
      </c>
      <c r="C52" s="7">
        <v>46285.0</v>
      </c>
      <c r="D52" s="8" t="str">
        <f t="shared" si="1"/>
        <v>Sunday</v>
      </c>
      <c r="E52" s="11" t="str">
        <f>TEXTJOIN(
  CHAR(10) &amp; CHAR(10),
  TRUE,
  IFERROR(IF(WSO!H52="Away", WSO!E52, ""), ""),
  IFERROR(IF(MSO!H52="Away", MSO!E52, ""), ""),
  IFERROR(IF(FH!H52="Away", FH!E52, ""), ""),
  IFERROR(IF(MGOLF!H52="Away", MGOLF!E52, ""), ""),
  IFERROR(IF(Football!H52="Away", Football!E52, ""), ""),
  IFERROR(IF(WVB!H52="Away", WVB!E52, ""), ""),
  IFERROR(IF(XC!H52="Away", XC!E52, ""), ""),
  IFERROR(IF(SWIMMING!H52="Away", SWIMMING!E52, ""), ""),
  IFERROR(IF(WTEN!H52="Away", WTEN!E52, ""), ""),
  IFERROR(IF(TF!H52="Away", TF!E52, ""), ""),
  IFERROR(IF(WGOLF!H52="Away", WGOLF!E52, ""), ""),
  IFERROR(IF(WBB!H52="Away", WBB!E52, ""), ""),
  IFERROR(IF(MBB!H52="Away", MBB!E52, ""), ""),
  IFERROR(IF(WLAX!H52="Away", WLAX!E52, ""), ""),
  IFERROR(IF(MLAX!H52="Away", MLAX!E52, ""), ""),
  IFERROR(IF(SOFT!H52="Away", SOFT!E52, ""), ""),
  IFERROR(IF(BASE!H52="Away", BASE!E52, ""), ""),
  IFERROR(IF(ESPORTS!H52="Away", ESPORTS!E52, ""), "")
)
</f>
        <v/>
      </c>
      <c r="F52" s="11" t="str">
        <f>TEXTJOIN(
  CHAR(10) &amp; CHAR(10),
  TRUE,
  IFERROR(IF(WSO!H52="Away", TEXT(WSO!F52, "h:mm AM/PM"), ""), ""),
  IFERROR(IF(MSO!H52="Away", TEXT(MSO!F52, "h:mm AM/PM"), ""), ""),
  IFERROR(IF(FH!H52="Away", TEXT(FH!F52, "h:mm AM/PM"), ""), ""),
  IFERROR(IF(MGOLF!H52="Away", TEXT(MGOLF!F52, "h:mm AM/PM"), ""), ""),
  IFERROR(IF(Football!H52="Away", TEXT(Football!F52, "h:mm AM/PM"), ""), ""),
  IFERROR(IF(WVB!H52="Away", TEXT(WVB!F52, "h:mm AM/PM"), ""), ""),
  IFERROR(IF(XC!H52="Away", TEXT(XC!F52, "h:mm AM/PM"), ""), ""),
  IFERROR(IF(SWIMMING!H52="Away", TEXT(SWIMMING!F52, "h:mm AM/PM"), ""), ""),
  IFERROR(IF(WTEN!H52="Away", TEXT(WTEN!F52, "h:mm AM/PM"), ""), ""),
  IFERROR(IF(TF!H52="Away", TEXT(TF!F52, "h:mm AM/PM"), ""), ""),
  IFERROR(IF(WGOLF!H52="Away", TEXT(WGOLF!F52, "h:mm AM/PM"), ""), ""),
  IFERROR(IF(WBB!H52="Away", TEXT(WBB!F52, "h:mm AM/PM"), ""), ""),
  IFERROR(IF(MBB!H52="Away", TEXT(MBB!F52, "h:mm AM/PM"), ""), ""),
  IFERROR(IF(WLAX!H52="Away", TEXT(WLAX!F52, "h:mm AM/PM"), ""), ""),
  IFERROR(IF(MLAX!H52="Away", TEXT(MLAX!F52, "h:mm AM/PM"), ""), ""),
  IFERROR(IF(SOFT!H52="Away", TEXT(SOFT!F52, "h:mm AM/PM"), ""), ""),
  IFERROR(IF(BASE!H52="Away", TEXT(BASE!F52, "h:mm AM/PM"), ""), ""),
  IFERROR(IF(ESPORTS!H52="Away", TEXT(ESPORTS!F52, "h:mm AM/PM"), ""), "")
)
</f>
        <v/>
      </c>
      <c r="G52" s="11" t="str">
        <f>TEXTJOIN(
  CHAR(10) &amp; CHAR(10),
  TRUE,
  IFERROR(IF(WSO!H52="Away", WSO!G52, ""), ""),
  IFERROR(IF(MSO!H52="Away", MSO!G52, ""), ""),
  IFERROR(IF(FH!H52="Away", FH!G52, ""), ""),
  IFERROR(IF(MGOLF!H52="Away", MGOLF!G52, ""), ""),
  IFERROR(IF(Football!H52="Away", Football!G52, ""), ""),
  IFERROR(IF(WVB!H52="Away", WVB!G52, ""), ""),
  IFERROR(IF(XC!H52="Away", XC!G52, ""), ""),
  IFERROR(IF(SWIMMING!H52="Away", SWIMMING!G52, ""), ""),
  IFERROR(IF(WTEN!H52="Away", WTEN!G52, ""), ""),
  IFERROR(IF(TF!H52="Away", TF!G52, ""), ""),
  IFERROR(IF(WGOLF!H52="Away", WGOLF!G52, ""), ""),
  IFERROR(IF(WBB!H52="Away", WBB!G52, ""), ""),
  IFERROR(IF(MBB!H52="Away", MBB!G52, ""), ""),
  IFERROR(IF(WLAX!H52="Away", WLAX!G52, ""), ""),
  IFERROR(IF(MLAX!H52="Away", MLAX!G52, ""), ""),
  IFERROR(IF(SOFT!H52="Away", SOFT!G52, ""), ""),
  IFERROR(IF(BASE!H52="Away", BASE!G52, ""), ""),
  IFERROR(IF(ESPORTS!H52="Away", ESPORTS!G52, ""), "")
)
</f>
        <v/>
      </c>
      <c r="H52" s="22" t="str">
        <f>TEXTJOIN(
  CHAR(10) &amp; CHAR(10),
  TRUE,
  IFERROR(IF(WSO!H52="Away", WSO!P52, ""), ""),
  IFERROR(IF(MSO!H52="Away", MSO!P52, ""), ""),
  IFERROR(IF(FH!H52="Away", FH!P52, ""), ""),
  IFERROR(IF(MGOLF!H52="Away", MGOLF!P52, ""), ""),
  IFERROR(IF(Football!H52="Away", Football!P52, ""), ""),
  IFERROR(IF(WVB!H52="Away", WVB!P52, ""), ""),
  IFERROR(IF(XC!H52="Away", XC!P52, ""), ""),
  IFERROR(IF(SWIMMING!H52="Away", SWIMMING!P52, ""), ""),
  IFERROR(IF(WTEN!H52="Away", WTEN!P52, ""), ""),
  IFERROR(IF(TF!H52="Away", TF!P52, ""), ""),
  IFERROR(IF(WGOLF!H52="Away", WGOLF!P52, ""), ""),
  IFERROR(IF(WBB!H52="Away", WBB!P52, ""), ""),
  IFERROR(IF(MBB!H52="Away", MBB!P52, ""), ""),
  IFERROR(IF(WLAX!H52="Away", WLAX!P52, ""), ""),
  IFERROR(IF(MLAX!H52="Away", MLAX!P52, ""), ""),
  IFERROR(IF(SOFT!H52="Away", SOFT!P52, ""), ""),
  IFERROR(IF(BASE!H52="Away", BASE!P52, ""), ""),
  IFERROR(IF(ESPORTS!H52="Away", ESPORTS!P52, ""), "")
)
</f>
        <v/>
      </c>
    </row>
    <row r="53" ht="22.5" customHeight="1">
      <c r="A53" s="6">
        <v>52.0</v>
      </c>
      <c r="B53" s="6" t="str">
        <f>'Master Schedule'!B53</f>
        <v/>
      </c>
      <c r="C53" s="7">
        <v>46286.0</v>
      </c>
      <c r="D53" s="8" t="str">
        <f t="shared" si="1"/>
        <v>Monday</v>
      </c>
      <c r="E53" s="11" t="str">
        <f>TEXTJOIN(
  CHAR(10) &amp; CHAR(10),
  TRUE,
  IFERROR(IF(WSO!H53="Away", WSO!E53, ""), ""),
  IFERROR(IF(MSO!H53="Away", MSO!E53, ""), ""),
  IFERROR(IF(FH!H53="Away", FH!E53, ""), ""),
  IFERROR(IF(MGOLF!H53="Away", MGOLF!E53, ""), ""),
  IFERROR(IF(Football!H53="Away", Football!E53, ""), ""),
  IFERROR(IF(WVB!H53="Away", WVB!E53, ""), ""),
  IFERROR(IF(XC!H53="Away", XC!E53, ""), ""),
  IFERROR(IF(SWIMMING!H53="Away", SWIMMING!E53, ""), ""),
  IFERROR(IF(WTEN!H53="Away", WTEN!E53, ""), ""),
  IFERROR(IF(TF!H53="Away", TF!E53, ""), ""),
  IFERROR(IF(WGOLF!H53="Away", WGOLF!E53, ""), ""),
  IFERROR(IF(WBB!H53="Away", WBB!E53, ""), ""),
  IFERROR(IF(MBB!H53="Away", MBB!E53, ""), ""),
  IFERROR(IF(WLAX!H53="Away", WLAX!E53, ""), ""),
  IFERROR(IF(MLAX!H53="Away", MLAX!E53, ""), ""),
  IFERROR(IF(SOFT!H53="Away", SOFT!E53, ""), ""),
  IFERROR(IF(BASE!H53="Away", BASE!E53, ""), ""),
  IFERROR(IF(ESPORTS!H53="Away", ESPORTS!E53, ""), "")
)
</f>
        <v/>
      </c>
      <c r="F53" s="11" t="str">
        <f>TEXTJOIN(
  CHAR(10) &amp; CHAR(10),
  TRUE,
  IFERROR(IF(WSO!H53="Away", TEXT(WSO!F53, "h:mm AM/PM"), ""), ""),
  IFERROR(IF(MSO!H53="Away", TEXT(MSO!F53, "h:mm AM/PM"), ""), ""),
  IFERROR(IF(FH!H53="Away", TEXT(FH!F53, "h:mm AM/PM"), ""), ""),
  IFERROR(IF(MGOLF!H53="Away", TEXT(MGOLF!F53, "h:mm AM/PM"), ""), ""),
  IFERROR(IF(Football!H53="Away", TEXT(Football!F53, "h:mm AM/PM"), ""), ""),
  IFERROR(IF(WVB!H53="Away", TEXT(WVB!F53, "h:mm AM/PM"), ""), ""),
  IFERROR(IF(XC!H53="Away", TEXT(XC!F53, "h:mm AM/PM"), ""), ""),
  IFERROR(IF(SWIMMING!H53="Away", TEXT(SWIMMING!F53, "h:mm AM/PM"), ""), ""),
  IFERROR(IF(WTEN!H53="Away", TEXT(WTEN!F53, "h:mm AM/PM"), ""), ""),
  IFERROR(IF(TF!H53="Away", TEXT(TF!F53, "h:mm AM/PM"), ""), ""),
  IFERROR(IF(WGOLF!H53="Away", TEXT(WGOLF!F53, "h:mm AM/PM"), ""), ""),
  IFERROR(IF(WBB!H53="Away", TEXT(WBB!F53, "h:mm AM/PM"), ""), ""),
  IFERROR(IF(MBB!H53="Away", TEXT(MBB!F53, "h:mm AM/PM"), ""), ""),
  IFERROR(IF(WLAX!H53="Away", TEXT(WLAX!F53, "h:mm AM/PM"), ""), ""),
  IFERROR(IF(MLAX!H53="Away", TEXT(MLAX!F53, "h:mm AM/PM"), ""), ""),
  IFERROR(IF(SOFT!H53="Away", TEXT(SOFT!F53, "h:mm AM/PM"), ""), ""),
  IFERROR(IF(BASE!H53="Away", TEXT(BASE!F53, "h:mm AM/PM"), ""), ""),
  IFERROR(IF(ESPORTS!H53="Away", TEXT(ESPORTS!F53, "h:mm AM/PM"), ""), "")
)
</f>
        <v/>
      </c>
      <c r="G53" s="11" t="str">
        <f>TEXTJOIN(
  CHAR(10) &amp; CHAR(10),
  TRUE,
  IFERROR(IF(WSO!H53="Away", WSO!G53, ""), ""),
  IFERROR(IF(MSO!H53="Away", MSO!G53, ""), ""),
  IFERROR(IF(FH!H53="Away", FH!G53, ""), ""),
  IFERROR(IF(MGOLF!H53="Away", MGOLF!G53, ""), ""),
  IFERROR(IF(Football!H53="Away", Football!G53, ""), ""),
  IFERROR(IF(WVB!H53="Away", WVB!G53, ""), ""),
  IFERROR(IF(XC!H53="Away", XC!G53, ""), ""),
  IFERROR(IF(SWIMMING!H53="Away", SWIMMING!G53, ""), ""),
  IFERROR(IF(WTEN!H53="Away", WTEN!G53, ""), ""),
  IFERROR(IF(TF!H53="Away", TF!G53, ""), ""),
  IFERROR(IF(WGOLF!H53="Away", WGOLF!G53, ""), ""),
  IFERROR(IF(WBB!H53="Away", WBB!G53, ""), ""),
  IFERROR(IF(MBB!H53="Away", MBB!G53, ""), ""),
  IFERROR(IF(WLAX!H53="Away", WLAX!G53, ""), ""),
  IFERROR(IF(MLAX!H53="Away", MLAX!G53, ""), ""),
  IFERROR(IF(SOFT!H53="Away", SOFT!G53, ""), ""),
  IFERROR(IF(BASE!H53="Away", BASE!G53, ""), ""),
  IFERROR(IF(ESPORTS!H53="Away", ESPORTS!G53, ""), "")
)
</f>
        <v/>
      </c>
      <c r="H53" s="22" t="str">
        <f>TEXTJOIN(
  CHAR(10) &amp; CHAR(10),
  TRUE,
  IFERROR(IF(WSO!H53="Away", WSO!P53, ""), ""),
  IFERROR(IF(MSO!H53="Away", MSO!P53, ""), ""),
  IFERROR(IF(FH!H53="Away", FH!P53, ""), ""),
  IFERROR(IF(MGOLF!H53="Away", MGOLF!P53, ""), ""),
  IFERROR(IF(Football!H53="Away", Football!P53, ""), ""),
  IFERROR(IF(WVB!H53="Away", WVB!P53, ""), ""),
  IFERROR(IF(XC!H53="Away", XC!P53, ""), ""),
  IFERROR(IF(SWIMMING!H53="Away", SWIMMING!P53, ""), ""),
  IFERROR(IF(WTEN!H53="Away", WTEN!P53, ""), ""),
  IFERROR(IF(TF!H53="Away", TF!P53, ""), ""),
  IFERROR(IF(WGOLF!H53="Away", WGOLF!P53, ""), ""),
  IFERROR(IF(WBB!H53="Away", WBB!P53, ""), ""),
  IFERROR(IF(MBB!H53="Away", MBB!P53, ""), ""),
  IFERROR(IF(WLAX!H53="Away", WLAX!P53, ""), ""),
  IFERROR(IF(MLAX!H53="Away", MLAX!P53, ""), ""),
  IFERROR(IF(SOFT!H53="Away", SOFT!P53, ""), ""),
  IFERROR(IF(BASE!H53="Away", BASE!P53, ""), ""),
  IFERROR(IF(ESPORTS!H53="Away", ESPORTS!P53, ""), "")
)
</f>
        <v/>
      </c>
    </row>
    <row r="54" ht="22.5" customHeight="1">
      <c r="A54" s="6">
        <v>53.0</v>
      </c>
      <c r="B54" s="6" t="str">
        <f>'Master Schedule'!B54</f>
        <v/>
      </c>
      <c r="C54" s="7">
        <v>46287.0</v>
      </c>
      <c r="D54" s="8" t="str">
        <f t="shared" si="1"/>
        <v>Tuesday</v>
      </c>
      <c r="E54" s="11" t="str">
        <f>TEXTJOIN(
  CHAR(10) &amp; CHAR(10),
  TRUE,
  IFERROR(IF(WSO!H54="Away", WSO!E54, ""), ""),
  IFERROR(IF(MSO!H54="Away", MSO!E54, ""), ""),
  IFERROR(IF(FH!H54="Away", FH!E54, ""), ""),
  IFERROR(IF(MGOLF!H54="Away", MGOLF!E54, ""), ""),
  IFERROR(IF(Football!H54="Away", Football!E54, ""), ""),
  IFERROR(IF(WVB!H54="Away", WVB!E54, ""), ""),
  IFERROR(IF(XC!H54="Away", XC!E54, ""), ""),
  IFERROR(IF(SWIMMING!H54="Away", SWIMMING!E54, ""), ""),
  IFERROR(IF(WTEN!H54="Away", WTEN!E54, ""), ""),
  IFERROR(IF(TF!H54="Away", TF!E54, ""), ""),
  IFERROR(IF(WGOLF!H54="Away", WGOLF!E54, ""), ""),
  IFERROR(IF(WBB!H54="Away", WBB!E54, ""), ""),
  IFERROR(IF(MBB!H54="Away", MBB!E54, ""), ""),
  IFERROR(IF(WLAX!H54="Away", WLAX!E54, ""), ""),
  IFERROR(IF(MLAX!H54="Away", MLAX!E54, ""), ""),
  IFERROR(IF(SOFT!H54="Away", SOFT!E54, ""), ""),
  IFERROR(IF(BASE!H54="Away", BASE!E54, ""), ""),
  IFERROR(IF(ESPORTS!H54="Away", ESPORTS!E54, ""), "")
)
</f>
        <v>WSO</v>
      </c>
      <c r="F54" s="11" t="str">
        <f>TEXTJOIN(
  CHAR(10) &amp; CHAR(10),
  TRUE,
  IFERROR(IF(WSO!H54="Away", TEXT(WSO!F54, "h:mm AM/PM"), ""), ""),
  IFERROR(IF(MSO!H54="Away", TEXT(MSO!F54, "h:mm AM/PM"), ""), ""),
  IFERROR(IF(FH!H54="Away", TEXT(FH!F54, "h:mm AM/PM"), ""), ""),
  IFERROR(IF(MGOLF!H54="Away", TEXT(MGOLF!F54, "h:mm AM/PM"), ""), ""),
  IFERROR(IF(Football!H54="Away", TEXT(Football!F54, "h:mm AM/PM"), ""), ""),
  IFERROR(IF(WVB!H54="Away", TEXT(WVB!F54, "h:mm AM/PM"), ""), ""),
  IFERROR(IF(XC!H54="Away", TEXT(XC!F54, "h:mm AM/PM"), ""), ""),
  IFERROR(IF(SWIMMING!H54="Away", TEXT(SWIMMING!F54, "h:mm AM/PM"), ""), ""),
  IFERROR(IF(WTEN!H54="Away", TEXT(WTEN!F54, "h:mm AM/PM"), ""), ""),
  IFERROR(IF(TF!H54="Away", TEXT(TF!F54, "h:mm AM/PM"), ""), ""),
  IFERROR(IF(WGOLF!H54="Away", TEXT(WGOLF!F54, "h:mm AM/PM"), ""), ""),
  IFERROR(IF(WBB!H54="Away", TEXT(WBB!F54, "h:mm AM/PM"), ""), ""),
  IFERROR(IF(MBB!H54="Away", TEXT(MBB!F54, "h:mm AM/PM"), ""), ""),
  IFERROR(IF(WLAX!H54="Away", TEXT(WLAX!F54, "h:mm AM/PM"), ""), ""),
  IFERROR(IF(MLAX!H54="Away", TEXT(MLAX!F54, "h:mm AM/PM"), ""), ""),
  IFERROR(IF(SOFT!H54="Away", TEXT(SOFT!F54, "h:mm AM/PM"), ""), ""),
  IFERROR(IF(BASE!H54="Away", TEXT(BASE!F54, "h:mm AM/PM"), ""), ""),
  IFERROR(IF(ESPORTS!H54="Away", TEXT(ESPORTS!F54, "h:mm AM/PM"), ""), "")
)
</f>
        <v>7:00 PM</v>
      </c>
      <c r="G54" s="11" t="str">
        <f>TEXTJOIN(
  CHAR(10) &amp; CHAR(10),
  TRUE,
  IFERROR(IF(WSO!H54="Away", WSO!G54, ""), ""),
  IFERROR(IF(MSO!H54="Away", MSO!G54, ""), ""),
  IFERROR(IF(FH!H54="Away", FH!G54, ""), ""),
  IFERROR(IF(MGOLF!H54="Away", MGOLF!G54, ""), ""),
  IFERROR(IF(Football!H54="Away", Football!G54, ""), ""),
  IFERROR(IF(WVB!H54="Away", WVB!G54, ""), ""),
  IFERROR(IF(XC!H54="Away", XC!G54, ""), ""),
  IFERROR(IF(SWIMMING!H54="Away", SWIMMING!G54, ""), ""),
  IFERROR(IF(WTEN!H54="Away", WTEN!G54, ""), ""),
  IFERROR(IF(TF!H54="Away", TF!G54, ""), ""),
  IFERROR(IF(WGOLF!H54="Away", WGOLF!G54, ""), ""),
  IFERROR(IF(WBB!H54="Away", WBB!G54, ""), ""),
  IFERROR(IF(MBB!H54="Away", MBB!G54, ""), ""),
  IFERROR(IF(WLAX!H54="Away", WLAX!G54, ""), ""),
  IFERROR(IF(MLAX!H54="Away", MLAX!G54, ""), ""),
  IFERROR(IF(SOFT!H54="Away", SOFT!G54, ""), ""),
  IFERROR(IF(BASE!H54="Away", BASE!G54, ""), ""),
  IFERROR(IF(ESPORTS!H54="Away", ESPORTS!G54, ""), "")
)
</f>
        <v>Bates</v>
      </c>
      <c r="H54" s="22" t="str">
        <f>TEXTJOIN(
  CHAR(10) &amp; CHAR(10),
  TRUE,
  IFERROR(IF(WSO!H54="Away", WSO!P54, ""), ""),
  IFERROR(IF(MSO!H54="Away", MSO!P54, ""), ""),
  IFERROR(IF(FH!H54="Away", FH!P54, ""), ""),
  IFERROR(IF(MGOLF!H54="Away", MGOLF!P54, ""), ""),
  IFERROR(IF(Football!H54="Away", Football!P54, ""), ""),
  IFERROR(IF(WVB!H54="Away", WVB!P54, ""), ""),
  IFERROR(IF(XC!H54="Away", XC!P54, ""), ""),
  IFERROR(IF(SWIMMING!H54="Away", SWIMMING!P54, ""), ""),
  IFERROR(IF(WTEN!H54="Away", WTEN!P54, ""), ""),
  IFERROR(IF(TF!H54="Away", TF!P54, ""), ""),
  IFERROR(IF(WGOLF!H54="Away", WGOLF!P54, ""), ""),
  IFERROR(IF(WBB!H54="Away", WBB!P54, ""), ""),
  IFERROR(IF(MBB!H54="Away", MBB!P54, ""), ""),
  IFERROR(IF(WLAX!H54="Away", WLAX!P54, ""), ""),
  IFERROR(IF(MLAX!H54="Away", MLAX!P54, ""), ""),
  IFERROR(IF(SOFT!H54="Away", SOFT!P54, ""), ""),
  IFERROR(IF(BASE!H54="Away", BASE!P54, ""), ""),
  IFERROR(IF(ESPORTS!H54="Away", ESPORTS!P54, ""), "")
)
</f>
        <v>⌛️ Pending</v>
      </c>
    </row>
    <row r="55" ht="22.5" customHeight="1">
      <c r="A55" s="6">
        <v>54.0</v>
      </c>
      <c r="B55" s="6" t="str">
        <f>'Master Schedule'!B55</f>
        <v/>
      </c>
      <c r="C55" s="7">
        <v>46288.0</v>
      </c>
      <c r="D55" s="8" t="str">
        <f t="shared" si="1"/>
        <v>Wednesday</v>
      </c>
      <c r="E55" s="11" t="str">
        <f>TEXTJOIN(
  CHAR(10) &amp; CHAR(10),
  TRUE,
  IFERROR(IF(WSO!H55="Away", WSO!E55, ""), ""),
  IFERROR(IF(MSO!H55="Away", MSO!E55, ""), ""),
  IFERROR(IF(FH!H55="Away", FH!E55, ""), ""),
  IFERROR(IF(MGOLF!H55="Away", MGOLF!E55, ""), ""),
  IFERROR(IF(Football!H55="Away", Football!E55, ""), ""),
  IFERROR(IF(WVB!H55="Away", WVB!E55, ""), ""),
  IFERROR(IF(XC!H55="Away", XC!E55, ""), ""),
  IFERROR(IF(SWIMMING!H55="Away", SWIMMING!E55, ""), ""),
  IFERROR(IF(WTEN!H55="Away", WTEN!E55, ""), ""),
  IFERROR(IF(TF!H55="Away", TF!E55, ""), ""),
  IFERROR(IF(WGOLF!H55="Away", WGOLF!E55, ""), ""),
  IFERROR(IF(WBB!H55="Away", WBB!E55, ""), ""),
  IFERROR(IF(MBB!H55="Away", MBB!E55, ""), ""),
  IFERROR(IF(WLAX!H55="Away", WLAX!E55, ""), ""),
  IFERROR(IF(MLAX!H55="Away", MLAX!E55, ""), ""),
  IFERROR(IF(SOFT!H55="Away", SOFT!E55, ""), ""),
  IFERROR(IF(BASE!H55="Away", BASE!E55, ""), ""),
  IFERROR(IF(ESPORTS!H55="Away", ESPORTS!E55, ""), "")
)
</f>
        <v/>
      </c>
      <c r="F55" s="11" t="str">
        <f>TEXTJOIN(
  CHAR(10) &amp; CHAR(10),
  TRUE,
  IFERROR(IF(WSO!H55="Away", TEXT(WSO!F55, "h:mm AM/PM"), ""), ""),
  IFERROR(IF(MSO!H55="Away", TEXT(MSO!F55, "h:mm AM/PM"), ""), ""),
  IFERROR(IF(FH!H55="Away", TEXT(FH!F55, "h:mm AM/PM"), ""), ""),
  IFERROR(IF(MGOLF!H55="Away", TEXT(MGOLF!F55, "h:mm AM/PM"), ""), ""),
  IFERROR(IF(Football!H55="Away", TEXT(Football!F55, "h:mm AM/PM"), ""), ""),
  IFERROR(IF(WVB!H55="Away", TEXT(WVB!F55, "h:mm AM/PM"), ""), ""),
  IFERROR(IF(XC!H55="Away", TEXT(XC!F55, "h:mm AM/PM"), ""), ""),
  IFERROR(IF(SWIMMING!H55="Away", TEXT(SWIMMING!F55, "h:mm AM/PM"), ""), ""),
  IFERROR(IF(WTEN!H55="Away", TEXT(WTEN!F55, "h:mm AM/PM"), ""), ""),
  IFERROR(IF(TF!H55="Away", TEXT(TF!F55, "h:mm AM/PM"), ""), ""),
  IFERROR(IF(WGOLF!H55="Away", TEXT(WGOLF!F55, "h:mm AM/PM"), ""), ""),
  IFERROR(IF(WBB!H55="Away", TEXT(WBB!F55, "h:mm AM/PM"), ""), ""),
  IFERROR(IF(MBB!H55="Away", TEXT(MBB!F55, "h:mm AM/PM"), ""), ""),
  IFERROR(IF(WLAX!H55="Away", TEXT(WLAX!F55, "h:mm AM/PM"), ""), ""),
  IFERROR(IF(MLAX!H55="Away", TEXT(MLAX!F55, "h:mm AM/PM"), ""), ""),
  IFERROR(IF(SOFT!H55="Away", TEXT(SOFT!F55, "h:mm AM/PM"), ""), ""),
  IFERROR(IF(BASE!H55="Away", TEXT(BASE!F55, "h:mm AM/PM"), ""), ""),
  IFERROR(IF(ESPORTS!H55="Away", TEXT(ESPORTS!F55, "h:mm AM/PM"), ""), "")
)
</f>
        <v/>
      </c>
      <c r="G55" s="11" t="str">
        <f>TEXTJOIN(
  CHAR(10) &amp; CHAR(10),
  TRUE,
  IFERROR(IF(WSO!H55="Away", WSO!G55, ""), ""),
  IFERROR(IF(MSO!H55="Away", MSO!G55, ""), ""),
  IFERROR(IF(FH!H55="Away", FH!G55, ""), ""),
  IFERROR(IF(MGOLF!H55="Away", MGOLF!G55, ""), ""),
  IFERROR(IF(Football!H55="Away", Football!G55, ""), ""),
  IFERROR(IF(WVB!H55="Away", WVB!G55, ""), ""),
  IFERROR(IF(XC!H55="Away", XC!G55, ""), ""),
  IFERROR(IF(SWIMMING!H55="Away", SWIMMING!G55, ""), ""),
  IFERROR(IF(WTEN!H55="Away", WTEN!G55, ""), ""),
  IFERROR(IF(TF!H55="Away", TF!G55, ""), ""),
  IFERROR(IF(WGOLF!H55="Away", WGOLF!G55, ""), ""),
  IFERROR(IF(WBB!H55="Away", WBB!G55, ""), ""),
  IFERROR(IF(MBB!H55="Away", MBB!G55, ""), ""),
  IFERROR(IF(WLAX!H55="Away", WLAX!G55, ""), ""),
  IFERROR(IF(MLAX!H55="Away", MLAX!G55, ""), ""),
  IFERROR(IF(SOFT!H55="Away", SOFT!G55, ""), ""),
  IFERROR(IF(BASE!H55="Away", BASE!G55, ""), ""),
  IFERROR(IF(ESPORTS!H55="Away", ESPORTS!G55, ""), "")
)
</f>
        <v/>
      </c>
      <c r="H55" s="22" t="str">
        <f>TEXTJOIN(
  CHAR(10) &amp; CHAR(10),
  TRUE,
  IFERROR(IF(WSO!H55="Away", WSO!P55, ""), ""),
  IFERROR(IF(MSO!H55="Away", MSO!P55, ""), ""),
  IFERROR(IF(FH!H55="Away", FH!P55, ""), ""),
  IFERROR(IF(MGOLF!H55="Away", MGOLF!P55, ""), ""),
  IFERROR(IF(Football!H55="Away", Football!P55, ""), ""),
  IFERROR(IF(WVB!H55="Away", WVB!P55, ""), ""),
  IFERROR(IF(XC!H55="Away", XC!P55, ""), ""),
  IFERROR(IF(SWIMMING!H55="Away", SWIMMING!P55, ""), ""),
  IFERROR(IF(WTEN!H55="Away", WTEN!P55, ""), ""),
  IFERROR(IF(TF!H55="Away", TF!P55, ""), ""),
  IFERROR(IF(WGOLF!H55="Away", WGOLF!P55, ""), ""),
  IFERROR(IF(WBB!H55="Away", WBB!P55, ""), ""),
  IFERROR(IF(MBB!H55="Away", MBB!P55, ""), ""),
  IFERROR(IF(WLAX!H55="Away", WLAX!P55, ""), ""),
  IFERROR(IF(MLAX!H55="Away", MLAX!P55, ""), ""),
  IFERROR(IF(SOFT!H55="Away", SOFT!P55, ""), ""),
  IFERROR(IF(BASE!H55="Away", BASE!P55, ""), ""),
  IFERROR(IF(ESPORTS!H55="Away", ESPORTS!P55, ""), "")
)
</f>
        <v/>
      </c>
    </row>
    <row r="56" ht="22.5" customHeight="1">
      <c r="A56" s="6">
        <v>55.0</v>
      </c>
      <c r="B56" s="6" t="str">
        <f>'Master Schedule'!B56</f>
        <v/>
      </c>
      <c r="C56" s="7">
        <v>46289.0</v>
      </c>
      <c r="D56" s="8" t="str">
        <f t="shared" si="1"/>
        <v>Thursday</v>
      </c>
      <c r="E56" s="11" t="str">
        <f>TEXTJOIN(
  CHAR(10) &amp; CHAR(10),
  TRUE,
  IFERROR(IF(WSO!H56="Away", WSO!E56, ""), ""),
  IFERROR(IF(MSO!H56="Away", MSO!E56, ""), ""),
  IFERROR(IF(FH!H56="Away", FH!E56, ""), ""),
  IFERROR(IF(MGOLF!H56="Away", MGOLF!E56, ""), ""),
  IFERROR(IF(Football!H56="Away", Football!E56, ""), ""),
  IFERROR(IF(WVB!H56="Away", WVB!E56, ""), ""),
  IFERROR(IF(XC!H56="Away", XC!E56, ""), ""),
  IFERROR(IF(SWIMMING!H56="Away", SWIMMING!E56, ""), ""),
  IFERROR(IF(WTEN!H56="Away", WTEN!E56, ""), ""),
  IFERROR(IF(TF!H56="Away", TF!E56, ""), ""),
  IFERROR(IF(WGOLF!H56="Away", WGOLF!E56, ""), ""),
  IFERROR(IF(WBB!H56="Away", WBB!E56, ""), ""),
  IFERROR(IF(MBB!H56="Away", MBB!E56, ""), ""),
  IFERROR(IF(WLAX!H56="Away", WLAX!E56, ""), ""),
  IFERROR(IF(MLAX!H56="Away", MLAX!E56, ""), ""),
  IFERROR(IF(SOFT!H56="Away", SOFT!E56, ""), ""),
  IFERROR(IF(BASE!H56="Away", BASE!E56, ""), ""),
  IFERROR(IF(ESPORTS!H56="Away", ESPORTS!E56, ""), "")
)
</f>
        <v/>
      </c>
      <c r="F56" s="11" t="str">
        <f>TEXTJOIN(
  CHAR(10) &amp; CHAR(10),
  TRUE,
  IFERROR(IF(WSO!H56="Away", TEXT(WSO!F56, "h:mm AM/PM"), ""), ""),
  IFERROR(IF(MSO!H56="Away", TEXT(MSO!F56, "h:mm AM/PM"), ""), ""),
  IFERROR(IF(FH!H56="Away", TEXT(FH!F56, "h:mm AM/PM"), ""), ""),
  IFERROR(IF(MGOLF!H56="Away", TEXT(MGOLF!F56, "h:mm AM/PM"), ""), ""),
  IFERROR(IF(Football!H56="Away", TEXT(Football!F56, "h:mm AM/PM"), ""), ""),
  IFERROR(IF(WVB!H56="Away", TEXT(WVB!F56, "h:mm AM/PM"), ""), ""),
  IFERROR(IF(XC!H56="Away", TEXT(XC!F56, "h:mm AM/PM"), ""), ""),
  IFERROR(IF(SWIMMING!H56="Away", TEXT(SWIMMING!F56, "h:mm AM/PM"), ""), ""),
  IFERROR(IF(WTEN!H56="Away", TEXT(WTEN!F56, "h:mm AM/PM"), ""), ""),
  IFERROR(IF(TF!H56="Away", TEXT(TF!F56, "h:mm AM/PM"), ""), ""),
  IFERROR(IF(WGOLF!H56="Away", TEXT(WGOLF!F56, "h:mm AM/PM"), ""), ""),
  IFERROR(IF(WBB!H56="Away", TEXT(WBB!F56, "h:mm AM/PM"), ""), ""),
  IFERROR(IF(MBB!H56="Away", TEXT(MBB!F56, "h:mm AM/PM"), ""), ""),
  IFERROR(IF(WLAX!H56="Away", TEXT(WLAX!F56, "h:mm AM/PM"), ""), ""),
  IFERROR(IF(MLAX!H56="Away", TEXT(MLAX!F56, "h:mm AM/PM"), ""), ""),
  IFERROR(IF(SOFT!H56="Away", TEXT(SOFT!F56, "h:mm AM/PM"), ""), ""),
  IFERROR(IF(BASE!H56="Away", TEXT(BASE!F56, "h:mm AM/PM"), ""), ""),
  IFERROR(IF(ESPORTS!H56="Away", TEXT(ESPORTS!F56, "h:mm AM/PM"), ""), "")
)
</f>
        <v/>
      </c>
      <c r="G56" s="11" t="str">
        <f>TEXTJOIN(
  CHAR(10) &amp; CHAR(10),
  TRUE,
  IFERROR(IF(WSO!H56="Away", WSO!G56, ""), ""),
  IFERROR(IF(MSO!H56="Away", MSO!G56, ""), ""),
  IFERROR(IF(FH!H56="Away", FH!G56, ""), ""),
  IFERROR(IF(MGOLF!H56="Away", MGOLF!G56, ""), ""),
  IFERROR(IF(Football!H56="Away", Football!G56, ""), ""),
  IFERROR(IF(WVB!H56="Away", WVB!G56, ""), ""),
  IFERROR(IF(XC!H56="Away", XC!G56, ""), ""),
  IFERROR(IF(SWIMMING!H56="Away", SWIMMING!G56, ""), ""),
  IFERROR(IF(WTEN!H56="Away", WTEN!G56, ""), ""),
  IFERROR(IF(TF!H56="Away", TF!G56, ""), ""),
  IFERROR(IF(WGOLF!H56="Away", WGOLF!G56, ""), ""),
  IFERROR(IF(WBB!H56="Away", WBB!G56, ""), ""),
  IFERROR(IF(MBB!H56="Away", MBB!G56, ""), ""),
  IFERROR(IF(WLAX!H56="Away", WLAX!G56, ""), ""),
  IFERROR(IF(MLAX!H56="Away", MLAX!G56, ""), ""),
  IFERROR(IF(SOFT!H56="Away", SOFT!G56, ""), ""),
  IFERROR(IF(BASE!H56="Away", BASE!G56, ""), ""),
  IFERROR(IF(ESPORTS!H56="Away", ESPORTS!G56, ""), "")
)
</f>
        <v/>
      </c>
      <c r="H56" s="22" t="str">
        <f>TEXTJOIN(
  CHAR(10) &amp; CHAR(10),
  TRUE,
  IFERROR(IF(WSO!H56="Away", WSO!P56, ""), ""),
  IFERROR(IF(MSO!H56="Away", MSO!P56, ""), ""),
  IFERROR(IF(FH!H56="Away", FH!P56, ""), ""),
  IFERROR(IF(MGOLF!H56="Away", MGOLF!P56, ""), ""),
  IFERROR(IF(Football!H56="Away", Football!P56, ""), ""),
  IFERROR(IF(WVB!H56="Away", WVB!P56, ""), ""),
  IFERROR(IF(XC!H56="Away", XC!P56, ""), ""),
  IFERROR(IF(SWIMMING!H56="Away", SWIMMING!P56, ""), ""),
  IFERROR(IF(WTEN!H56="Away", WTEN!P56, ""), ""),
  IFERROR(IF(TF!H56="Away", TF!P56, ""), ""),
  IFERROR(IF(WGOLF!H56="Away", WGOLF!P56, ""), ""),
  IFERROR(IF(WBB!H56="Away", WBB!P56, ""), ""),
  IFERROR(IF(MBB!H56="Away", MBB!P56, ""), ""),
  IFERROR(IF(WLAX!H56="Away", WLAX!P56, ""), ""),
  IFERROR(IF(MLAX!H56="Away", MLAX!P56, ""), ""),
  IFERROR(IF(SOFT!H56="Away", SOFT!P56, ""), ""),
  IFERROR(IF(BASE!H56="Away", BASE!P56, ""), ""),
  IFERROR(IF(ESPORTS!H56="Away", ESPORTS!P56, ""), "")
)
</f>
        <v/>
      </c>
    </row>
    <row r="57" ht="22.5" customHeight="1">
      <c r="A57" s="6">
        <v>56.0</v>
      </c>
      <c r="B57" s="6" t="str">
        <f>'Master Schedule'!B57</f>
        <v/>
      </c>
      <c r="C57" s="7">
        <v>46290.0</v>
      </c>
      <c r="D57" s="8" t="str">
        <f t="shared" si="1"/>
        <v>Friday</v>
      </c>
      <c r="E57" s="11" t="str">
        <f>TEXTJOIN(
  CHAR(10) &amp; CHAR(10),
  TRUE,
  IFERROR(IF(WSO!H57="Away", WSO!E57, ""), ""),
  IFERROR(IF(MSO!H57="Away", MSO!E57, ""), ""),
  IFERROR(IF(FH!H57="Away", FH!E57, ""), ""),
  IFERROR(IF(MGOLF!H57="Away", MGOLF!E57, ""), ""),
  IFERROR(IF(Football!H57="Away", Football!E57, ""), ""),
  IFERROR(IF(WVB!H57="Away", WVB!E57, ""), ""),
  IFERROR(IF(XC!H57="Away", XC!E57, ""), ""),
  IFERROR(IF(SWIMMING!H57="Away", SWIMMING!E57, ""), ""),
  IFERROR(IF(WTEN!H57="Away", WTEN!E57, ""), ""),
  IFERROR(IF(TF!H57="Away", TF!E57, ""), ""),
  IFERROR(IF(WGOLF!H57="Away", WGOLF!E57, ""), ""),
  IFERROR(IF(WBB!H57="Away", WBB!E57, ""), ""),
  IFERROR(IF(MBB!H57="Away", MBB!E57, ""), ""),
  IFERROR(IF(WLAX!H57="Away", WLAX!E57, ""), ""),
  IFERROR(IF(MLAX!H57="Away", MLAX!E57, ""), ""),
  IFERROR(IF(SOFT!H57="Away", SOFT!E57, ""), ""),
  IFERROR(IF(BASE!H57="Away", BASE!E57, ""), ""),
  IFERROR(IF(ESPORTS!H57="Away", ESPORTS!E57, ""), "")
)
</f>
        <v/>
      </c>
      <c r="F57" s="11" t="str">
        <f>TEXTJOIN(
  CHAR(10) &amp; CHAR(10),
  TRUE,
  IFERROR(IF(WSO!H57="Away", TEXT(WSO!F57, "h:mm AM/PM"), ""), ""),
  IFERROR(IF(MSO!H57="Away", TEXT(MSO!F57, "h:mm AM/PM"), ""), ""),
  IFERROR(IF(FH!H57="Away", TEXT(FH!F57, "h:mm AM/PM"), ""), ""),
  IFERROR(IF(MGOLF!H57="Away", TEXT(MGOLF!F57, "h:mm AM/PM"), ""), ""),
  IFERROR(IF(Football!H57="Away", TEXT(Football!F57, "h:mm AM/PM"), ""), ""),
  IFERROR(IF(WVB!H57="Away", TEXT(WVB!F57, "h:mm AM/PM"), ""), ""),
  IFERROR(IF(XC!H57="Away", TEXT(XC!F57, "h:mm AM/PM"), ""), ""),
  IFERROR(IF(SWIMMING!H57="Away", TEXT(SWIMMING!F57, "h:mm AM/PM"), ""), ""),
  IFERROR(IF(WTEN!H57="Away", TEXT(WTEN!F57, "h:mm AM/PM"), ""), ""),
  IFERROR(IF(TF!H57="Away", TEXT(TF!F57, "h:mm AM/PM"), ""), ""),
  IFERROR(IF(WGOLF!H57="Away", TEXT(WGOLF!F57, "h:mm AM/PM"), ""), ""),
  IFERROR(IF(WBB!H57="Away", TEXT(WBB!F57, "h:mm AM/PM"), ""), ""),
  IFERROR(IF(MBB!H57="Away", TEXT(MBB!F57, "h:mm AM/PM"), ""), ""),
  IFERROR(IF(WLAX!H57="Away", TEXT(WLAX!F57, "h:mm AM/PM"), ""), ""),
  IFERROR(IF(MLAX!H57="Away", TEXT(MLAX!F57, "h:mm AM/PM"), ""), ""),
  IFERROR(IF(SOFT!H57="Away", TEXT(SOFT!F57, "h:mm AM/PM"), ""), ""),
  IFERROR(IF(BASE!H57="Away", TEXT(BASE!F57, "h:mm AM/PM"), ""), ""),
  IFERROR(IF(ESPORTS!H57="Away", TEXT(ESPORTS!F57, "h:mm AM/PM"), ""), "")
)
</f>
        <v/>
      </c>
      <c r="G57" s="11" t="str">
        <f>TEXTJOIN(
  CHAR(10) &amp; CHAR(10),
  TRUE,
  IFERROR(IF(WSO!H57="Away", WSO!G57, ""), ""),
  IFERROR(IF(MSO!H57="Away", MSO!G57, ""), ""),
  IFERROR(IF(FH!H57="Away", FH!G57, ""), ""),
  IFERROR(IF(MGOLF!H57="Away", MGOLF!G57, ""), ""),
  IFERROR(IF(Football!H57="Away", Football!G57, ""), ""),
  IFERROR(IF(WVB!H57="Away", WVB!G57, ""), ""),
  IFERROR(IF(XC!H57="Away", XC!G57, ""), ""),
  IFERROR(IF(SWIMMING!H57="Away", SWIMMING!G57, ""), ""),
  IFERROR(IF(WTEN!H57="Away", WTEN!G57, ""), ""),
  IFERROR(IF(TF!H57="Away", TF!G57, ""), ""),
  IFERROR(IF(WGOLF!H57="Away", WGOLF!G57, ""), ""),
  IFERROR(IF(WBB!H57="Away", WBB!G57, ""), ""),
  IFERROR(IF(MBB!H57="Away", MBB!G57, ""), ""),
  IFERROR(IF(WLAX!H57="Away", WLAX!G57, ""), ""),
  IFERROR(IF(MLAX!H57="Away", MLAX!G57, ""), ""),
  IFERROR(IF(SOFT!H57="Away", SOFT!G57, ""), ""),
  IFERROR(IF(BASE!H57="Away", BASE!G57, ""), ""),
  IFERROR(IF(ESPORTS!H57="Away", ESPORTS!G57, ""), "")
)
</f>
        <v/>
      </c>
      <c r="H57" s="22" t="str">
        <f>TEXTJOIN(
  CHAR(10) &amp; CHAR(10),
  TRUE,
  IFERROR(IF(WSO!H57="Away", WSO!P57, ""), ""),
  IFERROR(IF(MSO!H57="Away", MSO!P57, ""), ""),
  IFERROR(IF(FH!H57="Away", FH!P57, ""), ""),
  IFERROR(IF(MGOLF!H57="Away", MGOLF!P57, ""), ""),
  IFERROR(IF(Football!H57="Away", Football!P57, ""), ""),
  IFERROR(IF(WVB!H57="Away", WVB!P57, ""), ""),
  IFERROR(IF(XC!H57="Away", XC!P57, ""), ""),
  IFERROR(IF(SWIMMING!H57="Away", SWIMMING!P57, ""), ""),
  IFERROR(IF(WTEN!H57="Away", WTEN!P57, ""), ""),
  IFERROR(IF(TF!H57="Away", TF!P57, ""), ""),
  IFERROR(IF(WGOLF!H57="Away", WGOLF!P57, ""), ""),
  IFERROR(IF(WBB!H57="Away", WBB!P57, ""), ""),
  IFERROR(IF(MBB!H57="Away", MBB!P57, ""), ""),
  IFERROR(IF(WLAX!H57="Away", WLAX!P57, ""), ""),
  IFERROR(IF(MLAX!H57="Away", MLAX!P57, ""), ""),
  IFERROR(IF(SOFT!H57="Away", SOFT!P57, ""), ""),
  IFERROR(IF(BASE!H57="Away", BASE!P57, ""), ""),
  IFERROR(IF(ESPORTS!H57="Away", ESPORTS!P57, ""), "")
)
</f>
        <v/>
      </c>
    </row>
    <row r="58" ht="22.5" customHeight="1">
      <c r="A58" s="6">
        <v>57.0</v>
      </c>
      <c r="B58" s="6" t="str">
        <f>'Master Schedule'!B58</f>
        <v/>
      </c>
      <c r="C58" s="7">
        <v>46291.0</v>
      </c>
      <c r="D58" s="8" t="str">
        <f t="shared" si="1"/>
        <v>Saturday</v>
      </c>
      <c r="E58" s="11" t="str">
        <f>TEXTJOIN(
  CHAR(10) &amp; CHAR(10),
  TRUE,
  IFERROR(IF(WSO!H58="Away", WSO!E58, ""), ""),
  IFERROR(IF(MSO!H58="Away", MSO!E58, ""), ""),
  IFERROR(IF(FH!H58="Away", FH!E58, ""), ""),
  IFERROR(IF(MGOLF!H58="Away", MGOLF!E58, ""), ""),
  IFERROR(IF(Football!H58="Away", Football!E58, ""), ""),
  IFERROR(IF(WVB!H58="Away", WVB!E58, ""), ""),
  IFERROR(IF(XC!H58="Away", XC!E58, ""), ""),
  IFERROR(IF(SWIMMING!H58="Away", SWIMMING!E58, ""), ""),
  IFERROR(IF(WTEN!H58="Away", WTEN!E58, ""), ""),
  IFERROR(IF(TF!H58="Away", TF!E58, ""), ""),
  IFERROR(IF(WGOLF!H58="Away", WGOLF!E58, ""), ""),
  IFERROR(IF(WBB!H58="Away", WBB!E58, ""), ""),
  IFERROR(IF(MBB!H58="Away", MBB!E58, ""), ""),
  IFERROR(IF(WLAX!H58="Away", WLAX!E58, ""), ""),
  IFERROR(IF(MLAX!H58="Away", MLAX!E58, ""), ""),
  IFERROR(IF(SOFT!H58="Away", SOFT!E58, ""), ""),
  IFERROR(IF(BASE!H58="Away", BASE!E58, ""), ""),
  IFERROR(IF(ESPORTS!H58="Away", ESPORTS!E58, ""), "")
)
</f>
        <v/>
      </c>
      <c r="F58" s="11" t="str">
        <f>TEXTJOIN(
  CHAR(10) &amp; CHAR(10),
  TRUE,
  IFERROR(IF(WSO!H58="Away", TEXT(WSO!F58, "h:mm AM/PM"), ""), ""),
  IFERROR(IF(MSO!H58="Away", TEXT(MSO!F58, "h:mm AM/PM"), ""), ""),
  IFERROR(IF(FH!H58="Away", TEXT(FH!F58, "h:mm AM/PM"), ""), ""),
  IFERROR(IF(MGOLF!H58="Away", TEXT(MGOLF!F58, "h:mm AM/PM"), ""), ""),
  IFERROR(IF(Football!H58="Away", TEXT(Football!F58, "h:mm AM/PM"), ""), ""),
  IFERROR(IF(WVB!H58="Away", TEXT(WVB!F58, "h:mm AM/PM"), ""), ""),
  IFERROR(IF(XC!H58="Away", TEXT(XC!F58, "h:mm AM/PM"), ""), ""),
  IFERROR(IF(SWIMMING!H58="Away", TEXT(SWIMMING!F58, "h:mm AM/PM"), ""), ""),
  IFERROR(IF(WTEN!H58="Away", TEXT(WTEN!F58, "h:mm AM/PM"), ""), ""),
  IFERROR(IF(TF!H58="Away", TEXT(TF!F58, "h:mm AM/PM"), ""), ""),
  IFERROR(IF(WGOLF!H58="Away", TEXT(WGOLF!F58, "h:mm AM/PM"), ""), ""),
  IFERROR(IF(WBB!H58="Away", TEXT(WBB!F58, "h:mm AM/PM"), ""), ""),
  IFERROR(IF(MBB!H58="Away", TEXT(MBB!F58, "h:mm AM/PM"), ""), ""),
  IFERROR(IF(WLAX!H58="Away", TEXT(WLAX!F58, "h:mm AM/PM"), ""), ""),
  IFERROR(IF(MLAX!H58="Away", TEXT(MLAX!F58, "h:mm AM/PM"), ""), ""),
  IFERROR(IF(SOFT!H58="Away", TEXT(SOFT!F58, "h:mm AM/PM"), ""), ""),
  IFERROR(IF(BASE!H58="Away", TEXT(BASE!F58, "h:mm AM/PM"), ""), ""),
  IFERROR(IF(ESPORTS!H58="Away", TEXT(ESPORTS!F58, "h:mm AM/PM"), ""), "")
)
</f>
        <v/>
      </c>
      <c r="G58" s="11" t="str">
        <f>TEXTJOIN(
  CHAR(10) &amp; CHAR(10),
  TRUE,
  IFERROR(IF(WSO!H58="Away", WSO!G58, ""), ""),
  IFERROR(IF(MSO!H58="Away", MSO!G58, ""), ""),
  IFERROR(IF(FH!H58="Away", FH!G58, ""), ""),
  IFERROR(IF(MGOLF!H58="Away", MGOLF!G58, ""), ""),
  IFERROR(IF(Football!H58="Away", Football!G58, ""), ""),
  IFERROR(IF(WVB!H58="Away", WVB!G58, ""), ""),
  IFERROR(IF(XC!H58="Away", XC!G58, ""), ""),
  IFERROR(IF(SWIMMING!H58="Away", SWIMMING!G58, ""), ""),
  IFERROR(IF(WTEN!H58="Away", WTEN!G58, ""), ""),
  IFERROR(IF(TF!H58="Away", TF!G58, ""), ""),
  IFERROR(IF(WGOLF!H58="Away", WGOLF!G58, ""), ""),
  IFERROR(IF(WBB!H58="Away", WBB!G58, ""), ""),
  IFERROR(IF(MBB!H58="Away", MBB!G58, ""), ""),
  IFERROR(IF(WLAX!H58="Away", WLAX!G58, ""), ""),
  IFERROR(IF(MLAX!H58="Away", MLAX!G58, ""), ""),
  IFERROR(IF(SOFT!H58="Away", SOFT!G58, ""), ""),
  IFERROR(IF(BASE!H58="Away", BASE!G58, ""), ""),
  IFERROR(IF(ESPORTS!H58="Away", ESPORTS!G58, ""), "")
)
</f>
        <v/>
      </c>
      <c r="H58" s="22" t="str">
        <f>TEXTJOIN(
  CHAR(10) &amp; CHAR(10),
  TRUE,
  IFERROR(IF(WSO!H58="Away", WSO!P58, ""), ""),
  IFERROR(IF(MSO!H58="Away", MSO!P58, ""), ""),
  IFERROR(IF(FH!H58="Away", FH!P58, ""), ""),
  IFERROR(IF(MGOLF!H58="Away", MGOLF!P58, ""), ""),
  IFERROR(IF(Football!H58="Away", Football!P58, ""), ""),
  IFERROR(IF(WVB!H58="Away", WVB!P58, ""), ""),
  IFERROR(IF(XC!H58="Away", XC!P58, ""), ""),
  IFERROR(IF(SWIMMING!H58="Away", SWIMMING!P58, ""), ""),
  IFERROR(IF(WTEN!H58="Away", WTEN!P58, ""), ""),
  IFERROR(IF(TF!H58="Away", TF!P58, ""), ""),
  IFERROR(IF(WGOLF!H58="Away", WGOLF!P58, ""), ""),
  IFERROR(IF(WBB!H58="Away", WBB!P58, ""), ""),
  IFERROR(IF(MBB!H58="Away", MBB!P58, ""), ""),
  IFERROR(IF(WLAX!H58="Away", WLAX!P58, ""), ""),
  IFERROR(IF(MLAX!H58="Away", MLAX!P58, ""), ""),
  IFERROR(IF(SOFT!H58="Away", SOFT!P58, ""), ""),
  IFERROR(IF(BASE!H58="Away", BASE!P58, ""), ""),
  IFERROR(IF(ESPORTS!H58="Away", ESPORTS!P58, ""), "")
)
</f>
        <v/>
      </c>
    </row>
    <row r="59" ht="22.5" customHeight="1">
      <c r="A59" s="6">
        <v>58.0</v>
      </c>
      <c r="B59" s="6" t="str">
        <f>'Master Schedule'!B59</f>
        <v/>
      </c>
      <c r="C59" s="7">
        <v>46292.0</v>
      </c>
      <c r="D59" s="8" t="str">
        <f t="shared" si="1"/>
        <v>Sunday</v>
      </c>
      <c r="E59" s="11" t="str">
        <f>TEXTJOIN(
  CHAR(10) &amp; CHAR(10),
  TRUE,
  IFERROR(IF(WSO!H59="Away", WSO!E59, ""), ""),
  IFERROR(IF(MSO!H59="Away", MSO!E59, ""), ""),
  IFERROR(IF(FH!H59="Away", FH!E59, ""), ""),
  IFERROR(IF(MGOLF!H59="Away", MGOLF!E59, ""), ""),
  IFERROR(IF(Football!H59="Away", Football!E59, ""), ""),
  IFERROR(IF(WVB!H59="Away", WVB!E59, ""), ""),
  IFERROR(IF(XC!H59="Away", XC!E59, ""), ""),
  IFERROR(IF(SWIMMING!H59="Away", SWIMMING!E59, ""), ""),
  IFERROR(IF(WTEN!H59="Away", WTEN!E59, ""), ""),
  IFERROR(IF(TF!H59="Away", TF!E59, ""), ""),
  IFERROR(IF(WGOLF!H59="Away", WGOLF!E59, ""), ""),
  IFERROR(IF(WBB!H59="Away", WBB!E59, ""), ""),
  IFERROR(IF(MBB!H59="Away", MBB!E59, ""), ""),
  IFERROR(IF(WLAX!H59="Away", WLAX!E59, ""), ""),
  IFERROR(IF(MLAX!H59="Away", MLAX!E59, ""), ""),
  IFERROR(IF(SOFT!H59="Away", SOFT!E59, ""), ""),
  IFERROR(IF(BASE!H59="Away", BASE!E59, ""), ""),
  IFERROR(IF(ESPORTS!H59="Away", ESPORTS!E59, ""), "")
)
</f>
        <v>MSO</v>
      </c>
      <c r="F59" s="11" t="str">
        <f>TEXTJOIN(
  CHAR(10) &amp; CHAR(10),
  TRUE,
  IFERROR(IF(WSO!H59="Away", TEXT(WSO!F59, "h:mm AM/PM"), ""), ""),
  IFERROR(IF(MSO!H59="Away", TEXT(MSO!F59, "h:mm AM/PM"), ""), ""),
  IFERROR(IF(FH!H59="Away", TEXT(FH!F59, "h:mm AM/PM"), ""), ""),
  IFERROR(IF(MGOLF!H59="Away", TEXT(MGOLF!F59, "h:mm AM/PM"), ""), ""),
  IFERROR(IF(Football!H59="Away", TEXT(Football!F59, "h:mm AM/PM"), ""), ""),
  IFERROR(IF(WVB!H59="Away", TEXT(WVB!F59, "h:mm AM/PM"), ""), ""),
  IFERROR(IF(XC!H59="Away", TEXT(XC!F59, "h:mm AM/PM"), ""), ""),
  IFERROR(IF(SWIMMING!H59="Away", TEXT(SWIMMING!F59, "h:mm AM/PM"), ""), ""),
  IFERROR(IF(WTEN!H59="Away", TEXT(WTEN!F59, "h:mm AM/PM"), ""), ""),
  IFERROR(IF(TF!H59="Away", TEXT(TF!F59, "h:mm AM/PM"), ""), ""),
  IFERROR(IF(WGOLF!H59="Away", TEXT(WGOLF!F59, "h:mm AM/PM"), ""), ""),
  IFERROR(IF(WBB!H59="Away", TEXT(WBB!F59, "h:mm AM/PM"), ""), ""),
  IFERROR(IF(MBB!H59="Away", TEXT(MBB!F59, "h:mm AM/PM"), ""), ""),
  IFERROR(IF(WLAX!H59="Away", TEXT(WLAX!F59, "h:mm AM/PM"), ""), ""),
  IFERROR(IF(MLAX!H59="Away", TEXT(MLAX!F59, "h:mm AM/PM"), ""), ""),
  IFERROR(IF(SOFT!H59="Away", TEXT(SOFT!F59, "h:mm AM/PM"), ""), ""),
  IFERROR(IF(BASE!H59="Away", TEXT(BASE!F59, "h:mm AM/PM"), ""), ""),
  IFERROR(IF(ESPORTS!H59="Away", TEXT(ESPORTS!F59, "h:mm AM/PM"), ""), "")
)
</f>
        <v>TBD</v>
      </c>
      <c r="G59" s="11" t="str">
        <f>TEXTJOIN(
  CHAR(10) &amp; CHAR(10),
  TRUE,
  IFERROR(IF(WSO!H59="Away", WSO!G59, ""), ""),
  IFERROR(IF(MSO!H59="Away", MSO!G59, ""), ""),
  IFERROR(IF(FH!H59="Away", FH!G59, ""), ""),
  IFERROR(IF(MGOLF!H59="Away", MGOLF!G59, ""), ""),
  IFERROR(IF(Football!H59="Away", Football!G59, ""), ""),
  IFERROR(IF(WVB!H59="Away", WVB!G59, ""), ""),
  IFERROR(IF(XC!H59="Away", XC!G59, ""), ""),
  IFERROR(IF(SWIMMING!H59="Away", SWIMMING!G59, ""), ""),
  IFERROR(IF(WTEN!H59="Away", WTEN!G59, ""), ""),
  IFERROR(IF(TF!H59="Away", TF!G59, ""), ""),
  IFERROR(IF(WGOLF!H59="Away", WGOLF!G59, ""), ""),
  IFERROR(IF(WBB!H59="Away", WBB!G59, ""), ""),
  IFERROR(IF(MBB!H59="Away", MBB!G59, ""), ""),
  IFERROR(IF(WLAX!H59="Away", WLAX!G59, ""), ""),
  IFERROR(IF(MLAX!H59="Away", MLAX!G59, ""), ""),
  IFERROR(IF(SOFT!H59="Away", SOFT!G59, ""), ""),
  IFERROR(IF(BASE!H59="Away", BASE!G59, ""), ""),
  IFERROR(IF(ESPORTS!H59="Away", ESPORTS!G59, ""), "")
)
</f>
        <v>Colby</v>
      </c>
      <c r="H59" s="22" t="str">
        <f>TEXTJOIN(
  CHAR(10) &amp; CHAR(10),
  TRUE,
  IFERROR(IF(WSO!H59="Away", WSO!P59, ""), ""),
  IFERROR(IF(MSO!H59="Away", MSO!P59, ""), ""),
  IFERROR(IF(FH!H59="Away", FH!P59, ""), ""),
  IFERROR(IF(MGOLF!H59="Away", MGOLF!P59, ""), ""),
  IFERROR(IF(Football!H59="Away", Football!P59, ""), ""),
  IFERROR(IF(WVB!H59="Away", WVB!P59, ""), ""),
  IFERROR(IF(XC!H59="Away", XC!P59, ""), ""),
  IFERROR(IF(SWIMMING!H59="Away", SWIMMING!P59, ""), ""),
  IFERROR(IF(WTEN!H59="Away", WTEN!P59, ""), ""),
  IFERROR(IF(TF!H59="Away", TF!P59, ""), ""),
  IFERROR(IF(WGOLF!H59="Away", WGOLF!P59, ""), ""),
  IFERROR(IF(WBB!H59="Away", WBB!P59, ""), ""),
  IFERROR(IF(MBB!H59="Away", MBB!P59, ""), ""),
  IFERROR(IF(WLAX!H59="Away", WLAX!P59, ""), ""),
  IFERROR(IF(MLAX!H59="Away", MLAX!P59, ""), ""),
  IFERROR(IF(SOFT!H59="Away", SOFT!P59, ""), ""),
  IFERROR(IF(BASE!H59="Away", BASE!P59, ""), ""),
  IFERROR(IF(ESPORTS!H59="Away", ESPORTS!P59, ""), "")
)
</f>
        <v>⌛️ Pending</v>
      </c>
    </row>
    <row r="60" ht="22.5" customHeight="1">
      <c r="A60" s="6">
        <v>59.0</v>
      </c>
      <c r="B60" s="6" t="str">
        <f>'Master Schedule'!B60</f>
        <v/>
      </c>
      <c r="C60" s="7">
        <v>46293.0</v>
      </c>
      <c r="D60" s="8" t="str">
        <f t="shared" si="1"/>
        <v>Monday</v>
      </c>
      <c r="E60" s="11" t="str">
        <f>TEXTJOIN(
  CHAR(10) &amp; CHAR(10),
  TRUE,
  IFERROR(IF(WSO!H60="Away", WSO!E60, ""), ""),
  IFERROR(IF(MSO!H60="Away", MSO!E60, ""), ""),
  IFERROR(IF(FH!H60="Away", FH!E60, ""), ""),
  IFERROR(IF(MGOLF!H60="Away", MGOLF!E60, ""), ""),
  IFERROR(IF(Football!H60="Away", Football!E60, ""), ""),
  IFERROR(IF(WVB!H60="Away", WVB!E60, ""), ""),
  IFERROR(IF(XC!H60="Away", XC!E60, ""), ""),
  IFERROR(IF(SWIMMING!H60="Away", SWIMMING!E60, ""), ""),
  IFERROR(IF(WTEN!H60="Away", WTEN!E60, ""), ""),
  IFERROR(IF(TF!H60="Away", TF!E60, ""), ""),
  IFERROR(IF(WGOLF!H60="Away", WGOLF!E60, ""), ""),
  IFERROR(IF(WBB!H60="Away", WBB!E60, ""), ""),
  IFERROR(IF(MBB!H60="Away", MBB!E60, ""), ""),
  IFERROR(IF(WLAX!H60="Away", WLAX!E60, ""), ""),
  IFERROR(IF(MLAX!H60="Away", MLAX!E60, ""), ""),
  IFERROR(IF(SOFT!H60="Away", SOFT!E60, ""), ""),
  IFERROR(IF(BASE!H60="Away", BASE!E60, ""), ""),
  IFERROR(IF(ESPORTS!H60="Away", ESPORTS!E60, ""), "")
)
</f>
        <v/>
      </c>
      <c r="F60" s="11" t="str">
        <f>TEXTJOIN(
  CHAR(10) &amp; CHAR(10),
  TRUE,
  IFERROR(IF(WSO!H60="Away", TEXT(WSO!F60, "h:mm AM/PM"), ""), ""),
  IFERROR(IF(MSO!H60="Away", TEXT(MSO!F60, "h:mm AM/PM"), ""), ""),
  IFERROR(IF(FH!H60="Away", TEXT(FH!F60, "h:mm AM/PM"), ""), ""),
  IFERROR(IF(MGOLF!H60="Away", TEXT(MGOLF!F60, "h:mm AM/PM"), ""), ""),
  IFERROR(IF(Football!H60="Away", TEXT(Football!F60, "h:mm AM/PM"), ""), ""),
  IFERROR(IF(WVB!H60="Away", TEXT(WVB!F60, "h:mm AM/PM"), ""), ""),
  IFERROR(IF(XC!H60="Away", TEXT(XC!F60, "h:mm AM/PM"), ""), ""),
  IFERROR(IF(SWIMMING!H60="Away", TEXT(SWIMMING!F60, "h:mm AM/PM"), ""), ""),
  IFERROR(IF(WTEN!H60="Away", TEXT(WTEN!F60, "h:mm AM/PM"), ""), ""),
  IFERROR(IF(TF!H60="Away", TEXT(TF!F60, "h:mm AM/PM"), ""), ""),
  IFERROR(IF(WGOLF!H60="Away", TEXT(WGOLF!F60, "h:mm AM/PM"), ""), ""),
  IFERROR(IF(WBB!H60="Away", TEXT(WBB!F60, "h:mm AM/PM"), ""), ""),
  IFERROR(IF(MBB!H60="Away", TEXT(MBB!F60, "h:mm AM/PM"), ""), ""),
  IFERROR(IF(WLAX!H60="Away", TEXT(WLAX!F60, "h:mm AM/PM"), ""), ""),
  IFERROR(IF(MLAX!H60="Away", TEXT(MLAX!F60, "h:mm AM/PM"), ""), ""),
  IFERROR(IF(SOFT!H60="Away", TEXT(SOFT!F60, "h:mm AM/PM"), ""), ""),
  IFERROR(IF(BASE!H60="Away", TEXT(BASE!F60, "h:mm AM/PM"), ""), ""),
  IFERROR(IF(ESPORTS!H60="Away", TEXT(ESPORTS!F60, "h:mm AM/PM"), ""), "")
)
</f>
        <v/>
      </c>
      <c r="G60" s="11" t="str">
        <f>TEXTJOIN(
  CHAR(10) &amp; CHAR(10),
  TRUE,
  IFERROR(IF(WSO!H60="Away", WSO!G60, ""), ""),
  IFERROR(IF(MSO!H60="Away", MSO!G60, ""), ""),
  IFERROR(IF(FH!H60="Away", FH!G60, ""), ""),
  IFERROR(IF(MGOLF!H60="Away", MGOLF!G60, ""), ""),
  IFERROR(IF(Football!H60="Away", Football!G60, ""), ""),
  IFERROR(IF(WVB!H60="Away", WVB!G60, ""), ""),
  IFERROR(IF(XC!H60="Away", XC!G60, ""), ""),
  IFERROR(IF(SWIMMING!H60="Away", SWIMMING!G60, ""), ""),
  IFERROR(IF(WTEN!H60="Away", WTEN!G60, ""), ""),
  IFERROR(IF(TF!H60="Away", TF!G60, ""), ""),
  IFERROR(IF(WGOLF!H60="Away", WGOLF!G60, ""), ""),
  IFERROR(IF(WBB!H60="Away", WBB!G60, ""), ""),
  IFERROR(IF(MBB!H60="Away", MBB!G60, ""), ""),
  IFERROR(IF(WLAX!H60="Away", WLAX!G60, ""), ""),
  IFERROR(IF(MLAX!H60="Away", MLAX!G60, ""), ""),
  IFERROR(IF(SOFT!H60="Away", SOFT!G60, ""), ""),
  IFERROR(IF(BASE!H60="Away", BASE!G60, ""), ""),
  IFERROR(IF(ESPORTS!H60="Away", ESPORTS!G60, ""), "")
)
</f>
        <v/>
      </c>
      <c r="H60" s="22" t="str">
        <f>TEXTJOIN(
  CHAR(10) &amp; CHAR(10),
  TRUE,
  IFERROR(IF(WSO!H60="Away", WSO!P60, ""), ""),
  IFERROR(IF(MSO!H60="Away", MSO!P60, ""), ""),
  IFERROR(IF(FH!H60="Away", FH!P60, ""), ""),
  IFERROR(IF(MGOLF!H60="Away", MGOLF!P60, ""), ""),
  IFERROR(IF(Football!H60="Away", Football!P60, ""), ""),
  IFERROR(IF(WVB!H60="Away", WVB!P60, ""), ""),
  IFERROR(IF(XC!H60="Away", XC!P60, ""), ""),
  IFERROR(IF(SWIMMING!H60="Away", SWIMMING!P60, ""), ""),
  IFERROR(IF(WTEN!H60="Away", WTEN!P60, ""), ""),
  IFERROR(IF(TF!H60="Away", TF!P60, ""), ""),
  IFERROR(IF(WGOLF!H60="Away", WGOLF!P60, ""), ""),
  IFERROR(IF(WBB!H60="Away", WBB!P60, ""), ""),
  IFERROR(IF(MBB!H60="Away", MBB!P60, ""), ""),
  IFERROR(IF(WLAX!H60="Away", WLAX!P60, ""), ""),
  IFERROR(IF(MLAX!H60="Away", MLAX!P60, ""), ""),
  IFERROR(IF(SOFT!H60="Away", SOFT!P60, ""), ""),
  IFERROR(IF(BASE!H60="Away", BASE!P60, ""), ""),
  IFERROR(IF(ESPORTS!H60="Away", ESPORTS!P60, ""), "")
)
</f>
        <v/>
      </c>
    </row>
    <row r="61" ht="22.5" customHeight="1">
      <c r="A61" s="6">
        <v>60.0</v>
      </c>
      <c r="B61" s="6" t="str">
        <f>'Master Schedule'!B61</f>
        <v/>
      </c>
      <c r="C61" s="7">
        <v>46294.0</v>
      </c>
      <c r="D61" s="8" t="str">
        <f t="shared" si="1"/>
        <v>Tuesday</v>
      </c>
      <c r="E61" s="11" t="str">
        <f>TEXTJOIN(
  CHAR(10) &amp; CHAR(10),
  TRUE,
  IFERROR(IF(WSO!H61="Away", WSO!E61, ""), ""),
  IFERROR(IF(MSO!H61="Away", MSO!E61, ""), ""),
  IFERROR(IF(FH!H61="Away", FH!E61, ""), ""),
  IFERROR(IF(MGOLF!H61="Away", MGOLF!E61, ""), ""),
  IFERROR(IF(Football!H61="Away", Football!E61, ""), ""),
  IFERROR(IF(WVB!H61="Away", WVB!E61, ""), ""),
  IFERROR(IF(XC!H61="Away", XC!E61, ""), ""),
  IFERROR(IF(SWIMMING!H61="Away", SWIMMING!E61, ""), ""),
  IFERROR(IF(WTEN!H61="Away", WTEN!E61, ""), ""),
  IFERROR(IF(TF!H61="Away", TF!E61, ""), ""),
  IFERROR(IF(WGOLF!H61="Away", WGOLF!E61, ""), ""),
  IFERROR(IF(WBB!H61="Away", WBB!E61, ""), ""),
  IFERROR(IF(MBB!H61="Away", MBB!E61, ""), ""),
  IFERROR(IF(WLAX!H61="Away", WLAX!E61, ""), ""),
  IFERROR(IF(MLAX!H61="Away", MLAX!E61, ""), ""),
  IFERROR(IF(SOFT!H61="Away", SOFT!E61, ""), ""),
  IFERROR(IF(BASE!H61="Away", BASE!E61, ""), ""),
  IFERROR(IF(ESPORTS!H61="Away", ESPORTS!E61, ""), "")
)
</f>
        <v/>
      </c>
      <c r="F61" s="11" t="str">
        <f>TEXTJOIN(
  CHAR(10) &amp; CHAR(10),
  TRUE,
  IFERROR(IF(WSO!H61="Away", TEXT(WSO!F61, "h:mm AM/PM"), ""), ""),
  IFERROR(IF(MSO!H61="Away", TEXT(MSO!F61, "h:mm AM/PM"), ""), ""),
  IFERROR(IF(FH!H61="Away", TEXT(FH!F61, "h:mm AM/PM"), ""), ""),
  IFERROR(IF(MGOLF!H61="Away", TEXT(MGOLF!F61, "h:mm AM/PM"), ""), ""),
  IFERROR(IF(Football!H61="Away", TEXT(Football!F61, "h:mm AM/PM"), ""), ""),
  IFERROR(IF(WVB!H61="Away", TEXT(WVB!F61, "h:mm AM/PM"), ""), ""),
  IFERROR(IF(XC!H61="Away", TEXT(XC!F61, "h:mm AM/PM"), ""), ""),
  IFERROR(IF(SWIMMING!H61="Away", TEXT(SWIMMING!F61, "h:mm AM/PM"), ""), ""),
  IFERROR(IF(WTEN!H61="Away", TEXT(WTEN!F61, "h:mm AM/PM"), ""), ""),
  IFERROR(IF(TF!H61="Away", TEXT(TF!F61, "h:mm AM/PM"), ""), ""),
  IFERROR(IF(WGOLF!H61="Away", TEXT(WGOLF!F61, "h:mm AM/PM"), ""), ""),
  IFERROR(IF(WBB!H61="Away", TEXT(WBB!F61, "h:mm AM/PM"), ""), ""),
  IFERROR(IF(MBB!H61="Away", TEXT(MBB!F61, "h:mm AM/PM"), ""), ""),
  IFERROR(IF(WLAX!H61="Away", TEXT(WLAX!F61, "h:mm AM/PM"), ""), ""),
  IFERROR(IF(MLAX!H61="Away", TEXT(MLAX!F61, "h:mm AM/PM"), ""), ""),
  IFERROR(IF(SOFT!H61="Away", TEXT(SOFT!F61, "h:mm AM/PM"), ""), ""),
  IFERROR(IF(BASE!H61="Away", TEXT(BASE!F61, "h:mm AM/PM"), ""), ""),
  IFERROR(IF(ESPORTS!H61="Away", TEXT(ESPORTS!F61, "h:mm AM/PM"), ""), "")
)
</f>
        <v/>
      </c>
      <c r="G61" s="11" t="str">
        <f>TEXTJOIN(
  CHAR(10) &amp; CHAR(10),
  TRUE,
  IFERROR(IF(WSO!H61="Away", WSO!G61, ""), ""),
  IFERROR(IF(MSO!H61="Away", MSO!G61, ""), ""),
  IFERROR(IF(FH!H61="Away", FH!G61, ""), ""),
  IFERROR(IF(MGOLF!H61="Away", MGOLF!G61, ""), ""),
  IFERROR(IF(Football!H61="Away", Football!G61, ""), ""),
  IFERROR(IF(WVB!H61="Away", WVB!G61, ""), ""),
  IFERROR(IF(XC!H61="Away", XC!G61, ""), ""),
  IFERROR(IF(SWIMMING!H61="Away", SWIMMING!G61, ""), ""),
  IFERROR(IF(WTEN!H61="Away", WTEN!G61, ""), ""),
  IFERROR(IF(TF!H61="Away", TF!G61, ""), ""),
  IFERROR(IF(WGOLF!H61="Away", WGOLF!G61, ""), ""),
  IFERROR(IF(WBB!H61="Away", WBB!G61, ""), ""),
  IFERROR(IF(MBB!H61="Away", MBB!G61, ""), ""),
  IFERROR(IF(WLAX!H61="Away", WLAX!G61, ""), ""),
  IFERROR(IF(MLAX!H61="Away", MLAX!G61, ""), ""),
  IFERROR(IF(SOFT!H61="Away", SOFT!G61, ""), ""),
  IFERROR(IF(BASE!H61="Away", BASE!G61, ""), ""),
  IFERROR(IF(ESPORTS!H61="Away", ESPORTS!G61, ""), "")
)
</f>
        <v/>
      </c>
      <c r="H61" s="22" t="str">
        <f>TEXTJOIN(
  CHAR(10) &amp; CHAR(10),
  TRUE,
  IFERROR(IF(WSO!H61="Away", WSO!P61, ""), ""),
  IFERROR(IF(MSO!H61="Away", MSO!P61, ""), ""),
  IFERROR(IF(FH!H61="Away", FH!P61, ""), ""),
  IFERROR(IF(MGOLF!H61="Away", MGOLF!P61, ""), ""),
  IFERROR(IF(Football!H61="Away", Football!P61, ""), ""),
  IFERROR(IF(WVB!H61="Away", WVB!P61, ""), ""),
  IFERROR(IF(XC!H61="Away", XC!P61, ""), ""),
  IFERROR(IF(SWIMMING!H61="Away", SWIMMING!P61, ""), ""),
  IFERROR(IF(WTEN!H61="Away", WTEN!P61, ""), ""),
  IFERROR(IF(TF!H61="Away", TF!P61, ""), ""),
  IFERROR(IF(WGOLF!H61="Away", WGOLF!P61, ""), ""),
  IFERROR(IF(WBB!H61="Away", WBB!P61, ""), ""),
  IFERROR(IF(MBB!H61="Away", MBB!P61, ""), ""),
  IFERROR(IF(WLAX!H61="Away", WLAX!P61, ""), ""),
  IFERROR(IF(MLAX!H61="Away", MLAX!P61, ""), ""),
  IFERROR(IF(SOFT!H61="Away", SOFT!P61, ""), ""),
  IFERROR(IF(BASE!H61="Away", BASE!P61, ""), ""),
  IFERROR(IF(ESPORTS!H61="Away", ESPORTS!P61, ""), "")
)
</f>
        <v/>
      </c>
    </row>
    <row r="62" ht="22.5" customHeight="1">
      <c r="A62" s="6">
        <v>61.0</v>
      </c>
      <c r="B62" s="6" t="str">
        <f>'Master Schedule'!B62</f>
        <v/>
      </c>
      <c r="C62" s="7">
        <v>46295.0</v>
      </c>
      <c r="D62" s="8" t="str">
        <f t="shared" si="1"/>
        <v>Wednesday</v>
      </c>
      <c r="E62" s="11" t="str">
        <f>TEXTJOIN(
  CHAR(10) &amp; CHAR(10),
  TRUE,
  IFERROR(IF(WSO!H62="Away", WSO!E62, ""), ""),
  IFERROR(IF(MSO!H62="Away", MSO!E62, ""), ""),
  IFERROR(IF(FH!H62="Away", FH!E62, ""), ""),
  IFERROR(IF(MGOLF!H62="Away", MGOLF!E62, ""), ""),
  IFERROR(IF(Football!H62="Away", Football!E62, ""), ""),
  IFERROR(IF(WVB!H62="Away", WVB!E62, ""), ""),
  IFERROR(IF(XC!H62="Away", XC!E62, ""), ""),
  IFERROR(IF(SWIMMING!H62="Away", SWIMMING!E62, ""), ""),
  IFERROR(IF(WTEN!H62="Away", WTEN!E62, ""), ""),
  IFERROR(IF(TF!H62="Away", TF!E62, ""), ""),
  IFERROR(IF(WGOLF!H62="Away", WGOLF!E62, ""), ""),
  IFERROR(IF(WBB!H62="Away", WBB!E62, ""), ""),
  IFERROR(IF(MBB!H62="Away", MBB!E62, ""), ""),
  IFERROR(IF(WLAX!H62="Away", WLAX!E62, ""), ""),
  IFERROR(IF(MLAX!H62="Away", MLAX!E62, ""), ""),
  IFERROR(IF(SOFT!H62="Away", SOFT!E62, ""), ""),
  IFERROR(IF(BASE!H62="Away", BASE!E62, ""), ""),
  IFERROR(IF(ESPORTS!H62="Away", ESPORTS!E62, ""), "")
)
</f>
        <v/>
      </c>
      <c r="F62" s="11" t="str">
        <f>TEXTJOIN(
  CHAR(10) &amp; CHAR(10),
  TRUE,
  IFERROR(IF(WSO!H62="Away", TEXT(WSO!F62, "h:mm AM/PM"), ""), ""),
  IFERROR(IF(MSO!H62="Away", TEXT(MSO!F62, "h:mm AM/PM"), ""), ""),
  IFERROR(IF(FH!H62="Away", TEXT(FH!F62, "h:mm AM/PM"), ""), ""),
  IFERROR(IF(MGOLF!H62="Away", TEXT(MGOLF!F62, "h:mm AM/PM"), ""), ""),
  IFERROR(IF(Football!H62="Away", TEXT(Football!F62, "h:mm AM/PM"), ""), ""),
  IFERROR(IF(WVB!H62="Away", TEXT(WVB!F62, "h:mm AM/PM"), ""), ""),
  IFERROR(IF(XC!H62="Away", TEXT(XC!F62, "h:mm AM/PM"), ""), ""),
  IFERROR(IF(SWIMMING!H62="Away", TEXT(SWIMMING!F62, "h:mm AM/PM"), ""), ""),
  IFERROR(IF(WTEN!H62="Away", TEXT(WTEN!F62, "h:mm AM/PM"), ""), ""),
  IFERROR(IF(TF!H62="Away", TEXT(TF!F62, "h:mm AM/PM"), ""), ""),
  IFERROR(IF(WGOLF!H62="Away", TEXT(WGOLF!F62, "h:mm AM/PM"), ""), ""),
  IFERROR(IF(WBB!H62="Away", TEXT(WBB!F62, "h:mm AM/PM"), ""), ""),
  IFERROR(IF(MBB!H62="Away", TEXT(MBB!F62, "h:mm AM/PM"), ""), ""),
  IFERROR(IF(WLAX!H62="Away", TEXT(WLAX!F62, "h:mm AM/PM"), ""), ""),
  IFERROR(IF(MLAX!H62="Away", TEXT(MLAX!F62, "h:mm AM/PM"), ""), ""),
  IFERROR(IF(SOFT!H62="Away", TEXT(SOFT!F62, "h:mm AM/PM"), ""), ""),
  IFERROR(IF(BASE!H62="Away", TEXT(BASE!F62, "h:mm AM/PM"), ""), ""),
  IFERROR(IF(ESPORTS!H62="Away", TEXT(ESPORTS!F62, "h:mm AM/PM"), ""), "")
)
</f>
        <v/>
      </c>
      <c r="G62" s="11" t="str">
        <f>TEXTJOIN(
  CHAR(10) &amp; CHAR(10),
  TRUE,
  IFERROR(IF(WSO!H62="Away", WSO!G62, ""), ""),
  IFERROR(IF(MSO!H62="Away", MSO!G62, ""), ""),
  IFERROR(IF(FH!H62="Away", FH!G62, ""), ""),
  IFERROR(IF(MGOLF!H62="Away", MGOLF!G62, ""), ""),
  IFERROR(IF(Football!H62="Away", Football!G62, ""), ""),
  IFERROR(IF(WVB!H62="Away", WVB!G62, ""), ""),
  IFERROR(IF(XC!H62="Away", XC!G62, ""), ""),
  IFERROR(IF(SWIMMING!H62="Away", SWIMMING!G62, ""), ""),
  IFERROR(IF(WTEN!H62="Away", WTEN!G62, ""), ""),
  IFERROR(IF(TF!H62="Away", TF!G62, ""), ""),
  IFERROR(IF(WGOLF!H62="Away", WGOLF!G62, ""), ""),
  IFERROR(IF(WBB!H62="Away", WBB!G62, ""), ""),
  IFERROR(IF(MBB!H62="Away", MBB!G62, ""), ""),
  IFERROR(IF(WLAX!H62="Away", WLAX!G62, ""), ""),
  IFERROR(IF(MLAX!H62="Away", MLAX!G62, ""), ""),
  IFERROR(IF(SOFT!H62="Away", SOFT!G62, ""), ""),
  IFERROR(IF(BASE!H62="Away", BASE!G62, ""), ""),
  IFERROR(IF(ESPORTS!H62="Away", ESPORTS!G62, ""), "")
)
</f>
        <v/>
      </c>
      <c r="H62" s="22" t="str">
        <f>TEXTJOIN(
  CHAR(10) &amp; CHAR(10),
  TRUE,
  IFERROR(IF(WSO!H62="Away", WSO!P62, ""), ""),
  IFERROR(IF(MSO!H62="Away", MSO!P62, ""), ""),
  IFERROR(IF(FH!H62="Away", FH!P62, ""), ""),
  IFERROR(IF(MGOLF!H62="Away", MGOLF!P62, ""), ""),
  IFERROR(IF(Football!H62="Away", Football!P62, ""), ""),
  IFERROR(IF(WVB!H62="Away", WVB!P62, ""), ""),
  IFERROR(IF(XC!H62="Away", XC!P62, ""), ""),
  IFERROR(IF(SWIMMING!H62="Away", SWIMMING!P62, ""), ""),
  IFERROR(IF(WTEN!H62="Away", WTEN!P62, ""), ""),
  IFERROR(IF(TF!H62="Away", TF!P62, ""), ""),
  IFERROR(IF(WGOLF!H62="Away", WGOLF!P62, ""), ""),
  IFERROR(IF(WBB!H62="Away", WBB!P62, ""), ""),
  IFERROR(IF(MBB!H62="Away", MBB!P62, ""), ""),
  IFERROR(IF(WLAX!H62="Away", WLAX!P62, ""), ""),
  IFERROR(IF(MLAX!H62="Away", MLAX!P62, ""), ""),
  IFERROR(IF(SOFT!H62="Away", SOFT!P62, ""), ""),
  IFERROR(IF(BASE!H62="Away", BASE!P62, ""), ""),
  IFERROR(IF(ESPORTS!H62="Away", ESPORTS!P62, ""), "")
)
</f>
        <v/>
      </c>
    </row>
    <row r="63" ht="22.5" customHeight="1">
      <c r="A63" s="6">
        <v>62.0</v>
      </c>
      <c r="B63" s="6" t="str">
        <f>'Master Schedule'!B63</f>
        <v/>
      </c>
      <c r="C63" s="7">
        <v>46296.0</v>
      </c>
      <c r="D63" s="8" t="str">
        <f t="shared" si="1"/>
        <v>Thursday</v>
      </c>
      <c r="E63" s="11" t="str">
        <f>TEXTJOIN(
  CHAR(10) &amp; CHAR(10),
  TRUE,
  IFERROR(IF(WSO!H63="Away", WSO!E63, ""), ""),
  IFERROR(IF(MSO!H63="Away", MSO!E63, ""), ""),
  IFERROR(IF(FH!H63="Away", FH!E63, ""), ""),
  IFERROR(IF(MGOLF!H63="Away", MGOLF!E63, ""), ""),
  IFERROR(IF(Football!H63="Away", Football!E63, ""), ""),
  IFERROR(IF(WVB!H63="Away", WVB!E63, ""), ""),
  IFERROR(IF(XC!H63="Away", XC!E63, ""), ""),
  IFERROR(IF(SWIMMING!H63="Away", SWIMMING!E63, ""), ""),
  IFERROR(IF(WTEN!H63="Away", WTEN!E63, ""), ""),
  IFERROR(IF(TF!H63="Away", TF!E63, ""), ""),
  IFERROR(IF(WGOLF!H63="Away", WGOLF!E63, ""), ""),
  IFERROR(IF(WBB!H63="Away", WBB!E63, ""), ""),
  IFERROR(IF(MBB!H63="Away", MBB!E63, ""), ""),
  IFERROR(IF(WLAX!H63="Away", WLAX!E63, ""), ""),
  IFERROR(IF(MLAX!H63="Away", MLAX!E63, ""), ""),
  IFERROR(IF(SOFT!H63="Away", SOFT!E63, ""), ""),
  IFERROR(IF(BASE!H63="Away", BASE!E63, ""), ""),
  IFERROR(IF(ESPORTS!H63="Away", ESPORTS!E63, ""), "")
)
</f>
        <v/>
      </c>
      <c r="F63" s="11" t="str">
        <f>TEXTJOIN(
  CHAR(10) &amp; CHAR(10),
  TRUE,
  IFERROR(IF(WSO!H63="Away", TEXT(WSO!F63, "h:mm AM/PM"), ""), ""),
  IFERROR(IF(MSO!H63="Away", TEXT(MSO!F63, "h:mm AM/PM"), ""), ""),
  IFERROR(IF(FH!H63="Away", TEXT(FH!F63, "h:mm AM/PM"), ""), ""),
  IFERROR(IF(MGOLF!H63="Away", TEXT(MGOLF!F63, "h:mm AM/PM"), ""), ""),
  IFERROR(IF(Football!H63="Away", TEXT(Football!F63, "h:mm AM/PM"), ""), ""),
  IFERROR(IF(WVB!H63="Away", TEXT(WVB!F63, "h:mm AM/PM"), ""), ""),
  IFERROR(IF(XC!H63="Away", TEXT(XC!F63, "h:mm AM/PM"), ""), ""),
  IFERROR(IF(SWIMMING!H63="Away", TEXT(SWIMMING!F63, "h:mm AM/PM"), ""), ""),
  IFERROR(IF(WTEN!H63="Away", TEXT(WTEN!F63, "h:mm AM/PM"), ""), ""),
  IFERROR(IF(TF!H63="Away", TEXT(TF!F63, "h:mm AM/PM"), ""), ""),
  IFERROR(IF(WGOLF!H63="Away", TEXT(WGOLF!F63, "h:mm AM/PM"), ""), ""),
  IFERROR(IF(WBB!H63="Away", TEXT(WBB!F63, "h:mm AM/PM"), ""), ""),
  IFERROR(IF(MBB!H63="Away", TEXT(MBB!F63, "h:mm AM/PM"), ""), ""),
  IFERROR(IF(WLAX!H63="Away", TEXT(WLAX!F63, "h:mm AM/PM"), ""), ""),
  IFERROR(IF(MLAX!H63="Away", TEXT(MLAX!F63, "h:mm AM/PM"), ""), ""),
  IFERROR(IF(SOFT!H63="Away", TEXT(SOFT!F63, "h:mm AM/PM"), ""), ""),
  IFERROR(IF(BASE!H63="Away", TEXT(BASE!F63, "h:mm AM/PM"), ""), ""),
  IFERROR(IF(ESPORTS!H63="Away", TEXT(ESPORTS!F63, "h:mm AM/PM"), ""), "")
)
</f>
        <v/>
      </c>
      <c r="G63" s="11" t="str">
        <f>TEXTJOIN(
  CHAR(10) &amp; CHAR(10),
  TRUE,
  IFERROR(IF(WSO!H63="Away", WSO!G63, ""), ""),
  IFERROR(IF(MSO!H63="Away", MSO!G63, ""), ""),
  IFERROR(IF(FH!H63="Away", FH!G63, ""), ""),
  IFERROR(IF(MGOLF!H63="Away", MGOLF!G63, ""), ""),
  IFERROR(IF(Football!H63="Away", Football!G63, ""), ""),
  IFERROR(IF(WVB!H63="Away", WVB!G63, ""), ""),
  IFERROR(IF(XC!H63="Away", XC!G63, ""), ""),
  IFERROR(IF(SWIMMING!H63="Away", SWIMMING!G63, ""), ""),
  IFERROR(IF(WTEN!H63="Away", WTEN!G63, ""), ""),
  IFERROR(IF(TF!H63="Away", TF!G63, ""), ""),
  IFERROR(IF(WGOLF!H63="Away", WGOLF!G63, ""), ""),
  IFERROR(IF(WBB!H63="Away", WBB!G63, ""), ""),
  IFERROR(IF(MBB!H63="Away", MBB!G63, ""), ""),
  IFERROR(IF(WLAX!H63="Away", WLAX!G63, ""), ""),
  IFERROR(IF(MLAX!H63="Away", MLAX!G63, ""), ""),
  IFERROR(IF(SOFT!H63="Away", SOFT!G63, ""), ""),
  IFERROR(IF(BASE!H63="Away", BASE!G63, ""), ""),
  IFERROR(IF(ESPORTS!H63="Away", ESPORTS!G63, ""), "")
)
</f>
        <v/>
      </c>
      <c r="H63" s="22" t="str">
        <f>TEXTJOIN(
  CHAR(10) &amp; CHAR(10),
  TRUE,
  IFERROR(IF(WSO!H63="Away", WSO!P63, ""), ""),
  IFERROR(IF(MSO!H63="Away", MSO!P63, ""), ""),
  IFERROR(IF(FH!H63="Away", FH!P63, ""), ""),
  IFERROR(IF(MGOLF!H63="Away", MGOLF!P63, ""), ""),
  IFERROR(IF(Football!H63="Away", Football!P63, ""), ""),
  IFERROR(IF(WVB!H63="Away", WVB!P63, ""), ""),
  IFERROR(IF(XC!H63="Away", XC!P63, ""), ""),
  IFERROR(IF(SWIMMING!H63="Away", SWIMMING!P63, ""), ""),
  IFERROR(IF(WTEN!H63="Away", WTEN!P63, ""), ""),
  IFERROR(IF(TF!H63="Away", TF!P63, ""), ""),
  IFERROR(IF(WGOLF!H63="Away", WGOLF!P63, ""), ""),
  IFERROR(IF(WBB!H63="Away", WBB!P63, ""), ""),
  IFERROR(IF(MBB!H63="Away", MBB!P63, ""), ""),
  IFERROR(IF(WLAX!H63="Away", WLAX!P63, ""), ""),
  IFERROR(IF(MLAX!H63="Away", MLAX!P63, ""), ""),
  IFERROR(IF(SOFT!H63="Away", SOFT!P63, ""), ""),
  IFERROR(IF(BASE!H63="Away", BASE!P63, ""), ""),
  IFERROR(IF(ESPORTS!H63="Away", ESPORTS!P63, ""), "")
)
</f>
        <v/>
      </c>
    </row>
    <row r="64" ht="22.5" customHeight="1">
      <c r="A64" s="6">
        <v>63.0</v>
      </c>
      <c r="B64" s="6" t="str">
        <f>'Master Schedule'!B64</f>
        <v/>
      </c>
      <c r="C64" s="7">
        <v>46297.0</v>
      </c>
      <c r="D64" s="8" t="str">
        <f t="shared" si="1"/>
        <v>Friday</v>
      </c>
      <c r="E64" s="11" t="str">
        <f>TEXTJOIN(
  CHAR(10) &amp; CHAR(10),
  TRUE,
  IFERROR(IF(WSO!H64="Away", WSO!E64, ""), ""),
  IFERROR(IF(MSO!H64="Away", MSO!E64, ""), ""),
  IFERROR(IF(FH!H64="Away", FH!E64, ""), ""),
  IFERROR(IF(MGOLF!H64="Away", MGOLF!E64, ""), ""),
  IFERROR(IF(Football!H64="Away", Football!E64, ""), ""),
  IFERROR(IF(WVB!H64="Away", WVB!E64, ""), ""),
  IFERROR(IF(XC!H64="Away", XC!E64, ""), ""),
  IFERROR(IF(SWIMMING!H64="Away", SWIMMING!E64, ""), ""),
  IFERROR(IF(WTEN!H64="Away", WTEN!E64, ""), ""),
  IFERROR(IF(TF!H64="Away", TF!E64, ""), ""),
  IFERROR(IF(WGOLF!H64="Away", WGOLF!E64, ""), ""),
  IFERROR(IF(WBB!H64="Away", WBB!E64, ""), ""),
  IFERROR(IF(MBB!H64="Away", MBB!E64, ""), ""),
  IFERROR(IF(WLAX!H64="Away", WLAX!E64, ""), ""),
  IFERROR(IF(MLAX!H64="Away", MLAX!E64, ""), ""),
  IFERROR(IF(SOFT!H64="Away", SOFT!E64, ""), ""),
  IFERROR(IF(BASE!H64="Away", BASE!E64, ""), ""),
  IFERROR(IF(ESPORTS!H64="Away", ESPORTS!E64, ""), "")
)
</f>
        <v/>
      </c>
      <c r="F64" s="11" t="str">
        <f>TEXTJOIN(
  CHAR(10) &amp; CHAR(10),
  TRUE,
  IFERROR(IF(WSO!H64="Away", TEXT(WSO!F64, "h:mm AM/PM"), ""), ""),
  IFERROR(IF(MSO!H64="Away", TEXT(MSO!F64, "h:mm AM/PM"), ""), ""),
  IFERROR(IF(FH!H64="Away", TEXT(FH!F64, "h:mm AM/PM"), ""), ""),
  IFERROR(IF(MGOLF!H64="Away", TEXT(MGOLF!F64, "h:mm AM/PM"), ""), ""),
  IFERROR(IF(Football!H64="Away", TEXT(Football!F64, "h:mm AM/PM"), ""), ""),
  IFERROR(IF(WVB!H64="Away", TEXT(WVB!F64, "h:mm AM/PM"), ""), ""),
  IFERROR(IF(XC!H64="Away", TEXT(XC!F64, "h:mm AM/PM"), ""), ""),
  IFERROR(IF(SWIMMING!H64="Away", TEXT(SWIMMING!F64, "h:mm AM/PM"), ""), ""),
  IFERROR(IF(WTEN!H64="Away", TEXT(WTEN!F64, "h:mm AM/PM"), ""), ""),
  IFERROR(IF(TF!H64="Away", TEXT(TF!F64, "h:mm AM/PM"), ""), ""),
  IFERROR(IF(WGOLF!H64="Away", TEXT(WGOLF!F64, "h:mm AM/PM"), ""), ""),
  IFERROR(IF(WBB!H64="Away", TEXT(WBB!F64, "h:mm AM/PM"), ""), ""),
  IFERROR(IF(MBB!H64="Away", TEXT(MBB!F64, "h:mm AM/PM"), ""), ""),
  IFERROR(IF(WLAX!H64="Away", TEXT(WLAX!F64, "h:mm AM/PM"), ""), ""),
  IFERROR(IF(MLAX!H64="Away", TEXT(MLAX!F64, "h:mm AM/PM"), ""), ""),
  IFERROR(IF(SOFT!H64="Away", TEXT(SOFT!F64, "h:mm AM/PM"), ""), ""),
  IFERROR(IF(BASE!H64="Away", TEXT(BASE!F64, "h:mm AM/PM"), ""), ""),
  IFERROR(IF(ESPORTS!H64="Away", TEXT(ESPORTS!F64, "h:mm AM/PM"), ""), "")
)
</f>
        <v/>
      </c>
      <c r="G64" s="11" t="str">
        <f>TEXTJOIN(
  CHAR(10) &amp; CHAR(10),
  TRUE,
  IFERROR(IF(WSO!H64="Away", WSO!G64, ""), ""),
  IFERROR(IF(MSO!H64="Away", MSO!G64, ""), ""),
  IFERROR(IF(FH!H64="Away", FH!G64, ""), ""),
  IFERROR(IF(MGOLF!H64="Away", MGOLF!G64, ""), ""),
  IFERROR(IF(Football!H64="Away", Football!G64, ""), ""),
  IFERROR(IF(WVB!H64="Away", WVB!G64, ""), ""),
  IFERROR(IF(XC!H64="Away", XC!G64, ""), ""),
  IFERROR(IF(SWIMMING!H64="Away", SWIMMING!G64, ""), ""),
  IFERROR(IF(WTEN!H64="Away", WTEN!G64, ""), ""),
  IFERROR(IF(TF!H64="Away", TF!G64, ""), ""),
  IFERROR(IF(WGOLF!H64="Away", WGOLF!G64, ""), ""),
  IFERROR(IF(WBB!H64="Away", WBB!G64, ""), ""),
  IFERROR(IF(MBB!H64="Away", MBB!G64, ""), ""),
  IFERROR(IF(WLAX!H64="Away", WLAX!G64, ""), ""),
  IFERROR(IF(MLAX!H64="Away", MLAX!G64, ""), ""),
  IFERROR(IF(SOFT!H64="Away", SOFT!G64, ""), ""),
  IFERROR(IF(BASE!H64="Away", BASE!G64, ""), ""),
  IFERROR(IF(ESPORTS!H64="Away", ESPORTS!G64, ""), "")
)
</f>
        <v/>
      </c>
      <c r="H64" s="22" t="str">
        <f>TEXTJOIN(
  CHAR(10) &amp; CHAR(10),
  TRUE,
  IFERROR(IF(WSO!H64="Away", WSO!P64, ""), ""),
  IFERROR(IF(MSO!H64="Away", MSO!P64, ""), ""),
  IFERROR(IF(FH!H64="Away", FH!P64, ""), ""),
  IFERROR(IF(MGOLF!H64="Away", MGOLF!P64, ""), ""),
  IFERROR(IF(Football!H64="Away", Football!P64, ""), ""),
  IFERROR(IF(WVB!H64="Away", WVB!P64, ""), ""),
  IFERROR(IF(XC!H64="Away", XC!P64, ""), ""),
  IFERROR(IF(SWIMMING!H64="Away", SWIMMING!P64, ""), ""),
  IFERROR(IF(WTEN!H64="Away", WTEN!P64, ""), ""),
  IFERROR(IF(TF!H64="Away", TF!P64, ""), ""),
  IFERROR(IF(WGOLF!H64="Away", WGOLF!P64, ""), ""),
  IFERROR(IF(WBB!H64="Away", WBB!P64, ""), ""),
  IFERROR(IF(MBB!H64="Away", MBB!P64, ""), ""),
  IFERROR(IF(WLAX!H64="Away", WLAX!P64, ""), ""),
  IFERROR(IF(MLAX!H64="Away", MLAX!P64, ""), ""),
  IFERROR(IF(SOFT!H64="Away", SOFT!P64, ""), ""),
  IFERROR(IF(BASE!H64="Away", BASE!P64, ""), ""),
  IFERROR(IF(ESPORTS!H64="Away", ESPORTS!P64, ""), "")
)
</f>
        <v/>
      </c>
    </row>
    <row r="65" ht="22.5" customHeight="1">
      <c r="A65" s="6">
        <v>64.0</v>
      </c>
      <c r="B65" s="6" t="str">
        <f>'Master Schedule'!B65</f>
        <v/>
      </c>
      <c r="C65" s="7">
        <v>46298.0</v>
      </c>
      <c r="D65" s="8" t="str">
        <f t="shared" si="1"/>
        <v>Saturday</v>
      </c>
      <c r="E65" s="11" t="str">
        <f>TEXTJOIN(
  CHAR(10) &amp; CHAR(10),
  TRUE,
  IFERROR(IF(WSO!H65="Away", WSO!E65, ""), ""),
  IFERROR(IF(MSO!H65="Away", MSO!E65, ""), ""),
  IFERROR(IF(FH!H65="Away", FH!E65, ""), ""),
  IFERROR(IF(MGOLF!H65="Away", MGOLF!E65, ""), ""),
  IFERROR(IF(Football!H65="Away", Football!E65, ""), ""),
  IFERROR(IF(WVB!H65="Away", WVB!E65, ""), ""),
  IFERROR(IF(XC!H65="Away", XC!E65, ""), ""),
  IFERROR(IF(SWIMMING!H65="Away", SWIMMING!E65, ""), ""),
  IFERROR(IF(WTEN!H65="Away", WTEN!E65, ""), ""),
  IFERROR(IF(TF!H65="Away", TF!E65, ""), ""),
  IFERROR(IF(WGOLF!H65="Away", WGOLF!E65, ""), ""),
  IFERROR(IF(WBB!H65="Away", WBB!E65, ""), ""),
  IFERROR(IF(MBB!H65="Away", MBB!E65, ""), ""),
  IFERROR(IF(WLAX!H65="Away", WLAX!E65, ""), ""),
  IFERROR(IF(MLAX!H65="Away", MLAX!E65, ""), ""),
  IFERROR(IF(SOFT!H65="Away", SOFT!E65, ""), ""),
  IFERROR(IF(BASE!H65="Away", BASE!E65, ""), ""),
  IFERROR(IF(ESPORTS!H65="Away", ESPORTS!E65, ""), "")
)
</f>
        <v>WSO
MSO</v>
      </c>
      <c r="F65" s="11" t="str">
        <f>TEXTJOIN(
  CHAR(10) &amp; CHAR(10),
  TRUE,
  IFERROR(IF(WSO!H65="Away", TEXT(WSO!F65, "h:mm AM/PM"), ""), ""),
  IFERROR(IF(MSO!H65="Away", TEXT(MSO!F65, "h:mm AM/PM"), ""), ""),
  IFERROR(IF(FH!H65="Away", TEXT(FH!F65, "h:mm AM/PM"), ""), ""),
  IFERROR(IF(MGOLF!H65="Away", TEXT(MGOLF!F65, "h:mm AM/PM"), ""), ""),
  IFERROR(IF(Football!H65="Away", TEXT(Football!F65, "h:mm AM/PM"), ""), ""),
  IFERROR(IF(WVB!H65="Away", TEXT(WVB!F65, "h:mm AM/PM"), ""), ""),
  IFERROR(IF(XC!H65="Away", TEXT(XC!F65, "h:mm AM/PM"), ""), ""),
  IFERROR(IF(SWIMMING!H65="Away", TEXT(SWIMMING!F65, "h:mm AM/PM"), ""), ""),
  IFERROR(IF(WTEN!H65="Away", TEXT(WTEN!F65, "h:mm AM/PM"), ""), ""),
  IFERROR(IF(TF!H65="Away", TEXT(TF!F65, "h:mm AM/PM"), ""), ""),
  IFERROR(IF(WGOLF!H65="Away", TEXT(WGOLF!F65, "h:mm AM/PM"), ""), ""),
  IFERROR(IF(WBB!H65="Away", TEXT(WBB!F65, "h:mm AM/PM"), ""), ""),
  IFERROR(IF(MBB!H65="Away", TEXT(MBB!F65, "h:mm AM/PM"), ""), ""),
  IFERROR(IF(WLAX!H65="Away", TEXT(WLAX!F65, "h:mm AM/PM"), ""), ""),
  IFERROR(IF(MLAX!H65="Away", TEXT(MLAX!F65, "h:mm AM/PM"), ""), ""),
  IFERROR(IF(SOFT!H65="Away", TEXT(SOFT!F65, "h:mm AM/PM"), ""), ""),
  IFERROR(IF(BASE!H65="Away", TEXT(BASE!F65, "h:mm AM/PM"), ""), ""),
  IFERROR(IF(ESPORTS!H65="Away", TEXT(ESPORTS!F65, "h:mm AM/PM"), ""), "")
)
</f>
        <v>3:30 PM
TBD</v>
      </c>
      <c r="G65" s="11" t="str">
        <f>TEXTJOIN(
  CHAR(10) &amp; CHAR(10),
  TRUE,
  IFERROR(IF(WSO!H65="Away", WSO!G65, ""), ""),
  IFERROR(IF(MSO!H65="Away", MSO!G65, ""), ""),
  IFERROR(IF(FH!H65="Away", FH!G65, ""), ""),
  IFERROR(IF(MGOLF!H65="Away", MGOLF!G65, ""), ""),
  IFERROR(IF(Football!H65="Away", Football!G65, ""), ""),
  IFERROR(IF(WVB!H65="Away", WVB!G65, ""), ""),
  IFERROR(IF(XC!H65="Away", XC!G65, ""), ""),
  IFERROR(IF(SWIMMING!H65="Away", SWIMMING!G65, ""), ""),
  IFERROR(IF(WTEN!H65="Away", WTEN!G65, ""), ""),
  IFERROR(IF(TF!H65="Away", TF!G65, ""), ""),
  IFERROR(IF(WGOLF!H65="Away", WGOLF!G65, ""), ""),
  IFERROR(IF(WBB!H65="Away", WBB!G65, ""), ""),
  IFERROR(IF(MBB!H65="Away", MBB!G65, ""), ""),
  IFERROR(IF(WLAX!H65="Away", WLAX!G65, ""), ""),
  IFERROR(IF(MLAX!H65="Away", MLAX!G65, ""), ""),
  IFERROR(IF(SOFT!H65="Away", SOFT!G65, ""), ""),
  IFERROR(IF(BASE!H65="Away", BASE!G65, ""), ""),
  IFERROR(IF(ESPORTS!H65="Away", ESPORTS!G65, ""), "")
)
</f>
        <v>UM Farmington
UMF</v>
      </c>
      <c r="H65" s="22" t="str">
        <f>TEXTJOIN(
  CHAR(10) &amp; CHAR(10),
  TRUE,
  IFERROR(IF(WSO!H65="Away", WSO!P65, ""), ""),
  IFERROR(IF(MSO!H65="Away", MSO!P65, ""), ""),
  IFERROR(IF(FH!H65="Away", FH!P65, ""), ""),
  IFERROR(IF(MGOLF!H65="Away", MGOLF!P65, ""), ""),
  IFERROR(IF(Football!H65="Away", Football!P65, ""), ""),
  IFERROR(IF(WVB!H65="Away", WVB!P65, ""), ""),
  IFERROR(IF(XC!H65="Away", XC!P65, ""), ""),
  IFERROR(IF(SWIMMING!H65="Away", SWIMMING!P65, ""), ""),
  IFERROR(IF(WTEN!H65="Away", WTEN!P65, ""), ""),
  IFERROR(IF(TF!H65="Away", TF!P65, ""), ""),
  IFERROR(IF(WGOLF!H65="Away", WGOLF!P65, ""), ""),
  IFERROR(IF(WBB!H65="Away", WBB!P65, ""), ""),
  IFERROR(IF(MBB!H65="Away", MBB!P65, ""), ""),
  IFERROR(IF(WLAX!H65="Away", WLAX!P65, ""), ""),
  IFERROR(IF(MLAX!H65="Away", MLAX!P65, ""), ""),
  IFERROR(IF(SOFT!H65="Away", SOFT!P65, ""), ""),
  IFERROR(IF(BASE!H65="Away", BASE!P65, ""), ""),
  IFERROR(IF(ESPORTS!H65="Away", ESPORTS!P65, ""), "")
)
</f>
        <v>⌛️ Pending
⌛️ Pending</v>
      </c>
    </row>
    <row r="66" ht="22.5" customHeight="1">
      <c r="A66" s="6">
        <v>65.0</v>
      </c>
      <c r="B66" s="6" t="str">
        <f>'Master Schedule'!B66</f>
        <v/>
      </c>
      <c r="C66" s="7">
        <v>46299.0</v>
      </c>
      <c r="D66" s="8" t="str">
        <f t="shared" si="1"/>
        <v>Sunday</v>
      </c>
      <c r="E66" s="11" t="str">
        <f>TEXTJOIN(
  CHAR(10) &amp; CHAR(10),
  TRUE,
  IFERROR(IF(WSO!H66="Away", WSO!E66, ""), ""),
  IFERROR(IF(MSO!H66="Away", MSO!E66, ""), ""),
  IFERROR(IF(FH!H66="Away", FH!E66, ""), ""),
  IFERROR(IF(MGOLF!H66="Away", MGOLF!E66, ""), ""),
  IFERROR(IF(Football!H66="Away", Football!E66, ""), ""),
  IFERROR(IF(WVB!H66="Away", WVB!E66, ""), ""),
  IFERROR(IF(XC!H66="Away", XC!E66, ""), ""),
  IFERROR(IF(SWIMMING!H66="Away", SWIMMING!E66, ""), ""),
  IFERROR(IF(WTEN!H66="Away", WTEN!E66, ""), ""),
  IFERROR(IF(TF!H66="Away", TF!E66, ""), ""),
  IFERROR(IF(WGOLF!H66="Away", WGOLF!E66, ""), ""),
  IFERROR(IF(WBB!H66="Away", WBB!E66, ""), ""),
  IFERROR(IF(MBB!H66="Away", MBB!E66, ""), ""),
  IFERROR(IF(WLAX!H66="Away", WLAX!E66, ""), ""),
  IFERROR(IF(MLAX!H66="Away", MLAX!E66, ""), ""),
  IFERROR(IF(SOFT!H66="Away", SOFT!E66, ""), ""),
  IFERROR(IF(BASE!H66="Away", BASE!E66, ""), ""),
  IFERROR(IF(ESPORTS!H66="Away", ESPORTS!E66, ""), "")
)
</f>
        <v/>
      </c>
      <c r="F66" s="11" t="str">
        <f>TEXTJOIN(
  CHAR(10) &amp; CHAR(10),
  TRUE,
  IFERROR(IF(WSO!H66="Away", TEXT(WSO!F66, "h:mm AM/PM"), ""), ""),
  IFERROR(IF(MSO!H66="Away", TEXT(MSO!F66, "h:mm AM/PM"), ""), ""),
  IFERROR(IF(FH!H66="Away", TEXT(FH!F66, "h:mm AM/PM"), ""), ""),
  IFERROR(IF(MGOLF!H66="Away", TEXT(MGOLF!F66, "h:mm AM/PM"), ""), ""),
  IFERROR(IF(Football!H66="Away", TEXT(Football!F66, "h:mm AM/PM"), ""), ""),
  IFERROR(IF(WVB!H66="Away", TEXT(WVB!F66, "h:mm AM/PM"), ""), ""),
  IFERROR(IF(XC!H66="Away", TEXT(XC!F66, "h:mm AM/PM"), ""), ""),
  IFERROR(IF(SWIMMING!H66="Away", TEXT(SWIMMING!F66, "h:mm AM/PM"), ""), ""),
  IFERROR(IF(WTEN!H66="Away", TEXT(WTEN!F66, "h:mm AM/PM"), ""), ""),
  IFERROR(IF(TF!H66="Away", TEXT(TF!F66, "h:mm AM/PM"), ""), ""),
  IFERROR(IF(WGOLF!H66="Away", TEXT(WGOLF!F66, "h:mm AM/PM"), ""), ""),
  IFERROR(IF(WBB!H66="Away", TEXT(WBB!F66, "h:mm AM/PM"), ""), ""),
  IFERROR(IF(MBB!H66="Away", TEXT(MBB!F66, "h:mm AM/PM"), ""), ""),
  IFERROR(IF(WLAX!H66="Away", TEXT(WLAX!F66, "h:mm AM/PM"), ""), ""),
  IFERROR(IF(MLAX!H66="Away", TEXT(MLAX!F66, "h:mm AM/PM"), ""), ""),
  IFERROR(IF(SOFT!H66="Away", TEXT(SOFT!F66, "h:mm AM/PM"), ""), ""),
  IFERROR(IF(BASE!H66="Away", TEXT(BASE!F66, "h:mm AM/PM"), ""), ""),
  IFERROR(IF(ESPORTS!H66="Away", TEXT(ESPORTS!F66, "h:mm AM/PM"), ""), "")
)
</f>
        <v/>
      </c>
      <c r="G66" s="11" t="str">
        <f>TEXTJOIN(
  CHAR(10) &amp; CHAR(10),
  TRUE,
  IFERROR(IF(WSO!H66="Away", WSO!G66, ""), ""),
  IFERROR(IF(MSO!H66="Away", MSO!G66, ""), ""),
  IFERROR(IF(FH!H66="Away", FH!G66, ""), ""),
  IFERROR(IF(MGOLF!H66="Away", MGOLF!G66, ""), ""),
  IFERROR(IF(Football!H66="Away", Football!G66, ""), ""),
  IFERROR(IF(WVB!H66="Away", WVB!G66, ""), ""),
  IFERROR(IF(XC!H66="Away", XC!G66, ""), ""),
  IFERROR(IF(SWIMMING!H66="Away", SWIMMING!G66, ""), ""),
  IFERROR(IF(WTEN!H66="Away", WTEN!G66, ""), ""),
  IFERROR(IF(TF!H66="Away", TF!G66, ""), ""),
  IFERROR(IF(WGOLF!H66="Away", WGOLF!G66, ""), ""),
  IFERROR(IF(WBB!H66="Away", WBB!G66, ""), ""),
  IFERROR(IF(MBB!H66="Away", MBB!G66, ""), ""),
  IFERROR(IF(WLAX!H66="Away", WLAX!G66, ""), ""),
  IFERROR(IF(MLAX!H66="Away", MLAX!G66, ""), ""),
  IFERROR(IF(SOFT!H66="Away", SOFT!G66, ""), ""),
  IFERROR(IF(BASE!H66="Away", BASE!G66, ""), ""),
  IFERROR(IF(ESPORTS!H66="Away", ESPORTS!G66, ""), "")
)
</f>
        <v/>
      </c>
      <c r="H66" s="22" t="str">
        <f>TEXTJOIN(
  CHAR(10) &amp; CHAR(10),
  TRUE,
  IFERROR(IF(WSO!H66="Away", WSO!P66, ""), ""),
  IFERROR(IF(MSO!H66="Away", MSO!P66, ""), ""),
  IFERROR(IF(FH!H66="Away", FH!P66, ""), ""),
  IFERROR(IF(MGOLF!H66="Away", MGOLF!P66, ""), ""),
  IFERROR(IF(Football!H66="Away", Football!P66, ""), ""),
  IFERROR(IF(WVB!H66="Away", WVB!P66, ""), ""),
  IFERROR(IF(XC!H66="Away", XC!P66, ""), ""),
  IFERROR(IF(SWIMMING!H66="Away", SWIMMING!P66, ""), ""),
  IFERROR(IF(WTEN!H66="Away", WTEN!P66, ""), ""),
  IFERROR(IF(TF!H66="Away", TF!P66, ""), ""),
  IFERROR(IF(WGOLF!H66="Away", WGOLF!P66, ""), ""),
  IFERROR(IF(WBB!H66="Away", WBB!P66, ""), ""),
  IFERROR(IF(MBB!H66="Away", MBB!P66, ""), ""),
  IFERROR(IF(WLAX!H66="Away", WLAX!P66, ""), ""),
  IFERROR(IF(MLAX!H66="Away", MLAX!P66, ""), ""),
  IFERROR(IF(SOFT!H66="Away", SOFT!P66, ""), ""),
  IFERROR(IF(BASE!H66="Away", BASE!P66, ""), ""),
  IFERROR(IF(ESPORTS!H66="Away", ESPORTS!P66, ""), "")
)
</f>
        <v/>
      </c>
    </row>
    <row r="67" ht="22.5" customHeight="1">
      <c r="A67" s="6">
        <v>66.0</v>
      </c>
      <c r="B67" s="6" t="str">
        <f>'Master Schedule'!B67</f>
        <v/>
      </c>
      <c r="C67" s="7">
        <v>46300.0</v>
      </c>
      <c r="D67" s="8" t="str">
        <f t="shared" si="1"/>
        <v>Monday</v>
      </c>
      <c r="E67" s="11" t="str">
        <f>TEXTJOIN(
  CHAR(10) &amp; CHAR(10),
  TRUE,
  IFERROR(IF(WSO!H67="Away", WSO!E67, ""), ""),
  IFERROR(IF(MSO!H67="Away", MSO!E67, ""), ""),
  IFERROR(IF(FH!H67="Away", FH!E67, ""), ""),
  IFERROR(IF(MGOLF!H67="Away", MGOLF!E67, ""), ""),
  IFERROR(IF(Football!H67="Away", Football!E67, ""), ""),
  IFERROR(IF(WVB!H67="Away", WVB!E67, ""), ""),
  IFERROR(IF(XC!H67="Away", XC!E67, ""), ""),
  IFERROR(IF(SWIMMING!H67="Away", SWIMMING!E67, ""), ""),
  IFERROR(IF(WTEN!H67="Away", WTEN!E67, ""), ""),
  IFERROR(IF(TF!H67="Away", TF!E67, ""), ""),
  IFERROR(IF(WGOLF!H67="Away", WGOLF!E67, ""), ""),
  IFERROR(IF(WBB!H67="Away", WBB!E67, ""), ""),
  IFERROR(IF(MBB!H67="Away", MBB!E67, ""), ""),
  IFERROR(IF(WLAX!H67="Away", WLAX!E67, ""), ""),
  IFERROR(IF(MLAX!H67="Away", MLAX!E67, ""), ""),
  IFERROR(IF(SOFT!H67="Away", SOFT!E67, ""), ""),
  IFERROR(IF(BASE!H67="Away", BASE!E67, ""), ""),
  IFERROR(IF(ESPORTS!H67="Away", ESPORTS!E67, ""), "")
)
</f>
        <v/>
      </c>
      <c r="F67" s="11" t="str">
        <f>TEXTJOIN(
  CHAR(10) &amp; CHAR(10),
  TRUE,
  IFERROR(IF(WSO!H67="Away", TEXT(WSO!F67, "h:mm AM/PM"), ""), ""),
  IFERROR(IF(MSO!H67="Away", TEXT(MSO!F67, "h:mm AM/PM"), ""), ""),
  IFERROR(IF(FH!H67="Away", TEXT(FH!F67, "h:mm AM/PM"), ""), ""),
  IFERROR(IF(MGOLF!H67="Away", TEXT(MGOLF!F67, "h:mm AM/PM"), ""), ""),
  IFERROR(IF(Football!H67="Away", TEXT(Football!F67, "h:mm AM/PM"), ""), ""),
  IFERROR(IF(WVB!H67="Away", TEXT(WVB!F67, "h:mm AM/PM"), ""), ""),
  IFERROR(IF(XC!H67="Away", TEXT(XC!F67, "h:mm AM/PM"), ""), ""),
  IFERROR(IF(SWIMMING!H67="Away", TEXT(SWIMMING!F67, "h:mm AM/PM"), ""), ""),
  IFERROR(IF(WTEN!H67="Away", TEXT(WTEN!F67, "h:mm AM/PM"), ""), ""),
  IFERROR(IF(TF!H67="Away", TEXT(TF!F67, "h:mm AM/PM"), ""), ""),
  IFERROR(IF(WGOLF!H67="Away", TEXT(WGOLF!F67, "h:mm AM/PM"), ""), ""),
  IFERROR(IF(WBB!H67="Away", TEXT(WBB!F67, "h:mm AM/PM"), ""), ""),
  IFERROR(IF(MBB!H67="Away", TEXT(MBB!F67, "h:mm AM/PM"), ""), ""),
  IFERROR(IF(WLAX!H67="Away", TEXT(WLAX!F67, "h:mm AM/PM"), ""), ""),
  IFERROR(IF(MLAX!H67="Away", TEXT(MLAX!F67, "h:mm AM/PM"), ""), ""),
  IFERROR(IF(SOFT!H67="Away", TEXT(SOFT!F67, "h:mm AM/PM"), ""), ""),
  IFERROR(IF(BASE!H67="Away", TEXT(BASE!F67, "h:mm AM/PM"), ""), ""),
  IFERROR(IF(ESPORTS!H67="Away", TEXT(ESPORTS!F67, "h:mm AM/PM"), ""), "")
)
</f>
        <v/>
      </c>
      <c r="G67" s="11" t="str">
        <f>TEXTJOIN(
  CHAR(10) &amp; CHAR(10),
  TRUE,
  IFERROR(IF(WSO!H67="Away", WSO!G67, ""), ""),
  IFERROR(IF(MSO!H67="Away", MSO!G67, ""), ""),
  IFERROR(IF(FH!H67="Away", FH!G67, ""), ""),
  IFERROR(IF(MGOLF!H67="Away", MGOLF!G67, ""), ""),
  IFERROR(IF(Football!H67="Away", Football!G67, ""), ""),
  IFERROR(IF(WVB!H67="Away", WVB!G67, ""), ""),
  IFERROR(IF(XC!H67="Away", XC!G67, ""), ""),
  IFERROR(IF(SWIMMING!H67="Away", SWIMMING!G67, ""), ""),
  IFERROR(IF(WTEN!H67="Away", WTEN!G67, ""), ""),
  IFERROR(IF(TF!H67="Away", TF!G67, ""), ""),
  IFERROR(IF(WGOLF!H67="Away", WGOLF!G67, ""), ""),
  IFERROR(IF(WBB!H67="Away", WBB!G67, ""), ""),
  IFERROR(IF(MBB!H67="Away", MBB!G67, ""), ""),
  IFERROR(IF(WLAX!H67="Away", WLAX!G67, ""), ""),
  IFERROR(IF(MLAX!H67="Away", MLAX!G67, ""), ""),
  IFERROR(IF(SOFT!H67="Away", SOFT!G67, ""), ""),
  IFERROR(IF(BASE!H67="Away", BASE!G67, ""), ""),
  IFERROR(IF(ESPORTS!H67="Away", ESPORTS!G67, ""), "")
)
</f>
        <v/>
      </c>
      <c r="H67" s="22" t="str">
        <f>TEXTJOIN(
  CHAR(10) &amp; CHAR(10),
  TRUE,
  IFERROR(IF(WSO!H67="Away", WSO!P67, ""), ""),
  IFERROR(IF(MSO!H67="Away", MSO!P67, ""), ""),
  IFERROR(IF(FH!H67="Away", FH!P67, ""), ""),
  IFERROR(IF(MGOLF!H67="Away", MGOLF!P67, ""), ""),
  IFERROR(IF(Football!H67="Away", Football!P67, ""), ""),
  IFERROR(IF(WVB!H67="Away", WVB!P67, ""), ""),
  IFERROR(IF(XC!H67="Away", XC!P67, ""), ""),
  IFERROR(IF(SWIMMING!H67="Away", SWIMMING!P67, ""), ""),
  IFERROR(IF(WTEN!H67="Away", WTEN!P67, ""), ""),
  IFERROR(IF(TF!H67="Away", TF!P67, ""), ""),
  IFERROR(IF(WGOLF!H67="Away", WGOLF!P67, ""), ""),
  IFERROR(IF(WBB!H67="Away", WBB!P67, ""), ""),
  IFERROR(IF(MBB!H67="Away", MBB!P67, ""), ""),
  IFERROR(IF(WLAX!H67="Away", WLAX!P67, ""), ""),
  IFERROR(IF(MLAX!H67="Away", MLAX!P67, ""), ""),
  IFERROR(IF(SOFT!H67="Away", SOFT!P67, ""), ""),
  IFERROR(IF(BASE!H67="Away", BASE!P67, ""), ""),
  IFERROR(IF(ESPORTS!H67="Away", ESPORTS!P67, ""), "")
)
</f>
        <v/>
      </c>
    </row>
    <row r="68" ht="22.5" customHeight="1">
      <c r="A68" s="6">
        <v>67.0</v>
      </c>
      <c r="B68" s="6" t="str">
        <f>'Master Schedule'!B68</f>
        <v/>
      </c>
      <c r="C68" s="7">
        <v>46301.0</v>
      </c>
      <c r="D68" s="8" t="str">
        <f t="shared" si="1"/>
        <v>Tuesday</v>
      </c>
      <c r="E68" s="11" t="str">
        <f>TEXTJOIN(
  CHAR(10) &amp; CHAR(10),
  TRUE,
  IFERROR(IF(WSO!H68="Away", WSO!E68, ""), ""),
  IFERROR(IF(MSO!H68="Away", MSO!E68, ""), ""),
  IFERROR(IF(FH!H68="Away", FH!E68, ""), ""),
  IFERROR(IF(MGOLF!H68="Away", MGOLF!E68, ""), ""),
  IFERROR(IF(Football!H68="Away", Football!E68, ""), ""),
  IFERROR(IF(WVB!H68="Away", WVB!E68, ""), ""),
  IFERROR(IF(XC!H68="Away", XC!E68, ""), ""),
  IFERROR(IF(SWIMMING!H68="Away", SWIMMING!E68, ""), ""),
  IFERROR(IF(WTEN!H68="Away", WTEN!E68, ""), ""),
  IFERROR(IF(TF!H68="Away", TF!E68, ""), ""),
  IFERROR(IF(WGOLF!H68="Away", WGOLF!E68, ""), ""),
  IFERROR(IF(WBB!H68="Away", WBB!E68, ""), ""),
  IFERROR(IF(MBB!H68="Away", MBB!E68, ""), ""),
  IFERROR(IF(WLAX!H68="Away", WLAX!E68, ""), ""),
  IFERROR(IF(MLAX!H68="Away", MLAX!E68, ""), ""),
  IFERROR(IF(SOFT!H68="Away", SOFT!E68, ""), ""),
  IFERROR(IF(BASE!H68="Away", BASE!E68, ""), ""),
  IFERROR(IF(ESPORTS!H68="Away", ESPORTS!E68, ""), "")
)
</f>
        <v/>
      </c>
      <c r="F68" s="11" t="str">
        <f>TEXTJOIN(
  CHAR(10) &amp; CHAR(10),
  TRUE,
  IFERROR(IF(WSO!H68="Away", TEXT(WSO!F68, "h:mm AM/PM"), ""), ""),
  IFERROR(IF(MSO!H68="Away", TEXT(MSO!F68, "h:mm AM/PM"), ""), ""),
  IFERROR(IF(FH!H68="Away", TEXT(FH!F68, "h:mm AM/PM"), ""), ""),
  IFERROR(IF(MGOLF!H68="Away", TEXT(MGOLF!F68, "h:mm AM/PM"), ""), ""),
  IFERROR(IF(Football!H68="Away", TEXT(Football!F68, "h:mm AM/PM"), ""), ""),
  IFERROR(IF(WVB!H68="Away", TEXT(WVB!F68, "h:mm AM/PM"), ""), ""),
  IFERROR(IF(XC!H68="Away", TEXT(XC!F68, "h:mm AM/PM"), ""), ""),
  IFERROR(IF(SWIMMING!H68="Away", TEXT(SWIMMING!F68, "h:mm AM/PM"), ""), ""),
  IFERROR(IF(WTEN!H68="Away", TEXT(WTEN!F68, "h:mm AM/PM"), ""), ""),
  IFERROR(IF(TF!H68="Away", TEXT(TF!F68, "h:mm AM/PM"), ""), ""),
  IFERROR(IF(WGOLF!H68="Away", TEXT(WGOLF!F68, "h:mm AM/PM"), ""), ""),
  IFERROR(IF(WBB!H68="Away", TEXT(WBB!F68, "h:mm AM/PM"), ""), ""),
  IFERROR(IF(MBB!H68="Away", TEXT(MBB!F68, "h:mm AM/PM"), ""), ""),
  IFERROR(IF(WLAX!H68="Away", TEXT(WLAX!F68, "h:mm AM/PM"), ""), ""),
  IFERROR(IF(MLAX!H68="Away", TEXT(MLAX!F68, "h:mm AM/PM"), ""), ""),
  IFERROR(IF(SOFT!H68="Away", TEXT(SOFT!F68, "h:mm AM/PM"), ""), ""),
  IFERROR(IF(BASE!H68="Away", TEXT(BASE!F68, "h:mm AM/PM"), ""), ""),
  IFERROR(IF(ESPORTS!H68="Away", TEXT(ESPORTS!F68, "h:mm AM/PM"), ""), "")
)
</f>
        <v/>
      </c>
      <c r="G68" s="11" t="str">
        <f>TEXTJOIN(
  CHAR(10) &amp; CHAR(10),
  TRUE,
  IFERROR(IF(WSO!H68="Away", WSO!G68, ""), ""),
  IFERROR(IF(MSO!H68="Away", MSO!G68, ""), ""),
  IFERROR(IF(FH!H68="Away", FH!G68, ""), ""),
  IFERROR(IF(MGOLF!H68="Away", MGOLF!G68, ""), ""),
  IFERROR(IF(Football!H68="Away", Football!G68, ""), ""),
  IFERROR(IF(WVB!H68="Away", WVB!G68, ""), ""),
  IFERROR(IF(XC!H68="Away", XC!G68, ""), ""),
  IFERROR(IF(SWIMMING!H68="Away", SWIMMING!G68, ""), ""),
  IFERROR(IF(WTEN!H68="Away", WTEN!G68, ""), ""),
  IFERROR(IF(TF!H68="Away", TF!G68, ""), ""),
  IFERROR(IF(WGOLF!H68="Away", WGOLF!G68, ""), ""),
  IFERROR(IF(WBB!H68="Away", WBB!G68, ""), ""),
  IFERROR(IF(MBB!H68="Away", MBB!G68, ""), ""),
  IFERROR(IF(WLAX!H68="Away", WLAX!G68, ""), ""),
  IFERROR(IF(MLAX!H68="Away", MLAX!G68, ""), ""),
  IFERROR(IF(SOFT!H68="Away", SOFT!G68, ""), ""),
  IFERROR(IF(BASE!H68="Away", BASE!G68, ""), ""),
  IFERROR(IF(ESPORTS!H68="Away", ESPORTS!G68, ""), "")
)
</f>
        <v/>
      </c>
      <c r="H68" s="22" t="str">
        <f>TEXTJOIN(
  CHAR(10) &amp; CHAR(10),
  TRUE,
  IFERROR(IF(WSO!H68="Away", WSO!P68, ""), ""),
  IFERROR(IF(MSO!H68="Away", MSO!P68, ""), ""),
  IFERROR(IF(FH!H68="Away", FH!P68, ""), ""),
  IFERROR(IF(MGOLF!H68="Away", MGOLF!P68, ""), ""),
  IFERROR(IF(Football!H68="Away", Football!P68, ""), ""),
  IFERROR(IF(WVB!H68="Away", WVB!P68, ""), ""),
  IFERROR(IF(XC!H68="Away", XC!P68, ""), ""),
  IFERROR(IF(SWIMMING!H68="Away", SWIMMING!P68, ""), ""),
  IFERROR(IF(WTEN!H68="Away", WTEN!P68, ""), ""),
  IFERROR(IF(TF!H68="Away", TF!P68, ""), ""),
  IFERROR(IF(WGOLF!H68="Away", WGOLF!P68, ""), ""),
  IFERROR(IF(WBB!H68="Away", WBB!P68, ""), ""),
  IFERROR(IF(MBB!H68="Away", MBB!P68, ""), ""),
  IFERROR(IF(WLAX!H68="Away", WLAX!P68, ""), ""),
  IFERROR(IF(MLAX!H68="Away", MLAX!P68, ""), ""),
  IFERROR(IF(SOFT!H68="Away", SOFT!P68, ""), ""),
  IFERROR(IF(BASE!H68="Away", BASE!P68, ""), ""),
  IFERROR(IF(ESPORTS!H68="Away", ESPORTS!P68, ""), "")
)
</f>
        <v/>
      </c>
    </row>
    <row r="69" ht="22.5" customHeight="1">
      <c r="A69" s="6">
        <v>68.0</v>
      </c>
      <c r="B69" s="6" t="str">
        <f>'Master Schedule'!B69</f>
        <v/>
      </c>
      <c r="C69" s="7">
        <v>46302.0</v>
      </c>
      <c r="D69" s="8" t="str">
        <f t="shared" si="1"/>
        <v>Wednesday</v>
      </c>
      <c r="E69" s="11" t="str">
        <f>TEXTJOIN(
  CHAR(10) &amp; CHAR(10),
  TRUE,
  IFERROR(IF(WSO!H69="Away", WSO!E69, ""), ""),
  IFERROR(IF(MSO!H69="Away", MSO!E69, ""), ""),
  IFERROR(IF(FH!H69="Away", FH!E69, ""), ""),
  IFERROR(IF(MGOLF!H69="Away", MGOLF!E69, ""), ""),
  IFERROR(IF(Football!H69="Away", Football!E69, ""), ""),
  IFERROR(IF(WVB!H69="Away", WVB!E69, ""), ""),
  IFERROR(IF(XC!H69="Away", XC!E69, ""), ""),
  IFERROR(IF(SWIMMING!H69="Away", SWIMMING!E69, ""), ""),
  IFERROR(IF(WTEN!H69="Away", WTEN!E69, ""), ""),
  IFERROR(IF(TF!H69="Away", TF!E69, ""), ""),
  IFERROR(IF(WGOLF!H69="Away", WGOLF!E69, ""), ""),
  IFERROR(IF(WBB!H69="Away", WBB!E69, ""), ""),
  IFERROR(IF(MBB!H69="Away", MBB!E69, ""), ""),
  IFERROR(IF(WLAX!H69="Away", WLAX!E69, ""), ""),
  IFERROR(IF(MLAX!H69="Away", MLAX!E69, ""), ""),
  IFERROR(IF(SOFT!H69="Away", SOFT!E69, ""), ""),
  IFERROR(IF(BASE!H69="Away", BASE!E69, ""), ""),
  IFERROR(IF(ESPORTS!H69="Away", ESPORTS!E69, ""), "")
)
</f>
        <v/>
      </c>
      <c r="F69" s="11" t="str">
        <f>TEXTJOIN(
  CHAR(10) &amp; CHAR(10),
  TRUE,
  IFERROR(IF(WSO!H69="Away", TEXT(WSO!F69, "h:mm AM/PM"), ""), ""),
  IFERROR(IF(MSO!H69="Away", TEXT(MSO!F69, "h:mm AM/PM"), ""), ""),
  IFERROR(IF(FH!H69="Away", TEXT(FH!F69, "h:mm AM/PM"), ""), ""),
  IFERROR(IF(MGOLF!H69="Away", TEXT(MGOLF!F69, "h:mm AM/PM"), ""), ""),
  IFERROR(IF(Football!H69="Away", TEXT(Football!F69, "h:mm AM/PM"), ""), ""),
  IFERROR(IF(WVB!H69="Away", TEXT(WVB!F69, "h:mm AM/PM"), ""), ""),
  IFERROR(IF(XC!H69="Away", TEXT(XC!F69, "h:mm AM/PM"), ""), ""),
  IFERROR(IF(SWIMMING!H69="Away", TEXT(SWIMMING!F69, "h:mm AM/PM"), ""), ""),
  IFERROR(IF(WTEN!H69="Away", TEXT(WTEN!F69, "h:mm AM/PM"), ""), ""),
  IFERROR(IF(TF!H69="Away", TEXT(TF!F69, "h:mm AM/PM"), ""), ""),
  IFERROR(IF(WGOLF!H69="Away", TEXT(WGOLF!F69, "h:mm AM/PM"), ""), ""),
  IFERROR(IF(WBB!H69="Away", TEXT(WBB!F69, "h:mm AM/PM"), ""), ""),
  IFERROR(IF(MBB!H69="Away", TEXT(MBB!F69, "h:mm AM/PM"), ""), ""),
  IFERROR(IF(WLAX!H69="Away", TEXT(WLAX!F69, "h:mm AM/PM"), ""), ""),
  IFERROR(IF(MLAX!H69="Away", TEXT(MLAX!F69, "h:mm AM/PM"), ""), ""),
  IFERROR(IF(SOFT!H69="Away", TEXT(SOFT!F69, "h:mm AM/PM"), ""), ""),
  IFERROR(IF(BASE!H69="Away", TEXT(BASE!F69, "h:mm AM/PM"), ""), ""),
  IFERROR(IF(ESPORTS!H69="Away", TEXT(ESPORTS!F69, "h:mm AM/PM"), ""), "")
)
</f>
        <v/>
      </c>
      <c r="G69" s="11" t="str">
        <f>TEXTJOIN(
  CHAR(10) &amp; CHAR(10),
  TRUE,
  IFERROR(IF(WSO!H69="Away", WSO!G69, ""), ""),
  IFERROR(IF(MSO!H69="Away", MSO!G69, ""), ""),
  IFERROR(IF(FH!H69="Away", FH!G69, ""), ""),
  IFERROR(IF(MGOLF!H69="Away", MGOLF!G69, ""), ""),
  IFERROR(IF(Football!H69="Away", Football!G69, ""), ""),
  IFERROR(IF(WVB!H69="Away", WVB!G69, ""), ""),
  IFERROR(IF(XC!H69="Away", XC!G69, ""), ""),
  IFERROR(IF(SWIMMING!H69="Away", SWIMMING!G69, ""), ""),
  IFERROR(IF(WTEN!H69="Away", WTEN!G69, ""), ""),
  IFERROR(IF(TF!H69="Away", TF!G69, ""), ""),
  IFERROR(IF(WGOLF!H69="Away", WGOLF!G69, ""), ""),
  IFERROR(IF(WBB!H69="Away", WBB!G69, ""), ""),
  IFERROR(IF(MBB!H69="Away", MBB!G69, ""), ""),
  IFERROR(IF(WLAX!H69="Away", WLAX!G69, ""), ""),
  IFERROR(IF(MLAX!H69="Away", MLAX!G69, ""), ""),
  IFERROR(IF(SOFT!H69="Away", SOFT!G69, ""), ""),
  IFERROR(IF(BASE!H69="Away", BASE!G69, ""), ""),
  IFERROR(IF(ESPORTS!H69="Away", ESPORTS!G69, ""), "")
)
</f>
        <v/>
      </c>
      <c r="H69" s="22" t="str">
        <f>TEXTJOIN(
  CHAR(10) &amp; CHAR(10),
  TRUE,
  IFERROR(IF(WSO!H69="Away", WSO!P69, ""), ""),
  IFERROR(IF(MSO!H69="Away", MSO!P69, ""), ""),
  IFERROR(IF(FH!H69="Away", FH!P69, ""), ""),
  IFERROR(IF(MGOLF!H69="Away", MGOLF!P69, ""), ""),
  IFERROR(IF(Football!H69="Away", Football!P69, ""), ""),
  IFERROR(IF(WVB!H69="Away", WVB!P69, ""), ""),
  IFERROR(IF(XC!H69="Away", XC!P69, ""), ""),
  IFERROR(IF(SWIMMING!H69="Away", SWIMMING!P69, ""), ""),
  IFERROR(IF(WTEN!H69="Away", WTEN!P69, ""), ""),
  IFERROR(IF(TF!H69="Away", TF!P69, ""), ""),
  IFERROR(IF(WGOLF!H69="Away", WGOLF!P69, ""), ""),
  IFERROR(IF(WBB!H69="Away", WBB!P69, ""), ""),
  IFERROR(IF(MBB!H69="Away", MBB!P69, ""), ""),
  IFERROR(IF(WLAX!H69="Away", WLAX!P69, ""), ""),
  IFERROR(IF(MLAX!H69="Away", MLAX!P69, ""), ""),
  IFERROR(IF(SOFT!H69="Away", SOFT!P69, ""), ""),
  IFERROR(IF(BASE!H69="Away", BASE!P69, ""), ""),
  IFERROR(IF(ESPORTS!H69="Away", ESPORTS!P69, ""), "")
)
</f>
        <v/>
      </c>
    </row>
    <row r="70" ht="22.5" customHeight="1">
      <c r="A70" s="6">
        <v>69.0</v>
      </c>
      <c r="B70" s="6" t="str">
        <f>'Master Schedule'!B70</f>
        <v/>
      </c>
      <c r="C70" s="7">
        <v>46303.0</v>
      </c>
      <c r="D70" s="8" t="str">
        <f t="shared" si="1"/>
        <v>Thursday</v>
      </c>
      <c r="E70" s="11" t="str">
        <f>TEXTJOIN(
  CHAR(10) &amp; CHAR(10),
  TRUE,
  IFERROR(IF(WSO!H70="Away", WSO!E70, ""), ""),
  IFERROR(IF(MSO!H70="Away", MSO!E70, ""), ""),
  IFERROR(IF(FH!H70="Away", FH!E70, ""), ""),
  IFERROR(IF(MGOLF!H70="Away", MGOLF!E70, ""), ""),
  IFERROR(IF(Football!H70="Away", Football!E70, ""), ""),
  IFERROR(IF(WVB!H70="Away", WVB!E70, ""), ""),
  IFERROR(IF(XC!H70="Away", XC!E70, ""), ""),
  IFERROR(IF(SWIMMING!H70="Away", SWIMMING!E70, ""), ""),
  IFERROR(IF(WTEN!H70="Away", WTEN!E70, ""), ""),
  IFERROR(IF(TF!H70="Away", TF!E70, ""), ""),
  IFERROR(IF(WGOLF!H70="Away", WGOLF!E70, ""), ""),
  IFERROR(IF(WBB!H70="Away", WBB!E70, ""), ""),
  IFERROR(IF(MBB!H70="Away", MBB!E70, ""), ""),
  IFERROR(IF(WLAX!H70="Away", WLAX!E70, ""), ""),
  IFERROR(IF(MLAX!H70="Away", MLAX!E70, ""), ""),
  IFERROR(IF(SOFT!H70="Away", SOFT!E70, ""), ""),
  IFERROR(IF(BASE!H70="Away", BASE!E70, ""), ""),
  IFERROR(IF(ESPORTS!H70="Away", ESPORTS!E70, ""), "")
)
</f>
        <v/>
      </c>
      <c r="F70" s="11" t="str">
        <f>TEXTJOIN(
  CHAR(10) &amp; CHAR(10),
  TRUE,
  IFERROR(IF(WSO!H70="Away", TEXT(WSO!F70, "h:mm AM/PM"), ""), ""),
  IFERROR(IF(MSO!H70="Away", TEXT(MSO!F70, "h:mm AM/PM"), ""), ""),
  IFERROR(IF(FH!H70="Away", TEXT(FH!F70, "h:mm AM/PM"), ""), ""),
  IFERROR(IF(MGOLF!H70="Away", TEXT(MGOLF!F70, "h:mm AM/PM"), ""), ""),
  IFERROR(IF(Football!H70="Away", TEXT(Football!F70, "h:mm AM/PM"), ""), ""),
  IFERROR(IF(WVB!H70="Away", TEXT(WVB!F70, "h:mm AM/PM"), ""), ""),
  IFERROR(IF(XC!H70="Away", TEXT(XC!F70, "h:mm AM/PM"), ""), ""),
  IFERROR(IF(SWIMMING!H70="Away", TEXT(SWIMMING!F70, "h:mm AM/PM"), ""), ""),
  IFERROR(IF(WTEN!H70="Away", TEXT(WTEN!F70, "h:mm AM/PM"), ""), ""),
  IFERROR(IF(TF!H70="Away", TEXT(TF!F70, "h:mm AM/PM"), ""), ""),
  IFERROR(IF(WGOLF!H70="Away", TEXT(WGOLF!F70, "h:mm AM/PM"), ""), ""),
  IFERROR(IF(WBB!H70="Away", TEXT(WBB!F70, "h:mm AM/PM"), ""), ""),
  IFERROR(IF(MBB!H70="Away", TEXT(MBB!F70, "h:mm AM/PM"), ""), ""),
  IFERROR(IF(WLAX!H70="Away", TEXT(WLAX!F70, "h:mm AM/PM"), ""), ""),
  IFERROR(IF(MLAX!H70="Away", TEXT(MLAX!F70, "h:mm AM/PM"), ""), ""),
  IFERROR(IF(SOFT!H70="Away", TEXT(SOFT!F70, "h:mm AM/PM"), ""), ""),
  IFERROR(IF(BASE!H70="Away", TEXT(BASE!F70, "h:mm AM/PM"), ""), ""),
  IFERROR(IF(ESPORTS!H70="Away", TEXT(ESPORTS!F70, "h:mm AM/PM"), ""), "")
)
</f>
        <v/>
      </c>
      <c r="G70" s="11" t="str">
        <f>TEXTJOIN(
  CHAR(10) &amp; CHAR(10),
  TRUE,
  IFERROR(IF(WSO!H70="Away", WSO!G70, ""), ""),
  IFERROR(IF(MSO!H70="Away", MSO!G70, ""), ""),
  IFERROR(IF(FH!H70="Away", FH!G70, ""), ""),
  IFERROR(IF(MGOLF!H70="Away", MGOLF!G70, ""), ""),
  IFERROR(IF(Football!H70="Away", Football!G70, ""), ""),
  IFERROR(IF(WVB!H70="Away", WVB!G70, ""), ""),
  IFERROR(IF(XC!H70="Away", XC!G70, ""), ""),
  IFERROR(IF(SWIMMING!H70="Away", SWIMMING!G70, ""), ""),
  IFERROR(IF(WTEN!H70="Away", WTEN!G70, ""), ""),
  IFERROR(IF(TF!H70="Away", TF!G70, ""), ""),
  IFERROR(IF(WGOLF!H70="Away", WGOLF!G70, ""), ""),
  IFERROR(IF(WBB!H70="Away", WBB!G70, ""), ""),
  IFERROR(IF(MBB!H70="Away", MBB!G70, ""), ""),
  IFERROR(IF(WLAX!H70="Away", WLAX!G70, ""), ""),
  IFERROR(IF(MLAX!H70="Away", MLAX!G70, ""), ""),
  IFERROR(IF(SOFT!H70="Away", SOFT!G70, ""), ""),
  IFERROR(IF(BASE!H70="Away", BASE!G70, ""), ""),
  IFERROR(IF(ESPORTS!H70="Away", ESPORTS!G70, ""), "")
)
</f>
        <v/>
      </c>
      <c r="H70" s="22" t="str">
        <f>TEXTJOIN(
  CHAR(10) &amp; CHAR(10),
  TRUE,
  IFERROR(IF(WSO!H70="Away", WSO!P70, ""), ""),
  IFERROR(IF(MSO!H70="Away", MSO!P70, ""), ""),
  IFERROR(IF(FH!H70="Away", FH!P70, ""), ""),
  IFERROR(IF(MGOLF!H70="Away", MGOLF!P70, ""), ""),
  IFERROR(IF(Football!H70="Away", Football!P70, ""), ""),
  IFERROR(IF(WVB!H70="Away", WVB!P70, ""), ""),
  IFERROR(IF(XC!H70="Away", XC!P70, ""), ""),
  IFERROR(IF(SWIMMING!H70="Away", SWIMMING!P70, ""), ""),
  IFERROR(IF(WTEN!H70="Away", WTEN!P70, ""), ""),
  IFERROR(IF(TF!H70="Away", TF!P70, ""), ""),
  IFERROR(IF(WGOLF!H70="Away", WGOLF!P70, ""), ""),
  IFERROR(IF(WBB!H70="Away", WBB!P70, ""), ""),
  IFERROR(IF(MBB!H70="Away", MBB!P70, ""), ""),
  IFERROR(IF(WLAX!H70="Away", WLAX!P70, ""), ""),
  IFERROR(IF(MLAX!H70="Away", MLAX!P70, ""), ""),
  IFERROR(IF(SOFT!H70="Away", SOFT!P70, ""), ""),
  IFERROR(IF(BASE!H70="Away", BASE!P70, ""), ""),
  IFERROR(IF(ESPORTS!H70="Away", ESPORTS!P70, ""), "")
)
</f>
        <v/>
      </c>
    </row>
    <row r="71" ht="22.5" customHeight="1">
      <c r="A71" s="6">
        <v>70.0</v>
      </c>
      <c r="B71" s="6" t="str">
        <f>'Master Schedule'!B71</f>
        <v/>
      </c>
      <c r="C71" s="7">
        <v>46304.0</v>
      </c>
      <c r="D71" s="8" t="str">
        <f t="shared" si="1"/>
        <v>Friday</v>
      </c>
      <c r="E71" s="11" t="str">
        <f>TEXTJOIN(
  CHAR(10) &amp; CHAR(10),
  TRUE,
  IFERROR(IF(WSO!H71="Away", WSO!E71, ""), ""),
  IFERROR(IF(MSO!H71="Away", MSO!E71, ""), ""),
  IFERROR(IF(FH!H71="Away", FH!E71, ""), ""),
  IFERROR(IF(MGOLF!H71="Away", MGOLF!E71, ""), ""),
  IFERROR(IF(Football!H71="Away", Football!E71, ""), ""),
  IFERROR(IF(WVB!H71="Away", WVB!E71, ""), ""),
  IFERROR(IF(XC!H71="Away", XC!E71, ""), ""),
  IFERROR(IF(SWIMMING!H71="Away", SWIMMING!E71, ""), ""),
  IFERROR(IF(WTEN!H71="Away", WTEN!E71, ""), ""),
  IFERROR(IF(TF!H71="Away", TF!E71, ""), ""),
  IFERROR(IF(WGOLF!H71="Away", WGOLF!E71, ""), ""),
  IFERROR(IF(WBB!H71="Away", WBB!E71, ""), ""),
  IFERROR(IF(MBB!H71="Away", MBB!E71, ""), ""),
  IFERROR(IF(WLAX!H71="Away", WLAX!E71, ""), ""),
  IFERROR(IF(MLAX!H71="Away", MLAX!E71, ""), ""),
  IFERROR(IF(SOFT!H71="Away", SOFT!E71, ""), ""),
  IFERROR(IF(BASE!H71="Away", BASE!E71, ""), ""),
  IFERROR(IF(ESPORTS!H71="Away", ESPORTS!E71, ""), "")
)
</f>
        <v/>
      </c>
      <c r="F71" s="11" t="str">
        <f>TEXTJOIN(
  CHAR(10) &amp; CHAR(10),
  TRUE,
  IFERROR(IF(WSO!H71="Away", TEXT(WSO!F71, "h:mm AM/PM"), ""), ""),
  IFERROR(IF(MSO!H71="Away", TEXT(MSO!F71, "h:mm AM/PM"), ""), ""),
  IFERROR(IF(FH!H71="Away", TEXT(FH!F71, "h:mm AM/PM"), ""), ""),
  IFERROR(IF(MGOLF!H71="Away", TEXT(MGOLF!F71, "h:mm AM/PM"), ""), ""),
  IFERROR(IF(Football!H71="Away", TEXT(Football!F71, "h:mm AM/PM"), ""), ""),
  IFERROR(IF(WVB!H71="Away", TEXT(WVB!F71, "h:mm AM/PM"), ""), ""),
  IFERROR(IF(XC!H71="Away", TEXT(XC!F71, "h:mm AM/PM"), ""), ""),
  IFERROR(IF(SWIMMING!H71="Away", TEXT(SWIMMING!F71, "h:mm AM/PM"), ""), ""),
  IFERROR(IF(WTEN!H71="Away", TEXT(WTEN!F71, "h:mm AM/PM"), ""), ""),
  IFERROR(IF(TF!H71="Away", TEXT(TF!F71, "h:mm AM/PM"), ""), ""),
  IFERROR(IF(WGOLF!H71="Away", TEXT(WGOLF!F71, "h:mm AM/PM"), ""), ""),
  IFERROR(IF(WBB!H71="Away", TEXT(WBB!F71, "h:mm AM/PM"), ""), ""),
  IFERROR(IF(MBB!H71="Away", TEXT(MBB!F71, "h:mm AM/PM"), ""), ""),
  IFERROR(IF(WLAX!H71="Away", TEXT(WLAX!F71, "h:mm AM/PM"), ""), ""),
  IFERROR(IF(MLAX!H71="Away", TEXT(MLAX!F71, "h:mm AM/PM"), ""), ""),
  IFERROR(IF(SOFT!H71="Away", TEXT(SOFT!F71, "h:mm AM/PM"), ""), ""),
  IFERROR(IF(BASE!H71="Away", TEXT(BASE!F71, "h:mm AM/PM"), ""), ""),
  IFERROR(IF(ESPORTS!H71="Away", TEXT(ESPORTS!F71, "h:mm AM/PM"), ""), "")
)
</f>
        <v/>
      </c>
      <c r="G71" s="11" t="str">
        <f>TEXTJOIN(
  CHAR(10) &amp; CHAR(10),
  TRUE,
  IFERROR(IF(WSO!H71="Away", WSO!G71, ""), ""),
  IFERROR(IF(MSO!H71="Away", MSO!G71, ""), ""),
  IFERROR(IF(FH!H71="Away", FH!G71, ""), ""),
  IFERROR(IF(MGOLF!H71="Away", MGOLF!G71, ""), ""),
  IFERROR(IF(Football!H71="Away", Football!G71, ""), ""),
  IFERROR(IF(WVB!H71="Away", WVB!G71, ""), ""),
  IFERROR(IF(XC!H71="Away", XC!G71, ""), ""),
  IFERROR(IF(SWIMMING!H71="Away", SWIMMING!G71, ""), ""),
  IFERROR(IF(WTEN!H71="Away", WTEN!G71, ""), ""),
  IFERROR(IF(TF!H71="Away", TF!G71, ""), ""),
  IFERROR(IF(WGOLF!H71="Away", WGOLF!G71, ""), ""),
  IFERROR(IF(WBB!H71="Away", WBB!G71, ""), ""),
  IFERROR(IF(MBB!H71="Away", MBB!G71, ""), ""),
  IFERROR(IF(WLAX!H71="Away", WLAX!G71, ""), ""),
  IFERROR(IF(MLAX!H71="Away", MLAX!G71, ""), ""),
  IFERROR(IF(SOFT!H71="Away", SOFT!G71, ""), ""),
  IFERROR(IF(BASE!H71="Away", BASE!G71, ""), ""),
  IFERROR(IF(ESPORTS!H71="Away", ESPORTS!G71, ""), "")
)
</f>
        <v/>
      </c>
      <c r="H71" s="22" t="str">
        <f>TEXTJOIN(
  CHAR(10) &amp; CHAR(10),
  TRUE,
  IFERROR(IF(WSO!H71="Away", WSO!P71, ""), ""),
  IFERROR(IF(MSO!H71="Away", MSO!P71, ""), ""),
  IFERROR(IF(FH!H71="Away", FH!P71, ""), ""),
  IFERROR(IF(MGOLF!H71="Away", MGOLF!P71, ""), ""),
  IFERROR(IF(Football!H71="Away", Football!P71, ""), ""),
  IFERROR(IF(WVB!H71="Away", WVB!P71, ""), ""),
  IFERROR(IF(XC!H71="Away", XC!P71, ""), ""),
  IFERROR(IF(SWIMMING!H71="Away", SWIMMING!P71, ""), ""),
  IFERROR(IF(WTEN!H71="Away", WTEN!P71, ""), ""),
  IFERROR(IF(TF!H71="Away", TF!P71, ""), ""),
  IFERROR(IF(WGOLF!H71="Away", WGOLF!P71, ""), ""),
  IFERROR(IF(WBB!H71="Away", WBB!P71, ""), ""),
  IFERROR(IF(MBB!H71="Away", MBB!P71, ""), ""),
  IFERROR(IF(WLAX!H71="Away", WLAX!P71, ""), ""),
  IFERROR(IF(MLAX!H71="Away", MLAX!P71, ""), ""),
  IFERROR(IF(SOFT!H71="Away", SOFT!P71, ""), ""),
  IFERROR(IF(BASE!H71="Away", BASE!P71, ""), ""),
  IFERROR(IF(ESPORTS!H71="Away", ESPORTS!P71, ""), "")
)
</f>
        <v/>
      </c>
    </row>
    <row r="72" ht="22.5" customHeight="1">
      <c r="A72" s="6">
        <v>71.0</v>
      </c>
      <c r="B72" s="6" t="str">
        <f>'Master Schedule'!B72</f>
        <v/>
      </c>
      <c r="C72" s="7">
        <v>46305.0</v>
      </c>
      <c r="D72" s="8" t="str">
        <f t="shared" si="1"/>
        <v>Saturday</v>
      </c>
      <c r="E72" s="11" t="str">
        <f>TEXTJOIN(
  CHAR(10) &amp; CHAR(10),
  TRUE,
  IFERROR(IF(WSO!H72="Away", WSO!E72, ""), ""),
  IFERROR(IF(MSO!H72="Away", MSO!E72, ""), ""),
  IFERROR(IF(FH!H72="Away", FH!E72, ""), ""),
  IFERROR(IF(MGOLF!H72="Away", MGOLF!E72, ""), ""),
  IFERROR(IF(Football!H72="Away", Football!E72, ""), ""),
  IFERROR(IF(WVB!H72="Away", WVB!E72, ""), ""),
  IFERROR(IF(XC!H72="Away", XC!E72, ""), ""),
  IFERROR(IF(SWIMMING!H72="Away", SWIMMING!E72, ""), ""),
  IFERROR(IF(WTEN!H72="Away", WTEN!E72, ""), ""),
  IFERROR(IF(TF!H72="Away", TF!E72, ""), ""),
  IFERROR(IF(WGOLF!H72="Away", WGOLF!E72, ""), ""),
  IFERROR(IF(WBB!H72="Away", WBB!E72, ""), ""),
  IFERROR(IF(MBB!H72="Away", MBB!E72, ""), ""),
  IFERROR(IF(WLAX!H72="Away", WLAX!E72, ""), ""),
  IFERROR(IF(MLAX!H72="Away", MLAX!E72, ""), ""),
  IFERROR(IF(SOFT!H72="Away", SOFT!E72, ""), ""),
  IFERROR(IF(BASE!H72="Away", BASE!E72, ""), ""),
  IFERROR(IF(ESPORTS!H72="Away", ESPORTS!E72, ""), "")
)
</f>
        <v>WSO
MSO</v>
      </c>
      <c r="F72" s="11" t="str">
        <f>TEXTJOIN(
  CHAR(10) &amp; CHAR(10),
  TRUE,
  IFERROR(IF(WSO!H72="Away", TEXT(WSO!F72, "h:mm AM/PM"), ""), ""),
  IFERROR(IF(MSO!H72="Away", TEXT(MSO!F72, "h:mm AM/PM"), ""), ""),
  IFERROR(IF(FH!H72="Away", TEXT(FH!F72, "h:mm AM/PM"), ""), ""),
  IFERROR(IF(MGOLF!H72="Away", TEXT(MGOLF!F72, "h:mm AM/PM"), ""), ""),
  IFERROR(IF(Football!H72="Away", TEXT(Football!F72, "h:mm AM/PM"), ""), ""),
  IFERROR(IF(WVB!H72="Away", TEXT(WVB!F72, "h:mm AM/PM"), ""), ""),
  IFERROR(IF(XC!H72="Away", TEXT(XC!F72, "h:mm AM/PM"), ""), ""),
  IFERROR(IF(SWIMMING!H72="Away", TEXT(SWIMMING!F72, "h:mm AM/PM"), ""), ""),
  IFERROR(IF(WTEN!H72="Away", TEXT(WTEN!F72, "h:mm AM/PM"), ""), ""),
  IFERROR(IF(TF!H72="Away", TEXT(TF!F72, "h:mm AM/PM"), ""), ""),
  IFERROR(IF(WGOLF!H72="Away", TEXT(WGOLF!F72, "h:mm AM/PM"), ""), ""),
  IFERROR(IF(WBB!H72="Away", TEXT(WBB!F72, "h:mm AM/PM"), ""), ""),
  IFERROR(IF(MBB!H72="Away", TEXT(MBB!F72, "h:mm AM/PM"), ""), ""),
  IFERROR(IF(WLAX!H72="Away", TEXT(WLAX!F72, "h:mm AM/PM"), ""), ""),
  IFERROR(IF(MLAX!H72="Away", TEXT(MLAX!F72, "h:mm AM/PM"), ""), ""),
  IFERROR(IF(SOFT!H72="Away", TEXT(SOFT!F72, "h:mm AM/PM"), ""), ""),
  IFERROR(IF(BASE!H72="Away", TEXT(BASE!F72, "h:mm AM/PM"), ""), ""),
  IFERROR(IF(ESPORTS!H72="Away", TEXT(ESPORTS!F72, "h:mm AM/PM"), ""), "")
)
</f>
        <v>1:00 PM
TBD</v>
      </c>
      <c r="G72" s="11" t="str">
        <f>TEXTJOIN(
  CHAR(10) &amp; CHAR(10),
  TRUE,
  IFERROR(IF(WSO!H72="Away", WSO!G72, ""), ""),
  IFERROR(IF(MSO!H72="Away", MSO!G72, ""), ""),
  IFERROR(IF(FH!H72="Away", FH!G72, ""), ""),
  IFERROR(IF(MGOLF!H72="Away", MGOLF!G72, ""), ""),
  IFERROR(IF(Football!H72="Away", Football!G72, ""), ""),
  IFERROR(IF(WVB!H72="Away", WVB!G72, ""), ""),
  IFERROR(IF(XC!H72="Away", XC!G72, ""), ""),
  IFERROR(IF(SWIMMING!H72="Away", SWIMMING!G72, ""), ""),
  IFERROR(IF(WTEN!H72="Away", WTEN!G72, ""), ""),
  IFERROR(IF(TF!H72="Away", TF!G72, ""), ""),
  IFERROR(IF(WGOLF!H72="Away", WGOLF!G72, ""), ""),
  IFERROR(IF(WBB!H72="Away", WBB!G72, ""), ""),
  IFERROR(IF(MBB!H72="Away", MBB!G72, ""), ""),
  IFERROR(IF(WLAX!H72="Away", WLAX!G72, ""), ""),
  IFERROR(IF(MLAX!H72="Away", MLAX!G72, ""), ""),
  IFERROR(IF(SOFT!H72="Away", SOFT!G72, ""), ""),
  IFERROR(IF(BASE!H72="Away", BASE!G72, ""), ""),
  IFERROR(IF(ESPORTS!H72="Away", ESPORTS!G72, ""), "")
)
</f>
        <v>Plymouth State
Johnson</v>
      </c>
      <c r="H72" s="22" t="str">
        <f>TEXTJOIN(
  CHAR(10) &amp; CHAR(10),
  TRUE,
  IFERROR(IF(WSO!H72="Away", WSO!P72, ""), ""),
  IFERROR(IF(MSO!H72="Away", MSO!P72, ""), ""),
  IFERROR(IF(FH!H72="Away", FH!P72, ""), ""),
  IFERROR(IF(MGOLF!H72="Away", MGOLF!P72, ""), ""),
  IFERROR(IF(Football!H72="Away", Football!P72, ""), ""),
  IFERROR(IF(WVB!H72="Away", WVB!P72, ""), ""),
  IFERROR(IF(XC!H72="Away", XC!P72, ""), ""),
  IFERROR(IF(SWIMMING!H72="Away", SWIMMING!P72, ""), ""),
  IFERROR(IF(WTEN!H72="Away", WTEN!P72, ""), ""),
  IFERROR(IF(TF!H72="Away", TF!P72, ""), ""),
  IFERROR(IF(WGOLF!H72="Away", WGOLF!P72, ""), ""),
  IFERROR(IF(WBB!H72="Away", WBB!P72, ""), ""),
  IFERROR(IF(MBB!H72="Away", MBB!P72, ""), ""),
  IFERROR(IF(WLAX!H72="Away", WLAX!P72, ""), ""),
  IFERROR(IF(MLAX!H72="Away", MLAX!P72, ""), ""),
  IFERROR(IF(SOFT!H72="Away", SOFT!P72, ""), ""),
  IFERROR(IF(BASE!H72="Away", BASE!P72, ""), ""),
  IFERROR(IF(ESPORTS!H72="Away", ESPORTS!P72, ""), "")
)
</f>
        <v>⌛️ Pending
⌛️ Pending</v>
      </c>
    </row>
    <row r="73" ht="22.5" customHeight="1">
      <c r="A73" s="6">
        <v>72.0</v>
      </c>
      <c r="B73" s="6" t="str">
        <f>'Master Schedule'!B73</f>
        <v/>
      </c>
      <c r="C73" s="7">
        <v>46306.0</v>
      </c>
      <c r="D73" s="8" t="str">
        <f t="shared" si="1"/>
        <v>Sunday</v>
      </c>
      <c r="E73" s="11" t="str">
        <f>TEXTJOIN(
  CHAR(10) &amp; CHAR(10),
  TRUE,
  IFERROR(IF(WSO!H73="Away", WSO!E73, ""), ""),
  IFERROR(IF(MSO!H73="Away", MSO!E73, ""), ""),
  IFERROR(IF(FH!H73="Away", FH!E73, ""), ""),
  IFERROR(IF(MGOLF!H73="Away", MGOLF!E73, ""), ""),
  IFERROR(IF(Football!H73="Away", Football!E73, ""), ""),
  IFERROR(IF(WVB!H73="Away", WVB!E73, ""), ""),
  IFERROR(IF(XC!H73="Away", XC!E73, ""), ""),
  IFERROR(IF(SWIMMING!H73="Away", SWIMMING!E73, ""), ""),
  IFERROR(IF(WTEN!H73="Away", WTEN!E73, ""), ""),
  IFERROR(IF(TF!H73="Away", TF!E73, ""), ""),
  IFERROR(IF(WGOLF!H73="Away", WGOLF!E73, ""), ""),
  IFERROR(IF(WBB!H73="Away", WBB!E73, ""), ""),
  IFERROR(IF(MBB!H73="Away", MBB!E73, ""), ""),
  IFERROR(IF(WLAX!H73="Away", WLAX!E73, ""), ""),
  IFERROR(IF(MLAX!H73="Away", MLAX!E73, ""), ""),
  IFERROR(IF(SOFT!H73="Away", SOFT!E73, ""), ""),
  IFERROR(IF(BASE!H73="Away", BASE!E73, ""), ""),
  IFERROR(IF(ESPORTS!H73="Away", ESPORTS!E73, ""), "")
)
</f>
        <v>WSO
MSO</v>
      </c>
      <c r="F73" s="11" t="str">
        <f>TEXTJOIN(
  CHAR(10) &amp; CHAR(10),
  TRUE,
  IFERROR(IF(WSO!H73="Away", TEXT(WSO!F73, "h:mm AM/PM"), ""), ""),
  IFERROR(IF(MSO!H73="Away", TEXT(MSO!F73, "h:mm AM/PM"), ""), ""),
  IFERROR(IF(FH!H73="Away", TEXT(FH!F73, "h:mm AM/PM"), ""), ""),
  IFERROR(IF(MGOLF!H73="Away", TEXT(MGOLF!F73, "h:mm AM/PM"), ""), ""),
  IFERROR(IF(Football!H73="Away", TEXT(Football!F73, "h:mm AM/PM"), ""), ""),
  IFERROR(IF(WVB!H73="Away", TEXT(WVB!F73, "h:mm AM/PM"), ""), ""),
  IFERROR(IF(XC!H73="Away", TEXT(XC!F73, "h:mm AM/PM"), ""), ""),
  IFERROR(IF(SWIMMING!H73="Away", TEXT(SWIMMING!F73, "h:mm AM/PM"), ""), ""),
  IFERROR(IF(WTEN!H73="Away", TEXT(WTEN!F73, "h:mm AM/PM"), ""), ""),
  IFERROR(IF(TF!H73="Away", TEXT(TF!F73, "h:mm AM/PM"), ""), ""),
  IFERROR(IF(WGOLF!H73="Away", TEXT(WGOLF!F73, "h:mm AM/PM"), ""), ""),
  IFERROR(IF(WBB!H73="Away", TEXT(WBB!F73, "h:mm AM/PM"), ""), ""),
  IFERROR(IF(MBB!H73="Away", TEXT(MBB!F73, "h:mm AM/PM"), ""), ""),
  IFERROR(IF(WLAX!H73="Away", TEXT(WLAX!F73, "h:mm AM/PM"), ""), ""),
  IFERROR(IF(MLAX!H73="Away", TEXT(MLAX!F73, "h:mm AM/PM"), ""), ""),
  IFERROR(IF(SOFT!H73="Away", TEXT(SOFT!F73, "h:mm AM/PM"), ""), ""),
  IFERROR(IF(BASE!H73="Away", TEXT(BASE!F73, "h:mm AM/PM"), ""), ""),
  IFERROR(IF(ESPORTS!H73="Away", TEXT(ESPORTS!F73, "h:mm AM/PM"), ""), "")
)
</f>
        <v>2:00 PM
TBD</v>
      </c>
      <c r="G73" s="11" t="str">
        <f>TEXTJOIN(
  CHAR(10) &amp; CHAR(10),
  TRUE,
  IFERROR(IF(WSO!H73="Away", WSO!G73, ""), ""),
  IFERROR(IF(MSO!H73="Away", MSO!G73, ""), ""),
  IFERROR(IF(FH!H73="Away", FH!G73, ""), ""),
  IFERROR(IF(MGOLF!H73="Away", MGOLF!G73, ""), ""),
  IFERROR(IF(Football!H73="Away", Football!G73, ""), ""),
  IFERROR(IF(WVB!H73="Away", WVB!G73, ""), ""),
  IFERROR(IF(XC!H73="Away", XC!G73, ""), ""),
  IFERROR(IF(SWIMMING!H73="Away", SWIMMING!G73, ""), ""),
  IFERROR(IF(WTEN!H73="Away", WTEN!G73, ""), ""),
  IFERROR(IF(TF!H73="Away", TF!G73, ""), ""),
  IFERROR(IF(WGOLF!H73="Away", WGOLF!G73, ""), ""),
  IFERROR(IF(WBB!H73="Away", WBB!G73, ""), ""),
  IFERROR(IF(MBB!H73="Away", MBB!G73, ""), ""),
  IFERROR(IF(WLAX!H73="Away", WLAX!G73, ""), ""),
  IFERROR(IF(MLAX!H73="Away", MLAX!G73, ""), ""),
  IFERROR(IF(SOFT!H73="Away", SOFT!G73, ""), ""),
  IFERROR(IF(BASE!H73="Away", BASE!G73, ""), ""),
  IFERROR(IF(ESPORTS!H73="Away", ESPORTS!G73, ""), "")
)
</f>
        <v>Johnson State
Williams</v>
      </c>
      <c r="H73" s="22" t="str">
        <f>TEXTJOIN(
  CHAR(10) &amp; CHAR(10),
  TRUE,
  IFERROR(IF(WSO!H73="Away", WSO!P73, ""), ""),
  IFERROR(IF(MSO!H73="Away", MSO!P73, ""), ""),
  IFERROR(IF(FH!H73="Away", FH!P73, ""), ""),
  IFERROR(IF(MGOLF!H73="Away", MGOLF!P73, ""), ""),
  IFERROR(IF(Football!H73="Away", Football!P73, ""), ""),
  IFERROR(IF(WVB!H73="Away", WVB!P73, ""), ""),
  IFERROR(IF(XC!H73="Away", XC!P73, ""), ""),
  IFERROR(IF(SWIMMING!H73="Away", SWIMMING!P73, ""), ""),
  IFERROR(IF(WTEN!H73="Away", WTEN!P73, ""), ""),
  IFERROR(IF(TF!H73="Away", TF!P73, ""), ""),
  IFERROR(IF(WGOLF!H73="Away", WGOLF!P73, ""), ""),
  IFERROR(IF(WBB!H73="Away", WBB!P73, ""), ""),
  IFERROR(IF(MBB!H73="Away", MBB!P73, ""), ""),
  IFERROR(IF(WLAX!H73="Away", WLAX!P73, ""), ""),
  IFERROR(IF(MLAX!H73="Away", MLAX!P73, ""), ""),
  IFERROR(IF(SOFT!H73="Away", SOFT!P73, ""), ""),
  IFERROR(IF(BASE!H73="Away", BASE!P73, ""), ""),
  IFERROR(IF(ESPORTS!H73="Away", ESPORTS!P73, ""), "")
)
</f>
        <v>⌛️ Pending
⌛️ Pending</v>
      </c>
    </row>
    <row r="74" ht="22.5" customHeight="1">
      <c r="A74" s="6">
        <v>73.0</v>
      </c>
      <c r="B74" s="6" t="str">
        <f>'Master Schedule'!B74</f>
        <v/>
      </c>
      <c r="C74" s="7">
        <v>46307.0</v>
      </c>
      <c r="D74" s="8" t="str">
        <f t="shared" si="1"/>
        <v>Monday</v>
      </c>
      <c r="E74" s="11" t="str">
        <f>TEXTJOIN(
  CHAR(10) &amp; CHAR(10),
  TRUE,
  IFERROR(IF(WSO!H74="Away", WSO!E74, ""), ""),
  IFERROR(IF(MSO!H74="Away", MSO!E74, ""), ""),
  IFERROR(IF(FH!H74="Away", FH!E74, ""), ""),
  IFERROR(IF(MGOLF!H74="Away", MGOLF!E74, ""), ""),
  IFERROR(IF(Football!H74="Away", Football!E74, ""), ""),
  IFERROR(IF(WVB!H74="Away", WVB!E74, ""), ""),
  IFERROR(IF(XC!H74="Away", XC!E74, ""), ""),
  IFERROR(IF(SWIMMING!H74="Away", SWIMMING!E74, ""), ""),
  IFERROR(IF(WTEN!H74="Away", WTEN!E74, ""), ""),
  IFERROR(IF(TF!H74="Away", TF!E74, ""), ""),
  IFERROR(IF(WGOLF!H74="Away", WGOLF!E74, ""), ""),
  IFERROR(IF(WBB!H74="Away", WBB!E74, ""), ""),
  IFERROR(IF(MBB!H74="Away", MBB!E74, ""), ""),
  IFERROR(IF(WLAX!H74="Away", WLAX!E74, ""), ""),
  IFERROR(IF(MLAX!H74="Away", MLAX!E74, ""), ""),
  IFERROR(IF(SOFT!H74="Away", SOFT!E74, ""), ""),
  IFERROR(IF(BASE!H74="Away", BASE!E74, ""), ""),
  IFERROR(IF(ESPORTS!H74="Away", ESPORTS!E74, ""), "")
)
</f>
        <v/>
      </c>
      <c r="F74" s="11" t="str">
        <f>TEXTJOIN(
  CHAR(10) &amp; CHAR(10),
  TRUE,
  IFERROR(IF(WSO!H74="Away", TEXT(WSO!F74, "h:mm AM/PM"), ""), ""),
  IFERROR(IF(MSO!H74="Away", TEXT(MSO!F74, "h:mm AM/PM"), ""), ""),
  IFERROR(IF(FH!H74="Away", TEXT(FH!F74, "h:mm AM/PM"), ""), ""),
  IFERROR(IF(MGOLF!H74="Away", TEXT(MGOLF!F74, "h:mm AM/PM"), ""), ""),
  IFERROR(IF(Football!H74="Away", TEXT(Football!F74, "h:mm AM/PM"), ""), ""),
  IFERROR(IF(WVB!H74="Away", TEXT(WVB!F74, "h:mm AM/PM"), ""), ""),
  IFERROR(IF(XC!H74="Away", TEXT(XC!F74, "h:mm AM/PM"), ""), ""),
  IFERROR(IF(SWIMMING!H74="Away", TEXT(SWIMMING!F74, "h:mm AM/PM"), ""), ""),
  IFERROR(IF(WTEN!H74="Away", TEXT(WTEN!F74, "h:mm AM/PM"), ""), ""),
  IFERROR(IF(TF!H74="Away", TEXT(TF!F74, "h:mm AM/PM"), ""), ""),
  IFERROR(IF(WGOLF!H74="Away", TEXT(WGOLF!F74, "h:mm AM/PM"), ""), ""),
  IFERROR(IF(WBB!H74="Away", TEXT(WBB!F74, "h:mm AM/PM"), ""), ""),
  IFERROR(IF(MBB!H74="Away", TEXT(MBB!F74, "h:mm AM/PM"), ""), ""),
  IFERROR(IF(WLAX!H74="Away", TEXT(WLAX!F74, "h:mm AM/PM"), ""), ""),
  IFERROR(IF(MLAX!H74="Away", TEXT(MLAX!F74, "h:mm AM/PM"), ""), ""),
  IFERROR(IF(SOFT!H74="Away", TEXT(SOFT!F74, "h:mm AM/PM"), ""), ""),
  IFERROR(IF(BASE!H74="Away", TEXT(BASE!F74, "h:mm AM/PM"), ""), ""),
  IFERROR(IF(ESPORTS!H74="Away", TEXT(ESPORTS!F74, "h:mm AM/PM"), ""), "")
)
</f>
        <v/>
      </c>
      <c r="G74" s="11" t="str">
        <f>TEXTJOIN(
  CHAR(10) &amp; CHAR(10),
  TRUE,
  IFERROR(IF(WSO!H74="Away", WSO!G74, ""), ""),
  IFERROR(IF(MSO!H74="Away", MSO!G74, ""), ""),
  IFERROR(IF(FH!H74="Away", FH!G74, ""), ""),
  IFERROR(IF(MGOLF!H74="Away", MGOLF!G74, ""), ""),
  IFERROR(IF(Football!H74="Away", Football!G74, ""), ""),
  IFERROR(IF(WVB!H74="Away", WVB!G74, ""), ""),
  IFERROR(IF(XC!H74="Away", XC!G74, ""), ""),
  IFERROR(IF(SWIMMING!H74="Away", SWIMMING!G74, ""), ""),
  IFERROR(IF(WTEN!H74="Away", WTEN!G74, ""), ""),
  IFERROR(IF(TF!H74="Away", TF!G74, ""), ""),
  IFERROR(IF(WGOLF!H74="Away", WGOLF!G74, ""), ""),
  IFERROR(IF(WBB!H74="Away", WBB!G74, ""), ""),
  IFERROR(IF(MBB!H74="Away", MBB!G74, ""), ""),
  IFERROR(IF(WLAX!H74="Away", WLAX!G74, ""), ""),
  IFERROR(IF(MLAX!H74="Away", MLAX!G74, ""), ""),
  IFERROR(IF(SOFT!H74="Away", SOFT!G74, ""), ""),
  IFERROR(IF(BASE!H74="Away", BASE!G74, ""), ""),
  IFERROR(IF(ESPORTS!H74="Away", ESPORTS!G74, ""), "")
)
</f>
        <v/>
      </c>
      <c r="H74" s="22" t="str">
        <f>TEXTJOIN(
  CHAR(10) &amp; CHAR(10),
  TRUE,
  IFERROR(IF(WSO!H74="Away", WSO!P74, ""), ""),
  IFERROR(IF(MSO!H74="Away", MSO!P74, ""), ""),
  IFERROR(IF(FH!H74="Away", FH!P74, ""), ""),
  IFERROR(IF(MGOLF!H74="Away", MGOLF!P74, ""), ""),
  IFERROR(IF(Football!H74="Away", Football!P74, ""), ""),
  IFERROR(IF(WVB!H74="Away", WVB!P74, ""), ""),
  IFERROR(IF(XC!H74="Away", XC!P74, ""), ""),
  IFERROR(IF(SWIMMING!H74="Away", SWIMMING!P74, ""), ""),
  IFERROR(IF(WTEN!H74="Away", WTEN!P74, ""), ""),
  IFERROR(IF(TF!H74="Away", TF!P74, ""), ""),
  IFERROR(IF(WGOLF!H74="Away", WGOLF!P74, ""), ""),
  IFERROR(IF(WBB!H74="Away", WBB!P74, ""), ""),
  IFERROR(IF(MBB!H74="Away", MBB!P74, ""), ""),
  IFERROR(IF(WLAX!H74="Away", WLAX!P74, ""), ""),
  IFERROR(IF(MLAX!H74="Away", MLAX!P74, ""), ""),
  IFERROR(IF(SOFT!H74="Away", SOFT!P74, ""), ""),
  IFERROR(IF(BASE!H74="Away", BASE!P74, ""), ""),
  IFERROR(IF(ESPORTS!H74="Away", ESPORTS!P74, ""), "")
)
</f>
        <v/>
      </c>
    </row>
    <row r="75" ht="22.5" customHeight="1">
      <c r="A75" s="6">
        <v>74.0</v>
      </c>
      <c r="B75" s="6" t="str">
        <f>'Master Schedule'!B75</f>
        <v/>
      </c>
      <c r="C75" s="7">
        <v>46308.0</v>
      </c>
      <c r="D75" s="8" t="str">
        <f t="shared" si="1"/>
        <v>Tuesday</v>
      </c>
      <c r="E75" s="11" t="str">
        <f>TEXTJOIN(
  CHAR(10) &amp; CHAR(10),
  TRUE,
  IFERROR(IF(WSO!H75="Away", WSO!E75, ""), ""),
  IFERROR(IF(MSO!H75="Away", MSO!E75, ""), ""),
  IFERROR(IF(FH!H75="Away", FH!E75, ""), ""),
  IFERROR(IF(MGOLF!H75="Away", MGOLF!E75, ""), ""),
  IFERROR(IF(Football!H75="Away", Football!E75, ""), ""),
  IFERROR(IF(WVB!H75="Away", WVB!E75, ""), ""),
  IFERROR(IF(XC!H75="Away", XC!E75, ""), ""),
  IFERROR(IF(SWIMMING!H75="Away", SWIMMING!E75, ""), ""),
  IFERROR(IF(WTEN!H75="Away", WTEN!E75, ""), ""),
  IFERROR(IF(TF!H75="Away", TF!E75, ""), ""),
  IFERROR(IF(WGOLF!H75="Away", WGOLF!E75, ""), ""),
  IFERROR(IF(WBB!H75="Away", WBB!E75, ""), ""),
  IFERROR(IF(MBB!H75="Away", MBB!E75, ""), ""),
  IFERROR(IF(WLAX!H75="Away", WLAX!E75, ""), ""),
  IFERROR(IF(MLAX!H75="Away", MLAX!E75, ""), ""),
  IFERROR(IF(SOFT!H75="Away", SOFT!E75, ""), ""),
  IFERROR(IF(BASE!H75="Away", BASE!E75, ""), ""),
  IFERROR(IF(ESPORTS!H75="Away", ESPORTS!E75, ""), "")
)
</f>
        <v/>
      </c>
      <c r="F75" s="11" t="str">
        <f>TEXTJOIN(
  CHAR(10) &amp; CHAR(10),
  TRUE,
  IFERROR(IF(WSO!H75="Away", TEXT(WSO!F75, "h:mm AM/PM"), ""), ""),
  IFERROR(IF(MSO!H75="Away", TEXT(MSO!F75, "h:mm AM/PM"), ""), ""),
  IFERROR(IF(FH!H75="Away", TEXT(FH!F75, "h:mm AM/PM"), ""), ""),
  IFERROR(IF(MGOLF!H75="Away", TEXT(MGOLF!F75, "h:mm AM/PM"), ""), ""),
  IFERROR(IF(Football!H75="Away", TEXT(Football!F75, "h:mm AM/PM"), ""), ""),
  IFERROR(IF(WVB!H75="Away", TEXT(WVB!F75, "h:mm AM/PM"), ""), ""),
  IFERROR(IF(XC!H75="Away", TEXT(XC!F75, "h:mm AM/PM"), ""), ""),
  IFERROR(IF(SWIMMING!H75="Away", TEXT(SWIMMING!F75, "h:mm AM/PM"), ""), ""),
  IFERROR(IF(WTEN!H75="Away", TEXT(WTEN!F75, "h:mm AM/PM"), ""), ""),
  IFERROR(IF(TF!H75="Away", TEXT(TF!F75, "h:mm AM/PM"), ""), ""),
  IFERROR(IF(WGOLF!H75="Away", TEXT(WGOLF!F75, "h:mm AM/PM"), ""), ""),
  IFERROR(IF(WBB!H75="Away", TEXT(WBB!F75, "h:mm AM/PM"), ""), ""),
  IFERROR(IF(MBB!H75="Away", TEXT(MBB!F75, "h:mm AM/PM"), ""), ""),
  IFERROR(IF(WLAX!H75="Away", TEXT(WLAX!F75, "h:mm AM/PM"), ""), ""),
  IFERROR(IF(MLAX!H75="Away", TEXT(MLAX!F75, "h:mm AM/PM"), ""), ""),
  IFERROR(IF(SOFT!H75="Away", TEXT(SOFT!F75, "h:mm AM/PM"), ""), ""),
  IFERROR(IF(BASE!H75="Away", TEXT(BASE!F75, "h:mm AM/PM"), ""), ""),
  IFERROR(IF(ESPORTS!H75="Away", TEXT(ESPORTS!F75, "h:mm AM/PM"), ""), "")
)
</f>
        <v/>
      </c>
      <c r="G75" s="11" t="str">
        <f>TEXTJOIN(
  CHAR(10) &amp; CHAR(10),
  TRUE,
  IFERROR(IF(WSO!H75="Away", WSO!G75, ""), ""),
  IFERROR(IF(MSO!H75="Away", MSO!G75, ""), ""),
  IFERROR(IF(FH!H75="Away", FH!G75, ""), ""),
  IFERROR(IF(MGOLF!H75="Away", MGOLF!G75, ""), ""),
  IFERROR(IF(Football!H75="Away", Football!G75, ""), ""),
  IFERROR(IF(WVB!H75="Away", WVB!G75, ""), ""),
  IFERROR(IF(XC!H75="Away", XC!G75, ""), ""),
  IFERROR(IF(SWIMMING!H75="Away", SWIMMING!G75, ""), ""),
  IFERROR(IF(WTEN!H75="Away", WTEN!G75, ""), ""),
  IFERROR(IF(TF!H75="Away", TF!G75, ""), ""),
  IFERROR(IF(WGOLF!H75="Away", WGOLF!G75, ""), ""),
  IFERROR(IF(WBB!H75="Away", WBB!G75, ""), ""),
  IFERROR(IF(MBB!H75="Away", MBB!G75, ""), ""),
  IFERROR(IF(WLAX!H75="Away", WLAX!G75, ""), ""),
  IFERROR(IF(MLAX!H75="Away", MLAX!G75, ""), ""),
  IFERROR(IF(SOFT!H75="Away", SOFT!G75, ""), ""),
  IFERROR(IF(BASE!H75="Away", BASE!G75, ""), ""),
  IFERROR(IF(ESPORTS!H75="Away", ESPORTS!G75, ""), "")
)
</f>
        <v/>
      </c>
      <c r="H75" s="22" t="str">
        <f>TEXTJOIN(
  CHAR(10) &amp; CHAR(10),
  TRUE,
  IFERROR(IF(WSO!H75="Away", WSO!P75, ""), ""),
  IFERROR(IF(MSO!H75="Away", MSO!P75, ""), ""),
  IFERROR(IF(FH!H75="Away", FH!P75, ""), ""),
  IFERROR(IF(MGOLF!H75="Away", MGOLF!P75, ""), ""),
  IFERROR(IF(Football!H75="Away", Football!P75, ""), ""),
  IFERROR(IF(WVB!H75="Away", WVB!P75, ""), ""),
  IFERROR(IF(XC!H75="Away", XC!P75, ""), ""),
  IFERROR(IF(SWIMMING!H75="Away", SWIMMING!P75, ""), ""),
  IFERROR(IF(WTEN!H75="Away", WTEN!P75, ""), ""),
  IFERROR(IF(TF!H75="Away", TF!P75, ""), ""),
  IFERROR(IF(WGOLF!H75="Away", WGOLF!P75, ""), ""),
  IFERROR(IF(WBB!H75="Away", WBB!P75, ""), ""),
  IFERROR(IF(MBB!H75="Away", MBB!P75, ""), ""),
  IFERROR(IF(WLAX!H75="Away", WLAX!P75, ""), ""),
  IFERROR(IF(MLAX!H75="Away", MLAX!P75, ""), ""),
  IFERROR(IF(SOFT!H75="Away", SOFT!P75, ""), ""),
  IFERROR(IF(BASE!H75="Away", BASE!P75, ""), ""),
  IFERROR(IF(ESPORTS!H75="Away", ESPORTS!P75, ""), "")
)
</f>
        <v/>
      </c>
    </row>
    <row r="76" ht="22.5" customHeight="1">
      <c r="A76" s="6">
        <v>75.0</v>
      </c>
      <c r="B76" s="6" t="str">
        <f>'Master Schedule'!B76</f>
        <v/>
      </c>
      <c r="C76" s="7">
        <v>46309.0</v>
      </c>
      <c r="D76" s="8" t="str">
        <f t="shared" si="1"/>
        <v>Wednesday</v>
      </c>
      <c r="E76" s="11" t="str">
        <f>TEXTJOIN(
  CHAR(10) &amp; CHAR(10),
  TRUE,
  IFERROR(IF(WSO!H76="Away", WSO!E76, ""), ""),
  IFERROR(IF(MSO!H76="Away", MSO!E76, ""), ""),
  IFERROR(IF(FH!H76="Away", FH!E76, ""), ""),
  IFERROR(IF(MGOLF!H76="Away", MGOLF!E76, ""), ""),
  IFERROR(IF(Football!H76="Away", Football!E76, ""), ""),
  IFERROR(IF(WVB!H76="Away", WVB!E76, ""), ""),
  IFERROR(IF(XC!H76="Away", XC!E76, ""), ""),
  IFERROR(IF(SWIMMING!H76="Away", SWIMMING!E76, ""), ""),
  IFERROR(IF(WTEN!H76="Away", WTEN!E76, ""), ""),
  IFERROR(IF(TF!H76="Away", TF!E76, ""), ""),
  IFERROR(IF(WGOLF!H76="Away", WGOLF!E76, ""), ""),
  IFERROR(IF(WBB!H76="Away", WBB!E76, ""), ""),
  IFERROR(IF(MBB!H76="Away", MBB!E76, ""), ""),
  IFERROR(IF(WLAX!H76="Away", WLAX!E76, ""), ""),
  IFERROR(IF(MLAX!H76="Away", MLAX!E76, ""), ""),
  IFERROR(IF(SOFT!H76="Away", SOFT!E76, ""), ""),
  IFERROR(IF(BASE!H76="Away", BASE!E76, ""), ""),
  IFERROR(IF(ESPORTS!H76="Away", ESPORTS!E76, ""), "")
)
</f>
        <v/>
      </c>
      <c r="F76" s="11" t="str">
        <f>TEXTJOIN(
  CHAR(10) &amp; CHAR(10),
  TRUE,
  IFERROR(IF(WSO!H76="Away", TEXT(WSO!F76, "h:mm AM/PM"), ""), ""),
  IFERROR(IF(MSO!H76="Away", TEXT(MSO!F76, "h:mm AM/PM"), ""), ""),
  IFERROR(IF(FH!H76="Away", TEXT(FH!F76, "h:mm AM/PM"), ""), ""),
  IFERROR(IF(MGOLF!H76="Away", TEXT(MGOLF!F76, "h:mm AM/PM"), ""), ""),
  IFERROR(IF(Football!H76="Away", TEXT(Football!F76, "h:mm AM/PM"), ""), ""),
  IFERROR(IF(WVB!H76="Away", TEXT(WVB!F76, "h:mm AM/PM"), ""), ""),
  IFERROR(IF(XC!H76="Away", TEXT(XC!F76, "h:mm AM/PM"), ""), ""),
  IFERROR(IF(SWIMMING!H76="Away", TEXT(SWIMMING!F76, "h:mm AM/PM"), ""), ""),
  IFERROR(IF(WTEN!H76="Away", TEXT(WTEN!F76, "h:mm AM/PM"), ""), ""),
  IFERROR(IF(TF!H76="Away", TEXT(TF!F76, "h:mm AM/PM"), ""), ""),
  IFERROR(IF(WGOLF!H76="Away", TEXT(WGOLF!F76, "h:mm AM/PM"), ""), ""),
  IFERROR(IF(WBB!H76="Away", TEXT(WBB!F76, "h:mm AM/PM"), ""), ""),
  IFERROR(IF(MBB!H76="Away", TEXT(MBB!F76, "h:mm AM/PM"), ""), ""),
  IFERROR(IF(WLAX!H76="Away", TEXT(WLAX!F76, "h:mm AM/PM"), ""), ""),
  IFERROR(IF(MLAX!H76="Away", TEXT(MLAX!F76, "h:mm AM/PM"), ""), ""),
  IFERROR(IF(SOFT!H76="Away", TEXT(SOFT!F76, "h:mm AM/PM"), ""), ""),
  IFERROR(IF(BASE!H76="Away", TEXT(BASE!F76, "h:mm AM/PM"), ""), ""),
  IFERROR(IF(ESPORTS!H76="Away", TEXT(ESPORTS!F76, "h:mm AM/PM"), ""), "")
)
</f>
        <v/>
      </c>
      <c r="G76" s="11" t="str">
        <f>TEXTJOIN(
  CHAR(10) &amp; CHAR(10),
  TRUE,
  IFERROR(IF(WSO!H76="Away", WSO!G76, ""), ""),
  IFERROR(IF(MSO!H76="Away", MSO!G76, ""), ""),
  IFERROR(IF(FH!H76="Away", FH!G76, ""), ""),
  IFERROR(IF(MGOLF!H76="Away", MGOLF!G76, ""), ""),
  IFERROR(IF(Football!H76="Away", Football!G76, ""), ""),
  IFERROR(IF(WVB!H76="Away", WVB!G76, ""), ""),
  IFERROR(IF(XC!H76="Away", XC!G76, ""), ""),
  IFERROR(IF(SWIMMING!H76="Away", SWIMMING!G76, ""), ""),
  IFERROR(IF(WTEN!H76="Away", WTEN!G76, ""), ""),
  IFERROR(IF(TF!H76="Away", TF!G76, ""), ""),
  IFERROR(IF(WGOLF!H76="Away", WGOLF!G76, ""), ""),
  IFERROR(IF(WBB!H76="Away", WBB!G76, ""), ""),
  IFERROR(IF(MBB!H76="Away", MBB!G76, ""), ""),
  IFERROR(IF(WLAX!H76="Away", WLAX!G76, ""), ""),
  IFERROR(IF(MLAX!H76="Away", MLAX!G76, ""), ""),
  IFERROR(IF(SOFT!H76="Away", SOFT!G76, ""), ""),
  IFERROR(IF(BASE!H76="Away", BASE!G76, ""), ""),
  IFERROR(IF(ESPORTS!H76="Away", ESPORTS!G76, ""), "")
)
</f>
        <v/>
      </c>
      <c r="H76" s="22" t="str">
        <f>TEXTJOIN(
  CHAR(10) &amp; CHAR(10),
  TRUE,
  IFERROR(IF(WSO!H76="Away", WSO!P76, ""), ""),
  IFERROR(IF(MSO!H76="Away", MSO!P76, ""), ""),
  IFERROR(IF(FH!H76="Away", FH!P76, ""), ""),
  IFERROR(IF(MGOLF!H76="Away", MGOLF!P76, ""), ""),
  IFERROR(IF(Football!H76="Away", Football!P76, ""), ""),
  IFERROR(IF(WVB!H76="Away", WVB!P76, ""), ""),
  IFERROR(IF(XC!H76="Away", XC!P76, ""), ""),
  IFERROR(IF(SWIMMING!H76="Away", SWIMMING!P76, ""), ""),
  IFERROR(IF(WTEN!H76="Away", WTEN!P76, ""), ""),
  IFERROR(IF(TF!H76="Away", TF!P76, ""), ""),
  IFERROR(IF(WGOLF!H76="Away", WGOLF!P76, ""), ""),
  IFERROR(IF(WBB!H76="Away", WBB!P76, ""), ""),
  IFERROR(IF(MBB!H76="Away", MBB!P76, ""), ""),
  IFERROR(IF(WLAX!H76="Away", WLAX!P76, ""), ""),
  IFERROR(IF(MLAX!H76="Away", MLAX!P76, ""), ""),
  IFERROR(IF(SOFT!H76="Away", SOFT!P76, ""), ""),
  IFERROR(IF(BASE!H76="Away", BASE!P76, ""), ""),
  IFERROR(IF(ESPORTS!H76="Away", ESPORTS!P76, ""), "")
)
</f>
        <v/>
      </c>
    </row>
    <row r="77" ht="22.5" customHeight="1">
      <c r="A77" s="6">
        <v>76.0</v>
      </c>
      <c r="B77" s="6" t="str">
        <f>'Master Schedule'!B77</f>
        <v/>
      </c>
      <c r="C77" s="7">
        <v>46310.0</v>
      </c>
      <c r="D77" s="8" t="str">
        <f t="shared" si="1"/>
        <v>Thursday</v>
      </c>
      <c r="E77" s="11" t="str">
        <f>TEXTJOIN(
  CHAR(10) &amp; CHAR(10),
  TRUE,
  IFERROR(IF(WSO!H77="Away", WSO!E77, ""), ""),
  IFERROR(IF(MSO!H77="Away", MSO!E77, ""), ""),
  IFERROR(IF(FH!H77="Away", FH!E77, ""), ""),
  IFERROR(IF(MGOLF!H77="Away", MGOLF!E77, ""), ""),
  IFERROR(IF(Football!H77="Away", Football!E77, ""), ""),
  IFERROR(IF(WVB!H77="Away", WVB!E77, ""), ""),
  IFERROR(IF(XC!H77="Away", XC!E77, ""), ""),
  IFERROR(IF(SWIMMING!H77="Away", SWIMMING!E77, ""), ""),
  IFERROR(IF(WTEN!H77="Away", WTEN!E77, ""), ""),
  IFERROR(IF(TF!H77="Away", TF!E77, ""), ""),
  IFERROR(IF(WGOLF!H77="Away", WGOLF!E77, ""), ""),
  IFERROR(IF(WBB!H77="Away", WBB!E77, ""), ""),
  IFERROR(IF(MBB!H77="Away", MBB!E77, ""), ""),
  IFERROR(IF(WLAX!H77="Away", WLAX!E77, ""), ""),
  IFERROR(IF(MLAX!H77="Away", MLAX!E77, ""), ""),
  IFERROR(IF(SOFT!H77="Away", SOFT!E77, ""), ""),
  IFERROR(IF(BASE!H77="Away", BASE!E77, ""), ""),
  IFERROR(IF(ESPORTS!H77="Away", ESPORTS!E77, ""), "")
)
</f>
        <v/>
      </c>
      <c r="F77" s="11" t="str">
        <f>TEXTJOIN(
  CHAR(10) &amp; CHAR(10),
  TRUE,
  IFERROR(IF(WSO!H77="Away", TEXT(WSO!F77, "h:mm AM/PM"), ""), ""),
  IFERROR(IF(MSO!H77="Away", TEXT(MSO!F77, "h:mm AM/PM"), ""), ""),
  IFERROR(IF(FH!H77="Away", TEXT(FH!F77, "h:mm AM/PM"), ""), ""),
  IFERROR(IF(MGOLF!H77="Away", TEXT(MGOLF!F77, "h:mm AM/PM"), ""), ""),
  IFERROR(IF(Football!H77="Away", TEXT(Football!F77, "h:mm AM/PM"), ""), ""),
  IFERROR(IF(WVB!H77="Away", TEXT(WVB!F77, "h:mm AM/PM"), ""), ""),
  IFERROR(IF(XC!H77="Away", TEXT(XC!F77, "h:mm AM/PM"), ""), ""),
  IFERROR(IF(SWIMMING!H77="Away", TEXT(SWIMMING!F77, "h:mm AM/PM"), ""), ""),
  IFERROR(IF(WTEN!H77="Away", TEXT(WTEN!F77, "h:mm AM/PM"), ""), ""),
  IFERROR(IF(TF!H77="Away", TEXT(TF!F77, "h:mm AM/PM"), ""), ""),
  IFERROR(IF(WGOLF!H77="Away", TEXT(WGOLF!F77, "h:mm AM/PM"), ""), ""),
  IFERROR(IF(WBB!H77="Away", TEXT(WBB!F77, "h:mm AM/PM"), ""), ""),
  IFERROR(IF(MBB!H77="Away", TEXT(MBB!F77, "h:mm AM/PM"), ""), ""),
  IFERROR(IF(WLAX!H77="Away", TEXT(WLAX!F77, "h:mm AM/PM"), ""), ""),
  IFERROR(IF(MLAX!H77="Away", TEXT(MLAX!F77, "h:mm AM/PM"), ""), ""),
  IFERROR(IF(SOFT!H77="Away", TEXT(SOFT!F77, "h:mm AM/PM"), ""), ""),
  IFERROR(IF(BASE!H77="Away", TEXT(BASE!F77, "h:mm AM/PM"), ""), ""),
  IFERROR(IF(ESPORTS!H77="Away", TEXT(ESPORTS!F77, "h:mm AM/PM"), ""), "")
)
</f>
        <v/>
      </c>
      <c r="G77" s="11" t="str">
        <f>TEXTJOIN(
  CHAR(10) &amp; CHAR(10),
  TRUE,
  IFERROR(IF(WSO!H77="Away", WSO!G77, ""), ""),
  IFERROR(IF(MSO!H77="Away", MSO!G77, ""), ""),
  IFERROR(IF(FH!H77="Away", FH!G77, ""), ""),
  IFERROR(IF(MGOLF!H77="Away", MGOLF!G77, ""), ""),
  IFERROR(IF(Football!H77="Away", Football!G77, ""), ""),
  IFERROR(IF(WVB!H77="Away", WVB!G77, ""), ""),
  IFERROR(IF(XC!H77="Away", XC!G77, ""), ""),
  IFERROR(IF(SWIMMING!H77="Away", SWIMMING!G77, ""), ""),
  IFERROR(IF(WTEN!H77="Away", WTEN!G77, ""), ""),
  IFERROR(IF(TF!H77="Away", TF!G77, ""), ""),
  IFERROR(IF(WGOLF!H77="Away", WGOLF!G77, ""), ""),
  IFERROR(IF(WBB!H77="Away", WBB!G77, ""), ""),
  IFERROR(IF(MBB!H77="Away", MBB!G77, ""), ""),
  IFERROR(IF(WLAX!H77="Away", WLAX!G77, ""), ""),
  IFERROR(IF(MLAX!H77="Away", MLAX!G77, ""), ""),
  IFERROR(IF(SOFT!H77="Away", SOFT!G77, ""), ""),
  IFERROR(IF(BASE!H77="Away", BASE!G77, ""), ""),
  IFERROR(IF(ESPORTS!H77="Away", ESPORTS!G77, ""), "")
)
</f>
        <v/>
      </c>
      <c r="H77" s="22" t="str">
        <f>TEXTJOIN(
  CHAR(10) &amp; CHAR(10),
  TRUE,
  IFERROR(IF(WSO!H77="Away", WSO!P77, ""), ""),
  IFERROR(IF(MSO!H77="Away", MSO!P77, ""), ""),
  IFERROR(IF(FH!H77="Away", FH!P77, ""), ""),
  IFERROR(IF(MGOLF!H77="Away", MGOLF!P77, ""), ""),
  IFERROR(IF(Football!H77="Away", Football!P77, ""), ""),
  IFERROR(IF(WVB!H77="Away", WVB!P77, ""), ""),
  IFERROR(IF(XC!H77="Away", XC!P77, ""), ""),
  IFERROR(IF(SWIMMING!H77="Away", SWIMMING!P77, ""), ""),
  IFERROR(IF(WTEN!H77="Away", WTEN!P77, ""), ""),
  IFERROR(IF(TF!H77="Away", TF!P77, ""), ""),
  IFERROR(IF(WGOLF!H77="Away", WGOLF!P77, ""), ""),
  IFERROR(IF(WBB!H77="Away", WBB!P77, ""), ""),
  IFERROR(IF(MBB!H77="Away", MBB!P77, ""), ""),
  IFERROR(IF(WLAX!H77="Away", WLAX!P77, ""), ""),
  IFERROR(IF(MLAX!H77="Away", MLAX!P77, ""), ""),
  IFERROR(IF(SOFT!H77="Away", SOFT!P77, ""), ""),
  IFERROR(IF(BASE!H77="Away", BASE!P77, ""), ""),
  IFERROR(IF(ESPORTS!H77="Away", ESPORTS!P77, ""), "")
)
</f>
        <v/>
      </c>
    </row>
    <row r="78" ht="22.5" customHeight="1">
      <c r="A78" s="6">
        <v>77.0</v>
      </c>
      <c r="B78" s="6" t="str">
        <f>'Master Schedule'!B78</f>
        <v/>
      </c>
      <c r="C78" s="7">
        <v>46311.0</v>
      </c>
      <c r="D78" s="8" t="str">
        <f t="shared" si="1"/>
        <v>Friday</v>
      </c>
      <c r="E78" s="11" t="str">
        <f>TEXTJOIN(
  CHAR(10) &amp; CHAR(10),
  TRUE,
  IFERROR(IF(WSO!H78="Away", WSO!E78, ""), ""),
  IFERROR(IF(MSO!H78="Away", MSO!E78, ""), ""),
  IFERROR(IF(FH!H78="Away", FH!E78, ""), ""),
  IFERROR(IF(MGOLF!H78="Away", MGOLF!E78, ""), ""),
  IFERROR(IF(Football!H78="Away", Football!E78, ""), ""),
  IFERROR(IF(WVB!H78="Away", WVB!E78, ""), ""),
  IFERROR(IF(XC!H78="Away", XC!E78, ""), ""),
  IFERROR(IF(SWIMMING!H78="Away", SWIMMING!E78, ""), ""),
  IFERROR(IF(WTEN!H78="Away", WTEN!E78, ""), ""),
  IFERROR(IF(TF!H78="Away", TF!E78, ""), ""),
  IFERROR(IF(WGOLF!H78="Away", WGOLF!E78, ""), ""),
  IFERROR(IF(WBB!H78="Away", WBB!E78, ""), ""),
  IFERROR(IF(MBB!H78="Away", MBB!E78, ""), ""),
  IFERROR(IF(WLAX!H78="Away", WLAX!E78, ""), ""),
  IFERROR(IF(MLAX!H78="Away", MLAX!E78, ""), ""),
  IFERROR(IF(SOFT!H78="Away", SOFT!E78, ""), ""),
  IFERROR(IF(BASE!H78="Away", BASE!E78, ""), ""),
  IFERROR(IF(ESPORTS!H78="Away", ESPORTS!E78, ""), "")
)
</f>
        <v/>
      </c>
      <c r="F78" s="11" t="str">
        <f>TEXTJOIN(
  CHAR(10) &amp; CHAR(10),
  TRUE,
  IFERROR(IF(WSO!H78="Away", TEXT(WSO!F78, "h:mm AM/PM"), ""), ""),
  IFERROR(IF(MSO!H78="Away", TEXT(MSO!F78, "h:mm AM/PM"), ""), ""),
  IFERROR(IF(FH!H78="Away", TEXT(FH!F78, "h:mm AM/PM"), ""), ""),
  IFERROR(IF(MGOLF!H78="Away", TEXT(MGOLF!F78, "h:mm AM/PM"), ""), ""),
  IFERROR(IF(Football!H78="Away", TEXT(Football!F78, "h:mm AM/PM"), ""), ""),
  IFERROR(IF(WVB!H78="Away", TEXT(WVB!F78, "h:mm AM/PM"), ""), ""),
  IFERROR(IF(XC!H78="Away", TEXT(XC!F78, "h:mm AM/PM"), ""), ""),
  IFERROR(IF(SWIMMING!H78="Away", TEXT(SWIMMING!F78, "h:mm AM/PM"), ""), ""),
  IFERROR(IF(WTEN!H78="Away", TEXT(WTEN!F78, "h:mm AM/PM"), ""), ""),
  IFERROR(IF(TF!H78="Away", TEXT(TF!F78, "h:mm AM/PM"), ""), ""),
  IFERROR(IF(WGOLF!H78="Away", TEXT(WGOLF!F78, "h:mm AM/PM"), ""), ""),
  IFERROR(IF(WBB!H78="Away", TEXT(WBB!F78, "h:mm AM/PM"), ""), ""),
  IFERROR(IF(MBB!H78="Away", TEXT(MBB!F78, "h:mm AM/PM"), ""), ""),
  IFERROR(IF(WLAX!H78="Away", TEXT(WLAX!F78, "h:mm AM/PM"), ""), ""),
  IFERROR(IF(MLAX!H78="Away", TEXT(MLAX!F78, "h:mm AM/PM"), ""), ""),
  IFERROR(IF(SOFT!H78="Away", TEXT(SOFT!F78, "h:mm AM/PM"), ""), ""),
  IFERROR(IF(BASE!H78="Away", TEXT(BASE!F78, "h:mm AM/PM"), ""), ""),
  IFERROR(IF(ESPORTS!H78="Away", TEXT(ESPORTS!F78, "h:mm AM/PM"), ""), "")
)
</f>
        <v/>
      </c>
      <c r="G78" s="11" t="str">
        <f>TEXTJOIN(
  CHAR(10) &amp; CHAR(10),
  TRUE,
  IFERROR(IF(WSO!H78="Away", WSO!G78, ""), ""),
  IFERROR(IF(MSO!H78="Away", MSO!G78, ""), ""),
  IFERROR(IF(FH!H78="Away", FH!G78, ""), ""),
  IFERROR(IF(MGOLF!H78="Away", MGOLF!G78, ""), ""),
  IFERROR(IF(Football!H78="Away", Football!G78, ""), ""),
  IFERROR(IF(WVB!H78="Away", WVB!G78, ""), ""),
  IFERROR(IF(XC!H78="Away", XC!G78, ""), ""),
  IFERROR(IF(SWIMMING!H78="Away", SWIMMING!G78, ""), ""),
  IFERROR(IF(WTEN!H78="Away", WTEN!G78, ""), ""),
  IFERROR(IF(TF!H78="Away", TF!G78, ""), ""),
  IFERROR(IF(WGOLF!H78="Away", WGOLF!G78, ""), ""),
  IFERROR(IF(WBB!H78="Away", WBB!G78, ""), ""),
  IFERROR(IF(MBB!H78="Away", MBB!G78, ""), ""),
  IFERROR(IF(WLAX!H78="Away", WLAX!G78, ""), ""),
  IFERROR(IF(MLAX!H78="Away", MLAX!G78, ""), ""),
  IFERROR(IF(SOFT!H78="Away", SOFT!G78, ""), ""),
  IFERROR(IF(BASE!H78="Away", BASE!G78, ""), ""),
  IFERROR(IF(ESPORTS!H78="Away", ESPORTS!G78, ""), "")
)
</f>
        <v/>
      </c>
      <c r="H78" s="22" t="str">
        <f>TEXTJOIN(
  CHAR(10) &amp; CHAR(10),
  TRUE,
  IFERROR(IF(WSO!H78="Away", WSO!P78, ""), ""),
  IFERROR(IF(MSO!H78="Away", MSO!P78, ""), ""),
  IFERROR(IF(FH!H78="Away", FH!P78, ""), ""),
  IFERROR(IF(MGOLF!H78="Away", MGOLF!P78, ""), ""),
  IFERROR(IF(Football!H78="Away", Football!P78, ""), ""),
  IFERROR(IF(WVB!H78="Away", WVB!P78, ""), ""),
  IFERROR(IF(XC!H78="Away", XC!P78, ""), ""),
  IFERROR(IF(SWIMMING!H78="Away", SWIMMING!P78, ""), ""),
  IFERROR(IF(WTEN!H78="Away", WTEN!P78, ""), ""),
  IFERROR(IF(TF!H78="Away", TF!P78, ""), ""),
  IFERROR(IF(WGOLF!H78="Away", WGOLF!P78, ""), ""),
  IFERROR(IF(WBB!H78="Away", WBB!P78, ""), ""),
  IFERROR(IF(MBB!H78="Away", MBB!P78, ""), ""),
  IFERROR(IF(WLAX!H78="Away", WLAX!P78, ""), ""),
  IFERROR(IF(MLAX!H78="Away", MLAX!P78, ""), ""),
  IFERROR(IF(SOFT!H78="Away", SOFT!P78, ""), ""),
  IFERROR(IF(BASE!H78="Away", BASE!P78, ""), ""),
  IFERROR(IF(ESPORTS!H78="Away", ESPORTS!P78, ""), "")
)
</f>
        <v/>
      </c>
    </row>
    <row r="79" ht="22.5" customHeight="1">
      <c r="A79" s="6">
        <v>78.0</v>
      </c>
      <c r="B79" s="6" t="str">
        <f>'Master Schedule'!B79</f>
        <v/>
      </c>
      <c r="C79" s="7">
        <v>46312.0</v>
      </c>
      <c r="D79" s="8" t="str">
        <f t="shared" si="1"/>
        <v>Saturday</v>
      </c>
      <c r="E79" s="11" t="str">
        <f>TEXTJOIN(
  CHAR(10) &amp; CHAR(10),
  TRUE,
  IFERROR(IF(WSO!H79="Away", WSO!E79, ""), ""),
  IFERROR(IF(MSO!H79="Away", MSO!E79, ""), ""),
  IFERROR(IF(FH!H79="Away", FH!E79, ""), ""),
  IFERROR(IF(MGOLF!H79="Away", MGOLF!E79, ""), ""),
  IFERROR(IF(Football!H79="Away", Football!E79, ""), ""),
  IFERROR(IF(WVB!H79="Away", WVB!E79, ""), ""),
  IFERROR(IF(XC!H79="Away", XC!E79, ""), ""),
  IFERROR(IF(SWIMMING!H79="Away", SWIMMING!E79, ""), ""),
  IFERROR(IF(WTEN!H79="Away", WTEN!E79, ""), ""),
  IFERROR(IF(TF!H79="Away", TF!E79, ""), ""),
  IFERROR(IF(WGOLF!H79="Away", WGOLF!E79, ""), ""),
  IFERROR(IF(WBB!H79="Away", WBB!E79, ""), ""),
  IFERROR(IF(MBB!H79="Away", MBB!E79, ""), ""),
  IFERROR(IF(WLAX!H79="Away", WLAX!E79, ""), ""),
  IFERROR(IF(MLAX!H79="Away", MLAX!E79, ""), ""),
  IFERROR(IF(SOFT!H79="Away", SOFT!E79, ""), ""),
  IFERROR(IF(BASE!H79="Away", BASE!E79, ""), ""),
  IFERROR(IF(ESPORTS!H79="Away", ESPORTS!E79, ""), "")
)
</f>
        <v/>
      </c>
      <c r="F79" s="11" t="str">
        <f>TEXTJOIN(
  CHAR(10) &amp; CHAR(10),
  TRUE,
  IFERROR(IF(WSO!H79="Away", TEXT(WSO!F79, "h:mm AM/PM"), ""), ""),
  IFERROR(IF(MSO!H79="Away", TEXT(MSO!F79, "h:mm AM/PM"), ""), ""),
  IFERROR(IF(FH!H79="Away", TEXT(FH!F79, "h:mm AM/PM"), ""), ""),
  IFERROR(IF(MGOLF!H79="Away", TEXT(MGOLF!F79, "h:mm AM/PM"), ""), ""),
  IFERROR(IF(Football!H79="Away", TEXT(Football!F79, "h:mm AM/PM"), ""), ""),
  IFERROR(IF(WVB!H79="Away", TEXT(WVB!F79, "h:mm AM/PM"), ""), ""),
  IFERROR(IF(XC!H79="Away", TEXT(XC!F79, "h:mm AM/PM"), ""), ""),
  IFERROR(IF(SWIMMING!H79="Away", TEXT(SWIMMING!F79, "h:mm AM/PM"), ""), ""),
  IFERROR(IF(WTEN!H79="Away", TEXT(WTEN!F79, "h:mm AM/PM"), ""), ""),
  IFERROR(IF(TF!H79="Away", TEXT(TF!F79, "h:mm AM/PM"), ""), ""),
  IFERROR(IF(WGOLF!H79="Away", TEXT(WGOLF!F79, "h:mm AM/PM"), ""), ""),
  IFERROR(IF(WBB!H79="Away", TEXT(WBB!F79, "h:mm AM/PM"), ""), ""),
  IFERROR(IF(MBB!H79="Away", TEXT(MBB!F79, "h:mm AM/PM"), ""), ""),
  IFERROR(IF(WLAX!H79="Away", TEXT(WLAX!F79, "h:mm AM/PM"), ""), ""),
  IFERROR(IF(MLAX!H79="Away", TEXT(MLAX!F79, "h:mm AM/PM"), ""), ""),
  IFERROR(IF(SOFT!H79="Away", TEXT(SOFT!F79, "h:mm AM/PM"), ""), ""),
  IFERROR(IF(BASE!H79="Away", TEXT(BASE!F79, "h:mm AM/PM"), ""), ""),
  IFERROR(IF(ESPORTS!H79="Away", TEXT(ESPORTS!F79, "h:mm AM/PM"), ""), "")
)
</f>
        <v/>
      </c>
      <c r="G79" s="11" t="str">
        <f>TEXTJOIN(
  CHAR(10) &amp; CHAR(10),
  TRUE,
  IFERROR(IF(WSO!H79="Away", WSO!G79, ""), ""),
  IFERROR(IF(MSO!H79="Away", MSO!G79, ""), ""),
  IFERROR(IF(FH!H79="Away", FH!G79, ""), ""),
  IFERROR(IF(MGOLF!H79="Away", MGOLF!G79, ""), ""),
  IFERROR(IF(Football!H79="Away", Football!G79, ""), ""),
  IFERROR(IF(WVB!H79="Away", WVB!G79, ""), ""),
  IFERROR(IF(XC!H79="Away", XC!G79, ""), ""),
  IFERROR(IF(SWIMMING!H79="Away", SWIMMING!G79, ""), ""),
  IFERROR(IF(WTEN!H79="Away", WTEN!G79, ""), ""),
  IFERROR(IF(TF!H79="Away", TF!G79, ""), ""),
  IFERROR(IF(WGOLF!H79="Away", WGOLF!G79, ""), ""),
  IFERROR(IF(WBB!H79="Away", WBB!G79, ""), ""),
  IFERROR(IF(MBB!H79="Away", MBB!G79, ""), ""),
  IFERROR(IF(WLAX!H79="Away", WLAX!G79, ""), ""),
  IFERROR(IF(MLAX!H79="Away", MLAX!G79, ""), ""),
  IFERROR(IF(SOFT!H79="Away", SOFT!G79, ""), ""),
  IFERROR(IF(BASE!H79="Away", BASE!G79, ""), ""),
  IFERROR(IF(ESPORTS!H79="Away", ESPORTS!G79, ""), "")
)
</f>
        <v/>
      </c>
      <c r="H79" s="22" t="str">
        <f>TEXTJOIN(
  CHAR(10) &amp; CHAR(10),
  TRUE,
  IFERROR(IF(WSO!H79="Away", WSO!P79, ""), ""),
  IFERROR(IF(MSO!H79="Away", MSO!P79, ""), ""),
  IFERROR(IF(FH!H79="Away", FH!P79, ""), ""),
  IFERROR(IF(MGOLF!H79="Away", MGOLF!P79, ""), ""),
  IFERROR(IF(Football!H79="Away", Football!P79, ""), ""),
  IFERROR(IF(WVB!H79="Away", WVB!P79, ""), ""),
  IFERROR(IF(XC!H79="Away", XC!P79, ""), ""),
  IFERROR(IF(SWIMMING!H79="Away", SWIMMING!P79, ""), ""),
  IFERROR(IF(WTEN!H79="Away", WTEN!P79, ""), ""),
  IFERROR(IF(TF!H79="Away", TF!P79, ""), ""),
  IFERROR(IF(WGOLF!H79="Away", WGOLF!P79, ""), ""),
  IFERROR(IF(WBB!H79="Away", WBB!P79, ""), ""),
  IFERROR(IF(MBB!H79="Away", MBB!P79, ""), ""),
  IFERROR(IF(WLAX!H79="Away", WLAX!P79, ""), ""),
  IFERROR(IF(MLAX!H79="Away", MLAX!P79, ""), ""),
  IFERROR(IF(SOFT!H79="Away", SOFT!P79, ""), ""),
  IFERROR(IF(BASE!H79="Away", BASE!P79, ""), ""),
  IFERROR(IF(ESPORTS!H79="Away", ESPORTS!P79, ""), "")
)
</f>
        <v/>
      </c>
    </row>
    <row r="80" ht="22.5" customHeight="1">
      <c r="A80" s="6">
        <v>79.0</v>
      </c>
      <c r="B80" s="6" t="str">
        <f>'Master Schedule'!B80</f>
        <v/>
      </c>
      <c r="C80" s="7">
        <v>46313.0</v>
      </c>
      <c r="D80" s="8" t="str">
        <f t="shared" si="1"/>
        <v>Sunday</v>
      </c>
      <c r="E80" s="11" t="str">
        <f>TEXTJOIN(
  CHAR(10) &amp; CHAR(10),
  TRUE,
  IFERROR(IF(WSO!H80="Away", WSO!E80, ""), ""),
  IFERROR(IF(MSO!H80="Away", MSO!E80, ""), ""),
  IFERROR(IF(FH!H80="Away", FH!E80, ""), ""),
  IFERROR(IF(MGOLF!H80="Away", MGOLF!E80, ""), ""),
  IFERROR(IF(Football!H80="Away", Football!E80, ""), ""),
  IFERROR(IF(WVB!H80="Away", WVB!E80, ""), ""),
  IFERROR(IF(XC!H80="Away", XC!E80, ""), ""),
  IFERROR(IF(SWIMMING!H80="Away", SWIMMING!E80, ""), ""),
  IFERROR(IF(WTEN!H80="Away", WTEN!E80, ""), ""),
  IFERROR(IF(TF!H80="Away", TF!E80, ""), ""),
  IFERROR(IF(WGOLF!H80="Away", WGOLF!E80, ""), ""),
  IFERROR(IF(WBB!H80="Away", WBB!E80, ""), ""),
  IFERROR(IF(MBB!H80="Away", MBB!E80, ""), ""),
  IFERROR(IF(WLAX!H80="Away", WLAX!E80, ""), ""),
  IFERROR(IF(MLAX!H80="Away", MLAX!E80, ""), ""),
  IFERROR(IF(SOFT!H80="Away", SOFT!E80, ""), ""),
  IFERROR(IF(BASE!H80="Away", BASE!E80, ""), ""),
  IFERROR(IF(ESPORTS!H80="Away", ESPORTS!E80, ""), "")
)
</f>
        <v/>
      </c>
      <c r="F80" s="11" t="str">
        <f>TEXTJOIN(
  CHAR(10) &amp; CHAR(10),
  TRUE,
  IFERROR(IF(WSO!H80="Away", TEXT(WSO!F80, "h:mm AM/PM"), ""), ""),
  IFERROR(IF(MSO!H80="Away", TEXT(MSO!F80, "h:mm AM/PM"), ""), ""),
  IFERROR(IF(FH!H80="Away", TEXT(FH!F80, "h:mm AM/PM"), ""), ""),
  IFERROR(IF(MGOLF!H80="Away", TEXT(MGOLF!F80, "h:mm AM/PM"), ""), ""),
  IFERROR(IF(Football!H80="Away", TEXT(Football!F80, "h:mm AM/PM"), ""), ""),
  IFERROR(IF(WVB!H80="Away", TEXT(WVB!F80, "h:mm AM/PM"), ""), ""),
  IFERROR(IF(XC!H80="Away", TEXT(XC!F80, "h:mm AM/PM"), ""), ""),
  IFERROR(IF(SWIMMING!H80="Away", TEXT(SWIMMING!F80, "h:mm AM/PM"), ""), ""),
  IFERROR(IF(WTEN!H80="Away", TEXT(WTEN!F80, "h:mm AM/PM"), ""), ""),
  IFERROR(IF(TF!H80="Away", TEXT(TF!F80, "h:mm AM/PM"), ""), ""),
  IFERROR(IF(WGOLF!H80="Away", TEXT(WGOLF!F80, "h:mm AM/PM"), ""), ""),
  IFERROR(IF(WBB!H80="Away", TEXT(WBB!F80, "h:mm AM/PM"), ""), ""),
  IFERROR(IF(MBB!H80="Away", TEXT(MBB!F80, "h:mm AM/PM"), ""), ""),
  IFERROR(IF(WLAX!H80="Away", TEXT(WLAX!F80, "h:mm AM/PM"), ""), ""),
  IFERROR(IF(MLAX!H80="Away", TEXT(MLAX!F80, "h:mm AM/PM"), ""), ""),
  IFERROR(IF(SOFT!H80="Away", TEXT(SOFT!F80, "h:mm AM/PM"), ""), ""),
  IFERROR(IF(BASE!H80="Away", TEXT(BASE!F80, "h:mm AM/PM"), ""), ""),
  IFERROR(IF(ESPORTS!H80="Away", TEXT(ESPORTS!F80, "h:mm AM/PM"), ""), "")
)
</f>
        <v/>
      </c>
      <c r="G80" s="11" t="str">
        <f>TEXTJOIN(
  CHAR(10) &amp; CHAR(10),
  TRUE,
  IFERROR(IF(WSO!H80="Away", WSO!G80, ""), ""),
  IFERROR(IF(MSO!H80="Away", MSO!G80, ""), ""),
  IFERROR(IF(FH!H80="Away", FH!G80, ""), ""),
  IFERROR(IF(MGOLF!H80="Away", MGOLF!G80, ""), ""),
  IFERROR(IF(Football!H80="Away", Football!G80, ""), ""),
  IFERROR(IF(WVB!H80="Away", WVB!G80, ""), ""),
  IFERROR(IF(XC!H80="Away", XC!G80, ""), ""),
  IFERROR(IF(SWIMMING!H80="Away", SWIMMING!G80, ""), ""),
  IFERROR(IF(WTEN!H80="Away", WTEN!G80, ""), ""),
  IFERROR(IF(TF!H80="Away", TF!G80, ""), ""),
  IFERROR(IF(WGOLF!H80="Away", WGOLF!G80, ""), ""),
  IFERROR(IF(WBB!H80="Away", WBB!G80, ""), ""),
  IFERROR(IF(MBB!H80="Away", MBB!G80, ""), ""),
  IFERROR(IF(WLAX!H80="Away", WLAX!G80, ""), ""),
  IFERROR(IF(MLAX!H80="Away", MLAX!G80, ""), ""),
  IFERROR(IF(SOFT!H80="Away", SOFT!G80, ""), ""),
  IFERROR(IF(BASE!H80="Away", BASE!G80, ""), ""),
  IFERROR(IF(ESPORTS!H80="Away", ESPORTS!G80, ""), "")
)
</f>
        <v/>
      </c>
      <c r="H80" s="22" t="str">
        <f>TEXTJOIN(
  CHAR(10) &amp; CHAR(10),
  TRUE,
  IFERROR(IF(WSO!H80="Away", WSO!P80, ""), ""),
  IFERROR(IF(MSO!H80="Away", MSO!P80, ""), ""),
  IFERROR(IF(FH!H80="Away", FH!P80, ""), ""),
  IFERROR(IF(MGOLF!H80="Away", MGOLF!P80, ""), ""),
  IFERROR(IF(Football!H80="Away", Football!P80, ""), ""),
  IFERROR(IF(WVB!H80="Away", WVB!P80, ""), ""),
  IFERROR(IF(XC!H80="Away", XC!P80, ""), ""),
  IFERROR(IF(SWIMMING!H80="Away", SWIMMING!P80, ""), ""),
  IFERROR(IF(WTEN!H80="Away", WTEN!P80, ""), ""),
  IFERROR(IF(TF!H80="Away", TF!P80, ""), ""),
  IFERROR(IF(WGOLF!H80="Away", WGOLF!P80, ""), ""),
  IFERROR(IF(WBB!H80="Away", WBB!P80, ""), ""),
  IFERROR(IF(MBB!H80="Away", MBB!P80, ""), ""),
  IFERROR(IF(WLAX!H80="Away", WLAX!P80, ""), ""),
  IFERROR(IF(MLAX!H80="Away", MLAX!P80, ""), ""),
  IFERROR(IF(SOFT!H80="Away", SOFT!P80, ""), ""),
  IFERROR(IF(BASE!H80="Away", BASE!P80, ""), ""),
  IFERROR(IF(ESPORTS!H80="Away", ESPORTS!P80, ""), "")
)
</f>
        <v/>
      </c>
    </row>
    <row r="81" ht="22.5" customHeight="1">
      <c r="A81" s="6">
        <v>80.0</v>
      </c>
      <c r="B81" s="6" t="str">
        <f>'Master Schedule'!B81</f>
        <v/>
      </c>
      <c r="C81" s="7">
        <v>46314.0</v>
      </c>
      <c r="D81" s="8" t="str">
        <f t="shared" si="1"/>
        <v>Monday</v>
      </c>
      <c r="E81" s="11" t="str">
        <f>TEXTJOIN(
  CHAR(10) &amp; CHAR(10),
  TRUE,
  IFERROR(IF(WSO!H81="Away", WSO!E81, ""), ""),
  IFERROR(IF(MSO!H81="Away", MSO!E81, ""), ""),
  IFERROR(IF(FH!H81="Away", FH!E81, ""), ""),
  IFERROR(IF(MGOLF!H81="Away", MGOLF!E81, ""), ""),
  IFERROR(IF(Football!H81="Away", Football!E81, ""), ""),
  IFERROR(IF(WVB!H81="Away", WVB!E81, ""), ""),
  IFERROR(IF(XC!H81="Away", XC!E81, ""), ""),
  IFERROR(IF(SWIMMING!H81="Away", SWIMMING!E81, ""), ""),
  IFERROR(IF(WTEN!H81="Away", WTEN!E81, ""), ""),
  IFERROR(IF(TF!H81="Away", TF!E81, ""), ""),
  IFERROR(IF(WGOLF!H81="Away", WGOLF!E81, ""), ""),
  IFERROR(IF(WBB!H81="Away", WBB!E81, ""), ""),
  IFERROR(IF(MBB!H81="Away", MBB!E81, ""), ""),
  IFERROR(IF(WLAX!H81="Away", WLAX!E81, ""), ""),
  IFERROR(IF(MLAX!H81="Away", MLAX!E81, ""), ""),
  IFERROR(IF(SOFT!H81="Away", SOFT!E81, ""), ""),
  IFERROR(IF(BASE!H81="Away", BASE!E81, ""), ""),
  IFERROR(IF(ESPORTS!H81="Away", ESPORTS!E81, ""), "")
)
</f>
        <v/>
      </c>
      <c r="F81" s="11" t="str">
        <f>TEXTJOIN(
  CHAR(10) &amp; CHAR(10),
  TRUE,
  IFERROR(IF(WSO!H81="Away", TEXT(WSO!F81, "h:mm AM/PM"), ""), ""),
  IFERROR(IF(MSO!H81="Away", TEXT(MSO!F81, "h:mm AM/PM"), ""), ""),
  IFERROR(IF(FH!H81="Away", TEXT(FH!F81, "h:mm AM/PM"), ""), ""),
  IFERROR(IF(MGOLF!H81="Away", TEXT(MGOLF!F81, "h:mm AM/PM"), ""), ""),
  IFERROR(IF(Football!H81="Away", TEXT(Football!F81, "h:mm AM/PM"), ""), ""),
  IFERROR(IF(WVB!H81="Away", TEXT(WVB!F81, "h:mm AM/PM"), ""), ""),
  IFERROR(IF(XC!H81="Away", TEXT(XC!F81, "h:mm AM/PM"), ""), ""),
  IFERROR(IF(SWIMMING!H81="Away", TEXT(SWIMMING!F81, "h:mm AM/PM"), ""), ""),
  IFERROR(IF(WTEN!H81="Away", TEXT(WTEN!F81, "h:mm AM/PM"), ""), ""),
  IFERROR(IF(TF!H81="Away", TEXT(TF!F81, "h:mm AM/PM"), ""), ""),
  IFERROR(IF(WGOLF!H81="Away", TEXT(WGOLF!F81, "h:mm AM/PM"), ""), ""),
  IFERROR(IF(WBB!H81="Away", TEXT(WBB!F81, "h:mm AM/PM"), ""), ""),
  IFERROR(IF(MBB!H81="Away", TEXT(MBB!F81, "h:mm AM/PM"), ""), ""),
  IFERROR(IF(WLAX!H81="Away", TEXT(WLAX!F81, "h:mm AM/PM"), ""), ""),
  IFERROR(IF(MLAX!H81="Away", TEXT(MLAX!F81, "h:mm AM/PM"), ""), ""),
  IFERROR(IF(SOFT!H81="Away", TEXT(SOFT!F81, "h:mm AM/PM"), ""), ""),
  IFERROR(IF(BASE!H81="Away", TEXT(BASE!F81, "h:mm AM/PM"), ""), ""),
  IFERROR(IF(ESPORTS!H81="Away", TEXT(ESPORTS!F81, "h:mm AM/PM"), ""), "")
)
</f>
        <v/>
      </c>
      <c r="G81" s="11" t="str">
        <f>TEXTJOIN(
  CHAR(10) &amp; CHAR(10),
  TRUE,
  IFERROR(IF(WSO!H81="Away", WSO!G81, ""), ""),
  IFERROR(IF(MSO!H81="Away", MSO!G81, ""), ""),
  IFERROR(IF(FH!H81="Away", FH!G81, ""), ""),
  IFERROR(IF(MGOLF!H81="Away", MGOLF!G81, ""), ""),
  IFERROR(IF(Football!H81="Away", Football!G81, ""), ""),
  IFERROR(IF(WVB!H81="Away", WVB!G81, ""), ""),
  IFERROR(IF(XC!H81="Away", XC!G81, ""), ""),
  IFERROR(IF(SWIMMING!H81="Away", SWIMMING!G81, ""), ""),
  IFERROR(IF(WTEN!H81="Away", WTEN!G81, ""), ""),
  IFERROR(IF(TF!H81="Away", TF!G81, ""), ""),
  IFERROR(IF(WGOLF!H81="Away", WGOLF!G81, ""), ""),
  IFERROR(IF(WBB!H81="Away", WBB!G81, ""), ""),
  IFERROR(IF(MBB!H81="Away", MBB!G81, ""), ""),
  IFERROR(IF(WLAX!H81="Away", WLAX!G81, ""), ""),
  IFERROR(IF(MLAX!H81="Away", MLAX!G81, ""), ""),
  IFERROR(IF(SOFT!H81="Away", SOFT!G81, ""), ""),
  IFERROR(IF(BASE!H81="Away", BASE!G81, ""), ""),
  IFERROR(IF(ESPORTS!H81="Away", ESPORTS!G81, ""), "")
)
</f>
        <v/>
      </c>
      <c r="H81" s="22" t="str">
        <f>TEXTJOIN(
  CHAR(10) &amp; CHAR(10),
  TRUE,
  IFERROR(IF(WSO!H81="Away", WSO!P81, ""), ""),
  IFERROR(IF(MSO!H81="Away", MSO!P81, ""), ""),
  IFERROR(IF(FH!H81="Away", FH!P81, ""), ""),
  IFERROR(IF(MGOLF!H81="Away", MGOLF!P81, ""), ""),
  IFERROR(IF(Football!H81="Away", Football!P81, ""), ""),
  IFERROR(IF(WVB!H81="Away", WVB!P81, ""), ""),
  IFERROR(IF(XC!H81="Away", XC!P81, ""), ""),
  IFERROR(IF(SWIMMING!H81="Away", SWIMMING!P81, ""), ""),
  IFERROR(IF(WTEN!H81="Away", WTEN!P81, ""), ""),
  IFERROR(IF(TF!H81="Away", TF!P81, ""), ""),
  IFERROR(IF(WGOLF!H81="Away", WGOLF!P81, ""), ""),
  IFERROR(IF(WBB!H81="Away", WBB!P81, ""), ""),
  IFERROR(IF(MBB!H81="Away", MBB!P81, ""), ""),
  IFERROR(IF(WLAX!H81="Away", WLAX!P81, ""), ""),
  IFERROR(IF(MLAX!H81="Away", MLAX!P81, ""), ""),
  IFERROR(IF(SOFT!H81="Away", SOFT!P81, ""), ""),
  IFERROR(IF(BASE!H81="Away", BASE!P81, ""), ""),
  IFERROR(IF(ESPORTS!H81="Away", ESPORTS!P81, ""), "")
)
</f>
        <v/>
      </c>
    </row>
    <row r="82" ht="22.5" customHeight="1">
      <c r="A82" s="6">
        <v>81.0</v>
      </c>
      <c r="B82" s="6" t="str">
        <f>'Master Schedule'!B82</f>
        <v/>
      </c>
      <c r="C82" s="7">
        <v>46315.0</v>
      </c>
      <c r="D82" s="8" t="str">
        <f t="shared" si="1"/>
        <v>Tuesday</v>
      </c>
      <c r="E82" s="11" t="str">
        <f>TEXTJOIN(
  CHAR(10) &amp; CHAR(10),
  TRUE,
  IFERROR(IF(WSO!H82="Away", WSO!E82, ""), ""),
  IFERROR(IF(MSO!H82="Away", MSO!E82, ""), ""),
  IFERROR(IF(FH!H82="Away", FH!E82, ""), ""),
  IFERROR(IF(MGOLF!H82="Away", MGOLF!E82, ""), ""),
  IFERROR(IF(Football!H82="Away", Football!E82, ""), ""),
  IFERROR(IF(WVB!H82="Away", WVB!E82, ""), ""),
  IFERROR(IF(XC!H82="Away", XC!E82, ""), ""),
  IFERROR(IF(SWIMMING!H82="Away", SWIMMING!E82, ""), ""),
  IFERROR(IF(WTEN!H82="Away", WTEN!E82, ""), ""),
  IFERROR(IF(TF!H82="Away", TF!E82, ""), ""),
  IFERROR(IF(WGOLF!H82="Away", WGOLF!E82, ""), ""),
  IFERROR(IF(WBB!H82="Away", WBB!E82, ""), ""),
  IFERROR(IF(MBB!H82="Away", MBB!E82, ""), ""),
  IFERROR(IF(WLAX!H82="Away", WLAX!E82, ""), ""),
  IFERROR(IF(MLAX!H82="Away", MLAX!E82, ""), ""),
  IFERROR(IF(SOFT!H82="Away", SOFT!E82, ""), ""),
  IFERROR(IF(BASE!H82="Away", BASE!E82, ""), ""),
  IFERROR(IF(ESPORTS!H82="Away", ESPORTS!E82, ""), "")
)
</f>
        <v/>
      </c>
      <c r="F82" s="11" t="str">
        <f>TEXTJOIN(
  CHAR(10) &amp; CHAR(10),
  TRUE,
  IFERROR(IF(WSO!H82="Away", TEXT(WSO!F82, "h:mm AM/PM"), ""), ""),
  IFERROR(IF(MSO!H82="Away", TEXT(MSO!F82, "h:mm AM/PM"), ""), ""),
  IFERROR(IF(FH!H82="Away", TEXT(FH!F82, "h:mm AM/PM"), ""), ""),
  IFERROR(IF(MGOLF!H82="Away", TEXT(MGOLF!F82, "h:mm AM/PM"), ""), ""),
  IFERROR(IF(Football!H82="Away", TEXT(Football!F82, "h:mm AM/PM"), ""), ""),
  IFERROR(IF(WVB!H82="Away", TEXT(WVB!F82, "h:mm AM/PM"), ""), ""),
  IFERROR(IF(XC!H82="Away", TEXT(XC!F82, "h:mm AM/PM"), ""), ""),
  IFERROR(IF(SWIMMING!H82="Away", TEXT(SWIMMING!F82, "h:mm AM/PM"), ""), ""),
  IFERROR(IF(WTEN!H82="Away", TEXT(WTEN!F82, "h:mm AM/PM"), ""), ""),
  IFERROR(IF(TF!H82="Away", TEXT(TF!F82, "h:mm AM/PM"), ""), ""),
  IFERROR(IF(WGOLF!H82="Away", TEXT(WGOLF!F82, "h:mm AM/PM"), ""), ""),
  IFERROR(IF(WBB!H82="Away", TEXT(WBB!F82, "h:mm AM/PM"), ""), ""),
  IFERROR(IF(MBB!H82="Away", TEXT(MBB!F82, "h:mm AM/PM"), ""), ""),
  IFERROR(IF(WLAX!H82="Away", TEXT(WLAX!F82, "h:mm AM/PM"), ""), ""),
  IFERROR(IF(MLAX!H82="Away", TEXT(MLAX!F82, "h:mm AM/PM"), ""), ""),
  IFERROR(IF(SOFT!H82="Away", TEXT(SOFT!F82, "h:mm AM/PM"), ""), ""),
  IFERROR(IF(BASE!H82="Away", TEXT(BASE!F82, "h:mm AM/PM"), ""), ""),
  IFERROR(IF(ESPORTS!H82="Away", TEXT(ESPORTS!F82, "h:mm AM/PM"), ""), "")
)
</f>
        <v/>
      </c>
      <c r="G82" s="11" t="str">
        <f>TEXTJOIN(
  CHAR(10) &amp; CHAR(10),
  TRUE,
  IFERROR(IF(WSO!H82="Away", WSO!G82, ""), ""),
  IFERROR(IF(MSO!H82="Away", MSO!G82, ""), ""),
  IFERROR(IF(FH!H82="Away", FH!G82, ""), ""),
  IFERROR(IF(MGOLF!H82="Away", MGOLF!G82, ""), ""),
  IFERROR(IF(Football!H82="Away", Football!G82, ""), ""),
  IFERROR(IF(WVB!H82="Away", WVB!G82, ""), ""),
  IFERROR(IF(XC!H82="Away", XC!G82, ""), ""),
  IFERROR(IF(SWIMMING!H82="Away", SWIMMING!G82, ""), ""),
  IFERROR(IF(WTEN!H82="Away", WTEN!G82, ""), ""),
  IFERROR(IF(TF!H82="Away", TF!G82, ""), ""),
  IFERROR(IF(WGOLF!H82="Away", WGOLF!G82, ""), ""),
  IFERROR(IF(WBB!H82="Away", WBB!G82, ""), ""),
  IFERROR(IF(MBB!H82="Away", MBB!G82, ""), ""),
  IFERROR(IF(WLAX!H82="Away", WLAX!G82, ""), ""),
  IFERROR(IF(MLAX!H82="Away", MLAX!G82, ""), ""),
  IFERROR(IF(SOFT!H82="Away", SOFT!G82, ""), ""),
  IFERROR(IF(BASE!H82="Away", BASE!G82, ""), ""),
  IFERROR(IF(ESPORTS!H82="Away", ESPORTS!G82, ""), "")
)
</f>
        <v/>
      </c>
      <c r="H82" s="22" t="str">
        <f>TEXTJOIN(
  CHAR(10) &amp; CHAR(10),
  TRUE,
  IFERROR(IF(WSO!H82="Away", WSO!P82, ""), ""),
  IFERROR(IF(MSO!H82="Away", MSO!P82, ""), ""),
  IFERROR(IF(FH!H82="Away", FH!P82, ""), ""),
  IFERROR(IF(MGOLF!H82="Away", MGOLF!P82, ""), ""),
  IFERROR(IF(Football!H82="Away", Football!P82, ""), ""),
  IFERROR(IF(WVB!H82="Away", WVB!P82, ""), ""),
  IFERROR(IF(XC!H82="Away", XC!P82, ""), ""),
  IFERROR(IF(SWIMMING!H82="Away", SWIMMING!P82, ""), ""),
  IFERROR(IF(WTEN!H82="Away", WTEN!P82, ""), ""),
  IFERROR(IF(TF!H82="Away", TF!P82, ""), ""),
  IFERROR(IF(WGOLF!H82="Away", WGOLF!P82, ""), ""),
  IFERROR(IF(WBB!H82="Away", WBB!P82, ""), ""),
  IFERROR(IF(MBB!H82="Away", MBB!P82, ""), ""),
  IFERROR(IF(WLAX!H82="Away", WLAX!P82, ""), ""),
  IFERROR(IF(MLAX!H82="Away", MLAX!P82, ""), ""),
  IFERROR(IF(SOFT!H82="Away", SOFT!P82, ""), ""),
  IFERROR(IF(BASE!H82="Away", BASE!P82, ""), ""),
  IFERROR(IF(ESPORTS!H82="Away", ESPORTS!P82, ""), "")
)
</f>
        <v/>
      </c>
    </row>
    <row r="83" ht="22.5" customHeight="1">
      <c r="A83" s="6">
        <v>82.0</v>
      </c>
      <c r="B83" s="6" t="str">
        <f>'Master Schedule'!B83</f>
        <v/>
      </c>
      <c r="C83" s="7">
        <v>46316.0</v>
      </c>
      <c r="D83" s="8" t="str">
        <f t="shared" si="1"/>
        <v>Wednesday</v>
      </c>
      <c r="E83" s="11" t="str">
        <f>TEXTJOIN(
  CHAR(10) &amp; CHAR(10),
  TRUE,
  IFERROR(IF(WSO!H83="Away", WSO!E83, ""), ""),
  IFERROR(IF(MSO!H83="Away", MSO!E83, ""), ""),
  IFERROR(IF(FH!H83="Away", FH!E83, ""), ""),
  IFERROR(IF(MGOLF!H83="Away", MGOLF!E83, ""), ""),
  IFERROR(IF(Football!H83="Away", Football!E83, ""), ""),
  IFERROR(IF(WVB!H83="Away", WVB!E83, ""), ""),
  IFERROR(IF(XC!H83="Away", XC!E83, ""), ""),
  IFERROR(IF(SWIMMING!H83="Away", SWIMMING!E83, ""), ""),
  IFERROR(IF(WTEN!H83="Away", WTEN!E83, ""), ""),
  IFERROR(IF(TF!H83="Away", TF!E83, ""), ""),
  IFERROR(IF(WGOLF!H83="Away", WGOLF!E83, ""), ""),
  IFERROR(IF(WBB!H83="Away", WBB!E83, ""), ""),
  IFERROR(IF(MBB!H83="Away", MBB!E83, ""), ""),
  IFERROR(IF(WLAX!H83="Away", WLAX!E83, ""), ""),
  IFERROR(IF(MLAX!H83="Away", MLAX!E83, ""), ""),
  IFERROR(IF(SOFT!H83="Away", SOFT!E83, ""), ""),
  IFERROR(IF(BASE!H83="Away", BASE!E83, ""), ""),
  IFERROR(IF(ESPORTS!H83="Away", ESPORTS!E83, ""), "")
)
</f>
        <v/>
      </c>
      <c r="F83" s="11" t="str">
        <f>TEXTJOIN(
  CHAR(10) &amp; CHAR(10),
  TRUE,
  IFERROR(IF(WSO!H83="Away", TEXT(WSO!F83, "h:mm AM/PM"), ""), ""),
  IFERROR(IF(MSO!H83="Away", TEXT(MSO!F83, "h:mm AM/PM"), ""), ""),
  IFERROR(IF(FH!H83="Away", TEXT(FH!F83, "h:mm AM/PM"), ""), ""),
  IFERROR(IF(MGOLF!H83="Away", TEXT(MGOLF!F83, "h:mm AM/PM"), ""), ""),
  IFERROR(IF(Football!H83="Away", TEXT(Football!F83, "h:mm AM/PM"), ""), ""),
  IFERROR(IF(WVB!H83="Away", TEXT(WVB!F83, "h:mm AM/PM"), ""), ""),
  IFERROR(IF(XC!H83="Away", TEXT(XC!F83, "h:mm AM/PM"), ""), ""),
  IFERROR(IF(SWIMMING!H83="Away", TEXT(SWIMMING!F83, "h:mm AM/PM"), ""), ""),
  IFERROR(IF(WTEN!H83="Away", TEXT(WTEN!F83, "h:mm AM/PM"), ""), ""),
  IFERROR(IF(TF!H83="Away", TEXT(TF!F83, "h:mm AM/PM"), ""), ""),
  IFERROR(IF(WGOLF!H83="Away", TEXT(WGOLF!F83, "h:mm AM/PM"), ""), ""),
  IFERROR(IF(WBB!H83="Away", TEXT(WBB!F83, "h:mm AM/PM"), ""), ""),
  IFERROR(IF(MBB!H83="Away", TEXT(MBB!F83, "h:mm AM/PM"), ""), ""),
  IFERROR(IF(WLAX!H83="Away", TEXT(WLAX!F83, "h:mm AM/PM"), ""), ""),
  IFERROR(IF(MLAX!H83="Away", TEXT(MLAX!F83, "h:mm AM/PM"), ""), ""),
  IFERROR(IF(SOFT!H83="Away", TEXT(SOFT!F83, "h:mm AM/PM"), ""), ""),
  IFERROR(IF(BASE!H83="Away", TEXT(BASE!F83, "h:mm AM/PM"), ""), ""),
  IFERROR(IF(ESPORTS!H83="Away", TEXT(ESPORTS!F83, "h:mm AM/PM"), ""), "")
)
</f>
        <v/>
      </c>
      <c r="G83" s="11" t="str">
        <f>TEXTJOIN(
  CHAR(10) &amp; CHAR(10),
  TRUE,
  IFERROR(IF(WSO!H83="Away", WSO!G83, ""), ""),
  IFERROR(IF(MSO!H83="Away", MSO!G83, ""), ""),
  IFERROR(IF(FH!H83="Away", FH!G83, ""), ""),
  IFERROR(IF(MGOLF!H83="Away", MGOLF!G83, ""), ""),
  IFERROR(IF(Football!H83="Away", Football!G83, ""), ""),
  IFERROR(IF(WVB!H83="Away", WVB!G83, ""), ""),
  IFERROR(IF(XC!H83="Away", XC!G83, ""), ""),
  IFERROR(IF(SWIMMING!H83="Away", SWIMMING!G83, ""), ""),
  IFERROR(IF(WTEN!H83="Away", WTEN!G83, ""), ""),
  IFERROR(IF(TF!H83="Away", TF!G83, ""), ""),
  IFERROR(IF(WGOLF!H83="Away", WGOLF!G83, ""), ""),
  IFERROR(IF(WBB!H83="Away", WBB!G83, ""), ""),
  IFERROR(IF(MBB!H83="Away", MBB!G83, ""), ""),
  IFERROR(IF(WLAX!H83="Away", WLAX!G83, ""), ""),
  IFERROR(IF(MLAX!H83="Away", MLAX!G83, ""), ""),
  IFERROR(IF(SOFT!H83="Away", SOFT!G83, ""), ""),
  IFERROR(IF(BASE!H83="Away", BASE!G83, ""), ""),
  IFERROR(IF(ESPORTS!H83="Away", ESPORTS!G83, ""), "")
)
</f>
        <v/>
      </c>
      <c r="H83" s="22" t="str">
        <f>TEXTJOIN(
  CHAR(10) &amp; CHAR(10),
  TRUE,
  IFERROR(IF(WSO!H83="Away", WSO!P83, ""), ""),
  IFERROR(IF(MSO!H83="Away", MSO!P83, ""), ""),
  IFERROR(IF(FH!H83="Away", FH!P83, ""), ""),
  IFERROR(IF(MGOLF!H83="Away", MGOLF!P83, ""), ""),
  IFERROR(IF(Football!H83="Away", Football!P83, ""), ""),
  IFERROR(IF(WVB!H83="Away", WVB!P83, ""), ""),
  IFERROR(IF(XC!H83="Away", XC!P83, ""), ""),
  IFERROR(IF(SWIMMING!H83="Away", SWIMMING!P83, ""), ""),
  IFERROR(IF(WTEN!H83="Away", WTEN!P83, ""), ""),
  IFERROR(IF(TF!H83="Away", TF!P83, ""), ""),
  IFERROR(IF(WGOLF!H83="Away", WGOLF!P83, ""), ""),
  IFERROR(IF(WBB!H83="Away", WBB!P83, ""), ""),
  IFERROR(IF(MBB!H83="Away", MBB!P83, ""), ""),
  IFERROR(IF(WLAX!H83="Away", WLAX!P83, ""), ""),
  IFERROR(IF(MLAX!H83="Away", MLAX!P83, ""), ""),
  IFERROR(IF(SOFT!H83="Away", SOFT!P83, ""), ""),
  IFERROR(IF(BASE!H83="Away", BASE!P83, ""), ""),
  IFERROR(IF(ESPORTS!H83="Away", ESPORTS!P83, ""), "")
)
</f>
        <v/>
      </c>
    </row>
    <row r="84" ht="22.5" customHeight="1">
      <c r="A84" s="6">
        <v>83.0</v>
      </c>
      <c r="B84" s="6" t="str">
        <f>'Master Schedule'!B84</f>
        <v/>
      </c>
      <c r="C84" s="7">
        <v>46317.0</v>
      </c>
      <c r="D84" s="8" t="str">
        <f t="shared" si="1"/>
        <v>Thursday</v>
      </c>
      <c r="E84" s="11" t="str">
        <f>TEXTJOIN(
  CHAR(10) &amp; CHAR(10),
  TRUE,
  IFERROR(IF(WSO!H84="Away", WSO!E84, ""), ""),
  IFERROR(IF(MSO!H84="Away", MSO!E84, ""), ""),
  IFERROR(IF(FH!H84="Away", FH!E84, ""), ""),
  IFERROR(IF(MGOLF!H84="Away", MGOLF!E84, ""), ""),
  IFERROR(IF(Football!H84="Away", Football!E84, ""), ""),
  IFERROR(IF(WVB!H84="Away", WVB!E84, ""), ""),
  IFERROR(IF(XC!H84="Away", XC!E84, ""), ""),
  IFERROR(IF(SWIMMING!H84="Away", SWIMMING!E84, ""), ""),
  IFERROR(IF(WTEN!H84="Away", WTEN!E84, ""), ""),
  IFERROR(IF(TF!H84="Away", TF!E84, ""), ""),
  IFERROR(IF(WGOLF!H84="Away", WGOLF!E84, ""), ""),
  IFERROR(IF(WBB!H84="Away", WBB!E84, ""), ""),
  IFERROR(IF(MBB!H84="Away", MBB!E84, ""), ""),
  IFERROR(IF(WLAX!H84="Away", WLAX!E84, ""), ""),
  IFERROR(IF(MLAX!H84="Away", MLAX!E84, ""), ""),
  IFERROR(IF(SOFT!H84="Away", SOFT!E84, ""), ""),
  IFERROR(IF(BASE!H84="Away", BASE!E84, ""), ""),
  IFERROR(IF(ESPORTS!H84="Away", ESPORTS!E84, ""), "")
)
</f>
        <v/>
      </c>
      <c r="F84" s="11" t="str">
        <f>TEXTJOIN(
  CHAR(10) &amp; CHAR(10),
  TRUE,
  IFERROR(IF(WSO!H84="Away", TEXT(WSO!F84, "h:mm AM/PM"), ""), ""),
  IFERROR(IF(MSO!H84="Away", TEXT(MSO!F84, "h:mm AM/PM"), ""), ""),
  IFERROR(IF(FH!H84="Away", TEXT(FH!F84, "h:mm AM/PM"), ""), ""),
  IFERROR(IF(MGOLF!H84="Away", TEXT(MGOLF!F84, "h:mm AM/PM"), ""), ""),
  IFERROR(IF(Football!H84="Away", TEXT(Football!F84, "h:mm AM/PM"), ""), ""),
  IFERROR(IF(WVB!H84="Away", TEXT(WVB!F84, "h:mm AM/PM"), ""), ""),
  IFERROR(IF(XC!H84="Away", TEXT(XC!F84, "h:mm AM/PM"), ""), ""),
  IFERROR(IF(SWIMMING!H84="Away", TEXT(SWIMMING!F84, "h:mm AM/PM"), ""), ""),
  IFERROR(IF(WTEN!H84="Away", TEXT(WTEN!F84, "h:mm AM/PM"), ""), ""),
  IFERROR(IF(TF!H84="Away", TEXT(TF!F84, "h:mm AM/PM"), ""), ""),
  IFERROR(IF(WGOLF!H84="Away", TEXT(WGOLF!F84, "h:mm AM/PM"), ""), ""),
  IFERROR(IF(WBB!H84="Away", TEXT(WBB!F84, "h:mm AM/PM"), ""), ""),
  IFERROR(IF(MBB!H84="Away", TEXT(MBB!F84, "h:mm AM/PM"), ""), ""),
  IFERROR(IF(WLAX!H84="Away", TEXT(WLAX!F84, "h:mm AM/PM"), ""), ""),
  IFERROR(IF(MLAX!H84="Away", TEXT(MLAX!F84, "h:mm AM/PM"), ""), ""),
  IFERROR(IF(SOFT!H84="Away", TEXT(SOFT!F84, "h:mm AM/PM"), ""), ""),
  IFERROR(IF(BASE!H84="Away", TEXT(BASE!F84, "h:mm AM/PM"), ""), ""),
  IFERROR(IF(ESPORTS!H84="Away", TEXT(ESPORTS!F84, "h:mm AM/PM"), ""), "")
)
</f>
        <v/>
      </c>
      <c r="G84" s="11" t="str">
        <f>TEXTJOIN(
  CHAR(10) &amp; CHAR(10),
  TRUE,
  IFERROR(IF(WSO!H84="Away", WSO!G84, ""), ""),
  IFERROR(IF(MSO!H84="Away", MSO!G84, ""), ""),
  IFERROR(IF(FH!H84="Away", FH!G84, ""), ""),
  IFERROR(IF(MGOLF!H84="Away", MGOLF!G84, ""), ""),
  IFERROR(IF(Football!H84="Away", Football!G84, ""), ""),
  IFERROR(IF(WVB!H84="Away", WVB!G84, ""), ""),
  IFERROR(IF(XC!H84="Away", XC!G84, ""), ""),
  IFERROR(IF(SWIMMING!H84="Away", SWIMMING!G84, ""), ""),
  IFERROR(IF(WTEN!H84="Away", WTEN!G84, ""), ""),
  IFERROR(IF(TF!H84="Away", TF!G84, ""), ""),
  IFERROR(IF(WGOLF!H84="Away", WGOLF!G84, ""), ""),
  IFERROR(IF(WBB!H84="Away", WBB!G84, ""), ""),
  IFERROR(IF(MBB!H84="Away", MBB!G84, ""), ""),
  IFERROR(IF(WLAX!H84="Away", WLAX!G84, ""), ""),
  IFERROR(IF(MLAX!H84="Away", MLAX!G84, ""), ""),
  IFERROR(IF(SOFT!H84="Away", SOFT!G84, ""), ""),
  IFERROR(IF(BASE!H84="Away", BASE!G84, ""), ""),
  IFERROR(IF(ESPORTS!H84="Away", ESPORTS!G84, ""), "")
)
</f>
        <v/>
      </c>
      <c r="H84" s="22" t="str">
        <f>TEXTJOIN(
  CHAR(10) &amp; CHAR(10),
  TRUE,
  IFERROR(IF(WSO!H84="Away", WSO!P84, ""), ""),
  IFERROR(IF(MSO!H84="Away", MSO!P84, ""), ""),
  IFERROR(IF(FH!H84="Away", FH!P84, ""), ""),
  IFERROR(IF(MGOLF!H84="Away", MGOLF!P84, ""), ""),
  IFERROR(IF(Football!H84="Away", Football!P84, ""), ""),
  IFERROR(IF(WVB!H84="Away", WVB!P84, ""), ""),
  IFERROR(IF(XC!H84="Away", XC!P84, ""), ""),
  IFERROR(IF(SWIMMING!H84="Away", SWIMMING!P84, ""), ""),
  IFERROR(IF(WTEN!H84="Away", WTEN!P84, ""), ""),
  IFERROR(IF(TF!H84="Away", TF!P84, ""), ""),
  IFERROR(IF(WGOLF!H84="Away", WGOLF!P84, ""), ""),
  IFERROR(IF(WBB!H84="Away", WBB!P84, ""), ""),
  IFERROR(IF(MBB!H84="Away", MBB!P84, ""), ""),
  IFERROR(IF(WLAX!H84="Away", WLAX!P84, ""), ""),
  IFERROR(IF(MLAX!H84="Away", MLAX!P84, ""), ""),
  IFERROR(IF(SOFT!H84="Away", SOFT!P84, ""), ""),
  IFERROR(IF(BASE!H84="Away", BASE!P84, ""), ""),
  IFERROR(IF(ESPORTS!H84="Away", ESPORTS!P84, ""), "")
)
</f>
        <v/>
      </c>
    </row>
    <row r="85" ht="22.5" customHeight="1">
      <c r="A85" s="6">
        <v>84.0</v>
      </c>
      <c r="B85" s="6" t="str">
        <f>'Master Schedule'!B85</f>
        <v/>
      </c>
      <c r="C85" s="7">
        <v>46318.0</v>
      </c>
      <c r="D85" s="8" t="str">
        <f t="shared" si="1"/>
        <v>Friday</v>
      </c>
      <c r="E85" s="11" t="str">
        <f>TEXTJOIN(
  CHAR(10) &amp; CHAR(10),
  TRUE,
  IFERROR(IF(WSO!H85="Away", WSO!E85, ""), ""),
  IFERROR(IF(MSO!H85="Away", MSO!E85, ""), ""),
  IFERROR(IF(FH!H85="Away", FH!E85, ""), ""),
  IFERROR(IF(MGOLF!H85="Away", MGOLF!E85, ""), ""),
  IFERROR(IF(Football!H85="Away", Football!E85, ""), ""),
  IFERROR(IF(WVB!H85="Away", WVB!E85, ""), ""),
  IFERROR(IF(XC!H85="Away", XC!E85, ""), ""),
  IFERROR(IF(SWIMMING!H85="Away", SWIMMING!E85, ""), ""),
  IFERROR(IF(WTEN!H85="Away", WTEN!E85, ""), ""),
  IFERROR(IF(TF!H85="Away", TF!E85, ""), ""),
  IFERROR(IF(WGOLF!H85="Away", WGOLF!E85, ""), ""),
  IFERROR(IF(WBB!H85="Away", WBB!E85, ""), ""),
  IFERROR(IF(MBB!H85="Away", MBB!E85, ""), ""),
  IFERROR(IF(WLAX!H85="Away", WLAX!E85, ""), ""),
  IFERROR(IF(MLAX!H85="Away", MLAX!E85, ""), ""),
  IFERROR(IF(SOFT!H85="Away", SOFT!E85, ""), ""),
  IFERROR(IF(BASE!H85="Away", BASE!E85, ""), ""),
  IFERROR(IF(ESPORTS!H85="Away", ESPORTS!E85, ""), "")
)
</f>
        <v/>
      </c>
      <c r="F85" s="11" t="str">
        <f>TEXTJOIN(
  CHAR(10) &amp; CHAR(10),
  TRUE,
  IFERROR(IF(WSO!H85="Away", TEXT(WSO!F85, "h:mm AM/PM"), ""), ""),
  IFERROR(IF(MSO!H85="Away", TEXT(MSO!F85, "h:mm AM/PM"), ""), ""),
  IFERROR(IF(FH!H85="Away", TEXT(FH!F85, "h:mm AM/PM"), ""), ""),
  IFERROR(IF(MGOLF!H85="Away", TEXT(MGOLF!F85, "h:mm AM/PM"), ""), ""),
  IFERROR(IF(Football!H85="Away", TEXT(Football!F85, "h:mm AM/PM"), ""), ""),
  IFERROR(IF(WVB!H85="Away", TEXT(WVB!F85, "h:mm AM/PM"), ""), ""),
  IFERROR(IF(XC!H85="Away", TEXT(XC!F85, "h:mm AM/PM"), ""), ""),
  IFERROR(IF(SWIMMING!H85="Away", TEXT(SWIMMING!F85, "h:mm AM/PM"), ""), ""),
  IFERROR(IF(WTEN!H85="Away", TEXT(WTEN!F85, "h:mm AM/PM"), ""), ""),
  IFERROR(IF(TF!H85="Away", TEXT(TF!F85, "h:mm AM/PM"), ""), ""),
  IFERROR(IF(WGOLF!H85="Away", TEXT(WGOLF!F85, "h:mm AM/PM"), ""), ""),
  IFERROR(IF(WBB!H85="Away", TEXT(WBB!F85, "h:mm AM/PM"), ""), ""),
  IFERROR(IF(MBB!H85="Away", TEXT(MBB!F85, "h:mm AM/PM"), ""), ""),
  IFERROR(IF(WLAX!H85="Away", TEXT(WLAX!F85, "h:mm AM/PM"), ""), ""),
  IFERROR(IF(MLAX!H85="Away", TEXT(MLAX!F85, "h:mm AM/PM"), ""), ""),
  IFERROR(IF(SOFT!H85="Away", TEXT(SOFT!F85, "h:mm AM/PM"), ""), ""),
  IFERROR(IF(BASE!H85="Away", TEXT(BASE!F85, "h:mm AM/PM"), ""), ""),
  IFERROR(IF(ESPORTS!H85="Away", TEXT(ESPORTS!F85, "h:mm AM/PM"), ""), "")
)
</f>
        <v/>
      </c>
      <c r="G85" s="11" t="str">
        <f>TEXTJOIN(
  CHAR(10) &amp; CHAR(10),
  TRUE,
  IFERROR(IF(WSO!H85="Away", WSO!G85, ""), ""),
  IFERROR(IF(MSO!H85="Away", MSO!G85, ""), ""),
  IFERROR(IF(FH!H85="Away", FH!G85, ""), ""),
  IFERROR(IF(MGOLF!H85="Away", MGOLF!G85, ""), ""),
  IFERROR(IF(Football!H85="Away", Football!G85, ""), ""),
  IFERROR(IF(WVB!H85="Away", WVB!G85, ""), ""),
  IFERROR(IF(XC!H85="Away", XC!G85, ""), ""),
  IFERROR(IF(SWIMMING!H85="Away", SWIMMING!G85, ""), ""),
  IFERROR(IF(WTEN!H85="Away", WTEN!G85, ""), ""),
  IFERROR(IF(TF!H85="Away", TF!G85, ""), ""),
  IFERROR(IF(WGOLF!H85="Away", WGOLF!G85, ""), ""),
  IFERROR(IF(WBB!H85="Away", WBB!G85, ""), ""),
  IFERROR(IF(MBB!H85="Away", MBB!G85, ""), ""),
  IFERROR(IF(WLAX!H85="Away", WLAX!G85, ""), ""),
  IFERROR(IF(MLAX!H85="Away", MLAX!G85, ""), ""),
  IFERROR(IF(SOFT!H85="Away", SOFT!G85, ""), ""),
  IFERROR(IF(BASE!H85="Away", BASE!G85, ""), ""),
  IFERROR(IF(ESPORTS!H85="Away", ESPORTS!G85, ""), "")
)
</f>
        <v/>
      </c>
      <c r="H85" s="22" t="str">
        <f>TEXTJOIN(
  CHAR(10) &amp; CHAR(10),
  TRUE,
  IFERROR(IF(WSO!H85="Away", WSO!P85, ""), ""),
  IFERROR(IF(MSO!H85="Away", MSO!P85, ""), ""),
  IFERROR(IF(FH!H85="Away", FH!P85, ""), ""),
  IFERROR(IF(MGOLF!H85="Away", MGOLF!P85, ""), ""),
  IFERROR(IF(Football!H85="Away", Football!P85, ""), ""),
  IFERROR(IF(WVB!H85="Away", WVB!P85, ""), ""),
  IFERROR(IF(XC!H85="Away", XC!P85, ""), ""),
  IFERROR(IF(SWIMMING!H85="Away", SWIMMING!P85, ""), ""),
  IFERROR(IF(WTEN!H85="Away", WTEN!P85, ""), ""),
  IFERROR(IF(TF!H85="Away", TF!P85, ""), ""),
  IFERROR(IF(WGOLF!H85="Away", WGOLF!P85, ""), ""),
  IFERROR(IF(WBB!H85="Away", WBB!P85, ""), ""),
  IFERROR(IF(MBB!H85="Away", MBB!P85, ""), ""),
  IFERROR(IF(WLAX!H85="Away", WLAX!P85, ""), ""),
  IFERROR(IF(MLAX!H85="Away", MLAX!P85, ""), ""),
  IFERROR(IF(SOFT!H85="Away", SOFT!P85, ""), ""),
  IFERROR(IF(BASE!H85="Away", BASE!P85, ""), ""),
  IFERROR(IF(ESPORTS!H85="Away", ESPORTS!P85, ""), "")
)
</f>
        <v/>
      </c>
    </row>
    <row r="86" ht="22.5" customHeight="1">
      <c r="A86" s="6">
        <v>85.0</v>
      </c>
      <c r="B86" s="6" t="str">
        <f>'Master Schedule'!B86</f>
        <v/>
      </c>
      <c r="C86" s="7">
        <v>46319.0</v>
      </c>
      <c r="D86" s="8" t="str">
        <f t="shared" si="1"/>
        <v>Saturday</v>
      </c>
      <c r="E86" s="11" t="str">
        <f>TEXTJOIN(
  CHAR(10) &amp; CHAR(10),
  TRUE,
  IFERROR(IF(WSO!H86="Away", WSO!E86, ""), ""),
  IFERROR(IF(MSO!H86="Away", MSO!E86, ""), ""),
  IFERROR(IF(FH!H86="Away", FH!E86, ""), ""),
  IFERROR(IF(MGOLF!H86="Away", MGOLF!E86, ""), ""),
  IFERROR(IF(Football!H86="Away", Football!E86, ""), ""),
  IFERROR(IF(WVB!H86="Away", WVB!E86, ""), ""),
  IFERROR(IF(XC!H86="Away", XC!E86, ""), ""),
  IFERROR(IF(SWIMMING!H86="Away", SWIMMING!E86, ""), ""),
  IFERROR(IF(WTEN!H86="Away", WTEN!E86, ""), ""),
  IFERROR(IF(TF!H86="Away", TF!E86, ""), ""),
  IFERROR(IF(WGOLF!H86="Away", WGOLF!E86, ""), ""),
  IFERROR(IF(WBB!H86="Away", WBB!E86, ""), ""),
  IFERROR(IF(MBB!H86="Away", MBB!E86, ""), ""),
  IFERROR(IF(WLAX!H86="Away", WLAX!E86, ""), ""),
  IFERROR(IF(MLAX!H86="Away", MLAX!E86, ""), ""),
  IFERROR(IF(SOFT!H86="Away", SOFT!E86, ""), ""),
  IFERROR(IF(BASE!H86="Away", BASE!E86, ""), ""),
  IFERROR(IF(ESPORTS!H86="Away", ESPORTS!E86, ""), "")
)
</f>
        <v>WSO
MSO</v>
      </c>
      <c r="F86" s="11" t="str">
        <f>TEXTJOIN(
  CHAR(10) &amp; CHAR(10),
  TRUE,
  IFERROR(IF(WSO!H86="Away", TEXT(WSO!F86, "h:mm AM/PM"), ""), ""),
  IFERROR(IF(MSO!H86="Away", TEXT(MSO!F86, "h:mm AM/PM"), ""), ""),
  IFERROR(IF(FH!H86="Away", TEXT(FH!F86, "h:mm AM/PM"), ""), ""),
  IFERROR(IF(MGOLF!H86="Away", TEXT(MGOLF!F86, "h:mm AM/PM"), ""), ""),
  IFERROR(IF(Football!H86="Away", TEXT(Football!F86, "h:mm AM/PM"), ""), ""),
  IFERROR(IF(WVB!H86="Away", TEXT(WVB!F86, "h:mm AM/PM"), ""), ""),
  IFERROR(IF(XC!H86="Away", TEXT(XC!F86, "h:mm AM/PM"), ""), ""),
  IFERROR(IF(SWIMMING!H86="Away", TEXT(SWIMMING!F86, "h:mm AM/PM"), ""), ""),
  IFERROR(IF(WTEN!H86="Away", TEXT(WTEN!F86, "h:mm AM/PM"), ""), ""),
  IFERROR(IF(TF!H86="Away", TEXT(TF!F86, "h:mm AM/PM"), ""), ""),
  IFERROR(IF(WGOLF!H86="Away", TEXT(WGOLF!F86, "h:mm AM/PM"), ""), ""),
  IFERROR(IF(WBB!H86="Away", TEXT(WBB!F86, "h:mm AM/PM"), ""), ""),
  IFERROR(IF(MBB!H86="Away", TEXT(MBB!F86, "h:mm AM/PM"), ""), ""),
  IFERROR(IF(WLAX!H86="Away", TEXT(WLAX!F86, "h:mm AM/PM"), ""), ""),
  IFERROR(IF(MLAX!H86="Away", TEXT(MLAX!F86, "h:mm AM/PM"), ""), ""),
  IFERROR(IF(SOFT!H86="Away", TEXT(SOFT!F86, "h:mm AM/PM"), ""), ""),
  IFERROR(IF(BASE!H86="Away", TEXT(BASE!F86, "h:mm AM/PM"), ""), ""),
  IFERROR(IF(ESPORTS!H86="Away", TEXT(ESPORTS!F86, "h:mm AM/PM"), ""), "")
)
</f>
        <v>3:00 PM
TBD</v>
      </c>
      <c r="G86" s="11" t="str">
        <f>TEXTJOIN(
  CHAR(10) &amp; CHAR(10),
  TRUE,
  IFERROR(IF(WSO!H86="Away", WSO!G86, ""), ""),
  IFERROR(IF(MSO!H86="Away", MSO!G86, ""), ""),
  IFERROR(IF(FH!H86="Away", FH!G86, ""), ""),
  IFERROR(IF(MGOLF!H86="Away", MGOLF!G86, ""), ""),
  IFERROR(IF(Football!H86="Away", Football!G86, ""), ""),
  IFERROR(IF(WVB!H86="Away", WVB!G86, ""), ""),
  IFERROR(IF(XC!H86="Away", XC!G86, ""), ""),
  IFERROR(IF(SWIMMING!H86="Away", SWIMMING!G86, ""), ""),
  IFERROR(IF(WTEN!H86="Away", WTEN!G86, ""), ""),
  IFERROR(IF(TF!H86="Away", TF!G86, ""), ""),
  IFERROR(IF(WGOLF!H86="Away", WGOLF!G86, ""), ""),
  IFERROR(IF(WBB!H86="Away", WBB!G86, ""), ""),
  IFERROR(IF(MBB!H86="Away", MBB!G86, ""), ""),
  IFERROR(IF(WLAX!H86="Away", WLAX!G86, ""), ""),
  IFERROR(IF(MLAX!H86="Away", MLAX!G86, ""), ""),
  IFERROR(IF(SOFT!H86="Away", SOFT!G86, ""), ""),
  IFERROR(IF(BASE!H86="Away", BASE!G86, ""), ""),
  IFERROR(IF(ESPORTS!H86="Away", ESPORTS!G86, ""), "")
)
</f>
        <v>UMPI
UMPI</v>
      </c>
      <c r="H86" s="22" t="str">
        <f>TEXTJOIN(
  CHAR(10) &amp; CHAR(10),
  TRUE,
  IFERROR(IF(WSO!H86="Away", WSO!P86, ""), ""),
  IFERROR(IF(MSO!H86="Away", MSO!P86, ""), ""),
  IFERROR(IF(FH!H86="Away", FH!P86, ""), ""),
  IFERROR(IF(MGOLF!H86="Away", MGOLF!P86, ""), ""),
  IFERROR(IF(Football!H86="Away", Football!P86, ""), ""),
  IFERROR(IF(WVB!H86="Away", WVB!P86, ""), ""),
  IFERROR(IF(XC!H86="Away", XC!P86, ""), ""),
  IFERROR(IF(SWIMMING!H86="Away", SWIMMING!P86, ""), ""),
  IFERROR(IF(WTEN!H86="Away", WTEN!P86, ""), ""),
  IFERROR(IF(TF!H86="Away", TF!P86, ""), ""),
  IFERROR(IF(WGOLF!H86="Away", WGOLF!P86, ""), ""),
  IFERROR(IF(WBB!H86="Away", WBB!P86, ""), ""),
  IFERROR(IF(MBB!H86="Away", MBB!P86, ""), ""),
  IFERROR(IF(WLAX!H86="Away", WLAX!P86, ""), ""),
  IFERROR(IF(MLAX!H86="Away", MLAX!P86, ""), ""),
  IFERROR(IF(SOFT!H86="Away", SOFT!P86, ""), ""),
  IFERROR(IF(BASE!H86="Away", BASE!P86, ""), ""),
  IFERROR(IF(ESPORTS!H86="Away", ESPORTS!P86, ""), "")
)
</f>
        <v>⌛️ Pending
⌛️ Pending</v>
      </c>
    </row>
    <row r="87" ht="22.5" customHeight="1">
      <c r="A87" s="6">
        <v>86.0</v>
      </c>
      <c r="B87" s="6" t="str">
        <f>'Master Schedule'!B87</f>
        <v/>
      </c>
      <c r="C87" s="7">
        <v>46320.0</v>
      </c>
      <c r="D87" s="8" t="str">
        <f t="shared" si="1"/>
        <v>Sunday</v>
      </c>
      <c r="E87" s="11" t="str">
        <f>TEXTJOIN(
  CHAR(10) &amp; CHAR(10),
  TRUE,
  IFERROR(IF(WSO!H87="Away", WSO!E87, ""), ""),
  IFERROR(IF(MSO!H87="Away", MSO!E87, ""), ""),
  IFERROR(IF(FH!H87="Away", FH!E87, ""), ""),
  IFERROR(IF(MGOLF!H87="Away", MGOLF!E87, ""), ""),
  IFERROR(IF(Football!H87="Away", Football!E87, ""), ""),
  IFERROR(IF(WVB!H87="Away", WVB!E87, ""), ""),
  IFERROR(IF(XC!H87="Away", XC!E87, ""), ""),
  IFERROR(IF(SWIMMING!H87="Away", SWIMMING!E87, ""), ""),
  IFERROR(IF(WTEN!H87="Away", WTEN!E87, ""), ""),
  IFERROR(IF(TF!H87="Away", TF!E87, ""), ""),
  IFERROR(IF(WGOLF!H87="Away", WGOLF!E87, ""), ""),
  IFERROR(IF(WBB!H87="Away", WBB!E87, ""), ""),
  IFERROR(IF(MBB!H87="Away", MBB!E87, ""), ""),
  IFERROR(IF(WLAX!H87="Away", WLAX!E87, ""), ""),
  IFERROR(IF(MLAX!H87="Away", MLAX!E87, ""), ""),
  IFERROR(IF(SOFT!H87="Away", SOFT!E87, ""), ""),
  IFERROR(IF(BASE!H87="Away", BASE!E87, ""), ""),
  IFERROR(IF(ESPORTS!H87="Away", ESPORTS!E87, ""), "")
)
</f>
        <v>WSO</v>
      </c>
      <c r="F87" s="11" t="str">
        <f>TEXTJOIN(
  CHAR(10) &amp; CHAR(10),
  TRUE,
  IFERROR(IF(WSO!H87="Away", TEXT(WSO!F87, "h:mm AM/PM"), ""), ""),
  IFERROR(IF(MSO!H87="Away", TEXT(MSO!F87, "h:mm AM/PM"), ""), ""),
  IFERROR(IF(FH!H87="Away", TEXT(FH!F87, "h:mm AM/PM"), ""), ""),
  IFERROR(IF(MGOLF!H87="Away", TEXT(MGOLF!F87, "h:mm AM/PM"), ""), ""),
  IFERROR(IF(Football!H87="Away", TEXT(Football!F87, "h:mm AM/PM"), ""), ""),
  IFERROR(IF(WVB!H87="Away", TEXT(WVB!F87, "h:mm AM/PM"), ""), ""),
  IFERROR(IF(XC!H87="Away", TEXT(XC!F87, "h:mm AM/PM"), ""), ""),
  IFERROR(IF(SWIMMING!H87="Away", TEXT(SWIMMING!F87, "h:mm AM/PM"), ""), ""),
  IFERROR(IF(WTEN!H87="Away", TEXT(WTEN!F87, "h:mm AM/PM"), ""), ""),
  IFERROR(IF(TF!H87="Away", TEXT(TF!F87, "h:mm AM/PM"), ""), ""),
  IFERROR(IF(WGOLF!H87="Away", TEXT(WGOLF!F87, "h:mm AM/PM"), ""), ""),
  IFERROR(IF(WBB!H87="Away", TEXT(WBB!F87, "h:mm AM/PM"), ""), ""),
  IFERROR(IF(MBB!H87="Away", TEXT(MBB!F87, "h:mm AM/PM"), ""), ""),
  IFERROR(IF(WLAX!H87="Away", TEXT(WLAX!F87, "h:mm AM/PM"), ""), ""),
  IFERROR(IF(MLAX!H87="Away", TEXT(MLAX!F87, "h:mm AM/PM"), ""), ""),
  IFERROR(IF(SOFT!H87="Away", TEXT(SOFT!F87, "h:mm AM/PM"), ""), ""),
  IFERROR(IF(BASE!H87="Away", TEXT(BASE!F87, "h:mm AM/PM"), ""), ""),
  IFERROR(IF(ESPORTS!H87="Away", TEXT(ESPORTS!F87, "h:mm AM/PM"), ""), "")
)
</f>
        <v>2:00 PM</v>
      </c>
      <c r="G87" s="11" t="str">
        <f>TEXTJOIN(
  CHAR(10) &amp; CHAR(10),
  TRUE,
  IFERROR(IF(WSO!H87="Away", WSO!G87, ""), ""),
  IFERROR(IF(MSO!H87="Away", MSO!G87, ""), ""),
  IFERROR(IF(FH!H87="Away", FH!G87, ""), ""),
  IFERROR(IF(MGOLF!H87="Away", MGOLF!G87, ""), ""),
  IFERROR(IF(Football!H87="Away", Football!G87, ""), ""),
  IFERROR(IF(WVB!H87="Away", WVB!G87, ""), ""),
  IFERROR(IF(XC!H87="Away", XC!G87, ""), ""),
  IFERROR(IF(SWIMMING!H87="Away", SWIMMING!G87, ""), ""),
  IFERROR(IF(WTEN!H87="Away", WTEN!G87, ""), ""),
  IFERROR(IF(TF!H87="Away", TF!G87, ""), ""),
  IFERROR(IF(WGOLF!H87="Away", WGOLF!G87, ""), ""),
  IFERROR(IF(WBB!H87="Away", WBB!G87, ""), ""),
  IFERROR(IF(MBB!H87="Away", MBB!G87, ""), ""),
  IFERROR(IF(WLAX!H87="Away", WLAX!G87, ""), ""),
  IFERROR(IF(MLAX!H87="Away", MLAX!G87, ""), ""),
  IFERROR(IF(SOFT!H87="Away", SOFT!G87, ""), ""),
  IFERROR(IF(BASE!H87="Away", BASE!G87, ""), ""),
  IFERROR(IF(ESPORTS!H87="Away", ESPORTS!G87, ""), "")
)
</f>
        <v>UMFK</v>
      </c>
      <c r="H87" s="22" t="str">
        <f>TEXTJOIN(
  CHAR(10) &amp; CHAR(10),
  TRUE,
  IFERROR(IF(WSO!H87="Away", WSO!P87, ""), ""),
  IFERROR(IF(MSO!H87="Away", MSO!P87, ""), ""),
  IFERROR(IF(FH!H87="Away", FH!P87, ""), ""),
  IFERROR(IF(MGOLF!H87="Away", MGOLF!P87, ""), ""),
  IFERROR(IF(Football!H87="Away", Football!P87, ""), ""),
  IFERROR(IF(WVB!H87="Away", WVB!P87, ""), ""),
  IFERROR(IF(XC!H87="Away", XC!P87, ""), ""),
  IFERROR(IF(SWIMMING!H87="Away", SWIMMING!P87, ""), ""),
  IFERROR(IF(WTEN!H87="Away", WTEN!P87, ""), ""),
  IFERROR(IF(TF!H87="Away", TF!P87, ""), ""),
  IFERROR(IF(WGOLF!H87="Away", WGOLF!P87, ""), ""),
  IFERROR(IF(WBB!H87="Away", WBB!P87, ""), ""),
  IFERROR(IF(MBB!H87="Away", MBB!P87, ""), ""),
  IFERROR(IF(WLAX!H87="Away", WLAX!P87, ""), ""),
  IFERROR(IF(MLAX!H87="Away", MLAX!P87, ""), ""),
  IFERROR(IF(SOFT!H87="Away", SOFT!P87, ""), ""),
  IFERROR(IF(BASE!H87="Away", BASE!P87, ""), ""),
  IFERROR(IF(ESPORTS!H87="Away", ESPORTS!P87, ""), "")
)
</f>
        <v>⌛️ Pending</v>
      </c>
    </row>
    <row r="88" ht="22.5" customHeight="1">
      <c r="A88" s="6">
        <v>87.0</v>
      </c>
      <c r="B88" s="6" t="str">
        <f>'Master Schedule'!B88</f>
        <v/>
      </c>
      <c r="C88" s="7">
        <v>46321.0</v>
      </c>
      <c r="D88" s="8" t="str">
        <f t="shared" si="1"/>
        <v>Monday</v>
      </c>
      <c r="E88" s="11" t="str">
        <f>TEXTJOIN(
  CHAR(10) &amp; CHAR(10),
  TRUE,
  IFERROR(IF(WSO!H88="Away", WSO!E88, ""), ""),
  IFERROR(IF(MSO!H88="Away", MSO!E88, ""), ""),
  IFERROR(IF(FH!H88="Away", FH!E88, ""), ""),
  IFERROR(IF(MGOLF!H88="Away", MGOLF!E88, ""), ""),
  IFERROR(IF(Football!H88="Away", Football!E88, ""), ""),
  IFERROR(IF(WVB!H88="Away", WVB!E88, ""), ""),
  IFERROR(IF(XC!H88="Away", XC!E88, ""), ""),
  IFERROR(IF(SWIMMING!H88="Away", SWIMMING!E88, ""), ""),
  IFERROR(IF(WTEN!H88="Away", WTEN!E88, ""), ""),
  IFERROR(IF(TF!H88="Away", TF!E88, ""), ""),
  IFERROR(IF(WGOLF!H88="Away", WGOLF!E88, ""), ""),
  IFERROR(IF(WBB!H88="Away", WBB!E88, ""), ""),
  IFERROR(IF(MBB!H88="Away", MBB!E88, ""), ""),
  IFERROR(IF(WLAX!H88="Away", WLAX!E88, ""), ""),
  IFERROR(IF(MLAX!H88="Away", MLAX!E88, ""), ""),
  IFERROR(IF(SOFT!H88="Away", SOFT!E88, ""), ""),
  IFERROR(IF(BASE!H88="Away", BASE!E88, ""), ""),
  IFERROR(IF(ESPORTS!H88="Away", ESPORTS!E88, ""), "")
)
</f>
        <v/>
      </c>
      <c r="F88" s="11" t="str">
        <f>TEXTJOIN(
  CHAR(10) &amp; CHAR(10),
  TRUE,
  IFERROR(IF(WSO!H88="Away", TEXT(WSO!F88, "h:mm AM/PM"), ""), ""),
  IFERROR(IF(MSO!H88="Away", TEXT(MSO!F88, "h:mm AM/PM"), ""), ""),
  IFERROR(IF(FH!H88="Away", TEXT(FH!F88, "h:mm AM/PM"), ""), ""),
  IFERROR(IF(MGOLF!H88="Away", TEXT(MGOLF!F88, "h:mm AM/PM"), ""), ""),
  IFERROR(IF(Football!H88="Away", TEXT(Football!F88, "h:mm AM/PM"), ""), ""),
  IFERROR(IF(WVB!H88="Away", TEXT(WVB!F88, "h:mm AM/PM"), ""), ""),
  IFERROR(IF(XC!H88="Away", TEXT(XC!F88, "h:mm AM/PM"), ""), ""),
  IFERROR(IF(SWIMMING!H88="Away", TEXT(SWIMMING!F88, "h:mm AM/PM"), ""), ""),
  IFERROR(IF(WTEN!H88="Away", TEXT(WTEN!F88, "h:mm AM/PM"), ""), ""),
  IFERROR(IF(TF!H88="Away", TEXT(TF!F88, "h:mm AM/PM"), ""), ""),
  IFERROR(IF(WGOLF!H88="Away", TEXT(WGOLF!F88, "h:mm AM/PM"), ""), ""),
  IFERROR(IF(WBB!H88="Away", TEXT(WBB!F88, "h:mm AM/PM"), ""), ""),
  IFERROR(IF(MBB!H88="Away", TEXT(MBB!F88, "h:mm AM/PM"), ""), ""),
  IFERROR(IF(WLAX!H88="Away", TEXT(WLAX!F88, "h:mm AM/PM"), ""), ""),
  IFERROR(IF(MLAX!H88="Away", TEXT(MLAX!F88, "h:mm AM/PM"), ""), ""),
  IFERROR(IF(SOFT!H88="Away", TEXT(SOFT!F88, "h:mm AM/PM"), ""), ""),
  IFERROR(IF(BASE!H88="Away", TEXT(BASE!F88, "h:mm AM/PM"), ""), ""),
  IFERROR(IF(ESPORTS!H88="Away", TEXT(ESPORTS!F88, "h:mm AM/PM"), ""), "")
)
</f>
        <v/>
      </c>
      <c r="G88" s="11" t="str">
        <f>TEXTJOIN(
  CHAR(10) &amp; CHAR(10),
  TRUE,
  IFERROR(IF(WSO!H88="Away", WSO!G88, ""), ""),
  IFERROR(IF(MSO!H88="Away", MSO!G88, ""), ""),
  IFERROR(IF(FH!H88="Away", FH!G88, ""), ""),
  IFERROR(IF(MGOLF!H88="Away", MGOLF!G88, ""), ""),
  IFERROR(IF(Football!H88="Away", Football!G88, ""), ""),
  IFERROR(IF(WVB!H88="Away", WVB!G88, ""), ""),
  IFERROR(IF(XC!H88="Away", XC!G88, ""), ""),
  IFERROR(IF(SWIMMING!H88="Away", SWIMMING!G88, ""), ""),
  IFERROR(IF(WTEN!H88="Away", WTEN!G88, ""), ""),
  IFERROR(IF(TF!H88="Away", TF!G88, ""), ""),
  IFERROR(IF(WGOLF!H88="Away", WGOLF!G88, ""), ""),
  IFERROR(IF(WBB!H88="Away", WBB!G88, ""), ""),
  IFERROR(IF(MBB!H88="Away", MBB!G88, ""), ""),
  IFERROR(IF(WLAX!H88="Away", WLAX!G88, ""), ""),
  IFERROR(IF(MLAX!H88="Away", MLAX!G88, ""), ""),
  IFERROR(IF(SOFT!H88="Away", SOFT!G88, ""), ""),
  IFERROR(IF(BASE!H88="Away", BASE!G88, ""), ""),
  IFERROR(IF(ESPORTS!H88="Away", ESPORTS!G88, ""), "")
)
</f>
        <v/>
      </c>
      <c r="H88" s="22" t="str">
        <f>TEXTJOIN(
  CHAR(10) &amp; CHAR(10),
  TRUE,
  IFERROR(IF(WSO!H88="Away", WSO!P88, ""), ""),
  IFERROR(IF(MSO!H88="Away", MSO!P88, ""), ""),
  IFERROR(IF(FH!H88="Away", FH!P88, ""), ""),
  IFERROR(IF(MGOLF!H88="Away", MGOLF!P88, ""), ""),
  IFERROR(IF(Football!H88="Away", Football!P88, ""), ""),
  IFERROR(IF(WVB!H88="Away", WVB!P88, ""), ""),
  IFERROR(IF(XC!H88="Away", XC!P88, ""), ""),
  IFERROR(IF(SWIMMING!H88="Away", SWIMMING!P88, ""), ""),
  IFERROR(IF(WTEN!H88="Away", WTEN!P88, ""), ""),
  IFERROR(IF(TF!H88="Away", TF!P88, ""), ""),
  IFERROR(IF(WGOLF!H88="Away", WGOLF!P88, ""), ""),
  IFERROR(IF(WBB!H88="Away", WBB!P88, ""), ""),
  IFERROR(IF(MBB!H88="Away", MBB!P88, ""), ""),
  IFERROR(IF(WLAX!H88="Away", WLAX!P88, ""), ""),
  IFERROR(IF(MLAX!H88="Away", MLAX!P88, ""), ""),
  IFERROR(IF(SOFT!H88="Away", SOFT!P88, ""), ""),
  IFERROR(IF(BASE!H88="Away", BASE!P88, ""), ""),
  IFERROR(IF(ESPORTS!H88="Away", ESPORTS!P88, ""), "")
)
</f>
        <v/>
      </c>
    </row>
    <row r="89" ht="22.5" customHeight="1">
      <c r="A89" s="6">
        <v>88.0</v>
      </c>
      <c r="B89" s="6" t="str">
        <f>'Master Schedule'!B89</f>
        <v/>
      </c>
      <c r="C89" s="7">
        <v>46322.0</v>
      </c>
      <c r="D89" s="8" t="str">
        <f t="shared" si="1"/>
        <v>Tuesday</v>
      </c>
      <c r="E89" s="11" t="str">
        <f>TEXTJOIN(
  CHAR(10) &amp; CHAR(10),
  TRUE,
  IFERROR(IF(WSO!H89="Away", WSO!E89, ""), ""),
  IFERROR(IF(MSO!H89="Away", MSO!E89, ""), ""),
  IFERROR(IF(FH!H89="Away", FH!E89, ""), ""),
  IFERROR(IF(MGOLF!H89="Away", MGOLF!E89, ""), ""),
  IFERROR(IF(Football!H89="Away", Football!E89, ""), ""),
  IFERROR(IF(WVB!H89="Away", WVB!E89, ""), ""),
  IFERROR(IF(XC!H89="Away", XC!E89, ""), ""),
  IFERROR(IF(SWIMMING!H89="Away", SWIMMING!E89, ""), ""),
  IFERROR(IF(WTEN!H89="Away", WTEN!E89, ""), ""),
  IFERROR(IF(TF!H89="Away", TF!E89, ""), ""),
  IFERROR(IF(WGOLF!H89="Away", WGOLF!E89, ""), ""),
  IFERROR(IF(WBB!H89="Away", WBB!E89, ""), ""),
  IFERROR(IF(MBB!H89="Away", MBB!E89, ""), ""),
  IFERROR(IF(WLAX!H89="Away", WLAX!E89, ""), ""),
  IFERROR(IF(MLAX!H89="Away", MLAX!E89, ""), ""),
  IFERROR(IF(SOFT!H89="Away", SOFT!E89, ""), ""),
  IFERROR(IF(BASE!H89="Away", BASE!E89, ""), ""),
  IFERROR(IF(ESPORTS!H89="Away", ESPORTS!E89, ""), "")
)
</f>
        <v/>
      </c>
      <c r="F89" s="11" t="str">
        <f>TEXTJOIN(
  CHAR(10) &amp; CHAR(10),
  TRUE,
  IFERROR(IF(WSO!H89="Away", TEXT(WSO!F89, "h:mm AM/PM"), ""), ""),
  IFERROR(IF(MSO!H89="Away", TEXT(MSO!F89, "h:mm AM/PM"), ""), ""),
  IFERROR(IF(FH!H89="Away", TEXT(FH!F89, "h:mm AM/PM"), ""), ""),
  IFERROR(IF(MGOLF!H89="Away", TEXT(MGOLF!F89, "h:mm AM/PM"), ""), ""),
  IFERROR(IF(Football!H89="Away", TEXT(Football!F89, "h:mm AM/PM"), ""), ""),
  IFERROR(IF(WVB!H89="Away", TEXT(WVB!F89, "h:mm AM/PM"), ""), ""),
  IFERROR(IF(XC!H89="Away", TEXT(XC!F89, "h:mm AM/PM"), ""), ""),
  IFERROR(IF(SWIMMING!H89="Away", TEXT(SWIMMING!F89, "h:mm AM/PM"), ""), ""),
  IFERROR(IF(WTEN!H89="Away", TEXT(WTEN!F89, "h:mm AM/PM"), ""), ""),
  IFERROR(IF(TF!H89="Away", TEXT(TF!F89, "h:mm AM/PM"), ""), ""),
  IFERROR(IF(WGOLF!H89="Away", TEXT(WGOLF!F89, "h:mm AM/PM"), ""), ""),
  IFERROR(IF(WBB!H89="Away", TEXT(WBB!F89, "h:mm AM/PM"), ""), ""),
  IFERROR(IF(MBB!H89="Away", TEXT(MBB!F89, "h:mm AM/PM"), ""), ""),
  IFERROR(IF(WLAX!H89="Away", TEXT(WLAX!F89, "h:mm AM/PM"), ""), ""),
  IFERROR(IF(MLAX!H89="Away", TEXT(MLAX!F89, "h:mm AM/PM"), ""), ""),
  IFERROR(IF(SOFT!H89="Away", TEXT(SOFT!F89, "h:mm AM/PM"), ""), ""),
  IFERROR(IF(BASE!H89="Away", TEXT(BASE!F89, "h:mm AM/PM"), ""), ""),
  IFERROR(IF(ESPORTS!H89="Away", TEXT(ESPORTS!F89, "h:mm AM/PM"), ""), "")
)
</f>
        <v/>
      </c>
      <c r="G89" s="11" t="str">
        <f>TEXTJOIN(
  CHAR(10) &amp; CHAR(10),
  TRUE,
  IFERROR(IF(WSO!H89="Away", WSO!G89, ""), ""),
  IFERROR(IF(MSO!H89="Away", MSO!G89, ""), ""),
  IFERROR(IF(FH!H89="Away", FH!G89, ""), ""),
  IFERROR(IF(MGOLF!H89="Away", MGOLF!G89, ""), ""),
  IFERROR(IF(Football!H89="Away", Football!G89, ""), ""),
  IFERROR(IF(WVB!H89="Away", WVB!G89, ""), ""),
  IFERROR(IF(XC!H89="Away", XC!G89, ""), ""),
  IFERROR(IF(SWIMMING!H89="Away", SWIMMING!G89, ""), ""),
  IFERROR(IF(WTEN!H89="Away", WTEN!G89, ""), ""),
  IFERROR(IF(TF!H89="Away", TF!G89, ""), ""),
  IFERROR(IF(WGOLF!H89="Away", WGOLF!G89, ""), ""),
  IFERROR(IF(WBB!H89="Away", WBB!G89, ""), ""),
  IFERROR(IF(MBB!H89="Away", MBB!G89, ""), ""),
  IFERROR(IF(WLAX!H89="Away", WLAX!G89, ""), ""),
  IFERROR(IF(MLAX!H89="Away", MLAX!G89, ""), ""),
  IFERROR(IF(SOFT!H89="Away", SOFT!G89, ""), ""),
  IFERROR(IF(BASE!H89="Away", BASE!G89, ""), ""),
  IFERROR(IF(ESPORTS!H89="Away", ESPORTS!G89, ""), "")
)
</f>
        <v/>
      </c>
      <c r="H89" s="22" t="str">
        <f>TEXTJOIN(
  CHAR(10) &amp; CHAR(10),
  TRUE,
  IFERROR(IF(WSO!H89="Away", WSO!P89, ""), ""),
  IFERROR(IF(MSO!H89="Away", MSO!P89, ""), ""),
  IFERROR(IF(FH!H89="Away", FH!P89, ""), ""),
  IFERROR(IF(MGOLF!H89="Away", MGOLF!P89, ""), ""),
  IFERROR(IF(Football!H89="Away", Football!P89, ""), ""),
  IFERROR(IF(WVB!H89="Away", WVB!P89, ""), ""),
  IFERROR(IF(XC!H89="Away", XC!P89, ""), ""),
  IFERROR(IF(SWIMMING!H89="Away", SWIMMING!P89, ""), ""),
  IFERROR(IF(WTEN!H89="Away", WTEN!P89, ""), ""),
  IFERROR(IF(TF!H89="Away", TF!P89, ""), ""),
  IFERROR(IF(WGOLF!H89="Away", WGOLF!P89, ""), ""),
  IFERROR(IF(WBB!H89="Away", WBB!P89, ""), ""),
  IFERROR(IF(MBB!H89="Away", MBB!P89, ""), ""),
  IFERROR(IF(WLAX!H89="Away", WLAX!P89, ""), ""),
  IFERROR(IF(MLAX!H89="Away", MLAX!P89, ""), ""),
  IFERROR(IF(SOFT!H89="Away", SOFT!P89, ""), ""),
  IFERROR(IF(BASE!H89="Away", BASE!P89, ""), ""),
  IFERROR(IF(ESPORTS!H89="Away", ESPORTS!P89, ""), "")
)
</f>
        <v/>
      </c>
    </row>
    <row r="90" ht="22.5" customHeight="1">
      <c r="A90" s="6">
        <v>89.0</v>
      </c>
      <c r="B90" s="6" t="str">
        <f>'Master Schedule'!B90</f>
        <v/>
      </c>
      <c r="C90" s="7">
        <v>46323.0</v>
      </c>
      <c r="D90" s="8" t="str">
        <f t="shared" si="1"/>
        <v>Wednesday</v>
      </c>
      <c r="E90" s="11" t="str">
        <f>TEXTJOIN(
  CHAR(10) &amp; CHAR(10),
  TRUE,
  IFERROR(IF(WSO!H90="Away", WSO!E90, ""), ""),
  IFERROR(IF(MSO!H90="Away", MSO!E90, ""), ""),
  IFERROR(IF(FH!H90="Away", FH!E90, ""), ""),
  IFERROR(IF(MGOLF!H90="Away", MGOLF!E90, ""), ""),
  IFERROR(IF(Football!H90="Away", Football!E90, ""), ""),
  IFERROR(IF(WVB!H90="Away", WVB!E90, ""), ""),
  IFERROR(IF(XC!H90="Away", XC!E90, ""), ""),
  IFERROR(IF(SWIMMING!H90="Away", SWIMMING!E90, ""), ""),
  IFERROR(IF(WTEN!H90="Away", WTEN!E90, ""), ""),
  IFERROR(IF(TF!H90="Away", TF!E90, ""), ""),
  IFERROR(IF(WGOLF!H90="Away", WGOLF!E90, ""), ""),
  IFERROR(IF(WBB!H90="Away", WBB!E90, ""), ""),
  IFERROR(IF(MBB!H90="Away", MBB!E90, ""), ""),
  IFERROR(IF(WLAX!H90="Away", WLAX!E90, ""), ""),
  IFERROR(IF(MLAX!H90="Away", MLAX!E90, ""), ""),
  IFERROR(IF(SOFT!H90="Away", SOFT!E90, ""), ""),
  IFERROR(IF(BASE!H90="Away", BASE!E90, ""), ""),
  IFERROR(IF(ESPORTS!H90="Away", ESPORTS!E90, ""), "")
)
</f>
        <v/>
      </c>
      <c r="F90" s="11" t="str">
        <f>TEXTJOIN(
  CHAR(10) &amp; CHAR(10),
  TRUE,
  IFERROR(IF(WSO!H90="Away", TEXT(WSO!F90, "h:mm AM/PM"), ""), ""),
  IFERROR(IF(MSO!H90="Away", TEXT(MSO!F90, "h:mm AM/PM"), ""), ""),
  IFERROR(IF(FH!H90="Away", TEXT(FH!F90, "h:mm AM/PM"), ""), ""),
  IFERROR(IF(MGOLF!H90="Away", TEXT(MGOLF!F90, "h:mm AM/PM"), ""), ""),
  IFERROR(IF(Football!H90="Away", TEXT(Football!F90, "h:mm AM/PM"), ""), ""),
  IFERROR(IF(WVB!H90="Away", TEXT(WVB!F90, "h:mm AM/PM"), ""), ""),
  IFERROR(IF(XC!H90="Away", TEXT(XC!F90, "h:mm AM/PM"), ""), ""),
  IFERROR(IF(SWIMMING!H90="Away", TEXT(SWIMMING!F90, "h:mm AM/PM"), ""), ""),
  IFERROR(IF(WTEN!H90="Away", TEXT(WTEN!F90, "h:mm AM/PM"), ""), ""),
  IFERROR(IF(TF!H90="Away", TEXT(TF!F90, "h:mm AM/PM"), ""), ""),
  IFERROR(IF(WGOLF!H90="Away", TEXT(WGOLF!F90, "h:mm AM/PM"), ""), ""),
  IFERROR(IF(WBB!H90="Away", TEXT(WBB!F90, "h:mm AM/PM"), ""), ""),
  IFERROR(IF(MBB!H90="Away", TEXT(MBB!F90, "h:mm AM/PM"), ""), ""),
  IFERROR(IF(WLAX!H90="Away", TEXT(WLAX!F90, "h:mm AM/PM"), ""), ""),
  IFERROR(IF(MLAX!H90="Away", TEXT(MLAX!F90, "h:mm AM/PM"), ""), ""),
  IFERROR(IF(SOFT!H90="Away", TEXT(SOFT!F90, "h:mm AM/PM"), ""), ""),
  IFERROR(IF(BASE!H90="Away", TEXT(BASE!F90, "h:mm AM/PM"), ""), ""),
  IFERROR(IF(ESPORTS!H90="Away", TEXT(ESPORTS!F90, "h:mm AM/PM"), ""), "")
)
</f>
        <v/>
      </c>
      <c r="G90" s="11" t="str">
        <f>TEXTJOIN(
  CHAR(10) &amp; CHAR(10),
  TRUE,
  IFERROR(IF(WSO!H90="Away", WSO!G90, ""), ""),
  IFERROR(IF(MSO!H90="Away", MSO!G90, ""), ""),
  IFERROR(IF(FH!H90="Away", FH!G90, ""), ""),
  IFERROR(IF(MGOLF!H90="Away", MGOLF!G90, ""), ""),
  IFERROR(IF(Football!H90="Away", Football!G90, ""), ""),
  IFERROR(IF(WVB!H90="Away", WVB!G90, ""), ""),
  IFERROR(IF(XC!H90="Away", XC!G90, ""), ""),
  IFERROR(IF(SWIMMING!H90="Away", SWIMMING!G90, ""), ""),
  IFERROR(IF(WTEN!H90="Away", WTEN!G90, ""), ""),
  IFERROR(IF(TF!H90="Away", TF!G90, ""), ""),
  IFERROR(IF(WGOLF!H90="Away", WGOLF!G90, ""), ""),
  IFERROR(IF(WBB!H90="Away", WBB!G90, ""), ""),
  IFERROR(IF(MBB!H90="Away", MBB!G90, ""), ""),
  IFERROR(IF(WLAX!H90="Away", WLAX!G90, ""), ""),
  IFERROR(IF(MLAX!H90="Away", MLAX!G90, ""), ""),
  IFERROR(IF(SOFT!H90="Away", SOFT!G90, ""), ""),
  IFERROR(IF(BASE!H90="Away", BASE!G90, ""), ""),
  IFERROR(IF(ESPORTS!H90="Away", ESPORTS!G90, ""), "")
)
</f>
        <v/>
      </c>
      <c r="H90" s="22" t="str">
        <f>TEXTJOIN(
  CHAR(10) &amp; CHAR(10),
  TRUE,
  IFERROR(IF(WSO!H90="Away", WSO!P90, ""), ""),
  IFERROR(IF(MSO!H90="Away", MSO!P90, ""), ""),
  IFERROR(IF(FH!H90="Away", FH!P90, ""), ""),
  IFERROR(IF(MGOLF!H90="Away", MGOLF!P90, ""), ""),
  IFERROR(IF(Football!H90="Away", Football!P90, ""), ""),
  IFERROR(IF(WVB!H90="Away", WVB!P90, ""), ""),
  IFERROR(IF(XC!H90="Away", XC!P90, ""), ""),
  IFERROR(IF(SWIMMING!H90="Away", SWIMMING!P90, ""), ""),
  IFERROR(IF(WTEN!H90="Away", WTEN!P90, ""), ""),
  IFERROR(IF(TF!H90="Away", TF!P90, ""), ""),
  IFERROR(IF(WGOLF!H90="Away", WGOLF!P90, ""), ""),
  IFERROR(IF(WBB!H90="Away", WBB!P90, ""), ""),
  IFERROR(IF(MBB!H90="Away", MBB!P90, ""), ""),
  IFERROR(IF(WLAX!H90="Away", WLAX!P90, ""), ""),
  IFERROR(IF(MLAX!H90="Away", MLAX!P90, ""), ""),
  IFERROR(IF(SOFT!H90="Away", SOFT!P90, ""), ""),
  IFERROR(IF(BASE!H90="Away", BASE!P90, ""), ""),
  IFERROR(IF(ESPORTS!H90="Away", ESPORTS!P90, ""), "")
)
</f>
        <v/>
      </c>
    </row>
    <row r="91" ht="22.5" customHeight="1">
      <c r="A91" s="6">
        <v>90.0</v>
      </c>
      <c r="B91" s="6" t="str">
        <f>'Master Schedule'!B91</f>
        <v/>
      </c>
      <c r="C91" s="7">
        <v>46324.0</v>
      </c>
      <c r="D91" s="8" t="str">
        <f t="shared" si="1"/>
        <v>Thursday</v>
      </c>
      <c r="E91" s="11" t="str">
        <f>TEXTJOIN(
  CHAR(10) &amp; CHAR(10),
  TRUE,
  IFERROR(IF(WSO!H91="Away", WSO!E91, ""), ""),
  IFERROR(IF(MSO!H91="Away", MSO!E91, ""), ""),
  IFERROR(IF(FH!H91="Away", FH!E91, ""), ""),
  IFERROR(IF(MGOLF!H91="Away", MGOLF!E91, ""), ""),
  IFERROR(IF(Football!H91="Away", Football!E91, ""), ""),
  IFERROR(IF(WVB!H91="Away", WVB!E91, ""), ""),
  IFERROR(IF(XC!H91="Away", XC!E91, ""), ""),
  IFERROR(IF(SWIMMING!H91="Away", SWIMMING!E91, ""), ""),
  IFERROR(IF(WTEN!H91="Away", WTEN!E91, ""), ""),
  IFERROR(IF(TF!H91="Away", TF!E91, ""), ""),
  IFERROR(IF(WGOLF!H91="Away", WGOLF!E91, ""), ""),
  IFERROR(IF(WBB!H91="Away", WBB!E91, ""), ""),
  IFERROR(IF(MBB!H91="Away", MBB!E91, ""), ""),
  IFERROR(IF(WLAX!H91="Away", WLAX!E91, ""), ""),
  IFERROR(IF(MLAX!H91="Away", MLAX!E91, ""), ""),
  IFERROR(IF(SOFT!H91="Away", SOFT!E91, ""), ""),
  IFERROR(IF(BASE!H91="Away", BASE!E91, ""), ""),
  IFERROR(IF(ESPORTS!H91="Away", ESPORTS!E91, ""), "")
)
</f>
        <v/>
      </c>
      <c r="F91" s="11" t="str">
        <f>TEXTJOIN(
  CHAR(10) &amp; CHAR(10),
  TRUE,
  IFERROR(IF(WSO!H91="Away", TEXT(WSO!F91, "h:mm AM/PM"), ""), ""),
  IFERROR(IF(MSO!H91="Away", TEXT(MSO!F91, "h:mm AM/PM"), ""), ""),
  IFERROR(IF(FH!H91="Away", TEXT(FH!F91, "h:mm AM/PM"), ""), ""),
  IFERROR(IF(MGOLF!H91="Away", TEXT(MGOLF!F91, "h:mm AM/PM"), ""), ""),
  IFERROR(IF(Football!H91="Away", TEXT(Football!F91, "h:mm AM/PM"), ""), ""),
  IFERROR(IF(WVB!H91="Away", TEXT(WVB!F91, "h:mm AM/PM"), ""), ""),
  IFERROR(IF(XC!H91="Away", TEXT(XC!F91, "h:mm AM/PM"), ""), ""),
  IFERROR(IF(SWIMMING!H91="Away", TEXT(SWIMMING!F91, "h:mm AM/PM"), ""), ""),
  IFERROR(IF(WTEN!H91="Away", TEXT(WTEN!F91, "h:mm AM/PM"), ""), ""),
  IFERROR(IF(TF!H91="Away", TEXT(TF!F91, "h:mm AM/PM"), ""), ""),
  IFERROR(IF(WGOLF!H91="Away", TEXT(WGOLF!F91, "h:mm AM/PM"), ""), ""),
  IFERROR(IF(WBB!H91="Away", TEXT(WBB!F91, "h:mm AM/PM"), ""), ""),
  IFERROR(IF(MBB!H91="Away", TEXT(MBB!F91, "h:mm AM/PM"), ""), ""),
  IFERROR(IF(WLAX!H91="Away", TEXT(WLAX!F91, "h:mm AM/PM"), ""), ""),
  IFERROR(IF(MLAX!H91="Away", TEXT(MLAX!F91, "h:mm AM/PM"), ""), ""),
  IFERROR(IF(SOFT!H91="Away", TEXT(SOFT!F91, "h:mm AM/PM"), ""), ""),
  IFERROR(IF(BASE!H91="Away", TEXT(BASE!F91, "h:mm AM/PM"), ""), ""),
  IFERROR(IF(ESPORTS!H91="Away", TEXT(ESPORTS!F91, "h:mm AM/PM"), ""), "")
)
</f>
        <v/>
      </c>
      <c r="G91" s="11" t="str">
        <f>TEXTJOIN(
  CHAR(10) &amp; CHAR(10),
  TRUE,
  IFERROR(IF(WSO!H91="Away", WSO!G91, ""), ""),
  IFERROR(IF(MSO!H91="Away", MSO!G91, ""), ""),
  IFERROR(IF(FH!H91="Away", FH!G91, ""), ""),
  IFERROR(IF(MGOLF!H91="Away", MGOLF!G91, ""), ""),
  IFERROR(IF(Football!H91="Away", Football!G91, ""), ""),
  IFERROR(IF(WVB!H91="Away", WVB!G91, ""), ""),
  IFERROR(IF(XC!H91="Away", XC!G91, ""), ""),
  IFERROR(IF(SWIMMING!H91="Away", SWIMMING!G91, ""), ""),
  IFERROR(IF(WTEN!H91="Away", WTEN!G91, ""), ""),
  IFERROR(IF(TF!H91="Away", TF!G91, ""), ""),
  IFERROR(IF(WGOLF!H91="Away", WGOLF!G91, ""), ""),
  IFERROR(IF(WBB!H91="Away", WBB!G91, ""), ""),
  IFERROR(IF(MBB!H91="Away", MBB!G91, ""), ""),
  IFERROR(IF(WLAX!H91="Away", WLAX!G91, ""), ""),
  IFERROR(IF(MLAX!H91="Away", MLAX!G91, ""), ""),
  IFERROR(IF(SOFT!H91="Away", SOFT!G91, ""), ""),
  IFERROR(IF(BASE!H91="Away", BASE!G91, ""), ""),
  IFERROR(IF(ESPORTS!H91="Away", ESPORTS!G91, ""), "")
)
</f>
        <v/>
      </c>
      <c r="H91" s="22" t="str">
        <f>TEXTJOIN(
  CHAR(10) &amp; CHAR(10),
  TRUE,
  IFERROR(IF(WSO!H91="Away", WSO!P91, ""), ""),
  IFERROR(IF(MSO!H91="Away", MSO!P91, ""), ""),
  IFERROR(IF(FH!H91="Away", FH!P91, ""), ""),
  IFERROR(IF(MGOLF!H91="Away", MGOLF!P91, ""), ""),
  IFERROR(IF(Football!H91="Away", Football!P91, ""), ""),
  IFERROR(IF(WVB!H91="Away", WVB!P91, ""), ""),
  IFERROR(IF(XC!H91="Away", XC!P91, ""), ""),
  IFERROR(IF(SWIMMING!H91="Away", SWIMMING!P91, ""), ""),
  IFERROR(IF(WTEN!H91="Away", WTEN!P91, ""), ""),
  IFERROR(IF(TF!H91="Away", TF!P91, ""), ""),
  IFERROR(IF(WGOLF!H91="Away", WGOLF!P91, ""), ""),
  IFERROR(IF(WBB!H91="Away", WBB!P91, ""), ""),
  IFERROR(IF(MBB!H91="Away", MBB!P91, ""), ""),
  IFERROR(IF(WLAX!H91="Away", WLAX!P91, ""), ""),
  IFERROR(IF(MLAX!H91="Away", MLAX!P91, ""), ""),
  IFERROR(IF(SOFT!H91="Away", SOFT!P91, ""), ""),
  IFERROR(IF(BASE!H91="Away", BASE!P91, ""), ""),
  IFERROR(IF(ESPORTS!H91="Away", ESPORTS!P91, ""), "")
)
</f>
        <v/>
      </c>
    </row>
    <row r="92" ht="22.5" customHeight="1">
      <c r="A92" s="6">
        <v>91.0</v>
      </c>
      <c r="B92" s="6" t="str">
        <f>'Master Schedule'!B92</f>
        <v/>
      </c>
      <c r="C92" s="7">
        <v>46325.0</v>
      </c>
      <c r="D92" s="8" t="str">
        <f t="shared" si="1"/>
        <v>Friday</v>
      </c>
      <c r="E92" s="11" t="str">
        <f>TEXTJOIN(
  CHAR(10) &amp; CHAR(10),
  TRUE,
  IFERROR(IF(WSO!H92="Away", WSO!E92, ""), ""),
  IFERROR(IF(MSO!H92="Away", MSO!E92, ""), ""),
  IFERROR(IF(FH!H92="Away", FH!E92, ""), ""),
  IFERROR(IF(MGOLF!H92="Away", MGOLF!E92, ""), ""),
  IFERROR(IF(Football!H92="Away", Football!E92, ""), ""),
  IFERROR(IF(WVB!H92="Away", WVB!E92, ""), ""),
  IFERROR(IF(XC!H92="Away", XC!E92, ""), ""),
  IFERROR(IF(SWIMMING!H92="Away", SWIMMING!E92, ""), ""),
  IFERROR(IF(WTEN!H92="Away", WTEN!E92, ""), ""),
  IFERROR(IF(TF!H92="Away", TF!E92, ""), ""),
  IFERROR(IF(WGOLF!H92="Away", WGOLF!E92, ""), ""),
  IFERROR(IF(WBB!H92="Away", WBB!E92, ""), ""),
  IFERROR(IF(MBB!H92="Away", MBB!E92, ""), ""),
  IFERROR(IF(WLAX!H92="Away", WLAX!E92, ""), ""),
  IFERROR(IF(MLAX!H92="Away", MLAX!E92, ""), ""),
  IFERROR(IF(SOFT!H92="Away", SOFT!E92, ""), ""),
  IFERROR(IF(BASE!H92="Away", BASE!E92, ""), ""),
  IFERROR(IF(ESPORTS!H92="Away", ESPORTS!E92, ""), "")
)
</f>
        <v/>
      </c>
      <c r="F92" s="11" t="str">
        <f>TEXTJOIN(
  CHAR(10) &amp; CHAR(10),
  TRUE,
  IFERROR(IF(WSO!H92="Away", TEXT(WSO!F92, "h:mm AM/PM"), ""), ""),
  IFERROR(IF(MSO!H92="Away", TEXT(MSO!F92, "h:mm AM/PM"), ""), ""),
  IFERROR(IF(FH!H92="Away", TEXT(FH!F92, "h:mm AM/PM"), ""), ""),
  IFERROR(IF(MGOLF!H92="Away", TEXT(MGOLF!F92, "h:mm AM/PM"), ""), ""),
  IFERROR(IF(Football!H92="Away", TEXT(Football!F92, "h:mm AM/PM"), ""), ""),
  IFERROR(IF(WVB!H92="Away", TEXT(WVB!F92, "h:mm AM/PM"), ""), ""),
  IFERROR(IF(XC!H92="Away", TEXT(XC!F92, "h:mm AM/PM"), ""), ""),
  IFERROR(IF(SWIMMING!H92="Away", TEXT(SWIMMING!F92, "h:mm AM/PM"), ""), ""),
  IFERROR(IF(WTEN!H92="Away", TEXT(WTEN!F92, "h:mm AM/PM"), ""), ""),
  IFERROR(IF(TF!H92="Away", TEXT(TF!F92, "h:mm AM/PM"), ""), ""),
  IFERROR(IF(WGOLF!H92="Away", TEXT(WGOLF!F92, "h:mm AM/PM"), ""), ""),
  IFERROR(IF(WBB!H92="Away", TEXT(WBB!F92, "h:mm AM/PM"), ""), ""),
  IFERROR(IF(MBB!H92="Away", TEXT(MBB!F92, "h:mm AM/PM"), ""), ""),
  IFERROR(IF(WLAX!H92="Away", TEXT(WLAX!F92, "h:mm AM/PM"), ""), ""),
  IFERROR(IF(MLAX!H92="Away", TEXT(MLAX!F92, "h:mm AM/PM"), ""), ""),
  IFERROR(IF(SOFT!H92="Away", TEXT(SOFT!F92, "h:mm AM/PM"), ""), ""),
  IFERROR(IF(BASE!H92="Away", TEXT(BASE!F92, "h:mm AM/PM"), ""), ""),
  IFERROR(IF(ESPORTS!H92="Away", TEXT(ESPORTS!F92, "h:mm AM/PM"), ""), "")
)
</f>
        <v/>
      </c>
      <c r="G92" s="11" t="str">
        <f>TEXTJOIN(
  CHAR(10) &amp; CHAR(10),
  TRUE,
  IFERROR(IF(WSO!H92="Away", WSO!G92, ""), ""),
  IFERROR(IF(MSO!H92="Away", MSO!G92, ""), ""),
  IFERROR(IF(FH!H92="Away", FH!G92, ""), ""),
  IFERROR(IF(MGOLF!H92="Away", MGOLF!G92, ""), ""),
  IFERROR(IF(Football!H92="Away", Football!G92, ""), ""),
  IFERROR(IF(WVB!H92="Away", WVB!G92, ""), ""),
  IFERROR(IF(XC!H92="Away", XC!G92, ""), ""),
  IFERROR(IF(SWIMMING!H92="Away", SWIMMING!G92, ""), ""),
  IFERROR(IF(WTEN!H92="Away", WTEN!G92, ""), ""),
  IFERROR(IF(TF!H92="Away", TF!G92, ""), ""),
  IFERROR(IF(WGOLF!H92="Away", WGOLF!G92, ""), ""),
  IFERROR(IF(WBB!H92="Away", WBB!G92, ""), ""),
  IFERROR(IF(MBB!H92="Away", MBB!G92, ""), ""),
  IFERROR(IF(WLAX!H92="Away", WLAX!G92, ""), ""),
  IFERROR(IF(MLAX!H92="Away", MLAX!G92, ""), ""),
  IFERROR(IF(SOFT!H92="Away", SOFT!G92, ""), ""),
  IFERROR(IF(BASE!H92="Away", BASE!G92, ""), ""),
  IFERROR(IF(ESPORTS!H92="Away", ESPORTS!G92, ""), "")
)
</f>
        <v/>
      </c>
      <c r="H92" s="22" t="str">
        <f>TEXTJOIN(
  CHAR(10) &amp; CHAR(10),
  TRUE,
  IFERROR(IF(WSO!H92="Away", WSO!P92, ""), ""),
  IFERROR(IF(MSO!H92="Away", MSO!P92, ""), ""),
  IFERROR(IF(FH!H92="Away", FH!P92, ""), ""),
  IFERROR(IF(MGOLF!H92="Away", MGOLF!P92, ""), ""),
  IFERROR(IF(Football!H92="Away", Football!P92, ""), ""),
  IFERROR(IF(WVB!H92="Away", WVB!P92, ""), ""),
  IFERROR(IF(XC!H92="Away", XC!P92, ""), ""),
  IFERROR(IF(SWIMMING!H92="Away", SWIMMING!P92, ""), ""),
  IFERROR(IF(WTEN!H92="Away", WTEN!P92, ""), ""),
  IFERROR(IF(TF!H92="Away", TF!P92, ""), ""),
  IFERROR(IF(WGOLF!H92="Away", WGOLF!P92, ""), ""),
  IFERROR(IF(WBB!H92="Away", WBB!P92, ""), ""),
  IFERROR(IF(MBB!H92="Away", MBB!P92, ""), ""),
  IFERROR(IF(WLAX!H92="Away", WLAX!P92, ""), ""),
  IFERROR(IF(MLAX!H92="Away", MLAX!P92, ""), ""),
  IFERROR(IF(SOFT!H92="Away", SOFT!P92, ""), ""),
  IFERROR(IF(BASE!H92="Away", BASE!P92, ""), ""),
  IFERROR(IF(ESPORTS!H92="Away", ESPORTS!P92, ""), "")
)
</f>
        <v/>
      </c>
    </row>
    <row r="93" ht="22.5" customHeight="1">
      <c r="A93" s="6">
        <v>92.0</v>
      </c>
      <c r="B93" s="6" t="str">
        <f>'Master Schedule'!B93</f>
        <v/>
      </c>
      <c r="C93" s="7">
        <v>46326.0</v>
      </c>
      <c r="D93" s="8" t="str">
        <f t="shared" si="1"/>
        <v>Saturday</v>
      </c>
      <c r="E93" s="11" t="str">
        <f>TEXTJOIN(
  CHAR(10) &amp; CHAR(10),
  TRUE,
  IFERROR(IF(WSO!H93="Away", WSO!E93, ""), ""),
  IFERROR(IF(MSO!H93="Away", MSO!E93, ""), ""),
  IFERROR(IF(FH!H93="Away", FH!E93, ""), ""),
  IFERROR(IF(MGOLF!H93="Away", MGOLF!E93, ""), ""),
  IFERROR(IF(Football!H93="Away", Football!E93, ""), ""),
  IFERROR(IF(WVB!H93="Away", WVB!E93, ""), ""),
  IFERROR(IF(XC!H93="Away", XC!E93, ""), ""),
  IFERROR(IF(SWIMMING!H93="Away", SWIMMING!E93, ""), ""),
  IFERROR(IF(WTEN!H93="Away", WTEN!E93, ""), ""),
  IFERROR(IF(TF!H93="Away", TF!E93, ""), ""),
  IFERROR(IF(WGOLF!H93="Away", WGOLF!E93, ""), ""),
  IFERROR(IF(WBB!H93="Away", WBB!E93, ""), ""),
  IFERROR(IF(MBB!H93="Away", MBB!E93, ""), ""),
  IFERROR(IF(WLAX!H93="Away", WLAX!E93, ""), ""),
  IFERROR(IF(MLAX!H93="Away", MLAX!E93, ""), ""),
  IFERROR(IF(SOFT!H93="Away", SOFT!E93, ""), ""),
  IFERROR(IF(BASE!H93="Away", BASE!E93, ""), ""),
  IFERROR(IF(ESPORTS!H93="Away", ESPORTS!E93, ""), "")
)
</f>
        <v/>
      </c>
      <c r="F93" s="11" t="str">
        <f>TEXTJOIN(
  CHAR(10) &amp; CHAR(10),
  TRUE,
  IFERROR(IF(WSO!H93="Away", TEXT(WSO!F93, "h:mm AM/PM"), ""), ""),
  IFERROR(IF(MSO!H93="Away", TEXT(MSO!F93, "h:mm AM/PM"), ""), ""),
  IFERROR(IF(FH!H93="Away", TEXT(FH!F93, "h:mm AM/PM"), ""), ""),
  IFERROR(IF(MGOLF!H93="Away", TEXT(MGOLF!F93, "h:mm AM/PM"), ""), ""),
  IFERROR(IF(Football!H93="Away", TEXT(Football!F93, "h:mm AM/PM"), ""), ""),
  IFERROR(IF(WVB!H93="Away", TEXT(WVB!F93, "h:mm AM/PM"), ""), ""),
  IFERROR(IF(XC!H93="Away", TEXT(XC!F93, "h:mm AM/PM"), ""), ""),
  IFERROR(IF(SWIMMING!H93="Away", TEXT(SWIMMING!F93, "h:mm AM/PM"), ""), ""),
  IFERROR(IF(WTEN!H93="Away", TEXT(WTEN!F93, "h:mm AM/PM"), ""), ""),
  IFERROR(IF(TF!H93="Away", TEXT(TF!F93, "h:mm AM/PM"), ""), ""),
  IFERROR(IF(WGOLF!H93="Away", TEXT(WGOLF!F93, "h:mm AM/PM"), ""), ""),
  IFERROR(IF(WBB!H93="Away", TEXT(WBB!F93, "h:mm AM/PM"), ""), ""),
  IFERROR(IF(MBB!H93="Away", TEXT(MBB!F93, "h:mm AM/PM"), ""), ""),
  IFERROR(IF(WLAX!H93="Away", TEXT(WLAX!F93, "h:mm AM/PM"), ""), ""),
  IFERROR(IF(MLAX!H93="Away", TEXT(MLAX!F93, "h:mm AM/PM"), ""), ""),
  IFERROR(IF(SOFT!H93="Away", TEXT(SOFT!F93, "h:mm AM/PM"), ""), ""),
  IFERROR(IF(BASE!H93="Away", TEXT(BASE!F93, "h:mm AM/PM"), ""), ""),
  IFERROR(IF(ESPORTS!H93="Away", TEXT(ESPORTS!F93, "h:mm AM/PM"), ""), "")
)
</f>
        <v/>
      </c>
      <c r="G93" s="11" t="str">
        <f>TEXTJOIN(
  CHAR(10) &amp; CHAR(10),
  TRUE,
  IFERROR(IF(WSO!H93="Away", WSO!G93, ""), ""),
  IFERROR(IF(MSO!H93="Away", MSO!G93, ""), ""),
  IFERROR(IF(FH!H93="Away", FH!G93, ""), ""),
  IFERROR(IF(MGOLF!H93="Away", MGOLF!G93, ""), ""),
  IFERROR(IF(Football!H93="Away", Football!G93, ""), ""),
  IFERROR(IF(WVB!H93="Away", WVB!G93, ""), ""),
  IFERROR(IF(XC!H93="Away", XC!G93, ""), ""),
  IFERROR(IF(SWIMMING!H93="Away", SWIMMING!G93, ""), ""),
  IFERROR(IF(WTEN!H93="Away", WTEN!G93, ""), ""),
  IFERROR(IF(TF!H93="Away", TF!G93, ""), ""),
  IFERROR(IF(WGOLF!H93="Away", WGOLF!G93, ""), ""),
  IFERROR(IF(WBB!H93="Away", WBB!G93, ""), ""),
  IFERROR(IF(MBB!H93="Away", MBB!G93, ""), ""),
  IFERROR(IF(WLAX!H93="Away", WLAX!G93, ""), ""),
  IFERROR(IF(MLAX!H93="Away", MLAX!G93, ""), ""),
  IFERROR(IF(SOFT!H93="Away", SOFT!G93, ""), ""),
  IFERROR(IF(BASE!H93="Away", BASE!G93, ""), ""),
  IFERROR(IF(ESPORTS!H93="Away", ESPORTS!G93, ""), "")
)
</f>
        <v/>
      </c>
      <c r="H93" s="22" t="str">
        <f>TEXTJOIN(
  CHAR(10) &amp; CHAR(10),
  TRUE,
  IFERROR(IF(WSO!H93="Away", WSO!P93, ""), ""),
  IFERROR(IF(MSO!H93="Away", MSO!P93, ""), ""),
  IFERROR(IF(FH!H93="Away", FH!P93, ""), ""),
  IFERROR(IF(MGOLF!H93="Away", MGOLF!P93, ""), ""),
  IFERROR(IF(Football!H93="Away", Football!P93, ""), ""),
  IFERROR(IF(WVB!H93="Away", WVB!P93, ""), ""),
  IFERROR(IF(XC!H93="Away", XC!P93, ""), ""),
  IFERROR(IF(SWIMMING!H93="Away", SWIMMING!P93, ""), ""),
  IFERROR(IF(WTEN!H93="Away", WTEN!P93, ""), ""),
  IFERROR(IF(TF!H93="Away", TF!P93, ""), ""),
  IFERROR(IF(WGOLF!H93="Away", WGOLF!P93, ""), ""),
  IFERROR(IF(WBB!H93="Away", WBB!P93, ""), ""),
  IFERROR(IF(MBB!H93="Away", MBB!P93, ""), ""),
  IFERROR(IF(WLAX!H93="Away", WLAX!P93, ""), ""),
  IFERROR(IF(MLAX!H93="Away", MLAX!P93, ""), ""),
  IFERROR(IF(SOFT!H93="Away", SOFT!P93, ""), ""),
  IFERROR(IF(BASE!H93="Away", BASE!P93, ""), ""),
  IFERROR(IF(ESPORTS!H93="Away", ESPORTS!P93, ""), "")
)
</f>
        <v/>
      </c>
    </row>
    <row r="94" ht="22.5" customHeight="1">
      <c r="A94" s="6">
        <v>93.0</v>
      </c>
      <c r="B94" s="6" t="str">
        <f>'Master Schedule'!B94</f>
        <v/>
      </c>
      <c r="C94" s="7">
        <v>46327.0</v>
      </c>
      <c r="D94" s="8" t="str">
        <f t="shared" si="1"/>
        <v>Sunday</v>
      </c>
      <c r="E94" s="11" t="str">
        <f>TEXTJOIN(
  CHAR(10) &amp; CHAR(10),
  TRUE,
  IFERROR(IF(WSO!H94="Away", WSO!E94, ""), ""),
  IFERROR(IF(MSO!H94="Away", MSO!E94, ""), ""),
  IFERROR(IF(FH!H94="Away", FH!E94, ""), ""),
  IFERROR(IF(MGOLF!H94="Away", MGOLF!E94, ""), ""),
  IFERROR(IF(Football!H94="Away", Football!E94, ""), ""),
  IFERROR(IF(WVB!H94="Away", WVB!E94, ""), ""),
  IFERROR(IF(XC!H94="Away", XC!E94, ""), ""),
  IFERROR(IF(SWIMMING!H94="Away", SWIMMING!E94, ""), ""),
  IFERROR(IF(WTEN!H94="Away", WTEN!E94, ""), ""),
  IFERROR(IF(TF!H94="Away", TF!E94, ""), ""),
  IFERROR(IF(WGOLF!H94="Away", WGOLF!E94, ""), ""),
  IFERROR(IF(WBB!H94="Away", WBB!E94, ""), ""),
  IFERROR(IF(MBB!H94="Away", MBB!E94, ""), ""),
  IFERROR(IF(WLAX!H94="Away", WLAX!E94, ""), ""),
  IFERROR(IF(MLAX!H94="Away", MLAX!E94, ""), ""),
  IFERROR(IF(SOFT!H94="Away", SOFT!E94, ""), ""),
  IFERROR(IF(BASE!H94="Away", BASE!E94, ""), ""),
  IFERROR(IF(ESPORTS!H94="Away", ESPORTS!E94, ""), "")
)
</f>
        <v/>
      </c>
      <c r="F94" s="11" t="str">
        <f>TEXTJOIN(
  CHAR(10) &amp; CHAR(10),
  TRUE,
  IFERROR(IF(WSO!H94="Away", TEXT(WSO!F94, "h:mm AM/PM"), ""), ""),
  IFERROR(IF(MSO!H94="Away", TEXT(MSO!F94, "h:mm AM/PM"), ""), ""),
  IFERROR(IF(FH!H94="Away", TEXT(FH!F94, "h:mm AM/PM"), ""), ""),
  IFERROR(IF(MGOLF!H94="Away", TEXT(MGOLF!F94, "h:mm AM/PM"), ""), ""),
  IFERROR(IF(Football!H94="Away", TEXT(Football!F94, "h:mm AM/PM"), ""), ""),
  IFERROR(IF(WVB!H94="Away", TEXT(WVB!F94, "h:mm AM/PM"), ""), ""),
  IFERROR(IF(XC!H94="Away", TEXT(XC!F94, "h:mm AM/PM"), ""), ""),
  IFERROR(IF(SWIMMING!H94="Away", TEXT(SWIMMING!F94, "h:mm AM/PM"), ""), ""),
  IFERROR(IF(WTEN!H94="Away", TEXT(WTEN!F94, "h:mm AM/PM"), ""), ""),
  IFERROR(IF(TF!H94="Away", TEXT(TF!F94, "h:mm AM/PM"), ""), ""),
  IFERROR(IF(WGOLF!H94="Away", TEXT(WGOLF!F94, "h:mm AM/PM"), ""), ""),
  IFERROR(IF(WBB!H94="Away", TEXT(WBB!F94, "h:mm AM/PM"), ""), ""),
  IFERROR(IF(MBB!H94="Away", TEXT(MBB!F94, "h:mm AM/PM"), ""), ""),
  IFERROR(IF(WLAX!H94="Away", TEXT(WLAX!F94, "h:mm AM/PM"), ""), ""),
  IFERROR(IF(MLAX!H94="Away", TEXT(MLAX!F94, "h:mm AM/PM"), ""), ""),
  IFERROR(IF(SOFT!H94="Away", TEXT(SOFT!F94, "h:mm AM/PM"), ""), ""),
  IFERROR(IF(BASE!H94="Away", TEXT(BASE!F94, "h:mm AM/PM"), ""), ""),
  IFERROR(IF(ESPORTS!H94="Away", TEXT(ESPORTS!F94, "h:mm AM/PM"), ""), "")
)
</f>
        <v/>
      </c>
      <c r="G94" s="11" t="str">
        <f>TEXTJOIN(
  CHAR(10) &amp; CHAR(10),
  TRUE,
  IFERROR(IF(WSO!H94="Away", WSO!G94, ""), ""),
  IFERROR(IF(MSO!H94="Away", MSO!G94, ""), ""),
  IFERROR(IF(FH!H94="Away", FH!G94, ""), ""),
  IFERROR(IF(MGOLF!H94="Away", MGOLF!G94, ""), ""),
  IFERROR(IF(Football!H94="Away", Football!G94, ""), ""),
  IFERROR(IF(WVB!H94="Away", WVB!G94, ""), ""),
  IFERROR(IF(XC!H94="Away", XC!G94, ""), ""),
  IFERROR(IF(SWIMMING!H94="Away", SWIMMING!G94, ""), ""),
  IFERROR(IF(WTEN!H94="Away", WTEN!G94, ""), ""),
  IFERROR(IF(TF!H94="Away", TF!G94, ""), ""),
  IFERROR(IF(WGOLF!H94="Away", WGOLF!G94, ""), ""),
  IFERROR(IF(WBB!H94="Away", WBB!G94, ""), ""),
  IFERROR(IF(MBB!H94="Away", MBB!G94, ""), ""),
  IFERROR(IF(WLAX!H94="Away", WLAX!G94, ""), ""),
  IFERROR(IF(MLAX!H94="Away", MLAX!G94, ""), ""),
  IFERROR(IF(SOFT!H94="Away", SOFT!G94, ""), ""),
  IFERROR(IF(BASE!H94="Away", BASE!G94, ""), ""),
  IFERROR(IF(ESPORTS!H94="Away", ESPORTS!G94, ""), "")
)
</f>
        <v/>
      </c>
      <c r="H94" s="22" t="str">
        <f>TEXTJOIN(
  CHAR(10) &amp; CHAR(10),
  TRUE,
  IFERROR(IF(WSO!H94="Away", WSO!P94, ""), ""),
  IFERROR(IF(MSO!H94="Away", MSO!P94, ""), ""),
  IFERROR(IF(FH!H94="Away", FH!P94, ""), ""),
  IFERROR(IF(MGOLF!H94="Away", MGOLF!P94, ""), ""),
  IFERROR(IF(Football!H94="Away", Football!P94, ""), ""),
  IFERROR(IF(WVB!H94="Away", WVB!P94, ""), ""),
  IFERROR(IF(XC!H94="Away", XC!P94, ""), ""),
  IFERROR(IF(SWIMMING!H94="Away", SWIMMING!P94, ""), ""),
  IFERROR(IF(WTEN!H94="Away", WTEN!P94, ""), ""),
  IFERROR(IF(TF!H94="Away", TF!P94, ""), ""),
  IFERROR(IF(WGOLF!H94="Away", WGOLF!P94, ""), ""),
  IFERROR(IF(WBB!H94="Away", WBB!P94, ""), ""),
  IFERROR(IF(MBB!H94="Away", MBB!P94, ""), ""),
  IFERROR(IF(WLAX!H94="Away", WLAX!P94, ""), ""),
  IFERROR(IF(MLAX!H94="Away", MLAX!P94, ""), ""),
  IFERROR(IF(SOFT!H94="Away", SOFT!P94, ""), ""),
  IFERROR(IF(BASE!H94="Away", BASE!P94, ""), ""),
  IFERROR(IF(ESPORTS!H94="Away", ESPORTS!P94, ""), "")
)
</f>
        <v/>
      </c>
    </row>
    <row r="95" ht="22.5" customHeight="1">
      <c r="A95" s="6">
        <v>94.0</v>
      </c>
      <c r="B95" s="6" t="str">
        <f>'Master Schedule'!B95</f>
        <v/>
      </c>
      <c r="C95" s="7">
        <v>46328.0</v>
      </c>
      <c r="D95" s="8" t="str">
        <f t="shared" si="1"/>
        <v>Monday</v>
      </c>
      <c r="E95" s="11" t="str">
        <f>TEXTJOIN(
  CHAR(10) &amp; CHAR(10),
  TRUE,
  IFERROR(IF(WSO!H95="Away", WSO!E95, ""), ""),
  IFERROR(IF(MSO!H95="Away", MSO!E95, ""), ""),
  IFERROR(IF(FH!H95="Away", FH!E95, ""), ""),
  IFERROR(IF(MGOLF!H95="Away", MGOLF!E95, ""), ""),
  IFERROR(IF(Football!H95="Away", Football!E95, ""), ""),
  IFERROR(IF(WVB!H95="Away", WVB!E95, ""), ""),
  IFERROR(IF(XC!H95="Away", XC!E95, ""), ""),
  IFERROR(IF(SWIMMING!H95="Away", SWIMMING!E95, ""), ""),
  IFERROR(IF(WTEN!H95="Away", WTEN!E95, ""), ""),
  IFERROR(IF(TF!H95="Away", TF!E95, ""), ""),
  IFERROR(IF(WGOLF!H95="Away", WGOLF!E95, ""), ""),
  IFERROR(IF(WBB!H95="Away", WBB!E95, ""), ""),
  IFERROR(IF(MBB!H95="Away", MBB!E95, ""), ""),
  IFERROR(IF(WLAX!H95="Away", WLAX!E95, ""), ""),
  IFERROR(IF(MLAX!H95="Away", MLAX!E95, ""), ""),
  IFERROR(IF(SOFT!H95="Away", SOFT!E95, ""), ""),
  IFERROR(IF(BASE!H95="Away", BASE!E95, ""), ""),
  IFERROR(IF(ESPORTS!H95="Away", ESPORTS!E95, ""), "")
)
</f>
        <v/>
      </c>
      <c r="F95" s="11" t="str">
        <f>TEXTJOIN(
  CHAR(10) &amp; CHAR(10),
  TRUE,
  IFERROR(IF(WSO!H95="Away", TEXT(WSO!F95, "h:mm AM/PM"), ""), ""),
  IFERROR(IF(MSO!H95="Away", TEXT(MSO!F95, "h:mm AM/PM"), ""), ""),
  IFERROR(IF(FH!H95="Away", TEXT(FH!F95, "h:mm AM/PM"), ""), ""),
  IFERROR(IF(MGOLF!H95="Away", TEXT(MGOLF!F95, "h:mm AM/PM"), ""), ""),
  IFERROR(IF(Football!H95="Away", TEXT(Football!F95, "h:mm AM/PM"), ""), ""),
  IFERROR(IF(WVB!H95="Away", TEXT(WVB!F95, "h:mm AM/PM"), ""), ""),
  IFERROR(IF(XC!H95="Away", TEXT(XC!F95, "h:mm AM/PM"), ""), ""),
  IFERROR(IF(SWIMMING!H95="Away", TEXT(SWIMMING!F95, "h:mm AM/PM"), ""), ""),
  IFERROR(IF(WTEN!H95="Away", TEXT(WTEN!F95, "h:mm AM/PM"), ""), ""),
  IFERROR(IF(TF!H95="Away", TEXT(TF!F95, "h:mm AM/PM"), ""), ""),
  IFERROR(IF(WGOLF!H95="Away", TEXT(WGOLF!F95, "h:mm AM/PM"), ""), ""),
  IFERROR(IF(WBB!H95="Away", TEXT(WBB!F95, "h:mm AM/PM"), ""), ""),
  IFERROR(IF(MBB!H95="Away", TEXT(MBB!F95, "h:mm AM/PM"), ""), ""),
  IFERROR(IF(WLAX!H95="Away", TEXT(WLAX!F95, "h:mm AM/PM"), ""), ""),
  IFERROR(IF(MLAX!H95="Away", TEXT(MLAX!F95, "h:mm AM/PM"), ""), ""),
  IFERROR(IF(SOFT!H95="Away", TEXT(SOFT!F95, "h:mm AM/PM"), ""), ""),
  IFERROR(IF(BASE!H95="Away", TEXT(BASE!F95, "h:mm AM/PM"), ""), ""),
  IFERROR(IF(ESPORTS!H95="Away", TEXT(ESPORTS!F95, "h:mm AM/PM"), ""), "")
)
</f>
        <v/>
      </c>
      <c r="G95" s="11" t="str">
        <f>TEXTJOIN(
  CHAR(10) &amp; CHAR(10),
  TRUE,
  IFERROR(IF(WSO!H95="Away", WSO!G95, ""), ""),
  IFERROR(IF(MSO!H95="Away", MSO!G95, ""), ""),
  IFERROR(IF(FH!H95="Away", FH!G95, ""), ""),
  IFERROR(IF(MGOLF!H95="Away", MGOLF!G95, ""), ""),
  IFERROR(IF(Football!H95="Away", Football!G95, ""), ""),
  IFERROR(IF(WVB!H95="Away", WVB!G95, ""), ""),
  IFERROR(IF(XC!H95="Away", XC!G95, ""), ""),
  IFERROR(IF(SWIMMING!H95="Away", SWIMMING!G95, ""), ""),
  IFERROR(IF(WTEN!H95="Away", WTEN!G95, ""), ""),
  IFERROR(IF(TF!H95="Away", TF!G95, ""), ""),
  IFERROR(IF(WGOLF!H95="Away", WGOLF!G95, ""), ""),
  IFERROR(IF(WBB!H95="Away", WBB!G95, ""), ""),
  IFERROR(IF(MBB!H95="Away", MBB!G95, ""), ""),
  IFERROR(IF(WLAX!H95="Away", WLAX!G95, ""), ""),
  IFERROR(IF(MLAX!H95="Away", MLAX!G95, ""), ""),
  IFERROR(IF(SOFT!H95="Away", SOFT!G95, ""), ""),
  IFERROR(IF(BASE!H95="Away", BASE!G95, ""), ""),
  IFERROR(IF(ESPORTS!H95="Away", ESPORTS!G95, ""), "")
)
</f>
        <v/>
      </c>
      <c r="H95" s="22" t="str">
        <f>TEXTJOIN(
  CHAR(10) &amp; CHAR(10),
  TRUE,
  IFERROR(IF(WSO!H95="Away", WSO!P95, ""), ""),
  IFERROR(IF(MSO!H95="Away", MSO!P95, ""), ""),
  IFERROR(IF(FH!H95="Away", FH!P95, ""), ""),
  IFERROR(IF(MGOLF!H95="Away", MGOLF!P95, ""), ""),
  IFERROR(IF(Football!H95="Away", Football!P95, ""), ""),
  IFERROR(IF(WVB!H95="Away", WVB!P95, ""), ""),
  IFERROR(IF(XC!H95="Away", XC!P95, ""), ""),
  IFERROR(IF(SWIMMING!H95="Away", SWIMMING!P95, ""), ""),
  IFERROR(IF(WTEN!H95="Away", WTEN!P95, ""), ""),
  IFERROR(IF(TF!H95="Away", TF!P95, ""), ""),
  IFERROR(IF(WGOLF!H95="Away", WGOLF!P95, ""), ""),
  IFERROR(IF(WBB!H95="Away", WBB!P95, ""), ""),
  IFERROR(IF(MBB!H95="Away", MBB!P95, ""), ""),
  IFERROR(IF(WLAX!H95="Away", WLAX!P95, ""), ""),
  IFERROR(IF(MLAX!H95="Away", MLAX!P95, ""), ""),
  IFERROR(IF(SOFT!H95="Away", SOFT!P95, ""), ""),
  IFERROR(IF(BASE!H95="Away", BASE!P95, ""), ""),
  IFERROR(IF(ESPORTS!H95="Away", ESPORTS!P95, ""), "")
)
</f>
        <v/>
      </c>
    </row>
    <row r="96" ht="22.5" customHeight="1">
      <c r="A96" s="6">
        <v>95.0</v>
      </c>
      <c r="B96" s="6" t="str">
        <f>'Master Schedule'!B96</f>
        <v/>
      </c>
      <c r="C96" s="7">
        <v>46329.0</v>
      </c>
      <c r="D96" s="8" t="str">
        <f t="shared" si="1"/>
        <v>Tuesday</v>
      </c>
      <c r="E96" s="11" t="str">
        <f>TEXTJOIN(
  CHAR(10) &amp; CHAR(10),
  TRUE,
  IFERROR(IF(WSO!H96="Away", WSO!E96, ""), ""),
  IFERROR(IF(MSO!H96="Away", MSO!E96, ""), ""),
  IFERROR(IF(FH!H96="Away", FH!E96, ""), ""),
  IFERROR(IF(MGOLF!H96="Away", MGOLF!E96, ""), ""),
  IFERROR(IF(Football!H96="Away", Football!E96, ""), ""),
  IFERROR(IF(WVB!H96="Away", WVB!E96, ""), ""),
  IFERROR(IF(XC!H96="Away", XC!E96, ""), ""),
  IFERROR(IF(SWIMMING!H96="Away", SWIMMING!E96, ""), ""),
  IFERROR(IF(WTEN!H96="Away", WTEN!E96, ""), ""),
  IFERROR(IF(TF!H96="Away", TF!E96, ""), ""),
  IFERROR(IF(WGOLF!H96="Away", WGOLF!E96, ""), ""),
  IFERROR(IF(WBB!H96="Away", WBB!E96, ""), ""),
  IFERROR(IF(MBB!H96="Away", MBB!E96, ""), ""),
  IFERROR(IF(WLAX!H96="Away", WLAX!E96, ""), ""),
  IFERROR(IF(MLAX!H96="Away", MLAX!E96, ""), ""),
  IFERROR(IF(SOFT!H96="Away", SOFT!E96, ""), ""),
  IFERROR(IF(BASE!H96="Away", BASE!E96, ""), ""),
  IFERROR(IF(ESPORTS!H96="Away", ESPORTS!E96, ""), "")
)
</f>
        <v/>
      </c>
      <c r="F96" s="11" t="str">
        <f>TEXTJOIN(
  CHAR(10) &amp; CHAR(10),
  TRUE,
  IFERROR(IF(WSO!H96="Away", TEXT(WSO!F96, "h:mm AM/PM"), ""), ""),
  IFERROR(IF(MSO!H96="Away", TEXT(MSO!F96, "h:mm AM/PM"), ""), ""),
  IFERROR(IF(FH!H96="Away", TEXT(FH!F96, "h:mm AM/PM"), ""), ""),
  IFERROR(IF(MGOLF!H96="Away", TEXT(MGOLF!F96, "h:mm AM/PM"), ""), ""),
  IFERROR(IF(Football!H96="Away", TEXT(Football!F96, "h:mm AM/PM"), ""), ""),
  IFERROR(IF(WVB!H96="Away", TEXT(WVB!F96, "h:mm AM/PM"), ""), ""),
  IFERROR(IF(XC!H96="Away", TEXT(XC!F96, "h:mm AM/PM"), ""), ""),
  IFERROR(IF(SWIMMING!H96="Away", TEXT(SWIMMING!F96, "h:mm AM/PM"), ""), ""),
  IFERROR(IF(WTEN!H96="Away", TEXT(WTEN!F96, "h:mm AM/PM"), ""), ""),
  IFERROR(IF(TF!H96="Away", TEXT(TF!F96, "h:mm AM/PM"), ""), ""),
  IFERROR(IF(WGOLF!H96="Away", TEXT(WGOLF!F96, "h:mm AM/PM"), ""), ""),
  IFERROR(IF(WBB!H96="Away", TEXT(WBB!F96, "h:mm AM/PM"), ""), ""),
  IFERROR(IF(MBB!H96="Away", TEXT(MBB!F96, "h:mm AM/PM"), ""), ""),
  IFERROR(IF(WLAX!H96="Away", TEXT(WLAX!F96, "h:mm AM/PM"), ""), ""),
  IFERROR(IF(MLAX!H96="Away", TEXT(MLAX!F96, "h:mm AM/PM"), ""), ""),
  IFERROR(IF(SOFT!H96="Away", TEXT(SOFT!F96, "h:mm AM/PM"), ""), ""),
  IFERROR(IF(BASE!H96="Away", TEXT(BASE!F96, "h:mm AM/PM"), ""), ""),
  IFERROR(IF(ESPORTS!H96="Away", TEXT(ESPORTS!F96, "h:mm AM/PM"), ""), "")
)
</f>
        <v/>
      </c>
      <c r="G96" s="11" t="str">
        <f>TEXTJOIN(
  CHAR(10) &amp; CHAR(10),
  TRUE,
  IFERROR(IF(WSO!H96="Away", WSO!G96, ""), ""),
  IFERROR(IF(MSO!H96="Away", MSO!G96, ""), ""),
  IFERROR(IF(FH!H96="Away", FH!G96, ""), ""),
  IFERROR(IF(MGOLF!H96="Away", MGOLF!G96, ""), ""),
  IFERROR(IF(Football!H96="Away", Football!G96, ""), ""),
  IFERROR(IF(WVB!H96="Away", WVB!G96, ""), ""),
  IFERROR(IF(XC!H96="Away", XC!G96, ""), ""),
  IFERROR(IF(SWIMMING!H96="Away", SWIMMING!G96, ""), ""),
  IFERROR(IF(WTEN!H96="Away", WTEN!G96, ""), ""),
  IFERROR(IF(TF!H96="Away", TF!G96, ""), ""),
  IFERROR(IF(WGOLF!H96="Away", WGOLF!G96, ""), ""),
  IFERROR(IF(WBB!H96="Away", WBB!G96, ""), ""),
  IFERROR(IF(MBB!H96="Away", MBB!G96, ""), ""),
  IFERROR(IF(WLAX!H96="Away", WLAX!G96, ""), ""),
  IFERROR(IF(MLAX!H96="Away", MLAX!G96, ""), ""),
  IFERROR(IF(SOFT!H96="Away", SOFT!G96, ""), ""),
  IFERROR(IF(BASE!H96="Away", BASE!G96, ""), ""),
  IFERROR(IF(ESPORTS!H96="Away", ESPORTS!G96, ""), "")
)
</f>
        <v/>
      </c>
      <c r="H96" s="22" t="str">
        <f>TEXTJOIN(
  CHAR(10) &amp; CHAR(10),
  TRUE,
  IFERROR(IF(WSO!H96="Away", WSO!P96, ""), ""),
  IFERROR(IF(MSO!H96="Away", MSO!P96, ""), ""),
  IFERROR(IF(FH!H96="Away", FH!P96, ""), ""),
  IFERROR(IF(MGOLF!H96="Away", MGOLF!P96, ""), ""),
  IFERROR(IF(Football!H96="Away", Football!P96, ""), ""),
  IFERROR(IF(WVB!H96="Away", WVB!P96, ""), ""),
  IFERROR(IF(XC!H96="Away", XC!P96, ""), ""),
  IFERROR(IF(SWIMMING!H96="Away", SWIMMING!P96, ""), ""),
  IFERROR(IF(WTEN!H96="Away", WTEN!P96, ""), ""),
  IFERROR(IF(TF!H96="Away", TF!P96, ""), ""),
  IFERROR(IF(WGOLF!H96="Away", WGOLF!P96, ""), ""),
  IFERROR(IF(WBB!H96="Away", WBB!P96, ""), ""),
  IFERROR(IF(MBB!H96="Away", MBB!P96, ""), ""),
  IFERROR(IF(WLAX!H96="Away", WLAX!P96, ""), ""),
  IFERROR(IF(MLAX!H96="Away", MLAX!P96, ""), ""),
  IFERROR(IF(SOFT!H96="Away", SOFT!P96, ""), ""),
  IFERROR(IF(BASE!H96="Away", BASE!P96, ""), ""),
  IFERROR(IF(ESPORTS!H96="Away", ESPORTS!P96, ""), "")
)
</f>
        <v/>
      </c>
    </row>
    <row r="97" ht="22.5" customHeight="1">
      <c r="A97" s="6">
        <v>96.0</v>
      </c>
      <c r="B97" s="6" t="str">
        <f>'Master Schedule'!B97</f>
        <v/>
      </c>
      <c r="C97" s="7">
        <v>46330.0</v>
      </c>
      <c r="D97" s="8" t="str">
        <f t="shared" si="1"/>
        <v>Wednesday</v>
      </c>
      <c r="E97" s="11" t="str">
        <f>TEXTJOIN(
  CHAR(10) &amp; CHAR(10),
  TRUE,
  IFERROR(IF(WSO!H97="Away", WSO!E97, ""), ""),
  IFERROR(IF(MSO!H97="Away", MSO!E97, ""), ""),
  IFERROR(IF(FH!H97="Away", FH!E97, ""), ""),
  IFERROR(IF(MGOLF!H97="Away", MGOLF!E97, ""), ""),
  IFERROR(IF(Football!H97="Away", Football!E97, ""), ""),
  IFERROR(IF(WVB!H97="Away", WVB!E97, ""), ""),
  IFERROR(IF(XC!H97="Away", XC!E97, ""), ""),
  IFERROR(IF(SWIMMING!H97="Away", SWIMMING!E97, ""), ""),
  IFERROR(IF(WTEN!H97="Away", WTEN!E97, ""), ""),
  IFERROR(IF(TF!H97="Away", TF!E97, ""), ""),
  IFERROR(IF(WGOLF!H97="Away", WGOLF!E97, ""), ""),
  IFERROR(IF(WBB!H97="Away", WBB!E97, ""), ""),
  IFERROR(IF(MBB!H97="Away", MBB!E97, ""), ""),
  IFERROR(IF(WLAX!H97="Away", WLAX!E97, ""), ""),
  IFERROR(IF(MLAX!H97="Away", MLAX!E97, ""), ""),
  IFERROR(IF(SOFT!H97="Away", SOFT!E97, ""), ""),
  IFERROR(IF(BASE!H97="Away", BASE!E97, ""), ""),
  IFERROR(IF(ESPORTS!H97="Away", ESPORTS!E97, ""), "")
)
</f>
        <v/>
      </c>
      <c r="F97" s="11" t="str">
        <f>TEXTJOIN(
  CHAR(10) &amp; CHAR(10),
  TRUE,
  IFERROR(IF(WSO!H97="Away", TEXT(WSO!F97, "h:mm AM/PM"), ""), ""),
  IFERROR(IF(MSO!H97="Away", TEXT(MSO!F97, "h:mm AM/PM"), ""), ""),
  IFERROR(IF(FH!H97="Away", TEXT(FH!F97, "h:mm AM/PM"), ""), ""),
  IFERROR(IF(MGOLF!H97="Away", TEXT(MGOLF!F97, "h:mm AM/PM"), ""), ""),
  IFERROR(IF(Football!H97="Away", TEXT(Football!F97, "h:mm AM/PM"), ""), ""),
  IFERROR(IF(WVB!H97="Away", TEXT(WVB!F97, "h:mm AM/PM"), ""), ""),
  IFERROR(IF(XC!H97="Away", TEXT(XC!F97, "h:mm AM/PM"), ""), ""),
  IFERROR(IF(SWIMMING!H97="Away", TEXT(SWIMMING!F97, "h:mm AM/PM"), ""), ""),
  IFERROR(IF(WTEN!H97="Away", TEXT(WTEN!F97, "h:mm AM/PM"), ""), ""),
  IFERROR(IF(TF!H97="Away", TEXT(TF!F97, "h:mm AM/PM"), ""), ""),
  IFERROR(IF(WGOLF!H97="Away", TEXT(WGOLF!F97, "h:mm AM/PM"), ""), ""),
  IFERROR(IF(WBB!H97="Away", TEXT(WBB!F97, "h:mm AM/PM"), ""), ""),
  IFERROR(IF(MBB!H97="Away", TEXT(MBB!F97, "h:mm AM/PM"), ""), ""),
  IFERROR(IF(WLAX!H97="Away", TEXT(WLAX!F97, "h:mm AM/PM"), ""), ""),
  IFERROR(IF(MLAX!H97="Away", TEXT(MLAX!F97, "h:mm AM/PM"), ""), ""),
  IFERROR(IF(SOFT!H97="Away", TEXT(SOFT!F97, "h:mm AM/PM"), ""), ""),
  IFERROR(IF(BASE!H97="Away", TEXT(BASE!F97, "h:mm AM/PM"), ""), ""),
  IFERROR(IF(ESPORTS!H97="Away", TEXT(ESPORTS!F97, "h:mm AM/PM"), ""), "")
)
</f>
        <v/>
      </c>
      <c r="G97" s="11" t="str">
        <f>TEXTJOIN(
  CHAR(10) &amp; CHAR(10),
  TRUE,
  IFERROR(IF(WSO!H97="Away", WSO!G97, ""), ""),
  IFERROR(IF(MSO!H97="Away", MSO!G97, ""), ""),
  IFERROR(IF(FH!H97="Away", FH!G97, ""), ""),
  IFERROR(IF(MGOLF!H97="Away", MGOLF!G97, ""), ""),
  IFERROR(IF(Football!H97="Away", Football!G97, ""), ""),
  IFERROR(IF(WVB!H97="Away", WVB!G97, ""), ""),
  IFERROR(IF(XC!H97="Away", XC!G97, ""), ""),
  IFERROR(IF(SWIMMING!H97="Away", SWIMMING!G97, ""), ""),
  IFERROR(IF(WTEN!H97="Away", WTEN!G97, ""), ""),
  IFERROR(IF(TF!H97="Away", TF!G97, ""), ""),
  IFERROR(IF(WGOLF!H97="Away", WGOLF!G97, ""), ""),
  IFERROR(IF(WBB!H97="Away", WBB!G97, ""), ""),
  IFERROR(IF(MBB!H97="Away", MBB!G97, ""), ""),
  IFERROR(IF(WLAX!H97="Away", WLAX!G97, ""), ""),
  IFERROR(IF(MLAX!H97="Away", MLAX!G97, ""), ""),
  IFERROR(IF(SOFT!H97="Away", SOFT!G97, ""), ""),
  IFERROR(IF(BASE!H97="Away", BASE!G97, ""), ""),
  IFERROR(IF(ESPORTS!H97="Away", ESPORTS!G97, ""), "")
)
</f>
        <v/>
      </c>
      <c r="H97" s="22" t="str">
        <f>TEXTJOIN(
  CHAR(10) &amp; CHAR(10),
  TRUE,
  IFERROR(IF(WSO!H97="Away", WSO!P97, ""), ""),
  IFERROR(IF(MSO!H97="Away", MSO!P97, ""), ""),
  IFERROR(IF(FH!H97="Away", FH!P97, ""), ""),
  IFERROR(IF(MGOLF!H97="Away", MGOLF!P97, ""), ""),
  IFERROR(IF(Football!H97="Away", Football!P97, ""), ""),
  IFERROR(IF(WVB!H97="Away", WVB!P97, ""), ""),
  IFERROR(IF(XC!H97="Away", XC!P97, ""), ""),
  IFERROR(IF(SWIMMING!H97="Away", SWIMMING!P97, ""), ""),
  IFERROR(IF(WTEN!H97="Away", WTEN!P97, ""), ""),
  IFERROR(IF(TF!H97="Away", TF!P97, ""), ""),
  IFERROR(IF(WGOLF!H97="Away", WGOLF!P97, ""), ""),
  IFERROR(IF(WBB!H97="Away", WBB!P97, ""), ""),
  IFERROR(IF(MBB!H97="Away", MBB!P97, ""), ""),
  IFERROR(IF(WLAX!H97="Away", WLAX!P97, ""), ""),
  IFERROR(IF(MLAX!H97="Away", MLAX!P97, ""), ""),
  IFERROR(IF(SOFT!H97="Away", SOFT!P97, ""), ""),
  IFERROR(IF(BASE!H97="Away", BASE!P97, ""), ""),
  IFERROR(IF(ESPORTS!H97="Away", ESPORTS!P97, ""), "")
)
</f>
        <v/>
      </c>
    </row>
    <row r="98" ht="22.5" customHeight="1">
      <c r="A98" s="6">
        <v>97.0</v>
      </c>
      <c r="B98" s="6" t="str">
        <f>'Master Schedule'!B98</f>
        <v/>
      </c>
      <c r="C98" s="7">
        <v>46331.0</v>
      </c>
      <c r="D98" s="8" t="str">
        <f t="shared" si="1"/>
        <v>Thursday</v>
      </c>
      <c r="E98" s="11" t="str">
        <f>TEXTJOIN(
  CHAR(10) &amp; CHAR(10),
  TRUE,
  IFERROR(IF(WSO!H98="Away", WSO!E98, ""), ""),
  IFERROR(IF(MSO!H98="Away", MSO!E98, ""), ""),
  IFERROR(IF(FH!H98="Away", FH!E98, ""), ""),
  IFERROR(IF(MGOLF!H98="Away", MGOLF!E98, ""), ""),
  IFERROR(IF(Football!H98="Away", Football!E98, ""), ""),
  IFERROR(IF(WVB!H98="Away", WVB!E98, ""), ""),
  IFERROR(IF(XC!H98="Away", XC!E98, ""), ""),
  IFERROR(IF(SWIMMING!H98="Away", SWIMMING!E98, ""), ""),
  IFERROR(IF(WTEN!H98="Away", WTEN!E98, ""), ""),
  IFERROR(IF(TF!H98="Away", TF!E98, ""), ""),
  IFERROR(IF(WGOLF!H98="Away", WGOLF!E98, ""), ""),
  IFERROR(IF(WBB!H98="Away", WBB!E98, ""), ""),
  IFERROR(IF(MBB!H98="Away", MBB!E98, ""), ""),
  IFERROR(IF(WLAX!H98="Away", WLAX!E98, ""), ""),
  IFERROR(IF(MLAX!H98="Away", MLAX!E98, ""), ""),
  IFERROR(IF(SOFT!H98="Away", SOFT!E98, ""), ""),
  IFERROR(IF(BASE!H98="Away", BASE!E98, ""), ""),
  IFERROR(IF(ESPORTS!H98="Away", ESPORTS!E98, ""), "")
)
</f>
        <v/>
      </c>
      <c r="F98" s="11" t="str">
        <f>TEXTJOIN(
  CHAR(10) &amp; CHAR(10),
  TRUE,
  IFERROR(IF(WSO!H98="Away", TEXT(WSO!F98, "h:mm AM/PM"), ""), ""),
  IFERROR(IF(MSO!H98="Away", TEXT(MSO!F98, "h:mm AM/PM"), ""), ""),
  IFERROR(IF(FH!H98="Away", TEXT(FH!F98, "h:mm AM/PM"), ""), ""),
  IFERROR(IF(MGOLF!H98="Away", TEXT(MGOLF!F98, "h:mm AM/PM"), ""), ""),
  IFERROR(IF(Football!H98="Away", TEXT(Football!F98, "h:mm AM/PM"), ""), ""),
  IFERROR(IF(WVB!H98="Away", TEXT(WVB!F98, "h:mm AM/PM"), ""), ""),
  IFERROR(IF(XC!H98="Away", TEXT(XC!F98, "h:mm AM/PM"), ""), ""),
  IFERROR(IF(SWIMMING!H98="Away", TEXT(SWIMMING!F98, "h:mm AM/PM"), ""), ""),
  IFERROR(IF(WTEN!H98="Away", TEXT(WTEN!F98, "h:mm AM/PM"), ""), ""),
  IFERROR(IF(TF!H98="Away", TEXT(TF!F98, "h:mm AM/PM"), ""), ""),
  IFERROR(IF(WGOLF!H98="Away", TEXT(WGOLF!F98, "h:mm AM/PM"), ""), ""),
  IFERROR(IF(WBB!H98="Away", TEXT(WBB!F98, "h:mm AM/PM"), ""), ""),
  IFERROR(IF(MBB!H98="Away", TEXT(MBB!F98, "h:mm AM/PM"), ""), ""),
  IFERROR(IF(WLAX!H98="Away", TEXT(WLAX!F98, "h:mm AM/PM"), ""), ""),
  IFERROR(IF(MLAX!H98="Away", TEXT(MLAX!F98, "h:mm AM/PM"), ""), ""),
  IFERROR(IF(SOFT!H98="Away", TEXT(SOFT!F98, "h:mm AM/PM"), ""), ""),
  IFERROR(IF(BASE!H98="Away", TEXT(BASE!F98, "h:mm AM/PM"), ""), ""),
  IFERROR(IF(ESPORTS!H98="Away", TEXT(ESPORTS!F98, "h:mm AM/PM"), ""), "")
)
</f>
        <v/>
      </c>
      <c r="G98" s="11" t="str">
        <f>TEXTJOIN(
  CHAR(10) &amp; CHAR(10),
  TRUE,
  IFERROR(IF(WSO!H98="Away", WSO!G98, ""), ""),
  IFERROR(IF(MSO!H98="Away", MSO!G98, ""), ""),
  IFERROR(IF(FH!H98="Away", FH!G98, ""), ""),
  IFERROR(IF(MGOLF!H98="Away", MGOLF!G98, ""), ""),
  IFERROR(IF(Football!H98="Away", Football!G98, ""), ""),
  IFERROR(IF(WVB!H98="Away", WVB!G98, ""), ""),
  IFERROR(IF(XC!H98="Away", XC!G98, ""), ""),
  IFERROR(IF(SWIMMING!H98="Away", SWIMMING!G98, ""), ""),
  IFERROR(IF(WTEN!H98="Away", WTEN!G98, ""), ""),
  IFERROR(IF(TF!H98="Away", TF!G98, ""), ""),
  IFERROR(IF(WGOLF!H98="Away", WGOLF!G98, ""), ""),
  IFERROR(IF(WBB!H98="Away", WBB!G98, ""), ""),
  IFERROR(IF(MBB!H98="Away", MBB!G98, ""), ""),
  IFERROR(IF(WLAX!H98="Away", WLAX!G98, ""), ""),
  IFERROR(IF(MLAX!H98="Away", MLAX!G98, ""), ""),
  IFERROR(IF(SOFT!H98="Away", SOFT!G98, ""), ""),
  IFERROR(IF(BASE!H98="Away", BASE!G98, ""), ""),
  IFERROR(IF(ESPORTS!H98="Away", ESPORTS!G98, ""), "")
)
</f>
        <v/>
      </c>
      <c r="H98" s="22" t="str">
        <f>TEXTJOIN(
  CHAR(10) &amp; CHAR(10),
  TRUE,
  IFERROR(IF(WSO!H98="Away", WSO!P98, ""), ""),
  IFERROR(IF(MSO!H98="Away", MSO!P98, ""), ""),
  IFERROR(IF(FH!H98="Away", FH!P98, ""), ""),
  IFERROR(IF(MGOLF!H98="Away", MGOLF!P98, ""), ""),
  IFERROR(IF(Football!H98="Away", Football!P98, ""), ""),
  IFERROR(IF(WVB!H98="Away", WVB!P98, ""), ""),
  IFERROR(IF(XC!H98="Away", XC!P98, ""), ""),
  IFERROR(IF(SWIMMING!H98="Away", SWIMMING!P98, ""), ""),
  IFERROR(IF(WTEN!H98="Away", WTEN!P98, ""), ""),
  IFERROR(IF(TF!H98="Away", TF!P98, ""), ""),
  IFERROR(IF(WGOLF!H98="Away", WGOLF!P98, ""), ""),
  IFERROR(IF(WBB!H98="Away", WBB!P98, ""), ""),
  IFERROR(IF(MBB!H98="Away", MBB!P98, ""), ""),
  IFERROR(IF(WLAX!H98="Away", WLAX!P98, ""), ""),
  IFERROR(IF(MLAX!H98="Away", MLAX!P98, ""), ""),
  IFERROR(IF(SOFT!H98="Away", SOFT!P98, ""), ""),
  IFERROR(IF(BASE!H98="Away", BASE!P98, ""), ""),
  IFERROR(IF(ESPORTS!H98="Away", ESPORTS!P98, ""), "")
)
</f>
        <v/>
      </c>
    </row>
    <row r="99" ht="22.5" customHeight="1">
      <c r="A99" s="6">
        <v>98.0</v>
      </c>
      <c r="B99" s="6" t="str">
        <f>'Master Schedule'!B99</f>
        <v/>
      </c>
      <c r="C99" s="7">
        <v>46332.0</v>
      </c>
      <c r="D99" s="8" t="str">
        <f t="shared" si="1"/>
        <v>Friday</v>
      </c>
      <c r="E99" s="11" t="str">
        <f>TEXTJOIN(
  CHAR(10) &amp; CHAR(10),
  TRUE,
  IFERROR(IF(WSO!H99="Away", WSO!E99, ""), ""),
  IFERROR(IF(MSO!H99="Away", MSO!E99, ""), ""),
  IFERROR(IF(FH!H99="Away", FH!E99, ""), ""),
  IFERROR(IF(MGOLF!H99="Away", MGOLF!E99, ""), ""),
  IFERROR(IF(Football!H99="Away", Football!E99, ""), ""),
  IFERROR(IF(WVB!H99="Away", WVB!E99, ""), ""),
  IFERROR(IF(XC!H99="Away", XC!E99, ""), ""),
  IFERROR(IF(SWIMMING!H99="Away", SWIMMING!E99, ""), ""),
  IFERROR(IF(WTEN!H99="Away", WTEN!E99, ""), ""),
  IFERROR(IF(TF!H99="Away", TF!E99, ""), ""),
  IFERROR(IF(WGOLF!H99="Away", WGOLF!E99, ""), ""),
  IFERROR(IF(WBB!H99="Away", WBB!E99, ""), ""),
  IFERROR(IF(MBB!H99="Away", MBB!E99, ""), ""),
  IFERROR(IF(WLAX!H99="Away", WLAX!E99, ""), ""),
  IFERROR(IF(MLAX!H99="Away", MLAX!E99, ""), ""),
  IFERROR(IF(SOFT!H99="Away", SOFT!E99, ""), ""),
  IFERROR(IF(BASE!H99="Away", BASE!E99, ""), ""),
  IFERROR(IF(ESPORTS!H99="Away", ESPORTS!E99, ""), "")
)
</f>
        <v/>
      </c>
      <c r="F99" s="11" t="str">
        <f>TEXTJOIN(
  CHAR(10) &amp; CHAR(10),
  TRUE,
  IFERROR(IF(WSO!H99="Away", TEXT(WSO!F99, "h:mm AM/PM"), ""), ""),
  IFERROR(IF(MSO!H99="Away", TEXT(MSO!F99, "h:mm AM/PM"), ""), ""),
  IFERROR(IF(FH!H99="Away", TEXT(FH!F99, "h:mm AM/PM"), ""), ""),
  IFERROR(IF(MGOLF!H99="Away", TEXT(MGOLF!F99, "h:mm AM/PM"), ""), ""),
  IFERROR(IF(Football!H99="Away", TEXT(Football!F99, "h:mm AM/PM"), ""), ""),
  IFERROR(IF(WVB!H99="Away", TEXT(WVB!F99, "h:mm AM/PM"), ""), ""),
  IFERROR(IF(XC!H99="Away", TEXT(XC!F99, "h:mm AM/PM"), ""), ""),
  IFERROR(IF(SWIMMING!H99="Away", TEXT(SWIMMING!F99, "h:mm AM/PM"), ""), ""),
  IFERROR(IF(WTEN!H99="Away", TEXT(WTEN!F99, "h:mm AM/PM"), ""), ""),
  IFERROR(IF(TF!H99="Away", TEXT(TF!F99, "h:mm AM/PM"), ""), ""),
  IFERROR(IF(WGOLF!H99="Away", TEXT(WGOLF!F99, "h:mm AM/PM"), ""), ""),
  IFERROR(IF(WBB!H99="Away", TEXT(WBB!F99, "h:mm AM/PM"), ""), ""),
  IFERROR(IF(MBB!H99="Away", TEXT(MBB!F99, "h:mm AM/PM"), ""), ""),
  IFERROR(IF(WLAX!H99="Away", TEXT(WLAX!F99, "h:mm AM/PM"), ""), ""),
  IFERROR(IF(MLAX!H99="Away", TEXT(MLAX!F99, "h:mm AM/PM"), ""), ""),
  IFERROR(IF(SOFT!H99="Away", TEXT(SOFT!F99, "h:mm AM/PM"), ""), ""),
  IFERROR(IF(BASE!H99="Away", TEXT(BASE!F99, "h:mm AM/PM"), ""), ""),
  IFERROR(IF(ESPORTS!H99="Away", TEXT(ESPORTS!F99, "h:mm AM/PM"), ""), "")
)
</f>
        <v/>
      </c>
      <c r="G99" s="11" t="str">
        <f>TEXTJOIN(
  CHAR(10) &amp; CHAR(10),
  TRUE,
  IFERROR(IF(WSO!H99="Away", WSO!G99, ""), ""),
  IFERROR(IF(MSO!H99="Away", MSO!G99, ""), ""),
  IFERROR(IF(FH!H99="Away", FH!G99, ""), ""),
  IFERROR(IF(MGOLF!H99="Away", MGOLF!G99, ""), ""),
  IFERROR(IF(Football!H99="Away", Football!G99, ""), ""),
  IFERROR(IF(WVB!H99="Away", WVB!G99, ""), ""),
  IFERROR(IF(XC!H99="Away", XC!G99, ""), ""),
  IFERROR(IF(SWIMMING!H99="Away", SWIMMING!G99, ""), ""),
  IFERROR(IF(WTEN!H99="Away", WTEN!G99, ""), ""),
  IFERROR(IF(TF!H99="Away", TF!G99, ""), ""),
  IFERROR(IF(WGOLF!H99="Away", WGOLF!G99, ""), ""),
  IFERROR(IF(WBB!H99="Away", WBB!G99, ""), ""),
  IFERROR(IF(MBB!H99="Away", MBB!G99, ""), ""),
  IFERROR(IF(WLAX!H99="Away", WLAX!G99, ""), ""),
  IFERROR(IF(MLAX!H99="Away", MLAX!G99, ""), ""),
  IFERROR(IF(SOFT!H99="Away", SOFT!G99, ""), ""),
  IFERROR(IF(BASE!H99="Away", BASE!G99, ""), ""),
  IFERROR(IF(ESPORTS!H99="Away", ESPORTS!G99, ""), "")
)
</f>
        <v/>
      </c>
      <c r="H99" s="22" t="str">
        <f>TEXTJOIN(
  CHAR(10) &amp; CHAR(10),
  TRUE,
  IFERROR(IF(WSO!H99="Away", WSO!P99, ""), ""),
  IFERROR(IF(MSO!H99="Away", MSO!P99, ""), ""),
  IFERROR(IF(FH!H99="Away", FH!P99, ""), ""),
  IFERROR(IF(MGOLF!H99="Away", MGOLF!P99, ""), ""),
  IFERROR(IF(Football!H99="Away", Football!P99, ""), ""),
  IFERROR(IF(WVB!H99="Away", WVB!P99, ""), ""),
  IFERROR(IF(XC!H99="Away", XC!P99, ""), ""),
  IFERROR(IF(SWIMMING!H99="Away", SWIMMING!P99, ""), ""),
  IFERROR(IF(WTEN!H99="Away", WTEN!P99, ""), ""),
  IFERROR(IF(TF!H99="Away", TF!P99, ""), ""),
  IFERROR(IF(WGOLF!H99="Away", WGOLF!P99, ""), ""),
  IFERROR(IF(WBB!H99="Away", WBB!P99, ""), ""),
  IFERROR(IF(MBB!H99="Away", MBB!P99, ""), ""),
  IFERROR(IF(WLAX!H99="Away", WLAX!P99, ""), ""),
  IFERROR(IF(MLAX!H99="Away", MLAX!P99, ""), ""),
  IFERROR(IF(SOFT!H99="Away", SOFT!P99, ""), ""),
  IFERROR(IF(BASE!H99="Away", BASE!P99, ""), ""),
  IFERROR(IF(ESPORTS!H99="Away", ESPORTS!P99, ""), "")
)
</f>
        <v/>
      </c>
    </row>
    <row r="100" ht="22.5" customHeight="1">
      <c r="A100" s="6">
        <v>99.0</v>
      </c>
      <c r="B100" s="6" t="str">
        <f>'Master Schedule'!B100</f>
        <v/>
      </c>
      <c r="C100" s="7">
        <v>46333.0</v>
      </c>
      <c r="D100" s="8" t="str">
        <f t="shared" si="1"/>
        <v>Saturday</v>
      </c>
      <c r="E100" s="11" t="str">
        <f>TEXTJOIN(
  CHAR(10) &amp; CHAR(10),
  TRUE,
  IFERROR(IF(WSO!H100="Away", WSO!E100, ""), ""),
  IFERROR(IF(MSO!H100="Away", MSO!E100, ""), ""),
  IFERROR(IF(FH!H100="Away", FH!E100, ""), ""),
  IFERROR(IF(MGOLF!H100="Away", MGOLF!E100, ""), ""),
  IFERROR(IF(Football!H100="Away", Football!E100, ""), ""),
  IFERROR(IF(WVB!H100="Away", WVB!E100, ""), ""),
  IFERROR(IF(XC!H100="Away", XC!E100, ""), ""),
  IFERROR(IF(SWIMMING!H100="Away", SWIMMING!E100, ""), ""),
  IFERROR(IF(WTEN!H100="Away", WTEN!E100, ""), ""),
  IFERROR(IF(TF!H100="Away", TF!E100, ""), ""),
  IFERROR(IF(WGOLF!H100="Away", WGOLF!E100, ""), ""),
  IFERROR(IF(WBB!H100="Away", WBB!E100, ""), ""),
  IFERROR(IF(MBB!H100="Away", MBB!E100, ""), ""),
  IFERROR(IF(WLAX!H100="Away", WLAX!E100, ""), ""),
  IFERROR(IF(MLAX!H100="Away", MLAX!E100, ""), ""),
  IFERROR(IF(SOFT!H100="Away", SOFT!E100, ""), ""),
  IFERROR(IF(BASE!H100="Away", BASE!E100, ""), ""),
  IFERROR(IF(ESPORTS!H100="Away", ESPORTS!E100, ""), "")
)
</f>
        <v/>
      </c>
      <c r="F100" s="11" t="str">
        <f>TEXTJOIN(
  CHAR(10) &amp; CHAR(10),
  TRUE,
  IFERROR(IF(WSO!H100="Away", TEXT(WSO!F100, "h:mm AM/PM"), ""), ""),
  IFERROR(IF(MSO!H100="Away", TEXT(MSO!F100, "h:mm AM/PM"), ""), ""),
  IFERROR(IF(FH!H100="Away", TEXT(FH!F100, "h:mm AM/PM"), ""), ""),
  IFERROR(IF(MGOLF!H100="Away", TEXT(MGOLF!F100, "h:mm AM/PM"), ""), ""),
  IFERROR(IF(Football!H100="Away", TEXT(Football!F100, "h:mm AM/PM"), ""), ""),
  IFERROR(IF(WVB!H100="Away", TEXT(WVB!F100, "h:mm AM/PM"), ""), ""),
  IFERROR(IF(XC!H100="Away", TEXT(XC!F100, "h:mm AM/PM"), ""), ""),
  IFERROR(IF(SWIMMING!H100="Away", TEXT(SWIMMING!F100, "h:mm AM/PM"), ""), ""),
  IFERROR(IF(WTEN!H100="Away", TEXT(WTEN!F100, "h:mm AM/PM"), ""), ""),
  IFERROR(IF(TF!H100="Away", TEXT(TF!F100, "h:mm AM/PM"), ""), ""),
  IFERROR(IF(WGOLF!H100="Away", TEXT(WGOLF!F100, "h:mm AM/PM"), ""), ""),
  IFERROR(IF(WBB!H100="Away", TEXT(WBB!F100, "h:mm AM/PM"), ""), ""),
  IFERROR(IF(MBB!H100="Away", TEXT(MBB!F100, "h:mm AM/PM"), ""), ""),
  IFERROR(IF(WLAX!H100="Away", TEXT(WLAX!F100, "h:mm AM/PM"), ""), ""),
  IFERROR(IF(MLAX!H100="Away", TEXT(MLAX!F100, "h:mm AM/PM"), ""), ""),
  IFERROR(IF(SOFT!H100="Away", TEXT(SOFT!F100, "h:mm AM/PM"), ""), ""),
  IFERROR(IF(BASE!H100="Away", TEXT(BASE!F100, "h:mm AM/PM"), ""), ""),
  IFERROR(IF(ESPORTS!H100="Away", TEXT(ESPORTS!F100, "h:mm AM/PM"), ""), "")
)
</f>
        <v/>
      </c>
      <c r="G100" s="11" t="str">
        <f>TEXTJOIN(
  CHAR(10) &amp; CHAR(10),
  TRUE,
  IFERROR(IF(WSO!H100="Away", WSO!G100, ""), ""),
  IFERROR(IF(MSO!H100="Away", MSO!G100, ""), ""),
  IFERROR(IF(FH!H100="Away", FH!G100, ""), ""),
  IFERROR(IF(MGOLF!H100="Away", MGOLF!G100, ""), ""),
  IFERROR(IF(Football!H100="Away", Football!G100, ""), ""),
  IFERROR(IF(WVB!H100="Away", WVB!G100, ""), ""),
  IFERROR(IF(XC!H100="Away", XC!G100, ""), ""),
  IFERROR(IF(SWIMMING!H100="Away", SWIMMING!G100, ""), ""),
  IFERROR(IF(WTEN!H100="Away", WTEN!G100, ""), ""),
  IFERROR(IF(TF!H100="Away", TF!G100, ""), ""),
  IFERROR(IF(WGOLF!H100="Away", WGOLF!G100, ""), ""),
  IFERROR(IF(WBB!H100="Away", WBB!G100, ""), ""),
  IFERROR(IF(MBB!H100="Away", MBB!G100, ""), ""),
  IFERROR(IF(WLAX!H100="Away", WLAX!G100, ""), ""),
  IFERROR(IF(MLAX!H100="Away", MLAX!G100, ""), ""),
  IFERROR(IF(SOFT!H100="Away", SOFT!G100, ""), ""),
  IFERROR(IF(BASE!H100="Away", BASE!G100, ""), ""),
  IFERROR(IF(ESPORTS!H100="Away", ESPORTS!G100, ""), "")
)
</f>
        <v/>
      </c>
      <c r="H100" s="22" t="str">
        <f>TEXTJOIN(
  CHAR(10) &amp; CHAR(10),
  TRUE,
  IFERROR(IF(WSO!H100="Away", WSO!P100, ""), ""),
  IFERROR(IF(MSO!H100="Away", MSO!P100, ""), ""),
  IFERROR(IF(FH!H100="Away", FH!P100, ""), ""),
  IFERROR(IF(MGOLF!H100="Away", MGOLF!P100, ""), ""),
  IFERROR(IF(Football!H100="Away", Football!P100, ""), ""),
  IFERROR(IF(WVB!H100="Away", WVB!P100, ""), ""),
  IFERROR(IF(XC!H100="Away", XC!P100, ""), ""),
  IFERROR(IF(SWIMMING!H100="Away", SWIMMING!P100, ""), ""),
  IFERROR(IF(WTEN!H100="Away", WTEN!P100, ""), ""),
  IFERROR(IF(TF!H100="Away", TF!P100, ""), ""),
  IFERROR(IF(WGOLF!H100="Away", WGOLF!P100, ""), ""),
  IFERROR(IF(WBB!H100="Away", WBB!P100, ""), ""),
  IFERROR(IF(MBB!H100="Away", MBB!P100, ""), ""),
  IFERROR(IF(WLAX!H100="Away", WLAX!P100, ""), ""),
  IFERROR(IF(MLAX!H100="Away", MLAX!P100, ""), ""),
  IFERROR(IF(SOFT!H100="Away", SOFT!P100, ""), ""),
  IFERROR(IF(BASE!H100="Away", BASE!P100, ""), ""),
  IFERROR(IF(ESPORTS!H100="Away", ESPORTS!P100, ""), "")
)
</f>
        <v/>
      </c>
    </row>
    <row r="101" ht="22.5" customHeight="1">
      <c r="A101" s="6">
        <v>100.0</v>
      </c>
      <c r="B101" s="6" t="str">
        <f>'Master Schedule'!B101</f>
        <v/>
      </c>
      <c r="C101" s="7">
        <v>46334.0</v>
      </c>
      <c r="D101" s="8" t="str">
        <f t="shared" si="1"/>
        <v>Sunday</v>
      </c>
      <c r="E101" s="11" t="str">
        <f>TEXTJOIN(
  CHAR(10) &amp; CHAR(10),
  TRUE,
  IFERROR(IF(WSO!H101="Away", WSO!E101, ""), ""),
  IFERROR(IF(MSO!H101="Away", MSO!E101, ""), ""),
  IFERROR(IF(FH!H101="Away", FH!E101, ""), ""),
  IFERROR(IF(MGOLF!H101="Away", MGOLF!E101, ""), ""),
  IFERROR(IF(Football!H101="Away", Football!E101, ""), ""),
  IFERROR(IF(WVB!H101="Away", WVB!E101, ""), ""),
  IFERROR(IF(XC!H101="Away", XC!E101, ""), ""),
  IFERROR(IF(SWIMMING!H101="Away", SWIMMING!E101, ""), ""),
  IFERROR(IF(WTEN!H101="Away", WTEN!E101, ""), ""),
  IFERROR(IF(TF!H101="Away", TF!E101, ""), ""),
  IFERROR(IF(WGOLF!H101="Away", WGOLF!E101, ""), ""),
  IFERROR(IF(WBB!H101="Away", WBB!E101, ""), ""),
  IFERROR(IF(MBB!H101="Away", MBB!E101, ""), ""),
  IFERROR(IF(WLAX!H101="Away", WLAX!E101, ""), ""),
  IFERROR(IF(MLAX!H101="Away", MLAX!E101, ""), ""),
  IFERROR(IF(SOFT!H101="Away", SOFT!E101, ""), ""),
  IFERROR(IF(BASE!H101="Away", BASE!E101, ""), ""),
  IFERROR(IF(ESPORTS!H101="Away", ESPORTS!E101, ""), "")
)
</f>
        <v/>
      </c>
      <c r="F101" s="11" t="str">
        <f>TEXTJOIN(
  CHAR(10) &amp; CHAR(10),
  TRUE,
  IFERROR(IF(WSO!H101="Away", TEXT(WSO!F101, "h:mm AM/PM"), ""), ""),
  IFERROR(IF(MSO!H101="Away", TEXT(MSO!F101, "h:mm AM/PM"), ""), ""),
  IFERROR(IF(FH!H101="Away", TEXT(FH!F101, "h:mm AM/PM"), ""), ""),
  IFERROR(IF(MGOLF!H101="Away", TEXT(MGOLF!F101, "h:mm AM/PM"), ""), ""),
  IFERROR(IF(Football!H101="Away", TEXT(Football!F101, "h:mm AM/PM"), ""), ""),
  IFERROR(IF(WVB!H101="Away", TEXT(WVB!F101, "h:mm AM/PM"), ""), ""),
  IFERROR(IF(XC!H101="Away", TEXT(XC!F101, "h:mm AM/PM"), ""), ""),
  IFERROR(IF(SWIMMING!H101="Away", TEXT(SWIMMING!F101, "h:mm AM/PM"), ""), ""),
  IFERROR(IF(WTEN!H101="Away", TEXT(WTEN!F101, "h:mm AM/PM"), ""), ""),
  IFERROR(IF(TF!H101="Away", TEXT(TF!F101, "h:mm AM/PM"), ""), ""),
  IFERROR(IF(WGOLF!H101="Away", TEXT(WGOLF!F101, "h:mm AM/PM"), ""), ""),
  IFERROR(IF(WBB!H101="Away", TEXT(WBB!F101, "h:mm AM/PM"), ""), ""),
  IFERROR(IF(MBB!H101="Away", TEXT(MBB!F101, "h:mm AM/PM"), ""), ""),
  IFERROR(IF(WLAX!H101="Away", TEXT(WLAX!F101, "h:mm AM/PM"), ""), ""),
  IFERROR(IF(MLAX!H101="Away", TEXT(MLAX!F101, "h:mm AM/PM"), ""), ""),
  IFERROR(IF(SOFT!H101="Away", TEXT(SOFT!F101, "h:mm AM/PM"), ""), ""),
  IFERROR(IF(BASE!H101="Away", TEXT(BASE!F101, "h:mm AM/PM"), ""), ""),
  IFERROR(IF(ESPORTS!H101="Away", TEXT(ESPORTS!F101, "h:mm AM/PM"), ""), "")
)
</f>
        <v/>
      </c>
      <c r="G101" s="11" t="str">
        <f>TEXTJOIN(
  CHAR(10) &amp; CHAR(10),
  TRUE,
  IFERROR(IF(WSO!H101="Away", WSO!G101, ""), ""),
  IFERROR(IF(MSO!H101="Away", MSO!G101, ""), ""),
  IFERROR(IF(FH!H101="Away", FH!G101, ""), ""),
  IFERROR(IF(MGOLF!H101="Away", MGOLF!G101, ""), ""),
  IFERROR(IF(Football!H101="Away", Football!G101, ""), ""),
  IFERROR(IF(WVB!H101="Away", WVB!G101, ""), ""),
  IFERROR(IF(XC!H101="Away", XC!G101, ""), ""),
  IFERROR(IF(SWIMMING!H101="Away", SWIMMING!G101, ""), ""),
  IFERROR(IF(WTEN!H101="Away", WTEN!G101, ""), ""),
  IFERROR(IF(TF!H101="Away", TF!G101, ""), ""),
  IFERROR(IF(WGOLF!H101="Away", WGOLF!G101, ""), ""),
  IFERROR(IF(WBB!H101="Away", WBB!G101, ""), ""),
  IFERROR(IF(MBB!H101="Away", MBB!G101, ""), ""),
  IFERROR(IF(WLAX!H101="Away", WLAX!G101, ""), ""),
  IFERROR(IF(MLAX!H101="Away", MLAX!G101, ""), ""),
  IFERROR(IF(SOFT!H101="Away", SOFT!G101, ""), ""),
  IFERROR(IF(BASE!H101="Away", BASE!G101, ""), ""),
  IFERROR(IF(ESPORTS!H101="Away", ESPORTS!G101, ""), "")
)
</f>
        <v/>
      </c>
      <c r="H101" s="22" t="str">
        <f>TEXTJOIN(
  CHAR(10) &amp; CHAR(10),
  TRUE,
  IFERROR(IF(WSO!H101="Away", WSO!P101, ""), ""),
  IFERROR(IF(MSO!H101="Away", MSO!P101, ""), ""),
  IFERROR(IF(FH!H101="Away", FH!P101, ""), ""),
  IFERROR(IF(MGOLF!H101="Away", MGOLF!P101, ""), ""),
  IFERROR(IF(Football!H101="Away", Football!P101, ""), ""),
  IFERROR(IF(WVB!H101="Away", WVB!P101, ""), ""),
  IFERROR(IF(XC!H101="Away", XC!P101, ""), ""),
  IFERROR(IF(SWIMMING!H101="Away", SWIMMING!P101, ""), ""),
  IFERROR(IF(WTEN!H101="Away", WTEN!P101, ""), ""),
  IFERROR(IF(TF!H101="Away", TF!P101, ""), ""),
  IFERROR(IF(WGOLF!H101="Away", WGOLF!P101, ""), ""),
  IFERROR(IF(WBB!H101="Away", WBB!P101, ""), ""),
  IFERROR(IF(MBB!H101="Away", MBB!P101, ""), ""),
  IFERROR(IF(WLAX!H101="Away", WLAX!P101, ""), ""),
  IFERROR(IF(MLAX!H101="Away", MLAX!P101, ""), ""),
  IFERROR(IF(SOFT!H101="Away", SOFT!P101, ""), ""),
  IFERROR(IF(BASE!H101="Away", BASE!P101, ""), ""),
  IFERROR(IF(ESPORTS!H101="Away", ESPORTS!P101, ""), "")
)
</f>
        <v/>
      </c>
    </row>
    <row r="102" ht="22.5" customHeight="1">
      <c r="A102" s="6">
        <v>101.0</v>
      </c>
      <c r="B102" s="6" t="str">
        <f>'Master Schedule'!B102</f>
        <v/>
      </c>
      <c r="C102" s="7">
        <v>46335.0</v>
      </c>
      <c r="D102" s="8" t="str">
        <f t="shared" si="1"/>
        <v>Monday</v>
      </c>
      <c r="E102" s="11" t="str">
        <f>TEXTJOIN(
  CHAR(10) &amp; CHAR(10),
  TRUE,
  IFERROR(IF(WSO!H102="Away", WSO!E102, ""), ""),
  IFERROR(IF(MSO!H102="Away", MSO!E102, ""), ""),
  IFERROR(IF(FH!H102="Away", FH!E102, ""), ""),
  IFERROR(IF(MGOLF!H102="Away", MGOLF!E102, ""), ""),
  IFERROR(IF(Football!H102="Away", Football!E102, ""), ""),
  IFERROR(IF(WVB!H102="Away", WVB!E102, ""), ""),
  IFERROR(IF(XC!H102="Away", XC!E102, ""), ""),
  IFERROR(IF(SWIMMING!H102="Away", SWIMMING!E102, ""), ""),
  IFERROR(IF(WTEN!H102="Away", WTEN!E102, ""), ""),
  IFERROR(IF(TF!H102="Away", TF!E102, ""), ""),
  IFERROR(IF(WGOLF!H102="Away", WGOLF!E102, ""), ""),
  IFERROR(IF(WBB!H102="Away", WBB!E102, ""), ""),
  IFERROR(IF(MBB!H102="Away", MBB!E102, ""), ""),
  IFERROR(IF(WLAX!H102="Away", WLAX!E102, ""), ""),
  IFERROR(IF(MLAX!H102="Away", MLAX!E102, ""), ""),
  IFERROR(IF(SOFT!H102="Away", SOFT!E102, ""), ""),
  IFERROR(IF(BASE!H102="Away", BASE!E102, ""), ""),
  IFERROR(IF(ESPORTS!H102="Away", ESPORTS!E102, ""), "")
)
</f>
        <v/>
      </c>
      <c r="F102" s="11" t="str">
        <f>TEXTJOIN(
  CHAR(10) &amp; CHAR(10),
  TRUE,
  IFERROR(IF(WSO!H102="Away", TEXT(WSO!F102, "h:mm AM/PM"), ""), ""),
  IFERROR(IF(MSO!H102="Away", TEXT(MSO!F102, "h:mm AM/PM"), ""), ""),
  IFERROR(IF(FH!H102="Away", TEXT(FH!F102, "h:mm AM/PM"), ""), ""),
  IFERROR(IF(MGOLF!H102="Away", TEXT(MGOLF!F102, "h:mm AM/PM"), ""), ""),
  IFERROR(IF(Football!H102="Away", TEXT(Football!F102, "h:mm AM/PM"), ""), ""),
  IFERROR(IF(WVB!H102="Away", TEXT(WVB!F102, "h:mm AM/PM"), ""), ""),
  IFERROR(IF(XC!H102="Away", TEXT(XC!F102, "h:mm AM/PM"), ""), ""),
  IFERROR(IF(SWIMMING!H102="Away", TEXT(SWIMMING!F102, "h:mm AM/PM"), ""), ""),
  IFERROR(IF(WTEN!H102="Away", TEXT(WTEN!F102, "h:mm AM/PM"), ""), ""),
  IFERROR(IF(TF!H102="Away", TEXT(TF!F102, "h:mm AM/PM"), ""), ""),
  IFERROR(IF(WGOLF!H102="Away", TEXT(WGOLF!F102, "h:mm AM/PM"), ""), ""),
  IFERROR(IF(WBB!H102="Away", TEXT(WBB!F102, "h:mm AM/PM"), ""), ""),
  IFERROR(IF(MBB!H102="Away", TEXT(MBB!F102, "h:mm AM/PM"), ""), ""),
  IFERROR(IF(WLAX!H102="Away", TEXT(WLAX!F102, "h:mm AM/PM"), ""), ""),
  IFERROR(IF(MLAX!H102="Away", TEXT(MLAX!F102, "h:mm AM/PM"), ""), ""),
  IFERROR(IF(SOFT!H102="Away", TEXT(SOFT!F102, "h:mm AM/PM"), ""), ""),
  IFERROR(IF(BASE!H102="Away", TEXT(BASE!F102, "h:mm AM/PM"), ""), ""),
  IFERROR(IF(ESPORTS!H102="Away", TEXT(ESPORTS!F102, "h:mm AM/PM"), ""), "")
)
</f>
        <v/>
      </c>
      <c r="G102" s="11" t="str">
        <f>TEXTJOIN(
  CHAR(10) &amp; CHAR(10),
  TRUE,
  IFERROR(IF(WSO!H102="Away", WSO!G102, ""), ""),
  IFERROR(IF(MSO!H102="Away", MSO!G102, ""), ""),
  IFERROR(IF(FH!H102="Away", FH!G102, ""), ""),
  IFERROR(IF(MGOLF!H102="Away", MGOLF!G102, ""), ""),
  IFERROR(IF(Football!H102="Away", Football!G102, ""), ""),
  IFERROR(IF(WVB!H102="Away", WVB!G102, ""), ""),
  IFERROR(IF(XC!H102="Away", XC!G102, ""), ""),
  IFERROR(IF(SWIMMING!H102="Away", SWIMMING!G102, ""), ""),
  IFERROR(IF(WTEN!H102="Away", WTEN!G102, ""), ""),
  IFERROR(IF(TF!H102="Away", TF!G102, ""), ""),
  IFERROR(IF(WGOLF!H102="Away", WGOLF!G102, ""), ""),
  IFERROR(IF(WBB!H102="Away", WBB!G102, ""), ""),
  IFERROR(IF(MBB!H102="Away", MBB!G102, ""), ""),
  IFERROR(IF(WLAX!H102="Away", WLAX!G102, ""), ""),
  IFERROR(IF(MLAX!H102="Away", MLAX!G102, ""), ""),
  IFERROR(IF(SOFT!H102="Away", SOFT!G102, ""), ""),
  IFERROR(IF(BASE!H102="Away", BASE!G102, ""), ""),
  IFERROR(IF(ESPORTS!H102="Away", ESPORTS!G102, ""), "")
)
</f>
        <v/>
      </c>
      <c r="H102" s="22" t="str">
        <f>TEXTJOIN(
  CHAR(10) &amp; CHAR(10),
  TRUE,
  IFERROR(IF(WSO!H102="Away", WSO!P102, ""), ""),
  IFERROR(IF(MSO!H102="Away", MSO!P102, ""), ""),
  IFERROR(IF(FH!H102="Away", FH!P102, ""), ""),
  IFERROR(IF(MGOLF!H102="Away", MGOLF!P102, ""), ""),
  IFERROR(IF(Football!H102="Away", Football!P102, ""), ""),
  IFERROR(IF(WVB!H102="Away", WVB!P102, ""), ""),
  IFERROR(IF(XC!H102="Away", XC!P102, ""), ""),
  IFERROR(IF(SWIMMING!H102="Away", SWIMMING!P102, ""), ""),
  IFERROR(IF(WTEN!H102="Away", WTEN!P102, ""), ""),
  IFERROR(IF(TF!H102="Away", TF!P102, ""), ""),
  IFERROR(IF(WGOLF!H102="Away", WGOLF!P102, ""), ""),
  IFERROR(IF(WBB!H102="Away", WBB!P102, ""), ""),
  IFERROR(IF(MBB!H102="Away", MBB!P102, ""), ""),
  IFERROR(IF(WLAX!H102="Away", WLAX!P102, ""), ""),
  IFERROR(IF(MLAX!H102="Away", MLAX!P102, ""), ""),
  IFERROR(IF(SOFT!H102="Away", SOFT!P102, ""), ""),
  IFERROR(IF(BASE!H102="Away", BASE!P102, ""), ""),
  IFERROR(IF(ESPORTS!H102="Away", ESPORTS!P102, ""), "")
)
</f>
        <v/>
      </c>
    </row>
    <row r="103" ht="22.5" customHeight="1">
      <c r="A103" s="6">
        <v>102.0</v>
      </c>
      <c r="B103" s="6" t="str">
        <f>'Master Schedule'!B103</f>
        <v/>
      </c>
      <c r="C103" s="7">
        <v>46336.0</v>
      </c>
      <c r="D103" s="8" t="str">
        <f t="shared" si="1"/>
        <v>Tuesday</v>
      </c>
      <c r="E103" s="11" t="str">
        <f>TEXTJOIN(
  CHAR(10) &amp; CHAR(10),
  TRUE,
  IFERROR(IF(WSO!H103="Away", WSO!E103, ""), ""),
  IFERROR(IF(MSO!H103="Away", MSO!E103, ""), ""),
  IFERROR(IF(FH!H103="Away", FH!E103, ""), ""),
  IFERROR(IF(MGOLF!H103="Away", MGOLF!E103, ""), ""),
  IFERROR(IF(Football!H103="Away", Football!E103, ""), ""),
  IFERROR(IF(WVB!H103="Away", WVB!E103, ""), ""),
  IFERROR(IF(XC!H103="Away", XC!E103, ""), ""),
  IFERROR(IF(SWIMMING!H103="Away", SWIMMING!E103, ""), ""),
  IFERROR(IF(WTEN!H103="Away", WTEN!E103, ""), ""),
  IFERROR(IF(TF!H103="Away", TF!E103, ""), ""),
  IFERROR(IF(WGOLF!H103="Away", WGOLF!E103, ""), ""),
  IFERROR(IF(WBB!H103="Away", WBB!E103, ""), ""),
  IFERROR(IF(MBB!H103="Away", MBB!E103, ""), ""),
  IFERROR(IF(WLAX!H103="Away", WLAX!E103, ""), ""),
  IFERROR(IF(MLAX!H103="Away", MLAX!E103, ""), ""),
  IFERROR(IF(SOFT!H103="Away", SOFT!E103, ""), ""),
  IFERROR(IF(BASE!H103="Away", BASE!E103, ""), ""),
  IFERROR(IF(ESPORTS!H103="Away", ESPORTS!E103, ""), "")
)
</f>
        <v/>
      </c>
      <c r="F103" s="11" t="str">
        <f>TEXTJOIN(
  CHAR(10) &amp; CHAR(10),
  TRUE,
  IFERROR(IF(WSO!H103="Away", TEXT(WSO!F103, "h:mm AM/PM"), ""), ""),
  IFERROR(IF(MSO!H103="Away", TEXT(MSO!F103, "h:mm AM/PM"), ""), ""),
  IFERROR(IF(FH!H103="Away", TEXT(FH!F103, "h:mm AM/PM"), ""), ""),
  IFERROR(IF(MGOLF!H103="Away", TEXT(MGOLF!F103, "h:mm AM/PM"), ""), ""),
  IFERROR(IF(Football!H103="Away", TEXT(Football!F103, "h:mm AM/PM"), ""), ""),
  IFERROR(IF(WVB!H103="Away", TEXT(WVB!F103, "h:mm AM/PM"), ""), ""),
  IFERROR(IF(XC!H103="Away", TEXT(XC!F103, "h:mm AM/PM"), ""), ""),
  IFERROR(IF(SWIMMING!H103="Away", TEXT(SWIMMING!F103, "h:mm AM/PM"), ""), ""),
  IFERROR(IF(WTEN!H103="Away", TEXT(WTEN!F103, "h:mm AM/PM"), ""), ""),
  IFERROR(IF(TF!H103="Away", TEXT(TF!F103, "h:mm AM/PM"), ""), ""),
  IFERROR(IF(WGOLF!H103="Away", TEXT(WGOLF!F103, "h:mm AM/PM"), ""), ""),
  IFERROR(IF(WBB!H103="Away", TEXT(WBB!F103, "h:mm AM/PM"), ""), ""),
  IFERROR(IF(MBB!H103="Away", TEXT(MBB!F103, "h:mm AM/PM"), ""), ""),
  IFERROR(IF(WLAX!H103="Away", TEXT(WLAX!F103, "h:mm AM/PM"), ""), ""),
  IFERROR(IF(MLAX!H103="Away", TEXT(MLAX!F103, "h:mm AM/PM"), ""), ""),
  IFERROR(IF(SOFT!H103="Away", TEXT(SOFT!F103, "h:mm AM/PM"), ""), ""),
  IFERROR(IF(BASE!H103="Away", TEXT(BASE!F103, "h:mm AM/PM"), ""), ""),
  IFERROR(IF(ESPORTS!H103="Away", TEXT(ESPORTS!F103, "h:mm AM/PM"), ""), "")
)
</f>
        <v/>
      </c>
      <c r="G103" s="11" t="str">
        <f>TEXTJOIN(
  CHAR(10) &amp; CHAR(10),
  TRUE,
  IFERROR(IF(WSO!H103="Away", WSO!G103, ""), ""),
  IFERROR(IF(MSO!H103="Away", MSO!G103, ""), ""),
  IFERROR(IF(FH!H103="Away", FH!G103, ""), ""),
  IFERROR(IF(MGOLF!H103="Away", MGOLF!G103, ""), ""),
  IFERROR(IF(Football!H103="Away", Football!G103, ""), ""),
  IFERROR(IF(WVB!H103="Away", WVB!G103, ""), ""),
  IFERROR(IF(XC!H103="Away", XC!G103, ""), ""),
  IFERROR(IF(SWIMMING!H103="Away", SWIMMING!G103, ""), ""),
  IFERROR(IF(WTEN!H103="Away", WTEN!G103, ""), ""),
  IFERROR(IF(TF!H103="Away", TF!G103, ""), ""),
  IFERROR(IF(WGOLF!H103="Away", WGOLF!G103, ""), ""),
  IFERROR(IF(WBB!H103="Away", WBB!G103, ""), ""),
  IFERROR(IF(MBB!H103="Away", MBB!G103, ""), ""),
  IFERROR(IF(WLAX!H103="Away", WLAX!G103, ""), ""),
  IFERROR(IF(MLAX!H103="Away", MLAX!G103, ""), ""),
  IFERROR(IF(SOFT!H103="Away", SOFT!G103, ""), ""),
  IFERROR(IF(BASE!H103="Away", BASE!G103, ""), ""),
  IFERROR(IF(ESPORTS!H103="Away", ESPORTS!G103, ""), "")
)
</f>
        <v/>
      </c>
      <c r="H103" s="22" t="str">
        <f>TEXTJOIN(
  CHAR(10) &amp; CHAR(10),
  TRUE,
  IFERROR(IF(WSO!H103="Away", WSO!P103, ""), ""),
  IFERROR(IF(MSO!H103="Away", MSO!P103, ""), ""),
  IFERROR(IF(FH!H103="Away", FH!P103, ""), ""),
  IFERROR(IF(MGOLF!H103="Away", MGOLF!P103, ""), ""),
  IFERROR(IF(Football!H103="Away", Football!P103, ""), ""),
  IFERROR(IF(WVB!H103="Away", WVB!P103, ""), ""),
  IFERROR(IF(XC!H103="Away", XC!P103, ""), ""),
  IFERROR(IF(SWIMMING!H103="Away", SWIMMING!P103, ""), ""),
  IFERROR(IF(WTEN!H103="Away", WTEN!P103, ""), ""),
  IFERROR(IF(TF!H103="Away", TF!P103, ""), ""),
  IFERROR(IF(WGOLF!H103="Away", WGOLF!P103, ""), ""),
  IFERROR(IF(WBB!H103="Away", WBB!P103, ""), ""),
  IFERROR(IF(MBB!H103="Away", MBB!P103, ""), ""),
  IFERROR(IF(WLAX!H103="Away", WLAX!P103, ""), ""),
  IFERROR(IF(MLAX!H103="Away", MLAX!P103, ""), ""),
  IFERROR(IF(SOFT!H103="Away", SOFT!P103, ""), ""),
  IFERROR(IF(BASE!H103="Away", BASE!P103, ""), ""),
  IFERROR(IF(ESPORTS!H103="Away", ESPORTS!P103, ""), "")
)
</f>
        <v/>
      </c>
    </row>
    <row r="104" ht="22.5" customHeight="1">
      <c r="A104" s="6">
        <v>103.0</v>
      </c>
      <c r="B104" s="6" t="str">
        <f>'Master Schedule'!B104</f>
        <v/>
      </c>
      <c r="C104" s="7">
        <v>46337.0</v>
      </c>
      <c r="D104" s="8" t="str">
        <f t="shared" si="1"/>
        <v>Wednesday</v>
      </c>
      <c r="E104" s="11" t="str">
        <f>TEXTJOIN(
  CHAR(10) &amp; CHAR(10),
  TRUE,
  IFERROR(IF(WSO!H104="Away", WSO!E104, ""), ""),
  IFERROR(IF(MSO!H104="Away", MSO!E104, ""), ""),
  IFERROR(IF(FH!H104="Away", FH!E104, ""), ""),
  IFERROR(IF(MGOLF!H104="Away", MGOLF!E104, ""), ""),
  IFERROR(IF(Football!H104="Away", Football!E104, ""), ""),
  IFERROR(IF(WVB!H104="Away", WVB!E104, ""), ""),
  IFERROR(IF(XC!H104="Away", XC!E104, ""), ""),
  IFERROR(IF(SWIMMING!H104="Away", SWIMMING!E104, ""), ""),
  IFERROR(IF(WTEN!H104="Away", WTEN!E104, ""), ""),
  IFERROR(IF(TF!H104="Away", TF!E104, ""), ""),
  IFERROR(IF(WGOLF!H104="Away", WGOLF!E104, ""), ""),
  IFERROR(IF(WBB!H104="Away", WBB!E104, ""), ""),
  IFERROR(IF(MBB!H104="Away", MBB!E104, ""), ""),
  IFERROR(IF(WLAX!H104="Away", WLAX!E104, ""), ""),
  IFERROR(IF(MLAX!H104="Away", MLAX!E104, ""), ""),
  IFERROR(IF(SOFT!H104="Away", SOFT!E104, ""), ""),
  IFERROR(IF(BASE!H104="Away", BASE!E104, ""), ""),
  IFERROR(IF(ESPORTS!H104="Away", ESPORTS!E104, ""), "")
)
</f>
        <v/>
      </c>
      <c r="F104" s="11" t="str">
        <f>TEXTJOIN(
  CHAR(10) &amp; CHAR(10),
  TRUE,
  IFERROR(IF(WSO!H104="Away", TEXT(WSO!F104, "h:mm AM/PM"), ""), ""),
  IFERROR(IF(MSO!H104="Away", TEXT(MSO!F104, "h:mm AM/PM"), ""), ""),
  IFERROR(IF(FH!H104="Away", TEXT(FH!F104, "h:mm AM/PM"), ""), ""),
  IFERROR(IF(MGOLF!H104="Away", TEXT(MGOLF!F104, "h:mm AM/PM"), ""), ""),
  IFERROR(IF(Football!H104="Away", TEXT(Football!F104, "h:mm AM/PM"), ""), ""),
  IFERROR(IF(WVB!H104="Away", TEXT(WVB!F104, "h:mm AM/PM"), ""), ""),
  IFERROR(IF(XC!H104="Away", TEXT(XC!F104, "h:mm AM/PM"), ""), ""),
  IFERROR(IF(SWIMMING!H104="Away", TEXT(SWIMMING!F104, "h:mm AM/PM"), ""), ""),
  IFERROR(IF(WTEN!H104="Away", TEXT(WTEN!F104, "h:mm AM/PM"), ""), ""),
  IFERROR(IF(TF!H104="Away", TEXT(TF!F104, "h:mm AM/PM"), ""), ""),
  IFERROR(IF(WGOLF!H104="Away", TEXT(WGOLF!F104, "h:mm AM/PM"), ""), ""),
  IFERROR(IF(WBB!H104="Away", TEXT(WBB!F104, "h:mm AM/PM"), ""), ""),
  IFERROR(IF(MBB!H104="Away", TEXT(MBB!F104, "h:mm AM/PM"), ""), ""),
  IFERROR(IF(WLAX!H104="Away", TEXT(WLAX!F104, "h:mm AM/PM"), ""), ""),
  IFERROR(IF(MLAX!H104="Away", TEXT(MLAX!F104, "h:mm AM/PM"), ""), ""),
  IFERROR(IF(SOFT!H104="Away", TEXT(SOFT!F104, "h:mm AM/PM"), ""), ""),
  IFERROR(IF(BASE!H104="Away", TEXT(BASE!F104, "h:mm AM/PM"), ""), ""),
  IFERROR(IF(ESPORTS!H104="Away", TEXT(ESPORTS!F104, "h:mm AM/PM"), ""), "")
)
</f>
        <v/>
      </c>
      <c r="G104" s="11" t="str">
        <f>TEXTJOIN(
  CHAR(10) &amp; CHAR(10),
  TRUE,
  IFERROR(IF(WSO!H104="Away", WSO!G104, ""), ""),
  IFERROR(IF(MSO!H104="Away", MSO!G104, ""), ""),
  IFERROR(IF(FH!H104="Away", FH!G104, ""), ""),
  IFERROR(IF(MGOLF!H104="Away", MGOLF!G104, ""), ""),
  IFERROR(IF(Football!H104="Away", Football!G104, ""), ""),
  IFERROR(IF(WVB!H104="Away", WVB!G104, ""), ""),
  IFERROR(IF(XC!H104="Away", XC!G104, ""), ""),
  IFERROR(IF(SWIMMING!H104="Away", SWIMMING!G104, ""), ""),
  IFERROR(IF(WTEN!H104="Away", WTEN!G104, ""), ""),
  IFERROR(IF(TF!H104="Away", TF!G104, ""), ""),
  IFERROR(IF(WGOLF!H104="Away", WGOLF!G104, ""), ""),
  IFERROR(IF(WBB!H104="Away", WBB!G104, ""), ""),
  IFERROR(IF(MBB!H104="Away", MBB!G104, ""), ""),
  IFERROR(IF(WLAX!H104="Away", WLAX!G104, ""), ""),
  IFERROR(IF(MLAX!H104="Away", MLAX!G104, ""), ""),
  IFERROR(IF(SOFT!H104="Away", SOFT!G104, ""), ""),
  IFERROR(IF(BASE!H104="Away", BASE!G104, ""), ""),
  IFERROR(IF(ESPORTS!H104="Away", ESPORTS!G104, ""), "")
)
</f>
        <v/>
      </c>
      <c r="H104" s="22" t="str">
        <f>TEXTJOIN(
  CHAR(10) &amp; CHAR(10),
  TRUE,
  IFERROR(IF(WSO!H104="Away", WSO!P104, ""), ""),
  IFERROR(IF(MSO!H104="Away", MSO!P104, ""), ""),
  IFERROR(IF(FH!H104="Away", FH!P104, ""), ""),
  IFERROR(IF(MGOLF!H104="Away", MGOLF!P104, ""), ""),
  IFERROR(IF(Football!H104="Away", Football!P104, ""), ""),
  IFERROR(IF(WVB!H104="Away", WVB!P104, ""), ""),
  IFERROR(IF(XC!H104="Away", XC!P104, ""), ""),
  IFERROR(IF(SWIMMING!H104="Away", SWIMMING!P104, ""), ""),
  IFERROR(IF(WTEN!H104="Away", WTEN!P104, ""), ""),
  IFERROR(IF(TF!H104="Away", TF!P104, ""), ""),
  IFERROR(IF(WGOLF!H104="Away", WGOLF!P104, ""), ""),
  IFERROR(IF(WBB!H104="Away", WBB!P104, ""), ""),
  IFERROR(IF(MBB!H104="Away", MBB!P104, ""), ""),
  IFERROR(IF(WLAX!H104="Away", WLAX!P104, ""), ""),
  IFERROR(IF(MLAX!H104="Away", MLAX!P104, ""), ""),
  IFERROR(IF(SOFT!H104="Away", SOFT!P104, ""), ""),
  IFERROR(IF(BASE!H104="Away", BASE!P104, ""), ""),
  IFERROR(IF(ESPORTS!H104="Away", ESPORTS!P104, ""), "")
)
</f>
        <v/>
      </c>
    </row>
    <row r="105" ht="22.5" customHeight="1">
      <c r="A105" s="6">
        <v>104.0</v>
      </c>
      <c r="B105" s="6" t="str">
        <f>'Master Schedule'!B105</f>
        <v/>
      </c>
      <c r="C105" s="7">
        <v>46338.0</v>
      </c>
      <c r="D105" s="8" t="str">
        <f t="shared" si="1"/>
        <v>Thursday</v>
      </c>
      <c r="E105" s="11" t="str">
        <f>TEXTJOIN(
  CHAR(10) &amp; CHAR(10),
  TRUE,
  IFERROR(IF(WSO!H105="Away", WSO!E105, ""), ""),
  IFERROR(IF(MSO!H105="Away", MSO!E105, ""), ""),
  IFERROR(IF(FH!H105="Away", FH!E105, ""), ""),
  IFERROR(IF(MGOLF!H105="Away", MGOLF!E105, ""), ""),
  IFERROR(IF(Football!H105="Away", Football!E105, ""), ""),
  IFERROR(IF(WVB!H105="Away", WVB!E105, ""), ""),
  IFERROR(IF(XC!H105="Away", XC!E105, ""), ""),
  IFERROR(IF(SWIMMING!H105="Away", SWIMMING!E105, ""), ""),
  IFERROR(IF(WTEN!H105="Away", WTEN!E105, ""), ""),
  IFERROR(IF(TF!H105="Away", TF!E105, ""), ""),
  IFERROR(IF(WGOLF!H105="Away", WGOLF!E105, ""), ""),
  IFERROR(IF(WBB!H105="Away", WBB!E105, ""), ""),
  IFERROR(IF(MBB!H105="Away", MBB!E105, ""), ""),
  IFERROR(IF(WLAX!H105="Away", WLAX!E105, ""), ""),
  IFERROR(IF(MLAX!H105="Away", MLAX!E105, ""), ""),
  IFERROR(IF(SOFT!H105="Away", SOFT!E105, ""), ""),
  IFERROR(IF(BASE!H105="Away", BASE!E105, ""), ""),
  IFERROR(IF(ESPORTS!H105="Away", ESPORTS!E105, ""), "")
)
</f>
        <v/>
      </c>
      <c r="F105" s="11" t="str">
        <f>TEXTJOIN(
  CHAR(10) &amp; CHAR(10),
  TRUE,
  IFERROR(IF(WSO!H105="Away", TEXT(WSO!F105, "h:mm AM/PM"), ""), ""),
  IFERROR(IF(MSO!H105="Away", TEXT(MSO!F105, "h:mm AM/PM"), ""), ""),
  IFERROR(IF(FH!H105="Away", TEXT(FH!F105, "h:mm AM/PM"), ""), ""),
  IFERROR(IF(MGOLF!H105="Away", TEXT(MGOLF!F105, "h:mm AM/PM"), ""), ""),
  IFERROR(IF(Football!H105="Away", TEXT(Football!F105, "h:mm AM/PM"), ""), ""),
  IFERROR(IF(WVB!H105="Away", TEXT(WVB!F105, "h:mm AM/PM"), ""), ""),
  IFERROR(IF(XC!H105="Away", TEXT(XC!F105, "h:mm AM/PM"), ""), ""),
  IFERROR(IF(SWIMMING!H105="Away", TEXT(SWIMMING!F105, "h:mm AM/PM"), ""), ""),
  IFERROR(IF(WTEN!H105="Away", TEXT(WTEN!F105, "h:mm AM/PM"), ""), ""),
  IFERROR(IF(TF!H105="Away", TEXT(TF!F105, "h:mm AM/PM"), ""), ""),
  IFERROR(IF(WGOLF!H105="Away", TEXT(WGOLF!F105, "h:mm AM/PM"), ""), ""),
  IFERROR(IF(WBB!H105="Away", TEXT(WBB!F105, "h:mm AM/PM"), ""), ""),
  IFERROR(IF(MBB!H105="Away", TEXT(MBB!F105, "h:mm AM/PM"), ""), ""),
  IFERROR(IF(WLAX!H105="Away", TEXT(WLAX!F105, "h:mm AM/PM"), ""), ""),
  IFERROR(IF(MLAX!H105="Away", TEXT(MLAX!F105, "h:mm AM/PM"), ""), ""),
  IFERROR(IF(SOFT!H105="Away", TEXT(SOFT!F105, "h:mm AM/PM"), ""), ""),
  IFERROR(IF(BASE!H105="Away", TEXT(BASE!F105, "h:mm AM/PM"), ""), ""),
  IFERROR(IF(ESPORTS!H105="Away", TEXT(ESPORTS!F105, "h:mm AM/PM"), ""), "")
)
</f>
        <v/>
      </c>
      <c r="G105" s="11" t="str">
        <f>TEXTJOIN(
  CHAR(10) &amp; CHAR(10),
  TRUE,
  IFERROR(IF(WSO!H105="Away", WSO!G105, ""), ""),
  IFERROR(IF(MSO!H105="Away", MSO!G105, ""), ""),
  IFERROR(IF(FH!H105="Away", FH!G105, ""), ""),
  IFERROR(IF(MGOLF!H105="Away", MGOLF!G105, ""), ""),
  IFERROR(IF(Football!H105="Away", Football!G105, ""), ""),
  IFERROR(IF(WVB!H105="Away", WVB!G105, ""), ""),
  IFERROR(IF(XC!H105="Away", XC!G105, ""), ""),
  IFERROR(IF(SWIMMING!H105="Away", SWIMMING!G105, ""), ""),
  IFERROR(IF(WTEN!H105="Away", WTEN!G105, ""), ""),
  IFERROR(IF(TF!H105="Away", TF!G105, ""), ""),
  IFERROR(IF(WGOLF!H105="Away", WGOLF!G105, ""), ""),
  IFERROR(IF(WBB!H105="Away", WBB!G105, ""), ""),
  IFERROR(IF(MBB!H105="Away", MBB!G105, ""), ""),
  IFERROR(IF(WLAX!H105="Away", WLAX!G105, ""), ""),
  IFERROR(IF(MLAX!H105="Away", MLAX!G105, ""), ""),
  IFERROR(IF(SOFT!H105="Away", SOFT!G105, ""), ""),
  IFERROR(IF(BASE!H105="Away", BASE!G105, ""), ""),
  IFERROR(IF(ESPORTS!H105="Away", ESPORTS!G105, ""), "")
)
</f>
        <v/>
      </c>
      <c r="H105" s="22" t="str">
        <f>TEXTJOIN(
  CHAR(10) &amp; CHAR(10),
  TRUE,
  IFERROR(IF(WSO!H105="Away", WSO!P105, ""), ""),
  IFERROR(IF(MSO!H105="Away", MSO!P105, ""), ""),
  IFERROR(IF(FH!H105="Away", FH!P105, ""), ""),
  IFERROR(IF(MGOLF!H105="Away", MGOLF!P105, ""), ""),
  IFERROR(IF(Football!H105="Away", Football!P105, ""), ""),
  IFERROR(IF(WVB!H105="Away", WVB!P105, ""), ""),
  IFERROR(IF(XC!H105="Away", XC!P105, ""), ""),
  IFERROR(IF(SWIMMING!H105="Away", SWIMMING!P105, ""), ""),
  IFERROR(IF(WTEN!H105="Away", WTEN!P105, ""), ""),
  IFERROR(IF(TF!H105="Away", TF!P105, ""), ""),
  IFERROR(IF(WGOLF!H105="Away", WGOLF!P105, ""), ""),
  IFERROR(IF(WBB!H105="Away", WBB!P105, ""), ""),
  IFERROR(IF(MBB!H105="Away", MBB!P105, ""), ""),
  IFERROR(IF(WLAX!H105="Away", WLAX!P105, ""), ""),
  IFERROR(IF(MLAX!H105="Away", MLAX!P105, ""), ""),
  IFERROR(IF(SOFT!H105="Away", SOFT!P105, ""), ""),
  IFERROR(IF(BASE!H105="Away", BASE!P105, ""), ""),
  IFERROR(IF(ESPORTS!H105="Away", ESPORTS!P105, ""), "")
)
</f>
        <v/>
      </c>
    </row>
    <row r="106" ht="22.5" customHeight="1">
      <c r="A106" s="6">
        <v>105.0</v>
      </c>
      <c r="B106" s="6" t="str">
        <f>'Master Schedule'!B106</f>
        <v/>
      </c>
      <c r="C106" s="7">
        <v>46339.0</v>
      </c>
      <c r="D106" s="8" t="str">
        <f t="shared" si="1"/>
        <v>Friday</v>
      </c>
      <c r="E106" s="11" t="str">
        <f>TEXTJOIN(
  CHAR(10) &amp; CHAR(10),
  TRUE,
  IFERROR(IF(WSO!H106="Away", WSO!E106, ""), ""),
  IFERROR(IF(MSO!H106="Away", MSO!E106, ""), ""),
  IFERROR(IF(FH!H106="Away", FH!E106, ""), ""),
  IFERROR(IF(MGOLF!H106="Away", MGOLF!E106, ""), ""),
  IFERROR(IF(Football!H106="Away", Football!E106, ""), ""),
  IFERROR(IF(WVB!H106="Away", WVB!E106, ""), ""),
  IFERROR(IF(XC!H106="Away", XC!E106, ""), ""),
  IFERROR(IF(SWIMMING!H106="Away", SWIMMING!E106, ""), ""),
  IFERROR(IF(WTEN!H106="Away", WTEN!E106, ""), ""),
  IFERROR(IF(TF!H106="Away", TF!E106, ""), ""),
  IFERROR(IF(WGOLF!H106="Away", WGOLF!E106, ""), ""),
  IFERROR(IF(WBB!H106="Away", WBB!E106, ""), ""),
  IFERROR(IF(MBB!H106="Away", MBB!E106, ""), ""),
  IFERROR(IF(WLAX!H106="Away", WLAX!E106, ""), ""),
  IFERROR(IF(MLAX!H106="Away", MLAX!E106, ""), ""),
  IFERROR(IF(SOFT!H106="Away", SOFT!E106, ""), ""),
  IFERROR(IF(BASE!H106="Away", BASE!E106, ""), ""),
  IFERROR(IF(ESPORTS!H106="Away", ESPORTS!E106, ""), "")
)
</f>
        <v/>
      </c>
      <c r="F106" s="11" t="str">
        <f>TEXTJOIN(
  CHAR(10) &amp; CHAR(10),
  TRUE,
  IFERROR(IF(WSO!H106="Away", TEXT(WSO!F106, "h:mm AM/PM"), ""), ""),
  IFERROR(IF(MSO!H106="Away", TEXT(MSO!F106, "h:mm AM/PM"), ""), ""),
  IFERROR(IF(FH!H106="Away", TEXT(FH!F106, "h:mm AM/PM"), ""), ""),
  IFERROR(IF(MGOLF!H106="Away", TEXT(MGOLF!F106, "h:mm AM/PM"), ""), ""),
  IFERROR(IF(Football!H106="Away", TEXT(Football!F106, "h:mm AM/PM"), ""), ""),
  IFERROR(IF(WVB!H106="Away", TEXT(WVB!F106, "h:mm AM/PM"), ""), ""),
  IFERROR(IF(XC!H106="Away", TEXT(XC!F106, "h:mm AM/PM"), ""), ""),
  IFERROR(IF(SWIMMING!H106="Away", TEXT(SWIMMING!F106, "h:mm AM/PM"), ""), ""),
  IFERROR(IF(WTEN!H106="Away", TEXT(WTEN!F106, "h:mm AM/PM"), ""), ""),
  IFERROR(IF(TF!H106="Away", TEXT(TF!F106, "h:mm AM/PM"), ""), ""),
  IFERROR(IF(WGOLF!H106="Away", TEXT(WGOLF!F106, "h:mm AM/PM"), ""), ""),
  IFERROR(IF(WBB!H106="Away", TEXT(WBB!F106, "h:mm AM/PM"), ""), ""),
  IFERROR(IF(MBB!H106="Away", TEXT(MBB!F106, "h:mm AM/PM"), ""), ""),
  IFERROR(IF(WLAX!H106="Away", TEXT(WLAX!F106, "h:mm AM/PM"), ""), ""),
  IFERROR(IF(MLAX!H106="Away", TEXT(MLAX!F106, "h:mm AM/PM"), ""), ""),
  IFERROR(IF(SOFT!H106="Away", TEXT(SOFT!F106, "h:mm AM/PM"), ""), ""),
  IFERROR(IF(BASE!H106="Away", TEXT(BASE!F106, "h:mm AM/PM"), ""), ""),
  IFERROR(IF(ESPORTS!H106="Away", TEXT(ESPORTS!F106, "h:mm AM/PM"), ""), "")
)
</f>
        <v/>
      </c>
      <c r="G106" s="11" t="str">
        <f>TEXTJOIN(
  CHAR(10) &amp; CHAR(10),
  TRUE,
  IFERROR(IF(WSO!H106="Away", WSO!G106, ""), ""),
  IFERROR(IF(MSO!H106="Away", MSO!G106, ""), ""),
  IFERROR(IF(FH!H106="Away", FH!G106, ""), ""),
  IFERROR(IF(MGOLF!H106="Away", MGOLF!G106, ""), ""),
  IFERROR(IF(Football!H106="Away", Football!G106, ""), ""),
  IFERROR(IF(WVB!H106="Away", WVB!G106, ""), ""),
  IFERROR(IF(XC!H106="Away", XC!G106, ""), ""),
  IFERROR(IF(SWIMMING!H106="Away", SWIMMING!G106, ""), ""),
  IFERROR(IF(WTEN!H106="Away", WTEN!G106, ""), ""),
  IFERROR(IF(TF!H106="Away", TF!G106, ""), ""),
  IFERROR(IF(WGOLF!H106="Away", WGOLF!G106, ""), ""),
  IFERROR(IF(WBB!H106="Away", WBB!G106, ""), ""),
  IFERROR(IF(MBB!H106="Away", MBB!G106, ""), ""),
  IFERROR(IF(WLAX!H106="Away", WLAX!G106, ""), ""),
  IFERROR(IF(MLAX!H106="Away", MLAX!G106, ""), ""),
  IFERROR(IF(SOFT!H106="Away", SOFT!G106, ""), ""),
  IFERROR(IF(BASE!H106="Away", BASE!G106, ""), ""),
  IFERROR(IF(ESPORTS!H106="Away", ESPORTS!G106, ""), "")
)
</f>
        <v/>
      </c>
      <c r="H106" s="22" t="str">
        <f>TEXTJOIN(
  CHAR(10) &amp; CHAR(10),
  TRUE,
  IFERROR(IF(WSO!H106="Away", WSO!P106, ""), ""),
  IFERROR(IF(MSO!H106="Away", MSO!P106, ""), ""),
  IFERROR(IF(FH!H106="Away", FH!P106, ""), ""),
  IFERROR(IF(MGOLF!H106="Away", MGOLF!P106, ""), ""),
  IFERROR(IF(Football!H106="Away", Football!P106, ""), ""),
  IFERROR(IF(WVB!H106="Away", WVB!P106, ""), ""),
  IFERROR(IF(XC!H106="Away", XC!P106, ""), ""),
  IFERROR(IF(SWIMMING!H106="Away", SWIMMING!P106, ""), ""),
  IFERROR(IF(WTEN!H106="Away", WTEN!P106, ""), ""),
  IFERROR(IF(TF!H106="Away", TF!P106, ""), ""),
  IFERROR(IF(WGOLF!H106="Away", WGOLF!P106, ""), ""),
  IFERROR(IF(WBB!H106="Away", WBB!P106, ""), ""),
  IFERROR(IF(MBB!H106="Away", MBB!P106, ""), ""),
  IFERROR(IF(WLAX!H106="Away", WLAX!P106, ""), ""),
  IFERROR(IF(MLAX!H106="Away", MLAX!P106, ""), ""),
  IFERROR(IF(SOFT!H106="Away", SOFT!P106, ""), ""),
  IFERROR(IF(BASE!H106="Away", BASE!P106, ""), ""),
  IFERROR(IF(ESPORTS!H106="Away", ESPORTS!P106, ""), "")
)
</f>
        <v/>
      </c>
    </row>
    <row r="107" ht="22.5" customHeight="1">
      <c r="A107" s="6">
        <v>106.0</v>
      </c>
      <c r="B107" s="6" t="str">
        <f>'Master Schedule'!B107</f>
        <v/>
      </c>
      <c r="C107" s="7">
        <v>46340.0</v>
      </c>
      <c r="D107" s="8" t="str">
        <f t="shared" si="1"/>
        <v>Saturday</v>
      </c>
      <c r="E107" s="11" t="str">
        <f>TEXTJOIN(
  CHAR(10) &amp; CHAR(10),
  TRUE,
  IFERROR(IF(WSO!H107="Away", WSO!E107, ""), ""),
  IFERROR(IF(MSO!H107="Away", MSO!E107, ""), ""),
  IFERROR(IF(FH!H107="Away", FH!E107, ""), ""),
  IFERROR(IF(MGOLF!H107="Away", MGOLF!E107, ""), ""),
  IFERROR(IF(Football!H107="Away", Football!E107, ""), ""),
  IFERROR(IF(WVB!H107="Away", WVB!E107, ""), ""),
  IFERROR(IF(XC!H107="Away", XC!E107, ""), ""),
  IFERROR(IF(SWIMMING!H107="Away", SWIMMING!E107, ""), ""),
  IFERROR(IF(WTEN!H107="Away", WTEN!E107, ""), ""),
  IFERROR(IF(TF!H107="Away", TF!E107, ""), ""),
  IFERROR(IF(WGOLF!H107="Away", WGOLF!E107, ""), ""),
  IFERROR(IF(WBB!H107="Away", WBB!E107, ""), ""),
  IFERROR(IF(MBB!H107="Away", MBB!E107, ""), ""),
  IFERROR(IF(WLAX!H107="Away", WLAX!E107, ""), ""),
  IFERROR(IF(MLAX!H107="Away", MLAX!E107, ""), ""),
  IFERROR(IF(SOFT!H107="Away", SOFT!E107, ""), ""),
  IFERROR(IF(BASE!H107="Away", BASE!E107, ""), ""),
  IFERROR(IF(ESPORTS!H107="Away", ESPORTS!E107, ""), "")
)
</f>
        <v/>
      </c>
      <c r="F107" s="11" t="str">
        <f>TEXTJOIN(
  CHAR(10) &amp; CHAR(10),
  TRUE,
  IFERROR(IF(WSO!H107="Away", TEXT(WSO!F107, "h:mm AM/PM"), ""), ""),
  IFERROR(IF(MSO!H107="Away", TEXT(MSO!F107, "h:mm AM/PM"), ""), ""),
  IFERROR(IF(FH!H107="Away", TEXT(FH!F107, "h:mm AM/PM"), ""), ""),
  IFERROR(IF(MGOLF!H107="Away", TEXT(MGOLF!F107, "h:mm AM/PM"), ""), ""),
  IFERROR(IF(Football!H107="Away", TEXT(Football!F107, "h:mm AM/PM"), ""), ""),
  IFERROR(IF(WVB!H107="Away", TEXT(WVB!F107, "h:mm AM/PM"), ""), ""),
  IFERROR(IF(XC!H107="Away", TEXT(XC!F107, "h:mm AM/PM"), ""), ""),
  IFERROR(IF(SWIMMING!H107="Away", TEXT(SWIMMING!F107, "h:mm AM/PM"), ""), ""),
  IFERROR(IF(WTEN!H107="Away", TEXT(WTEN!F107, "h:mm AM/PM"), ""), ""),
  IFERROR(IF(TF!H107="Away", TEXT(TF!F107, "h:mm AM/PM"), ""), ""),
  IFERROR(IF(WGOLF!H107="Away", TEXT(WGOLF!F107, "h:mm AM/PM"), ""), ""),
  IFERROR(IF(WBB!H107="Away", TEXT(WBB!F107, "h:mm AM/PM"), ""), ""),
  IFERROR(IF(MBB!H107="Away", TEXT(MBB!F107, "h:mm AM/PM"), ""), ""),
  IFERROR(IF(WLAX!H107="Away", TEXT(WLAX!F107, "h:mm AM/PM"), ""), ""),
  IFERROR(IF(MLAX!H107="Away", TEXT(MLAX!F107, "h:mm AM/PM"), ""), ""),
  IFERROR(IF(SOFT!H107="Away", TEXT(SOFT!F107, "h:mm AM/PM"), ""), ""),
  IFERROR(IF(BASE!H107="Away", TEXT(BASE!F107, "h:mm AM/PM"), ""), ""),
  IFERROR(IF(ESPORTS!H107="Away", TEXT(ESPORTS!F107, "h:mm AM/PM"), ""), "")
)
</f>
        <v/>
      </c>
      <c r="G107" s="11" t="str">
        <f>TEXTJOIN(
  CHAR(10) &amp; CHAR(10),
  TRUE,
  IFERROR(IF(WSO!H107="Away", WSO!G107, ""), ""),
  IFERROR(IF(MSO!H107="Away", MSO!G107, ""), ""),
  IFERROR(IF(FH!H107="Away", FH!G107, ""), ""),
  IFERROR(IF(MGOLF!H107="Away", MGOLF!G107, ""), ""),
  IFERROR(IF(Football!H107="Away", Football!G107, ""), ""),
  IFERROR(IF(WVB!H107="Away", WVB!G107, ""), ""),
  IFERROR(IF(XC!H107="Away", XC!G107, ""), ""),
  IFERROR(IF(SWIMMING!H107="Away", SWIMMING!G107, ""), ""),
  IFERROR(IF(WTEN!H107="Away", WTEN!G107, ""), ""),
  IFERROR(IF(TF!H107="Away", TF!G107, ""), ""),
  IFERROR(IF(WGOLF!H107="Away", WGOLF!G107, ""), ""),
  IFERROR(IF(WBB!H107="Away", WBB!G107, ""), ""),
  IFERROR(IF(MBB!H107="Away", MBB!G107, ""), ""),
  IFERROR(IF(WLAX!H107="Away", WLAX!G107, ""), ""),
  IFERROR(IF(MLAX!H107="Away", MLAX!G107, ""), ""),
  IFERROR(IF(SOFT!H107="Away", SOFT!G107, ""), ""),
  IFERROR(IF(BASE!H107="Away", BASE!G107, ""), ""),
  IFERROR(IF(ESPORTS!H107="Away", ESPORTS!G107, ""), "")
)
</f>
        <v/>
      </c>
      <c r="H107" s="22" t="str">
        <f>TEXTJOIN(
  CHAR(10) &amp; CHAR(10),
  TRUE,
  IFERROR(IF(WSO!H107="Away", WSO!P107, ""), ""),
  IFERROR(IF(MSO!H107="Away", MSO!P107, ""), ""),
  IFERROR(IF(FH!H107="Away", FH!P107, ""), ""),
  IFERROR(IF(MGOLF!H107="Away", MGOLF!P107, ""), ""),
  IFERROR(IF(Football!H107="Away", Football!P107, ""), ""),
  IFERROR(IF(WVB!H107="Away", WVB!P107, ""), ""),
  IFERROR(IF(XC!H107="Away", XC!P107, ""), ""),
  IFERROR(IF(SWIMMING!H107="Away", SWIMMING!P107, ""), ""),
  IFERROR(IF(WTEN!H107="Away", WTEN!P107, ""), ""),
  IFERROR(IF(TF!H107="Away", TF!P107, ""), ""),
  IFERROR(IF(WGOLF!H107="Away", WGOLF!P107, ""), ""),
  IFERROR(IF(WBB!H107="Away", WBB!P107, ""), ""),
  IFERROR(IF(MBB!H107="Away", MBB!P107, ""), ""),
  IFERROR(IF(WLAX!H107="Away", WLAX!P107, ""), ""),
  IFERROR(IF(MLAX!H107="Away", MLAX!P107, ""), ""),
  IFERROR(IF(SOFT!H107="Away", SOFT!P107, ""), ""),
  IFERROR(IF(BASE!H107="Away", BASE!P107, ""), ""),
  IFERROR(IF(ESPORTS!H107="Away", ESPORTS!P107, ""), "")
)
</f>
        <v/>
      </c>
    </row>
    <row r="108" ht="22.5" customHeight="1">
      <c r="A108" s="6">
        <v>107.0</v>
      </c>
      <c r="B108" s="6" t="str">
        <f>'Master Schedule'!B108</f>
        <v/>
      </c>
      <c r="C108" s="7">
        <v>46341.0</v>
      </c>
      <c r="D108" s="8" t="str">
        <f t="shared" si="1"/>
        <v>Sunday</v>
      </c>
      <c r="E108" s="11" t="str">
        <f>TEXTJOIN(
  CHAR(10) &amp; CHAR(10),
  TRUE,
  IFERROR(IF(WSO!H108="Away", WSO!E108, ""), ""),
  IFERROR(IF(MSO!H108="Away", MSO!E108, ""), ""),
  IFERROR(IF(FH!H108="Away", FH!E108, ""), ""),
  IFERROR(IF(MGOLF!H108="Away", MGOLF!E108, ""), ""),
  IFERROR(IF(Football!H108="Away", Football!E108, ""), ""),
  IFERROR(IF(WVB!H108="Away", WVB!E108, ""), ""),
  IFERROR(IF(XC!H108="Away", XC!E108, ""), ""),
  IFERROR(IF(SWIMMING!H108="Away", SWIMMING!E108, ""), ""),
  IFERROR(IF(WTEN!H108="Away", WTEN!E108, ""), ""),
  IFERROR(IF(TF!H108="Away", TF!E108, ""), ""),
  IFERROR(IF(WGOLF!H108="Away", WGOLF!E108, ""), ""),
  IFERROR(IF(WBB!H108="Away", WBB!E108, ""), ""),
  IFERROR(IF(MBB!H108="Away", MBB!E108, ""), ""),
  IFERROR(IF(WLAX!H108="Away", WLAX!E108, ""), ""),
  IFERROR(IF(MLAX!H108="Away", MLAX!E108, ""), ""),
  IFERROR(IF(SOFT!H108="Away", SOFT!E108, ""), ""),
  IFERROR(IF(BASE!H108="Away", BASE!E108, ""), ""),
  IFERROR(IF(ESPORTS!H108="Away", ESPORTS!E108, ""), "")
)
</f>
        <v/>
      </c>
      <c r="F108" s="11" t="str">
        <f>TEXTJOIN(
  CHAR(10) &amp; CHAR(10),
  TRUE,
  IFERROR(IF(WSO!H108="Away", TEXT(WSO!F108, "h:mm AM/PM"), ""), ""),
  IFERROR(IF(MSO!H108="Away", TEXT(MSO!F108, "h:mm AM/PM"), ""), ""),
  IFERROR(IF(FH!H108="Away", TEXT(FH!F108, "h:mm AM/PM"), ""), ""),
  IFERROR(IF(MGOLF!H108="Away", TEXT(MGOLF!F108, "h:mm AM/PM"), ""), ""),
  IFERROR(IF(Football!H108="Away", TEXT(Football!F108, "h:mm AM/PM"), ""), ""),
  IFERROR(IF(WVB!H108="Away", TEXT(WVB!F108, "h:mm AM/PM"), ""), ""),
  IFERROR(IF(XC!H108="Away", TEXT(XC!F108, "h:mm AM/PM"), ""), ""),
  IFERROR(IF(SWIMMING!H108="Away", TEXT(SWIMMING!F108, "h:mm AM/PM"), ""), ""),
  IFERROR(IF(WTEN!H108="Away", TEXT(WTEN!F108, "h:mm AM/PM"), ""), ""),
  IFERROR(IF(TF!H108="Away", TEXT(TF!F108, "h:mm AM/PM"), ""), ""),
  IFERROR(IF(WGOLF!H108="Away", TEXT(WGOLF!F108, "h:mm AM/PM"), ""), ""),
  IFERROR(IF(WBB!H108="Away", TEXT(WBB!F108, "h:mm AM/PM"), ""), ""),
  IFERROR(IF(MBB!H108="Away", TEXT(MBB!F108, "h:mm AM/PM"), ""), ""),
  IFERROR(IF(WLAX!H108="Away", TEXT(WLAX!F108, "h:mm AM/PM"), ""), ""),
  IFERROR(IF(MLAX!H108="Away", TEXT(MLAX!F108, "h:mm AM/PM"), ""), ""),
  IFERROR(IF(SOFT!H108="Away", TEXT(SOFT!F108, "h:mm AM/PM"), ""), ""),
  IFERROR(IF(BASE!H108="Away", TEXT(BASE!F108, "h:mm AM/PM"), ""), ""),
  IFERROR(IF(ESPORTS!H108="Away", TEXT(ESPORTS!F108, "h:mm AM/PM"), ""), "")
)
</f>
        <v/>
      </c>
      <c r="G108" s="11" t="str">
        <f>TEXTJOIN(
  CHAR(10) &amp; CHAR(10),
  TRUE,
  IFERROR(IF(WSO!H108="Away", WSO!G108, ""), ""),
  IFERROR(IF(MSO!H108="Away", MSO!G108, ""), ""),
  IFERROR(IF(FH!H108="Away", FH!G108, ""), ""),
  IFERROR(IF(MGOLF!H108="Away", MGOLF!G108, ""), ""),
  IFERROR(IF(Football!H108="Away", Football!G108, ""), ""),
  IFERROR(IF(WVB!H108="Away", WVB!G108, ""), ""),
  IFERROR(IF(XC!H108="Away", XC!G108, ""), ""),
  IFERROR(IF(SWIMMING!H108="Away", SWIMMING!G108, ""), ""),
  IFERROR(IF(WTEN!H108="Away", WTEN!G108, ""), ""),
  IFERROR(IF(TF!H108="Away", TF!G108, ""), ""),
  IFERROR(IF(WGOLF!H108="Away", WGOLF!G108, ""), ""),
  IFERROR(IF(WBB!H108="Away", WBB!G108, ""), ""),
  IFERROR(IF(MBB!H108="Away", MBB!G108, ""), ""),
  IFERROR(IF(WLAX!H108="Away", WLAX!G108, ""), ""),
  IFERROR(IF(MLAX!H108="Away", MLAX!G108, ""), ""),
  IFERROR(IF(SOFT!H108="Away", SOFT!G108, ""), ""),
  IFERROR(IF(BASE!H108="Away", BASE!G108, ""), ""),
  IFERROR(IF(ESPORTS!H108="Away", ESPORTS!G108, ""), "")
)
</f>
        <v/>
      </c>
      <c r="H108" s="22" t="str">
        <f>TEXTJOIN(
  CHAR(10) &amp; CHAR(10),
  TRUE,
  IFERROR(IF(WSO!H108="Away", WSO!P108, ""), ""),
  IFERROR(IF(MSO!H108="Away", MSO!P108, ""), ""),
  IFERROR(IF(FH!H108="Away", FH!P108, ""), ""),
  IFERROR(IF(MGOLF!H108="Away", MGOLF!P108, ""), ""),
  IFERROR(IF(Football!H108="Away", Football!P108, ""), ""),
  IFERROR(IF(WVB!H108="Away", WVB!P108, ""), ""),
  IFERROR(IF(XC!H108="Away", XC!P108, ""), ""),
  IFERROR(IF(SWIMMING!H108="Away", SWIMMING!P108, ""), ""),
  IFERROR(IF(WTEN!H108="Away", WTEN!P108, ""), ""),
  IFERROR(IF(TF!H108="Away", TF!P108, ""), ""),
  IFERROR(IF(WGOLF!H108="Away", WGOLF!P108, ""), ""),
  IFERROR(IF(WBB!H108="Away", WBB!P108, ""), ""),
  IFERROR(IF(MBB!H108="Away", MBB!P108, ""), ""),
  IFERROR(IF(WLAX!H108="Away", WLAX!P108, ""), ""),
  IFERROR(IF(MLAX!H108="Away", MLAX!P108, ""), ""),
  IFERROR(IF(SOFT!H108="Away", SOFT!P108, ""), ""),
  IFERROR(IF(BASE!H108="Away", BASE!P108, ""), ""),
  IFERROR(IF(ESPORTS!H108="Away", ESPORTS!P108, ""), "")
)
</f>
        <v/>
      </c>
    </row>
    <row r="109" ht="22.5" customHeight="1">
      <c r="A109" s="6">
        <v>108.0</v>
      </c>
      <c r="B109" s="6" t="str">
        <f>'Master Schedule'!B109</f>
        <v/>
      </c>
      <c r="C109" s="7">
        <v>46342.0</v>
      </c>
      <c r="D109" s="8" t="str">
        <f t="shared" si="1"/>
        <v>Monday</v>
      </c>
      <c r="E109" s="11" t="str">
        <f>TEXTJOIN(
  CHAR(10) &amp; CHAR(10),
  TRUE,
  IFERROR(IF(WSO!H109="Away", WSO!E109, ""), ""),
  IFERROR(IF(MSO!H109="Away", MSO!E109, ""), ""),
  IFERROR(IF(FH!H109="Away", FH!E109, ""), ""),
  IFERROR(IF(MGOLF!H109="Away", MGOLF!E109, ""), ""),
  IFERROR(IF(Football!H109="Away", Football!E109, ""), ""),
  IFERROR(IF(WVB!H109="Away", WVB!E109, ""), ""),
  IFERROR(IF(XC!H109="Away", XC!E109, ""), ""),
  IFERROR(IF(SWIMMING!H109="Away", SWIMMING!E109, ""), ""),
  IFERROR(IF(WTEN!H109="Away", WTEN!E109, ""), ""),
  IFERROR(IF(TF!H109="Away", TF!E109, ""), ""),
  IFERROR(IF(WGOLF!H109="Away", WGOLF!E109, ""), ""),
  IFERROR(IF(WBB!H109="Away", WBB!E109, ""), ""),
  IFERROR(IF(MBB!H109="Away", MBB!E109, ""), ""),
  IFERROR(IF(WLAX!H109="Away", WLAX!E109, ""), ""),
  IFERROR(IF(MLAX!H109="Away", MLAX!E109, ""), ""),
  IFERROR(IF(SOFT!H109="Away", SOFT!E109, ""), ""),
  IFERROR(IF(BASE!H109="Away", BASE!E109, ""), ""),
  IFERROR(IF(ESPORTS!H109="Away", ESPORTS!E109, ""), "")
)
</f>
        <v/>
      </c>
      <c r="F109" s="11" t="str">
        <f>TEXTJOIN(
  CHAR(10) &amp; CHAR(10),
  TRUE,
  IFERROR(IF(WSO!H109="Away", TEXT(WSO!F109, "h:mm AM/PM"), ""), ""),
  IFERROR(IF(MSO!H109="Away", TEXT(MSO!F109, "h:mm AM/PM"), ""), ""),
  IFERROR(IF(FH!H109="Away", TEXT(FH!F109, "h:mm AM/PM"), ""), ""),
  IFERROR(IF(MGOLF!H109="Away", TEXT(MGOLF!F109, "h:mm AM/PM"), ""), ""),
  IFERROR(IF(Football!H109="Away", TEXT(Football!F109, "h:mm AM/PM"), ""), ""),
  IFERROR(IF(WVB!H109="Away", TEXT(WVB!F109, "h:mm AM/PM"), ""), ""),
  IFERROR(IF(XC!H109="Away", TEXT(XC!F109, "h:mm AM/PM"), ""), ""),
  IFERROR(IF(SWIMMING!H109="Away", TEXT(SWIMMING!F109, "h:mm AM/PM"), ""), ""),
  IFERROR(IF(WTEN!H109="Away", TEXT(WTEN!F109, "h:mm AM/PM"), ""), ""),
  IFERROR(IF(TF!H109="Away", TEXT(TF!F109, "h:mm AM/PM"), ""), ""),
  IFERROR(IF(WGOLF!H109="Away", TEXT(WGOLF!F109, "h:mm AM/PM"), ""), ""),
  IFERROR(IF(WBB!H109="Away", TEXT(WBB!F109, "h:mm AM/PM"), ""), ""),
  IFERROR(IF(MBB!H109="Away", TEXT(MBB!F109, "h:mm AM/PM"), ""), ""),
  IFERROR(IF(WLAX!H109="Away", TEXT(WLAX!F109, "h:mm AM/PM"), ""), ""),
  IFERROR(IF(MLAX!H109="Away", TEXT(MLAX!F109, "h:mm AM/PM"), ""), ""),
  IFERROR(IF(SOFT!H109="Away", TEXT(SOFT!F109, "h:mm AM/PM"), ""), ""),
  IFERROR(IF(BASE!H109="Away", TEXT(BASE!F109, "h:mm AM/PM"), ""), ""),
  IFERROR(IF(ESPORTS!H109="Away", TEXT(ESPORTS!F109, "h:mm AM/PM"), ""), "")
)
</f>
        <v/>
      </c>
      <c r="G109" s="11" t="str">
        <f>TEXTJOIN(
  CHAR(10) &amp; CHAR(10),
  TRUE,
  IFERROR(IF(WSO!H109="Away", WSO!G109, ""), ""),
  IFERROR(IF(MSO!H109="Away", MSO!G109, ""), ""),
  IFERROR(IF(FH!H109="Away", FH!G109, ""), ""),
  IFERROR(IF(MGOLF!H109="Away", MGOLF!G109, ""), ""),
  IFERROR(IF(Football!H109="Away", Football!G109, ""), ""),
  IFERROR(IF(WVB!H109="Away", WVB!G109, ""), ""),
  IFERROR(IF(XC!H109="Away", XC!G109, ""), ""),
  IFERROR(IF(SWIMMING!H109="Away", SWIMMING!G109, ""), ""),
  IFERROR(IF(WTEN!H109="Away", WTEN!G109, ""), ""),
  IFERROR(IF(TF!H109="Away", TF!G109, ""), ""),
  IFERROR(IF(WGOLF!H109="Away", WGOLF!G109, ""), ""),
  IFERROR(IF(WBB!H109="Away", WBB!G109, ""), ""),
  IFERROR(IF(MBB!H109="Away", MBB!G109, ""), ""),
  IFERROR(IF(WLAX!H109="Away", WLAX!G109, ""), ""),
  IFERROR(IF(MLAX!H109="Away", MLAX!G109, ""), ""),
  IFERROR(IF(SOFT!H109="Away", SOFT!G109, ""), ""),
  IFERROR(IF(BASE!H109="Away", BASE!G109, ""), ""),
  IFERROR(IF(ESPORTS!H109="Away", ESPORTS!G109, ""), "")
)
</f>
        <v/>
      </c>
      <c r="H109" s="22" t="str">
        <f>TEXTJOIN(
  CHAR(10) &amp; CHAR(10),
  TRUE,
  IFERROR(IF(WSO!H109="Away", WSO!P109, ""), ""),
  IFERROR(IF(MSO!H109="Away", MSO!P109, ""), ""),
  IFERROR(IF(FH!H109="Away", FH!P109, ""), ""),
  IFERROR(IF(MGOLF!H109="Away", MGOLF!P109, ""), ""),
  IFERROR(IF(Football!H109="Away", Football!P109, ""), ""),
  IFERROR(IF(WVB!H109="Away", WVB!P109, ""), ""),
  IFERROR(IF(XC!H109="Away", XC!P109, ""), ""),
  IFERROR(IF(SWIMMING!H109="Away", SWIMMING!P109, ""), ""),
  IFERROR(IF(WTEN!H109="Away", WTEN!P109, ""), ""),
  IFERROR(IF(TF!H109="Away", TF!P109, ""), ""),
  IFERROR(IF(WGOLF!H109="Away", WGOLF!P109, ""), ""),
  IFERROR(IF(WBB!H109="Away", WBB!P109, ""), ""),
  IFERROR(IF(MBB!H109="Away", MBB!P109, ""), ""),
  IFERROR(IF(WLAX!H109="Away", WLAX!P109, ""), ""),
  IFERROR(IF(MLAX!H109="Away", MLAX!P109, ""), ""),
  IFERROR(IF(SOFT!H109="Away", SOFT!P109, ""), ""),
  IFERROR(IF(BASE!H109="Away", BASE!P109, ""), ""),
  IFERROR(IF(ESPORTS!H109="Away", ESPORTS!P109, ""), "")
)
</f>
        <v/>
      </c>
    </row>
    <row r="110" ht="22.5" customHeight="1">
      <c r="A110" s="6">
        <v>109.0</v>
      </c>
      <c r="B110" s="6" t="str">
        <f>'Master Schedule'!B110</f>
        <v/>
      </c>
      <c r="C110" s="7">
        <v>46343.0</v>
      </c>
      <c r="D110" s="8" t="str">
        <f t="shared" si="1"/>
        <v>Tuesday</v>
      </c>
      <c r="E110" s="11" t="str">
        <f>TEXTJOIN(
  CHAR(10) &amp; CHAR(10),
  TRUE,
  IFERROR(IF(WSO!H110="Away", WSO!E110, ""), ""),
  IFERROR(IF(MSO!H110="Away", MSO!E110, ""), ""),
  IFERROR(IF(FH!H110="Away", FH!E110, ""), ""),
  IFERROR(IF(MGOLF!H110="Away", MGOLF!E110, ""), ""),
  IFERROR(IF(Football!H110="Away", Football!E110, ""), ""),
  IFERROR(IF(WVB!H110="Away", WVB!E110, ""), ""),
  IFERROR(IF(XC!H110="Away", XC!E110, ""), ""),
  IFERROR(IF(SWIMMING!H110="Away", SWIMMING!E110, ""), ""),
  IFERROR(IF(WTEN!H110="Away", WTEN!E110, ""), ""),
  IFERROR(IF(TF!H110="Away", TF!E110, ""), ""),
  IFERROR(IF(WGOLF!H110="Away", WGOLF!E110, ""), ""),
  IFERROR(IF(WBB!H110="Away", WBB!E110, ""), ""),
  IFERROR(IF(MBB!H110="Away", MBB!E110, ""), ""),
  IFERROR(IF(WLAX!H110="Away", WLAX!E110, ""), ""),
  IFERROR(IF(MLAX!H110="Away", MLAX!E110, ""), ""),
  IFERROR(IF(SOFT!H110="Away", SOFT!E110, ""), ""),
  IFERROR(IF(BASE!H110="Away", BASE!E110, ""), ""),
  IFERROR(IF(ESPORTS!H110="Away", ESPORTS!E110, ""), "")
)
</f>
        <v/>
      </c>
      <c r="F110" s="11" t="str">
        <f>TEXTJOIN(
  CHAR(10) &amp; CHAR(10),
  TRUE,
  IFERROR(IF(WSO!H110="Away", TEXT(WSO!F110, "h:mm AM/PM"), ""), ""),
  IFERROR(IF(MSO!H110="Away", TEXT(MSO!F110, "h:mm AM/PM"), ""), ""),
  IFERROR(IF(FH!H110="Away", TEXT(FH!F110, "h:mm AM/PM"), ""), ""),
  IFERROR(IF(MGOLF!H110="Away", TEXT(MGOLF!F110, "h:mm AM/PM"), ""), ""),
  IFERROR(IF(Football!H110="Away", TEXT(Football!F110, "h:mm AM/PM"), ""), ""),
  IFERROR(IF(WVB!H110="Away", TEXT(WVB!F110, "h:mm AM/PM"), ""), ""),
  IFERROR(IF(XC!H110="Away", TEXT(XC!F110, "h:mm AM/PM"), ""), ""),
  IFERROR(IF(SWIMMING!H110="Away", TEXT(SWIMMING!F110, "h:mm AM/PM"), ""), ""),
  IFERROR(IF(WTEN!H110="Away", TEXT(WTEN!F110, "h:mm AM/PM"), ""), ""),
  IFERROR(IF(TF!H110="Away", TEXT(TF!F110, "h:mm AM/PM"), ""), ""),
  IFERROR(IF(WGOLF!H110="Away", TEXT(WGOLF!F110, "h:mm AM/PM"), ""), ""),
  IFERROR(IF(WBB!H110="Away", TEXT(WBB!F110, "h:mm AM/PM"), ""), ""),
  IFERROR(IF(MBB!H110="Away", TEXT(MBB!F110, "h:mm AM/PM"), ""), ""),
  IFERROR(IF(WLAX!H110="Away", TEXT(WLAX!F110, "h:mm AM/PM"), ""), ""),
  IFERROR(IF(MLAX!H110="Away", TEXT(MLAX!F110, "h:mm AM/PM"), ""), ""),
  IFERROR(IF(SOFT!H110="Away", TEXT(SOFT!F110, "h:mm AM/PM"), ""), ""),
  IFERROR(IF(BASE!H110="Away", TEXT(BASE!F110, "h:mm AM/PM"), ""), ""),
  IFERROR(IF(ESPORTS!H110="Away", TEXT(ESPORTS!F110, "h:mm AM/PM"), ""), "")
)
</f>
        <v/>
      </c>
      <c r="G110" s="11" t="str">
        <f>TEXTJOIN(
  CHAR(10) &amp; CHAR(10),
  TRUE,
  IFERROR(IF(WSO!H110="Away", WSO!G110, ""), ""),
  IFERROR(IF(MSO!H110="Away", MSO!G110, ""), ""),
  IFERROR(IF(FH!H110="Away", FH!G110, ""), ""),
  IFERROR(IF(MGOLF!H110="Away", MGOLF!G110, ""), ""),
  IFERROR(IF(Football!H110="Away", Football!G110, ""), ""),
  IFERROR(IF(WVB!H110="Away", WVB!G110, ""), ""),
  IFERROR(IF(XC!H110="Away", XC!G110, ""), ""),
  IFERROR(IF(SWIMMING!H110="Away", SWIMMING!G110, ""), ""),
  IFERROR(IF(WTEN!H110="Away", WTEN!G110, ""), ""),
  IFERROR(IF(TF!H110="Away", TF!G110, ""), ""),
  IFERROR(IF(WGOLF!H110="Away", WGOLF!G110, ""), ""),
  IFERROR(IF(WBB!H110="Away", WBB!G110, ""), ""),
  IFERROR(IF(MBB!H110="Away", MBB!G110, ""), ""),
  IFERROR(IF(WLAX!H110="Away", WLAX!G110, ""), ""),
  IFERROR(IF(MLAX!H110="Away", MLAX!G110, ""), ""),
  IFERROR(IF(SOFT!H110="Away", SOFT!G110, ""), ""),
  IFERROR(IF(BASE!H110="Away", BASE!G110, ""), ""),
  IFERROR(IF(ESPORTS!H110="Away", ESPORTS!G110, ""), "")
)
</f>
        <v/>
      </c>
      <c r="H110" s="22" t="str">
        <f>TEXTJOIN(
  CHAR(10) &amp; CHAR(10),
  TRUE,
  IFERROR(IF(WSO!H110="Away", WSO!P110, ""), ""),
  IFERROR(IF(MSO!H110="Away", MSO!P110, ""), ""),
  IFERROR(IF(FH!H110="Away", FH!P110, ""), ""),
  IFERROR(IF(MGOLF!H110="Away", MGOLF!P110, ""), ""),
  IFERROR(IF(Football!H110="Away", Football!P110, ""), ""),
  IFERROR(IF(WVB!H110="Away", WVB!P110, ""), ""),
  IFERROR(IF(XC!H110="Away", XC!P110, ""), ""),
  IFERROR(IF(SWIMMING!H110="Away", SWIMMING!P110, ""), ""),
  IFERROR(IF(WTEN!H110="Away", WTEN!P110, ""), ""),
  IFERROR(IF(TF!H110="Away", TF!P110, ""), ""),
  IFERROR(IF(WGOLF!H110="Away", WGOLF!P110, ""), ""),
  IFERROR(IF(WBB!H110="Away", WBB!P110, ""), ""),
  IFERROR(IF(MBB!H110="Away", MBB!P110, ""), ""),
  IFERROR(IF(WLAX!H110="Away", WLAX!P110, ""), ""),
  IFERROR(IF(MLAX!H110="Away", MLAX!P110, ""), ""),
  IFERROR(IF(SOFT!H110="Away", SOFT!P110, ""), ""),
  IFERROR(IF(BASE!H110="Away", BASE!P110, ""), ""),
  IFERROR(IF(ESPORTS!H110="Away", ESPORTS!P110, ""), "")
)
</f>
        <v/>
      </c>
    </row>
    <row r="111" ht="22.5" customHeight="1">
      <c r="A111" s="6">
        <v>110.0</v>
      </c>
      <c r="B111" s="6" t="str">
        <f>'Master Schedule'!B111</f>
        <v/>
      </c>
      <c r="C111" s="7">
        <v>46344.0</v>
      </c>
      <c r="D111" s="8" t="str">
        <f t="shared" si="1"/>
        <v>Wednesday</v>
      </c>
      <c r="E111" s="11" t="str">
        <f>TEXTJOIN(
  CHAR(10) &amp; CHAR(10),
  TRUE,
  IFERROR(IF(WSO!H111="Away", WSO!E111, ""), ""),
  IFERROR(IF(MSO!H111="Away", MSO!E111, ""), ""),
  IFERROR(IF(FH!H111="Away", FH!E111, ""), ""),
  IFERROR(IF(MGOLF!H111="Away", MGOLF!E111, ""), ""),
  IFERROR(IF(Football!H111="Away", Football!E111, ""), ""),
  IFERROR(IF(WVB!H111="Away", WVB!E111, ""), ""),
  IFERROR(IF(XC!H111="Away", XC!E111, ""), ""),
  IFERROR(IF(SWIMMING!H111="Away", SWIMMING!E111, ""), ""),
  IFERROR(IF(WTEN!H111="Away", WTEN!E111, ""), ""),
  IFERROR(IF(TF!H111="Away", TF!E111, ""), ""),
  IFERROR(IF(WGOLF!H111="Away", WGOLF!E111, ""), ""),
  IFERROR(IF(WBB!H111="Away", WBB!E111, ""), ""),
  IFERROR(IF(MBB!H111="Away", MBB!E111, ""), ""),
  IFERROR(IF(WLAX!H111="Away", WLAX!E111, ""), ""),
  IFERROR(IF(MLAX!H111="Away", MLAX!E111, ""), ""),
  IFERROR(IF(SOFT!H111="Away", SOFT!E111, ""), ""),
  IFERROR(IF(BASE!H111="Away", BASE!E111, ""), ""),
  IFERROR(IF(ESPORTS!H111="Away", ESPORTS!E111, ""), "")
)
</f>
        <v/>
      </c>
      <c r="F111" s="11" t="str">
        <f>TEXTJOIN(
  CHAR(10) &amp; CHAR(10),
  TRUE,
  IFERROR(IF(WSO!H111="Away", TEXT(WSO!F111, "h:mm AM/PM"), ""), ""),
  IFERROR(IF(MSO!H111="Away", TEXT(MSO!F111, "h:mm AM/PM"), ""), ""),
  IFERROR(IF(FH!H111="Away", TEXT(FH!F111, "h:mm AM/PM"), ""), ""),
  IFERROR(IF(MGOLF!H111="Away", TEXT(MGOLF!F111, "h:mm AM/PM"), ""), ""),
  IFERROR(IF(Football!H111="Away", TEXT(Football!F111, "h:mm AM/PM"), ""), ""),
  IFERROR(IF(WVB!H111="Away", TEXT(WVB!F111, "h:mm AM/PM"), ""), ""),
  IFERROR(IF(XC!H111="Away", TEXT(XC!F111, "h:mm AM/PM"), ""), ""),
  IFERROR(IF(SWIMMING!H111="Away", TEXT(SWIMMING!F111, "h:mm AM/PM"), ""), ""),
  IFERROR(IF(WTEN!H111="Away", TEXT(WTEN!F111, "h:mm AM/PM"), ""), ""),
  IFERROR(IF(TF!H111="Away", TEXT(TF!F111, "h:mm AM/PM"), ""), ""),
  IFERROR(IF(WGOLF!H111="Away", TEXT(WGOLF!F111, "h:mm AM/PM"), ""), ""),
  IFERROR(IF(WBB!H111="Away", TEXT(WBB!F111, "h:mm AM/PM"), ""), ""),
  IFERROR(IF(MBB!H111="Away", TEXT(MBB!F111, "h:mm AM/PM"), ""), ""),
  IFERROR(IF(WLAX!H111="Away", TEXT(WLAX!F111, "h:mm AM/PM"), ""), ""),
  IFERROR(IF(MLAX!H111="Away", TEXT(MLAX!F111, "h:mm AM/PM"), ""), ""),
  IFERROR(IF(SOFT!H111="Away", TEXT(SOFT!F111, "h:mm AM/PM"), ""), ""),
  IFERROR(IF(BASE!H111="Away", TEXT(BASE!F111, "h:mm AM/PM"), ""), ""),
  IFERROR(IF(ESPORTS!H111="Away", TEXT(ESPORTS!F111, "h:mm AM/PM"), ""), "")
)
</f>
        <v/>
      </c>
      <c r="G111" s="11" t="str">
        <f>TEXTJOIN(
  CHAR(10) &amp; CHAR(10),
  TRUE,
  IFERROR(IF(WSO!H111="Away", WSO!G111, ""), ""),
  IFERROR(IF(MSO!H111="Away", MSO!G111, ""), ""),
  IFERROR(IF(FH!H111="Away", FH!G111, ""), ""),
  IFERROR(IF(MGOLF!H111="Away", MGOLF!G111, ""), ""),
  IFERROR(IF(Football!H111="Away", Football!G111, ""), ""),
  IFERROR(IF(WVB!H111="Away", WVB!G111, ""), ""),
  IFERROR(IF(XC!H111="Away", XC!G111, ""), ""),
  IFERROR(IF(SWIMMING!H111="Away", SWIMMING!G111, ""), ""),
  IFERROR(IF(WTEN!H111="Away", WTEN!G111, ""), ""),
  IFERROR(IF(TF!H111="Away", TF!G111, ""), ""),
  IFERROR(IF(WGOLF!H111="Away", WGOLF!G111, ""), ""),
  IFERROR(IF(WBB!H111="Away", WBB!G111, ""), ""),
  IFERROR(IF(MBB!H111="Away", MBB!G111, ""), ""),
  IFERROR(IF(WLAX!H111="Away", WLAX!G111, ""), ""),
  IFERROR(IF(MLAX!H111="Away", MLAX!G111, ""), ""),
  IFERROR(IF(SOFT!H111="Away", SOFT!G111, ""), ""),
  IFERROR(IF(BASE!H111="Away", BASE!G111, ""), ""),
  IFERROR(IF(ESPORTS!H111="Away", ESPORTS!G111, ""), "")
)
</f>
        <v/>
      </c>
      <c r="H111" s="22" t="str">
        <f>TEXTJOIN(
  CHAR(10) &amp; CHAR(10),
  TRUE,
  IFERROR(IF(WSO!H111="Away", WSO!P111, ""), ""),
  IFERROR(IF(MSO!H111="Away", MSO!P111, ""), ""),
  IFERROR(IF(FH!H111="Away", FH!P111, ""), ""),
  IFERROR(IF(MGOLF!H111="Away", MGOLF!P111, ""), ""),
  IFERROR(IF(Football!H111="Away", Football!P111, ""), ""),
  IFERROR(IF(WVB!H111="Away", WVB!P111, ""), ""),
  IFERROR(IF(XC!H111="Away", XC!P111, ""), ""),
  IFERROR(IF(SWIMMING!H111="Away", SWIMMING!P111, ""), ""),
  IFERROR(IF(WTEN!H111="Away", WTEN!P111, ""), ""),
  IFERROR(IF(TF!H111="Away", TF!P111, ""), ""),
  IFERROR(IF(WGOLF!H111="Away", WGOLF!P111, ""), ""),
  IFERROR(IF(WBB!H111="Away", WBB!P111, ""), ""),
  IFERROR(IF(MBB!H111="Away", MBB!P111, ""), ""),
  IFERROR(IF(WLAX!H111="Away", WLAX!P111, ""), ""),
  IFERROR(IF(MLAX!H111="Away", MLAX!P111, ""), ""),
  IFERROR(IF(SOFT!H111="Away", SOFT!P111, ""), ""),
  IFERROR(IF(BASE!H111="Away", BASE!P111, ""), ""),
  IFERROR(IF(ESPORTS!H111="Away", ESPORTS!P111, ""), "")
)
</f>
        <v/>
      </c>
    </row>
    <row r="112" ht="22.5" customHeight="1">
      <c r="A112" s="6">
        <v>111.0</v>
      </c>
      <c r="B112" s="6" t="str">
        <f>'Master Schedule'!B112</f>
        <v/>
      </c>
      <c r="C112" s="7">
        <v>46345.0</v>
      </c>
      <c r="D112" s="8" t="str">
        <f t="shared" si="1"/>
        <v>Thursday</v>
      </c>
      <c r="E112" s="11" t="str">
        <f>TEXTJOIN(
  CHAR(10) &amp; CHAR(10),
  TRUE,
  IFERROR(IF(WSO!H112="Away", WSO!E112, ""), ""),
  IFERROR(IF(MSO!H112="Away", MSO!E112, ""), ""),
  IFERROR(IF(FH!H112="Away", FH!E112, ""), ""),
  IFERROR(IF(MGOLF!H112="Away", MGOLF!E112, ""), ""),
  IFERROR(IF(Football!H112="Away", Football!E112, ""), ""),
  IFERROR(IF(WVB!H112="Away", WVB!E112, ""), ""),
  IFERROR(IF(XC!H112="Away", XC!E112, ""), ""),
  IFERROR(IF(SWIMMING!H112="Away", SWIMMING!E112, ""), ""),
  IFERROR(IF(WTEN!H112="Away", WTEN!E112, ""), ""),
  IFERROR(IF(TF!H112="Away", TF!E112, ""), ""),
  IFERROR(IF(WGOLF!H112="Away", WGOLF!E112, ""), ""),
  IFERROR(IF(WBB!H112="Away", WBB!E112, ""), ""),
  IFERROR(IF(MBB!H112="Away", MBB!E112, ""), ""),
  IFERROR(IF(WLAX!H112="Away", WLAX!E112, ""), ""),
  IFERROR(IF(MLAX!H112="Away", MLAX!E112, ""), ""),
  IFERROR(IF(SOFT!H112="Away", SOFT!E112, ""), ""),
  IFERROR(IF(BASE!H112="Away", BASE!E112, ""), ""),
  IFERROR(IF(ESPORTS!H112="Away", ESPORTS!E112, ""), "")
)
</f>
        <v/>
      </c>
      <c r="F112" s="11" t="str">
        <f>TEXTJOIN(
  CHAR(10) &amp; CHAR(10),
  TRUE,
  IFERROR(IF(WSO!H112="Away", TEXT(WSO!F112, "h:mm AM/PM"), ""), ""),
  IFERROR(IF(MSO!H112="Away", TEXT(MSO!F112, "h:mm AM/PM"), ""), ""),
  IFERROR(IF(FH!H112="Away", TEXT(FH!F112, "h:mm AM/PM"), ""), ""),
  IFERROR(IF(MGOLF!H112="Away", TEXT(MGOLF!F112, "h:mm AM/PM"), ""), ""),
  IFERROR(IF(Football!H112="Away", TEXT(Football!F112, "h:mm AM/PM"), ""), ""),
  IFERROR(IF(WVB!H112="Away", TEXT(WVB!F112, "h:mm AM/PM"), ""), ""),
  IFERROR(IF(XC!H112="Away", TEXT(XC!F112, "h:mm AM/PM"), ""), ""),
  IFERROR(IF(SWIMMING!H112="Away", TEXT(SWIMMING!F112, "h:mm AM/PM"), ""), ""),
  IFERROR(IF(WTEN!H112="Away", TEXT(WTEN!F112, "h:mm AM/PM"), ""), ""),
  IFERROR(IF(TF!H112="Away", TEXT(TF!F112, "h:mm AM/PM"), ""), ""),
  IFERROR(IF(WGOLF!H112="Away", TEXT(WGOLF!F112, "h:mm AM/PM"), ""), ""),
  IFERROR(IF(WBB!H112="Away", TEXT(WBB!F112, "h:mm AM/PM"), ""), ""),
  IFERROR(IF(MBB!H112="Away", TEXT(MBB!F112, "h:mm AM/PM"), ""), ""),
  IFERROR(IF(WLAX!H112="Away", TEXT(WLAX!F112, "h:mm AM/PM"), ""), ""),
  IFERROR(IF(MLAX!H112="Away", TEXT(MLAX!F112, "h:mm AM/PM"), ""), ""),
  IFERROR(IF(SOFT!H112="Away", TEXT(SOFT!F112, "h:mm AM/PM"), ""), ""),
  IFERROR(IF(BASE!H112="Away", TEXT(BASE!F112, "h:mm AM/PM"), ""), ""),
  IFERROR(IF(ESPORTS!H112="Away", TEXT(ESPORTS!F112, "h:mm AM/PM"), ""), "")
)
</f>
        <v/>
      </c>
      <c r="G112" s="11" t="str">
        <f>TEXTJOIN(
  CHAR(10) &amp; CHAR(10),
  TRUE,
  IFERROR(IF(WSO!H112="Away", WSO!G112, ""), ""),
  IFERROR(IF(MSO!H112="Away", MSO!G112, ""), ""),
  IFERROR(IF(FH!H112="Away", FH!G112, ""), ""),
  IFERROR(IF(MGOLF!H112="Away", MGOLF!G112, ""), ""),
  IFERROR(IF(Football!H112="Away", Football!G112, ""), ""),
  IFERROR(IF(WVB!H112="Away", WVB!G112, ""), ""),
  IFERROR(IF(XC!H112="Away", XC!G112, ""), ""),
  IFERROR(IF(SWIMMING!H112="Away", SWIMMING!G112, ""), ""),
  IFERROR(IF(WTEN!H112="Away", WTEN!G112, ""), ""),
  IFERROR(IF(TF!H112="Away", TF!G112, ""), ""),
  IFERROR(IF(WGOLF!H112="Away", WGOLF!G112, ""), ""),
  IFERROR(IF(WBB!H112="Away", WBB!G112, ""), ""),
  IFERROR(IF(MBB!H112="Away", MBB!G112, ""), ""),
  IFERROR(IF(WLAX!H112="Away", WLAX!G112, ""), ""),
  IFERROR(IF(MLAX!H112="Away", MLAX!G112, ""), ""),
  IFERROR(IF(SOFT!H112="Away", SOFT!G112, ""), ""),
  IFERROR(IF(BASE!H112="Away", BASE!G112, ""), ""),
  IFERROR(IF(ESPORTS!H112="Away", ESPORTS!G112, ""), "")
)
</f>
        <v/>
      </c>
      <c r="H112" s="22" t="str">
        <f>TEXTJOIN(
  CHAR(10) &amp; CHAR(10),
  TRUE,
  IFERROR(IF(WSO!H112="Away", WSO!P112, ""), ""),
  IFERROR(IF(MSO!H112="Away", MSO!P112, ""), ""),
  IFERROR(IF(FH!H112="Away", FH!P112, ""), ""),
  IFERROR(IF(MGOLF!H112="Away", MGOLF!P112, ""), ""),
  IFERROR(IF(Football!H112="Away", Football!P112, ""), ""),
  IFERROR(IF(WVB!H112="Away", WVB!P112, ""), ""),
  IFERROR(IF(XC!H112="Away", XC!P112, ""), ""),
  IFERROR(IF(SWIMMING!H112="Away", SWIMMING!P112, ""), ""),
  IFERROR(IF(WTEN!H112="Away", WTEN!P112, ""), ""),
  IFERROR(IF(TF!H112="Away", TF!P112, ""), ""),
  IFERROR(IF(WGOLF!H112="Away", WGOLF!P112, ""), ""),
  IFERROR(IF(WBB!H112="Away", WBB!P112, ""), ""),
  IFERROR(IF(MBB!H112="Away", MBB!P112, ""), ""),
  IFERROR(IF(WLAX!H112="Away", WLAX!P112, ""), ""),
  IFERROR(IF(MLAX!H112="Away", MLAX!P112, ""), ""),
  IFERROR(IF(SOFT!H112="Away", SOFT!P112, ""), ""),
  IFERROR(IF(BASE!H112="Away", BASE!P112, ""), ""),
  IFERROR(IF(ESPORTS!H112="Away", ESPORTS!P112, ""), "")
)
</f>
        <v/>
      </c>
    </row>
    <row r="113" ht="22.5" customHeight="1">
      <c r="A113" s="6">
        <v>112.0</v>
      </c>
      <c r="B113" s="6" t="str">
        <f>'Master Schedule'!B113</f>
        <v/>
      </c>
      <c r="C113" s="7">
        <v>46346.0</v>
      </c>
      <c r="D113" s="8" t="str">
        <f t="shared" si="1"/>
        <v>Friday</v>
      </c>
      <c r="E113" s="11" t="str">
        <f>TEXTJOIN(
  CHAR(10) &amp; CHAR(10),
  TRUE,
  IFERROR(IF(WSO!H113="Away", WSO!E113, ""), ""),
  IFERROR(IF(MSO!H113="Away", MSO!E113, ""), ""),
  IFERROR(IF(FH!H113="Away", FH!E113, ""), ""),
  IFERROR(IF(MGOLF!H113="Away", MGOLF!E113, ""), ""),
  IFERROR(IF(Football!H113="Away", Football!E113, ""), ""),
  IFERROR(IF(WVB!H113="Away", WVB!E113, ""), ""),
  IFERROR(IF(XC!H113="Away", XC!E113, ""), ""),
  IFERROR(IF(SWIMMING!H113="Away", SWIMMING!E113, ""), ""),
  IFERROR(IF(WTEN!H113="Away", WTEN!E113, ""), ""),
  IFERROR(IF(TF!H113="Away", TF!E113, ""), ""),
  IFERROR(IF(WGOLF!H113="Away", WGOLF!E113, ""), ""),
  IFERROR(IF(WBB!H113="Away", WBB!E113, ""), ""),
  IFERROR(IF(MBB!H113="Away", MBB!E113, ""), ""),
  IFERROR(IF(WLAX!H113="Away", WLAX!E113, ""), ""),
  IFERROR(IF(MLAX!H113="Away", MLAX!E113, ""), ""),
  IFERROR(IF(SOFT!H113="Away", SOFT!E113, ""), ""),
  IFERROR(IF(BASE!H113="Away", BASE!E113, ""), ""),
  IFERROR(IF(ESPORTS!H113="Away", ESPORTS!E113, ""), "")
)
</f>
        <v/>
      </c>
      <c r="F113" s="11" t="str">
        <f>TEXTJOIN(
  CHAR(10) &amp; CHAR(10),
  TRUE,
  IFERROR(IF(WSO!H113="Away", TEXT(WSO!F113, "h:mm AM/PM"), ""), ""),
  IFERROR(IF(MSO!H113="Away", TEXT(MSO!F113, "h:mm AM/PM"), ""), ""),
  IFERROR(IF(FH!H113="Away", TEXT(FH!F113, "h:mm AM/PM"), ""), ""),
  IFERROR(IF(MGOLF!H113="Away", TEXT(MGOLF!F113, "h:mm AM/PM"), ""), ""),
  IFERROR(IF(Football!H113="Away", TEXT(Football!F113, "h:mm AM/PM"), ""), ""),
  IFERROR(IF(WVB!H113="Away", TEXT(WVB!F113, "h:mm AM/PM"), ""), ""),
  IFERROR(IF(XC!H113="Away", TEXT(XC!F113, "h:mm AM/PM"), ""), ""),
  IFERROR(IF(SWIMMING!H113="Away", TEXT(SWIMMING!F113, "h:mm AM/PM"), ""), ""),
  IFERROR(IF(WTEN!H113="Away", TEXT(WTEN!F113, "h:mm AM/PM"), ""), ""),
  IFERROR(IF(TF!H113="Away", TEXT(TF!F113, "h:mm AM/PM"), ""), ""),
  IFERROR(IF(WGOLF!H113="Away", TEXT(WGOLF!F113, "h:mm AM/PM"), ""), ""),
  IFERROR(IF(WBB!H113="Away", TEXT(WBB!F113, "h:mm AM/PM"), ""), ""),
  IFERROR(IF(MBB!H113="Away", TEXT(MBB!F113, "h:mm AM/PM"), ""), ""),
  IFERROR(IF(WLAX!H113="Away", TEXT(WLAX!F113, "h:mm AM/PM"), ""), ""),
  IFERROR(IF(MLAX!H113="Away", TEXT(MLAX!F113, "h:mm AM/PM"), ""), ""),
  IFERROR(IF(SOFT!H113="Away", TEXT(SOFT!F113, "h:mm AM/PM"), ""), ""),
  IFERROR(IF(BASE!H113="Away", TEXT(BASE!F113, "h:mm AM/PM"), ""), ""),
  IFERROR(IF(ESPORTS!H113="Away", TEXT(ESPORTS!F113, "h:mm AM/PM"), ""), "")
)
</f>
        <v/>
      </c>
      <c r="G113" s="11" t="str">
        <f>TEXTJOIN(
  CHAR(10) &amp; CHAR(10),
  TRUE,
  IFERROR(IF(WSO!H113="Away", WSO!G113, ""), ""),
  IFERROR(IF(MSO!H113="Away", MSO!G113, ""), ""),
  IFERROR(IF(FH!H113="Away", FH!G113, ""), ""),
  IFERROR(IF(MGOLF!H113="Away", MGOLF!G113, ""), ""),
  IFERROR(IF(Football!H113="Away", Football!G113, ""), ""),
  IFERROR(IF(WVB!H113="Away", WVB!G113, ""), ""),
  IFERROR(IF(XC!H113="Away", XC!G113, ""), ""),
  IFERROR(IF(SWIMMING!H113="Away", SWIMMING!G113, ""), ""),
  IFERROR(IF(WTEN!H113="Away", WTEN!G113, ""), ""),
  IFERROR(IF(TF!H113="Away", TF!G113, ""), ""),
  IFERROR(IF(WGOLF!H113="Away", WGOLF!G113, ""), ""),
  IFERROR(IF(WBB!H113="Away", WBB!G113, ""), ""),
  IFERROR(IF(MBB!H113="Away", MBB!G113, ""), ""),
  IFERROR(IF(WLAX!H113="Away", WLAX!G113, ""), ""),
  IFERROR(IF(MLAX!H113="Away", MLAX!G113, ""), ""),
  IFERROR(IF(SOFT!H113="Away", SOFT!G113, ""), ""),
  IFERROR(IF(BASE!H113="Away", BASE!G113, ""), ""),
  IFERROR(IF(ESPORTS!H113="Away", ESPORTS!G113, ""), "")
)
</f>
        <v/>
      </c>
      <c r="H113" s="22" t="str">
        <f>TEXTJOIN(
  CHAR(10) &amp; CHAR(10),
  TRUE,
  IFERROR(IF(WSO!H113="Away", WSO!P113, ""), ""),
  IFERROR(IF(MSO!H113="Away", MSO!P113, ""), ""),
  IFERROR(IF(FH!H113="Away", FH!P113, ""), ""),
  IFERROR(IF(MGOLF!H113="Away", MGOLF!P113, ""), ""),
  IFERROR(IF(Football!H113="Away", Football!P113, ""), ""),
  IFERROR(IF(WVB!H113="Away", WVB!P113, ""), ""),
  IFERROR(IF(XC!H113="Away", XC!P113, ""), ""),
  IFERROR(IF(SWIMMING!H113="Away", SWIMMING!P113, ""), ""),
  IFERROR(IF(WTEN!H113="Away", WTEN!P113, ""), ""),
  IFERROR(IF(TF!H113="Away", TF!P113, ""), ""),
  IFERROR(IF(WGOLF!H113="Away", WGOLF!P113, ""), ""),
  IFERROR(IF(WBB!H113="Away", WBB!P113, ""), ""),
  IFERROR(IF(MBB!H113="Away", MBB!P113, ""), ""),
  IFERROR(IF(WLAX!H113="Away", WLAX!P113, ""), ""),
  IFERROR(IF(MLAX!H113="Away", MLAX!P113, ""), ""),
  IFERROR(IF(SOFT!H113="Away", SOFT!P113, ""), ""),
  IFERROR(IF(BASE!H113="Away", BASE!P113, ""), ""),
  IFERROR(IF(ESPORTS!H113="Away", ESPORTS!P113, ""), "")
)
</f>
        <v/>
      </c>
    </row>
    <row r="114" ht="22.5" customHeight="1">
      <c r="A114" s="6">
        <v>113.0</v>
      </c>
      <c r="B114" s="6" t="str">
        <f>'Master Schedule'!B114</f>
        <v/>
      </c>
      <c r="C114" s="7">
        <v>46347.0</v>
      </c>
      <c r="D114" s="8" t="str">
        <f t="shared" si="1"/>
        <v>Saturday</v>
      </c>
      <c r="E114" s="11" t="str">
        <f>TEXTJOIN(
  CHAR(10) &amp; CHAR(10),
  TRUE,
  IFERROR(IF(WSO!H114="Away", WSO!E114, ""), ""),
  IFERROR(IF(MSO!H114="Away", MSO!E114, ""), ""),
  IFERROR(IF(FH!H114="Away", FH!E114, ""), ""),
  IFERROR(IF(MGOLF!H114="Away", MGOLF!E114, ""), ""),
  IFERROR(IF(Football!H114="Away", Football!E114, ""), ""),
  IFERROR(IF(WVB!H114="Away", WVB!E114, ""), ""),
  IFERROR(IF(XC!H114="Away", XC!E114, ""), ""),
  IFERROR(IF(SWIMMING!H114="Away", SWIMMING!E114, ""), ""),
  IFERROR(IF(WTEN!H114="Away", WTEN!E114, ""), ""),
  IFERROR(IF(TF!H114="Away", TF!E114, ""), ""),
  IFERROR(IF(WGOLF!H114="Away", WGOLF!E114, ""), ""),
  IFERROR(IF(WBB!H114="Away", WBB!E114, ""), ""),
  IFERROR(IF(MBB!H114="Away", MBB!E114, ""), ""),
  IFERROR(IF(WLAX!H114="Away", WLAX!E114, ""), ""),
  IFERROR(IF(MLAX!H114="Away", MLAX!E114, ""), ""),
  IFERROR(IF(SOFT!H114="Away", SOFT!E114, ""), ""),
  IFERROR(IF(BASE!H114="Away", BASE!E114, ""), ""),
  IFERROR(IF(ESPORTS!H114="Away", ESPORTS!E114, ""), "")
)
</f>
        <v/>
      </c>
      <c r="F114" s="11" t="str">
        <f>TEXTJOIN(
  CHAR(10) &amp; CHAR(10),
  TRUE,
  IFERROR(IF(WSO!H114="Away", TEXT(WSO!F114, "h:mm AM/PM"), ""), ""),
  IFERROR(IF(MSO!H114="Away", TEXT(MSO!F114, "h:mm AM/PM"), ""), ""),
  IFERROR(IF(FH!H114="Away", TEXT(FH!F114, "h:mm AM/PM"), ""), ""),
  IFERROR(IF(MGOLF!H114="Away", TEXT(MGOLF!F114, "h:mm AM/PM"), ""), ""),
  IFERROR(IF(Football!H114="Away", TEXT(Football!F114, "h:mm AM/PM"), ""), ""),
  IFERROR(IF(WVB!H114="Away", TEXT(WVB!F114, "h:mm AM/PM"), ""), ""),
  IFERROR(IF(XC!H114="Away", TEXT(XC!F114, "h:mm AM/PM"), ""), ""),
  IFERROR(IF(SWIMMING!H114="Away", TEXT(SWIMMING!F114, "h:mm AM/PM"), ""), ""),
  IFERROR(IF(WTEN!H114="Away", TEXT(WTEN!F114, "h:mm AM/PM"), ""), ""),
  IFERROR(IF(TF!H114="Away", TEXT(TF!F114, "h:mm AM/PM"), ""), ""),
  IFERROR(IF(WGOLF!H114="Away", TEXT(WGOLF!F114, "h:mm AM/PM"), ""), ""),
  IFERROR(IF(WBB!H114="Away", TEXT(WBB!F114, "h:mm AM/PM"), ""), ""),
  IFERROR(IF(MBB!H114="Away", TEXT(MBB!F114, "h:mm AM/PM"), ""), ""),
  IFERROR(IF(WLAX!H114="Away", TEXT(WLAX!F114, "h:mm AM/PM"), ""), ""),
  IFERROR(IF(MLAX!H114="Away", TEXT(MLAX!F114, "h:mm AM/PM"), ""), ""),
  IFERROR(IF(SOFT!H114="Away", TEXT(SOFT!F114, "h:mm AM/PM"), ""), ""),
  IFERROR(IF(BASE!H114="Away", TEXT(BASE!F114, "h:mm AM/PM"), ""), ""),
  IFERROR(IF(ESPORTS!H114="Away", TEXT(ESPORTS!F114, "h:mm AM/PM"), ""), "")
)
</f>
        <v/>
      </c>
      <c r="G114" s="11" t="str">
        <f>TEXTJOIN(
  CHAR(10) &amp; CHAR(10),
  TRUE,
  IFERROR(IF(WSO!H114="Away", WSO!G114, ""), ""),
  IFERROR(IF(MSO!H114="Away", MSO!G114, ""), ""),
  IFERROR(IF(FH!H114="Away", FH!G114, ""), ""),
  IFERROR(IF(MGOLF!H114="Away", MGOLF!G114, ""), ""),
  IFERROR(IF(Football!H114="Away", Football!G114, ""), ""),
  IFERROR(IF(WVB!H114="Away", WVB!G114, ""), ""),
  IFERROR(IF(XC!H114="Away", XC!G114, ""), ""),
  IFERROR(IF(SWIMMING!H114="Away", SWIMMING!G114, ""), ""),
  IFERROR(IF(WTEN!H114="Away", WTEN!G114, ""), ""),
  IFERROR(IF(TF!H114="Away", TF!G114, ""), ""),
  IFERROR(IF(WGOLF!H114="Away", WGOLF!G114, ""), ""),
  IFERROR(IF(WBB!H114="Away", WBB!G114, ""), ""),
  IFERROR(IF(MBB!H114="Away", MBB!G114, ""), ""),
  IFERROR(IF(WLAX!H114="Away", WLAX!G114, ""), ""),
  IFERROR(IF(MLAX!H114="Away", MLAX!G114, ""), ""),
  IFERROR(IF(SOFT!H114="Away", SOFT!G114, ""), ""),
  IFERROR(IF(BASE!H114="Away", BASE!G114, ""), ""),
  IFERROR(IF(ESPORTS!H114="Away", ESPORTS!G114, ""), "")
)
</f>
        <v/>
      </c>
      <c r="H114" s="22" t="str">
        <f>TEXTJOIN(
  CHAR(10) &amp; CHAR(10),
  TRUE,
  IFERROR(IF(WSO!H114="Away", WSO!P114, ""), ""),
  IFERROR(IF(MSO!H114="Away", MSO!P114, ""), ""),
  IFERROR(IF(FH!H114="Away", FH!P114, ""), ""),
  IFERROR(IF(MGOLF!H114="Away", MGOLF!P114, ""), ""),
  IFERROR(IF(Football!H114="Away", Football!P114, ""), ""),
  IFERROR(IF(WVB!H114="Away", WVB!P114, ""), ""),
  IFERROR(IF(XC!H114="Away", XC!P114, ""), ""),
  IFERROR(IF(SWIMMING!H114="Away", SWIMMING!P114, ""), ""),
  IFERROR(IF(WTEN!H114="Away", WTEN!P114, ""), ""),
  IFERROR(IF(TF!H114="Away", TF!P114, ""), ""),
  IFERROR(IF(WGOLF!H114="Away", WGOLF!P114, ""), ""),
  IFERROR(IF(WBB!H114="Away", WBB!P114, ""), ""),
  IFERROR(IF(MBB!H114="Away", MBB!P114, ""), ""),
  IFERROR(IF(WLAX!H114="Away", WLAX!P114, ""), ""),
  IFERROR(IF(MLAX!H114="Away", MLAX!P114, ""), ""),
  IFERROR(IF(SOFT!H114="Away", SOFT!P114, ""), ""),
  IFERROR(IF(BASE!H114="Away", BASE!P114, ""), ""),
  IFERROR(IF(ESPORTS!H114="Away", ESPORTS!P114, ""), "")
)
</f>
        <v/>
      </c>
    </row>
    <row r="115" ht="22.5" customHeight="1">
      <c r="A115" s="6">
        <v>114.0</v>
      </c>
      <c r="B115" s="6" t="str">
        <f>'Master Schedule'!B115</f>
        <v/>
      </c>
      <c r="C115" s="7">
        <v>46348.0</v>
      </c>
      <c r="D115" s="8" t="str">
        <f t="shared" si="1"/>
        <v>Sunday</v>
      </c>
      <c r="E115" s="11" t="str">
        <f>TEXTJOIN(
  CHAR(10) &amp; CHAR(10),
  TRUE,
  IFERROR(IF(WSO!H115="Away", WSO!E115, ""), ""),
  IFERROR(IF(MSO!H115="Away", MSO!E115, ""), ""),
  IFERROR(IF(FH!H115="Away", FH!E115, ""), ""),
  IFERROR(IF(MGOLF!H115="Away", MGOLF!E115, ""), ""),
  IFERROR(IF(Football!H115="Away", Football!E115, ""), ""),
  IFERROR(IF(WVB!H115="Away", WVB!E115, ""), ""),
  IFERROR(IF(XC!H115="Away", XC!E115, ""), ""),
  IFERROR(IF(SWIMMING!H115="Away", SWIMMING!E115, ""), ""),
  IFERROR(IF(WTEN!H115="Away", WTEN!E115, ""), ""),
  IFERROR(IF(TF!H115="Away", TF!E115, ""), ""),
  IFERROR(IF(WGOLF!H115="Away", WGOLF!E115, ""), ""),
  IFERROR(IF(WBB!H115="Away", WBB!E115, ""), ""),
  IFERROR(IF(MBB!H115="Away", MBB!E115, ""), ""),
  IFERROR(IF(WLAX!H115="Away", WLAX!E115, ""), ""),
  IFERROR(IF(MLAX!H115="Away", MLAX!E115, ""), ""),
  IFERROR(IF(SOFT!H115="Away", SOFT!E115, ""), ""),
  IFERROR(IF(BASE!H115="Away", BASE!E115, ""), ""),
  IFERROR(IF(ESPORTS!H115="Away", ESPORTS!E115, ""), "")
)
</f>
        <v/>
      </c>
      <c r="F115" s="11" t="str">
        <f>TEXTJOIN(
  CHAR(10) &amp; CHAR(10),
  TRUE,
  IFERROR(IF(WSO!H115="Away", TEXT(WSO!F115, "h:mm AM/PM"), ""), ""),
  IFERROR(IF(MSO!H115="Away", TEXT(MSO!F115, "h:mm AM/PM"), ""), ""),
  IFERROR(IF(FH!H115="Away", TEXT(FH!F115, "h:mm AM/PM"), ""), ""),
  IFERROR(IF(MGOLF!H115="Away", TEXT(MGOLF!F115, "h:mm AM/PM"), ""), ""),
  IFERROR(IF(Football!H115="Away", TEXT(Football!F115, "h:mm AM/PM"), ""), ""),
  IFERROR(IF(WVB!H115="Away", TEXT(WVB!F115, "h:mm AM/PM"), ""), ""),
  IFERROR(IF(XC!H115="Away", TEXT(XC!F115, "h:mm AM/PM"), ""), ""),
  IFERROR(IF(SWIMMING!H115="Away", TEXT(SWIMMING!F115, "h:mm AM/PM"), ""), ""),
  IFERROR(IF(WTEN!H115="Away", TEXT(WTEN!F115, "h:mm AM/PM"), ""), ""),
  IFERROR(IF(TF!H115="Away", TEXT(TF!F115, "h:mm AM/PM"), ""), ""),
  IFERROR(IF(WGOLF!H115="Away", TEXT(WGOLF!F115, "h:mm AM/PM"), ""), ""),
  IFERROR(IF(WBB!H115="Away", TEXT(WBB!F115, "h:mm AM/PM"), ""), ""),
  IFERROR(IF(MBB!H115="Away", TEXT(MBB!F115, "h:mm AM/PM"), ""), ""),
  IFERROR(IF(WLAX!H115="Away", TEXT(WLAX!F115, "h:mm AM/PM"), ""), ""),
  IFERROR(IF(MLAX!H115="Away", TEXT(MLAX!F115, "h:mm AM/PM"), ""), ""),
  IFERROR(IF(SOFT!H115="Away", TEXT(SOFT!F115, "h:mm AM/PM"), ""), ""),
  IFERROR(IF(BASE!H115="Away", TEXT(BASE!F115, "h:mm AM/PM"), ""), ""),
  IFERROR(IF(ESPORTS!H115="Away", TEXT(ESPORTS!F115, "h:mm AM/PM"), ""), "")
)
</f>
        <v/>
      </c>
      <c r="G115" s="11" t="str">
        <f>TEXTJOIN(
  CHAR(10) &amp; CHAR(10),
  TRUE,
  IFERROR(IF(WSO!H115="Away", WSO!G115, ""), ""),
  IFERROR(IF(MSO!H115="Away", MSO!G115, ""), ""),
  IFERROR(IF(FH!H115="Away", FH!G115, ""), ""),
  IFERROR(IF(MGOLF!H115="Away", MGOLF!G115, ""), ""),
  IFERROR(IF(Football!H115="Away", Football!G115, ""), ""),
  IFERROR(IF(WVB!H115="Away", WVB!G115, ""), ""),
  IFERROR(IF(XC!H115="Away", XC!G115, ""), ""),
  IFERROR(IF(SWIMMING!H115="Away", SWIMMING!G115, ""), ""),
  IFERROR(IF(WTEN!H115="Away", WTEN!G115, ""), ""),
  IFERROR(IF(TF!H115="Away", TF!G115, ""), ""),
  IFERROR(IF(WGOLF!H115="Away", WGOLF!G115, ""), ""),
  IFERROR(IF(WBB!H115="Away", WBB!G115, ""), ""),
  IFERROR(IF(MBB!H115="Away", MBB!G115, ""), ""),
  IFERROR(IF(WLAX!H115="Away", WLAX!G115, ""), ""),
  IFERROR(IF(MLAX!H115="Away", MLAX!G115, ""), ""),
  IFERROR(IF(SOFT!H115="Away", SOFT!G115, ""), ""),
  IFERROR(IF(BASE!H115="Away", BASE!G115, ""), ""),
  IFERROR(IF(ESPORTS!H115="Away", ESPORTS!G115, ""), "")
)
</f>
        <v/>
      </c>
      <c r="H115" s="22" t="str">
        <f>TEXTJOIN(
  CHAR(10) &amp; CHAR(10),
  TRUE,
  IFERROR(IF(WSO!H115="Away", WSO!P115, ""), ""),
  IFERROR(IF(MSO!H115="Away", MSO!P115, ""), ""),
  IFERROR(IF(FH!H115="Away", FH!P115, ""), ""),
  IFERROR(IF(MGOLF!H115="Away", MGOLF!P115, ""), ""),
  IFERROR(IF(Football!H115="Away", Football!P115, ""), ""),
  IFERROR(IF(WVB!H115="Away", WVB!P115, ""), ""),
  IFERROR(IF(XC!H115="Away", XC!P115, ""), ""),
  IFERROR(IF(SWIMMING!H115="Away", SWIMMING!P115, ""), ""),
  IFERROR(IF(WTEN!H115="Away", WTEN!P115, ""), ""),
  IFERROR(IF(TF!H115="Away", TF!P115, ""), ""),
  IFERROR(IF(WGOLF!H115="Away", WGOLF!P115, ""), ""),
  IFERROR(IF(WBB!H115="Away", WBB!P115, ""), ""),
  IFERROR(IF(MBB!H115="Away", MBB!P115, ""), ""),
  IFERROR(IF(WLAX!H115="Away", WLAX!P115, ""), ""),
  IFERROR(IF(MLAX!H115="Away", MLAX!P115, ""), ""),
  IFERROR(IF(SOFT!H115="Away", SOFT!P115, ""), ""),
  IFERROR(IF(BASE!H115="Away", BASE!P115, ""), ""),
  IFERROR(IF(ESPORTS!H115="Away", ESPORTS!P115, ""), "")
)
</f>
        <v/>
      </c>
    </row>
    <row r="116" ht="22.5" customHeight="1">
      <c r="A116" s="6">
        <v>115.0</v>
      </c>
      <c r="B116" s="6" t="str">
        <f>'Master Schedule'!B116</f>
        <v/>
      </c>
      <c r="C116" s="7">
        <v>46349.0</v>
      </c>
      <c r="D116" s="8" t="str">
        <f t="shared" si="1"/>
        <v>Monday</v>
      </c>
      <c r="E116" s="11" t="str">
        <f>TEXTJOIN(
  CHAR(10) &amp; CHAR(10),
  TRUE,
  IFERROR(IF(WSO!H116="Away", WSO!E116, ""), ""),
  IFERROR(IF(MSO!H116="Away", MSO!E116, ""), ""),
  IFERROR(IF(FH!H116="Away", FH!E116, ""), ""),
  IFERROR(IF(MGOLF!H116="Away", MGOLF!E116, ""), ""),
  IFERROR(IF(Football!H116="Away", Football!E116, ""), ""),
  IFERROR(IF(WVB!H116="Away", WVB!E116, ""), ""),
  IFERROR(IF(XC!H116="Away", XC!E116, ""), ""),
  IFERROR(IF(SWIMMING!H116="Away", SWIMMING!E116, ""), ""),
  IFERROR(IF(WTEN!H116="Away", WTEN!E116, ""), ""),
  IFERROR(IF(TF!H116="Away", TF!E116, ""), ""),
  IFERROR(IF(WGOLF!H116="Away", WGOLF!E116, ""), ""),
  IFERROR(IF(WBB!H116="Away", WBB!E116, ""), ""),
  IFERROR(IF(MBB!H116="Away", MBB!E116, ""), ""),
  IFERROR(IF(WLAX!H116="Away", WLAX!E116, ""), ""),
  IFERROR(IF(MLAX!H116="Away", MLAX!E116, ""), ""),
  IFERROR(IF(SOFT!H116="Away", SOFT!E116, ""), ""),
  IFERROR(IF(BASE!H116="Away", BASE!E116, ""), ""),
  IFERROR(IF(ESPORTS!H116="Away", ESPORTS!E116, ""), "")
)
</f>
        <v/>
      </c>
      <c r="F116" s="11" t="str">
        <f>TEXTJOIN(
  CHAR(10) &amp; CHAR(10),
  TRUE,
  IFERROR(IF(WSO!H116="Away", TEXT(WSO!F116, "h:mm AM/PM"), ""), ""),
  IFERROR(IF(MSO!H116="Away", TEXT(MSO!F116, "h:mm AM/PM"), ""), ""),
  IFERROR(IF(FH!H116="Away", TEXT(FH!F116, "h:mm AM/PM"), ""), ""),
  IFERROR(IF(MGOLF!H116="Away", TEXT(MGOLF!F116, "h:mm AM/PM"), ""), ""),
  IFERROR(IF(Football!H116="Away", TEXT(Football!F116, "h:mm AM/PM"), ""), ""),
  IFERROR(IF(WVB!H116="Away", TEXT(WVB!F116, "h:mm AM/PM"), ""), ""),
  IFERROR(IF(XC!H116="Away", TEXT(XC!F116, "h:mm AM/PM"), ""), ""),
  IFERROR(IF(SWIMMING!H116="Away", TEXT(SWIMMING!F116, "h:mm AM/PM"), ""), ""),
  IFERROR(IF(WTEN!H116="Away", TEXT(WTEN!F116, "h:mm AM/PM"), ""), ""),
  IFERROR(IF(TF!H116="Away", TEXT(TF!F116, "h:mm AM/PM"), ""), ""),
  IFERROR(IF(WGOLF!H116="Away", TEXT(WGOLF!F116, "h:mm AM/PM"), ""), ""),
  IFERROR(IF(WBB!H116="Away", TEXT(WBB!F116, "h:mm AM/PM"), ""), ""),
  IFERROR(IF(MBB!H116="Away", TEXT(MBB!F116, "h:mm AM/PM"), ""), ""),
  IFERROR(IF(WLAX!H116="Away", TEXT(WLAX!F116, "h:mm AM/PM"), ""), ""),
  IFERROR(IF(MLAX!H116="Away", TEXT(MLAX!F116, "h:mm AM/PM"), ""), ""),
  IFERROR(IF(SOFT!H116="Away", TEXT(SOFT!F116, "h:mm AM/PM"), ""), ""),
  IFERROR(IF(BASE!H116="Away", TEXT(BASE!F116, "h:mm AM/PM"), ""), ""),
  IFERROR(IF(ESPORTS!H116="Away", TEXT(ESPORTS!F116, "h:mm AM/PM"), ""), "")
)
</f>
        <v/>
      </c>
      <c r="G116" s="11" t="str">
        <f>TEXTJOIN(
  CHAR(10) &amp; CHAR(10),
  TRUE,
  IFERROR(IF(WSO!H116="Away", WSO!G116, ""), ""),
  IFERROR(IF(MSO!H116="Away", MSO!G116, ""), ""),
  IFERROR(IF(FH!H116="Away", FH!G116, ""), ""),
  IFERROR(IF(MGOLF!H116="Away", MGOLF!G116, ""), ""),
  IFERROR(IF(Football!H116="Away", Football!G116, ""), ""),
  IFERROR(IF(WVB!H116="Away", WVB!G116, ""), ""),
  IFERROR(IF(XC!H116="Away", XC!G116, ""), ""),
  IFERROR(IF(SWIMMING!H116="Away", SWIMMING!G116, ""), ""),
  IFERROR(IF(WTEN!H116="Away", WTEN!G116, ""), ""),
  IFERROR(IF(TF!H116="Away", TF!G116, ""), ""),
  IFERROR(IF(WGOLF!H116="Away", WGOLF!G116, ""), ""),
  IFERROR(IF(WBB!H116="Away", WBB!G116, ""), ""),
  IFERROR(IF(MBB!H116="Away", MBB!G116, ""), ""),
  IFERROR(IF(WLAX!H116="Away", WLAX!G116, ""), ""),
  IFERROR(IF(MLAX!H116="Away", MLAX!G116, ""), ""),
  IFERROR(IF(SOFT!H116="Away", SOFT!G116, ""), ""),
  IFERROR(IF(BASE!H116="Away", BASE!G116, ""), ""),
  IFERROR(IF(ESPORTS!H116="Away", ESPORTS!G116, ""), "")
)
</f>
        <v/>
      </c>
      <c r="H116" s="22" t="str">
        <f>TEXTJOIN(
  CHAR(10) &amp; CHAR(10),
  TRUE,
  IFERROR(IF(WSO!H116="Away", WSO!P116, ""), ""),
  IFERROR(IF(MSO!H116="Away", MSO!P116, ""), ""),
  IFERROR(IF(FH!H116="Away", FH!P116, ""), ""),
  IFERROR(IF(MGOLF!H116="Away", MGOLF!P116, ""), ""),
  IFERROR(IF(Football!H116="Away", Football!P116, ""), ""),
  IFERROR(IF(WVB!H116="Away", WVB!P116, ""), ""),
  IFERROR(IF(XC!H116="Away", XC!P116, ""), ""),
  IFERROR(IF(SWIMMING!H116="Away", SWIMMING!P116, ""), ""),
  IFERROR(IF(WTEN!H116="Away", WTEN!P116, ""), ""),
  IFERROR(IF(TF!H116="Away", TF!P116, ""), ""),
  IFERROR(IF(WGOLF!H116="Away", WGOLF!P116, ""), ""),
  IFERROR(IF(WBB!H116="Away", WBB!P116, ""), ""),
  IFERROR(IF(MBB!H116="Away", MBB!P116, ""), ""),
  IFERROR(IF(WLAX!H116="Away", WLAX!P116, ""), ""),
  IFERROR(IF(MLAX!H116="Away", MLAX!P116, ""), ""),
  IFERROR(IF(SOFT!H116="Away", SOFT!P116, ""), ""),
  IFERROR(IF(BASE!H116="Away", BASE!P116, ""), ""),
  IFERROR(IF(ESPORTS!H116="Away", ESPORTS!P116, ""), "")
)
</f>
        <v/>
      </c>
    </row>
    <row r="117" ht="22.5" customHeight="1">
      <c r="A117" s="6">
        <v>116.0</v>
      </c>
      <c r="B117" s="6" t="str">
        <f>'Master Schedule'!B117</f>
        <v/>
      </c>
      <c r="C117" s="7">
        <v>46350.0</v>
      </c>
      <c r="D117" s="8" t="str">
        <f t="shared" si="1"/>
        <v>Tuesday</v>
      </c>
      <c r="E117" s="11" t="str">
        <f>TEXTJOIN(
  CHAR(10) &amp; CHAR(10),
  TRUE,
  IFERROR(IF(WSO!H117="Away", WSO!E117, ""), ""),
  IFERROR(IF(MSO!H117="Away", MSO!E117, ""), ""),
  IFERROR(IF(FH!H117="Away", FH!E117, ""), ""),
  IFERROR(IF(MGOLF!H117="Away", MGOLF!E117, ""), ""),
  IFERROR(IF(Football!H117="Away", Football!E117, ""), ""),
  IFERROR(IF(WVB!H117="Away", WVB!E117, ""), ""),
  IFERROR(IF(XC!H117="Away", XC!E117, ""), ""),
  IFERROR(IF(SWIMMING!H117="Away", SWIMMING!E117, ""), ""),
  IFERROR(IF(WTEN!H117="Away", WTEN!E117, ""), ""),
  IFERROR(IF(TF!H117="Away", TF!E117, ""), ""),
  IFERROR(IF(WGOLF!H117="Away", WGOLF!E117, ""), ""),
  IFERROR(IF(WBB!H117="Away", WBB!E117, ""), ""),
  IFERROR(IF(MBB!H117="Away", MBB!E117, ""), ""),
  IFERROR(IF(WLAX!H117="Away", WLAX!E117, ""), ""),
  IFERROR(IF(MLAX!H117="Away", MLAX!E117, ""), ""),
  IFERROR(IF(SOFT!H117="Away", SOFT!E117, ""), ""),
  IFERROR(IF(BASE!H117="Away", BASE!E117, ""), ""),
  IFERROR(IF(ESPORTS!H117="Away", ESPORTS!E117, ""), "")
)
</f>
        <v/>
      </c>
      <c r="F117" s="11" t="str">
        <f>TEXTJOIN(
  CHAR(10) &amp; CHAR(10),
  TRUE,
  IFERROR(IF(WSO!H117="Away", TEXT(WSO!F117, "h:mm AM/PM"), ""), ""),
  IFERROR(IF(MSO!H117="Away", TEXT(MSO!F117, "h:mm AM/PM"), ""), ""),
  IFERROR(IF(FH!H117="Away", TEXT(FH!F117, "h:mm AM/PM"), ""), ""),
  IFERROR(IF(MGOLF!H117="Away", TEXT(MGOLF!F117, "h:mm AM/PM"), ""), ""),
  IFERROR(IF(Football!H117="Away", TEXT(Football!F117, "h:mm AM/PM"), ""), ""),
  IFERROR(IF(WVB!H117="Away", TEXT(WVB!F117, "h:mm AM/PM"), ""), ""),
  IFERROR(IF(XC!H117="Away", TEXT(XC!F117, "h:mm AM/PM"), ""), ""),
  IFERROR(IF(SWIMMING!H117="Away", TEXT(SWIMMING!F117, "h:mm AM/PM"), ""), ""),
  IFERROR(IF(WTEN!H117="Away", TEXT(WTEN!F117, "h:mm AM/PM"), ""), ""),
  IFERROR(IF(TF!H117="Away", TEXT(TF!F117, "h:mm AM/PM"), ""), ""),
  IFERROR(IF(WGOLF!H117="Away", TEXT(WGOLF!F117, "h:mm AM/PM"), ""), ""),
  IFERROR(IF(WBB!H117="Away", TEXT(WBB!F117, "h:mm AM/PM"), ""), ""),
  IFERROR(IF(MBB!H117="Away", TEXT(MBB!F117, "h:mm AM/PM"), ""), ""),
  IFERROR(IF(WLAX!H117="Away", TEXT(WLAX!F117, "h:mm AM/PM"), ""), ""),
  IFERROR(IF(MLAX!H117="Away", TEXT(MLAX!F117, "h:mm AM/PM"), ""), ""),
  IFERROR(IF(SOFT!H117="Away", TEXT(SOFT!F117, "h:mm AM/PM"), ""), ""),
  IFERROR(IF(BASE!H117="Away", TEXT(BASE!F117, "h:mm AM/PM"), ""), ""),
  IFERROR(IF(ESPORTS!H117="Away", TEXT(ESPORTS!F117, "h:mm AM/PM"), ""), "")
)
</f>
        <v/>
      </c>
      <c r="G117" s="11" t="str">
        <f>TEXTJOIN(
  CHAR(10) &amp; CHAR(10),
  TRUE,
  IFERROR(IF(WSO!H117="Away", WSO!G117, ""), ""),
  IFERROR(IF(MSO!H117="Away", MSO!G117, ""), ""),
  IFERROR(IF(FH!H117="Away", FH!G117, ""), ""),
  IFERROR(IF(MGOLF!H117="Away", MGOLF!G117, ""), ""),
  IFERROR(IF(Football!H117="Away", Football!G117, ""), ""),
  IFERROR(IF(WVB!H117="Away", WVB!G117, ""), ""),
  IFERROR(IF(XC!H117="Away", XC!G117, ""), ""),
  IFERROR(IF(SWIMMING!H117="Away", SWIMMING!G117, ""), ""),
  IFERROR(IF(WTEN!H117="Away", WTEN!G117, ""), ""),
  IFERROR(IF(TF!H117="Away", TF!G117, ""), ""),
  IFERROR(IF(WGOLF!H117="Away", WGOLF!G117, ""), ""),
  IFERROR(IF(WBB!H117="Away", WBB!G117, ""), ""),
  IFERROR(IF(MBB!H117="Away", MBB!G117, ""), ""),
  IFERROR(IF(WLAX!H117="Away", WLAX!G117, ""), ""),
  IFERROR(IF(MLAX!H117="Away", MLAX!G117, ""), ""),
  IFERROR(IF(SOFT!H117="Away", SOFT!G117, ""), ""),
  IFERROR(IF(BASE!H117="Away", BASE!G117, ""), ""),
  IFERROR(IF(ESPORTS!H117="Away", ESPORTS!G117, ""), "")
)
</f>
        <v/>
      </c>
      <c r="H117" s="22" t="str">
        <f>TEXTJOIN(
  CHAR(10) &amp; CHAR(10),
  TRUE,
  IFERROR(IF(WSO!H117="Away", WSO!P117, ""), ""),
  IFERROR(IF(MSO!H117="Away", MSO!P117, ""), ""),
  IFERROR(IF(FH!H117="Away", FH!P117, ""), ""),
  IFERROR(IF(MGOLF!H117="Away", MGOLF!P117, ""), ""),
  IFERROR(IF(Football!H117="Away", Football!P117, ""), ""),
  IFERROR(IF(WVB!H117="Away", WVB!P117, ""), ""),
  IFERROR(IF(XC!H117="Away", XC!P117, ""), ""),
  IFERROR(IF(SWIMMING!H117="Away", SWIMMING!P117, ""), ""),
  IFERROR(IF(WTEN!H117="Away", WTEN!P117, ""), ""),
  IFERROR(IF(TF!H117="Away", TF!P117, ""), ""),
  IFERROR(IF(WGOLF!H117="Away", WGOLF!P117, ""), ""),
  IFERROR(IF(WBB!H117="Away", WBB!P117, ""), ""),
  IFERROR(IF(MBB!H117="Away", MBB!P117, ""), ""),
  IFERROR(IF(WLAX!H117="Away", WLAX!P117, ""), ""),
  IFERROR(IF(MLAX!H117="Away", MLAX!P117, ""), ""),
  IFERROR(IF(SOFT!H117="Away", SOFT!P117, ""), ""),
  IFERROR(IF(BASE!H117="Away", BASE!P117, ""), ""),
  IFERROR(IF(ESPORTS!H117="Away", ESPORTS!P117, ""), "")
)
</f>
        <v/>
      </c>
    </row>
    <row r="118" ht="22.5" customHeight="1">
      <c r="A118" s="6">
        <v>117.0</v>
      </c>
      <c r="B118" s="6" t="str">
        <f>'Master Schedule'!B118</f>
        <v/>
      </c>
      <c r="C118" s="7">
        <v>46351.0</v>
      </c>
      <c r="D118" s="8" t="str">
        <f t="shared" si="1"/>
        <v>Wednesday</v>
      </c>
      <c r="E118" s="11" t="str">
        <f>TEXTJOIN(
  CHAR(10) &amp; CHAR(10),
  TRUE,
  IFERROR(IF(WSO!H118="Away", WSO!E118, ""), ""),
  IFERROR(IF(MSO!H118="Away", MSO!E118, ""), ""),
  IFERROR(IF(FH!H118="Away", FH!E118, ""), ""),
  IFERROR(IF(MGOLF!H118="Away", MGOLF!E118, ""), ""),
  IFERROR(IF(Football!H118="Away", Football!E118, ""), ""),
  IFERROR(IF(WVB!H118="Away", WVB!E118, ""), ""),
  IFERROR(IF(XC!H118="Away", XC!E118, ""), ""),
  IFERROR(IF(SWIMMING!H118="Away", SWIMMING!E118, ""), ""),
  IFERROR(IF(WTEN!H118="Away", WTEN!E118, ""), ""),
  IFERROR(IF(TF!H118="Away", TF!E118, ""), ""),
  IFERROR(IF(WGOLF!H118="Away", WGOLF!E118, ""), ""),
  IFERROR(IF(WBB!H118="Away", WBB!E118, ""), ""),
  IFERROR(IF(MBB!H118="Away", MBB!E118, ""), ""),
  IFERROR(IF(WLAX!H118="Away", WLAX!E118, ""), ""),
  IFERROR(IF(MLAX!H118="Away", MLAX!E118, ""), ""),
  IFERROR(IF(SOFT!H118="Away", SOFT!E118, ""), ""),
  IFERROR(IF(BASE!H118="Away", BASE!E118, ""), ""),
  IFERROR(IF(ESPORTS!H118="Away", ESPORTS!E118, ""), "")
)
</f>
        <v/>
      </c>
      <c r="F118" s="11" t="str">
        <f>TEXTJOIN(
  CHAR(10) &amp; CHAR(10),
  TRUE,
  IFERROR(IF(WSO!H118="Away", TEXT(WSO!F118, "h:mm AM/PM"), ""), ""),
  IFERROR(IF(MSO!H118="Away", TEXT(MSO!F118, "h:mm AM/PM"), ""), ""),
  IFERROR(IF(FH!H118="Away", TEXT(FH!F118, "h:mm AM/PM"), ""), ""),
  IFERROR(IF(MGOLF!H118="Away", TEXT(MGOLF!F118, "h:mm AM/PM"), ""), ""),
  IFERROR(IF(Football!H118="Away", TEXT(Football!F118, "h:mm AM/PM"), ""), ""),
  IFERROR(IF(WVB!H118="Away", TEXT(WVB!F118, "h:mm AM/PM"), ""), ""),
  IFERROR(IF(XC!H118="Away", TEXT(XC!F118, "h:mm AM/PM"), ""), ""),
  IFERROR(IF(SWIMMING!H118="Away", TEXT(SWIMMING!F118, "h:mm AM/PM"), ""), ""),
  IFERROR(IF(WTEN!H118="Away", TEXT(WTEN!F118, "h:mm AM/PM"), ""), ""),
  IFERROR(IF(TF!H118="Away", TEXT(TF!F118, "h:mm AM/PM"), ""), ""),
  IFERROR(IF(WGOLF!H118="Away", TEXT(WGOLF!F118, "h:mm AM/PM"), ""), ""),
  IFERROR(IF(WBB!H118="Away", TEXT(WBB!F118, "h:mm AM/PM"), ""), ""),
  IFERROR(IF(MBB!H118="Away", TEXT(MBB!F118, "h:mm AM/PM"), ""), ""),
  IFERROR(IF(WLAX!H118="Away", TEXT(WLAX!F118, "h:mm AM/PM"), ""), ""),
  IFERROR(IF(MLAX!H118="Away", TEXT(MLAX!F118, "h:mm AM/PM"), ""), ""),
  IFERROR(IF(SOFT!H118="Away", TEXT(SOFT!F118, "h:mm AM/PM"), ""), ""),
  IFERROR(IF(BASE!H118="Away", TEXT(BASE!F118, "h:mm AM/PM"), ""), ""),
  IFERROR(IF(ESPORTS!H118="Away", TEXT(ESPORTS!F118, "h:mm AM/PM"), ""), "")
)
</f>
        <v/>
      </c>
      <c r="G118" s="11" t="str">
        <f>TEXTJOIN(
  CHAR(10) &amp; CHAR(10),
  TRUE,
  IFERROR(IF(WSO!H118="Away", WSO!G118, ""), ""),
  IFERROR(IF(MSO!H118="Away", MSO!G118, ""), ""),
  IFERROR(IF(FH!H118="Away", FH!G118, ""), ""),
  IFERROR(IF(MGOLF!H118="Away", MGOLF!G118, ""), ""),
  IFERROR(IF(Football!H118="Away", Football!G118, ""), ""),
  IFERROR(IF(WVB!H118="Away", WVB!G118, ""), ""),
  IFERROR(IF(XC!H118="Away", XC!G118, ""), ""),
  IFERROR(IF(SWIMMING!H118="Away", SWIMMING!G118, ""), ""),
  IFERROR(IF(WTEN!H118="Away", WTEN!G118, ""), ""),
  IFERROR(IF(TF!H118="Away", TF!G118, ""), ""),
  IFERROR(IF(WGOLF!H118="Away", WGOLF!G118, ""), ""),
  IFERROR(IF(WBB!H118="Away", WBB!G118, ""), ""),
  IFERROR(IF(MBB!H118="Away", MBB!G118, ""), ""),
  IFERROR(IF(WLAX!H118="Away", WLAX!G118, ""), ""),
  IFERROR(IF(MLAX!H118="Away", MLAX!G118, ""), ""),
  IFERROR(IF(SOFT!H118="Away", SOFT!G118, ""), ""),
  IFERROR(IF(BASE!H118="Away", BASE!G118, ""), ""),
  IFERROR(IF(ESPORTS!H118="Away", ESPORTS!G118, ""), "")
)
</f>
        <v/>
      </c>
      <c r="H118" s="22" t="str">
        <f>TEXTJOIN(
  CHAR(10) &amp; CHAR(10),
  TRUE,
  IFERROR(IF(WSO!H118="Away", WSO!P118, ""), ""),
  IFERROR(IF(MSO!H118="Away", MSO!P118, ""), ""),
  IFERROR(IF(FH!H118="Away", FH!P118, ""), ""),
  IFERROR(IF(MGOLF!H118="Away", MGOLF!P118, ""), ""),
  IFERROR(IF(Football!H118="Away", Football!P118, ""), ""),
  IFERROR(IF(WVB!H118="Away", WVB!P118, ""), ""),
  IFERROR(IF(XC!H118="Away", XC!P118, ""), ""),
  IFERROR(IF(SWIMMING!H118="Away", SWIMMING!P118, ""), ""),
  IFERROR(IF(WTEN!H118="Away", WTEN!P118, ""), ""),
  IFERROR(IF(TF!H118="Away", TF!P118, ""), ""),
  IFERROR(IF(WGOLF!H118="Away", WGOLF!P118, ""), ""),
  IFERROR(IF(WBB!H118="Away", WBB!P118, ""), ""),
  IFERROR(IF(MBB!H118="Away", MBB!P118, ""), ""),
  IFERROR(IF(WLAX!H118="Away", WLAX!P118, ""), ""),
  IFERROR(IF(MLAX!H118="Away", MLAX!P118, ""), ""),
  IFERROR(IF(SOFT!H118="Away", SOFT!P118, ""), ""),
  IFERROR(IF(BASE!H118="Away", BASE!P118, ""), ""),
  IFERROR(IF(ESPORTS!H118="Away", ESPORTS!P118, ""), "")
)
</f>
        <v/>
      </c>
    </row>
    <row r="119" ht="22.5" customHeight="1">
      <c r="A119" s="6">
        <v>118.0</v>
      </c>
      <c r="B119" s="6" t="str">
        <f>'Master Schedule'!B119</f>
        <v/>
      </c>
      <c r="C119" s="7">
        <v>46352.0</v>
      </c>
      <c r="D119" s="8" t="str">
        <f t="shared" si="1"/>
        <v>Thursday</v>
      </c>
      <c r="E119" s="11" t="str">
        <f>TEXTJOIN(
  CHAR(10) &amp; CHAR(10),
  TRUE,
  IFERROR(IF(WSO!H119="Away", WSO!E119, ""), ""),
  IFERROR(IF(MSO!H119="Away", MSO!E119, ""), ""),
  IFERROR(IF(FH!H119="Away", FH!E119, ""), ""),
  IFERROR(IF(MGOLF!H119="Away", MGOLF!E119, ""), ""),
  IFERROR(IF(Football!H119="Away", Football!E119, ""), ""),
  IFERROR(IF(WVB!H119="Away", WVB!E119, ""), ""),
  IFERROR(IF(XC!H119="Away", XC!E119, ""), ""),
  IFERROR(IF(SWIMMING!H119="Away", SWIMMING!E119, ""), ""),
  IFERROR(IF(WTEN!H119="Away", WTEN!E119, ""), ""),
  IFERROR(IF(TF!H119="Away", TF!E119, ""), ""),
  IFERROR(IF(WGOLF!H119="Away", WGOLF!E119, ""), ""),
  IFERROR(IF(WBB!H119="Away", WBB!E119, ""), ""),
  IFERROR(IF(MBB!H119="Away", MBB!E119, ""), ""),
  IFERROR(IF(WLAX!H119="Away", WLAX!E119, ""), ""),
  IFERROR(IF(MLAX!H119="Away", MLAX!E119, ""), ""),
  IFERROR(IF(SOFT!H119="Away", SOFT!E119, ""), ""),
  IFERROR(IF(BASE!H119="Away", BASE!E119, ""), ""),
  IFERROR(IF(ESPORTS!H119="Away", ESPORTS!E119, ""), "")
)
</f>
        <v/>
      </c>
      <c r="F119" s="11" t="str">
        <f>TEXTJOIN(
  CHAR(10) &amp; CHAR(10),
  TRUE,
  IFERROR(IF(WSO!H119="Away", TEXT(WSO!F119, "h:mm AM/PM"), ""), ""),
  IFERROR(IF(MSO!H119="Away", TEXT(MSO!F119, "h:mm AM/PM"), ""), ""),
  IFERROR(IF(FH!H119="Away", TEXT(FH!F119, "h:mm AM/PM"), ""), ""),
  IFERROR(IF(MGOLF!H119="Away", TEXT(MGOLF!F119, "h:mm AM/PM"), ""), ""),
  IFERROR(IF(Football!H119="Away", TEXT(Football!F119, "h:mm AM/PM"), ""), ""),
  IFERROR(IF(WVB!H119="Away", TEXT(WVB!F119, "h:mm AM/PM"), ""), ""),
  IFERROR(IF(XC!H119="Away", TEXT(XC!F119, "h:mm AM/PM"), ""), ""),
  IFERROR(IF(SWIMMING!H119="Away", TEXT(SWIMMING!F119, "h:mm AM/PM"), ""), ""),
  IFERROR(IF(WTEN!H119="Away", TEXT(WTEN!F119, "h:mm AM/PM"), ""), ""),
  IFERROR(IF(TF!H119="Away", TEXT(TF!F119, "h:mm AM/PM"), ""), ""),
  IFERROR(IF(WGOLF!H119="Away", TEXT(WGOLF!F119, "h:mm AM/PM"), ""), ""),
  IFERROR(IF(WBB!H119="Away", TEXT(WBB!F119, "h:mm AM/PM"), ""), ""),
  IFERROR(IF(MBB!H119="Away", TEXT(MBB!F119, "h:mm AM/PM"), ""), ""),
  IFERROR(IF(WLAX!H119="Away", TEXT(WLAX!F119, "h:mm AM/PM"), ""), ""),
  IFERROR(IF(MLAX!H119="Away", TEXT(MLAX!F119, "h:mm AM/PM"), ""), ""),
  IFERROR(IF(SOFT!H119="Away", TEXT(SOFT!F119, "h:mm AM/PM"), ""), ""),
  IFERROR(IF(BASE!H119="Away", TEXT(BASE!F119, "h:mm AM/PM"), ""), ""),
  IFERROR(IF(ESPORTS!H119="Away", TEXT(ESPORTS!F119, "h:mm AM/PM"), ""), "")
)
</f>
        <v/>
      </c>
      <c r="G119" s="11" t="str">
        <f>TEXTJOIN(
  CHAR(10) &amp; CHAR(10),
  TRUE,
  IFERROR(IF(WSO!H119="Away", WSO!G119, ""), ""),
  IFERROR(IF(MSO!H119="Away", MSO!G119, ""), ""),
  IFERROR(IF(FH!H119="Away", FH!G119, ""), ""),
  IFERROR(IF(MGOLF!H119="Away", MGOLF!G119, ""), ""),
  IFERROR(IF(Football!H119="Away", Football!G119, ""), ""),
  IFERROR(IF(WVB!H119="Away", WVB!G119, ""), ""),
  IFERROR(IF(XC!H119="Away", XC!G119, ""), ""),
  IFERROR(IF(SWIMMING!H119="Away", SWIMMING!G119, ""), ""),
  IFERROR(IF(WTEN!H119="Away", WTEN!G119, ""), ""),
  IFERROR(IF(TF!H119="Away", TF!G119, ""), ""),
  IFERROR(IF(WGOLF!H119="Away", WGOLF!G119, ""), ""),
  IFERROR(IF(WBB!H119="Away", WBB!G119, ""), ""),
  IFERROR(IF(MBB!H119="Away", MBB!G119, ""), ""),
  IFERROR(IF(WLAX!H119="Away", WLAX!G119, ""), ""),
  IFERROR(IF(MLAX!H119="Away", MLAX!G119, ""), ""),
  IFERROR(IF(SOFT!H119="Away", SOFT!G119, ""), ""),
  IFERROR(IF(BASE!H119="Away", BASE!G119, ""), ""),
  IFERROR(IF(ESPORTS!H119="Away", ESPORTS!G119, ""), "")
)
</f>
        <v/>
      </c>
      <c r="H119" s="22" t="str">
        <f>TEXTJOIN(
  CHAR(10) &amp; CHAR(10),
  TRUE,
  IFERROR(IF(WSO!H119="Away", WSO!P119, ""), ""),
  IFERROR(IF(MSO!H119="Away", MSO!P119, ""), ""),
  IFERROR(IF(FH!H119="Away", FH!P119, ""), ""),
  IFERROR(IF(MGOLF!H119="Away", MGOLF!P119, ""), ""),
  IFERROR(IF(Football!H119="Away", Football!P119, ""), ""),
  IFERROR(IF(WVB!H119="Away", WVB!P119, ""), ""),
  IFERROR(IF(XC!H119="Away", XC!P119, ""), ""),
  IFERROR(IF(SWIMMING!H119="Away", SWIMMING!P119, ""), ""),
  IFERROR(IF(WTEN!H119="Away", WTEN!P119, ""), ""),
  IFERROR(IF(TF!H119="Away", TF!P119, ""), ""),
  IFERROR(IF(WGOLF!H119="Away", WGOLF!P119, ""), ""),
  IFERROR(IF(WBB!H119="Away", WBB!P119, ""), ""),
  IFERROR(IF(MBB!H119="Away", MBB!P119, ""), ""),
  IFERROR(IF(WLAX!H119="Away", WLAX!P119, ""), ""),
  IFERROR(IF(MLAX!H119="Away", MLAX!P119, ""), ""),
  IFERROR(IF(SOFT!H119="Away", SOFT!P119, ""), ""),
  IFERROR(IF(BASE!H119="Away", BASE!P119, ""), ""),
  IFERROR(IF(ESPORTS!H119="Away", ESPORTS!P119, ""), "")
)
</f>
        <v/>
      </c>
    </row>
    <row r="120" ht="22.5" customHeight="1">
      <c r="A120" s="6">
        <v>119.0</v>
      </c>
      <c r="B120" s="6" t="str">
        <f>'Master Schedule'!B120</f>
        <v/>
      </c>
      <c r="C120" s="7">
        <v>46353.0</v>
      </c>
      <c r="D120" s="8" t="str">
        <f t="shared" si="1"/>
        <v>Friday</v>
      </c>
      <c r="E120" s="11" t="str">
        <f>TEXTJOIN(
  CHAR(10) &amp; CHAR(10),
  TRUE,
  IFERROR(IF(WSO!H120="Away", WSO!E120, ""), ""),
  IFERROR(IF(MSO!H120="Away", MSO!E120, ""), ""),
  IFERROR(IF(FH!H120="Away", FH!E120, ""), ""),
  IFERROR(IF(MGOLF!H120="Away", MGOLF!E120, ""), ""),
  IFERROR(IF(Football!H120="Away", Football!E120, ""), ""),
  IFERROR(IF(WVB!H120="Away", WVB!E120, ""), ""),
  IFERROR(IF(XC!H120="Away", XC!E120, ""), ""),
  IFERROR(IF(SWIMMING!H120="Away", SWIMMING!E120, ""), ""),
  IFERROR(IF(WTEN!H120="Away", WTEN!E120, ""), ""),
  IFERROR(IF(TF!H120="Away", TF!E120, ""), ""),
  IFERROR(IF(WGOLF!H120="Away", WGOLF!E120, ""), ""),
  IFERROR(IF(WBB!H120="Away", WBB!E120, ""), ""),
  IFERROR(IF(MBB!H120="Away", MBB!E120, ""), ""),
  IFERROR(IF(WLAX!H120="Away", WLAX!E120, ""), ""),
  IFERROR(IF(MLAX!H120="Away", MLAX!E120, ""), ""),
  IFERROR(IF(SOFT!H120="Away", SOFT!E120, ""), ""),
  IFERROR(IF(BASE!H120="Away", BASE!E120, ""), ""),
  IFERROR(IF(ESPORTS!H120="Away", ESPORTS!E120, ""), "")
)
</f>
        <v/>
      </c>
      <c r="F120" s="11" t="str">
        <f>TEXTJOIN(
  CHAR(10) &amp; CHAR(10),
  TRUE,
  IFERROR(IF(WSO!H120="Away", TEXT(WSO!F120, "h:mm AM/PM"), ""), ""),
  IFERROR(IF(MSO!H120="Away", TEXT(MSO!F120, "h:mm AM/PM"), ""), ""),
  IFERROR(IF(FH!H120="Away", TEXT(FH!F120, "h:mm AM/PM"), ""), ""),
  IFERROR(IF(MGOLF!H120="Away", TEXT(MGOLF!F120, "h:mm AM/PM"), ""), ""),
  IFERROR(IF(Football!H120="Away", TEXT(Football!F120, "h:mm AM/PM"), ""), ""),
  IFERROR(IF(WVB!H120="Away", TEXT(WVB!F120, "h:mm AM/PM"), ""), ""),
  IFERROR(IF(XC!H120="Away", TEXT(XC!F120, "h:mm AM/PM"), ""), ""),
  IFERROR(IF(SWIMMING!H120="Away", TEXT(SWIMMING!F120, "h:mm AM/PM"), ""), ""),
  IFERROR(IF(WTEN!H120="Away", TEXT(WTEN!F120, "h:mm AM/PM"), ""), ""),
  IFERROR(IF(TF!H120="Away", TEXT(TF!F120, "h:mm AM/PM"), ""), ""),
  IFERROR(IF(WGOLF!H120="Away", TEXT(WGOLF!F120, "h:mm AM/PM"), ""), ""),
  IFERROR(IF(WBB!H120="Away", TEXT(WBB!F120, "h:mm AM/PM"), ""), ""),
  IFERROR(IF(MBB!H120="Away", TEXT(MBB!F120, "h:mm AM/PM"), ""), ""),
  IFERROR(IF(WLAX!H120="Away", TEXT(WLAX!F120, "h:mm AM/PM"), ""), ""),
  IFERROR(IF(MLAX!H120="Away", TEXT(MLAX!F120, "h:mm AM/PM"), ""), ""),
  IFERROR(IF(SOFT!H120="Away", TEXT(SOFT!F120, "h:mm AM/PM"), ""), ""),
  IFERROR(IF(BASE!H120="Away", TEXT(BASE!F120, "h:mm AM/PM"), ""), ""),
  IFERROR(IF(ESPORTS!H120="Away", TEXT(ESPORTS!F120, "h:mm AM/PM"), ""), "")
)
</f>
        <v/>
      </c>
      <c r="G120" s="11" t="str">
        <f>TEXTJOIN(
  CHAR(10) &amp; CHAR(10),
  TRUE,
  IFERROR(IF(WSO!H120="Away", WSO!G120, ""), ""),
  IFERROR(IF(MSO!H120="Away", MSO!G120, ""), ""),
  IFERROR(IF(FH!H120="Away", FH!G120, ""), ""),
  IFERROR(IF(MGOLF!H120="Away", MGOLF!G120, ""), ""),
  IFERROR(IF(Football!H120="Away", Football!G120, ""), ""),
  IFERROR(IF(WVB!H120="Away", WVB!G120, ""), ""),
  IFERROR(IF(XC!H120="Away", XC!G120, ""), ""),
  IFERROR(IF(SWIMMING!H120="Away", SWIMMING!G120, ""), ""),
  IFERROR(IF(WTEN!H120="Away", WTEN!G120, ""), ""),
  IFERROR(IF(TF!H120="Away", TF!G120, ""), ""),
  IFERROR(IF(WGOLF!H120="Away", WGOLF!G120, ""), ""),
  IFERROR(IF(WBB!H120="Away", WBB!G120, ""), ""),
  IFERROR(IF(MBB!H120="Away", MBB!G120, ""), ""),
  IFERROR(IF(WLAX!H120="Away", WLAX!G120, ""), ""),
  IFERROR(IF(MLAX!H120="Away", MLAX!G120, ""), ""),
  IFERROR(IF(SOFT!H120="Away", SOFT!G120, ""), ""),
  IFERROR(IF(BASE!H120="Away", BASE!G120, ""), ""),
  IFERROR(IF(ESPORTS!H120="Away", ESPORTS!G120, ""), "")
)
</f>
        <v/>
      </c>
      <c r="H120" s="22" t="str">
        <f>TEXTJOIN(
  CHAR(10) &amp; CHAR(10),
  TRUE,
  IFERROR(IF(WSO!H120="Away", WSO!P120, ""), ""),
  IFERROR(IF(MSO!H120="Away", MSO!P120, ""), ""),
  IFERROR(IF(FH!H120="Away", FH!P120, ""), ""),
  IFERROR(IF(MGOLF!H120="Away", MGOLF!P120, ""), ""),
  IFERROR(IF(Football!H120="Away", Football!P120, ""), ""),
  IFERROR(IF(WVB!H120="Away", WVB!P120, ""), ""),
  IFERROR(IF(XC!H120="Away", XC!P120, ""), ""),
  IFERROR(IF(SWIMMING!H120="Away", SWIMMING!P120, ""), ""),
  IFERROR(IF(WTEN!H120="Away", WTEN!P120, ""), ""),
  IFERROR(IF(TF!H120="Away", TF!P120, ""), ""),
  IFERROR(IF(WGOLF!H120="Away", WGOLF!P120, ""), ""),
  IFERROR(IF(WBB!H120="Away", WBB!P120, ""), ""),
  IFERROR(IF(MBB!H120="Away", MBB!P120, ""), ""),
  IFERROR(IF(WLAX!H120="Away", WLAX!P120, ""), ""),
  IFERROR(IF(MLAX!H120="Away", MLAX!P120, ""), ""),
  IFERROR(IF(SOFT!H120="Away", SOFT!P120, ""), ""),
  IFERROR(IF(BASE!H120="Away", BASE!P120, ""), ""),
  IFERROR(IF(ESPORTS!H120="Away", ESPORTS!P120, ""), "")
)
</f>
        <v/>
      </c>
    </row>
    <row r="121" ht="22.5" customHeight="1">
      <c r="A121" s="6">
        <v>120.0</v>
      </c>
      <c r="B121" s="6" t="str">
        <f>'Master Schedule'!B121</f>
        <v/>
      </c>
      <c r="C121" s="7">
        <v>46354.0</v>
      </c>
      <c r="D121" s="8" t="str">
        <f t="shared" si="1"/>
        <v>Saturday</v>
      </c>
      <c r="E121" s="11" t="str">
        <f>TEXTJOIN(
  CHAR(10) &amp; CHAR(10),
  TRUE,
  IFERROR(IF(WSO!H121="Away", WSO!E121, ""), ""),
  IFERROR(IF(MSO!H121="Away", MSO!E121, ""), ""),
  IFERROR(IF(FH!H121="Away", FH!E121, ""), ""),
  IFERROR(IF(MGOLF!H121="Away", MGOLF!E121, ""), ""),
  IFERROR(IF(Football!H121="Away", Football!E121, ""), ""),
  IFERROR(IF(WVB!H121="Away", WVB!E121, ""), ""),
  IFERROR(IF(XC!H121="Away", XC!E121, ""), ""),
  IFERROR(IF(SWIMMING!H121="Away", SWIMMING!E121, ""), ""),
  IFERROR(IF(WTEN!H121="Away", WTEN!E121, ""), ""),
  IFERROR(IF(TF!H121="Away", TF!E121, ""), ""),
  IFERROR(IF(WGOLF!H121="Away", WGOLF!E121, ""), ""),
  IFERROR(IF(WBB!H121="Away", WBB!E121, ""), ""),
  IFERROR(IF(MBB!H121="Away", MBB!E121, ""), ""),
  IFERROR(IF(WLAX!H121="Away", WLAX!E121, ""), ""),
  IFERROR(IF(MLAX!H121="Away", MLAX!E121, ""), ""),
  IFERROR(IF(SOFT!H121="Away", SOFT!E121, ""), ""),
  IFERROR(IF(BASE!H121="Away", BASE!E121, ""), ""),
  IFERROR(IF(ESPORTS!H121="Away", ESPORTS!E121, ""), "")
)
</f>
        <v/>
      </c>
      <c r="F121" s="11" t="str">
        <f>TEXTJOIN(
  CHAR(10) &amp; CHAR(10),
  TRUE,
  IFERROR(IF(WSO!H121="Away", TEXT(WSO!F121, "h:mm AM/PM"), ""), ""),
  IFERROR(IF(MSO!H121="Away", TEXT(MSO!F121, "h:mm AM/PM"), ""), ""),
  IFERROR(IF(FH!H121="Away", TEXT(FH!F121, "h:mm AM/PM"), ""), ""),
  IFERROR(IF(MGOLF!H121="Away", TEXT(MGOLF!F121, "h:mm AM/PM"), ""), ""),
  IFERROR(IF(Football!H121="Away", TEXT(Football!F121, "h:mm AM/PM"), ""), ""),
  IFERROR(IF(WVB!H121="Away", TEXT(WVB!F121, "h:mm AM/PM"), ""), ""),
  IFERROR(IF(XC!H121="Away", TEXT(XC!F121, "h:mm AM/PM"), ""), ""),
  IFERROR(IF(SWIMMING!H121="Away", TEXT(SWIMMING!F121, "h:mm AM/PM"), ""), ""),
  IFERROR(IF(WTEN!H121="Away", TEXT(WTEN!F121, "h:mm AM/PM"), ""), ""),
  IFERROR(IF(TF!H121="Away", TEXT(TF!F121, "h:mm AM/PM"), ""), ""),
  IFERROR(IF(WGOLF!H121="Away", TEXT(WGOLF!F121, "h:mm AM/PM"), ""), ""),
  IFERROR(IF(WBB!H121="Away", TEXT(WBB!F121, "h:mm AM/PM"), ""), ""),
  IFERROR(IF(MBB!H121="Away", TEXT(MBB!F121, "h:mm AM/PM"), ""), ""),
  IFERROR(IF(WLAX!H121="Away", TEXT(WLAX!F121, "h:mm AM/PM"), ""), ""),
  IFERROR(IF(MLAX!H121="Away", TEXT(MLAX!F121, "h:mm AM/PM"), ""), ""),
  IFERROR(IF(SOFT!H121="Away", TEXT(SOFT!F121, "h:mm AM/PM"), ""), ""),
  IFERROR(IF(BASE!H121="Away", TEXT(BASE!F121, "h:mm AM/PM"), ""), ""),
  IFERROR(IF(ESPORTS!H121="Away", TEXT(ESPORTS!F121, "h:mm AM/PM"), ""), "")
)
</f>
        <v/>
      </c>
      <c r="G121" s="11" t="str">
        <f>TEXTJOIN(
  CHAR(10) &amp; CHAR(10),
  TRUE,
  IFERROR(IF(WSO!H121="Away", WSO!G121, ""), ""),
  IFERROR(IF(MSO!H121="Away", MSO!G121, ""), ""),
  IFERROR(IF(FH!H121="Away", FH!G121, ""), ""),
  IFERROR(IF(MGOLF!H121="Away", MGOLF!G121, ""), ""),
  IFERROR(IF(Football!H121="Away", Football!G121, ""), ""),
  IFERROR(IF(WVB!H121="Away", WVB!G121, ""), ""),
  IFERROR(IF(XC!H121="Away", XC!G121, ""), ""),
  IFERROR(IF(SWIMMING!H121="Away", SWIMMING!G121, ""), ""),
  IFERROR(IF(WTEN!H121="Away", WTEN!G121, ""), ""),
  IFERROR(IF(TF!H121="Away", TF!G121, ""), ""),
  IFERROR(IF(WGOLF!H121="Away", WGOLF!G121, ""), ""),
  IFERROR(IF(WBB!H121="Away", WBB!G121, ""), ""),
  IFERROR(IF(MBB!H121="Away", MBB!G121, ""), ""),
  IFERROR(IF(WLAX!H121="Away", WLAX!G121, ""), ""),
  IFERROR(IF(MLAX!H121="Away", MLAX!G121, ""), ""),
  IFERROR(IF(SOFT!H121="Away", SOFT!G121, ""), ""),
  IFERROR(IF(BASE!H121="Away", BASE!G121, ""), ""),
  IFERROR(IF(ESPORTS!H121="Away", ESPORTS!G121, ""), "")
)
</f>
        <v/>
      </c>
      <c r="H121" s="22" t="str">
        <f>TEXTJOIN(
  CHAR(10) &amp; CHAR(10),
  TRUE,
  IFERROR(IF(WSO!H121="Away", WSO!P121, ""), ""),
  IFERROR(IF(MSO!H121="Away", MSO!P121, ""), ""),
  IFERROR(IF(FH!H121="Away", FH!P121, ""), ""),
  IFERROR(IF(MGOLF!H121="Away", MGOLF!P121, ""), ""),
  IFERROR(IF(Football!H121="Away", Football!P121, ""), ""),
  IFERROR(IF(WVB!H121="Away", WVB!P121, ""), ""),
  IFERROR(IF(XC!H121="Away", XC!P121, ""), ""),
  IFERROR(IF(SWIMMING!H121="Away", SWIMMING!P121, ""), ""),
  IFERROR(IF(WTEN!H121="Away", WTEN!P121, ""), ""),
  IFERROR(IF(TF!H121="Away", TF!P121, ""), ""),
  IFERROR(IF(WGOLF!H121="Away", WGOLF!P121, ""), ""),
  IFERROR(IF(WBB!H121="Away", WBB!P121, ""), ""),
  IFERROR(IF(MBB!H121="Away", MBB!P121, ""), ""),
  IFERROR(IF(WLAX!H121="Away", WLAX!P121, ""), ""),
  IFERROR(IF(MLAX!H121="Away", MLAX!P121, ""), ""),
  IFERROR(IF(SOFT!H121="Away", SOFT!P121, ""), ""),
  IFERROR(IF(BASE!H121="Away", BASE!P121, ""), ""),
  IFERROR(IF(ESPORTS!H121="Away", ESPORTS!P121, ""), "")
)
</f>
        <v/>
      </c>
    </row>
    <row r="122" ht="22.5" customHeight="1">
      <c r="A122" s="6">
        <v>121.0</v>
      </c>
      <c r="B122" s="6" t="str">
        <f>'Master Schedule'!B122</f>
        <v/>
      </c>
      <c r="C122" s="7">
        <v>46355.0</v>
      </c>
      <c r="D122" s="8" t="str">
        <f t="shared" si="1"/>
        <v>Sunday</v>
      </c>
      <c r="E122" s="11" t="str">
        <f>TEXTJOIN(
  CHAR(10) &amp; CHAR(10),
  TRUE,
  IFERROR(IF(WSO!H122="Away", WSO!E122, ""), ""),
  IFERROR(IF(MSO!H122="Away", MSO!E122, ""), ""),
  IFERROR(IF(FH!H122="Away", FH!E122, ""), ""),
  IFERROR(IF(MGOLF!H122="Away", MGOLF!E122, ""), ""),
  IFERROR(IF(Football!H122="Away", Football!E122, ""), ""),
  IFERROR(IF(WVB!H122="Away", WVB!E122, ""), ""),
  IFERROR(IF(XC!H122="Away", XC!E122, ""), ""),
  IFERROR(IF(SWIMMING!H122="Away", SWIMMING!E122, ""), ""),
  IFERROR(IF(WTEN!H122="Away", WTEN!E122, ""), ""),
  IFERROR(IF(TF!H122="Away", TF!E122, ""), ""),
  IFERROR(IF(WGOLF!H122="Away", WGOLF!E122, ""), ""),
  IFERROR(IF(WBB!H122="Away", WBB!E122, ""), ""),
  IFERROR(IF(MBB!H122="Away", MBB!E122, ""), ""),
  IFERROR(IF(WLAX!H122="Away", WLAX!E122, ""), ""),
  IFERROR(IF(MLAX!H122="Away", MLAX!E122, ""), ""),
  IFERROR(IF(SOFT!H122="Away", SOFT!E122, ""), ""),
  IFERROR(IF(BASE!H122="Away", BASE!E122, ""), ""),
  IFERROR(IF(ESPORTS!H122="Away", ESPORTS!E122, ""), "")
)
</f>
        <v/>
      </c>
      <c r="F122" s="11" t="str">
        <f>TEXTJOIN(
  CHAR(10) &amp; CHAR(10),
  TRUE,
  IFERROR(IF(WSO!H122="Away", TEXT(WSO!F122, "h:mm AM/PM"), ""), ""),
  IFERROR(IF(MSO!H122="Away", TEXT(MSO!F122, "h:mm AM/PM"), ""), ""),
  IFERROR(IF(FH!H122="Away", TEXT(FH!F122, "h:mm AM/PM"), ""), ""),
  IFERROR(IF(MGOLF!H122="Away", TEXT(MGOLF!F122, "h:mm AM/PM"), ""), ""),
  IFERROR(IF(Football!H122="Away", TEXT(Football!F122, "h:mm AM/PM"), ""), ""),
  IFERROR(IF(WVB!H122="Away", TEXT(WVB!F122, "h:mm AM/PM"), ""), ""),
  IFERROR(IF(XC!H122="Away", TEXT(XC!F122, "h:mm AM/PM"), ""), ""),
  IFERROR(IF(SWIMMING!H122="Away", TEXT(SWIMMING!F122, "h:mm AM/PM"), ""), ""),
  IFERROR(IF(WTEN!H122="Away", TEXT(WTEN!F122, "h:mm AM/PM"), ""), ""),
  IFERROR(IF(TF!H122="Away", TEXT(TF!F122, "h:mm AM/PM"), ""), ""),
  IFERROR(IF(WGOLF!H122="Away", TEXT(WGOLF!F122, "h:mm AM/PM"), ""), ""),
  IFERROR(IF(WBB!H122="Away", TEXT(WBB!F122, "h:mm AM/PM"), ""), ""),
  IFERROR(IF(MBB!H122="Away", TEXT(MBB!F122, "h:mm AM/PM"), ""), ""),
  IFERROR(IF(WLAX!H122="Away", TEXT(WLAX!F122, "h:mm AM/PM"), ""), ""),
  IFERROR(IF(MLAX!H122="Away", TEXT(MLAX!F122, "h:mm AM/PM"), ""), ""),
  IFERROR(IF(SOFT!H122="Away", TEXT(SOFT!F122, "h:mm AM/PM"), ""), ""),
  IFERROR(IF(BASE!H122="Away", TEXT(BASE!F122, "h:mm AM/PM"), ""), ""),
  IFERROR(IF(ESPORTS!H122="Away", TEXT(ESPORTS!F122, "h:mm AM/PM"), ""), "")
)
</f>
        <v/>
      </c>
      <c r="G122" s="11" t="str">
        <f>TEXTJOIN(
  CHAR(10) &amp; CHAR(10),
  TRUE,
  IFERROR(IF(WSO!H122="Away", WSO!G122, ""), ""),
  IFERROR(IF(MSO!H122="Away", MSO!G122, ""), ""),
  IFERROR(IF(FH!H122="Away", FH!G122, ""), ""),
  IFERROR(IF(MGOLF!H122="Away", MGOLF!G122, ""), ""),
  IFERROR(IF(Football!H122="Away", Football!G122, ""), ""),
  IFERROR(IF(WVB!H122="Away", WVB!G122, ""), ""),
  IFERROR(IF(XC!H122="Away", XC!G122, ""), ""),
  IFERROR(IF(SWIMMING!H122="Away", SWIMMING!G122, ""), ""),
  IFERROR(IF(WTEN!H122="Away", WTEN!G122, ""), ""),
  IFERROR(IF(TF!H122="Away", TF!G122, ""), ""),
  IFERROR(IF(WGOLF!H122="Away", WGOLF!G122, ""), ""),
  IFERROR(IF(WBB!H122="Away", WBB!G122, ""), ""),
  IFERROR(IF(MBB!H122="Away", MBB!G122, ""), ""),
  IFERROR(IF(WLAX!H122="Away", WLAX!G122, ""), ""),
  IFERROR(IF(MLAX!H122="Away", MLAX!G122, ""), ""),
  IFERROR(IF(SOFT!H122="Away", SOFT!G122, ""), ""),
  IFERROR(IF(BASE!H122="Away", BASE!G122, ""), ""),
  IFERROR(IF(ESPORTS!H122="Away", ESPORTS!G122, ""), "")
)
</f>
        <v/>
      </c>
      <c r="H122" s="22" t="str">
        <f>TEXTJOIN(
  CHAR(10) &amp; CHAR(10),
  TRUE,
  IFERROR(IF(WSO!H122="Away", WSO!P122, ""), ""),
  IFERROR(IF(MSO!H122="Away", MSO!P122, ""), ""),
  IFERROR(IF(FH!H122="Away", FH!P122, ""), ""),
  IFERROR(IF(MGOLF!H122="Away", MGOLF!P122, ""), ""),
  IFERROR(IF(Football!H122="Away", Football!P122, ""), ""),
  IFERROR(IF(WVB!H122="Away", WVB!P122, ""), ""),
  IFERROR(IF(XC!H122="Away", XC!P122, ""), ""),
  IFERROR(IF(SWIMMING!H122="Away", SWIMMING!P122, ""), ""),
  IFERROR(IF(WTEN!H122="Away", WTEN!P122, ""), ""),
  IFERROR(IF(TF!H122="Away", TF!P122, ""), ""),
  IFERROR(IF(WGOLF!H122="Away", WGOLF!P122, ""), ""),
  IFERROR(IF(WBB!H122="Away", WBB!P122, ""), ""),
  IFERROR(IF(MBB!H122="Away", MBB!P122, ""), ""),
  IFERROR(IF(WLAX!H122="Away", WLAX!P122, ""), ""),
  IFERROR(IF(MLAX!H122="Away", MLAX!P122, ""), ""),
  IFERROR(IF(SOFT!H122="Away", SOFT!P122, ""), ""),
  IFERROR(IF(BASE!H122="Away", BASE!P122, ""), ""),
  IFERROR(IF(ESPORTS!H122="Away", ESPORTS!P122, ""), "")
)
</f>
        <v/>
      </c>
    </row>
    <row r="123" ht="22.5" customHeight="1">
      <c r="A123" s="6">
        <v>122.0</v>
      </c>
      <c r="B123" s="6" t="str">
        <f>'Master Schedule'!B123</f>
        <v/>
      </c>
      <c r="C123" s="7">
        <v>46356.0</v>
      </c>
      <c r="D123" s="8" t="str">
        <f t="shared" si="1"/>
        <v>Monday</v>
      </c>
      <c r="E123" s="11" t="str">
        <f>TEXTJOIN(
  CHAR(10) &amp; CHAR(10),
  TRUE,
  IFERROR(IF(WSO!H123="Away", WSO!E123, ""), ""),
  IFERROR(IF(MSO!H123="Away", MSO!E123, ""), ""),
  IFERROR(IF(FH!H123="Away", FH!E123, ""), ""),
  IFERROR(IF(MGOLF!H123="Away", MGOLF!E123, ""), ""),
  IFERROR(IF(Football!H123="Away", Football!E123, ""), ""),
  IFERROR(IF(WVB!H123="Away", WVB!E123, ""), ""),
  IFERROR(IF(XC!H123="Away", XC!E123, ""), ""),
  IFERROR(IF(SWIMMING!H123="Away", SWIMMING!E123, ""), ""),
  IFERROR(IF(WTEN!H123="Away", WTEN!E123, ""), ""),
  IFERROR(IF(TF!H123="Away", TF!E123, ""), ""),
  IFERROR(IF(WGOLF!H123="Away", WGOLF!E123, ""), ""),
  IFERROR(IF(WBB!H123="Away", WBB!E123, ""), ""),
  IFERROR(IF(MBB!H123="Away", MBB!E123, ""), ""),
  IFERROR(IF(WLAX!H123="Away", WLAX!E123, ""), ""),
  IFERROR(IF(MLAX!H123="Away", MLAX!E123, ""), ""),
  IFERROR(IF(SOFT!H123="Away", SOFT!E123, ""), ""),
  IFERROR(IF(BASE!H123="Away", BASE!E123, ""), ""),
  IFERROR(IF(ESPORTS!H123="Away", ESPORTS!E123, ""), "")
)
</f>
        <v/>
      </c>
      <c r="F123" s="11" t="str">
        <f>TEXTJOIN(
  CHAR(10) &amp; CHAR(10),
  TRUE,
  IFERROR(IF(WSO!H123="Away", TEXT(WSO!F123, "h:mm AM/PM"), ""), ""),
  IFERROR(IF(MSO!H123="Away", TEXT(MSO!F123, "h:mm AM/PM"), ""), ""),
  IFERROR(IF(FH!H123="Away", TEXT(FH!F123, "h:mm AM/PM"), ""), ""),
  IFERROR(IF(MGOLF!H123="Away", TEXT(MGOLF!F123, "h:mm AM/PM"), ""), ""),
  IFERROR(IF(Football!H123="Away", TEXT(Football!F123, "h:mm AM/PM"), ""), ""),
  IFERROR(IF(WVB!H123="Away", TEXT(WVB!F123, "h:mm AM/PM"), ""), ""),
  IFERROR(IF(XC!H123="Away", TEXT(XC!F123, "h:mm AM/PM"), ""), ""),
  IFERROR(IF(SWIMMING!H123="Away", TEXT(SWIMMING!F123, "h:mm AM/PM"), ""), ""),
  IFERROR(IF(WTEN!H123="Away", TEXT(WTEN!F123, "h:mm AM/PM"), ""), ""),
  IFERROR(IF(TF!H123="Away", TEXT(TF!F123, "h:mm AM/PM"), ""), ""),
  IFERROR(IF(WGOLF!H123="Away", TEXT(WGOLF!F123, "h:mm AM/PM"), ""), ""),
  IFERROR(IF(WBB!H123="Away", TEXT(WBB!F123, "h:mm AM/PM"), ""), ""),
  IFERROR(IF(MBB!H123="Away", TEXT(MBB!F123, "h:mm AM/PM"), ""), ""),
  IFERROR(IF(WLAX!H123="Away", TEXT(WLAX!F123, "h:mm AM/PM"), ""), ""),
  IFERROR(IF(MLAX!H123="Away", TEXT(MLAX!F123, "h:mm AM/PM"), ""), ""),
  IFERROR(IF(SOFT!H123="Away", TEXT(SOFT!F123, "h:mm AM/PM"), ""), ""),
  IFERROR(IF(BASE!H123="Away", TEXT(BASE!F123, "h:mm AM/PM"), ""), ""),
  IFERROR(IF(ESPORTS!H123="Away", TEXT(ESPORTS!F123, "h:mm AM/PM"), ""), "")
)
</f>
        <v/>
      </c>
      <c r="G123" s="11" t="str">
        <f>TEXTJOIN(
  CHAR(10) &amp; CHAR(10),
  TRUE,
  IFERROR(IF(WSO!H123="Away", WSO!G123, ""), ""),
  IFERROR(IF(MSO!H123="Away", MSO!G123, ""), ""),
  IFERROR(IF(FH!H123="Away", FH!G123, ""), ""),
  IFERROR(IF(MGOLF!H123="Away", MGOLF!G123, ""), ""),
  IFERROR(IF(Football!H123="Away", Football!G123, ""), ""),
  IFERROR(IF(WVB!H123="Away", WVB!G123, ""), ""),
  IFERROR(IF(XC!H123="Away", XC!G123, ""), ""),
  IFERROR(IF(SWIMMING!H123="Away", SWIMMING!G123, ""), ""),
  IFERROR(IF(WTEN!H123="Away", WTEN!G123, ""), ""),
  IFERROR(IF(TF!H123="Away", TF!G123, ""), ""),
  IFERROR(IF(WGOLF!H123="Away", WGOLF!G123, ""), ""),
  IFERROR(IF(WBB!H123="Away", WBB!G123, ""), ""),
  IFERROR(IF(MBB!H123="Away", MBB!G123, ""), ""),
  IFERROR(IF(WLAX!H123="Away", WLAX!G123, ""), ""),
  IFERROR(IF(MLAX!H123="Away", MLAX!G123, ""), ""),
  IFERROR(IF(SOFT!H123="Away", SOFT!G123, ""), ""),
  IFERROR(IF(BASE!H123="Away", BASE!G123, ""), ""),
  IFERROR(IF(ESPORTS!H123="Away", ESPORTS!G123, ""), "")
)
</f>
        <v/>
      </c>
      <c r="H123" s="22" t="str">
        <f>TEXTJOIN(
  CHAR(10) &amp; CHAR(10),
  TRUE,
  IFERROR(IF(WSO!H123="Away", WSO!P123, ""), ""),
  IFERROR(IF(MSO!H123="Away", MSO!P123, ""), ""),
  IFERROR(IF(FH!H123="Away", FH!P123, ""), ""),
  IFERROR(IF(MGOLF!H123="Away", MGOLF!P123, ""), ""),
  IFERROR(IF(Football!H123="Away", Football!P123, ""), ""),
  IFERROR(IF(WVB!H123="Away", WVB!P123, ""), ""),
  IFERROR(IF(XC!H123="Away", XC!P123, ""), ""),
  IFERROR(IF(SWIMMING!H123="Away", SWIMMING!P123, ""), ""),
  IFERROR(IF(WTEN!H123="Away", WTEN!P123, ""), ""),
  IFERROR(IF(TF!H123="Away", TF!P123, ""), ""),
  IFERROR(IF(WGOLF!H123="Away", WGOLF!P123, ""), ""),
  IFERROR(IF(WBB!H123="Away", WBB!P123, ""), ""),
  IFERROR(IF(MBB!H123="Away", MBB!P123, ""), ""),
  IFERROR(IF(WLAX!H123="Away", WLAX!P123, ""), ""),
  IFERROR(IF(MLAX!H123="Away", MLAX!P123, ""), ""),
  IFERROR(IF(SOFT!H123="Away", SOFT!P123, ""), ""),
  IFERROR(IF(BASE!H123="Away", BASE!P123, ""), ""),
  IFERROR(IF(ESPORTS!H123="Away", ESPORTS!P123, ""), "")
)
</f>
        <v/>
      </c>
    </row>
    <row r="124" ht="22.5" customHeight="1">
      <c r="A124" s="6">
        <v>123.0</v>
      </c>
      <c r="B124" s="6" t="str">
        <f>'Master Schedule'!B124</f>
        <v/>
      </c>
      <c r="C124" s="7">
        <v>46357.0</v>
      </c>
      <c r="D124" s="8" t="str">
        <f t="shared" si="1"/>
        <v>Tuesday</v>
      </c>
      <c r="E124" s="11" t="str">
        <f>TEXTJOIN(
  CHAR(10) &amp; CHAR(10),
  TRUE,
  IFERROR(IF(WSO!H124="Away", WSO!E124, ""), ""),
  IFERROR(IF(MSO!H124="Away", MSO!E124, ""), ""),
  IFERROR(IF(FH!H124="Away", FH!E124, ""), ""),
  IFERROR(IF(MGOLF!H124="Away", MGOLF!E124, ""), ""),
  IFERROR(IF(Football!H124="Away", Football!E124, ""), ""),
  IFERROR(IF(WVB!H124="Away", WVB!E124, ""), ""),
  IFERROR(IF(XC!H124="Away", XC!E124, ""), ""),
  IFERROR(IF(SWIMMING!H124="Away", SWIMMING!E124, ""), ""),
  IFERROR(IF(WTEN!H124="Away", WTEN!E124, ""), ""),
  IFERROR(IF(TF!H124="Away", TF!E124, ""), ""),
  IFERROR(IF(WGOLF!H124="Away", WGOLF!E124, ""), ""),
  IFERROR(IF(WBB!H124="Away", WBB!E124, ""), ""),
  IFERROR(IF(MBB!H124="Away", MBB!E124, ""), ""),
  IFERROR(IF(WLAX!H124="Away", WLAX!E124, ""), ""),
  IFERROR(IF(MLAX!H124="Away", MLAX!E124, ""), ""),
  IFERROR(IF(SOFT!H124="Away", SOFT!E124, ""), ""),
  IFERROR(IF(BASE!H124="Away", BASE!E124, ""), ""),
  IFERROR(IF(ESPORTS!H124="Away", ESPORTS!E124, ""), "")
)
</f>
        <v/>
      </c>
      <c r="F124" s="11" t="str">
        <f>TEXTJOIN(
  CHAR(10) &amp; CHAR(10),
  TRUE,
  IFERROR(IF(WSO!H124="Away", TEXT(WSO!F124, "h:mm AM/PM"), ""), ""),
  IFERROR(IF(MSO!H124="Away", TEXT(MSO!F124, "h:mm AM/PM"), ""), ""),
  IFERROR(IF(FH!H124="Away", TEXT(FH!F124, "h:mm AM/PM"), ""), ""),
  IFERROR(IF(MGOLF!H124="Away", TEXT(MGOLF!F124, "h:mm AM/PM"), ""), ""),
  IFERROR(IF(Football!H124="Away", TEXT(Football!F124, "h:mm AM/PM"), ""), ""),
  IFERROR(IF(WVB!H124="Away", TEXT(WVB!F124, "h:mm AM/PM"), ""), ""),
  IFERROR(IF(XC!H124="Away", TEXT(XC!F124, "h:mm AM/PM"), ""), ""),
  IFERROR(IF(SWIMMING!H124="Away", TEXT(SWIMMING!F124, "h:mm AM/PM"), ""), ""),
  IFERROR(IF(WTEN!H124="Away", TEXT(WTEN!F124, "h:mm AM/PM"), ""), ""),
  IFERROR(IF(TF!H124="Away", TEXT(TF!F124, "h:mm AM/PM"), ""), ""),
  IFERROR(IF(WGOLF!H124="Away", TEXT(WGOLF!F124, "h:mm AM/PM"), ""), ""),
  IFERROR(IF(WBB!H124="Away", TEXT(WBB!F124, "h:mm AM/PM"), ""), ""),
  IFERROR(IF(MBB!H124="Away", TEXT(MBB!F124, "h:mm AM/PM"), ""), ""),
  IFERROR(IF(WLAX!H124="Away", TEXT(WLAX!F124, "h:mm AM/PM"), ""), ""),
  IFERROR(IF(MLAX!H124="Away", TEXT(MLAX!F124, "h:mm AM/PM"), ""), ""),
  IFERROR(IF(SOFT!H124="Away", TEXT(SOFT!F124, "h:mm AM/PM"), ""), ""),
  IFERROR(IF(BASE!H124="Away", TEXT(BASE!F124, "h:mm AM/PM"), ""), ""),
  IFERROR(IF(ESPORTS!H124="Away", TEXT(ESPORTS!F124, "h:mm AM/PM"), ""), "")
)
</f>
        <v/>
      </c>
      <c r="G124" s="11" t="str">
        <f>TEXTJOIN(
  CHAR(10) &amp; CHAR(10),
  TRUE,
  IFERROR(IF(WSO!H124="Away", WSO!G124, ""), ""),
  IFERROR(IF(MSO!H124="Away", MSO!G124, ""), ""),
  IFERROR(IF(FH!H124="Away", FH!G124, ""), ""),
  IFERROR(IF(MGOLF!H124="Away", MGOLF!G124, ""), ""),
  IFERROR(IF(Football!H124="Away", Football!G124, ""), ""),
  IFERROR(IF(WVB!H124="Away", WVB!G124, ""), ""),
  IFERROR(IF(XC!H124="Away", XC!G124, ""), ""),
  IFERROR(IF(SWIMMING!H124="Away", SWIMMING!G124, ""), ""),
  IFERROR(IF(WTEN!H124="Away", WTEN!G124, ""), ""),
  IFERROR(IF(TF!H124="Away", TF!G124, ""), ""),
  IFERROR(IF(WGOLF!H124="Away", WGOLF!G124, ""), ""),
  IFERROR(IF(WBB!H124="Away", WBB!G124, ""), ""),
  IFERROR(IF(MBB!H124="Away", MBB!G124, ""), ""),
  IFERROR(IF(WLAX!H124="Away", WLAX!G124, ""), ""),
  IFERROR(IF(MLAX!H124="Away", MLAX!G124, ""), ""),
  IFERROR(IF(SOFT!H124="Away", SOFT!G124, ""), ""),
  IFERROR(IF(BASE!H124="Away", BASE!G124, ""), ""),
  IFERROR(IF(ESPORTS!H124="Away", ESPORTS!G124, ""), "")
)
</f>
        <v/>
      </c>
      <c r="H124" s="22" t="str">
        <f>TEXTJOIN(
  CHAR(10) &amp; CHAR(10),
  TRUE,
  IFERROR(IF(WSO!H124="Away", WSO!P124, ""), ""),
  IFERROR(IF(MSO!H124="Away", MSO!P124, ""), ""),
  IFERROR(IF(FH!H124="Away", FH!P124, ""), ""),
  IFERROR(IF(MGOLF!H124="Away", MGOLF!P124, ""), ""),
  IFERROR(IF(Football!H124="Away", Football!P124, ""), ""),
  IFERROR(IF(WVB!H124="Away", WVB!P124, ""), ""),
  IFERROR(IF(XC!H124="Away", XC!P124, ""), ""),
  IFERROR(IF(SWIMMING!H124="Away", SWIMMING!P124, ""), ""),
  IFERROR(IF(WTEN!H124="Away", WTEN!P124, ""), ""),
  IFERROR(IF(TF!H124="Away", TF!P124, ""), ""),
  IFERROR(IF(WGOLF!H124="Away", WGOLF!P124, ""), ""),
  IFERROR(IF(WBB!H124="Away", WBB!P124, ""), ""),
  IFERROR(IF(MBB!H124="Away", MBB!P124, ""), ""),
  IFERROR(IF(WLAX!H124="Away", WLAX!P124, ""), ""),
  IFERROR(IF(MLAX!H124="Away", MLAX!P124, ""), ""),
  IFERROR(IF(SOFT!H124="Away", SOFT!P124, ""), ""),
  IFERROR(IF(BASE!H124="Away", BASE!P124, ""), ""),
  IFERROR(IF(ESPORTS!H124="Away", ESPORTS!P124, ""), "")
)
</f>
        <v/>
      </c>
    </row>
    <row r="125" ht="22.5" customHeight="1">
      <c r="A125" s="6">
        <v>124.0</v>
      </c>
      <c r="B125" s="6" t="str">
        <f>'Master Schedule'!B125</f>
        <v/>
      </c>
      <c r="C125" s="7">
        <v>46358.0</v>
      </c>
      <c r="D125" s="8" t="str">
        <f t="shared" si="1"/>
        <v>Wednesday</v>
      </c>
      <c r="E125" s="11" t="str">
        <f>TEXTJOIN(
  CHAR(10) &amp; CHAR(10),
  TRUE,
  IFERROR(IF(WSO!H125="Away", WSO!E125, ""), ""),
  IFERROR(IF(MSO!H125="Away", MSO!E125, ""), ""),
  IFERROR(IF(FH!H125="Away", FH!E125, ""), ""),
  IFERROR(IF(MGOLF!H125="Away", MGOLF!E125, ""), ""),
  IFERROR(IF(Football!H125="Away", Football!E125, ""), ""),
  IFERROR(IF(WVB!H125="Away", WVB!E125, ""), ""),
  IFERROR(IF(XC!H125="Away", XC!E125, ""), ""),
  IFERROR(IF(SWIMMING!H125="Away", SWIMMING!E125, ""), ""),
  IFERROR(IF(WTEN!H125="Away", WTEN!E125, ""), ""),
  IFERROR(IF(TF!H125="Away", TF!E125, ""), ""),
  IFERROR(IF(WGOLF!H125="Away", WGOLF!E125, ""), ""),
  IFERROR(IF(WBB!H125="Away", WBB!E125, ""), ""),
  IFERROR(IF(MBB!H125="Away", MBB!E125, ""), ""),
  IFERROR(IF(WLAX!H125="Away", WLAX!E125, ""), ""),
  IFERROR(IF(MLAX!H125="Away", MLAX!E125, ""), ""),
  IFERROR(IF(SOFT!H125="Away", SOFT!E125, ""), ""),
  IFERROR(IF(BASE!H125="Away", BASE!E125, ""), ""),
  IFERROR(IF(ESPORTS!H125="Away", ESPORTS!E125, ""), "")
)
</f>
        <v/>
      </c>
      <c r="F125" s="11" t="str">
        <f>TEXTJOIN(
  CHAR(10) &amp; CHAR(10),
  TRUE,
  IFERROR(IF(WSO!H125="Away", TEXT(WSO!F125, "h:mm AM/PM"), ""), ""),
  IFERROR(IF(MSO!H125="Away", TEXT(MSO!F125, "h:mm AM/PM"), ""), ""),
  IFERROR(IF(FH!H125="Away", TEXT(FH!F125, "h:mm AM/PM"), ""), ""),
  IFERROR(IF(MGOLF!H125="Away", TEXT(MGOLF!F125, "h:mm AM/PM"), ""), ""),
  IFERROR(IF(Football!H125="Away", TEXT(Football!F125, "h:mm AM/PM"), ""), ""),
  IFERROR(IF(WVB!H125="Away", TEXT(WVB!F125, "h:mm AM/PM"), ""), ""),
  IFERROR(IF(XC!H125="Away", TEXT(XC!F125, "h:mm AM/PM"), ""), ""),
  IFERROR(IF(SWIMMING!H125="Away", TEXT(SWIMMING!F125, "h:mm AM/PM"), ""), ""),
  IFERROR(IF(WTEN!H125="Away", TEXT(WTEN!F125, "h:mm AM/PM"), ""), ""),
  IFERROR(IF(TF!H125="Away", TEXT(TF!F125, "h:mm AM/PM"), ""), ""),
  IFERROR(IF(WGOLF!H125="Away", TEXT(WGOLF!F125, "h:mm AM/PM"), ""), ""),
  IFERROR(IF(WBB!H125="Away", TEXT(WBB!F125, "h:mm AM/PM"), ""), ""),
  IFERROR(IF(MBB!H125="Away", TEXT(MBB!F125, "h:mm AM/PM"), ""), ""),
  IFERROR(IF(WLAX!H125="Away", TEXT(WLAX!F125, "h:mm AM/PM"), ""), ""),
  IFERROR(IF(MLAX!H125="Away", TEXT(MLAX!F125, "h:mm AM/PM"), ""), ""),
  IFERROR(IF(SOFT!H125="Away", TEXT(SOFT!F125, "h:mm AM/PM"), ""), ""),
  IFERROR(IF(BASE!H125="Away", TEXT(BASE!F125, "h:mm AM/PM"), ""), ""),
  IFERROR(IF(ESPORTS!H125="Away", TEXT(ESPORTS!F125, "h:mm AM/PM"), ""), "")
)
</f>
        <v/>
      </c>
      <c r="G125" s="11" t="str">
        <f>TEXTJOIN(
  CHAR(10) &amp; CHAR(10),
  TRUE,
  IFERROR(IF(WSO!H125="Away", WSO!G125, ""), ""),
  IFERROR(IF(MSO!H125="Away", MSO!G125, ""), ""),
  IFERROR(IF(FH!H125="Away", FH!G125, ""), ""),
  IFERROR(IF(MGOLF!H125="Away", MGOLF!G125, ""), ""),
  IFERROR(IF(Football!H125="Away", Football!G125, ""), ""),
  IFERROR(IF(WVB!H125="Away", WVB!G125, ""), ""),
  IFERROR(IF(XC!H125="Away", XC!G125, ""), ""),
  IFERROR(IF(SWIMMING!H125="Away", SWIMMING!G125, ""), ""),
  IFERROR(IF(WTEN!H125="Away", WTEN!G125, ""), ""),
  IFERROR(IF(TF!H125="Away", TF!G125, ""), ""),
  IFERROR(IF(WGOLF!H125="Away", WGOLF!G125, ""), ""),
  IFERROR(IF(WBB!H125="Away", WBB!G125, ""), ""),
  IFERROR(IF(MBB!H125="Away", MBB!G125, ""), ""),
  IFERROR(IF(WLAX!H125="Away", WLAX!G125, ""), ""),
  IFERROR(IF(MLAX!H125="Away", MLAX!G125, ""), ""),
  IFERROR(IF(SOFT!H125="Away", SOFT!G125, ""), ""),
  IFERROR(IF(BASE!H125="Away", BASE!G125, ""), ""),
  IFERROR(IF(ESPORTS!H125="Away", ESPORTS!G125, ""), "")
)
</f>
        <v/>
      </c>
      <c r="H125" s="22" t="str">
        <f>TEXTJOIN(
  CHAR(10) &amp; CHAR(10),
  TRUE,
  IFERROR(IF(WSO!H125="Away", WSO!P125, ""), ""),
  IFERROR(IF(MSO!H125="Away", MSO!P125, ""), ""),
  IFERROR(IF(FH!H125="Away", FH!P125, ""), ""),
  IFERROR(IF(MGOLF!H125="Away", MGOLF!P125, ""), ""),
  IFERROR(IF(Football!H125="Away", Football!P125, ""), ""),
  IFERROR(IF(WVB!H125="Away", WVB!P125, ""), ""),
  IFERROR(IF(XC!H125="Away", XC!P125, ""), ""),
  IFERROR(IF(SWIMMING!H125="Away", SWIMMING!P125, ""), ""),
  IFERROR(IF(WTEN!H125="Away", WTEN!P125, ""), ""),
  IFERROR(IF(TF!H125="Away", TF!P125, ""), ""),
  IFERROR(IF(WGOLF!H125="Away", WGOLF!P125, ""), ""),
  IFERROR(IF(WBB!H125="Away", WBB!P125, ""), ""),
  IFERROR(IF(MBB!H125="Away", MBB!P125, ""), ""),
  IFERROR(IF(WLAX!H125="Away", WLAX!P125, ""), ""),
  IFERROR(IF(MLAX!H125="Away", MLAX!P125, ""), ""),
  IFERROR(IF(SOFT!H125="Away", SOFT!P125, ""), ""),
  IFERROR(IF(BASE!H125="Away", BASE!P125, ""), ""),
  IFERROR(IF(ESPORTS!H125="Away", ESPORTS!P125, ""), "")
)
</f>
        <v/>
      </c>
    </row>
    <row r="126" ht="22.5" customHeight="1">
      <c r="A126" s="6">
        <v>125.0</v>
      </c>
      <c r="B126" s="6" t="str">
        <f>'Master Schedule'!B126</f>
        <v/>
      </c>
      <c r="C126" s="7">
        <v>46359.0</v>
      </c>
      <c r="D126" s="8" t="str">
        <f t="shared" si="1"/>
        <v>Thursday</v>
      </c>
      <c r="E126" s="11" t="str">
        <f>TEXTJOIN(
  CHAR(10) &amp; CHAR(10),
  TRUE,
  IFERROR(IF(WSO!H126="Away", WSO!E126, ""), ""),
  IFERROR(IF(MSO!H126="Away", MSO!E126, ""), ""),
  IFERROR(IF(FH!H126="Away", FH!E126, ""), ""),
  IFERROR(IF(MGOLF!H126="Away", MGOLF!E126, ""), ""),
  IFERROR(IF(Football!H126="Away", Football!E126, ""), ""),
  IFERROR(IF(WVB!H126="Away", WVB!E126, ""), ""),
  IFERROR(IF(XC!H126="Away", XC!E126, ""), ""),
  IFERROR(IF(SWIMMING!H126="Away", SWIMMING!E126, ""), ""),
  IFERROR(IF(WTEN!H126="Away", WTEN!E126, ""), ""),
  IFERROR(IF(TF!H126="Away", TF!E126, ""), ""),
  IFERROR(IF(WGOLF!H126="Away", WGOLF!E126, ""), ""),
  IFERROR(IF(WBB!H126="Away", WBB!E126, ""), ""),
  IFERROR(IF(MBB!H126="Away", MBB!E126, ""), ""),
  IFERROR(IF(WLAX!H126="Away", WLAX!E126, ""), ""),
  IFERROR(IF(MLAX!H126="Away", MLAX!E126, ""), ""),
  IFERROR(IF(SOFT!H126="Away", SOFT!E126, ""), ""),
  IFERROR(IF(BASE!H126="Away", BASE!E126, ""), ""),
  IFERROR(IF(ESPORTS!H126="Away", ESPORTS!E126, ""), "")
)
</f>
        <v/>
      </c>
      <c r="F126" s="11" t="str">
        <f>TEXTJOIN(
  CHAR(10) &amp; CHAR(10),
  TRUE,
  IFERROR(IF(WSO!H126="Away", TEXT(WSO!F126, "h:mm AM/PM"), ""), ""),
  IFERROR(IF(MSO!H126="Away", TEXT(MSO!F126, "h:mm AM/PM"), ""), ""),
  IFERROR(IF(FH!H126="Away", TEXT(FH!F126, "h:mm AM/PM"), ""), ""),
  IFERROR(IF(MGOLF!H126="Away", TEXT(MGOLF!F126, "h:mm AM/PM"), ""), ""),
  IFERROR(IF(Football!H126="Away", TEXT(Football!F126, "h:mm AM/PM"), ""), ""),
  IFERROR(IF(WVB!H126="Away", TEXT(WVB!F126, "h:mm AM/PM"), ""), ""),
  IFERROR(IF(XC!H126="Away", TEXT(XC!F126, "h:mm AM/PM"), ""), ""),
  IFERROR(IF(SWIMMING!H126="Away", TEXT(SWIMMING!F126, "h:mm AM/PM"), ""), ""),
  IFERROR(IF(WTEN!H126="Away", TEXT(WTEN!F126, "h:mm AM/PM"), ""), ""),
  IFERROR(IF(TF!H126="Away", TEXT(TF!F126, "h:mm AM/PM"), ""), ""),
  IFERROR(IF(WGOLF!H126="Away", TEXT(WGOLF!F126, "h:mm AM/PM"), ""), ""),
  IFERROR(IF(WBB!H126="Away", TEXT(WBB!F126, "h:mm AM/PM"), ""), ""),
  IFERROR(IF(MBB!H126="Away", TEXT(MBB!F126, "h:mm AM/PM"), ""), ""),
  IFERROR(IF(WLAX!H126="Away", TEXT(WLAX!F126, "h:mm AM/PM"), ""), ""),
  IFERROR(IF(MLAX!H126="Away", TEXT(MLAX!F126, "h:mm AM/PM"), ""), ""),
  IFERROR(IF(SOFT!H126="Away", TEXT(SOFT!F126, "h:mm AM/PM"), ""), ""),
  IFERROR(IF(BASE!H126="Away", TEXT(BASE!F126, "h:mm AM/PM"), ""), ""),
  IFERROR(IF(ESPORTS!H126="Away", TEXT(ESPORTS!F126, "h:mm AM/PM"), ""), "")
)
</f>
        <v/>
      </c>
      <c r="G126" s="11" t="str">
        <f>TEXTJOIN(
  CHAR(10) &amp; CHAR(10),
  TRUE,
  IFERROR(IF(WSO!H126="Away", WSO!G126, ""), ""),
  IFERROR(IF(MSO!H126="Away", MSO!G126, ""), ""),
  IFERROR(IF(FH!H126="Away", FH!G126, ""), ""),
  IFERROR(IF(MGOLF!H126="Away", MGOLF!G126, ""), ""),
  IFERROR(IF(Football!H126="Away", Football!G126, ""), ""),
  IFERROR(IF(WVB!H126="Away", WVB!G126, ""), ""),
  IFERROR(IF(XC!H126="Away", XC!G126, ""), ""),
  IFERROR(IF(SWIMMING!H126="Away", SWIMMING!G126, ""), ""),
  IFERROR(IF(WTEN!H126="Away", WTEN!G126, ""), ""),
  IFERROR(IF(TF!H126="Away", TF!G126, ""), ""),
  IFERROR(IF(WGOLF!H126="Away", WGOLF!G126, ""), ""),
  IFERROR(IF(WBB!H126="Away", WBB!G126, ""), ""),
  IFERROR(IF(MBB!H126="Away", MBB!G126, ""), ""),
  IFERROR(IF(WLAX!H126="Away", WLAX!G126, ""), ""),
  IFERROR(IF(MLAX!H126="Away", MLAX!G126, ""), ""),
  IFERROR(IF(SOFT!H126="Away", SOFT!G126, ""), ""),
  IFERROR(IF(BASE!H126="Away", BASE!G126, ""), ""),
  IFERROR(IF(ESPORTS!H126="Away", ESPORTS!G126, ""), "")
)
</f>
        <v/>
      </c>
      <c r="H126" s="22" t="str">
        <f>TEXTJOIN(
  CHAR(10) &amp; CHAR(10),
  TRUE,
  IFERROR(IF(WSO!H126="Away", WSO!P126, ""), ""),
  IFERROR(IF(MSO!H126="Away", MSO!P126, ""), ""),
  IFERROR(IF(FH!H126="Away", FH!P126, ""), ""),
  IFERROR(IF(MGOLF!H126="Away", MGOLF!P126, ""), ""),
  IFERROR(IF(Football!H126="Away", Football!P126, ""), ""),
  IFERROR(IF(WVB!H126="Away", WVB!P126, ""), ""),
  IFERROR(IF(XC!H126="Away", XC!P126, ""), ""),
  IFERROR(IF(SWIMMING!H126="Away", SWIMMING!P126, ""), ""),
  IFERROR(IF(WTEN!H126="Away", WTEN!P126, ""), ""),
  IFERROR(IF(TF!H126="Away", TF!P126, ""), ""),
  IFERROR(IF(WGOLF!H126="Away", WGOLF!P126, ""), ""),
  IFERROR(IF(WBB!H126="Away", WBB!P126, ""), ""),
  IFERROR(IF(MBB!H126="Away", MBB!P126, ""), ""),
  IFERROR(IF(WLAX!H126="Away", WLAX!P126, ""), ""),
  IFERROR(IF(MLAX!H126="Away", MLAX!P126, ""), ""),
  IFERROR(IF(SOFT!H126="Away", SOFT!P126, ""), ""),
  IFERROR(IF(BASE!H126="Away", BASE!P126, ""), ""),
  IFERROR(IF(ESPORTS!H126="Away", ESPORTS!P126, ""), "")
)
</f>
        <v/>
      </c>
    </row>
    <row r="127" ht="22.5" customHeight="1">
      <c r="A127" s="6">
        <v>126.0</v>
      </c>
      <c r="B127" s="6" t="str">
        <f>'Master Schedule'!B127</f>
        <v/>
      </c>
      <c r="C127" s="7">
        <v>46360.0</v>
      </c>
      <c r="D127" s="8" t="str">
        <f t="shared" si="1"/>
        <v>Friday</v>
      </c>
      <c r="E127" s="11" t="str">
        <f>TEXTJOIN(
  CHAR(10) &amp; CHAR(10),
  TRUE,
  IFERROR(IF(WSO!H127="Away", WSO!E127, ""), ""),
  IFERROR(IF(MSO!H127="Away", MSO!E127, ""), ""),
  IFERROR(IF(FH!H127="Away", FH!E127, ""), ""),
  IFERROR(IF(MGOLF!H127="Away", MGOLF!E127, ""), ""),
  IFERROR(IF(Football!H127="Away", Football!E127, ""), ""),
  IFERROR(IF(WVB!H127="Away", WVB!E127, ""), ""),
  IFERROR(IF(XC!H127="Away", XC!E127, ""), ""),
  IFERROR(IF(SWIMMING!H127="Away", SWIMMING!E127, ""), ""),
  IFERROR(IF(WTEN!H127="Away", WTEN!E127, ""), ""),
  IFERROR(IF(TF!H127="Away", TF!E127, ""), ""),
  IFERROR(IF(WGOLF!H127="Away", WGOLF!E127, ""), ""),
  IFERROR(IF(WBB!H127="Away", WBB!E127, ""), ""),
  IFERROR(IF(MBB!H127="Away", MBB!E127, ""), ""),
  IFERROR(IF(WLAX!H127="Away", WLAX!E127, ""), ""),
  IFERROR(IF(MLAX!H127="Away", MLAX!E127, ""), ""),
  IFERROR(IF(SOFT!H127="Away", SOFT!E127, ""), ""),
  IFERROR(IF(BASE!H127="Away", BASE!E127, ""), ""),
  IFERROR(IF(ESPORTS!H127="Away", ESPORTS!E127, ""), "")
)
</f>
        <v/>
      </c>
      <c r="F127" s="11" t="str">
        <f>TEXTJOIN(
  CHAR(10) &amp; CHAR(10),
  TRUE,
  IFERROR(IF(WSO!H127="Away", TEXT(WSO!F127, "h:mm AM/PM"), ""), ""),
  IFERROR(IF(MSO!H127="Away", TEXT(MSO!F127, "h:mm AM/PM"), ""), ""),
  IFERROR(IF(FH!H127="Away", TEXT(FH!F127, "h:mm AM/PM"), ""), ""),
  IFERROR(IF(MGOLF!H127="Away", TEXT(MGOLF!F127, "h:mm AM/PM"), ""), ""),
  IFERROR(IF(Football!H127="Away", TEXT(Football!F127, "h:mm AM/PM"), ""), ""),
  IFERROR(IF(WVB!H127="Away", TEXT(WVB!F127, "h:mm AM/PM"), ""), ""),
  IFERROR(IF(XC!H127="Away", TEXT(XC!F127, "h:mm AM/PM"), ""), ""),
  IFERROR(IF(SWIMMING!H127="Away", TEXT(SWIMMING!F127, "h:mm AM/PM"), ""), ""),
  IFERROR(IF(WTEN!H127="Away", TEXT(WTEN!F127, "h:mm AM/PM"), ""), ""),
  IFERROR(IF(TF!H127="Away", TEXT(TF!F127, "h:mm AM/PM"), ""), ""),
  IFERROR(IF(WGOLF!H127="Away", TEXT(WGOLF!F127, "h:mm AM/PM"), ""), ""),
  IFERROR(IF(WBB!H127="Away", TEXT(WBB!F127, "h:mm AM/PM"), ""), ""),
  IFERROR(IF(MBB!H127="Away", TEXT(MBB!F127, "h:mm AM/PM"), ""), ""),
  IFERROR(IF(WLAX!H127="Away", TEXT(WLAX!F127, "h:mm AM/PM"), ""), ""),
  IFERROR(IF(MLAX!H127="Away", TEXT(MLAX!F127, "h:mm AM/PM"), ""), ""),
  IFERROR(IF(SOFT!H127="Away", TEXT(SOFT!F127, "h:mm AM/PM"), ""), ""),
  IFERROR(IF(BASE!H127="Away", TEXT(BASE!F127, "h:mm AM/PM"), ""), ""),
  IFERROR(IF(ESPORTS!H127="Away", TEXT(ESPORTS!F127, "h:mm AM/PM"), ""), "")
)
</f>
        <v/>
      </c>
      <c r="G127" s="11" t="str">
        <f>TEXTJOIN(
  CHAR(10) &amp; CHAR(10),
  TRUE,
  IFERROR(IF(WSO!H127="Away", WSO!G127, ""), ""),
  IFERROR(IF(MSO!H127="Away", MSO!G127, ""), ""),
  IFERROR(IF(FH!H127="Away", FH!G127, ""), ""),
  IFERROR(IF(MGOLF!H127="Away", MGOLF!G127, ""), ""),
  IFERROR(IF(Football!H127="Away", Football!G127, ""), ""),
  IFERROR(IF(WVB!H127="Away", WVB!G127, ""), ""),
  IFERROR(IF(XC!H127="Away", XC!G127, ""), ""),
  IFERROR(IF(SWIMMING!H127="Away", SWIMMING!G127, ""), ""),
  IFERROR(IF(WTEN!H127="Away", WTEN!G127, ""), ""),
  IFERROR(IF(TF!H127="Away", TF!G127, ""), ""),
  IFERROR(IF(WGOLF!H127="Away", WGOLF!G127, ""), ""),
  IFERROR(IF(WBB!H127="Away", WBB!G127, ""), ""),
  IFERROR(IF(MBB!H127="Away", MBB!G127, ""), ""),
  IFERROR(IF(WLAX!H127="Away", WLAX!G127, ""), ""),
  IFERROR(IF(MLAX!H127="Away", MLAX!G127, ""), ""),
  IFERROR(IF(SOFT!H127="Away", SOFT!G127, ""), ""),
  IFERROR(IF(BASE!H127="Away", BASE!G127, ""), ""),
  IFERROR(IF(ESPORTS!H127="Away", ESPORTS!G127, ""), "")
)
</f>
        <v/>
      </c>
      <c r="H127" s="22" t="str">
        <f>TEXTJOIN(
  CHAR(10) &amp; CHAR(10),
  TRUE,
  IFERROR(IF(WSO!H127="Away", WSO!P127, ""), ""),
  IFERROR(IF(MSO!H127="Away", MSO!P127, ""), ""),
  IFERROR(IF(FH!H127="Away", FH!P127, ""), ""),
  IFERROR(IF(MGOLF!H127="Away", MGOLF!P127, ""), ""),
  IFERROR(IF(Football!H127="Away", Football!P127, ""), ""),
  IFERROR(IF(WVB!H127="Away", WVB!P127, ""), ""),
  IFERROR(IF(XC!H127="Away", XC!P127, ""), ""),
  IFERROR(IF(SWIMMING!H127="Away", SWIMMING!P127, ""), ""),
  IFERROR(IF(WTEN!H127="Away", WTEN!P127, ""), ""),
  IFERROR(IF(TF!H127="Away", TF!P127, ""), ""),
  IFERROR(IF(WGOLF!H127="Away", WGOLF!P127, ""), ""),
  IFERROR(IF(WBB!H127="Away", WBB!P127, ""), ""),
  IFERROR(IF(MBB!H127="Away", MBB!P127, ""), ""),
  IFERROR(IF(WLAX!H127="Away", WLAX!P127, ""), ""),
  IFERROR(IF(MLAX!H127="Away", MLAX!P127, ""), ""),
  IFERROR(IF(SOFT!H127="Away", SOFT!P127, ""), ""),
  IFERROR(IF(BASE!H127="Away", BASE!P127, ""), ""),
  IFERROR(IF(ESPORTS!H127="Away", ESPORTS!P127, ""), "")
)
</f>
        <v/>
      </c>
    </row>
    <row r="128" ht="22.5" customHeight="1">
      <c r="A128" s="6">
        <v>127.0</v>
      </c>
      <c r="B128" s="6" t="str">
        <f>'Master Schedule'!B128</f>
        <v/>
      </c>
      <c r="C128" s="7">
        <v>46361.0</v>
      </c>
      <c r="D128" s="8" t="str">
        <f t="shared" si="1"/>
        <v>Saturday</v>
      </c>
      <c r="E128" s="11" t="str">
        <f>TEXTJOIN(
  CHAR(10) &amp; CHAR(10),
  TRUE,
  IFERROR(IF(WSO!H128="Away", WSO!E128, ""), ""),
  IFERROR(IF(MSO!H128="Away", MSO!E128, ""), ""),
  IFERROR(IF(FH!H128="Away", FH!E128, ""), ""),
  IFERROR(IF(MGOLF!H128="Away", MGOLF!E128, ""), ""),
  IFERROR(IF(Football!H128="Away", Football!E128, ""), ""),
  IFERROR(IF(WVB!H128="Away", WVB!E128, ""), ""),
  IFERROR(IF(XC!H128="Away", XC!E128, ""), ""),
  IFERROR(IF(SWIMMING!H128="Away", SWIMMING!E128, ""), ""),
  IFERROR(IF(WTEN!H128="Away", WTEN!E128, ""), ""),
  IFERROR(IF(TF!H128="Away", TF!E128, ""), ""),
  IFERROR(IF(WGOLF!H128="Away", WGOLF!E128, ""), ""),
  IFERROR(IF(WBB!H128="Away", WBB!E128, ""), ""),
  IFERROR(IF(MBB!H128="Away", MBB!E128, ""), ""),
  IFERROR(IF(WLAX!H128="Away", WLAX!E128, ""), ""),
  IFERROR(IF(MLAX!H128="Away", MLAX!E128, ""), ""),
  IFERROR(IF(SOFT!H128="Away", SOFT!E128, ""), ""),
  IFERROR(IF(BASE!H128="Away", BASE!E128, ""), ""),
  IFERROR(IF(ESPORTS!H128="Away", ESPORTS!E128, ""), "")
)
</f>
        <v/>
      </c>
      <c r="F128" s="11" t="str">
        <f>TEXTJOIN(
  CHAR(10) &amp; CHAR(10),
  TRUE,
  IFERROR(IF(WSO!H128="Away", TEXT(WSO!F128, "h:mm AM/PM"), ""), ""),
  IFERROR(IF(MSO!H128="Away", TEXT(MSO!F128, "h:mm AM/PM"), ""), ""),
  IFERROR(IF(FH!H128="Away", TEXT(FH!F128, "h:mm AM/PM"), ""), ""),
  IFERROR(IF(MGOLF!H128="Away", TEXT(MGOLF!F128, "h:mm AM/PM"), ""), ""),
  IFERROR(IF(Football!H128="Away", TEXT(Football!F128, "h:mm AM/PM"), ""), ""),
  IFERROR(IF(WVB!H128="Away", TEXT(WVB!F128, "h:mm AM/PM"), ""), ""),
  IFERROR(IF(XC!H128="Away", TEXT(XC!F128, "h:mm AM/PM"), ""), ""),
  IFERROR(IF(SWIMMING!H128="Away", TEXT(SWIMMING!F128, "h:mm AM/PM"), ""), ""),
  IFERROR(IF(WTEN!H128="Away", TEXT(WTEN!F128, "h:mm AM/PM"), ""), ""),
  IFERROR(IF(TF!H128="Away", TEXT(TF!F128, "h:mm AM/PM"), ""), ""),
  IFERROR(IF(WGOLF!H128="Away", TEXT(WGOLF!F128, "h:mm AM/PM"), ""), ""),
  IFERROR(IF(WBB!H128="Away", TEXT(WBB!F128, "h:mm AM/PM"), ""), ""),
  IFERROR(IF(MBB!H128="Away", TEXT(MBB!F128, "h:mm AM/PM"), ""), ""),
  IFERROR(IF(WLAX!H128="Away", TEXT(WLAX!F128, "h:mm AM/PM"), ""), ""),
  IFERROR(IF(MLAX!H128="Away", TEXT(MLAX!F128, "h:mm AM/PM"), ""), ""),
  IFERROR(IF(SOFT!H128="Away", TEXT(SOFT!F128, "h:mm AM/PM"), ""), ""),
  IFERROR(IF(BASE!H128="Away", TEXT(BASE!F128, "h:mm AM/PM"), ""), ""),
  IFERROR(IF(ESPORTS!H128="Away", TEXT(ESPORTS!F128, "h:mm AM/PM"), ""), "")
)
</f>
        <v/>
      </c>
      <c r="G128" s="11" t="str">
        <f>TEXTJOIN(
  CHAR(10) &amp; CHAR(10),
  TRUE,
  IFERROR(IF(WSO!H128="Away", WSO!G128, ""), ""),
  IFERROR(IF(MSO!H128="Away", MSO!G128, ""), ""),
  IFERROR(IF(FH!H128="Away", FH!G128, ""), ""),
  IFERROR(IF(MGOLF!H128="Away", MGOLF!G128, ""), ""),
  IFERROR(IF(Football!H128="Away", Football!G128, ""), ""),
  IFERROR(IF(WVB!H128="Away", WVB!G128, ""), ""),
  IFERROR(IF(XC!H128="Away", XC!G128, ""), ""),
  IFERROR(IF(SWIMMING!H128="Away", SWIMMING!G128, ""), ""),
  IFERROR(IF(WTEN!H128="Away", WTEN!G128, ""), ""),
  IFERROR(IF(TF!H128="Away", TF!G128, ""), ""),
  IFERROR(IF(WGOLF!H128="Away", WGOLF!G128, ""), ""),
  IFERROR(IF(WBB!H128="Away", WBB!G128, ""), ""),
  IFERROR(IF(MBB!H128="Away", MBB!G128, ""), ""),
  IFERROR(IF(WLAX!H128="Away", WLAX!G128, ""), ""),
  IFERROR(IF(MLAX!H128="Away", MLAX!G128, ""), ""),
  IFERROR(IF(SOFT!H128="Away", SOFT!G128, ""), ""),
  IFERROR(IF(BASE!H128="Away", BASE!G128, ""), ""),
  IFERROR(IF(ESPORTS!H128="Away", ESPORTS!G128, ""), "")
)
</f>
        <v/>
      </c>
      <c r="H128" s="22" t="str">
        <f>TEXTJOIN(
  CHAR(10) &amp; CHAR(10),
  TRUE,
  IFERROR(IF(WSO!H128="Away", WSO!P128, ""), ""),
  IFERROR(IF(MSO!H128="Away", MSO!P128, ""), ""),
  IFERROR(IF(FH!H128="Away", FH!P128, ""), ""),
  IFERROR(IF(MGOLF!H128="Away", MGOLF!P128, ""), ""),
  IFERROR(IF(Football!H128="Away", Football!P128, ""), ""),
  IFERROR(IF(WVB!H128="Away", WVB!P128, ""), ""),
  IFERROR(IF(XC!H128="Away", XC!P128, ""), ""),
  IFERROR(IF(SWIMMING!H128="Away", SWIMMING!P128, ""), ""),
  IFERROR(IF(WTEN!H128="Away", WTEN!P128, ""), ""),
  IFERROR(IF(TF!H128="Away", TF!P128, ""), ""),
  IFERROR(IF(WGOLF!H128="Away", WGOLF!P128, ""), ""),
  IFERROR(IF(WBB!H128="Away", WBB!P128, ""), ""),
  IFERROR(IF(MBB!H128="Away", MBB!P128, ""), ""),
  IFERROR(IF(WLAX!H128="Away", WLAX!P128, ""), ""),
  IFERROR(IF(MLAX!H128="Away", MLAX!P128, ""), ""),
  IFERROR(IF(SOFT!H128="Away", SOFT!P128, ""), ""),
  IFERROR(IF(BASE!H128="Away", BASE!P128, ""), ""),
  IFERROR(IF(ESPORTS!H128="Away", ESPORTS!P128, ""), "")
)
</f>
        <v/>
      </c>
    </row>
    <row r="129" ht="22.5" customHeight="1">
      <c r="A129" s="6">
        <v>128.0</v>
      </c>
      <c r="B129" s="6" t="str">
        <f>'Master Schedule'!B129</f>
        <v/>
      </c>
      <c r="C129" s="7">
        <v>46362.0</v>
      </c>
      <c r="D129" s="8" t="str">
        <f t="shared" si="1"/>
        <v>Sunday</v>
      </c>
      <c r="E129" s="11" t="str">
        <f>TEXTJOIN(
  CHAR(10) &amp; CHAR(10),
  TRUE,
  IFERROR(IF(WSO!H129="Away", WSO!E129, ""), ""),
  IFERROR(IF(MSO!H129="Away", MSO!E129, ""), ""),
  IFERROR(IF(FH!H129="Away", FH!E129, ""), ""),
  IFERROR(IF(MGOLF!H129="Away", MGOLF!E129, ""), ""),
  IFERROR(IF(Football!H129="Away", Football!E129, ""), ""),
  IFERROR(IF(WVB!H129="Away", WVB!E129, ""), ""),
  IFERROR(IF(XC!H129="Away", XC!E129, ""), ""),
  IFERROR(IF(SWIMMING!H129="Away", SWIMMING!E129, ""), ""),
  IFERROR(IF(WTEN!H129="Away", WTEN!E129, ""), ""),
  IFERROR(IF(TF!H129="Away", TF!E129, ""), ""),
  IFERROR(IF(WGOLF!H129="Away", WGOLF!E129, ""), ""),
  IFERROR(IF(WBB!H129="Away", WBB!E129, ""), ""),
  IFERROR(IF(MBB!H129="Away", MBB!E129, ""), ""),
  IFERROR(IF(WLAX!H129="Away", WLAX!E129, ""), ""),
  IFERROR(IF(MLAX!H129="Away", MLAX!E129, ""), ""),
  IFERROR(IF(SOFT!H129="Away", SOFT!E129, ""), ""),
  IFERROR(IF(BASE!H129="Away", BASE!E129, ""), ""),
  IFERROR(IF(ESPORTS!H129="Away", ESPORTS!E129, ""), "")
)
</f>
        <v/>
      </c>
      <c r="F129" s="11" t="str">
        <f>TEXTJOIN(
  CHAR(10) &amp; CHAR(10),
  TRUE,
  IFERROR(IF(WSO!H129="Away", TEXT(WSO!F129, "h:mm AM/PM"), ""), ""),
  IFERROR(IF(MSO!H129="Away", TEXT(MSO!F129, "h:mm AM/PM"), ""), ""),
  IFERROR(IF(FH!H129="Away", TEXT(FH!F129, "h:mm AM/PM"), ""), ""),
  IFERROR(IF(MGOLF!H129="Away", TEXT(MGOLF!F129, "h:mm AM/PM"), ""), ""),
  IFERROR(IF(Football!H129="Away", TEXT(Football!F129, "h:mm AM/PM"), ""), ""),
  IFERROR(IF(WVB!H129="Away", TEXT(WVB!F129, "h:mm AM/PM"), ""), ""),
  IFERROR(IF(XC!H129="Away", TEXT(XC!F129, "h:mm AM/PM"), ""), ""),
  IFERROR(IF(SWIMMING!H129="Away", TEXT(SWIMMING!F129, "h:mm AM/PM"), ""), ""),
  IFERROR(IF(WTEN!H129="Away", TEXT(WTEN!F129, "h:mm AM/PM"), ""), ""),
  IFERROR(IF(TF!H129="Away", TEXT(TF!F129, "h:mm AM/PM"), ""), ""),
  IFERROR(IF(WGOLF!H129="Away", TEXT(WGOLF!F129, "h:mm AM/PM"), ""), ""),
  IFERROR(IF(WBB!H129="Away", TEXT(WBB!F129, "h:mm AM/PM"), ""), ""),
  IFERROR(IF(MBB!H129="Away", TEXT(MBB!F129, "h:mm AM/PM"), ""), ""),
  IFERROR(IF(WLAX!H129="Away", TEXT(WLAX!F129, "h:mm AM/PM"), ""), ""),
  IFERROR(IF(MLAX!H129="Away", TEXT(MLAX!F129, "h:mm AM/PM"), ""), ""),
  IFERROR(IF(SOFT!H129="Away", TEXT(SOFT!F129, "h:mm AM/PM"), ""), ""),
  IFERROR(IF(BASE!H129="Away", TEXT(BASE!F129, "h:mm AM/PM"), ""), ""),
  IFERROR(IF(ESPORTS!H129="Away", TEXT(ESPORTS!F129, "h:mm AM/PM"), ""), "")
)
</f>
        <v/>
      </c>
      <c r="G129" s="11" t="str">
        <f>TEXTJOIN(
  CHAR(10) &amp; CHAR(10),
  TRUE,
  IFERROR(IF(WSO!H129="Away", WSO!G129, ""), ""),
  IFERROR(IF(MSO!H129="Away", MSO!G129, ""), ""),
  IFERROR(IF(FH!H129="Away", FH!G129, ""), ""),
  IFERROR(IF(MGOLF!H129="Away", MGOLF!G129, ""), ""),
  IFERROR(IF(Football!H129="Away", Football!G129, ""), ""),
  IFERROR(IF(WVB!H129="Away", WVB!G129, ""), ""),
  IFERROR(IF(XC!H129="Away", XC!G129, ""), ""),
  IFERROR(IF(SWIMMING!H129="Away", SWIMMING!G129, ""), ""),
  IFERROR(IF(WTEN!H129="Away", WTEN!G129, ""), ""),
  IFERROR(IF(TF!H129="Away", TF!G129, ""), ""),
  IFERROR(IF(WGOLF!H129="Away", WGOLF!G129, ""), ""),
  IFERROR(IF(WBB!H129="Away", WBB!G129, ""), ""),
  IFERROR(IF(MBB!H129="Away", MBB!G129, ""), ""),
  IFERROR(IF(WLAX!H129="Away", WLAX!G129, ""), ""),
  IFERROR(IF(MLAX!H129="Away", MLAX!G129, ""), ""),
  IFERROR(IF(SOFT!H129="Away", SOFT!G129, ""), ""),
  IFERROR(IF(BASE!H129="Away", BASE!G129, ""), ""),
  IFERROR(IF(ESPORTS!H129="Away", ESPORTS!G129, ""), "")
)
</f>
        <v/>
      </c>
      <c r="H129" s="22" t="str">
        <f>TEXTJOIN(
  CHAR(10) &amp; CHAR(10),
  TRUE,
  IFERROR(IF(WSO!H129="Away", WSO!P129, ""), ""),
  IFERROR(IF(MSO!H129="Away", MSO!P129, ""), ""),
  IFERROR(IF(FH!H129="Away", FH!P129, ""), ""),
  IFERROR(IF(MGOLF!H129="Away", MGOLF!P129, ""), ""),
  IFERROR(IF(Football!H129="Away", Football!P129, ""), ""),
  IFERROR(IF(WVB!H129="Away", WVB!P129, ""), ""),
  IFERROR(IF(XC!H129="Away", XC!P129, ""), ""),
  IFERROR(IF(SWIMMING!H129="Away", SWIMMING!P129, ""), ""),
  IFERROR(IF(WTEN!H129="Away", WTEN!P129, ""), ""),
  IFERROR(IF(TF!H129="Away", TF!P129, ""), ""),
  IFERROR(IF(WGOLF!H129="Away", WGOLF!P129, ""), ""),
  IFERROR(IF(WBB!H129="Away", WBB!P129, ""), ""),
  IFERROR(IF(MBB!H129="Away", MBB!P129, ""), ""),
  IFERROR(IF(WLAX!H129="Away", WLAX!P129, ""), ""),
  IFERROR(IF(MLAX!H129="Away", MLAX!P129, ""), ""),
  IFERROR(IF(SOFT!H129="Away", SOFT!P129, ""), ""),
  IFERROR(IF(BASE!H129="Away", BASE!P129, ""), ""),
  IFERROR(IF(ESPORTS!H129="Away", ESPORTS!P129, ""), "")
)
</f>
        <v/>
      </c>
    </row>
    <row r="130" ht="22.5" customHeight="1">
      <c r="A130" s="6">
        <v>129.0</v>
      </c>
      <c r="B130" s="6" t="str">
        <f>'Master Schedule'!B130</f>
        <v/>
      </c>
      <c r="C130" s="7">
        <v>46363.0</v>
      </c>
      <c r="D130" s="8" t="str">
        <f t="shared" si="1"/>
        <v>Monday</v>
      </c>
      <c r="E130" s="11" t="str">
        <f>TEXTJOIN(
  CHAR(10) &amp; CHAR(10),
  TRUE,
  IFERROR(IF(WSO!H130="Away", WSO!E130, ""), ""),
  IFERROR(IF(MSO!H130="Away", MSO!E130, ""), ""),
  IFERROR(IF(FH!H130="Away", FH!E130, ""), ""),
  IFERROR(IF(MGOLF!H130="Away", MGOLF!E130, ""), ""),
  IFERROR(IF(Football!H130="Away", Football!E130, ""), ""),
  IFERROR(IF(WVB!H130="Away", WVB!E130, ""), ""),
  IFERROR(IF(XC!H130="Away", XC!E130, ""), ""),
  IFERROR(IF(SWIMMING!H130="Away", SWIMMING!E130, ""), ""),
  IFERROR(IF(WTEN!H130="Away", WTEN!E130, ""), ""),
  IFERROR(IF(TF!H130="Away", TF!E130, ""), ""),
  IFERROR(IF(WGOLF!H130="Away", WGOLF!E130, ""), ""),
  IFERROR(IF(WBB!H130="Away", WBB!E130, ""), ""),
  IFERROR(IF(MBB!H130="Away", MBB!E130, ""), ""),
  IFERROR(IF(WLAX!H130="Away", WLAX!E130, ""), ""),
  IFERROR(IF(MLAX!H130="Away", MLAX!E130, ""), ""),
  IFERROR(IF(SOFT!H130="Away", SOFT!E130, ""), ""),
  IFERROR(IF(BASE!H130="Away", BASE!E130, ""), ""),
  IFERROR(IF(ESPORTS!H130="Away", ESPORTS!E130, ""), "")
)
</f>
        <v/>
      </c>
      <c r="F130" s="11" t="str">
        <f>TEXTJOIN(
  CHAR(10) &amp; CHAR(10),
  TRUE,
  IFERROR(IF(WSO!H130="Away", TEXT(WSO!F130, "h:mm AM/PM"), ""), ""),
  IFERROR(IF(MSO!H130="Away", TEXT(MSO!F130, "h:mm AM/PM"), ""), ""),
  IFERROR(IF(FH!H130="Away", TEXT(FH!F130, "h:mm AM/PM"), ""), ""),
  IFERROR(IF(MGOLF!H130="Away", TEXT(MGOLF!F130, "h:mm AM/PM"), ""), ""),
  IFERROR(IF(Football!H130="Away", TEXT(Football!F130, "h:mm AM/PM"), ""), ""),
  IFERROR(IF(WVB!H130="Away", TEXT(WVB!F130, "h:mm AM/PM"), ""), ""),
  IFERROR(IF(XC!H130="Away", TEXT(XC!F130, "h:mm AM/PM"), ""), ""),
  IFERROR(IF(SWIMMING!H130="Away", TEXT(SWIMMING!F130, "h:mm AM/PM"), ""), ""),
  IFERROR(IF(WTEN!H130="Away", TEXT(WTEN!F130, "h:mm AM/PM"), ""), ""),
  IFERROR(IF(TF!H130="Away", TEXT(TF!F130, "h:mm AM/PM"), ""), ""),
  IFERROR(IF(WGOLF!H130="Away", TEXT(WGOLF!F130, "h:mm AM/PM"), ""), ""),
  IFERROR(IF(WBB!H130="Away", TEXT(WBB!F130, "h:mm AM/PM"), ""), ""),
  IFERROR(IF(MBB!H130="Away", TEXT(MBB!F130, "h:mm AM/PM"), ""), ""),
  IFERROR(IF(WLAX!H130="Away", TEXT(WLAX!F130, "h:mm AM/PM"), ""), ""),
  IFERROR(IF(MLAX!H130="Away", TEXT(MLAX!F130, "h:mm AM/PM"), ""), ""),
  IFERROR(IF(SOFT!H130="Away", TEXT(SOFT!F130, "h:mm AM/PM"), ""), ""),
  IFERROR(IF(BASE!H130="Away", TEXT(BASE!F130, "h:mm AM/PM"), ""), ""),
  IFERROR(IF(ESPORTS!H130="Away", TEXT(ESPORTS!F130, "h:mm AM/PM"), ""), "")
)
</f>
        <v/>
      </c>
      <c r="G130" s="11" t="str">
        <f>TEXTJOIN(
  CHAR(10) &amp; CHAR(10),
  TRUE,
  IFERROR(IF(WSO!H130="Away", WSO!G130, ""), ""),
  IFERROR(IF(MSO!H130="Away", MSO!G130, ""), ""),
  IFERROR(IF(FH!H130="Away", FH!G130, ""), ""),
  IFERROR(IF(MGOLF!H130="Away", MGOLF!G130, ""), ""),
  IFERROR(IF(Football!H130="Away", Football!G130, ""), ""),
  IFERROR(IF(WVB!H130="Away", WVB!G130, ""), ""),
  IFERROR(IF(XC!H130="Away", XC!G130, ""), ""),
  IFERROR(IF(SWIMMING!H130="Away", SWIMMING!G130, ""), ""),
  IFERROR(IF(WTEN!H130="Away", WTEN!G130, ""), ""),
  IFERROR(IF(TF!H130="Away", TF!G130, ""), ""),
  IFERROR(IF(WGOLF!H130="Away", WGOLF!G130, ""), ""),
  IFERROR(IF(WBB!H130="Away", WBB!G130, ""), ""),
  IFERROR(IF(MBB!H130="Away", MBB!G130, ""), ""),
  IFERROR(IF(WLAX!H130="Away", WLAX!G130, ""), ""),
  IFERROR(IF(MLAX!H130="Away", MLAX!G130, ""), ""),
  IFERROR(IF(SOFT!H130="Away", SOFT!G130, ""), ""),
  IFERROR(IF(BASE!H130="Away", BASE!G130, ""), ""),
  IFERROR(IF(ESPORTS!H130="Away", ESPORTS!G130, ""), "")
)
</f>
        <v/>
      </c>
      <c r="H130" s="22" t="str">
        <f>TEXTJOIN(
  CHAR(10) &amp; CHAR(10),
  TRUE,
  IFERROR(IF(WSO!H130="Away", WSO!P130, ""), ""),
  IFERROR(IF(MSO!H130="Away", MSO!P130, ""), ""),
  IFERROR(IF(FH!H130="Away", FH!P130, ""), ""),
  IFERROR(IF(MGOLF!H130="Away", MGOLF!P130, ""), ""),
  IFERROR(IF(Football!H130="Away", Football!P130, ""), ""),
  IFERROR(IF(WVB!H130="Away", WVB!P130, ""), ""),
  IFERROR(IF(XC!H130="Away", XC!P130, ""), ""),
  IFERROR(IF(SWIMMING!H130="Away", SWIMMING!P130, ""), ""),
  IFERROR(IF(WTEN!H130="Away", WTEN!P130, ""), ""),
  IFERROR(IF(TF!H130="Away", TF!P130, ""), ""),
  IFERROR(IF(WGOLF!H130="Away", WGOLF!P130, ""), ""),
  IFERROR(IF(WBB!H130="Away", WBB!P130, ""), ""),
  IFERROR(IF(MBB!H130="Away", MBB!P130, ""), ""),
  IFERROR(IF(WLAX!H130="Away", WLAX!P130, ""), ""),
  IFERROR(IF(MLAX!H130="Away", MLAX!P130, ""), ""),
  IFERROR(IF(SOFT!H130="Away", SOFT!P130, ""), ""),
  IFERROR(IF(BASE!H130="Away", BASE!P130, ""), ""),
  IFERROR(IF(ESPORTS!H130="Away", ESPORTS!P130, ""), "")
)
</f>
        <v/>
      </c>
    </row>
    <row r="131" ht="22.5" customHeight="1">
      <c r="A131" s="6">
        <v>130.0</v>
      </c>
      <c r="B131" s="6" t="str">
        <f>'Master Schedule'!B131</f>
        <v/>
      </c>
      <c r="C131" s="7">
        <v>46364.0</v>
      </c>
      <c r="D131" s="8" t="str">
        <f t="shared" si="1"/>
        <v>Tuesday</v>
      </c>
      <c r="E131" s="11" t="str">
        <f>TEXTJOIN(
  CHAR(10) &amp; CHAR(10),
  TRUE,
  IFERROR(IF(WSO!H131="Away", WSO!E131, ""), ""),
  IFERROR(IF(MSO!H131="Away", MSO!E131, ""), ""),
  IFERROR(IF(FH!H131="Away", FH!E131, ""), ""),
  IFERROR(IF(MGOLF!H131="Away", MGOLF!E131, ""), ""),
  IFERROR(IF(Football!H131="Away", Football!E131, ""), ""),
  IFERROR(IF(WVB!H131="Away", WVB!E131, ""), ""),
  IFERROR(IF(XC!H131="Away", XC!E131, ""), ""),
  IFERROR(IF(SWIMMING!H131="Away", SWIMMING!E131, ""), ""),
  IFERROR(IF(WTEN!H131="Away", WTEN!E131, ""), ""),
  IFERROR(IF(TF!H131="Away", TF!E131, ""), ""),
  IFERROR(IF(WGOLF!H131="Away", WGOLF!E131, ""), ""),
  IFERROR(IF(WBB!H131="Away", WBB!E131, ""), ""),
  IFERROR(IF(MBB!H131="Away", MBB!E131, ""), ""),
  IFERROR(IF(WLAX!H131="Away", WLAX!E131, ""), ""),
  IFERROR(IF(MLAX!H131="Away", MLAX!E131, ""), ""),
  IFERROR(IF(SOFT!H131="Away", SOFT!E131, ""), ""),
  IFERROR(IF(BASE!H131="Away", BASE!E131, ""), ""),
  IFERROR(IF(ESPORTS!H131="Away", ESPORTS!E131, ""), "")
)
</f>
        <v/>
      </c>
      <c r="F131" s="11" t="str">
        <f>TEXTJOIN(
  CHAR(10) &amp; CHAR(10),
  TRUE,
  IFERROR(IF(WSO!H131="Away", TEXT(WSO!F131, "h:mm AM/PM"), ""), ""),
  IFERROR(IF(MSO!H131="Away", TEXT(MSO!F131, "h:mm AM/PM"), ""), ""),
  IFERROR(IF(FH!H131="Away", TEXT(FH!F131, "h:mm AM/PM"), ""), ""),
  IFERROR(IF(MGOLF!H131="Away", TEXT(MGOLF!F131, "h:mm AM/PM"), ""), ""),
  IFERROR(IF(Football!H131="Away", TEXT(Football!F131, "h:mm AM/PM"), ""), ""),
  IFERROR(IF(WVB!H131="Away", TEXT(WVB!F131, "h:mm AM/PM"), ""), ""),
  IFERROR(IF(XC!H131="Away", TEXT(XC!F131, "h:mm AM/PM"), ""), ""),
  IFERROR(IF(SWIMMING!H131="Away", TEXT(SWIMMING!F131, "h:mm AM/PM"), ""), ""),
  IFERROR(IF(WTEN!H131="Away", TEXT(WTEN!F131, "h:mm AM/PM"), ""), ""),
  IFERROR(IF(TF!H131="Away", TEXT(TF!F131, "h:mm AM/PM"), ""), ""),
  IFERROR(IF(WGOLF!H131="Away", TEXT(WGOLF!F131, "h:mm AM/PM"), ""), ""),
  IFERROR(IF(WBB!H131="Away", TEXT(WBB!F131, "h:mm AM/PM"), ""), ""),
  IFERROR(IF(MBB!H131="Away", TEXT(MBB!F131, "h:mm AM/PM"), ""), ""),
  IFERROR(IF(WLAX!H131="Away", TEXT(WLAX!F131, "h:mm AM/PM"), ""), ""),
  IFERROR(IF(MLAX!H131="Away", TEXT(MLAX!F131, "h:mm AM/PM"), ""), ""),
  IFERROR(IF(SOFT!H131="Away", TEXT(SOFT!F131, "h:mm AM/PM"), ""), ""),
  IFERROR(IF(BASE!H131="Away", TEXT(BASE!F131, "h:mm AM/PM"), ""), ""),
  IFERROR(IF(ESPORTS!H131="Away", TEXT(ESPORTS!F131, "h:mm AM/PM"), ""), "")
)
</f>
        <v/>
      </c>
      <c r="G131" s="11" t="str">
        <f>TEXTJOIN(
  CHAR(10) &amp; CHAR(10),
  TRUE,
  IFERROR(IF(WSO!H131="Away", WSO!G131, ""), ""),
  IFERROR(IF(MSO!H131="Away", MSO!G131, ""), ""),
  IFERROR(IF(FH!H131="Away", FH!G131, ""), ""),
  IFERROR(IF(MGOLF!H131="Away", MGOLF!G131, ""), ""),
  IFERROR(IF(Football!H131="Away", Football!G131, ""), ""),
  IFERROR(IF(WVB!H131="Away", WVB!G131, ""), ""),
  IFERROR(IF(XC!H131="Away", XC!G131, ""), ""),
  IFERROR(IF(SWIMMING!H131="Away", SWIMMING!G131, ""), ""),
  IFERROR(IF(WTEN!H131="Away", WTEN!G131, ""), ""),
  IFERROR(IF(TF!H131="Away", TF!G131, ""), ""),
  IFERROR(IF(WGOLF!H131="Away", WGOLF!G131, ""), ""),
  IFERROR(IF(WBB!H131="Away", WBB!G131, ""), ""),
  IFERROR(IF(MBB!H131="Away", MBB!G131, ""), ""),
  IFERROR(IF(WLAX!H131="Away", WLAX!G131, ""), ""),
  IFERROR(IF(MLAX!H131="Away", MLAX!G131, ""), ""),
  IFERROR(IF(SOFT!H131="Away", SOFT!G131, ""), ""),
  IFERROR(IF(BASE!H131="Away", BASE!G131, ""), ""),
  IFERROR(IF(ESPORTS!H131="Away", ESPORTS!G131, ""), "")
)
</f>
        <v/>
      </c>
      <c r="H131" s="22" t="str">
        <f>TEXTJOIN(
  CHAR(10) &amp; CHAR(10),
  TRUE,
  IFERROR(IF(WSO!H131="Away", WSO!P131, ""), ""),
  IFERROR(IF(MSO!H131="Away", MSO!P131, ""), ""),
  IFERROR(IF(FH!H131="Away", FH!P131, ""), ""),
  IFERROR(IF(MGOLF!H131="Away", MGOLF!P131, ""), ""),
  IFERROR(IF(Football!H131="Away", Football!P131, ""), ""),
  IFERROR(IF(WVB!H131="Away", WVB!P131, ""), ""),
  IFERROR(IF(XC!H131="Away", XC!P131, ""), ""),
  IFERROR(IF(SWIMMING!H131="Away", SWIMMING!P131, ""), ""),
  IFERROR(IF(WTEN!H131="Away", WTEN!P131, ""), ""),
  IFERROR(IF(TF!H131="Away", TF!P131, ""), ""),
  IFERROR(IF(WGOLF!H131="Away", WGOLF!P131, ""), ""),
  IFERROR(IF(WBB!H131="Away", WBB!P131, ""), ""),
  IFERROR(IF(MBB!H131="Away", MBB!P131, ""), ""),
  IFERROR(IF(WLAX!H131="Away", WLAX!P131, ""), ""),
  IFERROR(IF(MLAX!H131="Away", MLAX!P131, ""), ""),
  IFERROR(IF(SOFT!H131="Away", SOFT!P131, ""), ""),
  IFERROR(IF(BASE!H131="Away", BASE!P131, ""), ""),
  IFERROR(IF(ESPORTS!H131="Away", ESPORTS!P131, ""), "")
)
</f>
        <v/>
      </c>
    </row>
    <row r="132" ht="22.5" customHeight="1">
      <c r="A132" s="6">
        <v>131.0</v>
      </c>
      <c r="B132" s="6" t="str">
        <f>'Master Schedule'!B132</f>
        <v/>
      </c>
      <c r="C132" s="7">
        <v>46365.0</v>
      </c>
      <c r="D132" s="8" t="str">
        <f t="shared" si="1"/>
        <v>Wednesday</v>
      </c>
      <c r="E132" s="11" t="str">
        <f>TEXTJOIN(
  CHAR(10) &amp; CHAR(10),
  TRUE,
  IFERROR(IF(WSO!H132="Away", WSO!E132, ""), ""),
  IFERROR(IF(MSO!H132="Away", MSO!E132, ""), ""),
  IFERROR(IF(FH!H132="Away", FH!E132, ""), ""),
  IFERROR(IF(MGOLF!H132="Away", MGOLF!E132, ""), ""),
  IFERROR(IF(Football!H132="Away", Football!E132, ""), ""),
  IFERROR(IF(WVB!H132="Away", WVB!E132, ""), ""),
  IFERROR(IF(XC!H132="Away", XC!E132, ""), ""),
  IFERROR(IF(SWIMMING!H132="Away", SWIMMING!E132, ""), ""),
  IFERROR(IF(WTEN!H132="Away", WTEN!E132, ""), ""),
  IFERROR(IF(TF!H132="Away", TF!E132, ""), ""),
  IFERROR(IF(WGOLF!H132="Away", WGOLF!E132, ""), ""),
  IFERROR(IF(WBB!H132="Away", WBB!E132, ""), ""),
  IFERROR(IF(MBB!H132="Away", MBB!E132, ""), ""),
  IFERROR(IF(WLAX!H132="Away", WLAX!E132, ""), ""),
  IFERROR(IF(MLAX!H132="Away", MLAX!E132, ""), ""),
  IFERROR(IF(SOFT!H132="Away", SOFT!E132, ""), ""),
  IFERROR(IF(BASE!H132="Away", BASE!E132, ""), ""),
  IFERROR(IF(ESPORTS!H132="Away", ESPORTS!E132, ""), "")
)
</f>
        <v/>
      </c>
      <c r="F132" s="11" t="str">
        <f>TEXTJOIN(
  CHAR(10) &amp; CHAR(10),
  TRUE,
  IFERROR(IF(WSO!H132="Away", TEXT(WSO!F132, "h:mm AM/PM"), ""), ""),
  IFERROR(IF(MSO!H132="Away", TEXT(MSO!F132, "h:mm AM/PM"), ""), ""),
  IFERROR(IF(FH!H132="Away", TEXT(FH!F132, "h:mm AM/PM"), ""), ""),
  IFERROR(IF(MGOLF!H132="Away", TEXT(MGOLF!F132, "h:mm AM/PM"), ""), ""),
  IFERROR(IF(Football!H132="Away", TEXT(Football!F132, "h:mm AM/PM"), ""), ""),
  IFERROR(IF(WVB!H132="Away", TEXT(WVB!F132, "h:mm AM/PM"), ""), ""),
  IFERROR(IF(XC!H132="Away", TEXT(XC!F132, "h:mm AM/PM"), ""), ""),
  IFERROR(IF(SWIMMING!H132="Away", TEXT(SWIMMING!F132, "h:mm AM/PM"), ""), ""),
  IFERROR(IF(WTEN!H132="Away", TEXT(WTEN!F132, "h:mm AM/PM"), ""), ""),
  IFERROR(IF(TF!H132="Away", TEXT(TF!F132, "h:mm AM/PM"), ""), ""),
  IFERROR(IF(WGOLF!H132="Away", TEXT(WGOLF!F132, "h:mm AM/PM"), ""), ""),
  IFERROR(IF(WBB!H132="Away", TEXT(WBB!F132, "h:mm AM/PM"), ""), ""),
  IFERROR(IF(MBB!H132="Away", TEXT(MBB!F132, "h:mm AM/PM"), ""), ""),
  IFERROR(IF(WLAX!H132="Away", TEXT(WLAX!F132, "h:mm AM/PM"), ""), ""),
  IFERROR(IF(MLAX!H132="Away", TEXT(MLAX!F132, "h:mm AM/PM"), ""), ""),
  IFERROR(IF(SOFT!H132="Away", TEXT(SOFT!F132, "h:mm AM/PM"), ""), ""),
  IFERROR(IF(BASE!H132="Away", TEXT(BASE!F132, "h:mm AM/PM"), ""), ""),
  IFERROR(IF(ESPORTS!H132="Away", TEXT(ESPORTS!F132, "h:mm AM/PM"), ""), "")
)
</f>
        <v/>
      </c>
      <c r="G132" s="11" t="str">
        <f>TEXTJOIN(
  CHAR(10) &amp; CHAR(10),
  TRUE,
  IFERROR(IF(WSO!H132="Away", WSO!G132, ""), ""),
  IFERROR(IF(MSO!H132="Away", MSO!G132, ""), ""),
  IFERROR(IF(FH!H132="Away", FH!G132, ""), ""),
  IFERROR(IF(MGOLF!H132="Away", MGOLF!G132, ""), ""),
  IFERROR(IF(Football!H132="Away", Football!G132, ""), ""),
  IFERROR(IF(WVB!H132="Away", WVB!G132, ""), ""),
  IFERROR(IF(XC!H132="Away", XC!G132, ""), ""),
  IFERROR(IF(SWIMMING!H132="Away", SWIMMING!G132, ""), ""),
  IFERROR(IF(WTEN!H132="Away", WTEN!G132, ""), ""),
  IFERROR(IF(TF!H132="Away", TF!G132, ""), ""),
  IFERROR(IF(WGOLF!H132="Away", WGOLF!G132, ""), ""),
  IFERROR(IF(WBB!H132="Away", WBB!G132, ""), ""),
  IFERROR(IF(MBB!H132="Away", MBB!G132, ""), ""),
  IFERROR(IF(WLAX!H132="Away", WLAX!G132, ""), ""),
  IFERROR(IF(MLAX!H132="Away", MLAX!G132, ""), ""),
  IFERROR(IF(SOFT!H132="Away", SOFT!G132, ""), ""),
  IFERROR(IF(BASE!H132="Away", BASE!G132, ""), ""),
  IFERROR(IF(ESPORTS!H132="Away", ESPORTS!G132, ""), "")
)
</f>
        <v/>
      </c>
      <c r="H132" s="22" t="str">
        <f>TEXTJOIN(
  CHAR(10) &amp; CHAR(10),
  TRUE,
  IFERROR(IF(WSO!H132="Away", WSO!P132, ""), ""),
  IFERROR(IF(MSO!H132="Away", MSO!P132, ""), ""),
  IFERROR(IF(FH!H132="Away", FH!P132, ""), ""),
  IFERROR(IF(MGOLF!H132="Away", MGOLF!P132, ""), ""),
  IFERROR(IF(Football!H132="Away", Football!P132, ""), ""),
  IFERROR(IF(WVB!H132="Away", WVB!P132, ""), ""),
  IFERROR(IF(XC!H132="Away", XC!P132, ""), ""),
  IFERROR(IF(SWIMMING!H132="Away", SWIMMING!P132, ""), ""),
  IFERROR(IF(WTEN!H132="Away", WTEN!P132, ""), ""),
  IFERROR(IF(TF!H132="Away", TF!P132, ""), ""),
  IFERROR(IF(WGOLF!H132="Away", WGOLF!P132, ""), ""),
  IFERROR(IF(WBB!H132="Away", WBB!P132, ""), ""),
  IFERROR(IF(MBB!H132="Away", MBB!P132, ""), ""),
  IFERROR(IF(WLAX!H132="Away", WLAX!P132, ""), ""),
  IFERROR(IF(MLAX!H132="Away", MLAX!P132, ""), ""),
  IFERROR(IF(SOFT!H132="Away", SOFT!P132, ""), ""),
  IFERROR(IF(BASE!H132="Away", BASE!P132, ""), ""),
  IFERROR(IF(ESPORTS!H132="Away", ESPORTS!P132, ""), "")
)
</f>
        <v/>
      </c>
    </row>
    <row r="133" ht="22.5" customHeight="1">
      <c r="A133" s="6">
        <v>132.0</v>
      </c>
      <c r="B133" s="6" t="str">
        <f>'Master Schedule'!B133</f>
        <v/>
      </c>
      <c r="C133" s="7">
        <v>46366.0</v>
      </c>
      <c r="D133" s="8" t="str">
        <f t="shared" si="1"/>
        <v>Thursday</v>
      </c>
      <c r="E133" s="11" t="str">
        <f>TEXTJOIN(
  CHAR(10) &amp; CHAR(10),
  TRUE,
  IFERROR(IF(WSO!H133="Away", WSO!E133, ""), ""),
  IFERROR(IF(MSO!H133="Away", MSO!E133, ""), ""),
  IFERROR(IF(FH!H133="Away", FH!E133, ""), ""),
  IFERROR(IF(MGOLF!H133="Away", MGOLF!E133, ""), ""),
  IFERROR(IF(Football!H133="Away", Football!E133, ""), ""),
  IFERROR(IF(WVB!H133="Away", WVB!E133, ""), ""),
  IFERROR(IF(XC!H133="Away", XC!E133, ""), ""),
  IFERROR(IF(SWIMMING!H133="Away", SWIMMING!E133, ""), ""),
  IFERROR(IF(WTEN!H133="Away", WTEN!E133, ""), ""),
  IFERROR(IF(TF!H133="Away", TF!E133, ""), ""),
  IFERROR(IF(WGOLF!H133="Away", WGOLF!E133, ""), ""),
  IFERROR(IF(WBB!H133="Away", WBB!E133, ""), ""),
  IFERROR(IF(MBB!H133="Away", MBB!E133, ""), ""),
  IFERROR(IF(WLAX!H133="Away", WLAX!E133, ""), ""),
  IFERROR(IF(MLAX!H133="Away", MLAX!E133, ""), ""),
  IFERROR(IF(SOFT!H133="Away", SOFT!E133, ""), ""),
  IFERROR(IF(BASE!H133="Away", BASE!E133, ""), ""),
  IFERROR(IF(ESPORTS!H133="Away", ESPORTS!E133, ""), "")
)
</f>
        <v/>
      </c>
      <c r="F133" s="11" t="str">
        <f>TEXTJOIN(
  CHAR(10) &amp; CHAR(10),
  TRUE,
  IFERROR(IF(WSO!H133="Away", TEXT(WSO!F133, "h:mm AM/PM"), ""), ""),
  IFERROR(IF(MSO!H133="Away", TEXT(MSO!F133, "h:mm AM/PM"), ""), ""),
  IFERROR(IF(FH!H133="Away", TEXT(FH!F133, "h:mm AM/PM"), ""), ""),
  IFERROR(IF(MGOLF!H133="Away", TEXT(MGOLF!F133, "h:mm AM/PM"), ""), ""),
  IFERROR(IF(Football!H133="Away", TEXT(Football!F133, "h:mm AM/PM"), ""), ""),
  IFERROR(IF(WVB!H133="Away", TEXT(WVB!F133, "h:mm AM/PM"), ""), ""),
  IFERROR(IF(XC!H133="Away", TEXT(XC!F133, "h:mm AM/PM"), ""), ""),
  IFERROR(IF(SWIMMING!H133="Away", TEXT(SWIMMING!F133, "h:mm AM/PM"), ""), ""),
  IFERROR(IF(WTEN!H133="Away", TEXT(WTEN!F133, "h:mm AM/PM"), ""), ""),
  IFERROR(IF(TF!H133="Away", TEXT(TF!F133, "h:mm AM/PM"), ""), ""),
  IFERROR(IF(WGOLF!H133="Away", TEXT(WGOLF!F133, "h:mm AM/PM"), ""), ""),
  IFERROR(IF(WBB!H133="Away", TEXT(WBB!F133, "h:mm AM/PM"), ""), ""),
  IFERROR(IF(MBB!H133="Away", TEXT(MBB!F133, "h:mm AM/PM"), ""), ""),
  IFERROR(IF(WLAX!H133="Away", TEXT(WLAX!F133, "h:mm AM/PM"), ""), ""),
  IFERROR(IF(MLAX!H133="Away", TEXT(MLAX!F133, "h:mm AM/PM"), ""), ""),
  IFERROR(IF(SOFT!H133="Away", TEXT(SOFT!F133, "h:mm AM/PM"), ""), ""),
  IFERROR(IF(BASE!H133="Away", TEXT(BASE!F133, "h:mm AM/PM"), ""), ""),
  IFERROR(IF(ESPORTS!H133="Away", TEXT(ESPORTS!F133, "h:mm AM/PM"), ""), "")
)
</f>
        <v/>
      </c>
      <c r="G133" s="11" t="str">
        <f>TEXTJOIN(
  CHAR(10) &amp; CHAR(10),
  TRUE,
  IFERROR(IF(WSO!H133="Away", WSO!G133, ""), ""),
  IFERROR(IF(MSO!H133="Away", MSO!G133, ""), ""),
  IFERROR(IF(FH!H133="Away", FH!G133, ""), ""),
  IFERROR(IF(MGOLF!H133="Away", MGOLF!G133, ""), ""),
  IFERROR(IF(Football!H133="Away", Football!G133, ""), ""),
  IFERROR(IF(WVB!H133="Away", WVB!G133, ""), ""),
  IFERROR(IF(XC!H133="Away", XC!G133, ""), ""),
  IFERROR(IF(SWIMMING!H133="Away", SWIMMING!G133, ""), ""),
  IFERROR(IF(WTEN!H133="Away", WTEN!G133, ""), ""),
  IFERROR(IF(TF!H133="Away", TF!G133, ""), ""),
  IFERROR(IF(WGOLF!H133="Away", WGOLF!G133, ""), ""),
  IFERROR(IF(WBB!H133="Away", WBB!G133, ""), ""),
  IFERROR(IF(MBB!H133="Away", MBB!G133, ""), ""),
  IFERROR(IF(WLAX!H133="Away", WLAX!G133, ""), ""),
  IFERROR(IF(MLAX!H133="Away", MLAX!G133, ""), ""),
  IFERROR(IF(SOFT!H133="Away", SOFT!G133, ""), ""),
  IFERROR(IF(BASE!H133="Away", BASE!G133, ""), ""),
  IFERROR(IF(ESPORTS!H133="Away", ESPORTS!G133, ""), "")
)
</f>
        <v/>
      </c>
      <c r="H133" s="22" t="str">
        <f>TEXTJOIN(
  CHAR(10) &amp; CHAR(10),
  TRUE,
  IFERROR(IF(WSO!H133="Away", WSO!P133, ""), ""),
  IFERROR(IF(MSO!H133="Away", MSO!P133, ""), ""),
  IFERROR(IF(FH!H133="Away", FH!P133, ""), ""),
  IFERROR(IF(MGOLF!H133="Away", MGOLF!P133, ""), ""),
  IFERROR(IF(Football!H133="Away", Football!P133, ""), ""),
  IFERROR(IF(WVB!H133="Away", WVB!P133, ""), ""),
  IFERROR(IF(XC!H133="Away", XC!P133, ""), ""),
  IFERROR(IF(SWIMMING!H133="Away", SWIMMING!P133, ""), ""),
  IFERROR(IF(WTEN!H133="Away", WTEN!P133, ""), ""),
  IFERROR(IF(TF!H133="Away", TF!P133, ""), ""),
  IFERROR(IF(WGOLF!H133="Away", WGOLF!P133, ""), ""),
  IFERROR(IF(WBB!H133="Away", WBB!P133, ""), ""),
  IFERROR(IF(MBB!H133="Away", MBB!P133, ""), ""),
  IFERROR(IF(WLAX!H133="Away", WLAX!P133, ""), ""),
  IFERROR(IF(MLAX!H133="Away", MLAX!P133, ""), ""),
  IFERROR(IF(SOFT!H133="Away", SOFT!P133, ""), ""),
  IFERROR(IF(BASE!H133="Away", BASE!P133, ""), ""),
  IFERROR(IF(ESPORTS!H133="Away", ESPORTS!P133, ""), "")
)
</f>
        <v/>
      </c>
    </row>
    <row r="134" ht="22.5" customHeight="1">
      <c r="A134" s="6">
        <v>133.0</v>
      </c>
      <c r="B134" s="6" t="str">
        <f>'Master Schedule'!B134</f>
        <v/>
      </c>
      <c r="C134" s="7">
        <v>46367.0</v>
      </c>
      <c r="D134" s="8" t="str">
        <f t="shared" si="1"/>
        <v>Friday</v>
      </c>
      <c r="E134" s="11" t="str">
        <f>TEXTJOIN(
  CHAR(10) &amp; CHAR(10),
  TRUE,
  IFERROR(IF(WSO!H134="Away", WSO!E134, ""), ""),
  IFERROR(IF(MSO!H134="Away", MSO!E134, ""), ""),
  IFERROR(IF(FH!H134="Away", FH!E134, ""), ""),
  IFERROR(IF(MGOLF!H134="Away", MGOLF!E134, ""), ""),
  IFERROR(IF(Football!H134="Away", Football!E134, ""), ""),
  IFERROR(IF(WVB!H134="Away", WVB!E134, ""), ""),
  IFERROR(IF(XC!H134="Away", XC!E134, ""), ""),
  IFERROR(IF(SWIMMING!H134="Away", SWIMMING!E134, ""), ""),
  IFERROR(IF(WTEN!H134="Away", WTEN!E134, ""), ""),
  IFERROR(IF(TF!H134="Away", TF!E134, ""), ""),
  IFERROR(IF(WGOLF!H134="Away", WGOLF!E134, ""), ""),
  IFERROR(IF(WBB!H134="Away", WBB!E134, ""), ""),
  IFERROR(IF(MBB!H134="Away", MBB!E134, ""), ""),
  IFERROR(IF(WLAX!H134="Away", WLAX!E134, ""), ""),
  IFERROR(IF(MLAX!H134="Away", MLAX!E134, ""), ""),
  IFERROR(IF(SOFT!H134="Away", SOFT!E134, ""), ""),
  IFERROR(IF(BASE!H134="Away", BASE!E134, ""), ""),
  IFERROR(IF(ESPORTS!H134="Away", ESPORTS!E134, ""), "")
)
</f>
        <v/>
      </c>
      <c r="F134" s="11" t="str">
        <f>TEXTJOIN(
  CHAR(10) &amp; CHAR(10),
  TRUE,
  IFERROR(IF(WSO!H134="Away", TEXT(WSO!F134, "h:mm AM/PM"), ""), ""),
  IFERROR(IF(MSO!H134="Away", TEXT(MSO!F134, "h:mm AM/PM"), ""), ""),
  IFERROR(IF(FH!H134="Away", TEXT(FH!F134, "h:mm AM/PM"), ""), ""),
  IFERROR(IF(MGOLF!H134="Away", TEXT(MGOLF!F134, "h:mm AM/PM"), ""), ""),
  IFERROR(IF(Football!H134="Away", TEXT(Football!F134, "h:mm AM/PM"), ""), ""),
  IFERROR(IF(WVB!H134="Away", TEXT(WVB!F134, "h:mm AM/PM"), ""), ""),
  IFERROR(IF(XC!H134="Away", TEXT(XC!F134, "h:mm AM/PM"), ""), ""),
  IFERROR(IF(SWIMMING!H134="Away", TEXT(SWIMMING!F134, "h:mm AM/PM"), ""), ""),
  IFERROR(IF(WTEN!H134="Away", TEXT(WTEN!F134, "h:mm AM/PM"), ""), ""),
  IFERROR(IF(TF!H134="Away", TEXT(TF!F134, "h:mm AM/PM"), ""), ""),
  IFERROR(IF(WGOLF!H134="Away", TEXT(WGOLF!F134, "h:mm AM/PM"), ""), ""),
  IFERROR(IF(WBB!H134="Away", TEXT(WBB!F134, "h:mm AM/PM"), ""), ""),
  IFERROR(IF(MBB!H134="Away", TEXT(MBB!F134, "h:mm AM/PM"), ""), ""),
  IFERROR(IF(WLAX!H134="Away", TEXT(WLAX!F134, "h:mm AM/PM"), ""), ""),
  IFERROR(IF(MLAX!H134="Away", TEXT(MLAX!F134, "h:mm AM/PM"), ""), ""),
  IFERROR(IF(SOFT!H134="Away", TEXT(SOFT!F134, "h:mm AM/PM"), ""), ""),
  IFERROR(IF(BASE!H134="Away", TEXT(BASE!F134, "h:mm AM/PM"), ""), ""),
  IFERROR(IF(ESPORTS!H134="Away", TEXT(ESPORTS!F134, "h:mm AM/PM"), ""), "")
)
</f>
        <v/>
      </c>
      <c r="G134" s="11" t="str">
        <f>TEXTJOIN(
  CHAR(10) &amp; CHAR(10),
  TRUE,
  IFERROR(IF(WSO!H134="Away", WSO!G134, ""), ""),
  IFERROR(IF(MSO!H134="Away", MSO!G134, ""), ""),
  IFERROR(IF(FH!H134="Away", FH!G134, ""), ""),
  IFERROR(IF(MGOLF!H134="Away", MGOLF!G134, ""), ""),
  IFERROR(IF(Football!H134="Away", Football!G134, ""), ""),
  IFERROR(IF(WVB!H134="Away", WVB!G134, ""), ""),
  IFERROR(IF(XC!H134="Away", XC!G134, ""), ""),
  IFERROR(IF(SWIMMING!H134="Away", SWIMMING!G134, ""), ""),
  IFERROR(IF(WTEN!H134="Away", WTEN!G134, ""), ""),
  IFERROR(IF(TF!H134="Away", TF!G134, ""), ""),
  IFERROR(IF(WGOLF!H134="Away", WGOLF!G134, ""), ""),
  IFERROR(IF(WBB!H134="Away", WBB!G134, ""), ""),
  IFERROR(IF(MBB!H134="Away", MBB!G134, ""), ""),
  IFERROR(IF(WLAX!H134="Away", WLAX!G134, ""), ""),
  IFERROR(IF(MLAX!H134="Away", MLAX!G134, ""), ""),
  IFERROR(IF(SOFT!H134="Away", SOFT!G134, ""), ""),
  IFERROR(IF(BASE!H134="Away", BASE!G134, ""), ""),
  IFERROR(IF(ESPORTS!H134="Away", ESPORTS!G134, ""), "")
)
</f>
        <v/>
      </c>
      <c r="H134" s="22" t="str">
        <f>TEXTJOIN(
  CHAR(10) &amp; CHAR(10),
  TRUE,
  IFERROR(IF(WSO!H134="Away", WSO!P134, ""), ""),
  IFERROR(IF(MSO!H134="Away", MSO!P134, ""), ""),
  IFERROR(IF(FH!H134="Away", FH!P134, ""), ""),
  IFERROR(IF(MGOLF!H134="Away", MGOLF!P134, ""), ""),
  IFERROR(IF(Football!H134="Away", Football!P134, ""), ""),
  IFERROR(IF(WVB!H134="Away", WVB!P134, ""), ""),
  IFERROR(IF(XC!H134="Away", XC!P134, ""), ""),
  IFERROR(IF(SWIMMING!H134="Away", SWIMMING!P134, ""), ""),
  IFERROR(IF(WTEN!H134="Away", WTEN!P134, ""), ""),
  IFERROR(IF(TF!H134="Away", TF!P134, ""), ""),
  IFERROR(IF(WGOLF!H134="Away", WGOLF!P134, ""), ""),
  IFERROR(IF(WBB!H134="Away", WBB!P134, ""), ""),
  IFERROR(IF(MBB!H134="Away", MBB!P134, ""), ""),
  IFERROR(IF(WLAX!H134="Away", WLAX!P134, ""), ""),
  IFERROR(IF(MLAX!H134="Away", MLAX!P134, ""), ""),
  IFERROR(IF(SOFT!H134="Away", SOFT!P134, ""), ""),
  IFERROR(IF(BASE!H134="Away", BASE!P134, ""), ""),
  IFERROR(IF(ESPORTS!H134="Away", ESPORTS!P134, ""), "")
)
</f>
        <v/>
      </c>
    </row>
    <row r="135" ht="22.5" customHeight="1">
      <c r="A135" s="6">
        <v>134.0</v>
      </c>
      <c r="B135" s="6" t="str">
        <f>'Master Schedule'!B135</f>
        <v/>
      </c>
      <c r="C135" s="7">
        <v>46368.0</v>
      </c>
      <c r="D135" s="8" t="str">
        <f t="shared" si="1"/>
        <v>Saturday</v>
      </c>
      <c r="E135" s="11" t="str">
        <f>TEXTJOIN(
  CHAR(10) &amp; CHAR(10),
  TRUE,
  IFERROR(IF(WSO!H135="Away", WSO!E135, ""), ""),
  IFERROR(IF(MSO!H135="Away", MSO!E135, ""), ""),
  IFERROR(IF(FH!H135="Away", FH!E135, ""), ""),
  IFERROR(IF(MGOLF!H135="Away", MGOLF!E135, ""), ""),
  IFERROR(IF(Football!H135="Away", Football!E135, ""), ""),
  IFERROR(IF(WVB!H135="Away", WVB!E135, ""), ""),
  IFERROR(IF(XC!H135="Away", XC!E135, ""), ""),
  IFERROR(IF(SWIMMING!H135="Away", SWIMMING!E135, ""), ""),
  IFERROR(IF(WTEN!H135="Away", WTEN!E135, ""), ""),
  IFERROR(IF(TF!H135="Away", TF!E135, ""), ""),
  IFERROR(IF(WGOLF!H135="Away", WGOLF!E135, ""), ""),
  IFERROR(IF(WBB!H135="Away", WBB!E135, ""), ""),
  IFERROR(IF(MBB!H135="Away", MBB!E135, ""), ""),
  IFERROR(IF(WLAX!H135="Away", WLAX!E135, ""), ""),
  IFERROR(IF(MLAX!H135="Away", MLAX!E135, ""), ""),
  IFERROR(IF(SOFT!H135="Away", SOFT!E135, ""), ""),
  IFERROR(IF(BASE!H135="Away", BASE!E135, ""), ""),
  IFERROR(IF(ESPORTS!H135="Away", ESPORTS!E135, ""), "")
)
</f>
        <v/>
      </c>
      <c r="F135" s="11" t="str">
        <f>TEXTJOIN(
  CHAR(10) &amp; CHAR(10),
  TRUE,
  IFERROR(IF(WSO!H135="Away", TEXT(WSO!F135, "h:mm AM/PM"), ""), ""),
  IFERROR(IF(MSO!H135="Away", TEXT(MSO!F135, "h:mm AM/PM"), ""), ""),
  IFERROR(IF(FH!H135="Away", TEXT(FH!F135, "h:mm AM/PM"), ""), ""),
  IFERROR(IF(MGOLF!H135="Away", TEXT(MGOLF!F135, "h:mm AM/PM"), ""), ""),
  IFERROR(IF(Football!H135="Away", TEXT(Football!F135, "h:mm AM/PM"), ""), ""),
  IFERROR(IF(WVB!H135="Away", TEXT(WVB!F135, "h:mm AM/PM"), ""), ""),
  IFERROR(IF(XC!H135="Away", TEXT(XC!F135, "h:mm AM/PM"), ""), ""),
  IFERROR(IF(SWIMMING!H135="Away", TEXT(SWIMMING!F135, "h:mm AM/PM"), ""), ""),
  IFERROR(IF(WTEN!H135="Away", TEXT(WTEN!F135, "h:mm AM/PM"), ""), ""),
  IFERROR(IF(TF!H135="Away", TEXT(TF!F135, "h:mm AM/PM"), ""), ""),
  IFERROR(IF(WGOLF!H135="Away", TEXT(WGOLF!F135, "h:mm AM/PM"), ""), ""),
  IFERROR(IF(WBB!H135="Away", TEXT(WBB!F135, "h:mm AM/PM"), ""), ""),
  IFERROR(IF(MBB!H135="Away", TEXT(MBB!F135, "h:mm AM/PM"), ""), ""),
  IFERROR(IF(WLAX!H135="Away", TEXT(WLAX!F135, "h:mm AM/PM"), ""), ""),
  IFERROR(IF(MLAX!H135="Away", TEXT(MLAX!F135, "h:mm AM/PM"), ""), ""),
  IFERROR(IF(SOFT!H135="Away", TEXT(SOFT!F135, "h:mm AM/PM"), ""), ""),
  IFERROR(IF(BASE!H135="Away", TEXT(BASE!F135, "h:mm AM/PM"), ""), ""),
  IFERROR(IF(ESPORTS!H135="Away", TEXT(ESPORTS!F135, "h:mm AM/PM"), ""), "")
)
</f>
        <v/>
      </c>
      <c r="G135" s="11" t="str">
        <f>TEXTJOIN(
  CHAR(10) &amp; CHAR(10),
  TRUE,
  IFERROR(IF(WSO!H135="Away", WSO!G135, ""), ""),
  IFERROR(IF(MSO!H135="Away", MSO!G135, ""), ""),
  IFERROR(IF(FH!H135="Away", FH!G135, ""), ""),
  IFERROR(IF(MGOLF!H135="Away", MGOLF!G135, ""), ""),
  IFERROR(IF(Football!H135="Away", Football!G135, ""), ""),
  IFERROR(IF(WVB!H135="Away", WVB!G135, ""), ""),
  IFERROR(IF(XC!H135="Away", XC!G135, ""), ""),
  IFERROR(IF(SWIMMING!H135="Away", SWIMMING!G135, ""), ""),
  IFERROR(IF(WTEN!H135="Away", WTEN!G135, ""), ""),
  IFERROR(IF(TF!H135="Away", TF!G135, ""), ""),
  IFERROR(IF(WGOLF!H135="Away", WGOLF!G135, ""), ""),
  IFERROR(IF(WBB!H135="Away", WBB!G135, ""), ""),
  IFERROR(IF(MBB!H135="Away", MBB!G135, ""), ""),
  IFERROR(IF(WLAX!H135="Away", WLAX!G135, ""), ""),
  IFERROR(IF(MLAX!H135="Away", MLAX!G135, ""), ""),
  IFERROR(IF(SOFT!H135="Away", SOFT!G135, ""), ""),
  IFERROR(IF(BASE!H135="Away", BASE!G135, ""), ""),
  IFERROR(IF(ESPORTS!H135="Away", ESPORTS!G135, ""), "")
)
</f>
        <v/>
      </c>
      <c r="H135" s="22" t="str">
        <f>TEXTJOIN(
  CHAR(10) &amp; CHAR(10),
  TRUE,
  IFERROR(IF(WSO!H135="Away", WSO!P135, ""), ""),
  IFERROR(IF(MSO!H135="Away", MSO!P135, ""), ""),
  IFERROR(IF(FH!H135="Away", FH!P135, ""), ""),
  IFERROR(IF(MGOLF!H135="Away", MGOLF!P135, ""), ""),
  IFERROR(IF(Football!H135="Away", Football!P135, ""), ""),
  IFERROR(IF(WVB!H135="Away", WVB!P135, ""), ""),
  IFERROR(IF(XC!H135="Away", XC!P135, ""), ""),
  IFERROR(IF(SWIMMING!H135="Away", SWIMMING!P135, ""), ""),
  IFERROR(IF(WTEN!H135="Away", WTEN!P135, ""), ""),
  IFERROR(IF(TF!H135="Away", TF!P135, ""), ""),
  IFERROR(IF(WGOLF!H135="Away", WGOLF!P135, ""), ""),
  IFERROR(IF(WBB!H135="Away", WBB!P135, ""), ""),
  IFERROR(IF(MBB!H135="Away", MBB!P135, ""), ""),
  IFERROR(IF(WLAX!H135="Away", WLAX!P135, ""), ""),
  IFERROR(IF(MLAX!H135="Away", MLAX!P135, ""), ""),
  IFERROR(IF(SOFT!H135="Away", SOFT!P135, ""), ""),
  IFERROR(IF(BASE!H135="Away", BASE!P135, ""), ""),
  IFERROR(IF(ESPORTS!H135="Away", ESPORTS!P135, ""), "")
)
</f>
        <v/>
      </c>
    </row>
    <row r="136" ht="22.5" customHeight="1">
      <c r="A136" s="6">
        <v>135.0</v>
      </c>
      <c r="B136" s="6" t="str">
        <f>'Master Schedule'!B136</f>
        <v/>
      </c>
      <c r="C136" s="7">
        <v>46369.0</v>
      </c>
      <c r="D136" s="8" t="str">
        <f t="shared" si="1"/>
        <v>Sunday</v>
      </c>
      <c r="E136" s="11" t="str">
        <f>TEXTJOIN(
  CHAR(10) &amp; CHAR(10),
  TRUE,
  IFERROR(IF(WSO!H136="Away", WSO!E136, ""), ""),
  IFERROR(IF(MSO!H136="Away", MSO!E136, ""), ""),
  IFERROR(IF(FH!H136="Away", FH!E136, ""), ""),
  IFERROR(IF(MGOLF!H136="Away", MGOLF!E136, ""), ""),
  IFERROR(IF(Football!H136="Away", Football!E136, ""), ""),
  IFERROR(IF(WVB!H136="Away", WVB!E136, ""), ""),
  IFERROR(IF(XC!H136="Away", XC!E136, ""), ""),
  IFERROR(IF(SWIMMING!H136="Away", SWIMMING!E136, ""), ""),
  IFERROR(IF(WTEN!H136="Away", WTEN!E136, ""), ""),
  IFERROR(IF(TF!H136="Away", TF!E136, ""), ""),
  IFERROR(IF(WGOLF!H136="Away", WGOLF!E136, ""), ""),
  IFERROR(IF(WBB!H136="Away", WBB!E136, ""), ""),
  IFERROR(IF(MBB!H136="Away", MBB!E136, ""), ""),
  IFERROR(IF(WLAX!H136="Away", WLAX!E136, ""), ""),
  IFERROR(IF(MLAX!H136="Away", MLAX!E136, ""), ""),
  IFERROR(IF(SOFT!H136="Away", SOFT!E136, ""), ""),
  IFERROR(IF(BASE!H136="Away", BASE!E136, ""), ""),
  IFERROR(IF(ESPORTS!H136="Away", ESPORTS!E136, ""), "")
)
</f>
        <v/>
      </c>
      <c r="F136" s="11" t="str">
        <f>TEXTJOIN(
  CHAR(10) &amp; CHAR(10),
  TRUE,
  IFERROR(IF(WSO!H136="Away", TEXT(WSO!F136, "h:mm AM/PM"), ""), ""),
  IFERROR(IF(MSO!H136="Away", TEXT(MSO!F136, "h:mm AM/PM"), ""), ""),
  IFERROR(IF(FH!H136="Away", TEXT(FH!F136, "h:mm AM/PM"), ""), ""),
  IFERROR(IF(MGOLF!H136="Away", TEXT(MGOLF!F136, "h:mm AM/PM"), ""), ""),
  IFERROR(IF(Football!H136="Away", TEXT(Football!F136, "h:mm AM/PM"), ""), ""),
  IFERROR(IF(WVB!H136="Away", TEXT(WVB!F136, "h:mm AM/PM"), ""), ""),
  IFERROR(IF(XC!H136="Away", TEXT(XC!F136, "h:mm AM/PM"), ""), ""),
  IFERROR(IF(SWIMMING!H136="Away", TEXT(SWIMMING!F136, "h:mm AM/PM"), ""), ""),
  IFERROR(IF(WTEN!H136="Away", TEXT(WTEN!F136, "h:mm AM/PM"), ""), ""),
  IFERROR(IF(TF!H136="Away", TEXT(TF!F136, "h:mm AM/PM"), ""), ""),
  IFERROR(IF(WGOLF!H136="Away", TEXT(WGOLF!F136, "h:mm AM/PM"), ""), ""),
  IFERROR(IF(WBB!H136="Away", TEXT(WBB!F136, "h:mm AM/PM"), ""), ""),
  IFERROR(IF(MBB!H136="Away", TEXT(MBB!F136, "h:mm AM/PM"), ""), ""),
  IFERROR(IF(WLAX!H136="Away", TEXT(WLAX!F136, "h:mm AM/PM"), ""), ""),
  IFERROR(IF(MLAX!H136="Away", TEXT(MLAX!F136, "h:mm AM/PM"), ""), ""),
  IFERROR(IF(SOFT!H136="Away", TEXT(SOFT!F136, "h:mm AM/PM"), ""), ""),
  IFERROR(IF(BASE!H136="Away", TEXT(BASE!F136, "h:mm AM/PM"), ""), ""),
  IFERROR(IF(ESPORTS!H136="Away", TEXT(ESPORTS!F136, "h:mm AM/PM"), ""), "")
)
</f>
        <v/>
      </c>
      <c r="G136" s="11" t="str">
        <f>TEXTJOIN(
  CHAR(10) &amp; CHAR(10),
  TRUE,
  IFERROR(IF(WSO!H136="Away", WSO!G136, ""), ""),
  IFERROR(IF(MSO!H136="Away", MSO!G136, ""), ""),
  IFERROR(IF(FH!H136="Away", FH!G136, ""), ""),
  IFERROR(IF(MGOLF!H136="Away", MGOLF!G136, ""), ""),
  IFERROR(IF(Football!H136="Away", Football!G136, ""), ""),
  IFERROR(IF(WVB!H136="Away", WVB!G136, ""), ""),
  IFERROR(IF(XC!H136="Away", XC!G136, ""), ""),
  IFERROR(IF(SWIMMING!H136="Away", SWIMMING!G136, ""), ""),
  IFERROR(IF(WTEN!H136="Away", WTEN!G136, ""), ""),
  IFERROR(IF(TF!H136="Away", TF!G136, ""), ""),
  IFERROR(IF(WGOLF!H136="Away", WGOLF!G136, ""), ""),
  IFERROR(IF(WBB!H136="Away", WBB!G136, ""), ""),
  IFERROR(IF(MBB!H136="Away", MBB!G136, ""), ""),
  IFERROR(IF(WLAX!H136="Away", WLAX!G136, ""), ""),
  IFERROR(IF(MLAX!H136="Away", MLAX!G136, ""), ""),
  IFERROR(IF(SOFT!H136="Away", SOFT!G136, ""), ""),
  IFERROR(IF(BASE!H136="Away", BASE!G136, ""), ""),
  IFERROR(IF(ESPORTS!H136="Away", ESPORTS!G136, ""), "")
)
</f>
        <v/>
      </c>
      <c r="H136" s="22" t="str">
        <f>TEXTJOIN(
  CHAR(10) &amp; CHAR(10),
  TRUE,
  IFERROR(IF(WSO!H136="Away", WSO!P136, ""), ""),
  IFERROR(IF(MSO!H136="Away", MSO!P136, ""), ""),
  IFERROR(IF(FH!H136="Away", FH!P136, ""), ""),
  IFERROR(IF(MGOLF!H136="Away", MGOLF!P136, ""), ""),
  IFERROR(IF(Football!H136="Away", Football!P136, ""), ""),
  IFERROR(IF(WVB!H136="Away", WVB!P136, ""), ""),
  IFERROR(IF(XC!H136="Away", XC!P136, ""), ""),
  IFERROR(IF(SWIMMING!H136="Away", SWIMMING!P136, ""), ""),
  IFERROR(IF(WTEN!H136="Away", WTEN!P136, ""), ""),
  IFERROR(IF(TF!H136="Away", TF!P136, ""), ""),
  IFERROR(IF(WGOLF!H136="Away", WGOLF!P136, ""), ""),
  IFERROR(IF(WBB!H136="Away", WBB!P136, ""), ""),
  IFERROR(IF(MBB!H136="Away", MBB!P136, ""), ""),
  IFERROR(IF(WLAX!H136="Away", WLAX!P136, ""), ""),
  IFERROR(IF(MLAX!H136="Away", MLAX!P136, ""), ""),
  IFERROR(IF(SOFT!H136="Away", SOFT!P136, ""), ""),
  IFERROR(IF(BASE!H136="Away", BASE!P136, ""), ""),
  IFERROR(IF(ESPORTS!H136="Away", ESPORTS!P136, ""), "")
)
</f>
        <v/>
      </c>
    </row>
    <row r="137" ht="22.5" customHeight="1">
      <c r="A137" s="6">
        <v>136.0</v>
      </c>
      <c r="B137" s="6" t="str">
        <f>'Master Schedule'!B137</f>
        <v/>
      </c>
      <c r="C137" s="7">
        <v>46370.0</v>
      </c>
      <c r="D137" s="8" t="str">
        <f t="shared" si="1"/>
        <v>Monday</v>
      </c>
      <c r="E137" s="11" t="str">
        <f>TEXTJOIN(
  CHAR(10) &amp; CHAR(10),
  TRUE,
  IFERROR(IF(WSO!H137="Away", WSO!E137, ""), ""),
  IFERROR(IF(MSO!H137="Away", MSO!E137, ""), ""),
  IFERROR(IF(FH!H137="Away", FH!E137, ""), ""),
  IFERROR(IF(MGOLF!H137="Away", MGOLF!E137, ""), ""),
  IFERROR(IF(Football!H137="Away", Football!E137, ""), ""),
  IFERROR(IF(WVB!H137="Away", WVB!E137, ""), ""),
  IFERROR(IF(XC!H137="Away", XC!E137, ""), ""),
  IFERROR(IF(SWIMMING!H137="Away", SWIMMING!E137, ""), ""),
  IFERROR(IF(WTEN!H137="Away", WTEN!E137, ""), ""),
  IFERROR(IF(TF!H137="Away", TF!E137, ""), ""),
  IFERROR(IF(WGOLF!H137="Away", WGOLF!E137, ""), ""),
  IFERROR(IF(WBB!H137="Away", WBB!E137, ""), ""),
  IFERROR(IF(MBB!H137="Away", MBB!E137, ""), ""),
  IFERROR(IF(WLAX!H137="Away", WLAX!E137, ""), ""),
  IFERROR(IF(MLAX!H137="Away", MLAX!E137, ""), ""),
  IFERROR(IF(SOFT!H137="Away", SOFT!E137, ""), ""),
  IFERROR(IF(BASE!H137="Away", BASE!E137, ""), ""),
  IFERROR(IF(ESPORTS!H137="Away", ESPORTS!E137, ""), "")
)
</f>
        <v/>
      </c>
      <c r="F137" s="11" t="str">
        <f>TEXTJOIN(
  CHAR(10) &amp; CHAR(10),
  TRUE,
  IFERROR(IF(WSO!H137="Away", TEXT(WSO!F137, "h:mm AM/PM"), ""), ""),
  IFERROR(IF(MSO!H137="Away", TEXT(MSO!F137, "h:mm AM/PM"), ""), ""),
  IFERROR(IF(FH!H137="Away", TEXT(FH!F137, "h:mm AM/PM"), ""), ""),
  IFERROR(IF(MGOLF!H137="Away", TEXT(MGOLF!F137, "h:mm AM/PM"), ""), ""),
  IFERROR(IF(Football!H137="Away", TEXT(Football!F137, "h:mm AM/PM"), ""), ""),
  IFERROR(IF(WVB!H137="Away", TEXT(WVB!F137, "h:mm AM/PM"), ""), ""),
  IFERROR(IF(XC!H137="Away", TEXT(XC!F137, "h:mm AM/PM"), ""), ""),
  IFERROR(IF(SWIMMING!H137="Away", TEXT(SWIMMING!F137, "h:mm AM/PM"), ""), ""),
  IFERROR(IF(WTEN!H137="Away", TEXT(WTEN!F137, "h:mm AM/PM"), ""), ""),
  IFERROR(IF(TF!H137="Away", TEXT(TF!F137, "h:mm AM/PM"), ""), ""),
  IFERROR(IF(WGOLF!H137="Away", TEXT(WGOLF!F137, "h:mm AM/PM"), ""), ""),
  IFERROR(IF(WBB!H137="Away", TEXT(WBB!F137, "h:mm AM/PM"), ""), ""),
  IFERROR(IF(MBB!H137="Away", TEXT(MBB!F137, "h:mm AM/PM"), ""), ""),
  IFERROR(IF(WLAX!H137="Away", TEXT(WLAX!F137, "h:mm AM/PM"), ""), ""),
  IFERROR(IF(MLAX!H137="Away", TEXT(MLAX!F137, "h:mm AM/PM"), ""), ""),
  IFERROR(IF(SOFT!H137="Away", TEXT(SOFT!F137, "h:mm AM/PM"), ""), ""),
  IFERROR(IF(BASE!H137="Away", TEXT(BASE!F137, "h:mm AM/PM"), ""), ""),
  IFERROR(IF(ESPORTS!H137="Away", TEXT(ESPORTS!F137, "h:mm AM/PM"), ""), "")
)
</f>
        <v/>
      </c>
      <c r="G137" s="11" t="str">
        <f>TEXTJOIN(
  CHAR(10) &amp; CHAR(10),
  TRUE,
  IFERROR(IF(WSO!H137="Away", WSO!G137, ""), ""),
  IFERROR(IF(MSO!H137="Away", MSO!G137, ""), ""),
  IFERROR(IF(FH!H137="Away", FH!G137, ""), ""),
  IFERROR(IF(MGOLF!H137="Away", MGOLF!G137, ""), ""),
  IFERROR(IF(Football!H137="Away", Football!G137, ""), ""),
  IFERROR(IF(WVB!H137="Away", WVB!G137, ""), ""),
  IFERROR(IF(XC!H137="Away", XC!G137, ""), ""),
  IFERROR(IF(SWIMMING!H137="Away", SWIMMING!G137, ""), ""),
  IFERROR(IF(WTEN!H137="Away", WTEN!G137, ""), ""),
  IFERROR(IF(TF!H137="Away", TF!G137, ""), ""),
  IFERROR(IF(WGOLF!H137="Away", WGOLF!G137, ""), ""),
  IFERROR(IF(WBB!H137="Away", WBB!G137, ""), ""),
  IFERROR(IF(MBB!H137="Away", MBB!G137, ""), ""),
  IFERROR(IF(WLAX!H137="Away", WLAX!G137, ""), ""),
  IFERROR(IF(MLAX!H137="Away", MLAX!G137, ""), ""),
  IFERROR(IF(SOFT!H137="Away", SOFT!G137, ""), ""),
  IFERROR(IF(BASE!H137="Away", BASE!G137, ""), ""),
  IFERROR(IF(ESPORTS!H137="Away", ESPORTS!G137, ""), "")
)
</f>
        <v/>
      </c>
      <c r="H137" s="22" t="str">
        <f>TEXTJOIN(
  CHAR(10) &amp; CHAR(10),
  TRUE,
  IFERROR(IF(WSO!H137="Away", WSO!P137, ""), ""),
  IFERROR(IF(MSO!H137="Away", MSO!P137, ""), ""),
  IFERROR(IF(FH!H137="Away", FH!P137, ""), ""),
  IFERROR(IF(MGOLF!H137="Away", MGOLF!P137, ""), ""),
  IFERROR(IF(Football!H137="Away", Football!P137, ""), ""),
  IFERROR(IF(WVB!H137="Away", WVB!P137, ""), ""),
  IFERROR(IF(XC!H137="Away", XC!P137, ""), ""),
  IFERROR(IF(SWIMMING!H137="Away", SWIMMING!P137, ""), ""),
  IFERROR(IF(WTEN!H137="Away", WTEN!P137, ""), ""),
  IFERROR(IF(TF!H137="Away", TF!P137, ""), ""),
  IFERROR(IF(WGOLF!H137="Away", WGOLF!P137, ""), ""),
  IFERROR(IF(WBB!H137="Away", WBB!P137, ""), ""),
  IFERROR(IF(MBB!H137="Away", MBB!P137, ""), ""),
  IFERROR(IF(WLAX!H137="Away", WLAX!P137, ""), ""),
  IFERROR(IF(MLAX!H137="Away", MLAX!P137, ""), ""),
  IFERROR(IF(SOFT!H137="Away", SOFT!P137, ""), ""),
  IFERROR(IF(BASE!H137="Away", BASE!P137, ""), ""),
  IFERROR(IF(ESPORTS!H137="Away", ESPORTS!P137, ""), "")
)
</f>
        <v/>
      </c>
    </row>
    <row r="138" ht="22.5" customHeight="1">
      <c r="A138" s="6">
        <v>137.0</v>
      </c>
      <c r="B138" s="6" t="str">
        <f>'Master Schedule'!B138</f>
        <v/>
      </c>
      <c r="C138" s="7">
        <v>46371.0</v>
      </c>
      <c r="D138" s="8" t="str">
        <f t="shared" si="1"/>
        <v>Tuesday</v>
      </c>
      <c r="E138" s="11" t="str">
        <f>TEXTJOIN(
  CHAR(10) &amp; CHAR(10),
  TRUE,
  IFERROR(IF(WSO!H138="Away", WSO!E138, ""), ""),
  IFERROR(IF(MSO!H138="Away", MSO!E138, ""), ""),
  IFERROR(IF(FH!H138="Away", FH!E138, ""), ""),
  IFERROR(IF(MGOLF!H138="Away", MGOLF!E138, ""), ""),
  IFERROR(IF(Football!H138="Away", Football!E138, ""), ""),
  IFERROR(IF(WVB!H138="Away", WVB!E138, ""), ""),
  IFERROR(IF(XC!H138="Away", XC!E138, ""), ""),
  IFERROR(IF(SWIMMING!H138="Away", SWIMMING!E138, ""), ""),
  IFERROR(IF(WTEN!H138="Away", WTEN!E138, ""), ""),
  IFERROR(IF(TF!H138="Away", TF!E138, ""), ""),
  IFERROR(IF(WGOLF!H138="Away", WGOLF!E138, ""), ""),
  IFERROR(IF(WBB!H138="Away", WBB!E138, ""), ""),
  IFERROR(IF(MBB!H138="Away", MBB!E138, ""), ""),
  IFERROR(IF(WLAX!H138="Away", WLAX!E138, ""), ""),
  IFERROR(IF(MLAX!H138="Away", MLAX!E138, ""), ""),
  IFERROR(IF(SOFT!H138="Away", SOFT!E138, ""), ""),
  IFERROR(IF(BASE!H138="Away", BASE!E138, ""), ""),
  IFERROR(IF(ESPORTS!H138="Away", ESPORTS!E138, ""), "")
)
</f>
        <v/>
      </c>
      <c r="F138" s="11" t="str">
        <f>TEXTJOIN(
  CHAR(10) &amp; CHAR(10),
  TRUE,
  IFERROR(IF(WSO!H138="Away", TEXT(WSO!F138, "h:mm AM/PM"), ""), ""),
  IFERROR(IF(MSO!H138="Away", TEXT(MSO!F138, "h:mm AM/PM"), ""), ""),
  IFERROR(IF(FH!H138="Away", TEXT(FH!F138, "h:mm AM/PM"), ""), ""),
  IFERROR(IF(MGOLF!H138="Away", TEXT(MGOLF!F138, "h:mm AM/PM"), ""), ""),
  IFERROR(IF(Football!H138="Away", TEXT(Football!F138, "h:mm AM/PM"), ""), ""),
  IFERROR(IF(WVB!H138="Away", TEXT(WVB!F138, "h:mm AM/PM"), ""), ""),
  IFERROR(IF(XC!H138="Away", TEXT(XC!F138, "h:mm AM/PM"), ""), ""),
  IFERROR(IF(SWIMMING!H138="Away", TEXT(SWIMMING!F138, "h:mm AM/PM"), ""), ""),
  IFERROR(IF(WTEN!H138="Away", TEXT(WTEN!F138, "h:mm AM/PM"), ""), ""),
  IFERROR(IF(TF!H138="Away", TEXT(TF!F138, "h:mm AM/PM"), ""), ""),
  IFERROR(IF(WGOLF!H138="Away", TEXT(WGOLF!F138, "h:mm AM/PM"), ""), ""),
  IFERROR(IF(WBB!H138="Away", TEXT(WBB!F138, "h:mm AM/PM"), ""), ""),
  IFERROR(IF(MBB!H138="Away", TEXT(MBB!F138, "h:mm AM/PM"), ""), ""),
  IFERROR(IF(WLAX!H138="Away", TEXT(WLAX!F138, "h:mm AM/PM"), ""), ""),
  IFERROR(IF(MLAX!H138="Away", TEXT(MLAX!F138, "h:mm AM/PM"), ""), ""),
  IFERROR(IF(SOFT!H138="Away", TEXT(SOFT!F138, "h:mm AM/PM"), ""), ""),
  IFERROR(IF(BASE!H138="Away", TEXT(BASE!F138, "h:mm AM/PM"), ""), ""),
  IFERROR(IF(ESPORTS!H138="Away", TEXT(ESPORTS!F138, "h:mm AM/PM"), ""), "")
)
</f>
        <v/>
      </c>
      <c r="G138" s="11" t="str">
        <f>TEXTJOIN(
  CHAR(10) &amp; CHAR(10),
  TRUE,
  IFERROR(IF(WSO!H138="Away", WSO!G138, ""), ""),
  IFERROR(IF(MSO!H138="Away", MSO!G138, ""), ""),
  IFERROR(IF(FH!H138="Away", FH!G138, ""), ""),
  IFERROR(IF(MGOLF!H138="Away", MGOLF!G138, ""), ""),
  IFERROR(IF(Football!H138="Away", Football!G138, ""), ""),
  IFERROR(IF(WVB!H138="Away", WVB!G138, ""), ""),
  IFERROR(IF(XC!H138="Away", XC!G138, ""), ""),
  IFERROR(IF(SWIMMING!H138="Away", SWIMMING!G138, ""), ""),
  IFERROR(IF(WTEN!H138="Away", WTEN!G138, ""), ""),
  IFERROR(IF(TF!H138="Away", TF!G138, ""), ""),
  IFERROR(IF(WGOLF!H138="Away", WGOLF!G138, ""), ""),
  IFERROR(IF(WBB!H138="Away", WBB!G138, ""), ""),
  IFERROR(IF(MBB!H138="Away", MBB!G138, ""), ""),
  IFERROR(IF(WLAX!H138="Away", WLAX!G138, ""), ""),
  IFERROR(IF(MLAX!H138="Away", MLAX!G138, ""), ""),
  IFERROR(IF(SOFT!H138="Away", SOFT!G138, ""), ""),
  IFERROR(IF(BASE!H138="Away", BASE!G138, ""), ""),
  IFERROR(IF(ESPORTS!H138="Away", ESPORTS!G138, ""), "")
)
</f>
        <v/>
      </c>
      <c r="H138" s="22" t="str">
        <f>TEXTJOIN(
  CHAR(10) &amp; CHAR(10),
  TRUE,
  IFERROR(IF(WSO!H138="Away", WSO!P138, ""), ""),
  IFERROR(IF(MSO!H138="Away", MSO!P138, ""), ""),
  IFERROR(IF(FH!H138="Away", FH!P138, ""), ""),
  IFERROR(IF(MGOLF!H138="Away", MGOLF!P138, ""), ""),
  IFERROR(IF(Football!H138="Away", Football!P138, ""), ""),
  IFERROR(IF(WVB!H138="Away", WVB!P138, ""), ""),
  IFERROR(IF(XC!H138="Away", XC!P138, ""), ""),
  IFERROR(IF(SWIMMING!H138="Away", SWIMMING!P138, ""), ""),
  IFERROR(IF(WTEN!H138="Away", WTEN!P138, ""), ""),
  IFERROR(IF(TF!H138="Away", TF!P138, ""), ""),
  IFERROR(IF(WGOLF!H138="Away", WGOLF!P138, ""), ""),
  IFERROR(IF(WBB!H138="Away", WBB!P138, ""), ""),
  IFERROR(IF(MBB!H138="Away", MBB!P138, ""), ""),
  IFERROR(IF(WLAX!H138="Away", WLAX!P138, ""), ""),
  IFERROR(IF(MLAX!H138="Away", MLAX!P138, ""), ""),
  IFERROR(IF(SOFT!H138="Away", SOFT!P138, ""), ""),
  IFERROR(IF(BASE!H138="Away", BASE!P138, ""), ""),
  IFERROR(IF(ESPORTS!H138="Away", ESPORTS!P138, ""), "")
)
</f>
        <v/>
      </c>
    </row>
    <row r="139" ht="22.5" customHeight="1">
      <c r="A139" s="6">
        <v>138.0</v>
      </c>
      <c r="B139" s="6" t="str">
        <f>'Master Schedule'!B139</f>
        <v/>
      </c>
      <c r="C139" s="7">
        <v>46372.0</v>
      </c>
      <c r="D139" s="8" t="str">
        <f t="shared" si="1"/>
        <v>Wednesday</v>
      </c>
      <c r="E139" s="11" t="str">
        <f>TEXTJOIN(
  CHAR(10) &amp; CHAR(10),
  TRUE,
  IFERROR(IF(WSO!H139="Away", WSO!E139, ""), ""),
  IFERROR(IF(MSO!H139="Away", MSO!E139, ""), ""),
  IFERROR(IF(FH!H139="Away", FH!E139, ""), ""),
  IFERROR(IF(MGOLF!H139="Away", MGOLF!E139, ""), ""),
  IFERROR(IF(Football!H139="Away", Football!E139, ""), ""),
  IFERROR(IF(WVB!H139="Away", WVB!E139, ""), ""),
  IFERROR(IF(XC!H139="Away", XC!E139, ""), ""),
  IFERROR(IF(SWIMMING!H139="Away", SWIMMING!E139, ""), ""),
  IFERROR(IF(WTEN!H139="Away", WTEN!E139, ""), ""),
  IFERROR(IF(TF!H139="Away", TF!E139, ""), ""),
  IFERROR(IF(WGOLF!H139="Away", WGOLF!E139, ""), ""),
  IFERROR(IF(WBB!H139="Away", WBB!E139, ""), ""),
  IFERROR(IF(MBB!H139="Away", MBB!E139, ""), ""),
  IFERROR(IF(WLAX!H139="Away", WLAX!E139, ""), ""),
  IFERROR(IF(MLAX!H139="Away", MLAX!E139, ""), ""),
  IFERROR(IF(SOFT!H139="Away", SOFT!E139, ""), ""),
  IFERROR(IF(BASE!H139="Away", BASE!E139, ""), ""),
  IFERROR(IF(ESPORTS!H139="Away", ESPORTS!E139, ""), "")
)
</f>
        <v/>
      </c>
      <c r="F139" s="11" t="str">
        <f>TEXTJOIN(
  CHAR(10) &amp; CHAR(10),
  TRUE,
  IFERROR(IF(WSO!H139="Away", TEXT(WSO!F139, "h:mm AM/PM"), ""), ""),
  IFERROR(IF(MSO!H139="Away", TEXT(MSO!F139, "h:mm AM/PM"), ""), ""),
  IFERROR(IF(FH!H139="Away", TEXT(FH!F139, "h:mm AM/PM"), ""), ""),
  IFERROR(IF(MGOLF!H139="Away", TEXT(MGOLF!F139, "h:mm AM/PM"), ""), ""),
  IFERROR(IF(Football!H139="Away", TEXT(Football!F139, "h:mm AM/PM"), ""), ""),
  IFERROR(IF(WVB!H139="Away", TEXT(WVB!F139, "h:mm AM/PM"), ""), ""),
  IFERROR(IF(XC!H139="Away", TEXT(XC!F139, "h:mm AM/PM"), ""), ""),
  IFERROR(IF(SWIMMING!H139="Away", TEXT(SWIMMING!F139, "h:mm AM/PM"), ""), ""),
  IFERROR(IF(WTEN!H139="Away", TEXT(WTEN!F139, "h:mm AM/PM"), ""), ""),
  IFERROR(IF(TF!H139="Away", TEXT(TF!F139, "h:mm AM/PM"), ""), ""),
  IFERROR(IF(WGOLF!H139="Away", TEXT(WGOLF!F139, "h:mm AM/PM"), ""), ""),
  IFERROR(IF(WBB!H139="Away", TEXT(WBB!F139, "h:mm AM/PM"), ""), ""),
  IFERROR(IF(MBB!H139="Away", TEXT(MBB!F139, "h:mm AM/PM"), ""), ""),
  IFERROR(IF(WLAX!H139="Away", TEXT(WLAX!F139, "h:mm AM/PM"), ""), ""),
  IFERROR(IF(MLAX!H139="Away", TEXT(MLAX!F139, "h:mm AM/PM"), ""), ""),
  IFERROR(IF(SOFT!H139="Away", TEXT(SOFT!F139, "h:mm AM/PM"), ""), ""),
  IFERROR(IF(BASE!H139="Away", TEXT(BASE!F139, "h:mm AM/PM"), ""), ""),
  IFERROR(IF(ESPORTS!H139="Away", TEXT(ESPORTS!F139, "h:mm AM/PM"), ""), "")
)
</f>
        <v/>
      </c>
      <c r="G139" s="11" t="str">
        <f>TEXTJOIN(
  CHAR(10) &amp; CHAR(10),
  TRUE,
  IFERROR(IF(WSO!H139="Away", WSO!G139, ""), ""),
  IFERROR(IF(MSO!H139="Away", MSO!G139, ""), ""),
  IFERROR(IF(FH!H139="Away", FH!G139, ""), ""),
  IFERROR(IF(MGOLF!H139="Away", MGOLF!G139, ""), ""),
  IFERROR(IF(Football!H139="Away", Football!G139, ""), ""),
  IFERROR(IF(WVB!H139="Away", WVB!G139, ""), ""),
  IFERROR(IF(XC!H139="Away", XC!G139, ""), ""),
  IFERROR(IF(SWIMMING!H139="Away", SWIMMING!G139, ""), ""),
  IFERROR(IF(WTEN!H139="Away", WTEN!G139, ""), ""),
  IFERROR(IF(TF!H139="Away", TF!G139, ""), ""),
  IFERROR(IF(WGOLF!H139="Away", WGOLF!G139, ""), ""),
  IFERROR(IF(WBB!H139="Away", WBB!G139, ""), ""),
  IFERROR(IF(MBB!H139="Away", MBB!G139, ""), ""),
  IFERROR(IF(WLAX!H139="Away", WLAX!G139, ""), ""),
  IFERROR(IF(MLAX!H139="Away", MLAX!G139, ""), ""),
  IFERROR(IF(SOFT!H139="Away", SOFT!G139, ""), ""),
  IFERROR(IF(BASE!H139="Away", BASE!G139, ""), ""),
  IFERROR(IF(ESPORTS!H139="Away", ESPORTS!G139, ""), "")
)
</f>
        <v/>
      </c>
      <c r="H139" s="22" t="str">
        <f>TEXTJOIN(
  CHAR(10) &amp; CHAR(10),
  TRUE,
  IFERROR(IF(WSO!H139="Away", WSO!P139, ""), ""),
  IFERROR(IF(MSO!H139="Away", MSO!P139, ""), ""),
  IFERROR(IF(FH!H139="Away", FH!P139, ""), ""),
  IFERROR(IF(MGOLF!H139="Away", MGOLF!P139, ""), ""),
  IFERROR(IF(Football!H139="Away", Football!P139, ""), ""),
  IFERROR(IF(WVB!H139="Away", WVB!P139, ""), ""),
  IFERROR(IF(XC!H139="Away", XC!P139, ""), ""),
  IFERROR(IF(SWIMMING!H139="Away", SWIMMING!P139, ""), ""),
  IFERROR(IF(WTEN!H139="Away", WTEN!P139, ""), ""),
  IFERROR(IF(TF!H139="Away", TF!P139, ""), ""),
  IFERROR(IF(WGOLF!H139="Away", WGOLF!P139, ""), ""),
  IFERROR(IF(WBB!H139="Away", WBB!P139, ""), ""),
  IFERROR(IF(MBB!H139="Away", MBB!P139, ""), ""),
  IFERROR(IF(WLAX!H139="Away", WLAX!P139, ""), ""),
  IFERROR(IF(MLAX!H139="Away", MLAX!P139, ""), ""),
  IFERROR(IF(SOFT!H139="Away", SOFT!P139, ""), ""),
  IFERROR(IF(BASE!H139="Away", BASE!P139, ""), ""),
  IFERROR(IF(ESPORTS!H139="Away", ESPORTS!P139, ""), "")
)
</f>
        <v/>
      </c>
    </row>
    <row r="140" ht="22.5" customHeight="1">
      <c r="A140" s="6">
        <v>139.0</v>
      </c>
      <c r="B140" s="6" t="str">
        <f>'Master Schedule'!B140</f>
        <v/>
      </c>
      <c r="C140" s="7">
        <v>46373.0</v>
      </c>
      <c r="D140" s="8" t="str">
        <f t="shared" si="1"/>
        <v>Thursday</v>
      </c>
      <c r="E140" s="11" t="str">
        <f>TEXTJOIN(
  CHAR(10) &amp; CHAR(10),
  TRUE,
  IFERROR(IF(WSO!H140="Away", WSO!E140, ""), ""),
  IFERROR(IF(MSO!H140="Away", MSO!E140, ""), ""),
  IFERROR(IF(FH!H140="Away", FH!E140, ""), ""),
  IFERROR(IF(MGOLF!H140="Away", MGOLF!E140, ""), ""),
  IFERROR(IF(Football!H140="Away", Football!E140, ""), ""),
  IFERROR(IF(WVB!H140="Away", WVB!E140, ""), ""),
  IFERROR(IF(XC!H140="Away", XC!E140, ""), ""),
  IFERROR(IF(SWIMMING!H140="Away", SWIMMING!E140, ""), ""),
  IFERROR(IF(WTEN!H140="Away", WTEN!E140, ""), ""),
  IFERROR(IF(TF!H140="Away", TF!E140, ""), ""),
  IFERROR(IF(WGOLF!H140="Away", WGOLF!E140, ""), ""),
  IFERROR(IF(WBB!H140="Away", WBB!E140, ""), ""),
  IFERROR(IF(MBB!H140="Away", MBB!E140, ""), ""),
  IFERROR(IF(WLAX!H140="Away", WLAX!E140, ""), ""),
  IFERROR(IF(MLAX!H140="Away", MLAX!E140, ""), ""),
  IFERROR(IF(SOFT!H140="Away", SOFT!E140, ""), ""),
  IFERROR(IF(BASE!H140="Away", BASE!E140, ""), ""),
  IFERROR(IF(ESPORTS!H140="Away", ESPORTS!E140, ""), "")
)
</f>
        <v/>
      </c>
      <c r="F140" s="11" t="str">
        <f>TEXTJOIN(
  CHAR(10) &amp; CHAR(10),
  TRUE,
  IFERROR(IF(WSO!H140="Away", TEXT(WSO!F140, "h:mm AM/PM"), ""), ""),
  IFERROR(IF(MSO!H140="Away", TEXT(MSO!F140, "h:mm AM/PM"), ""), ""),
  IFERROR(IF(FH!H140="Away", TEXT(FH!F140, "h:mm AM/PM"), ""), ""),
  IFERROR(IF(MGOLF!H140="Away", TEXT(MGOLF!F140, "h:mm AM/PM"), ""), ""),
  IFERROR(IF(Football!H140="Away", TEXT(Football!F140, "h:mm AM/PM"), ""), ""),
  IFERROR(IF(WVB!H140="Away", TEXT(WVB!F140, "h:mm AM/PM"), ""), ""),
  IFERROR(IF(XC!H140="Away", TEXT(XC!F140, "h:mm AM/PM"), ""), ""),
  IFERROR(IF(SWIMMING!H140="Away", TEXT(SWIMMING!F140, "h:mm AM/PM"), ""), ""),
  IFERROR(IF(WTEN!H140="Away", TEXT(WTEN!F140, "h:mm AM/PM"), ""), ""),
  IFERROR(IF(TF!H140="Away", TEXT(TF!F140, "h:mm AM/PM"), ""), ""),
  IFERROR(IF(WGOLF!H140="Away", TEXT(WGOLF!F140, "h:mm AM/PM"), ""), ""),
  IFERROR(IF(WBB!H140="Away", TEXT(WBB!F140, "h:mm AM/PM"), ""), ""),
  IFERROR(IF(MBB!H140="Away", TEXT(MBB!F140, "h:mm AM/PM"), ""), ""),
  IFERROR(IF(WLAX!H140="Away", TEXT(WLAX!F140, "h:mm AM/PM"), ""), ""),
  IFERROR(IF(MLAX!H140="Away", TEXT(MLAX!F140, "h:mm AM/PM"), ""), ""),
  IFERROR(IF(SOFT!H140="Away", TEXT(SOFT!F140, "h:mm AM/PM"), ""), ""),
  IFERROR(IF(BASE!H140="Away", TEXT(BASE!F140, "h:mm AM/PM"), ""), ""),
  IFERROR(IF(ESPORTS!H140="Away", TEXT(ESPORTS!F140, "h:mm AM/PM"), ""), "")
)
</f>
        <v/>
      </c>
      <c r="G140" s="11" t="str">
        <f>TEXTJOIN(
  CHAR(10) &amp; CHAR(10),
  TRUE,
  IFERROR(IF(WSO!H140="Away", WSO!G140, ""), ""),
  IFERROR(IF(MSO!H140="Away", MSO!G140, ""), ""),
  IFERROR(IF(FH!H140="Away", FH!G140, ""), ""),
  IFERROR(IF(MGOLF!H140="Away", MGOLF!G140, ""), ""),
  IFERROR(IF(Football!H140="Away", Football!G140, ""), ""),
  IFERROR(IF(WVB!H140="Away", WVB!G140, ""), ""),
  IFERROR(IF(XC!H140="Away", XC!G140, ""), ""),
  IFERROR(IF(SWIMMING!H140="Away", SWIMMING!G140, ""), ""),
  IFERROR(IF(WTEN!H140="Away", WTEN!G140, ""), ""),
  IFERROR(IF(TF!H140="Away", TF!G140, ""), ""),
  IFERROR(IF(WGOLF!H140="Away", WGOLF!G140, ""), ""),
  IFERROR(IF(WBB!H140="Away", WBB!G140, ""), ""),
  IFERROR(IF(MBB!H140="Away", MBB!G140, ""), ""),
  IFERROR(IF(WLAX!H140="Away", WLAX!G140, ""), ""),
  IFERROR(IF(MLAX!H140="Away", MLAX!G140, ""), ""),
  IFERROR(IF(SOFT!H140="Away", SOFT!G140, ""), ""),
  IFERROR(IF(BASE!H140="Away", BASE!G140, ""), ""),
  IFERROR(IF(ESPORTS!H140="Away", ESPORTS!G140, ""), "")
)
</f>
        <v/>
      </c>
      <c r="H140" s="22" t="str">
        <f>TEXTJOIN(
  CHAR(10) &amp; CHAR(10),
  TRUE,
  IFERROR(IF(WSO!H140="Away", WSO!P140, ""), ""),
  IFERROR(IF(MSO!H140="Away", MSO!P140, ""), ""),
  IFERROR(IF(FH!H140="Away", FH!P140, ""), ""),
  IFERROR(IF(MGOLF!H140="Away", MGOLF!P140, ""), ""),
  IFERROR(IF(Football!H140="Away", Football!P140, ""), ""),
  IFERROR(IF(WVB!H140="Away", WVB!P140, ""), ""),
  IFERROR(IF(XC!H140="Away", XC!P140, ""), ""),
  IFERROR(IF(SWIMMING!H140="Away", SWIMMING!P140, ""), ""),
  IFERROR(IF(WTEN!H140="Away", WTEN!P140, ""), ""),
  IFERROR(IF(TF!H140="Away", TF!P140, ""), ""),
  IFERROR(IF(WGOLF!H140="Away", WGOLF!P140, ""), ""),
  IFERROR(IF(WBB!H140="Away", WBB!P140, ""), ""),
  IFERROR(IF(MBB!H140="Away", MBB!P140, ""), ""),
  IFERROR(IF(WLAX!H140="Away", WLAX!P140, ""), ""),
  IFERROR(IF(MLAX!H140="Away", MLAX!P140, ""), ""),
  IFERROR(IF(SOFT!H140="Away", SOFT!P140, ""), ""),
  IFERROR(IF(BASE!H140="Away", BASE!P140, ""), ""),
  IFERROR(IF(ESPORTS!H140="Away", ESPORTS!P140, ""), "")
)
</f>
        <v/>
      </c>
    </row>
    <row r="141" ht="22.5" customHeight="1">
      <c r="A141" s="6">
        <v>140.0</v>
      </c>
      <c r="B141" s="6" t="str">
        <f>'Master Schedule'!B141</f>
        <v/>
      </c>
      <c r="C141" s="7">
        <v>46374.0</v>
      </c>
      <c r="D141" s="8" t="str">
        <f t="shared" si="1"/>
        <v>Friday</v>
      </c>
      <c r="E141" s="11" t="str">
        <f>TEXTJOIN(
  CHAR(10) &amp; CHAR(10),
  TRUE,
  IFERROR(IF(WSO!H141="Away", WSO!E141, ""), ""),
  IFERROR(IF(MSO!H141="Away", MSO!E141, ""), ""),
  IFERROR(IF(FH!H141="Away", FH!E141, ""), ""),
  IFERROR(IF(MGOLF!H141="Away", MGOLF!E141, ""), ""),
  IFERROR(IF(Football!H141="Away", Football!E141, ""), ""),
  IFERROR(IF(WVB!H141="Away", WVB!E141, ""), ""),
  IFERROR(IF(XC!H141="Away", XC!E141, ""), ""),
  IFERROR(IF(SWIMMING!H141="Away", SWIMMING!E141, ""), ""),
  IFERROR(IF(WTEN!H141="Away", WTEN!E141, ""), ""),
  IFERROR(IF(TF!H141="Away", TF!E141, ""), ""),
  IFERROR(IF(WGOLF!H141="Away", WGOLF!E141, ""), ""),
  IFERROR(IF(WBB!H141="Away", WBB!E141, ""), ""),
  IFERROR(IF(MBB!H141="Away", MBB!E141, ""), ""),
  IFERROR(IF(WLAX!H141="Away", WLAX!E141, ""), ""),
  IFERROR(IF(MLAX!H141="Away", MLAX!E141, ""), ""),
  IFERROR(IF(SOFT!H141="Away", SOFT!E141, ""), ""),
  IFERROR(IF(BASE!H141="Away", BASE!E141, ""), ""),
  IFERROR(IF(ESPORTS!H141="Away", ESPORTS!E141, ""), "")
)
</f>
        <v/>
      </c>
      <c r="F141" s="11" t="str">
        <f>TEXTJOIN(
  CHAR(10) &amp; CHAR(10),
  TRUE,
  IFERROR(IF(WSO!H141="Away", TEXT(WSO!F141, "h:mm AM/PM"), ""), ""),
  IFERROR(IF(MSO!H141="Away", TEXT(MSO!F141, "h:mm AM/PM"), ""), ""),
  IFERROR(IF(FH!H141="Away", TEXT(FH!F141, "h:mm AM/PM"), ""), ""),
  IFERROR(IF(MGOLF!H141="Away", TEXT(MGOLF!F141, "h:mm AM/PM"), ""), ""),
  IFERROR(IF(Football!H141="Away", TEXT(Football!F141, "h:mm AM/PM"), ""), ""),
  IFERROR(IF(WVB!H141="Away", TEXT(WVB!F141, "h:mm AM/PM"), ""), ""),
  IFERROR(IF(XC!H141="Away", TEXT(XC!F141, "h:mm AM/PM"), ""), ""),
  IFERROR(IF(SWIMMING!H141="Away", TEXT(SWIMMING!F141, "h:mm AM/PM"), ""), ""),
  IFERROR(IF(WTEN!H141="Away", TEXT(WTEN!F141, "h:mm AM/PM"), ""), ""),
  IFERROR(IF(TF!H141="Away", TEXT(TF!F141, "h:mm AM/PM"), ""), ""),
  IFERROR(IF(WGOLF!H141="Away", TEXT(WGOLF!F141, "h:mm AM/PM"), ""), ""),
  IFERROR(IF(WBB!H141="Away", TEXT(WBB!F141, "h:mm AM/PM"), ""), ""),
  IFERROR(IF(MBB!H141="Away", TEXT(MBB!F141, "h:mm AM/PM"), ""), ""),
  IFERROR(IF(WLAX!H141="Away", TEXT(WLAX!F141, "h:mm AM/PM"), ""), ""),
  IFERROR(IF(MLAX!H141="Away", TEXT(MLAX!F141, "h:mm AM/PM"), ""), ""),
  IFERROR(IF(SOFT!H141="Away", TEXT(SOFT!F141, "h:mm AM/PM"), ""), ""),
  IFERROR(IF(BASE!H141="Away", TEXT(BASE!F141, "h:mm AM/PM"), ""), ""),
  IFERROR(IF(ESPORTS!H141="Away", TEXT(ESPORTS!F141, "h:mm AM/PM"), ""), "")
)
</f>
        <v/>
      </c>
      <c r="G141" s="11" t="str">
        <f>TEXTJOIN(
  CHAR(10) &amp; CHAR(10),
  TRUE,
  IFERROR(IF(WSO!H141="Away", WSO!G141, ""), ""),
  IFERROR(IF(MSO!H141="Away", MSO!G141, ""), ""),
  IFERROR(IF(FH!H141="Away", FH!G141, ""), ""),
  IFERROR(IF(MGOLF!H141="Away", MGOLF!G141, ""), ""),
  IFERROR(IF(Football!H141="Away", Football!G141, ""), ""),
  IFERROR(IF(WVB!H141="Away", WVB!G141, ""), ""),
  IFERROR(IF(XC!H141="Away", XC!G141, ""), ""),
  IFERROR(IF(SWIMMING!H141="Away", SWIMMING!G141, ""), ""),
  IFERROR(IF(WTEN!H141="Away", WTEN!G141, ""), ""),
  IFERROR(IF(TF!H141="Away", TF!G141, ""), ""),
  IFERROR(IF(WGOLF!H141="Away", WGOLF!G141, ""), ""),
  IFERROR(IF(WBB!H141="Away", WBB!G141, ""), ""),
  IFERROR(IF(MBB!H141="Away", MBB!G141, ""), ""),
  IFERROR(IF(WLAX!H141="Away", WLAX!G141, ""), ""),
  IFERROR(IF(MLAX!H141="Away", MLAX!G141, ""), ""),
  IFERROR(IF(SOFT!H141="Away", SOFT!G141, ""), ""),
  IFERROR(IF(BASE!H141="Away", BASE!G141, ""), ""),
  IFERROR(IF(ESPORTS!H141="Away", ESPORTS!G141, ""), "")
)
</f>
        <v/>
      </c>
      <c r="H141" s="22" t="str">
        <f>TEXTJOIN(
  CHAR(10) &amp; CHAR(10),
  TRUE,
  IFERROR(IF(WSO!H141="Away", WSO!P141, ""), ""),
  IFERROR(IF(MSO!H141="Away", MSO!P141, ""), ""),
  IFERROR(IF(FH!H141="Away", FH!P141, ""), ""),
  IFERROR(IF(MGOLF!H141="Away", MGOLF!P141, ""), ""),
  IFERROR(IF(Football!H141="Away", Football!P141, ""), ""),
  IFERROR(IF(WVB!H141="Away", WVB!P141, ""), ""),
  IFERROR(IF(XC!H141="Away", XC!P141, ""), ""),
  IFERROR(IF(SWIMMING!H141="Away", SWIMMING!P141, ""), ""),
  IFERROR(IF(WTEN!H141="Away", WTEN!P141, ""), ""),
  IFERROR(IF(TF!H141="Away", TF!P141, ""), ""),
  IFERROR(IF(WGOLF!H141="Away", WGOLF!P141, ""), ""),
  IFERROR(IF(WBB!H141="Away", WBB!P141, ""), ""),
  IFERROR(IF(MBB!H141="Away", MBB!P141, ""), ""),
  IFERROR(IF(WLAX!H141="Away", WLAX!P141, ""), ""),
  IFERROR(IF(MLAX!H141="Away", MLAX!P141, ""), ""),
  IFERROR(IF(SOFT!H141="Away", SOFT!P141, ""), ""),
  IFERROR(IF(BASE!H141="Away", BASE!P141, ""), ""),
  IFERROR(IF(ESPORTS!H141="Away", ESPORTS!P141, ""), "")
)
</f>
        <v/>
      </c>
    </row>
    <row r="142" ht="22.5" customHeight="1">
      <c r="A142" s="6">
        <v>141.0</v>
      </c>
      <c r="B142" s="6" t="str">
        <f>'Master Schedule'!B142</f>
        <v/>
      </c>
      <c r="C142" s="7">
        <v>46375.0</v>
      </c>
      <c r="D142" s="8" t="str">
        <f t="shared" si="1"/>
        <v>Saturday</v>
      </c>
      <c r="E142" s="11" t="str">
        <f>TEXTJOIN(
  CHAR(10) &amp; CHAR(10),
  TRUE,
  IFERROR(IF(WSO!H142="Away", WSO!E142, ""), ""),
  IFERROR(IF(MSO!H142="Away", MSO!E142, ""), ""),
  IFERROR(IF(FH!H142="Away", FH!E142, ""), ""),
  IFERROR(IF(MGOLF!H142="Away", MGOLF!E142, ""), ""),
  IFERROR(IF(Football!H142="Away", Football!E142, ""), ""),
  IFERROR(IF(WVB!H142="Away", WVB!E142, ""), ""),
  IFERROR(IF(XC!H142="Away", XC!E142, ""), ""),
  IFERROR(IF(SWIMMING!H142="Away", SWIMMING!E142, ""), ""),
  IFERROR(IF(WTEN!H142="Away", WTEN!E142, ""), ""),
  IFERROR(IF(TF!H142="Away", TF!E142, ""), ""),
  IFERROR(IF(WGOLF!H142="Away", WGOLF!E142, ""), ""),
  IFERROR(IF(WBB!H142="Away", WBB!E142, ""), ""),
  IFERROR(IF(MBB!H142="Away", MBB!E142, ""), ""),
  IFERROR(IF(WLAX!H142="Away", WLAX!E142, ""), ""),
  IFERROR(IF(MLAX!H142="Away", MLAX!E142, ""), ""),
  IFERROR(IF(SOFT!H142="Away", SOFT!E142, ""), ""),
  IFERROR(IF(BASE!H142="Away", BASE!E142, ""), ""),
  IFERROR(IF(ESPORTS!H142="Away", ESPORTS!E142, ""), "")
)
</f>
        <v/>
      </c>
      <c r="F142" s="11" t="str">
        <f>TEXTJOIN(
  CHAR(10) &amp; CHAR(10),
  TRUE,
  IFERROR(IF(WSO!H142="Away", TEXT(WSO!F142, "h:mm AM/PM"), ""), ""),
  IFERROR(IF(MSO!H142="Away", TEXT(MSO!F142, "h:mm AM/PM"), ""), ""),
  IFERROR(IF(FH!H142="Away", TEXT(FH!F142, "h:mm AM/PM"), ""), ""),
  IFERROR(IF(MGOLF!H142="Away", TEXT(MGOLF!F142, "h:mm AM/PM"), ""), ""),
  IFERROR(IF(Football!H142="Away", TEXT(Football!F142, "h:mm AM/PM"), ""), ""),
  IFERROR(IF(WVB!H142="Away", TEXT(WVB!F142, "h:mm AM/PM"), ""), ""),
  IFERROR(IF(XC!H142="Away", TEXT(XC!F142, "h:mm AM/PM"), ""), ""),
  IFERROR(IF(SWIMMING!H142="Away", TEXT(SWIMMING!F142, "h:mm AM/PM"), ""), ""),
  IFERROR(IF(WTEN!H142="Away", TEXT(WTEN!F142, "h:mm AM/PM"), ""), ""),
  IFERROR(IF(TF!H142="Away", TEXT(TF!F142, "h:mm AM/PM"), ""), ""),
  IFERROR(IF(WGOLF!H142="Away", TEXT(WGOLF!F142, "h:mm AM/PM"), ""), ""),
  IFERROR(IF(WBB!H142="Away", TEXT(WBB!F142, "h:mm AM/PM"), ""), ""),
  IFERROR(IF(MBB!H142="Away", TEXT(MBB!F142, "h:mm AM/PM"), ""), ""),
  IFERROR(IF(WLAX!H142="Away", TEXT(WLAX!F142, "h:mm AM/PM"), ""), ""),
  IFERROR(IF(MLAX!H142="Away", TEXT(MLAX!F142, "h:mm AM/PM"), ""), ""),
  IFERROR(IF(SOFT!H142="Away", TEXT(SOFT!F142, "h:mm AM/PM"), ""), ""),
  IFERROR(IF(BASE!H142="Away", TEXT(BASE!F142, "h:mm AM/PM"), ""), ""),
  IFERROR(IF(ESPORTS!H142="Away", TEXT(ESPORTS!F142, "h:mm AM/PM"), ""), "")
)
</f>
        <v/>
      </c>
      <c r="G142" s="11" t="str">
        <f>TEXTJOIN(
  CHAR(10) &amp; CHAR(10),
  TRUE,
  IFERROR(IF(WSO!H142="Away", WSO!G142, ""), ""),
  IFERROR(IF(MSO!H142="Away", MSO!G142, ""), ""),
  IFERROR(IF(FH!H142="Away", FH!G142, ""), ""),
  IFERROR(IF(MGOLF!H142="Away", MGOLF!G142, ""), ""),
  IFERROR(IF(Football!H142="Away", Football!G142, ""), ""),
  IFERROR(IF(WVB!H142="Away", WVB!G142, ""), ""),
  IFERROR(IF(XC!H142="Away", XC!G142, ""), ""),
  IFERROR(IF(SWIMMING!H142="Away", SWIMMING!G142, ""), ""),
  IFERROR(IF(WTEN!H142="Away", WTEN!G142, ""), ""),
  IFERROR(IF(TF!H142="Away", TF!G142, ""), ""),
  IFERROR(IF(WGOLF!H142="Away", WGOLF!G142, ""), ""),
  IFERROR(IF(WBB!H142="Away", WBB!G142, ""), ""),
  IFERROR(IF(MBB!H142="Away", MBB!G142, ""), ""),
  IFERROR(IF(WLAX!H142="Away", WLAX!G142, ""), ""),
  IFERROR(IF(MLAX!H142="Away", MLAX!G142, ""), ""),
  IFERROR(IF(SOFT!H142="Away", SOFT!G142, ""), ""),
  IFERROR(IF(BASE!H142="Away", BASE!G142, ""), ""),
  IFERROR(IF(ESPORTS!H142="Away", ESPORTS!G142, ""), "")
)
</f>
        <v/>
      </c>
      <c r="H142" s="22" t="str">
        <f>TEXTJOIN(
  CHAR(10) &amp; CHAR(10),
  TRUE,
  IFERROR(IF(WSO!H142="Away", WSO!P142, ""), ""),
  IFERROR(IF(MSO!H142="Away", MSO!P142, ""), ""),
  IFERROR(IF(FH!H142="Away", FH!P142, ""), ""),
  IFERROR(IF(MGOLF!H142="Away", MGOLF!P142, ""), ""),
  IFERROR(IF(Football!H142="Away", Football!P142, ""), ""),
  IFERROR(IF(WVB!H142="Away", WVB!P142, ""), ""),
  IFERROR(IF(XC!H142="Away", XC!P142, ""), ""),
  IFERROR(IF(SWIMMING!H142="Away", SWIMMING!P142, ""), ""),
  IFERROR(IF(WTEN!H142="Away", WTEN!P142, ""), ""),
  IFERROR(IF(TF!H142="Away", TF!P142, ""), ""),
  IFERROR(IF(WGOLF!H142="Away", WGOLF!P142, ""), ""),
  IFERROR(IF(WBB!H142="Away", WBB!P142, ""), ""),
  IFERROR(IF(MBB!H142="Away", MBB!P142, ""), ""),
  IFERROR(IF(WLAX!H142="Away", WLAX!P142, ""), ""),
  IFERROR(IF(MLAX!H142="Away", MLAX!P142, ""), ""),
  IFERROR(IF(SOFT!H142="Away", SOFT!P142, ""), ""),
  IFERROR(IF(BASE!H142="Away", BASE!P142, ""), ""),
  IFERROR(IF(ESPORTS!H142="Away", ESPORTS!P142, ""), "")
)
</f>
        <v/>
      </c>
    </row>
    <row r="143" ht="22.5" customHeight="1">
      <c r="A143" s="6">
        <v>142.0</v>
      </c>
      <c r="B143" s="6" t="str">
        <f>'Master Schedule'!B143</f>
        <v/>
      </c>
      <c r="C143" s="7">
        <v>46376.0</v>
      </c>
      <c r="D143" s="8" t="str">
        <f t="shared" si="1"/>
        <v>Sunday</v>
      </c>
      <c r="E143" s="11" t="str">
        <f>TEXTJOIN(
  CHAR(10) &amp; CHAR(10),
  TRUE,
  IFERROR(IF(WSO!H143="Away", WSO!E143, ""), ""),
  IFERROR(IF(MSO!H143="Away", MSO!E143, ""), ""),
  IFERROR(IF(FH!H143="Away", FH!E143, ""), ""),
  IFERROR(IF(MGOLF!H143="Away", MGOLF!E143, ""), ""),
  IFERROR(IF(Football!H143="Away", Football!E143, ""), ""),
  IFERROR(IF(WVB!H143="Away", WVB!E143, ""), ""),
  IFERROR(IF(XC!H143="Away", XC!E143, ""), ""),
  IFERROR(IF(SWIMMING!H143="Away", SWIMMING!E143, ""), ""),
  IFERROR(IF(WTEN!H143="Away", WTEN!E143, ""), ""),
  IFERROR(IF(TF!H143="Away", TF!E143, ""), ""),
  IFERROR(IF(WGOLF!H143="Away", WGOLF!E143, ""), ""),
  IFERROR(IF(WBB!H143="Away", WBB!E143, ""), ""),
  IFERROR(IF(MBB!H143="Away", MBB!E143, ""), ""),
  IFERROR(IF(WLAX!H143="Away", WLAX!E143, ""), ""),
  IFERROR(IF(MLAX!H143="Away", MLAX!E143, ""), ""),
  IFERROR(IF(SOFT!H143="Away", SOFT!E143, ""), ""),
  IFERROR(IF(BASE!H143="Away", BASE!E143, ""), ""),
  IFERROR(IF(ESPORTS!H143="Away", ESPORTS!E143, ""), "")
)
</f>
        <v/>
      </c>
      <c r="F143" s="11" t="str">
        <f>TEXTJOIN(
  CHAR(10) &amp; CHAR(10),
  TRUE,
  IFERROR(IF(WSO!H143="Away", TEXT(WSO!F143, "h:mm AM/PM"), ""), ""),
  IFERROR(IF(MSO!H143="Away", TEXT(MSO!F143, "h:mm AM/PM"), ""), ""),
  IFERROR(IF(FH!H143="Away", TEXT(FH!F143, "h:mm AM/PM"), ""), ""),
  IFERROR(IF(MGOLF!H143="Away", TEXT(MGOLF!F143, "h:mm AM/PM"), ""), ""),
  IFERROR(IF(Football!H143="Away", TEXT(Football!F143, "h:mm AM/PM"), ""), ""),
  IFERROR(IF(WVB!H143="Away", TEXT(WVB!F143, "h:mm AM/PM"), ""), ""),
  IFERROR(IF(XC!H143="Away", TEXT(XC!F143, "h:mm AM/PM"), ""), ""),
  IFERROR(IF(SWIMMING!H143="Away", TEXT(SWIMMING!F143, "h:mm AM/PM"), ""), ""),
  IFERROR(IF(WTEN!H143="Away", TEXT(WTEN!F143, "h:mm AM/PM"), ""), ""),
  IFERROR(IF(TF!H143="Away", TEXT(TF!F143, "h:mm AM/PM"), ""), ""),
  IFERROR(IF(WGOLF!H143="Away", TEXT(WGOLF!F143, "h:mm AM/PM"), ""), ""),
  IFERROR(IF(WBB!H143="Away", TEXT(WBB!F143, "h:mm AM/PM"), ""), ""),
  IFERROR(IF(MBB!H143="Away", TEXT(MBB!F143, "h:mm AM/PM"), ""), ""),
  IFERROR(IF(WLAX!H143="Away", TEXT(WLAX!F143, "h:mm AM/PM"), ""), ""),
  IFERROR(IF(MLAX!H143="Away", TEXT(MLAX!F143, "h:mm AM/PM"), ""), ""),
  IFERROR(IF(SOFT!H143="Away", TEXT(SOFT!F143, "h:mm AM/PM"), ""), ""),
  IFERROR(IF(BASE!H143="Away", TEXT(BASE!F143, "h:mm AM/PM"), ""), ""),
  IFERROR(IF(ESPORTS!H143="Away", TEXT(ESPORTS!F143, "h:mm AM/PM"), ""), "")
)
</f>
        <v/>
      </c>
      <c r="G143" s="11" t="str">
        <f>TEXTJOIN(
  CHAR(10) &amp; CHAR(10),
  TRUE,
  IFERROR(IF(WSO!H143="Away", WSO!G143, ""), ""),
  IFERROR(IF(MSO!H143="Away", MSO!G143, ""), ""),
  IFERROR(IF(FH!H143="Away", FH!G143, ""), ""),
  IFERROR(IF(MGOLF!H143="Away", MGOLF!G143, ""), ""),
  IFERROR(IF(Football!H143="Away", Football!G143, ""), ""),
  IFERROR(IF(WVB!H143="Away", WVB!G143, ""), ""),
  IFERROR(IF(XC!H143="Away", XC!G143, ""), ""),
  IFERROR(IF(SWIMMING!H143="Away", SWIMMING!G143, ""), ""),
  IFERROR(IF(WTEN!H143="Away", WTEN!G143, ""), ""),
  IFERROR(IF(TF!H143="Away", TF!G143, ""), ""),
  IFERROR(IF(WGOLF!H143="Away", WGOLF!G143, ""), ""),
  IFERROR(IF(WBB!H143="Away", WBB!G143, ""), ""),
  IFERROR(IF(MBB!H143="Away", MBB!G143, ""), ""),
  IFERROR(IF(WLAX!H143="Away", WLAX!G143, ""), ""),
  IFERROR(IF(MLAX!H143="Away", MLAX!G143, ""), ""),
  IFERROR(IF(SOFT!H143="Away", SOFT!G143, ""), ""),
  IFERROR(IF(BASE!H143="Away", BASE!G143, ""), ""),
  IFERROR(IF(ESPORTS!H143="Away", ESPORTS!G143, ""), "")
)
</f>
        <v/>
      </c>
      <c r="H143" s="22" t="str">
        <f>TEXTJOIN(
  CHAR(10) &amp; CHAR(10),
  TRUE,
  IFERROR(IF(WSO!H143="Away", WSO!P143, ""), ""),
  IFERROR(IF(MSO!H143="Away", MSO!P143, ""), ""),
  IFERROR(IF(FH!H143="Away", FH!P143, ""), ""),
  IFERROR(IF(MGOLF!H143="Away", MGOLF!P143, ""), ""),
  IFERROR(IF(Football!H143="Away", Football!P143, ""), ""),
  IFERROR(IF(WVB!H143="Away", WVB!P143, ""), ""),
  IFERROR(IF(XC!H143="Away", XC!P143, ""), ""),
  IFERROR(IF(SWIMMING!H143="Away", SWIMMING!P143, ""), ""),
  IFERROR(IF(WTEN!H143="Away", WTEN!P143, ""), ""),
  IFERROR(IF(TF!H143="Away", TF!P143, ""), ""),
  IFERROR(IF(WGOLF!H143="Away", WGOLF!P143, ""), ""),
  IFERROR(IF(WBB!H143="Away", WBB!P143, ""), ""),
  IFERROR(IF(MBB!H143="Away", MBB!P143, ""), ""),
  IFERROR(IF(WLAX!H143="Away", WLAX!P143, ""), ""),
  IFERROR(IF(MLAX!H143="Away", MLAX!P143, ""), ""),
  IFERROR(IF(SOFT!H143="Away", SOFT!P143, ""), ""),
  IFERROR(IF(BASE!H143="Away", BASE!P143, ""), ""),
  IFERROR(IF(ESPORTS!H143="Away", ESPORTS!P143, ""), "")
)
</f>
        <v/>
      </c>
    </row>
    <row r="144" ht="22.5" customHeight="1">
      <c r="A144" s="6">
        <v>143.0</v>
      </c>
      <c r="B144" s="6" t="str">
        <f>'Master Schedule'!B144</f>
        <v/>
      </c>
      <c r="C144" s="7">
        <v>46377.0</v>
      </c>
      <c r="D144" s="8" t="str">
        <f t="shared" si="1"/>
        <v>Monday</v>
      </c>
      <c r="E144" s="11" t="str">
        <f>TEXTJOIN(
  CHAR(10) &amp; CHAR(10),
  TRUE,
  IFERROR(IF(WSO!H144="Away", WSO!E144, ""), ""),
  IFERROR(IF(MSO!H144="Away", MSO!E144, ""), ""),
  IFERROR(IF(FH!H144="Away", FH!E144, ""), ""),
  IFERROR(IF(MGOLF!H144="Away", MGOLF!E144, ""), ""),
  IFERROR(IF(Football!H144="Away", Football!E144, ""), ""),
  IFERROR(IF(WVB!H144="Away", WVB!E144, ""), ""),
  IFERROR(IF(XC!H144="Away", XC!E144, ""), ""),
  IFERROR(IF(SWIMMING!H144="Away", SWIMMING!E144, ""), ""),
  IFERROR(IF(WTEN!H144="Away", WTEN!E144, ""), ""),
  IFERROR(IF(TF!H144="Away", TF!E144, ""), ""),
  IFERROR(IF(WGOLF!H144="Away", WGOLF!E144, ""), ""),
  IFERROR(IF(WBB!H144="Away", WBB!E144, ""), ""),
  IFERROR(IF(MBB!H144="Away", MBB!E144, ""), ""),
  IFERROR(IF(WLAX!H144="Away", WLAX!E144, ""), ""),
  IFERROR(IF(MLAX!H144="Away", MLAX!E144, ""), ""),
  IFERROR(IF(SOFT!H144="Away", SOFT!E144, ""), ""),
  IFERROR(IF(BASE!H144="Away", BASE!E144, ""), ""),
  IFERROR(IF(ESPORTS!H144="Away", ESPORTS!E144, ""), "")
)
</f>
        <v/>
      </c>
      <c r="F144" s="11" t="str">
        <f>TEXTJOIN(
  CHAR(10) &amp; CHAR(10),
  TRUE,
  IFERROR(IF(WSO!H144="Away", TEXT(WSO!F144, "h:mm AM/PM"), ""), ""),
  IFERROR(IF(MSO!H144="Away", TEXT(MSO!F144, "h:mm AM/PM"), ""), ""),
  IFERROR(IF(FH!H144="Away", TEXT(FH!F144, "h:mm AM/PM"), ""), ""),
  IFERROR(IF(MGOLF!H144="Away", TEXT(MGOLF!F144, "h:mm AM/PM"), ""), ""),
  IFERROR(IF(Football!H144="Away", TEXT(Football!F144, "h:mm AM/PM"), ""), ""),
  IFERROR(IF(WVB!H144="Away", TEXT(WVB!F144, "h:mm AM/PM"), ""), ""),
  IFERROR(IF(XC!H144="Away", TEXT(XC!F144, "h:mm AM/PM"), ""), ""),
  IFERROR(IF(SWIMMING!H144="Away", TEXT(SWIMMING!F144, "h:mm AM/PM"), ""), ""),
  IFERROR(IF(WTEN!H144="Away", TEXT(WTEN!F144, "h:mm AM/PM"), ""), ""),
  IFERROR(IF(TF!H144="Away", TEXT(TF!F144, "h:mm AM/PM"), ""), ""),
  IFERROR(IF(WGOLF!H144="Away", TEXT(WGOLF!F144, "h:mm AM/PM"), ""), ""),
  IFERROR(IF(WBB!H144="Away", TEXT(WBB!F144, "h:mm AM/PM"), ""), ""),
  IFERROR(IF(MBB!H144="Away", TEXT(MBB!F144, "h:mm AM/PM"), ""), ""),
  IFERROR(IF(WLAX!H144="Away", TEXT(WLAX!F144, "h:mm AM/PM"), ""), ""),
  IFERROR(IF(MLAX!H144="Away", TEXT(MLAX!F144, "h:mm AM/PM"), ""), ""),
  IFERROR(IF(SOFT!H144="Away", TEXT(SOFT!F144, "h:mm AM/PM"), ""), ""),
  IFERROR(IF(BASE!H144="Away", TEXT(BASE!F144, "h:mm AM/PM"), ""), ""),
  IFERROR(IF(ESPORTS!H144="Away", TEXT(ESPORTS!F144, "h:mm AM/PM"), ""), "")
)
</f>
        <v/>
      </c>
      <c r="G144" s="11" t="str">
        <f>TEXTJOIN(
  CHAR(10) &amp; CHAR(10),
  TRUE,
  IFERROR(IF(WSO!H144="Away", WSO!G144, ""), ""),
  IFERROR(IF(MSO!H144="Away", MSO!G144, ""), ""),
  IFERROR(IF(FH!H144="Away", FH!G144, ""), ""),
  IFERROR(IF(MGOLF!H144="Away", MGOLF!G144, ""), ""),
  IFERROR(IF(Football!H144="Away", Football!G144, ""), ""),
  IFERROR(IF(WVB!H144="Away", WVB!G144, ""), ""),
  IFERROR(IF(XC!H144="Away", XC!G144, ""), ""),
  IFERROR(IF(SWIMMING!H144="Away", SWIMMING!G144, ""), ""),
  IFERROR(IF(WTEN!H144="Away", WTEN!G144, ""), ""),
  IFERROR(IF(TF!H144="Away", TF!G144, ""), ""),
  IFERROR(IF(WGOLF!H144="Away", WGOLF!G144, ""), ""),
  IFERROR(IF(WBB!H144="Away", WBB!G144, ""), ""),
  IFERROR(IF(MBB!H144="Away", MBB!G144, ""), ""),
  IFERROR(IF(WLAX!H144="Away", WLAX!G144, ""), ""),
  IFERROR(IF(MLAX!H144="Away", MLAX!G144, ""), ""),
  IFERROR(IF(SOFT!H144="Away", SOFT!G144, ""), ""),
  IFERROR(IF(BASE!H144="Away", BASE!G144, ""), ""),
  IFERROR(IF(ESPORTS!H144="Away", ESPORTS!G144, ""), "")
)
</f>
        <v/>
      </c>
      <c r="H144" s="22" t="str">
        <f>TEXTJOIN(
  CHAR(10) &amp; CHAR(10),
  TRUE,
  IFERROR(IF(WSO!H144="Away", WSO!P144, ""), ""),
  IFERROR(IF(MSO!H144="Away", MSO!P144, ""), ""),
  IFERROR(IF(FH!H144="Away", FH!P144, ""), ""),
  IFERROR(IF(MGOLF!H144="Away", MGOLF!P144, ""), ""),
  IFERROR(IF(Football!H144="Away", Football!P144, ""), ""),
  IFERROR(IF(WVB!H144="Away", WVB!P144, ""), ""),
  IFERROR(IF(XC!H144="Away", XC!P144, ""), ""),
  IFERROR(IF(SWIMMING!H144="Away", SWIMMING!P144, ""), ""),
  IFERROR(IF(WTEN!H144="Away", WTEN!P144, ""), ""),
  IFERROR(IF(TF!H144="Away", TF!P144, ""), ""),
  IFERROR(IF(WGOLF!H144="Away", WGOLF!P144, ""), ""),
  IFERROR(IF(WBB!H144="Away", WBB!P144, ""), ""),
  IFERROR(IF(MBB!H144="Away", MBB!P144, ""), ""),
  IFERROR(IF(WLAX!H144="Away", WLAX!P144, ""), ""),
  IFERROR(IF(MLAX!H144="Away", MLAX!P144, ""), ""),
  IFERROR(IF(SOFT!H144="Away", SOFT!P144, ""), ""),
  IFERROR(IF(BASE!H144="Away", BASE!P144, ""), ""),
  IFERROR(IF(ESPORTS!H144="Away", ESPORTS!P144, ""), "")
)
</f>
        <v/>
      </c>
    </row>
    <row r="145" ht="22.5" customHeight="1">
      <c r="A145" s="6">
        <v>144.0</v>
      </c>
      <c r="B145" s="6" t="str">
        <f>'Master Schedule'!B145</f>
        <v/>
      </c>
      <c r="C145" s="7">
        <v>46378.0</v>
      </c>
      <c r="D145" s="8" t="str">
        <f t="shared" si="1"/>
        <v>Tuesday</v>
      </c>
      <c r="E145" s="11" t="str">
        <f>TEXTJOIN(
  CHAR(10) &amp; CHAR(10),
  TRUE,
  IFERROR(IF(WSO!H145="Away", WSO!E145, ""), ""),
  IFERROR(IF(MSO!H145="Away", MSO!E145, ""), ""),
  IFERROR(IF(FH!H145="Away", FH!E145, ""), ""),
  IFERROR(IF(MGOLF!H145="Away", MGOLF!E145, ""), ""),
  IFERROR(IF(Football!H145="Away", Football!E145, ""), ""),
  IFERROR(IF(WVB!H145="Away", WVB!E145, ""), ""),
  IFERROR(IF(XC!H145="Away", XC!E145, ""), ""),
  IFERROR(IF(SWIMMING!H145="Away", SWIMMING!E145, ""), ""),
  IFERROR(IF(WTEN!H145="Away", WTEN!E145, ""), ""),
  IFERROR(IF(TF!H145="Away", TF!E145, ""), ""),
  IFERROR(IF(WGOLF!H145="Away", WGOLF!E145, ""), ""),
  IFERROR(IF(WBB!H145="Away", WBB!E145, ""), ""),
  IFERROR(IF(MBB!H145="Away", MBB!E145, ""), ""),
  IFERROR(IF(WLAX!H145="Away", WLAX!E145, ""), ""),
  IFERROR(IF(MLAX!H145="Away", MLAX!E145, ""), ""),
  IFERROR(IF(SOFT!H145="Away", SOFT!E145, ""), ""),
  IFERROR(IF(BASE!H145="Away", BASE!E145, ""), ""),
  IFERROR(IF(ESPORTS!H145="Away", ESPORTS!E145, ""), "")
)
</f>
        <v/>
      </c>
      <c r="F145" s="11" t="str">
        <f>TEXTJOIN(
  CHAR(10) &amp; CHAR(10),
  TRUE,
  IFERROR(IF(WSO!H145="Away", TEXT(WSO!F145, "h:mm AM/PM"), ""), ""),
  IFERROR(IF(MSO!H145="Away", TEXT(MSO!F145, "h:mm AM/PM"), ""), ""),
  IFERROR(IF(FH!H145="Away", TEXT(FH!F145, "h:mm AM/PM"), ""), ""),
  IFERROR(IF(MGOLF!H145="Away", TEXT(MGOLF!F145, "h:mm AM/PM"), ""), ""),
  IFERROR(IF(Football!H145="Away", TEXT(Football!F145, "h:mm AM/PM"), ""), ""),
  IFERROR(IF(WVB!H145="Away", TEXT(WVB!F145, "h:mm AM/PM"), ""), ""),
  IFERROR(IF(XC!H145="Away", TEXT(XC!F145, "h:mm AM/PM"), ""), ""),
  IFERROR(IF(SWIMMING!H145="Away", TEXT(SWIMMING!F145, "h:mm AM/PM"), ""), ""),
  IFERROR(IF(WTEN!H145="Away", TEXT(WTEN!F145, "h:mm AM/PM"), ""), ""),
  IFERROR(IF(TF!H145="Away", TEXT(TF!F145, "h:mm AM/PM"), ""), ""),
  IFERROR(IF(WGOLF!H145="Away", TEXT(WGOLF!F145, "h:mm AM/PM"), ""), ""),
  IFERROR(IF(WBB!H145="Away", TEXT(WBB!F145, "h:mm AM/PM"), ""), ""),
  IFERROR(IF(MBB!H145="Away", TEXT(MBB!F145, "h:mm AM/PM"), ""), ""),
  IFERROR(IF(WLAX!H145="Away", TEXT(WLAX!F145, "h:mm AM/PM"), ""), ""),
  IFERROR(IF(MLAX!H145="Away", TEXT(MLAX!F145, "h:mm AM/PM"), ""), ""),
  IFERROR(IF(SOFT!H145="Away", TEXT(SOFT!F145, "h:mm AM/PM"), ""), ""),
  IFERROR(IF(BASE!H145="Away", TEXT(BASE!F145, "h:mm AM/PM"), ""), ""),
  IFERROR(IF(ESPORTS!H145="Away", TEXT(ESPORTS!F145, "h:mm AM/PM"), ""), "")
)
</f>
        <v/>
      </c>
      <c r="G145" s="11" t="str">
        <f>TEXTJOIN(
  CHAR(10) &amp; CHAR(10),
  TRUE,
  IFERROR(IF(WSO!H145="Away", WSO!G145, ""), ""),
  IFERROR(IF(MSO!H145="Away", MSO!G145, ""), ""),
  IFERROR(IF(FH!H145="Away", FH!G145, ""), ""),
  IFERROR(IF(MGOLF!H145="Away", MGOLF!G145, ""), ""),
  IFERROR(IF(Football!H145="Away", Football!G145, ""), ""),
  IFERROR(IF(WVB!H145="Away", WVB!G145, ""), ""),
  IFERROR(IF(XC!H145="Away", XC!G145, ""), ""),
  IFERROR(IF(SWIMMING!H145="Away", SWIMMING!G145, ""), ""),
  IFERROR(IF(WTEN!H145="Away", WTEN!G145, ""), ""),
  IFERROR(IF(TF!H145="Away", TF!G145, ""), ""),
  IFERROR(IF(WGOLF!H145="Away", WGOLF!G145, ""), ""),
  IFERROR(IF(WBB!H145="Away", WBB!G145, ""), ""),
  IFERROR(IF(MBB!H145="Away", MBB!G145, ""), ""),
  IFERROR(IF(WLAX!H145="Away", WLAX!G145, ""), ""),
  IFERROR(IF(MLAX!H145="Away", MLAX!G145, ""), ""),
  IFERROR(IF(SOFT!H145="Away", SOFT!G145, ""), ""),
  IFERROR(IF(BASE!H145="Away", BASE!G145, ""), ""),
  IFERROR(IF(ESPORTS!H145="Away", ESPORTS!G145, ""), "")
)
</f>
        <v/>
      </c>
      <c r="H145" s="22" t="str">
        <f>TEXTJOIN(
  CHAR(10) &amp; CHAR(10),
  TRUE,
  IFERROR(IF(WSO!H145="Away", WSO!P145, ""), ""),
  IFERROR(IF(MSO!H145="Away", MSO!P145, ""), ""),
  IFERROR(IF(FH!H145="Away", FH!P145, ""), ""),
  IFERROR(IF(MGOLF!H145="Away", MGOLF!P145, ""), ""),
  IFERROR(IF(Football!H145="Away", Football!P145, ""), ""),
  IFERROR(IF(WVB!H145="Away", WVB!P145, ""), ""),
  IFERROR(IF(XC!H145="Away", XC!P145, ""), ""),
  IFERROR(IF(SWIMMING!H145="Away", SWIMMING!P145, ""), ""),
  IFERROR(IF(WTEN!H145="Away", WTEN!P145, ""), ""),
  IFERROR(IF(TF!H145="Away", TF!P145, ""), ""),
  IFERROR(IF(WGOLF!H145="Away", WGOLF!P145, ""), ""),
  IFERROR(IF(WBB!H145="Away", WBB!P145, ""), ""),
  IFERROR(IF(MBB!H145="Away", MBB!P145, ""), ""),
  IFERROR(IF(WLAX!H145="Away", WLAX!P145, ""), ""),
  IFERROR(IF(MLAX!H145="Away", MLAX!P145, ""), ""),
  IFERROR(IF(SOFT!H145="Away", SOFT!P145, ""), ""),
  IFERROR(IF(BASE!H145="Away", BASE!P145, ""), ""),
  IFERROR(IF(ESPORTS!H145="Away", ESPORTS!P145, ""), "")
)
</f>
        <v/>
      </c>
    </row>
    <row r="146" ht="22.5" customHeight="1">
      <c r="A146" s="6">
        <v>145.0</v>
      </c>
      <c r="B146" s="6" t="str">
        <f>'Master Schedule'!B146</f>
        <v/>
      </c>
      <c r="C146" s="7">
        <v>46379.0</v>
      </c>
      <c r="D146" s="8" t="str">
        <f t="shared" si="1"/>
        <v>Wednesday</v>
      </c>
      <c r="E146" s="11" t="str">
        <f>TEXTJOIN(
  CHAR(10) &amp; CHAR(10),
  TRUE,
  IFERROR(IF(WSO!H146="Away", WSO!E146, ""), ""),
  IFERROR(IF(MSO!H146="Away", MSO!E146, ""), ""),
  IFERROR(IF(FH!H146="Away", FH!E146, ""), ""),
  IFERROR(IF(MGOLF!H146="Away", MGOLF!E146, ""), ""),
  IFERROR(IF(Football!H146="Away", Football!E146, ""), ""),
  IFERROR(IF(WVB!H146="Away", WVB!E146, ""), ""),
  IFERROR(IF(XC!H146="Away", XC!E146, ""), ""),
  IFERROR(IF(SWIMMING!H146="Away", SWIMMING!E146, ""), ""),
  IFERROR(IF(WTEN!H146="Away", WTEN!E146, ""), ""),
  IFERROR(IF(TF!H146="Away", TF!E146, ""), ""),
  IFERROR(IF(WGOLF!H146="Away", WGOLF!E146, ""), ""),
  IFERROR(IF(WBB!H146="Away", WBB!E146, ""), ""),
  IFERROR(IF(MBB!H146="Away", MBB!E146, ""), ""),
  IFERROR(IF(WLAX!H146="Away", WLAX!E146, ""), ""),
  IFERROR(IF(MLAX!H146="Away", MLAX!E146, ""), ""),
  IFERROR(IF(SOFT!H146="Away", SOFT!E146, ""), ""),
  IFERROR(IF(BASE!H146="Away", BASE!E146, ""), ""),
  IFERROR(IF(ESPORTS!H146="Away", ESPORTS!E146, ""), "")
)
</f>
        <v/>
      </c>
      <c r="F146" s="11" t="str">
        <f>TEXTJOIN(
  CHAR(10) &amp; CHAR(10),
  TRUE,
  IFERROR(IF(WSO!H146="Away", TEXT(WSO!F146, "h:mm AM/PM"), ""), ""),
  IFERROR(IF(MSO!H146="Away", TEXT(MSO!F146, "h:mm AM/PM"), ""), ""),
  IFERROR(IF(FH!H146="Away", TEXT(FH!F146, "h:mm AM/PM"), ""), ""),
  IFERROR(IF(MGOLF!H146="Away", TEXT(MGOLF!F146, "h:mm AM/PM"), ""), ""),
  IFERROR(IF(Football!H146="Away", TEXT(Football!F146, "h:mm AM/PM"), ""), ""),
  IFERROR(IF(WVB!H146="Away", TEXT(WVB!F146, "h:mm AM/PM"), ""), ""),
  IFERROR(IF(XC!H146="Away", TEXT(XC!F146, "h:mm AM/PM"), ""), ""),
  IFERROR(IF(SWIMMING!H146="Away", TEXT(SWIMMING!F146, "h:mm AM/PM"), ""), ""),
  IFERROR(IF(WTEN!H146="Away", TEXT(WTEN!F146, "h:mm AM/PM"), ""), ""),
  IFERROR(IF(TF!H146="Away", TEXT(TF!F146, "h:mm AM/PM"), ""), ""),
  IFERROR(IF(WGOLF!H146="Away", TEXT(WGOLF!F146, "h:mm AM/PM"), ""), ""),
  IFERROR(IF(WBB!H146="Away", TEXT(WBB!F146, "h:mm AM/PM"), ""), ""),
  IFERROR(IF(MBB!H146="Away", TEXT(MBB!F146, "h:mm AM/PM"), ""), ""),
  IFERROR(IF(WLAX!H146="Away", TEXT(WLAX!F146, "h:mm AM/PM"), ""), ""),
  IFERROR(IF(MLAX!H146="Away", TEXT(MLAX!F146, "h:mm AM/PM"), ""), ""),
  IFERROR(IF(SOFT!H146="Away", TEXT(SOFT!F146, "h:mm AM/PM"), ""), ""),
  IFERROR(IF(BASE!H146="Away", TEXT(BASE!F146, "h:mm AM/PM"), ""), ""),
  IFERROR(IF(ESPORTS!H146="Away", TEXT(ESPORTS!F146, "h:mm AM/PM"), ""), "")
)
</f>
        <v/>
      </c>
      <c r="G146" s="11" t="str">
        <f>TEXTJOIN(
  CHAR(10) &amp; CHAR(10),
  TRUE,
  IFERROR(IF(WSO!H146="Away", WSO!G146, ""), ""),
  IFERROR(IF(MSO!H146="Away", MSO!G146, ""), ""),
  IFERROR(IF(FH!H146="Away", FH!G146, ""), ""),
  IFERROR(IF(MGOLF!H146="Away", MGOLF!G146, ""), ""),
  IFERROR(IF(Football!H146="Away", Football!G146, ""), ""),
  IFERROR(IF(WVB!H146="Away", WVB!G146, ""), ""),
  IFERROR(IF(XC!H146="Away", XC!G146, ""), ""),
  IFERROR(IF(SWIMMING!H146="Away", SWIMMING!G146, ""), ""),
  IFERROR(IF(WTEN!H146="Away", WTEN!G146, ""), ""),
  IFERROR(IF(TF!H146="Away", TF!G146, ""), ""),
  IFERROR(IF(WGOLF!H146="Away", WGOLF!G146, ""), ""),
  IFERROR(IF(WBB!H146="Away", WBB!G146, ""), ""),
  IFERROR(IF(MBB!H146="Away", MBB!G146, ""), ""),
  IFERROR(IF(WLAX!H146="Away", WLAX!G146, ""), ""),
  IFERROR(IF(MLAX!H146="Away", MLAX!G146, ""), ""),
  IFERROR(IF(SOFT!H146="Away", SOFT!G146, ""), ""),
  IFERROR(IF(BASE!H146="Away", BASE!G146, ""), ""),
  IFERROR(IF(ESPORTS!H146="Away", ESPORTS!G146, ""), "")
)
</f>
        <v/>
      </c>
      <c r="H146" s="22" t="str">
        <f>TEXTJOIN(
  CHAR(10) &amp; CHAR(10),
  TRUE,
  IFERROR(IF(WSO!H146="Away", WSO!P146, ""), ""),
  IFERROR(IF(MSO!H146="Away", MSO!P146, ""), ""),
  IFERROR(IF(FH!H146="Away", FH!P146, ""), ""),
  IFERROR(IF(MGOLF!H146="Away", MGOLF!P146, ""), ""),
  IFERROR(IF(Football!H146="Away", Football!P146, ""), ""),
  IFERROR(IF(WVB!H146="Away", WVB!P146, ""), ""),
  IFERROR(IF(XC!H146="Away", XC!P146, ""), ""),
  IFERROR(IF(SWIMMING!H146="Away", SWIMMING!P146, ""), ""),
  IFERROR(IF(WTEN!H146="Away", WTEN!P146, ""), ""),
  IFERROR(IF(TF!H146="Away", TF!P146, ""), ""),
  IFERROR(IF(WGOLF!H146="Away", WGOLF!P146, ""), ""),
  IFERROR(IF(WBB!H146="Away", WBB!P146, ""), ""),
  IFERROR(IF(MBB!H146="Away", MBB!P146, ""), ""),
  IFERROR(IF(WLAX!H146="Away", WLAX!P146, ""), ""),
  IFERROR(IF(MLAX!H146="Away", MLAX!P146, ""), ""),
  IFERROR(IF(SOFT!H146="Away", SOFT!P146, ""), ""),
  IFERROR(IF(BASE!H146="Away", BASE!P146, ""), ""),
  IFERROR(IF(ESPORTS!H146="Away", ESPORTS!P146, ""), "")
)
</f>
        <v/>
      </c>
    </row>
    <row r="147" ht="22.5" customHeight="1">
      <c r="A147" s="6">
        <v>146.0</v>
      </c>
      <c r="B147" s="6" t="str">
        <f>'Master Schedule'!B147</f>
        <v/>
      </c>
      <c r="C147" s="7">
        <v>46380.0</v>
      </c>
      <c r="D147" s="8" t="str">
        <f t="shared" si="1"/>
        <v>Thursday</v>
      </c>
      <c r="E147" s="11" t="str">
        <f>TEXTJOIN(
  CHAR(10) &amp; CHAR(10),
  TRUE,
  IFERROR(IF(WSO!H147="Away", WSO!E147, ""), ""),
  IFERROR(IF(MSO!H147="Away", MSO!E147, ""), ""),
  IFERROR(IF(FH!H147="Away", FH!E147, ""), ""),
  IFERROR(IF(MGOLF!H147="Away", MGOLF!E147, ""), ""),
  IFERROR(IF(Football!H147="Away", Football!E147, ""), ""),
  IFERROR(IF(WVB!H147="Away", WVB!E147, ""), ""),
  IFERROR(IF(XC!H147="Away", XC!E147, ""), ""),
  IFERROR(IF(SWIMMING!H147="Away", SWIMMING!E147, ""), ""),
  IFERROR(IF(WTEN!H147="Away", WTEN!E147, ""), ""),
  IFERROR(IF(TF!H147="Away", TF!E147, ""), ""),
  IFERROR(IF(WGOLF!H147="Away", WGOLF!E147, ""), ""),
  IFERROR(IF(WBB!H147="Away", WBB!E147, ""), ""),
  IFERROR(IF(MBB!H147="Away", MBB!E147, ""), ""),
  IFERROR(IF(WLAX!H147="Away", WLAX!E147, ""), ""),
  IFERROR(IF(MLAX!H147="Away", MLAX!E147, ""), ""),
  IFERROR(IF(SOFT!H147="Away", SOFT!E147, ""), ""),
  IFERROR(IF(BASE!H147="Away", BASE!E147, ""), ""),
  IFERROR(IF(ESPORTS!H147="Away", ESPORTS!E147, ""), "")
)
</f>
        <v/>
      </c>
      <c r="F147" s="11" t="str">
        <f>TEXTJOIN(
  CHAR(10) &amp; CHAR(10),
  TRUE,
  IFERROR(IF(WSO!H147="Away", TEXT(WSO!F147, "h:mm AM/PM"), ""), ""),
  IFERROR(IF(MSO!H147="Away", TEXT(MSO!F147, "h:mm AM/PM"), ""), ""),
  IFERROR(IF(FH!H147="Away", TEXT(FH!F147, "h:mm AM/PM"), ""), ""),
  IFERROR(IF(MGOLF!H147="Away", TEXT(MGOLF!F147, "h:mm AM/PM"), ""), ""),
  IFERROR(IF(Football!H147="Away", TEXT(Football!F147, "h:mm AM/PM"), ""), ""),
  IFERROR(IF(WVB!H147="Away", TEXT(WVB!F147, "h:mm AM/PM"), ""), ""),
  IFERROR(IF(XC!H147="Away", TEXT(XC!F147, "h:mm AM/PM"), ""), ""),
  IFERROR(IF(SWIMMING!H147="Away", TEXT(SWIMMING!F147, "h:mm AM/PM"), ""), ""),
  IFERROR(IF(WTEN!H147="Away", TEXT(WTEN!F147, "h:mm AM/PM"), ""), ""),
  IFERROR(IF(TF!H147="Away", TEXT(TF!F147, "h:mm AM/PM"), ""), ""),
  IFERROR(IF(WGOLF!H147="Away", TEXT(WGOLF!F147, "h:mm AM/PM"), ""), ""),
  IFERROR(IF(WBB!H147="Away", TEXT(WBB!F147, "h:mm AM/PM"), ""), ""),
  IFERROR(IF(MBB!H147="Away", TEXT(MBB!F147, "h:mm AM/PM"), ""), ""),
  IFERROR(IF(WLAX!H147="Away", TEXT(WLAX!F147, "h:mm AM/PM"), ""), ""),
  IFERROR(IF(MLAX!H147="Away", TEXT(MLAX!F147, "h:mm AM/PM"), ""), ""),
  IFERROR(IF(SOFT!H147="Away", TEXT(SOFT!F147, "h:mm AM/PM"), ""), ""),
  IFERROR(IF(BASE!H147="Away", TEXT(BASE!F147, "h:mm AM/PM"), ""), ""),
  IFERROR(IF(ESPORTS!H147="Away", TEXT(ESPORTS!F147, "h:mm AM/PM"), ""), "")
)
</f>
        <v/>
      </c>
      <c r="G147" s="11" t="str">
        <f>TEXTJOIN(
  CHAR(10) &amp; CHAR(10),
  TRUE,
  IFERROR(IF(WSO!H147="Away", WSO!G147, ""), ""),
  IFERROR(IF(MSO!H147="Away", MSO!G147, ""), ""),
  IFERROR(IF(FH!H147="Away", FH!G147, ""), ""),
  IFERROR(IF(MGOLF!H147="Away", MGOLF!G147, ""), ""),
  IFERROR(IF(Football!H147="Away", Football!G147, ""), ""),
  IFERROR(IF(WVB!H147="Away", WVB!G147, ""), ""),
  IFERROR(IF(XC!H147="Away", XC!G147, ""), ""),
  IFERROR(IF(SWIMMING!H147="Away", SWIMMING!G147, ""), ""),
  IFERROR(IF(WTEN!H147="Away", WTEN!G147, ""), ""),
  IFERROR(IF(TF!H147="Away", TF!G147, ""), ""),
  IFERROR(IF(WGOLF!H147="Away", WGOLF!G147, ""), ""),
  IFERROR(IF(WBB!H147="Away", WBB!G147, ""), ""),
  IFERROR(IF(MBB!H147="Away", MBB!G147, ""), ""),
  IFERROR(IF(WLAX!H147="Away", WLAX!G147, ""), ""),
  IFERROR(IF(MLAX!H147="Away", MLAX!G147, ""), ""),
  IFERROR(IF(SOFT!H147="Away", SOFT!G147, ""), ""),
  IFERROR(IF(BASE!H147="Away", BASE!G147, ""), ""),
  IFERROR(IF(ESPORTS!H147="Away", ESPORTS!G147, ""), "")
)
</f>
        <v/>
      </c>
      <c r="H147" s="22" t="str">
        <f>TEXTJOIN(
  CHAR(10) &amp; CHAR(10),
  TRUE,
  IFERROR(IF(WSO!H147="Away", WSO!P147, ""), ""),
  IFERROR(IF(MSO!H147="Away", MSO!P147, ""), ""),
  IFERROR(IF(FH!H147="Away", FH!P147, ""), ""),
  IFERROR(IF(MGOLF!H147="Away", MGOLF!P147, ""), ""),
  IFERROR(IF(Football!H147="Away", Football!P147, ""), ""),
  IFERROR(IF(WVB!H147="Away", WVB!P147, ""), ""),
  IFERROR(IF(XC!H147="Away", XC!P147, ""), ""),
  IFERROR(IF(SWIMMING!H147="Away", SWIMMING!P147, ""), ""),
  IFERROR(IF(WTEN!H147="Away", WTEN!P147, ""), ""),
  IFERROR(IF(TF!H147="Away", TF!P147, ""), ""),
  IFERROR(IF(WGOLF!H147="Away", WGOLF!P147, ""), ""),
  IFERROR(IF(WBB!H147="Away", WBB!P147, ""), ""),
  IFERROR(IF(MBB!H147="Away", MBB!P147, ""), ""),
  IFERROR(IF(WLAX!H147="Away", WLAX!P147, ""), ""),
  IFERROR(IF(MLAX!H147="Away", MLAX!P147, ""), ""),
  IFERROR(IF(SOFT!H147="Away", SOFT!P147, ""), ""),
  IFERROR(IF(BASE!H147="Away", BASE!P147, ""), ""),
  IFERROR(IF(ESPORTS!H147="Away", ESPORTS!P147, ""), "")
)
</f>
        <v/>
      </c>
    </row>
    <row r="148" ht="22.5" customHeight="1">
      <c r="A148" s="6">
        <v>147.0</v>
      </c>
      <c r="B148" s="6" t="str">
        <f>'Master Schedule'!B148</f>
        <v/>
      </c>
      <c r="C148" s="7">
        <v>46381.0</v>
      </c>
      <c r="D148" s="8" t="str">
        <f t="shared" si="1"/>
        <v>Friday</v>
      </c>
      <c r="E148" s="11" t="str">
        <f>TEXTJOIN(
  CHAR(10) &amp; CHAR(10),
  TRUE,
  IFERROR(IF(WSO!H148="Away", WSO!E148, ""), ""),
  IFERROR(IF(MSO!H148="Away", MSO!E148, ""), ""),
  IFERROR(IF(FH!H148="Away", FH!E148, ""), ""),
  IFERROR(IF(MGOLF!H148="Away", MGOLF!E148, ""), ""),
  IFERROR(IF(Football!H148="Away", Football!E148, ""), ""),
  IFERROR(IF(WVB!H148="Away", WVB!E148, ""), ""),
  IFERROR(IF(XC!H148="Away", XC!E148, ""), ""),
  IFERROR(IF(SWIMMING!H148="Away", SWIMMING!E148, ""), ""),
  IFERROR(IF(WTEN!H148="Away", WTEN!E148, ""), ""),
  IFERROR(IF(TF!H148="Away", TF!E148, ""), ""),
  IFERROR(IF(WGOLF!H148="Away", WGOLF!E148, ""), ""),
  IFERROR(IF(WBB!H148="Away", WBB!E148, ""), ""),
  IFERROR(IF(MBB!H148="Away", MBB!E148, ""), ""),
  IFERROR(IF(WLAX!H148="Away", WLAX!E148, ""), ""),
  IFERROR(IF(MLAX!H148="Away", MLAX!E148, ""), ""),
  IFERROR(IF(SOFT!H148="Away", SOFT!E148, ""), ""),
  IFERROR(IF(BASE!H148="Away", BASE!E148, ""), ""),
  IFERROR(IF(ESPORTS!H148="Away", ESPORTS!E148, ""), "")
)
</f>
        <v/>
      </c>
      <c r="F148" s="11" t="str">
        <f>TEXTJOIN(
  CHAR(10) &amp; CHAR(10),
  TRUE,
  IFERROR(IF(WSO!H148="Away", TEXT(WSO!F148, "h:mm AM/PM"), ""), ""),
  IFERROR(IF(MSO!H148="Away", TEXT(MSO!F148, "h:mm AM/PM"), ""), ""),
  IFERROR(IF(FH!H148="Away", TEXT(FH!F148, "h:mm AM/PM"), ""), ""),
  IFERROR(IF(MGOLF!H148="Away", TEXT(MGOLF!F148, "h:mm AM/PM"), ""), ""),
  IFERROR(IF(Football!H148="Away", TEXT(Football!F148, "h:mm AM/PM"), ""), ""),
  IFERROR(IF(WVB!H148="Away", TEXT(WVB!F148, "h:mm AM/PM"), ""), ""),
  IFERROR(IF(XC!H148="Away", TEXT(XC!F148, "h:mm AM/PM"), ""), ""),
  IFERROR(IF(SWIMMING!H148="Away", TEXT(SWIMMING!F148, "h:mm AM/PM"), ""), ""),
  IFERROR(IF(WTEN!H148="Away", TEXT(WTEN!F148, "h:mm AM/PM"), ""), ""),
  IFERROR(IF(TF!H148="Away", TEXT(TF!F148, "h:mm AM/PM"), ""), ""),
  IFERROR(IF(WGOLF!H148="Away", TEXT(WGOLF!F148, "h:mm AM/PM"), ""), ""),
  IFERROR(IF(WBB!H148="Away", TEXT(WBB!F148, "h:mm AM/PM"), ""), ""),
  IFERROR(IF(MBB!H148="Away", TEXT(MBB!F148, "h:mm AM/PM"), ""), ""),
  IFERROR(IF(WLAX!H148="Away", TEXT(WLAX!F148, "h:mm AM/PM"), ""), ""),
  IFERROR(IF(MLAX!H148="Away", TEXT(MLAX!F148, "h:mm AM/PM"), ""), ""),
  IFERROR(IF(SOFT!H148="Away", TEXT(SOFT!F148, "h:mm AM/PM"), ""), ""),
  IFERROR(IF(BASE!H148="Away", TEXT(BASE!F148, "h:mm AM/PM"), ""), ""),
  IFERROR(IF(ESPORTS!H148="Away", TEXT(ESPORTS!F148, "h:mm AM/PM"), ""), "")
)
</f>
        <v/>
      </c>
      <c r="G148" s="11" t="str">
        <f>TEXTJOIN(
  CHAR(10) &amp; CHAR(10),
  TRUE,
  IFERROR(IF(WSO!H148="Away", WSO!G148, ""), ""),
  IFERROR(IF(MSO!H148="Away", MSO!G148, ""), ""),
  IFERROR(IF(FH!H148="Away", FH!G148, ""), ""),
  IFERROR(IF(MGOLF!H148="Away", MGOLF!G148, ""), ""),
  IFERROR(IF(Football!H148="Away", Football!G148, ""), ""),
  IFERROR(IF(WVB!H148="Away", WVB!G148, ""), ""),
  IFERROR(IF(XC!H148="Away", XC!G148, ""), ""),
  IFERROR(IF(SWIMMING!H148="Away", SWIMMING!G148, ""), ""),
  IFERROR(IF(WTEN!H148="Away", WTEN!G148, ""), ""),
  IFERROR(IF(TF!H148="Away", TF!G148, ""), ""),
  IFERROR(IF(WGOLF!H148="Away", WGOLF!G148, ""), ""),
  IFERROR(IF(WBB!H148="Away", WBB!G148, ""), ""),
  IFERROR(IF(MBB!H148="Away", MBB!G148, ""), ""),
  IFERROR(IF(WLAX!H148="Away", WLAX!G148, ""), ""),
  IFERROR(IF(MLAX!H148="Away", MLAX!G148, ""), ""),
  IFERROR(IF(SOFT!H148="Away", SOFT!G148, ""), ""),
  IFERROR(IF(BASE!H148="Away", BASE!G148, ""), ""),
  IFERROR(IF(ESPORTS!H148="Away", ESPORTS!G148, ""), "")
)
</f>
        <v/>
      </c>
      <c r="H148" s="22" t="str">
        <f>TEXTJOIN(
  CHAR(10) &amp; CHAR(10),
  TRUE,
  IFERROR(IF(WSO!H148="Away", WSO!P148, ""), ""),
  IFERROR(IF(MSO!H148="Away", MSO!P148, ""), ""),
  IFERROR(IF(FH!H148="Away", FH!P148, ""), ""),
  IFERROR(IF(MGOLF!H148="Away", MGOLF!P148, ""), ""),
  IFERROR(IF(Football!H148="Away", Football!P148, ""), ""),
  IFERROR(IF(WVB!H148="Away", WVB!P148, ""), ""),
  IFERROR(IF(XC!H148="Away", XC!P148, ""), ""),
  IFERROR(IF(SWIMMING!H148="Away", SWIMMING!P148, ""), ""),
  IFERROR(IF(WTEN!H148="Away", WTEN!P148, ""), ""),
  IFERROR(IF(TF!H148="Away", TF!P148, ""), ""),
  IFERROR(IF(WGOLF!H148="Away", WGOLF!P148, ""), ""),
  IFERROR(IF(WBB!H148="Away", WBB!P148, ""), ""),
  IFERROR(IF(MBB!H148="Away", MBB!P148, ""), ""),
  IFERROR(IF(WLAX!H148="Away", WLAX!P148, ""), ""),
  IFERROR(IF(MLAX!H148="Away", MLAX!P148, ""), ""),
  IFERROR(IF(SOFT!H148="Away", SOFT!P148, ""), ""),
  IFERROR(IF(BASE!H148="Away", BASE!P148, ""), ""),
  IFERROR(IF(ESPORTS!H148="Away", ESPORTS!P148, ""), "")
)
</f>
        <v/>
      </c>
    </row>
    <row r="149" ht="22.5" customHeight="1">
      <c r="A149" s="6">
        <v>148.0</v>
      </c>
      <c r="B149" s="6" t="str">
        <f>'Master Schedule'!B149</f>
        <v/>
      </c>
      <c r="C149" s="7">
        <v>46382.0</v>
      </c>
      <c r="D149" s="8" t="str">
        <f t="shared" si="1"/>
        <v>Saturday</v>
      </c>
      <c r="E149" s="11" t="str">
        <f>TEXTJOIN(
  CHAR(10) &amp; CHAR(10),
  TRUE,
  IFERROR(IF(WSO!H149="Away", WSO!E149, ""), ""),
  IFERROR(IF(MSO!H149="Away", MSO!E149, ""), ""),
  IFERROR(IF(FH!H149="Away", FH!E149, ""), ""),
  IFERROR(IF(MGOLF!H149="Away", MGOLF!E149, ""), ""),
  IFERROR(IF(Football!H149="Away", Football!E149, ""), ""),
  IFERROR(IF(WVB!H149="Away", WVB!E149, ""), ""),
  IFERROR(IF(XC!H149="Away", XC!E149, ""), ""),
  IFERROR(IF(SWIMMING!H149="Away", SWIMMING!E149, ""), ""),
  IFERROR(IF(WTEN!H149="Away", WTEN!E149, ""), ""),
  IFERROR(IF(TF!H149="Away", TF!E149, ""), ""),
  IFERROR(IF(WGOLF!H149="Away", WGOLF!E149, ""), ""),
  IFERROR(IF(WBB!H149="Away", WBB!E149, ""), ""),
  IFERROR(IF(MBB!H149="Away", MBB!E149, ""), ""),
  IFERROR(IF(WLAX!H149="Away", WLAX!E149, ""), ""),
  IFERROR(IF(MLAX!H149="Away", MLAX!E149, ""), ""),
  IFERROR(IF(SOFT!H149="Away", SOFT!E149, ""), ""),
  IFERROR(IF(BASE!H149="Away", BASE!E149, ""), ""),
  IFERROR(IF(ESPORTS!H149="Away", ESPORTS!E149, ""), "")
)
</f>
        <v/>
      </c>
      <c r="F149" s="11" t="str">
        <f>TEXTJOIN(
  CHAR(10) &amp; CHAR(10),
  TRUE,
  IFERROR(IF(WSO!H149="Away", TEXT(WSO!F149, "h:mm AM/PM"), ""), ""),
  IFERROR(IF(MSO!H149="Away", TEXT(MSO!F149, "h:mm AM/PM"), ""), ""),
  IFERROR(IF(FH!H149="Away", TEXT(FH!F149, "h:mm AM/PM"), ""), ""),
  IFERROR(IF(MGOLF!H149="Away", TEXT(MGOLF!F149, "h:mm AM/PM"), ""), ""),
  IFERROR(IF(Football!H149="Away", TEXT(Football!F149, "h:mm AM/PM"), ""), ""),
  IFERROR(IF(WVB!H149="Away", TEXT(WVB!F149, "h:mm AM/PM"), ""), ""),
  IFERROR(IF(XC!H149="Away", TEXT(XC!F149, "h:mm AM/PM"), ""), ""),
  IFERROR(IF(SWIMMING!H149="Away", TEXT(SWIMMING!F149, "h:mm AM/PM"), ""), ""),
  IFERROR(IF(WTEN!H149="Away", TEXT(WTEN!F149, "h:mm AM/PM"), ""), ""),
  IFERROR(IF(TF!H149="Away", TEXT(TF!F149, "h:mm AM/PM"), ""), ""),
  IFERROR(IF(WGOLF!H149="Away", TEXT(WGOLF!F149, "h:mm AM/PM"), ""), ""),
  IFERROR(IF(WBB!H149="Away", TEXT(WBB!F149, "h:mm AM/PM"), ""), ""),
  IFERROR(IF(MBB!H149="Away", TEXT(MBB!F149, "h:mm AM/PM"), ""), ""),
  IFERROR(IF(WLAX!H149="Away", TEXT(WLAX!F149, "h:mm AM/PM"), ""), ""),
  IFERROR(IF(MLAX!H149="Away", TEXT(MLAX!F149, "h:mm AM/PM"), ""), ""),
  IFERROR(IF(SOFT!H149="Away", TEXT(SOFT!F149, "h:mm AM/PM"), ""), ""),
  IFERROR(IF(BASE!H149="Away", TEXT(BASE!F149, "h:mm AM/PM"), ""), ""),
  IFERROR(IF(ESPORTS!H149="Away", TEXT(ESPORTS!F149, "h:mm AM/PM"), ""), "")
)
</f>
        <v/>
      </c>
      <c r="G149" s="11" t="str">
        <f>TEXTJOIN(
  CHAR(10) &amp; CHAR(10),
  TRUE,
  IFERROR(IF(WSO!H149="Away", WSO!G149, ""), ""),
  IFERROR(IF(MSO!H149="Away", MSO!G149, ""), ""),
  IFERROR(IF(FH!H149="Away", FH!G149, ""), ""),
  IFERROR(IF(MGOLF!H149="Away", MGOLF!G149, ""), ""),
  IFERROR(IF(Football!H149="Away", Football!G149, ""), ""),
  IFERROR(IF(WVB!H149="Away", WVB!G149, ""), ""),
  IFERROR(IF(XC!H149="Away", XC!G149, ""), ""),
  IFERROR(IF(SWIMMING!H149="Away", SWIMMING!G149, ""), ""),
  IFERROR(IF(WTEN!H149="Away", WTEN!G149, ""), ""),
  IFERROR(IF(TF!H149="Away", TF!G149, ""), ""),
  IFERROR(IF(WGOLF!H149="Away", WGOLF!G149, ""), ""),
  IFERROR(IF(WBB!H149="Away", WBB!G149, ""), ""),
  IFERROR(IF(MBB!H149="Away", MBB!G149, ""), ""),
  IFERROR(IF(WLAX!H149="Away", WLAX!G149, ""), ""),
  IFERROR(IF(MLAX!H149="Away", MLAX!G149, ""), ""),
  IFERROR(IF(SOFT!H149="Away", SOFT!G149, ""), ""),
  IFERROR(IF(BASE!H149="Away", BASE!G149, ""), ""),
  IFERROR(IF(ESPORTS!H149="Away", ESPORTS!G149, ""), "")
)
</f>
        <v/>
      </c>
      <c r="H149" s="22" t="str">
        <f>TEXTJOIN(
  CHAR(10) &amp; CHAR(10),
  TRUE,
  IFERROR(IF(WSO!H149="Away", WSO!P149, ""), ""),
  IFERROR(IF(MSO!H149="Away", MSO!P149, ""), ""),
  IFERROR(IF(FH!H149="Away", FH!P149, ""), ""),
  IFERROR(IF(MGOLF!H149="Away", MGOLF!P149, ""), ""),
  IFERROR(IF(Football!H149="Away", Football!P149, ""), ""),
  IFERROR(IF(WVB!H149="Away", WVB!P149, ""), ""),
  IFERROR(IF(XC!H149="Away", XC!P149, ""), ""),
  IFERROR(IF(SWIMMING!H149="Away", SWIMMING!P149, ""), ""),
  IFERROR(IF(WTEN!H149="Away", WTEN!P149, ""), ""),
  IFERROR(IF(TF!H149="Away", TF!P149, ""), ""),
  IFERROR(IF(WGOLF!H149="Away", WGOLF!P149, ""), ""),
  IFERROR(IF(WBB!H149="Away", WBB!P149, ""), ""),
  IFERROR(IF(MBB!H149="Away", MBB!P149, ""), ""),
  IFERROR(IF(WLAX!H149="Away", WLAX!P149, ""), ""),
  IFERROR(IF(MLAX!H149="Away", MLAX!P149, ""), ""),
  IFERROR(IF(SOFT!H149="Away", SOFT!P149, ""), ""),
  IFERROR(IF(BASE!H149="Away", BASE!P149, ""), ""),
  IFERROR(IF(ESPORTS!H149="Away", ESPORTS!P149, ""), "")
)
</f>
        <v/>
      </c>
    </row>
    <row r="150" ht="22.5" customHeight="1">
      <c r="A150" s="6">
        <v>149.0</v>
      </c>
      <c r="B150" s="6" t="str">
        <f>'Master Schedule'!B150</f>
        <v/>
      </c>
      <c r="C150" s="7">
        <v>46383.0</v>
      </c>
      <c r="D150" s="8" t="str">
        <f t="shared" si="1"/>
        <v>Sunday</v>
      </c>
      <c r="E150" s="11" t="str">
        <f>TEXTJOIN(
  CHAR(10) &amp; CHAR(10),
  TRUE,
  IFERROR(IF(WSO!H150="Away", WSO!E150, ""), ""),
  IFERROR(IF(MSO!H150="Away", MSO!E150, ""), ""),
  IFERROR(IF(FH!H150="Away", FH!E150, ""), ""),
  IFERROR(IF(MGOLF!H150="Away", MGOLF!E150, ""), ""),
  IFERROR(IF(Football!H150="Away", Football!E150, ""), ""),
  IFERROR(IF(WVB!H150="Away", WVB!E150, ""), ""),
  IFERROR(IF(XC!H150="Away", XC!E150, ""), ""),
  IFERROR(IF(SWIMMING!H150="Away", SWIMMING!E150, ""), ""),
  IFERROR(IF(WTEN!H150="Away", WTEN!E150, ""), ""),
  IFERROR(IF(TF!H150="Away", TF!E150, ""), ""),
  IFERROR(IF(WGOLF!H150="Away", WGOLF!E150, ""), ""),
  IFERROR(IF(WBB!H150="Away", WBB!E150, ""), ""),
  IFERROR(IF(MBB!H150="Away", MBB!E150, ""), ""),
  IFERROR(IF(WLAX!H150="Away", WLAX!E150, ""), ""),
  IFERROR(IF(MLAX!H150="Away", MLAX!E150, ""), ""),
  IFERROR(IF(SOFT!H150="Away", SOFT!E150, ""), ""),
  IFERROR(IF(BASE!H150="Away", BASE!E150, ""), ""),
  IFERROR(IF(ESPORTS!H150="Away", ESPORTS!E150, ""), "")
)
</f>
        <v/>
      </c>
      <c r="F150" s="11" t="str">
        <f>TEXTJOIN(
  CHAR(10) &amp; CHAR(10),
  TRUE,
  IFERROR(IF(WSO!H150="Away", TEXT(WSO!F150, "h:mm AM/PM"), ""), ""),
  IFERROR(IF(MSO!H150="Away", TEXT(MSO!F150, "h:mm AM/PM"), ""), ""),
  IFERROR(IF(FH!H150="Away", TEXT(FH!F150, "h:mm AM/PM"), ""), ""),
  IFERROR(IF(MGOLF!H150="Away", TEXT(MGOLF!F150, "h:mm AM/PM"), ""), ""),
  IFERROR(IF(Football!H150="Away", TEXT(Football!F150, "h:mm AM/PM"), ""), ""),
  IFERROR(IF(WVB!H150="Away", TEXT(WVB!F150, "h:mm AM/PM"), ""), ""),
  IFERROR(IF(XC!H150="Away", TEXT(XC!F150, "h:mm AM/PM"), ""), ""),
  IFERROR(IF(SWIMMING!H150="Away", TEXT(SWIMMING!F150, "h:mm AM/PM"), ""), ""),
  IFERROR(IF(WTEN!H150="Away", TEXT(WTEN!F150, "h:mm AM/PM"), ""), ""),
  IFERROR(IF(TF!H150="Away", TEXT(TF!F150, "h:mm AM/PM"), ""), ""),
  IFERROR(IF(WGOLF!H150="Away", TEXT(WGOLF!F150, "h:mm AM/PM"), ""), ""),
  IFERROR(IF(WBB!H150="Away", TEXT(WBB!F150, "h:mm AM/PM"), ""), ""),
  IFERROR(IF(MBB!H150="Away", TEXT(MBB!F150, "h:mm AM/PM"), ""), ""),
  IFERROR(IF(WLAX!H150="Away", TEXT(WLAX!F150, "h:mm AM/PM"), ""), ""),
  IFERROR(IF(MLAX!H150="Away", TEXT(MLAX!F150, "h:mm AM/PM"), ""), ""),
  IFERROR(IF(SOFT!H150="Away", TEXT(SOFT!F150, "h:mm AM/PM"), ""), ""),
  IFERROR(IF(BASE!H150="Away", TEXT(BASE!F150, "h:mm AM/PM"), ""), ""),
  IFERROR(IF(ESPORTS!H150="Away", TEXT(ESPORTS!F150, "h:mm AM/PM"), ""), "")
)
</f>
        <v/>
      </c>
      <c r="G150" s="11" t="str">
        <f>TEXTJOIN(
  CHAR(10) &amp; CHAR(10),
  TRUE,
  IFERROR(IF(WSO!H150="Away", WSO!G150, ""), ""),
  IFERROR(IF(MSO!H150="Away", MSO!G150, ""), ""),
  IFERROR(IF(FH!H150="Away", FH!G150, ""), ""),
  IFERROR(IF(MGOLF!H150="Away", MGOLF!G150, ""), ""),
  IFERROR(IF(Football!H150="Away", Football!G150, ""), ""),
  IFERROR(IF(WVB!H150="Away", WVB!G150, ""), ""),
  IFERROR(IF(XC!H150="Away", XC!G150, ""), ""),
  IFERROR(IF(SWIMMING!H150="Away", SWIMMING!G150, ""), ""),
  IFERROR(IF(WTEN!H150="Away", WTEN!G150, ""), ""),
  IFERROR(IF(TF!H150="Away", TF!G150, ""), ""),
  IFERROR(IF(WGOLF!H150="Away", WGOLF!G150, ""), ""),
  IFERROR(IF(WBB!H150="Away", WBB!G150, ""), ""),
  IFERROR(IF(MBB!H150="Away", MBB!G150, ""), ""),
  IFERROR(IF(WLAX!H150="Away", WLAX!G150, ""), ""),
  IFERROR(IF(MLAX!H150="Away", MLAX!G150, ""), ""),
  IFERROR(IF(SOFT!H150="Away", SOFT!G150, ""), ""),
  IFERROR(IF(BASE!H150="Away", BASE!G150, ""), ""),
  IFERROR(IF(ESPORTS!H150="Away", ESPORTS!G150, ""), "")
)
</f>
        <v/>
      </c>
      <c r="H150" s="22" t="str">
        <f>TEXTJOIN(
  CHAR(10) &amp; CHAR(10),
  TRUE,
  IFERROR(IF(WSO!H150="Away", WSO!P150, ""), ""),
  IFERROR(IF(MSO!H150="Away", MSO!P150, ""), ""),
  IFERROR(IF(FH!H150="Away", FH!P150, ""), ""),
  IFERROR(IF(MGOLF!H150="Away", MGOLF!P150, ""), ""),
  IFERROR(IF(Football!H150="Away", Football!P150, ""), ""),
  IFERROR(IF(WVB!H150="Away", WVB!P150, ""), ""),
  IFERROR(IF(XC!H150="Away", XC!P150, ""), ""),
  IFERROR(IF(SWIMMING!H150="Away", SWIMMING!P150, ""), ""),
  IFERROR(IF(WTEN!H150="Away", WTEN!P150, ""), ""),
  IFERROR(IF(TF!H150="Away", TF!P150, ""), ""),
  IFERROR(IF(WGOLF!H150="Away", WGOLF!P150, ""), ""),
  IFERROR(IF(WBB!H150="Away", WBB!P150, ""), ""),
  IFERROR(IF(MBB!H150="Away", MBB!P150, ""), ""),
  IFERROR(IF(WLAX!H150="Away", WLAX!P150, ""), ""),
  IFERROR(IF(MLAX!H150="Away", MLAX!P150, ""), ""),
  IFERROR(IF(SOFT!H150="Away", SOFT!P150, ""), ""),
  IFERROR(IF(BASE!H150="Away", BASE!P150, ""), ""),
  IFERROR(IF(ESPORTS!H150="Away", ESPORTS!P150, ""), "")
)
</f>
        <v/>
      </c>
    </row>
    <row r="151" ht="22.5" customHeight="1">
      <c r="A151" s="6">
        <v>150.0</v>
      </c>
      <c r="B151" s="6" t="str">
        <f>'Master Schedule'!B151</f>
        <v/>
      </c>
      <c r="C151" s="7">
        <v>46384.0</v>
      </c>
      <c r="D151" s="8" t="str">
        <f t="shared" si="1"/>
        <v>Monday</v>
      </c>
      <c r="E151" s="11" t="str">
        <f>TEXTJOIN(
  CHAR(10) &amp; CHAR(10),
  TRUE,
  IFERROR(IF(WSO!H151="Away", WSO!E151, ""), ""),
  IFERROR(IF(MSO!H151="Away", MSO!E151, ""), ""),
  IFERROR(IF(FH!H151="Away", FH!E151, ""), ""),
  IFERROR(IF(MGOLF!H151="Away", MGOLF!E151, ""), ""),
  IFERROR(IF(Football!H151="Away", Football!E151, ""), ""),
  IFERROR(IF(WVB!H151="Away", WVB!E151, ""), ""),
  IFERROR(IF(XC!H151="Away", XC!E151, ""), ""),
  IFERROR(IF(SWIMMING!H151="Away", SWIMMING!E151, ""), ""),
  IFERROR(IF(WTEN!H151="Away", WTEN!E151, ""), ""),
  IFERROR(IF(TF!H151="Away", TF!E151, ""), ""),
  IFERROR(IF(WGOLF!H151="Away", WGOLF!E151, ""), ""),
  IFERROR(IF(WBB!H151="Away", WBB!E151, ""), ""),
  IFERROR(IF(MBB!H151="Away", MBB!E151, ""), ""),
  IFERROR(IF(WLAX!H151="Away", WLAX!E151, ""), ""),
  IFERROR(IF(MLAX!H151="Away", MLAX!E151, ""), ""),
  IFERROR(IF(SOFT!H151="Away", SOFT!E151, ""), ""),
  IFERROR(IF(BASE!H151="Away", BASE!E151, ""), ""),
  IFERROR(IF(ESPORTS!H151="Away", ESPORTS!E151, ""), "")
)
</f>
        <v/>
      </c>
      <c r="F151" s="11" t="str">
        <f>TEXTJOIN(
  CHAR(10) &amp; CHAR(10),
  TRUE,
  IFERROR(IF(WSO!H151="Away", TEXT(WSO!F151, "h:mm AM/PM"), ""), ""),
  IFERROR(IF(MSO!H151="Away", TEXT(MSO!F151, "h:mm AM/PM"), ""), ""),
  IFERROR(IF(FH!H151="Away", TEXT(FH!F151, "h:mm AM/PM"), ""), ""),
  IFERROR(IF(MGOLF!H151="Away", TEXT(MGOLF!F151, "h:mm AM/PM"), ""), ""),
  IFERROR(IF(Football!H151="Away", TEXT(Football!F151, "h:mm AM/PM"), ""), ""),
  IFERROR(IF(WVB!H151="Away", TEXT(WVB!F151, "h:mm AM/PM"), ""), ""),
  IFERROR(IF(XC!H151="Away", TEXT(XC!F151, "h:mm AM/PM"), ""), ""),
  IFERROR(IF(SWIMMING!H151="Away", TEXT(SWIMMING!F151, "h:mm AM/PM"), ""), ""),
  IFERROR(IF(WTEN!H151="Away", TEXT(WTEN!F151, "h:mm AM/PM"), ""), ""),
  IFERROR(IF(TF!H151="Away", TEXT(TF!F151, "h:mm AM/PM"), ""), ""),
  IFERROR(IF(WGOLF!H151="Away", TEXT(WGOLF!F151, "h:mm AM/PM"), ""), ""),
  IFERROR(IF(WBB!H151="Away", TEXT(WBB!F151, "h:mm AM/PM"), ""), ""),
  IFERROR(IF(MBB!H151="Away", TEXT(MBB!F151, "h:mm AM/PM"), ""), ""),
  IFERROR(IF(WLAX!H151="Away", TEXT(WLAX!F151, "h:mm AM/PM"), ""), ""),
  IFERROR(IF(MLAX!H151="Away", TEXT(MLAX!F151, "h:mm AM/PM"), ""), ""),
  IFERROR(IF(SOFT!H151="Away", TEXT(SOFT!F151, "h:mm AM/PM"), ""), ""),
  IFERROR(IF(BASE!H151="Away", TEXT(BASE!F151, "h:mm AM/PM"), ""), ""),
  IFERROR(IF(ESPORTS!H151="Away", TEXT(ESPORTS!F151, "h:mm AM/PM"), ""), "")
)
</f>
        <v/>
      </c>
      <c r="G151" s="11" t="str">
        <f>TEXTJOIN(
  CHAR(10) &amp; CHAR(10),
  TRUE,
  IFERROR(IF(WSO!H151="Away", WSO!G151, ""), ""),
  IFERROR(IF(MSO!H151="Away", MSO!G151, ""), ""),
  IFERROR(IF(FH!H151="Away", FH!G151, ""), ""),
  IFERROR(IF(MGOLF!H151="Away", MGOLF!G151, ""), ""),
  IFERROR(IF(Football!H151="Away", Football!G151, ""), ""),
  IFERROR(IF(WVB!H151="Away", WVB!G151, ""), ""),
  IFERROR(IF(XC!H151="Away", XC!G151, ""), ""),
  IFERROR(IF(SWIMMING!H151="Away", SWIMMING!G151, ""), ""),
  IFERROR(IF(WTEN!H151="Away", WTEN!G151, ""), ""),
  IFERROR(IF(TF!H151="Away", TF!G151, ""), ""),
  IFERROR(IF(WGOLF!H151="Away", WGOLF!G151, ""), ""),
  IFERROR(IF(WBB!H151="Away", WBB!G151, ""), ""),
  IFERROR(IF(MBB!H151="Away", MBB!G151, ""), ""),
  IFERROR(IF(WLAX!H151="Away", WLAX!G151, ""), ""),
  IFERROR(IF(MLAX!H151="Away", MLAX!G151, ""), ""),
  IFERROR(IF(SOFT!H151="Away", SOFT!G151, ""), ""),
  IFERROR(IF(BASE!H151="Away", BASE!G151, ""), ""),
  IFERROR(IF(ESPORTS!H151="Away", ESPORTS!G151, ""), "")
)
</f>
        <v/>
      </c>
      <c r="H151" s="22" t="str">
        <f>TEXTJOIN(
  CHAR(10) &amp; CHAR(10),
  TRUE,
  IFERROR(IF(WSO!H151="Away", WSO!P151, ""), ""),
  IFERROR(IF(MSO!H151="Away", MSO!P151, ""), ""),
  IFERROR(IF(FH!H151="Away", FH!P151, ""), ""),
  IFERROR(IF(MGOLF!H151="Away", MGOLF!P151, ""), ""),
  IFERROR(IF(Football!H151="Away", Football!P151, ""), ""),
  IFERROR(IF(WVB!H151="Away", WVB!P151, ""), ""),
  IFERROR(IF(XC!H151="Away", XC!P151, ""), ""),
  IFERROR(IF(SWIMMING!H151="Away", SWIMMING!P151, ""), ""),
  IFERROR(IF(WTEN!H151="Away", WTEN!P151, ""), ""),
  IFERROR(IF(TF!H151="Away", TF!P151, ""), ""),
  IFERROR(IF(WGOLF!H151="Away", WGOLF!P151, ""), ""),
  IFERROR(IF(WBB!H151="Away", WBB!P151, ""), ""),
  IFERROR(IF(MBB!H151="Away", MBB!P151, ""), ""),
  IFERROR(IF(WLAX!H151="Away", WLAX!P151, ""), ""),
  IFERROR(IF(MLAX!H151="Away", MLAX!P151, ""), ""),
  IFERROR(IF(SOFT!H151="Away", SOFT!P151, ""), ""),
  IFERROR(IF(BASE!H151="Away", BASE!P151, ""), ""),
  IFERROR(IF(ESPORTS!H151="Away", ESPORTS!P151, ""), "")
)
</f>
        <v/>
      </c>
    </row>
    <row r="152" ht="22.5" customHeight="1">
      <c r="A152" s="6">
        <v>151.0</v>
      </c>
      <c r="B152" s="6" t="str">
        <f>'Master Schedule'!B152</f>
        <v/>
      </c>
      <c r="C152" s="7">
        <v>46385.0</v>
      </c>
      <c r="D152" s="8" t="str">
        <f t="shared" si="1"/>
        <v>Tuesday</v>
      </c>
      <c r="E152" s="11" t="str">
        <f>TEXTJOIN(
  CHAR(10) &amp; CHAR(10),
  TRUE,
  IFERROR(IF(WSO!H152="Away", WSO!E152, ""), ""),
  IFERROR(IF(MSO!H152="Away", MSO!E152, ""), ""),
  IFERROR(IF(FH!H152="Away", FH!E152, ""), ""),
  IFERROR(IF(MGOLF!H152="Away", MGOLF!E152, ""), ""),
  IFERROR(IF(Football!H152="Away", Football!E152, ""), ""),
  IFERROR(IF(WVB!H152="Away", WVB!E152, ""), ""),
  IFERROR(IF(XC!H152="Away", XC!E152, ""), ""),
  IFERROR(IF(SWIMMING!H152="Away", SWIMMING!E152, ""), ""),
  IFERROR(IF(WTEN!H152="Away", WTEN!E152, ""), ""),
  IFERROR(IF(TF!H152="Away", TF!E152, ""), ""),
  IFERROR(IF(WGOLF!H152="Away", WGOLF!E152, ""), ""),
  IFERROR(IF(WBB!H152="Away", WBB!E152, ""), ""),
  IFERROR(IF(MBB!H152="Away", MBB!E152, ""), ""),
  IFERROR(IF(WLAX!H152="Away", WLAX!E152, ""), ""),
  IFERROR(IF(MLAX!H152="Away", MLAX!E152, ""), ""),
  IFERROR(IF(SOFT!H152="Away", SOFT!E152, ""), ""),
  IFERROR(IF(BASE!H152="Away", BASE!E152, ""), ""),
  IFERROR(IF(ESPORTS!H152="Away", ESPORTS!E152, ""), "")
)
</f>
        <v/>
      </c>
      <c r="F152" s="11" t="str">
        <f>TEXTJOIN(
  CHAR(10) &amp; CHAR(10),
  TRUE,
  IFERROR(IF(WSO!H152="Away", TEXT(WSO!F152, "h:mm AM/PM"), ""), ""),
  IFERROR(IF(MSO!H152="Away", TEXT(MSO!F152, "h:mm AM/PM"), ""), ""),
  IFERROR(IF(FH!H152="Away", TEXT(FH!F152, "h:mm AM/PM"), ""), ""),
  IFERROR(IF(MGOLF!H152="Away", TEXT(MGOLF!F152, "h:mm AM/PM"), ""), ""),
  IFERROR(IF(Football!H152="Away", TEXT(Football!F152, "h:mm AM/PM"), ""), ""),
  IFERROR(IF(WVB!H152="Away", TEXT(WVB!F152, "h:mm AM/PM"), ""), ""),
  IFERROR(IF(XC!H152="Away", TEXT(XC!F152, "h:mm AM/PM"), ""), ""),
  IFERROR(IF(SWIMMING!H152="Away", TEXT(SWIMMING!F152, "h:mm AM/PM"), ""), ""),
  IFERROR(IF(WTEN!H152="Away", TEXT(WTEN!F152, "h:mm AM/PM"), ""), ""),
  IFERROR(IF(TF!H152="Away", TEXT(TF!F152, "h:mm AM/PM"), ""), ""),
  IFERROR(IF(WGOLF!H152="Away", TEXT(WGOLF!F152, "h:mm AM/PM"), ""), ""),
  IFERROR(IF(WBB!H152="Away", TEXT(WBB!F152, "h:mm AM/PM"), ""), ""),
  IFERROR(IF(MBB!H152="Away", TEXT(MBB!F152, "h:mm AM/PM"), ""), ""),
  IFERROR(IF(WLAX!H152="Away", TEXT(WLAX!F152, "h:mm AM/PM"), ""), ""),
  IFERROR(IF(MLAX!H152="Away", TEXT(MLAX!F152, "h:mm AM/PM"), ""), ""),
  IFERROR(IF(SOFT!H152="Away", TEXT(SOFT!F152, "h:mm AM/PM"), ""), ""),
  IFERROR(IF(BASE!H152="Away", TEXT(BASE!F152, "h:mm AM/PM"), ""), ""),
  IFERROR(IF(ESPORTS!H152="Away", TEXT(ESPORTS!F152, "h:mm AM/PM"), ""), "")
)
</f>
        <v/>
      </c>
      <c r="G152" s="11" t="str">
        <f>TEXTJOIN(
  CHAR(10) &amp; CHAR(10),
  TRUE,
  IFERROR(IF(WSO!H152="Away", WSO!G152, ""), ""),
  IFERROR(IF(MSO!H152="Away", MSO!G152, ""), ""),
  IFERROR(IF(FH!H152="Away", FH!G152, ""), ""),
  IFERROR(IF(MGOLF!H152="Away", MGOLF!G152, ""), ""),
  IFERROR(IF(Football!H152="Away", Football!G152, ""), ""),
  IFERROR(IF(WVB!H152="Away", WVB!G152, ""), ""),
  IFERROR(IF(XC!H152="Away", XC!G152, ""), ""),
  IFERROR(IF(SWIMMING!H152="Away", SWIMMING!G152, ""), ""),
  IFERROR(IF(WTEN!H152="Away", WTEN!G152, ""), ""),
  IFERROR(IF(TF!H152="Away", TF!G152, ""), ""),
  IFERROR(IF(WGOLF!H152="Away", WGOLF!G152, ""), ""),
  IFERROR(IF(WBB!H152="Away", WBB!G152, ""), ""),
  IFERROR(IF(MBB!H152="Away", MBB!G152, ""), ""),
  IFERROR(IF(WLAX!H152="Away", WLAX!G152, ""), ""),
  IFERROR(IF(MLAX!H152="Away", MLAX!G152, ""), ""),
  IFERROR(IF(SOFT!H152="Away", SOFT!G152, ""), ""),
  IFERROR(IF(BASE!H152="Away", BASE!G152, ""), ""),
  IFERROR(IF(ESPORTS!H152="Away", ESPORTS!G152, ""), "")
)
</f>
        <v/>
      </c>
      <c r="H152" s="22" t="str">
        <f>TEXTJOIN(
  CHAR(10) &amp; CHAR(10),
  TRUE,
  IFERROR(IF(WSO!H152="Away", WSO!P152, ""), ""),
  IFERROR(IF(MSO!H152="Away", MSO!P152, ""), ""),
  IFERROR(IF(FH!H152="Away", FH!P152, ""), ""),
  IFERROR(IF(MGOLF!H152="Away", MGOLF!P152, ""), ""),
  IFERROR(IF(Football!H152="Away", Football!P152, ""), ""),
  IFERROR(IF(WVB!H152="Away", WVB!P152, ""), ""),
  IFERROR(IF(XC!H152="Away", XC!P152, ""), ""),
  IFERROR(IF(SWIMMING!H152="Away", SWIMMING!P152, ""), ""),
  IFERROR(IF(WTEN!H152="Away", WTEN!P152, ""), ""),
  IFERROR(IF(TF!H152="Away", TF!P152, ""), ""),
  IFERROR(IF(WGOLF!H152="Away", WGOLF!P152, ""), ""),
  IFERROR(IF(WBB!H152="Away", WBB!P152, ""), ""),
  IFERROR(IF(MBB!H152="Away", MBB!P152, ""), ""),
  IFERROR(IF(WLAX!H152="Away", WLAX!P152, ""), ""),
  IFERROR(IF(MLAX!H152="Away", MLAX!P152, ""), ""),
  IFERROR(IF(SOFT!H152="Away", SOFT!P152, ""), ""),
  IFERROR(IF(BASE!H152="Away", BASE!P152, ""), ""),
  IFERROR(IF(ESPORTS!H152="Away", ESPORTS!P152, ""), "")
)
</f>
        <v/>
      </c>
    </row>
    <row r="153" ht="22.5" customHeight="1">
      <c r="A153" s="6">
        <v>152.0</v>
      </c>
      <c r="B153" s="6" t="str">
        <f>'Master Schedule'!B153</f>
        <v/>
      </c>
      <c r="C153" s="7">
        <v>46386.0</v>
      </c>
      <c r="D153" s="8" t="str">
        <f t="shared" si="1"/>
        <v>Wednesday</v>
      </c>
      <c r="E153" s="11" t="str">
        <f>TEXTJOIN(
  CHAR(10) &amp; CHAR(10),
  TRUE,
  IFERROR(IF(WSO!H153="Away", WSO!E153, ""), ""),
  IFERROR(IF(MSO!H153="Away", MSO!E153, ""), ""),
  IFERROR(IF(FH!H153="Away", FH!E153, ""), ""),
  IFERROR(IF(MGOLF!H153="Away", MGOLF!E153, ""), ""),
  IFERROR(IF(Football!H153="Away", Football!E153, ""), ""),
  IFERROR(IF(WVB!H153="Away", WVB!E153, ""), ""),
  IFERROR(IF(XC!H153="Away", XC!E153, ""), ""),
  IFERROR(IF(SWIMMING!H153="Away", SWIMMING!E153, ""), ""),
  IFERROR(IF(WTEN!H153="Away", WTEN!E153, ""), ""),
  IFERROR(IF(TF!H153="Away", TF!E153, ""), ""),
  IFERROR(IF(WGOLF!H153="Away", WGOLF!E153, ""), ""),
  IFERROR(IF(WBB!H153="Away", WBB!E153, ""), ""),
  IFERROR(IF(MBB!H153="Away", MBB!E153, ""), ""),
  IFERROR(IF(WLAX!H153="Away", WLAX!E153, ""), ""),
  IFERROR(IF(MLAX!H153="Away", MLAX!E153, ""), ""),
  IFERROR(IF(SOFT!H153="Away", SOFT!E153, ""), ""),
  IFERROR(IF(BASE!H153="Away", BASE!E153, ""), ""),
  IFERROR(IF(ESPORTS!H153="Away", ESPORTS!E153, ""), "")
)
</f>
        <v/>
      </c>
      <c r="F153" s="11" t="str">
        <f>TEXTJOIN(
  CHAR(10) &amp; CHAR(10),
  TRUE,
  IFERROR(IF(WSO!H153="Away", TEXT(WSO!F153, "h:mm AM/PM"), ""), ""),
  IFERROR(IF(MSO!H153="Away", TEXT(MSO!F153, "h:mm AM/PM"), ""), ""),
  IFERROR(IF(FH!H153="Away", TEXT(FH!F153, "h:mm AM/PM"), ""), ""),
  IFERROR(IF(MGOLF!H153="Away", TEXT(MGOLF!F153, "h:mm AM/PM"), ""), ""),
  IFERROR(IF(Football!H153="Away", TEXT(Football!F153, "h:mm AM/PM"), ""), ""),
  IFERROR(IF(WVB!H153="Away", TEXT(WVB!F153, "h:mm AM/PM"), ""), ""),
  IFERROR(IF(XC!H153="Away", TEXT(XC!F153, "h:mm AM/PM"), ""), ""),
  IFERROR(IF(SWIMMING!H153="Away", TEXT(SWIMMING!F153, "h:mm AM/PM"), ""), ""),
  IFERROR(IF(WTEN!H153="Away", TEXT(WTEN!F153, "h:mm AM/PM"), ""), ""),
  IFERROR(IF(TF!H153="Away", TEXT(TF!F153, "h:mm AM/PM"), ""), ""),
  IFERROR(IF(WGOLF!H153="Away", TEXT(WGOLF!F153, "h:mm AM/PM"), ""), ""),
  IFERROR(IF(WBB!H153="Away", TEXT(WBB!F153, "h:mm AM/PM"), ""), ""),
  IFERROR(IF(MBB!H153="Away", TEXT(MBB!F153, "h:mm AM/PM"), ""), ""),
  IFERROR(IF(WLAX!H153="Away", TEXT(WLAX!F153, "h:mm AM/PM"), ""), ""),
  IFERROR(IF(MLAX!H153="Away", TEXT(MLAX!F153, "h:mm AM/PM"), ""), ""),
  IFERROR(IF(SOFT!H153="Away", TEXT(SOFT!F153, "h:mm AM/PM"), ""), ""),
  IFERROR(IF(BASE!H153="Away", TEXT(BASE!F153, "h:mm AM/PM"), ""), ""),
  IFERROR(IF(ESPORTS!H153="Away", TEXT(ESPORTS!F153, "h:mm AM/PM"), ""), "")
)
</f>
        <v/>
      </c>
      <c r="G153" s="11" t="str">
        <f>TEXTJOIN(
  CHAR(10) &amp; CHAR(10),
  TRUE,
  IFERROR(IF(WSO!H153="Away", WSO!G153, ""), ""),
  IFERROR(IF(MSO!H153="Away", MSO!G153, ""), ""),
  IFERROR(IF(FH!H153="Away", FH!G153, ""), ""),
  IFERROR(IF(MGOLF!H153="Away", MGOLF!G153, ""), ""),
  IFERROR(IF(Football!H153="Away", Football!G153, ""), ""),
  IFERROR(IF(WVB!H153="Away", WVB!G153, ""), ""),
  IFERROR(IF(XC!H153="Away", XC!G153, ""), ""),
  IFERROR(IF(SWIMMING!H153="Away", SWIMMING!G153, ""), ""),
  IFERROR(IF(WTEN!H153="Away", WTEN!G153, ""), ""),
  IFERROR(IF(TF!H153="Away", TF!G153, ""), ""),
  IFERROR(IF(WGOLF!H153="Away", WGOLF!G153, ""), ""),
  IFERROR(IF(WBB!H153="Away", WBB!G153, ""), ""),
  IFERROR(IF(MBB!H153="Away", MBB!G153, ""), ""),
  IFERROR(IF(WLAX!H153="Away", WLAX!G153, ""), ""),
  IFERROR(IF(MLAX!H153="Away", MLAX!G153, ""), ""),
  IFERROR(IF(SOFT!H153="Away", SOFT!G153, ""), ""),
  IFERROR(IF(BASE!H153="Away", BASE!G153, ""), ""),
  IFERROR(IF(ESPORTS!H153="Away", ESPORTS!G153, ""), "")
)
</f>
        <v/>
      </c>
      <c r="H153" s="22" t="str">
        <f>TEXTJOIN(
  CHAR(10) &amp; CHAR(10),
  TRUE,
  IFERROR(IF(WSO!H153="Away", WSO!P153, ""), ""),
  IFERROR(IF(MSO!H153="Away", MSO!P153, ""), ""),
  IFERROR(IF(FH!H153="Away", FH!P153, ""), ""),
  IFERROR(IF(MGOLF!H153="Away", MGOLF!P153, ""), ""),
  IFERROR(IF(Football!H153="Away", Football!P153, ""), ""),
  IFERROR(IF(WVB!H153="Away", WVB!P153, ""), ""),
  IFERROR(IF(XC!H153="Away", XC!P153, ""), ""),
  IFERROR(IF(SWIMMING!H153="Away", SWIMMING!P153, ""), ""),
  IFERROR(IF(WTEN!H153="Away", WTEN!P153, ""), ""),
  IFERROR(IF(TF!H153="Away", TF!P153, ""), ""),
  IFERROR(IF(WGOLF!H153="Away", WGOLF!P153, ""), ""),
  IFERROR(IF(WBB!H153="Away", WBB!P153, ""), ""),
  IFERROR(IF(MBB!H153="Away", MBB!P153, ""), ""),
  IFERROR(IF(WLAX!H153="Away", WLAX!P153, ""), ""),
  IFERROR(IF(MLAX!H153="Away", MLAX!P153, ""), ""),
  IFERROR(IF(SOFT!H153="Away", SOFT!P153, ""), ""),
  IFERROR(IF(BASE!H153="Away", BASE!P153, ""), ""),
  IFERROR(IF(ESPORTS!H153="Away", ESPORTS!P153, ""), "")
)
</f>
        <v/>
      </c>
    </row>
    <row r="154" ht="22.5" customHeight="1">
      <c r="A154" s="6">
        <v>153.0</v>
      </c>
      <c r="B154" s="6" t="str">
        <f>'Master Schedule'!B154</f>
        <v/>
      </c>
      <c r="C154" s="7">
        <v>46387.0</v>
      </c>
      <c r="D154" s="8" t="str">
        <f t="shared" si="1"/>
        <v>Thursday</v>
      </c>
      <c r="E154" s="11" t="str">
        <f>TEXTJOIN(
  CHAR(10) &amp; CHAR(10),
  TRUE,
  IFERROR(IF(WSO!H154="Away", WSO!E154, ""), ""),
  IFERROR(IF(MSO!H154="Away", MSO!E154, ""), ""),
  IFERROR(IF(FH!H154="Away", FH!E154, ""), ""),
  IFERROR(IF(MGOLF!H154="Away", MGOLF!E154, ""), ""),
  IFERROR(IF(Football!H154="Away", Football!E154, ""), ""),
  IFERROR(IF(WVB!H154="Away", WVB!E154, ""), ""),
  IFERROR(IF(XC!H154="Away", XC!E154, ""), ""),
  IFERROR(IF(SWIMMING!H154="Away", SWIMMING!E154, ""), ""),
  IFERROR(IF(WTEN!H154="Away", WTEN!E154, ""), ""),
  IFERROR(IF(TF!H154="Away", TF!E154, ""), ""),
  IFERROR(IF(WGOLF!H154="Away", WGOLF!E154, ""), ""),
  IFERROR(IF(WBB!H154="Away", WBB!E154, ""), ""),
  IFERROR(IF(MBB!H154="Away", MBB!E154, ""), ""),
  IFERROR(IF(WLAX!H154="Away", WLAX!E154, ""), ""),
  IFERROR(IF(MLAX!H154="Away", MLAX!E154, ""), ""),
  IFERROR(IF(SOFT!H154="Away", SOFT!E154, ""), ""),
  IFERROR(IF(BASE!H154="Away", BASE!E154, ""), ""),
  IFERROR(IF(ESPORTS!H154="Away", ESPORTS!E154, ""), "")
)
</f>
        <v/>
      </c>
      <c r="F154" s="11" t="str">
        <f>TEXTJOIN(
  CHAR(10) &amp; CHAR(10),
  TRUE,
  IFERROR(IF(WSO!H154="Away", TEXT(WSO!F154, "h:mm AM/PM"), ""), ""),
  IFERROR(IF(MSO!H154="Away", TEXT(MSO!F154, "h:mm AM/PM"), ""), ""),
  IFERROR(IF(FH!H154="Away", TEXT(FH!F154, "h:mm AM/PM"), ""), ""),
  IFERROR(IF(MGOLF!H154="Away", TEXT(MGOLF!F154, "h:mm AM/PM"), ""), ""),
  IFERROR(IF(Football!H154="Away", TEXT(Football!F154, "h:mm AM/PM"), ""), ""),
  IFERROR(IF(WVB!H154="Away", TEXT(WVB!F154, "h:mm AM/PM"), ""), ""),
  IFERROR(IF(XC!H154="Away", TEXT(XC!F154, "h:mm AM/PM"), ""), ""),
  IFERROR(IF(SWIMMING!H154="Away", TEXT(SWIMMING!F154, "h:mm AM/PM"), ""), ""),
  IFERROR(IF(WTEN!H154="Away", TEXT(WTEN!F154, "h:mm AM/PM"), ""), ""),
  IFERROR(IF(TF!H154="Away", TEXT(TF!F154, "h:mm AM/PM"), ""), ""),
  IFERROR(IF(WGOLF!H154="Away", TEXT(WGOLF!F154, "h:mm AM/PM"), ""), ""),
  IFERROR(IF(WBB!H154="Away", TEXT(WBB!F154, "h:mm AM/PM"), ""), ""),
  IFERROR(IF(MBB!H154="Away", TEXT(MBB!F154, "h:mm AM/PM"), ""), ""),
  IFERROR(IF(WLAX!H154="Away", TEXT(WLAX!F154, "h:mm AM/PM"), ""), ""),
  IFERROR(IF(MLAX!H154="Away", TEXT(MLAX!F154, "h:mm AM/PM"), ""), ""),
  IFERROR(IF(SOFT!H154="Away", TEXT(SOFT!F154, "h:mm AM/PM"), ""), ""),
  IFERROR(IF(BASE!H154="Away", TEXT(BASE!F154, "h:mm AM/PM"), ""), ""),
  IFERROR(IF(ESPORTS!H154="Away", TEXT(ESPORTS!F154, "h:mm AM/PM"), ""), "")
)
</f>
        <v/>
      </c>
      <c r="G154" s="11" t="str">
        <f>TEXTJOIN(
  CHAR(10) &amp; CHAR(10),
  TRUE,
  IFERROR(IF(WSO!H154="Away", WSO!G154, ""), ""),
  IFERROR(IF(MSO!H154="Away", MSO!G154, ""), ""),
  IFERROR(IF(FH!H154="Away", FH!G154, ""), ""),
  IFERROR(IF(MGOLF!H154="Away", MGOLF!G154, ""), ""),
  IFERROR(IF(Football!H154="Away", Football!G154, ""), ""),
  IFERROR(IF(WVB!H154="Away", WVB!G154, ""), ""),
  IFERROR(IF(XC!H154="Away", XC!G154, ""), ""),
  IFERROR(IF(SWIMMING!H154="Away", SWIMMING!G154, ""), ""),
  IFERROR(IF(WTEN!H154="Away", WTEN!G154, ""), ""),
  IFERROR(IF(TF!H154="Away", TF!G154, ""), ""),
  IFERROR(IF(WGOLF!H154="Away", WGOLF!G154, ""), ""),
  IFERROR(IF(WBB!H154="Away", WBB!G154, ""), ""),
  IFERROR(IF(MBB!H154="Away", MBB!G154, ""), ""),
  IFERROR(IF(WLAX!H154="Away", WLAX!G154, ""), ""),
  IFERROR(IF(MLAX!H154="Away", MLAX!G154, ""), ""),
  IFERROR(IF(SOFT!H154="Away", SOFT!G154, ""), ""),
  IFERROR(IF(BASE!H154="Away", BASE!G154, ""), ""),
  IFERROR(IF(ESPORTS!H154="Away", ESPORTS!G154, ""), "")
)
</f>
        <v/>
      </c>
      <c r="H154" s="22" t="str">
        <f>TEXTJOIN(
  CHAR(10) &amp; CHAR(10),
  TRUE,
  IFERROR(IF(WSO!H154="Away", WSO!P154, ""), ""),
  IFERROR(IF(MSO!H154="Away", MSO!P154, ""), ""),
  IFERROR(IF(FH!H154="Away", FH!P154, ""), ""),
  IFERROR(IF(MGOLF!H154="Away", MGOLF!P154, ""), ""),
  IFERROR(IF(Football!H154="Away", Football!P154, ""), ""),
  IFERROR(IF(WVB!H154="Away", WVB!P154, ""), ""),
  IFERROR(IF(XC!H154="Away", XC!P154, ""), ""),
  IFERROR(IF(SWIMMING!H154="Away", SWIMMING!P154, ""), ""),
  IFERROR(IF(WTEN!H154="Away", WTEN!P154, ""), ""),
  IFERROR(IF(TF!H154="Away", TF!P154, ""), ""),
  IFERROR(IF(WGOLF!H154="Away", WGOLF!P154, ""), ""),
  IFERROR(IF(WBB!H154="Away", WBB!P154, ""), ""),
  IFERROR(IF(MBB!H154="Away", MBB!P154, ""), ""),
  IFERROR(IF(WLAX!H154="Away", WLAX!P154, ""), ""),
  IFERROR(IF(MLAX!H154="Away", MLAX!P154, ""), ""),
  IFERROR(IF(SOFT!H154="Away", SOFT!P154, ""), ""),
  IFERROR(IF(BASE!H154="Away", BASE!P154, ""), ""),
  IFERROR(IF(ESPORTS!H154="Away", ESPORTS!P154, ""), "")
)
</f>
        <v/>
      </c>
    </row>
    <row r="155" ht="22.5" customHeight="1">
      <c r="A155" s="6">
        <v>154.0</v>
      </c>
      <c r="B155" s="6" t="str">
        <f>'Master Schedule'!B155</f>
        <v/>
      </c>
      <c r="C155" s="7">
        <v>46388.0</v>
      </c>
      <c r="D155" s="8" t="str">
        <f t="shared" si="1"/>
        <v>Friday</v>
      </c>
      <c r="E155" s="11" t="str">
        <f>TEXTJOIN(
  CHAR(10) &amp; CHAR(10),
  TRUE,
  IFERROR(IF(WSO!H155="Away", WSO!E155, ""), ""),
  IFERROR(IF(MSO!H155="Away", MSO!E155, ""), ""),
  IFERROR(IF(FH!H155="Away", FH!E155, ""), ""),
  IFERROR(IF(MGOLF!H155="Away", MGOLF!E155, ""), ""),
  IFERROR(IF(Football!H155="Away", Football!E155, ""), ""),
  IFERROR(IF(WVB!H155="Away", WVB!E155, ""), ""),
  IFERROR(IF(XC!H155="Away", XC!E155, ""), ""),
  IFERROR(IF(SWIMMING!H155="Away", SWIMMING!E155, ""), ""),
  IFERROR(IF(WTEN!H155="Away", WTEN!E155, ""), ""),
  IFERROR(IF(TF!H155="Away", TF!E155, ""), ""),
  IFERROR(IF(WGOLF!H155="Away", WGOLF!E155, ""), ""),
  IFERROR(IF(WBB!H155="Away", WBB!E155, ""), ""),
  IFERROR(IF(MBB!H155="Away", MBB!E155, ""), ""),
  IFERROR(IF(WLAX!H155="Away", WLAX!E155, ""), ""),
  IFERROR(IF(MLAX!H155="Away", MLAX!E155, ""), ""),
  IFERROR(IF(SOFT!H155="Away", SOFT!E155, ""), ""),
  IFERROR(IF(BASE!H155="Away", BASE!E155, ""), ""),
  IFERROR(IF(ESPORTS!H155="Away", ESPORTS!E155, ""), "")
)
</f>
        <v/>
      </c>
      <c r="F155" s="11" t="str">
        <f>TEXTJOIN(
  CHAR(10) &amp; CHAR(10),
  TRUE,
  IFERROR(IF(WSO!H155="Away", TEXT(WSO!F155, "h:mm AM/PM"), ""), ""),
  IFERROR(IF(MSO!H155="Away", TEXT(MSO!F155, "h:mm AM/PM"), ""), ""),
  IFERROR(IF(FH!H155="Away", TEXT(FH!F155, "h:mm AM/PM"), ""), ""),
  IFERROR(IF(MGOLF!H155="Away", TEXT(MGOLF!F155, "h:mm AM/PM"), ""), ""),
  IFERROR(IF(Football!H155="Away", TEXT(Football!F155, "h:mm AM/PM"), ""), ""),
  IFERROR(IF(WVB!H155="Away", TEXT(WVB!F155, "h:mm AM/PM"), ""), ""),
  IFERROR(IF(XC!H155="Away", TEXT(XC!F155, "h:mm AM/PM"), ""), ""),
  IFERROR(IF(SWIMMING!H155="Away", TEXT(SWIMMING!F155, "h:mm AM/PM"), ""), ""),
  IFERROR(IF(WTEN!H155="Away", TEXT(WTEN!F155, "h:mm AM/PM"), ""), ""),
  IFERROR(IF(TF!H155="Away", TEXT(TF!F155, "h:mm AM/PM"), ""), ""),
  IFERROR(IF(WGOLF!H155="Away", TEXT(WGOLF!F155, "h:mm AM/PM"), ""), ""),
  IFERROR(IF(WBB!H155="Away", TEXT(WBB!F155, "h:mm AM/PM"), ""), ""),
  IFERROR(IF(MBB!H155="Away", TEXT(MBB!F155, "h:mm AM/PM"), ""), ""),
  IFERROR(IF(WLAX!H155="Away", TEXT(WLAX!F155, "h:mm AM/PM"), ""), ""),
  IFERROR(IF(MLAX!H155="Away", TEXT(MLAX!F155, "h:mm AM/PM"), ""), ""),
  IFERROR(IF(SOFT!H155="Away", TEXT(SOFT!F155, "h:mm AM/PM"), ""), ""),
  IFERROR(IF(BASE!H155="Away", TEXT(BASE!F155, "h:mm AM/PM"), ""), ""),
  IFERROR(IF(ESPORTS!H155="Away", TEXT(ESPORTS!F155, "h:mm AM/PM"), ""), "")
)
</f>
        <v/>
      </c>
      <c r="G155" s="11" t="str">
        <f>TEXTJOIN(
  CHAR(10) &amp; CHAR(10),
  TRUE,
  IFERROR(IF(WSO!H155="Away", WSO!G155, ""), ""),
  IFERROR(IF(MSO!H155="Away", MSO!G155, ""), ""),
  IFERROR(IF(FH!H155="Away", FH!G155, ""), ""),
  IFERROR(IF(MGOLF!H155="Away", MGOLF!G155, ""), ""),
  IFERROR(IF(Football!H155="Away", Football!G155, ""), ""),
  IFERROR(IF(WVB!H155="Away", WVB!G155, ""), ""),
  IFERROR(IF(XC!H155="Away", XC!G155, ""), ""),
  IFERROR(IF(SWIMMING!H155="Away", SWIMMING!G155, ""), ""),
  IFERROR(IF(WTEN!H155="Away", WTEN!G155, ""), ""),
  IFERROR(IF(TF!H155="Away", TF!G155, ""), ""),
  IFERROR(IF(WGOLF!H155="Away", WGOLF!G155, ""), ""),
  IFERROR(IF(WBB!H155="Away", WBB!G155, ""), ""),
  IFERROR(IF(MBB!H155="Away", MBB!G155, ""), ""),
  IFERROR(IF(WLAX!H155="Away", WLAX!G155, ""), ""),
  IFERROR(IF(MLAX!H155="Away", MLAX!G155, ""), ""),
  IFERROR(IF(SOFT!H155="Away", SOFT!G155, ""), ""),
  IFERROR(IF(BASE!H155="Away", BASE!G155, ""), ""),
  IFERROR(IF(ESPORTS!H155="Away", ESPORTS!G155, ""), "")
)
</f>
        <v/>
      </c>
      <c r="H155" s="22" t="str">
        <f>TEXTJOIN(
  CHAR(10) &amp; CHAR(10),
  TRUE,
  IFERROR(IF(WSO!H155="Away", WSO!P155, ""), ""),
  IFERROR(IF(MSO!H155="Away", MSO!P155, ""), ""),
  IFERROR(IF(FH!H155="Away", FH!P155, ""), ""),
  IFERROR(IF(MGOLF!H155="Away", MGOLF!P155, ""), ""),
  IFERROR(IF(Football!H155="Away", Football!P155, ""), ""),
  IFERROR(IF(WVB!H155="Away", WVB!P155, ""), ""),
  IFERROR(IF(XC!H155="Away", XC!P155, ""), ""),
  IFERROR(IF(SWIMMING!H155="Away", SWIMMING!P155, ""), ""),
  IFERROR(IF(WTEN!H155="Away", WTEN!P155, ""), ""),
  IFERROR(IF(TF!H155="Away", TF!P155, ""), ""),
  IFERROR(IF(WGOLF!H155="Away", WGOLF!P155, ""), ""),
  IFERROR(IF(WBB!H155="Away", WBB!P155, ""), ""),
  IFERROR(IF(MBB!H155="Away", MBB!P155, ""), ""),
  IFERROR(IF(WLAX!H155="Away", WLAX!P155, ""), ""),
  IFERROR(IF(MLAX!H155="Away", MLAX!P155, ""), ""),
  IFERROR(IF(SOFT!H155="Away", SOFT!P155, ""), ""),
  IFERROR(IF(BASE!H155="Away", BASE!P155, ""), ""),
  IFERROR(IF(ESPORTS!H155="Away", ESPORTS!P155, ""), "")
)
</f>
        <v/>
      </c>
    </row>
    <row r="156" ht="22.5" customHeight="1">
      <c r="A156" s="6">
        <v>155.0</v>
      </c>
      <c r="B156" s="6" t="str">
        <f>'Master Schedule'!B156</f>
        <v/>
      </c>
      <c r="C156" s="7">
        <v>46389.0</v>
      </c>
      <c r="D156" s="8" t="str">
        <f t="shared" si="1"/>
        <v>Saturday</v>
      </c>
      <c r="E156" s="11" t="str">
        <f>TEXTJOIN(
  CHAR(10) &amp; CHAR(10),
  TRUE,
  IFERROR(IF(WSO!H156="Away", WSO!E156, ""), ""),
  IFERROR(IF(MSO!H156="Away", MSO!E156, ""), ""),
  IFERROR(IF(FH!H156="Away", FH!E156, ""), ""),
  IFERROR(IF(MGOLF!H156="Away", MGOLF!E156, ""), ""),
  IFERROR(IF(Football!H156="Away", Football!E156, ""), ""),
  IFERROR(IF(WVB!H156="Away", WVB!E156, ""), ""),
  IFERROR(IF(XC!H156="Away", XC!E156, ""), ""),
  IFERROR(IF(SWIMMING!H156="Away", SWIMMING!E156, ""), ""),
  IFERROR(IF(WTEN!H156="Away", WTEN!E156, ""), ""),
  IFERROR(IF(TF!H156="Away", TF!E156, ""), ""),
  IFERROR(IF(WGOLF!H156="Away", WGOLF!E156, ""), ""),
  IFERROR(IF(WBB!H156="Away", WBB!E156, ""), ""),
  IFERROR(IF(MBB!H156="Away", MBB!E156, ""), ""),
  IFERROR(IF(WLAX!H156="Away", WLAX!E156, ""), ""),
  IFERROR(IF(MLAX!H156="Away", MLAX!E156, ""), ""),
  IFERROR(IF(SOFT!H156="Away", SOFT!E156, ""), ""),
  IFERROR(IF(BASE!H156="Away", BASE!E156, ""), ""),
  IFERROR(IF(ESPORTS!H156="Away", ESPORTS!E156, ""), "")
)
</f>
        <v/>
      </c>
      <c r="F156" s="11" t="str">
        <f>TEXTJOIN(
  CHAR(10) &amp; CHAR(10),
  TRUE,
  IFERROR(IF(WSO!H156="Away", TEXT(WSO!F156, "h:mm AM/PM"), ""), ""),
  IFERROR(IF(MSO!H156="Away", TEXT(MSO!F156, "h:mm AM/PM"), ""), ""),
  IFERROR(IF(FH!H156="Away", TEXT(FH!F156, "h:mm AM/PM"), ""), ""),
  IFERROR(IF(MGOLF!H156="Away", TEXT(MGOLF!F156, "h:mm AM/PM"), ""), ""),
  IFERROR(IF(Football!H156="Away", TEXT(Football!F156, "h:mm AM/PM"), ""), ""),
  IFERROR(IF(WVB!H156="Away", TEXT(WVB!F156, "h:mm AM/PM"), ""), ""),
  IFERROR(IF(XC!H156="Away", TEXT(XC!F156, "h:mm AM/PM"), ""), ""),
  IFERROR(IF(SWIMMING!H156="Away", TEXT(SWIMMING!F156, "h:mm AM/PM"), ""), ""),
  IFERROR(IF(WTEN!H156="Away", TEXT(WTEN!F156, "h:mm AM/PM"), ""), ""),
  IFERROR(IF(TF!H156="Away", TEXT(TF!F156, "h:mm AM/PM"), ""), ""),
  IFERROR(IF(WGOLF!H156="Away", TEXT(WGOLF!F156, "h:mm AM/PM"), ""), ""),
  IFERROR(IF(WBB!H156="Away", TEXT(WBB!F156, "h:mm AM/PM"), ""), ""),
  IFERROR(IF(MBB!H156="Away", TEXT(MBB!F156, "h:mm AM/PM"), ""), ""),
  IFERROR(IF(WLAX!H156="Away", TEXT(WLAX!F156, "h:mm AM/PM"), ""), ""),
  IFERROR(IF(MLAX!H156="Away", TEXT(MLAX!F156, "h:mm AM/PM"), ""), ""),
  IFERROR(IF(SOFT!H156="Away", TEXT(SOFT!F156, "h:mm AM/PM"), ""), ""),
  IFERROR(IF(BASE!H156="Away", TEXT(BASE!F156, "h:mm AM/PM"), ""), ""),
  IFERROR(IF(ESPORTS!H156="Away", TEXT(ESPORTS!F156, "h:mm AM/PM"), ""), "")
)
</f>
        <v/>
      </c>
      <c r="G156" s="11" t="str">
        <f>TEXTJOIN(
  CHAR(10) &amp; CHAR(10),
  TRUE,
  IFERROR(IF(WSO!H156="Away", WSO!G156, ""), ""),
  IFERROR(IF(MSO!H156="Away", MSO!G156, ""), ""),
  IFERROR(IF(FH!H156="Away", FH!G156, ""), ""),
  IFERROR(IF(MGOLF!H156="Away", MGOLF!G156, ""), ""),
  IFERROR(IF(Football!H156="Away", Football!G156, ""), ""),
  IFERROR(IF(WVB!H156="Away", WVB!G156, ""), ""),
  IFERROR(IF(XC!H156="Away", XC!G156, ""), ""),
  IFERROR(IF(SWIMMING!H156="Away", SWIMMING!G156, ""), ""),
  IFERROR(IF(WTEN!H156="Away", WTEN!G156, ""), ""),
  IFERROR(IF(TF!H156="Away", TF!G156, ""), ""),
  IFERROR(IF(WGOLF!H156="Away", WGOLF!G156, ""), ""),
  IFERROR(IF(WBB!H156="Away", WBB!G156, ""), ""),
  IFERROR(IF(MBB!H156="Away", MBB!G156, ""), ""),
  IFERROR(IF(WLAX!H156="Away", WLAX!G156, ""), ""),
  IFERROR(IF(MLAX!H156="Away", MLAX!G156, ""), ""),
  IFERROR(IF(SOFT!H156="Away", SOFT!G156, ""), ""),
  IFERROR(IF(BASE!H156="Away", BASE!G156, ""), ""),
  IFERROR(IF(ESPORTS!H156="Away", ESPORTS!G156, ""), "")
)
</f>
        <v/>
      </c>
      <c r="H156" s="22" t="str">
        <f>TEXTJOIN(
  CHAR(10) &amp; CHAR(10),
  TRUE,
  IFERROR(IF(WSO!H156="Away", WSO!P156, ""), ""),
  IFERROR(IF(MSO!H156="Away", MSO!P156, ""), ""),
  IFERROR(IF(FH!H156="Away", FH!P156, ""), ""),
  IFERROR(IF(MGOLF!H156="Away", MGOLF!P156, ""), ""),
  IFERROR(IF(Football!H156="Away", Football!P156, ""), ""),
  IFERROR(IF(WVB!H156="Away", WVB!P156, ""), ""),
  IFERROR(IF(XC!H156="Away", XC!P156, ""), ""),
  IFERROR(IF(SWIMMING!H156="Away", SWIMMING!P156, ""), ""),
  IFERROR(IF(WTEN!H156="Away", WTEN!P156, ""), ""),
  IFERROR(IF(TF!H156="Away", TF!P156, ""), ""),
  IFERROR(IF(WGOLF!H156="Away", WGOLF!P156, ""), ""),
  IFERROR(IF(WBB!H156="Away", WBB!P156, ""), ""),
  IFERROR(IF(MBB!H156="Away", MBB!P156, ""), ""),
  IFERROR(IF(WLAX!H156="Away", WLAX!P156, ""), ""),
  IFERROR(IF(MLAX!H156="Away", MLAX!P156, ""), ""),
  IFERROR(IF(SOFT!H156="Away", SOFT!P156, ""), ""),
  IFERROR(IF(BASE!H156="Away", BASE!P156, ""), ""),
  IFERROR(IF(ESPORTS!H156="Away", ESPORTS!P156, ""), "")
)
</f>
        <v/>
      </c>
    </row>
    <row r="157" ht="22.5" customHeight="1">
      <c r="A157" s="6">
        <v>156.0</v>
      </c>
      <c r="B157" s="6" t="str">
        <f>'Master Schedule'!B157</f>
        <v/>
      </c>
      <c r="C157" s="7">
        <v>46390.0</v>
      </c>
      <c r="D157" s="8" t="str">
        <f t="shared" si="1"/>
        <v>Sunday</v>
      </c>
      <c r="E157" s="11" t="str">
        <f>TEXTJOIN(
  CHAR(10) &amp; CHAR(10),
  TRUE,
  IFERROR(IF(WSO!H157="Away", WSO!E157, ""), ""),
  IFERROR(IF(MSO!H157="Away", MSO!E157, ""), ""),
  IFERROR(IF(FH!H157="Away", FH!E157, ""), ""),
  IFERROR(IF(MGOLF!H157="Away", MGOLF!E157, ""), ""),
  IFERROR(IF(Football!H157="Away", Football!E157, ""), ""),
  IFERROR(IF(WVB!H157="Away", WVB!E157, ""), ""),
  IFERROR(IF(XC!H157="Away", XC!E157, ""), ""),
  IFERROR(IF(SWIMMING!H157="Away", SWIMMING!E157, ""), ""),
  IFERROR(IF(WTEN!H157="Away", WTEN!E157, ""), ""),
  IFERROR(IF(TF!H157="Away", TF!E157, ""), ""),
  IFERROR(IF(WGOLF!H157="Away", WGOLF!E157, ""), ""),
  IFERROR(IF(WBB!H157="Away", WBB!E157, ""), ""),
  IFERROR(IF(MBB!H157="Away", MBB!E157, ""), ""),
  IFERROR(IF(WLAX!H157="Away", WLAX!E157, ""), ""),
  IFERROR(IF(MLAX!H157="Away", MLAX!E157, ""), ""),
  IFERROR(IF(SOFT!H157="Away", SOFT!E157, ""), ""),
  IFERROR(IF(BASE!H157="Away", BASE!E157, ""), ""),
  IFERROR(IF(ESPORTS!H157="Away", ESPORTS!E157, ""), "")
)
</f>
        <v/>
      </c>
      <c r="F157" s="11" t="str">
        <f>TEXTJOIN(
  CHAR(10) &amp; CHAR(10),
  TRUE,
  IFERROR(IF(WSO!H157="Away", TEXT(WSO!F157, "h:mm AM/PM"), ""), ""),
  IFERROR(IF(MSO!H157="Away", TEXT(MSO!F157, "h:mm AM/PM"), ""), ""),
  IFERROR(IF(FH!H157="Away", TEXT(FH!F157, "h:mm AM/PM"), ""), ""),
  IFERROR(IF(MGOLF!H157="Away", TEXT(MGOLF!F157, "h:mm AM/PM"), ""), ""),
  IFERROR(IF(Football!H157="Away", TEXT(Football!F157, "h:mm AM/PM"), ""), ""),
  IFERROR(IF(WVB!H157="Away", TEXT(WVB!F157, "h:mm AM/PM"), ""), ""),
  IFERROR(IF(XC!H157="Away", TEXT(XC!F157, "h:mm AM/PM"), ""), ""),
  IFERROR(IF(SWIMMING!H157="Away", TEXT(SWIMMING!F157, "h:mm AM/PM"), ""), ""),
  IFERROR(IF(WTEN!H157="Away", TEXT(WTEN!F157, "h:mm AM/PM"), ""), ""),
  IFERROR(IF(TF!H157="Away", TEXT(TF!F157, "h:mm AM/PM"), ""), ""),
  IFERROR(IF(WGOLF!H157="Away", TEXT(WGOLF!F157, "h:mm AM/PM"), ""), ""),
  IFERROR(IF(WBB!H157="Away", TEXT(WBB!F157, "h:mm AM/PM"), ""), ""),
  IFERROR(IF(MBB!H157="Away", TEXT(MBB!F157, "h:mm AM/PM"), ""), ""),
  IFERROR(IF(WLAX!H157="Away", TEXT(WLAX!F157, "h:mm AM/PM"), ""), ""),
  IFERROR(IF(MLAX!H157="Away", TEXT(MLAX!F157, "h:mm AM/PM"), ""), ""),
  IFERROR(IF(SOFT!H157="Away", TEXT(SOFT!F157, "h:mm AM/PM"), ""), ""),
  IFERROR(IF(BASE!H157="Away", TEXT(BASE!F157, "h:mm AM/PM"), ""), ""),
  IFERROR(IF(ESPORTS!H157="Away", TEXT(ESPORTS!F157, "h:mm AM/PM"), ""), "")
)
</f>
        <v/>
      </c>
      <c r="G157" s="11" t="str">
        <f>TEXTJOIN(
  CHAR(10) &amp; CHAR(10),
  TRUE,
  IFERROR(IF(WSO!H157="Away", WSO!G157, ""), ""),
  IFERROR(IF(MSO!H157="Away", MSO!G157, ""), ""),
  IFERROR(IF(FH!H157="Away", FH!G157, ""), ""),
  IFERROR(IF(MGOLF!H157="Away", MGOLF!G157, ""), ""),
  IFERROR(IF(Football!H157="Away", Football!G157, ""), ""),
  IFERROR(IF(WVB!H157="Away", WVB!G157, ""), ""),
  IFERROR(IF(XC!H157="Away", XC!G157, ""), ""),
  IFERROR(IF(SWIMMING!H157="Away", SWIMMING!G157, ""), ""),
  IFERROR(IF(WTEN!H157="Away", WTEN!G157, ""), ""),
  IFERROR(IF(TF!H157="Away", TF!G157, ""), ""),
  IFERROR(IF(WGOLF!H157="Away", WGOLF!G157, ""), ""),
  IFERROR(IF(WBB!H157="Away", WBB!G157, ""), ""),
  IFERROR(IF(MBB!H157="Away", MBB!G157, ""), ""),
  IFERROR(IF(WLAX!H157="Away", WLAX!G157, ""), ""),
  IFERROR(IF(MLAX!H157="Away", MLAX!G157, ""), ""),
  IFERROR(IF(SOFT!H157="Away", SOFT!G157, ""), ""),
  IFERROR(IF(BASE!H157="Away", BASE!G157, ""), ""),
  IFERROR(IF(ESPORTS!H157="Away", ESPORTS!G157, ""), "")
)
</f>
        <v/>
      </c>
      <c r="H157" s="22" t="str">
        <f>TEXTJOIN(
  CHAR(10) &amp; CHAR(10),
  TRUE,
  IFERROR(IF(WSO!H157="Away", WSO!P157, ""), ""),
  IFERROR(IF(MSO!H157="Away", MSO!P157, ""), ""),
  IFERROR(IF(FH!H157="Away", FH!P157, ""), ""),
  IFERROR(IF(MGOLF!H157="Away", MGOLF!P157, ""), ""),
  IFERROR(IF(Football!H157="Away", Football!P157, ""), ""),
  IFERROR(IF(WVB!H157="Away", WVB!P157, ""), ""),
  IFERROR(IF(XC!H157="Away", XC!P157, ""), ""),
  IFERROR(IF(SWIMMING!H157="Away", SWIMMING!P157, ""), ""),
  IFERROR(IF(WTEN!H157="Away", WTEN!P157, ""), ""),
  IFERROR(IF(TF!H157="Away", TF!P157, ""), ""),
  IFERROR(IF(WGOLF!H157="Away", WGOLF!P157, ""), ""),
  IFERROR(IF(WBB!H157="Away", WBB!P157, ""), ""),
  IFERROR(IF(MBB!H157="Away", MBB!P157, ""), ""),
  IFERROR(IF(WLAX!H157="Away", WLAX!P157, ""), ""),
  IFERROR(IF(MLAX!H157="Away", MLAX!P157, ""), ""),
  IFERROR(IF(SOFT!H157="Away", SOFT!P157, ""), ""),
  IFERROR(IF(BASE!H157="Away", BASE!P157, ""), ""),
  IFERROR(IF(ESPORTS!H157="Away", ESPORTS!P157, ""), "")
)
</f>
        <v/>
      </c>
    </row>
    <row r="158" ht="22.5" customHeight="1">
      <c r="A158" s="6">
        <v>157.0</v>
      </c>
      <c r="B158" s="6" t="str">
        <f>'Master Schedule'!B158</f>
        <v/>
      </c>
      <c r="C158" s="7">
        <v>46391.0</v>
      </c>
      <c r="D158" s="8" t="str">
        <f t="shared" si="1"/>
        <v>Monday</v>
      </c>
      <c r="E158" s="11" t="str">
        <f>TEXTJOIN(
  CHAR(10) &amp; CHAR(10),
  TRUE,
  IFERROR(IF(WSO!H158="Away", WSO!E158, ""), ""),
  IFERROR(IF(MSO!H158="Away", MSO!E158, ""), ""),
  IFERROR(IF(FH!H158="Away", FH!E158, ""), ""),
  IFERROR(IF(MGOLF!H158="Away", MGOLF!E158, ""), ""),
  IFERROR(IF(Football!H158="Away", Football!E158, ""), ""),
  IFERROR(IF(WVB!H158="Away", WVB!E158, ""), ""),
  IFERROR(IF(XC!H158="Away", XC!E158, ""), ""),
  IFERROR(IF(SWIMMING!H158="Away", SWIMMING!E158, ""), ""),
  IFERROR(IF(WTEN!H158="Away", WTEN!E158, ""), ""),
  IFERROR(IF(TF!H158="Away", TF!E158, ""), ""),
  IFERROR(IF(WGOLF!H158="Away", WGOLF!E158, ""), ""),
  IFERROR(IF(WBB!H158="Away", WBB!E158, ""), ""),
  IFERROR(IF(MBB!H158="Away", MBB!E158, ""), ""),
  IFERROR(IF(WLAX!H158="Away", WLAX!E158, ""), ""),
  IFERROR(IF(MLAX!H158="Away", MLAX!E158, ""), ""),
  IFERROR(IF(SOFT!H158="Away", SOFT!E158, ""), ""),
  IFERROR(IF(BASE!H158="Away", BASE!E158, ""), ""),
  IFERROR(IF(ESPORTS!H158="Away", ESPORTS!E158, ""), "")
)
</f>
        <v/>
      </c>
      <c r="F158" s="11" t="str">
        <f>TEXTJOIN(
  CHAR(10) &amp; CHAR(10),
  TRUE,
  IFERROR(IF(WSO!H158="Away", TEXT(WSO!F158, "h:mm AM/PM"), ""), ""),
  IFERROR(IF(MSO!H158="Away", TEXT(MSO!F158, "h:mm AM/PM"), ""), ""),
  IFERROR(IF(FH!H158="Away", TEXT(FH!F158, "h:mm AM/PM"), ""), ""),
  IFERROR(IF(MGOLF!H158="Away", TEXT(MGOLF!F158, "h:mm AM/PM"), ""), ""),
  IFERROR(IF(Football!H158="Away", TEXT(Football!F158, "h:mm AM/PM"), ""), ""),
  IFERROR(IF(WVB!H158="Away", TEXT(WVB!F158, "h:mm AM/PM"), ""), ""),
  IFERROR(IF(XC!H158="Away", TEXT(XC!F158, "h:mm AM/PM"), ""), ""),
  IFERROR(IF(SWIMMING!H158="Away", TEXT(SWIMMING!F158, "h:mm AM/PM"), ""), ""),
  IFERROR(IF(WTEN!H158="Away", TEXT(WTEN!F158, "h:mm AM/PM"), ""), ""),
  IFERROR(IF(TF!H158="Away", TEXT(TF!F158, "h:mm AM/PM"), ""), ""),
  IFERROR(IF(WGOLF!H158="Away", TEXT(WGOLF!F158, "h:mm AM/PM"), ""), ""),
  IFERROR(IF(WBB!H158="Away", TEXT(WBB!F158, "h:mm AM/PM"), ""), ""),
  IFERROR(IF(MBB!H158="Away", TEXT(MBB!F158, "h:mm AM/PM"), ""), ""),
  IFERROR(IF(WLAX!H158="Away", TEXT(WLAX!F158, "h:mm AM/PM"), ""), ""),
  IFERROR(IF(MLAX!H158="Away", TEXT(MLAX!F158, "h:mm AM/PM"), ""), ""),
  IFERROR(IF(SOFT!H158="Away", TEXT(SOFT!F158, "h:mm AM/PM"), ""), ""),
  IFERROR(IF(BASE!H158="Away", TEXT(BASE!F158, "h:mm AM/PM"), ""), ""),
  IFERROR(IF(ESPORTS!H158="Away", TEXT(ESPORTS!F158, "h:mm AM/PM"), ""), "")
)
</f>
        <v/>
      </c>
      <c r="G158" s="11" t="str">
        <f>TEXTJOIN(
  CHAR(10) &amp; CHAR(10),
  TRUE,
  IFERROR(IF(WSO!H158="Away", WSO!G158, ""), ""),
  IFERROR(IF(MSO!H158="Away", MSO!G158, ""), ""),
  IFERROR(IF(FH!H158="Away", FH!G158, ""), ""),
  IFERROR(IF(MGOLF!H158="Away", MGOLF!G158, ""), ""),
  IFERROR(IF(Football!H158="Away", Football!G158, ""), ""),
  IFERROR(IF(WVB!H158="Away", WVB!G158, ""), ""),
  IFERROR(IF(XC!H158="Away", XC!G158, ""), ""),
  IFERROR(IF(SWIMMING!H158="Away", SWIMMING!G158, ""), ""),
  IFERROR(IF(WTEN!H158="Away", WTEN!G158, ""), ""),
  IFERROR(IF(TF!H158="Away", TF!G158, ""), ""),
  IFERROR(IF(WGOLF!H158="Away", WGOLF!G158, ""), ""),
  IFERROR(IF(WBB!H158="Away", WBB!G158, ""), ""),
  IFERROR(IF(MBB!H158="Away", MBB!G158, ""), ""),
  IFERROR(IF(WLAX!H158="Away", WLAX!G158, ""), ""),
  IFERROR(IF(MLAX!H158="Away", MLAX!G158, ""), ""),
  IFERROR(IF(SOFT!H158="Away", SOFT!G158, ""), ""),
  IFERROR(IF(BASE!H158="Away", BASE!G158, ""), ""),
  IFERROR(IF(ESPORTS!H158="Away", ESPORTS!G158, ""), "")
)
</f>
        <v/>
      </c>
      <c r="H158" s="22" t="str">
        <f>TEXTJOIN(
  CHAR(10) &amp; CHAR(10),
  TRUE,
  IFERROR(IF(WSO!H158="Away", WSO!P158, ""), ""),
  IFERROR(IF(MSO!H158="Away", MSO!P158, ""), ""),
  IFERROR(IF(FH!H158="Away", FH!P158, ""), ""),
  IFERROR(IF(MGOLF!H158="Away", MGOLF!P158, ""), ""),
  IFERROR(IF(Football!H158="Away", Football!P158, ""), ""),
  IFERROR(IF(WVB!H158="Away", WVB!P158, ""), ""),
  IFERROR(IF(XC!H158="Away", XC!P158, ""), ""),
  IFERROR(IF(SWIMMING!H158="Away", SWIMMING!P158, ""), ""),
  IFERROR(IF(WTEN!H158="Away", WTEN!P158, ""), ""),
  IFERROR(IF(TF!H158="Away", TF!P158, ""), ""),
  IFERROR(IF(WGOLF!H158="Away", WGOLF!P158, ""), ""),
  IFERROR(IF(WBB!H158="Away", WBB!P158, ""), ""),
  IFERROR(IF(MBB!H158="Away", MBB!P158, ""), ""),
  IFERROR(IF(WLAX!H158="Away", WLAX!P158, ""), ""),
  IFERROR(IF(MLAX!H158="Away", MLAX!P158, ""), ""),
  IFERROR(IF(SOFT!H158="Away", SOFT!P158, ""), ""),
  IFERROR(IF(BASE!H158="Away", BASE!P158, ""), ""),
  IFERROR(IF(ESPORTS!H158="Away", ESPORTS!P158, ""), "")
)
</f>
        <v/>
      </c>
    </row>
    <row r="159" ht="22.5" customHeight="1">
      <c r="A159" s="6">
        <v>158.0</v>
      </c>
      <c r="B159" s="6" t="str">
        <f>'Master Schedule'!B159</f>
        <v/>
      </c>
      <c r="C159" s="7">
        <v>46392.0</v>
      </c>
      <c r="D159" s="8" t="str">
        <f t="shared" si="1"/>
        <v>Tuesday</v>
      </c>
      <c r="E159" s="11" t="str">
        <f>TEXTJOIN(
  CHAR(10) &amp; CHAR(10),
  TRUE,
  IFERROR(IF(WSO!H159="Away", WSO!E159, ""), ""),
  IFERROR(IF(MSO!H159="Away", MSO!E159, ""), ""),
  IFERROR(IF(FH!H159="Away", FH!E159, ""), ""),
  IFERROR(IF(MGOLF!H159="Away", MGOLF!E159, ""), ""),
  IFERROR(IF(Football!H159="Away", Football!E159, ""), ""),
  IFERROR(IF(WVB!H159="Away", WVB!E159, ""), ""),
  IFERROR(IF(XC!H159="Away", XC!E159, ""), ""),
  IFERROR(IF(SWIMMING!H159="Away", SWIMMING!E159, ""), ""),
  IFERROR(IF(WTEN!H159="Away", WTEN!E159, ""), ""),
  IFERROR(IF(TF!H159="Away", TF!E159, ""), ""),
  IFERROR(IF(WGOLF!H159="Away", WGOLF!E159, ""), ""),
  IFERROR(IF(WBB!H159="Away", WBB!E159, ""), ""),
  IFERROR(IF(MBB!H159="Away", MBB!E159, ""), ""),
  IFERROR(IF(WLAX!H159="Away", WLAX!E159, ""), ""),
  IFERROR(IF(MLAX!H159="Away", MLAX!E159, ""), ""),
  IFERROR(IF(SOFT!H159="Away", SOFT!E159, ""), ""),
  IFERROR(IF(BASE!H159="Away", BASE!E159, ""), ""),
  IFERROR(IF(ESPORTS!H159="Away", ESPORTS!E159, ""), "")
)
</f>
        <v/>
      </c>
      <c r="F159" s="11" t="str">
        <f>TEXTJOIN(
  CHAR(10) &amp; CHAR(10),
  TRUE,
  IFERROR(IF(WSO!H159="Away", TEXT(WSO!F159, "h:mm AM/PM"), ""), ""),
  IFERROR(IF(MSO!H159="Away", TEXT(MSO!F159, "h:mm AM/PM"), ""), ""),
  IFERROR(IF(FH!H159="Away", TEXT(FH!F159, "h:mm AM/PM"), ""), ""),
  IFERROR(IF(MGOLF!H159="Away", TEXT(MGOLF!F159, "h:mm AM/PM"), ""), ""),
  IFERROR(IF(Football!H159="Away", TEXT(Football!F159, "h:mm AM/PM"), ""), ""),
  IFERROR(IF(WVB!H159="Away", TEXT(WVB!F159, "h:mm AM/PM"), ""), ""),
  IFERROR(IF(XC!H159="Away", TEXT(XC!F159, "h:mm AM/PM"), ""), ""),
  IFERROR(IF(SWIMMING!H159="Away", TEXT(SWIMMING!F159, "h:mm AM/PM"), ""), ""),
  IFERROR(IF(WTEN!H159="Away", TEXT(WTEN!F159, "h:mm AM/PM"), ""), ""),
  IFERROR(IF(TF!H159="Away", TEXT(TF!F159, "h:mm AM/PM"), ""), ""),
  IFERROR(IF(WGOLF!H159="Away", TEXT(WGOLF!F159, "h:mm AM/PM"), ""), ""),
  IFERROR(IF(WBB!H159="Away", TEXT(WBB!F159, "h:mm AM/PM"), ""), ""),
  IFERROR(IF(MBB!H159="Away", TEXT(MBB!F159, "h:mm AM/PM"), ""), ""),
  IFERROR(IF(WLAX!H159="Away", TEXT(WLAX!F159, "h:mm AM/PM"), ""), ""),
  IFERROR(IF(MLAX!H159="Away", TEXT(MLAX!F159, "h:mm AM/PM"), ""), ""),
  IFERROR(IF(SOFT!H159="Away", TEXT(SOFT!F159, "h:mm AM/PM"), ""), ""),
  IFERROR(IF(BASE!H159="Away", TEXT(BASE!F159, "h:mm AM/PM"), ""), ""),
  IFERROR(IF(ESPORTS!H159="Away", TEXT(ESPORTS!F159, "h:mm AM/PM"), ""), "")
)
</f>
        <v/>
      </c>
      <c r="G159" s="11" t="str">
        <f>TEXTJOIN(
  CHAR(10) &amp; CHAR(10),
  TRUE,
  IFERROR(IF(WSO!H159="Away", WSO!G159, ""), ""),
  IFERROR(IF(MSO!H159="Away", MSO!G159, ""), ""),
  IFERROR(IF(FH!H159="Away", FH!G159, ""), ""),
  IFERROR(IF(MGOLF!H159="Away", MGOLF!G159, ""), ""),
  IFERROR(IF(Football!H159="Away", Football!G159, ""), ""),
  IFERROR(IF(WVB!H159="Away", WVB!G159, ""), ""),
  IFERROR(IF(XC!H159="Away", XC!G159, ""), ""),
  IFERROR(IF(SWIMMING!H159="Away", SWIMMING!G159, ""), ""),
  IFERROR(IF(WTEN!H159="Away", WTEN!G159, ""), ""),
  IFERROR(IF(TF!H159="Away", TF!G159, ""), ""),
  IFERROR(IF(WGOLF!H159="Away", WGOLF!G159, ""), ""),
  IFERROR(IF(WBB!H159="Away", WBB!G159, ""), ""),
  IFERROR(IF(MBB!H159="Away", MBB!G159, ""), ""),
  IFERROR(IF(WLAX!H159="Away", WLAX!G159, ""), ""),
  IFERROR(IF(MLAX!H159="Away", MLAX!G159, ""), ""),
  IFERROR(IF(SOFT!H159="Away", SOFT!G159, ""), ""),
  IFERROR(IF(BASE!H159="Away", BASE!G159, ""), ""),
  IFERROR(IF(ESPORTS!H159="Away", ESPORTS!G159, ""), "")
)
</f>
        <v/>
      </c>
      <c r="H159" s="22" t="str">
        <f>TEXTJOIN(
  CHAR(10) &amp; CHAR(10),
  TRUE,
  IFERROR(IF(WSO!H159="Away", WSO!P159, ""), ""),
  IFERROR(IF(MSO!H159="Away", MSO!P159, ""), ""),
  IFERROR(IF(FH!H159="Away", FH!P159, ""), ""),
  IFERROR(IF(MGOLF!H159="Away", MGOLF!P159, ""), ""),
  IFERROR(IF(Football!H159="Away", Football!P159, ""), ""),
  IFERROR(IF(WVB!H159="Away", WVB!P159, ""), ""),
  IFERROR(IF(XC!H159="Away", XC!P159, ""), ""),
  IFERROR(IF(SWIMMING!H159="Away", SWIMMING!P159, ""), ""),
  IFERROR(IF(WTEN!H159="Away", WTEN!P159, ""), ""),
  IFERROR(IF(TF!H159="Away", TF!P159, ""), ""),
  IFERROR(IF(WGOLF!H159="Away", WGOLF!P159, ""), ""),
  IFERROR(IF(WBB!H159="Away", WBB!P159, ""), ""),
  IFERROR(IF(MBB!H159="Away", MBB!P159, ""), ""),
  IFERROR(IF(WLAX!H159="Away", WLAX!P159, ""), ""),
  IFERROR(IF(MLAX!H159="Away", MLAX!P159, ""), ""),
  IFERROR(IF(SOFT!H159="Away", SOFT!P159, ""), ""),
  IFERROR(IF(BASE!H159="Away", BASE!P159, ""), ""),
  IFERROR(IF(ESPORTS!H159="Away", ESPORTS!P159, ""), "")
)
</f>
        <v/>
      </c>
    </row>
    <row r="160" ht="22.5" customHeight="1">
      <c r="A160" s="6">
        <v>159.0</v>
      </c>
      <c r="B160" s="6" t="str">
        <f>'Master Schedule'!B160</f>
        <v/>
      </c>
      <c r="C160" s="7">
        <v>46393.0</v>
      </c>
      <c r="D160" s="8" t="str">
        <f t="shared" si="1"/>
        <v>Wednesday</v>
      </c>
      <c r="E160" s="11" t="str">
        <f>TEXTJOIN(
  CHAR(10) &amp; CHAR(10),
  TRUE,
  IFERROR(IF(WSO!H160="Away", WSO!E160, ""), ""),
  IFERROR(IF(MSO!H160="Away", MSO!E160, ""), ""),
  IFERROR(IF(FH!H160="Away", FH!E160, ""), ""),
  IFERROR(IF(MGOLF!H160="Away", MGOLF!E160, ""), ""),
  IFERROR(IF(Football!H160="Away", Football!E160, ""), ""),
  IFERROR(IF(WVB!H160="Away", WVB!E160, ""), ""),
  IFERROR(IF(XC!H160="Away", XC!E160, ""), ""),
  IFERROR(IF(SWIMMING!H160="Away", SWIMMING!E160, ""), ""),
  IFERROR(IF(WTEN!H160="Away", WTEN!E160, ""), ""),
  IFERROR(IF(TF!H160="Away", TF!E160, ""), ""),
  IFERROR(IF(WGOLF!H160="Away", WGOLF!E160, ""), ""),
  IFERROR(IF(WBB!H160="Away", WBB!E160, ""), ""),
  IFERROR(IF(MBB!H160="Away", MBB!E160, ""), ""),
  IFERROR(IF(WLAX!H160="Away", WLAX!E160, ""), ""),
  IFERROR(IF(MLAX!H160="Away", MLAX!E160, ""), ""),
  IFERROR(IF(SOFT!H160="Away", SOFT!E160, ""), ""),
  IFERROR(IF(BASE!H160="Away", BASE!E160, ""), ""),
  IFERROR(IF(ESPORTS!H160="Away", ESPORTS!E160, ""), "")
)
</f>
        <v/>
      </c>
      <c r="F160" s="11" t="str">
        <f>TEXTJOIN(
  CHAR(10) &amp; CHAR(10),
  TRUE,
  IFERROR(IF(WSO!H160="Away", TEXT(WSO!F160, "h:mm AM/PM"), ""), ""),
  IFERROR(IF(MSO!H160="Away", TEXT(MSO!F160, "h:mm AM/PM"), ""), ""),
  IFERROR(IF(FH!H160="Away", TEXT(FH!F160, "h:mm AM/PM"), ""), ""),
  IFERROR(IF(MGOLF!H160="Away", TEXT(MGOLF!F160, "h:mm AM/PM"), ""), ""),
  IFERROR(IF(Football!H160="Away", TEXT(Football!F160, "h:mm AM/PM"), ""), ""),
  IFERROR(IF(WVB!H160="Away", TEXT(WVB!F160, "h:mm AM/PM"), ""), ""),
  IFERROR(IF(XC!H160="Away", TEXT(XC!F160, "h:mm AM/PM"), ""), ""),
  IFERROR(IF(SWIMMING!H160="Away", TEXT(SWIMMING!F160, "h:mm AM/PM"), ""), ""),
  IFERROR(IF(WTEN!H160="Away", TEXT(WTEN!F160, "h:mm AM/PM"), ""), ""),
  IFERROR(IF(TF!H160="Away", TEXT(TF!F160, "h:mm AM/PM"), ""), ""),
  IFERROR(IF(WGOLF!H160="Away", TEXT(WGOLF!F160, "h:mm AM/PM"), ""), ""),
  IFERROR(IF(WBB!H160="Away", TEXT(WBB!F160, "h:mm AM/PM"), ""), ""),
  IFERROR(IF(MBB!H160="Away", TEXT(MBB!F160, "h:mm AM/PM"), ""), ""),
  IFERROR(IF(WLAX!H160="Away", TEXT(WLAX!F160, "h:mm AM/PM"), ""), ""),
  IFERROR(IF(MLAX!H160="Away", TEXT(MLAX!F160, "h:mm AM/PM"), ""), ""),
  IFERROR(IF(SOFT!H160="Away", TEXT(SOFT!F160, "h:mm AM/PM"), ""), ""),
  IFERROR(IF(BASE!H160="Away", TEXT(BASE!F160, "h:mm AM/PM"), ""), ""),
  IFERROR(IF(ESPORTS!H160="Away", TEXT(ESPORTS!F160, "h:mm AM/PM"), ""), "")
)
</f>
        <v/>
      </c>
      <c r="G160" s="11" t="str">
        <f>TEXTJOIN(
  CHAR(10) &amp; CHAR(10),
  TRUE,
  IFERROR(IF(WSO!H160="Away", WSO!G160, ""), ""),
  IFERROR(IF(MSO!H160="Away", MSO!G160, ""), ""),
  IFERROR(IF(FH!H160="Away", FH!G160, ""), ""),
  IFERROR(IF(MGOLF!H160="Away", MGOLF!G160, ""), ""),
  IFERROR(IF(Football!H160="Away", Football!G160, ""), ""),
  IFERROR(IF(WVB!H160="Away", WVB!G160, ""), ""),
  IFERROR(IF(XC!H160="Away", XC!G160, ""), ""),
  IFERROR(IF(SWIMMING!H160="Away", SWIMMING!G160, ""), ""),
  IFERROR(IF(WTEN!H160="Away", WTEN!G160, ""), ""),
  IFERROR(IF(TF!H160="Away", TF!G160, ""), ""),
  IFERROR(IF(WGOLF!H160="Away", WGOLF!G160, ""), ""),
  IFERROR(IF(WBB!H160="Away", WBB!G160, ""), ""),
  IFERROR(IF(MBB!H160="Away", MBB!G160, ""), ""),
  IFERROR(IF(WLAX!H160="Away", WLAX!G160, ""), ""),
  IFERROR(IF(MLAX!H160="Away", MLAX!G160, ""), ""),
  IFERROR(IF(SOFT!H160="Away", SOFT!G160, ""), ""),
  IFERROR(IF(BASE!H160="Away", BASE!G160, ""), ""),
  IFERROR(IF(ESPORTS!H160="Away", ESPORTS!G160, ""), "")
)
</f>
        <v/>
      </c>
      <c r="H160" s="22" t="str">
        <f>TEXTJOIN(
  CHAR(10) &amp; CHAR(10),
  TRUE,
  IFERROR(IF(WSO!H160="Away", WSO!P160, ""), ""),
  IFERROR(IF(MSO!H160="Away", MSO!P160, ""), ""),
  IFERROR(IF(FH!H160="Away", FH!P160, ""), ""),
  IFERROR(IF(MGOLF!H160="Away", MGOLF!P160, ""), ""),
  IFERROR(IF(Football!H160="Away", Football!P160, ""), ""),
  IFERROR(IF(WVB!H160="Away", WVB!P160, ""), ""),
  IFERROR(IF(XC!H160="Away", XC!P160, ""), ""),
  IFERROR(IF(SWIMMING!H160="Away", SWIMMING!P160, ""), ""),
  IFERROR(IF(WTEN!H160="Away", WTEN!P160, ""), ""),
  IFERROR(IF(TF!H160="Away", TF!P160, ""), ""),
  IFERROR(IF(WGOLF!H160="Away", WGOLF!P160, ""), ""),
  IFERROR(IF(WBB!H160="Away", WBB!P160, ""), ""),
  IFERROR(IF(MBB!H160="Away", MBB!P160, ""), ""),
  IFERROR(IF(WLAX!H160="Away", WLAX!P160, ""), ""),
  IFERROR(IF(MLAX!H160="Away", MLAX!P160, ""), ""),
  IFERROR(IF(SOFT!H160="Away", SOFT!P160, ""), ""),
  IFERROR(IF(BASE!H160="Away", BASE!P160, ""), ""),
  IFERROR(IF(ESPORTS!H160="Away", ESPORTS!P160, ""), "")
)
</f>
        <v/>
      </c>
    </row>
    <row r="161" ht="22.5" customHeight="1">
      <c r="A161" s="6">
        <v>160.0</v>
      </c>
      <c r="B161" s="6" t="str">
        <f>'Master Schedule'!B161</f>
        <v/>
      </c>
      <c r="C161" s="7">
        <v>46394.0</v>
      </c>
      <c r="D161" s="8" t="str">
        <f t="shared" si="1"/>
        <v>Thursday</v>
      </c>
      <c r="E161" s="11" t="str">
        <f>TEXTJOIN(
  CHAR(10) &amp; CHAR(10),
  TRUE,
  IFERROR(IF(WSO!H161="Away", WSO!E161, ""), ""),
  IFERROR(IF(MSO!H161="Away", MSO!E161, ""), ""),
  IFERROR(IF(FH!H161="Away", FH!E161, ""), ""),
  IFERROR(IF(MGOLF!H161="Away", MGOLF!E161, ""), ""),
  IFERROR(IF(Football!H161="Away", Football!E161, ""), ""),
  IFERROR(IF(WVB!H161="Away", WVB!E161, ""), ""),
  IFERROR(IF(XC!H161="Away", XC!E161, ""), ""),
  IFERROR(IF(SWIMMING!H161="Away", SWIMMING!E161, ""), ""),
  IFERROR(IF(WTEN!H161="Away", WTEN!E161, ""), ""),
  IFERROR(IF(TF!H161="Away", TF!E161, ""), ""),
  IFERROR(IF(WGOLF!H161="Away", WGOLF!E161, ""), ""),
  IFERROR(IF(WBB!H161="Away", WBB!E161, ""), ""),
  IFERROR(IF(MBB!H161="Away", MBB!E161, ""), ""),
  IFERROR(IF(WLAX!H161="Away", WLAX!E161, ""), ""),
  IFERROR(IF(MLAX!H161="Away", MLAX!E161, ""), ""),
  IFERROR(IF(SOFT!H161="Away", SOFT!E161, ""), ""),
  IFERROR(IF(BASE!H161="Away", BASE!E161, ""), ""),
  IFERROR(IF(ESPORTS!H161="Away", ESPORTS!E161, ""), "")
)
</f>
        <v/>
      </c>
      <c r="F161" s="11" t="str">
        <f>TEXTJOIN(
  CHAR(10) &amp; CHAR(10),
  TRUE,
  IFERROR(IF(WSO!H161="Away", TEXT(WSO!F161, "h:mm AM/PM"), ""), ""),
  IFERROR(IF(MSO!H161="Away", TEXT(MSO!F161, "h:mm AM/PM"), ""), ""),
  IFERROR(IF(FH!H161="Away", TEXT(FH!F161, "h:mm AM/PM"), ""), ""),
  IFERROR(IF(MGOLF!H161="Away", TEXT(MGOLF!F161, "h:mm AM/PM"), ""), ""),
  IFERROR(IF(Football!H161="Away", TEXT(Football!F161, "h:mm AM/PM"), ""), ""),
  IFERROR(IF(WVB!H161="Away", TEXT(WVB!F161, "h:mm AM/PM"), ""), ""),
  IFERROR(IF(XC!H161="Away", TEXT(XC!F161, "h:mm AM/PM"), ""), ""),
  IFERROR(IF(SWIMMING!H161="Away", TEXT(SWIMMING!F161, "h:mm AM/PM"), ""), ""),
  IFERROR(IF(WTEN!H161="Away", TEXT(WTEN!F161, "h:mm AM/PM"), ""), ""),
  IFERROR(IF(TF!H161="Away", TEXT(TF!F161, "h:mm AM/PM"), ""), ""),
  IFERROR(IF(WGOLF!H161="Away", TEXT(WGOLF!F161, "h:mm AM/PM"), ""), ""),
  IFERROR(IF(WBB!H161="Away", TEXT(WBB!F161, "h:mm AM/PM"), ""), ""),
  IFERROR(IF(MBB!H161="Away", TEXT(MBB!F161, "h:mm AM/PM"), ""), ""),
  IFERROR(IF(WLAX!H161="Away", TEXT(WLAX!F161, "h:mm AM/PM"), ""), ""),
  IFERROR(IF(MLAX!H161="Away", TEXT(MLAX!F161, "h:mm AM/PM"), ""), ""),
  IFERROR(IF(SOFT!H161="Away", TEXT(SOFT!F161, "h:mm AM/PM"), ""), ""),
  IFERROR(IF(BASE!H161="Away", TEXT(BASE!F161, "h:mm AM/PM"), ""), ""),
  IFERROR(IF(ESPORTS!H161="Away", TEXT(ESPORTS!F161, "h:mm AM/PM"), ""), "")
)
</f>
        <v/>
      </c>
      <c r="G161" s="11" t="str">
        <f>TEXTJOIN(
  CHAR(10) &amp; CHAR(10),
  TRUE,
  IFERROR(IF(WSO!H161="Away", WSO!G161, ""), ""),
  IFERROR(IF(MSO!H161="Away", MSO!G161, ""), ""),
  IFERROR(IF(FH!H161="Away", FH!G161, ""), ""),
  IFERROR(IF(MGOLF!H161="Away", MGOLF!G161, ""), ""),
  IFERROR(IF(Football!H161="Away", Football!G161, ""), ""),
  IFERROR(IF(WVB!H161="Away", WVB!G161, ""), ""),
  IFERROR(IF(XC!H161="Away", XC!G161, ""), ""),
  IFERROR(IF(SWIMMING!H161="Away", SWIMMING!G161, ""), ""),
  IFERROR(IF(WTEN!H161="Away", WTEN!G161, ""), ""),
  IFERROR(IF(TF!H161="Away", TF!G161, ""), ""),
  IFERROR(IF(WGOLF!H161="Away", WGOLF!G161, ""), ""),
  IFERROR(IF(WBB!H161="Away", WBB!G161, ""), ""),
  IFERROR(IF(MBB!H161="Away", MBB!G161, ""), ""),
  IFERROR(IF(WLAX!H161="Away", WLAX!G161, ""), ""),
  IFERROR(IF(MLAX!H161="Away", MLAX!G161, ""), ""),
  IFERROR(IF(SOFT!H161="Away", SOFT!G161, ""), ""),
  IFERROR(IF(BASE!H161="Away", BASE!G161, ""), ""),
  IFERROR(IF(ESPORTS!H161="Away", ESPORTS!G161, ""), "")
)
</f>
        <v/>
      </c>
      <c r="H161" s="22" t="str">
        <f>TEXTJOIN(
  CHAR(10) &amp; CHAR(10),
  TRUE,
  IFERROR(IF(WSO!H161="Away", WSO!P161, ""), ""),
  IFERROR(IF(MSO!H161="Away", MSO!P161, ""), ""),
  IFERROR(IF(FH!H161="Away", FH!P161, ""), ""),
  IFERROR(IF(MGOLF!H161="Away", MGOLF!P161, ""), ""),
  IFERROR(IF(Football!H161="Away", Football!P161, ""), ""),
  IFERROR(IF(WVB!H161="Away", WVB!P161, ""), ""),
  IFERROR(IF(XC!H161="Away", XC!P161, ""), ""),
  IFERROR(IF(SWIMMING!H161="Away", SWIMMING!P161, ""), ""),
  IFERROR(IF(WTEN!H161="Away", WTEN!P161, ""), ""),
  IFERROR(IF(TF!H161="Away", TF!P161, ""), ""),
  IFERROR(IF(WGOLF!H161="Away", WGOLF!P161, ""), ""),
  IFERROR(IF(WBB!H161="Away", WBB!P161, ""), ""),
  IFERROR(IF(MBB!H161="Away", MBB!P161, ""), ""),
  IFERROR(IF(WLAX!H161="Away", WLAX!P161, ""), ""),
  IFERROR(IF(MLAX!H161="Away", MLAX!P161, ""), ""),
  IFERROR(IF(SOFT!H161="Away", SOFT!P161, ""), ""),
  IFERROR(IF(BASE!H161="Away", BASE!P161, ""), ""),
  IFERROR(IF(ESPORTS!H161="Away", ESPORTS!P161, ""), "")
)
</f>
        <v/>
      </c>
    </row>
    <row r="162" ht="22.5" customHeight="1">
      <c r="A162" s="6">
        <v>161.0</v>
      </c>
      <c r="B162" s="6" t="str">
        <f>'Master Schedule'!B162</f>
        <v/>
      </c>
      <c r="C162" s="7">
        <v>46395.0</v>
      </c>
      <c r="D162" s="8" t="str">
        <f t="shared" si="1"/>
        <v>Friday</v>
      </c>
      <c r="E162" s="11" t="str">
        <f>TEXTJOIN(
  CHAR(10) &amp; CHAR(10),
  TRUE,
  IFERROR(IF(WSO!H162="Away", WSO!E162, ""), ""),
  IFERROR(IF(MSO!H162="Away", MSO!E162, ""), ""),
  IFERROR(IF(FH!H162="Away", FH!E162, ""), ""),
  IFERROR(IF(MGOLF!H162="Away", MGOLF!E162, ""), ""),
  IFERROR(IF(Football!H162="Away", Football!E162, ""), ""),
  IFERROR(IF(WVB!H162="Away", WVB!E162, ""), ""),
  IFERROR(IF(XC!H162="Away", XC!E162, ""), ""),
  IFERROR(IF(SWIMMING!H162="Away", SWIMMING!E162, ""), ""),
  IFERROR(IF(WTEN!H162="Away", WTEN!E162, ""), ""),
  IFERROR(IF(TF!H162="Away", TF!E162, ""), ""),
  IFERROR(IF(WGOLF!H162="Away", WGOLF!E162, ""), ""),
  IFERROR(IF(WBB!H162="Away", WBB!E162, ""), ""),
  IFERROR(IF(MBB!H162="Away", MBB!E162, ""), ""),
  IFERROR(IF(WLAX!H162="Away", WLAX!E162, ""), ""),
  IFERROR(IF(MLAX!H162="Away", MLAX!E162, ""), ""),
  IFERROR(IF(SOFT!H162="Away", SOFT!E162, ""), ""),
  IFERROR(IF(BASE!H162="Away", BASE!E162, ""), ""),
  IFERROR(IF(ESPORTS!H162="Away", ESPORTS!E162, ""), "")
)
</f>
        <v/>
      </c>
      <c r="F162" s="11" t="str">
        <f>TEXTJOIN(
  CHAR(10) &amp; CHAR(10),
  TRUE,
  IFERROR(IF(WSO!H162="Away", TEXT(WSO!F162, "h:mm AM/PM"), ""), ""),
  IFERROR(IF(MSO!H162="Away", TEXT(MSO!F162, "h:mm AM/PM"), ""), ""),
  IFERROR(IF(FH!H162="Away", TEXT(FH!F162, "h:mm AM/PM"), ""), ""),
  IFERROR(IF(MGOLF!H162="Away", TEXT(MGOLF!F162, "h:mm AM/PM"), ""), ""),
  IFERROR(IF(Football!H162="Away", TEXT(Football!F162, "h:mm AM/PM"), ""), ""),
  IFERROR(IF(WVB!H162="Away", TEXT(WVB!F162, "h:mm AM/PM"), ""), ""),
  IFERROR(IF(XC!H162="Away", TEXT(XC!F162, "h:mm AM/PM"), ""), ""),
  IFERROR(IF(SWIMMING!H162="Away", TEXT(SWIMMING!F162, "h:mm AM/PM"), ""), ""),
  IFERROR(IF(WTEN!H162="Away", TEXT(WTEN!F162, "h:mm AM/PM"), ""), ""),
  IFERROR(IF(TF!H162="Away", TEXT(TF!F162, "h:mm AM/PM"), ""), ""),
  IFERROR(IF(WGOLF!H162="Away", TEXT(WGOLF!F162, "h:mm AM/PM"), ""), ""),
  IFERROR(IF(WBB!H162="Away", TEXT(WBB!F162, "h:mm AM/PM"), ""), ""),
  IFERROR(IF(MBB!H162="Away", TEXT(MBB!F162, "h:mm AM/PM"), ""), ""),
  IFERROR(IF(WLAX!H162="Away", TEXT(WLAX!F162, "h:mm AM/PM"), ""), ""),
  IFERROR(IF(MLAX!H162="Away", TEXT(MLAX!F162, "h:mm AM/PM"), ""), ""),
  IFERROR(IF(SOFT!H162="Away", TEXT(SOFT!F162, "h:mm AM/PM"), ""), ""),
  IFERROR(IF(BASE!H162="Away", TEXT(BASE!F162, "h:mm AM/PM"), ""), ""),
  IFERROR(IF(ESPORTS!H162="Away", TEXT(ESPORTS!F162, "h:mm AM/PM"), ""), "")
)
</f>
        <v/>
      </c>
      <c r="G162" s="11" t="str">
        <f>TEXTJOIN(
  CHAR(10) &amp; CHAR(10),
  TRUE,
  IFERROR(IF(WSO!H162="Away", WSO!G162, ""), ""),
  IFERROR(IF(MSO!H162="Away", MSO!G162, ""), ""),
  IFERROR(IF(FH!H162="Away", FH!G162, ""), ""),
  IFERROR(IF(MGOLF!H162="Away", MGOLF!G162, ""), ""),
  IFERROR(IF(Football!H162="Away", Football!G162, ""), ""),
  IFERROR(IF(WVB!H162="Away", WVB!G162, ""), ""),
  IFERROR(IF(XC!H162="Away", XC!G162, ""), ""),
  IFERROR(IF(SWIMMING!H162="Away", SWIMMING!G162, ""), ""),
  IFERROR(IF(WTEN!H162="Away", WTEN!G162, ""), ""),
  IFERROR(IF(TF!H162="Away", TF!G162, ""), ""),
  IFERROR(IF(WGOLF!H162="Away", WGOLF!G162, ""), ""),
  IFERROR(IF(WBB!H162="Away", WBB!G162, ""), ""),
  IFERROR(IF(MBB!H162="Away", MBB!G162, ""), ""),
  IFERROR(IF(WLAX!H162="Away", WLAX!G162, ""), ""),
  IFERROR(IF(MLAX!H162="Away", MLAX!G162, ""), ""),
  IFERROR(IF(SOFT!H162="Away", SOFT!G162, ""), ""),
  IFERROR(IF(BASE!H162="Away", BASE!G162, ""), ""),
  IFERROR(IF(ESPORTS!H162="Away", ESPORTS!G162, ""), "")
)
</f>
        <v/>
      </c>
      <c r="H162" s="22" t="str">
        <f>TEXTJOIN(
  CHAR(10) &amp; CHAR(10),
  TRUE,
  IFERROR(IF(WSO!H162="Away", WSO!P162, ""), ""),
  IFERROR(IF(MSO!H162="Away", MSO!P162, ""), ""),
  IFERROR(IF(FH!H162="Away", FH!P162, ""), ""),
  IFERROR(IF(MGOLF!H162="Away", MGOLF!P162, ""), ""),
  IFERROR(IF(Football!H162="Away", Football!P162, ""), ""),
  IFERROR(IF(WVB!H162="Away", WVB!P162, ""), ""),
  IFERROR(IF(XC!H162="Away", XC!P162, ""), ""),
  IFERROR(IF(SWIMMING!H162="Away", SWIMMING!P162, ""), ""),
  IFERROR(IF(WTEN!H162="Away", WTEN!P162, ""), ""),
  IFERROR(IF(TF!H162="Away", TF!P162, ""), ""),
  IFERROR(IF(WGOLF!H162="Away", WGOLF!P162, ""), ""),
  IFERROR(IF(WBB!H162="Away", WBB!P162, ""), ""),
  IFERROR(IF(MBB!H162="Away", MBB!P162, ""), ""),
  IFERROR(IF(WLAX!H162="Away", WLAX!P162, ""), ""),
  IFERROR(IF(MLAX!H162="Away", MLAX!P162, ""), ""),
  IFERROR(IF(SOFT!H162="Away", SOFT!P162, ""), ""),
  IFERROR(IF(BASE!H162="Away", BASE!P162, ""), ""),
  IFERROR(IF(ESPORTS!H162="Away", ESPORTS!P162, ""), "")
)
</f>
        <v/>
      </c>
    </row>
    <row r="163" ht="22.5" customHeight="1">
      <c r="A163" s="6">
        <v>162.0</v>
      </c>
      <c r="B163" s="6" t="str">
        <f>'Master Schedule'!B163</f>
        <v/>
      </c>
      <c r="C163" s="7">
        <v>46396.0</v>
      </c>
      <c r="D163" s="8" t="str">
        <f t="shared" si="1"/>
        <v>Saturday</v>
      </c>
      <c r="E163" s="11" t="str">
        <f>TEXTJOIN(
  CHAR(10) &amp; CHAR(10),
  TRUE,
  IFERROR(IF(WSO!H163="Away", WSO!E163, ""), ""),
  IFERROR(IF(MSO!H163="Away", MSO!E163, ""), ""),
  IFERROR(IF(FH!H163="Away", FH!E163, ""), ""),
  IFERROR(IF(MGOLF!H163="Away", MGOLF!E163, ""), ""),
  IFERROR(IF(Football!H163="Away", Football!E163, ""), ""),
  IFERROR(IF(WVB!H163="Away", WVB!E163, ""), ""),
  IFERROR(IF(XC!H163="Away", XC!E163, ""), ""),
  IFERROR(IF(SWIMMING!H163="Away", SWIMMING!E163, ""), ""),
  IFERROR(IF(WTEN!H163="Away", WTEN!E163, ""), ""),
  IFERROR(IF(TF!H163="Away", TF!E163, ""), ""),
  IFERROR(IF(WGOLF!H163="Away", WGOLF!E163, ""), ""),
  IFERROR(IF(WBB!H163="Away", WBB!E163, ""), ""),
  IFERROR(IF(MBB!H163="Away", MBB!E163, ""), ""),
  IFERROR(IF(WLAX!H163="Away", WLAX!E163, ""), ""),
  IFERROR(IF(MLAX!H163="Away", MLAX!E163, ""), ""),
  IFERROR(IF(SOFT!H163="Away", SOFT!E163, ""), ""),
  IFERROR(IF(BASE!H163="Away", BASE!E163, ""), ""),
  IFERROR(IF(ESPORTS!H163="Away", ESPORTS!E163, ""), "")
)
</f>
        <v/>
      </c>
      <c r="F163" s="11" t="str">
        <f>TEXTJOIN(
  CHAR(10) &amp; CHAR(10),
  TRUE,
  IFERROR(IF(WSO!H163="Away", TEXT(WSO!F163, "h:mm AM/PM"), ""), ""),
  IFERROR(IF(MSO!H163="Away", TEXT(MSO!F163, "h:mm AM/PM"), ""), ""),
  IFERROR(IF(FH!H163="Away", TEXT(FH!F163, "h:mm AM/PM"), ""), ""),
  IFERROR(IF(MGOLF!H163="Away", TEXT(MGOLF!F163, "h:mm AM/PM"), ""), ""),
  IFERROR(IF(Football!H163="Away", TEXT(Football!F163, "h:mm AM/PM"), ""), ""),
  IFERROR(IF(WVB!H163="Away", TEXT(WVB!F163, "h:mm AM/PM"), ""), ""),
  IFERROR(IF(XC!H163="Away", TEXT(XC!F163, "h:mm AM/PM"), ""), ""),
  IFERROR(IF(SWIMMING!H163="Away", TEXT(SWIMMING!F163, "h:mm AM/PM"), ""), ""),
  IFERROR(IF(WTEN!H163="Away", TEXT(WTEN!F163, "h:mm AM/PM"), ""), ""),
  IFERROR(IF(TF!H163="Away", TEXT(TF!F163, "h:mm AM/PM"), ""), ""),
  IFERROR(IF(WGOLF!H163="Away", TEXT(WGOLF!F163, "h:mm AM/PM"), ""), ""),
  IFERROR(IF(WBB!H163="Away", TEXT(WBB!F163, "h:mm AM/PM"), ""), ""),
  IFERROR(IF(MBB!H163="Away", TEXT(MBB!F163, "h:mm AM/PM"), ""), ""),
  IFERROR(IF(WLAX!H163="Away", TEXT(WLAX!F163, "h:mm AM/PM"), ""), ""),
  IFERROR(IF(MLAX!H163="Away", TEXT(MLAX!F163, "h:mm AM/PM"), ""), ""),
  IFERROR(IF(SOFT!H163="Away", TEXT(SOFT!F163, "h:mm AM/PM"), ""), ""),
  IFERROR(IF(BASE!H163="Away", TEXT(BASE!F163, "h:mm AM/PM"), ""), ""),
  IFERROR(IF(ESPORTS!H163="Away", TEXT(ESPORTS!F163, "h:mm AM/PM"), ""), "")
)
</f>
        <v/>
      </c>
      <c r="G163" s="11" t="str">
        <f>TEXTJOIN(
  CHAR(10) &amp; CHAR(10),
  TRUE,
  IFERROR(IF(WSO!H163="Away", WSO!G163, ""), ""),
  IFERROR(IF(MSO!H163="Away", MSO!G163, ""), ""),
  IFERROR(IF(FH!H163="Away", FH!G163, ""), ""),
  IFERROR(IF(MGOLF!H163="Away", MGOLF!G163, ""), ""),
  IFERROR(IF(Football!H163="Away", Football!G163, ""), ""),
  IFERROR(IF(WVB!H163="Away", WVB!G163, ""), ""),
  IFERROR(IF(XC!H163="Away", XC!G163, ""), ""),
  IFERROR(IF(SWIMMING!H163="Away", SWIMMING!G163, ""), ""),
  IFERROR(IF(WTEN!H163="Away", WTEN!G163, ""), ""),
  IFERROR(IF(TF!H163="Away", TF!G163, ""), ""),
  IFERROR(IF(WGOLF!H163="Away", WGOLF!G163, ""), ""),
  IFERROR(IF(WBB!H163="Away", WBB!G163, ""), ""),
  IFERROR(IF(MBB!H163="Away", MBB!G163, ""), ""),
  IFERROR(IF(WLAX!H163="Away", WLAX!G163, ""), ""),
  IFERROR(IF(MLAX!H163="Away", MLAX!G163, ""), ""),
  IFERROR(IF(SOFT!H163="Away", SOFT!G163, ""), ""),
  IFERROR(IF(BASE!H163="Away", BASE!G163, ""), ""),
  IFERROR(IF(ESPORTS!H163="Away", ESPORTS!G163, ""), "")
)
</f>
        <v/>
      </c>
      <c r="H163" s="22" t="str">
        <f>TEXTJOIN(
  CHAR(10) &amp; CHAR(10),
  TRUE,
  IFERROR(IF(WSO!H163="Away", WSO!P163, ""), ""),
  IFERROR(IF(MSO!H163="Away", MSO!P163, ""), ""),
  IFERROR(IF(FH!H163="Away", FH!P163, ""), ""),
  IFERROR(IF(MGOLF!H163="Away", MGOLF!P163, ""), ""),
  IFERROR(IF(Football!H163="Away", Football!P163, ""), ""),
  IFERROR(IF(WVB!H163="Away", WVB!P163, ""), ""),
  IFERROR(IF(XC!H163="Away", XC!P163, ""), ""),
  IFERROR(IF(SWIMMING!H163="Away", SWIMMING!P163, ""), ""),
  IFERROR(IF(WTEN!H163="Away", WTEN!P163, ""), ""),
  IFERROR(IF(TF!H163="Away", TF!P163, ""), ""),
  IFERROR(IF(WGOLF!H163="Away", WGOLF!P163, ""), ""),
  IFERROR(IF(WBB!H163="Away", WBB!P163, ""), ""),
  IFERROR(IF(MBB!H163="Away", MBB!P163, ""), ""),
  IFERROR(IF(WLAX!H163="Away", WLAX!P163, ""), ""),
  IFERROR(IF(MLAX!H163="Away", MLAX!P163, ""), ""),
  IFERROR(IF(SOFT!H163="Away", SOFT!P163, ""), ""),
  IFERROR(IF(BASE!H163="Away", BASE!P163, ""), ""),
  IFERROR(IF(ESPORTS!H163="Away", ESPORTS!P163, ""), "")
)
</f>
        <v/>
      </c>
    </row>
    <row r="164" ht="22.5" customHeight="1">
      <c r="A164" s="6">
        <v>163.0</v>
      </c>
      <c r="B164" s="6" t="str">
        <f>'Master Schedule'!B164</f>
        <v/>
      </c>
      <c r="C164" s="7">
        <v>46397.0</v>
      </c>
      <c r="D164" s="8" t="str">
        <f t="shared" si="1"/>
        <v>Sunday</v>
      </c>
      <c r="E164" s="11" t="str">
        <f>TEXTJOIN(
  CHAR(10) &amp; CHAR(10),
  TRUE,
  IFERROR(IF(WSO!H164="Away", WSO!E164, ""), ""),
  IFERROR(IF(MSO!H164="Away", MSO!E164, ""), ""),
  IFERROR(IF(FH!H164="Away", FH!E164, ""), ""),
  IFERROR(IF(MGOLF!H164="Away", MGOLF!E164, ""), ""),
  IFERROR(IF(Football!H164="Away", Football!E164, ""), ""),
  IFERROR(IF(WVB!H164="Away", WVB!E164, ""), ""),
  IFERROR(IF(XC!H164="Away", XC!E164, ""), ""),
  IFERROR(IF(SWIMMING!H164="Away", SWIMMING!E164, ""), ""),
  IFERROR(IF(WTEN!H164="Away", WTEN!E164, ""), ""),
  IFERROR(IF(TF!H164="Away", TF!E164, ""), ""),
  IFERROR(IF(WGOLF!H164="Away", WGOLF!E164, ""), ""),
  IFERROR(IF(WBB!H164="Away", WBB!E164, ""), ""),
  IFERROR(IF(MBB!H164="Away", MBB!E164, ""), ""),
  IFERROR(IF(WLAX!H164="Away", WLAX!E164, ""), ""),
  IFERROR(IF(MLAX!H164="Away", MLAX!E164, ""), ""),
  IFERROR(IF(SOFT!H164="Away", SOFT!E164, ""), ""),
  IFERROR(IF(BASE!H164="Away", BASE!E164, ""), ""),
  IFERROR(IF(ESPORTS!H164="Away", ESPORTS!E164, ""), "")
)
</f>
        <v/>
      </c>
      <c r="F164" s="11" t="str">
        <f>TEXTJOIN(
  CHAR(10) &amp; CHAR(10),
  TRUE,
  IFERROR(IF(WSO!H164="Away", TEXT(WSO!F164, "h:mm AM/PM"), ""), ""),
  IFERROR(IF(MSO!H164="Away", TEXT(MSO!F164, "h:mm AM/PM"), ""), ""),
  IFERROR(IF(FH!H164="Away", TEXT(FH!F164, "h:mm AM/PM"), ""), ""),
  IFERROR(IF(MGOLF!H164="Away", TEXT(MGOLF!F164, "h:mm AM/PM"), ""), ""),
  IFERROR(IF(Football!H164="Away", TEXT(Football!F164, "h:mm AM/PM"), ""), ""),
  IFERROR(IF(WVB!H164="Away", TEXT(WVB!F164, "h:mm AM/PM"), ""), ""),
  IFERROR(IF(XC!H164="Away", TEXT(XC!F164, "h:mm AM/PM"), ""), ""),
  IFERROR(IF(SWIMMING!H164="Away", TEXT(SWIMMING!F164, "h:mm AM/PM"), ""), ""),
  IFERROR(IF(WTEN!H164="Away", TEXT(WTEN!F164, "h:mm AM/PM"), ""), ""),
  IFERROR(IF(TF!H164="Away", TEXT(TF!F164, "h:mm AM/PM"), ""), ""),
  IFERROR(IF(WGOLF!H164="Away", TEXT(WGOLF!F164, "h:mm AM/PM"), ""), ""),
  IFERROR(IF(WBB!H164="Away", TEXT(WBB!F164, "h:mm AM/PM"), ""), ""),
  IFERROR(IF(MBB!H164="Away", TEXT(MBB!F164, "h:mm AM/PM"), ""), ""),
  IFERROR(IF(WLAX!H164="Away", TEXT(WLAX!F164, "h:mm AM/PM"), ""), ""),
  IFERROR(IF(MLAX!H164="Away", TEXT(MLAX!F164, "h:mm AM/PM"), ""), ""),
  IFERROR(IF(SOFT!H164="Away", TEXT(SOFT!F164, "h:mm AM/PM"), ""), ""),
  IFERROR(IF(BASE!H164="Away", TEXT(BASE!F164, "h:mm AM/PM"), ""), ""),
  IFERROR(IF(ESPORTS!H164="Away", TEXT(ESPORTS!F164, "h:mm AM/PM"), ""), "")
)
</f>
        <v/>
      </c>
      <c r="G164" s="11" t="str">
        <f>TEXTJOIN(
  CHAR(10) &amp; CHAR(10),
  TRUE,
  IFERROR(IF(WSO!H164="Away", WSO!G164, ""), ""),
  IFERROR(IF(MSO!H164="Away", MSO!G164, ""), ""),
  IFERROR(IF(FH!H164="Away", FH!G164, ""), ""),
  IFERROR(IF(MGOLF!H164="Away", MGOLF!G164, ""), ""),
  IFERROR(IF(Football!H164="Away", Football!G164, ""), ""),
  IFERROR(IF(WVB!H164="Away", WVB!G164, ""), ""),
  IFERROR(IF(XC!H164="Away", XC!G164, ""), ""),
  IFERROR(IF(SWIMMING!H164="Away", SWIMMING!G164, ""), ""),
  IFERROR(IF(WTEN!H164="Away", WTEN!G164, ""), ""),
  IFERROR(IF(TF!H164="Away", TF!G164, ""), ""),
  IFERROR(IF(WGOLF!H164="Away", WGOLF!G164, ""), ""),
  IFERROR(IF(WBB!H164="Away", WBB!G164, ""), ""),
  IFERROR(IF(MBB!H164="Away", MBB!G164, ""), ""),
  IFERROR(IF(WLAX!H164="Away", WLAX!G164, ""), ""),
  IFERROR(IF(MLAX!H164="Away", MLAX!G164, ""), ""),
  IFERROR(IF(SOFT!H164="Away", SOFT!G164, ""), ""),
  IFERROR(IF(BASE!H164="Away", BASE!G164, ""), ""),
  IFERROR(IF(ESPORTS!H164="Away", ESPORTS!G164, ""), "")
)
</f>
        <v/>
      </c>
      <c r="H164" s="22" t="str">
        <f>TEXTJOIN(
  CHAR(10) &amp; CHAR(10),
  TRUE,
  IFERROR(IF(WSO!H164="Away", WSO!P164, ""), ""),
  IFERROR(IF(MSO!H164="Away", MSO!P164, ""), ""),
  IFERROR(IF(FH!H164="Away", FH!P164, ""), ""),
  IFERROR(IF(MGOLF!H164="Away", MGOLF!P164, ""), ""),
  IFERROR(IF(Football!H164="Away", Football!P164, ""), ""),
  IFERROR(IF(WVB!H164="Away", WVB!P164, ""), ""),
  IFERROR(IF(XC!H164="Away", XC!P164, ""), ""),
  IFERROR(IF(SWIMMING!H164="Away", SWIMMING!P164, ""), ""),
  IFERROR(IF(WTEN!H164="Away", WTEN!P164, ""), ""),
  IFERROR(IF(TF!H164="Away", TF!P164, ""), ""),
  IFERROR(IF(WGOLF!H164="Away", WGOLF!P164, ""), ""),
  IFERROR(IF(WBB!H164="Away", WBB!P164, ""), ""),
  IFERROR(IF(MBB!H164="Away", MBB!P164, ""), ""),
  IFERROR(IF(WLAX!H164="Away", WLAX!P164, ""), ""),
  IFERROR(IF(MLAX!H164="Away", MLAX!P164, ""), ""),
  IFERROR(IF(SOFT!H164="Away", SOFT!P164, ""), ""),
  IFERROR(IF(BASE!H164="Away", BASE!P164, ""), ""),
  IFERROR(IF(ESPORTS!H164="Away", ESPORTS!P164, ""), "")
)
</f>
        <v/>
      </c>
    </row>
    <row r="165" ht="22.5" customHeight="1">
      <c r="A165" s="6">
        <v>164.0</v>
      </c>
      <c r="B165" s="6" t="str">
        <f>'Master Schedule'!B165</f>
        <v/>
      </c>
      <c r="C165" s="7">
        <v>46398.0</v>
      </c>
      <c r="D165" s="8" t="str">
        <f t="shared" si="1"/>
        <v>Monday</v>
      </c>
      <c r="E165" s="11" t="str">
        <f>TEXTJOIN(
  CHAR(10) &amp; CHAR(10),
  TRUE,
  IFERROR(IF(WSO!H165="Away", WSO!E165, ""), ""),
  IFERROR(IF(MSO!H165="Away", MSO!E165, ""), ""),
  IFERROR(IF(FH!H165="Away", FH!E165, ""), ""),
  IFERROR(IF(MGOLF!H165="Away", MGOLF!E165, ""), ""),
  IFERROR(IF(Football!H165="Away", Football!E165, ""), ""),
  IFERROR(IF(WVB!H165="Away", WVB!E165, ""), ""),
  IFERROR(IF(XC!H165="Away", XC!E165, ""), ""),
  IFERROR(IF(SWIMMING!H165="Away", SWIMMING!E165, ""), ""),
  IFERROR(IF(WTEN!H165="Away", WTEN!E165, ""), ""),
  IFERROR(IF(TF!H165="Away", TF!E165, ""), ""),
  IFERROR(IF(WGOLF!H165="Away", WGOLF!E165, ""), ""),
  IFERROR(IF(WBB!H165="Away", WBB!E165, ""), ""),
  IFERROR(IF(MBB!H165="Away", MBB!E165, ""), ""),
  IFERROR(IF(WLAX!H165="Away", WLAX!E165, ""), ""),
  IFERROR(IF(MLAX!H165="Away", MLAX!E165, ""), ""),
  IFERROR(IF(SOFT!H165="Away", SOFT!E165, ""), ""),
  IFERROR(IF(BASE!H165="Away", BASE!E165, ""), ""),
  IFERROR(IF(ESPORTS!H165="Away", ESPORTS!E165, ""), "")
)
</f>
        <v/>
      </c>
      <c r="F165" s="11" t="str">
        <f>TEXTJOIN(
  CHAR(10) &amp; CHAR(10),
  TRUE,
  IFERROR(IF(WSO!H165="Away", TEXT(WSO!F165, "h:mm AM/PM"), ""), ""),
  IFERROR(IF(MSO!H165="Away", TEXT(MSO!F165, "h:mm AM/PM"), ""), ""),
  IFERROR(IF(FH!H165="Away", TEXT(FH!F165, "h:mm AM/PM"), ""), ""),
  IFERROR(IF(MGOLF!H165="Away", TEXT(MGOLF!F165, "h:mm AM/PM"), ""), ""),
  IFERROR(IF(Football!H165="Away", TEXT(Football!F165, "h:mm AM/PM"), ""), ""),
  IFERROR(IF(WVB!H165="Away", TEXT(WVB!F165, "h:mm AM/PM"), ""), ""),
  IFERROR(IF(XC!H165="Away", TEXT(XC!F165, "h:mm AM/PM"), ""), ""),
  IFERROR(IF(SWIMMING!H165="Away", TEXT(SWIMMING!F165, "h:mm AM/PM"), ""), ""),
  IFERROR(IF(WTEN!H165="Away", TEXT(WTEN!F165, "h:mm AM/PM"), ""), ""),
  IFERROR(IF(TF!H165="Away", TEXT(TF!F165, "h:mm AM/PM"), ""), ""),
  IFERROR(IF(WGOLF!H165="Away", TEXT(WGOLF!F165, "h:mm AM/PM"), ""), ""),
  IFERROR(IF(WBB!H165="Away", TEXT(WBB!F165, "h:mm AM/PM"), ""), ""),
  IFERROR(IF(MBB!H165="Away", TEXT(MBB!F165, "h:mm AM/PM"), ""), ""),
  IFERROR(IF(WLAX!H165="Away", TEXT(WLAX!F165, "h:mm AM/PM"), ""), ""),
  IFERROR(IF(MLAX!H165="Away", TEXT(MLAX!F165, "h:mm AM/PM"), ""), ""),
  IFERROR(IF(SOFT!H165="Away", TEXT(SOFT!F165, "h:mm AM/PM"), ""), ""),
  IFERROR(IF(BASE!H165="Away", TEXT(BASE!F165, "h:mm AM/PM"), ""), ""),
  IFERROR(IF(ESPORTS!H165="Away", TEXT(ESPORTS!F165, "h:mm AM/PM"), ""), "")
)
</f>
        <v/>
      </c>
      <c r="G165" s="11" t="str">
        <f>TEXTJOIN(
  CHAR(10) &amp; CHAR(10),
  TRUE,
  IFERROR(IF(WSO!H165="Away", WSO!G165, ""), ""),
  IFERROR(IF(MSO!H165="Away", MSO!G165, ""), ""),
  IFERROR(IF(FH!H165="Away", FH!G165, ""), ""),
  IFERROR(IF(MGOLF!H165="Away", MGOLF!G165, ""), ""),
  IFERROR(IF(Football!H165="Away", Football!G165, ""), ""),
  IFERROR(IF(WVB!H165="Away", WVB!G165, ""), ""),
  IFERROR(IF(XC!H165="Away", XC!G165, ""), ""),
  IFERROR(IF(SWIMMING!H165="Away", SWIMMING!G165, ""), ""),
  IFERROR(IF(WTEN!H165="Away", WTEN!G165, ""), ""),
  IFERROR(IF(TF!H165="Away", TF!G165, ""), ""),
  IFERROR(IF(WGOLF!H165="Away", WGOLF!G165, ""), ""),
  IFERROR(IF(WBB!H165="Away", WBB!G165, ""), ""),
  IFERROR(IF(MBB!H165="Away", MBB!G165, ""), ""),
  IFERROR(IF(WLAX!H165="Away", WLAX!G165, ""), ""),
  IFERROR(IF(MLAX!H165="Away", MLAX!G165, ""), ""),
  IFERROR(IF(SOFT!H165="Away", SOFT!G165, ""), ""),
  IFERROR(IF(BASE!H165="Away", BASE!G165, ""), ""),
  IFERROR(IF(ESPORTS!H165="Away", ESPORTS!G165, ""), "")
)
</f>
        <v/>
      </c>
      <c r="H165" s="22" t="str">
        <f>TEXTJOIN(
  CHAR(10) &amp; CHAR(10),
  TRUE,
  IFERROR(IF(WSO!H165="Away", WSO!P165, ""), ""),
  IFERROR(IF(MSO!H165="Away", MSO!P165, ""), ""),
  IFERROR(IF(FH!H165="Away", FH!P165, ""), ""),
  IFERROR(IF(MGOLF!H165="Away", MGOLF!P165, ""), ""),
  IFERROR(IF(Football!H165="Away", Football!P165, ""), ""),
  IFERROR(IF(WVB!H165="Away", WVB!P165, ""), ""),
  IFERROR(IF(XC!H165="Away", XC!P165, ""), ""),
  IFERROR(IF(SWIMMING!H165="Away", SWIMMING!P165, ""), ""),
  IFERROR(IF(WTEN!H165="Away", WTEN!P165, ""), ""),
  IFERROR(IF(TF!H165="Away", TF!P165, ""), ""),
  IFERROR(IF(WGOLF!H165="Away", WGOLF!P165, ""), ""),
  IFERROR(IF(WBB!H165="Away", WBB!P165, ""), ""),
  IFERROR(IF(MBB!H165="Away", MBB!P165, ""), ""),
  IFERROR(IF(WLAX!H165="Away", WLAX!P165, ""), ""),
  IFERROR(IF(MLAX!H165="Away", MLAX!P165, ""), ""),
  IFERROR(IF(SOFT!H165="Away", SOFT!P165, ""), ""),
  IFERROR(IF(BASE!H165="Away", BASE!P165, ""), ""),
  IFERROR(IF(ESPORTS!H165="Away", ESPORTS!P165, ""), "")
)
</f>
        <v/>
      </c>
    </row>
    <row r="166" ht="22.5" customHeight="1">
      <c r="A166" s="6">
        <v>165.0</v>
      </c>
      <c r="B166" s="6" t="str">
        <f>'Master Schedule'!B166</f>
        <v/>
      </c>
      <c r="C166" s="7">
        <v>46399.0</v>
      </c>
      <c r="D166" s="8" t="str">
        <f t="shared" si="1"/>
        <v>Tuesday</v>
      </c>
      <c r="E166" s="11" t="str">
        <f>TEXTJOIN(
  CHAR(10) &amp; CHAR(10),
  TRUE,
  IFERROR(IF(WSO!H166="Away", WSO!E166, ""), ""),
  IFERROR(IF(MSO!H166="Away", MSO!E166, ""), ""),
  IFERROR(IF(FH!H166="Away", FH!E166, ""), ""),
  IFERROR(IF(MGOLF!H166="Away", MGOLF!E166, ""), ""),
  IFERROR(IF(Football!H166="Away", Football!E166, ""), ""),
  IFERROR(IF(WVB!H166="Away", WVB!E166, ""), ""),
  IFERROR(IF(XC!H166="Away", XC!E166, ""), ""),
  IFERROR(IF(SWIMMING!H166="Away", SWIMMING!E166, ""), ""),
  IFERROR(IF(WTEN!H166="Away", WTEN!E166, ""), ""),
  IFERROR(IF(TF!H166="Away", TF!E166, ""), ""),
  IFERROR(IF(WGOLF!H166="Away", WGOLF!E166, ""), ""),
  IFERROR(IF(WBB!H166="Away", WBB!E166, ""), ""),
  IFERROR(IF(MBB!H166="Away", MBB!E166, ""), ""),
  IFERROR(IF(WLAX!H166="Away", WLAX!E166, ""), ""),
  IFERROR(IF(MLAX!H166="Away", MLAX!E166, ""), ""),
  IFERROR(IF(SOFT!H166="Away", SOFT!E166, ""), ""),
  IFERROR(IF(BASE!H166="Away", BASE!E166, ""), ""),
  IFERROR(IF(ESPORTS!H166="Away", ESPORTS!E166, ""), "")
)
</f>
        <v/>
      </c>
      <c r="F166" s="11" t="str">
        <f>TEXTJOIN(
  CHAR(10) &amp; CHAR(10),
  TRUE,
  IFERROR(IF(WSO!H166="Away", TEXT(WSO!F166, "h:mm AM/PM"), ""), ""),
  IFERROR(IF(MSO!H166="Away", TEXT(MSO!F166, "h:mm AM/PM"), ""), ""),
  IFERROR(IF(FH!H166="Away", TEXT(FH!F166, "h:mm AM/PM"), ""), ""),
  IFERROR(IF(MGOLF!H166="Away", TEXT(MGOLF!F166, "h:mm AM/PM"), ""), ""),
  IFERROR(IF(Football!H166="Away", TEXT(Football!F166, "h:mm AM/PM"), ""), ""),
  IFERROR(IF(WVB!H166="Away", TEXT(WVB!F166, "h:mm AM/PM"), ""), ""),
  IFERROR(IF(XC!H166="Away", TEXT(XC!F166, "h:mm AM/PM"), ""), ""),
  IFERROR(IF(SWIMMING!H166="Away", TEXT(SWIMMING!F166, "h:mm AM/PM"), ""), ""),
  IFERROR(IF(WTEN!H166="Away", TEXT(WTEN!F166, "h:mm AM/PM"), ""), ""),
  IFERROR(IF(TF!H166="Away", TEXT(TF!F166, "h:mm AM/PM"), ""), ""),
  IFERROR(IF(WGOLF!H166="Away", TEXT(WGOLF!F166, "h:mm AM/PM"), ""), ""),
  IFERROR(IF(WBB!H166="Away", TEXT(WBB!F166, "h:mm AM/PM"), ""), ""),
  IFERROR(IF(MBB!H166="Away", TEXT(MBB!F166, "h:mm AM/PM"), ""), ""),
  IFERROR(IF(WLAX!H166="Away", TEXT(WLAX!F166, "h:mm AM/PM"), ""), ""),
  IFERROR(IF(MLAX!H166="Away", TEXT(MLAX!F166, "h:mm AM/PM"), ""), ""),
  IFERROR(IF(SOFT!H166="Away", TEXT(SOFT!F166, "h:mm AM/PM"), ""), ""),
  IFERROR(IF(BASE!H166="Away", TEXT(BASE!F166, "h:mm AM/PM"), ""), ""),
  IFERROR(IF(ESPORTS!H166="Away", TEXT(ESPORTS!F166, "h:mm AM/PM"), ""), "")
)
</f>
        <v/>
      </c>
      <c r="G166" s="11" t="str">
        <f>TEXTJOIN(
  CHAR(10) &amp; CHAR(10),
  TRUE,
  IFERROR(IF(WSO!H166="Away", WSO!G166, ""), ""),
  IFERROR(IF(MSO!H166="Away", MSO!G166, ""), ""),
  IFERROR(IF(FH!H166="Away", FH!G166, ""), ""),
  IFERROR(IF(MGOLF!H166="Away", MGOLF!G166, ""), ""),
  IFERROR(IF(Football!H166="Away", Football!G166, ""), ""),
  IFERROR(IF(WVB!H166="Away", WVB!G166, ""), ""),
  IFERROR(IF(XC!H166="Away", XC!G166, ""), ""),
  IFERROR(IF(SWIMMING!H166="Away", SWIMMING!G166, ""), ""),
  IFERROR(IF(WTEN!H166="Away", WTEN!G166, ""), ""),
  IFERROR(IF(TF!H166="Away", TF!G166, ""), ""),
  IFERROR(IF(WGOLF!H166="Away", WGOLF!G166, ""), ""),
  IFERROR(IF(WBB!H166="Away", WBB!G166, ""), ""),
  IFERROR(IF(MBB!H166="Away", MBB!G166, ""), ""),
  IFERROR(IF(WLAX!H166="Away", WLAX!G166, ""), ""),
  IFERROR(IF(MLAX!H166="Away", MLAX!G166, ""), ""),
  IFERROR(IF(SOFT!H166="Away", SOFT!G166, ""), ""),
  IFERROR(IF(BASE!H166="Away", BASE!G166, ""), ""),
  IFERROR(IF(ESPORTS!H166="Away", ESPORTS!G166, ""), "")
)
</f>
        <v/>
      </c>
      <c r="H166" s="22" t="str">
        <f>TEXTJOIN(
  CHAR(10) &amp; CHAR(10),
  TRUE,
  IFERROR(IF(WSO!H166="Away", WSO!P166, ""), ""),
  IFERROR(IF(MSO!H166="Away", MSO!P166, ""), ""),
  IFERROR(IF(FH!H166="Away", FH!P166, ""), ""),
  IFERROR(IF(MGOLF!H166="Away", MGOLF!P166, ""), ""),
  IFERROR(IF(Football!H166="Away", Football!P166, ""), ""),
  IFERROR(IF(WVB!H166="Away", WVB!P166, ""), ""),
  IFERROR(IF(XC!H166="Away", XC!P166, ""), ""),
  IFERROR(IF(SWIMMING!H166="Away", SWIMMING!P166, ""), ""),
  IFERROR(IF(WTEN!H166="Away", WTEN!P166, ""), ""),
  IFERROR(IF(TF!H166="Away", TF!P166, ""), ""),
  IFERROR(IF(WGOLF!H166="Away", WGOLF!P166, ""), ""),
  IFERROR(IF(WBB!H166="Away", WBB!P166, ""), ""),
  IFERROR(IF(MBB!H166="Away", MBB!P166, ""), ""),
  IFERROR(IF(WLAX!H166="Away", WLAX!P166, ""), ""),
  IFERROR(IF(MLAX!H166="Away", MLAX!P166, ""), ""),
  IFERROR(IF(SOFT!H166="Away", SOFT!P166, ""), ""),
  IFERROR(IF(BASE!H166="Away", BASE!P166, ""), ""),
  IFERROR(IF(ESPORTS!H166="Away", ESPORTS!P166, ""), "")
)
</f>
        <v/>
      </c>
    </row>
    <row r="167" ht="22.5" customHeight="1">
      <c r="A167" s="6">
        <v>166.0</v>
      </c>
      <c r="B167" s="6" t="str">
        <f>'Master Schedule'!B167</f>
        <v/>
      </c>
      <c r="C167" s="7">
        <v>46400.0</v>
      </c>
      <c r="D167" s="8" t="str">
        <f t="shared" si="1"/>
        <v>Wednesday</v>
      </c>
      <c r="E167" s="11" t="str">
        <f>TEXTJOIN(
  CHAR(10) &amp; CHAR(10),
  TRUE,
  IFERROR(IF(WSO!H167="Away", WSO!E167, ""), ""),
  IFERROR(IF(MSO!H167="Away", MSO!E167, ""), ""),
  IFERROR(IF(FH!H167="Away", FH!E167, ""), ""),
  IFERROR(IF(MGOLF!H167="Away", MGOLF!E167, ""), ""),
  IFERROR(IF(Football!H167="Away", Football!E167, ""), ""),
  IFERROR(IF(WVB!H167="Away", WVB!E167, ""), ""),
  IFERROR(IF(XC!H167="Away", XC!E167, ""), ""),
  IFERROR(IF(SWIMMING!H167="Away", SWIMMING!E167, ""), ""),
  IFERROR(IF(WTEN!H167="Away", WTEN!E167, ""), ""),
  IFERROR(IF(TF!H167="Away", TF!E167, ""), ""),
  IFERROR(IF(WGOLF!H167="Away", WGOLF!E167, ""), ""),
  IFERROR(IF(WBB!H167="Away", WBB!E167, ""), ""),
  IFERROR(IF(MBB!H167="Away", MBB!E167, ""), ""),
  IFERROR(IF(WLAX!H167="Away", WLAX!E167, ""), ""),
  IFERROR(IF(MLAX!H167="Away", MLAX!E167, ""), ""),
  IFERROR(IF(SOFT!H167="Away", SOFT!E167, ""), ""),
  IFERROR(IF(BASE!H167="Away", BASE!E167, ""), ""),
  IFERROR(IF(ESPORTS!H167="Away", ESPORTS!E167, ""), "")
)
</f>
        <v/>
      </c>
      <c r="F167" s="11" t="str">
        <f>TEXTJOIN(
  CHAR(10) &amp; CHAR(10),
  TRUE,
  IFERROR(IF(WSO!H167="Away", TEXT(WSO!F167, "h:mm AM/PM"), ""), ""),
  IFERROR(IF(MSO!H167="Away", TEXT(MSO!F167, "h:mm AM/PM"), ""), ""),
  IFERROR(IF(FH!H167="Away", TEXT(FH!F167, "h:mm AM/PM"), ""), ""),
  IFERROR(IF(MGOLF!H167="Away", TEXT(MGOLF!F167, "h:mm AM/PM"), ""), ""),
  IFERROR(IF(Football!H167="Away", TEXT(Football!F167, "h:mm AM/PM"), ""), ""),
  IFERROR(IF(WVB!H167="Away", TEXT(WVB!F167, "h:mm AM/PM"), ""), ""),
  IFERROR(IF(XC!H167="Away", TEXT(XC!F167, "h:mm AM/PM"), ""), ""),
  IFERROR(IF(SWIMMING!H167="Away", TEXT(SWIMMING!F167, "h:mm AM/PM"), ""), ""),
  IFERROR(IF(WTEN!H167="Away", TEXT(WTEN!F167, "h:mm AM/PM"), ""), ""),
  IFERROR(IF(TF!H167="Away", TEXT(TF!F167, "h:mm AM/PM"), ""), ""),
  IFERROR(IF(WGOLF!H167="Away", TEXT(WGOLF!F167, "h:mm AM/PM"), ""), ""),
  IFERROR(IF(WBB!H167="Away", TEXT(WBB!F167, "h:mm AM/PM"), ""), ""),
  IFERROR(IF(MBB!H167="Away", TEXT(MBB!F167, "h:mm AM/PM"), ""), ""),
  IFERROR(IF(WLAX!H167="Away", TEXT(WLAX!F167, "h:mm AM/PM"), ""), ""),
  IFERROR(IF(MLAX!H167="Away", TEXT(MLAX!F167, "h:mm AM/PM"), ""), ""),
  IFERROR(IF(SOFT!H167="Away", TEXT(SOFT!F167, "h:mm AM/PM"), ""), ""),
  IFERROR(IF(BASE!H167="Away", TEXT(BASE!F167, "h:mm AM/PM"), ""), ""),
  IFERROR(IF(ESPORTS!H167="Away", TEXT(ESPORTS!F167, "h:mm AM/PM"), ""), "")
)
</f>
        <v/>
      </c>
      <c r="G167" s="11" t="str">
        <f>TEXTJOIN(
  CHAR(10) &amp; CHAR(10),
  TRUE,
  IFERROR(IF(WSO!H167="Away", WSO!G167, ""), ""),
  IFERROR(IF(MSO!H167="Away", MSO!G167, ""), ""),
  IFERROR(IF(FH!H167="Away", FH!G167, ""), ""),
  IFERROR(IF(MGOLF!H167="Away", MGOLF!G167, ""), ""),
  IFERROR(IF(Football!H167="Away", Football!G167, ""), ""),
  IFERROR(IF(WVB!H167="Away", WVB!G167, ""), ""),
  IFERROR(IF(XC!H167="Away", XC!G167, ""), ""),
  IFERROR(IF(SWIMMING!H167="Away", SWIMMING!G167, ""), ""),
  IFERROR(IF(WTEN!H167="Away", WTEN!G167, ""), ""),
  IFERROR(IF(TF!H167="Away", TF!G167, ""), ""),
  IFERROR(IF(WGOLF!H167="Away", WGOLF!G167, ""), ""),
  IFERROR(IF(WBB!H167="Away", WBB!G167, ""), ""),
  IFERROR(IF(MBB!H167="Away", MBB!G167, ""), ""),
  IFERROR(IF(WLAX!H167="Away", WLAX!G167, ""), ""),
  IFERROR(IF(MLAX!H167="Away", MLAX!G167, ""), ""),
  IFERROR(IF(SOFT!H167="Away", SOFT!G167, ""), ""),
  IFERROR(IF(BASE!H167="Away", BASE!G167, ""), ""),
  IFERROR(IF(ESPORTS!H167="Away", ESPORTS!G167, ""), "")
)
</f>
        <v/>
      </c>
      <c r="H167" s="22" t="str">
        <f>TEXTJOIN(
  CHAR(10) &amp; CHAR(10),
  TRUE,
  IFERROR(IF(WSO!H167="Away", WSO!P167, ""), ""),
  IFERROR(IF(MSO!H167="Away", MSO!P167, ""), ""),
  IFERROR(IF(FH!H167="Away", FH!P167, ""), ""),
  IFERROR(IF(MGOLF!H167="Away", MGOLF!P167, ""), ""),
  IFERROR(IF(Football!H167="Away", Football!P167, ""), ""),
  IFERROR(IF(WVB!H167="Away", WVB!P167, ""), ""),
  IFERROR(IF(XC!H167="Away", XC!P167, ""), ""),
  IFERROR(IF(SWIMMING!H167="Away", SWIMMING!P167, ""), ""),
  IFERROR(IF(WTEN!H167="Away", WTEN!P167, ""), ""),
  IFERROR(IF(TF!H167="Away", TF!P167, ""), ""),
  IFERROR(IF(WGOLF!H167="Away", WGOLF!P167, ""), ""),
  IFERROR(IF(WBB!H167="Away", WBB!P167, ""), ""),
  IFERROR(IF(MBB!H167="Away", MBB!P167, ""), ""),
  IFERROR(IF(WLAX!H167="Away", WLAX!P167, ""), ""),
  IFERROR(IF(MLAX!H167="Away", MLAX!P167, ""), ""),
  IFERROR(IF(SOFT!H167="Away", SOFT!P167, ""), ""),
  IFERROR(IF(BASE!H167="Away", BASE!P167, ""), ""),
  IFERROR(IF(ESPORTS!H167="Away", ESPORTS!P167, ""), "")
)
</f>
        <v/>
      </c>
    </row>
    <row r="168" ht="22.5" customHeight="1">
      <c r="A168" s="6">
        <v>167.0</v>
      </c>
      <c r="B168" s="6" t="str">
        <f>'Master Schedule'!B168</f>
        <v/>
      </c>
      <c r="C168" s="7">
        <v>46401.0</v>
      </c>
      <c r="D168" s="8" t="str">
        <f t="shared" si="1"/>
        <v>Thursday</v>
      </c>
      <c r="E168" s="11" t="str">
        <f>TEXTJOIN(
  CHAR(10) &amp; CHAR(10),
  TRUE,
  IFERROR(IF(WSO!H168="Away", WSO!E168, ""), ""),
  IFERROR(IF(MSO!H168="Away", MSO!E168, ""), ""),
  IFERROR(IF(FH!H168="Away", FH!E168, ""), ""),
  IFERROR(IF(MGOLF!H168="Away", MGOLF!E168, ""), ""),
  IFERROR(IF(Football!H168="Away", Football!E168, ""), ""),
  IFERROR(IF(WVB!H168="Away", WVB!E168, ""), ""),
  IFERROR(IF(XC!H168="Away", XC!E168, ""), ""),
  IFERROR(IF(SWIMMING!H168="Away", SWIMMING!E168, ""), ""),
  IFERROR(IF(WTEN!H168="Away", WTEN!E168, ""), ""),
  IFERROR(IF(TF!H168="Away", TF!E168, ""), ""),
  IFERROR(IF(WGOLF!H168="Away", WGOLF!E168, ""), ""),
  IFERROR(IF(WBB!H168="Away", WBB!E168, ""), ""),
  IFERROR(IF(MBB!H168="Away", MBB!E168, ""), ""),
  IFERROR(IF(WLAX!H168="Away", WLAX!E168, ""), ""),
  IFERROR(IF(MLAX!H168="Away", MLAX!E168, ""), ""),
  IFERROR(IF(SOFT!H168="Away", SOFT!E168, ""), ""),
  IFERROR(IF(BASE!H168="Away", BASE!E168, ""), ""),
  IFERROR(IF(ESPORTS!H168="Away", ESPORTS!E168, ""), "")
)
</f>
        <v/>
      </c>
      <c r="F168" s="11" t="str">
        <f>TEXTJOIN(
  CHAR(10) &amp; CHAR(10),
  TRUE,
  IFERROR(IF(WSO!H168="Away", TEXT(WSO!F168, "h:mm AM/PM"), ""), ""),
  IFERROR(IF(MSO!H168="Away", TEXT(MSO!F168, "h:mm AM/PM"), ""), ""),
  IFERROR(IF(FH!H168="Away", TEXT(FH!F168, "h:mm AM/PM"), ""), ""),
  IFERROR(IF(MGOLF!H168="Away", TEXT(MGOLF!F168, "h:mm AM/PM"), ""), ""),
  IFERROR(IF(Football!H168="Away", TEXT(Football!F168, "h:mm AM/PM"), ""), ""),
  IFERROR(IF(WVB!H168="Away", TEXT(WVB!F168, "h:mm AM/PM"), ""), ""),
  IFERROR(IF(XC!H168="Away", TEXT(XC!F168, "h:mm AM/PM"), ""), ""),
  IFERROR(IF(SWIMMING!H168="Away", TEXT(SWIMMING!F168, "h:mm AM/PM"), ""), ""),
  IFERROR(IF(WTEN!H168="Away", TEXT(WTEN!F168, "h:mm AM/PM"), ""), ""),
  IFERROR(IF(TF!H168="Away", TEXT(TF!F168, "h:mm AM/PM"), ""), ""),
  IFERROR(IF(WGOLF!H168="Away", TEXT(WGOLF!F168, "h:mm AM/PM"), ""), ""),
  IFERROR(IF(WBB!H168="Away", TEXT(WBB!F168, "h:mm AM/PM"), ""), ""),
  IFERROR(IF(MBB!H168="Away", TEXT(MBB!F168, "h:mm AM/PM"), ""), ""),
  IFERROR(IF(WLAX!H168="Away", TEXT(WLAX!F168, "h:mm AM/PM"), ""), ""),
  IFERROR(IF(MLAX!H168="Away", TEXT(MLAX!F168, "h:mm AM/PM"), ""), ""),
  IFERROR(IF(SOFT!H168="Away", TEXT(SOFT!F168, "h:mm AM/PM"), ""), ""),
  IFERROR(IF(BASE!H168="Away", TEXT(BASE!F168, "h:mm AM/PM"), ""), ""),
  IFERROR(IF(ESPORTS!H168="Away", TEXT(ESPORTS!F168, "h:mm AM/PM"), ""), "")
)
</f>
        <v/>
      </c>
      <c r="G168" s="11" t="str">
        <f>TEXTJOIN(
  CHAR(10) &amp; CHAR(10),
  TRUE,
  IFERROR(IF(WSO!H168="Away", WSO!G168, ""), ""),
  IFERROR(IF(MSO!H168="Away", MSO!G168, ""), ""),
  IFERROR(IF(FH!H168="Away", FH!G168, ""), ""),
  IFERROR(IF(MGOLF!H168="Away", MGOLF!G168, ""), ""),
  IFERROR(IF(Football!H168="Away", Football!G168, ""), ""),
  IFERROR(IF(WVB!H168="Away", WVB!G168, ""), ""),
  IFERROR(IF(XC!H168="Away", XC!G168, ""), ""),
  IFERROR(IF(SWIMMING!H168="Away", SWIMMING!G168, ""), ""),
  IFERROR(IF(WTEN!H168="Away", WTEN!G168, ""), ""),
  IFERROR(IF(TF!H168="Away", TF!G168, ""), ""),
  IFERROR(IF(WGOLF!H168="Away", WGOLF!G168, ""), ""),
  IFERROR(IF(WBB!H168="Away", WBB!G168, ""), ""),
  IFERROR(IF(MBB!H168="Away", MBB!G168, ""), ""),
  IFERROR(IF(WLAX!H168="Away", WLAX!G168, ""), ""),
  IFERROR(IF(MLAX!H168="Away", MLAX!G168, ""), ""),
  IFERROR(IF(SOFT!H168="Away", SOFT!G168, ""), ""),
  IFERROR(IF(BASE!H168="Away", BASE!G168, ""), ""),
  IFERROR(IF(ESPORTS!H168="Away", ESPORTS!G168, ""), "")
)
</f>
        <v/>
      </c>
      <c r="H168" s="22" t="str">
        <f>TEXTJOIN(
  CHAR(10) &amp; CHAR(10),
  TRUE,
  IFERROR(IF(WSO!H168="Away", WSO!P168, ""), ""),
  IFERROR(IF(MSO!H168="Away", MSO!P168, ""), ""),
  IFERROR(IF(FH!H168="Away", FH!P168, ""), ""),
  IFERROR(IF(MGOLF!H168="Away", MGOLF!P168, ""), ""),
  IFERROR(IF(Football!H168="Away", Football!P168, ""), ""),
  IFERROR(IF(WVB!H168="Away", WVB!P168, ""), ""),
  IFERROR(IF(XC!H168="Away", XC!P168, ""), ""),
  IFERROR(IF(SWIMMING!H168="Away", SWIMMING!P168, ""), ""),
  IFERROR(IF(WTEN!H168="Away", WTEN!P168, ""), ""),
  IFERROR(IF(TF!H168="Away", TF!P168, ""), ""),
  IFERROR(IF(WGOLF!H168="Away", WGOLF!P168, ""), ""),
  IFERROR(IF(WBB!H168="Away", WBB!P168, ""), ""),
  IFERROR(IF(MBB!H168="Away", MBB!P168, ""), ""),
  IFERROR(IF(WLAX!H168="Away", WLAX!P168, ""), ""),
  IFERROR(IF(MLAX!H168="Away", MLAX!P168, ""), ""),
  IFERROR(IF(SOFT!H168="Away", SOFT!P168, ""), ""),
  IFERROR(IF(BASE!H168="Away", BASE!P168, ""), ""),
  IFERROR(IF(ESPORTS!H168="Away", ESPORTS!P168, ""), "")
)
</f>
        <v/>
      </c>
    </row>
    <row r="169" ht="22.5" customHeight="1">
      <c r="A169" s="6">
        <v>168.0</v>
      </c>
      <c r="B169" s="6" t="str">
        <f>'Master Schedule'!B169</f>
        <v/>
      </c>
      <c r="C169" s="7">
        <v>46402.0</v>
      </c>
      <c r="D169" s="8" t="str">
        <f t="shared" si="1"/>
        <v>Friday</v>
      </c>
      <c r="E169" s="11" t="str">
        <f>TEXTJOIN(
  CHAR(10) &amp; CHAR(10),
  TRUE,
  IFERROR(IF(WSO!H169="Away", WSO!E169, ""), ""),
  IFERROR(IF(MSO!H169="Away", MSO!E169, ""), ""),
  IFERROR(IF(FH!H169="Away", FH!E169, ""), ""),
  IFERROR(IF(MGOLF!H169="Away", MGOLF!E169, ""), ""),
  IFERROR(IF(Football!H169="Away", Football!E169, ""), ""),
  IFERROR(IF(WVB!H169="Away", WVB!E169, ""), ""),
  IFERROR(IF(XC!H169="Away", XC!E169, ""), ""),
  IFERROR(IF(SWIMMING!H169="Away", SWIMMING!E169, ""), ""),
  IFERROR(IF(WTEN!H169="Away", WTEN!E169, ""), ""),
  IFERROR(IF(TF!H169="Away", TF!E169, ""), ""),
  IFERROR(IF(WGOLF!H169="Away", WGOLF!E169, ""), ""),
  IFERROR(IF(WBB!H169="Away", WBB!E169, ""), ""),
  IFERROR(IF(MBB!H169="Away", MBB!E169, ""), ""),
  IFERROR(IF(WLAX!H169="Away", WLAX!E169, ""), ""),
  IFERROR(IF(MLAX!H169="Away", MLAX!E169, ""), ""),
  IFERROR(IF(SOFT!H169="Away", SOFT!E169, ""), ""),
  IFERROR(IF(BASE!H169="Away", BASE!E169, ""), ""),
  IFERROR(IF(ESPORTS!H169="Away", ESPORTS!E169, ""), "")
)
</f>
        <v/>
      </c>
      <c r="F169" s="11" t="str">
        <f>TEXTJOIN(
  CHAR(10) &amp; CHAR(10),
  TRUE,
  IFERROR(IF(WSO!H169="Away", TEXT(WSO!F169, "h:mm AM/PM"), ""), ""),
  IFERROR(IF(MSO!H169="Away", TEXT(MSO!F169, "h:mm AM/PM"), ""), ""),
  IFERROR(IF(FH!H169="Away", TEXT(FH!F169, "h:mm AM/PM"), ""), ""),
  IFERROR(IF(MGOLF!H169="Away", TEXT(MGOLF!F169, "h:mm AM/PM"), ""), ""),
  IFERROR(IF(Football!H169="Away", TEXT(Football!F169, "h:mm AM/PM"), ""), ""),
  IFERROR(IF(WVB!H169="Away", TEXT(WVB!F169, "h:mm AM/PM"), ""), ""),
  IFERROR(IF(XC!H169="Away", TEXT(XC!F169, "h:mm AM/PM"), ""), ""),
  IFERROR(IF(SWIMMING!H169="Away", TEXT(SWIMMING!F169, "h:mm AM/PM"), ""), ""),
  IFERROR(IF(WTEN!H169="Away", TEXT(WTEN!F169, "h:mm AM/PM"), ""), ""),
  IFERROR(IF(TF!H169="Away", TEXT(TF!F169, "h:mm AM/PM"), ""), ""),
  IFERROR(IF(WGOLF!H169="Away", TEXT(WGOLF!F169, "h:mm AM/PM"), ""), ""),
  IFERROR(IF(WBB!H169="Away", TEXT(WBB!F169, "h:mm AM/PM"), ""), ""),
  IFERROR(IF(MBB!H169="Away", TEXT(MBB!F169, "h:mm AM/PM"), ""), ""),
  IFERROR(IF(WLAX!H169="Away", TEXT(WLAX!F169, "h:mm AM/PM"), ""), ""),
  IFERROR(IF(MLAX!H169="Away", TEXT(MLAX!F169, "h:mm AM/PM"), ""), ""),
  IFERROR(IF(SOFT!H169="Away", TEXT(SOFT!F169, "h:mm AM/PM"), ""), ""),
  IFERROR(IF(BASE!H169="Away", TEXT(BASE!F169, "h:mm AM/PM"), ""), ""),
  IFERROR(IF(ESPORTS!H169="Away", TEXT(ESPORTS!F169, "h:mm AM/PM"), ""), "")
)
</f>
        <v/>
      </c>
      <c r="G169" s="11" t="str">
        <f>TEXTJOIN(
  CHAR(10) &amp; CHAR(10),
  TRUE,
  IFERROR(IF(WSO!H169="Away", WSO!G169, ""), ""),
  IFERROR(IF(MSO!H169="Away", MSO!G169, ""), ""),
  IFERROR(IF(FH!H169="Away", FH!G169, ""), ""),
  IFERROR(IF(MGOLF!H169="Away", MGOLF!G169, ""), ""),
  IFERROR(IF(Football!H169="Away", Football!G169, ""), ""),
  IFERROR(IF(WVB!H169="Away", WVB!G169, ""), ""),
  IFERROR(IF(XC!H169="Away", XC!G169, ""), ""),
  IFERROR(IF(SWIMMING!H169="Away", SWIMMING!G169, ""), ""),
  IFERROR(IF(WTEN!H169="Away", WTEN!G169, ""), ""),
  IFERROR(IF(TF!H169="Away", TF!G169, ""), ""),
  IFERROR(IF(WGOLF!H169="Away", WGOLF!G169, ""), ""),
  IFERROR(IF(WBB!H169="Away", WBB!G169, ""), ""),
  IFERROR(IF(MBB!H169="Away", MBB!G169, ""), ""),
  IFERROR(IF(WLAX!H169="Away", WLAX!G169, ""), ""),
  IFERROR(IF(MLAX!H169="Away", MLAX!G169, ""), ""),
  IFERROR(IF(SOFT!H169="Away", SOFT!G169, ""), ""),
  IFERROR(IF(BASE!H169="Away", BASE!G169, ""), ""),
  IFERROR(IF(ESPORTS!H169="Away", ESPORTS!G169, ""), "")
)
</f>
        <v/>
      </c>
      <c r="H169" s="22" t="str">
        <f>TEXTJOIN(
  CHAR(10) &amp; CHAR(10),
  TRUE,
  IFERROR(IF(WSO!H169="Away", WSO!P169, ""), ""),
  IFERROR(IF(MSO!H169="Away", MSO!P169, ""), ""),
  IFERROR(IF(FH!H169="Away", FH!P169, ""), ""),
  IFERROR(IF(MGOLF!H169="Away", MGOLF!P169, ""), ""),
  IFERROR(IF(Football!H169="Away", Football!P169, ""), ""),
  IFERROR(IF(WVB!H169="Away", WVB!P169, ""), ""),
  IFERROR(IF(XC!H169="Away", XC!P169, ""), ""),
  IFERROR(IF(SWIMMING!H169="Away", SWIMMING!P169, ""), ""),
  IFERROR(IF(WTEN!H169="Away", WTEN!P169, ""), ""),
  IFERROR(IF(TF!H169="Away", TF!P169, ""), ""),
  IFERROR(IF(WGOLF!H169="Away", WGOLF!P169, ""), ""),
  IFERROR(IF(WBB!H169="Away", WBB!P169, ""), ""),
  IFERROR(IF(MBB!H169="Away", MBB!P169, ""), ""),
  IFERROR(IF(WLAX!H169="Away", WLAX!P169, ""), ""),
  IFERROR(IF(MLAX!H169="Away", MLAX!P169, ""), ""),
  IFERROR(IF(SOFT!H169="Away", SOFT!P169, ""), ""),
  IFERROR(IF(BASE!H169="Away", BASE!P169, ""), ""),
  IFERROR(IF(ESPORTS!H169="Away", ESPORTS!P169, ""), "")
)
</f>
        <v/>
      </c>
    </row>
    <row r="170" ht="22.5" customHeight="1">
      <c r="A170" s="6">
        <v>169.0</v>
      </c>
      <c r="B170" s="6" t="str">
        <f>'Master Schedule'!B170</f>
        <v/>
      </c>
      <c r="C170" s="7">
        <v>46403.0</v>
      </c>
      <c r="D170" s="8" t="str">
        <f t="shared" si="1"/>
        <v>Saturday</v>
      </c>
      <c r="E170" s="11" t="str">
        <f>TEXTJOIN(
  CHAR(10) &amp; CHAR(10),
  TRUE,
  IFERROR(IF(WSO!H170="Away", WSO!E170, ""), ""),
  IFERROR(IF(MSO!H170="Away", MSO!E170, ""), ""),
  IFERROR(IF(FH!H170="Away", FH!E170, ""), ""),
  IFERROR(IF(MGOLF!H170="Away", MGOLF!E170, ""), ""),
  IFERROR(IF(Football!H170="Away", Football!E170, ""), ""),
  IFERROR(IF(WVB!H170="Away", WVB!E170, ""), ""),
  IFERROR(IF(XC!H170="Away", XC!E170, ""), ""),
  IFERROR(IF(SWIMMING!H170="Away", SWIMMING!E170, ""), ""),
  IFERROR(IF(WTEN!H170="Away", WTEN!E170, ""), ""),
  IFERROR(IF(TF!H170="Away", TF!E170, ""), ""),
  IFERROR(IF(WGOLF!H170="Away", WGOLF!E170, ""), ""),
  IFERROR(IF(WBB!H170="Away", WBB!E170, ""), ""),
  IFERROR(IF(MBB!H170="Away", MBB!E170, ""), ""),
  IFERROR(IF(WLAX!H170="Away", WLAX!E170, ""), ""),
  IFERROR(IF(MLAX!H170="Away", MLAX!E170, ""), ""),
  IFERROR(IF(SOFT!H170="Away", SOFT!E170, ""), ""),
  IFERROR(IF(BASE!H170="Away", BASE!E170, ""), ""),
  IFERROR(IF(ESPORTS!H170="Away", ESPORTS!E170, ""), "")
)
</f>
        <v/>
      </c>
      <c r="F170" s="11" t="str">
        <f>TEXTJOIN(
  CHAR(10) &amp; CHAR(10),
  TRUE,
  IFERROR(IF(WSO!H170="Away", TEXT(WSO!F170, "h:mm AM/PM"), ""), ""),
  IFERROR(IF(MSO!H170="Away", TEXT(MSO!F170, "h:mm AM/PM"), ""), ""),
  IFERROR(IF(FH!H170="Away", TEXT(FH!F170, "h:mm AM/PM"), ""), ""),
  IFERROR(IF(MGOLF!H170="Away", TEXT(MGOLF!F170, "h:mm AM/PM"), ""), ""),
  IFERROR(IF(Football!H170="Away", TEXT(Football!F170, "h:mm AM/PM"), ""), ""),
  IFERROR(IF(WVB!H170="Away", TEXT(WVB!F170, "h:mm AM/PM"), ""), ""),
  IFERROR(IF(XC!H170="Away", TEXT(XC!F170, "h:mm AM/PM"), ""), ""),
  IFERROR(IF(SWIMMING!H170="Away", TEXT(SWIMMING!F170, "h:mm AM/PM"), ""), ""),
  IFERROR(IF(WTEN!H170="Away", TEXT(WTEN!F170, "h:mm AM/PM"), ""), ""),
  IFERROR(IF(TF!H170="Away", TEXT(TF!F170, "h:mm AM/PM"), ""), ""),
  IFERROR(IF(WGOLF!H170="Away", TEXT(WGOLF!F170, "h:mm AM/PM"), ""), ""),
  IFERROR(IF(WBB!H170="Away", TEXT(WBB!F170, "h:mm AM/PM"), ""), ""),
  IFERROR(IF(MBB!H170="Away", TEXT(MBB!F170, "h:mm AM/PM"), ""), ""),
  IFERROR(IF(WLAX!H170="Away", TEXT(WLAX!F170, "h:mm AM/PM"), ""), ""),
  IFERROR(IF(MLAX!H170="Away", TEXT(MLAX!F170, "h:mm AM/PM"), ""), ""),
  IFERROR(IF(SOFT!H170="Away", TEXT(SOFT!F170, "h:mm AM/PM"), ""), ""),
  IFERROR(IF(BASE!H170="Away", TEXT(BASE!F170, "h:mm AM/PM"), ""), ""),
  IFERROR(IF(ESPORTS!H170="Away", TEXT(ESPORTS!F170, "h:mm AM/PM"), ""), "")
)
</f>
        <v/>
      </c>
      <c r="G170" s="11" t="str">
        <f>TEXTJOIN(
  CHAR(10) &amp; CHAR(10),
  TRUE,
  IFERROR(IF(WSO!H170="Away", WSO!G170, ""), ""),
  IFERROR(IF(MSO!H170="Away", MSO!G170, ""), ""),
  IFERROR(IF(FH!H170="Away", FH!G170, ""), ""),
  IFERROR(IF(MGOLF!H170="Away", MGOLF!G170, ""), ""),
  IFERROR(IF(Football!H170="Away", Football!G170, ""), ""),
  IFERROR(IF(WVB!H170="Away", WVB!G170, ""), ""),
  IFERROR(IF(XC!H170="Away", XC!G170, ""), ""),
  IFERROR(IF(SWIMMING!H170="Away", SWIMMING!G170, ""), ""),
  IFERROR(IF(WTEN!H170="Away", WTEN!G170, ""), ""),
  IFERROR(IF(TF!H170="Away", TF!G170, ""), ""),
  IFERROR(IF(WGOLF!H170="Away", WGOLF!G170, ""), ""),
  IFERROR(IF(WBB!H170="Away", WBB!G170, ""), ""),
  IFERROR(IF(MBB!H170="Away", MBB!G170, ""), ""),
  IFERROR(IF(WLAX!H170="Away", WLAX!G170, ""), ""),
  IFERROR(IF(MLAX!H170="Away", MLAX!G170, ""), ""),
  IFERROR(IF(SOFT!H170="Away", SOFT!G170, ""), ""),
  IFERROR(IF(BASE!H170="Away", BASE!G170, ""), ""),
  IFERROR(IF(ESPORTS!H170="Away", ESPORTS!G170, ""), "")
)
</f>
        <v/>
      </c>
      <c r="H170" s="22" t="str">
        <f>TEXTJOIN(
  CHAR(10) &amp; CHAR(10),
  TRUE,
  IFERROR(IF(WSO!H170="Away", WSO!P170, ""), ""),
  IFERROR(IF(MSO!H170="Away", MSO!P170, ""), ""),
  IFERROR(IF(FH!H170="Away", FH!P170, ""), ""),
  IFERROR(IF(MGOLF!H170="Away", MGOLF!P170, ""), ""),
  IFERROR(IF(Football!H170="Away", Football!P170, ""), ""),
  IFERROR(IF(WVB!H170="Away", WVB!P170, ""), ""),
  IFERROR(IF(XC!H170="Away", XC!P170, ""), ""),
  IFERROR(IF(SWIMMING!H170="Away", SWIMMING!P170, ""), ""),
  IFERROR(IF(WTEN!H170="Away", WTEN!P170, ""), ""),
  IFERROR(IF(TF!H170="Away", TF!P170, ""), ""),
  IFERROR(IF(WGOLF!H170="Away", WGOLF!P170, ""), ""),
  IFERROR(IF(WBB!H170="Away", WBB!P170, ""), ""),
  IFERROR(IF(MBB!H170="Away", MBB!P170, ""), ""),
  IFERROR(IF(WLAX!H170="Away", WLAX!P170, ""), ""),
  IFERROR(IF(MLAX!H170="Away", MLAX!P170, ""), ""),
  IFERROR(IF(SOFT!H170="Away", SOFT!P170, ""), ""),
  IFERROR(IF(BASE!H170="Away", BASE!P170, ""), ""),
  IFERROR(IF(ESPORTS!H170="Away", ESPORTS!P170, ""), "")
)
</f>
        <v/>
      </c>
    </row>
    <row r="171" ht="22.5" customHeight="1">
      <c r="A171" s="6">
        <v>170.0</v>
      </c>
      <c r="B171" s="6" t="str">
        <f>'Master Schedule'!B171</f>
        <v/>
      </c>
      <c r="C171" s="7">
        <v>46404.0</v>
      </c>
      <c r="D171" s="8" t="str">
        <f t="shared" si="1"/>
        <v>Sunday</v>
      </c>
      <c r="E171" s="11" t="str">
        <f>TEXTJOIN(
  CHAR(10) &amp; CHAR(10),
  TRUE,
  IFERROR(IF(WSO!H171="Away", WSO!E171, ""), ""),
  IFERROR(IF(MSO!H171="Away", MSO!E171, ""), ""),
  IFERROR(IF(FH!H171="Away", FH!E171, ""), ""),
  IFERROR(IF(MGOLF!H171="Away", MGOLF!E171, ""), ""),
  IFERROR(IF(Football!H171="Away", Football!E171, ""), ""),
  IFERROR(IF(WVB!H171="Away", WVB!E171, ""), ""),
  IFERROR(IF(XC!H171="Away", XC!E171, ""), ""),
  IFERROR(IF(SWIMMING!H171="Away", SWIMMING!E171, ""), ""),
  IFERROR(IF(WTEN!H171="Away", WTEN!E171, ""), ""),
  IFERROR(IF(TF!H171="Away", TF!E171, ""), ""),
  IFERROR(IF(WGOLF!H171="Away", WGOLF!E171, ""), ""),
  IFERROR(IF(WBB!H171="Away", WBB!E171, ""), ""),
  IFERROR(IF(MBB!H171="Away", MBB!E171, ""), ""),
  IFERROR(IF(WLAX!H171="Away", WLAX!E171, ""), ""),
  IFERROR(IF(MLAX!H171="Away", MLAX!E171, ""), ""),
  IFERROR(IF(SOFT!H171="Away", SOFT!E171, ""), ""),
  IFERROR(IF(BASE!H171="Away", BASE!E171, ""), ""),
  IFERROR(IF(ESPORTS!H171="Away", ESPORTS!E171, ""), "")
)
</f>
        <v/>
      </c>
      <c r="F171" s="11" t="str">
        <f>TEXTJOIN(
  CHAR(10) &amp; CHAR(10),
  TRUE,
  IFERROR(IF(WSO!H171="Away", TEXT(WSO!F171, "h:mm AM/PM"), ""), ""),
  IFERROR(IF(MSO!H171="Away", TEXT(MSO!F171, "h:mm AM/PM"), ""), ""),
  IFERROR(IF(FH!H171="Away", TEXT(FH!F171, "h:mm AM/PM"), ""), ""),
  IFERROR(IF(MGOLF!H171="Away", TEXT(MGOLF!F171, "h:mm AM/PM"), ""), ""),
  IFERROR(IF(Football!H171="Away", TEXT(Football!F171, "h:mm AM/PM"), ""), ""),
  IFERROR(IF(WVB!H171="Away", TEXT(WVB!F171, "h:mm AM/PM"), ""), ""),
  IFERROR(IF(XC!H171="Away", TEXT(XC!F171, "h:mm AM/PM"), ""), ""),
  IFERROR(IF(SWIMMING!H171="Away", TEXT(SWIMMING!F171, "h:mm AM/PM"), ""), ""),
  IFERROR(IF(WTEN!H171="Away", TEXT(WTEN!F171, "h:mm AM/PM"), ""), ""),
  IFERROR(IF(TF!H171="Away", TEXT(TF!F171, "h:mm AM/PM"), ""), ""),
  IFERROR(IF(WGOLF!H171="Away", TEXT(WGOLF!F171, "h:mm AM/PM"), ""), ""),
  IFERROR(IF(WBB!H171="Away", TEXT(WBB!F171, "h:mm AM/PM"), ""), ""),
  IFERROR(IF(MBB!H171="Away", TEXT(MBB!F171, "h:mm AM/PM"), ""), ""),
  IFERROR(IF(WLAX!H171="Away", TEXT(WLAX!F171, "h:mm AM/PM"), ""), ""),
  IFERROR(IF(MLAX!H171="Away", TEXT(MLAX!F171, "h:mm AM/PM"), ""), ""),
  IFERROR(IF(SOFT!H171="Away", TEXT(SOFT!F171, "h:mm AM/PM"), ""), ""),
  IFERROR(IF(BASE!H171="Away", TEXT(BASE!F171, "h:mm AM/PM"), ""), ""),
  IFERROR(IF(ESPORTS!H171="Away", TEXT(ESPORTS!F171, "h:mm AM/PM"), ""), "")
)
</f>
        <v/>
      </c>
      <c r="G171" s="11" t="str">
        <f>TEXTJOIN(
  CHAR(10) &amp; CHAR(10),
  TRUE,
  IFERROR(IF(WSO!H171="Away", WSO!G171, ""), ""),
  IFERROR(IF(MSO!H171="Away", MSO!G171, ""), ""),
  IFERROR(IF(FH!H171="Away", FH!G171, ""), ""),
  IFERROR(IF(MGOLF!H171="Away", MGOLF!G171, ""), ""),
  IFERROR(IF(Football!H171="Away", Football!G171, ""), ""),
  IFERROR(IF(WVB!H171="Away", WVB!G171, ""), ""),
  IFERROR(IF(XC!H171="Away", XC!G171, ""), ""),
  IFERROR(IF(SWIMMING!H171="Away", SWIMMING!G171, ""), ""),
  IFERROR(IF(WTEN!H171="Away", WTEN!G171, ""), ""),
  IFERROR(IF(TF!H171="Away", TF!G171, ""), ""),
  IFERROR(IF(WGOLF!H171="Away", WGOLF!G171, ""), ""),
  IFERROR(IF(WBB!H171="Away", WBB!G171, ""), ""),
  IFERROR(IF(MBB!H171="Away", MBB!G171, ""), ""),
  IFERROR(IF(WLAX!H171="Away", WLAX!G171, ""), ""),
  IFERROR(IF(MLAX!H171="Away", MLAX!G171, ""), ""),
  IFERROR(IF(SOFT!H171="Away", SOFT!G171, ""), ""),
  IFERROR(IF(BASE!H171="Away", BASE!G171, ""), ""),
  IFERROR(IF(ESPORTS!H171="Away", ESPORTS!G171, ""), "")
)
</f>
        <v/>
      </c>
      <c r="H171" s="22" t="str">
        <f>TEXTJOIN(
  CHAR(10) &amp; CHAR(10),
  TRUE,
  IFERROR(IF(WSO!H171="Away", WSO!P171, ""), ""),
  IFERROR(IF(MSO!H171="Away", MSO!P171, ""), ""),
  IFERROR(IF(FH!H171="Away", FH!P171, ""), ""),
  IFERROR(IF(MGOLF!H171="Away", MGOLF!P171, ""), ""),
  IFERROR(IF(Football!H171="Away", Football!P171, ""), ""),
  IFERROR(IF(WVB!H171="Away", WVB!P171, ""), ""),
  IFERROR(IF(XC!H171="Away", XC!P171, ""), ""),
  IFERROR(IF(SWIMMING!H171="Away", SWIMMING!P171, ""), ""),
  IFERROR(IF(WTEN!H171="Away", WTEN!P171, ""), ""),
  IFERROR(IF(TF!H171="Away", TF!P171, ""), ""),
  IFERROR(IF(WGOLF!H171="Away", WGOLF!P171, ""), ""),
  IFERROR(IF(WBB!H171="Away", WBB!P171, ""), ""),
  IFERROR(IF(MBB!H171="Away", MBB!P171, ""), ""),
  IFERROR(IF(WLAX!H171="Away", WLAX!P171, ""), ""),
  IFERROR(IF(MLAX!H171="Away", MLAX!P171, ""), ""),
  IFERROR(IF(SOFT!H171="Away", SOFT!P171, ""), ""),
  IFERROR(IF(BASE!H171="Away", BASE!P171, ""), ""),
  IFERROR(IF(ESPORTS!H171="Away", ESPORTS!P171, ""), "")
)
</f>
        <v/>
      </c>
    </row>
    <row r="172" ht="22.5" customHeight="1">
      <c r="A172" s="6">
        <v>171.0</v>
      </c>
      <c r="B172" s="6" t="str">
        <f>'Master Schedule'!B172</f>
        <v/>
      </c>
      <c r="C172" s="7">
        <v>46405.0</v>
      </c>
      <c r="D172" s="8" t="str">
        <f t="shared" si="1"/>
        <v>Monday</v>
      </c>
      <c r="E172" s="11" t="str">
        <f>TEXTJOIN(
  CHAR(10) &amp; CHAR(10),
  TRUE,
  IFERROR(IF(WSO!H172="Away", WSO!E172, ""), ""),
  IFERROR(IF(MSO!H172="Away", MSO!E172, ""), ""),
  IFERROR(IF(FH!H172="Away", FH!E172, ""), ""),
  IFERROR(IF(MGOLF!H172="Away", MGOLF!E172, ""), ""),
  IFERROR(IF(Football!H172="Away", Football!E172, ""), ""),
  IFERROR(IF(WVB!H172="Away", WVB!E172, ""), ""),
  IFERROR(IF(XC!H172="Away", XC!E172, ""), ""),
  IFERROR(IF(SWIMMING!H172="Away", SWIMMING!E172, ""), ""),
  IFERROR(IF(WTEN!H172="Away", WTEN!E172, ""), ""),
  IFERROR(IF(TF!H172="Away", TF!E172, ""), ""),
  IFERROR(IF(WGOLF!H172="Away", WGOLF!E172, ""), ""),
  IFERROR(IF(WBB!H172="Away", WBB!E172, ""), ""),
  IFERROR(IF(MBB!H172="Away", MBB!E172, ""), ""),
  IFERROR(IF(WLAX!H172="Away", WLAX!E172, ""), ""),
  IFERROR(IF(MLAX!H172="Away", MLAX!E172, ""), ""),
  IFERROR(IF(SOFT!H172="Away", SOFT!E172, ""), ""),
  IFERROR(IF(BASE!H172="Away", BASE!E172, ""), ""),
  IFERROR(IF(ESPORTS!H172="Away", ESPORTS!E172, ""), "")
)
</f>
        <v/>
      </c>
      <c r="F172" s="11" t="str">
        <f>TEXTJOIN(
  CHAR(10) &amp; CHAR(10),
  TRUE,
  IFERROR(IF(WSO!H172="Away", TEXT(WSO!F172, "h:mm AM/PM"), ""), ""),
  IFERROR(IF(MSO!H172="Away", TEXT(MSO!F172, "h:mm AM/PM"), ""), ""),
  IFERROR(IF(FH!H172="Away", TEXT(FH!F172, "h:mm AM/PM"), ""), ""),
  IFERROR(IF(MGOLF!H172="Away", TEXT(MGOLF!F172, "h:mm AM/PM"), ""), ""),
  IFERROR(IF(Football!H172="Away", TEXT(Football!F172, "h:mm AM/PM"), ""), ""),
  IFERROR(IF(WVB!H172="Away", TEXT(WVB!F172, "h:mm AM/PM"), ""), ""),
  IFERROR(IF(XC!H172="Away", TEXT(XC!F172, "h:mm AM/PM"), ""), ""),
  IFERROR(IF(SWIMMING!H172="Away", TEXT(SWIMMING!F172, "h:mm AM/PM"), ""), ""),
  IFERROR(IF(WTEN!H172="Away", TEXT(WTEN!F172, "h:mm AM/PM"), ""), ""),
  IFERROR(IF(TF!H172="Away", TEXT(TF!F172, "h:mm AM/PM"), ""), ""),
  IFERROR(IF(WGOLF!H172="Away", TEXT(WGOLF!F172, "h:mm AM/PM"), ""), ""),
  IFERROR(IF(WBB!H172="Away", TEXT(WBB!F172, "h:mm AM/PM"), ""), ""),
  IFERROR(IF(MBB!H172="Away", TEXT(MBB!F172, "h:mm AM/PM"), ""), ""),
  IFERROR(IF(WLAX!H172="Away", TEXT(WLAX!F172, "h:mm AM/PM"), ""), ""),
  IFERROR(IF(MLAX!H172="Away", TEXT(MLAX!F172, "h:mm AM/PM"), ""), ""),
  IFERROR(IF(SOFT!H172="Away", TEXT(SOFT!F172, "h:mm AM/PM"), ""), ""),
  IFERROR(IF(BASE!H172="Away", TEXT(BASE!F172, "h:mm AM/PM"), ""), ""),
  IFERROR(IF(ESPORTS!H172="Away", TEXT(ESPORTS!F172, "h:mm AM/PM"), ""), "")
)
</f>
        <v/>
      </c>
      <c r="G172" s="11" t="str">
        <f>TEXTJOIN(
  CHAR(10) &amp; CHAR(10),
  TRUE,
  IFERROR(IF(WSO!H172="Away", WSO!G172, ""), ""),
  IFERROR(IF(MSO!H172="Away", MSO!G172, ""), ""),
  IFERROR(IF(FH!H172="Away", FH!G172, ""), ""),
  IFERROR(IF(MGOLF!H172="Away", MGOLF!G172, ""), ""),
  IFERROR(IF(Football!H172="Away", Football!G172, ""), ""),
  IFERROR(IF(WVB!H172="Away", WVB!G172, ""), ""),
  IFERROR(IF(XC!H172="Away", XC!G172, ""), ""),
  IFERROR(IF(SWIMMING!H172="Away", SWIMMING!G172, ""), ""),
  IFERROR(IF(WTEN!H172="Away", WTEN!G172, ""), ""),
  IFERROR(IF(TF!H172="Away", TF!G172, ""), ""),
  IFERROR(IF(WGOLF!H172="Away", WGOLF!G172, ""), ""),
  IFERROR(IF(WBB!H172="Away", WBB!G172, ""), ""),
  IFERROR(IF(MBB!H172="Away", MBB!G172, ""), ""),
  IFERROR(IF(WLAX!H172="Away", WLAX!G172, ""), ""),
  IFERROR(IF(MLAX!H172="Away", MLAX!G172, ""), ""),
  IFERROR(IF(SOFT!H172="Away", SOFT!G172, ""), ""),
  IFERROR(IF(BASE!H172="Away", BASE!G172, ""), ""),
  IFERROR(IF(ESPORTS!H172="Away", ESPORTS!G172, ""), "")
)
</f>
        <v/>
      </c>
      <c r="H172" s="22" t="str">
        <f>TEXTJOIN(
  CHAR(10) &amp; CHAR(10),
  TRUE,
  IFERROR(IF(WSO!H172="Away", WSO!P172, ""), ""),
  IFERROR(IF(MSO!H172="Away", MSO!P172, ""), ""),
  IFERROR(IF(FH!H172="Away", FH!P172, ""), ""),
  IFERROR(IF(MGOLF!H172="Away", MGOLF!P172, ""), ""),
  IFERROR(IF(Football!H172="Away", Football!P172, ""), ""),
  IFERROR(IF(WVB!H172="Away", WVB!P172, ""), ""),
  IFERROR(IF(XC!H172="Away", XC!P172, ""), ""),
  IFERROR(IF(SWIMMING!H172="Away", SWIMMING!P172, ""), ""),
  IFERROR(IF(WTEN!H172="Away", WTEN!P172, ""), ""),
  IFERROR(IF(TF!H172="Away", TF!P172, ""), ""),
  IFERROR(IF(WGOLF!H172="Away", WGOLF!P172, ""), ""),
  IFERROR(IF(WBB!H172="Away", WBB!P172, ""), ""),
  IFERROR(IF(MBB!H172="Away", MBB!P172, ""), ""),
  IFERROR(IF(WLAX!H172="Away", WLAX!P172, ""), ""),
  IFERROR(IF(MLAX!H172="Away", MLAX!P172, ""), ""),
  IFERROR(IF(SOFT!H172="Away", SOFT!P172, ""), ""),
  IFERROR(IF(BASE!H172="Away", BASE!P172, ""), ""),
  IFERROR(IF(ESPORTS!H172="Away", ESPORTS!P172, ""), "")
)
</f>
        <v/>
      </c>
    </row>
    <row r="173" ht="22.5" customHeight="1">
      <c r="A173" s="6">
        <v>172.0</v>
      </c>
      <c r="B173" s="6" t="str">
        <f>'Master Schedule'!B173</f>
        <v/>
      </c>
      <c r="C173" s="7">
        <v>46406.0</v>
      </c>
      <c r="D173" s="8" t="str">
        <f t="shared" si="1"/>
        <v>Tuesday</v>
      </c>
      <c r="E173" s="11" t="str">
        <f>TEXTJOIN(
  CHAR(10) &amp; CHAR(10),
  TRUE,
  IFERROR(IF(WSO!H173="Away", WSO!E173, ""), ""),
  IFERROR(IF(MSO!H173="Away", MSO!E173, ""), ""),
  IFERROR(IF(FH!H173="Away", FH!E173, ""), ""),
  IFERROR(IF(MGOLF!H173="Away", MGOLF!E173, ""), ""),
  IFERROR(IF(Football!H173="Away", Football!E173, ""), ""),
  IFERROR(IF(WVB!H173="Away", WVB!E173, ""), ""),
  IFERROR(IF(XC!H173="Away", XC!E173, ""), ""),
  IFERROR(IF(SWIMMING!H173="Away", SWIMMING!E173, ""), ""),
  IFERROR(IF(WTEN!H173="Away", WTEN!E173, ""), ""),
  IFERROR(IF(TF!H173="Away", TF!E173, ""), ""),
  IFERROR(IF(WGOLF!H173="Away", WGOLF!E173, ""), ""),
  IFERROR(IF(WBB!H173="Away", WBB!E173, ""), ""),
  IFERROR(IF(MBB!H173="Away", MBB!E173, ""), ""),
  IFERROR(IF(WLAX!H173="Away", WLAX!E173, ""), ""),
  IFERROR(IF(MLAX!H173="Away", MLAX!E173, ""), ""),
  IFERROR(IF(SOFT!H173="Away", SOFT!E173, ""), ""),
  IFERROR(IF(BASE!H173="Away", BASE!E173, ""), ""),
  IFERROR(IF(ESPORTS!H173="Away", ESPORTS!E173, ""), "")
)
</f>
        <v/>
      </c>
      <c r="F173" s="11" t="str">
        <f>TEXTJOIN(
  CHAR(10) &amp; CHAR(10),
  TRUE,
  IFERROR(IF(WSO!H173="Away", TEXT(WSO!F173, "h:mm AM/PM"), ""), ""),
  IFERROR(IF(MSO!H173="Away", TEXT(MSO!F173, "h:mm AM/PM"), ""), ""),
  IFERROR(IF(FH!H173="Away", TEXT(FH!F173, "h:mm AM/PM"), ""), ""),
  IFERROR(IF(MGOLF!H173="Away", TEXT(MGOLF!F173, "h:mm AM/PM"), ""), ""),
  IFERROR(IF(Football!H173="Away", TEXT(Football!F173, "h:mm AM/PM"), ""), ""),
  IFERROR(IF(WVB!H173="Away", TEXT(WVB!F173, "h:mm AM/PM"), ""), ""),
  IFERROR(IF(XC!H173="Away", TEXT(XC!F173, "h:mm AM/PM"), ""), ""),
  IFERROR(IF(SWIMMING!H173="Away", TEXT(SWIMMING!F173, "h:mm AM/PM"), ""), ""),
  IFERROR(IF(WTEN!H173="Away", TEXT(WTEN!F173, "h:mm AM/PM"), ""), ""),
  IFERROR(IF(TF!H173="Away", TEXT(TF!F173, "h:mm AM/PM"), ""), ""),
  IFERROR(IF(WGOLF!H173="Away", TEXT(WGOLF!F173, "h:mm AM/PM"), ""), ""),
  IFERROR(IF(WBB!H173="Away", TEXT(WBB!F173, "h:mm AM/PM"), ""), ""),
  IFERROR(IF(MBB!H173="Away", TEXT(MBB!F173, "h:mm AM/PM"), ""), ""),
  IFERROR(IF(WLAX!H173="Away", TEXT(WLAX!F173, "h:mm AM/PM"), ""), ""),
  IFERROR(IF(MLAX!H173="Away", TEXT(MLAX!F173, "h:mm AM/PM"), ""), ""),
  IFERROR(IF(SOFT!H173="Away", TEXT(SOFT!F173, "h:mm AM/PM"), ""), ""),
  IFERROR(IF(BASE!H173="Away", TEXT(BASE!F173, "h:mm AM/PM"), ""), ""),
  IFERROR(IF(ESPORTS!H173="Away", TEXT(ESPORTS!F173, "h:mm AM/PM"), ""), "")
)
</f>
        <v/>
      </c>
      <c r="G173" s="11" t="str">
        <f>TEXTJOIN(
  CHAR(10) &amp; CHAR(10),
  TRUE,
  IFERROR(IF(WSO!H173="Away", WSO!G173, ""), ""),
  IFERROR(IF(MSO!H173="Away", MSO!G173, ""), ""),
  IFERROR(IF(FH!H173="Away", FH!G173, ""), ""),
  IFERROR(IF(MGOLF!H173="Away", MGOLF!G173, ""), ""),
  IFERROR(IF(Football!H173="Away", Football!G173, ""), ""),
  IFERROR(IF(WVB!H173="Away", WVB!G173, ""), ""),
  IFERROR(IF(XC!H173="Away", XC!G173, ""), ""),
  IFERROR(IF(SWIMMING!H173="Away", SWIMMING!G173, ""), ""),
  IFERROR(IF(WTEN!H173="Away", WTEN!G173, ""), ""),
  IFERROR(IF(TF!H173="Away", TF!G173, ""), ""),
  IFERROR(IF(WGOLF!H173="Away", WGOLF!G173, ""), ""),
  IFERROR(IF(WBB!H173="Away", WBB!G173, ""), ""),
  IFERROR(IF(MBB!H173="Away", MBB!G173, ""), ""),
  IFERROR(IF(WLAX!H173="Away", WLAX!G173, ""), ""),
  IFERROR(IF(MLAX!H173="Away", MLAX!G173, ""), ""),
  IFERROR(IF(SOFT!H173="Away", SOFT!G173, ""), ""),
  IFERROR(IF(BASE!H173="Away", BASE!G173, ""), ""),
  IFERROR(IF(ESPORTS!H173="Away", ESPORTS!G173, ""), "")
)
</f>
        <v/>
      </c>
      <c r="H173" s="22" t="str">
        <f>TEXTJOIN(
  CHAR(10) &amp; CHAR(10),
  TRUE,
  IFERROR(IF(WSO!H173="Away", WSO!P173, ""), ""),
  IFERROR(IF(MSO!H173="Away", MSO!P173, ""), ""),
  IFERROR(IF(FH!H173="Away", FH!P173, ""), ""),
  IFERROR(IF(MGOLF!H173="Away", MGOLF!P173, ""), ""),
  IFERROR(IF(Football!H173="Away", Football!P173, ""), ""),
  IFERROR(IF(WVB!H173="Away", WVB!P173, ""), ""),
  IFERROR(IF(XC!H173="Away", XC!P173, ""), ""),
  IFERROR(IF(SWIMMING!H173="Away", SWIMMING!P173, ""), ""),
  IFERROR(IF(WTEN!H173="Away", WTEN!P173, ""), ""),
  IFERROR(IF(TF!H173="Away", TF!P173, ""), ""),
  IFERROR(IF(WGOLF!H173="Away", WGOLF!P173, ""), ""),
  IFERROR(IF(WBB!H173="Away", WBB!P173, ""), ""),
  IFERROR(IF(MBB!H173="Away", MBB!P173, ""), ""),
  IFERROR(IF(WLAX!H173="Away", WLAX!P173, ""), ""),
  IFERROR(IF(MLAX!H173="Away", MLAX!P173, ""), ""),
  IFERROR(IF(SOFT!H173="Away", SOFT!P173, ""), ""),
  IFERROR(IF(BASE!H173="Away", BASE!P173, ""), ""),
  IFERROR(IF(ESPORTS!H173="Away", ESPORTS!P173, ""), "")
)
</f>
        <v/>
      </c>
    </row>
    <row r="174" ht="22.5" customHeight="1">
      <c r="A174" s="6">
        <v>173.0</v>
      </c>
      <c r="B174" s="6" t="str">
        <f>'Master Schedule'!B174</f>
        <v/>
      </c>
      <c r="C174" s="7">
        <v>46407.0</v>
      </c>
      <c r="D174" s="8" t="str">
        <f t="shared" si="1"/>
        <v>Wednesday</v>
      </c>
      <c r="E174" s="11" t="str">
        <f>TEXTJOIN(
  CHAR(10) &amp; CHAR(10),
  TRUE,
  IFERROR(IF(WSO!H174="Away", WSO!E174, ""), ""),
  IFERROR(IF(MSO!H174="Away", MSO!E174, ""), ""),
  IFERROR(IF(FH!H174="Away", FH!E174, ""), ""),
  IFERROR(IF(MGOLF!H174="Away", MGOLF!E174, ""), ""),
  IFERROR(IF(Football!H174="Away", Football!E174, ""), ""),
  IFERROR(IF(WVB!H174="Away", WVB!E174, ""), ""),
  IFERROR(IF(XC!H174="Away", XC!E174, ""), ""),
  IFERROR(IF(SWIMMING!H174="Away", SWIMMING!E174, ""), ""),
  IFERROR(IF(WTEN!H174="Away", WTEN!E174, ""), ""),
  IFERROR(IF(TF!H174="Away", TF!E174, ""), ""),
  IFERROR(IF(WGOLF!H174="Away", WGOLF!E174, ""), ""),
  IFERROR(IF(WBB!H174="Away", WBB!E174, ""), ""),
  IFERROR(IF(MBB!H174="Away", MBB!E174, ""), ""),
  IFERROR(IF(WLAX!H174="Away", WLAX!E174, ""), ""),
  IFERROR(IF(MLAX!H174="Away", MLAX!E174, ""), ""),
  IFERROR(IF(SOFT!H174="Away", SOFT!E174, ""), ""),
  IFERROR(IF(BASE!H174="Away", BASE!E174, ""), ""),
  IFERROR(IF(ESPORTS!H174="Away", ESPORTS!E174, ""), "")
)
</f>
        <v/>
      </c>
      <c r="F174" s="11" t="str">
        <f>TEXTJOIN(
  CHAR(10) &amp; CHAR(10),
  TRUE,
  IFERROR(IF(WSO!H174="Away", TEXT(WSO!F174, "h:mm AM/PM"), ""), ""),
  IFERROR(IF(MSO!H174="Away", TEXT(MSO!F174, "h:mm AM/PM"), ""), ""),
  IFERROR(IF(FH!H174="Away", TEXT(FH!F174, "h:mm AM/PM"), ""), ""),
  IFERROR(IF(MGOLF!H174="Away", TEXT(MGOLF!F174, "h:mm AM/PM"), ""), ""),
  IFERROR(IF(Football!H174="Away", TEXT(Football!F174, "h:mm AM/PM"), ""), ""),
  IFERROR(IF(WVB!H174="Away", TEXT(WVB!F174, "h:mm AM/PM"), ""), ""),
  IFERROR(IF(XC!H174="Away", TEXT(XC!F174, "h:mm AM/PM"), ""), ""),
  IFERROR(IF(SWIMMING!H174="Away", TEXT(SWIMMING!F174, "h:mm AM/PM"), ""), ""),
  IFERROR(IF(WTEN!H174="Away", TEXT(WTEN!F174, "h:mm AM/PM"), ""), ""),
  IFERROR(IF(TF!H174="Away", TEXT(TF!F174, "h:mm AM/PM"), ""), ""),
  IFERROR(IF(WGOLF!H174="Away", TEXT(WGOLF!F174, "h:mm AM/PM"), ""), ""),
  IFERROR(IF(WBB!H174="Away", TEXT(WBB!F174, "h:mm AM/PM"), ""), ""),
  IFERROR(IF(MBB!H174="Away", TEXT(MBB!F174, "h:mm AM/PM"), ""), ""),
  IFERROR(IF(WLAX!H174="Away", TEXT(WLAX!F174, "h:mm AM/PM"), ""), ""),
  IFERROR(IF(MLAX!H174="Away", TEXT(MLAX!F174, "h:mm AM/PM"), ""), ""),
  IFERROR(IF(SOFT!H174="Away", TEXT(SOFT!F174, "h:mm AM/PM"), ""), ""),
  IFERROR(IF(BASE!H174="Away", TEXT(BASE!F174, "h:mm AM/PM"), ""), ""),
  IFERROR(IF(ESPORTS!H174="Away", TEXT(ESPORTS!F174, "h:mm AM/PM"), ""), "")
)
</f>
        <v/>
      </c>
      <c r="G174" s="11" t="str">
        <f>TEXTJOIN(
  CHAR(10) &amp; CHAR(10),
  TRUE,
  IFERROR(IF(WSO!H174="Away", WSO!G174, ""), ""),
  IFERROR(IF(MSO!H174="Away", MSO!G174, ""), ""),
  IFERROR(IF(FH!H174="Away", FH!G174, ""), ""),
  IFERROR(IF(MGOLF!H174="Away", MGOLF!G174, ""), ""),
  IFERROR(IF(Football!H174="Away", Football!G174, ""), ""),
  IFERROR(IF(WVB!H174="Away", WVB!G174, ""), ""),
  IFERROR(IF(XC!H174="Away", XC!G174, ""), ""),
  IFERROR(IF(SWIMMING!H174="Away", SWIMMING!G174, ""), ""),
  IFERROR(IF(WTEN!H174="Away", WTEN!G174, ""), ""),
  IFERROR(IF(TF!H174="Away", TF!G174, ""), ""),
  IFERROR(IF(WGOLF!H174="Away", WGOLF!G174, ""), ""),
  IFERROR(IF(WBB!H174="Away", WBB!G174, ""), ""),
  IFERROR(IF(MBB!H174="Away", MBB!G174, ""), ""),
  IFERROR(IF(WLAX!H174="Away", WLAX!G174, ""), ""),
  IFERROR(IF(MLAX!H174="Away", MLAX!G174, ""), ""),
  IFERROR(IF(SOFT!H174="Away", SOFT!G174, ""), ""),
  IFERROR(IF(BASE!H174="Away", BASE!G174, ""), ""),
  IFERROR(IF(ESPORTS!H174="Away", ESPORTS!G174, ""), "")
)
</f>
        <v/>
      </c>
      <c r="H174" s="22" t="str">
        <f>TEXTJOIN(
  CHAR(10) &amp; CHAR(10),
  TRUE,
  IFERROR(IF(WSO!H174="Away", WSO!P174, ""), ""),
  IFERROR(IF(MSO!H174="Away", MSO!P174, ""), ""),
  IFERROR(IF(FH!H174="Away", FH!P174, ""), ""),
  IFERROR(IF(MGOLF!H174="Away", MGOLF!P174, ""), ""),
  IFERROR(IF(Football!H174="Away", Football!P174, ""), ""),
  IFERROR(IF(WVB!H174="Away", WVB!P174, ""), ""),
  IFERROR(IF(XC!H174="Away", XC!P174, ""), ""),
  IFERROR(IF(SWIMMING!H174="Away", SWIMMING!P174, ""), ""),
  IFERROR(IF(WTEN!H174="Away", WTEN!P174, ""), ""),
  IFERROR(IF(TF!H174="Away", TF!P174, ""), ""),
  IFERROR(IF(WGOLF!H174="Away", WGOLF!P174, ""), ""),
  IFERROR(IF(WBB!H174="Away", WBB!P174, ""), ""),
  IFERROR(IF(MBB!H174="Away", MBB!P174, ""), ""),
  IFERROR(IF(WLAX!H174="Away", WLAX!P174, ""), ""),
  IFERROR(IF(MLAX!H174="Away", MLAX!P174, ""), ""),
  IFERROR(IF(SOFT!H174="Away", SOFT!P174, ""), ""),
  IFERROR(IF(BASE!H174="Away", BASE!P174, ""), ""),
  IFERROR(IF(ESPORTS!H174="Away", ESPORTS!P174, ""), "")
)
</f>
        <v/>
      </c>
    </row>
    <row r="175" ht="22.5" customHeight="1">
      <c r="A175" s="6">
        <v>174.0</v>
      </c>
      <c r="B175" s="6" t="str">
        <f>'Master Schedule'!B175</f>
        <v/>
      </c>
      <c r="C175" s="7">
        <v>46408.0</v>
      </c>
      <c r="D175" s="8" t="str">
        <f t="shared" si="1"/>
        <v>Thursday</v>
      </c>
      <c r="E175" s="11" t="str">
        <f>TEXTJOIN(
  CHAR(10) &amp; CHAR(10),
  TRUE,
  IFERROR(IF(WSO!H175="Away", WSO!E175, ""), ""),
  IFERROR(IF(MSO!H175="Away", MSO!E175, ""), ""),
  IFERROR(IF(FH!H175="Away", FH!E175, ""), ""),
  IFERROR(IF(MGOLF!H175="Away", MGOLF!E175, ""), ""),
  IFERROR(IF(Football!H175="Away", Football!E175, ""), ""),
  IFERROR(IF(WVB!H175="Away", WVB!E175, ""), ""),
  IFERROR(IF(XC!H175="Away", XC!E175, ""), ""),
  IFERROR(IF(SWIMMING!H175="Away", SWIMMING!E175, ""), ""),
  IFERROR(IF(WTEN!H175="Away", WTEN!E175, ""), ""),
  IFERROR(IF(TF!H175="Away", TF!E175, ""), ""),
  IFERROR(IF(WGOLF!H175="Away", WGOLF!E175, ""), ""),
  IFERROR(IF(WBB!H175="Away", WBB!E175, ""), ""),
  IFERROR(IF(MBB!H175="Away", MBB!E175, ""), ""),
  IFERROR(IF(WLAX!H175="Away", WLAX!E175, ""), ""),
  IFERROR(IF(MLAX!H175="Away", MLAX!E175, ""), ""),
  IFERROR(IF(SOFT!H175="Away", SOFT!E175, ""), ""),
  IFERROR(IF(BASE!H175="Away", BASE!E175, ""), ""),
  IFERROR(IF(ESPORTS!H175="Away", ESPORTS!E175, ""), "")
)
</f>
        <v/>
      </c>
      <c r="F175" s="11" t="str">
        <f>TEXTJOIN(
  CHAR(10) &amp; CHAR(10),
  TRUE,
  IFERROR(IF(WSO!H175="Away", TEXT(WSO!F175, "h:mm AM/PM"), ""), ""),
  IFERROR(IF(MSO!H175="Away", TEXT(MSO!F175, "h:mm AM/PM"), ""), ""),
  IFERROR(IF(FH!H175="Away", TEXT(FH!F175, "h:mm AM/PM"), ""), ""),
  IFERROR(IF(MGOLF!H175="Away", TEXT(MGOLF!F175, "h:mm AM/PM"), ""), ""),
  IFERROR(IF(Football!H175="Away", TEXT(Football!F175, "h:mm AM/PM"), ""), ""),
  IFERROR(IF(WVB!H175="Away", TEXT(WVB!F175, "h:mm AM/PM"), ""), ""),
  IFERROR(IF(XC!H175="Away", TEXT(XC!F175, "h:mm AM/PM"), ""), ""),
  IFERROR(IF(SWIMMING!H175="Away", TEXT(SWIMMING!F175, "h:mm AM/PM"), ""), ""),
  IFERROR(IF(WTEN!H175="Away", TEXT(WTEN!F175, "h:mm AM/PM"), ""), ""),
  IFERROR(IF(TF!H175="Away", TEXT(TF!F175, "h:mm AM/PM"), ""), ""),
  IFERROR(IF(WGOLF!H175="Away", TEXT(WGOLF!F175, "h:mm AM/PM"), ""), ""),
  IFERROR(IF(WBB!H175="Away", TEXT(WBB!F175, "h:mm AM/PM"), ""), ""),
  IFERROR(IF(MBB!H175="Away", TEXT(MBB!F175, "h:mm AM/PM"), ""), ""),
  IFERROR(IF(WLAX!H175="Away", TEXT(WLAX!F175, "h:mm AM/PM"), ""), ""),
  IFERROR(IF(MLAX!H175="Away", TEXT(MLAX!F175, "h:mm AM/PM"), ""), ""),
  IFERROR(IF(SOFT!H175="Away", TEXT(SOFT!F175, "h:mm AM/PM"), ""), ""),
  IFERROR(IF(BASE!H175="Away", TEXT(BASE!F175, "h:mm AM/PM"), ""), ""),
  IFERROR(IF(ESPORTS!H175="Away", TEXT(ESPORTS!F175, "h:mm AM/PM"), ""), "")
)
</f>
        <v/>
      </c>
      <c r="G175" s="11" t="str">
        <f>TEXTJOIN(
  CHAR(10) &amp; CHAR(10),
  TRUE,
  IFERROR(IF(WSO!H175="Away", WSO!G175, ""), ""),
  IFERROR(IF(MSO!H175="Away", MSO!G175, ""), ""),
  IFERROR(IF(FH!H175="Away", FH!G175, ""), ""),
  IFERROR(IF(MGOLF!H175="Away", MGOLF!G175, ""), ""),
  IFERROR(IF(Football!H175="Away", Football!G175, ""), ""),
  IFERROR(IF(WVB!H175="Away", WVB!G175, ""), ""),
  IFERROR(IF(XC!H175="Away", XC!G175, ""), ""),
  IFERROR(IF(SWIMMING!H175="Away", SWIMMING!G175, ""), ""),
  IFERROR(IF(WTEN!H175="Away", WTEN!G175, ""), ""),
  IFERROR(IF(TF!H175="Away", TF!G175, ""), ""),
  IFERROR(IF(WGOLF!H175="Away", WGOLF!G175, ""), ""),
  IFERROR(IF(WBB!H175="Away", WBB!G175, ""), ""),
  IFERROR(IF(MBB!H175="Away", MBB!G175, ""), ""),
  IFERROR(IF(WLAX!H175="Away", WLAX!G175, ""), ""),
  IFERROR(IF(MLAX!H175="Away", MLAX!G175, ""), ""),
  IFERROR(IF(SOFT!H175="Away", SOFT!G175, ""), ""),
  IFERROR(IF(BASE!H175="Away", BASE!G175, ""), ""),
  IFERROR(IF(ESPORTS!H175="Away", ESPORTS!G175, ""), "")
)
</f>
        <v/>
      </c>
      <c r="H175" s="22" t="str">
        <f>TEXTJOIN(
  CHAR(10) &amp; CHAR(10),
  TRUE,
  IFERROR(IF(WSO!H175="Away", WSO!P175, ""), ""),
  IFERROR(IF(MSO!H175="Away", MSO!P175, ""), ""),
  IFERROR(IF(FH!H175="Away", FH!P175, ""), ""),
  IFERROR(IF(MGOLF!H175="Away", MGOLF!P175, ""), ""),
  IFERROR(IF(Football!H175="Away", Football!P175, ""), ""),
  IFERROR(IF(WVB!H175="Away", WVB!P175, ""), ""),
  IFERROR(IF(XC!H175="Away", XC!P175, ""), ""),
  IFERROR(IF(SWIMMING!H175="Away", SWIMMING!P175, ""), ""),
  IFERROR(IF(WTEN!H175="Away", WTEN!P175, ""), ""),
  IFERROR(IF(TF!H175="Away", TF!P175, ""), ""),
  IFERROR(IF(WGOLF!H175="Away", WGOLF!P175, ""), ""),
  IFERROR(IF(WBB!H175="Away", WBB!P175, ""), ""),
  IFERROR(IF(MBB!H175="Away", MBB!P175, ""), ""),
  IFERROR(IF(WLAX!H175="Away", WLAX!P175, ""), ""),
  IFERROR(IF(MLAX!H175="Away", MLAX!P175, ""), ""),
  IFERROR(IF(SOFT!H175="Away", SOFT!P175, ""), ""),
  IFERROR(IF(BASE!H175="Away", BASE!P175, ""), ""),
  IFERROR(IF(ESPORTS!H175="Away", ESPORTS!P175, ""), "")
)
</f>
        <v/>
      </c>
    </row>
    <row r="176" ht="22.5" customHeight="1">
      <c r="A176" s="6">
        <v>175.0</v>
      </c>
      <c r="B176" s="6" t="str">
        <f>'Master Schedule'!B176</f>
        <v/>
      </c>
      <c r="C176" s="7">
        <v>46409.0</v>
      </c>
      <c r="D176" s="8" t="str">
        <f t="shared" si="1"/>
        <v>Friday</v>
      </c>
      <c r="E176" s="11" t="str">
        <f>TEXTJOIN(
  CHAR(10) &amp; CHAR(10),
  TRUE,
  IFERROR(IF(WSO!H176="Away", WSO!E176, ""), ""),
  IFERROR(IF(MSO!H176="Away", MSO!E176, ""), ""),
  IFERROR(IF(FH!H176="Away", FH!E176, ""), ""),
  IFERROR(IF(MGOLF!H176="Away", MGOLF!E176, ""), ""),
  IFERROR(IF(Football!H176="Away", Football!E176, ""), ""),
  IFERROR(IF(WVB!H176="Away", WVB!E176, ""), ""),
  IFERROR(IF(XC!H176="Away", XC!E176, ""), ""),
  IFERROR(IF(SWIMMING!H176="Away", SWIMMING!E176, ""), ""),
  IFERROR(IF(WTEN!H176="Away", WTEN!E176, ""), ""),
  IFERROR(IF(TF!H176="Away", TF!E176, ""), ""),
  IFERROR(IF(WGOLF!H176="Away", WGOLF!E176, ""), ""),
  IFERROR(IF(WBB!H176="Away", WBB!E176, ""), ""),
  IFERROR(IF(MBB!H176="Away", MBB!E176, ""), ""),
  IFERROR(IF(WLAX!H176="Away", WLAX!E176, ""), ""),
  IFERROR(IF(MLAX!H176="Away", MLAX!E176, ""), ""),
  IFERROR(IF(SOFT!H176="Away", SOFT!E176, ""), ""),
  IFERROR(IF(BASE!H176="Away", BASE!E176, ""), ""),
  IFERROR(IF(ESPORTS!H176="Away", ESPORTS!E176, ""), "")
)
</f>
        <v/>
      </c>
      <c r="F176" s="11" t="str">
        <f>TEXTJOIN(
  CHAR(10) &amp; CHAR(10),
  TRUE,
  IFERROR(IF(WSO!H176="Away", TEXT(WSO!F176, "h:mm AM/PM"), ""), ""),
  IFERROR(IF(MSO!H176="Away", TEXT(MSO!F176, "h:mm AM/PM"), ""), ""),
  IFERROR(IF(FH!H176="Away", TEXT(FH!F176, "h:mm AM/PM"), ""), ""),
  IFERROR(IF(MGOLF!H176="Away", TEXT(MGOLF!F176, "h:mm AM/PM"), ""), ""),
  IFERROR(IF(Football!H176="Away", TEXT(Football!F176, "h:mm AM/PM"), ""), ""),
  IFERROR(IF(WVB!H176="Away", TEXT(WVB!F176, "h:mm AM/PM"), ""), ""),
  IFERROR(IF(XC!H176="Away", TEXT(XC!F176, "h:mm AM/PM"), ""), ""),
  IFERROR(IF(SWIMMING!H176="Away", TEXT(SWIMMING!F176, "h:mm AM/PM"), ""), ""),
  IFERROR(IF(WTEN!H176="Away", TEXT(WTEN!F176, "h:mm AM/PM"), ""), ""),
  IFERROR(IF(TF!H176="Away", TEXT(TF!F176, "h:mm AM/PM"), ""), ""),
  IFERROR(IF(WGOLF!H176="Away", TEXT(WGOLF!F176, "h:mm AM/PM"), ""), ""),
  IFERROR(IF(WBB!H176="Away", TEXT(WBB!F176, "h:mm AM/PM"), ""), ""),
  IFERROR(IF(MBB!H176="Away", TEXT(MBB!F176, "h:mm AM/PM"), ""), ""),
  IFERROR(IF(WLAX!H176="Away", TEXT(WLAX!F176, "h:mm AM/PM"), ""), ""),
  IFERROR(IF(MLAX!H176="Away", TEXT(MLAX!F176, "h:mm AM/PM"), ""), ""),
  IFERROR(IF(SOFT!H176="Away", TEXT(SOFT!F176, "h:mm AM/PM"), ""), ""),
  IFERROR(IF(BASE!H176="Away", TEXT(BASE!F176, "h:mm AM/PM"), ""), ""),
  IFERROR(IF(ESPORTS!H176="Away", TEXT(ESPORTS!F176, "h:mm AM/PM"), ""), "")
)
</f>
        <v/>
      </c>
      <c r="G176" s="11" t="str">
        <f>TEXTJOIN(
  CHAR(10) &amp; CHAR(10),
  TRUE,
  IFERROR(IF(WSO!H176="Away", WSO!G176, ""), ""),
  IFERROR(IF(MSO!H176="Away", MSO!G176, ""), ""),
  IFERROR(IF(FH!H176="Away", FH!G176, ""), ""),
  IFERROR(IF(MGOLF!H176="Away", MGOLF!G176, ""), ""),
  IFERROR(IF(Football!H176="Away", Football!G176, ""), ""),
  IFERROR(IF(WVB!H176="Away", WVB!G176, ""), ""),
  IFERROR(IF(XC!H176="Away", XC!G176, ""), ""),
  IFERROR(IF(SWIMMING!H176="Away", SWIMMING!G176, ""), ""),
  IFERROR(IF(WTEN!H176="Away", WTEN!G176, ""), ""),
  IFERROR(IF(TF!H176="Away", TF!G176, ""), ""),
  IFERROR(IF(WGOLF!H176="Away", WGOLF!G176, ""), ""),
  IFERROR(IF(WBB!H176="Away", WBB!G176, ""), ""),
  IFERROR(IF(MBB!H176="Away", MBB!G176, ""), ""),
  IFERROR(IF(WLAX!H176="Away", WLAX!G176, ""), ""),
  IFERROR(IF(MLAX!H176="Away", MLAX!G176, ""), ""),
  IFERROR(IF(SOFT!H176="Away", SOFT!G176, ""), ""),
  IFERROR(IF(BASE!H176="Away", BASE!G176, ""), ""),
  IFERROR(IF(ESPORTS!H176="Away", ESPORTS!G176, ""), "")
)
</f>
        <v/>
      </c>
      <c r="H176" s="22" t="str">
        <f>TEXTJOIN(
  CHAR(10) &amp; CHAR(10),
  TRUE,
  IFERROR(IF(WSO!H176="Away", WSO!P176, ""), ""),
  IFERROR(IF(MSO!H176="Away", MSO!P176, ""), ""),
  IFERROR(IF(FH!H176="Away", FH!P176, ""), ""),
  IFERROR(IF(MGOLF!H176="Away", MGOLF!P176, ""), ""),
  IFERROR(IF(Football!H176="Away", Football!P176, ""), ""),
  IFERROR(IF(WVB!H176="Away", WVB!P176, ""), ""),
  IFERROR(IF(XC!H176="Away", XC!P176, ""), ""),
  IFERROR(IF(SWIMMING!H176="Away", SWIMMING!P176, ""), ""),
  IFERROR(IF(WTEN!H176="Away", WTEN!P176, ""), ""),
  IFERROR(IF(TF!H176="Away", TF!P176, ""), ""),
  IFERROR(IF(WGOLF!H176="Away", WGOLF!P176, ""), ""),
  IFERROR(IF(WBB!H176="Away", WBB!P176, ""), ""),
  IFERROR(IF(MBB!H176="Away", MBB!P176, ""), ""),
  IFERROR(IF(WLAX!H176="Away", WLAX!P176, ""), ""),
  IFERROR(IF(MLAX!H176="Away", MLAX!P176, ""), ""),
  IFERROR(IF(SOFT!H176="Away", SOFT!P176, ""), ""),
  IFERROR(IF(BASE!H176="Away", BASE!P176, ""), ""),
  IFERROR(IF(ESPORTS!H176="Away", ESPORTS!P176, ""), "")
)
</f>
        <v/>
      </c>
    </row>
    <row r="177" ht="22.5" customHeight="1">
      <c r="A177" s="6">
        <v>176.0</v>
      </c>
      <c r="B177" s="6" t="str">
        <f>'Master Schedule'!B177</f>
        <v/>
      </c>
      <c r="C177" s="7">
        <v>46410.0</v>
      </c>
      <c r="D177" s="8" t="str">
        <f t="shared" si="1"/>
        <v>Saturday</v>
      </c>
      <c r="E177" s="11" t="str">
        <f>TEXTJOIN(
  CHAR(10) &amp; CHAR(10),
  TRUE,
  IFERROR(IF(WSO!H177="Away", WSO!E177, ""), ""),
  IFERROR(IF(MSO!H177="Away", MSO!E177, ""), ""),
  IFERROR(IF(FH!H177="Away", FH!E177, ""), ""),
  IFERROR(IF(MGOLF!H177="Away", MGOLF!E177, ""), ""),
  IFERROR(IF(Football!H177="Away", Football!E177, ""), ""),
  IFERROR(IF(WVB!H177="Away", WVB!E177, ""), ""),
  IFERROR(IF(XC!H177="Away", XC!E177, ""), ""),
  IFERROR(IF(SWIMMING!H177="Away", SWIMMING!E177, ""), ""),
  IFERROR(IF(WTEN!H177="Away", WTEN!E177, ""), ""),
  IFERROR(IF(TF!H177="Away", TF!E177, ""), ""),
  IFERROR(IF(WGOLF!H177="Away", WGOLF!E177, ""), ""),
  IFERROR(IF(WBB!H177="Away", WBB!E177, ""), ""),
  IFERROR(IF(MBB!H177="Away", MBB!E177, ""), ""),
  IFERROR(IF(WLAX!H177="Away", WLAX!E177, ""), ""),
  IFERROR(IF(MLAX!H177="Away", MLAX!E177, ""), ""),
  IFERROR(IF(SOFT!H177="Away", SOFT!E177, ""), ""),
  IFERROR(IF(BASE!H177="Away", BASE!E177, ""), ""),
  IFERROR(IF(ESPORTS!H177="Away", ESPORTS!E177, ""), "")
)
</f>
        <v/>
      </c>
      <c r="F177" s="11" t="str">
        <f>TEXTJOIN(
  CHAR(10) &amp; CHAR(10),
  TRUE,
  IFERROR(IF(WSO!H177="Away", TEXT(WSO!F177, "h:mm AM/PM"), ""), ""),
  IFERROR(IF(MSO!H177="Away", TEXT(MSO!F177, "h:mm AM/PM"), ""), ""),
  IFERROR(IF(FH!H177="Away", TEXT(FH!F177, "h:mm AM/PM"), ""), ""),
  IFERROR(IF(MGOLF!H177="Away", TEXT(MGOLF!F177, "h:mm AM/PM"), ""), ""),
  IFERROR(IF(Football!H177="Away", TEXT(Football!F177, "h:mm AM/PM"), ""), ""),
  IFERROR(IF(WVB!H177="Away", TEXT(WVB!F177, "h:mm AM/PM"), ""), ""),
  IFERROR(IF(XC!H177="Away", TEXT(XC!F177, "h:mm AM/PM"), ""), ""),
  IFERROR(IF(SWIMMING!H177="Away", TEXT(SWIMMING!F177, "h:mm AM/PM"), ""), ""),
  IFERROR(IF(WTEN!H177="Away", TEXT(WTEN!F177, "h:mm AM/PM"), ""), ""),
  IFERROR(IF(TF!H177="Away", TEXT(TF!F177, "h:mm AM/PM"), ""), ""),
  IFERROR(IF(WGOLF!H177="Away", TEXT(WGOLF!F177, "h:mm AM/PM"), ""), ""),
  IFERROR(IF(WBB!H177="Away", TEXT(WBB!F177, "h:mm AM/PM"), ""), ""),
  IFERROR(IF(MBB!H177="Away", TEXT(MBB!F177, "h:mm AM/PM"), ""), ""),
  IFERROR(IF(WLAX!H177="Away", TEXT(WLAX!F177, "h:mm AM/PM"), ""), ""),
  IFERROR(IF(MLAX!H177="Away", TEXT(MLAX!F177, "h:mm AM/PM"), ""), ""),
  IFERROR(IF(SOFT!H177="Away", TEXT(SOFT!F177, "h:mm AM/PM"), ""), ""),
  IFERROR(IF(BASE!H177="Away", TEXT(BASE!F177, "h:mm AM/PM"), ""), ""),
  IFERROR(IF(ESPORTS!H177="Away", TEXT(ESPORTS!F177, "h:mm AM/PM"), ""), "")
)
</f>
        <v/>
      </c>
      <c r="G177" s="11" t="str">
        <f>TEXTJOIN(
  CHAR(10) &amp; CHAR(10),
  TRUE,
  IFERROR(IF(WSO!H177="Away", WSO!G177, ""), ""),
  IFERROR(IF(MSO!H177="Away", MSO!G177, ""), ""),
  IFERROR(IF(FH!H177="Away", FH!G177, ""), ""),
  IFERROR(IF(MGOLF!H177="Away", MGOLF!G177, ""), ""),
  IFERROR(IF(Football!H177="Away", Football!G177, ""), ""),
  IFERROR(IF(WVB!H177="Away", WVB!G177, ""), ""),
  IFERROR(IF(XC!H177="Away", XC!G177, ""), ""),
  IFERROR(IF(SWIMMING!H177="Away", SWIMMING!G177, ""), ""),
  IFERROR(IF(WTEN!H177="Away", WTEN!G177, ""), ""),
  IFERROR(IF(TF!H177="Away", TF!G177, ""), ""),
  IFERROR(IF(WGOLF!H177="Away", WGOLF!G177, ""), ""),
  IFERROR(IF(WBB!H177="Away", WBB!G177, ""), ""),
  IFERROR(IF(MBB!H177="Away", MBB!G177, ""), ""),
  IFERROR(IF(WLAX!H177="Away", WLAX!G177, ""), ""),
  IFERROR(IF(MLAX!H177="Away", MLAX!G177, ""), ""),
  IFERROR(IF(SOFT!H177="Away", SOFT!G177, ""), ""),
  IFERROR(IF(BASE!H177="Away", BASE!G177, ""), ""),
  IFERROR(IF(ESPORTS!H177="Away", ESPORTS!G177, ""), "")
)
</f>
        <v/>
      </c>
      <c r="H177" s="22" t="str">
        <f>TEXTJOIN(
  CHAR(10) &amp; CHAR(10),
  TRUE,
  IFERROR(IF(WSO!H177="Away", WSO!P177, ""), ""),
  IFERROR(IF(MSO!H177="Away", MSO!P177, ""), ""),
  IFERROR(IF(FH!H177="Away", FH!P177, ""), ""),
  IFERROR(IF(MGOLF!H177="Away", MGOLF!P177, ""), ""),
  IFERROR(IF(Football!H177="Away", Football!P177, ""), ""),
  IFERROR(IF(WVB!H177="Away", WVB!P177, ""), ""),
  IFERROR(IF(XC!H177="Away", XC!P177, ""), ""),
  IFERROR(IF(SWIMMING!H177="Away", SWIMMING!P177, ""), ""),
  IFERROR(IF(WTEN!H177="Away", WTEN!P177, ""), ""),
  IFERROR(IF(TF!H177="Away", TF!P177, ""), ""),
  IFERROR(IF(WGOLF!H177="Away", WGOLF!P177, ""), ""),
  IFERROR(IF(WBB!H177="Away", WBB!P177, ""), ""),
  IFERROR(IF(MBB!H177="Away", MBB!P177, ""), ""),
  IFERROR(IF(WLAX!H177="Away", WLAX!P177, ""), ""),
  IFERROR(IF(MLAX!H177="Away", MLAX!P177, ""), ""),
  IFERROR(IF(SOFT!H177="Away", SOFT!P177, ""), ""),
  IFERROR(IF(BASE!H177="Away", BASE!P177, ""), ""),
  IFERROR(IF(ESPORTS!H177="Away", ESPORTS!P177, ""), "")
)
</f>
        <v/>
      </c>
    </row>
    <row r="178" ht="22.5" customHeight="1">
      <c r="A178" s="6">
        <v>177.0</v>
      </c>
      <c r="B178" s="6" t="str">
        <f>'Master Schedule'!B178</f>
        <v/>
      </c>
      <c r="C178" s="7">
        <v>46411.0</v>
      </c>
      <c r="D178" s="8" t="str">
        <f t="shared" si="1"/>
        <v>Sunday</v>
      </c>
      <c r="E178" s="11" t="str">
        <f>TEXTJOIN(
  CHAR(10) &amp; CHAR(10),
  TRUE,
  IFERROR(IF(WSO!H178="Away", WSO!E178, ""), ""),
  IFERROR(IF(MSO!H178="Away", MSO!E178, ""), ""),
  IFERROR(IF(FH!H178="Away", FH!E178, ""), ""),
  IFERROR(IF(MGOLF!H178="Away", MGOLF!E178, ""), ""),
  IFERROR(IF(Football!H178="Away", Football!E178, ""), ""),
  IFERROR(IF(WVB!H178="Away", WVB!E178, ""), ""),
  IFERROR(IF(XC!H178="Away", XC!E178, ""), ""),
  IFERROR(IF(SWIMMING!H178="Away", SWIMMING!E178, ""), ""),
  IFERROR(IF(WTEN!H178="Away", WTEN!E178, ""), ""),
  IFERROR(IF(TF!H178="Away", TF!E178, ""), ""),
  IFERROR(IF(WGOLF!H178="Away", WGOLF!E178, ""), ""),
  IFERROR(IF(WBB!H178="Away", WBB!E178, ""), ""),
  IFERROR(IF(MBB!H178="Away", MBB!E178, ""), ""),
  IFERROR(IF(WLAX!H178="Away", WLAX!E178, ""), ""),
  IFERROR(IF(MLAX!H178="Away", MLAX!E178, ""), ""),
  IFERROR(IF(SOFT!H178="Away", SOFT!E178, ""), ""),
  IFERROR(IF(BASE!H178="Away", BASE!E178, ""), ""),
  IFERROR(IF(ESPORTS!H178="Away", ESPORTS!E178, ""), "")
)
</f>
        <v/>
      </c>
      <c r="F178" s="11" t="str">
        <f>TEXTJOIN(
  CHAR(10) &amp; CHAR(10),
  TRUE,
  IFERROR(IF(WSO!H178="Away", TEXT(WSO!F178, "h:mm AM/PM"), ""), ""),
  IFERROR(IF(MSO!H178="Away", TEXT(MSO!F178, "h:mm AM/PM"), ""), ""),
  IFERROR(IF(FH!H178="Away", TEXT(FH!F178, "h:mm AM/PM"), ""), ""),
  IFERROR(IF(MGOLF!H178="Away", TEXT(MGOLF!F178, "h:mm AM/PM"), ""), ""),
  IFERROR(IF(Football!H178="Away", TEXT(Football!F178, "h:mm AM/PM"), ""), ""),
  IFERROR(IF(WVB!H178="Away", TEXT(WVB!F178, "h:mm AM/PM"), ""), ""),
  IFERROR(IF(XC!H178="Away", TEXT(XC!F178, "h:mm AM/PM"), ""), ""),
  IFERROR(IF(SWIMMING!H178="Away", TEXT(SWIMMING!F178, "h:mm AM/PM"), ""), ""),
  IFERROR(IF(WTEN!H178="Away", TEXT(WTEN!F178, "h:mm AM/PM"), ""), ""),
  IFERROR(IF(TF!H178="Away", TEXT(TF!F178, "h:mm AM/PM"), ""), ""),
  IFERROR(IF(WGOLF!H178="Away", TEXT(WGOLF!F178, "h:mm AM/PM"), ""), ""),
  IFERROR(IF(WBB!H178="Away", TEXT(WBB!F178, "h:mm AM/PM"), ""), ""),
  IFERROR(IF(MBB!H178="Away", TEXT(MBB!F178, "h:mm AM/PM"), ""), ""),
  IFERROR(IF(WLAX!H178="Away", TEXT(WLAX!F178, "h:mm AM/PM"), ""), ""),
  IFERROR(IF(MLAX!H178="Away", TEXT(MLAX!F178, "h:mm AM/PM"), ""), ""),
  IFERROR(IF(SOFT!H178="Away", TEXT(SOFT!F178, "h:mm AM/PM"), ""), ""),
  IFERROR(IF(BASE!H178="Away", TEXT(BASE!F178, "h:mm AM/PM"), ""), ""),
  IFERROR(IF(ESPORTS!H178="Away", TEXT(ESPORTS!F178, "h:mm AM/PM"), ""), "")
)
</f>
        <v/>
      </c>
      <c r="G178" s="11" t="str">
        <f>TEXTJOIN(
  CHAR(10) &amp; CHAR(10),
  TRUE,
  IFERROR(IF(WSO!H178="Away", WSO!G178, ""), ""),
  IFERROR(IF(MSO!H178="Away", MSO!G178, ""), ""),
  IFERROR(IF(FH!H178="Away", FH!G178, ""), ""),
  IFERROR(IF(MGOLF!H178="Away", MGOLF!G178, ""), ""),
  IFERROR(IF(Football!H178="Away", Football!G178, ""), ""),
  IFERROR(IF(WVB!H178="Away", WVB!G178, ""), ""),
  IFERROR(IF(XC!H178="Away", XC!G178, ""), ""),
  IFERROR(IF(SWIMMING!H178="Away", SWIMMING!G178, ""), ""),
  IFERROR(IF(WTEN!H178="Away", WTEN!G178, ""), ""),
  IFERROR(IF(TF!H178="Away", TF!G178, ""), ""),
  IFERROR(IF(WGOLF!H178="Away", WGOLF!G178, ""), ""),
  IFERROR(IF(WBB!H178="Away", WBB!G178, ""), ""),
  IFERROR(IF(MBB!H178="Away", MBB!G178, ""), ""),
  IFERROR(IF(WLAX!H178="Away", WLAX!G178, ""), ""),
  IFERROR(IF(MLAX!H178="Away", MLAX!G178, ""), ""),
  IFERROR(IF(SOFT!H178="Away", SOFT!G178, ""), ""),
  IFERROR(IF(BASE!H178="Away", BASE!G178, ""), ""),
  IFERROR(IF(ESPORTS!H178="Away", ESPORTS!G178, ""), "")
)
</f>
        <v/>
      </c>
      <c r="H178" s="22" t="str">
        <f>TEXTJOIN(
  CHAR(10) &amp; CHAR(10),
  TRUE,
  IFERROR(IF(WSO!H178="Away", WSO!P178, ""), ""),
  IFERROR(IF(MSO!H178="Away", MSO!P178, ""), ""),
  IFERROR(IF(FH!H178="Away", FH!P178, ""), ""),
  IFERROR(IF(MGOLF!H178="Away", MGOLF!P178, ""), ""),
  IFERROR(IF(Football!H178="Away", Football!P178, ""), ""),
  IFERROR(IF(WVB!H178="Away", WVB!P178, ""), ""),
  IFERROR(IF(XC!H178="Away", XC!P178, ""), ""),
  IFERROR(IF(SWIMMING!H178="Away", SWIMMING!P178, ""), ""),
  IFERROR(IF(WTEN!H178="Away", WTEN!P178, ""), ""),
  IFERROR(IF(TF!H178="Away", TF!P178, ""), ""),
  IFERROR(IF(WGOLF!H178="Away", WGOLF!P178, ""), ""),
  IFERROR(IF(WBB!H178="Away", WBB!P178, ""), ""),
  IFERROR(IF(MBB!H178="Away", MBB!P178, ""), ""),
  IFERROR(IF(WLAX!H178="Away", WLAX!P178, ""), ""),
  IFERROR(IF(MLAX!H178="Away", MLAX!P178, ""), ""),
  IFERROR(IF(SOFT!H178="Away", SOFT!P178, ""), ""),
  IFERROR(IF(BASE!H178="Away", BASE!P178, ""), ""),
  IFERROR(IF(ESPORTS!H178="Away", ESPORTS!P178, ""), "")
)
</f>
        <v/>
      </c>
    </row>
    <row r="179" ht="22.5" customHeight="1">
      <c r="A179" s="6">
        <v>178.0</v>
      </c>
      <c r="B179" s="6" t="str">
        <f>'Master Schedule'!B179</f>
        <v/>
      </c>
      <c r="C179" s="7">
        <v>46412.0</v>
      </c>
      <c r="D179" s="8" t="str">
        <f t="shared" si="1"/>
        <v>Monday</v>
      </c>
      <c r="E179" s="11" t="str">
        <f>TEXTJOIN(
  CHAR(10) &amp; CHAR(10),
  TRUE,
  IFERROR(IF(WSO!H179="Away", WSO!E179, ""), ""),
  IFERROR(IF(MSO!H179="Away", MSO!E179, ""), ""),
  IFERROR(IF(FH!H179="Away", FH!E179, ""), ""),
  IFERROR(IF(MGOLF!H179="Away", MGOLF!E179, ""), ""),
  IFERROR(IF(Football!H179="Away", Football!E179, ""), ""),
  IFERROR(IF(WVB!H179="Away", WVB!E179, ""), ""),
  IFERROR(IF(XC!H179="Away", XC!E179, ""), ""),
  IFERROR(IF(SWIMMING!H179="Away", SWIMMING!E179, ""), ""),
  IFERROR(IF(WTEN!H179="Away", WTEN!E179, ""), ""),
  IFERROR(IF(TF!H179="Away", TF!E179, ""), ""),
  IFERROR(IF(WGOLF!H179="Away", WGOLF!E179, ""), ""),
  IFERROR(IF(WBB!H179="Away", WBB!E179, ""), ""),
  IFERROR(IF(MBB!H179="Away", MBB!E179, ""), ""),
  IFERROR(IF(WLAX!H179="Away", WLAX!E179, ""), ""),
  IFERROR(IF(MLAX!H179="Away", MLAX!E179, ""), ""),
  IFERROR(IF(SOFT!H179="Away", SOFT!E179, ""), ""),
  IFERROR(IF(BASE!H179="Away", BASE!E179, ""), ""),
  IFERROR(IF(ESPORTS!H179="Away", ESPORTS!E179, ""), "")
)
</f>
        <v/>
      </c>
      <c r="F179" s="11" t="str">
        <f>TEXTJOIN(
  CHAR(10) &amp; CHAR(10),
  TRUE,
  IFERROR(IF(WSO!H179="Away", TEXT(WSO!F179, "h:mm AM/PM"), ""), ""),
  IFERROR(IF(MSO!H179="Away", TEXT(MSO!F179, "h:mm AM/PM"), ""), ""),
  IFERROR(IF(FH!H179="Away", TEXT(FH!F179, "h:mm AM/PM"), ""), ""),
  IFERROR(IF(MGOLF!H179="Away", TEXT(MGOLF!F179, "h:mm AM/PM"), ""), ""),
  IFERROR(IF(Football!H179="Away", TEXT(Football!F179, "h:mm AM/PM"), ""), ""),
  IFERROR(IF(WVB!H179="Away", TEXT(WVB!F179, "h:mm AM/PM"), ""), ""),
  IFERROR(IF(XC!H179="Away", TEXT(XC!F179, "h:mm AM/PM"), ""), ""),
  IFERROR(IF(SWIMMING!H179="Away", TEXT(SWIMMING!F179, "h:mm AM/PM"), ""), ""),
  IFERROR(IF(WTEN!H179="Away", TEXT(WTEN!F179, "h:mm AM/PM"), ""), ""),
  IFERROR(IF(TF!H179="Away", TEXT(TF!F179, "h:mm AM/PM"), ""), ""),
  IFERROR(IF(WGOLF!H179="Away", TEXT(WGOLF!F179, "h:mm AM/PM"), ""), ""),
  IFERROR(IF(WBB!H179="Away", TEXT(WBB!F179, "h:mm AM/PM"), ""), ""),
  IFERROR(IF(MBB!H179="Away", TEXT(MBB!F179, "h:mm AM/PM"), ""), ""),
  IFERROR(IF(WLAX!H179="Away", TEXT(WLAX!F179, "h:mm AM/PM"), ""), ""),
  IFERROR(IF(MLAX!H179="Away", TEXT(MLAX!F179, "h:mm AM/PM"), ""), ""),
  IFERROR(IF(SOFT!H179="Away", TEXT(SOFT!F179, "h:mm AM/PM"), ""), ""),
  IFERROR(IF(BASE!H179="Away", TEXT(BASE!F179, "h:mm AM/PM"), ""), ""),
  IFERROR(IF(ESPORTS!H179="Away", TEXT(ESPORTS!F179, "h:mm AM/PM"), ""), "")
)
</f>
        <v/>
      </c>
      <c r="G179" s="11" t="str">
        <f>TEXTJOIN(
  CHAR(10) &amp; CHAR(10),
  TRUE,
  IFERROR(IF(WSO!H179="Away", WSO!G179, ""), ""),
  IFERROR(IF(MSO!H179="Away", MSO!G179, ""), ""),
  IFERROR(IF(FH!H179="Away", FH!G179, ""), ""),
  IFERROR(IF(MGOLF!H179="Away", MGOLF!G179, ""), ""),
  IFERROR(IF(Football!H179="Away", Football!G179, ""), ""),
  IFERROR(IF(WVB!H179="Away", WVB!G179, ""), ""),
  IFERROR(IF(XC!H179="Away", XC!G179, ""), ""),
  IFERROR(IF(SWIMMING!H179="Away", SWIMMING!G179, ""), ""),
  IFERROR(IF(WTEN!H179="Away", WTEN!G179, ""), ""),
  IFERROR(IF(TF!H179="Away", TF!G179, ""), ""),
  IFERROR(IF(WGOLF!H179="Away", WGOLF!G179, ""), ""),
  IFERROR(IF(WBB!H179="Away", WBB!G179, ""), ""),
  IFERROR(IF(MBB!H179="Away", MBB!G179, ""), ""),
  IFERROR(IF(WLAX!H179="Away", WLAX!G179, ""), ""),
  IFERROR(IF(MLAX!H179="Away", MLAX!G179, ""), ""),
  IFERROR(IF(SOFT!H179="Away", SOFT!G179, ""), ""),
  IFERROR(IF(BASE!H179="Away", BASE!G179, ""), ""),
  IFERROR(IF(ESPORTS!H179="Away", ESPORTS!G179, ""), "")
)
</f>
        <v/>
      </c>
      <c r="H179" s="22" t="str">
        <f>TEXTJOIN(
  CHAR(10) &amp; CHAR(10),
  TRUE,
  IFERROR(IF(WSO!H179="Away", WSO!P179, ""), ""),
  IFERROR(IF(MSO!H179="Away", MSO!P179, ""), ""),
  IFERROR(IF(FH!H179="Away", FH!P179, ""), ""),
  IFERROR(IF(MGOLF!H179="Away", MGOLF!P179, ""), ""),
  IFERROR(IF(Football!H179="Away", Football!P179, ""), ""),
  IFERROR(IF(WVB!H179="Away", WVB!P179, ""), ""),
  IFERROR(IF(XC!H179="Away", XC!P179, ""), ""),
  IFERROR(IF(SWIMMING!H179="Away", SWIMMING!P179, ""), ""),
  IFERROR(IF(WTEN!H179="Away", WTEN!P179, ""), ""),
  IFERROR(IF(TF!H179="Away", TF!P179, ""), ""),
  IFERROR(IF(WGOLF!H179="Away", WGOLF!P179, ""), ""),
  IFERROR(IF(WBB!H179="Away", WBB!P179, ""), ""),
  IFERROR(IF(MBB!H179="Away", MBB!P179, ""), ""),
  IFERROR(IF(WLAX!H179="Away", WLAX!P179, ""), ""),
  IFERROR(IF(MLAX!H179="Away", MLAX!P179, ""), ""),
  IFERROR(IF(SOFT!H179="Away", SOFT!P179, ""), ""),
  IFERROR(IF(BASE!H179="Away", BASE!P179, ""), ""),
  IFERROR(IF(ESPORTS!H179="Away", ESPORTS!P179, ""), "")
)
</f>
        <v/>
      </c>
    </row>
    <row r="180" ht="22.5" customHeight="1">
      <c r="A180" s="6">
        <v>179.0</v>
      </c>
      <c r="B180" s="6" t="str">
        <f>'Master Schedule'!B180</f>
        <v/>
      </c>
      <c r="C180" s="7">
        <v>46413.0</v>
      </c>
      <c r="D180" s="8" t="str">
        <f t="shared" si="1"/>
        <v>Tuesday</v>
      </c>
      <c r="E180" s="11" t="str">
        <f>TEXTJOIN(
  CHAR(10) &amp; CHAR(10),
  TRUE,
  IFERROR(IF(WSO!H180="Away", WSO!E180, ""), ""),
  IFERROR(IF(MSO!H180="Away", MSO!E180, ""), ""),
  IFERROR(IF(FH!H180="Away", FH!E180, ""), ""),
  IFERROR(IF(MGOLF!H180="Away", MGOLF!E180, ""), ""),
  IFERROR(IF(Football!H180="Away", Football!E180, ""), ""),
  IFERROR(IF(WVB!H180="Away", WVB!E180, ""), ""),
  IFERROR(IF(XC!H180="Away", XC!E180, ""), ""),
  IFERROR(IF(SWIMMING!H180="Away", SWIMMING!E180, ""), ""),
  IFERROR(IF(WTEN!H180="Away", WTEN!E180, ""), ""),
  IFERROR(IF(TF!H180="Away", TF!E180, ""), ""),
  IFERROR(IF(WGOLF!H180="Away", WGOLF!E180, ""), ""),
  IFERROR(IF(WBB!H180="Away", WBB!E180, ""), ""),
  IFERROR(IF(MBB!H180="Away", MBB!E180, ""), ""),
  IFERROR(IF(WLAX!H180="Away", WLAX!E180, ""), ""),
  IFERROR(IF(MLAX!H180="Away", MLAX!E180, ""), ""),
  IFERROR(IF(SOFT!H180="Away", SOFT!E180, ""), ""),
  IFERROR(IF(BASE!H180="Away", BASE!E180, ""), ""),
  IFERROR(IF(ESPORTS!H180="Away", ESPORTS!E180, ""), "")
)
</f>
        <v/>
      </c>
      <c r="F180" s="11" t="str">
        <f>TEXTJOIN(
  CHAR(10) &amp; CHAR(10),
  TRUE,
  IFERROR(IF(WSO!H180="Away", TEXT(WSO!F180, "h:mm AM/PM"), ""), ""),
  IFERROR(IF(MSO!H180="Away", TEXT(MSO!F180, "h:mm AM/PM"), ""), ""),
  IFERROR(IF(FH!H180="Away", TEXT(FH!F180, "h:mm AM/PM"), ""), ""),
  IFERROR(IF(MGOLF!H180="Away", TEXT(MGOLF!F180, "h:mm AM/PM"), ""), ""),
  IFERROR(IF(Football!H180="Away", TEXT(Football!F180, "h:mm AM/PM"), ""), ""),
  IFERROR(IF(WVB!H180="Away", TEXT(WVB!F180, "h:mm AM/PM"), ""), ""),
  IFERROR(IF(XC!H180="Away", TEXT(XC!F180, "h:mm AM/PM"), ""), ""),
  IFERROR(IF(SWIMMING!H180="Away", TEXT(SWIMMING!F180, "h:mm AM/PM"), ""), ""),
  IFERROR(IF(WTEN!H180="Away", TEXT(WTEN!F180, "h:mm AM/PM"), ""), ""),
  IFERROR(IF(TF!H180="Away", TEXT(TF!F180, "h:mm AM/PM"), ""), ""),
  IFERROR(IF(WGOLF!H180="Away", TEXT(WGOLF!F180, "h:mm AM/PM"), ""), ""),
  IFERROR(IF(WBB!H180="Away", TEXT(WBB!F180, "h:mm AM/PM"), ""), ""),
  IFERROR(IF(MBB!H180="Away", TEXT(MBB!F180, "h:mm AM/PM"), ""), ""),
  IFERROR(IF(WLAX!H180="Away", TEXT(WLAX!F180, "h:mm AM/PM"), ""), ""),
  IFERROR(IF(MLAX!H180="Away", TEXT(MLAX!F180, "h:mm AM/PM"), ""), ""),
  IFERROR(IF(SOFT!H180="Away", TEXT(SOFT!F180, "h:mm AM/PM"), ""), ""),
  IFERROR(IF(BASE!H180="Away", TEXT(BASE!F180, "h:mm AM/PM"), ""), ""),
  IFERROR(IF(ESPORTS!H180="Away", TEXT(ESPORTS!F180, "h:mm AM/PM"), ""), "")
)
</f>
        <v/>
      </c>
      <c r="G180" s="11" t="str">
        <f>TEXTJOIN(
  CHAR(10) &amp; CHAR(10),
  TRUE,
  IFERROR(IF(WSO!H180="Away", WSO!G180, ""), ""),
  IFERROR(IF(MSO!H180="Away", MSO!G180, ""), ""),
  IFERROR(IF(FH!H180="Away", FH!G180, ""), ""),
  IFERROR(IF(MGOLF!H180="Away", MGOLF!G180, ""), ""),
  IFERROR(IF(Football!H180="Away", Football!G180, ""), ""),
  IFERROR(IF(WVB!H180="Away", WVB!G180, ""), ""),
  IFERROR(IF(XC!H180="Away", XC!G180, ""), ""),
  IFERROR(IF(SWIMMING!H180="Away", SWIMMING!G180, ""), ""),
  IFERROR(IF(WTEN!H180="Away", WTEN!G180, ""), ""),
  IFERROR(IF(TF!H180="Away", TF!G180, ""), ""),
  IFERROR(IF(WGOLF!H180="Away", WGOLF!G180, ""), ""),
  IFERROR(IF(WBB!H180="Away", WBB!G180, ""), ""),
  IFERROR(IF(MBB!H180="Away", MBB!G180, ""), ""),
  IFERROR(IF(WLAX!H180="Away", WLAX!G180, ""), ""),
  IFERROR(IF(MLAX!H180="Away", MLAX!G180, ""), ""),
  IFERROR(IF(SOFT!H180="Away", SOFT!G180, ""), ""),
  IFERROR(IF(BASE!H180="Away", BASE!G180, ""), ""),
  IFERROR(IF(ESPORTS!H180="Away", ESPORTS!G180, ""), "")
)
</f>
        <v/>
      </c>
      <c r="H180" s="22" t="str">
        <f>TEXTJOIN(
  CHAR(10) &amp; CHAR(10),
  TRUE,
  IFERROR(IF(WSO!H180="Away", WSO!P180, ""), ""),
  IFERROR(IF(MSO!H180="Away", MSO!P180, ""), ""),
  IFERROR(IF(FH!H180="Away", FH!P180, ""), ""),
  IFERROR(IF(MGOLF!H180="Away", MGOLF!P180, ""), ""),
  IFERROR(IF(Football!H180="Away", Football!P180, ""), ""),
  IFERROR(IF(WVB!H180="Away", WVB!P180, ""), ""),
  IFERROR(IF(XC!H180="Away", XC!P180, ""), ""),
  IFERROR(IF(SWIMMING!H180="Away", SWIMMING!P180, ""), ""),
  IFERROR(IF(WTEN!H180="Away", WTEN!P180, ""), ""),
  IFERROR(IF(TF!H180="Away", TF!P180, ""), ""),
  IFERROR(IF(WGOLF!H180="Away", WGOLF!P180, ""), ""),
  IFERROR(IF(WBB!H180="Away", WBB!P180, ""), ""),
  IFERROR(IF(MBB!H180="Away", MBB!P180, ""), ""),
  IFERROR(IF(WLAX!H180="Away", WLAX!P180, ""), ""),
  IFERROR(IF(MLAX!H180="Away", MLAX!P180, ""), ""),
  IFERROR(IF(SOFT!H180="Away", SOFT!P180, ""), ""),
  IFERROR(IF(BASE!H180="Away", BASE!P180, ""), ""),
  IFERROR(IF(ESPORTS!H180="Away", ESPORTS!P180, ""), "")
)
</f>
        <v/>
      </c>
    </row>
    <row r="181" ht="22.5" customHeight="1">
      <c r="A181" s="6">
        <v>180.0</v>
      </c>
      <c r="B181" s="6" t="str">
        <f>'Master Schedule'!B181</f>
        <v/>
      </c>
      <c r="C181" s="7">
        <v>46414.0</v>
      </c>
      <c r="D181" s="8" t="str">
        <f t="shared" si="1"/>
        <v>Wednesday</v>
      </c>
      <c r="E181" s="11" t="str">
        <f>TEXTJOIN(
  CHAR(10) &amp; CHAR(10),
  TRUE,
  IFERROR(IF(WSO!H181="Away", WSO!E181, ""), ""),
  IFERROR(IF(MSO!H181="Away", MSO!E181, ""), ""),
  IFERROR(IF(FH!H181="Away", FH!E181, ""), ""),
  IFERROR(IF(MGOLF!H181="Away", MGOLF!E181, ""), ""),
  IFERROR(IF(Football!H181="Away", Football!E181, ""), ""),
  IFERROR(IF(WVB!H181="Away", WVB!E181, ""), ""),
  IFERROR(IF(XC!H181="Away", XC!E181, ""), ""),
  IFERROR(IF(SWIMMING!H181="Away", SWIMMING!E181, ""), ""),
  IFERROR(IF(WTEN!H181="Away", WTEN!E181, ""), ""),
  IFERROR(IF(TF!H181="Away", TF!E181, ""), ""),
  IFERROR(IF(WGOLF!H181="Away", WGOLF!E181, ""), ""),
  IFERROR(IF(WBB!H181="Away", WBB!E181, ""), ""),
  IFERROR(IF(MBB!H181="Away", MBB!E181, ""), ""),
  IFERROR(IF(WLAX!H181="Away", WLAX!E181, ""), ""),
  IFERROR(IF(MLAX!H181="Away", MLAX!E181, ""), ""),
  IFERROR(IF(SOFT!H181="Away", SOFT!E181, ""), ""),
  IFERROR(IF(BASE!H181="Away", BASE!E181, ""), ""),
  IFERROR(IF(ESPORTS!H181="Away", ESPORTS!E181, ""), "")
)
</f>
        <v/>
      </c>
      <c r="F181" s="11" t="str">
        <f>TEXTJOIN(
  CHAR(10) &amp; CHAR(10),
  TRUE,
  IFERROR(IF(WSO!H181="Away", TEXT(WSO!F181, "h:mm AM/PM"), ""), ""),
  IFERROR(IF(MSO!H181="Away", TEXT(MSO!F181, "h:mm AM/PM"), ""), ""),
  IFERROR(IF(FH!H181="Away", TEXT(FH!F181, "h:mm AM/PM"), ""), ""),
  IFERROR(IF(MGOLF!H181="Away", TEXT(MGOLF!F181, "h:mm AM/PM"), ""), ""),
  IFERROR(IF(Football!H181="Away", TEXT(Football!F181, "h:mm AM/PM"), ""), ""),
  IFERROR(IF(WVB!H181="Away", TEXT(WVB!F181, "h:mm AM/PM"), ""), ""),
  IFERROR(IF(XC!H181="Away", TEXT(XC!F181, "h:mm AM/PM"), ""), ""),
  IFERROR(IF(SWIMMING!H181="Away", TEXT(SWIMMING!F181, "h:mm AM/PM"), ""), ""),
  IFERROR(IF(WTEN!H181="Away", TEXT(WTEN!F181, "h:mm AM/PM"), ""), ""),
  IFERROR(IF(TF!H181="Away", TEXT(TF!F181, "h:mm AM/PM"), ""), ""),
  IFERROR(IF(WGOLF!H181="Away", TEXT(WGOLF!F181, "h:mm AM/PM"), ""), ""),
  IFERROR(IF(WBB!H181="Away", TEXT(WBB!F181, "h:mm AM/PM"), ""), ""),
  IFERROR(IF(MBB!H181="Away", TEXT(MBB!F181, "h:mm AM/PM"), ""), ""),
  IFERROR(IF(WLAX!H181="Away", TEXT(WLAX!F181, "h:mm AM/PM"), ""), ""),
  IFERROR(IF(MLAX!H181="Away", TEXT(MLAX!F181, "h:mm AM/PM"), ""), ""),
  IFERROR(IF(SOFT!H181="Away", TEXT(SOFT!F181, "h:mm AM/PM"), ""), ""),
  IFERROR(IF(BASE!H181="Away", TEXT(BASE!F181, "h:mm AM/PM"), ""), ""),
  IFERROR(IF(ESPORTS!H181="Away", TEXT(ESPORTS!F181, "h:mm AM/PM"), ""), "")
)
</f>
        <v/>
      </c>
      <c r="G181" s="11" t="str">
        <f>TEXTJOIN(
  CHAR(10) &amp; CHAR(10),
  TRUE,
  IFERROR(IF(WSO!H181="Away", WSO!G181, ""), ""),
  IFERROR(IF(MSO!H181="Away", MSO!G181, ""), ""),
  IFERROR(IF(FH!H181="Away", FH!G181, ""), ""),
  IFERROR(IF(MGOLF!H181="Away", MGOLF!G181, ""), ""),
  IFERROR(IF(Football!H181="Away", Football!G181, ""), ""),
  IFERROR(IF(WVB!H181="Away", WVB!G181, ""), ""),
  IFERROR(IF(XC!H181="Away", XC!G181, ""), ""),
  IFERROR(IF(SWIMMING!H181="Away", SWIMMING!G181, ""), ""),
  IFERROR(IF(WTEN!H181="Away", WTEN!G181, ""), ""),
  IFERROR(IF(TF!H181="Away", TF!G181, ""), ""),
  IFERROR(IF(WGOLF!H181="Away", WGOLF!G181, ""), ""),
  IFERROR(IF(WBB!H181="Away", WBB!G181, ""), ""),
  IFERROR(IF(MBB!H181="Away", MBB!G181, ""), ""),
  IFERROR(IF(WLAX!H181="Away", WLAX!G181, ""), ""),
  IFERROR(IF(MLAX!H181="Away", MLAX!G181, ""), ""),
  IFERROR(IF(SOFT!H181="Away", SOFT!G181, ""), ""),
  IFERROR(IF(BASE!H181="Away", BASE!G181, ""), ""),
  IFERROR(IF(ESPORTS!H181="Away", ESPORTS!G181, ""), "")
)
</f>
        <v/>
      </c>
      <c r="H181" s="22" t="str">
        <f>TEXTJOIN(
  CHAR(10) &amp; CHAR(10),
  TRUE,
  IFERROR(IF(WSO!H181="Away", WSO!P181, ""), ""),
  IFERROR(IF(MSO!H181="Away", MSO!P181, ""), ""),
  IFERROR(IF(FH!H181="Away", FH!P181, ""), ""),
  IFERROR(IF(MGOLF!H181="Away", MGOLF!P181, ""), ""),
  IFERROR(IF(Football!H181="Away", Football!P181, ""), ""),
  IFERROR(IF(WVB!H181="Away", WVB!P181, ""), ""),
  IFERROR(IF(XC!H181="Away", XC!P181, ""), ""),
  IFERROR(IF(SWIMMING!H181="Away", SWIMMING!P181, ""), ""),
  IFERROR(IF(WTEN!H181="Away", WTEN!P181, ""), ""),
  IFERROR(IF(TF!H181="Away", TF!P181, ""), ""),
  IFERROR(IF(WGOLF!H181="Away", WGOLF!P181, ""), ""),
  IFERROR(IF(WBB!H181="Away", WBB!P181, ""), ""),
  IFERROR(IF(MBB!H181="Away", MBB!P181, ""), ""),
  IFERROR(IF(WLAX!H181="Away", WLAX!P181, ""), ""),
  IFERROR(IF(MLAX!H181="Away", MLAX!P181, ""), ""),
  IFERROR(IF(SOFT!H181="Away", SOFT!P181, ""), ""),
  IFERROR(IF(BASE!H181="Away", BASE!P181, ""), ""),
  IFERROR(IF(ESPORTS!H181="Away", ESPORTS!P181, ""), "")
)
</f>
        <v/>
      </c>
    </row>
    <row r="182" ht="22.5" customHeight="1">
      <c r="A182" s="6">
        <v>181.0</v>
      </c>
      <c r="B182" s="6" t="str">
        <f>'Master Schedule'!B182</f>
        <v/>
      </c>
      <c r="C182" s="7">
        <v>46415.0</v>
      </c>
      <c r="D182" s="8" t="str">
        <f t="shared" si="1"/>
        <v>Thursday</v>
      </c>
      <c r="E182" s="11" t="str">
        <f>TEXTJOIN(
  CHAR(10) &amp; CHAR(10),
  TRUE,
  IFERROR(IF(WSO!H182="Away", WSO!E182, ""), ""),
  IFERROR(IF(MSO!H182="Away", MSO!E182, ""), ""),
  IFERROR(IF(FH!H182="Away", FH!E182, ""), ""),
  IFERROR(IF(MGOLF!H182="Away", MGOLF!E182, ""), ""),
  IFERROR(IF(Football!H182="Away", Football!E182, ""), ""),
  IFERROR(IF(WVB!H182="Away", WVB!E182, ""), ""),
  IFERROR(IF(XC!H182="Away", XC!E182, ""), ""),
  IFERROR(IF(SWIMMING!H182="Away", SWIMMING!E182, ""), ""),
  IFERROR(IF(WTEN!H182="Away", WTEN!E182, ""), ""),
  IFERROR(IF(TF!H182="Away", TF!E182, ""), ""),
  IFERROR(IF(WGOLF!H182="Away", WGOLF!E182, ""), ""),
  IFERROR(IF(WBB!H182="Away", WBB!E182, ""), ""),
  IFERROR(IF(MBB!H182="Away", MBB!E182, ""), ""),
  IFERROR(IF(WLAX!H182="Away", WLAX!E182, ""), ""),
  IFERROR(IF(MLAX!H182="Away", MLAX!E182, ""), ""),
  IFERROR(IF(SOFT!H182="Away", SOFT!E182, ""), ""),
  IFERROR(IF(BASE!H182="Away", BASE!E182, ""), ""),
  IFERROR(IF(ESPORTS!H182="Away", ESPORTS!E182, ""), "")
)
</f>
        <v/>
      </c>
      <c r="F182" s="11" t="str">
        <f>TEXTJOIN(
  CHAR(10) &amp; CHAR(10),
  TRUE,
  IFERROR(IF(WSO!H182="Away", TEXT(WSO!F182, "h:mm AM/PM"), ""), ""),
  IFERROR(IF(MSO!H182="Away", TEXT(MSO!F182, "h:mm AM/PM"), ""), ""),
  IFERROR(IF(FH!H182="Away", TEXT(FH!F182, "h:mm AM/PM"), ""), ""),
  IFERROR(IF(MGOLF!H182="Away", TEXT(MGOLF!F182, "h:mm AM/PM"), ""), ""),
  IFERROR(IF(Football!H182="Away", TEXT(Football!F182, "h:mm AM/PM"), ""), ""),
  IFERROR(IF(WVB!H182="Away", TEXT(WVB!F182, "h:mm AM/PM"), ""), ""),
  IFERROR(IF(XC!H182="Away", TEXT(XC!F182, "h:mm AM/PM"), ""), ""),
  IFERROR(IF(SWIMMING!H182="Away", TEXT(SWIMMING!F182, "h:mm AM/PM"), ""), ""),
  IFERROR(IF(WTEN!H182="Away", TEXT(WTEN!F182, "h:mm AM/PM"), ""), ""),
  IFERROR(IF(TF!H182="Away", TEXT(TF!F182, "h:mm AM/PM"), ""), ""),
  IFERROR(IF(WGOLF!H182="Away", TEXT(WGOLF!F182, "h:mm AM/PM"), ""), ""),
  IFERROR(IF(WBB!H182="Away", TEXT(WBB!F182, "h:mm AM/PM"), ""), ""),
  IFERROR(IF(MBB!H182="Away", TEXT(MBB!F182, "h:mm AM/PM"), ""), ""),
  IFERROR(IF(WLAX!H182="Away", TEXT(WLAX!F182, "h:mm AM/PM"), ""), ""),
  IFERROR(IF(MLAX!H182="Away", TEXT(MLAX!F182, "h:mm AM/PM"), ""), ""),
  IFERROR(IF(SOFT!H182="Away", TEXT(SOFT!F182, "h:mm AM/PM"), ""), ""),
  IFERROR(IF(BASE!H182="Away", TEXT(BASE!F182, "h:mm AM/PM"), ""), ""),
  IFERROR(IF(ESPORTS!H182="Away", TEXT(ESPORTS!F182, "h:mm AM/PM"), ""), "")
)
</f>
        <v/>
      </c>
      <c r="G182" s="11" t="str">
        <f>TEXTJOIN(
  CHAR(10) &amp; CHAR(10),
  TRUE,
  IFERROR(IF(WSO!H182="Away", WSO!G182, ""), ""),
  IFERROR(IF(MSO!H182="Away", MSO!G182, ""), ""),
  IFERROR(IF(FH!H182="Away", FH!G182, ""), ""),
  IFERROR(IF(MGOLF!H182="Away", MGOLF!G182, ""), ""),
  IFERROR(IF(Football!H182="Away", Football!G182, ""), ""),
  IFERROR(IF(WVB!H182="Away", WVB!G182, ""), ""),
  IFERROR(IF(XC!H182="Away", XC!G182, ""), ""),
  IFERROR(IF(SWIMMING!H182="Away", SWIMMING!G182, ""), ""),
  IFERROR(IF(WTEN!H182="Away", WTEN!G182, ""), ""),
  IFERROR(IF(TF!H182="Away", TF!G182, ""), ""),
  IFERROR(IF(WGOLF!H182="Away", WGOLF!G182, ""), ""),
  IFERROR(IF(WBB!H182="Away", WBB!G182, ""), ""),
  IFERROR(IF(MBB!H182="Away", MBB!G182, ""), ""),
  IFERROR(IF(WLAX!H182="Away", WLAX!G182, ""), ""),
  IFERROR(IF(MLAX!H182="Away", MLAX!G182, ""), ""),
  IFERROR(IF(SOFT!H182="Away", SOFT!G182, ""), ""),
  IFERROR(IF(BASE!H182="Away", BASE!G182, ""), ""),
  IFERROR(IF(ESPORTS!H182="Away", ESPORTS!G182, ""), "")
)
</f>
        <v/>
      </c>
      <c r="H182" s="22" t="str">
        <f>TEXTJOIN(
  CHAR(10) &amp; CHAR(10),
  TRUE,
  IFERROR(IF(WSO!H182="Away", WSO!P182, ""), ""),
  IFERROR(IF(MSO!H182="Away", MSO!P182, ""), ""),
  IFERROR(IF(FH!H182="Away", FH!P182, ""), ""),
  IFERROR(IF(MGOLF!H182="Away", MGOLF!P182, ""), ""),
  IFERROR(IF(Football!H182="Away", Football!P182, ""), ""),
  IFERROR(IF(WVB!H182="Away", WVB!P182, ""), ""),
  IFERROR(IF(XC!H182="Away", XC!P182, ""), ""),
  IFERROR(IF(SWIMMING!H182="Away", SWIMMING!P182, ""), ""),
  IFERROR(IF(WTEN!H182="Away", WTEN!P182, ""), ""),
  IFERROR(IF(TF!H182="Away", TF!P182, ""), ""),
  IFERROR(IF(WGOLF!H182="Away", WGOLF!P182, ""), ""),
  IFERROR(IF(WBB!H182="Away", WBB!P182, ""), ""),
  IFERROR(IF(MBB!H182="Away", MBB!P182, ""), ""),
  IFERROR(IF(WLAX!H182="Away", WLAX!P182, ""), ""),
  IFERROR(IF(MLAX!H182="Away", MLAX!P182, ""), ""),
  IFERROR(IF(SOFT!H182="Away", SOFT!P182, ""), ""),
  IFERROR(IF(BASE!H182="Away", BASE!P182, ""), ""),
  IFERROR(IF(ESPORTS!H182="Away", ESPORTS!P182, ""), "")
)
</f>
        <v/>
      </c>
    </row>
    <row r="183" ht="22.5" customHeight="1">
      <c r="A183" s="6">
        <v>182.0</v>
      </c>
      <c r="B183" s="6" t="str">
        <f>'Master Schedule'!B183</f>
        <v/>
      </c>
      <c r="C183" s="7">
        <v>46416.0</v>
      </c>
      <c r="D183" s="8" t="str">
        <f t="shared" si="1"/>
        <v>Friday</v>
      </c>
      <c r="E183" s="11" t="str">
        <f>TEXTJOIN(
  CHAR(10) &amp; CHAR(10),
  TRUE,
  IFERROR(IF(WSO!H183="Away", WSO!E183, ""), ""),
  IFERROR(IF(MSO!H183="Away", MSO!E183, ""), ""),
  IFERROR(IF(FH!H183="Away", FH!E183, ""), ""),
  IFERROR(IF(MGOLF!H183="Away", MGOLF!E183, ""), ""),
  IFERROR(IF(Football!H183="Away", Football!E183, ""), ""),
  IFERROR(IF(WVB!H183="Away", WVB!E183, ""), ""),
  IFERROR(IF(XC!H183="Away", XC!E183, ""), ""),
  IFERROR(IF(SWIMMING!H183="Away", SWIMMING!E183, ""), ""),
  IFERROR(IF(WTEN!H183="Away", WTEN!E183, ""), ""),
  IFERROR(IF(TF!H183="Away", TF!E183, ""), ""),
  IFERROR(IF(WGOLF!H183="Away", WGOLF!E183, ""), ""),
  IFERROR(IF(WBB!H183="Away", WBB!E183, ""), ""),
  IFERROR(IF(MBB!H183="Away", MBB!E183, ""), ""),
  IFERROR(IF(WLAX!H183="Away", WLAX!E183, ""), ""),
  IFERROR(IF(MLAX!H183="Away", MLAX!E183, ""), ""),
  IFERROR(IF(SOFT!H183="Away", SOFT!E183, ""), ""),
  IFERROR(IF(BASE!H183="Away", BASE!E183, ""), ""),
  IFERROR(IF(ESPORTS!H183="Away", ESPORTS!E183, ""), "")
)
</f>
        <v/>
      </c>
      <c r="F183" s="11" t="str">
        <f>TEXTJOIN(
  CHAR(10) &amp; CHAR(10),
  TRUE,
  IFERROR(IF(WSO!H183="Away", TEXT(WSO!F183, "h:mm AM/PM"), ""), ""),
  IFERROR(IF(MSO!H183="Away", TEXT(MSO!F183, "h:mm AM/PM"), ""), ""),
  IFERROR(IF(FH!H183="Away", TEXT(FH!F183, "h:mm AM/PM"), ""), ""),
  IFERROR(IF(MGOLF!H183="Away", TEXT(MGOLF!F183, "h:mm AM/PM"), ""), ""),
  IFERROR(IF(Football!H183="Away", TEXT(Football!F183, "h:mm AM/PM"), ""), ""),
  IFERROR(IF(WVB!H183="Away", TEXT(WVB!F183, "h:mm AM/PM"), ""), ""),
  IFERROR(IF(XC!H183="Away", TEXT(XC!F183, "h:mm AM/PM"), ""), ""),
  IFERROR(IF(SWIMMING!H183="Away", TEXT(SWIMMING!F183, "h:mm AM/PM"), ""), ""),
  IFERROR(IF(WTEN!H183="Away", TEXT(WTEN!F183, "h:mm AM/PM"), ""), ""),
  IFERROR(IF(TF!H183="Away", TEXT(TF!F183, "h:mm AM/PM"), ""), ""),
  IFERROR(IF(WGOLF!H183="Away", TEXT(WGOLF!F183, "h:mm AM/PM"), ""), ""),
  IFERROR(IF(WBB!H183="Away", TEXT(WBB!F183, "h:mm AM/PM"), ""), ""),
  IFERROR(IF(MBB!H183="Away", TEXT(MBB!F183, "h:mm AM/PM"), ""), ""),
  IFERROR(IF(WLAX!H183="Away", TEXT(WLAX!F183, "h:mm AM/PM"), ""), ""),
  IFERROR(IF(MLAX!H183="Away", TEXT(MLAX!F183, "h:mm AM/PM"), ""), ""),
  IFERROR(IF(SOFT!H183="Away", TEXT(SOFT!F183, "h:mm AM/PM"), ""), ""),
  IFERROR(IF(BASE!H183="Away", TEXT(BASE!F183, "h:mm AM/PM"), ""), ""),
  IFERROR(IF(ESPORTS!H183="Away", TEXT(ESPORTS!F183, "h:mm AM/PM"), ""), "")
)
</f>
        <v/>
      </c>
      <c r="G183" s="11" t="str">
        <f>TEXTJOIN(
  CHAR(10) &amp; CHAR(10),
  TRUE,
  IFERROR(IF(WSO!H183="Away", WSO!G183, ""), ""),
  IFERROR(IF(MSO!H183="Away", MSO!G183, ""), ""),
  IFERROR(IF(FH!H183="Away", FH!G183, ""), ""),
  IFERROR(IF(MGOLF!H183="Away", MGOLF!G183, ""), ""),
  IFERROR(IF(Football!H183="Away", Football!G183, ""), ""),
  IFERROR(IF(WVB!H183="Away", WVB!G183, ""), ""),
  IFERROR(IF(XC!H183="Away", XC!G183, ""), ""),
  IFERROR(IF(SWIMMING!H183="Away", SWIMMING!G183, ""), ""),
  IFERROR(IF(WTEN!H183="Away", WTEN!G183, ""), ""),
  IFERROR(IF(TF!H183="Away", TF!G183, ""), ""),
  IFERROR(IF(WGOLF!H183="Away", WGOLF!G183, ""), ""),
  IFERROR(IF(WBB!H183="Away", WBB!G183, ""), ""),
  IFERROR(IF(MBB!H183="Away", MBB!G183, ""), ""),
  IFERROR(IF(WLAX!H183="Away", WLAX!G183, ""), ""),
  IFERROR(IF(MLAX!H183="Away", MLAX!G183, ""), ""),
  IFERROR(IF(SOFT!H183="Away", SOFT!G183, ""), ""),
  IFERROR(IF(BASE!H183="Away", BASE!G183, ""), ""),
  IFERROR(IF(ESPORTS!H183="Away", ESPORTS!G183, ""), "")
)
</f>
        <v/>
      </c>
      <c r="H183" s="22" t="str">
        <f>TEXTJOIN(
  CHAR(10) &amp; CHAR(10),
  TRUE,
  IFERROR(IF(WSO!H183="Away", WSO!P183, ""), ""),
  IFERROR(IF(MSO!H183="Away", MSO!P183, ""), ""),
  IFERROR(IF(FH!H183="Away", FH!P183, ""), ""),
  IFERROR(IF(MGOLF!H183="Away", MGOLF!P183, ""), ""),
  IFERROR(IF(Football!H183="Away", Football!P183, ""), ""),
  IFERROR(IF(WVB!H183="Away", WVB!P183, ""), ""),
  IFERROR(IF(XC!H183="Away", XC!P183, ""), ""),
  IFERROR(IF(SWIMMING!H183="Away", SWIMMING!P183, ""), ""),
  IFERROR(IF(WTEN!H183="Away", WTEN!P183, ""), ""),
  IFERROR(IF(TF!H183="Away", TF!P183, ""), ""),
  IFERROR(IF(WGOLF!H183="Away", WGOLF!P183, ""), ""),
  IFERROR(IF(WBB!H183="Away", WBB!P183, ""), ""),
  IFERROR(IF(MBB!H183="Away", MBB!P183, ""), ""),
  IFERROR(IF(WLAX!H183="Away", WLAX!P183, ""), ""),
  IFERROR(IF(MLAX!H183="Away", MLAX!P183, ""), ""),
  IFERROR(IF(SOFT!H183="Away", SOFT!P183, ""), ""),
  IFERROR(IF(BASE!H183="Away", BASE!P183, ""), ""),
  IFERROR(IF(ESPORTS!H183="Away", ESPORTS!P183, ""), "")
)
</f>
        <v/>
      </c>
    </row>
    <row r="184" ht="22.5" customHeight="1">
      <c r="A184" s="6">
        <v>183.0</v>
      </c>
      <c r="B184" s="6" t="str">
        <f>'Master Schedule'!B184</f>
        <v/>
      </c>
      <c r="C184" s="7">
        <v>46417.0</v>
      </c>
      <c r="D184" s="8" t="str">
        <f t="shared" si="1"/>
        <v>Saturday</v>
      </c>
      <c r="E184" s="11" t="str">
        <f>TEXTJOIN(
  CHAR(10) &amp; CHAR(10),
  TRUE,
  IFERROR(IF(WSO!H184="Away", WSO!E184, ""), ""),
  IFERROR(IF(MSO!H184="Away", MSO!E184, ""), ""),
  IFERROR(IF(FH!H184="Away", FH!E184, ""), ""),
  IFERROR(IF(MGOLF!H184="Away", MGOLF!E184, ""), ""),
  IFERROR(IF(Football!H184="Away", Football!E184, ""), ""),
  IFERROR(IF(WVB!H184="Away", WVB!E184, ""), ""),
  IFERROR(IF(XC!H184="Away", XC!E184, ""), ""),
  IFERROR(IF(SWIMMING!H184="Away", SWIMMING!E184, ""), ""),
  IFERROR(IF(WTEN!H184="Away", WTEN!E184, ""), ""),
  IFERROR(IF(TF!H184="Away", TF!E184, ""), ""),
  IFERROR(IF(WGOLF!H184="Away", WGOLF!E184, ""), ""),
  IFERROR(IF(WBB!H184="Away", WBB!E184, ""), ""),
  IFERROR(IF(MBB!H184="Away", MBB!E184, ""), ""),
  IFERROR(IF(WLAX!H184="Away", WLAX!E184, ""), ""),
  IFERROR(IF(MLAX!H184="Away", MLAX!E184, ""), ""),
  IFERROR(IF(SOFT!H184="Away", SOFT!E184, ""), ""),
  IFERROR(IF(BASE!H184="Away", BASE!E184, ""), ""),
  IFERROR(IF(ESPORTS!H184="Away", ESPORTS!E184, ""), "")
)
</f>
        <v/>
      </c>
      <c r="F184" s="11" t="str">
        <f>TEXTJOIN(
  CHAR(10) &amp; CHAR(10),
  TRUE,
  IFERROR(IF(WSO!H184="Away", TEXT(WSO!F184, "h:mm AM/PM"), ""), ""),
  IFERROR(IF(MSO!H184="Away", TEXT(MSO!F184, "h:mm AM/PM"), ""), ""),
  IFERROR(IF(FH!H184="Away", TEXT(FH!F184, "h:mm AM/PM"), ""), ""),
  IFERROR(IF(MGOLF!H184="Away", TEXT(MGOLF!F184, "h:mm AM/PM"), ""), ""),
  IFERROR(IF(Football!H184="Away", TEXT(Football!F184, "h:mm AM/PM"), ""), ""),
  IFERROR(IF(WVB!H184="Away", TEXT(WVB!F184, "h:mm AM/PM"), ""), ""),
  IFERROR(IF(XC!H184="Away", TEXT(XC!F184, "h:mm AM/PM"), ""), ""),
  IFERROR(IF(SWIMMING!H184="Away", TEXT(SWIMMING!F184, "h:mm AM/PM"), ""), ""),
  IFERROR(IF(WTEN!H184="Away", TEXT(WTEN!F184, "h:mm AM/PM"), ""), ""),
  IFERROR(IF(TF!H184="Away", TEXT(TF!F184, "h:mm AM/PM"), ""), ""),
  IFERROR(IF(WGOLF!H184="Away", TEXT(WGOLF!F184, "h:mm AM/PM"), ""), ""),
  IFERROR(IF(WBB!H184="Away", TEXT(WBB!F184, "h:mm AM/PM"), ""), ""),
  IFERROR(IF(MBB!H184="Away", TEXT(MBB!F184, "h:mm AM/PM"), ""), ""),
  IFERROR(IF(WLAX!H184="Away", TEXT(WLAX!F184, "h:mm AM/PM"), ""), ""),
  IFERROR(IF(MLAX!H184="Away", TEXT(MLAX!F184, "h:mm AM/PM"), ""), ""),
  IFERROR(IF(SOFT!H184="Away", TEXT(SOFT!F184, "h:mm AM/PM"), ""), ""),
  IFERROR(IF(BASE!H184="Away", TEXT(BASE!F184, "h:mm AM/PM"), ""), ""),
  IFERROR(IF(ESPORTS!H184="Away", TEXT(ESPORTS!F184, "h:mm AM/PM"), ""), "")
)
</f>
        <v/>
      </c>
      <c r="G184" s="11" t="str">
        <f>TEXTJOIN(
  CHAR(10) &amp; CHAR(10),
  TRUE,
  IFERROR(IF(WSO!H184="Away", WSO!G184, ""), ""),
  IFERROR(IF(MSO!H184="Away", MSO!G184, ""), ""),
  IFERROR(IF(FH!H184="Away", FH!G184, ""), ""),
  IFERROR(IF(MGOLF!H184="Away", MGOLF!G184, ""), ""),
  IFERROR(IF(Football!H184="Away", Football!G184, ""), ""),
  IFERROR(IF(WVB!H184="Away", WVB!G184, ""), ""),
  IFERROR(IF(XC!H184="Away", XC!G184, ""), ""),
  IFERROR(IF(SWIMMING!H184="Away", SWIMMING!G184, ""), ""),
  IFERROR(IF(WTEN!H184="Away", WTEN!G184, ""), ""),
  IFERROR(IF(TF!H184="Away", TF!G184, ""), ""),
  IFERROR(IF(WGOLF!H184="Away", WGOLF!G184, ""), ""),
  IFERROR(IF(WBB!H184="Away", WBB!G184, ""), ""),
  IFERROR(IF(MBB!H184="Away", MBB!G184, ""), ""),
  IFERROR(IF(WLAX!H184="Away", WLAX!G184, ""), ""),
  IFERROR(IF(MLAX!H184="Away", MLAX!G184, ""), ""),
  IFERROR(IF(SOFT!H184="Away", SOFT!G184, ""), ""),
  IFERROR(IF(BASE!H184="Away", BASE!G184, ""), ""),
  IFERROR(IF(ESPORTS!H184="Away", ESPORTS!G184, ""), "")
)
</f>
        <v/>
      </c>
      <c r="H184" s="22" t="str">
        <f>TEXTJOIN(
  CHAR(10) &amp; CHAR(10),
  TRUE,
  IFERROR(IF(WSO!H184="Away", WSO!P184, ""), ""),
  IFERROR(IF(MSO!H184="Away", MSO!P184, ""), ""),
  IFERROR(IF(FH!H184="Away", FH!P184, ""), ""),
  IFERROR(IF(MGOLF!H184="Away", MGOLF!P184, ""), ""),
  IFERROR(IF(Football!H184="Away", Football!P184, ""), ""),
  IFERROR(IF(WVB!H184="Away", WVB!P184, ""), ""),
  IFERROR(IF(XC!H184="Away", XC!P184, ""), ""),
  IFERROR(IF(SWIMMING!H184="Away", SWIMMING!P184, ""), ""),
  IFERROR(IF(WTEN!H184="Away", WTEN!P184, ""), ""),
  IFERROR(IF(TF!H184="Away", TF!P184, ""), ""),
  IFERROR(IF(WGOLF!H184="Away", WGOLF!P184, ""), ""),
  IFERROR(IF(WBB!H184="Away", WBB!P184, ""), ""),
  IFERROR(IF(MBB!H184="Away", MBB!P184, ""), ""),
  IFERROR(IF(WLAX!H184="Away", WLAX!P184, ""), ""),
  IFERROR(IF(MLAX!H184="Away", MLAX!P184, ""), ""),
  IFERROR(IF(SOFT!H184="Away", SOFT!P184, ""), ""),
  IFERROR(IF(BASE!H184="Away", BASE!P184, ""), ""),
  IFERROR(IF(ESPORTS!H184="Away", ESPORTS!P184, ""), "")
)
</f>
        <v/>
      </c>
    </row>
    <row r="185" ht="22.5" customHeight="1">
      <c r="A185" s="6">
        <v>184.0</v>
      </c>
      <c r="B185" s="6" t="str">
        <f>'Master Schedule'!B185</f>
        <v/>
      </c>
      <c r="C185" s="7">
        <v>46418.0</v>
      </c>
      <c r="D185" s="8" t="str">
        <f t="shared" si="1"/>
        <v>Sunday</v>
      </c>
      <c r="E185" s="11" t="str">
        <f>TEXTJOIN(
  CHAR(10) &amp; CHAR(10),
  TRUE,
  IFERROR(IF(WSO!H185="Away", WSO!E185, ""), ""),
  IFERROR(IF(MSO!H185="Away", MSO!E185, ""), ""),
  IFERROR(IF(FH!H185="Away", FH!E185, ""), ""),
  IFERROR(IF(MGOLF!H185="Away", MGOLF!E185, ""), ""),
  IFERROR(IF(Football!H185="Away", Football!E185, ""), ""),
  IFERROR(IF(WVB!H185="Away", WVB!E185, ""), ""),
  IFERROR(IF(XC!H185="Away", XC!E185, ""), ""),
  IFERROR(IF(SWIMMING!H185="Away", SWIMMING!E185, ""), ""),
  IFERROR(IF(WTEN!H185="Away", WTEN!E185, ""), ""),
  IFERROR(IF(TF!H185="Away", TF!E185, ""), ""),
  IFERROR(IF(WGOLF!H185="Away", WGOLF!E185, ""), ""),
  IFERROR(IF(WBB!H185="Away", WBB!E185, ""), ""),
  IFERROR(IF(MBB!H185="Away", MBB!E185, ""), ""),
  IFERROR(IF(WLAX!H185="Away", WLAX!E185, ""), ""),
  IFERROR(IF(MLAX!H185="Away", MLAX!E185, ""), ""),
  IFERROR(IF(SOFT!H185="Away", SOFT!E185, ""), ""),
  IFERROR(IF(BASE!H185="Away", BASE!E185, ""), ""),
  IFERROR(IF(ESPORTS!H185="Away", ESPORTS!E185, ""), "")
)
</f>
        <v/>
      </c>
      <c r="F185" s="11" t="str">
        <f>TEXTJOIN(
  CHAR(10) &amp; CHAR(10),
  TRUE,
  IFERROR(IF(WSO!H185="Away", TEXT(WSO!F185, "h:mm AM/PM"), ""), ""),
  IFERROR(IF(MSO!H185="Away", TEXT(MSO!F185, "h:mm AM/PM"), ""), ""),
  IFERROR(IF(FH!H185="Away", TEXT(FH!F185, "h:mm AM/PM"), ""), ""),
  IFERROR(IF(MGOLF!H185="Away", TEXT(MGOLF!F185, "h:mm AM/PM"), ""), ""),
  IFERROR(IF(Football!H185="Away", TEXT(Football!F185, "h:mm AM/PM"), ""), ""),
  IFERROR(IF(WVB!H185="Away", TEXT(WVB!F185, "h:mm AM/PM"), ""), ""),
  IFERROR(IF(XC!H185="Away", TEXT(XC!F185, "h:mm AM/PM"), ""), ""),
  IFERROR(IF(SWIMMING!H185="Away", TEXT(SWIMMING!F185, "h:mm AM/PM"), ""), ""),
  IFERROR(IF(WTEN!H185="Away", TEXT(WTEN!F185, "h:mm AM/PM"), ""), ""),
  IFERROR(IF(TF!H185="Away", TEXT(TF!F185, "h:mm AM/PM"), ""), ""),
  IFERROR(IF(WGOLF!H185="Away", TEXT(WGOLF!F185, "h:mm AM/PM"), ""), ""),
  IFERROR(IF(WBB!H185="Away", TEXT(WBB!F185, "h:mm AM/PM"), ""), ""),
  IFERROR(IF(MBB!H185="Away", TEXT(MBB!F185, "h:mm AM/PM"), ""), ""),
  IFERROR(IF(WLAX!H185="Away", TEXT(WLAX!F185, "h:mm AM/PM"), ""), ""),
  IFERROR(IF(MLAX!H185="Away", TEXT(MLAX!F185, "h:mm AM/PM"), ""), ""),
  IFERROR(IF(SOFT!H185="Away", TEXT(SOFT!F185, "h:mm AM/PM"), ""), ""),
  IFERROR(IF(BASE!H185="Away", TEXT(BASE!F185, "h:mm AM/PM"), ""), ""),
  IFERROR(IF(ESPORTS!H185="Away", TEXT(ESPORTS!F185, "h:mm AM/PM"), ""), "")
)
</f>
        <v/>
      </c>
      <c r="G185" s="11" t="str">
        <f>TEXTJOIN(
  CHAR(10) &amp; CHAR(10),
  TRUE,
  IFERROR(IF(WSO!H185="Away", WSO!G185, ""), ""),
  IFERROR(IF(MSO!H185="Away", MSO!G185, ""), ""),
  IFERROR(IF(FH!H185="Away", FH!G185, ""), ""),
  IFERROR(IF(MGOLF!H185="Away", MGOLF!G185, ""), ""),
  IFERROR(IF(Football!H185="Away", Football!G185, ""), ""),
  IFERROR(IF(WVB!H185="Away", WVB!G185, ""), ""),
  IFERROR(IF(XC!H185="Away", XC!G185, ""), ""),
  IFERROR(IF(SWIMMING!H185="Away", SWIMMING!G185, ""), ""),
  IFERROR(IF(WTEN!H185="Away", WTEN!G185, ""), ""),
  IFERROR(IF(TF!H185="Away", TF!G185, ""), ""),
  IFERROR(IF(WGOLF!H185="Away", WGOLF!G185, ""), ""),
  IFERROR(IF(WBB!H185="Away", WBB!G185, ""), ""),
  IFERROR(IF(MBB!H185="Away", MBB!G185, ""), ""),
  IFERROR(IF(WLAX!H185="Away", WLAX!G185, ""), ""),
  IFERROR(IF(MLAX!H185="Away", MLAX!G185, ""), ""),
  IFERROR(IF(SOFT!H185="Away", SOFT!G185, ""), ""),
  IFERROR(IF(BASE!H185="Away", BASE!G185, ""), ""),
  IFERROR(IF(ESPORTS!H185="Away", ESPORTS!G185, ""), "")
)
</f>
        <v/>
      </c>
      <c r="H185" s="22" t="str">
        <f>TEXTJOIN(
  CHAR(10) &amp; CHAR(10),
  TRUE,
  IFERROR(IF(WSO!H185="Away", WSO!P185, ""), ""),
  IFERROR(IF(MSO!H185="Away", MSO!P185, ""), ""),
  IFERROR(IF(FH!H185="Away", FH!P185, ""), ""),
  IFERROR(IF(MGOLF!H185="Away", MGOLF!P185, ""), ""),
  IFERROR(IF(Football!H185="Away", Football!P185, ""), ""),
  IFERROR(IF(WVB!H185="Away", WVB!P185, ""), ""),
  IFERROR(IF(XC!H185="Away", XC!P185, ""), ""),
  IFERROR(IF(SWIMMING!H185="Away", SWIMMING!P185, ""), ""),
  IFERROR(IF(WTEN!H185="Away", WTEN!P185, ""), ""),
  IFERROR(IF(TF!H185="Away", TF!P185, ""), ""),
  IFERROR(IF(WGOLF!H185="Away", WGOLF!P185, ""), ""),
  IFERROR(IF(WBB!H185="Away", WBB!P185, ""), ""),
  IFERROR(IF(MBB!H185="Away", MBB!P185, ""), ""),
  IFERROR(IF(WLAX!H185="Away", WLAX!P185, ""), ""),
  IFERROR(IF(MLAX!H185="Away", MLAX!P185, ""), ""),
  IFERROR(IF(SOFT!H185="Away", SOFT!P185, ""), ""),
  IFERROR(IF(BASE!H185="Away", BASE!P185, ""), ""),
  IFERROR(IF(ESPORTS!H185="Away", ESPORTS!P185, ""), "")
)
</f>
        <v/>
      </c>
    </row>
    <row r="186" ht="22.5" customHeight="1">
      <c r="A186" s="6">
        <v>185.0</v>
      </c>
      <c r="B186" s="6" t="str">
        <f>'Master Schedule'!B186</f>
        <v/>
      </c>
      <c r="C186" s="7">
        <v>46419.0</v>
      </c>
      <c r="D186" s="8" t="str">
        <f t="shared" si="1"/>
        <v>Monday</v>
      </c>
      <c r="E186" s="11" t="str">
        <f>TEXTJOIN(
  CHAR(10) &amp; CHAR(10),
  TRUE,
  IFERROR(IF(WSO!H186="Away", WSO!E186, ""), ""),
  IFERROR(IF(MSO!H186="Away", MSO!E186, ""), ""),
  IFERROR(IF(FH!H186="Away", FH!E186, ""), ""),
  IFERROR(IF(MGOLF!H186="Away", MGOLF!E186, ""), ""),
  IFERROR(IF(Football!H186="Away", Football!E186, ""), ""),
  IFERROR(IF(WVB!H186="Away", WVB!E186, ""), ""),
  IFERROR(IF(XC!H186="Away", XC!E186, ""), ""),
  IFERROR(IF(SWIMMING!H186="Away", SWIMMING!E186, ""), ""),
  IFERROR(IF(WTEN!H186="Away", WTEN!E186, ""), ""),
  IFERROR(IF(TF!H186="Away", TF!E186, ""), ""),
  IFERROR(IF(WGOLF!H186="Away", WGOLF!E186, ""), ""),
  IFERROR(IF(WBB!H186="Away", WBB!E186, ""), ""),
  IFERROR(IF(MBB!H186="Away", MBB!E186, ""), ""),
  IFERROR(IF(WLAX!H186="Away", WLAX!E186, ""), ""),
  IFERROR(IF(MLAX!H186="Away", MLAX!E186, ""), ""),
  IFERROR(IF(SOFT!H186="Away", SOFT!E186, ""), ""),
  IFERROR(IF(BASE!H186="Away", BASE!E186, ""), ""),
  IFERROR(IF(ESPORTS!H186="Away", ESPORTS!E186, ""), "")
)
</f>
        <v/>
      </c>
      <c r="F186" s="11" t="str">
        <f>TEXTJOIN(
  CHAR(10) &amp; CHAR(10),
  TRUE,
  IFERROR(IF(WSO!H186="Away", TEXT(WSO!F186, "h:mm AM/PM"), ""), ""),
  IFERROR(IF(MSO!H186="Away", TEXT(MSO!F186, "h:mm AM/PM"), ""), ""),
  IFERROR(IF(FH!H186="Away", TEXT(FH!F186, "h:mm AM/PM"), ""), ""),
  IFERROR(IF(MGOLF!H186="Away", TEXT(MGOLF!F186, "h:mm AM/PM"), ""), ""),
  IFERROR(IF(Football!H186="Away", TEXT(Football!F186, "h:mm AM/PM"), ""), ""),
  IFERROR(IF(WVB!H186="Away", TEXT(WVB!F186, "h:mm AM/PM"), ""), ""),
  IFERROR(IF(XC!H186="Away", TEXT(XC!F186, "h:mm AM/PM"), ""), ""),
  IFERROR(IF(SWIMMING!H186="Away", TEXT(SWIMMING!F186, "h:mm AM/PM"), ""), ""),
  IFERROR(IF(WTEN!H186="Away", TEXT(WTEN!F186, "h:mm AM/PM"), ""), ""),
  IFERROR(IF(TF!H186="Away", TEXT(TF!F186, "h:mm AM/PM"), ""), ""),
  IFERROR(IF(WGOLF!H186="Away", TEXT(WGOLF!F186, "h:mm AM/PM"), ""), ""),
  IFERROR(IF(WBB!H186="Away", TEXT(WBB!F186, "h:mm AM/PM"), ""), ""),
  IFERROR(IF(MBB!H186="Away", TEXT(MBB!F186, "h:mm AM/PM"), ""), ""),
  IFERROR(IF(WLAX!H186="Away", TEXT(WLAX!F186, "h:mm AM/PM"), ""), ""),
  IFERROR(IF(MLAX!H186="Away", TEXT(MLAX!F186, "h:mm AM/PM"), ""), ""),
  IFERROR(IF(SOFT!H186="Away", TEXT(SOFT!F186, "h:mm AM/PM"), ""), ""),
  IFERROR(IF(BASE!H186="Away", TEXT(BASE!F186, "h:mm AM/PM"), ""), ""),
  IFERROR(IF(ESPORTS!H186="Away", TEXT(ESPORTS!F186, "h:mm AM/PM"), ""), "")
)
</f>
        <v/>
      </c>
      <c r="G186" s="11" t="str">
        <f>TEXTJOIN(
  CHAR(10) &amp; CHAR(10),
  TRUE,
  IFERROR(IF(WSO!H186="Away", WSO!G186, ""), ""),
  IFERROR(IF(MSO!H186="Away", MSO!G186, ""), ""),
  IFERROR(IF(FH!H186="Away", FH!G186, ""), ""),
  IFERROR(IF(MGOLF!H186="Away", MGOLF!G186, ""), ""),
  IFERROR(IF(Football!H186="Away", Football!G186, ""), ""),
  IFERROR(IF(WVB!H186="Away", WVB!G186, ""), ""),
  IFERROR(IF(XC!H186="Away", XC!G186, ""), ""),
  IFERROR(IF(SWIMMING!H186="Away", SWIMMING!G186, ""), ""),
  IFERROR(IF(WTEN!H186="Away", WTEN!G186, ""), ""),
  IFERROR(IF(TF!H186="Away", TF!G186, ""), ""),
  IFERROR(IF(WGOLF!H186="Away", WGOLF!G186, ""), ""),
  IFERROR(IF(WBB!H186="Away", WBB!G186, ""), ""),
  IFERROR(IF(MBB!H186="Away", MBB!G186, ""), ""),
  IFERROR(IF(WLAX!H186="Away", WLAX!G186, ""), ""),
  IFERROR(IF(MLAX!H186="Away", MLAX!G186, ""), ""),
  IFERROR(IF(SOFT!H186="Away", SOFT!G186, ""), ""),
  IFERROR(IF(BASE!H186="Away", BASE!G186, ""), ""),
  IFERROR(IF(ESPORTS!H186="Away", ESPORTS!G186, ""), "")
)
</f>
        <v/>
      </c>
      <c r="H186" s="22" t="str">
        <f>TEXTJOIN(
  CHAR(10) &amp; CHAR(10),
  TRUE,
  IFERROR(IF(WSO!H186="Away", WSO!P186, ""), ""),
  IFERROR(IF(MSO!H186="Away", MSO!P186, ""), ""),
  IFERROR(IF(FH!H186="Away", FH!P186, ""), ""),
  IFERROR(IF(MGOLF!H186="Away", MGOLF!P186, ""), ""),
  IFERROR(IF(Football!H186="Away", Football!P186, ""), ""),
  IFERROR(IF(WVB!H186="Away", WVB!P186, ""), ""),
  IFERROR(IF(XC!H186="Away", XC!P186, ""), ""),
  IFERROR(IF(SWIMMING!H186="Away", SWIMMING!P186, ""), ""),
  IFERROR(IF(WTEN!H186="Away", WTEN!P186, ""), ""),
  IFERROR(IF(TF!H186="Away", TF!P186, ""), ""),
  IFERROR(IF(WGOLF!H186="Away", WGOLF!P186, ""), ""),
  IFERROR(IF(WBB!H186="Away", WBB!P186, ""), ""),
  IFERROR(IF(MBB!H186="Away", MBB!P186, ""), ""),
  IFERROR(IF(WLAX!H186="Away", WLAX!P186, ""), ""),
  IFERROR(IF(MLAX!H186="Away", MLAX!P186, ""), ""),
  IFERROR(IF(SOFT!H186="Away", SOFT!P186, ""), ""),
  IFERROR(IF(BASE!H186="Away", BASE!P186, ""), ""),
  IFERROR(IF(ESPORTS!H186="Away", ESPORTS!P186, ""), "")
)
</f>
        <v/>
      </c>
    </row>
    <row r="187" ht="22.5" customHeight="1">
      <c r="A187" s="6">
        <v>186.0</v>
      </c>
      <c r="B187" s="6" t="str">
        <f>'Master Schedule'!B187</f>
        <v/>
      </c>
      <c r="C187" s="7">
        <v>46420.0</v>
      </c>
      <c r="D187" s="8" t="str">
        <f t="shared" si="1"/>
        <v>Tuesday</v>
      </c>
      <c r="E187" s="11" t="str">
        <f>TEXTJOIN(
  CHAR(10) &amp; CHAR(10),
  TRUE,
  IFERROR(IF(WSO!H187="Away", WSO!E187, ""), ""),
  IFERROR(IF(MSO!H187="Away", MSO!E187, ""), ""),
  IFERROR(IF(FH!H187="Away", FH!E187, ""), ""),
  IFERROR(IF(MGOLF!H187="Away", MGOLF!E187, ""), ""),
  IFERROR(IF(Football!H187="Away", Football!E187, ""), ""),
  IFERROR(IF(WVB!H187="Away", WVB!E187, ""), ""),
  IFERROR(IF(XC!H187="Away", XC!E187, ""), ""),
  IFERROR(IF(SWIMMING!H187="Away", SWIMMING!E187, ""), ""),
  IFERROR(IF(WTEN!H187="Away", WTEN!E187, ""), ""),
  IFERROR(IF(TF!H187="Away", TF!E187, ""), ""),
  IFERROR(IF(WGOLF!H187="Away", WGOLF!E187, ""), ""),
  IFERROR(IF(WBB!H187="Away", WBB!E187, ""), ""),
  IFERROR(IF(MBB!H187="Away", MBB!E187, ""), ""),
  IFERROR(IF(WLAX!H187="Away", WLAX!E187, ""), ""),
  IFERROR(IF(MLAX!H187="Away", MLAX!E187, ""), ""),
  IFERROR(IF(SOFT!H187="Away", SOFT!E187, ""), ""),
  IFERROR(IF(BASE!H187="Away", BASE!E187, ""), ""),
  IFERROR(IF(ESPORTS!H187="Away", ESPORTS!E187, ""), "")
)
</f>
        <v/>
      </c>
      <c r="F187" s="11" t="str">
        <f>TEXTJOIN(
  CHAR(10) &amp; CHAR(10),
  TRUE,
  IFERROR(IF(WSO!H187="Away", TEXT(WSO!F187, "h:mm AM/PM"), ""), ""),
  IFERROR(IF(MSO!H187="Away", TEXT(MSO!F187, "h:mm AM/PM"), ""), ""),
  IFERROR(IF(FH!H187="Away", TEXT(FH!F187, "h:mm AM/PM"), ""), ""),
  IFERROR(IF(MGOLF!H187="Away", TEXT(MGOLF!F187, "h:mm AM/PM"), ""), ""),
  IFERROR(IF(Football!H187="Away", TEXT(Football!F187, "h:mm AM/PM"), ""), ""),
  IFERROR(IF(WVB!H187="Away", TEXT(WVB!F187, "h:mm AM/PM"), ""), ""),
  IFERROR(IF(XC!H187="Away", TEXT(XC!F187, "h:mm AM/PM"), ""), ""),
  IFERROR(IF(SWIMMING!H187="Away", TEXT(SWIMMING!F187, "h:mm AM/PM"), ""), ""),
  IFERROR(IF(WTEN!H187="Away", TEXT(WTEN!F187, "h:mm AM/PM"), ""), ""),
  IFERROR(IF(TF!H187="Away", TEXT(TF!F187, "h:mm AM/PM"), ""), ""),
  IFERROR(IF(WGOLF!H187="Away", TEXT(WGOLF!F187, "h:mm AM/PM"), ""), ""),
  IFERROR(IF(WBB!H187="Away", TEXT(WBB!F187, "h:mm AM/PM"), ""), ""),
  IFERROR(IF(MBB!H187="Away", TEXT(MBB!F187, "h:mm AM/PM"), ""), ""),
  IFERROR(IF(WLAX!H187="Away", TEXT(WLAX!F187, "h:mm AM/PM"), ""), ""),
  IFERROR(IF(MLAX!H187="Away", TEXT(MLAX!F187, "h:mm AM/PM"), ""), ""),
  IFERROR(IF(SOFT!H187="Away", TEXT(SOFT!F187, "h:mm AM/PM"), ""), ""),
  IFERROR(IF(BASE!H187="Away", TEXT(BASE!F187, "h:mm AM/PM"), ""), ""),
  IFERROR(IF(ESPORTS!H187="Away", TEXT(ESPORTS!F187, "h:mm AM/PM"), ""), "")
)
</f>
        <v/>
      </c>
      <c r="G187" s="11" t="str">
        <f>TEXTJOIN(
  CHAR(10) &amp; CHAR(10),
  TRUE,
  IFERROR(IF(WSO!H187="Away", WSO!G187, ""), ""),
  IFERROR(IF(MSO!H187="Away", MSO!G187, ""), ""),
  IFERROR(IF(FH!H187="Away", FH!G187, ""), ""),
  IFERROR(IF(MGOLF!H187="Away", MGOLF!G187, ""), ""),
  IFERROR(IF(Football!H187="Away", Football!G187, ""), ""),
  IFERROR(IF(WVB!H187="Away", WVB!G187, ""), ""),
  IFERROR(IF(XC!H187="Away", XC!G187, ""), ""),
  IFERROR(IF(SWIMMING!H187="Away", SWIMMING!G187, ""), ""),
  IFERROR(IF(WTEN!H187="Away", WTEN!G187, ""), ""),
  IFERROR(IF(TF!H187="Away", TF!G187, ""), ""),
  IFERROR(IF(WGOLF!H187="Away", WGOLF!G187, ""), ""),
  IFERROR(IF(WBB!H187="Away", WBB!G187, ""), ""),
  IFERROR(IF(MBB!H187="Away", MBB!G187, ""), ""),
  IFERROR(IF(WLAX!H187="Away", WLAX!G187, ""), ""),
  IFERROR(IF(MLAX!H187="Away", MLAX!G187, ""), ""),
  IFERROR(IF(SOFT!H187="Away", SOFT!G187, ""), ""),
  IFERROR(IF(BASE!H187="Away", BASE!G187, ""), ""),
  IFERROR(IF(ESPORTS!H187="Away", ESPORTS!G187, ""), "")
)
</f>
        <v/>
      </c>
      <c r="H187" s="22" t="str">
        <f>TEXTJOIN(
  CHAR(10) &amp; CHAR(10),
  TRUE,
  IFERROR(IF(WSO!H187="Away", WSO!P187, ""), ""),
  IFERROR(IF(MSO!H187="Away", MSO!P187, ""), ""),
  IFERROR(IF(FH!H187="Away", FH!P187, ""), ""),
  IFERROR(IF(MGOLF!H187="Away", MGOLF!P187, ""), ""),
  IFERROR(IF(Football!H187="Away", Football!P187, ""), ""),
  IFERROR(IF(WVB!H187="Away", WVB!P187, ""), ""),
  IFERROR(IF(XC!H187="Away", XC!P187, ""), ""),
  IFERROR(IF(SWIMMING!H187="Away", SWIMMING!P187, ""), ""),
  IFERROR(IF(WTEN!H187="Away", WTEN!P187, ""), ""),
  IFERROR(IF(TF!H187="Away", TF!P187, ""), ""),
  IFERROR(IF(WGOLF!H187="Away", WGOLF!P187, ""), ""),
  IFERROR(IF(WBB!H187="Away", WBB!P187, ""), ""),
  IFERROR(IF(MBB!H187="Away", MBB!P187, ""), ""),
  IFERROR(IF(WLAX!H187="Away", WLAX!P187, ""), ""),
  IFERROR(IF(MLAX!H187="Away", MLAX!P187, ""), ""),
  IFERROR(IF(SOFT!H187="Away", SOFT!P187, ""), ""),
  IFERROR(IF(BASE!H187="Away", BASE!P187, ""), ""),
  IFERROR(IF(ESPORTS!H187="Away", ESPORTS!P187, ""), "")
)
</f>
        <v/>
      </c>
    </row>
    <row r="188" ht="22.5" customHeight="1">
      <c r="A188" s="6">
        <v>187.0</v>
      </c>
      <c r="B188" s="6" t="str">
        <f>'Master Schedule'!B188</f>
        <v/>
      </c>
      <c r="C188" s="7">
        <v>46421.0</v>
      </c>
      <c r="D188" s="8" t="str">
        <f t="shared" si="1"/>
        <v>Wednesday</v>
      </c>
      <c r="E188" s="11" t="str">
        <f>TEXTJOIN(
  CHAR(10) &amp; CHAR(10),
  TRUE,
  IFERROR(IF(WSO!H188="Away", WSO!E188, ""), ""),
  IFERROR(IF(MSO!H188="Away", MSO!E188, ""), ""),
  IFERROR(IF(FH!H188="Away", FH!E188, ""), ""),
  IFERROR(IF(MGOLF!H188="Away", MGOLF!E188, ""), ""),
  IFERROR(IF(Football!H188="Away", Football!E188, ""), ""),
  IFERROR(IF(WVB!H188="Away", WVB!E188, ""), ""),
  IFERROR(IF(XC!H188="Away", XC!E188, ""), ""),
  IFERROR(IF(SWIMMING!H188="Away", SWIMMING!E188, ""), ""),
  IFERROR(IF(WTEN!H188="Away", WTEN!E188, ""), ""),
  IFERROR(IF(TF!H188="Away", TF!E188, ""), ""),
  IFERROR(IF(WGOLF!H188="Away", WGOLF!E188, ""), ""),
  IFERROR(IF(WBB!H188="Away", WBB!E188, ""), ""),
  IFERROR(IF(MBB!H188="Away", MBB!E188, ""), ""),
  IFERROR(IF(WLAX!H188="Away", WLAX!E188, ""), ""),
  IFERROR(IF(MLAX!H188="Away", MLAX!E188, ""), ""),
  IFERROR(IF(SOFT!H188="Away", SOFT!E188, ""), ""),
  IFERROR(IF(BASE!H188="Away", BASE!E188, ""), ""),
  IFERROR(IF(ESPORTS!H188="Away", ESPORTS!E188, ""), "")
)
</f>
        <v/>
      </c>
      <c r="F188" s="11" t="str">
        <f>TEXTJOIN(
  CHAR(10) &amp; CHAR(10),
  TRUE,
  IFERROR(IF(WSO!H188="Away", TEXT(WSO!F188, "h:mm AM/PM"), ""), ""),
  IFERROR(IF(MSO!H188="Away", TEXT(MSO!F188, "h:mm AM/PM"), ""), ""),
  IFERROR(IF(FH!H188="Away", TEXT(FH!F188, "h:mm AM/PM"), ""), ""),
  IFERROR(IF(MGOLF!H188="Away", TEXT(MGOLF!F188, "h:mm AM/PM"), ""), ""),
  IFERROR(IF(Football!H188="Away", TEXT(Football!F188, "h:mm AM/PM"), ""), ""),
  IFERROR(IF(WVB!H188="Away", TEXT(WVB!F188, "h:mm AM/PM"), ""), ""),
  IFERROR(IF(XC!H188="Away", TEXT(XC!F188, "h:mm AM/PM"), ""), ""),
  IFERROR(IF(SWIMMING!H188="Away", TEXT(SWIMMING!F188, "h:mm AM/PM"), ""), ""),
  IFERROR(IF(WTEN!H188="Away", TEXT(WTEN!F188, "h:mm AM/PM"), ""), ""),
  IFERROR(IF(TF!H188="Away", TEXT(TF!F188, "h:mm AM/PM"), ""), ""),
  IFERROR(IF(WGOLF!H188="Away", TEXT(WGOLF!F188, "h:mm AM/PM"), ""), ""),
  IFERROR(IF(WBB!H188="Away", TEXT(WBB!F188, "h:mm AM/PM"), ""), ""),
  IFERROR(IF(MBB!H188="Away", TEXT(MBB!F188, "h:mm AM/PM"), ""), ""),
  IFERROR(IF(WLAX!H188="Away", TEXT(WLAX!F188, "h:mm AM/PM"), ""), ""),
  IFERROR(IF(MLAX!H188="Away", TEXT(MLAX!F188, "h:mm AM/PM"), ""), ""),
  IFERROR(IF(SOFT!H188="Away", TEXT(SOFT!F188, "h:mm AM/PM"), ""), ""),
  IFERROR(IF(BASE!H188="Away", TEXT(BASE!F188, "h:mm AM/PM"), ""), ""),
  IFERROR(IF(ESPORTS!H188="Away", TEXT(ESPORTS!F188, "h:mm AM/PM"), ""), "")
)
</f>
        <v/>
      </c>
      <c r="G188" s="11" t="str">
        <f>TEXTJOIN(
  CHAR(10) &amp; CHAR(10),
  TRUE,
  IFERROR(IF(WSO!H188="Away", WSO!G188, ""), ""),
  IFERROR(IF(MSO!H188="Away", MSO!G188, ""), ""),
  IFERROR(IF(FH!H188="Away", FH!G188, ""), ""),
  IFERROR(IF(MGOLF!H188="Away", MGOLF!G188, ""), ""),
  IFERROR(IF(Football!H188="Away", Football!G188, ""), ""),
  IFERROR(IF(WVB!H188="Away", WVB!G188, ""), ""),
  IFERROR(IF(XC!H188="Away", XC!G188, ""), ""),
  IFERROR(IF(SWIMMING!H188="Away", SWIMMING!G188, ""), ""),
  IFERROR(IF(WTEN!H188="Away", WTEN!G188, ""), ""),
  IFERROR(IF(TF!H188="Away", TF!G188, ""), ""),
  IFERROR(IF(WGOLF!H188="Away", WGOLF!G188, ""), ""),
  IFERROR(IF(WBB!H188="Away", WBB!G188, ""), ""),
  IFERROR(IF(MBB!H188="Away", MBB!G188, ""), ""),
  IFERROR(IF(WLAX!H188="Away", WLAX!G188, ""), ""),
  IFERROR(IF(MLAX!H188="Away", MLAX!G188, ""), ""),
  IFERROR(IF(SOFT!H188="Away", SOFT!G188, ""), ""),
  IFERROR(IF(BASE!H188="Away", BASE!G188, ""), ""),
  IFERROR(IF(ESPORTS!H188="Away", ESPORTS!G188, ""), "")
)
</f>
        <v/>
      </c>
      <c r="H188" s="22" t="str">
        <f>TEXTJOIN(
  CHAR(10) &amp; CHAR(10),
  TRUE,
  IFERROR(IF(WSO!H188="Away", WSO!P188, ""), ""),
  IFERROR(IF(MSO!H188="Away", MSO!P188, ""), ""),
  IFERROR(IF(FH!H188="Away", FH!P188, ""), ""),
  IFERROR(IF(MGOLF!H188="Away", MGOLF!P188, ""), ""),
  IFERROR(IF(Football!H188="Away", Football!P188, ""), ""),
  IFERROR(IF(WVB!H188="Away", WVB!P188, ""), ""),
  IFERROR(IF(XC!H188="Away", XC!P188, ""), ""),
  IFERROR(IF(SWIMMING!H188="Away", SWIMMING!P188, ""), ""),
  IFERROR(IF(WTEN!H188="Away", WTEN!P188, ""), ""),
  IFERROR(IF(TF!H188="Away", TF!P188, ""), ""),
  IFERROR(IF(WGOLF!H188="Away", WGOLF!P188, ""), ""),
  IFERROR(IF(WBB!H188="Away", WBB!P188, ""), ""),
  IFERROR(IF(MBB!H188="Away", MBB!P188, ""), ""),
  IFERROR(IF(WLAX!H188="Away", WLAX!P188, ""), ""),
  IFERROR(IF(MLAX!H188="Away", MLAX!P188, ""), ""),
  IFERROR(IF(SOFT!H188="Away", SOFT!P188, ""), ""),
  IFERROR(IF(BASE!H188="Away", BASE!P188, ""), ""),
  IFERROR(IF(ESPORTS!H188="Away", ESPORTS!P188, ""), "")
)
</f>
        <v/>
      </c>
    </row>
    <row r="189" ht="22.5" customHeight="1">
      <c r="A189" s="6">
        <v>188.0</v>
      </c>
      <c r="B189" s="6" t="str">
        <f>'Master Schedule'!B189</f>
        <v/>
      </c>
      <c r="C189" s="7">
        <v>46422.0</v>
      </c>
      <c r="D189" s="8" t="str">
        <f t="shared" si="1"/>
        <v>Thursday</v>
      </c>
      <c r="E189" s="11" t="str">
        <f>TEXTJOIN(
  CHAR(10) &amp; CHAR(10),
  TRUE,
  IFERROR(IF(WSO!H189="Away", WSO!E189, ""), ""),
  IFERROR(IF(MSO!H189="Away", MSO!E189, ""), ""),
  IFERROR(IF(FH!H189="Away", FH!E189, ""), ""),
  IFERROR(IF(MGOLF!H189="Away", MGOLF!E189, ""), ""),
  IFERROR(IF(Football!H189="Away", Football!E189, ""), ""),
  IFERROR(IF(WVB!H189="Away", WVB!E189, ""), ""),
  IFERROR(IF(XC!H189="Away", XC!E189, ""), ""),
  IFERROR(IF(SWIMMING!H189="Away", SWIMMING!E189, ""), ""),
  IFERROR(IF(WTEN!H189="Away", WTEN!E189, ""), ""),
  IFERROR(IF(TF!H189="Away", TF!E189, ""), ""),
  IFERROR(IF(WGOLF!H189="Away", WGOLF!E189, ""), ""),
  IFERROR(IF(WBB!H189="Away", WBB!E189, ""), ""),
  IFERROR(IF(MBB!H189="Away", MBB!E189, ""), ""),
  IFERROR(IF(WLAX!H189="Away", WLAX!E189, ""), ""),
  IFERROR(IF(MLAX!H189="Away", MLAX!E189, ""), ""),
  IFERROR(IF(SOFT!H189="Away", SOFT!E189, ""), ""),
  IFERROR(IF(BASE!H189="Away", BASE!E189, ""), ""),
  IFERROR(IF(ESPORTS!H189="Away", ESPORTS!E189, ""), "")
)
</f>
        <v/>
      </c>
      <c r="F189" s="11" t="str">
        <f>TEXTJOIN(
  CHAR(10) &amp; CHAR(10),
  TRUE,
  IFERROR(IF(WSO!H189="Away", TEXT(WSO!F189, "h:mm AM/PM"), ""), ""),
  IFERROR(IF(MSO!H189="Away", TEXT(MSO!F189, "h:mm AM/PM"), ""), ""),
  IFERROR(IF(FH!H189="Away", TEXT(FH!F189, "h:mm AM/PM"), ""), ""),
  IFERROR(IF(MGOLF!H189="Away", TEXT(MGOLF!F189, "h:mm AM/PM"), ""), ""),
  IFERROR(IF(Football!H189="Away", TEXT(Football!F189, "h:mm AM/PM"), ""), ""),
  IFERROR(IF(WVB!H189="Away", TEXT(WVB!F189, "h:mm AM/PM"), ""), ""),
  IFERROR(IF(XC!H189="Away", TEXT(XC!F189, "h:mm AM/PM"), ""), ""),
  IFERROR(IF(SWIMMING!H189="Away", TEXT(SWIMMING!F189, "h:mm AM/PM"), ""), ""),
  IFERROR(IF(WTEN!H189="Away", TEXT(WTEN!F189, "h:mm AM/PM"), ""), ""),
  IFERROR(IF(TF!H189="Away", TEXT(TF!F189, "h:mm AM/PM"), ""), ""),
  IFERROR(IF(WGOLF!H189="Away", TEXT(WGOLF!F189, "h:mm AM/PM"), ""), ""),
  IFERROR(IF(WBB!H189="Away", TEXT(WBB!F189, "h:mm AM/PM"), ""), ""),
  IFERROR(IF(MBB!H189="Away", TEXT(MBB!F189, "h:mm AM/PM"), ""), ""),
  IFERROR(IF(WLAX!H189="Away", TEXT(WLAX!F189, "h:mm AM/PM"), ""), ""),
  IFERROR(IF(MLAX!H189="Away", TEXT(MLAX!F189, "h:mm AM/PM"), ""), ""),
  IFERROR(IF(SOFT!H189="Away", TEXT(SOFT!F189, "h:mm AM/PM"), ""), ""),
  IFERROR(IF(BASE!H189="Away", TEXT(BASE!F189, "h:mm AM/PM"), ""), ""),
  IFERROR(IF(ESPORTS!H189="Away", TEXT(ESPORTS!F189, "h:mm AM/PM"), ""), "")
)
</f>
        <v/>
      </c>
      <c r="G189" s="11" t="str">
        <f>TEXTJOIN(
  CHAR(10) &amp; CHAR(10),
  TRUE,
  IFERROR(IF(WSO!H189="Away", WSO!G189, ""), ""),
  IFERROR(IF(MSO!H189="Away", MSO!G189, ""), ""),
  IFERROR(IF(FH!H189="Away", FH!G189, ""), ""),
  IFERROR(IF(MGOLF!H189="Away", MGOLF!G189, ""), ""),
  IFERROR(IF(Football!H189="Away", Football!G189, ""), ""),
  IFERROR(IF(WVB!H189="Away", WVB!G189, ""), ""),
  IFERROR(IF(XC!H189="Away", XC!G189, ""), ""),
  IFERROR(IF(SWIMMING!H189="Away", SWIMMING!G189, ""), ""),
  IFERROR(IF(WTEN!H189="Away", WTEN!G189, ""), ""),
  IFERROR(IF(TF!H189="Away", TF!G189, ""), ""),
  IFERROR(IF(WGOLF!H189="Away", WGOLF!G189, ""), ""),
  IFERROR(IF(WBB!H189="Away", WBB!G189, ""), ""),
  IFERROR(IF(MBB!H189="Away", MBB!G189, ""), ""),
  IFERROR(IF(WLAX!H189="Away", WLAX!G189, ""), ""),
  IFERROR(IF(MLAX!H189="Away", MLAX!G189, ""), ""),
  IFERROR(IF(SOFT!H189="Away", SOFT!G189, ""), ""),
  IFERROR(IF(BASE!H189="Away", BASE!G189, ""), ""),
  IFERROR(IF(ESPORTS!H189="Away", ESPORTS!G189, ""), "")
)
</f>
        <v/>
      </c>
      <c r="H189" s="22" t="str">
        <f>TEXTJOIN(
  CHAR(10) &amp; CHAR(10),
  TRUE,
  IFERROR(IF(WSO!H189="Away", WSO!P189, ""), ""),
  IFERROR(IF(MSO!H189="Away", MSO!P189, ""), ""),
  IFERROR(IF(FH!H189="Away", FH!P189, ""), ""),
  IFERROR(IF(MGOLF!H189="Away", MGOLF!P189, ""), ""),
  IFERROR(IF(Football!H189="Away", Football!P189, ""), ""),
  IFERROR(IF(WVB!H189="Away", WVB!P189, ""), ""),
  IFERROR(IF(XC!H189="Away", XC!P189, ""), ""),
  IFERROR(IF(SWIMMING!H189="Away", SWIMMING!P189, ""), ""),
  IFERROR(IF(WTEN!H189="Away", WTEN!P189, ""), ""),
  IFERROR(IF(TF!H189="Away", TF!P189, ""), ""),
  IFERROR(IF(WGOLF!H189="Away", WGOLF!P189, ""), ""),
  IFERROR(IF(WBB!H189="Away", WBB!P189, ""), ""),
  IFERROR(IF(MBB!H189="Away", MBB!P189, ""), ""),
  IFERROR(IF(WLAX!H189="Away", WLAX!P189, ""), ""),
  IFERROR(IF(MLAX!H189="Away", MLAX!P189, ""), ""),
  IFERROR(IF(SOFT!H189="Away", SOFT!P189, ""), ""),
  IFERROR(IF(BASE!H189="Away", BASE!P189, ""), ""),
  IFERROR(IF(ESPORTS!H189="Away", ESPORTS!P189, ""), "")
)
</f>
        <v/>
      </c>
    </row>
    <row r="190" ht="22.5" customHeight="1">
      <c r="A190" s="6">
        <v>189.0</v>
      </c>
      <c r="B190" s="6" t="str">
        <f>'Master Schedule'!B190</f>
        <v/>
      </c>
      <c r="C190" s="7">
        <v>46423.0</v>
      </c>
      <c r="D190" s="8" t="str">
        <f t="shared" si="1"/>
        <v>Friday</v>
      </c>
      <c r="E190" s="11" t="str">
        <f>TEXTJOIN(
  CHAR(10) &amp; CHAR(10),
  TRUE,
  IFERROR(IF(WSO!H190="Away", WSO!E190, ""), ""),
  IFERROR(IF(MSO!H190="Away", MSO!E190, ""), ""),
  IFERROR(IF(FH!H190="Away", FH!E190, ""), ""),
  IFERROR(IF(MGOLF!H190="Away", MGOLF!E190, ""), ""),
  IFERROR(IF(Football!H190="Away", Football!E190, ""), ""),
  IFERROR(IF(WVB!H190="Away", WVB!E190, ""), ""),
  IFERROR(IF(XC!H190="Away", XC!E190, ""), ""),
  IFERROR(IF(SWIMMING!H190="Away", SWIMMING!E190, ""), ""),
  IFERROR(IF(WTEN!H190="Away", WTEN!E190, ""), ""),
  IFERROR(IF(TF!H190="Away", TF!E190, ""), ""),
  IFERROR(IF(WGOLF!H190="Away", WGOLF!E190, ""), ""),
  IFERROR(IF(WBB!H190="Away", WBB!E190, ""), ""),
  IFERROR(IF(MBB!H190="Away", MBB!E190, ""), ""),
  IFERROR(IF(WLAX!H190="Away", WLAX!E190, ""), ""),
  IFERROR(IF(MLAX!H190="Away", MLAX!E190, ""), ""),
  IFERROR(IF(SOFT!H190="Away", SOFT!E190, ""), ""),
  IFERROR(IF(BASE!H190="Away", BASE!E190, ""), ""),
  IFERROR(IF(ESPORTS!H190="Away", ESPORTS!E190, ""), "")
)
</f>
        <v/>
      </c>
      <c r="F190" s="11" t="str">
        <f>TEXTJOIN(
  CHAR(10) &amp; CHAR(10),
  TRUE,
  IFERROR(IF(WSO!H190="Away", TEXT(WSO!F190, "h:mm AM/PM"), ""), ""),
  IFERROR(IF(MSO!H190="Away", TEXT(MSO!F190, "h:mm AM/PM"), ""), ""),
  IFERROR(IF(FH!H190="Away", TEXT(FH!F190, "h:mm AM/PM"), ""), ""),
  IFERROR(IF(MGOLF!H190="Away", TEXT(MGOLF!F190, "h:mm AM/PM"), ""), ""),
  IFERROR(IF(Football!H190="Away", TEXT(Football!F190, "h:mm AM/PM"), ""), ""),
  IFERROR(IF(WVB!H190="Away", TEXT(WVB!F190, "h:mm AM/PM"), ""), ""),
  IFERROR(IF(XC!H190="Away", TEXT(XC!F190, "h:mm AM/PM"), ""), ""),
  IFERROR(IF(SWIMMING!H190="Away", TEXT(SWIMMING!F190, "h:mm AM/PM"), ""), ""),
  IFERROR(IF(WTEN!H190="Away", TEXT(WTEN!F190, "h:mm AM/PM"), ""), ""),
  IFERROR(IF(TF!H190="Away", TEXT(TF!F190, "h:mm AM/PM"), ""), ""),
  IFERROR(IF(WGOLF!H190="Away", TEXT(WGOLF!F190, "h:mm AM/PM"), ""), ""),
  IFERROR(IF(WBB!H190="Away", TEXT(WBB!F190, "h:mm AM/PM"), ""), ""),
  IFERROR(IF(MBB!H190="Away", TEXT(MBB!F190, "h:mm AM/PM"), ""), ""),
  IFERROR(IF(WLAX!H190="Away", TEXT(WLAX!F190, "h:mm AM/PM"), ""), ""),
  IFERROR(IF(MLAX!H190="Away", TEXT(MLAX!F190, "h:mm AM/PM"), ""), ""),
  IFERROR(IF(SOFT!H190="Away", TEXT(SOFT!F190, "h:mm AM/PM"), ""), ""),
  IFERROR(IF(BASE!H190="Away", TEXT(BASE!F190, "h:mm AM/PM"), ""), ""),
  IFERROR(IF(ESPORTS!H190="Away", TEXT(ESPORTS!F190, "h:mm AM/PM"), ""), "")
)
</f>
        <v/>
      </c>
      <c r="G190" s="11" t="str">
        <f>TEXTJOIN(
  CHAR(10) &amp; CHAR(10),
  TRUE,
  IFERROR(IF(WSO!H190="Away", WSO!G190, ""), ""),
  IFERROR(IF(MSO!H190="Away", MSO!G190, ""), ""),
  IFERROR(IF(FH!H190="Away", FH!G190, ""), ""),
  IFERROR(IF(MGOLF!H190="Away", MGOLF!G190, ""), ""),
  IFERROR(IF(Football!H190="Away", Football!G190, ""), ""),
  IFERROR(IF(WVB!H190="Away", WVB!G190, ""), ""),
  IFERROR(IF(XC!H190="Away", XC!G190, ""), ""),
  IFERROR(IF(SWIMMING!H190="Away", SWIMMING!G190, ""), ""),
  IFERROR(IF(WTEN!H190="Away", WTEN!G190, ""), ""),
  IFERROR(IF(TF!H190="Away", TF!G190, ""), ""),
  IFERROR(IF(WGOLF!H190="Away", WGOLF!G190, ""), ""),
  IFERROR(IF(WBB!H190="Away", WBB!G190, ""), ""),
  IFERROR(IF(MBB!H190="Away", MBB!G190, ""), ""),
  IFERROR(IF(WLAX!H190="Away", WLAX!G190, ""), ""),
  IFERROR(IF(MLAX!H190="Away", MLAX!G190, ""), ""),
  IFERROR(IF(SOFT!H190="Away", SOFT!G190, ""), ""),
  IFERROR(IF(BASE!H190="Away", BASE!G190, ""), ""),
  IFERROR(IF(ESPORTS!H190="Away", ESPORTS!G190, ""), "")
)
</f>
        <v/>
      </c>
      <c r="H190" s="22" t="str">
        <f>TEXTJOIN(
  CHAR(10) &amp; CHAR(10),
  TRUE,
  IFERROR(IF(WSO!H190="Away", WSO!P190, ""), ""),
  IFERROR(IF(MSO!H190="Away", MSO!P190, ""), ""),
  IFERROR(IF(FH!H190="Away", FH!P190, ""), ""),
  IFERROR(IF(MGOLF!H190="Away", MGOLF!P190, ""), ""),
  IFERROR(IF(Football!H190="Away", Football!P190, ""), ""),
  IFERROR(IF(WVB!H190="Away", WVB!P190, ""), ""),
  IFERROR(IF(XC!H190="Away", XC!P190, ""), ""),
  IFERROR(IF(SWIMMING!H190="Away", SWIMMING!P190, ""), ""),
  IFERROR(IF(WTEN!H190="Away", WTEN!P190, ""), ""),
  IFERROR(IF(TF!H190="Away", TF!P190, ""), ""),
  IFERROR(IF(WGOLF!H190="Away", WGOLF!P190, ""), ""),
  IFERROR(IF(WBB!H190="Away", WBB!P190, ""), ""),
  IFERROR(IF(MBB!H190="Away", MBB!P190, ""), ""),
  IFERROR(IF(WLAX!H190="Away", WLAX!P190, ""), ""),
  IFERROR(IF(MLAX!H190="Away", MLAX!P190, ""), ""),
  IFERROR(IF(SOFT!H190="Away", SOFT!P190, ""), ""),
  IFERROR(IF(BASE!H190="Away", BASE!P190, ""), ""),
  IFERROR(IF(ESPORTS!H190="Away", ESPORTS!P190, ""), "")
)
</f>
        <v/>
      </c>
    </row>
    <row r="191" ht="22.5" customHeight="1">
      <c r="A191" s="6">
        <v>190.0</v>
      </c>
      <c r="B191" s="6" t="str">
        <f>'Master Schedule'!B191</f>
        <v/>
      </c>
      <c r="C191" s="7">
        <v>46424.0</v>
      </c>
      <c r="D191" s="8" t="str">
        <f t="shared" si="1"/>
        <v>Saturday</v>
      </c>
      <c r="E191" s="11" t="str">
        <f>TEXTJOIN(
  CHAR(10) &amp; CHAR(10),
  TRUE,
  IFERROR(IF(WSO!H191="Away", WSO!E191, ""), ""),
  IFERROR(IF(MSO!H191="Away", MSO!E191, ""), ""),
  IFERROR(IF(FH!H191="Away", FH!E191, ""), ""),
  IFERROR(IF(MGOLF!H191="Away", MGOLF!E191, ""), ""),
  IFERROR(IF(Football!H191="Away", Football!E191, ""), ""),
  IFERROR(IF(WVB!H191="Away", WVB!E191, ""), ""),
  IFERROR(IF(XC!H191="Away", XC!E191, ""), ""),
  IFERROR(IF(SWIMMING!H191="Away", SWIMMING!E191, ""), ""),
  IFERROR(IF(WTEN!H191="Away", WTEN!E191, ""), ""),
  IFERROR(IF(TF!H191="Away", TF!E191, ""), ""),
  IFERROR(IF(WGOLF!H191="Away", WGOLF!E191, ""), ""),
  IFERROR(IF(WBB!H191="Away", WBB!E191, ""), ""),
  IFERROR(IF(MBB!H191="Away", MBB!E191, ""), ""),
  IFERROR(IF(WLAX!H191="Away", WLAX!E191, ""), ""),
  IFERROR(IF(MLAX!H191="Away", MLAX!E191, ""), ""),
  IFERROR(IF(SOFT!H191="Away", SOFT!E191, ""), ""),
  IFERROR(IF(BASE!H191="Away", BASE!E191, ""), ""),
  IFERROR(IF(ESPORTS!H191="Away", ESPORTS!E191, ""), "")
)
</f>
        <v/>
      </c>
      <c r="F191" s="11" t="str">
        <f>TEXTJOIN(
  CHAR(10) &amp; CHAR(10),
  TRUE,
  IFERROR(IF(WSO!H191="Away", TEXT(WSO!F191, "h:mm AM/PM"), ""), ""),
  IFERROR(IF(MSO!H191="Away", TEXT(MSO!F191, "h:mm AM/PM"), ""), ""),
  IFERROR(IF(FH!H191="Away", TEXT(FH!F191, "h:mm AM/PM"), ""), ""),
  IFERROR(IF(MGOLF!H191="Away", TEXT(MGOLF!F191, "h:mm AM/PM"), ""), ""),
  IFERROR(IF(Football!H191="Away", TEXT(Football!F191, "h:mm AM/PM"), ""), ""),
  IFERROR(IF(WVB!H191="Away", TEXT(WVB!F191, "h:mm AM/PM"), ""), ""),
  IFERROR(IF(XC!H191="Away", TEXT(XC!F191, "h:mm AM/PM"), ""), ""),
  IFERROR(IF(SWIMMING!H191="Away", TEXT(SWIMMING!F191, "h:mm AM/PM"), ""), ""),
  IFERROR(IF(WTEN!H191="Away", TEXT(WTEN!F191, "h:mm AM/PM"), ""), ""),
  IFERROR(IF(TF!H191="Away", TEXT(TF!F191, "h:mm AM/PM"), ""), ""),
  IFERROR(IF(WGOLF!H191="Away", TEXT(WGOLF!F191, "h:mm AM/PM"), ""), ""),
  IFERROR(IF(WBB!H191="Away", TEXT(WBB!F191, "h:mm AM/PM"), ""), ""),
  IFERROR(IF(MBB!H191="Away", TEXT(MBB!F191, "h:mm AM/PM"), ""), ""),
  IFERROR(IF(WLAX!H191="Away", TEXT(WLAX!F191, "h:mm AM/PM"), ""), ""),
  IFERROR(IF(MLAX!H191="Away", TEXT(MLAX!F191, "h:mm AM/PM"), ""), ""),
  IFERROR(IF(SOFT!H191="Away", TEXT(SOFT!F191, "h:mm AM/PM"), ""), ""),
  IFERROR(IF(BASE!H191="Away", TEXT(BASE!F191, "h:mm AM/PM"), ""), ""),
  IFERROR(IF(ESPORTS!H191="Away", TEXT(ESPORTS!F191, "h:mm AM/PM"), ""), "")
)
</f>
        <v/>
      </c>
      <c r="G191" s="11" t="str">
        <f>TEXTJOIN(
  CHAR(10) &amp; CHAR(10),
  TRUE,
  IFERROR(IF(WSO!H191="Away", WSO!G191, ""), ""),
  IFERROR(IF(MSO!H191="Away", MSO!G191, ""), ""),
  IFERROR(IF(FH!H191="Away", FH!G191, ""), ""),
  IFERROR(IF(MGOLF!H191="Away", MGOLF!G191, ""), ""),
  IFERROR(IF(Football!H191="Away", Football!G191, ""), ""),
  IFERROR(IF(WVB!H191="Away", WVB!G191, ""), ""),
  IFERROR(IF(XC!H191="Away", XC!G191, ""), ""),
  IFERROR(IF(SWIMMING!H191="Away", SWIMMING!G191, ""), ""),
  IFERROR(IF(WTEN!H191="Away", WTEN!G191, ""), ""),
  IFERROR(IF(TF!H191="Away", TF!G191, ""), ""),
  IFERROR(IF(WGOLF!H191="Away", WGOLF!G191, ""), ""),
  IFERROR(IF(WBB!H191="Away", WBB!G191, ""), ""),
  IFERROR(IF(MBB!H191="Away", MBB!G191, ""), ""),
  IFERROR(IF(WLAX!H191="Away", WLAX!G191, ""), ""),
  IFERROR(IF(MLAX!H191="Away", MLAX!G191, ""), ""),
  IFERROR(IF(SOFT!H191="Away", SOFT!G191, ""), ""),
  IFERROR(IF(BASE!H191="Away", BASE!G191, ""), ""),
  IFERROR(IF(ESPORTS!H191="Away", ESPORTS!G191, ""), "")
)
</f>
        <v/>
      </c>
      <c r="H191" s="22" t="str">
        <f>TEXTJOIN(
  CHAR(10) &amp; CHAR(10),
  TRUE,
  IFERROR(IF(WSO!H191="Away", WSO!P191, ""), ""),
  IFERROR(IF(MSO!H191="Away", MSO!P191, ""), ""),
  IFERROR(IF(FH!H191="Away", FH!P191, ""), ""),
  IFERROR(IF(MGOLF!H191="Away", MGOLF!P191, ""), ""),
  IFERROR(IF(Football!H191="Away", Football!P191, ""), ""),
  IFERROR(IF(WVB!H191="Away", WVB!P191, ""), ""),
  IFERROR(IF(XC!H191="Away", XC!P191, ""), ""),
  IFERROR(IF(SWIMMING!H191="Away", SWIMMING!P191, ""), ""),
  IFERROR(IF(WTEN!H191="Away", WTEN!P191, ""), ""),
  IFERROR(IF(TF!H191="Away", TF!P191, ""), ""),
  IFERROR(IF(WGOLF!H191="Away", WGOLF!P191, ""), ""),
  IFERROR(IF(WBB!H191="Away", WBB!P191, ""), ""),
  IFERROR(IF(MBB!H191="Away", MBB!P191, ""), ""),
  IFERROR(IF(WLAX!H191="Away", WLAX!P191, ""), ""),
  IFERROR(IF(MLAX!H191="Away", MLAX!P191, ""), ""),
  IFERROR(IF(SOFT!H191="Away", SOFT!P191, ""), ""),
  IFERROR(IF(BASE!H191="Away", BASE!P191, ""), ""),
  IFERROR(IF(ESPORTS!H191="Away", ESPORTS!P191, ""), "")
)
</f>
        <v/>
      </c>
    </row>
    <row r="192" ht="22.5" customHeight="1">
      <c r="A192" s="6">
        <v>191.0</v>
      </c>
      <c r="B192" s="6" t="str">
        <f>'Master Schedule'!B192</f>
        <v/>
      </c>
      <c r="C192" s="7">
        <v>46425.0</v>
      </c>
      <c r="D192" s="8" t="str">
        <f t="shared" si="1"/>
        <v>Sunday</v>
      </c>
      <c r="E192" s="11" t="str">
        <f>TEXTJOIN(
  CHAR(10) &amp; CHAR(10),
  TRUE,
  IFERROR(IF(WSO!H192="Away", WSO!E192, ""), ""),
  IFERROR(IF(MSO!H192="Away", MSO!E192, ""), ""),
  IFERROR(IF(FH!H192="Away", FH!E192, ""), ""),
  IFERROR(IF(MGOLF!H192="Away", MGOLF!E192, ""), ""),
  IFERROR(IF(Football!H192="Away", Football!E192, ""), ""),
  IFERROR(IF(WVB!H192="Away", WVB!E192, ""), ""),
  IFERROR(IF(XC!H192="Away", XC!E192, ""), ""),
  IFERROR(IF(SWIMMING!H192="Away", SWIMMING!E192, ""), ""),
  IFERROR(IF(WTEN!H192="Away", WTEN!E192, ""), ""),
  IFERROR(IF(TF!H192="Away", TF!E192, ""), ""),
  IFERROR(IF(WGOLF!H192="Away", WGOLF!E192, ""), ""),
  IFERROR(IF(WBB!H192="Away", WBB!E192, ""), ""),
  IFERROR(IF(MBB!H192="Away", MBB!E192, ""), ""),
  IFERROR(IF(WLAX!H192="Away", WLAX!E192, ""), ""),
  IFERROR(IF(MLAX!H192="Away", MLAX!E192, ""), ""),
  IFERROR(IF(SOFT!H192="Away", SOFT!E192, ""), ""),
  IFERROR(IF(BASE!H192="Away", BASE!E192, ""), ""),
  IFERROR(IF(ESPORTS!H192="Away", ESPORTS!E192, ""), "")
)
</f>
        <v/>
      </c>
      <c r="F192" s="11" t="str">
        <f>TEXTJOIN(
  CHAR(10) &amp; CHAR(10),
  TRUE,
  IFERROR(IF(WSO!H192="Away", TEXT(WSO!F192, "h:mm AM/PM"), ""), ""),
  IFERROR(IF(MSO!H192="Away", TEXT(MSO!F192, "h:mm AM/PM"), ""), ""),
  IFERROR(IF(FH!H192="Away", TEXT(FH!F192, "h:mm AM/PM"), ""), ""),
  IFERROR(IF(MGOLF!H192="Away", TEXT(MGOLF!F192, "h:mm AM/PM"), ""), ""),
  IFERROR(IF(Football!H192="Away", TEXT(Football!F192, "h:mm AM/PM"), ""), ""),
  IFERROR(IF(WVB!H192="Away", TEXT(WVB!F192, "h:mm AM/PM"), ""), ""),
  IFERROR(IF(XC!H192="Away", TEXT(XC!F192, "h:mm AM/PM"), ""), ""),
  IFERROR(IF(SWIMMING!H192="Away", TEXT(SWIMMING!F192, "h:mm AM/PM"), ""), ""),
  IFERROR(IF(WTEN!H192="Away", TEXT(WTEN!F192, "h:mm AM/PM"), ""), ""),
  IFERROR(IF(TF!H192="Away", TEXT(TF!F192, "h:mm AM/PM"), ""), ""),
  IFERROR(IF(WGOLF!H192="Away", TEXT(WGOLF!F192, "h:mm AM/PM"), ""), ""),
  IFERROR(IF(WBB!H192="Away", TEXT(WBB!F192, "h:mm AM/PM"), ""), ""),
  IFERROR(IF(MBB!H192="Away", TEXT(MBB!F192, "h:mm AM/PM"), ""), ""),
  IFERROR(IF(WLAX!H192="Away", TEXT(WLAX!F192, "h:mm AM/PM"), ""), ""),
  IFERROR(IF(MLAX!H192="Away", TEXT(MLAX!F192, "h:mm AM/PM"), ""), ""),
  IFERROR(IF(SOFT!H192="Away", TEXT(SOFT!F192, "h:mm AM/PM"), ""), ""),
  IFERROR(IF(BASE!H192="Away", TEXT(BASE!F192, "h:mm AM/PM"), ""), ""),
  IFERROR(IF(ESPORTS!H192="Away", TEXT(ESPORTS!F192, "h:mm AM/PM"), ""), "")
)
</f>
        <v/>
      </c>
      <c r="G192" s="11" t="str">
        <f>TEXTJOIN(
  CHAR(10) &amp; CHAR(10),
  TRUE,
  IFERROR(IF(WSO!H192="Away", WSO!G192, ""), ""),
  IFERROR(IF(MSO!H192="Away", MSO!G192, ""), ""),
  IFERROR(IF(FH!H192="Away", FH!G192, ""), ""),
  IFERROR(IF(MGOLF!H192="Away", MGOLF!G192, ""), ""),
  IFERROR(IF(Football!H192="Away", Football!G192, ""), ""),
  IFERROR(IF(WVB!H192="Away", WVB!G192, ""), ""),
  IFERROR(IF(XC!H192="Away", XC!G192, ""), ""),
  IFERROR(IF(SWIMMING!H192="Away", SWIMMING!G192, ""), ""),
  IFERROR(IF(WTEN!H192="Away", WTEN!G192, ""), ""),
  IFERROR(IF(TF!H192="Away", TF!G192, ""), ""),
  IFERROR(IF(WGOLF!H192="Away", WGOLF!G192, ""), ""),
  IFERROR(IF(WBB!H192="Away", WBB!G192, ""), ""),
  IFERROR(IF(MBB!H192="Away", MBB!G192, ""), ""),
  IFERROR(IF(WLAX!H192="Away", WLAX!G192, ""), ""),
  IFERROR(IF(MLAX!H192="Away", MLAX!G192, ""), ""),
  IFERROR(IF(SOFT!H192="Away", SOFT!G192, ""), ""),
  IFERROR(IF(BASE!H192="Away", BASE!G192, ""), ""),
  IFERROR(IF(ESPORTS!H192="Away", ESPORTS!G192, ""), "")
)
</f>
        <v/>
      </c>
      <c r="H192" s="22" t="str">
        <f>TEXTJOIN(
  CHAR(10) &amp; CHAR(10),
  TRUE,
  IFERROR(IF(WSO!H192="Away", WSO!P192, ""), ""),
  IFERROR(IF(MSO!H192="Away", MSO!P192, ""), ""),
  IFERROR(IF(FH!H192="Away", FH!P192, ""), ""),
  IFERROR(IF(MGOLF!H192="Away", MGOLF!P192, ""), ""),
  IFERROR(IF(Football!H192="Away", Football!P192, ""), ""),
  IFERROR(IF(WVB!H192="Away", WVB!P192, ""), ""),
  IFERROR(IF(XC!H192="Away", XC!P192, ""), ""),
  IFERROR(IF(SWIMMING!H192="Away", SWIMMING!P192, ""), ""),
  IFERROR(IF(WTEN!H192="Away", WTEN!P192, ""), ""),
  IFERROR(IF(TF!H192="Away", TF!P192, ""), ""),
  IFERROR(IF(WGOLF!H192="Away", WGOLF!P192, ""), ""),
  IFERROR(IF(WBB!H192="Away", WBB!P192, ""), ""),
  IFERROR(IF(MBB!H192="Away", MBB!P192, ""), ""),
  IFERROR(IF(WLAX!H192="Away", WLAX!P192, ""), ""),
  IFERROR(IF(MLAX!H192="Away", MLAX!P192, ""), ""),
  IFERROR(IF(SOFT!H192="Away", SOFT!P192, ""), ""),
  IFERROR(IF(BASE!H192="Away", BASE!P192, ""), ""),
  IFERROR(IF(ESPORTS!H192="Away", ESPORTS!P192, ""), "")
)
</f>
        <v/>
      </c>
    </row>
    <row r="193" ht="22.5" customHeight="1">
      <c r="A193" s="6">
        <v>192.0</v>
      </c>
      <c r="B193" s="6" t="str">
        <f>'Master Schedule'!B193</f>
        <v/>
      </c>
      <c r="C193" s="7">
        <v>46426.0</v>
      </c>
      <c r="D193" s="8" t="str">
        <f t="shared" si="1"/>
        <v>Monday</v>
      </c>
      <c r="E193" s="11" t="str">
        <f>TEXTJOIN(
  CHAR(10) &amp; CHAR(10),
  TRUE,
  IFERROR(IF(WSO!H193="Away", WSO!E193, ""), ""),
  IFERROR(IF(MSO!H193="Away", MSO!E193, ""), ""),
  IFERROR(IF(FH!H193="Away", FH!E193, ""), ""),
  IFERROR(IF(MGOLF!H193="Away", MGOLF!E193, ""), ""),
  IFERROR(IF(Football!H193="Away", Football!E193, ""), ""),
  IFERROR(IF(WVB!H193="Away", WVB!E193, ""), ""),
  IFERROR(IF(XC!H193="Away", XC!E193, ""), ""),
  IFERROR(IF(SWIMMING!H193="Away", SWIMMING!E193, ""), ""),
  IFERROR(IF(WTEN!H193="Away", WTEN!E193, ""), ""),
  IFERROR(IF(TF!H193="Away", TF!E193, ""), ""),
  IFERROR(IF(WGOLF!H193="Away", WGOLF!E193, ""), ""),
  IFERROR(IF(WBB!H193="Away", WBB!E193, ""), ""),
  IFERROR(IF(MBB!H193="Away", MBB!E193, ""), ""),
  IFERROR(IF(WLAX!H193="Away", WLAX!E193, ""), ""),
  IFERROR(IF(MLAX!H193="Away", MLAX!E193, ""), ""),
  IFERROR(IF(SOFT!H193="Away", SOFT!E193, ""), ""),
  IFERROR(IF(BASE!H193="Away", BASE!E193, ""), ""),
  IFERROR(IF(ESPORTS!H193="Away", ESPORTS!E193, ""), "")
)
</f>
        <v/>
      </c>
      <c r="F193" s="11" t="str">
        <f>TEXTJOIN(
  CHAR(10) &amp; CHAR(10),
  TRUE,
  IFERROR(IF(WSO!H193="Away", TEXT(WSO!F193, "h:mm AM/PM"), ""), ""),
  IFERROR(IF(MSO!H193="Away", TEXT(MSO!F193, "h:mm AM/PM"), ""), ""),
  IFERROR(IF(FH!H193="Away", TEXT(FH!F193, "h:mm AM/PM"), ""), ""),
  IFERROR(IF(MGOLF!H193="Away", TEXT(MGOLF!F193, "h:mm AM/PM"), ""), ""),
  IFERROR(IF(Football!H193="Away", TEXT(Football!F193, "h:mm AM/PM"), ""), ""),
  IFERROR(IF(WVB!H193="Away", TEXT(WVB!F193, "h:mm AM/PM"), ""), ""),
  IFERROR(IF(XC!H193="Away", TEXT(XC!F193, "h:mm AM/PM"), ""), ""),
  IFERROR(IF(SWIMMING!H193="Away", TEXT(SWIMMING!F193, "h:mm AM/PM"), ""), ""),
  IFERROR(IF(WTEN!H193="Away", TEXT(WTEN!F193, "h:mm AM/PM"), ""), ""),
  IFERROR(IF(TF!H193="Away", TEXT(TF!F193, "h:mm AM/PM"), ""), ""),
  IFERROR(IF(WGOLF!H193="Away", TEXT(WGOLF!F193, "h:mm AM/PM"), ""), ""),
  IFERROR(IF(WBB!H193="Away", TEXT(WBB!F193, "h:mm AM/PM"), ""), ""),
  IFERROR(IF(MBB!H193="Away", TEXT(MBB!F193, "h:mm AM/PM"), ""), ""),
  IFERROR(IF(WLAX!H193="Away", TEXT(WLAX!F193, "h:mm AM/PM"), ""), ""),
  IFERROR(IF(MLAX!H193="Away", TEXT(MLAX!F193, "h:mm AM/PM"), ""), ""),
  IFERROR(IF(SOFT!H193="Away", TEXT(SOFT!F193, "h:mm AM/PM"), ""), ""),
  IFERROR(IF(BASE!H193="Away", TEXT(BASE!F193, "h:mm AM/PM"), ""), ""),
  IFERROR(IF(ESPORTS!H193="Away", TEXT(ESPORTS!F193, "h:mm AM/PM"), ""), "")
)
</f>
        <v/>
      </c>
      <c r="G193" s="11" t="str">
        <f>TEXTJOIN(
  CHAR(10) &amp; CHAR(10),
  TRUE,
  IFERROR(IF(WSO!H193="Away", WSO!G193, ""), ""),
  IFERROR(IF(MSO!H193="Away", MSO!G193, ""), ""),
  IFERROR(IF(FH!H193="Away", FH!G193, ""), ""),
  IFERROR(IF(MGOLF!H193="Away", MGOLF!G193, ""), ""),
  IFERROR(IF(Football!H193="Away", Football!G193, ""), ""),
  IFERROR(IF(WVB!H193="Away", WVB!G193, ""), ""),
  IFERROR(IF(XC!H193="Away", XC!G193, ""), ""),
  IFERROR(IF(SWIMMING!H193="Away", SWIMMING!G193, ""), ""),
  IFERROR(IF(WTEN!H193="Away", WTEN!G193, ""), ""),
  IFERROR(IF(TF!H193="Away", TF!G193, ""), ""),
  IFERROR(IF(WGOLF!H193="Away", WGOLF!G193, ""), ""),
  IFERROR(IF(WBB!H193="Away", WBB!G193, ""), ""),
  IFERROR(IF(MBB!H193="Away", MBB!G193, ""), ""),
  IFERROR(IF(WLAX!H193="Away", WLAX!G193, ""), ""),
  IFERROR(IF(MLAX!H193="Away", MLAX!G193, ""), ""),
  IFERROR(IF(SOFT!H193="Away", SOFT!G193, ""), ""),
  IFERROR(IF(BASE!H193="Away", BASE!G193, ""), ""),
  IFERROR(IF(ESPORTS!H193="Away", ESPORTS!G193, ""), "")
)
</f>
        <v/>
      </c>
      <c r="H193" s="22" t="str">
        <f>TEXTJOIN(
  CHAR(10) &amp; CHAR(10),
  TRUE,
  IFERROR(IF(WSO!H193="Away", WSO!P193, ""), ""),
  IFERROR(IF(MSO!H193="Away", MSO!P193, ""), ""),
  IFERROR(IF(FH!H193="Away", FH!P193, ""), ""),
  IFERROR(IF(MGOLF!H193="Away", MGOLF!P193, ""), ""),
  IFERROR(IF(Football!H193="Away", Football!P193, ""), ""),
  IFERROR(IF(WVB!H193="Away", WVB!P193, ""), ""),
  IFERROR(IF(XC!H193="Away", XC!P193, ""), ""),
  IFERROR(IF(SWIMMING!H193="Away", SWIMMING!P193, ""), ""),
  IFERROR(IF(WTEN!H193="Away", WTEN!P193, ""), ""),
  IFERROR(IF(TF!H193="Away", TF!P193, ""), ""),
  IFERROR(IF(WGOLF!H193="Away", WGOLF!P193, ""), ""),
  IFERROR(IF(WBB!H193="Away", WBB!P193, ""), ""),
  IFERROR(IF(MBB!H193="Away", MBB!P193, ""), ""),
  IFERROR(IF(WLAX!H193="Away", WLAX!P193, ""), ""),
  IFERROR(IF(MLAX!H193="Away", MLAX!P193, ""), ""),
  IFERROR(IF(SOFT!H193="Away", SOFT!P193, ""), ""),
  IFERROR(IF(BASE!H193="Away", BASE!P193, ""), ""),
  IFERROR(IF(ESPORTS!H193="Away", ESPORTS!P193, ""), "")
)
</f>
        <v/>
      </c>
    </row>
    <row r="194" ht="22.5" customHeight="1">
      <c r="A194" s="6">
        <v>193.0</v>
      </c>
      <c r="B194" s="6" t="str">
        <f>'Master Schedule'!B194</f>
        <v/>
      </c>
      <c r="C194" s="7">
        <v>46427.0</v>
      </c>
      <c r="D194" s="8" t="str">
        <f t="shared" si="1"/>
        <v>Tuesday</v>
      </c>
      <c r="E194" s="11" t="str">
        <f>TEXTJOIN(
  CHAR(10) &amp; CHAR(10),
  TRUE,
  IFERROR(IF(WSO!H194="Away", WSO!E194, ""), ""),
  IFERROR(IF(MSO!H194="Away", MSO!E194, ""), ""),
  IFERROR(IF(FH!H194="Away", FH!E194, ""), ""),
  IFERROR(IF(MGOLF!H194="Away", MGOLF!E194, ""), ""),
  IFERROR(IF(Football!H194="Away", Football!E194, ""), ""),
  IFERROR(IF(WVB!H194="Away", WVB!E194, ""), ""),
  IFERROR(IF(XC!H194="Away", XC!E194, ""), ""),
  IFERROR(IF(SWIMMING!H194="Away", SWIMMING!E194, ""), ""),
  IFERROR(IF(WTEN!H194="Away", WTEN!E194, ""), ""),
  IFERROR(IF(TF!H194="Away", TF!E194, ""), ""),
  IFERROR(IF(WGOLF!H194="Away", WGOLF!E194, ""), ""),
  IFERROR(IF(WBB!H194="Away", WBB!E194, ""), ""),
  IFERROR(IF(MBB!H194="Away", MBB!E194, ""), ""),
  IFERROR(IF(WLAX!H194="Away", WLAX!E194, ""), ""),
  IFERROR(IF(MLAX!H194="Away", MLAX!E194, ""), ""),
  IFERROR(IF(SOFT!H194="Away", SOFT!E194, ""), ""),
  IFERROR(IF(BASE!H194="Away", BASE!E194, ""), ""),
  IFERROR(IF(ESPORTS!H194="Away", ESPORTS!E194, ""), "")
)
</f>
        <v/>
      </c>
      <c r="F194" s="11" t="str">
        <f>TEXTJOIN(
  CHAR(10) &amp; CHAR(10),
  TRUE,
  IFERROR(IF(WSO!H194="Away", TEXT(WSO!F194, "h:mm AM/PM"), ""), ""),
  IFERROR(IF(MSO!H194="Away", TEXT(MSO!F194, "h:mm AM/PM"), ""), ""),
  IFERROR(IF(FH!H194="Away", TEXT(FH!F194, "h:mm AM/PM"), ""), ""),
  IFERROR(IF(MGOLF!H194="Away", TEXT(MGOLF!F194, "h:mm AM/PM"), ""), ""),
  IFERROR(IF(Football!H194="Away", TEXT(Football!F194, "h:mm AM/PM"), ""), ""),
  IFERROR(IF(WVB!H194="Away", TEXT(WVB!F194, "h:mm AM/PM"), ""), ""),
  IFERROR(IF(XC!H194="Away", TEXT(XC!F194, "h:mm AM/PM"), ""), ""),
  IFERROR(IF(SWIMMING!H194="Away", TEXT(SWIMMING!F194, "h:mm AM/PM"), ""), ""),
  IFERROR(IF(WTEN!H194="Away", TEXT(WTEN!F194, "h:mm AM/PM"), ""), ""),
  IFERROR(IF(TF!H194="Away", TEXT(TF!F194, "h:mm AM/PM"), ""), ""),
  IFERROR(IF(WGOLF!H194="Away", TEXT(WGOLF!F194, "h:mm AM/PM"), ""), ""),
  IFERROR(IF(WBB!H194="Away", TEXT(WBB!F194, "h:mm AM/PM"), ""), ""),
  IFERROR(IF(MBB!H194="Away", TEXT(MBB!F194, "h:mm AM/PM"), ""), ""),
  IFERROR(IF(WLAX!H194="Away", TEXT(WLAX!F194, "h:mm AM/PM"), ""), ""),
  IFERROR(IF(MLAX!H194="Away", TEXT(MLAX!F194, "h:mm AM/PM"), ""), ""),
  IFERROR(IF(SOFT!H194="Away", TEXT(SOFT!F194, "h:mm AM/PM"), ""), ""),
  IFERROR(IF(BASE!H194="Away", TEXT(BASE!F194, "h:mm AM/PM"), ""), ""),
  IFERROR(IF(ESPORTS!H194="Away", TEXT(ESPORTS!F194, "h:mm AM/PM"), ""), "")
)
</f>
        <v/>
      </c>
      <c r="G194" s="11" t="str">
        <f>TEXTJOIN(
  CHAR(10) &amp; CHAR(10),
  TRUE,
  IFERROR(IF(WSO!H194="Away", WSO!G194, ""), ""),
  IFERROR(IF(MSO!H194="Away", MSO!G194, ""), ""),
  IFERROR(IF(FH!H194="Away", FH!G194, ""), ""),
  IFERROR(IF(MGOLF!H194="Away", MGOLF!G194, ""), ""),
  IFERROR(IF(Football!H194="Away", Football!G194, ""), ""),
  IFERROR(IF(WVB!H194="Away", WVB!G194, ""), ""),
  IFERROR(IF(XC!H194="Away", XC!G194, ""), ""),
  IFERROR(IF(SWIMMING!H194="Away", SWIMMING!G194, ""), ""),
  IFERROR(IF(WTEN!H194="Away", WTEN!G194, ""), ""),
  IFERROR(IF(TF!H194="Away", TF!G194, ""), ""),
  IFERROR(IF(WGOLF!H194="Away", WGOLF!G194, ""), ""),
  IFERROR(IF(WBB!H194="Away", WBB!G194, ""), ""),
  IFERROR(IF(MBB!H194="Away", MBB!G194, ""), ""),
  IFERROR(IF(WLAX!H194="Away", WLAX!G194, ""), ""),
  IFERROR(IF(MLAX!H194="Away", MLAX!G194, ""), ""),
  IFERROR(IF(SOFT!H194="Away", SOFT!G194, ""), ""),
  IFERROR(IF(BASE!H194="Away", BASE!G194, ""), ""),
  IFERROR(IF(ESPORTS!H194="Away", ESPORTS!G194, ""), "")
)
</f>
        <v/>
      </c>
      <c r="H194" s="22" t="str">
        <f>TEXTJOIN(
  CHAR(10) &amp; CHAR(10),
  TRUE,
  IFERROR(IF(WSO!H194="Away", WSO!P194, ""), ""),
  IFERROR(IF(MSO!H194="Away", MSO!P194, ""), ""),
  IFERROR(IF(FH!H194="Away", FH!P194, ""), ""),
  IFERROR(IF(MGOLF!H194="Away", MGOLF!P194, ""), ""),
  IFERROR(IF(Football!H194="Away", Football!P194, ""), ""),
  IFERROR(IF(WVB!H194="Away", WVB!P194, ""), ""),
  IFERROR(IF(XC!H194="Away", XC!P194, ""), ""),
  IFERROR(IF(SWIMMING!H194="Away", SWIMMING!P194, ""), ""),
  IFERROR(IF(WTEN!H194="Away", WTEN!P194, ""), ""),
  IFERROR(IF(TF!H194="Away", TF!P194, ""), ""),
  IFERROR(IF(WGOLF!H194="Away", WGOLF!P194, ""), ""),
  IFERROR(IF(WBB!H194="Away", WBB!P194, ""), ""),
  IFERROR(IF(MBB!H194="Away", MBB!P194, ""), ""),
  IFERROR(IF(WLAX!H194="Away", WLAX!P194, ""), ""),
  IFERROR(IF(MLAX!H194="Away", MLAX!P194, ""), ""),
  IFERROR(IF(SOFT!H194="Away", SOFT!P194, ""), ""),
  IFERROR(IF(BASE!H194="Away", BASE!P194, ""), ""),
  IFERROR(IF(ESPORTS!H194="Away", ESPORTS!P194, ""), "")
)
</f>
        <v/>
      </c>
    </row>
    <row r="195" ht="22.5" customHeight="1">
      <c r="A195" s="6">
        <v>194.0</v>
      </c>
      <c r="B195" s="6" t="str">
        <f>'Master Schedule'!B195</f>
        <v/>
      </c>
      <c r="C195" s="7">
        <v>46428.0</v>
      </c>
      <c r="D195" s="8" t="str">
        <f t="shared" si="1"/>
        <v>Wednesday</v>
      </c>
      <c r="E195" s="11" t="str">
        <f>TEXTJOIN(
  CHAR(10) &amp; CHAR(10),
  TRUE,
  IFERROR(IF(WSO!H195="Away", WSO!E195, ""), ""),
  IFERROR(IF(MSO!H195="Away", MSO!E195, ""), ""),
  IFERROR(IF(FH!H195="Away", FH!E195, ""), ""),
  IFERROR(IF(MGOLF!H195="Away", MGOLF!E195, ""), ""),
  IFERROR(IF(Football!H195="Away", Football!E195, ""), ""),
  IFERROR(IF(WVB!H195="Away", WVB!E195, ""), ""),
  IFERROR(IF(XC!H195="Away", XC!E195, ""), ""),
  IFERROR(IF(SWIMMING!H195="Away", SWIMMING!E195, ""), ""),
  IFERROR(IF(WTEN!H195="Away", WTEN!E195, ""), ""),
  IFERROR(IF(TF!H195="Away", TF!E195, ""), ""),
  IFERROR(IF(WGOLF!H195="Away", WGOLF!E195, ""), ""),
  IFERROR(IF(WBB!H195="Away", WBB!E195, ""), ""),
  IFERROR(IF(MBB!H195="Away", MBB!E195, ""), ""),
  IFERROR(IF(WLAX!H195="Away", WLAX!E195, ""), ""),
  IFERROR(IF(MLAX!H195="Away", MLAX!E195, ""), ""),
  IFERROR(IF(SOFT!H195="Away", SOFT!E195, ""), ""),
  IFERROR(IF(BASE!H195="Away", BASE!E195, ""), ""),
  IFERROR(IF(ESPORTS!H195="Away", ESPORTS!E195, ""), "")
)
</f>
        <v/>
      </c>
      <c r="F195" s="11" t="str">
        <f>TEXTJOIN(
  CHAR(10) &amp; CHAR(10),
  TRUE,
  IFERROR(IF(WSO!H195="Away", TEXT(WSO!F195, "h:mm AM/PM"), ""), ""),
  IFERROR(IF(MSO!H195="Away", TEXT(MSO!F195, "h:mm AM/PM"), ""), ""),
  IFERROR(IF(FH!H195="Away", TEXT(FH!F195, "h:mm AM/PM"), ""), ""),
  IFERROR(IF(MGOLF!H195="Away", TEXT(MGOLF!F195, "h:mm AM/PM"), ""), ""),
  IFERROR(IF(Football!H195="Away", TEXT(Football!F195, "h:mm AM/PM"), ""), ""),
  IFERROR(IF(WVB!H195="Away", TEXT(WVB!F195, "h:mm AM/PM"), ""), ""),
  IFERROR(IF(XC!H195="Away", TEXT(XC!F195, "h:mm AM/PM"), ""), ""),
  IFERROR(IF(SWIMMING!H195="Away", TEXT(SWIMMING!F195, "h:mm AM/PM"), ""), ""),
  IFERROR(IF(WTEN!H195="Away", TEXT(WTEN!F195, "h:mm AM/PM"), ""), ""),
  IFERROR(IF(TF!H195="Away", TEXT(TF!F195, "h:mm AM/PM"), ""), ""),
  IFERROR(IF(WGOLF!H195="Away", TEXT(WGOLF!F195, "h:mm AM/PM"), ""), ""),
  IFERROR(IF(WBB!H195="Away", TEXT(WBB!F195, "h:mm AM/PM"), ""), ""),
  IFERROR(IF(MBB!H195="Away", TEXT(MBB!F195, "h:mm AM/PM"), ""), ""),
  IFERROR(IF(WLAX!H195="Away", TEXT(WLAX!F195, "h:mm AM/PM"), ""), ""),
  IFERROR(IF(MLAX!H195="Away", TEXT(MLAX!F195, "h:mm AM/PM"), ""), ""),
  IFERROR(IF(SOFT!H195="Away", TEXT(SOFT!F195, "h:mm AM/PM"), ""), ""),
  IFERROR(IF(BASE!H195="Away", TEXT(BASE!F195, "h:mm AM/PM"), ""), ""),
  IFERROR(IF(ESPORTS!H195="Away", TEXT(ESPORTS!F195, "h:mm AM/PM"), ""), "")
)
</f>
        <v/>
      </c>
      <c r="G195" s="11" t="str">
        <f>TEXTJOIN(
  CHAR(10) &amp; CHAR(10),
  TRUE,
  IFERROR(IF(WSO!H195="Away", WSO!G195, ""), ""),
  IFERROR(IF(MSO!H195="Away", MSO!G195, ""), ""),
  IFERROR(IF(FH!H195="Away", FH!G195, ""), ""),
  IFERROR(IF(MGOLF!H195="Away", MGOLF!G195, ""), ""),
  IFERROR(IF(Football!H195="Away", Football!G195, ""), ""),
  IFERROR(IF(WVB!H195="Away", WVB!G195, ""), ""),
  IFERROR(IF(XC!H195="Away", XC!G195, ""), ""),
  IFERROR(IF(SWIMMING!H195="Away", SWIMMING!G195, ""), ""),
  IFERROR(IF(WTEN!H195="Away", WTEN!G195, ""), ""),
  IFERROR(IF(TF!H195="Away", TF!G195, ""), ""),
  IFERROR(IF(WGOLF!H195="Away", WGOLF!G195, ""), ""),
  IFERROR(IF(WBB!H195="Away", WBB!G195, ""), ""),
  IFERROR(IF(MBB!H195="Away", MBB!G195, ""), ""),
  IFERROR(IF(WLAX!H195="Away", WLAX!G195, ""), ""),
  IFERROR(IF(MLAX!H195="Away", MLAX!G195, ""), ""),
  IFERROR(IF(SOFT!H195="Away", SOFT!G195, ""), ""),
  IFERROR(IF(BASE!H195="Away", BASE!G195, ""), ""),
  IFERROR(IF(ESPORTS!H195="Away", ESPORTS!G195, ""), "")
)
</f>
        <v/>
      </c>
      <c r="H195" s="22" t="str">
        <f>TEXTJOIN(
  CHAR(10) &amp; CHAR(10),
  TRUE,
  IFERROR(IF(WSO!H195="Away", WSO!P195, ""), ""),
  IFERROR(IF(MSO!H195="Away", MSO!P195, ""), ""),
  IFERROR(IF(FH!H195="Away", FH!P195, ""), ""),
  IFERROR(IF(MGOLF!H195="Away", MGOLF!P195, ""), ""),
  IFERROR(IF(Football!H195="Away", Football!P195, ""), ""),
  IFERROR(IF(WVB!H195="Away", WVB!P195, ""), ""),
  IFERROR(IF(XC!H195="Away", XC!P195, ""), ""),
  IFERROR(IF(SWIMMING!H195="Away", SWIMMING!P195, ""), ""),
  IFERROR(IF(WTEN!H195="Away", WTEN!P195, ""), ""),
  IFERROR(IF(TF!H195="Away", TF!P195, ""), ""),
  IFERROR(IF(WGOLF!H195="Away", WGOLF!P195, ""), ""),
  IFERROR(IF(WBB!H195="Away", WBB!P195, ""), ""),
  IFERROR(IF(MBB!H195="Away", MBB!P195, ""), ""),
  IFERROR(IF(WLAX!H195="Away", WLAX!P195, ""), ""),
  IFERROR(IF(MLAX!H195="Away", MLAX!P195, ""), ""),
  IFERROR(IF(SOFT!H195="Away", SOFT!P195, ""), ""),
  IFERROR(IF(BASE!H195="Away", BASE!P195, ""), ""),
  IFERROR(IF(ESPORTS!H195="Away", ESPORTS!P195, ""), "")
)
</f>
        <v/>
      </c>
    </row>
    <row r="196" ht="22.5" customHeight="1">
      <c r="A196" s="6">
        <v>195.0</v>
      </c>
      <c r="B196" s="6" t="str">
        <f>'Master Schedule'!B196</f>
        <v/>
      </c>
      <c r="C196" s="7">
        <v>46429.0</v>
      </c>
      <c r="D196" s="8" t="str">
        <f t="shared" si="1"/>
        <v>Thursday</v>
      </c>
      <c r="E196" s="11" t="str">
        <f>TEXTJOIN(
  CHAR(10) &amp; CHAR(10),
  TRUE,
  IFERROR(IF(WSO!H196="Away", WSO!E196, ""), ""),
  IFERROR(IF(MSO!H196="Away", MSO!E196, ""), ""),
  IFERROR(IF(FH!H196="Away", FH!E196, ""), ""),
  IFERROR(IF(MGOLF!H196="Away", MGOLF!E196, ""), ""),
  IFERROR(IF(Football!H196="Away", Football!E196, ""), ""),
  IFERROR(IF(WVB!H196="Away", WVB!E196, ""), ""),
  IFERROR(IF(XC!H196="Away", XC!E196, ""), ""),
  IFERROR(IF(SWIMMING!H196="Away", SWIMMING!E196, ""), ""),
  IFERROR(IF(WTEN!H196="Away", WTEN!E196, ""), ""),
  IFERROR(IF(TF!H196="Away", TF!E196, ""), ""),
  IFERROR(IF(WGOLF!H196="Away", WGOLF!E196, ""), ""),
  IFERROR(IF(WBB!H196="Away", WBB!E196, ""), ""),
  IFERROR(IF(MBB!H196="Away", MBB!E196, ""), ""),
  IFERROR(IF(WLAX!H196="Away", WLAX!E196, ""), ""),
  IFERROR(IF(MLAX!H196="Away", MLAX!E196, ""), ""),
  IFERROR(IF(SOFT!H196="Away", SOFT!E196, ""), ""),
  IFERROR(IF(BASE!H196="Away", BASE!E196, ""), ""),
  IFERROR(IF(ESPORTS!H196="Away", ESPORTS!E196, ""), "")
)
</f>
        <v/>
      </c>
      <c r="F196" s="11" t="str">
        <f>TEXTJOIN(
  CHAR(10) &amp; CHAR(10),
  TRUE,
  IFERROR(IF(WSO!H196="Away", TEXT(WSO!F196, "h:mm AM/PM"), ""), ""),
  IFERROR(IF(MSO!H196="Away", TEXT(MSO!F196, "h:mm AM/PM"), ""), ""),
  IFERROR(IF(FH!H196="Away", TEXT(FH!F196, "h:mm AM/PM"), ""), ""),
  IFERROR(IF(MGOLF!H196="Away", TEXT(MGOLF!F196, "h:mm AM/PM"), ""), ""),
  IFERROR(IF(Football!H196="Away", TEXT(Football!F196, "h:mm AM/PM"), ""), ""),
  IFERROR(IF(WVB!H196="Away", TEXT(WVB!F196, "h:mm AM/PM"), ""), ""),
  IFERROR(IF(XC!H196="Away", TEXT(XC!F196, "h:mm AM/PM"), ""), ""),
  IFERROR(IF(SWIMMING!H196="Away", TEXT(SWIMMING!F196, "h:mm AM/PM"), ""), ""),
  IFERROR(IF(WTEN!H196="Away", TEXT(WTEN!F196, "h:mm AM/PM"), ""), ""),
  IFERROR(IF(TF!H196="Away", TEXT(TF!F196, "h:mm AM/PM"), ""), ""),
  IFERROR(IF(WGOLF!H196="Away", TEXT(WGOLF!F196, "h:mm AM/PM"), ""), ""),
  IFERROR(IF(WBB!H196="Away", TEXT(WBB!F196, "h:mm AM/PM"), ""), ""),
  IFERROR(IF(MBB!H196="Away", TEXT(MBB!F196, "h:mm AM/PM"), ""), ""),
  IFERROR(IF(WLAX!H196="Away", TEXT(WLAX!F196, "h:mm AM/PM"), ""), ""),
  IFERROR(IF(MLAX!H196="Away", TEXT(MLAX!F196, "h:mm AM/PM"), ""), ""),
  IFERROR(IF(SOFT!H196="Away", TEXT(SOFT!F196, "h:mm AM/PM"), ""), ""),
  IFERROR(IF(BASE!H196="Away", TEXT(BASE!F196, "h:mm AM/PM"), ""), ""),
  IFERROR(IF(ESPORTS!H196="Away", TEXT(ESPORTS!F196, "h:mm AM/PM"), ""), "")
)
</f>
        <v/>
      </c>
      <c r="G196" s="11" t="str">
        <f>TEXTJOIN(
  CHAR(10) &amp; CHAR(10),
  TRUE,
  IFERROR(IF(WSO!H196="Away", WSO!G196, ""), ""),
  IFERROR(IF(MSO!H196="Away", MSO!G196, ""), ""),
  IFERROR(IF(FH!H196="Away", FH!G196, ""), ""),
  IFERROR(IF(MGOLF!H196="Away", MGOLF!G196, ""), ""),
  IFERROR(IF(Football!H196="Away", Football!G196, ""), ""),
  IFERROR(IF(WVB!H196="Away", WVB!G196, ""), ""),
  IFERROR(IF(XC!H196="Away", XC!G196, ""), ""),
  IFERROR(IF(SWIMMING!H196="Away", SWIMMING!G196, ""), ""),
  IFERROR(IF(WTEN!H196="Away", WTEN!G196, ""), ""),
  IFERROR(IF(TF!H196="Away", TF!G196, ""), ""),
  IFERROR(IF(WGOLF!H196="Away", WGOLF!G196, ""), ""),
  IFERROR(IF(WBB!H196="Away", WBB!G196, ""), ""),
  IFERROR(IF(MBB!H196="Away", MBB!G196, ""), ""),
  IFERROR(IF(WLAX!H196="Away", WLAX!G196, ""), ""),
  IFERROR(IF(MLAX!H196="Away", MLAX!G196, ""), ""),
  IFERROR(IF(SOFT!H196="Away", SOFT!G196, ""), ""),
  IFERROR(IF(BASE!H196="Away", BASE!G196, ""), ""),
  IFERROR(IF(ESPORTS!H196="Away", ESPORTS!G196, ""), "")
)
</f>
        <v/>
      </c>
      <c r="H196" s="22" t="str">
        <f>TEXTJOIN(
  CHAR(10) &amp; CHAR(10),
  TRUE,
  IFERROR(IF(WSO!H196="Away", WSO!P196, ""), ""),
  IFERROR(IF(MSO!H196="Away", MSO!P196, ""), ""),
  IFERROR(IF(FH!H196="Away", FH!P196, ""), ""),
  IFERROR(IF(MGOLF!H196="Away", MGOLF!P196, ""), ""),
  IFERROR(IF(Football!H196="Away", Football!P196, ""), ""),
  IFERROR(IF(WVB!H196="Away", WVB!P196, ""), ""),
  IFERROR(IF(XC!H196="Away", XC!P196, ""), ""),
  IFERROR(IF(SWIMMING!H196="Away", SWIMMING!P196, ""), ""),
  IFERROR(IF(WTEN!H196="Away", WTEN!P196, ""), ""),
  IFERROR(IF(TF!H196="Away", TF!P196, ""), ""),
  IFERROR(IF(WGOLF!H196="Away", WGOLF!P196, ""), ""),
  IFERROR(IF(WBB!H196="Away", WBB!P196, ""), ""),
  IFERROR(IF(MBB!H196="Away", MBB!P196, ""), ""),
  IFERROR(IF(WLAX!H196="Away", WLAX!P196, ""), ""),
  IFERROR(IF(MLAX!H196="Away", MLAX!P196, ""), ""),
  IFERROR(IF(SOFT!H196="Away", SOFT!P196, ""), ""),
  IFERROR(IF(BASE!H196="Away", BASE!P196, ""), ""),
  IFERROR(IF(ESPORTS!H196="Away", ESPORTS!P196, ""), "")
)
</f>
        <v/>
      </c>
    </row>
    <row r="197" ht="22.5" customHeight="1">
      <c r="A197" s="6">
        <v>196.0</v>
      </c>
      <c r="B197" s="6" t="str">
        <f>'Master Schedule'!B197</f>
        <v/>
      </c>
      <c r="C197" s="7">
        <v>46430.0</v>
      </c>
      <c r="D197" s="8" t="str">
        <f t="shared" si="1"/>
        <v>Friday</v>
      </c>
      <c r="E197" s="11" t="str">
        <f>TEXTJOIN(
  CHAR(10) &amp; CHAR(10),
  TRUE,
  IFERROR(IF(WSO!H197="Away", WSO!E197, ""), ""),
  IFERROR(IF(MSO!H197="Away", MSO!E197, ""), ""),
  IFERROR(IF(FH!H197="Away", FH!E197, ""), ""),
  IFERROR(IF(MGOLF!H197="Away", MGOLF!E197, ""), ""),
  IFERROR(IF(Football!H197="Away", Football!E197, ""), ""),
  IFERROR(IF(WVB!H197="Away", WVB!E197, ""), ""),
  IFERROR(IF(XC!H197="Away", XC!E197, ""), ""),
  IFERROR(IF(SWIMMING!H197="Away", SWIMMING!E197, ""), ""),
  IFERROR(IF(WTEN!H197="Away", WTEN!E197, ""), ""),
  IFERROR(IF(TF!H197="Away", TF!E197, ""), ""),
  IFERROR(IF(WGOLF!H197="Away", WGOLF!E197, ""), ""),
  IFERROR(IF(WBB!H197="Away", WBB!E197, ""), ""),
  IFERROR(IF(MBB!H197="Away", MBB!E197, ""), ""),
  IFERROR(IF(WLAX!H197="Away", WLAX!E197, ""), ""),
  IFERROR(IF(MLAX!H197="Away", MLAX!E197, ""), ""),
  IFERROR(IF(SOFT!H197="Away", SOFT!E197, ""), ""),
  IFERROR(IF(BASE!H197="Away", BASE!E197, ""), ""),
  IFERROR(IF(ESPORTS!H197="Away", ESPORTS!E197, ""), "")
)
</f>
        <v/>
      </c>
      <c r="F197" s="11" t="str">
        <f>TEXTJOIN(
  CHAR(10) &amp; CHAR(10),
  TRUE,
  IFERROR(IF(WSO!H197="Away", TEXT(WSO!F197, "h:mm AM/PM"), ""), ""),
  IFERROR(IF(MSO!H197="Away", TEXT(MSO!F197, "h:mm AM/PM"), ""), ""),
  IFERROR(IF(FH!H197="Away", TEXT(FH!F197, "h:mm AM/PM"), ""), ""),
  IFERROR(IF(MGOLF!H197="Away", TEXT(MGOLF!F197, "h:mm AM/PM"), ""), ""),
  IFERROR(IF(Football!H197="Away", TEXT(Football!F197, "h:mm AM/PM"), ""), ""),
  IFERROR(IF(WVB!H197="Away", TEXT(WVB!F197, "h:mm AM/PM"), ""), ""),
  IFERROR(IF(XC!H197="Away", TEXT(XC!F197, "h:mm AM/PM"), ""), ""),
  IFERROR(IF(SWIMMING!H197="Away", TEXT(SWIMMING!F197, "h:mm AM/PM"), ""), ""),
  IFERROR(IF(WTEN!H197="Away", TEXT(WTEN!F197, "h:mm AM/PM"), ""), ""),
  IFERROR(IF(TF!H197="Away", TEXT(TF!F197, "h:mm AM/PM"), ""), ""),
  IFERROR(IF(WGOLF!H197="Away", TEXT(WGOLF!F197, "h:mm AM/PM"), ""), ""),
  IFERROR(IF(WBB!H197="Away", TEXT(WBB!F197, "h:mm AM/PM"), ""), ""),
  IFERROR(IF(MBB!H197="Away", TEXT(MBB!F197, "h:mm AM/PM"), ""), ""),
  IFERROR(IF(WLAX!H197="Away", TEXT(WLAX!F197, "h:mm AM/PM"), ""), ""),
  IFERROR(IF(MLAX!H197="Away", TEXT(MLAX!F197, "h:mm AM/PM"), ""), ""),
  IFERROR(IF(SOFT!H197="Away", TEXT(SOFT!F197, "h:mm AM/PM"), ""), ""),
  IFERROR(IF(BASE!H197="Away", TEXT(BASE!F197, "h:mm AM/PM"), ""), ""),
  IFERROR(IF(ESPORTS!H197="Away", TEXT(ESPORTS!F197, "h:mm AM/PM"), ""), "")
)
</f>
        <v/>
      </c>
      <c r="G197" s="11" t="str">
        <f>TEXTJOIN(
  CHAR(10) &amp; CHAR(10),
  TRUE,
  IFERROR(IF(WSO!H197="Away", WSO!G197, ""), ""),
  IFERROR(IF(MSO!H197="Away", MSO!G197, ""), ""),
  IFERROR(IF(FH!H197="Away", FH!G197, ""), ""),
  IFERROR(IF(MGOLF!H197="Away", MGOLF!G197, ""), ""),
  IFERROR(IF(Football!H197="Away", Football!G197, ""), ""),
  IFERROR(IF(WVB!H197="Away", WVB!G197, ""), ""),
  IFERROR(IF(XC!H197="Away", XC!G197, ""), ""),
  IFERROR(IF(SWIMMING!H197="Away", SWIMMING!G197, ""), ""),
  IFERROR(IF(WTEN!H197="Away", WTEN!G197, ""), ""),
  IFERROR(IF(TF!H197="Away", TF!G197, ""), ""),
  IFERROR(IF(WGOLF!H197="Away", WGOLF!G197, ""), ""),
  IFERROR(IF(WBB!H197="Away", WBB!G197, ""), ""),
  IFERROR(IF(MBB!H197="Away", MBB!G197, ""), ""),
  IFERROR(IF(WLAX!H197="Away", WLAX!G197, ""), ""),
  IFERROR(IF(MLAX!H197="Away", MLAX!G197, ""), ""),
  IFERROR(IF(SOFT!H197="Away", SOFT!G197, ""), ""),
  IFERROR(IF(BASE!H197="Away", BASE!G197, ""), ""),
  IFERROR(IF(ESPORTS!H197="Away", ESPORTS!G197, ""), "")
)
</f>
        <v/>
      </c>
      <c r="H197" s="22" t="str">
        <f>TEXTJOIN(
  CHAR(10) &amp; CHAR(10),
  TRUE,
  IFERROR(IF(WSO!H197="Away", WSO!P197, ""), ""),
  IFERROR(IF(MSO!H197="Away", MSO!P197, ""), ""),
  IFERROR(IF(FH!H197="Away", FH!P197, ""), ""),
  IFERROR(IF(MGOLF!H197="Away", MGOLF!P197, ""), ""),
  IFERROR(IF(Football!H197="Away", Football!P197, ""), ""),
  IFERROR(IF(WVB!H197="Away", WVB!P197, ""), ""),
  IFERROR(IF(XC!H197="Away", XC!P197, ""), ""),
  IFERROR(IF(SWIMMING!H197="Away", SWIMMING!P197, ""), ""),
  IFERROR(IF(WTEN!H197="Away", WTEN!P197, ""), ""),
  IFERROR(IF(TF!H197="Away", TF!P197, ""), ""),
  IFERROR(IF(WGOLF!H197="Away", WGOLF!P197, ""), ""),
  IFERROR(IF(WBB!H197="Away", WBB!P197, ""), ""),
  IFERROR(IF(MBB!H197="Away", MBB!P197, ""), ""),
  IFERROR(IF(WLAX!H197="Away", WLAX!P197, ""), ""),
  IFERROR(IF(MLAX!H197="Away", MLAX!P197, ""), ""),
  IFERROR(IF(SOFT!H197="Away", SOFT!P197, ""), ""),
  IFERROR(IF(BASE!H197="Away", BASE!P197, ""), ""),
  IFERROR(IF(ESPORTS!H197="Away", ESPORTS!P197, ""), "")
)
</f>
        <v/>
      </c>
    </row>
    <row r="198" ht="22.5" customHeight="1">
      <c r="A198" s="6">
        <v>197.0</v>
      </c>
      <c r="B198" s="6" t="str">
        <f>'Master Schedule'!B198</f>
        <v/>
      </c>
      <c r="C198" s="7">
        <v>46431.0</v>
      </c>
      <c r="D198" s="8" t="str">
        <f t="shared" si="1"/>
        <v>Saturday</v>
      </c>
      <c r="E198" s="11" t="str">
        <f>TEXTJOIN(
  CHAR(10) &amp; CHAR(10),
  TRUE,
  IFERROR(IF(WSO!H198="Away", WSO!E198, ""), ""),
  IFERROR(IF(MSO!H198="Away", MSO!E198, ""), ""),
  IFERROR(IF(FH!H198="Away", FH!E198, ""), ""),
  IFERROR(IF(MGOLF!H198="Away", MGOLF!E198, ""), ""),
  IFERROR(IF(Football!H198="Away", Football!E198, ""), ""),
  IFERROR(IF(WVB!H198="Away", WVB!E198, ""), ""),
  IFERROR(IF(XC!H198="Away", XC!E198, ""), ""),
  IFERROR(IF(SWIMMING!H198="Away", SWIMMING!E198, ""), ""),
  IFERROR(IF(WTEN!H198="Away", WTEN!E198, ""), ""),
  IFERROR(IF(TF!H198="Away", TF!E198, ""), ""),
  IFERROR(IF(WGOLF!H198="Away", WGOLF!E198, ""), ""),
  IFERROR(IF(WBB!H198="Away", WBB!E198, ""), ""),
  IFERROR(IF(MBB!H198="Away", MBB!E198, ""), ""),
  IFERROR(IF(WLAX!H198="Away", WLAX!E198, ""), ""),
  IFERROR(IF(MLAX!H198="Away", MLAX!E198, ""), ""),
  IFERROR(IF(SOFT!H198="Away", SOFT!E198, ""), ""),
  IFERROR(IF(BASE!H198="Away", BASE!E198, ""), ""),
  IFERROR(IF(ESPORTS!H198="Away", ESPORTS!E198, ""), "")
)
</f>
        <v/>
      </c>
      <c r="F198" s="11" t="str">
        <f>TEXTJOIN(
  CHAR(10) &amp; CHAR(10),
  TRUE,
  IFERROR(IF(WSO!H198="Away", TEXT(WSO!F198, "h:mm AM/PM"), ""), ""),
  IFERROR(IF(MSO!H198="Away", TEXT(MSO!F198, "h:mm AM/PM"), ""), ""),
  IFERROR(IF(FH!H198="Away", TEXT(FH!F198, "h:mm AM/PM"), ""), ""),
  IFERROR(IF(MGOLF!H198="Away", TEXT(MGOLF!F198, "h:mm AM/PM"), ""), ""),
  IFERROR(IF(Football!H198="Away", TEXT(Football!F198, "h:mm AM/PM"), ""), ""),
  IFERROR(IF(WVB!H198="Away", TEXT(WVB!F198, "h:mm AM/PM"), ""), ""),
  IFERROR(IF(XC!H198="Away", TEXT(XC!F198, "h:mm AM/PM"), ""), ""),
  IFERROR(IF(SWIMMING!H198="Away", TEXT(SWIMMING!F198, "h:mm AM/PM"), ""), ""),
  IFERROR(IF(WTEN!H198="Away", TEXT(WTEN!F198, "h:mm AM/PM"), ""), ""),
  IFERROR(IF(TF!H198="Away", TEXT(TF!F198, "h:mm AM/PM"), ""), ""),
  IFERROR(IF(WGOLF!H198="Away", TEXT(WGOLF!F198, "h:mm AM/PM"), ""), ""),
  IFERROR(IF(WBB!H198="Away", TEXT(WBB!F198, "h:mm AM/PM"), ""), ""),
  IFERROR(IF(MBB!H198="Away", TEXT(MBB!F198, "h:mm AM/PM"), ""), ""),
  IFERROR(IF(WLAX!H198="Away", TEXT(WLAX!F198, "h:mm AM/PM"), ""), ""),
  IFERROR(IF(MLAX!H198="Away", TEXT(MLAX!F198, "h:mm AM/PM"), ""), ""),
  IFERROR(IF(SOFT!H198="Away", TEXT(SOFT!F198, "h:mm AM/PM"), ""), ""),
  IFERROR(IF(BASE!H198="Away", TEXT(BASE!F198, "h:mm AM/PM"), ""), ""),
  IFERROR(IF(ESPORTS!H198="Away", TEXT(ESPORTS!F198, "h:mm AM/PM"), ""), "")
)
</f>
        <v/>
      </c>
      <c r="G198" s="11" t="str">
        <f>TEXTJOIN(
  CHAR(10) &amp; CHAR(10),
  TRUE,
  IFERROR(IF(WSO!H198="Away", WSO!G198, ""), ""),
  IFERROR(IF(MSO!H198="Away", MSO!G198, ""), ""),
  IFERROR(IF(FH!H198="Away", FH!G198, ""), ""),
  IFERROR(IF(MGOLF!H198="Away", MGOLF!G198, ""), ""),
  IFERROR(IF(Football!H198="Away", Football!G198, ""), ""),
  IFERROR(IF(WVB!H198="Away", WVB!G198, ""), ""),
  IFERROR(IF(XC!H198="Away", XC!G198, ""), ""),
  IFERROR(IF(SWIMMING!H198="Away", SWIMMING!G198, ""), ""),
  IFERROR(IF(WTEN!H198="Away", WTEN!G198, ""), ""),
  IFERROR(IF(TF!H198="Away", TF!G198, ""), ""),
  IFERROR(IF(WGOLF!H198="Away", WGOLF!G198, ""), ""),
  IFERROR(IF(WBB!H198="Away", WBB!G198, ""), ""),
  IFERROR(IF(MBB!H198="Away", MBB!G198, ""), ""),
  IFERROR(IF(WLAX!H198="Away", WLAX!G198, ""), ""),
  IFERROR(IF(MLAX!H198="Away", MLAX!G198, ""), ""),
  IFERROR(IF(SOFT!H198="Away", SOFT!G198, ""), ""),
  IFERROR(IF(BASE!H198="Away", BASE!G198, ""), ""),
  IFERROR(IF(ESPORTS!H198="Away", ESPORTS!G198, ""), "")
)
</f>
        <v/>
      </c>
      <c r="H198" s="22" t="str">
        <f>TEXTJOIN(
  CHAR(10) &amp; CHAR(10),
  TRUE,
  IFERROR(IF(WSO!H198="Away", WSO!P198, ""), ""),
  IFERROR(IF(MSO!H198="Away", MSO!P198, ""), ""),
  IFERROR(IF(FH!H198="Away", FH!P198, ""), ""),
  IFERROR(IF(MGOLF!H198="Away", MGOLF!P198, ""), ""),
  IFERROR(IF(Football!H198="Away", Football!P198, ""), ""),
  IFERROR(IF(WVB!H198="Away", WVB!P198, ""), ""),
  IFERROR(IF(XC!H198="Away", XC!P198, ""), ""),
  IFERROR(IF(SWIMMING!H198="Away", SWIMMING!P198, ""), ""),
  IFERROR(IF(WTEN!H198="Away", WTEN!P198, ""), ""),
  IFERROR(IF(TF!H198="Away", TF!P198, ""), ""),
  IFERROR(IF(WGOLF!H198="Away", WGOLF!P198, ""), ""),
  IFERROR(IF(WBB!H198="Away", WBB!P198, ""), ""),
  IFERROR(IF(MBB!H198="Away", MBB!P198, ""), ""),
  IFERROR(IF(WLAX!H198="Away", WLAX!P198, ""), ""),
  IFERROR(IF(MLAX!H198="Away", MLAX!P198, ""), ""),
  IFERROR(IF(SOFT!H198="Away", SOFT!P198, ""), ""),
  IFERROR(IF(BASE!H198="Away", BASE!P198, ""), ""),
  IFERROR(IF(ESPORTS!H198="Away", ESPORTS!P198, ""), "")
)
</f>
        <v/>
      </c>
    </row>
    <row r="199" ht="22.5" customHeight="1">
      <c r="A199" s="6">
        <v>198.0</v>
      </c>
      <c r="B199" s="6" t="str">
        <f>'Master Schedule'!B199</f>
        <v/>
      </c>
      <c r="C199" s="7">
        <v>46432.0</v>
      </c>
      <c r="D199" s="8" t="str">
        <f t="shared" si="1"/>
        <v>Sunday</v>
      </c>
      <c r="E199" s="11" t="str">
        <f>TEXTJOIN(
  CHAR(10) &amp; CHAR(10),
  TRUE,
  IFERROR(IF(WSO!H199="Away", WSO!E199, ""), ""),
  IFERROR(IF(MSO!H199="Away", MSO!E199, ""), ""),
  IFERROR(IF(FH!H199="Away", FH!E199, ""), ""),
  IFERROR(IF(MGOLF!H199="Away", MGOLF!E199, ""), ""),
  IFERROR(IF(Football!H199="Away", Football!E199, ""), ""),
  IFERROR(IF(WVB!H199="Away", WVB!E199, ""), ""),
  IFERROR(IF(XC!H199="Away", XC!E199, ""), ""),
  IFERROR(IF(SWIMMING!H199="Away", SWIMMING!E199, ""), ""),
  IFERROR(IF(WTEN!H199="Away", WTEN!E199, ""), ""),
  IFERROR(IF(TF!H199="Away", TF!E199, ""), ""),
  IFERROR(IF(WGOLF!H199="Away", WGOLF!E199, ""), ""),
  IFERROR(IF(WBB!H199="Away", WBB!E199, ""), ""),
  IFERROR(IF(MBB!H199="Away", MBB!E199, ""), ""),
  IFERROR(IF(WLAX!H199="Away", WLAX!E199, ""), ""),
  IFERROR(IF(MLAX!H199="Away", MLAX!E199, ""), ""),
  IFERROR(IF(SOFT!H199="Away", SOFT!E199, ""), ""),
  IFERROR(IF(BASE!H199="Away", BASE!E199, ""), ""),
  IFERROR(IF(ESPORTS!H199="Away", ESPORTS!E199, ""), "")
)
</f>
        <v/>
      </c>
      <c r="F199" s="11" t="str">
        <f>TEXTJOIN(
  CHAR(10) &amp; CHAR(10),
  TRUE,
  IFERROR(IF(WSO!H199="Away", TEXT(WSO!F199, "h:mm AM/PM"), ""), ""),
  IFERROR(IF(MSO!H199="Away", TEXT(MSO!F199, "h:mm AM/PM"), ""), ""),
  IFERROR(IF(FH!H199="Away", TEXT(FH!F199, "h:mm AM/PM"), ""), ""),
  IFERROR(IF(MGOLF!H199="Away", TEXT(MGOLF!F199, "h:mm AM/PM"), ""), ""),
  IFERROR(IF(Football!H199="Away", TEXT(Football!F199, "h:mm AM/PM"), ""), ""),
  IFERROR(IF(WVB!H199="Away", TEXT(WVB!F199, "h:mm AM/PM"), ""), ""),
  IFERROR(IF(XC!H199="Away", TEXT(XC!F199, "h:mm AM/PM"), ""), ""),
  IFERROR(IF(SWIMMING!H199="Away", TEXT(SWIMMING!F199, "h:mm AM/PM"), ""), ""),
  IFERROR(IF(WTEN!H199="Away", TEXT(WTEN!F199, "h:mm AM/PM"), ""), ""),
  IFERROR(IF(TF!H199="Away", TEXT(TF!F199, "h:mm AM/PM"), ""), ""),
  IFERROR(IF(WGOLF!H199="Away", TEXT(WGOLF!F199, "h:mm AM/PM"), ""), ""),
  IFERROR(IF(WBB!H199="Away", TEXT(WBB!F199, "h:mm AM/PM"), ""), ""),
  IFERROR(IF(MBB!H199="Away", TEXT(MBB!F199, "h:mm AM/PM"), ""), ""),
  IFERROR(IF(WLAX!H199="Away", TEXT(WLAX!F199, "h:mm AM/PM"), ""), ""),
  IFERROR(IF(MLAX!H199="Away", TEXT(MLAX!F199, "h:mm AM/PM"), ""), ""),
  IFERROR(IF(SOFT!H199="Away", TEXT(SOFT!F199, "h:mm AM/PM"), ""), ""),
  IFERROR(IF(BASE!H199="Away", TEXT(BASE!F199, "h:mm AM/PM"), ""), ""),
  IFERROR(IF(ESPORTS!H199="Away", TEXT(ESPORTS!F199, "h:mm AM/PM"), ""), "")
)
</f>
        <v/>
      </c>
      <c r="G199" s="11" t="str">
        <f>TEXTJOIN(
  CHAR(10) &amp; CHAR(10),
  TRUE,
  IFERROR(IF(WSO!H199="Away", WSO!G199, ""), ""),
  IFERROR(IF(MSO!H199="Away", MSO!G199, ""), ""),
  IFERROR(IF(FH!H199="Away", FH!G199, ""), ""),
  IFERROR(IF(MGOLF!H199="Away", MGOLF!G199, ""), ""),
  IFERROR(IF(Football!H199="Away", Football!G199, ""), ""),
  IFERROR(IF(WVB!H199="Away", WVB!G199, ""), ""),
  IFERROR(IF(XC!H199="Away", XC!G199, ""), ""),
  IFERROR(IF(SWIMMING!H199="Away", SWIMMING!G199, ""), ""),
  IFERROR(IF(WTEN!H199="Away", WTEN!G199, ""), ""),
  IFERROR(IF(TF!H199="Away", TF!G199, ""), ""),
  IFERROR(IF(WGOLF!H199="Away", WGOLF!G199, ""), ""),
  IFERROR(IF(WBB!H199="Away", WBB!G199, ""), ""),
  IFERROR(IF(MBB!H199="Away", MBB!G199, ""), ""),
  IFERROR(IF(WLAX!H199="Away", WLAX!G199, ""), ""),
  IFERROR(IF(MLAX!H199="Away", MLAX!G199, ""), ""),
  IFERROR(IF(SOFT!H199="Away", SOFT!G199, ""), ""),
  IFERROR(IF(BASE!H199="Away", BASE!G199, ""), ""),
  IFERROR(IF(ESPORTS!H199="Away", ESPORTS!G199, ""), "")
)
</f>
        <v/>
      </c>
      <c r="H199" s="22" t="str">
        <f>TEXTJOIN(
  CHAR(10) &amp; CHAR(10),
  TRUE,
  IFERROR(IF(WSO!H199="Away", WSO!P199, ""), ""),
  IFERROR(IF(MSO!H199="Away", MSO!P199, ""), ""),
  IFERROR(IF(FH!H199="Away", FH!P199, ""), ""),
  IFERROR(IF(MGOLF!H199="Away", MGOLF!P199, ""), ""),
  IFERROR(IF(Football!H199="Away", Football!P199, ""), ""),
  IFERROR(IF(WVB!H199="Away", WVB!P199, ""), ""),
  IFERROR(IF(XC!H199="Away", XC!P199, ""), ""),
  IFERROR(IF(SWIMMING!H199="Away", SWIMMING!P199, ""), ""),
  IFERROR(IF(WTEN!H199="Away", WTEN!P199, ""), ""),
  IFERROR(IF(TF!H199="Away", TF!P199, ""), ""),
  IFERROR(IF(WGOLF!H199="Away", WGOLF!P199, ""), ""),
  IFERROR(IF(WBB!H199="Away", WBB!P199, ""), ""),
  IFERROR(IF(MBB!H199="Away", MBB!P199, ""), ""),
  IFERROR(IF(WLAX!H199="Away", WLAX!P199, ""), ""),
  IFERROR(IF(MLAX!H199="Away", MLAX!P199, ""), ""),
  IFERROR(IF(SOFT!H199="Away", SOFT!P199, ""), ""),
  IFERROR(IF(BASE!H199="Away", BASE!P199, ""), ""),
  IFERROR(IF(ESPORTS!H199="Away", ESPORTS!P199, ""), "")
)
</f>
        <v/>
      </c>
    </row>
    <row r="200" ht="22.5" customHeight="1">
      <c r="A200" s="6">
        <v>199.0</v>
      </c>
      <c r="B200" s="6" t="str">
        <f>'Master Schedule'!B200</f>
        <v/>
      </c>
      <c r="C200" s="7">
        <v>46433.0</v>
      </c>
      <c r="D200" s="8" t="str">
        <f t="shared" si="1"/>
        <v>Monday</v>
      </c>
      <c r="E200" s="11" t="str">
        <f>TEXTJOIN(
  CHAR(10) &amp; CHAR(10),
  TRUE,
  IFERROR(IF(WSO!H200="Away", WSO!E200, ""), ""),
  IFERROR(IF(MSO!H200="Away", MSO!E200, ""), ""),
  IFERROR(IF(FH!H200="Away", FH!E200, ""), ""),
  IFERROR(IF(MGOLF!H200="Away", MGOLF!E200, ""), ""),
  IFERROR(IF(Football!H200="Away", Football!E200, ""), ""),
  IFERROR(IF(WVB!H200="Away", WVB!E200, ""), ""),
  IFERROR(IF(XC!H200="Away", XC!E200, ""), ""),
  IFERROR(IF(SWIMMING!H200="Away", SWIMMING!E200, ""), ""),
  IFERROR(IF(WTEN!H200="Away", WTEN!E200, ""), ""),
  IFERROR(IF(TF!H200="Away", TF!E200, ""), ""),
  IFERROR(IF(WGOLF!H200="Away", WGOLF!E200, ""), ""),
  IFERROR(IF(WBB!H200="Away", WBB!E200, ""), ""),
  IFERROR(IF(MBB!H200="Away", MBB!E200, ""), ""),
  IFERROR(IF(WLAX!H200="Away", WLAX!E200, ""), ""),
  IFERROR(IF(MLAX!H200="Away", MLAX!E200, ""), ""),
  IFERROR(IF(SOFT!H200="Away", SOFT!E200, ""), ""),
  IFERROR(IF(BASE!H200="Away", BASE!E200, ""), ""),
  IFERROR(IF(ESPORTS!H200="Away", ESPORTS!E200, ""), "")
)
</f>
        <v/>
      </c>
      <c r="F200" s="11" t="str">
        <f>TEXTJOIN(
  CHAR(10) &amp; CHAR(10),
  TRUE,
  IFERROR(IF(WSO!H200="Away", TEXT(WSO!F200, "h:mm AM/PM"), ""), ""),
  IFERROR(IF(MSO!H200="Away", TEXT(MSO!F200, "h:mm AM/PM"), ""), ""),
  IFERROR(IF(FH!H200="Away", TEXT(FH!F200, "h:mm AM/PM"), ""), ""),
  IFERROR(IF(MGOLF!H200="Away", TEXT(MGOLF!F200, "h:mm AM/PM"), ""), ""),
  IFERROR(IF(Football!H200="Away", TEXT(Football!F200, "h:mm AM/PM"), ""), ""),
  IFERROR(IF(WVB!H200="Away", TEXT(WVB!F200, "h:mm AM/PM"), ""), ""),
  IFERROR(IF(XC!H200="Away", TEXT(XC!F200, "h:mm AM/PM"), ""), ""),
  IFERROR(IF(SWIMMING!H200="Away", TEXT(SWIMMING!F200, "h:mm AM/PM"), ""), ""),
  IFERROR(IF(WTEN!H200="Away", TEXT(WTEN!F200, "h:mm AM/PM"), ""), ""),
  IFERROR(IF(TF!H200="Away", TEXT(TF!F200, "h:mm AM/PM"), ""), ""),
  IFERROR(IF(WGOLF!H200="Away", TEXT(WGOLF!F200, "h:mm AM/PM"), ""), ""),
  IFERROR(IF(WBB!H200="Away", TEXT(WBB!F200, "h:mm AM/PM"), ""), ""),
  IFERROR(IF(MBB!H200="Away", TEXT(MBB!F200, "h:mm AM/PM"), ""), ""),
  IFERROR(IF(WLAX!H200="Away", TEXT(WLAX!F200, "h:mm AM/PM"), ""), ""),
  IFERROR(IF(MLAX!H200="Away", TEXT(MLAX!F200, "h:mm AM/PM"), ""), ""),
  IFERROR(IF(SOFT!H200="Away", TEXT(SOFT!F200, "h:mm AM/PM"), ""), ""),
  IFERROR(IF(BASE!H200="Away", TEXT(BASE!F200, "h:mm AM/PM"), ""), ""),
  IFERROR(IF(ESPORTS!H200="Away", TEXT(ESPORTS!F200, "h:mm AM/PM"), ""), "")
)
</f>
        <v/>
      </c>
      <c r="G200" s="11" t="str">
        <f>TEXTJOIN(
  CHAR(10) &amp; CHAR(10),
  TRUE,
  IFERROR(IF(WSO!H200="Away", WSO!G200, ""), ""),
  IFERROR(IF(MSO!H200="Away", MSO!G200, ""), ""),
  IFERROR(IF(FH!H200="Away", FH!G200, ""), ""),
  IFERROR(IF(MGOLF!H200="Away", MGOLF!G200, ""), ""),
  IFERROR(IF(Football!H200="Away", Football!G200, ""), ""),
  IFERROR(IF(WVB!H200="Away", WVB!G200, ""), ""),
  IFERROR(IF(XC!H200="Away", XC!G200, ""), ""),
  IFERROR(IF(SWIMMING!H200="Away", SWIMMING!G200, ""), ""),
  IFERROR(IF(WTEN!H200="Away", WTEN!G200, ""), ""),
  IFERROR(IF(TF!H200="Away", TF!G200, ""), ""),
  IFERROR(IF(WGOLF!H200="Away", WGOLF!G200, ""), ""),
  IFERROR(IF(WBB!H200="Away", WBB!G200, ""), ""),
  IFERROR(IF(MBB!H200="Away", MBB!G200, ""), ""),
  IFERROR(IF(WLAX!H200="Away", WLAX!G200, ""), ""),
  IFERROR(IF(MLAX!H200="Away", MLAX!G200, ""), ""),
  IFERROR(IF(SOFT!H200="Away", SOFT!G200, ""), ""),
  IFERROR(IF(BASE!H200="Away", BASE!G200, ""), ""),
  IFERROR(IF(ESPORTS!H200="Away", ESPORTS!G200, ""), "")
)
</f>
        <v/>
      </c>
      <c r="H200" s="22" t="str">
        <f>TEXTJOIN(
  CHAR(10) &amp; CHAR(10),
  TRUE,
  IFERROR(IF(WSO!H200="Away", WSO!P200, ""), ""),
  IFERROR(IF(MSO!H200="Away", MSO!P200, ""), ""),
  IFERROR(IF(FH!H200="Away", FH!P200, ""), ""),
  IFERROR(IF(MGOLF!H200="Away", MGOLF!P200, ""), ""),
  IFERROR(IF(Football!H200="Away", Football!P200, ""), ""),
  IFERROR(IF(WVB!H200="Away", WVB!P200, ""), ""),
  IFERROR(IF(XC!H200="Away", XC!P200, ""), ""),
  IFERROR(IF(SWIMMING!H200="Away", SWIMMING!P200, ""), ""),
  IFERROR(IF(WTEN!H200="Away", WTEN!P200, ""), ""),
  IFERROR(IF(TF!H200="Away", TF!P200, ""), ""),
  IFERROR(IF(WGOLF!H200="Away", WGOLF!P200, ""), ""),
  IFERROR(IF(WBB!H200="Away", WBB!P200, ""), ""),
  IFERROR(IF(MBB!H200="Away", MBB!P200, ""), ""),
  IFERROR(IF(WLAX!H200="Away", WLAX!P200, ""), ""),
  IFERROR(IF(MLAX!H200="Away", MLAX!P200, ""), ""),
  IFERROR(IF(SOFT!H200="Away", SOFT!P200, ""), ""),
  IFERROR(IF(BASE!H200="Away", BASE!P200, ""), ""),
  IFERROR(IF(ESPORTS!H200="Away", ESPORTS!P200, ""), "")
)
</f>
        <v/>
      </c>
    </row>
    <row r="201" ht="22.5" customHeight="1">
      <c r="A201" s="6">
        <v>200.0</v>
      </c>
      <c r="B201" s="6" t="str">
        <f>'Master Schedule'!B201</f>
        <v/>
      </c>
      <c r="C201" s="7">
        <v>46434.0</v>
      </c>
      <c r="D201" s="8" t="str">
        <f t="shared" si="1"/>
        <v>Tuesday</v>
      </c>
      <c r="E201" s="11" t="str">
        <f>TEXTJOIN(
  CHAR(10) &amp; CHAR(10),
  TRUE,
  IFERROR(IF(WSO!H201="Away", WSO!E201, ""), ""),
  IFERROR(IF(MSO!H201="Away", MSO!E201, ""), ""),
  IFERROR(IF(FH!H201="Away", FH!E201, ""), ""),
  IFERROR(IF(MGOLF!H201="Away", MGOLF!E201, ""), ""),
  IFERROR(IF(Football!H201="Away", Football!E201, ""), ""),
  IFERROR(IF(WVB!H201="Away", WVB!E201, ""), ""),
  IFERROR(IF(XC!H201="Away", XC!E201, ""), ""),
  IFERROR(IF(SWIMMING!H201="Away", SWIMMING!E201, ""), ""),
  IFERROR(IF(WTEN!H201="Away", WTEN!E201, ""), ""),
  IFERROR(IF(TF!H201="Away", TF!E201, ""), ""),
  IFERROR(IF(WGOLF!H201="Away", WGOLF!E201, ""), ""),
  IFERROR(IF(WBB!H201="Away", WBB!E201, ""), ""),
  IFERROR(IF(MBB!H201="Away", MBB!E201, ""), ""),
  IFERROR(IF(WLAX!H201="Away", WLAX!E201, ""), ""),
  IFERROR(IF(MLAX!H201="Away", MLAX!E201, ""), ""),
  IFERROR(IF(SOFT!H201="Away", SOFT!E201, ""), ""),
  IFERROR(IF(BASE!H201="Away", BASE!E201, ""), ""),
  IFERROR(IF(ESPORTS!H201="Away", ESPORTS!E201, ""), "")
)
</f>
        <v/>
      </c>
      <c r="F201" s="11" t="str">
        <f>TEXTJOIN(
  CHAR(10) &amp; CHAR(10),
  TRUE,
  IFERROR(IF(WSO!H201="Away", TEXT(WSO!F201, "h:mm AM/PM"), ""), ""),
  IFERROR(IF(MSO!H201="Away", TEXT(MSO!F201, "h:mm AM/PM"), ""), ""),
  IFERROR(IF(FH!H201="Away", TEXT(FH!F201, "h:mm AM/PM"), ""), ""),
  IFERROR(IF(MGOLF!H201="Away", TEXT(MGOLF!F201, "h:mm AM/PM"), ""), ""),
  IFERROR(IF(Football!H201="Away", TEXT(Football!F201, "h:mm AM/PM"), ""), ""),
  IFERROR(IF(WVB!H201="Away", TEXT(WVB!F201, "h:mm AM/PM"), ""), ""),
  IFERROR(IF(XC!H201="Away", TEXT(XC!F201, "h:mm AM/PM"), ""), ""),
  IFERROR(IF(SWIMMING!H201="Away", TEXT(SWIMMING!F201, "h:mm AM/PM"), ""), ""),
  IFERROR(IF(WTEN!H201="Away", TEXT(WTEN!F201, "h:mm AM/PM"), ""), ""),
  IFERROR(IF(TF!H201="Away", TEXT(TF!F201, "h:mm AM/PM"), ""), ""),
  IFERROR(IF(WGOLF!H201="Away", TEXT(WGOLF!F201, "h:mm AM/PM"), ""), ""),
  IFERROR(IF(WBB!H201="Away", TEXT(WBB!F201, "h:mm AM/PM"), ""), ""),
  IFERROR(IF(MBB!H201="Away", TEXT(MBB!F201, "h:mm AM/PM"), ""), ""),
  IFERROR(IF(WLAX!H201="Away", TEXT(WLAX!F201, "h:mm AM/PM"), ""), ""),
  IFERROR(IF(MLAX!H201="Away", TEXT(MLAX!F201, "h:mm AM/PM"), ""), ""),
  IFERROR(IF(SOFT!H201="Away", TEXT(SOFT!F201, "h:mm AM/PM"), ""), ""),
  IFERROR(IF(BASE!H201="Away", TEXT(BASE!F201, "h:mm AM/PM"), ""), ""),
  IFERROR(IF(ESPORTS!H201="Away", TEXT(ESPORTS!F201, "h:mm AM/PM"), ""), "")
)
</f>
        <v/>
      </c>
      <c r="G201" s="11" t="str">
        <f>TEXTJOIN(
  CHAR(10) &amp; CHAR(10),
  TRUE,
  IFERROR(IF(WSO!H201="Away", WSO!G201, ""), ""),
  IFERROR(IF(MSO!H201="Away", MSO!G201, ""), ""),
  IFERROR(IF(FH!H201="Away", FH!G201, ""), ""),
  IFERROR(IF(MGOLF!H201="Away", MGOLF!G201, ""), ""),
  IFERROR(IF(Football!H201="Away", Football!G201, ""), ""),
  IFERROR(IF(WVB!H201="Away", WVB!G201, ""), ""),
  IFERROR(IF(XC!H201="Away", XC!G201, ""), ""),
  IFERROR(IF(SWIMMING!H201="Away", SWIMMING!G201, ""), ""),
  IFERROR(IF(WTEN!H201="Away", WTEN!G201, ""), ""),
  IFERROR(IF(TF!H201="Away", TF!G201, ""), ""),
  IFERROR(IF(WGOLF!H201="Away", WGOLF!G201, ""), ""),
  IFERROR(IF(WBB!H201="Away", WBB!G201, ""), ""),
  IFERROR(IF(MBB!H201="Away", MBB!G201, ""), ""),
  IFERROR(IF(WLAX!H201="Away", WLAX!G201, ""), ""),
  IFERROR(IF(MLAX!H201="Away", MLAX!G201, ""), ""),
  IFERROR(IF(SOFT!H201="Away", SOFT!G201, ""), ""),
  IFERROR(IF(BASE!H201="Away", BASE!G201, ""), ""),
  IFERROR(IF(ESPORTS!H201="Away", ESPORTS!G201, ""), "")
)
</f>
        <v/>
      </c>
      <c r="H201" s="22" t="str">
        <f>TEXTJOIN(
  CHAR(10) &amp; CHAR(10),
  TRUE,
  IFERROR(IF(WSO!H201="Away", WSO!P201, ""), ""),
  IFERROR(IF(MSO!H201="Away", MSO!P201, ""), ""),
  IFERROR(IF(FH!H201="Away", FH!P201, ""), ""),
  IFERROR(IF(MGOLF!H201="Away", MGOLF!P201, ""), ""),
  IFERROR(IF(Football!H201="Away", Football!P201, ""), ""),
  IFERROR(IF(WVB!H201="Away", WVB!P201, ""), ""),
  IFERROR(IF(XC!H201="Away", XC!P201, ""), ""),
  IFERROR(IF(SWIMMING!H201="Away", SWIMMING!P201, ""), ""),
  IFERROR(IF(WTEN!H201="Away", WTEN!P201, ""), ""),
  IFERROR(IF(TF!H201="Away", TF!P201, ""), ""),
  IFERROR(IF(WGOLF!H201="Away", WGOLF!P201, ""), ""),
  IFERROR(IF(WBB!H201="Away", WBB!P201, ""), ""),
  IFERROR(IF(MBB!H201="Away", MBB!P201, ""), ""),
  IFERROR(IF(WLAX!H201="Away", WLAX!P201, ""), ""),
  IFERROR(IF(MLAX!H201="Away", MLAX!P201, ""), ""),
  IFERROR(IF(SOFT!H201="Away", SOFT!P201, ""), ""),
  IFERROR(IF(BASE!H201="Away", BASE!P201, ""), ""),
  IFERROR(IF(ESPORTS!H201="Away", ESPORTS!P201, ""), "")
)
</f>
        <v/>
      </c>
    </row>
    <row r="202" ht="22.5" customHeight="1">
      <c r="A202" s="6">
        <v>201.0</v>
      </c>
      <c r="B202" s="6" t="str">
        <f>'Master Schedule'!B202</f>
        <v/>
      </c>
      <c r="C202" s="7">
        <v>46435.0</v>
      </c>
      <c r="D202" s="8" t="str">
        <f t="shared" si="1"/>
        <v>Wednesday</v>
      </c>
      <c r="E202" s="11" t="str">
        <f>TEXTJOIN(
  CHAR(10) &amp; CHAR(10),
  TRUE,
  IFERROR(IF(WSO!H202="Away", WSO!E202, ""), ""),
  IFERROR(IF(MSO!H202="Away", MSO!E202, ""), ""),
  IFERROR(IF(FH!H202="Away", FH!E202, ""), ""),
  IFERROR(IF(MGOLF!H202="Away", MGOLF!E202, ""), ""),
  IFERROR(IF(Football!H202="Away", Football!E202, ""), ""),
  IFERROR(IF(WVB!H202="Away", WVB!E202, ""), ""),
  IFERROR(IF(XC!H202="Away", XC!E202, ""), ""),
  IFERROR(IF(SWIMMING!H202="Away", SWIMMING!E202, ""), ""),
  IFERROR(IF(WTEN!H202="Away", WTEN!E202, ""), ""),
  IFERROR(IF(TF!H202="Away", TF!E202, ""), ""),
  IFERROR(IF(WGOLF!H202="Away", WGOLF!E202, ""), ""),
  IFERROR(IF(WBB!H202="Away", WBB!E202, ""), ""),
  IFERROR(IF(MBB!H202="Away", MBB!E202, ""), ""),
  IFERROR(IF(WLAX!H202="Away", WLAX!E202, ""), ""),
  IFERROR(IF(MLAX!H202="Away", MLAX!E202, ""), ""),
  IFERROR(IF(SOFT!H202="Away", SOFT!E202, ""), ""),
  IFERROR(IF(BASE!H202="Away", BASE!E202, ""), ""),
  IFERROR(IF(ESPORTS!H202="Away", ESPORTS!E202, ""), "")
)
</f>
        <v/>
      </c>
      <c r="F202" s="11" t="str">
        <f>TEXTJOIN(
  CHAR(10) &amp; CHAR(10),
  TRUE,
  IFERROR(IF(WSO!H202="Away", TEXT(WSO!F202, "h:mm AM/PM"), ""), ""),
  IFERROR(IF(MSO!H202="Away", TEXT(MSO!F202, "h:mm AM/PM"), ""), ""),
  IFERROR(IF(FH!H202="Away", TEXT(FH!F202, "h:mm AM/PM"), ""), ""),
  IFERROR(IF(MGOLF!H202="Away", TEXT(MGOLF!F202, "h:mm AM/PM"), ""), ""),
  IFERROR(IF(Football!H202="Away", TEXT(Football!F202, "h:mm AM/PM"), ""), ""),
  IFERROR(IF(WVB!H202="Away", TEXT(WVB!F202, "h:mm AM/PM"), ""), ""),
  IFERROR(IF(XC!H202="Away", TEXT(XC!F202, "h:mm AM/PM"), ""), ""),
  IFERROR(IF(SWIMMING!H202="Away", TEXT(SWIMMING!F202, "h:mm AM/PM"), ""), ""),
  IFERROR(IF(WTEN!H202="Away", TEXT(WTEN!F202, "h:mm AM/PM"), ""), ""),
  IFERROR(IF(TF!H202="Away", TEXT(TF!F202, "h:mm AM/PM"), ""), ""),
  IFERROR(IF(WGOLF!H202="Away", TEXT(WGOLF!F202, "h:mm AM/PM"), ""), ""),
  IFERROR(IF(WBB!H202="Away", TEXT(WBB!F202, "h:mm AM/PM"), ""), ""),
  IFERROR(IF(MBB!H202="Away", TEXT(MBB!F202, "h:mm AM/PM"), ""), ""),
  IFERROR(IF(WLAX!H202="Away", TEXT(WLAX!F202, "h:mm AM/PM"), ""), ""),
  IFERROR(IF(MLAX!H202="Away", TEXT(MLAX!F202, "h:mm AM/PM"), ""), ""),
  IFERROR(IF(SOFT!H202="Away", TEXT(SOFT!F202, "h:mm AM/PM"), ""), ""),
  IFERROR(IF(BASE!H202="Away", TEXT(BASE!F202, "h:mm AM/PM"), ""), ""),
  IFERROR(IF(ESPORTS!H202="Away", TEXT(ESPORTS!F202, "h:mm AM/PM"), ""), "")
)
</f>
        <v/>
      </c>
      <c r="G202" s="11" t="str">
        <f>TEXTJOIN(
  CHAR(10) &amp; CHAR(10),
  TRUE,
  IFERROR(IF(WSO!H202="Away", WSO!G202, ""), ""),
  IFERROR(IF(MSO!H202="Away", MSO!G202, ""), ""),
  IFERROR(IF(FH!H202="Away", FH!G202, ""), ""),
  IFERROR(IF(MGOLF!H202="Away", MGOLF!G202, ""), ""),
  IFERROR(IF(Football!H202="Away", Football!G202, ""), ""),
  IFERROR(IF(WVB!H202="Away", WVB!G202, ""), ""),
  IFERROR(IF(XC!H202="Away", XC!G202, ""), ""),
  IFERROR(IF(SWIMMING!H202="Away", SWIMMING!G202, ""), ""),
  IFERROR(IF(WTEN!H202="Away", WTEN!G202, ""), ""),
  IFERROR(IF(TF!H202="Away", TF!G202, ""), ""),
  IFERROR(IF(WGOLF!H202="Away", WGOLF!G202, ""), ""),
  IFERROR(IF(WBB!H202="Away", WBB!G202, ""), ""),
  IFERROR(IF(MBB!H202="Away", MBB!G202, ""), ""),
  IFERROR(IF(WLAX!H202="Away", WLAX!G202, ""), ""),
  IFERROR(IF(MLAX!H202="Away", MLAX!G202, ""), ""),
  IFERROR(IF(SOFT!H202="Away", SOFT!G202, ""), ""),
  IFERROR(IF(BASE!H202="Away", BASE!G202, ""), ""),
  IFERROR(IF(ESPORTS!H202="Away", ESPORTS!G202, ""), "")
)
</f>
        <v/>
      </c>
      <c r="H202" s="22" t="str">
        <f>TEXTJOIN(
  CHAR(10) &amp; CHAR(10),
  TRUE,
  IFERROR(IF(WSO!H202="Away", WSO!P202, ""), ""),
  IFERROR(IF(MSO!H202="Away", MSO!P202, ""), ""),
  IFERROR(IF(FH!H202="Away", FH!P202, ""), ""),
  IFERROR(IF(MGOLF!H202="Away", MGOLF!P202, ""), ""),
  IFERROR(IF(Football!H202="Away", Football!P202, ""), ""),
  IFERROR(IF(WVB!H202="Away", WVB!P202, ""), ""),
  IFERROR(IF(XC!H202="Away", XC!P202, ""), ""),
  IFERROR(IF(SWIMMING!H202="Away", SWIMMING!P202, ""), ""),
  IFERROR(IF(WTEN!H202="Away", WTEN!P202, ""), ""),
  IFERROR(IF(TF!H202="Away", TF!P202, ""), ""),
  IFERROR(IF(WGOLF!H202="Away", WGOLF!P202, ""), ""),
  IFERROR(IF(WBB!H202="Away", WBB!P202, ""), ""),
  IFERROR(IF(MBB!H202="Away", MBB!P202, ""), ""),
  IFERROR(IF(WLAX!H202="Away", WLAX!P202, ""), ""),
  IFERROR(IF(MLAX!H202="Away", MLAX!P202, ""), ""),
  IFERROR(IF(SOFT!H202="Away", SOFT!P202, ""), ""),
  IFERROR(IF(BASE!H202="Away", BASE!P202, ""), ""),
  IFERROR(IF(ESPORTS!H202="Away", ESPORTS!P202, ""), "")
)
</f>
        <v/>
      </c>
    </row>
    <row r="203" ht="22.5" customHeight="1">
      <c r="A203" s="6">
        <v>202.0</v>
      </c>
      <c r="B203" s="6" t="str">
        <f>'Master Schedule'!B203</f>
        <v/>
      </c>
      <c r="C203" s="7">
        <v>46436.0</v>
      </c>
      <c r="D203" s="8" t="str">
        <f t="shared" si="1"/>
        <v>Thursday</v>
      </c>
      <c r="E203" s="11" t="str">
        <f>TEXTJOIN(
  CHAR(10) &amp; CHAR(10),
  TRUE,
  IFERROR(IF(WSO!H203="Away", WSO!E203, ""), ""),
  IFERROR(IF(MSO!H203="Away", MSO!E203, ""), ""),
  IFERROR(IF(FH!H203="Away", FH!E203, ""), ""),
  IFERROR(IF(MGOLF!H203="Away", MGOLF!E203, ""), ""),
  IFERROR(IF(Football!H203="Away", Football!E203, ""), ""),
  IFERROR(IF(WVB!H203="Away", WVB!E203, ""), ""),
  IFERROR(IF(XC!H203="Away", XC!E203, ""), ""),
  IFERROR(IF(SWIMMING!H203="Away", SWIMMING!E203, ""), ""),
  IFERROR(IF(WTEN!H203="Away", WTEN!E203, ""), ""),
  IFERROR(IF(TF!H203="Away", TF!E203, ""), ""),
  IFERROR(IF(WGOLF!H203="Away", WGOLF!E203, ""), ""),
  IFERROR(IF(WBB!H203="Away", WBB!E203, ""), ""),
  IFERROR(IF(MBB!H203="Away", MBB!E203, ""), ""),
  IFERROR(IF(WLAX!H203="Away", WLAX!E203, ""), ""),
  IFERROR(IF(MLAX!H203="Away", MLAX!E203, ""), ""),
  IFERROR(IF(SOFT!H203="Away", SOFT!E203, ""), ""),
  IFERROR(IF(BASE!H203="Away", BASE!E203, ""), ""),
  IFERROR(IF(ESPORTS!H203="Away", ESPORTS!E203, ""), "")
)
</f>
        <v/>
      </c>
      <c r="F203" s="11" t="str">
        <f>TEXTJOIN(
  CHAR(10) &amp; CHAR(10),
  TRUE,
  IFERROR(IF(WSO!H203="Away", TEXT(WSO!F203, "h:mm AM/PM"), ""), ""),
  IFERROR(IF(MSO!H203="Away", TEXT(MSO!F203, "h:mm AM/PM"), ""), ""),
  IFERROR(IF(FH!H203="Away", TEXT(FH!F203, "h:mm AM/PM"), ""), ""),
  IFERROR(IF(MGOLF!H203="Away", TEXT(MGOLF!F203, "h:mm AM/PM"), ""), ""),
  IFERROR(IF(Football!H203="Away", TEXT(Football!F203, "h:mm AM/PM"), ""), ""),
  IFERROR(IF(WVB!H203="Away", TEXT(WVB!F203, "h:mm AM/PM"), ""), ""),
  IFERROR(IF(XC!H203="Away", TEXT(XC!F203, "h:mm AM/PM"), ""), ""),
  IFERROR(IF(SWIMMING!H203="Away", TEXT(SWIMMING!F203, "h:mm AM/PM"), ""), ""),
  IFERROR(IF(WTEN!H203="Away", TEXT(WTEN!F203, "h:mm AM/PM"), ""), ""),
  IFERROR(IF(TF!H203="Away", TEXT(TF!F203, "h:mm AM/PM"), ""), ""),
  IFERROR(IF(WGOLF!H203="Away", TEXT(WGOLF!F203, "h:mm AM/PM"), ""), ""),
  IFERROR(IF(WBB!H203="Away", TEXT(WBB!F203, "h:mm AM/PM"), ""), ""),
  IFERROR(IF(MBB!H203="Away", TEXT(MBB!F203, "h:mm AM/PM"), ""), ""),
  IFERROR(IF(WLAX!H203="Away", TEXT(WLAX!F203, "h:mm AM/PM"), ""), ""),
  IFERROR(IF(MLAX!H203="Away", TEXT(MLAX!F203, "h:mm AM/PM"), ""), ""),
  IFERROR(IF(SOFT!H203="Away", TEXT(SOFT!F203, "h:mm AM/PM"), ""), ""),
  IFERROR(IF(BASE!H203="Away", TEXT(BASE!F203, "h:mm AM/PM"), ""), ""),
  IFERROR(IF(ESPORTS!H203="Away", TEXT(ESPORTS!F203, "h:mm AM/PM"), ""), "")
)
</f>
        <v/>
      </c>
      <c r="G203" s="11" t="str">
        <f>TEXTJOIN(
  CHAR(10) &amp; CHAR(10),
  TRUE,
  IFERROR(IF(WSO!H203="Away", WSO!G203, ""), ""),
  IFERROR(IF(MSO!H203="Away", MSO!G203, ""), ""),
  IFERROR(IF(FH!H203="Away", FH!G203, ""), ""),
  IFERROR(IF(MGOLF!H203="Away", MGOLF!G203, ""), ""),
  IFERROR(IF(Football!H203="Away", Football!G203, ""), ""),
  IFERROR(IF(WVB!H203="Away", WVB!G203, ""), ""),
  IFERROR(IF(XC!H203="Away", XC!G203, ""), ""),
  IFERROR(IF(SWIMMING!H203="Away", SWIMMING!G203, ""), ""),
  IFERROR(IF(WTEN!H203="Away", WTEN!G203, ""), ""),
  IFERROR(IF(TF!H203="Away", TF!G203, ""), ""),
  IFERROR(IF(WGOLF!H203="Away", WGOLF!G203, ""), ""),
  IFERROR(IF(WBB!H203="Away", WBB!G203, ""), ""),
  IFERROR(IF(MBB!H203="Away", MBB!G203, ""), ""),
  IFERROR(IF(WLAX!H203="Away", WLAX!G203, ""), ""),
  IFERROR(IF(MLAX!H203="Away", MLAX!G203, ""), ""),
  IFERROR(IF(SOFT!H203="Away", SOFT!G203, ""), ""),
  IFERROR(IF(BASE!H203="Away", BASE!G203, ""), ""),
  IFERROR(IF(ESPORTS!H203="Away", ESPORTS!G203, ""), "")
)
</f>
        <v/>
      </c>
      <c r="H203" s="22" t="str">
        <f>TEXTJOIN(
  CHAR(10) &amp; CHAR(10),
  TRUE,
  IFERROR(IF(WSO!H203="Away", WSO!P203, ""), ""),
  IFERROR(IF(MSO!H203="Away", MSO!P203, ""), ""),
  IFERROR(IF(FH!H203="Away", FH!P203, ""), ""),
  IFERROR(IF(MGOLF!H203="Away", MGOLF!P203, ""), ""),
  IFERROR(IF(Football!H203="Away", Football!P203, ""), ""),
  IFERROR(IF(WVB!H203="Away", WVB!P203, ""), ""),
  IFERROR(IF(XC!H203="Away", XC!P203, ""), ""),
  IFERROR(IF(SWIMMING!H203="Away", SWIMMING!P203, ""), ""),
  IFERROR(IF(WTEN!H203="Away", WTEN!P203, ""), ""),
  IFERROR(IF(TF!H203="Away", TF!P203, ""), ""),
  IFERROR(IF(WGOLF!H203="Away", WGOLF!P203, ""), ""),
  IFERROR(IF(WBB!H203="Away", WBB!P203, ""), ""),
  IFERROR(IF(MBB!H203="Away", MBB!P203, ""), ""),
  IFERROR(IF(WLAX!H203="Away", WLAX!P203, ""), ""),
  IFERROR(IF(MLAX!H203="Away", MLAX!P203, ""), ""),
  IFERROR(IF(SOFT!H203="Away", SOFT!P203, ""), ""),
  IFERROR(IF(BASE!H203="Away", BASE!P203, ""), ""),
  IFERROR(IF(ESPORTS!H203="Away", ESPORTS!P203, ""), "")
)
</f>
        <v/>
      </c>
    </row>
    <row r="204" ht="22.5" customHeight="1">
      <c r="A204" s="6">
        <v>203.0</v>
      </c>
      <c r="B204" s="6" t="str">
        <f>'Master Schedule'!B204</f>
        <v/>
      </c>
      <c r="C204" s="7">
        <v>46437.0</v>
      </c>
      <c r="D204" s="8" t="str">
        <f t="shared" si="1"/>
        <v>Friday</v>
      </c>
      <c r="E204" s="11" t="str">
        <f>TEXTJOIN(
  CHAR(10) &amp; CHAR(10),
  TRUE,
  IFERROR(IF(WSO!H204="Away", WSO!E204, ""), ""),
  IFERROR(IF(MSO!H204="Away", MSO!E204, ""), ""),
  IFERROR(IF(FH!H204="Away", FH!E204, ""), ""),
  IFERROR(IF(MGOLF!H204="Away", MGOLF!E204, ""), ""),
  IFERROR(IF(Football!H204="Away", Football!E204, ""), ""),
  IFERROR(IF(WVB!H204="Away", WVB!E204, ""), ""),
  IFERROR(IF(XC!H204="Away", XC!E204, ""), ""),
  IFERROR(IF(SWIMMING!H204="Away", SWIMMING!E204, ""), ""),
  IFERROR(IF(WTEN!H204="Away", WTEN!E204, ""), ""),
  IFERROR(IF(TF!H204="Away", TF!E204, ""), ""),
  IFERROR(IF(WGOLF!H204="Away", WGOLF!E204, ""), ""),
  IFERROR(IF(WBB!H204="Away", WBB!E204, ""), ""),
  IFERROR(IF(MBB!H204="Away", MBB!E204, ""), ""),
  IFERROR(IF(WLAX!H204="Away", WLAX!E204, ""), ""),
  IFERROR(IF(MLAX!H204="Away", MLAX!E204, ""), ""),
  IFERROR(IF(SOFT!H204="Away", SOFT!E204, ""), ""),
  IFERROR(IF(BASE!H204="Away", BASE!E204, ""), ""),
  IFERROR(IF(ESPORTS!H204="Away", ESPORTS!E204, ""), "")
)
</f>
        <v/>
      </c>
      <c r="F204" s="11" t="str">
        <f>TEXTJOIN(
  CHAR(10) &amp; CHAR(10),
  TRUE,
  IFERROR(IF(WSO!H204="Away", TEXT(WSO!F204, "h:mm AM/PM"), ""), ""),
  IFERROR(IF(MSO!H204="Away", TEXT(MSO!F204, "h:mm AM/PM"), ""), ""),
  IFERROR(IF(FH!H204="Away", TEXT(FH!F204, "h:mm AM/PM"), ""), ""),
  IFERROR(IF(MGOLF!H204="Away", TEXT(MGOLF!F204, "h:mm AM/PM"), ""), ""),
  IFERROR(IF(Football!H204="Away", TEXT(Football!F204, "h:mm AM/PM"), ""), ""),
  IFERROR(IF(WVB!H204="Away", TEXT(WVB!F204, "h:mm AM/PM"), ""), ""),
  IFERROR(IF(XC!H204="Away", TEXT(XC!F204, "h:mm AM/PM"), ""), ""),
  IFERROR(IF(SWIMMING!H204="Away", TEXT(SWIMMING!F204, "h:mm AM/PM"), ""), ""),
  IFERROR(IF(WTEN!H204="Away", TEXT(WTEN!F204, "h:mm AM/PM"), ""), ""),
  IFERROR(IF(TF!H204="Away", TEXT(TF!F204, "h:mm AM/PM"), ""), ""),
  IFERROR(IF(WGOLF!H204="Away", TEXT(WGOLF!F204, "h:mm AM/PM"), ""), ""),
  IFERROR(IF(WBB!H204="Away", TEXT(WBB!F204, "h:mm AM/PM"), ""), ""),
  IFERROR(IF(MBB!H204="Away", TEXT(MBB!F204, "h:mm AM/PM"), ""), ""),
  IFERROR(IF(WLAX!H204="Away", TEXT(WLAX!F204, "h:mm AM/PM"), ""), ""),
  IFERROR(IF(MLAX!H204="Away", TEXT(MLAX!F204, "h:mm AM/PM"), ""), ""),
  IFERROR(IF(SOFT!H204="Away", TEXT(SOFT!F204, "h:mm AM/PM"), ""), ""),
  IFERROR(IF(BASE!H204="Away", TEXT(BASE!F204, "h:mm AM/PM"), ""), ""),
  IFERROR(IF(ESPORTS!H204="Away", TEXT(ESPORTS!F204, "h:mm AM/PM"), ""), "")
)
</f>
        <v/>
      </c>
      <c r="G204" s="11" t="str">
        <f>TEXTJOIN(
  CHAR(10) &amp; CHAR(10),
  TRUE,
  IFERROR(IF(WSO!H204="Away", WSO!G204, ""), ""),
  IFERROR(IF(MSO!H204="Away", MSO!G204, ""), ""),
  IFERROR(IF(FH!H204="Away", FH!G204, ""), ""),
  IFERROR(IF(MGOLF!H204="Away", MGOLF!G204, ""), ""),
  IFERROR(IF(Football!H204="Away", Football!G204, ""), ""),
  IFERROR(IF(WVB!H204="Away", WVB!G204, ""), ""),
  IFERROR(IF(XC!H204="Away", XC!G204, ""), ""),
  IFERROR(IF(SWIMMING!H204="Away", SWIMMING!G204, ""), ""),
  IFERROR(IF(WTEN!H204="Away", WTEN!G204, ""), ""),
  IFERROR(IF(TF!H204="Away", TF!G204, ""), ""),
  IFERROR(IF(WGOLF!H204="Away", WGOLF!G204, ""), ""),
  IFERROR(IF(WBB!H204="Away", WBB!G204, ""), ""),
  IFERROR(IF(MBB!H204="Away", MBB!G204, ""), ""),
  IFERROR(IF(WLAX!H204="Away", WLAX!G204, ""), ""),
  IFERROR(IF(MLAX!H204="Away", MLAX!G204, ""), ""),
  IFERROR(IF(SOFT!H204="Away", SOFT!G204, ""), ""),
  IFERROR(IF(BASE!H204="Away", BASE!G204, ""), ""),
  IFERROR(IF(ESPORTS!H204="Away", ESPORTS!G204, ""), "")
)
</f>
        <v/>
      </c>
      <c r="H204" s="22" t="str">
        <f>TEXTJOIN(
  CHAR(10) &amp; CHAR(10),
  TRUE,
  IFERROR(IF(WSO!H204="Away", WSO!P204, ""), ""),
  IFERROR(IF(MSO!H204="Away", MSO!P204, ""), ""),
  IFERROR(IF(FH!H204="Away", FH!P204, ""), ""),
  IFERROR(IF(MGOLF!H204="Away", MGOLF!P204, ""), ""),
  IFERROR(IF(Football!H204="Away", Football!P204, ""), ""),
  IFERROR(IF(WVB!H204="Away", WVB!P204, ""), ""),
  IFERROR(IF(XC!H204="Away", XC!P204, ""), ""),
  IFERROR(IF(SWIMMING!H204="Away", SWIMMING!P204, ""), ""),
  IFERROR(IF(WTEN!H204="Away", WTEN!P204, ""), ""),
  IFERROR(IF(TF!H204="Away", TF!P204, ""), ""),
  IFERROR(IF(WGOLF!H204="Away", WGOLF!P204, ""), ""),
  IFERROR(IF(WBB!H204="Away", WBB!P204, ""), ""),
  IFERROR(IF(MBB!H204="Away", MBB!P204, ""), ""),
  IFERROR(IF(WLAX!H204="Away", WLAX!P204, ""), ""),
  IFERROR(IF(MLAX!H204="Away", MLAX!P204, ""), ""),
  IFERROR(IF(SOFT!H204="Away", SOFT!P204, ""), ""),
  IFERROR(IF(BASE!H204="Away", BASE!P204, ""), ""),
  IFERROR(IF(ESPORTS!H204="Away", ESPORTS!P204, ""), "")
)
</f>
        <v/>
      </c>
    </row>
    <row r="205" ht="22.5" customHeight="1">
      <c r="A205" s="6">
        <v>204.0</v>
      </c>
      <c r="B205" s="6" t="str">
        <f>'Master Schedule'!B205</f>
        <v/>
      </c>
      <c r="C205" s="7">
        <v>46438.0</v>
      </c>
      <c r="D205" s="8" t="str">
        <f t="shared" si="1"/>
        <v>Saturday</v>
      </c>
      <c r="E205" s="11" t="str">
        <f>TEXTJOIN(
  CHAR(10) &amp; CHAR(10),
  TRUE,
  IFERROR(IF(WSO!H205="Away", WSO!E205, ""), ""),
  IFERROR(IF(MSO!H205="Away", MSO!E205, ""), ""),
  IFERROR(IF(FH!H205="Away", FH!E205, ""), ""),
  IFERROR(IF(MGOLF!H205="Away", MGOLF!E205, ""), ""),
  IFERROR(IF(Football!H205="Away", Football!E205, ""), ""),
  IFERROR(IF(WVB!H205="Away", WVB!E205, ""), ""),
  IFERROR(IF(XC!H205="Away", XC!E205, ""), ""),
  IFERROR(IF(SWIMMING!H205="Away", SWIMMING!E205, ""), ""),
  IFERROR(IF(WTEN!H205="Away", WTEN!E205, ""), ""),
  IFERROR(IF(TF!H205="Away", TF!E205, ""), ""),
  IFERROR(IF(WGOLF!H205="Away", WGOLF!E205, ""), ""),
  IFERROR(IF(WBB!H205="Away", WBB!E205, ""), ""),
  IFERROR(IF(MBB!H205="Away", MBB!E205, ""), ""),
  IFERROR(IF(WLAX!H205="Away", WLAX!E205, ""), ""),
  IFERROR(IF(MLAX!H205="Away", MLAX!E205, ""), ""),
  IFERROR(IF(SOFT!H205="Away", SOFT!E205, ""), ""),
  IFERROR(IF(BASE!H205="Away", BASE!E205, ""), ""),
  IFERROR(IF(ESPORTS!H205="Away", ESPORTS!E205, ""), "")
)
</f>
        <v/>
      </c>
      <c r="F205" s="11" t="str">
        <f>TEXTJOIN(
  CHAR(10) &amp; CHAR(10),
  TRUE,
  IFERROR(IF(WSO!H205="Away", TEXT(WSO!F205, "h:mm AM/PM"), ""), ""),
  IFERROR(IF(MSO!H205="Away", TEXT(MSO!F205, "h:mm AM/PM"), ""), ""),
  IFERROR(IF(FH!H205="Away", TEXT(FH!F205, "h:mm AM/PM"), ""), ""),
  IFERROR(IF(MGOLF!H205="Away", TEXT(MGOLF!F205, "h:mm AM/PM"), ""), ""),
  IFERROR(IF(Football!H205="Away", TEXT(Football!F205, "h:mm AM/PM"), ""), ""),
  IFERROR(IF(WVB!H205="Away", TEXT(WVB!F205, "h:mm AM/PM"), ""), ""),
  IFERROR(IF(XC!H205="Away", TEXT(XC!F205, "h:mm AM/PM"), ""), ""),
  IFERROR(IF(SWIMMING!H205="Away", TEXT(SWIMMING!F205, "h:mm AM/PM"), ""), ""),
  IFERROR(IF(WTEN!H205="Away", TEXT(WTEN!F205, "h:mm AM/PM"), ""), ""),
  IFERROR(IF(TF!H205="Away", TEXT(TF!F205, "h:mm AM/PM"), ""), ""),
  IFERROR(IF(WGOLF!H205="Away", TEXT(WGOLF!F205, "h:mm AM/PM"), ""), ""),
  IFERROR(IF(WBB!H205="Away", TEXT(WBB!F205, "h:mm AM/PM"), ""), ""),
  IFERROR(IF(MBB!H205="Away", TEXT(MBB!F205, "h:mm AM/PM"), ""), ""),
  IFERROR(IF(WLAX!H205="Away", TEXT(WLAX!F205, "h:mm AM/PM"), ""), ""),
  IFERROR(IF(MLAX!H205="Away", TEXT(MLAX!F205, "h:mm AM/PM"), ""), ""),
  IFERROR(IF(SOFT!H205="Away", TEXT(SOFT!F205, "h:mm AM/PM"), ""), ""),
  IFERROR(IF(BASE!H205="Away", TEXT(BASE!F205, "h:mm AM/PM"), ""), ""),
  IFERROR(IF(ESPORTS!H205="Away", TEXT(ESPORTS!F205, "h:mm AM/PM"), ""), "")
)
</f>
        <v/>
      </c>
      <c r="G205" s="11" t="str">
        <f>TEXTJOIN(
  CHAR(10) &amp; CHAR(10),
  TRUE,
  IFERROR(IF(WSO!H205="Away", WSO!G205, ""), ""),
  IFERROR(IF(MSO!H205="Away", MSO!G205, ""), ""),
  IFERROR(IF(FH!H205="Away", FH!G205, ""), ""),
  IFERROR(IF(MGOLF!H205="Away", MGOLF!G205, ""), ""),
  IFERROR(IF(Football!H205="Away", Football!G205, ""), ""),
  IFERROR(IF(WVB!H205="Away", WVB!G205, ""), ""),
  IFERROR(IF(XC!H205="Away", XC!G205, ""), ""),
  IFERROR(IF(SWIMMING!H205="Away", SWIMMING!G205, ""), ""),
  IFERROR(IF(WTEN!H205="Away", WTEN!G205, ""), ""),
  IFERROR(IF(TF!H205="Away", TF!G205, ""), ""),
  IFERROR(IF(WGOLF!H205="Away", WGOLF!G205, ""), ""),
  IFERROR(IF(WBB!H205="Away", WBB!G205, ""), ""),
  IFERROR(IF(MBB!H205="Away", MBB!G205, ""), ""),
  IFERROR(IF(WLAX!H205="Away", WLAX!G205, ""), ""),
  IFERROR(IF(MLAX!H205="Away", MLAX!G205, ""), ""),
  IFERROR(IF(SOFT!H205="Away", SOFT!G205, ""), ""),
  IFERROR(IF(BASE!H205="Away", BASE!G205, ""), ""),
  IFERROR(IF(ESPORTS!H205="Away", ESPORTS!G205, ""), "")
)
</f>
        <v/>
      </c>
      <c r="H205" s="22" t="str">
        <f>TEXTJOIN(
  CHAR(10) &amp; CHAR(10),
  TRUE,
  IFERROR(IF(WSO!H205="Away", WSO!P205, ""), ""),
  IFERROR(IF(MSO!H205="Away", MSO!P205, ""), ""),
  IFERROR(IF(FH!H205="Away", FH!P205, ""), ""),
  IFERROR(IF(MGOLF!H205="Away", MGOLF!P205, ""), ""),
  IFERROR(IF(Football!H205="Away", Football!P205, ""), ""),
  IFERROR(IF(WVB!H205="Away", WVB!P205, ""), ""),
  IFERROR(IF(XC!H205="Away", XC!P205, ""), ""),
  IFERROR(IF(SWIMMING!H205="Away", SWIMMING!P205, ""), ""),
  IFERROR(IF(WTEN!H205="Away", WTEN!P205, ""), ""),
  IFERROR(IF(TF!H205="Away", TF!P205, ""), ""),
  IFERROR(IF(WGOLF!H205="Away", WGOLF!P205, ""), ""),
  IFERROR(IF(WBB!H205="Away", WBB!P205, ""), ""),
  IFERROR(IF(MBB!H205="Away", MBB!P205, ""), ""),
  IFERROR(IF(WLAX!H205="Away", WLAX!P205, ""), ""),
  IFERROR(IF(MLAX!H205="Away", MLAX!P205, ""), ""),
  IFERROR(IF(SOFT!H205="Away", SOFT!P205, ""), ""),
  IFERROR(IF(BASE!H205="Away", BASE!P205, ""), ""),
  IFERROR(IF(ESPORTS!H205="Away", ESPORTS!P205, ""), "")
)
</f>
        <v/>
      </c>
    </row>
    <row r="206" ht="22.5" customHeight="1">
      <c r="A206" s="6">
        <v>205.0</v>
      </c>
      <c r="B206" s="6" t="str">
        <f>'Master Schedule'!B206</f>
        <v/>
      </c>
      <c r="C206" s="7">
        <v>46439.0</v>
      </c>
      <c r="D206" s="8" t="str">
        <f t="shared" si="1"/>
        <v>Sunday</v>
      </c>
      <c r="E206" s="11" t="str">
        <f>TEXTJOIN(
  CHAR(10) &amp; CHAR(10),
  TRUE,
  IFERROR(IF(WSO!H206="Away", WSO!E206, ""), ""),
  IFERROR(IF(MSO!H206="Away", MSO!E206, ""), ""),
  IFERROR(IF(FH!H206="Away", FH!E206, ""), ""),
  IFERROR(IF(MGOLF!H206="Away", MGOLF!E206, ""), ""),
  IFERROR(IF(Football!H206="Away", Football!E206, ""), ""),
  IFERROR(IF(WVB!H206="Away", WVB!E206, ""), ""),
  IFERROR(IF(XC!H206="Away", XC!E206, ""), ""),
  IFERROR(IF(SWIMMING!H206="Away", SWIMMING!E206, ""), ""),
  IFERROR(IF(WTEN!H206="Away", WTEN!E206, ""), ""),
  IFERROR(IF(TF!H206="Away", TF!E206, ""), ""),
  IFERROR(IF(WGOLF!H206="Away", WGOLF!E206, ""), ""),
  IFERROR(IF(WBB!H206="Away", WBB!E206, ""), ""),
  IFERROR(IF(MBB!H206="Away", MBB!E206, ""), ""),
  IFERROR(IF(WLAX!H206="Away", WLAX!E206, ""), ""),
  IFERROR(IF(MLAX!H206="Away", MLAX!E206, ""), ""),
  IFERROR(IF(SOFT!H206="Away", SOFT!E206, ""), ""),
  IFERROR(IF(BASE!H206="Away", BASE!E206, ""), ""),
  IFERROR(IF(ESPORTS!H206="Away", ESPORTS!E206, ""), "")
)
</f>
        <v/>
      </c>
      <c r="F206" s="11" t="str">
        <f>TEXTJOIN(
  CHAR(10) &amp; CHAR(10),
  TRUE,
  IFERROR(IF(WSO!H206="Away", TEXT(WSO!F206, "h:mm AM/PM"), ""), ""),
  IFERROR(IF(MSO!H206="Away", TEXT(MSO!F206, "h:mm AM/PM"), ""), ""),
  IFERROR(IF(FH!H206="Away", TEXT(FH!F206, "h:mm AM/PM"), ""), ""),
  IFERROR(IF(MGOLF!H206="Away", TEXT(MGOLF!F206, "h:mm AM/PM"), ""), ""),
  IFERROR(IF(Football!H206="Away", TEXT(Football!F206, "h:mm AM/PM"), ""), ""),
  IFERROR(IF(WVB!H206="Away", TEXT(WVB!F206, "h:mm AM/PM"), ""), ""),
  IFERROR(IF(XC!H206="Away", TEXT(XC!F206, "h:mm AM/PM"), ""), ""),
  IFERROR(IF(SWIMMING!H206="Away", TEXT(SWIMMING!F206, "h:mm AM/PM"), ""), ""),
  IFERROR(IF(WTEN!H206="Away", TEXT(WTEN!F206, "h:mm AM/PM"), ""), ""),
  IFERROR(IF(TF!H206="Away", TEXT(TF!F206, "h:mm AM/PM"), ""), ""),
  IFERROR(IF(WGOLF!H206="Away", TEXT(WGOLF!F206, "h:mm AM/PM"), ""), ""),
  IFERROR(IF(WBB!H206="Away", TEXT(WBB!F206, "h:mm AM/PM"), ""), ""),
  IFERROR(IF(MBB!H206="Away", TEXT(MBB!F206, "h:mm AM/PM"), ""), ""),
  IFERROR(IF(WLAX!H206="Away", TEXT(WLAX!F206, "h:mm AM/PM"), ""), ""),
  IFERROR(IF(MLAX!H206="Away", TEXT(MLAX!F206, "h:mm AM/PM"), ""), ""),
  IFERROR(IF(SOFT!H206="Away", TEXT(SOFT!F206, "h:mm AM/PM"), ""), ""),
  IFERROR(IF(BASE!H206="Away", TEXT(BASE!F206, "h:mm AM/PM"), ""), ""),
  IFERROR(IF(ESPORTS!H206="Away", TEXT(ESPORTS!F206, "h:mm AM/PM"), ""), "")
)
</f>
        <v/>
      </c>
      <c r="G206" s="11" t="str">
        <f>TEXTJOIN(
  CHAR(10) &amp; CHAR(10),
  TRUE,
  IFERROR(IF(WSO!H206="Away", WSO!G206, ""), ""),
  IFERROR(IF(MSO!H206="Away", MSO!G206, ""), ""),
  IFERROR(IF(FH!H206="Away", FH!G206, ""), ""),
  IFERROR(IF(MGOLF!H206="Away", MGOLF!G206, ""), ""),
  IFERROR(IF(Football!H206="Away", Football!G206, ""), ""),
  IFERROR(IF(WVB!H206="Away", WVB!G206, ""), ""),
  IFERROR(IF(XC!H206="Away", XC!G206, ""), ""),
  IFERROR(IF(SWIMMING!H206="Away", SWIMMING!G206, ""), ""),
  IFERROR(IF(WTEN!H206="Away", WTEN!G206, ""), ""),
  IFERROR(IF(TF!H206="Away", TF!G206, ""), ""),
  IFERROR(IF(WGOLF!H206="Away", WGOLF!G206, ""), ""),
  IFERROR(IF(WBB!H206="Away", WBB!G206, ""), ""),
  IFERROR(IF(MBB!H206="Away", MBB!G206, ""), ""),
  IFERROR(IF(WLAX!H206="Away", WLAX!G206, ""), ""),
  IFERROR(IF(MLAX!H206="Away", MLAX!G206, ""), ""),
  IFERROR(IF(SOFT!H206="Away", SOFT!G206, ""), ""),
  IFERROR(IF(BASE!H206="Away", BASE!G206, ""), ""),
  IFERROR(IF(ESPORTS!H206="Away", ESPORTS!G206, ""), "")
)
</f>
        <v/>
      </c>
      <c r="H206" s="22" t="str">
        <f>TEXTJOIN(
  CHAR(10) &amp; CHAR(10),
  TRUE,
  IFERROR(IF(WSO!H206="Away", WSO!P206, ""), ""),
  IFERROR(IF(MSO!H206="Away", MSO!P206, ""), ""),
  IFERROR(IF(FH!H206="Away", FH!P206, ""), ""),
  IFERROR(IF(MGOLF!H206="Away", MGOLF!P206, ""), ""),
  IFERROR(IF(Football!H206="Away", Football!P206, ""), ""),
  IFERROR(IF(WVB!H206="Away", WVB!P206, ""), ""),
  IFERROR(IF(XC!H206="Away", XC!P206, ""), ""),
  IFERROR(IF(SWIMMING!H206="Away", SWIMMING!P206, ""), ""),
  IFERROR(IF(WTEN!H206="Away", WTEN!P206, ""), ""),
  IFERROR(IF(TF!H206="Away", TF!P206, ""), ""),
  IFERROR(IF(WGOLF!H206="Away", WGOLF!P206, ""), ""),
  IFERROR(IF(WBB!H206="Away", WBB!P206, ""), ""),
  IFERROR(IF(MBB!H206="Away", MBB!P206, ""), ""),
  IFERROR(IF(WLAX!H206="Away", WLAX!P206, ""), ""),
  IFERROR(IF(MLAX!H206="Away", MLAX!P206, ""), ""),
  IFERROR(IF(SOFT!H206="Away", SOFT!P206, ""), ""),
  IFERROR(IF(BASE!H206="Away", BASE!P206, ""), ""),
  IFERROR(IF(ESPORTS!H206="Away", ESPORTS!P206, ""), "")
)
</f>
        <v/>
      </c>
    </row>
    <row r="207" ht="22.5" customHeight="1">
      <c r="A207" s="6">
        <v>206.0</v>
      </c>
      <c r="B207" s="6" t="str">
        <f>'Master Schedule'!B207</f>
        <v/>
      </c>
      <c r="C207" s="7">
        <v>46440.0</v>
      </c>
      <c r="D207" s="8" t="str">
        <f t="shared" si="1"/>
        <v>Monday</v>
      </c>
      <c r="E207" s="11" t="str">
        <f>TEXTJOIN(
  CHAR(10) &amp; CHAR(10),
  TRUE,
  IFERROR(IF(WSO!H207="Away", WSO!E207, ""), ""),
  IFERROR(IF(MSO!H207="Away", MSO!E207, ""), ""),
  IFERROR(IF(FH!H207="Away", FH!E207, ""), ""),
  IFERROR(IF(MGOLF!H207="Away", MGOLF!E207, ""), ""),
  IFERROR(IF(Football!H207="Away", Football!E207, ""), ""),
  IFERROR(IF(WVB!H207="Away", WVB!E207, ""), ""),
  IFERROR(IF(XC!H207="Away", XC!E207, ""), ""),
  IFERROR(IF(SWIMMING!H207="Away", SWIMMING!E207, ""), ""),
  IFERROR(IF(WTEN!H207="Away", WTEN!E207, ""), ""),
  IFERROR(IF(TF!H207="Away", TF!E207, ""), ""),
  IFERROR(IF(WGOLF!H207="Away", WGOLF!E207, ""), ""),
  IFERROR(IF(WBB!H207="Away", WBB!E207, ""), ""),
  IFERROR(IF(MBB!H207="Away", MBB!E207, ""), ""),
  IFERROR(IF(WLAX!H207="Away", WLAX!E207, ""), ""),
  IFERROR(IF(MLAX!H207="Away", MLAX!E207, ""), ""),
  IFERROR(IF(SOFT!H207="Away", SOFT!E207, ""), ""),
  IFERROR(IF(BASE!H207="Away", BASE!E207, ""), ""),
  IFERROR(IF(ESPORTS!H207="Away", ESPORTS!E207, ""), "")
)
</f>
        <v/>
      </c>
      <c r="F207" s="11" t="str">
        <f>TEXTJOIN(
  CHAR(10) &amp; CHAR(10),
  TRUE,
  IFERROR(IF(WSO!H207="Away", TEXT(WSO!F207, "h:mm AM/PM"), ""), ""),
  IFERROR(IF(MSO!H207="Away", TEXT(MSO!F207, "h:mm AM/PM"), ""), ""),
  IFERROR(IF(FH!H207="Away", TEXT(FH!F207, "h:mm AM/PM"), ""), ""),
  IFERROR(IF(MGOLF!H207="Away", TEXT(MGOLF!F207, "h:mm AM/PM"), ""), ""),
  IFERROR(IF(Football!H207="Away", TEXT(Football!F207, "h:mm AM/PM"), ""), ""),
  IFERROR(IF(WVB!H207="Away", TEXT(WVB!F207, "h:mm AM/PM"), ""), ""),
  IFERROR(IF(XC!H207="Away", TEXT(XC!F207, "h:mm AM/PM"), ""), ""),
  IFERROR(IF(SWIMMING!H207="Away", TEXT(SWIMMING!F207, "h:mm AM/PM"), ""), ""),
  IFERROR(IF(WTEN!H207="Away", TEXT(WTEN!F207, "h:mm AM/PM"), ""), ""),
  IFERROR(IF(TF!H207="Away", TEXT(TF!F207, "h:mm AM/PM"), ""), ""),
  IFERROR(IF(WGOLF!H207="Away", TEXT(WGOLF!F207, "h:mm AM/PM"), ""), ""),
  IFERROR(IF(WBB!H207="Away", TEXT(WBB!F207, "h:mm AM/PM"), ""), ""),
  IFERROR(IF(MBB!H207="Away", TEXT(MBB!F207, "h:mm AM/PM"), ""), ""),
  IFERROR(IF(WLAX!H207="Away", TEXT(WLAX!F207, "h:mm AM/PM"), ""), ""),
  IFERROR(IF(MLAX!H207="Away", TEXT(MLAX!F207, "h:mm AM/PM"), ""), ""),
  IFERROR(IF(SOFT!H207="Away", TEXT(SOFT!F207, "h:mm AM/PM"), ""), ""),
  IFERROR(IF(BASE!H207="Away", TEXT(BASE!F207, "h:mm AM/PM"), ""), ""),
  IFERROR(IF(ESPORTS!H207="Away", TEXT(ESPORTS!F207, "h:mm AM/PM"), ""), "")
)
</f>
        <v/>
      </c>
      <c r="G207" s="11" t="str">
        <f>TEXTJOIN(
  CHAR(10) &amp; CHAR(10),
  TRUE,
  IFERROR(IF(WSO!H207="Away", WSO!G207, ""), ""),
  IFERROR(IF(MSO!H207="Away", MSO!G207, ""), ""),
  IFERROR(IF(FH!H207="Away", FH!G207, ""), ""),
  IFERROR(IF(MGOLF!H207="Away", MGOLF!G207, ""), ""),
  IFERROR(IF(Football!H207="Away", Football!G207, ""), ""),
  IFERROR(IF(WVB!H207="Away", WVB!G207, ""), ""),
  IFERROR(IF(XC!H207="Away", XC!G207, ""), ""),
  IFERROR(IF(SWIMMING!H207="Away", SWIMMING!G207, ""), ""),
  IFERROR(IF(WTEN!H207="Away", WTEN!G207, ""), ""),
  IFERROR(IF(TF!H207="Away", TF!G207, ""), ""),
  IFERROR(IF(WGOLF!H207="Away", WGOLF!G207, ""), ""),
  IFERROR(IF(WBB!H207="Away", WBB!G207, ""), ""),
  IFERROR(IF(MBB!H207="Away", MBB!G207, ""), ""),
  IFERROR(IF(WLAX!H207="Away", WLAX!G207, ""), ""),
  IFERROR(IF(MLAX!H207="Away", MLAX!G207, ""), ""),
  IFERROR(IF(SOFT!H207="Away", SOFT!G207, ""), ""),
  IFERROR(IF(BASE!H207="Away", BASE!G207, ""), ""),
  IFERROR(IF(ESPORTS!H207="Away", ESPORTS!G207, ""), "")
)
</f>
        <v/>
      </c>
      <c r="H207" s="22" t="str">
        <f>TEXTJOIN(
  CHAR(10) &amp; CHAR(10),
  TRUE,
  IFERROR(IF(WSO!H207="Away", WSO!P207, ""), ""),
  IFERROR(IF(MSO!H207="Away", MSO!P207, ""), ""),
  IFERROR(IF(FH!H207="Away", FH!P207, ""), ""),
  IFERROR(IF(MGOLF!H207="Away", MGOLF!P207, ""), ""),
  IFERROR(IF(Football!H207="Away", Football!P207, ""), ""),
  IFERROR(IF(WVB!H207="Away", WVB!P207, ""), ""),
  IFERROR(IF(XC!H207="Away", XC!P207, ""), ""),
  IFERROR(IF(SWIMMING!H207="Away", SWIMMING!P207, ""), ""),
  IFERROR(IF(WTEN!H207="Away", WTEN!P207, ""), ""),
  IFERROR(IF(TF!H207="Away", TF!P207, ""), ""),
  IFERROR(IF(WGOLF!H207="Away", WGOLF!P207, ""), ""),
  IFERROR(IF(WBB!H207="Away", WBB!P207, ""), ""),
  IFERROR(IF(MBB!H207="Away", MBB!P207, ""), ""),
  IFERROR(IF(WLAX!H207="Away", WLAX!P207, ""), ""),
  IFERROR(IF(MLAX!H207="Away", MLAX!P207, ""), ""),
  IFERROR(IF(SOFT!H207="Away", SOFT!P207, ""), ""),
  IFERROR(IF(BASE!H207="Away", BASE!P207, ""), ""),
  IFERROR(IF(ESPORTS!H207="Away", ESPORTS!P207, ""), "")
)
</f>
        <v/>
      </c>
    </row>
    <row r="208" ht="22.5" customHeight="1">
      <c r="A208" s="6">
        <v>207.0</v>
      </c>
      <c r="B208" s="6" t="str">
        <f>'Master Schedule'!B208</f>
        <v/>
      </c>
      <c r="C208" s="7">
        <v>46441.0</v>
      </c>
      <c r="D208" s="8" t="str">
        <f t="shared" si="1"/>
        <v>Tuesday</v>
      </c>
      <c r="E208" s="11" t="str">
        <f>TEXTJOIN(
  CHAR(10) &amp; CHAR(10),
  TRUE,
  IFERROR(IF(WSO!H208="Away", WSO!E208, ""), ""),
  IFERROR(IF(MSO!H208="Away", MSO!E208, ""), ""),
  IFERROR(IF(FH!H208="Away", FH!E208, ""), ""),
  IFERROR(IF(MGOLF!H208="Away", MGOLF!E208, ""), ""),
  IFERROR(IF(Football!H208="Away", Football!E208, ""), ""),
  IFERROR(IF(WVB!H208="Away", WVB!E208, ""), ""),
  IFERROR(IF(XC!H208="Away", XC!E208, ""), ""),
  IFERROR(IF(SWIMMING!H208="Away", SWIMMING!E208, ""), ""),
  IFERROR(IF(WTEN!H208="Away", WTEN!E208, ""), ""),
  IFERROR(IF(TF!H208="Away", TF!E208, ""), ""),
  IFERROR(IF(WGOLF!H208="Away", WGOLF!E208, ""), ""),
  IFERROR(IF(WBB!H208="Away", WBB!E208, ""), ""),
  IFERROR(IF(MBB!H208="Away", MBB!E208, ""), ""),
  IFERROR(IF(WLAX!H208="Away", WLAX!E208, ""), ""),
  IFERROR(IF(MLAX!H208="Away", MLAX!E208, ""), ""),
  IFERROR(IF(SOFT!H208="Away", SOFT!E208, ""), ""),
  IFERROR(IF(BASE!H208="Away", BASE!E208, ""), ""),
  IFERROR(IF(ESPORTS!H208="Away", ESPORTS!E208, ""), "")
)
</f>
        <v/>
      </c>
      <c r="F208" s="11" t="str">
        <f>TEXTJOIN(
  CHAR(10) &amp; CHAR(10),
  TRUE,
  IFERROR(IF(WSO!H208="Away", TEXT(WSO!F208, "h:mm AM/PM"), ""), ""),
  IFERROR(IF(MSO!H208="Away", TEXT(MSO!F208, "h:mm AM/PM"), ""), ""),
  IFERROR(IF(FH!H208="Away", TEXT(FH!F208, "h:mm AM/PM"), ""), ""),
  IFERROR(IF(MGOLF!H208="Away", TEXT(MGOLF!F208, "h:mm AM/PM"), ""), ""),
  IFERROR(IF(Football!H208="Away", TEXT(Football!F208, "h:mm AM/PM"), ""), ""),
  IFERROR(IF(WVB!H208="Away", TEXT(WVB!F208, "h:mm AM/PM"), ""), ""),
  IFERROR(IF(XC!H208="Away", TEXT(XC!F208, "h:mm AM/PM"), ""), ""),
  IFERROR(IF(SWIMMING!H208="Away", TEXT(SWIMMING!F208, "h:mm AM/PM"), ""), ""),
  IFERROR(IF(WTEN!H208="Away", TEXT(WTEN!F208, "h:mm AM/PM"), ""), ""),
  IFERROR(IF(TF!H208="Away", TEXT(TF!F208, "h:mm AM/PM"), ""), ""),
  IFERROR(IF(WGOLF!H208="Away", TEXT(WGOLF!F208, "h:mm AM/PM"), ""), ""),
  IFERROR(IF(WBB!H208="Away", TEXT(WBB!F208, "h:mm AM/PM"), ""), ""),
  IFERROR(IF(MBB!H208="Away", TEXT(MBB!F208, "h:mm AM/PM"), ""), ""),
  IFERROR(IF(WLAX!H208="Away", TEXT(WLAX!F208, "h:mm AM/PM"), ""), ""),
  IFERROR(IF(MLAX!H208="Away", TEXT(MLAX!F208, "h:mm AM/PM"), ""), ""),
  IFERROR(IF(SOFT!H208="Away", TEXT(SOFT!F208, "h:mm AM/PM"), ""), ""),
  IFERROR(IF(BASE!H208="Away", TEXT(BASE!F208, "h:mm AM/PM"), ""), ""),
  IFERROR(IF(ESPORTS!H208="Away", TEXT(ESPORTS!F208, "h:mm AM/PM"), ""), "")
)
</f>
        <v/>
      </c>
      <c r="G208" s="11" t="str">
        <f>TEXTJOIN(
  CHAR(10) &amp; CHAR(10),
  TRUE,
  IFERROR(IF(WSO!H208="Away", WSO!G208, ""), ""),
  IFERROR(IF(MSO!H208="Away", MSO!G208, ""), ""),
  IFERROR(IF(FH!H208="Away", FH!G208, ""), ""),
  IFERROR(IF(MGOLF!H208="Away", MGOLF!G208, ""), ""),
  IFERROR(IF(Football!H208="Away", Football!G208, ""), ""),
  IFERROR(IF(WVB!H208="Away", WVB!G208, ""), ""),
  IFERROR(IF(XC!H208="Away", XC!G208, ""), ""),
  IFERROR(IF(SWIMMING!H208="Away", SWIMMING!G208, ""), ""),
  IFERROR(IF(WTEN!H208="Away", WTEN!G208, ""), ""),
  IFERROR(IF(TF!H208="Away", TF!G208, ""), ""),
  IFERROR(IF(WGOLF!H208="Away", WGOLF!G208, ""), ""),
  IFERROR(IF(WBB!H208="Away", WBB!G208, ""), ""),
  IFERROR(IF(MBB!H208="Away", MBB!G208, ""), ""),
  IFERROR(IF(WLAX!H208="Away", WLAX!G208, ""), ""),
  IFERROR(IF(MLAX!H208="Away", MLAX!G208, ""), ""),
  IFERROR(IF(SOFT!H208="Away", SOFT!G208, ""), ""),
  IFERROR(IF(BASE!H208="Away", BASE!G208, ""), ""),
  IFERROR(IF(ESPORTS!H208="Away", ESPORTS!G208, ""), "")
)
</f>
        <v/>
      </c>
      <c r="H208" s="22" t="str">
        <f>TEXTJOIN(
  CHAR(10) &amp; CHAR(10),
  TRUE,
  IFERROR(IF(WSO!H208="Away", WSO!P208, ""), ""),
  IFERROR(IF(MSO!H208="Away", MSO!P208, ""), ""),
  IFERROR(IF(FH!H208="Away", FH!P208, ""), ""),
  IFERROR(IF(MGOLF!H208="Away", MGOLF!P208, ""), ""),
  IFERROR(IF(Football!H208="Away", Football!P208, ""), ""),
  IFERROR(IF(WVB!H208="Away", WVB!P208, ""), ""),
  IFERROR(IF(XC!H208="Away", XC!P208, ""), ""),
  IFERROR(IF(SWIMMING!H208="Away", SWIMMING!P208, ""), ""),
  IFERROR(IF(WTEN!H208="Away", WTEN!P208, ""), ""),
  IFERROR(IF(TF!H208="Away", TF!P208, ""), ""),
  IFERROR(IF(WGOLF!H208="Away", WGOLF!P208, ""), ""),
  IFERROR(IF(WBB!H208="Away", WBB!P208, ""), ""),
  IFERROR(IF(MBB!H208="Away", MBB!P208, ""), ""),
  IFERROR(IF(WLAX!H208="Away", WLAX!P208, ""), ""),
  IFERROR(IF(MLAX!H208="Away", MLAX!P208, ""), ""),
  IFERROR(IF(SOFT!H208="Away", SOFT!P208, ""), ""),
  IFERROR(IF(BASE!H208="Away", BASE!P208, ""), ""),
  IFERROR(IF(ESPORTS!H208="Away", ESPORTS!P208, ""), "")
)
</f>
        <v/>
      </c>
    </row>
    <row r="209" ht="22.5" customHeight="1">
      <c r="A209" s="6">
        <v>208.0</v>
      </c>
      <c r="B209" s="6" t="str">
        <f>'Master Schedule'!B209</f>
        <v/>
      </c>
      <c r="C209" s="7">
        <v>46442.0</v>
      </c>
      <c r="D209" s="8" t="str">
        <f t="shared" si="1"/>
        <v>Wednesday</v>
      </c>
      <c r="E209" s="11" t="str">
        <f>TEXTJOIN(
  CHAR(10) &amp; CHAR(10),
  TRUE,
  IFERROR(IF(WSO!H209="Away", WSO!E209, ""), ""),
  IFERROR(IF(MSO!H209="Away", MSO!E209, ""), ""),
  IFERROR(IF(FH!H209="Away", FH!E209, ""), ""),
  IFERROR(IF(MGOLF!H209="Away", MGOLF!E209, ""), ""),
  IFERROR(IF(Football!H209="Away", Football!E209, ""), ""),
  IFERROR(IF(WVB!H209="Away", WVB!E209, ""), ""),
  IFERROR(IF(XC!H209="Away", XC!E209, ""), ""),
  IFERROR(IF(SWIMMING!H209="Away", SWIMMING!E209, ""), ""),
  IFERROR(IF(WTEN!H209="Away", WTEN!E209, ""), ""),
  IFERROR(IF(TF!H209="Away", TF!E209, ""), ""),
  IFERROR(IF(WGOLF!H209="Away", WGOLF!E209, ""), ""),
  IFERROR(IF(WBB!H209="Away", WBB!E209, ""), ""),
  IFERROR(IF(MBB!H209="Away", MBB!E209, ""), ""),
  IFERROR(IF(WLAX!H209="Away", WLAX!E209, ""), ""),
  IFERROR(IF(MLAX!H209="Away", MLAX!E209, ""), ""),
  IFERROR(IF(SOFT!H209="Away", SOFT!E209, ""), ""),
  IFERROR(IF(BASE!H209="Away", BASE!E209, ""), ""),
  IFERROR(IF(ESPORTS!H209="Away", ESPORTS!E209, ""), "")
)
</f>
        <v>MLAX</v>
      </c>
      <c r="F209" s="11" t="str">
        <f>TEXTJOIN(
  CHAR(10) &amp; CHAR(10),
  TRUE,
  IFERROR(IF(WSO!H209="Away", TEXT(WSO!F209, "h:mm AM/PM"), ""), ""),
  IFERROR(IF(MSO!H209="Away", TEXT(MSO!F209, "h:mm AM/PM"), ""), ""),
  IFERROR(IF(FH!H209="Away", TEXT(FH!F209, "h:mm AM/PM"), ""), ""),
  IFERROR(IF(MGOLF!H209="Away", TEXT(MGOLF!F209, "h:mm AM/PM"), ""), ""),
  IFERROR(IF(Football!H209="Away", TEXT(Football!F209, "h:mm AM/PM"), ""), ""),
  IFERROR(IF(WVB!H209="Away", TEXT(WVB!F209, "h:mm AM/PM"), ""), ""),
  IFERROR(IF(XC!H209="Away", TEXT(XC!F209, "h:mm AM/PM"), ""), ""),
  IFERROR(IF(SWIMMING!H209="Away", TEXT(SWIMMING!F209, "h:mm AM/PM"), ""), ""),
  IFERROR(IF(WTEN!H209="Away", TEXT(WTEN!F209, "h:mm AM/PM"), ""), ""),
  IFERROR(IF(TF!H209="Away", TEXT(TF!F209, "h:mm AM/PM"), ""), ""),
  IFERROR(IF(WGOLF!H209="Away", TEXT(WGOLF!F209, "h:mm AM/PM"), ""), ""),
  IFERROR(IF(WBB!H209="Away", TEXT(WBB!F209, "h:mm AM/PM"), ""), ""),
  IFERROR(IF(MBB!H209="Away", TEXT(MBB!F209, "h:mm AM/PM"), ""), ""),
  IFERROR(IF(WLAX!H209="Away", TEXT(WLAX!F209, "h:mm AM/PM"), ""), ""),
  IFERROR(IF(MLAX!H209="Away", TEXT(MLAX!F209, "h:mm AM/PM"), ""), ""),
  IFERROR(IF(SOFT!H209="Away", TEXT(SOFT!F209, "h:mm AM/PM"), ""), ""),
  IFERROR(IF(BASE!H209="Away", TEXT(BASE!F209, "h:mm AM/PM"), ""), ""),
  IFERROR(IF(ESPORTS!H209="Away", TEXT(ESPORTS!F209, "h:mm AM/PM"), ""), "")
)
</f>
        <v>7:00 PM</v>
      </c>
      <c r="G209" s="11" t="str">
        <f>TEXTJOIN(
  CHAR(10) &amp; CHAR(10),
  TRUE,
  IFERROR(IF(WSO!H209="Away", WSO!G209, ""), ""),
  IFERROR(IF(MSO!H209="Away", MSO!G209, ""), ""),
  IFERROR(IF(FH!H209="Away", FH!G209, ""), ""),
  IFERROR(IF(MGOLF!H209="Away", MGOLF!G209, ""), ""),
  IFERROR(IF(Football!H209="Away", Football!G209, ""), ""),
  IFERROR(IF(WVB!H209="Away", WVB!G209, ""), ""),
  IFERROR(IF(XC!H209="Away", XC!G209, ""), ""),
  IFERROR(IF(SWIMMING!H209="Away", SWIMMING!G209, ""), ""),
  IFERROR(IF(WTEN!H209="Away", WTEN!G209, ""), ""),
  IFERROR(IF(TF!H209="Away", TF!G209, ""), ""),
  IFERROR(IF(WGOLF!H209="Away", WGOLF!G209, ""), ""),
  IFERROR(IF(WBB!H209="Away", WBB!G209, ""), ""),
  IFERROR(IF(MBB!H209="Away", MBB!G209, ""), ""),
  IFERROR(IF(WLAX!H209="Away", WLAX!G209, ""), ""),
  IFERROR(IF(MLAX!H209="Away", MLAX!G209, ""), ""),
  IFERROR(IF(SOFT!H209="Away", SOFT!G209, ""), ""),
  IFERROR(IF(BASE!H209="Away", BASE!G209, ""), ""),
  IFERROR(IF(ESPORTS!H209="Away", ESPORTS!G209, ""), "")
)
</f>
        <v>Southern Maine</v>
      </c>
      <c r="H209" s="22" t="str">
        <f>TEXTJOIN(
  CHAR(10) &amp; CHAR(10),
  TRUE,
  IFERROR(IF(WSO!H209="Away", WSO!P209, ""), ""),
  IFERROR(IF(MSO!H209="Away", MSO!P209, ""), ""),
  IFERROR(IF(FH!H209="Away", FH!P209, ""), ""),
  IFERROR(IF(MGOLF!H209="Away", MGOLF!P209, ""), ""),
  IFERROR(IF(Football!H209="Away", Football!P209, ""), ""),
  IFERROR(IF(WVB!H209="Away", WVB!P209, ""), ""),
  IFERROR(IF(XC!H209="Away", XC!P209, ""), ""),
  IFERROR(IF(SWIMMING!H209="Away", SWIMMING!P209, ""), ""),
  IFERROR(IF(WTEN!H209="Away", WTEN!P209, ""), ""),
  IFERROR(IF(TF!H209="Away", TF!P209, ""), ""),
  IFERROR(IF(WGOLF!H209="Away", WGOLF!P209, ""), ""),
  IFERROR(IF(WBB!H209="Away", WBB!P209, ""), ""),
  IFERROR(IF(MBB!H209="Away", MBB!P209, ""), ""),
  IFERROR(IF(WLAX!H209="Away", WLAX!P209, ""), ""),
  IFERROR(IF(MLAX!H209="Away", MLAX!P209, ""), ""),
  IFERROR(IF(SOFT!H209="Away", SOFT!P209, ""), ""),
  IFERROR(IF(BASE!H209="Away", BASE!P209, ""), ""),
  IFERROR(IF(ESPORTS!H209="Away", ESPORTS!P209, ""), "")
)
</f>
        <v/>
      </c>
    </row>
    <row r="210" ht="22.5" customHeight="1">
      <c r="A210" s="6">
        <v>209.0</v>
      </c>
      <c r="B210" s="6" t="str">
        <f>'Master Schedule'!B210</f>
        <v/>
      </c>
      <c r="C210" s="7">
        <v>46443.0</v>
      </c>
      <c r="D210" s="8" t="str">
        <f t="shared" si="1"/>
        <v>Thursday</v>
      </c>
      <c r="E210" s="11" t="str">
        <f>TEXTJOIN(
  CHAR(10) &amp; CHAR(10),
  TRUE,
  IFERROR(IF(WSO!H210="Away", WSO!E210, ""), ""),
  IFERROR(IF(MSO!H210="Away", MSO!E210, ""), ""),
  IFERROR(IF(FH!H210="Away", FH!E210, ""), ""),
  IFERROR(IF(MGOLF!H210="Away", MGOLF!E210, ""), ""),
  IFERROR(IF(Football!H210="Away", Football!E210, ""), ""),
  IFERROR(IF(WVB!H210="Away", WVB!E210, ""), ""),
  IFERROR(IF(XC!H210="Away", XC!E210, ""), ""),
  IFERROR(IF(SWIMMING!H210="Away", SWIMMING!E210, ""), ""),
  IFERROR(IF(WTEN!H210="Away", WTEN!E210, ""), ""),
  IFERROR(IF(TF!H210="Away", TF!E210, ""), ""),
  IFERROR(IF(WGOLF!H210="Away", WGOLF!E210, ""), ""),
  IFERROR(IF(WBB!H210="Away", WBB!E210, ""), ""),
  IFERROR(IF(MBB!H210="Away", MBB!E210, ""), ""),
  IFERROR(IF(WLAX!H210="Away", WLAX!E210, ""), ""),
  IFERROR(IF(MLAX!H210="Away", MLAX!E210, ""), ""),
  IFERROR(IF(SOFT!H210="Away", SOFT!E210, ""), ""),
  IFERROR(IF(BASE!H210="Away", BASE!E210, ""), ""),
  IFERROR(IF(ESPORTS!H210="Away", ESPORTS!E210, ""), "")
)
</f>
        <v/>
      </c>
      <c r="F210" s="11" t="str">
        <f>TEXTJOIN(
  CHAR(10) &amp; CHAR(10),
  TRUE,
  IFERROR(IF(WSO!H210="Away", TEXT(WSO!F210, "h:mm AM/PM"), ""), ""),
  IFERROR(IF(MSO!H210="Away", TEXT(MSO!F210, "h:mm AM/PM"), ""), ""),
  IFERROR(IF(FH!H210="Away", TEXT(FH!F210, "h:mm AM/PM"), ""), ""),
  IFERROR(IF(MGOLF!H210="Away", TEXT(MGOLF!F210, "h:mm AM/PM"), ""), ""),
  IFERROR(IF(Football!H210="Away", TEXT(Football!F210, "h:mm AM/PM"), ""), ""),
  IFERROR(IF(WVB!H210="Away", TEXT(WVB!F210, "h:mm AM/PM"), ""), ""),
  IFERROR(IF(XC!H210="Away", TEXT(XC!F210, "h:mm AM/PM"), ""), ""),
  IFERROR(IF(SWIMMING!H210="Away", TEXT(SWIMMING!F210, "h:mm AM/PM"), ""), ""),
  IFERROR(IF(WTEN!H210="Away", TEXT(WTEN!F210, "h:mm AM/PM"), ""), ""),
  IFERROR(IF(TF!H210="Away", TEXT(TF!F210, "h:mm AM/PM"), ""), ""),
  IFERROR(IF(WGOLF!H210="Away", TEXT(WGOLF!F210, "h:mm AM/PM"), ""), ""),
  IFERROR(IF(WBB!H210="Away", TEXT(WBB!F210, "h:mm AM/PM"), ""), ""),
  IFERROR(IF(MBB!H210="Away", TEXT(MBB!F210, "h:mm AM/PM"), ""), ""),
  IFERROR(IF(WLAX!H210="Away", TEXT(WLAX!F210, "h:mm AM/PM"), ""), ""),
  IFERROR(IF(MLAX!H210="Away", TEXT(MLAX!F210, "h:mm AM/PM"), ""), ""),
  IFERROR(IF(SOFT!H210="Away", TEXT(SOFT!F210, "h:mm AM/PM"), ""), ""),
  IFERROR(IF(BASE!H210="Away", TEXT(BASE!F210, "h:mm AM/PM"), ""), ""),
  IFERROR(IF(ESPORTS!H210="Away", TEXT(ESPORTS!F210, "h:mm AM/PM"), ""), "")
)
</f>
        <v/>
      </c>
      <c r="G210" s="11" t="str">
        <f>TEXTJOIN(
  CHAR(10) &amp; CHAR(10),
  TRUE,
  IFERROR(IF(WSO!H210="Away", WSO!G210, ""), ""),
  IFERROR(IF(MSO!H210="Away", MSO!G210, ""), ""),
  IFERROR(IF(FH!H210="Away", FH!G210, ""), ""),
  IFERROR(IF(MGOLF!H210="Away", MGOLF!G210, ""), ""),
  IFERROR(IF(Football!H210="Away", Football!G210, ""), ""),
  IFERROR(IF(WVB!H210="Away", WVB!G210, ""), ""),
  IFERROR(IF(XC!H210="Away", XC!G210, ""), ""),
  IFERROR(IF(SWIMMING!H210="Away", SWIMMING!G210, ""), ""),
  IFERROR(IF(WTEN!H210="Away", WTEN!G210, ""), ""),
  IFERROR(IF(TF!H210="Away", TF!G210, ""), ""),
  IFERROR(IF(WGOLF!H210="Away", WGOLF!G210, ""), ""),
  IFERROR(IF(WBB!H210="Away", WBB!G210, ""), ""),
  IFERROR(IF(MBB!H210="Away", MBB!G210, ""), ""),
  IFERROR(IF(WLAX!H210="Away", WLAX!G210, ""), ""),
  IFERROR(IF(MLAX!H210="Away", MLAX!G210, ""), ""),
  IFERROR(IF(SOFT!H210="Away", SOFT!G210, ""), ""),
  IFERROR(IF(BASE!H210="Away", BASE!G210, ""), ""),
  IFERROR(IF(ESPORTS!H210="Away", ESPORTS!G210, ""), "")
)
</f>
        <v/>
      </c>
      <c r="H210" s="22" t="str">
        <f>TEXTJOIN(
  CHAR(10) &amp; CHAR(10),
  TRUE,
  IFERROR(IF(WSO!H210="Away", WSO!P210, ""), ""),
  IFERROR(IF(MSO!H210="Away", MSO!P210, ""), ""),
  IFERROR(IF(FH!H210="Away", FH!P210, ""), ""),
  IFERROR(IF(MGOLF!H210="Away", MGOLF!P210, ""), ""),
  IFERROR(IF(Football!H210="Away", Football!P210, ""), ""),
  IFERROR(IF(WVB!H210="Away", WVB!P210, ""), ""),
  IFERROR(IF(XC!H210="Away", XC!P210, ""), ""),
  IFERROR(IF(SWIMMING!H210="Away", SWIMMING!P210, ""), ""),
  IFERROR(IF(WTEN!H210="Away", WTEN!P210, ""), ""),
  IFERROR(IF(TF!H210="Away", TF!P210, ""), ""),
  IFERROR(IF(WGOLF!H210="Away", WGOLF!P210, ""), ""),
  IFERROR(IF(WBB!H210="Away", WBB!P210, ""), ""),
  IFERROR(IF(MBB!H210="Away", MBB!P210, ""), ""),
  IFERROR(IF(WLAX!H210="Away", WLAX!P210, ""), ""),
  IFERROR(IF(MLAX!H210="Away", MLAX!P210, ""), ""),
  IFERROR(IF(SOFT!H210="Away", SOFT!P210, ""), ""),
  IFERROR(IF(BASE!H210="Away", BASE!P210, ""), ""),
  IFERROR(IF(ESPORTS!H210="Away", ESPORTS!P210, ""), "")
)
</f>
        <v/>
      </c>
    </row>
    <row r="211" ht="22.5" customHeight="1">
      <c r="A211" s="6">
        <v>210.0</v>
      </c>
      <c r="B211" s="6" t="str">
        <f>'Master Schedule'!B211</f>
        <v/>
      </c>
      <c r="C211" s="7">
        <v>46444.0</v>
      </c>
      <c r="D211" s="8" t="str">
        <f t="shared" si="1"/>
        <v>Friday</v>
      </c>
      <c r="E211" s="11" t="str">
        <f>TEXTJOIN(
  CHAR(10) &amp; CHAR(10),
  TRUE,
  IFERROR(IF(WSO!H211="Away", WSO!E211, ""), ""),
  IFERROR(IF(MSO!H211="Away", MSO!E211, ""), ""),
  IFERROR(IF(FH!H211="Away", FH!E211, ""), ""),
  IFERROR(IF(MGOLF!H211="Away", MGOLF!E211, ""), ""),
  IFERROR(IF(Football!H211="Away", Football!E211, ""), ""),
  IFERROR(IF(WVB!H211="Away", WVB!E211, ""), ""),
  IFERROR(IF(XC!H211="Away", XC!E211, ""), ""),
  IFERROR(IF(SWIMMING!H211="Away", SWIMMING!E211, ""), ""),
  IFERROR(IF(WTEN!H211="Away", WTEN!E211, ""), ""),
  IFERROR(IF(TF!H211="Away", TF!E211, ""), ""),
  IFERROR(IF(WGOLF!H211="Away", WGOLF!E211, ""), ""),
  IFERROR(IF(WBB!H211="Away", WBB!E211, ""), ""),
  IFERROR(IF(MBB!H211="Away", MBB!E211, ""), ""),
  IFERROR(IF(WLAX!H211="Away", WLAX!E211, ""), ""),
  IFERROR(IF(MLAX!H211="Away", MLAX!E211, ""), ""),
  IFERROR(IF(SOFT!H211="Away", SOFT!E211, ""), ""),
  IFERROR(IF(BASE!H211="Away", BASE!E211, ""), ""),
  IFERROR(IF(ESPORTS!H211="Away", ESPORTS!E211, ""), "")
)
</f>
        <v/>
      </c>
      <c r="F211" s="11" t="str">
        <f>TEXTJOIN(
  CHAR(10) &amp; CHAR(10),
  TRUE,
  IFERROR(IF(WSO!H211="Away", TEXT(WSO!F211, "h:mm AM/PM"), ""), ""),
  IFERROR(IF(MSO!H211="Away", TEXT(MSO!F211, "h:mm AM/PM"), ""), ""),
  IFERROR(IF(FH!H211="Away", TEXT(FH!F211, "h:mm AM/PM"), ""), ""),
  IFERROR(IF(MGOLF!H211="Away", TEXT(MGOLF!F211, "h:mm AM/PM"), ""), ""),
  IFERROR(IF(Football!H211="Away", TEXT(Football!F211, "h:mm AM/PM"), ""), ""),
  IFERROR(IF(WVB!H211="Away", TEXT(WVB!F211, "h:mm AM/PM"), ""), ""),
  IFERROR(IF(XC!H211="Away", TEXT(XC!F211, "h:mm AM/PM"), ""), ""),
  IFERROR(IF(SWIMMING!H211="Away", TEXT(SWIMMING!F211, "h:mm AM/PM"), ""), ""),
  IFERROR(IF(WTEN!H211="Away", TEXT(WTEN!F211, "h:mm AM/PM"), ""), ""),
  IFERROR(IF(TF!H211="Away", TEXT(TF!F211, "h:mm AM/PM"), ""), ""),
  IFERROR(IF(WGOLF!H211="Away", TEXT(WGOLF!F211, "h:mm AM/PM"), ""), ""),
  IFERROR(IF(WBB!H211="Away", TEXT(WBB!F211, "h:mm AM/PM"), ""), ""),
  IFERROR(IF(MBB!H211="Away", TEXT(MBB!F211, "h:mm AM/PM"), ""), ""),
  IFERROR(IF(WLAX!H211="Away", TEXT(WLAX!F211, "h:mm AM/PM"), ""), ""),
  IFERROR(IF(MLAX!H211="Away", TEXT(MLAX!F211, "h:mm AM/PM"), ""), ""),
  IFERROR(IF(SOFT!H211="Away", TEXT(SOFT!F211, "h:mm AM/PM"), ""), ""),
  IFERROR(IF(BASE!H211="Away", TEXT(BASE!F211, "h:mm AM/PM"), ""), ""),
  IFERROR(IF(ESPORTS!H211="Away", TEXT(ESPORTS!F211, "h:mm AM/PM"), ""), "")
)
</f>
        <v/>
      </c>
      <c r="G211" s="11" t="str">
        <f>TEXTJOIN(
  CHAR(10) &amp; CHAR(10),
  TRUE,
  IFERROR(IF(WSO!H211="Away", WSO!G211, ""), ""),
  IFERROR(IF(MSO!H211="Away", MSO!G211, ""), ""),
  IFERROR(IF(FH!H211="Away", FH!G211, ""), ""),
  IFERROR(IF(MGOLF!H211="Away", MGOLF!G211, ""), ""),
  IFERROR(IF(Football!H211="Away", Football!G211, ""), ""),
  IFERROR(IF(WVB!H211="Away", WVB!G211, ""), ""),
  IFERROR(IF(XC!H211="Away", XC!G211, ""), ""),
  IFERROR(IF(SWIMMING!H211="Away", SWIMMING!G211, ""), ""),
  IFERROR(IF(WTEN!H211="Away", WTEN!G211, ""), ""),
  IFERROR(IF(TF!H211="Away", TF!G211, ""), ""),
  IFERROR(IF(WGOLF!H211="Away", WGOLF!G211, ""), ""),
  IFERROR(IF(WBB!H211="Away", WBB!G211, ""), ""),
  IFERROR(IF(MBB!H211="Away", MBB!G211, ""), ""),
  IFERROR(IF(WLAX!H211="Away", WLAX!G211, ""), ""),
  IFERROR(IF(MLAX!H211="Away", MLAX!G211, ""), ""),
  IFERROR(IF(SOFT!H211="Away", SOFT!G211, ""), ""),
  IFERROR(IF(BASE!H211="Away", BASE!G211, ""), ""),
  IFERROR(IF(ESPORTS!H211="Away", ESPORTS!G211, ""), "")
)
</f>
        <v/>
      </c>
      <c r="H211" s="22" t="str">
        <f>TEXTJOIN(
  CHAR(10) &amp; CHAR(10),
  TRUE,
  IFERROR(IF(WSO!H211="Away", WSO!P211, ""), ""),
  IFERROR(IF(MSO!H211="Away", MSO!P211, ""), ""),
  IFERROR(IF(FH!H211="Away", FH!P211, ""), ""),
  IFERROR(IF(MGOLF!H211="Away", MGOLF!P211, ""), ""),
  IFERROR(IF(Football!H211="Away", Football!P211, ""), ""),
  IFERROR(IF(WVB!H211="Away", WVB!P211, ""), ""),
  IFERROR(IF(XC!H211="Away", XC!P211, ""), ""),
  IFERROR(IF(SWIMMING!H211="Away", SWIMMING!P211, ""), ""),
  IFERROR(IF(WTEN!H211="Away", WTEN!P211, ""), ""),
  IFERROR(IF(TF!H211="Away", TF!P211, ""), ""),
  IFERROR(IF(WGOLF!H211="Away", WGOLF!P211, ""), ""),
  IFERROR(IF(WBB!H211="Away", WBB!P211, ""), ""),
  IFERROR(IF(MBB!H211="Away", MBB!P211, ""), ""),
  IFERROR(IF(WLAX!H211="Away", WLAX!P211, ""), ""),
  IFERROR(IF(MLAX!H211="Away", MLAX!P211, ""), ""),
  IFERROR(IF(SOFT!H211="Away", SOFT!P211, ""), ""),
  IFERROR(IF(BASE!H211="Away", BASE!P211, ""), ""),
  IFERROR(IF(ESPORTS!H211="Away", ESPORTS!P211, ""), "")
)
</f>
        <v/>
      </c>
    </row>
    <row r="212" ht="22.5" customHeight="1">
      <c r="A212" s="6">
        <v>211.0</v>
      </c>
      <c r="B212" s="6" t="str">
        <f>'Master Schedule'!B212</f>
        <v/>
      </c>
      <c r="C212" s="7">
        <v>46445.0</v>
      </c>
      <c r="D212" s="8" t="str">
        <f t="shared" si="1"/>
        <v>Saturday</v>
      </c>
      <c r="E212" s="11" t="str">
        <f>TEXTJOIN(
  CHAR(10) &amp; CHAR(10),
  TRUE,
  IFERROR(IF(WSO!H212="Away", WSO!E212, ""), ""),
  IFERROR(IF(MSO!H212="Away", MSO!E212, ""), ""),
  IFERROR(IF(FH!H212="Away", FH!E212, ""), ""),
  IFERROR(IF(MGOLF!H212="Away", MGOLF!E212, ""), ""),
  IFERROR(IF(Football!H212="Away", Football!E212, ""), ""),
  IFERROR(IF(WVB!H212="Away", WVB!E212, ""), ""),
  IFERROR(IF(XC!H212="Away", XC!E212, ""), ""),
  IFERROR(IF(SWIMMING!H212="Away", SWIMMING!E212, ""), ""),
  IFERROR(IF(WTEN!H212="Away", WTEN!E212, ""), ""),
  IFERROR(IF(TF!H212="Away", TF!E212, ""), ""),
  IFERROR(IF(WGOLF!H212="Away", WGOLF!E212, ""), ""),
  IFERROR(IF(WBB!H212="Away", WBB!E212, ""), ""),
  IFERROR(IF(MBB!H212="Away", MBB!E212, ""), ""),
  IFERROR(IF(WLAX!H212="Away", WLAX!E212, ""), ""),
  IFERROR(IF(MLAX!H212="Away", MLAX!E212, ""), ""),
  IFERROR(IF(SOFT!H212="Away", SOFT!E212, ""), ""),
  IFERROR(IF(BASE!H212="Away", BASE!E212, ""), ""),
  IFERROR(IF(ESPORTS!H212="Away", ESPORTS!E212, ""), "")
)
</f>
        <v>MLAX</v>
      </c>
      <c r="F212" s="11" t="str">
        <f>TEXTJOIN(
  CHAR(10) &amp; CHAR(10),
  TRUE,
  IFERROR(IF(WSO!H212="Away", TEXT(WSO!F212, "h:mm AM/PM"), ""), ""),
  IFERROR(IF(MSO!H212="Away", TEXT(MSO!F212, "h:mm AM/PM"), ""), ""),
  IFERROR(IF(FH!H212="Away", TEXT(FH!F212, "h:mm AM/PM"), ""), ""),
  IFERROR(IF(MGOLF!H212="Away", TEXT(MGOLF!F212, "h:mm AM/PM"), ""), ""),
  IFERROR(IF(Football!H212="Away", TEXT(Football!F212, "h:mm AM/PM"), ""), ""),
  IFERROR(IF(WVB!H212="Away", TEXT(WVB!F212, "h:mm AM/PM"), ""), ""),
  IFERROR(IF(XC!H212="Away", TEXT(XC!F212, "h:mm AM/PM"), ""), ""),
  IFERROR(IF(SWIMMING!H212="Away", TEXT(SWIMMING!F212, "h:mm AM/PM"), ""), ""),
  IFERROR(IF(WTEN!H212="Away", TEXT(WTEN!F212, "h:mm AM/PM"), ""), ""),
  IFERROR(IF(TF!H212="Away", TEXT(TF!F212, "h:mm AM/PM"), ""), ""),
  IFERROR(IF(WGOLF!H212="Away", TEXT(WGOLF!F212, "h:mm AM/PM"), ""), ""),
  IFERROR(IF(WBB!H212="Away", TEXT(WBB!F212, "h:mm AM/PM"), ""), ""),
  IFERROR(IF(MBB!H212="Away", TEXT(MBB!F212, "h:mm AM/PM"), ""), ""),
  IFERROR(IF(WLAX!H212="Away", TEXT(WLAX!F212, "h:mm AM/PM"), ""), ""),
  IFERROR(IF(MLAX!H212="Away", TEXT(MLAX!F212, "h:mm AM/PM"), ""), ""),
  IFERROR(IF(SOFT!H212="Away", TEXT(SOFT!F212, "h:mm AM/PM"), ""), ""),
  IFERROR(IF(BASE!H212="Away", TEXT(BASE!F212, "h:mm AM/PM"), ""), ""),
  IFERROR(IF(ESPORTS!H212="Away", TEXT(ESPORTS!F212, "h:mm AM/PM"), ""), "")
)
</f>
        <v>1:00 PM</v>
      </c>
      <c r="G212" s="11" t="str">
        <f>TEXTJOIN(
  CHAR(10) &amp; CHAR(10),
  TRUE,
  IFERROR(IF(WSO!H212="Away", WSO!G212, ""), ""),
  IFERROR(IF(MSO!H212="Away", MSO!G212, ""), ""),
  IFERROR(IF(FH!H212="Away", FH!G212, ""), ""),
  IFERROR(IF(MGOLF!H212="Away", MGOLF!G212, ""), ""),
  IFERROR(IF(Football!H212="Away", Football!G212, ""), ""),
  IFERROR(IF(WVB!H212="Away", WVB!G212, ""), ""),
  IFERROR(IF(XC!H212="Away", XC!G212, ""), ""),
  IFERROR(IF(SWIMMING!H212="Away", SWIMMING!G212, ""), ""),
  IFERROR(IF(WTEN!H212="Away", WTEN!G212, ""), ""),
  IFERROR(IF(TF!H212="Away", TF!G212, ""), ""),
  IFERROR(IF(WGOLF!H212="Away", WGOLF!G212, ""), ""),
  IFERROR(IF(WBB!H212="Away", WBB!G212, ""), ""),
  IFERROR(IF(MBB!H212="Away", MBB!G212, ""), ""),
  IFERROR(IF(WLAX!H212="Away", WLAX!G212, ""), ""),
  IFERROR(IF(MLAX!H212="Away", MLAX!G212, ""), ""),
  IFERROR(IF(SOFT!H212="Away", SOFT!G212, ""), ""),
  IFERROR(IF(BASE!H212="Away", BASE!G212, ""), ""),
  IFERROR(IF(ESPORTS!H212="Away", ESPORTS!G212, ""), "")
)
</f>
        <v>Castleton</v>
      </c>
      <c r="H212" s="22" t="str">
        <f>TEXTJOIN(
  CHAR(10) &amp; CHAR(10),
  TRUE,
  IFERROR(IF(WSO!H212="Away", WSO!P212, ""), ""),
  IFERROR(IF(MSO!H212="Away", MSO!P212, ""), ""),
  IFERROR(IF(FH!H212="Away", FH!P212, ""), ""),
  IFERROR(IF(MGOLF!H212="Away", MGOLF!P212, ""), ""),
  IFERROR(IF(Football!H212="Away", Football!P212, ""), ""),
  IFERROR(IF(WVB!H212="Away", WVB!P212, ""), ""),
  IFERROR(IF(XC!H212="Away", XC!P212, ""), ""),
  IFERROR(IF(SWIMMING!H212="Away", SWIMMING!P212, ""), ""),
  IFERROR(IF(WTEN!H212="Away", WTEN!P212, ""), ""),
  IFERROR(IF(TF!H212="Away", TF!P212, ""), ""),
  IFERROR(IF(WGOLF!H212="Away", WGOLF!P212, ""), ""),
  IFERROR(IF(WBB!H212="Away", WBB!P212, ""), ""),
  IFERROR(IF(MBB!H212="Away", MBB!P212, ""), ""),
  IFERROR(IF(WLAX!H212="Away", WLAX!P212, ""), ""),
  IFERROR(IF(MLAX!H212="Away", MLAX!P212, ""), ""),
  IFERROR(IF(SOFT!H212="Away", SOFT!P212, ""), ""),
  IFERROR(IF(BASE!H212="Away", BASE!P212, ""), ""),
  IFERROR(IF(ESPORTS!H212="Away", ESPORTS!P212, ""), "")
)
</f>
        <v/>
      </c>
    </row>
    <row r="213" ht="22.5" customHeight="1">
      <c r="A213" s="6">
        <v>212.0</v>
      </c>
      <c r="B213" s="6" t="str">
        <f>'Master Schedule'!B213</f>
        <v/>
      </c>
      <c r="C213" s="7">
        <v>46446.0</v>
      </c>
      <c r="D213" s="8" t="str">
        <f t="shared" si="1"/>
        <v>Sunday</v>
      </c>
      <c r="E213" s="11" t="str">
        <f>TEXTJOIN(
  CHAR(10) &amp; CHAR(10),
  TRUE,
  IFERROR(IF(WSO!H213="Away", WSO!E213, ""), ""),
  IFERROR(IF(MSO!H213="Away", MSO!E213, ""), ""),
  IFERROR(IF(FH!H213="Away", FH!E213, ""), ""),
  IFERROR(IF(MGOLF!H213="Away", MGOLF!E213, ""), ""),
  IFERROR(IF(Football!H213="Away", Football!E213, ""), ""),
  IFERROR(IF(WVB!H213="Away", WVB!E213, ""), ""),
  IFERROR(IF(XC!H213="Away", XC!E213, ""), ""),
  IFERROR(IF(SWIMMING!H213="Away", SWIMMING!E213, ""), ""),
  IFERROR(IF(WTEN!H213="Away", WTEN!E213, ""), ""),
  IFERROR(IF(TF!H213="Away", TF!E213, ""), ""),
  IFERROR(IF(WGOLF!H213="Away", WGOLF!E213, ""), ""),
  IFERROR(IF(WBB!H213="Away", WBB!E213, ""), ""),
  IFERROR(IF(MBB!H213="Away", MBB!E213, ""), ""),
  IFERROR(IF(WLAX!H213="Away", WLAX!E213, ""), ""),
  IFERROR(IF(MLAX!H213="Away", MLAX!E213, ""), ""),
  IFERROR(IF(SOFT!H213="Away", SOFT!E213, ""), ""),
  IFERROR(IF(BASE!H213="Away", BASE!E213, ""), ""),
  IFERROR(IF(ESPORTS!H213="Away", ESPORTS!E213, ""), "")
)
</f>
        <v/>
      </c>
      <c r="F213" s="11" t="str">
        <f>TEXTJOIN(
  CHAR(10) &amp; CHAR(10),
  TRUE,
  IFERROR(IF(WSO!H213="Away", TEXT(WSO!F213, "h:mm AM/PM"), ""), ""),
  IFERROR(IF(MSO!H213="Away", TEXT(MSO!F213, "h:mm AM/PM"), ""), ""),
  IFERROR(IF(FH!H213="Away", TEXT(FH!F213, "h:mm AM/PM"), ""), ""),
  IFERROR(IF(MGOLF!H213="Away", TEXT(MGOLF!F213, "h:mm AM/PM"), ""), ""),
  IFERROR(IF(Football!H213="Away", TEXT(Football!F213, "h:mm AM/PM"), ""), ""),
  IFERROR(IF(WVB!H213="Away", TEXT(WVB!F213, "h:mm AM/PM"), ""), ""),
  IFERROR(IF(XC!H213="Away", TEXT(XC!F213, "h:mm AM/PM"), ""), ""),
  IFERROR(IF(SWIMMING!H213="Away", TEXT(SWIMMING!F213, "h:mm AM/PM"), ""), ""),
  IFERROR(IF(WTEN!H213="Away", TEXT(WTEN!F213, "h:mm AM/PM"), ""), ""),
  IFERROR(IF(TF!H213="Away", TEXT(TF!F213, "h:mm AM/PM"), ""), ""),
  IFERROR(IF(WGOLF!H213="Away", TEXT(WGOLF!F213, "h:mm AM/PM"), ""), ""),
  IFERROR(IF(WBB!H213="Away", TEXT(WBB!F213, "h:mm AM/PM"), ""), ""),
  IFERROR(IF(MBB!H213="Away", TEXT(MBB!F213, "h:mm AM/PM"), ""), ""),
  IFERROR(IF(WLAX!H213="Away", TEXT(WLAX!F213, "h:mm AM/PM"), ""), ""),
  IFERROR(IF(MLAX!H213="Away", TEXT(MLAX!F213, "h:mm AM/PM"), ""), ""),
  IFERROR(IF(SOFT!H213="Away", TEXT(SOFT!F213, "h:mm AM/PM"), ""), ""),
  IFERROR(IF(BASE!H213="Away", TEXT(BASE!F213, "h:mm AM/PM"), ""), ""),
  IFERROR(IF(ESPORTS!H213="Away", TEXT(ESPORTS!F213, "h:mm AM/PM"), ""), "")
)
</f>
        <v/>
      </c>
      <c r="G213" s="11" t="str">
        <f>TEXTJOIN(
  CHAR(10) &amp; CHAR(10),
  TRUE,
  IFERROR(IF(WSO!H213="Away", WSO!G213, ""), ""),
  IFERROR(IF(MSO!H213="Away", MSO!G213, ""), ""),
  IFERROR(IF(FH!H213="Away", FH!G213, ""), ""),
  IFERROR(IF(MGOLF!H213="Away", MGOLF!G213, ""), ""),
  IFERROR(IF(Football!H213="Away", Football!G213, ""), ""),
  IFERROR(IF(WVB!H213="Away", WVB!G213, ""), ""),
  IFERROR(IF(XC!H213="Away", XC!G213, ""), ""),
  IFERROR(IF(SWIMMING!H213="Away", SWIMMING!G213, ""), ""),
  IFERROR(IF(WTEN!H213="Away", WTEN!G213, ""), ""),
  IFERROR(IF(TF!H213="Away", TF!G213, ""), ""),
  IFERROR(IF(WGOLF!H213="Away", WGOLF!G213, ""), ""),
  IFERROR(IF(WBB!H213="Away", WBB!G213, ""), ""),
  IFERROR(IF(MBB!H213="Away", MBB!G213, ""), ""),
  IFERROR(IF(WLAX!H213="Away", WLAX!G213, ""), ""),
  IFERROR(IF(MLAX!H213="Away", MLAX!G213, ""), ""),
  IFERROR(IF(SOFT!H213="Away", SOFT!G213, ""), ""),
  IFERROR(IF(BASE!H213="Away", BASE!G213, ""), ""),
  IFERROR(IF(ESPORTS!H213="Away", ESPORTS!G213, ""), "")
)
</f>
        <v/>
      </c>
      <c r="H213" s="22" t="str">
        <f>TEXTJOIN(
  CHAR(10) &amp; CHAR(10),
  TRUE,
  IFERROR(IF(WSO!H213="Away", WSO!P213, ""), ""),
  IFERROR(IF(MSO!H213="Away", MSO!P213, ""), ""),
  IFERROR(IF(FH!H213="Away", FH!P213, ""), ""),
  IFERROR(IF(MGOLF!H213="Away", MGOLF!P213, ""), ""),
  IFERROR(IF(Football!H213="Away", Football!P213, ""), ""),
  IFERROR(IF(WVB!H213="Away", WVB!P213, ""), ""),
  IFERROR(IF(XC!H213="Away", XC!P213, ""), ""),
  IFERROR(IF(SWIMMING!H213="Away", SWIMMING!P213, ""), ""),
  IFERROR(IF(WTEN!H213="Away", WTEN!P213, ""), ""),
  IFERROR(IF(TF!H213="Away", TF!P213, ""), ""),
  IFERROR(IF(WGOLF!H213="Away", WGOLF!P213, ""), ""),
  IFERROR(IF(WBB!H213="Away", WBB!P213, ""), ""),
  IFERROR(IF(MBB!H213="Away", MBB!P213, ""), ""),
  IFERROR(IF(WLAX!H213="Away", WLAX!P213, ""), ""),
  IFERROR(IF(MLAX!H213="Away", MLAX!P213, ""), ""),
  IFERROR(IF(SOFT!H213="Away", SOFT!P213, ""), ""),
  IFERROR(IF(BASE!H213="Away", BASE!P213, ""), ""),
  IFERROR(IF(ESPORTS!H213="Away", ESPORTS!P213, ""), "")
)
</f>
        <v/>
      </c>
    </row>
    <row r="214" ht="22.5" customHeight="1">
      <c r="A214" s="6">
        <v>213.0</v>
      </c>
      <c r="B214" s="6" t="str">
        <f>'Master Schedule'!B214</f>
        <v/>
      </c>
      <c r="C214" s="7">
        <v>46447.0</v>
      </c>
      <c r="D214" s="8" t="str">
        <f t="shared" si="1"/>
        <v>Monday</v>
      </c>
      <c r="E214" s="11" t="str">
        <f>TEXTJOIN(
  CHAR(10) &amp; CHAR(10),
  TRUE,
  IFERROR(IF(WSO!H214="Away", WSO!E214, ""), ""),
  IFERROR(IF(MSO!H214="Away", MSO!E214, ""), ""),
  IFERROR(IF(FH!H214="Away", FH!E214, ""), ""),
  IFERROR(IF(MGOLF!H214="Away", MGOLF!E214, ""), ""),
  IFERROR(IF(Football!H214="Away", Football!E214, ""), ""),
  IFERROR(IF(WVB!H214="Away", WVB!E214, ""), ""),
  IFERROR(IF(XC!H214="Away", XC!E214, ""), ""),
  IFERROR(IF(SWIMMING!H214="Away", SWIMMING!E214, ""), ""),
  IFERROR(IF(WTEN!H214="Away", WTEN!E214, ""), ""),
  IFERROR(IF(TF!H214="Away", TF!E214, ""), ""),
  IFERROR(IF(WGOLF!H214="Away", WGOLF!E214, ""), ""),
  IFERROR(IF(WBB!H214="Away", WBB!E214, ""), ""),
  IFERROR(IF(MBB!H214="Away", MBB!E214, ""), ""),
  IFERROR(IF(WLAX!H214="Away", WLAX!E214, ""), ""),
  IFERROR(IF(MLAX!H214="Away", MLAX!E214, ""), ""),
  IFERROR(IF(SOFT!H214="Away", SOFT!E214, ""), ""),
  IFERROR(IF(BASE!H214="Away", BASE!E214, ""), ""),
  IFERROR(IF(ESPORTS!H214="Away", ESPORTS!E214, ""), "")
)
</f>
        <v/>
      </c>
      <c r="F214" s="11" t="str">
        <f>TEXTJOIN(
  CHAR(10) &amp; CHAR(10),
  TRUE,
  IFERROR(IF(WSO!H214="Away", TEXT(WSO!F214, "h:mm AM/PM"), ""), ""),
  IFERROR(IF(MSO!H214="Away", TEXT(MSO!F214, "h:mm AM/PM"), ""), ""),
  IFERROR(IF(FH!H214="Away", TEXT(FH!F214, "h:mm AM/PM"), ""), ""),
  IFERROR(IF(MGOLF!H214="Away", TEXT(MGOLF!F214, "h:mm AM/PM"), ""), ""),
  IFERROR(IF(Football!H214="Away", TEXT(Football!F214, "h:mm AM/PM"), ""), ""),
  IFERROR(IF(WVB!H214="Away", TEXT(WVB!F214, "h:mm AM/PM"), ""), ""),
  IFERROR(IF(XC!H214="Away", TEXT(XC!F214, "h:mm AM/PM"), ""), ""),
  IFERROR(IF(SWIMMING!H214="Away", TEXT(SWIMMING!F214, "h:mm AM/PM"), ""), ""),
  IFERROR(IF(WTEN!H214="Away", TEXT(WTEN!F214, "h:mm AM/PM"), ""), ""),
  IFERROR(IF(TF!H214="Away", TEXT(TF!F214, "h:mm AM/PM"), ""), ""),
  IFERROR(IF(WGOLF!H214="Away", TEXT(WGOLF!F214, "h:mm AM/PM"), ""), ""),
  IFERROR(IF(WBB!H214="Away", TEXT(WBB!F214, "h:mm AM/PM"), ""), ""),
  IFERROR(IF(MBB!H214="Away", TEXT(MBB!F214, "h:mm AM/PM"), ""), ""),
  IFERROR(IF(WLAX!H214="Away", TEXT(WLAX!F214, "h:mm AM/PM"), ""), ""),
  IFERROR(IF(MLAX!H214="Away", TEXT(MLAX!F214, "h:mm AM/PM"), ""), ""),
  IFERROR(IF(SOFT!H214="Away", TEXT(SOFT!F214, "h:mm AM/PM"), ""), ""),
  IFERROR(IF(BASE!H214="Away", TEXT(BASE!F214, "h:mm AM/PM"), ""), ""),
  IFERROR(IF(ESPORTS!H214="Away", TEXT(ESPORTS!F214, "h:mm AM/PM"), ""), "")
)
</f>
        <v/>
      </c>
      <c r="G214" s="11" t="str">
        <f>TEXTJOIN(
  CHAR(10) &amp; CHAR(10),
  TRUE,
  IFERROR(IF(WSO!H214="Away", WSO!G214, ""), ""),
  IFERROR(IF(MSO!H214="Away", MSO!G214, ""), ""),
  IFERROR(IF(FH!H214="Away", FH!G214, ""), ""),
  IFERROR(IF(MGOLF!H214="Away", MGOLF!G214, ""), ""),
  IFERROR(IF(Football!H214="Away", Football!G214, ""), ""),
  IFERROR(IF(WVB!H214="Away", WVB!G214, ""), ""),
  IFERROR(IF(XC!H214="Away", XC!G214, ""), ""),
  IFERROR(IF(SWIMMING!H214="Away", SWIMMING!G214, ""), ""),
  IFERROR(IF(WTEN!H214="Away", WTEN!G214, ""), ""),
  IFERROR(IF(TF!H214="Away", TF!G214, ""), ""),
  IFERROR(IF(WGOLF!H214="Away", WGOLF!G214, ""), ""),
  IFERROR(IF(WBB!H214="Away", WBB!G214, ""), ""),
  IFERROR(IF(MBB!H214="Away", MBB!G214, ""), ""),
  IFERROR(IF(WLAX!H214="Away", WLAX!G214, ""), ""),
  IFERROR(IF(MLAX!H214="Away", MLAX!G214, ""), ""),
  IFERROR(IF(SOFT!H214="Away", SOFT!G214, ""), ""),
  IFERROR(IF(BASE!H214="Away", BASE!G214, ""), ""),
  IFERROR(IF(ESPORTS!H214="Away", ESPORTS!G214, ""), "")
)
</f>
        <v/>
      </c>
      <c r="H214" s="22" t="str">
        <f>TEXTJOIN(
  CHAR(10) &amp; CHAR(10),
  TRUE,
  IFERROR(IF(WSO!H214="Away", WSO!P214, ""), ""),
  IFERROR(IF(MSO!H214="Away", MSO!P214, ""), ""),
  IFERROR(IF(FH!H214="Away", FH!P214, ""), ""),
  IFERROR(IF(MGOLF!H214="Away", MGOLF!P214, ""), ""),
  IFERROR(IF(Football!H214="Away", Football!P214, ""), ""),
  IFERROR(IF(WVB!H214="Away", WVB!P214, ""), ""),
  IFERROR(IF(XC!H214="Away", XC!P214, ""), ""),
  IFERROR(IF(SWIMMING!H214="Away", SWIMMING!P214, ""), ""),
  IFERROR(IF(WTEN!H214="Away", WTEN!P214, ""), ""),
  IFERROR(IF(TF!H214="Away", TF!P214, ""), ""),
  IFERROR(IF(WGOLF!H214="Away", WGOLF!P214, ""), ""),
  IFERROR(IF(WBB!H214="Away", WBB!P214, ""), ""),
  IFERROR(IF(MBB!H214="Away", MBB!P214, ""), ""),
  IFERROR(IF(WLAX!H214="Away", WLAX!P214, ""), ""),
  IFERROR(IF(MLAX!H214="Away", MLAX!P214, ""), ""),
  IFERROR(IF(SOFT!H214="Away", SOFT!P214, ""), ""),
  IFERROR(IF(BASE!H214="Away", BASE!P214, ""), ""),
  IFERROR(IF(ESPORTS!H214="Away", ESPORTS!P214, ""), "")
)
</f>
        <v/>
      </c>
    </row>
    <row r="215" ht="22.5" customHeight="1">
      <c r="A215" s="6">
        <v>214.0</v>
      </c>
      <c r="B215" s="6" t="str">
        <f>'Master Schedule'!B215</f>
        <v/>
      </c>
      <c r="C215" s="7">
        <v>46448.0</v>
      </c>
      <c r="D215" s="8" t="str">
        <f t="shared" si="1"/>
        <v>Tuesday</v>
      </c>
      <c r="E215" s="11" t="str">
        <f>TEXTJOIN(
  CHAR(10) &amp; CHAR(10),
  TRUE,
  IFERROR(IF(WSO!H215="Away", WSO!E215, ""), ""),
  IFERROR(IF(MSO!H215="Away", MSO!E215, ""), ""),
  IFERROR(IF(FH!H215="Away", FH!E215, ""), ""),
  IFERROR(IF(MGOLF!H215="Away", MGOLF!E215, ""), ""),
  IFERROR(IF(Football!H215="Away", Football!E215, ""), ""),
  IFERROR(IF(WVB!H215="Away", WVB!E215, ""), ""),
  IFERROR(IF(XC!H215="Away", XC!E215, ""), ""),
  IFERROR(IF(SWIMMING!H215="Away", SWIMMING!E215, ""), ""),
  IFERROR(IF(WTEN!H215="Away", WTEN!E215, ""), ""),
  IFERROR(IF(TF!H215="Away", TF!E215, ""), ""),
  IFERROR(IF(WGOLF!H215="Away", WGOLF!E215, ""), ""),
  IFERROR(IF(WBB!H215="Away", WBB!E215, ""), ""),
  IFERROR(IF(MBB!H215="Away", MBB!E215, ""), ""),
  IFERROR(IF(WLAX!H215="Away", WLAX!E215, ""), ""),
  IFERROR(IF(MLAX!H215="Away", MLAX!E215, ""), ""),
  IFERROR(IF(SOFT!H215="Away", SOFT!E215, ""), ""),
  IFERROR(IF(BASE!H215="Away", BASE!E215, ""), ""),
  IFERROR(IF(ESPORTS!H215="Away", ESPORTS!E215, ""), "")
)
</f>
        <v/>
      </c>
      <c r="F215" s="11" t="str">
        <f>TEXTJOIN(
  CHAR(10) &amp; CHAR(10),
  TRUE,
  IFERROR(IF(WSO!H215="Away", TEXT(WSO!F215, "h:mm AM/PM"), ""), ""),
  IFERROR(IF(MSO!H215="Away", TEXT(MSO!F215, "h:mm AM/PM"), ""), ""),
  IFERROR(IF(FH!H215="Away", TEXT(FH!F215, "h:mm AM/PM"), ""), ""),
  IFERROR(IF(MGOLF!H215="Away", TEXT(MGOLF!F215, "h:mm AM/PM"), ""), ""),
  IFERROR(IF(Football!H215="Away", TEXT(Football!F215, "h:mm AM/PM"), ""), ""),
  IFERROR(IF(WVB!H215="Away", TEXT(WVB!F215, "h:mm AM/PM"), ""), ""),
  IFERROR(IF(XC!H215="Away", TEXT(XC!F215, "h:mm AM/PM"), ""), ""),
  IFERROR(IF(SWIMMING!H215="Away", TEXT(SWIMMING!F215, "h:mm AM/PM"), ""), ""),
  IFERROR(IF(WTEN!H215="Away", TEXT(WTEN!F215, "h:mm AM/PM"), ""), ""),
  IFERROR(IF(TF!H215="Away", TEXT(TF!F215, "h:mm AM/PM"), ""), ""),
  IFERROR(IF(WGOLF!H215="Away", TEXT(WGOLF!F215, "h:mm AM/PM"), ""), ""),
  IFERROR(IF(WBB!H215="Away", TEXT(WBB!F215, "h:mm AM/PM"), ""), ""),
  IFERROR(IF(MBB!H215="Away", TEXT(MBB!F215, "h:mm AM/PM"), ""), ""),
  IFERROR(IF(WLAX!H215="Away", TEXT(WLAX!F215, "h:mm AM/PM"), ""), ""),
  IFERROR(IF(MLAX!H215="Away", TEXT(MLAX!F215, "h:mm AM/PM"), ""), ""),
  IFERROR(IF(SOFT!H215="Away", TEXT(SOFT!F215, "h:mm AM/PM"), ""), ""),
  IFERROR(IF(BASE!H215="Away", TEXT(BASE!F215, "h:mm AM/PM"), ""), ""),
  IFERROR(IF(ESPORTS!H215="Away", TEXT(ESPORTS!F215, "h:mm AM/PM"), ""), "")
)
</f>
        <v/>
      </c>
      <c r="G215" s="11" t="str">
        <f>TEXTJOIN(
  CHAR(10) &amp; CHAR(10),
  TRUE,
  IFERROR(IF(WSO!H215="Away", WSO!G215, ""), ""),
  IFERROR(IF(MSO!H215="Away", MSO!G215, ""), ""),
  IFERROR(IF(FH!H215="Away", FH!G215, ""), ""),
  IFERROR(IF(MGOLF!H215="Away", MGOLF!G215, ""), ""),
  IFERROR(IF(Football!H215="Away", Football!G215, ""), ""),
  IFERROR(IF(WVB!H215="Away", WVB!G215, ""), ""),
  IFERROR(IF(XC!H215="Away", XC!G215, ""), ""),
  IFERROR(IF(SWIMMING!H215="Away", SWIMMING!G215, ""), ""),
  IFERROR(IF(WTEN!H215="Away", WTEN!G215, ""), ""),
  IFERROR(IF(TF!H215="Away", TF!G215, ""), ""),
  IFERROR(IF(WGOLF!H215="Away", WGOLF!G215, ""), ""),
  IFERROR(IF(WBB!H215="Away", WBB!G215, ""), ""),
  IFERROR(IF(MBB!H215="Away", MBB!G215, ""), ""),
  IFERROR(IF(WLAX!H215="Away", WLAX!G215, ""), ""),
  IFERROR(IF(MLAX!H215="Away", MLAX!G215, ""), ""),
  IFERROR(IF(SOFT!H215="Away", SOFT!G215, ""), ""),
  IFERROR(IF(BASE!H215="Away", BASE!G215, ""), ""),
  IFERROR(IF(ESPORTS!H215="Away", ESPORTS!G215, ""), "")
)
</f>
        <v/>
      </c>
      <c r="H215" s="22" t="str">
        <f>TEXTJOIN(
  CHAR(10) &amp; CHAR(10),
  TRUE,
  IFERROR(IF(WSO!H215="Away", WSO!P215, ""), ""),
  IFERROR(IF(MSO!H215="Away", MSO!P215, ""), ""),
  IFERROR(IF(FH!H215="Away", FH!P215, ""), ""),
  IFERROR(IF(MGOLF!H215="Away", MGOLF!P215, ""), ""),
  IFERROR(IF(Football!H215="Away", Football!P215, ""), ""),
  IFERROR(IF(WVB!H215="Away", WVB!P215, ""), ""),
  IFERROR(IF(XC!H215="Away", XC!P215, ""), ""),
  IFERROR(IF(SWIMMING!H215="Away", SWIMMING!P215, ""), ""),
  IFERROR(IF(WTEN!H215="Away", WTEN!P215, ""), ""),
  IFERROR(IF(TF!H215="Away", TF!P215, ""), ""),
  IFERROR(IF(WGOLF!H215="Away", WGOLF!P215, ""), ""),
  IFERROR(IF(WBB!H215="Away", WBB!P215, ""), ""),
  IFERROR(IF(MBB!H215="Away", MBB!P215, ""), ""),
  IFERROR(IF(WLAX!H215="Away", WLAX!P215, ""), ""),
  IFERROR(IF(MLAX!H215="Away", MLAX!P215, ""), ""),
  IFERROR(IF(SOFT!H215="Away", SOFT!P215, ""), ""),
  IFERROR(IF(BASE!H215="Away", BASE!P215, ""), ""),
  IFERROR(IF(ESPORTS!H215="Away", ESPORTS!P215, ""), "")
)
</f>
        <v/>
      </c>
    </row>
    <row r="216" ht="22.5" customHeight="1">
      <c r="A216" s="6">
        <v>215.0</v>
      </c>
      <c r="B216" s="6" t="str">
        <f>'Master Schedule'!B216</f>
        <v/>
      </c>
      <c r="C216" s="7">
        <v>46449.0</v>
      </c>
      <c r="D216" s="8" t="str">
        <f t="shared" si="1"/>
        <v>Wednesday</v>
      </c>
      <c r="E216" s="11" t="str">
        <f>TEXTJOIN(
  CHAR(10) &amp; CHAR(10),
  TRUE,
  IFERROR(IF(WSO!H216="Away", WSO!E216, ""), ""),
  IFERROR(IF(MSO!H216="Away", MSO!E216, ""), ""),
  IFERROR(IF(FH!H216="Away", FH!E216, ""), ""),
  IFERROR(IF(MGOLF!H216="Away", MGOLF!E216, ""), ""),
  IFERROR(IF(Football!H216="Away", Football!E216, ""), ""),
  IFERROR(IF(WVB!H216="Away", WVB!E216, ""), ""),
  IFERROR(IF(XC!H216="Away", XC!E216, ""), ""),
  IFERROR(IF(SWIMMING!H216="Away", SWIMMING!E216, ""), ""),
  IFERROR(IF(WTEN!H216="Away", WTEN!E216, ""), ""),
  IFERROR(IF(TF!H216="Away", TF!E216, ""), ""),
  IFERROR(IF(WGOLF!H216="Away", WGOLF!E216, ""), ""),
  IFERROR(IF(WBB!H216="Away", WBB!E216, ""), ""),
  IFERROR(IF(MBB!H216="Away", MBB!E216, ""), ""),
  IFERROR(IF(WLAX!H216="Away", WLAX!E216, ""), ""),
  IFERROR(IF(MLAX!H216="Away", MLAX!E216, ""), ""),
  IFERROR(IF(SOFT!H216="Away", SOFT!E216, ""), ""),
  IFERROR(IF(BASE!H216="Away", BASE!E216, ""), ""),
  IFERROR(IF(ESPORTS!H216="Away", ESPORTS!E216, ""), "")
)
</f>
        <v/>
      </c>
      <c r="F216" s="11" t="str">
        <f>TEXTJOIN(
  CHAR(10) &amp; CHAR(10),
  TRUE,
  IFERROR(IF(WSO!H216="Away", TEXT(WSO!F216, "h:mm AM/PM"), ""), ""),
  IFERROR(IF(MSO!H216="Away", TEXT(MSO!F216, "h:mm AM/PM"), ""), ""),
  IFERROR(IF(FH!H216="Away", TEXT(FH!F216, "h:mm AM/PM"), ""), ""),
  IFERROR(IF(MGOLF!H216="Away", TEXT(MGOLF!F216, "h:mm AM/PM"), ""), ""),
  IFERROR(IF(Football!H216="Away", TEXT(Football!F216, "h:mm AM/PM"), ""), ""),
  IFERROR(IF(WVB!H216="Away", TEXT(WVB!F216, "h:mm AM/PM"), ""), ""),
  IFERROR(IF(XC!H216="Away", TEXT(XC!F216, "h:mm AM/PM"), ""), ""),
  IFERROR(IF(SWIMMING!H216="Away", TEXT(SWIMMING!F216, "h:mm AM/PM"), ""), ""),
  IFERROR(IF(WTEN!H216="Away", TEXT(WTEN!F216, "h:mm AM/PM"), ""), ""),
  IFERROR(IF(TF!H216="Away", TEXT(TF!F216, "h:mm AM/PM"), ""), ""),
  IFERROR(IF(WGOLF!H216="Away", TEXT(WGOLF!F216, "h:mm AM/PM"), ""), ""),
  IFERROR(IF(WBB!H216="Away", TEXT(WBB!F216, "h:mm AM/PM"), ""), ""),
  IFERROR(IF(MBB!H216="Away", TEXT(MBB!F216, "h:mm AM/PM"), ""), ""),
  IFERROR(IF(WLAX!H216="Away", TEXT(WLAX!F216, "h:mm AM/PM"), ""), ""),
  IFERROR(IF(MLAX!H216="Away", TEXT(MLAX!F216, "h:mm AM/PM"), ""), ""),
  IFERROR(IF(SOFT!H216="Away", TEXT(SOFT!F216, "h:mm AM/PM"), ""), ""),
  IFERROR(IF(BASE!H216="Away", TEXT(BASE!F216, "h:mm AM/PM"), ""), ""),
  IFERROR(IF(ESPORTS!H216="Away", TEXT(ESPORTS!F216, "h:mm AM/PM"), ""), "")
)
</f>
        <v/>
      </c>
      <c r="G216" s="11" t="str">
        <f>TEXTJOIN(
  CHAR(10) &amp; CHAR(10),
  TRUE,
  IFERROR(IF(WSO!H216="Away", WSO!G216, ""), ""),
  IFERROR(IF(MSO!H216="Away", MSO!G216, ""), ""),
  IFERROR(IF(FH!H216="Away", FH!G216, ""), ""),
  IFERROR(IF(MGOLF!H216="Away", MGOLF!G216, ""), ""),
  IFERROR(IF(Football!H216="Away", Football!G216, ""), ""),
  IFERROR(IF(WVB!H216="Away", WVB!G216, ""), ""),
  IFERROR(IF(XC!H216="Away", XC!G216, ""), ""),
  IFERROR(IF(SWIMMING!H216="Away", SWIMMING!G216, ""), ""),
  IFERROR(IF(WTEN!H216="Away", WTEN!G216, ""), ""),
  IFERROR(IF(TF!H216="Away", TF!G216, ""), ""),
  IFERROR(IF(WGOLF!H216="Away", WGOLF!G216, ""), ""),
  IFERROR(IF(WBB!H216="Away", WBB!G216, ""), ""),
  IFERROR(IF(MBB!H216="Away", MBB!G216, ""), ""),
  IFERROR(IF(WLAX!H216="Away", WLAX!G216, ""), ""),
  IFERROR(IF(MLAX!H216="Away", MLAX!G216, ""), ""),
  IFERROR(IF(SOFT!H216="Away", SOFT!G216, ""), ""),
  IFERROR(IF(BASE!H216="Away", BASE!G216, ""), ""),
  IFERROR(IF(ESPORTS!H216="Away", ESPORTS!G216, ""), "")
)
</f>
        <v/>
      </c>
      <c r="H216" s="22" t="str">
        <f>TEXTJOIN(
  CHAR(10) &amp; CHAR(10),
  TRUE,
  IFERROR(IF(WSO!H216="Away", WSO!P216, ""), ""),
  IFERROR(IF(MSO!H216="Away", MSO!P216, ""), ""),
  IFERROR(IF(FH!H216="Away", FH!P216, ""), ""),
  IFERROR(IF(MGOLF!H216="Away", MGOLF!P216, ""), ""),
  IFERROR(IF(Football!H216="Away", Football!P216, ""), ""),
  IFERROR(IF(WVB!H216="Away", WVB!P216, ""), ""),
  IFERROR(IF(XC!H216="Away", XC!P216, ""), ""),
  IFERROR(IF(SWIMMING!H216="Away", SWIMMING!P216, ""), ""),
  IFERROR(IF(WTEN!H216="Away", WTEN!P216, ""), ""),
  IFERROR(IF(TF!H216="Away", TF!P216, ""), ""),
  IFERROR(IF(WGOLF!H216="Away", WGOLF!P216, ""), ""),
  IFERROR(IF(WBB!H216="Away", WBB!P216, ""), ""),
  IFERROR(IF(MBB!H216="Away", MBB!P216, ""), ""),
  IFERROR(IF(WLAX!H216="Away", WLAX!P216, ""), ""),
  IFERROR(IF(MLAX!H216="Away", MLAX!P216, ""), ""),
  IFERROR(IF(SOFT!H216="Away", SOFT!P216, ""), ""),
  IFERROR(IF(BASE!H216="Away", BASE!P216, ""), ""),
  IFERROR(IF(ESPORTS!H216="Away", ESPORTS!P216, ""), "")
)
</f>
        <v/>
      </c>
    </row>
    <row r="217" ht="22.5" customHeight="1">
      <c r="A217" s="6">
        <v>216.0</v>
      </c>
      <c r="B217" s="6" t="str">
        <f>'Master Schedule'!B217</f>
        <v/>
      </c>
      <c r="C217" s="7">
        <v>46450.0</v>
      </c>
      <c r="D217" s="8" t="str">
        <f t="shared" si="1"/>
        <v>Thursday</v>
      </c>
      <c r="E217" s="11" t="str">
        <f>TEXTJOIN(
  CHAR(10) &amp; CHAR(10),
  TRUE,
  IFERROR(IF(WSO!H217="Away", WSO!E217, ""), ""),
  IFERROR(IF(MSO!H217="Away", MSO!E217, ""), ""),
  IFERROR(IF(FH!H217="Away", FH!E217, ""), ""),
  IFERROR(IF(MGOLF!H217="Away", MGOLF!E217, ""), ""),
  IFERROR(IF(Football!H217="Away", Football!E217, ""), ""),
  IFERROR(IF(WVB!H217="Away", WVB!E217, ""), ""),
  IFERROR(IF(XC!H217="Away", XC!E217, ""), ""),
  IFERROR(IF(SWIMMING!H217="Away", SWIMMING!E217, ""), ""),
  IFERROR(IF(WTEN!H217="Away", WTEN!E217, ""), ""),
  IFERROR(IF(TF!H217="Away", TF!E217, ""), ""),
  IFERROR(IF(WGOLF!H217="Away", WGOLF!E217, ""), ""),
  IFERROR(IF(WBB!H217="Away", WBB!E217, ""), ""),
  IFERROR(IF(MBB!H217="Away", MBB!E217, ""), ""),
  IFERROR(IF(WLAX!H217="Away", WLAX!E217, ""), ""),
  IFERROR(IF(MLAX!H217="Away", MLAX!E217, ""), ""),
  IFERROR(IF(SOFT!H217="Away", SOFT!E217, ""), ""),
  IFERROR(IF(BASE!H217="Away", BASE!E217, ""), ""),
  IFERROR(IF(ESPORTS!H217="Away", ESPORTS!E217, ""), "")
)
</f>
        <v/>
      </c>
      <c r="F217" s="11" t="str">
        <f>TEXTJOIN(
  CHAR(10) &amp; CHAR(10),
  TRUE,
  IFERROR(IF(WSO!H217="Away", TEXT(WSO!F217, "h:mm AM/PM"), ""), ""),
  IFERROR(IF(MSO!H217="Away", TEXT(MSO!F217, "h:mm AM/PM"), ""), ""),
  IFERROR(IF(FH!H217="Away", TEXT(FH!F217, "h:mm AM/PM"), ""), ""),
  IFERROR(IF(MGOLF!H217="Away", TEXT(MGOLF!F217, "h:mm AM/PM"), ""), ""),
  IFERROR(IF(Football!H217="Away", TEXT(Football!F217, "h:mm AM/PM"), ""), ""),
  IFERROR(IF(WVB!H217="Away", TEXT(WVB!F217, "h:mm AM/PM"), ""), ""),
  IFERROR(IF(XC!H217="Away", TEXT(XC!F217, "h:mm AM/PM"), ""), ""),
  IFERROR(IF(SWIMMING!H217="Away", TEXT(SWIMMING!F217, "h:mm AM/PM"), ""), ""),
  IFERROR(IF(WTEN!H217="Away", TEXT(WTEN!F217, "h:mm AM/PM"), ""), ""),
  IFERROR(IF(TF!H217="Away", TEXT(TF!F217, "h:mm AM/PM"), ""), ""),
  IFERROR(IF(WGOLF!H217="Away", TEXT(WGOLF!F217, "h:mm AM/PM"), ""), ""),
  IFERROR(IF(WBB!H217="Away", TEXT(WBB!F217, "h:mm AM/PM"), ""), ""),
  IFERROR(IF(MBB!H217="Away", TEXT(MBB!F217, "h:mm AM/PM"), ""), ""),
  IFERROR(IF(WLAX!H217="Away", TEXT(WLAX!F217, "h:mm AM/PM"), ""), ""),
  IFERROR(IF(MLAX!H217="Away", TEXT(MLAX!F217, "h:mm AM/PM"), ""), ""),
  IFERROR(IF(SOFT!H217="Away", TEXT(SOFT!F217, "h:mm AM/PM"), ""), ""),
  IFERROR(IF(BASE!H217="Away", TEXT(BASE!F217, "h:mm AM/PM"), ""), ""),
  IFERROR(IF(ESPORTS!H217="Away", TEXT(ESPORTS!F217, "h:mm AM/PM"), ""), "")
)
</f>
        <v/>
      </c>
      <c r="G217" s="11" t="str">
        <f>TEXTJOIN(
  CHAR(10) &amp; CHAR(10),
  TRUE,
  IFERROR(IF(WSO!H217="Away", WSO!G217, ""), ""),
  IFERROR(IF(MSO!H217="Away", MSO!G217, ""), ""),
  IFERROR(IF(FH!H217="Away", FH!G217, ""), ""),
  IFERROR(IF(MGOLF!H217="Away", MGOLF!G217, ""), ""),
  IFERROR(IF(Football!H217="Away", Football!G217, ""), ""),
  IFERROR(IF(WVB!H217="Away", WVB!G217, ""), ""),
  IFERROR(IF(XC!H217="Away", XC!G217, ""), ""),
  IFERROR(IF(SWIMMING!H217="Away", SWIMMING!G217, ""), ""),
  IFERROR(IF(WTEN!H217="Away", WTEN!G217, ""), ""),
  IFERROR(IF(TF!H217="Away", TF!G217, ""), ""),
  IFERROR(IF(WGOLF!H217="Away", WGOLF!G217, ""), ""),
  IFERROR(IF(WBB!H217="Away", WBB!G217, ""), ""),
  IFERROR(IF(MBB!H217="Away", MBB!G217, ""), ""),
  IFERROR(IF(WLAX!H217="Away", WLAX!G217, ""), ""),
  IFERROR(IF(MLAX!H217="Away", MLAX!G217, ""), ""),
  IFERROR(IF(SOFT!H217="Away", SOFT!G217, ""), ""),
  IFERROR(IF(BASE!H217="Away", BASE!G217, ""), ""),
  IFERROR(IF(ESPORTS!H217="Away", ESPORTS!G217, ""), "")
)
</f>
        <v/>
      </c>
      <c r="H217" s="22" t="str">
        <f>TEXTJOIN(
  CHAR(10) &amp; CHAR(10),
  TRUE,
  IFERROR(IF(WSO!H217="Away", WSO!P217, ""), ""),
  IFERROR(IF(MSO!H217="Away", MSO!P217, ""), ""),
  IFERROR(IF(FH!H217="Away", FH!P217, ""), ""),
  IFERROR(IF(MGOLF!H217="Away", MGOLF!P217, ""), ""),
  IFERROR(IF(Football!H217="Away", Football!P217, ""), ""),
  IFERROR(IF(WVB!H217="Away", WVB!P217, ""), ""),
  IFERROR(IF(XC!H217="Away", XC!P217, ""), ""),
  IFERROR(IF(SWIMMING!H217="Away", SWIMMING!P217, ""), ""),
  IFERROR(IF(WTEN!H217="Away", WTEN!P217, ""), ""),
  IFERROR(IF(TF!H217="Away", TF!P217, ""), ""),
  IFERROR(IF(WGOLF!H217="Away", WGOLF!P217, ""), ""),
  IFERROR(IF(WBB!H217="Away", WBB!P217, ""), ""),
  IFERROR(IF(MBB!H217="Away", MBB!P217, ""), ""),
  IFERROR(IF(WLAX!H217="Away", WLAX!P217, ""), ""),
  IFERROR(IF(MLAX!H217="Away", MLAX!P217, ""), ""),
  IFERROR(IF(SOFT!H217="Away", SOFT!P217, ""), ""),
  IFERROR(IF(BASE!H217="Away", BASE!P217, ""), ""),
  IFERROR(IF(ESPORTS!H217="Away", ESPORTS!P217, ""), "")
)
</f>
        <v/>
      </c>
    </row>
    <row r="218" ht="22.5" customHeight="1">
      <c r="A218" s="6">
        <v>217.0</v>
      </c>
      <c r="B218" s="6" t="str">
        <f>'Master Schedule'!B218</f>
        <v/>
      </c>
      <c r="C218" s="7">
        <v>46451.0</v>
      </c>
      <c r="D218" s="8" t="str">
        <f t="shared" si="1"/>
        <v>Friday</v>
      </c>
      <c r="E218" s="11" t="str">
        <f>TEXTJOIN(
  CHAR(10) &amp; CHAR(10),
  TRUE,
  IFERROR(IF(WSO!H218="Away", WSO!E218, ""), ""),
  IFERROR(IF(MSO!H218="Away", MSO!E218, ""), ""),
  IFERROR(IF(FH!H218="Away", FH!E218, ""), ""),
  IFERROR(IF(MGOLF!H218="Away", MGOLF!E218, ""), ""),
  IFERROR(IF(Football!H218="Away", Football!E218, ""), ""),
  IFERROR(IF(WVB!H218="Away", WVB!E218, ""), ""),
  IFERROR(IF(XC!H218="Away", XC!E218, ""), ""),
  IFERROR(IF(SWIMMING!H218="Away", SWIMMING!E218, ""), ""),
  IFERROR(IF(WTEN!H218="Away", WTEN!E218, ""), ""),
  IFERROR(IF(TF!H218="Away", TF!E218, ""), ""),
  IFERROR(IF(WGOLF!H218="Away", WGOLF!E218, ""), ""),
  IFERROR(IF(WBB!H218="Away", WBB!E218, ""), ""),
  IFERROR(IF(MBB!H218="Away", MBB!E218, ""), ""),
  IFERROR(IF(WLAX!H218="Away", WLAX!E218, ""), ""),
  IFERROR(IF(MLAX!H218="Away", MLAX!E218, ""), ""),
  IFERROR(IF(SOFT!H218="Away", SOFT!E218, ""), ""),
  IFERROR(IF(BASE!H218="Away", BASE!E218, ""), ""),
  IFERROR(IF(ESPORTS!H218="Away", ESPORTS!E218, ""), "")
)
</f>
        <v/>
      </c>
      <c r="F218" s="11" t="str">
        <f>TEXTJOIN(
  CHAR(10) &amp; CHAR(10),
  TRUE,
  IFERROR(IF(WSO!H218="Away", TEXT(WSO!F218, "h:mm AM/PM"), ""), ""),
  IFERROR(IF(MSO!H218="Away", TEXT(MSO!F218, "h:mm AM/PM"), ""), ""),
  IFERROR(IF(FH!H218="Away", TEXT(FH!F218, "h:mm AM/PM"), ""), ""),
  IFERROR(IF(MGOLF!H218="Away", TEXT(MGOLF!F218, "h:mm AM/PM"), ""), ""),
  IFERROR(IF(Football!H218="Away", TEXT(Football!F218, "h:mm AM/PM"), ""), ""),
  IFERROR(IF(WVB!H218="Away", TEXT(WVB!F218, "h:mm AM/PM"), ""), ""),
  IFERROR(IF(XC!H218="Away", TEXT(XC!F218, "h:mm AM/PM"), ""), ""),
  IFERROR(IF(SWIMMING!H218="Away", TEXT(SWIMMING!F218, "h:mm AM/PM"), ""), ""),
  IFERROR(IF(WTEN!H218="Away", TEXT(WTEN!F218, "h:mm AM/PM"), ""), ""),
  IFERROR(IF(TF!H218="Away", TEXT(TF!F218, "h:mm AM/PM"), ""), ""),
  IFERROR(IF(WGOLF!H218="Away", TEXT(WGOLF!F218, "h:mm AM/PM"), ""), ""),
  IFERROR(IF(WBB!H218="Away", TEXT(WBB!F218, "h:mm AM/PM"), ""), ""),
  IFERROR(IF(MBB!H218="Away", TEXT(MBB!F218, "h:mm AM/PM"), ""), ""),
  IFERROR(IF(WLAX!H218="Away", TEXT(WLAX!F218, "h:mm AM/PM"), ""), ""),
  IFERROR(IF(MLAX!H218="Away", TEXT(MLAX!F218, "h:mm AM/PM"), ""), ""),
  IFERROR(IF(SOFT!H218="Away", TEXT(SOFT!F218, "h:mm AM/PM"), ""), ""),
  IFERROR(IF(BASE!H218="Away", TEXT(BASE!F218, "h:mm AM/PM"), ""), ""),
  IFERROR(IF(ESPORTS!H218="Away", TEXT(ESPORTS!F218, "h:mm AM/PM"), ""), "")
)
</f>
        <v/>
      </c>
      <c r="G218" s="11" t="str">
        <f>TEXTJOIN(
  CHAR(10) &amp; CHAR(10),
  TRUE,
  IFERROR(IF(WSO!H218="Away", WSO!G218, ""), ""),
  IFERROR(IF(MSO!H218="Away", MSO!G218, ""), ""),
  IFERROR(IF(FH!H218="Away", FH!G218, ""), ""),
  IFERROR(IF(MGOLF!H218="Away", MGOLF!G218, ""), ""),
  IFERROR(IF(Football!H218="Away", Football!G218, ""), ""),
  IFERROR(IF(WVB!H218="Away", WVB!G218, ""), ""),
  IFERROR(IF(XC!H218="Away", XC!G218, ""), ""),
  IFERROR(IF(SWIMMING!H218="Away", SWIMMING!G218, ""), ""),
  IFERROR(IF(WTEN!H218="Away", WTEN!G218, ""), ""),
  IFERROR(IF(TF!H218="Away", TF!G218, ""), ""),
  IFERROR(IF(WGOLF!H218="Away", WGOLF!G218, ""), ""),
  IFERROR(IF(WBB!H218="Away", WBB!G218, ""), ""),
  IFERROR(IF(MBB!H218="Away", MBB!G218, ""), ""),
  IFERROR(IF(WLAX!H218="Away", WLAX!G218, ""), ""),
  IFERROR(IF(MLAX!H218="Away", MLAX!G218, ""), ""),
  IFERROR(IF(SOFT!H218="Away", SOFT!G218, ""), ""),
  IFERROR(IF(BASE!H218="Away", BASE!G218, ""), ""),
  IFERROR(IF(ESPORTS!H218="Away", ESPORTS!G218, ""), "")
)
</f>
        <v/>
      </c>
      <c r="H218" s="22" t="str">
        <f>TEXTJOIN(
  CHAR(10) &amp; CHAR(10),
  TRUE,
  IFERROR(IF(WSO!H218="Away", WSO!P218, ""), ""),
  IFERROR(IF(MSO!H218="Away", MSO!P218, ""), ""),
  IFERROR(IF(FH!H218="Away", FH!P218, ""), ""),
  IFERROR(IF(MGOLF!H218="Away", MGOLF!P218, ""), ""),
  IFERROR(IF(Football!H218="Away", Football!P218, ""), ""),
  IFERROR(IF(WVB!H218="Away", WVB!P218, ""), ""),
  IFERROR(IF(XC!H218="Away", XC!P218, ""), ""),
  IFERROR(IF(SWIMMING!H218="Away", SWIMMING!P218, ""), ""),
  IFERROR(IF(WTEN!H218="Away", WTEN!P218, ""), ""),
  IFERROR(IF(TF!H218="Away", TF!P218, ""), ""),
  IFERROR(IF(WGOLF!H218="Away", WGOLF!P218, ""), ""),
  IFERROR(IF(WBB!H218="Away", WBB!P218, ""), ""),
  IFERROR(IF(MBB!H218="Away", MBB!P218, ""), ""),
  IFERROR(IF(WLAX!H218="Away", WLAX!P218, ""), ""),
  IFERROR(IF(MLAX!H218="Away", MLAX!P218, ""), ""),
  IFERROR(IF(SOFT!H218="Away", SOFT!P218, ""), ""),
  IFERROR(IF(BASE!H218="Away", BASE!P218, ""), ""),
  IFERROR(IF(ESPORTS!H218="Away", ESPORTS!P218, ""), "")
)
</f>
        <v/>
      </c>
    </row>
    <row r="219" ht="22.5" customHeight="1">
      <c r="A219" s="6">
        <v>218.0</v>
      </c>
      <c r="B219" s="6" t="str">
        <f>'Master Schedule'!B219</f>
        <v/>
      </c>
      <c r="C219" s="7">
        <v>46452.0</v>
      </c>
      <c r="D219" s="8" t="str">
        <f t="shared" si="1"/>
        <v>Saturday</v>
      </c>
      <c r="E219" s="11" t="str">
        <f>TEXTJOIN(
  CHAR(10) &amp; CHAR(10),
  TRUE,
  IFERROR(IF(WSO!H219="Away", WSO!E219, ""), ""),
  IFERROR(IF(MSO!H219="Away", MSO!E219, ""), ""),
  IFERROR(IF(FH!H219="Away", FH!E219, ""), ""),
  IFERROR(IF(MGOLF!H219="Away", MGOLF!E219, ""), ""),
  IFERROR(IF(Football!H219="Away", Football!E219, ""), ""),
  IFERROR(IF(WVB!H219="Away", WVB!E219, ""), ""),
  IFERROR(IF(XC!H219="Away", XC!E219, ""), ""),
  IFERROR(IF(SWIMMING!H219="Away", SWIMMING!E219, ""), ""),
  IFERROR(IF(WTEN!H219="Away", WTEN!E219, ""), ""),
  IFERROR(IF(TF!H219="Away", TF!E219, ""), ""),
  IFERROR(IF(WGOLF!H219="Away", WGOLF!E219, ""), ""),
  IFERROR(IF(WBB!H219="Away", WBB!E219, ""), ""),
  IFERROR(IF(MBB!H219="Away", MBB!E219, ""), ""),
  IFERROR(IF(WLAX!H219="Away", WLAX!E219, ""), ""),
  IFERROR(IF(MLAX!H219="Away", MLAX!E219, ""), ""),
  IFERROR(IF(SOFT!H219="Away", SOFT!E219, ""), ""),
  IFERROR(IF(BASE!H219="Away", BASE!E219, ""), ""),
  IFERROR(IF(ESPORTS!H219="Away", ESPORTS!E219, ""), "")
)
</f>
        <v>MLAX</v>
      </c>
      <c r="F219" s="11" t="str">
        <f>TEXTJOIN(
  CHAR(10) &amp; CHAR(10),
  TRUE,
  IFERROR(IF(WSO!H219="Away", TEXT(WSO!F219, "h:mm AM/PM"), ""), ""),
  IFERROR(IF(MSO!H219="Away", TEXT(MSO!F219, "h:mm AM/PM"), ""), ""),
  IFERROR(IF(FH!H219="Away", TEXT(FH!F219, "h:mm AM/PM"), ""), ""),
  IFERROR(IF(MGOLF!H219="Away", TEXT(MGOLF!F219, "h:mm AM/PM"), ""), ""),
  IFERROR(IF(Football!H219="Away", TEXT(Football!F219, "h:mm AM/PM"), ""), ""),
  IFERROR(IF(WVB!H219="Away", TEXT(WVB!F219, "h:mm AM/PM"), ""), ""),
  IFERROR(IF(XC!H219="Away", TEXT(XC!F219, "h:mm AM/PM"), ""), ""),
  IFERROR(IF(SWIMMING!H219="Away", TEXT(SWIMMING!F219, "h:mm AM/PM"), ""), ""),
  IFERROR(IF(WTEN!H219="Away", TEXT(WTEN!F219, "h:mm AM/PM"), ""), ""),
  IFERROR(IF(TF!H219="Away", TEXT(TF!F219, "h:mm AM/PM"), ""), ""),
  IFERROR(IF(WGOLF!H219="Away", TEXT(WGOLF!F219, "h:mm AM/PM"), ""), ""),
  IFERROR(IF(WBB!H219="Away", TEXT(WBB!F219, "h:mm AM/PM"), ""), ""),
  IFERROR(IF(MBB!H219="Away", TEXT(MBB!F219, "h:mm AM/PM"), ""), ""),
  IFERROR(IF(WLAX!H219="Away", TEXT(WLAX!F219, "h:mm AM/PM"), ""), ""),
  IFERROR(IF(MLAX!H219="Away", TEXT(MLAX!F219, "h:mm AM/PM"), ""), ""),
  IFERROR(IF(SOFT!H219="Away", TEXT(SOFT!F219, "h:mm AM/PM"), ""), ""),
  IFERROR(IF(BASE!H219="Away", TEXT(BASE!F219, "h:mm AM/PM"), ""), ""),
  IFERROR(IF(ESPORTS!H219="Away", TEXT(ESPORTS!F219, "h:mm AM/PM"), ""), "")
)
</f>
        <v>1:00 PM</v>
      </c>
      <c r="G219" s="11" t="str">
        <f>TEXTJOIN(
  CHAR(10) &amp; CHAR(10),
  TRUE,
  IFERROR(IF(WSO!H219="Away", WSO!G219, ""), ""),
  IFERROR(IF(MSO!H219="Away", MSO!G219, ""), ""),
  IFERROR(IF(FH!H219="Away", FH!G219, ""), ""),
  IFERROR(IF(MGOLF!H219="Away", MGOLF!G219, ""), ""),
  IFERROR(IF(Football!H219="Away", Football!G219, ""), ""),
  IFERROR(IF(WVB!H219="Away", WVB!G219, ""), ""),
  IFERROR(IF(XC!H219="Away", XC!G219, ""), ""),
  IFERROR(IF(SWIMMING!H219="Away", SWIMMING!G219, ""), ""),
  IFERROR(IF(WTEN!H219="Away", WTEN!G219, ""), ""),
  IFERROR(IF(TF!H219="Away", TF!G219, ""), ""),
  IFERROR(IF(WGOLF!H219="Away", WGOLF!G219, ""), ""),
  IFERROR(IF(WBB!H219="Away", WBB!G219, ""), ""),
  IFERROR(IF(MBB!H219="Away", MBB!G219, ""), ""),
  IFERROR(IF(WLAX!H219="Away", WLAX!G219, ""), ""),
  IFERROR(IF(MLAX!H219="Away", MLAX!G219, ""), ""),
  IFERROR(IF(SOFT!H219="Away", SOFT!G219, ""), ""),
  IFERROR(IF(BASE!H219="Away", BASE!G219, ""), ""),
  IFERROR(IF(ESPORTS!H219="Away", ESPORTS!G219, ""), "")
)
</f>
        <v>Albright</v>
      </c>
      <c r="H219" s="22" t="str">
        <f>TEXTJOIN(
  CHAR(10) &amp; CHAR(10),
  TRUE,
  IFERROR(IF(WSO!H219="Away", WSO!P219, ""), ""),
  IFERROR(IF(MSO!H219="Away", MSO!P219, ""), ""),
  IFERROR(IF(FH!H219="Away", FH!P219, ""), ""),
  IFERROR(IF(MGOLF!H219="Away", MGOLF!P219, ""), ""),
  IFERROR(IF(Football!H219="Away", Football!P219, ""), ""),
  IFERROR(IF(WVB!H219="Away", WVB!P219, ""), ""),
  IFERROR(IF(XC!H219="Away", XC!P219, ""), ""),
  IFERROR(IF(SWIMMING!H219="Away", SWIMMING!P219, ""), ""),
  IFERROR(IF(WTEN!H219="Away", WTEN!P219, ""), ""),
  IFERROR(IF(TF!H219="Away", TF!P219, ""), ""),
  IFERROR(IF(WGOLF!H219="Away", WGOLF!P219, ""), ""),
  IFERROR(IF(WBB!H219="Away", WBB!P219, ""), ""),
  IFERROR(IF(MBB!H219="Away", MBB!P219, ""), ""),
  IFERROR(IF(WLAX!H219="Away", WLAX!P219, ""), ""),
  IFERROR(IF(MLAX!H219="Away", MLAX!P219, ""), ""),
  IFERROR(IF(SOFT!H219="Away", SOFT!P219, ""), ""),
  IFERROR(IF(BASE!H219="Away", BASE!P219, ""), ""),
  IFERROR(IF(ESPORTS!H219="Away", ESPORTS!P219, ""), "")
)
</f>
        <v/>
      </c>
    </row>
    <row r="220" ht="22.5" customHeight="1">
      <c r="A220" s="6">
        <v>219.0</v>
      </c>
      <c r="B220" s="6" t="str">
        <f>'Master Schedule'!B220</f>
        <v/>
      </c>
      <c r="C220" s="7">
        <v>46453.0</v>
      </c>
      <c r="D220" s="8" t="str">
        <f t="shared" si="1"/>
        <v>Sunday</v>
      </c>
      <c r="E220" s="11" t="str">
        <f>TEXTJOIN(
  CHAR(10) &amp; CHAR(10),
  TRUE,
  IFERROR(IF(WSO!H220="Away", WSO!E220, ""), ""),
  IFERROR(IF(MSO!H220="Away", MSO!E220, ""), ""),
  IFERROR(IF(FH!H220="Away", FH!E220, ""), ""),
  IFERROR(IF(MGOLF!H220="Away", MGOLF!E220, ""), ""),
  IFERROR(IF(Football!H220="Away", Football!E220, ""), ""),
  IFERROR(IF(WVB!H220="Away", WVB!E220, ""), ""),
  IFERROR(IF(XC!H220="Away", XC!E220, ""), ""),
  IFERROR(IF(SWIMMING!H220="Away", SWIMMING!E220, ""), ""),
  IFERROR(IF(WTEN!H220="Away", WTEN!E220, ""), ""),
  IFERROR(IF(TF!H220="Away", TF!E220, ""), ""),
  IFERROR(IF(WGOLF!H220="Away", WGOLF!E220, ""), ""),
  IFERROR(IF(WBB!H220="Away", WBB!E220, ""), ""),
  IFERROR(IF(MBB!H220="Away", MBB!E220, ""), ""),
  IFERROR(IF(WLAX!H220="Away", WLAX!E220, ""), ""),
  IFERROR(IF(MLAX!H220="Away", MLAX!E220, ""), ""),
  IFERROR(IF(SOFT!H220="Away", SOFT!E220, ""), ""),
  IFERROR(IF(BASE!H220="Away", BASE!E220, ""), ""),
  IFERROR(IF(ESPORTS!H220="Away", ESPORTS!E220, ""), "")
)
</f>
        <v/>
      </c>
      <c r="F220" s="11" t="str">
        <f>TEXTJOIN(
  CHAR(10) &amp; CHAR(10),
  TRUE,
  IFERROR(IF(WSO!H220="Away", TEXT(WSO!F220, "h:mm AM/PM"), ""), ""),
  IFERROR(IF(MSO!H220="Away", TEXT(MSO!F220, "h:mm AM/PM"), ""), ""),
  IFERROR(IF(FH!H220="Away", TEXT(FH!F220, "h:mm AM/PM"), ""), ""),
  IFERROR(IF(MGOLF!H220="Away", TEXT(MGOLF!F220, "h:mm AM/PM"), ""), ""),
  IFERROR(IF(Football!H220="Away", TEXT(Football!F220, "h:mm AM/PM"), ""), ""),
  IFERROR(IF(WVB!H220="Away", TEXT(WVB!F220, "h:mm AM/PM"), ""), ""),
  IFERROR(IF(XC!H220="Away", TEXT(XC!F220, "h:mm AM/PM"), ""), ""),
  IFERROR(IF(SWIMMING!H220="Away", TEXT(SWIMMING!F220, "h:mm AM/PM"), ""), ""),
  IFERROR(IF(WTEN!H220="Away", TEXT(WTEN!F220, "h:mm AM/PM"), ""), ""),
  IFERROR(IF(TF!H220="Away", TEXT(TF!F220, "h:mm AM/PM"), ""), ""),
  IFERROR(IF(WGOLF!H220="Away", TEXT(WGOLF!F220, "h:mm AM/PM"), ""), ""),
  IFERROR(IF(WBB!H220="Away", TEXT(WBB!F220, "h:mm AM/PM"), ""), ""),
  IFERROR(IF(MBB!H220="Away", TEXT(MBB!F220, "h:mm AM/PM"), ""), ""),
  IFERROR(IF(WLAX!H220="Away", TEXT(WLAX!F220, "h:mm AM/PM"), ""), ""),
  IFERROR(IF(MLAX!H220="Away", TEXT(MLAX!F220, "h:mm AM/PM"), ""), ""),
  IFERROR(IF(SOFT!H220="Away", TEXT(SOFT!F220, "h:mm AM/PM"), ""), ""),
  IFERROR(IF(BASE!H220="Away", TEXT(BASE!F220, "h:mm AM/PM"), ""), ""),
  IFERROR(IF(ESPORTS!H220="Away", TEXT(ESPORTS!F220, "h:mm AM/PM"), ""), "")
)
</f>
        <v/>
      </c>
      <c r="G220" s="11" t="str">
        <f>TEXTJOIN(
  CHAR(10) &amp; CHAR(10),
  TRUE,
  IFERROR(IF(WSO!H220="Away", WSO!G220, ""), ""),
  IFERROR(IF(MSO!H220="Away", MSO!G220, ""), ""),
  IFERROR(IF(FH!H220="Away", FH!G220, ""), ""),
  IFERROR(IF(MGOLF!H220="Away", MGOLF!G220, ""), ""),
  IFERROR(IF(Football!H220="Away", Football!G220, ""), ""),
  IFERROR(IF(WVB!H220="Away", WVB!G220, ""), ""),
  IFERROR(IF(XC!H220="Away", XC!G220, ""), ""),
  IFERROR(IF(SWIMMING!H220="Away", SWIMMING!G220, ""), ""),
  IFERROR(IF(WTEN!H220="Away", WTEN!G220, ""), ""),
  IFERROR(IF(TF!H220="Away", TF!G220, ""), ""),
  IFERROR(IF(WGOLF!H220="Away", WGOLF!G220, ""), ""),
  IFERROR(IF(WBB!H220="Away", WBB!G220, ""), ""),
  IFERROR(IF(MBB!H220="Away", MBB!G220, ""), ""),
  IFERROR(IF(WLAX!H220="Away", WLAX!G220, ""), ""),
  IFERROR(IF(MLAX!H220="Away", MLAX!G220, ""), ""),
  IFERROR(IF(SOFT!H220="Away", SOFT!G220, ""), ""),
  IFERROR(IF(BASE!H220="Away", BASE!G220, ""), ""),
  IFERROR(IF(ESPORTS!H220="Away", ESPORTS!G220, ""), "")
)
</f>
        <v/>
      </c>
      <c r="H220" s="22" t="str">
        <f>TEXTJOIN(
  CHAR(10) &amp; CHAR(10),
  TRUE,
  IFERROR(IF(WSO!H220="Away", WSO!P220, ""), ""),
  IFERROR(IF(MSO!H220="Away", MSO!P220, ""), ""),
  IFERROR(IF(FH!H220="Away", FH!P220, ""), ""),
  IFERROR(IF(MGOLF!H220="Away", MGOLF!P220, ""), ""),
  IFERROR(IF(Football!H220="Away", Football!P220, ""), ""),
  IFERROR(IF(WVB!H220="Away", WVB!P220, ""), ""),
  IFERROR(IF(XC!H220="Away", XC!P220, ""), ""),
  IFERROR(IF(SWIMMING!H220="Away", SWIMMING!P220, ""), ""),
  IFERROR(IF(WTEN!H220="Away", WTEN!P220, ""), ""),
  IFERROR(IF(TF!H220="Away", TF!P220, ""), ""),
  IFERROR(IF(WGOLF!H220="Away", WGOLF!P220, ""), ""),
  IFERROR(IF(WBB!H220="Away", WBB!P220, ""), ""),
  IFERROR(IF(MBB!H220="Away", MBB!P220, ""), ""),
  IFERROR(IF(WLAX!H220="Away", WLAX!P220, ""), ""),
  IFERROR(IF(MLAX!H220="Away", MLAX!P220, ""), ""),
  IFERROR(IF(SOFT!H220="Away", SOFT!P220, ""), ""),
  IFERROR(IF(BASE!H220="Away", BASE!P220, ""), ""),
  IFERROR(IF(ESPORTS!H220="Away", ESPORTS!P220, ""), "")
)
</f>
        <v/>
      </c>
    </row>
    <row r="221" ht="22.5" customHeight="1">
      <c r="A221" s="6">
        <v>220.0</v>
      </c>
      <c r="B221" s="6" t="str">
        <f>'Master Schedule'!B221</f>
        <v/>
      </c>
      <c r="C221" s="7">
        <v>46454.0</v>
      </c>
      <c r="D221" s="8" t="str">
        <f t="shared" si="1"/>
        <v>Monday</v>
      </c>
      <c r="E221" s="11" t="str">
        <f>TEXTJOIN(
  CHAR(10) &amp; CHAR(10),
  TRUE,
  IFERROR(IF(WSO!H221="Away", WSO!E221, ""), ""),
  IFERROR(IF(MSO!H221="Away", MSO!E221, ""), ""),
  IFERROR(IF(FH!H221="Away", FH!E221, ""), ""),
  IFERROR(IF(MGOLF!H221="Away", MGOLF!E221, ""), ""),
  IFERROR(IF(Football!H221="Away", Football!E221, ""), ""),
  IFERROR(IF(WVB!H221="Away", WVB!E221, ""), ""),
  IFERROR(IF(XC!H221="Away", XC!E221, ""), ""),
  IFERROR(IF(SWIMMING!H221="Away", SWIMMING!E221, ""), ""),
  IFERROR(IF(WTEN!H221="Away", WTEN!E221, ""), ""),
  IFERROR(IF(TF!H221="Away", TF!E221, ""), ""),
  IFERROR(IF(WGOLF!H221="Away", WGOLF!E221, ""), ""),
  IFERROR(IF(WBB!H221="Away", WBB!E221, ""), ""),
  IFERROR(IF(MBB!H221="Away", MBB!E221, ""), ""),
  IFERROR(IF(WLAX!H221="Away", WLAX!E221, ""), ""),
  IFERROR(IF(MLAX!H221="Away", MLAX!E221, ""), ""),
  IFERROR(IF(SOFT!H221="Away", SOFT!E221, ""), ""),
  IFERROR(IF(BASE!H221="Away", BASE!E221, ""), ""),
  IFERROR(IF(ESPORTS!H221="Away", ESPORTS!E221, ""), "")
)
</f>
        <v>MLAX</v>
      </c>
      <c r="F221" s="11" t="str">
        <f>TEXTJOIN(
  CHAR(10) &amp; CHAR(10),
  TRUE,
  IFERROR(IF(WSO!H221="Away", TEXT(WSO!F221, "h:mm AM/PM"), ""), ""),
  IFERROR(IF(MSO!H221="Away", TEXT(MSO!F221, "h:mm AM/PM"), ""), ""),
  IFERROR(IF(FH!H221="Away", TEXT(FH!F221, "h:mm AM/PM"), ""), ""),
  IFERROR(IF(MGOLF!H221="Away", TEXT(MGOLF!F221, "h:mm AM/PM"), ""), ""),
  IFERROR(IF(Football!H221="Away", TEXT(Football!F221, "h:mm AM/PM"), ""), ""),
  IFERROR(IF(WVB!H221="Away", TEXT(WVB!F221, "h:mm AM/PM"), ""), ""),
  IFERROR(IF(XC!H221="Away", TEXT(XC!F221, "h:mm AM/PM"), ""), ""),
  IFERROR(IF(SWIMMING!H221="Away", TEXT(SWIMMING!F221, "h:mm AM/PM"), ""), ""),
  IFERROR(IF(WTEN!H221="Away", TEXT(WTEN!F221, "h:mm AM/PM"), ""), ""),
  IFERROR(IF(TF!H221="Away", TEXT(TF!F221, "h:mm AM/PM"), ""), ""),
  IFERROR(IF(WGOLF!H221="Away", TEXT(WGOLF!F221, "h:mm AM/PM"), ""), ""),
  IFERROR(IF(WBB!H221="Away", TEXT(WBB!F221, "h:mm AM/PM"), ""), ""),
  IFERROR(IF(MBB!H221="Away", TEXT(MBB!F221, "h:mm AM/PM"), ""), ""),
  IFERROR(IF(WLAX!H221="Away", TEXT(WLAX!F221, "h:mm AM/PM"), ""), ""),
  IFERROR(IF(MLAX!H221="Away", TEXT(MLAX!F221, "h:mm AM/PM"), ""), ""),
  IFERROR(IF(SOFT!H221="Away", TEXT(SOFT!F221, "h:mm AM/PM"), ""), ""),
  IFERROR(IF(BASE!H221="Away", TEXT(BASE!F221, "h:mm AM/PM"), ""), ""),
  IFERROR(IF(ESPORTS!H221="Away", TEXT(ESPORTS!F221, "h:mm AM/PM"), ""), "")
)
</f>
        <v>TBD</v>
      </c>
      <c r="G221" s="11" t="str">
        <f>TEXTJOIN(
  CHAR(10) &amp; CHAR(10),
  TRUE,
  IFERROR(IF(WSO!H221="Away", WSO!G221, ""), ""),
  IFERROR(IF(MSO!H221="Away", MSO!G221, ""), ""),
  IFERROR(IF(FH!H221="Away", FH!G221, ""), ""),
  IFERROR(IF(MGOLF!H221="Away", MGOLF!G221, ""), ""),
  IFERROR(IF(Football!H221="Away", Football!G221, ""), ""),
  IFERROR(IF(WVB!H221="Away", WVB!G221, ""), ""),
  IFERROR(IF(XC!H221="Away", XC!G221, ""), ""),
  IFERROR(IF(SWIMMING!H221="Away", SWIMMING!G221, ""), ""),
  IFERROR(IF(WTEN!H221="Away", WTEN!G221, ""), ""),
  IFERROR(IF(TF!H221="Away", TF!G221, ""), ""),
  IFERROR(IF(WGOLF!H221="Away", WGOLF!G221, ""), ""),
  IFERROR(IF(WBB!H221="Away", WBB!G221, ""), ""),
  IFERROR(IF(MBB!H221="Away", MBB!G221, ""), ""),
  IFERROR(IF(WLAX!H221="Away", WLAX!G221, ""), ""),
  IFERROR(IF(MLAX!H221="Away", MLAX!G221, ""), ""),
  IFERROR(IF(SOFT!H221="Away", SOFT!G221, ""), ""),
  IFERROR(IF(BASE!H221="Away", BASE!G221, ""), ""),
  IFERROR(IF(ESPORTS!H221="Away", ESPORTS!G221, ""), "")
)
</f>
        <v>CAIRN</v>
      </c>
      <c r="H221" s="22" t="str">
        <f>TEXTJOIN(
  CHAR(10) &amp; CHAR(10),
  TRUE,
  IFERROR(IF(WSO!H221="Away", WSO!P221, ""), ""),
  IFERROR(IF(MSO!H221="Away", MSO!P221, ""), ""),
  IFERROR(IF(FH!H221="Away", FH!P221, ""), ""),
  IFERROR(IF(MGOLF!H221="Away", MGOLF!P221, ""), ""),
  IFERROR(IF(Football!H221="Away", Football!P221, ""), ""),
  IFERROR(IF(WVB!H221="Away", WVB!P221, ""), ""),
  IFERROR(IF(XC!H221="Away", XC!P221, ""), ""),
  IFERROR(IF(SWIMMING!H221="Away", SWIMMING!P221, ""), ""),
  IFERROR(IF(WTEN!H221="Away", WTEN!P221, ""), ""),
  IFERROR(IF(TF!H221="Away", TF!P221, ""), ""),
  IFERROR(IF(WGOLF!H221="Away", WGOLF!P221, ""), ""),
  IFERROR(IF(WBB!H221="Away", WBB!P221, ""), ""),
  IFERROR(IF(MBB!H221="Away", MBB!P221, ""), ""),
  IFERROR(IF(WLAX!H221="Away", WLAX!P221, ""), ""),
  IFERROR(IF(MLAX!H221="Away", MLAX!P221, ""), ""),
  IFERROR(IF(SOFT!H221="Away", SOFT!P221, ""), ""),
  IFERROR(IF(BASE!H221="Away", BASE!P221, ""), ""),
  IFERROR(IF(ESPORTS!H221="Away", ESPORTS!P221, ""), "")
)
</f>
        <v>⌛️ Pending</v>
      </c>
    </row>
    <row r="222" ht="22.5" customHeight="1">
      <c r="A222" s="6">
        <v>221.0</v>
      </c>
      <c r="B222" s="6" t="str">
        <f>'Master Schedule'!B222</f>
        <v>Spring Break</v>
      </c>
      <c r="C222" s="7">
        <v>46455.0</v>
      </c>
      <c r="D222" s="8" t="str">
        <f t="shared" si="1"/>
        <v>Tuesday</v>
      </c>
      <c r="E222" s="11" t="str">
        <f>TEXTJOIN(
  CHAR(10) &amp; CHAR(10),
  TRUE,
  IFERROR(IF(WSO!H222="Away", WSO!E222, ""), ""),
  IFERROR(IF(MSO!H222="Away", MSO!E222, ""), ""),
  IFERROR(IF(FH!H222="Away", FH!E222, ""), ""),
  IFERROR(IF(MGOLF!H222="Away", MGOLF!E222, ""), ""),
  IFERROR(IF(Football!H222="Away", Football!E222, ""), ""),
  IFERROR(IF(WVB!H222="Away", WVB!E222, ""), ""),
  IFERROR(IF(XC!H222="Away", XC!E222, ""), ""),
  IFERROR(IF(SWIMMING!H222="Away", SWIMMING!E222, ""), ""),
  IFERROR(IF(WTEN!H222="Away", WTEN!E222, ""), ""),
  IFERROR(IF(TF!H222="Away", TF!E222, ""), ""),
  IFERROR(IF(WGOLF!H222="Away", WGOLF!E222, ""), ""),
  IFERROR(IF(WBB!H222="Away", WBB!E222, ""), ""),
  IFERROR(IF(MBB!H222="Away", MBB!E222, ""), ""),
  IFERROR(IF(WLAX!H222="Away", WLAX!E222, ""), ""),
  IFERROR(IF(MLAX!H222="Away", MLAX!E222, ""), ""),
  IFERROR(IF(SOFT!H222="Away", SOFT!E222, ""), ""),
  IFERROR(IF(BASE!H222="Away", BASE!E222, ""), ""),
  IFERROR(IF(ESPORTS!H222="Away", ESPORTS!E222, ""), "")
)
</f>
        <v/>
      </c>
      <c r="F222" s="11" t="str">
        <f>TEXTJOIN(
  CHAR(10) &amp; CHAR(10),
  TRUE,
  IFERROR(IF(WSO!H222="Away", TEXT(WSO!F222, "h:mm AM/PM"), ""), ""),
  IFERROR(IF(MSO!H222="Away", TEXT(MSO!F222, "h:mm AM/PM"), ""), ""),
  IFERROR(IF(FH!H222="Away", TEXT(FH!F222, "h:mm AM/PM"), ""), ""),
  IFERROR(IF(MGOLF!H222="Away", TEXT(MGOLF!F222, "h:mm AM/PM"), ""), ""),
  IFERROR(IF(Football!H222="Away", TEXT(Football!F222, "h:mm AM/PM"), ""), ""),
  IFERROR(IF(WVB!H222="Away", TEXT(WVB!F222, "h:mm AM/PM"), ""), ""),
  IFERROR(IF(XC!H222="Away", TEXT(XC!F222, "h:mm AM/PM"), ""), ""),
  IFERROR(IF(SWIMMING!H222="Away", TEXT(SWIMMING!F222, "h:mm AM/PM"), ""), ""),
  IFERROR(IF(WTEN!H222="Away", TEXT(WTEN!F222, "h:mm AM/PM"), ""), ""),
  IFERROR(IF(TF!H222="Away", TEXT(TF!F222, "h:mm AM/PM"), ""), ""),
  IFERROR(IF(WGOLF!H222="Away", TEXT(WGOLF!F222, "h:mm AM/PM"), ""), ""),
  IFERROR(IF(WBB!H222="Away", TEXT(WBB!F222, "h:mm AM/PM"), ""), ""),
  IFERROR(IF(MBB!H222="Away", TEXT(MBB!F222, "h:mm AM/PM"), ""), ""),
  IFERROR(IF(WLAX!H222="Away", TEXT(WLAX!F222, "h:mm AM/PM"), ""), ""),
  IFERROR(IF(MLAX!H222="Away", TEXT(MLAX!F222, "h:mm AM/PM"), ""), ""),
  IFERROR(IF(SOFT!H222="Away", TEXT(SOFT!F222, "h:mm AM/PM"), ""), ""),
  IFERROR(IF(BASE!H222="Away", TEXT(BASE!F222, "h:mm AM/PM"), ""), ""),
  IFERROR(IF(ESPORTS!H222="Away", TEXT(ESPORTS!F222, "h:mm AM/PM"), ""), "")
)
</f>
        <v/>
      </c>
      <c r="G222" s="11" t="str">
        <f>TEXTJOIN(
  CHAR(10) &amp; CHAR(10),
  TRUE,
  IFERROR(IF(WSO!H222="Away", WSO!G222, ""), ""),
  IFERROR(IF(MSO!H222="Away", MSO!G222, ""), ""),
  IFERROR(IF(FH!H222="Away", FH!G222, ""), ""),
  IFERROR(IF(MGOLF!H222="Away", MGOLF!G222, ""), ""),
  IFERROR(IF(Football!H222="Away", Football!G222, ""), ""),
  IFERROR(IF(WVB!H222="Away", WVB!G222, ""), ""),
  IFERROR(IF(XC!H222="Away", XC!G222, ""), ""),
  IFERROR(IF(SWIMMING!H222="Away", SWIMMING!G222, ""), ""),
  IFERROR(IF(WTEN!H222="Away", WTEN!G222, ""), ""),
  IFERROR(IF(TF!H222="Away", TF!G222, ""), ""),
  IFERROR(IF(WGOLF!H222="Away", WGOLF!G222, ""), ""),
  IFERROR(IF(WBB!H222="Away", WBB!G222, ""), ""),
  IFERROR(IF(MBB!H222="Away", MBB!G222, ""), ""),
  IFERROR(IF(WLAX!H222="Away", WLAX!G222, ""), ""),
  IFERROR(IF(MLAX!H222="Away", MLAX!G222, ""), ""),
  IFERROR(IF(SOFT!H222="Away", SOFT!G222, ""), ""),
  IFERROR(IF(BASE!H222="Away", BASE!G222, ""), ""),
  IFERROR(IF(ESPORTS!H222="Away", ESPORTS!G222, ""), "")
)
</f>
        <v/>
      </c>
      <c r="H222" s="22" t="str">
        <f>TEXTJOIN(
  CHAR(10) &amp; CHAR(10),
  TRUE,
  IFERROR(IF(WSO!H222="Away", WSO!P222, ""), ""),
  IFERROR(IF(MSO!H222="Away", MSO!P222, ""), ""),
  IFERROR(IF(FH!H222="Away", FH!P222, ""), ""),
  IFERROR(IF(MGOLF!H222="Away", MGOLF!P222, ""), ""),
  IFERROR(IF(Football!H222="Away", Football!P222, ""), ""),
  IFERROR(IF(WVB!H222="Away", WVB!P222, ""), ""),
  IFERROR(IF(XC!H222="Away", XC!P222, ""), ""),
  IFERROR(IF(SWIMMING!H222="Away", SWIMMING!P222, ""), ""),
  IFERROR(IF(WTEN!H222="Away", WTEN!P222, ""), ""),
  IFERROR(IF(TF!H222="Away", TF!P222, ""), ""),
  IFERROR(IF(WGOLF!H222="Away", WGOLF!P222, ""), ""),
  IFERROR(IF(WBB!H222="Away", WBB!P222, ""), ""),
  IFERROR(IF(MBB!H222="Away", MBB!P222, ""), ""),
  IFERROR(IF(WLAX!H222="Away", WLAX!P222, ""), ""),
  IFERROR(IF(MLAX!H222="Away", MLAX!P222, ""), ""),
  IFERROR(IF(SOFT!H222="Away", SOFT!P222, ""), ""),
  IFERROR(IF(BASE!H222="Away", BASE!P222, ""), ""),
  IFERROR(IF(ESPORTS!H222="Away", ESPORTS!P222, ""), "")
)
</f>
        <v/>
      </c>
    </row>
    <row r="223" ht="22.5" customHeight="1">
      <c r="A223" s="6">
        <v>222.0</v>
      </c>
      <c r="B223" s="6" t="str">
        <f>'Master Schedule'!B223</f>
        <v>Spring Break</v>
      </c>
      <c r="C223" s="7">
        <v>46456.0</v>
      </c>
      <c r="D223" s="8" t="str">
        <f t="shared" si="1"/>
        <v>Wednesday</v>
      </c>
      <c r="E223" s="11" t="str">
        <f>TEXTJOIN(
  CHAR(10) &amp; CHAR(10),
  TRUE,
  IFERROR(IF(WSO!H223="Away", WSO!E223, ""), ""),
  IFERROR(IF(MSO!H223="Away", MSO!E223, ""), ""),
  IFERROR(IF(FH!H223="Away", FH!E223, ""), ""),
  IFERROR(IF(MGOLF!H223="Away", MGOLF!E223, ""), ""),
  IFERROR(IF(Football!H223="Away", Football!E223, ""), ""),
  IFERROR(IF(WVB!H223="Away", WVB!E223, ""), ""),
  IFERROR(IF(XC!H223="Away", XC!E223, ""), ""),
  IFERROR(IF(SWIMMING!H223="Away", SWIMMING!E223, ""), ""),
  IFERROR(IF(WTEN!H223="Away", WTEN!E223, ""), ""),
  IFERROR(IF(TF!H223="Away", TF!E223, ""), ""),
  IFERROR(IF(WGOLF!H223="Away", WGOLF!E223, ""), ""),
  IFERROR(IF(WBB!H223="Away", WBB!E223, ""), ""),
  IFERROR(IF(MBB!H223="Away", MBB!E223, ""), ""),
  IFERROR(IF(WLAX!H223="Away", WLAX!E223, ""), ""),
  IFERROR(IF(MLAX!H223="Away", MLAX!E223, ""), ""),
  IFERROR(IF(SOFT!H223="Away", SOFT!E223, ""), ""),
  IFERROR(IF(BASE!H223="Away", BASE!E223, ""), ""),
  IFERROR(IF(ESPORTS!H223="Away", ESPORTS!E223, ""), "")
)
</f>
        <v>MLAX</v>
      </c>
      <c r="F223" s="11" t="str">
        <f>TEXTJOIN(
  CHAR(10) &amp; CHAR(10),
  TRUE,
  IFERROR(IF(WSO!H223="Away", TEXT(WSO!F223, "h:mm AM/PM"), ""), ""),
  IFERROR(IF(MSO!H223="Away", TEXT(MSO!F223, "h:mm AM/PM"), ""), ""),
  IFERROR(IF(FH!H223="Away", TEXT(FH!F223, "h:mm AM/PM"), ""), ""),
  IFERROR(IF(MGOLF!H223="Away", TEXT(MGOLF!F223, "h:mm AM/PM"), ""), ""),
  IFERROR(IF(Football!H223="Away", TEXT(Football!F223, "h:mm AM/PM"), ""), ""),
  IFERROR(IF(WVB!H223="Away", TEXT(WVB!F223, "h:mm AM/PM"), ""), ""),
  IFERROR(IF(XC!H223="Away", TEXT(XC!F223, "h:mm AM/PM"), ""), ""),
  IFERROR(IF(SWIMMING!H223="Away", TEXT(SWIMMING!F223, "h:mm AM/PM"), ""), ""),
  IFERROR(IF(WTEN!H223="Away", TEXT(WTEN!F223, "h:mm AM/PM"), ""), ""),
  IFERROR(IF(TF!H223="Away", TEXT(TF!F223, "h:mm AM/PM"), ""), ""),
  IFERROR(IF(WGOLF!H223="Away", TEXT(WGOLF!F223, "h:mm AM/PM"), ""), ""),
  IFERROR(IF(WBB!H223="Away", TEXT(WBB!F223, "h:mm AM/PM"), ""), ""),
  IFERROR(IF(MBB!H223="Away", TEXT(MBB!F223, "h:mm AM/PM"), ""), ""),
  IFERROR(IF(WLAX!H223="Away", TEXT(WLAX!F223, "h:mm AM/PM"), ""), ""),
  IFERROR(IF(MLAX!H223="Away", TEXT(MLAX!F223, "h:mm AM/PM"), ""), ""),
  IFERROR(IF(SOFT!H223="Away", TEXT(SOFT!F223, "h:mm AM/PM"), ""), ""),
  IFERROR(IF(BASE!H223="Away", TEXT(BASE!F223, "h:mm AM/PM"), ""), ""),
  IFERROR(IF(ESPORTS!H223="Away", TEXT(ESPORTS!F223, "h:mm AM/PM"), ""), "")
)
</f>
        <v>TBD</v>
      </c>
      <c r="G223" s="11" t="str">
        <f>TEXTJOIN(
  CHAR(10) &amp; CHAR(10),
  TRUE,
  IFERROR(IF(WSO!H223="Away", WSO!G223, ""), ""),
  IFERROR(IF(MSO!H223="Away", MSO!G223, ""), ""),
  IFERROR(IF(FH!H223="Away", FH!G223, ""), ""),
  IFERROR(IF(MGOLF!H223="Away", MGOLF!G223, ""), ""),
  IFERROR(IF(Football!H223="Away", Football!G223, ""), ""),
  IFERROR(IF(WVB!H223="Away", WVB!G223, ""), ""),
  IFERROR(IF(XC!H223="Away", XC!G223, ""), ""),
  IFERROR(IF(SWIMMING!H223="Away", SWIMMING!G223, ""), ""),
  IFERROR(IF(WTEN!H223="Away", WTEN!G223, ""), ""),
  IFERROR(IF(TF!H223="Away", TF!G223, ""), ""),
  IFERROR(IF(WGOLF!H223="Away", WGOLF!G223, ""), ""),
  IFERROR(IF(WBB!H223="Away", WBB!G223, ""), ""),
  IFERROR(IF(MBB!H223="Away", MBB!G223, ""), ""),
  IFERROR(IF(WLAX!H223="Away", WLAX!G223, ""), ""),
  IFERROR(IF(MLAX!H223="Away", MLAX!G223, ""), ""),
  IFERROR(IF(SOFT!H223="Away", SOFT!G223, ""), ""),
  IFERROR(IF(BASE!H223="Away", BASE!G223, ""), ""),
  IFERROR(IF(ESPORTS!H223="Away", ESPORTS!G223, ""), "")
)
</f>
        <v>HOOD</v>
      </c>
      <c r="H223" s="22" t="str">
        <f>TEXTJOIN(
  CHAR(10) &amp; CHAR(10),
  TRUE,
  IFERROR(IF(WSO!H223="Away", WSO!P223, ""), ""),
  IFERROR(IF(MSO!H223="Away", MSO!P223, ""), ""),
  IFERROR(IF(FH!H223="Away", FH!P223, ""), ""),
  IFERROR(IF(MGOLF!H223="Away", MGOLF!P223, ""), ""),
  IFERROR(IF(Football!H223="Away", Football!P223, ""), ""),
  IFERROR(IF(WVB!H223="Away", WVB!P223, ""), ""),
  IFERROR(IF(XC!H223="Away", XC!P223, ""), ""),
  IFERROR(IF(SWIMMING!H223="Away", SWIMMING!P223, ""), ""),
  IFERROR(IF(WTEN!H223="Away", WTEN!P223, ""), ""),
  IFERROR(IF(TF!H223="Away", TF!P223, ""), ""),
  IFERROR(IF(WGOLF!H223="Away", WGOLF!P223, ""), ""),
  IFERROR(IF(WBB!H223="Away", WBB!P223, ""), ""),
  IFERROR(IF(MBB!H223="Away", MBB!P223, ""), ""),
  IFERROR(IF(WLAX!H223="Away", WLAX!P223, ""), ""),
  IFERROR(IF(MLAX!H223="Away", MLAX!P223, ""), ""),
  IFERROR(IF(SOFT!H223="Away", SOFT!P223, ""), ""),
  IFERROR(IF(BASE!H223="Away", BASE!P223, ""), ""),
  IFERROR(IF(ESPORTS!H223="Away", ESPORTS!P223, ""), "")
)
</f>
        <v>⌛️ Pending</v>
      </c>
    </row>
    <row r="224" ht="22.5" customHeight="1">
      <c r="A224" s="6">
        <v>223.0</v>
      </c>
      <c r="B224" s="6" t="str">
        <f>'Master Schedule'!B224</f>
        <v>Spring Break</v>
      </c>
      <c r="C224" s="7">
        <v>46457.0</v>
      </c>
      <c r="D224" s="8" t="str">
        <f t="shared" si="1"/>
        <v>Thursday</v>
      </c>
      <c r="E224" s="11" t="str">
        <f>TEXTJOIN(
  CHAR(10) &amp; CHAR(10),
  TRUE,
  IFERROR(IF(WSO!H224="Away", WSO!E224, ""), ""),
  IFERROR(IF(MSO!H224="Away", MSO!E224, ""), ""),
  IFERROR(IF(FH!H224="Away", FH!E224, ""), ""),
  IFERROR(IF(MGOLF!H224="Away", MGOLF!E224, ""), ""),
  IFERROR(IF(Football!H224="Away", Football!E224, ""), ""),
  IFERROR(IF(WVB!H224="Away", WVB!E224, ""), ""),
  IFERROR(IF(XC!H224="Away", XC!E224, ""), ""),
  IFERROR(IF(SWIMMING!H224="Away", SWIMMING!E224, ""), ""),
  IFERROR(IF(WTEN!H224="Away", WTEN!E224, ""), ""),
  IFERROR(IF(TF!H224="Away", TF!E224, ""), ""),
  IFERROR(IF(WGOLF!H224="Away", WGOLF!E224, ""), ""),
  IFERROR(IF(WBB!H224="Away", WBB!E224, ""), ""),
  IFERROR(IF(MBB!H224="Away", MBB!E224, ""), ""),
  IFERROR(IF(WLAX!H224="Away", WLAX!E224, ""), ""),
  IFERROR(IF(MLAX!H224="Away", MLAX!E224, ""), ""),
  IFERROR(IF(SOFT!H224="Away", SOFT!E224, ""), ""),
  IFERROR(IF(BASE!H224="Away", BASE!E224, ""), ""),
  IFERROR(IF(ESPORTS!H224="Away", ESPORTS!E224, ""), "")
)
</f>
        <v/>
      </c>
      <c r="F224" s="11" t="str">
        <f>TEXTJOIN(
  CHAR(10) &amp; CHAR(10),
  TRUE,
  IFERROR(IF(WSO!H224="Away", TEXT(WSO!F224, "h:mm AM/PM"), ""), ""),
  IFERROR(IF(MSO!H224="Away", TEXT(MSO!F224, "h:mm AM/PM"), ""), ""),
  IFERROR(IF(FH!H224="Away", TEXT(FH!F224, "h:mm AM/PM"), ""), ""),
  IFERROR(IF(MGOLF!H224="Away", TEXT(MGOLF!F224, "h:mm AM/PM"), ""), ""),
  IFERROR(IF(Football!H224="Away", TEXT(Football!F224, "h:mm AM/PM"), ""), ""),
  IFERROR(IF(WVB!H224="Away", TEXT(WVB!F224, "h:mm AM/PM"), ""), ""),
  IFERROR(IF(XC!H224="Away", TEXT(XC!F224, "h:mm AM/PM"), ""), ""),
  IFERROR(IF(SWIMMING!H224="Away", TEXT(SWIMMING!F224, "h:mm AM/PM"), ""), ""),
  IFERROR(IF(WTEN!H224="Away", TEXT(WTEN!F224, "h:mm AM/PM"), ""), ""),
  IFERROR(IF(TF!H224="Away", TEXT(TF!F224, "h:mm AM/PM"), ""), ""),
  IFERROR(IF(WGOLF!H224="Away", TEXT(WGOLF!F224, "h:mm AM/PM"), ""), ""),
  IFERROR(IF(WBB!H224="Away", TEXT(WBB!F224, "h:mm AM/PM"), ""), ""),
  IFERROR(IF(MBB!H224="Away", TEXT(MBB!F224, "h:mm AM/PM"), ""), ""),
  IFERROR(IF(WLAX!H224="Away", TEXT(WLAX!F224, "h:mm AM/PM"), ""), ""),
  IFERROR(IF(MLAX!H224="Away", TEXT(MLAX!F224, "h:mm AM/PM"), ""), ""),
  IFERROR(IF(SOFT!H224="Away", TEXT(SOFT!F224, "h:mm AM/PM"), ""), ""),
  IFERROR(IF(BASE!H224="Away", TEXT(BASE!F224, "h:mm AM/PM"), ""), ""),
  IFERROR(IF(ESPORTS!H224="Away", TEXT(ESPORTS!F224, "h:mm AM/PM"), ""), "")
)
</f>
        <v/>
      </c>
      <c r="G224" s="11" t="str">
        <f>TEXTJOIN(
  CHAR(10) &amp; CHAR(10),
  TRUE,
  IFERROR(IF(WSO!H224="Away", WSO!G224, ""), ""),
  IFERROR(IF(MSO!H224="Away", MSO!G224, ""), ""),
  IFERROR(IF(FH!H224="Away", FH!G224, ""), ""),
  IFERROR(IF(MGOLF!H224="Away", MGOLF!G224, ""), ""),
  IFERROR(IF(Football!H224="Away", Football!G224, ""), ""),
  IFERROR(IF(WVB!H224="Away", WVB!G224, ""), ""),
  IFERROR(IF(XC!H224="Away", XC!G224, ""), ""),
  IFERROR(IF(SWIMMING!H224="Away", SWIMMING!G224, ""), ""),
  IFERROR(IF(WTEN!H224="Away", WTEN!G224, ""), ""),
  IFERROR(IF(TF!H224="Away", TF!G224, ""), ""),
  IFERROR(IF(WGOLF!H224="Away", WGOLF!G224, ""), ""),
  IFERROR(IF(WBB!H224="Away", WBB!G224, ""), ""),
  IFERROR(IF(MBB!H224="Away", MBB!G224, ""), ""),
  IFERROR(IF(WLAX!H224="Away", WLAX!G224, ""), ""),
  IFERROR(IF(MLAX!H224="Away", MLAX!G224, ""), ""),
  IFERROR(IF(SOFT!H224="Away", SOFT!G224, ""), ""),
  IFERROR(IF(BASE!H224="Away", BASE!G224, ""), ""),
  IFERROR(IF(ESPORTS!H224="Away", ESPORTS!G224, ""), "")
)
</f>
        <v/>
      </c>
      <c r="H224" s="22" t="str">
        <f>TEXTJOIN(
  CHAR(10) &amp; CHAR(10),
  TRUE,
  IFERROR(IF(WSO!H224="Away", WSO!P224, ""), ""),
  IFERROR(IF(MSO!H224="Away", MSO!P224, ""), ""),
  IFERROR(IF(FH!H224="Away", FH!P224, ""), ""),
  IFERROR(IF(MGOLF!H224="Away", MGOLF!P224, ""), ""),
  IFERROR(IF(Football!H224="Away", Football!P224, ""), ""),
  IFERROR(IF(WVB!H224="Away", WVB!P224, ""), ""),
  IFERROR(IF(XC!H224="Away", XC!P224, ""), ""),
  IFERROR(IF(SWIMMING!H224="Away", SWIMMING!P224, ""), ""),
  IFERROR(IF(WTEN!H224="Away", WTEN!P224, ""), ""),
  IFERROR(IF(TF!H224="Away", TF!P224, ""), ""),
  IFERROR(IF(WGOLF!H224="Away", WGOLF!P224, ""), ""),
  IFERROR(IF(WBB!H224="Away", WBB!P224, ""), ""),
  IFERROR(IF(MBB!H224="Away", MBB!P224, ""), ""),
  IFERROR(IF(WLAX!H224="Away", WLAX!P224, ""), ""),
  IFERROR(IF(MLAX!H224="Away", MLAX!P224, ""), ""),
  IFERROR(IF(SOFT!H224="Away", SOFT!P224, ""), ""),
  IFERROR(IF(BASE!H224="Away", BASE!P224, ""), ""),
  IFERROR(IF(ESPORTS!H224="Away", ESPORTS!P224, ""), "")
)
</f>
        <v/>
      </c>
    </row>
    <row r="225" ht="22.5" customHeight="1">
      <c r="A225" s="6">
        <v>224.0</v>
      </c>
      <c r="B225" s="6" t="str">
        <f>'Master Schedule'!B225</f>
        <v>Spring Break</v>
      </c>
      <c r="C225" s="7">
        <v>46458.0</v>
      </c>
      <c r="D225" s="8" t="str">
        <f t="shared" si="1"/>
        <v>Friday</v>
      </c>
      <c r="E225" s="11" t="str">
        <f>TEXTJOIN(
  CHAR(10) &amp; CHAR(10),
  TRUE,
  IFERROR(IF(WSO!H225="Away", WSO!E225, ""), ""),
  IFERROR(IF(MSO!H225="Away", MSO!E225, ""), ""),
  IFERROR(IF(FH!H225="Away", FH!E225, ""), ""),
  IFERROR(IF(MGOLF!H225="Away", MGOLF!E225, ""), ""),
  IFERROR(IF(Football!H225="Away", Football!E225, ""), ""),
  IFERROR(IF(WVB!H225="Away", WVB!E225, ""), ""),
  IFERROR(IF(XC!H225="Away", XC!E225, ""), ""),
  IFERROR(IF(SWIMMING!H225="Away", SWIMMING!E225, ""), ""),
  IFERROR(IF(WTEN!H225="Away", WTEN!E225, ""), ""),
  IFERROR(IF(TF!H225="Away", TF!E225, ""), ""),
  IFERROR(IF(WGOLF!H225="Away", WGOLF!E225, ""), ""),
  IFERROR(IF(WBB!H225="Away", WBB!E225, ""), ""),
  IFERROR(IF(MBB!H225="Away", MBB!E225, ""), ""),
  IFERROR(IF(WLAX!H225="Away", WLAX!E225, ""), ""),
  IFERROR(IF(MLAX!H225="Away", MLAX!E225, ""), ""),
  IFERROR(IF(SOFT!H225="Away", SOFT!E225, ""), ""),
  IFERROR(IF(BASE!H225="Away", BASE!E225, ""), ""),
  IFERROR(IF(ESPORTS!H225="Away", ESPORTS!E225, ""), "")
)
</f>
        <v/>
      </c>
      <c r="F225" s="11" t="str">
        <f>TEXTJOIN(
  CHAR(10) &amp; CHAR(10),
  TRUE,
  IFERROR(IF(WSO!H225="Away", TEXT(WSO!F225, "h:mm AM/PM"), ""), ""),
  IFERROR(IF(MSO!H225="Away", TEXT(MSO!F225, "h:mm AM/PM"), ""), ""),
  IFERROR(IF(FH!H225="Away", TEXT(FH!F225, "h:mm AM/PM"), ""), ""),
  IFERROR(IF(MGOLF!H225="Away", TEXT(MGOLF!F225, "h:mm AM/PM"), ""), ""),
  IFERROR(IF(Football!H225="Away", TEXT(Football!F225, "h:mm AM/PM"), ""), ""),
  IFERROR(IF(WVB!H225="Away", TEXT(WVB!F225, "h:mm AM/PM"), ""), ""),
  IFERROR(IF(XC!H225="Away", TEXT(XC!F225, "h:mm AM/PM"), ""), ""),
  IFERROR(IF(SWIMMING!H225="Away", TEXT(SWIMMING!F225, "h:mm AM/PM"), ""), ""),
  IFERROR(IF(WTEN!H225="Away", TEXT(WTEN!F225, "h:mm AM/PM"), ""), ""),
  IFERROR(IF(TF!H225="Away", TEXT(TF!F225, "h:mm AM/PM"), ""), ""),
  IFERROR(IF(WGOLF!H225="Away", TEXT(WGOLF!F225, "h:mm AM/PM"), ""), ""),
  IFERROR(IF(WBB!H225="Away", TEXT(WBB!F225, "h:mm AM/PM"), ""), ""),
  IFERROR(IF(MBB!H225="Away", TEXT(MBB!F225, "h:mm AM/PM"), ""), ""),
  IFERROR(IF(WLAX!H225="Away", TEXT(WLAX!F225, "h:mm AM/PM"), ""), ""),
  IFERROR(IF(MLAX!H225="Away", TEXT(MLAX!F225, "h:mm AM/PM"), ""), ""),
  IFERROR(IF(SOFT!H225="Away", TEXT(SOFT!F225, "h:mm AM/PM"), ""), ""),
  IFERROR(IF(BASE!H225="Away", TEXT(BASE!F225, "h:mm AM/PM"), ""), ""),
  IFERROR(IF(ESPORTS!H225="Away", TEXT(ESPORTS!F225, "h:mm AM/PM"), ""), "")
)
</f>
        <v/>
      </c>
      <c r="G225" s="11" t="str">
        <f>TEXTJOIN(
  CHAR(10) &amp; CHAR(10),
  TRUE,
  IFERROR(IF(WSO!H225="Away", WSO!G225, ""), ""),
  IFERROR(IF(MSO!H225="Away", MSO!G225, ""), ""),
  IFERROR(IF(FH!H225="Away", FH!G225, ""), ""),
  IFERROR(IF(MGOLF!H225="Away", MGOLF!G225, ""), ""),
  IFERROR(IF(Football!H225="Away", Football!G225, ""), ""),
  IFERROR(IF(WVB!H225="Away", WVB!G225, ""), ""),
  IFERROR(IF(XC!H225="Away", XC!G225, ""), ""),
  IFERROR(IF(SWIMMING!H225="Away", SWIMMING!G225, ""), ""),
  IFERROR(IF(WTEN!H225="Away", WTEN!G225, ""), ""),
  IFERROR(IF(TF!H225="Away", TF!G225, ""), ""),
  IFERROR(IF(WGOLF!H225="Away", WGOLF!G225, ""), ""),
  IFERROR(IF(WBB!H225="Away", WBB!G225, ""), ""),
  IFERROR(IF(MBB!H225="Away", MBB!G225, ""), ""),
  IFERROR(IF(WLAX!H225="Away", WLAX!G225, ""), ""),
  IFERROR(IF(MLAX!H225="Away", MLAX!G225, ""), ""),
  IFERROR(IF(SOFT!H225="Away", SOFT!G225, ""), ""),
  IFERROR(IF(BASE!H225="Away", BASE!G225, ""), ""),
  IFERROR(IF(ESPORTS!H225="Away", ESPORTS!G225, ""), "")
)
</f>
        <v/>
      </c>
      <c r="H225" s="22" t="str">
        <f>TEXTJOIN(
  CHAR(10) &amp; CHAR(10),
  TRUE,
  IFERROR(IF(WSO!H225="Away", WSO!P225, ""), ""),
  IFERROR(IF(MSO!H225="Away", MSO!P225, ""), ""),
  IFERROR(IF(FH!H225="Away", FH!P225, ""), ""),
  IFERROR(IF(MGOLF!H225="Away", MGOLF!P225, ""), ""),
  IFERROR(IF(Football!H225="Away", Football!P225, ""), ""),
  IFERROR(IF(WVB!H225="Away", WVB!P225, ""), ""),
  IFERROR(IF(XC!H225="Away", XC!P225, ""), ""),
  IFERROR(IF(SWIMMING!H225="Away", SWIMMING!P225, ""), ""),
  IFERROR(IF(WTEN!H225="Away", WTEN!P225, ""), ""),
  IFERROR(IF(TF!H225="Away", TF!P225, ""), ""),
  IFERROR(IF(WGOLF!H225="Away", WGOLF!P225, ""), ""),
  IFERROR(IF(WBB!H225="Away", WBB!P225, ""), ""),
  IFERROR(IF(MBB!H225="Away", MBB!P225, ""), ""),
  IFERROR(IF(WLAX!H225="Away", WLAX!P225, ""), ""),
  IFERROR(IF(MLAX!H225="Away", MLAX!P225, ""), ""),
  IFERROR(IF(SOFT!H225="Away", SOFT!P225, ""), ""),
  IFERROR(IF(BASE!H225="Away", BASE!P225, ""), ""),
  IFERROR(IF(ESPORTS!H225="Away", ESPORTS!P225, ""), "")
)
</f>
        <v/>
      </c>
    </row>
    <row r="226" ht="22.5" customHeight="1">
      <c r="A226" s="6">
        <v>225.0</v>
      </c>
      <c r="B226" s="6" t="str">
        <f>'Master Schedule'!B226</f>
        <v>Spring Break</v>
      </c>
      <c r="C226" s="7">
        <v>46459.0</v>
      </c>
      <c r="D226" s="8" t="str">
        <f t="shared" si="1"/>
        <v>Saturday</v>
      </c>
      <c r="E226" s="11" t="str">
        <f>TEXTJOIN(
  CHAR(10) &amp; CHAR(10),
  TRUE,
  IFERROR(IF(WSO!H226="Away", WSO!E226, ""), ""),
  IFERROR(IF(MSO!H226="Away", MSO!E226, ""), ""),
  IFERROR(IF(FH!H226="Away", FH!E226, ""), ""),
  IFERROR(IF(MGOLF!H226="Away", MGOLF!E226, ""), ""),
  IFERROR(IF(Football!H226="Away", Football!E226, ""), ""),
  IFERROR(IF(WVB!H226="Away", WVB!E226, ""), ""),
  IFERROR(IF(XC!H226="Away", XC!E226, ""), ""),
  IFERROR(IF(SWIMMING!H226="Away", SWIMMING!E226, ""), ""),
  IFERROR(IF(WTEN!H226="Away", WTEN!E226, ""), ""),
  IFERROR(IF(TF!H226="Away", TF!E226, ""), ""),
  IFERROR(IF(WGOLF!H226="Away", WGOLF!E226, ""), ""),
  IFERROR(IF(WBB!H226="Away", WBB!E226, ""), ""),
  IFERROR(IF(MBB!H226="Away", MBB!E226, ""), ""),
  IFERROR(IF(WLAX!H226="Away", WLAX!E226, ""), ""),
  IFERROR(IF(MLAX!H226="Away", MLAX!E226, ""), ""),
  IFERROR(IF(SOFT!H226="Away", SOFT!E226, ""), ""),
  IFERROR(IF(BASE!H226="Away", BASE!E226, ""), ""),
  IFERROR(IF(ESPORTS!H226="Away", ESPORTS!E226, ""), "")
)
</f>
        <v/>
      </c>
      <c r="F226" s="11" t="str">
        <f>TEXTJOIN(
  CHAR(10) &amp; CHAR(10),
  TRUE,
  IFERROR(IF(WSO!H226="Away", TEXT(WSO!F226, "h:mm AM/PM"), ""), ""),
  IFERROR(IF(MSO!H226="Away", TEXT(MSO!F226, "h:mm AM/PM"), ""), ""),
  IFERROR(IF(FH!H226="Away", TEXT(FH!F226, "h:mm AM/PM"), ""), ""),
  IFERROR(IF(MGOLF!H226="Away", TEXT(MGOLF!F226, "h:mm AM/PM"), ""), ""),
  IFERROR(IF(Football!H226="Away", TEXT(Football!F226, "h:mm AM/PM"), ""), ""),
  IFERROR(IF(WVB!H226="Away", TEXT(WVB!F226, "h:mm AM/PM"), ""), ""),
  IFERROR(IF(XC!H226="Away", TEXT(XC!F226, "h:mm AM/PM"), ""), ""),
  IFERROR(IF(SWIMMING!H226="Away", TEXT(SWIMMING!F226, "h:mm AM/PM"), ""), ""),
  IFERROR(IF(WTEN!H226="Away", TEXT(WTEN!F226, "h:mm AM/PM"), ""), ""),
  IFERROR(IF(TF!H226="Away", TEXT(TF!F226, "h:mm AM/PM"), ""), ""),
  IFERROR(IF(WGOLF!H226="Away", TEXT(WGOLF!F226, "h:mm AM/PM"), ""), ""),
  IFERROR(IF(WBB!H226="Away", TEXT(WBB!F226, "h:mm AM/PM"), ""), ""),
  IFERROR(IF(MBB!H226="Away", TEXT(MBB!F226, "h:mm AM/PM"), ""), ""),
  IFERROR(IF(WLAX!H226="Away", TEXT(WLAX!F226, "h:mm AM/PM"), ""), ""),
  IFERROR(IF(MLAX!H226="Away", TEXT(MLAX!F226, "h:mm AM/PM"), ""), ""),
  IFERROR(IF(SOFT!H226="Away", TEXT(SOFT!F226, "h:mm AM/PM"), ""), ""),
  IFERROR(IF(BASE!H226="Away", TEXT(BASE!F226, "h:mm AM/PM"), ""), ""),
  IFERROR(IF(ESPORTS!H226="Away", TEXT(ESPORTS!F226, "h:mm AM/PM"), ""), "")
)
</f>
        <v/>
      </c>
      <c r="G226" s="11" t="str">
        <f>TEXTJOIN(
  CHAR(10) &amp; CHAR(10),
  TRUE,
  IFERROR(IF(WSO!H226="Away", WSO!G226, ""), ""),
  IFERROR(IF(MSO!H226="Away", MSO!G226, ""), ""),
  IFERROR(IF(FH!H226="Away", FH!G226, ""), ""),
  IFERROR(IF(MGOLF!H226="Away", MGOLF!G226, ""), ""),
  IFERROR(IF(Football!H226="Away", Football!G226, ""), ""),
  IFERROR(IF(WVB!H226="Away", WVB!G226, ""), ""),
  IFERROR(IF(XC!H226="Away", XC!G226, ""), ""),
  IFERROR(IF(SWIMMING!H226="Away", SWIMMING!G226, ""), ""),
  IFERROR(IF(WTEN!H226="Away", WTEN!G226, ""), ""),
  IFERROR(IF(TF!H226="Away", TF!G226, ""), ""),
  IFERROR(IF(WGOLF!H226="Away", WGOLF!G226, ""), ""),
  IFERROR(IF(WBB!H226="Away", WBB!G226, ""), ""),
  IFERROR(IF(MBB!H226="Away", MBB!G226, ""), ""),
  IFERROR(IF(WLAX!H226="Away", WLAX!G226, ""), ""),
  IFERROR(IF(MLAX!H226="Away", MLAX!G226, ""), ""),
  IFERROR(IF(SOFT!H226="Away", SOFT!G226, ""), ""),
  IFERROR(IF(BASE!H226="Away", BASE!G226, ""), ""),
  IFERROR(IF(ESPORTS!H226="Away", ESPORTS!G226, ""), "")
)
</f>
        <v/>
      </c>
      <c r="H226" s="22" t="str">
        <f>TEXTJOIN(
  CHAR(10) &amp; CHAR(10),
  TRUE,
  IFERROR(IF(WSO!H226="Away", WSO!P226, ""), ""),
  IFERROR(IF(MSO!H226="Away", MSO!P226, ""), ""),
  IFERROR(IF(FH!H226="Away", FH!P226, ""), ""),
  IFERROR(IF(MGOLF!H226="Away", MGOLF!P226, ""), ""),
  IFERROR(IF(Football!H226="Away", Football!P226, ""), ""),
  IFERROR(IF(WVB!H226="Away", WVB!P226, ""), ""),
  IFERROR(IF(XC!H226="Away", XC!P226, ""), ""),
  IFERROR(IF(SWIMMING!H226="Away", SWIMMING!P226, ""), ""),
  IFERROR(IF(WTEN!H226="Away", WTEN!P226, ""), ""),
  IFERROR(IF(TF!H226="Away", TF!P226, ""), ""),
  IFERROR(IF(WGOLF!H226="Away", WGOLF!P226, ""), ""),
  IFERROR(IF(WBB!H226="Away", WBB!P226, ""), ""),
  IFERROR(IF(MBB!H226="Away", MBB!P226, ""), ""),
  IFERROR(IF(WLAX!H226="Away", WLAX!P226, ""), ""),
  IFERROR(IF(MLAX!H226="Away", MLAX!P226, ""), ""),
  IFERROR(IF(SOFT!H226="Away", SOFT!P226, ""), ""),
  IFERROR(IF(BASE!H226="Away", BASE!P226, ""), ""),
  IFERROR(IF(ESPORTS!H226="Away", ESPORTS!P226, ""), "")
)
</f>
        <v/>
      </c>
    </row>
    <row r="227" ht="22.5" customHeight="1">
      <c r="A227" s="6">
        <v>226.0</v>
      </c>
      <c r="B227" s="6" t="str">
        <f>'Master Schedule'!B227</f>
        <v/>
      </c>
      <c r="C227" s="7">
        <v>46460.0</v>
      </c>
      <c r="D227" s="8" t="str">
        <f t="shared" si="1"/>
        <v>Sunday</v>
      </c>
      <c r="E227" s="11" t="str">
        <f>TEXTJOIN(
  CHAR(10) &amp; CHAR(10),
  TRUE,
  IFERROR(IF(WSO!H227="Away", WSO!E227, ""), ""),
  IFERROR(IF(MSO!H227="Away", MSO!E227, ""), ""),
  IFERROR(IF(FH!H227="Away", FH!E227, ""), ""),
  IFERROR(IF(MGOLF!H227="Away", MGOLF!E227, ""), ""),
  IFERROR(IF(Football!H227="Away", Football!E227, ""), ""),
  IFERROR(IF(WVB!H227="Away", WVB!E227, ""), ""),
  IFERROR(IF(XC!H227="Away", XC!E227, ""), ""),
  IFERROR(IF(SWIMMING!H227="Away", SWIMMING!E227, ""), ""),
  IFERROR(IF(WTEN!H227="Away", WTEN!E227, ""), ""),
  IFERROR(IF(TF!H227="Away", TF!E227, ""), ""),
  IFERROR(IF(WGOLF!H227="Away", WGOLF!E227, ""), ""),
  IFERROR(IF(WBB!H227="Away", WBB!E227, ""), ""),
  IFERROR(IF(MBB!H227="Away", MBB!E227, ""), ""),
  IFERROR(IF(WLAX!H227="Away", WLAX!E227, ""), ""),
  IFERROR(IF(MLAX!H227="Away", MLAX!E227, ""), ""),
  IFERROR(IF(SOFT!H227="Away", SOFT!E227, ""), ""),
  IFERROR(IF(BASE!H227="Away", BASE!E227, ""), ""),
  IFERROR(IF(ESPORTS!H227="Away", ESPORTS!E227, ""), "")
)
</f>
        <v/>
      </c>
      <c r="F227" s="11" t="str">
        <f>TEXTJOIN(
  CHAR(10) &amp; CHAR(10),
  TRUE,
  IFERROR(IF(WSO!H227="Away", TEXT(WSO!F227, "h:mm AM/PM"), ""), ""),
  IFERROR(IF(MSO!H227="Away", TEXT(MSO!F227, "h:mm AM/PM"), ""), ""),
  IFERROR(IF(FH!H227="Away", TEXT(FH!F227, "h:mm AM/PM"), ""), ""),
  IFERROR(IF(MGOLF!H227="Away", TEXT(MGOLF!F227, "h:mm AM/PM"), ""), ""),
  IFERROR(IF(Football!H227="Away", TEXT(Football!F227, "h:mm AM/PM"), ""), ""),
  IFERROR(IF(WVB!H227="Away", TEXT(WVB!F227, "h:mm AM/PM"), ""), ""),
  IFERROR(IF(XC!H227="Away", TEXT(XC!F227, "h:mm AM/PM"), ""), ""),
  IFERROR(IF(SWIMMING!H227="Away", TEXT(SWIMMING!F227, "h:mm AM/PM"), ""), ""),
  IFERROR(IF(WTEN!H227="Away", TEXT(WTEN!F227, "h:mm AM/PM"), ""), ""),
  IFERROR(IF(TF!H227="Away", TEXT(TF!F227, "h:mm AM/PM"), ""), ""),
  IFERROR(IF(WGOLF!H227="Away", TEXT(WGOLF!F227, "h:mm AM/PM"), ""), ""),
  IFERROR(IF(WBB!H227="Away", TEXT(WBB!F227, "h:mm AM/PM"), ""), ""),
  IFERROR(IF(MBB!H227="Away", TEXT(MBB!F227, "h:mm AM/PM"), ""), ""),
  IFERROR(IF(WLAX!H227="Away", TEXT(WLAX!F227, "h:mm AM/PM"), ""), ""),
  IFERROR(IF(MLAX!H227="Away", TEXT(MLAX!F227, "h:mm AM/PM"), ""), ""),
  IFERROR(IF(SOFT!H227="Away", TEXT(SOFT!F227, "h:mm AM/PM"), ""), ""),
  IFERROR(IF(BASE!H227="Away", TEXT(BASE!F227, "h:mm AM/PM"), ""), ""),
  IFERROR(IF(ESPORTS!H227="Away", TEXT(ESPORTS!F227, "h:mm AM/PM"), ""), "")
)
</f>
        <v/>
      </c>
      <c r="G227" s="11" t="str">
        <f>TEXTJOIN(
  CHAR(10) &amp; CHAR(10),
  TRUE,
  IFERROR(IF(WSO!H227="Away", WSO!G227, ""), ""),
  IFERROR(IF(MSO!H227="Away", MSO!G227, ""), ""),
  IFERROR(IF(FH!H227="Away", FH!G227, ""), ""),
  IFERROR(IF(MGOLF!H227="Away", MGOLF!G227, ""), ""),
  IFERROR(IF(Football!H227="Away", Football!G227, ""), ""),
  IFERROR(IF(WVB!H227="Away", WVB!G227, ""), ""),
  IFERROR(IF(XC!H227="Away", XC!G227, ""), ""),
  IFERROR(IF(SWIMMING!H227="Away", SWIMMING!G227, ""), ""),
  IFERROR(IF(WTEN!H227="Away", WTEN!G227, ""), ""),
  IFERROR(IF(TF!H227="Away", TF!G227, ""), ""),
  IFERROR(IF(WGOLF!H227="Away", WGOLF!G227, ""), ""),
  IFERROR(IF(WBB!H227="Away", WBB!G227, ""), ""),
  IFERROR(IF(MBB!H227="Away", MBB!G227, ""), ""),
  IFERROR(IF(WLAX!H227="Away", WLAX!G227, ""), ""),
  IFERROR(IF(MLAX!H227="Away", MLAX!G227, ""), ""),
  IFERROR(IF(SOFT!H227="Away", SOFT!G227, ""), ""),
  IFERROR(IF(BASE!H227="Away", BASE!G227, ""), ""),
  IFERROR(IF(ESPORTS!H227="Away", ESPORTS!G227, ""), "")
)
</f>
        <v/>
      </c>
      <c r="H227" s="22" t="str">
        <f>TEXTJOIN(
  CHAR(10) &amp; CHAR(10),
  TRUE,
  IFERROR(IF(WSO!H227="Away", WSO!P227, ""), ""),
  IFERROR(IF(MSO!H227="Away", MSO!P227, ""), ""),
  IFERROR(IF(FH!H227="Away", FH!P227, ""), ""),
  IFERROR(IF(MGOLF!H227="Away", MGOLF!P227, ""), ""),
  IFERROR(IF(Football!H227="Away", Football!P227, ""), ""),
  IFERROR(IF(WVB!H227="Away", WVB!P227, ""), ""),
  IFERROR(IF(XC!H227="Away", XC!P227, ""), ""),
  IFERROR(IF(SWIMMING!H227="Away", SWIMMING!P227, ""), ""),
  IFERROR(IF(WTEN!H227="Away", WTEN!P227, ""), ""),
  IFERROR(IF(TF!H227="Away", TF!P227, ""), ""),
  IFERROR(IF(WGOLF!H227="Away", WGOLF!P227, ""), ""),
  IFERROR(IF(WBB!H227="Away", WBB!P227, ""), ""),
  IFERROR(IF(MBB!H227="Away", MBB!P227, ""), ""),
  IFERROR(IF(WLAX!H227="Away", WLAX!P227, ""), ""),
  IFERROR(IF(MLAX!H227="Away", MLAX!P227, ""), ""),
  IFERROR(IF(SOFT!H227="Away", SOFT!P227, ""), ""),
  IFERROR(IF(BASE!H227="Away", BASE!P227, ""), ""),
  IFERROR(IF(ESPORTS!H227="Away", ESPORTS!P227, ""), "")
)
</f>
        <v/>
      </c>
    </row>
    <row r="228" ht="22.5" customHeight="1">
      <c r="A228" s="6">
        <v>227.0</v>
      </c>
      <c r="B228" s="6" t="str">
        <f>'Master Schedule'!B228</f>
        <v/>
      </c>
      <c r="C228" s="7">
        <v>46461.0</v>
      </c>
      <c r="D228" s="8" t="str">
        <f t="shared" si="1"/>
        <v>Monday</v>
      </c>
      <c r="E228" s="11" t="str">
        <f>TEXTJOIN(
  CHAR(10) &amp; CHAR(10),
  TRUE,
  IFERROR(IF(WSO!H228="Away", WSO!E228, ""), ""),
  IFERROR(IF(MSO!H228="Away", MSO!E228, ""), ""),
  IFERROR(IF(FH!H228="Away", FH!E228, ""), ""),
  IFERROR(IF(MGOLF!H228="Away", MGOLF!E228, ""), ""),
  IFERROR(IF(Football!H228="Away", Football!E228, ""), ""),
  IFERROR(IF(WVB!H228="Away", WVB!E228, ""), ""),
  IFERROR(IF(XC!H228="Away", XC!E228, ""), ""),
  IFERROR(IF(SWIMMING!H228="Away", SWIMMING!E228, ""), ""),
  IFERROR(IF(WTEN!H228="Away", WTEN!E228, ""), ""),
  IFERROR(IF(TF!H228="Away", TF!E228, ""), ""),
  IFERROR(IF(WGOLF!H228="Away", WGOLF!E228, ""), ""),
  IFERROR(IF(WBB!H228="Away", WBB!E228, ""), ""),
  IFERROR(IF(MBB!H228="Away", MBB!E228, ""), ""),
  IFERROR(IF(WLAX!H228="Away", WLAX!E228, ""), ""),
  IFERROR(IF(MLAX!H228="Away", MLAX!E228, ""), ""),
  IFERROR(IF(SOFT!H228="Away", SOFT!E228, ""), ""),
  IFERROR(IF(BASE!H228="Away", BASE!E228, ""), ""),
  IFERROR(IF(ESPORTS!H228="Away", ESPORTS!E228, ""), "")
)
</f>
        <v/>
      </c>
      <c r="F228" s="11" t="str">
        <f>TEXTJOIN(
  CHAR(10) &amp; CHAR(10),
  TRUE,
  IFERROR(IF(WSO!H228="Away", TEXT(WSO!F228, "h:mm AM/PM"), ""), ""),
  IFERROR(IF(MSO!H228="Away", TEXT(MSO!F228, "h:mm AM/PM"), ""), ""),
  IFERROR(IF(FH!H228="Away", TEXT(FH!F228, "h:mm AM/PM"), ""), ""),
  IFERROR(IF(MGOLF!H228="Away", TEXT(MGOLF!F228, "h:mm AM/PM"), ""), ""),
  IFERROR(IF(Football!H228="Away", TEXT(Football!F228, "h:mm AM/PM"), ""), ""),
  IFERROR(IF(WVB!H228="Away", TEXT(WVB!F228, "h:mm AM/PM"), ""), ""),
  IFERROR(IF(XC!H228="Away", TEXT(XC!F228, "h:mm AM/PM"), ""), ""),
  IFERROR(IF(SWIMMING!H228="Away", TEXT(SWIMMING!F228, "h:mm AM/PM"), ""), ""),
  IFERROR(IF(WTEN!H228="Away", TEXT(WTEN!F228, "h:mm AM/PM"), ""), ""),
  IFERROR(IF(TF!H228="Away", TEXT(TF!F228, "h:mm AM/PM"), ""), ""),
  IFERROR(IF(WGOLF!H228="Away", TEXT(WGOLF!F228, "h:mm AM/PM"), ""), ""),
  IFERROR(IF(WBB!H228="Away", TEXT(WBB!F228, "h:mm AM/PM"), ""), ""),
  IFERROR(IF(MBB!H228="Away", TEXT(MBB!F228, "h:mm AM/PM"), ""), ""),
  IFERROR(IF(WLAX!H228="Away", TEXT(WLAX!F228, "h:mm AM/PM"), ""), ""),
  IFERROR(IF(MLAX!H228="Away", TEXT(MLAX!F228, "h:mm AM/PM"), ""), ""),
  IFERROR(IF(SOFT!H228="Away", TEXT(SOFT!F228, "h:mm AM/PM"), ""), ""),
  IFERROR(IF(BASE!H228="Away", TEXT(BASE!F228, "h:mm AM/PM"), ""), ""),
  IFERROR(IF(ESPORTS!H228="Away", TEXT(ESPORTS!F228, "h:mm AM/PM"), ""), "")
)
</f>
        <v/>
      </c>
      <c r="G228" s="11" t="str">
        <f>TEXTJOIN(
  CHAR(10) &amp; CHAR(10),
  TRUE,
  IFERROR(IF(WSO!H228="Away", WSO!G228, ""), ""),
  IFERROR(IF(MSO!H228="Away", MSO!G228, ""), ""),
  IFERROR(IF(FH!H228="Away", FH!G228, ""), ""),
  IFERROR(IF(MGOLF!H228="Away", MGOLF!G228, ""), ""),
  IFERROR(IF(Football!H228="Away", Football!G228, ""), ""),
  IFERROR(IF(WVB!H228="Away", WVB!G228, ""), ""),
  IFERROR(IF(XC!H228="Away", XC!G228, ""), ""),
  IFERROR(IF(SWIMMING!H228="Away", SWIMMING!G228, ""), ""),
  IFERROR(IF(WTEN!H228="Away", WTEN!G228, ""), ""),
  IFERROR(IF(TF!H228="Away", TF!G228, ""), ""),
  IFERROR(IF(WGOLF!H228="Away", WGOLF!G228, ""), ""),
  IFERROR(IF(WBB!H228="Away", WBB!G228, ""), ""),
  IFERROR(IF(MBB!H228="Away", MBB!G228, ""), ""),
  IFERROR(IF(WLAX!H228="Away", WLAX!G228, ""), ""),
  IFERROR(IF(MLAX!H228="Away", MLAX!G228, ""), ""),
  IFERROR(IF(SOFT!H228="Away", SOFT!G228, ""), ""),
  IFERROR(IF(BASE!H228="Away", BASE!G228, ""), ""),
  IFERROR(IF(ESPORTS!H228="Away", ESPORTS!G228, ""), "")
)
</f>
        <v/>
      </c>
      <c r="H228" s="22" t="str">
        <f>TEXTJOIN(
  CHAR(10) &amp; CHAR(10),
  TRUE,
  IFERROR(IF(WSO!H228="Away", WSO!P228, ""), ""),
  IFERROR(IF(MSO!H228="Away", MSO!P228, ""), ""),
  IFERROR(IF(FH!H228="Away", FH!P228, ""), ""),
  IFERROR(IF(MGOLF!H228="Away", MGOLF!P228, ""), ""),
  IFERROR(IF(Football!H228="Away", Football!P228, ""), ""),
  IFERROR(IF(WVB!H228="Away", WVB!P228, ""), ""),
  IFERROR(IF(XC!H228="Away", XC!P228, ""), ""),
  IFERROR(IF(SWIMMING!H228="Away", SWIMMING!P228, ""), ""),
  IFERROR(IF(WTEN!H228="Away", WTEN!P228, ""), ""),
  IFERROR(IF(TF!H228="Away", TF!P228, ""), ""),
  IFERROR(IF(WGOLF!H228="Away", WGOLF!P228, ""), ""),
  IFERROR(IF(WBB!H228="Away", WBB!P228, ""), ""),
  IFERROR(IF(MBB!H228="Away", MBB!P228, ""), ""),
  IFERROR(IF(WLAX!H228="Away", WLAX!P228, ""), ""),
  IFERROR(IF(MLAX!H228="Away", MLAX!P228, ""), ""),
  IFERROR(IF(SOFT!H228="Away", SOFT!P228, ""), ""),
  IFERROR(IF(BASE!H228="Away", BASE!P228, ""), ""),
  IFERROR(IF(ESPORTS!H228="Away", ESPORTS!P228, ""), "")
)
</f>
        <v/>
      </c>
    </row>
    <row r="229" ht="22.5" customHeight="1">
      <c r="A229" s="6">
        <v>228.0</v>
      </c>
      <c r="B229" s="6" t="str">
        <f>'Master Schedule'!B229</f>
        <v/>
      </c>
      <c r="C229" s="7">
        <v>46462.0</v>
      </c>
      <c r="D229" s="8" t="str">
        <f t="shared" si="1"/>
        <v>Tuesday</v>
      </c>
      <c r="E229" s="11" t="str">
        <f>TEXTJOIN(
  CHAR(10) &amp; CHAR(10),
  TRUE,
  IFERROR(IF(WSO!H229="Away", WSO!E229, ""), ""),
  IFERROR(IF(MSO!H229="Away", MSO!E229, ""), ""),
  IFERROR(IF(FH!H229="Away", FH!E229, ""), ""),
  IFERROR(IF(MGOLF!H229="Away", MGOLF!E229, ""), ""),
  IFERROR(IF(Football!H229="Away", Football!E229, ""), ""),
  IFERROR(IF(WVB!H229="Away", WVB!E229, ""), ""),
  IFERROR(IF(XC!H229="Away", XC!E229, ""), ""),
  IFERROR(IF(SWIMMING!H229="Away", SWIMMING!E229, ""), ""),
  IFERROR(IF(WTEN!H229="Away", WTEN!E229, ""), ""),
  IFERROR(IF(TF!H229="Away", TF!E229, ""), ""),
  IFERROR(IF(WGOLF!H229="Away", WGOLF!E229, ""), ""),
  IFERROR(IF(WBB!H229="Away", WBB!E229, ""), ""),
  IFERROR(IF(MBB!H229="Away", MBB!E229, ""), ""),
  IFERROR(IF(WLAX!H229="Away", WLAX!E229, ""), ""),
  IFERROR(IF(MLAX!H229="Away", MLAX!E229, ""), ""),
  IFERROR(IF(SOFT!H229="Away", SOFT!E229, ""), ""),
  IFERROR(IF(BASE!H229="Away", BASE!E229, ""), ""),
  IFERROR(IF(ESPORTS!H229="Away", ESPORTS!E229, ""), "")
)
</f>
        <v/>
      </c>
      <c r="F229" s="11" t="str">
        <f>TEXTJOIN(
  CHAR(10) &amp; CHAR(10),
  TRUE,
  IFERROR(IF(WSO!H229="Away", TEXT(WSO!F229, "h:mm AM/PM"), ""), ""),
  IFERROR(IF(MSO!H229="Away", TEXT(MSO!F229, "h:mm AM/PM"), ""), ""),
  IFERROR(IF(FH!H229="Away", TEXT(FH!F229, "h:mm AM/PM"), ""), ""),
  IFERROR(IF(MGOLF!H229="Away", TEXT(MGOLF!F229, "h:mm AM/PM"), ""), ""),
  IFERROR(IF(Football!H229="Away", TEXT(Football!F229, "h:mm AM/PM"), ""), ""),
  IFERROR(IF(WVB!H229="Away", TEXT(WVB!F229, "h:mm AM/PM"), ""), ""),
  IFERROR(IF(XC!H229="Away", TEXT(XC!F229, "h:mm AM/PM"), ""), ""),
  IFERROR(IF(SWIMMING!H229="Away", TEXT(SWIMMING!F229, "h:mm AM/PM"), ""), ""),
  IFERROR(IF(WTEN!H229="Away", TEXT(WTEN!F229, "h:mm AM/PM"), ""), ""),
  IFERROR(IF(TF!H229="Away", TEXT(TF!F229, "h:mm AM/PM"), ""), ""),
  IFERROR(IF(WGOLF!H229="Away", TEXT(WGOLF!F229, "h:mm AM/PM"), ""), ""),
  IFERROR(IF(WBB!H229="Away", TEXT(WBB!F229, "h:mm AM/PM"), ""), ""),
  IFERROR(IF(MBB!H229="Away", TEXT(MBB!F229, "h:mm AM/PM"), ""), ""),
  IFERROR(IF(WLAX!H229="Away", TEXT(WLAX!F229, "h:mm AM/PM"), ""), ""),
  IFERROR(IF(MLAX!H229="Away", TEXT(MLAX!F229, "h:mm AM/PM"), ""), ""),
  IFERROR(IF(SOFT!H229="Away", TEXT(SOFT!F229, "h:mm AM/PM"), ""), ""),
  IFERROR(IF(BASE!H229="Away", TEXT(BASE!F229, "h:mm AM/PM"), ""), ""),
  IFERROR(IF(ESPORTS!H229="Away", TEXT(ESPORTS!F229, "h:mm AM/PM"), ""), "")
)
</f>
        <v/>
      </c>
      <c r="G229" s="11" t="str">
        <f>TEXTJOIN(
  CHAR(10) &amp; CHAR(10),
  TRUE,
  IFERROR(IF(WSO!H229="Away", WSO!G229, ""), ""),
  IFERROR(IF(MSO!H229="Away", MSO!G229, ""), ""),
  IFERROR(IF(FH!H229="Away", FH!G229, ""), ""),
  IFERROR(IF(MGOLF!H229="Away", MGOLF!G229, ""), ""),
  IFERROR(IF(Football!H229="Away", Football!G229, ""), ""),
  IFERROR(IF(WVB!H229="Away", WVB!G229, ""), ""),
  IFERROR(IF(XC!H229="Away", XC!G229, ""), ""),
  IFERROR(IF(SWIMMING!H229="Away", SWIMMING!G229, ""), ""),
  IFERROR(IF(WTEN!H229="Away", WTEN!G229, ""), ""),
  IFERROR(IF(TF!H229="Away", TF!G229, ""), ""),
  IFERROR(IF(WGOLF!H229="Away", WGOLF!G229, ""), ""),
  IFERROR(IF(WBB!H229="Away", WBB!G229, ""), ""),
  IFERROR(IF(MBB!H229="Away", MBB!G229, ""), ""),
  IFERROR(IF(WLAX!H229="Away", WLAX!G229, ""), ""),
  IFERROR(IF(MLAX!H229="Away", MLAX!G229, ""), ""),
  IFERROR(IF(SOFT!H229="Away", SOFT!G229, ""), ""),
  IFERROR(IF(BASE!H229="Away", BASE!G229, ""), ""),
  IFERROR(IF(ESPORTS!H229="Away", ESPORTS!G229, ""), "")
)
</f>
        <v/>
      </c>
      <c r="H229" s="22" t="str">
        <f>TEXTJOIN(
  CHAR(10) &amp; CHAR(10),
  TRUE,
  IFERROR(IF(WSO!H229="Away", WSO!P229, ""), ""),
  IFERROR(IF(MSO!H229="Away", MSO!P229, ""), ""),
  IFERROR(IF(FH!H229="Away", FH!P229, ""), ""),
  IFERROR(IF(MGOLF!H229="Away", MGOLF!P229, ""), ""),
  IFERROR(IF(Football!H229="Away", Football!P229, ""), ""),
  IFERROR(IF(WVB!H229="Away", WVB!P229, ""), ""),
  IFERROR(IF(XC!H229="Away", XC!P229, ""), ""),
  IFERROR(IF(SWIMMING!H229="Away", SWIMMING!P229, ""), ""),
  IFERROR(IF(WTEN!H229="Away", WTEN!P229, ""), ""),
  IFERROR(IF(TF!H229="Away", TF!P229, ""), ""),
  IFERROR(IF(WGOLF!H229="Away", WGOLF!P229, ""), ""),
  IFERROR(IF(WBB!H229="Away", WBB!P229, ""), ""),
  IFERROR(IF(MBB!H229="Away", MBB!P229, ""), ""),
  IFERROR(IF(WLAX!H229="Away", WLAX!P229, ""), ""),
  IFERROR(IF(MLAX!H229="Away", MLAX!P229, ""), ""),
  IFERROR(IF(SOFT!H229="Away", SOFT!P229, ""), ""),
  IFERROR(IF(BASE!H229="Away", BASE!P229, ""), ""),
  IFERROR(IF(ESPORTS!H229="Away", ESPORTS!P229, ""), "")
)
</f>
        <v/>
      </c>
    </row>
    <row r="230" ht="22.5" customHeight="1">
      <c r="A230" s="6">
        <v>229.0</v>
      </c>
      <c r="B230" s="6" t="str">
        <f>'Master Schedule'!B230</f>
        <v/>
      </c>
      <c r="C230" s="7">
        <v>46463.0</v>
      </c>
      <c r="D230" s="8" t="str">
        <f t="shared" si="1"/>
        <v>Wednesday</v>
      </c>
      <c r="E230" s="11" t="str">
        <f>TEXTJOIN(
  CHAR(10) &amp; CHAR(10),
  TRUE,
  IFERROR(IF(WSO!H230="Away", WSO!E230, ""), ""),
  IFERROR(IF(MSO!H230="Away", MSO!E230, ""), ""),
  IFERROR(IF(FH!H230="Away", FH!E230, ""), ""),
  IFERROR(IF(MGOLF!H230="Away", MGOLF!E230, ""), ""),
  IFERROR(IF(Football!H230="Away", Football!E230, ""), ""),
  IFERROR(IF(WVB!H230="Away", WVB!E230, ""), ""),
  IFERROR(IF(XC!H230="Away", XC!E230, ""), ""),
  IFERROR(IF(SWIMMING!H230="Away", SWIMMING!E230, ""), ""),
  IFERROR(IF(WTEN!H230="Away", WTEN!E230, ""), ""),
  IFERROR(IF(TF!H230="Away", TF!E230, ""), ""),
  IFERROR(IF(WGOLF!H230="Away", WGOLF!E230, ""), ""),
  IFERROR(IF(WBB!H230="Away", WBB!E230, ""), ""),
  IFERROR(IF(MBB!H230="Away", MBB!E230, ""), ""),
  IFERROR(IF(WLAX!H230="Away", WLAX!E230, ""), ""),
  IFERROR(IF(MLAX!H230="Away", MLAX!E230, ""), ""),
  IFERROR(IF(SOFT!H230="Away", SOFT!E230, ""), ""),
  IFERROR(IF(BASE!H230="Away", BASE!E230, ""), ""),
  IFERROR(IF(ESPORTS!H230="Away", ESPORTS!E230, ""), "")
)
</f>
        <v/>
      </c>
      <c r="F230" s="11" t="str">
        <f>TEXTJOIN(
  CHAR(10) &amp; CHAR(10),
  TRUE,
  IFERROR(IF(WSO!H230="Away", TEXT(WSO!F230, "h:mm AM/PM"), ""), ""),
  IFERROR(IF(MSO!H230="Away", TEXT(MSO!F230, "h:mm AM/PM"), ""), ""),
  IFERROR(IF(FH!H230="Away", TEXT(FH!F230, "h:mm AM/PM"), ""), ""),
  IFERROR(IF(MGOLF!H230="Away", TEXT(MGOLF!F230, "h:mm AM/PM"), ""), ""),
  IFERROR(IF(Football!H230="Away", TEXT(Football!F230, "h:mm AM/PM"), ""), ""),
  IFERROR(IF(WVB!H230="Away", TEXT(WVB!F230, "h:mm AM/PM"), ""), ""),
  IFERROR(IF(XC!H230="Away", TEXT(XC!F230, "h:mm AM/PM"), ""), ""),
  IFERROR(IF(SWIMMING!H230="Away", TEXT(SWIMMING!F230, "h:mm AM/PM"), ""), ""),
  IFERROR(IF(WTEN!H230="Away", TEXT(WTEN!F230, "h:mm AM/PM"), ""), ""),
  IFERROR(IF(TF!H230="Away", TEXT(TF!F230, "h:mm AM/PM"), ""), ""),
  IFERROR(IF(WGOLF!H230="Away", TEXT(WGOLF!F230, "h:mm AM/PM"), ""), ""),
  IFERROR(IF(WBB!H230="Away", TEXT(WBB!F230, "h:mm AM/PM"), ""), ""),
  IFERROR(IF(MBB!H230="Away", TEXT(MBB!F230, "h:mm AM/PM"), ""), ""),
  IFERROR(IF(WLAX!H230="Away", TEXT(WLAX!F230, "h:mm AM/PM"), ""), ""),
  IFERROR(IF(MLAX!H230="Away", TEXT(MLAX!F230, "h:mm AM/PM"), ""), ""),
  IFERROR(IF(SOFT!H230="Away", TEXT(SOFT!F230, "h:mm AM/PM"), ""), ""),
  IFERROR(IF(BASE!H230="Away", TEXT(BASE!F230, "h:mm AM/PM"), ""), ""),
  IFERROR(IF(ESPORTS!H230="Away", TEXT(ESPORTS!F230, "h:mm AM/PM"), ""), "")
)
</f>
        <v/>
      </c>
      <c r="G230" s="11" t="str">
        <f>TEXTJOIN(
  CHAR(10) &amp; CHAR(10),
  TRUE,
  IFERROR(IF(WSO!H230="Away", WSO!G230, ""), ""),
  IFERROR(IF(MSO!H230="Away", MSO!G230, ""), ""),
  IFERROR(IF(FH!H230="Away", FH!G230, ""), ""),
  IFERROR(IF(MGOLF!H230="Away", MGOLF!G230, ""), ""),
  IFERROR(IF(Football!H230="Away", Football!G230, ""), ""),
  IFERROR(IF(WVB!H230="Away", WVB!G230, ""), ""),
  IFERROR(IF(XC!H230="Away", XC!G230, ""), ""),
  IFERROR(IF(SWIMMING!H230="Away", SWIMMING!G230, ""), ""),
  IFERROR(IF(WTEN!H230="Away", WTEN!G230, ""), ""),
  IFERROR(IF(TF!H230="Away", TF!G230, ""), ""),
  IFERROR(IF(WGOLF!H230="Away", WGOLF!G230, ""), ""),
  IFERROR(IF(WBB!H230="Away", WBB!G230, ""), ""),
  IFERROR(IF(MBB!H230="Away", MBB!G230, ""), ""),
  IFERROR(IF(WLAX!H230="Away", WLAX!G230, ""), ""),
  IFERROR(IF(MLAX!H230="Away", MLAX!G230, ""), ""),
  IFERROR(IF(SOFT!H230="Away", SOFT!G230, ""), ""),
  IFERROR(IF(BASE!H230="Away", BASE!G230, ""), ""),
  IFERROR(IF(ESPORTS!H230="Away", ESPORTS!G230, ""), "")
)
</f>
        <v/>
      </c>
      <c r="H230" s="22" t="str">
        <f>TEXTJOIN(
  CHAR(10) &amp; CHAR(10),
  TRUE,
  IFERROR(IF(WSO!H230="Away", WSO!P230, ""), ""),
  IFERROR(IF(MSO!H230="Away", MSO!P230, ""), ""),
  IFERROR(IF(FH!H230="Away", FH!P230, ""), ""),
  IFERROR(IF(MGOLF!H230="Away", MGOLF!P230, ""), ""),
  IFERROR(IF(Football!H230="Away", Football!P230, ""), ""),
  IFERROR(IF(WVB!H230="Away", WVB!P230, ""), ""),
  IFERROR(IF(XC!H230="Away", XC!P230, ""), ""),
  IFERROR(IF(SWIMMING!H230="Away", SWIMMING!P230, ""), ""),
  IFERROR(IF(WTEN!H230="Away", WTEN!P230, ""), ""),
  IFERROR(IF(TF!H230="Away", TF!P230, ""), ""),
  IFERROR(IF(WGOLF!H230="Away", WGOLF!P230, ""), ""),
  IFERROR(IF(WBB!H230="Away", WBB!P230, ""), ""),
  IFERROR(IF(MBB!H230="Away", MBB!P230, ""), ""),
  IFERROR(IF(WLAX!H230="Away", WLAX!P230, ""), ""),
  IFERROR(IF(MLAX!H230="Away", MLAX!P230, ""), ""),
  IFERROR(IF(SOFT!H230="Away", SOFT!P230, ""), ""),
  IFERROR(IF(BASE!H230="Away", BASE!P230, ""), ""),
  IFERROR(IF(ESPORTS!H230="Away", ESPORTS!P230, ""), "")
)
</f>
        <v/>
      </c>
    </row>
    <row r="231" ht="22.5" customHeight="1">
      <c r="A231" s="6">
        <v>230.0</v>
      </c>
      <c r="B231" s="6" t="str">
        <f>'Master Schedule'!B231</f>
        <v/>
      </c>
      <c r="C231" s="7">
        <v>46464.0</v>
      </c>
      <c r="D231" s="8" t="str">
        <f t="shared" si="1"/>
        <v>Thursday</v>
      </c>
      <c r="E231" s="11" t="str">
        <f>TEXTJOIN(
  CHAR(10) &amp; CHAR(10),
  TRUE,
  IFERROR(IF(WSO!H231="Away", WSO!E231, ""), ""),
  IFERROR(IF(MSO!H231="Away", MSO!E231, ""), ""),
  IFERROR(IF(FH!H231="Away", FH!E231, ""), ""),
  IFERROR(IF(MGOLF!H231="Away", MGOLF!E231, ""), ""),
  IFERROR(IF(Football!H231="Away", Football!E231, ""), ""),
  IFERROR(IF(WVB!H231="Away", WVB!E231, ""), ""),
  IFERROR(IF(XC!H231="Away", XC!E231, ""), ""),
  IFERROR(IF(SWIMMING!H231="Away", SWIMMING!E231, ""), ""),
  IFERROR(IF(WTEN!H231="Away", WTEN!E231, ""), ""),
  IFERROR(IF(TF!H231="Away", TF!E231, ""), ""),
  IFERROR(IF(WGOLF!H231="Away", WGOLF!E231, ""), ""),
  IFERROR(IF(WBB!H231="Away", WBB!E231, ""), ""),
  IFERROR(IF(MBB!H231="Away", MBB!E231, ""), ""),
  IFERROR(IF(WLAX!H231="Away", WLAX!E231, ""), ""),
  IFERROR(IF(MLAX!H231="Away", MLAX!E231, ""), ""),
  IFERROR(IF(SOFT!H231="Away", SOFT!E231, ""), ""),
  IFERROR(IF(BASE!H231="Away", BASE!E231, ""), ""),
  IFERROR(IF(ESPORTS!H231="Away", ESPORTS!E231, ""), "")
)
</f>
        <v/>
      </c>
      <c r="F231" s="11" t="str">
        <f>TEXTJOIN(
  CHAR(10) &amp; CHAR(10),
  TRUE,
  IFERROR(IF(WSO!H231="Away", TEXT(WSO!F231, "h:mm AM/PM"), ""), ""),
  IFERROR(IF(MSO!H231="Away", TEXT(MSO!F231, "h:mm AM/PM"), ""), ""),
  IFERROR(IF(FH!H231="Away", TEXT(FH!F231, "h:mm AM/PM"), ""), ""),
  IFERROR(IF(MGOLF!H231="Away", TEXT(MGOLF!F231, "h:mm AM/PM"), ""), ""),
  IFERROR(IF(Football!H231="Away", TEXT(Football!F231, "h:mm AM/PM"), ""), ""),
  IFERROR(IF(WVB!H231="Away", TEXT(WVB!F231, "h:mm AM/PM"), ""), ""),
  IFERROR(IF(XC!H231="Away", TEXT(XC!F231, "h:mm AM/PM"), ""), ""),
  IFERROR(IF(SWIMMING!H231="Away", TEXT(SWIMMING!F231, "h:mm AM/PM"), ""), ""),
  IFERROR(IF(WTEN!H231="Away", TEXT(WTEN!F231, "h:mm AM/PM"), ""), ""),
  IFERROR(IF(TF!H231="Away", TEXT(TF!F231, "h:mm AM/PM"), ""), ""),
  IFERROR(IF(WGOLF!H231="Away", TEXT(WGOLF!F231, "h:mm AM/PM"), ""), ""),
  IFERROR(IF(WBB!H231="Away", TEXT(WBB!F231, "h:mm AM/PM"), ""), ""),
  IFERROR(IF(MBB!H231="Away", TEXT(MBB!F231, "h:mm AM/PM"), ""), ""),
  IFERROR(IF(WLAX!H231="Away", TEXT(WLAX!F231, "h:mm AM/PM"), ""), ""),
  IFERROR(IF(MLAX!H231="Away", TEXT(MLAX!F231, "h:mm AM/PM"), ""), ""),
  IFERROR(IF(SOFT!H231="Away", TEXT(SOFT!F231, "h:mm AM/PM"), ""), ""),
  IFERROR(IF(BASE!H231="Away", TEXT(BASE!F231, "h:mm AM/PM"), ""), ""),
  IFERROR(IF(ESPORTS!H231="Away", TEXT(ESPORTS!F231, "h:mm AM/PM"), ""), "")
)
</f>
        <v/>
      </c>
      <c r="G231" s="11" t="str">
        <f>TEXTJOIN(
  CHAR(10) &amp; CHAR(10),
  TRUE,
  IFERROR(IF(WSO!H231="Away", WSO!G231, ""), ""),
  IFERROR(IF(MSO!H231="Away", MSO!G231, ""), ""),
  IFERROR(IF(FH!H231="Away", FH!G231, ""), ""),
  IFERROR(IF(MGOLF!H231="Away", MGOLF!G231, ""), ""),
  IFERROR(IF(Football!H231="Away", Football!G231, ""), ""),
  IFERROR(IF(WVB!H231="Away", WVB!G231, ""), ""),
  IFERROR(IF(XC!H231="Away", XC!G231, ""), ""),
  IFERROR(IF(SWIMMING!H231="Away", SWIMMING!G231, ""), ""),
  IFERROR(IF(WTEN!H231="Away", WTEN!G231, ""), ""),
  IFERROR(IF(TF!H231="Away", TF!G231, ""), ""),
  IFERROR(IF(WGOLF!H231="Away", WGOLF!G231, ""), ""),
  IFERROR(IF(WBB!H231="Away", WBB!G231, ""), ""),
  IFERROR(IF(MBB!H231="Away", MBB!G231, ""), ""),
  IFERROR(IF(WLAX!H231="Away", WLAX!G231, ""), ""),
  IFERROR(IF(MLAX!H231="Away", MLAX!G231, ""), ""),
  IFERROR(IF(SOFT!H231="Away", SOFT!G231, ""), ""),
  IFERROR(IF(BASE!H231="Away", BASE!G231, ""), ""),
  IFERROR(IF(ESPORTS!H231="Away", ESPORTS!G231, ""), "")
)
</f>
        <v/>
      </c>
      <c r="H231" s="22" t="str">
        <f>TEXTJOIN(
  CHAR(10) &amp; CHAR(10),
  TRUE,
  IFERROR(IF(WSO!H231="Away", WSO!P231, ""), ""),
  IFERROR(IF(MSO!H231="Away", MSO!P231, ""), ""),
  IFERROR(IF(FH!H231="Away", FH!P231, ""), ""),
  IFERROR(IF(MGOLF!H231="Away", MGOLF!P231, ""), ""),
  IFERROR(IF(Football!H231="Away", Football!P231, ""), ""),
  IFERROR(IF(WVB!H231="Away", WVB!P231, ""), ""),
  IFERROR(IF(XC!H231="Away", XC!P231, ""), ""),
  IFERROR(IF(SWIMMING!H231="Away", SWIMMING!P231, ""), ""),
  IFERROR(IF(WTEN!H231="Away", WTEN!P231, ""), ""),
  IFERROR(IF(TF!H231="Away", TF!P231, ""), ""),
  IFERROR(IF(WGOLF!H231="Away", WGOLF!P231, ""), ""),
  IFERROR(IF(WBB!H231="Away", WBB!P231, ""), ""),
  IFERROR(IF(MBB!H231="Away", MBB!P231, ""), ""),
  IFERROR(IF(WLAX!H231="Away", WLAX!P231, ""), ""),
  IFERROR(IF(MLAX!H231="Away", MLAX!P231, ""), ""),
  IFERROR(IF(SOFT!H231="Away", SOFT!P231, ""), ""),
  IFERROR(IF(BASE!H231="Away", BASE!P231, ""), ""),
  IFERROR(IF(ESPORTS!H231="Away", ESPORTS!P231, ""), "")
)
</f>
        <v/>
      </c>
    </row>
    <row r="232" ht="22.5" customHeight="1">
      <c r="A232" s="6">
        <v>231.0</v>
      </c>
      <c r="B232" s="6" t="str">
        <f>'Master Schedule'!B232</f>
        <v/>
      </c>
      <c r="C232" s="7">
        <v>46465.0</v>
      </c>
      <c r="D232" s="8" t="str">
        <f t="shared" si="1"/>
        <v>Friday</v>
      </c>
      <c r="E232" s="11" t="str">
        <f>TEXTJOIN(
  CHAR(10) &amp; CHAR(10),
  TRUE,
  IFERROR(IF(WSO!H232="Away", WSO!E232, ""), ""),
  IFERROR(IF(MSO!H232="Away", MSO!E232, ""), ""),
  IFERROR(IF(FH!H232="Away", FH!E232, ""), ""),
  IFERROR(IF(MGOLF!H232="Away", MGOLF!E232, ""), ""),
  IFERROR(IF(Football!H232="Away", Football!E232, ""), ""),
  IFERROR(IF(WVB!H232="Away", WVB!E232, ""), ""),
  IFERROR(IF(XC!H232="Away", XC!E232, ""), ""),
  IFERROR(IF(SWIMMING!H232="Away", SWIMMING!E232, ""), ""),
  IFERROR(IF(WTEN!H232="Away", WTEN!E232, ""), ""),
  IFERROR(IF(TF!H232="Away", TF!E232, ""), ""),
  IFERROR(IF(WGOLF!H232="Away", WGOLF!E232, ""), ""),
  IFERROR(IF(WBB!H232="Away", WBB!E232, ""), ""),
  IFERROR(IF(MBB!H232="Away", MBB!E232, ""), ""),
  IFERROR(IF(WLAX!H232="Away", WLAX!E232, ""), ""),
  IFERROR(IF(MLAX!H232="Away", MLAX!E232, ""), ""),
  IFERROR(IF(SOFT!H232="Away", SOFT!E232, ""), ""),
  IFERROR(IF(BASE!H232="Away", BASE!E232, ""), ""),
  IFERROR(IF(ESPORTS!H232="Away", ESPORTS!E232, ""), "")
)
</f>
        <v/>
      </c>
      <c r="F232" s="11" t="str">
        <f>TEXTJOIN(
  CHAR(10) &amp; CHAR(10),
  TRUE,
  IFERROR(IF(WSO!H232="Away", TEXT(WSO!F232, "h:mm AM/PM"), ""), ""),
  IFERROR(IF(MSO!H232="Away", TEXT(MSO!F232, "h:mm AM/PM"), ""), ""),
  IFERROR(IF(FH!H232="Away", TEXT(FH!F232, "h:mm AM/PM"), ""), ""),
  IFERROR(IF(MGOLF!H232="Away", TEXT(MGOLF!F232, "h:mm AM/PM"), ""), ""),
  IFERROR(IF(Football!H232="Away", TEXT(Football!F232, "h:mm AM/PM"), ""), ""),
  IFERROR(IF(WVB!H232="Away", TEXT(WVB!F232, "h:mm AM/PM"), ""), ""),
  IFERROR(IF(XC!H232="Away", TEXT(XC!F232, "h:mm AM/PM"), ""), ""),
  IFERROR(IF(SWIMMING!H232="Away", TEXT(SWIMMING!F232, "h:mm AM/PM"), ""), ""),
  IFERROR(IF(WTEN!H232="Away", TEXT(WTEN!F232, "h:mm AM/PM"), ""), ""),
  IFERROR(IF(TF!H232="Away", TEXT(TF!F232, "h:mm AM/PM"), ""), ""),
  IFERROR(IF(WGOLF!H232="Away", TEXT(WGOLF!F232, "h:mm AM/PM"), ""), ""),
  IFERROR(IF(WBB!H232="Away", TEXT(WBB!F232, "h:mm AM/PM"), ""), ""),
  IFERROR(IF(MBB!H232="Away", TEXT(MBB!F232, "h:mm AM/PM"), ""), ""),
  IFERROR(IF(WLAX!H232="Away", TEXT(WLAX!F232, "h:mm AM/PM"), ""), ""),
  IFERROR(IF(MLAX!H232="Away", TEXT(MLAX!F232, "h:mm AM/PM"), ""), ""),
  IFERROR(IF(SOFT!H232="Away", TEXT(SOFT!F232, "h:mm AM/PM"), ""), ""),
  IFERROR(IF(BASE!H232="Away", TEXT(BASE!F232, "h:mm AM/PM"), ""), ""),
  IFERROR(IF(ESPORTS!H232="Away", TEXT(ESPORTS!F232, "h:mm AM/PM"), ""), "")
)
</f>
        <v/>
      </c>
      <c r="G232" s="11" t="str">
        <f>TEXTJOIN(
  CHAR(10) &amp; CHAR(10),
  TRUE,
  IFERROR(IF(WSO!H232="Away", WSO!G232, ""), ""),
  IFERROR(IF(MSO!H232="Away", MSO!G232, ""), ""),
  IFERROR(IF(FH!H232="Away", FH!G232, ""), ""),
  IFERROR(IF(MGOLF!H232="Away", MGOLF!G232, ""), ""),
  IFERROR(IF(Football!H232="Away", Football!G232, ""), ""),
  IFERROR(IF(WVB!H232="Away", WVB!G232, ""), ""),
  IFERROR(IF(XC!H232="Away", XC!G232, ""), ""),
  IFERROR(IF(SWIMMING!H232="Away", SWIMMING!G232, ""), ""),
  IFERROR(IF(WTEN!H232="Away", WTEN!G232, ""), ""),
  IFERROR(IF(TF!H232="Away", TF!G232, ""), ""),
  IFERROR(IF(WGOLF!H232="Away", WGOLF!G232, ""), ""),
  IFERROR(IF(WBB!H232="Away", WBB!G232, ""), ""),
  IFERROR(IF(MBB!H232="Away", MBB!G232, ""), ""),
  IFERROR(IF(WLAX!H232="Away", WLAX!G232, ""), ""),
  IFERROR(IF(MLAX!H232="Away", MLAX!G232, ""), ""),
  IFERROR(IF(SOFT!H232="Away", SOFT!G232, ""), ""),
  IFERROR(IF(BASE!H232="Away", BASE!G232, ""), ""),
  IFERROR(IF(ESPORTS!H232="Away", ESPORTS!G232, ""), "")
)
</f>
        <v/>
      </c>
      <c r="H232" s="22" t="str">
        <f>TEXTJOIN(
  CHAR(10) &amp; CHAR(10),
  TRUE,
  IFERROR(IF(WSO!H232="Away", WSO!P232, ""), ""),
  IFERROR(IF(MSO!H232="Away", MSO!P232, ""), ""),
  IFERROR(IF(FH!H232="Away", FH!P232, ""), ""),
  IFERROR(IF(MGOLF!H232="Away", MGOLF!P232, ""), ""),
  IFERROR(IF(Football!H232="Away", Football!P232, ""), ""),
  IFERROR(IF(WVB!H232="Away", WVB!P232, ""), ""),
  IFERROR(IF(XC!H232="Away", XC!P232, ""), ""),
  IFERROR(IF(SWIMMING!H232="Away", SWIMMING!P232, ""), ""),
  IFERROR(IF(WTEN!H232="Away", WTEN!P232, ""), ""),
  IFERROR(IF(TF!H232="Away", TF!P232, ""), ""),
  IFERROR(IF(WGOLF!H232="Away", WGOLF!P232, ""), ""),
  IFERROR(IF(WBB!H232="Away", WBB!P232, ""), ""),
  IFERROR(IF(MBB!H232="Away", MBB!P232, ""), ""),
  IFERROR(IF(WLAX!H232="Away", WLAX!P232, ""), ""),
  IFERROR(IF(MLAX!H232="Away", MLAX!P232, ""), ""),
  IFERROR(IF(SOFT!H232="Away", SOFT!P232, ""), ""),
  IFERROR(IF(BASE!H232="Away", BASE!P232, ""), ""),
  IFERROR(IF(ESPORTS!H232="Away", ESPORTS!P232, ""), "")
)
</f>
        <v/>
      </c>
    </row>
    <row r="233" ht="22.5" customHeight="1">
      <c r="A233" s="6">
        <v>232.0</v>
      </c>
      <c r="B233" s="6" t="str">
        <f>'Master Schedule'!B233</f>
        <v/>
      </c>
      <c r="C233" s="7">
        <v>46466.0</v>
      </c>
      <c r="D233" s="8" t="str">
        <f t="shared" si="1"/>
        <v>Saturday</v>
      </c>
      <c r="E233" s="11" t="str">
        <f>TEXTJOIN(
  CHAR(10) &amp; CHAR(10),
  TRUE,
  IFERROR(IF(WSO!H233="Away", WSO!E233, ""), ""),
  IFERROR(IF(MSO!H233="Away", MSO!E233, ""), ""),
  IFERROR(IF(FH!H233="Away", FH!E233, ""), ""),
  IFERROR(IF(MGOLF!H233="Away", MGOLF!E233, ""), ""),
  IFERROR(IF(Football!H233="Away", Football!E233, ""), ""),
  IFERROR(IF(WVB!H233="Away", WVB!E233, ""), ""),
  IFERROR(IF(XC!H233="Away", XC!E233, ""), ""),
  IFERROR(IF(SWIMMING!H233="Away", SWIMMING!E233, ""), ""),
  IFERROR(IF(WTEN!H233="Away", WTEN!E233, ""), ""),
  IFERROR(IF(TF!H233="Away", TF!E233, ""), ""),
  IFERROR(IF(WGOLF!H233="Away", WGOLF!E233, ""), ""),
  IFERROR(IF(WBB!H233="Away", WBB!E233, ""), ""),
  IFERROR(IF(MBB!H233="Away", MBB!E233, ""), ""),
  IFERROR(IF(WLAX!H233="Away", WLAX!E233, ""), ""),
  IFERROR(IF(MLAX!H233="Away", MLAX!E233, ""), ""),
  IFERROR(IF(SOFT!H233="Away", SOFT!E233, ""), ""),
  IFERROR(IF(BASE!H233="Away", BASE!E233, ""), ""),
  IFERROR(IF(ESPORTS!H233="Away", ESPORTS!E233, ""), "")
)
</f>
        <v>BASE</v>
      </c>
      <c r="F233" s="11" t="str">
        <f>TEXTJOIN(
  CHAR(10) &amp; CHAR(10),
  TRUE,
  IFERROR(IF(WSO!H233="Away", TEXT(WSO!F233, "h:mm AM/PM"), ""), ""),
  IFERROR(IF(MSO!H233="Away", TEXT(MSO!F233, "h:mm AM/PM"), ""), ""),
  IFERROR(IF(FH!H233="Away", TEXT(FH!F233, "h:mm AM/PM"), ""), ""),
  IFERROR(IF(MGOLF!H233="Away", TEXT(MGOLF!F233, "h:mm AM/PM"), ""), ""),
  IFERROR(IF(Football!H233="Away", TEXT(Football!F233, "h:mm AM/PM"), ""), ""),
  IFERROR(IF(WVB!H233="Away", TEXT(WVB!F233, "h:mm AM/PM"), ""), ""),
  IFERROR(IF(XC!H233="Away", TEXT(XC!F233, "h:mm AM/PM"), ""), ""),
  IFERROR(IF(SWIMMING!H233="Away", TEXT(SWIMMING!F233, "h:mm AM/PM"), ""), ""),
  IFERROR(IF(WTEN!H233="Away", TEXT(WTEN!F233, "h:mm AM/PM"), ""), ""),
  IFERROR(IF(TF!H233="Away", TEXT(TF!F233, "h:mm AM/PM"), ""), ""),
  IFERROR(IF(WGOLF!H233="Away", TEXT(WGOLF!F233, "h:mm AM/PM"), ""), ""),
  IFERROR(IF(WBB!H233="Away", TEXT(WBB!F233, "h:mm AM/PM"), ""), ""),
  IFERROR(IF(MBB!H233="Away", TEXT(MBB!F233, "h:mm AM/PM"), ""), ""),
  IFERROR(IF(WLAX!H233="Away", TEXT(WLAX!F233, "h:mm AM/PM"), ""), ""),
  IFERROR(IF(MLAX!H233="Away", TEXT(MLAX!F233, "h:mm AM/PM"), ""), ""),
  IFERROR(IF(SOFT!H233="Away", TEXT(SOFT!F233, "h:mm AM/PM"), ""), ""),
  IFERROR(IF(BASE!H233="Away", TEXT(BASE!F233, "h:mm AM/PM"), ""), ""),
  IFERROR(IF(ESPORTS!H233="Away", TEXT(ESPORTS!F233, "h:mm AM/PM"), ""), "")
)
</f>
        <v>12:00 PM</v>
      </c>
      <c r="G233" s="11" t="str">
        <f>TEXTJOIN(
  CHAR(10) &amp; CHAR(10),
  TRUE,
  IFERROR(IF(WSO!H233="Away", WSO!G233, ""), ""),
  IFERROR(IF(MSO!H233="Away", MSO!G233, ""), ""),
  IFERROR(IF(FH!H233="Away", FH!G233, ""), ""),
  IFERROR(IF(MGOLF!H233="Away", MGOLF!G233, ""), ""),
  IFERROR(IF(Football!H233="Away", Football!G233, ""), ""),
  IFERROR(IF(WVB!H233="Away", WVB!G233, ""), ""),
  IFERROR(IF(XC!H233="Away", XC!G233, ""), ""),
  IFERROR(IF(SWIMMING!H233="Away", SWIMMING!G233, ""), ""),
  IFERROR(IF(WTEN!H233="Away", WTEN!G233, ""), ""),
  IFERROR(IF(TF!H233="Away", TF!G233, ""), ""),
  IFERROR(IF(WGOLF!H233="Away", WGOLF!G233, ""), ""),
  IFERROR(IF(WBB!H233="Away", WBB!G233, ""), ""),
  IFERROR(IF(MBB!H233="Away", MBB!G233, ""), ""),
  IFERROR(IF(WLAX!H233="Away", WLAX!G233, ""), ""),
  IFERROR(IF(MLAX!H233="Away", MLAX!G233, ""), ""),
  IFERROR(IF(SOFT!H233="Away", SOFT!G233, ""), ""),
  IFERROR(IF(BASE!H233="Away", BASE!G233, ""), ""),
  IFERROR(IF(ESPORTS!H233="Away", ESPORTS!G233, ""), "")
)
</f>
        <v>Salve Regina</v>
      </c>
      <c r="H233" s="22" t="str">
        <f>TEXTJOIN(
  CHAR(10) &amp; CHAR(10),
  TRUE,
  IFERROR(IF(WSO!H233="Away", WSO!P233, ""), ""),
  IFERROR(IF(MSO!H233="Away", MSO!P233, ""), ""),
  IFERROR(IF(FH!H233="Away", FH!P233, ""), ""),
  IFERROR(IF(MGOLF!H233="Away", MGOLF!P233, ""), ""),
  IFERROR(IF(Football!H233="Away", Football!P233, ""), ""),
  IFERROR(IF(WVB!H233="Away", WVB!P233, ""), ""),
  IFERROR(IF(XC!H233="Away", XC!P233, ""), ""),
  IFERROR(IF(SWIMMING!H233="Away", SWIMMING!P233, ""), ""),
  IFERROR(IF(WTEN!H233="Away", WTEN!P233, ""), ""),
  IFERROR(IF(TF!H233="Away", TF!P233, ""), ""),
  IFERROR(IF(WGOLF!H233="Away", WGOLF!P233, ""), ""),
  IFERROR(IF(WBB!H233="Away", WBB!P233, ""), ""),
  IFERROR(IF(MBB!H233="Away", MBB!P233, ""), ""),
  IFERROR(IF(WLAX!H233="Away", WLAX!P233, ""), ""),
  IFERROR(IF(MLAX!H233="Away", MLAX!P233, ""), ""),
  IFERROR(IF(SOFT!H233="Away", SOFT!P233, ""), ""),
  IFERROR(IF(BASE!H233="Away", BASE!P233, ""), ""),
  IFERROR(IF(ESPORTS!H233="Away", ESPORTS!P233, ""), "")
)
</f>
        <v>⌛️ Pending</v>
      </c>
    </row>
    <row r="234" ht="22.5" customHeight="1">
      <c r="A234" s="6">
        <v>233.0</v>
      </c>
      <c r="B234" s="6" t="str">
        <f>'Master Schedule'!B234</f>
        <v/>
      </c>
      <c r="C234" s="7">
        <v>46467.0</v>
      </c>
      <c r="D234" s="8" t="str">
        <f t="shared" si="1"/>
        <v>Sunday</v>
      </c>
      <c r="E234" s="11" t="str">
        <f>TEXTJOIN(
  CHAR(10) &amp; CHAR(10),
  TRUE,
  IFERROR(IF(WSO!H234="Away", WSO!E234, ""), ""),
  IFERROR(IF(MSO!H234="Away", MSO!E234, ""), ""),
  IFERROR(IF(FH!H234="Away", FH!E234, ""), ""),
  IFERROR(IF(MGOLF!H234="Away", MGOLF!E234, ""), ""),
  IFERROR(IF(Football!H234="Away", Football!E234, ""), ""),
  IFERROR(IF(WVB!H234="Away", WVB!E234, ""), ""),
  IFERROR(IF(XC!H234="Away", XC!E234, ""), ""),
  IFERROR(IF(SWIMMING!H234="Away", SWIMMING!E234, ""), ""),
  IFERROR(IF(WTEN!H234="Away", WTEN!E234, ""), ""),
  IFERROR(IF(TF!H234="Away", TF!E234, ""), ""),
  IFERROR(IF(WGOLF!H234="Away", WGOLF!E234, ""), ""),
  IFERROR(IF(WBB!H234="Away", WBB!E234, ""), ""),
  IFERROR(IF(MBB!H234="Away", MBB!E234, ""), ""),
  IFERROR(IF(WLAX!H234="Away", WLAX!E234, ""), ""),
  IFERROR(IF(MLAX!H234="Away", MLAX!E234, ""), ""),
  IFERROR(IF(SOFT!H234="Away", SOFT!E234, ""), ""),
  IFERROR(IF(BASE!H234="Away", BASE!E234, ""), ""),
  IFERROR(IF(ESPORTS!H234="Away", ESPORTS!E234, ""), "")
)
</f>
        <v/>
      </c>
      <c r="F234" s="11" t="str">
        <f>TEXTJOIN(
  CHAR(10) &amp; CHAR(10),
  TRUE,
  IFERROR(IF(WSO!H234="Away", TEXT(WSO!F234, "h:mm AM/PM"), ""), ""),
  IFERROR(IF(MSO!H234="Away", TEXT(MSO!F234, "h:mm AM/PM"), ""), ""),
  IFERROR(IF(FH!H234="Away", TEXT(FH!F234, "h:mm AM/PM"), ""), ""),
  IFERROR(IF(MGOLF!H234="Away", TEXT(MGOLF!F234, "h:mm AM/PM"), ""), ""),
  IFERROR(IF(Football!H234="Away", TEXT(Football!F234, "h:mm AM/PM"), ""), ""),
  IFERROR(IF(WVB!H234="Away", TEXT(WVB!F234, "h:mm AM/PM"), ""), ""),
  IFERROR(IF(XC!H234="Away", TEXT(XC!F234, "h:mm AM/PM"), ""), ""),
  IFERROR(IF(SWIMMING!H234="Away", TEXT(SWIMMING!F234, "h:mm AM/PM"), ""), ""),
  IFERROR(IF(WTEN!H234="Away", TEXT(WTEN!F234, "h:mm AM/PM"), ""), ""),
  IFERROR(IF(TF!H234="Away", TEXT(TF!F234, "h:mm AM/PM"), ""), ""),
  IFERROR(IF(WGOLF!H234="Away", TEXT(WGOLF!F234, "h:mm AM/PM"), ""), ""),
  IFERROR(IF(WBB!H234="Away", TEXT(WBB!F234, "h:mm AM/PM"), ""), ""),
  IFERROR(IF(MBB!H234="Away", TEXT(MBB!F234, "h:mm AM/PM"), ""), ""),
  IFERROR(IF(WLAX!H234="Away", TEXT(WLAX!F234, "h:mm AM/PM"), ""), ""),
  IFERROR(IF(MLAX!H234="Away", TEXT(MLAX!F234, "h:mm AM/PM"), ""), ""),
  IFERROR(IF(SOFT!H234="Away", TEXT(SOFT!F234, "h:mm AM/PM"), ""), ""),
  IFERROR(IF(BASE!H234="Away", TEXT(BASE!F234, "h:mm AM/PM"), ""), ""),
  IFERROR(IF(ESPORTS!H234="Away", TEXT(ESPORTS!F234, "h:mm AM/PM"), ""), "")
)
</f>
        <v/>
      </c>
      <c r="G234" s="11" t="str">
        <f>TEXTJOIN(
  CHAR(10) &amp; CHAR(10),
  TRUE,
  IFERROR(IF(WSO!H234="Away", WSO!G234, ""), ""),
  IFERROR(IF(MSO!H234="Away", MSO!G234, ""), ""),
  IFERROR(IF(FH!H234="Away", FH!G234, ""), ""),
  IFERROR(IF(MGOLF!H234="Away", MGOLF!G234, ""), ""),
  IFERROR(IF(Football!H234="Away", Football!G234, ""), ""),
  IFERROR(IF(WVB!H234="Away", WVB!G234, ""), ""),
  IFERROR(IF(XC!H234="Away", XC!G234, ""), ""),
  IFERROR(IF(SWIMMING!H234="Away", SWIMMING!G234, ""), ""),
  IFERROR(IF(WTEN!H234="Away", WTEN!G234, ""), ""),
  IFERROR(IF(TF!H234="Away", TF!G234, ""), ""),
  IFERROR(IF(WGOLF!H234="Away", WGOLF!G234, ""), ""),
  IFERROR(IF(WBB!H234="Away", WBB!G234, ""), ""),
  IFERROR(IF(MBB!H234="Away", MBB!G234, ""), ""),
  IFERROR(IF(WLAX!H234="Away", WLAX!G234, ""), ""),
  IFERROR(IF(MLAX!H234="Away", MLAX!G234, ""), ""),
  IFERROR(IF(SOFT!H234="Away", SOFT!G234, ""), ""),
  IFERROR(IF(BASE!H234="Away", BASE!G234, ""), ""),
  IFERROR(IF(ESPORTS!H234="Away", ESPORTS!G234, ""), "")
)
</f>
        <v/>
      </c>
      <c r="H234" s="22" t="str">
        <f>TEXTJOIN(
  CHAR(10) &amp; CHAR(10),
  TRUE,
  IFERROR(IF(WSO!H234="Away", WSO!P234, ""), ""),
  IFERROR(IF(MSO!H234="Away", MSO!P234, ""), ""),
  IFERROR(IF(FH!H234="Away", FH!P234, ""), ""),
  IFERROR(IF(MGOLF!H234="Away", MGOLF!P234, ""), ""),
  IFERROR(IF(Football!H234="Away", Football!P234, ""), ""),
  IFERROR(IF(WVB!H234="Away", WVB!P234, ""), ""),
  IFERROR(IF(XC!H234="Away", XC!P234, ""), ""),
  IFERROR(IF(SWIMMING!H234="Away", SWIMMING!P234, ""), ""),
  IFERROR(IF(WTEN!H234="Away", WTEN!P234, ""), ""),
  IFERROR(IF(TF!H234="Away", TF!P234, ""), ""),
  IFERROR(IF(WGOLF!H234="Away", WGOLF!P234, ""), ""),
  IFERROR(IF(WBB!H234="Away", WBB!P234, ""), ""),
  IFERROR(IF(MBB!H234="Away", MBB!P234, ""), ""),
  IFERROR(IF(WLAX!H234="Away", WLAX!P234, ""), ""),
  IFERROR(IF(MLAX!H234="Away", MLAX!P234, ""), ""),
  IFERROR(IF(SOFT!H234="Away", SOFT!P234, ""), ""),
  IFERROR(IF(BASE!H234="Away", BASE!P234, ""), ""),
  IFERROR(IF(ESPORTS!H234="Away", ESPORTS!P234, ""), "")
)
</f>
        <v/>
      </c>
    </row>
    <row r="235" ht="22.5" customHeight="1">
      <c r="A235" s="6">
        <v>234.0</v>
      </c>
      <c r="B235" s="6" t="str">
        <f>'Master Schedule'!B235</f>
        <v/>
      </c>
      <c r="C235" s="7">
        <v>46468.0</v>
      </c>
      <c r="D235" s="8" t="str">
        <f t="shared" si="1"/>
        <v>Monday</v>
      </c>
      <c r="E235" s="11" t="str">
        <f>TEXTJOIN(
  CHAR(10) &amp; CHAR(10),
  TRUE,
  IFERROR(IF(WSO!H235="Away", WSO!E235, ""), ""),
  IFERROR(IF(MSO!H235="Away", MSO!E235, ""), ""),
  IFERROR(IF(FH!H235="Away", FH!E235, ""), ""),
  IFERROR(IF(MGOLF!H235="Away", MGOLF!E235, ""), ""),
  IFERROR(IF(Football!H235="Away", Football!E235, ""), ""),
  IFERROR(IF(WVB!H235="Away", WVB!E235, ""), ""),
  IFERROR(IF(XC!H235="Away", XC!E235, ""), ""),
  IFERROR(IF(SWIMMING!H235="Away", SWIMMING!E235, ""), ""),
  IFERROR(IF(WTEN!H235="Away", WTEN!E235, ""), ""),
  IFERROR(IF(TF!H235="Away", TF!E235, ""), ""),
  IFERROR(IF(WGOLF!H235="Away", WGOLF!E235, ""), ""),
  IFERROR(IF(WBB!H235="Away", WBB!E235, ""), ""),
  IFERROR(IF(MBB!H235="Away", MBB!E235, ""), ""),
  IFERROR(IF(WLAX!H235="Away", WLAX!E235, ""), ""),
  IFERROR(IF(MLAX!H235="Away", MLAX!E235, ""), ""),
  IFERROR(IF(SOFT!H235="Away", SOFT!E235, ""), ""),
  IFERROR(IF(BASE!H235="Away", BASE!E235, ""), ""),
  IFERROR(IF(ESPORTS!H235="Away", ESPORTS!E235, ""), "")
)
</f>
        <v/>
      </c>
      <c r="F235" s="11" t="str">
        <f>TEXTJOIN(
  CHAR(10) &amp; CHAR(10),
  TRUE,
  IFERROR(IF(WSO!H235="Away", TEXT(WSO!F235, "h:mm AM/PM"), ""), ""),
  IFERROR(IF(MSO!H235="Away", TEXT(MSO!F235, "h:mm AM/PM"), ""), ""),
  IFERROR(IF(FH!H235="Away", TEXT(FH!F235, "h:mm AM/PM"), ""), ""),
  IFERROR(IF(MGOLF!H235="Away", TEXT(MGOLF!F235, "h:mm AM/PM"), ""), ""),
  IFERROR(IF(Football!H235="Away", TEXT(Football!F235, "h:mm AM/PM"), ""), ""),
  IFERROR(IF(WVB!H235="Away", TEXT(WVB!F235, "h:mm AM/PM"), ""), ""),
  IFERROR(IF(XC!H235="Away", TEXT(XC!F235, "h:mm AM/PM"), ""), ""),
  IFERROR(IF(SWIMMING!H235="Away", TEXT(SWIMMING!F235, "h:mm AM/PM"), ""), ""),
  IFERROR(IF(WTEN!H235="Away", TEXT(WTEN!F235, "h:mm AM/PM"), ""), ""),
  IFERROR(IF(TF!H235="Away", TEXT(TF!F235, "h:mm AM/PM"), ""), ""),
  IFERROR(IF(WGOLF!H235="Away", TEXT(WGOLF!F235, "h:mm AM/PM"), ""), ""),
  IFERROR(IF(WBB!H235="Away", TEXT(WBB!F235, "h:mm AM/PM"), ""), ""),
  IFERROR(IF(MBB!H235="Away", TEXT(MBB!F235, "h:mm AM/PM"), ""), ""),
  IFERROR(IF(WLAX!H235="Away", TEXT(WLAX!F235, "h:mm AM/PM"), ""), ""),
  IFERROR(IF(MLAX!H235="Away", TEXT(MLAX!F235, "h:mm AM/PM"), ""), ""),
  IFERROR(IF(SOFT!H235="Away", TEXT(SOFT!F235, "h:mm AM/PM"), ""), ""),
  IFERROR(IF(BASE!H235="Away", TEXT(BASE!F235, "h:mm AM/PM"), ""), ""),
  IFERROR(IF(ESPORTS!H235="Away", TEXT(ESPORTS!F235, "h:mm AM/PM"), ""), "")
)
</f>
        <v/>
      </c>
      <c r="G235" s="11" t="str">
        <f>TEXTJOIN(
  CHAR(10) &amp; CHAR(10),
  TRUE,
  IFERROR(IF(WSO!H235="Away", WSO!G235, ""), ""),
  IFERROR(IF(MSO!H235="Away", MSO!G235, ""), ""),
  IFERROR(IF(FH!H235="Away", FH!G235, ""), ""),
  IFERROR(IF(MGOLF!H235="Away", MGOLF!G235, ""), ""),
  IFERROR(IF(Football!H235="Away", Football!G235, ""), ""),
  IFERROR(IF(WVB!H235="Away", WVB!G235, ""), ""),
  IFERROR(IF(XC!H235="Away", XC!G235, ""), ""),
  IFERROR(IF(SWIMMING!H235="Away", SWIMMING!G235, ""), ""),
  IFERROR(IF(WTEN!H235="Away", WTEN!G235, ""), ""),
  IFERROR(IF(TF!H235="Away", TF!G235, ""), ""),
  IFERROR(IF(WGOLF!H235="Away", WGOLF!G235, ""), ""),
  IFERROR(IF(WBB!H235="Away", WBB!G235, ""), ""),
  IFERROR(IF(MBB!H235="Away", MBB!G235, ""), ""),
  IFERROR(IF(WLAX!H235="Away", WLAX!G235, ""), ""),
  IFERROR(IF(MLAX!H235="Away", MLAX!G235, ""), ""),
  IFERROR(IF(SOFT!H235="Away", SOFT!G235, ""), ""),
  IFERROR(IF(BASE!H235="Away", BASE!G235, ""), ""),
  IFERROR(IF(ESPORTS!H235="Away", ESPORTS!G235, ""), "")
)
</f>
        <v/>
      </c>
      <c r="H235" s="22" t="str">
        <f>TEXTJOIN(
  CHAR(10) &amp; CHAR(10),
  TRUE,
  IFERROR(IF(WSO!H235="Away", WSO!P235, ""), ""),
  IFERROR(IF(MSO!H235="Away", MSO!P235, ""), ""),
  IFERROR(IF(FH!H235="Away", FH!P235, ""), ""),
  IFERROR(IF(MGOLF!H235="Away", MGOLF!P235, ""), ""),
  IFERROR(IF(Football!H235="Away", Football!P235, ""), ""),
  IFERROR(IF(WVB!H235="Away", WVB!P235, ""), ""),
  IFERROR(IF(XC!H235="Away", XC!P235, ""), ""),
  IFERROR(IF(SWIMMING!H235="Away", SWIMMING!P235, ""), ""),
  IFERROR(IF(WTEN!H235="Away", WTEN!P235, ""), ""),
  IFERROR(IF(TF!H235="Away", TF!P235, ""), ""),
  IFERROR(IF(WGOLF!H235="Away", WGOLF!P235, ""), ""),
  IFERROR(IF(WBB!H235="Away", WBB!P235, ""), ""),
  IFERROR(IF(MBB!H235="Away", MBB!P235, ""), ""),
  IFERROR(IF(WLAX!H235="Away", WLAX!P235, ""), ""),
  IFERROR(IF(MLAX!H235="Away", MLAX!P235, ""), ""),
  IFERROR(IF(SOFT!H235="Away", SOFT!P235, ""), ""),
  IFERROR(IF(BASE!H235="Away", BASE!P235, ""), ""),
  IFERROR(IF(ESPORTS!H235="Away", ESPORTS!P235, ""), "")
)
</f>
        <v/>
      </c>
    </row>
    <row r="236" ht="22.5" customHeight="1">
      <c r="A236" s="6">
        <v>235.0</v>
      </c>
      <c r="B236" s="6" t="str">
        <f>'Master Schedule'!B236</f>
        <v/>
      </c>
      <c r="C236" s="7">
        <v>46469.0</v>
      </c>
      <c r="D236" s="8" t="str">
        <f t="shared" si="1"/>
        <v>Tuesday</v>
      </c>
      <c r="E236" s="11" t="str">
        <f>TEXTJOIN(
  CHAR(10) &amp; CHAR(10),
  TRUE,
  IFERROR(IF(WSO!H236="Away", WSO!E236, ""), ""),
  IFERROR(IF(MSO!H236="Away", MSO!E236, ""), ""),
  IFERROR(IF(FH!H236="Away", FH!E236, ""), ""),
  IFERROR(IF(MGOLF!H236="Away", MGOLF!E236, ""), ""),
  IFERROR(IF(Football!H236="Away", Football!E236, ""), ""),
  IFERROR(IF(WVB!H236="Away", WVB!E236, ""), ""),
  IFERROR(IF(XC!H236="Away", XC!E236, ""), ""),
  IFERROR(IF(SWIMMING!H236="Away", SWIMMING!E236, ""), ""),
  IFERROR(IF(WTEN!H236="Away", WTEN!E236, ""), ""),
  IFERROR(IF(TF!H236="Away", TF!E236, ""), ""),
  IFERROR(IF(WGOLF!H236="Away", WGOLF!E236, ""), ""),
  IFERROR(IF(WBB!H236="Away", WBB!E236, ""), ""),
  IFERROR(IF(MBB!H236="Away", MBB!E236, ""), ""),
  IFERROR(IF(WLAX!H236="Away", WLAX!E236, ""), ""),
  IFERROR(IF(MLAX!H236="Away", MLAX!E236, ""), ""),
  IFERROR(IF(SOFT!H236="Away", SOFT!E236, ""), ""),
  IFERROR(IF(BASE!H236="Away", BASE!E236, ""), ""),
  IFERROR(IF(ESPORTS!H236="Away", ESPORTS!E236, ""), "")
)
</f>
        <v/>
      </c>
      <c r="F236" s="11" t="str">
        <f>TEXTJOIN(
  CHAR(10) &amp; CHAR(10),
  TRUE,
  IFERROR(IF(WSO!H236="Away", TEXT(WSO!F236, "h:mm AM/PM"), ""), ""),
  IFERROR(IF(MSO!H236="Away", TEXT(MSO!F236, "h:mm AM/PM"), ""), ""),
  IFERROR(IF(FH!H236="Away", TEXT(FH!F236, "h:mm AM/PM"), ""), ""),
  IFERROR(IF(MGOLF!H236="Away", TEXT(MGOLF!F236, "h:mm AM/PM"), ""), ""),
  IFERROR(IF(Football!H236="Away", TEXT(Football!F236, "h:mm AM/PM"), ""), ""),
  IFERROR(IF(WVB!H236="Away", TEXT(WVB!F236, "h:mm AM/PM"), ""), ""),
  IFERROR(IF(XC!H236="Away", TEXT(XC!F236, "h:mm AM/PM"), ""), ""),
  IFERROR(IF(SWIMMING!H236="Away", TEXT(SWIMMING!F236, "h:mm AM/PM"), ""), ""),
  IFERROR(IF(WTEN!H236="Away", TEXT(WTEN!F236, "h:mm AM/PM"), ""), ""),
  IFERROR(IF(TF!H236="Away", TEXT(TF!F236, "h:mm AM/PM"), ""), ""),
  IFERROR(IF(WGOLF!H236="Away", TEXT(WGOLF!F236, "h:mm AM/PM"), ""), ""),
  IFERROR(IF(WBB!H236="Away", TEXT(WBB!F236, "h:mm AM/PM"), ""), ""),
  IFERROR(IF(MBB!H236="Away", TEXT(MBB!F236, "h:mm AM/PM"), ""), ""),
  IFERROR(IF(WLAX!H236="Away", TEXT(WLAX!F236, "h:mm AM/PM"), ""), ""),
  IFERROR(IF(MLAX!H236="Away", TEXT(MLAX!F236, "h:mm AM/PM"), ""), ""),
  IFERROR(IF(SOFT!H236="Away", TEXT(SOFT!F236, "h:mm AM/PM"), ""), ""),
  IFERROR(IF(BASE!H236="Away", TEXT(BASE!F236, "h:mm AM/PM"), ""), ""),
  IFERROR(IF(ESPORTS!H236="Away", TEXT(ESPORTS!F236, "h:mm AM/PM"), ""), "")
)
</f>
        <v/>
      </c>
      <c r="G236" s="11" t="str">
        <f>TEXTJOIN(
  CHAR(10) &amp; CHAR(10),
  TRUE,
  IFERROR(IF(WSO!H236="Away", WSO!G236, ""), ""),
  IFERROR(IF(MSO!H236="Away", MSO!G236, ""), ""),
  IFERROR(IF(FH!H236="Away", FH!G236, ""), ""),
  IFERROR(IF(MGOLF!H236="Away", MGOLF!G236, ""), ""),
  IFERROR(IF(Football!H236="Away", Football!G236, ""), ""),
  IFERROR(IF(WVB!H236="Away", WVB!G236, ""), ""),
  IFERROR(IF(XC!H236="Away", XC!G236, ""), ""),
  IFERROR(IF(SWIMMING!H236="Away", SWIMMING!G236, ""), ""),
  IFERROR(IF(WTEN!H236="Away", WTEN!G236, ""), ""),
  IFERROR(IF(TF!H236="Away", TF!G236, ""), ""),
  IFERROR(IF(WGOLF!H236="Away", WGOLF!G236, ""), ""),
  IFERROR(IF(WBB!H236="Away", WBB!G236, ""), ""),
  IFERROR(IF(MBB!H236="Away", MBB!G236, ""), ""),
  IFERROR(IF(WLAX!H236="Away", WLAX!G236, ""), ""),
  IFERROR(IF(MLAX!H236="Away", MLAX!G236, ""), ""),
  IFERROR(IF(SOFT!H236="Away", SOFT!G236, ""), ""),
  IFERROR(IF(BASE!H236="Away", BASE!G236, ""), ""),
  IFERROR(IF(ESPORTS!H236="Away", ESPORTS!G236, ""), "")
)
</f>
        <v/>
      </c>
      <c r="H236" s="22" t="str">
        <f>TEXTJOIN(
  CHAR(10) &amp; CHAR(10),
  TRUE,
  IFERROR(IF(WSO!H236="Away", WSO!P236, ""), ""),
  IFERROR(IF(MSO!H236="Away", MSO!P236, ""), ""),
  IFERROR(IF(FH!H236="Away", FH!P236, ""), ""),
  IFERROR(IF(MGOLF!H236="Away", MGOLF!P236, ""), ""),
  IFERROR(IF(Football!H236="Away", Football!P236, ""), ""),
  IFERROR(IF(WVB!H236="Away", WVB!P236, ""), ""),
  IFERROR(IF(XC!H236="Away", XC!P236, ""), ""),
  IFERROR(IF(SWIMMING!H236="Away", SWIMMING!P236, ""), ""),
  IFERROR(IF(WTEN!H236="Away", WTEN!P236, ""), ""),
  IFERROR(IF(TF!H236="Away", TF!P236, ""), ""),
  IFERROR(IF(WGOLF!H236="Away", WGOLF!P236, ""), ""),
  IFERROR(IF(WBB!H236="Away", WBB!P236, ""), ""),
  IFERROR(IF(MBB!H236="Away", MBB!P236, ""), ""),
  IFERROR(IF(WLAX!H236="Away", WLAX!P236, ""), ""),
  IFERROR(IF(MLAX!H236="Away", MLAX!P236, ""), ""),
  IFERROR(IF(SOFT!H236="Away", SOFT!P236, ""), ""),
  IFERROR(IF(BASE!H236="Away", BASE!P236, ""), ""),
  IFERROR(IF(ESPORTS!H236="Away", ESPORTS!P236, ""), "")
)
</f>
        <v/>
      </c>
    </row>
    <row r="237" ht="22.5" customHeight="1">
      <c r="A237" s="6">
        <v>236.0</v>
      </c>
      <c r="B237" s="6" t="str">
        <f>'Master Schedule'!B237</f>
        <v/>
      </c>
      <c r="C237" s="7">
        <v>46470.0</v>
      </c>
      <c r="D237" s="8" t="str">
        <f t="shared" si="1"/>
        <v>Wednesday</v>
      </c>
      <c r="E237" s="11" t="str">
        <f>TEXTJOIN(
  CHAR(10) &amp; CHAR(10),
  TRUE,
  IFERROR(IF(WSO!H237="Away", WSO!E237, ""), ""),
  IFERROR(IF(MSO!H237="Away", MSO!E237, ""), ""),
  IFERROR(IF(FH!H237="Away", FH!E237, ""), ""),
  IFERROR(IF(MGOLF!H237="Away", MGOLF!E237, ""), ""),
  IFERROR(IF(Football!H237="Away", Football!E237, ""), ""),
  IFERROR(IF(WVB!H237="Away", WVB!E237, ""), ""),
  IFERROR(IF(XC!H237="Away", XC!E237, ""), ""),
  IFERROR(IF(SWIMMING!H237="Away", SWIMMING!E237, ""), ""),
  IFERROR(IF(WTEN!H237="Away", WTEN!E237, ""), ""),
  IFERROR(IF(TF!H237="Away", TF!E237, ""), ""),
  IFERROR(IF(WGOLF!H237="Away", WGOLF!E237, ""), ""),
  IFERROR(IF(WBB!H237="Away", WBB!E237, ""), ""),
  IFERROR(IF(MBB!H237="Away", MBB!E237, ""), ""),
  IFERROR(IF(WLAX!H237="Away", WLAX!E237, ""), ""),
  IFERROR(IF(MLAX!H237="Away", MLAX!E237, ""), ""),
  IFERROR(IF(SOFT!H237="Away", SOFT!E237, ""), ""),
  IFERROR(IF(BASE!H237="Away", BASE!E237, ""), ""),
  IFERROR(IF(ESPORTS!H237="Away", ESPORTS!E237, ""), "")
)
</f>
        <v/>
      </c>
      <c r="F237" s="11" t="str">
        <f>TEXTJOIN(
  CHAR(10) &amp; CHAR(10),
  TRUE,
  IFERROR(IF(WSO!H237="Away", TEXT(WSO!F237, "h:mm AM/PM"), ""), ""),
  IFERROR(IF(MSO!H237="Away", TEXT(MSO!F237, "h:mm AM/PM"), ""), ""),
  IFERROR(IF(FH!H237="Away", TEXT(FH!F237, "h:mm AM/PM"), ""), ""),
  IFERROR(IF(MGOLF!H237="Away", TEXT(MGOLF!F237, "h:mm AM/PM"), ""), ""),
  IFERROR(IF(Football!H237="Away", TEXT(Football!F237, "h:mm AM/PM"), ""), ""),
  IFERROR(IF(WVB!H237="Away", TEXT(WVB!F237, "h:mm AM/PM"), ""), ""),
  IFERROR(IF(XC!H237="Away", TEXT(XC!F237, "h:mm AM/PM"), ""), ""),
  IFERROR(IF(SWIMMING!H237="Away", TEXT(SWIMMING!F237, "h:mm AM/PM"), ""), ""),
  IFERROR(IF(WTEN!H237="Away", TEXT(WTEN!F237, "h:mm AM/PM"), ""), ""),
  IFERROR(IF(TF!H237="Away", TEXT(TF!F237, "h:mm AM/PM"), ""), ""),
  IFERROR(IF(WGOLF!H237="Away", TEXT(WGOLF!F237, "h:mm AM/PM"), ""), ""),
  IFERROR(IF(WBB!H237="Away", TEXT(WBB!F237, "h:mm AM/PM"), ""), ""),
  IFERROR(IF(MBB!H237="Away", TEXT(MBB!F237, "h:mm AM/PM"), ""), ""),
  IFERROR(IF(WLAX!H237="Away", TEXT(WLAX!F237, "h:mm AM/PM"), ""), ""),
  IFERROR(IF(MLAX!H237="Away", TEXT(MLAX!F237, "h:mm AM/PM"), ""), ""),
  IFERROR(IF(SOFT!H237="Away", TEXT(SOFT!F237, "h:mm AM/PM"), ""), ""),
  IFERROR(IF(BASE!H237="Away", TEXT(BASE!F237, "h:mm AM/PM"), ""), ""),
  IFERROR(IF(ESPORTS!H237="Away", TEXT(ESPORTS!F237, "h:mm AM/PM"), ""), "")
)
</f>
        <v/>
      </c>
      <c r="G237" s="11" t="str">
        <f>TEXTJOIN(
  CHAR(10) &amp; CHAR(10),
  TRUE,
  IFERROR(IF(WSO!H237="Away", WSO!G237, ""), ""),
  IFERROR(IF(MSO!H237="Away", MSO!G237, ""), ""),
  IFERROR(IF(FH!H237="Away", FH!G237, ""), ""),
  IFERROR(IF(MGOLF!H237="Away", MGOLF!G237, ""), ""),
  IFERROR(IF(Football!H237="Away", Football!G237, ""), ""),
  IFERROR(IF(WVB!H237="Away", WVB!G237, ""), ""),
  IFERROR(IF(XC!H237="Away", XC!G237, ""), ""),
  IFERROR(IF(SWIMMING!H237="Away", SWIMMING!G237, ""), ""),
  IFERROR(IF(WTEN!H237="Away", WTEN!G237, ""), ""),
  IFERROR(IF(TF!H237="Away", TF!G237, ""), ""),
  IFERROR(IF(WGOLF!H237="Away", WGOLF!G237, ""), ""),
  IFERROR(IF(WBB!H237="Away", WBB!G237, ""), ""),
  IFERROR(IF(MBB!H237="Away", MBB!G237, ""), ""),
  IFERROR(IF(WLAX!H237="Away", WLAX!G237, ""), ""),
  IFERROR(IF(MLAX!H237="Away", MLAX!G237, ""), ""),
  IFERROR(IF(SOFT!H237="Away", SOFT!G237, ""), ""),
  IFERROR(IF(BASE!H237="Away", BASE!G237, ""), ""),
  IFERROR(IF(ESPORTS!H237="Away", ESPORTS!G237, ""), "")
)
</f>
        <v/>
      </c>
      <c r="H237" s="22" t="str">
        <f>TEXTJOIN(
  CHAR(10) &amp; CHAR(10),
  TRUE,
  IFERROR(IF(WSO!H237="Away", WSO!P237, ""), ""),
  IFERROR(IF(MSO!H237="Away", MSO!P237, ""), ""),
  IFERROR(IF(FH!H237="Away", FH!P237, ""), ""),
  IFERROR(IF(MGOLF!H237="Away", MGOLF!P237, ""), ""),
  IFERROR(IF(Football!H237="Away", Football!P237, ""), ""),
  IFERROR(IF(WVB!H237="Away", WVB!P237, ""), ""),
  IFERROR(IF(XC!H237="Away", XC!P237, ""), ""),
  IFERROR(IF(SWIMMING!H237="Away", SWIMMING!P237, ""), ""),
  IFERROR(IF(WTEN!H237="Away", WTEN!P237, ""), ""),
  IFERROR(IF(TF!H237="Away", TF!P237, ""), ""),
  IFERROR(IF(WGOLF!H237="Away", WGOLF!P237, ""), ""),
  IFERROR(IF(WBB!H237="Away", WBB!P237, ""), ""),
  IFERROR(IF(MBB!H237="Away", MBB!P237, ""), ""),
  IFERROR(IF(WLAX!H237="Away", WLAX!P237, ""), ""),
  IFERROR(IF(MLAX!H237="Away", MLAX!P237, ""), ""),
  IFERROR(IF(SOFT!H237="Away", SOFT!P237, ""), ""),
  IFERROR(IF(BASE!H237="Away", BASE!P237, ""), ""),
  IFERROR(IF(ESPORTS!H237="Away", ESPORTS!P237, ""), "")
)
</f>
        <v/>
      </c>
    </row>
    <row r="238" ht="22.5" customHeight="1">
      <c r="A238" s="6">
        <v>237.0</v>
      </c>
      <c r="B238" s="6" t="str">
        <f>'Master Schedule'!B238</f>
        <v/>
      </c>
      <c r="C238" s="7">
        <v>46471.0</v>
      </c>
      <c r="D238" s="8" t="str">
        <f t="shared" si="1"/>
        <v>Thursday</v>
      </c>
      <c r="E238" s="11" t="str">
        <f>TEXTJOIN(
  CHAR(10) &amp; CHAR(10),
  TRUE,
  IFERROR(IF(WSO!H238="Away", WSO!E238, ""), ""),
  IFERROR(IF(MSO!H238="Away", MSO!E238, ""), ""),
  IFERROR(IF(FH!H238="Away", FH!E238, ""), ""),
  IFERROR(IF(MGOLF!H238="Away", MGOLF!E238, ""), ""),
  IFERROR(IF(Football!H238="Away", Football!E238, ""), ""),
  IFERROR(IF(WVB!H238="Away", WVB!E238, ""), ""),
  IFERROR(IF(XC!H238="Away", XC!E238, ""), ""),
  IFERROR(IF(SWIMMING!H238="Away", SWIMMING!E238, ""), ""),
  IFERROR(IF(WTEN!H238="Away", WTEN!E238, ""), ""),
  IFERROR(IF(TF!H238="Away", TF!E238, ""), ""),
  IFERROR(IF(WGOLF!H238="Away", WGOLF!E238, ""), ""),
  IFERROR(IF(WBB!H238="Away", WBB!E238, ""), ""),
  IFERROR(IF(MBB!H238="Away", MBB!E238, ""), ""),
  IFERROR(IF(WLAX!H238="Away", WLAX!E238, ""), ""),
  IFERROR(IF(MLAX!H238="Away", MLAX!E238, ""), ""),
  IFERROR(IF(SOFT!H238="Away", SOFT!E238, ""), ""),
  IFERROR(IF(BASE!H238="Away", BASE!E238, ""), ""),
  IFERROR(IF(ESPORTS!H238="Away", ESPORTS!E238, ""), "")
)
</f>
        <v/>
      </c>
      <c r="F238" s="11" t="str">
        <f>TEXTJOIN(
  CHAR(10) &amp; CHAR(10),
  TRUE,
  IFERROR(IF(WSO!H238="Away", TEXT(WSO!F238, "h:mm AM/PM"), ""), ""),
  IFERROR(IF(MSO!H238="Away", TEXT(MSO!F238, "h:mm AM/PM"), ""), ""),
  IFERROR(IF(FH!H238="Away", TEXT(FH!F238, "h:mm AM/PM"), ""), ""),
  IFERROR(IF(MGOLF!H238="Away", TEXT(MGOLF!F238, "h:mm AM/PM"), ""), ""),
  IFERROR(IF(Football!H238="Away", TEXT(Football!F238, "h:mm AM/PM"), ""), ""),
  IFERROR(IF(WVB!H238="Away", TEXT(WVB!F238, "h:mm AM/PM"), ""), ""),
  IFERROR(IF(XC!H238="Away", TEXT(XC!F238, "h:mm AM/PM"), ""), ""),
  IFERROR(IF(SWIMMING!H238="Away", TEXT(SWIMMING!F238, "h:mm AM/PM"), ""), ""),
  IFERROR(IF(WTEN!H238="Away", TEXT(WTEN!F238, "h:mm AM/PM"), ""), ""),
  IFERROR(IF(TF!H238="Away", TEXT(TF!F238, "h:mm AM/PM"), ""), ""),
  IFERROR(IF(WGOLF!H238="Away", TEXT(WGOLF!F238, "h:mm AM/PM"), ""), ""),
  IFERROR(IF(WBB!H238="Away", TEXT(WBB!F238, "h:mm AM/PM"), ""), ""),
  IFERROR(IF(MBB!H238="Away", TEXT(MBB!F238, "h:mm AM/PM"), ""), ""),
  IFERROR(IF(WLAX!H238="Away", TEXT(WLAX!F238, "h:mm AM/PM"), ""), ""),
  IFERROR(IF(MLAX!H238="Away", TEXT(MLAX!F238, "h:mm AM/PM"), ""), ""),
  IFERROR(IF(SOFT!H238="Away", TEXT(SOFT!F238, "h:mm AM/PM"), ""), ""),
  IFERROR(IF(BASE!H238="Away", TEXT(BASE!F238, "h:mm AM/PM"), ""), ""),
  IFERROR(IF(ESPORTS!H238="Away", TEXT(ESPORTS!F238, "h:mm AM/PM"), ""), "")
)
</f>
        <v/>
      </c>
      <c r="G238" s="11" t="str">
        <f>TEXTJOIN(
  CHAR(10) &amp; CHAR(10),
  TRUE,
  IFERROR(IF(WSO!H238="Away", WSO!G238, ""), ""),
  IFERROR(IF(MSO!H238="Away", MSO!G238, ""), ""),
  IFERROR(IF(FH!H238="Away", FH!G238, ""), ""),
  IFERROR(IF(MGOLF!H238="Away", MGOLF!G238, ""), ""),
  IFERROR(IF(Football!H238="Away", Football!G238, ""), ""),
  IFERROR(IF(WVB!H238="Away", WVB!G238, ""), ""),
  IFERROR(IF(XC!H238="Away", XC!G238, ""), ""),
  IFERROR(IF(SWIMMING!H238="Away", SWIMMING!G238, ""), ""),
  IFERROR(IF(WTEN!H238="Away", WTEN!G238, ""), ""),
  IFERROR(IF(TF!H238="Away", TF!G238, ""), ""),
  IFERROR(IF(WGOLF!H238="Away", WGOLF!G238, ""), ""),
  IFERROR(IF(WBB!H238="Away", WBB!G238, ""), ""),
  IFERROR(IF(MBB!H238="Away", MBB!G238, ""), ""),
  IFERROR(IF(WLAX!H238="Away", WLAX!G238, ""), ""),
  IFERROR(IF(MLAX!H238="Away", MLAX!G238, ""), ""),
  IFERROR(IF(SOFT!H238="Away", SOFT!G238, ""), ""),
  IFERROR(IF(BASE!H238="Away", BASE!G238, ""), ""),
  IFERROR(IF(ESPORTS!H238="Away", ESPORTS!G238, ""), "")
)
</f>
        <v/>
      </c>
      <c r="H238" s="22" t="str">
        <f>TEXTJOIN(
  CHAR(10) &amp; CHAR(10),
  TRUE,
  IFERROR(IF(WSO!H238="Away", WSO!P238, ""), ""),
  IFERROR(IF(MSO!H238="Away", MSO!P238, ""), ""),
  IFERROR(IF(FH!H238="Away", FH!P238, ""), ""),
  IFERROR(IF(MGOLF!H238="Away", MGOLF!P238, ""), ""),
  IFERROR(IF(Football!H238="Away", Football!P238, ""), ""),
  IFERROR(IF(WVB!H238="Away", WVB!P238, ""), ""),
  IFERROR(IF(XC!H238="Away", XC!P238, ""), ""),
  IFERROR(IF(SWIMMING!H238="Away", SWIMMING!P238, ""), ""),
  IFERROR(IF(WTEN!H238="Away", WTEN!P238, ""), ""),
  IFERROR(IF(TF!H238="Away", TF!P238, ""), ""),
  IFERROR(IF(WGOLF!H238="Away", WGOLF!P238, ""), ""),
  IFERROR(IF(WBB!H238="Away", WBB!P238, ""), ""),
  IFERROR(IF(MBB!H238="Away", MBB!P238, ""), ""),
  IFERROR(IF(WLAX!H238="Away", WLAX!P238, ""), ""),
  IFERROR(IF(MLAX!H238="Away", MLAX!P238, ""), ""),
  IFERROR(IF(SOFT!H238="Away", SOFT!P238, ""), ""),
  IFERROR(IF(BASE!H238="Away", BASE!P238, ""), ""),
  IFERROR(IF(ESPORTS!H238="Away", ESPORTS!P238, ""), "")
)
</f>
        <v/>
      </c>
    </row>
    <row r="239" ht="22.5" customHeight="1">
      <c r="A239" s="6">
        <v>238.0</v>
      </c>
      <c r="B239" s="6" t="str">
        <f>'Master Schedule'!B239</f>
        <v/>
      </c>
      <c r="C239" s="7">
        <v>46472.0</v>
      </c>
      <c r="D239" s="8" t="str">
        <f t="shared" si="1"/>
        <v>Friday</v>
      </c>
      <c r="E239" s="11" t="str">
        <f>TEXTJOIN(
  CHAR(10) &amp; CHAR(10),
  TRUE,
  IFERROR(IF(WSO!H239="Away", WSO!E239, ""), ""),
  IFERROR(IF(MSO!H239="Away", MSO!E239, ""), ""),
  IFERROR(IF(FH!H239="Away", FH!E239, ""), ""),
  IFERROR(IF(MGOLF!H239="Away", MGOLF!E239, ""), ""),
  IFERROR(IF(Football!H239="Away", Football!E239, ""), ""),
  IFERROR(IF(WVB!H239="Away", WVB!E239, ""), ""),
  IFERROR(IF(XC!H239="Away", XC!E239, ""), ""),
  IFERROR(IF(SWIMMING!H239="Away", SWIMMING!E239, ""), ""),
  IFERROR(IF(WTEN!H239="Away", WTEN!E239, ""), ""),
  IFERROR(IF(TF!H239="Away", TF!E239, ""), ""),
  IFERROR(IF(WGOLF!H239="Away", WGOLF!E239, ""), ""),
  IFERROR(IF(WBB!H239="Away", WBB!E239, ""), ""),
  IFERROR(IF(MBB!H239="Away", MBB!E239, ""), ""),
  IFERROR(IF(WLAX!H239="Away", WLAX!E239, ""), ""),
  IFERROR(IF(MLAX!H239="Away", MLAX!E239, ""), ""),
  IFERROR(IF(SOFT!H239="Away", SOFT!E239, ""), ""),
  IFERROR(IF(BASE!H239="Away", BASE!E239, ""), ""),
  IFERROR(IF(ESPORTS!H239="Away", ESPORTS!E239, ""), "")
)
</f>
        <v/>
      </c>
      <c r="F239" s="11" t="str">
        <f>TEXTJOIN(
  CHAR(10) &amp; CHAR(10),
  TRUE,
  IFERROR(IF(WSO!H239="Away", TEXT(WSO!F239, "h:mm AM/PM"), ""), ""),
  IFERROR(IF(MSO!H239="Away", TEXT(MSO!F239, "h:mm AM/PM"), ""), ""),
  IFERROR(IF(FH!H239="Away", TEXT(FH!F239, "h:mm AM/PM"), ""), ""),
  IFERROR(IF(MGOLF!H239="Away", TEXT(MGOLF!F239, "h:mm AM/PM"), ""), ""),
  IFERROR(IF(Football!H239="Away", TEXT(Football!F239, "h:mm AM/PM"), ""), ""),
  IFERROR(IF(WVB!H239="Away", TEXT(WVB!F239, "h:mm AM/PM"), ""), ""),
  IFERROR(IF(XC!H239="Away", TEXT(XC!F239, "h:mm AM/PM"), ""), ""),
  IFERROR(IF(SWIMMING!H239="Away", TEXT(SWIMMING!F239, "h:mm AM/PM"), ""), ""),
  IFERROR(IF(WTEN!H239="Away", TEXT(WTEN!F239, "h:mm AM/PM"), ""), ""),
  IFERROR(IF(TF!H239="Away", TEXT(TF!F239, "h:mm AM/PM"), ""), ""),
  IFERROR(IF(WGOLF!H239="Away", TEXT(WGOLF!F239, "h:mm AM/PM"), ""), ""),
  IFERROR(IF(WBB!H239="Away", TEXT(WBB!F239, "h:mm AM/PM"), ""), ""),
  IFERROR(IF(MBB!H239="Away", TEXT(MBB!F239, "h:mm AM/PM"), ""), ""),
  IFERROR(IF(WLAX!H239="Away", TEXT(WLAX!F239, "h:mm AM/PM"), ""), ""),
  IFERROR(IF(MLAX!H239="Away", TEXT(MLAX!F239, "h:mm AM/PM"), ""), ""),
  IFERROR(IF(SOFT!H239="Away", TEXT(SOFT!F239, "h:mm AM/PM"), ""), ""),
  IFERROR(IF(BASE!H239="Away", TEXT(BASE!F239, "h:mm AM/PM"), ""), ""),
  IFERROR(IF(ESPORTS!H239="Away", TEXT(ESPORTS!F239, "h:mm AM/PM"), ""), "")
)
</f>
        <v/>
      </c>
      <c r="G239" s="11" t="str">
        <f>TEXTJOIN(
  CHAR(10) &amp; CHAR(10),
  TRUE,
  IFERROR(IF(WSO!H239="Away", WSO!G239, ""), ""),
  IFERROR(IF(MSO!H239="Away", MSO!G239, ""), ""),
  IFERROR(IF(FH!H239="Away", FH!G239, ""), ""),
  IFERROR(IF(MGOLF!H239="Away", MGOLF!G239, ""), ""),
  IFERROR(IF(Football!H239="Away", Football!G239, ""), ""),
  IFERROR(IF(WVB!H239="Away", WVB!G239, ""), ""),
  IFERROR(IF(XC!H239="Away", XC!G239, ""), ""),
  IFERROR(IF(SWIMMING!H239="Away", SWIMMING!G239, ""), ""),
  IFERROR(IF(WTEN!H239="Away", WTEN!G239, ""), ""),
  IFERROR(IF(TF!H239="Away", TF!G239, ""), ""),
  IFERROR(IF(WGOLF!H239="Away", WGOLF!G239, ""), ""),
  IFERROR(IF(WBB!H239="Away", WBB!G239, ""), ""),
  IFERROR(IF(MBB!H239="Away", MBB!G239, ""), ""),
  IFERROR(IF(WLAX!H239="Away", WLAX!G239, ""), ""),
  IFERROR(IF(MLAX!H239="Away", MLAX!G239, ""), ""),
  IFERROR(IF(SOFT!H239="Away", SOFT!G239, ""), ""),
  IFERROR(IF(BASE!H239="Away", BASE!G239, ""), ""),
  IFERROR(IF(ESPORTS!H239="Away", ESPORTS!G239, ""), "")
)
</f>
        <v/>
      </c>
      <c r="H239" s="22" t="str">
        <f>TEXTJOIN(
  CHAR(10) &amp; CHAR(10),
  TRUE,
  IFERROR(IF(WSO!H239="Away", WSO!P239, ""), ""),
  IFERROR(IF(MSO!H239="Away", MSO!P239, ""), ""),
  IFERROR(IF(FH!H239="Away", FH!P239, ""), ""),
  IFERROR(IF(MGOLF!H239="Away", MGOLF!P239, ""), ""),
  IFERROR(IF(Football!H239="Away", Football!P239, ""), ""),
  IFERROR(IF(WVB!H239="Away", WVB!P239, ""), ""),
  IFERROR(IF(XC!H239="Away", XC!P239, ""), ""),
  IFERROR(IF(SWIMMING!H239="Away", SWIMMING!P239, ""), ""),
  IFERROR(IF(WTEN!H239="Away", WTEN!P239, ""), ""),
  IFERROR(IF(TF!H239="Away", TF!P239, ""), ""),
  IFERROR(IF(WGOLF!H239="Away", WGOLF!P239, ""), ""),
  IFERROR(IF(WBB!H239="Away", WBB!P239, ""), ""),
  IFERROR(IF(MBB!H239="Away", MBB!P239, ""), ""),
  IFERROR(IF(WLAX!H239="Away", WLAX!P239, ""), ""),
  IFERROR(IF(MLAX!H239="Away", MLAX!P239, ""), ""),
  IFERROR(IF(SOFT!H239="Away", SOFT!P239, ""), ""),
  IFERROR(IF(BASE!H239="Away", BASE!P239, ""), ""),
  IFERROR(IF(ESPORTS!H239="Away", ESPORTS!P239, ""), "")
)
</f>
        <v/>
      </c>
    </row>
    <row r="240" ht="22.5" customHeight="1">
      <c r="A240" s="6">
        <v>239.0</v>
      </c>
      <c r="B240" s="6" t="str">
        <f>'Master Schedule'!B240</f>
        <v/>
      </c>
      <c r="C240" s="7">
        <v>46473.0</v>
      </c>
      <c r="D240" s="8" t="str">
        <f t="shared" si="1"/>
        <v>Saturday</v>
      </c>
      <c r="E240" s="11" t="str">
        <f>TEXTJOIN(
  CHAR(10) &amp; CHAR(10),
  TRUE,
  IFERROR(IF(WSO!H240="Away", WSO!E240, ""), ""),
  IFERROR(IF(MSO!H240="Away", MSO!E240, ""), ""),
  IFERROR(IF(FH!H240="Away", FH!E240, ""), ""),
  IFERROR(IF(MGOLF!H240="Away", MGOLF!E240, ""), ""),
  IFERROR(IF(Football!H240="Away", Football!E240, ""), ""),
  IFERROR(IF(WVB!H240="Away", WVB!E240, ""), ""),
  IFERROR(IF(XC!H240="Away", XC!E240, ""), ""),
  IFERROR(IF(SWIMMING!H240="Away", SWIMMING!E240, ""), ""),
  IFERROR(IF(WTEN!H240="Away", WTEN!E240, ""), ""),
  IFERROR(IF(TF!H240="Away", TF!E240, ""), ""),
  IFERROR(IF(WGOLF!H240="Away", WGOLF!E240, ""), ""),
  IFERROR(IF(WBB!H240="Away", WBB!E240, ""), ""),
  IFERROR(IF(MBB!H240="Away", MBB!E240, ""), ""),
  IFERROR(IF(WLAX!H240="Away", WLAX!E240, ""), ""),
  IFERROR(IF(MLAX!H240="Away", MLAX!E240, ""), ""),
  IFERROR(IF(SOFT!H240="Away", SOFT!E240, ""), ""),
  IFERROR(IF(BASE!H240="Away", BASE!E240, ""), ""),
  IFERROR(IF(ESPORTS!H240="Away", ESPORTS!E240, ""), "")
)
</f>
        <v/>
      </c>
      <c r="F240" s="11" t="str">
        <f>TEXTJOIN(
  CHAR(10) &amp; CHAR(10),
  TRUE,
  IFERROR(IF(WSO!H240="Away", TEXT(WSO!F240, "h:mm AM/PM"), ""), ""),
  IFERROR(IF(MSO!H240="Away", TEXT(MSO!F240, "h:mm AM/PM"), ""), ""),
  IFERROR(IF(FH!H240="Away", TEXT(FH!F240, "h:mm AM/PM"), ""), ""),
  IFERROR(IF(MGOLF!H240="Away", TEXT(MGOLF!F240, "h:mm AM/PM"), ""), ""),
  IFERROR(IF(Football!H240="Away", TEXT(Football!F240, "h:mm AM/PM"), ""), ""),
  IFERROR(IF(WVB!H240="Away", TEXT(WVB!F240, "h:mm AM/PM"), ""), ""),
  IFERROR(IF(XC!H240="Away", TEXT(XC!F240, "h:mm AM/PM"), ""), ""),
  IFERROR(IF(SWIMMING!H240="Away", TEXT(SWIMMING!F240, "h:mm AM/PM"), ""), ""),
  IFERROR(IF(WTEN!H240="Away", TEXT(WTEN!F240, "h:mm AM/PM"), ""), ""),
  IFERROR(IF(TF!H240="Away", TEXT(TF!F240, "h:mm AM/PM"), ""), ""),
  IFERROR(IF(WGOLF!H240="Away", TEXT(WGOLF!F240, "h:mm AM/PM"), ""), ""),
  IFERROR(IF(WBB!H240="Away", TEXT(WBB!F240, "h:mm AM/PM"), ""), ""),
  IFERROR(IF(MBB!H240="Away", TEXT(MBB!F240, "h:mm AM/PM"), ""), ""),
  IFERROR(IF(WLAX!H240="Away", TEXT(WLAX!F240, "h:mm AM/PM"), ""), ""),
  IFERROR(IF(MLAX!H240="Away", TEXT(MLAX!F240, "h:mm AM/PM"), ""), ""),
  IFERROR(IF(SOFT!H240="Away", TEXT(SOFT!F240, "h:mm AM/PM"), ""), ""),
  IFERROR(IF(BASE!H240="Away", TEXT(BASE!F240, "h:mm AM/PM"), ""), ""),
  IFERROR(IF(ESPORTS!H240="Away", TEXT(ESPORTS!F240, "h:mm AM/PM"), ""), "")
)
</f>
        <v/>
      </c>
      <c r="G240" s="11" t="str">
        <f>TEXTJOIN(
  CHAR(10) &amp; CHAR(10),
  TRUE,
  IFERROR(IF(WSO!H240="Away", WSO!G240, ""), ""),
  IFERROR(IF(MSO!H240="Away", MSO!G240, ""), ""),
  IFERROR(IF(FH!H240="Away", FH!G240, ""), ""),
  IFERROR(IF(MGOLF!H240="Away", MGOLF!G240, ""), ""),
  IFERROR(IF(Football!H240="Away", Football!G240, ""), ""),
  IFERROR(IF(WVB!H240="Away", WVB!G240, ""), ""),
  IFERROR(IF(XC!H240="Away", XC!G240, ""), ""),
  IFERROR(IF(SWIMMING!H240="Away", SWIMMING!G240, ""), ""),
  IFERROR(IF(WTEN!H240="Away", WTEN!G240, ""), ""),
  IFERROR(IF(TF!H240="Away", TF!G240, ""), ""),
  IFERROR(IF(WGOLF!H240="Away", WGOLF!G240, ""), ""),
  IFERROR(IF(WBB!H240="Away", WBB!G240, ""), ""),
  IFERROR(IF(MBB!H240="Away", MBB!G240, ""), ""),
  IFERROR(IF(WLAX!H240="Away", WLAX!G240, ""), ""),
  IFERROR(IF(MLAX!H240="Away", MLAX!G240, ""), ""),
  IFERROR(IF(SOFT!H240="Away", SOFT!G240, ""), ""),
  IFERROR(IF(BASE!H240="Away", BASE!G240, ""), ""),
  IFERROR(IF(ESPORTS!H240="Away", ESPORTS!G240, ""), "")
)
</f>
        <v/>
      </c>
      <c r="H240" s="22" t="str">
        <f>TEXTJOIN(
  CHAR(10) &amp; CHAR(10),
  TRUE,
  IFERROR(IF(WSO!H240="Away", WSO!P240, ""), ""),
  IFERROR(IF(MSO!H240="Away", MSO!P240, ""), ""),
  IFERROR(IF(FH!H240="Away", FH!P240, ""), ""),
  IFERROR(IF(MGOLF!H240="Away", MGOLF!P240, ""), ""),
  IFERROR(IF(Football!H240="Away", Football!P240, ""), ""),
  IFERROR(IF(WVB!H240="Away", WVB!P240, ""), ""),
  IFERROR(IF(XC!H240="Away", XC!P240, ""), ""),
  IFERROR(IF(SWIMMING!H240="Away", SWIMMING!P240, ""), ""),
  IFERROR(IF(WTEN!H240="Away", WTEN!P240, ""), ""),
  IFERROR(IF(TF!H240="Away", TF!P240, ""), ""),
  IFERROR(IF(WGOLF!H240="Away", WGOLF!P240, ""), ""),
  IFERROR(IF(WBB!H240="Away", WBB!P240, ""), ""),
  IFERROR(IF(MBB!H240="Away", MBB!P240, ""), ""),
  IFERROR(IF(WLAX!H240="Away", WLAX!P240, ""), ""),
  IFERROR(IF(MLAX!H240="Away", MLAX!P240, ""), ""),
  IFERROR(IF(SOFT!H240="Away", SOFT!P240, ""), ""),
  IFERROR(IF(BASE!H240="Away", BASE!P240, ""), ""),
  IFERROR(IF(ESPORTS!H240="Away", ESPORTS!P240, ""), "")
)
</f>
        <v/>
      </c>
    </row>
    <row r="241" ht="22.5" customHeight="1">
      <c r="A241" s="6">
        <v>240.0</v>
      </c>
      <c r="B241" s="6" t="str">
        <f>'Master Schedule'!B241</f>
        <v/>
      </c>
      <c r="C241" s="7">
        <v>46474.0</v>
      </c>
      <c r="D241" s="8" t="str">
        <f t="shared" si="1"/>
        <v>Sunday</v>
      </c>
      <c r="E241" s="11" t="str">
        <f>TEXTJOIN(
  CHAR(10) &amp; CHAR(10),
  TRUE,
  IFERROR(IF(WSO!H241="Away", WSO!E241, ""), ""),
  IFERROR(IF(MSO!H241="Away", MSO!E241, ""), ""),
  IFERROR(IF(FH!H241="Away", FH!E241, ""), ""),
  IFERROR(IF(MGOLF!H241="Away", MGOLF!E241, ""), ""),
  IFERROR(IF(Football!H241="Away", Football!E241, ""), ""),
  IFERROR(IF(WVB!H241="Away", WVB!E241, ""), ""),
  IFERROR(IF(XC!H241="Away", XC!E241, ""), ""),
  IFERROR(IF(SWIMMING!H241="Away", SWIMMING!E241, ""), ""),
  IFERROR(IF(WTEN!H241="Away", WTEN!E241, ""), ""),
  IFERROR(IF(TF!H241="Away", TF!E241, ""), ""),
  IFERROR(IF(WGOLF!H241="Away", WGOLF!E241, ""), ""),
  IFERROR(IF(WBB!H241="Away", WBB!E241, ""), ""),
  IFERROR(IF(MBB!H241="Away", MBB!E241, ""), ""),
  IFERROR(IF(WLAX!H241="Away", WLAX!E241, ""), ""),
  IFERROR(IF(MLAX!H241="Away", MLAX!E241, ""), ""),
  IFERROR(IF(SOFT!H241="Away", SOFT!E241, ""), ""),
  IFERROR(IF(BASE!H241="Away", BASE!E241, ""), ""),
  IFERROR(IF(ESPORTS!H241="Away", ESPORTS!E241, ""), "")
)
</f>
        <v/>
      </c>
      <c r="F241" s="11" t="str">
        <f>TEXTJOIN(
  CHAR(10) &amp; CHAR(10),
  TRUE,
  IFERROR(IF(WSO!H241="Away", TEXT(WSO!F241, "h:mm AM/PM"), ""), ""),
  IFERROR(IF(MSO!H241="Away", TEXT(MSO!F241, "h:mm AM/PM"), ""), ""),
  IFERROR(IF(FH!H241="Away", TEXT(FH!F241, "h:mm AM/PM"), ""), ""),
  IFERROR(IF(MGOLF!H241="Away", TEXT(MGOLF!F241, "h:mm AM/PM"), ""), ""),
  IFERROR(IF(Football!H241="Away", TEXT(Football!F241, "h:mm AM/PM"), ""), ""),
  IFERROR(IF(WVB!H241="Away", TEXT(WVB!F241, "h:mm AM/PM"), ""), ""),
  IFERROR(IF(XC!H241="Away", TEXT(XC!F241, "h:mm AM/PM"), ""), ""),
  IFERROR(IF(SWIMMING!H241="Away", TEXT(SWIMMING!F241, "h:mm AM/PM"), ""), ""),
  IFERROR(IF(WTEN!H241="Away", TEXT(WTEN!F241, "h:mm AM/PM"), ""), ""),
  IFERROR(IF(TF!H241="Away", TEXT(TF!F241, "h:mm AM/PM"), ""), ""),
  IFERROR(IF(WGOLF!H241="Away", TEXT(WGOLF!F241, "h:mm AM/PM"), ""), ""),
  IFERROR(IF(WBB!H241="Away", TEXT(WBB!F241, "h:mm AM/PM"), ""), ""),
  IFERROR(IF(MBB!H241="Away", TEXT(MBB!F241, "h:mm AM/PM"), ""), ""),
  IFERROR(IF(WLAX!H241="Away", TEXT(WLAX!F241, "h:mm AM/PM"), ""), ""),
  IFERROR(IF(MLAX!H241="Away", TEXT(MLAX!F241, "h:mm AM/PM"), ""), ""),
  IFERROR(IF(SOFT!H241="Away", TEXT(SOFT!F241, "h:mm AM/PM"), ""), ""),
  IFERROR(IF(BASE!H241="Away", TEXT(BASE!F241, "h:mm AM/PM"), ""), ""),
  IFERROR(IF(ESPORTS!H241="Away", TEXT(ESPORTS!F241, "h:mm AM/PM"), ""), "")
)
</f>
        <v/>
      </c>
      <c r="G241" s="11" t="str">
        <f>TEXTJOIN(
  CHAR(10) &amp; CHAR(10),
  TRUE,
  IFERROR(IF(WSO!H241="Away", WSO!G241, ""), ""),
  IFERROR(IF(MSO!H241="Away", MSO!G241, ""), ""),
  IFERROR(IF(FH!H241="Away", FH!G241, ""), ""),
  IFERROR(IF(MGOLF!H241="Away", MGOLF!G241, ""), ""),
  IFERROR(IF(Football!H241="Away", Football!G241, ""), ""),
  IFERROR(IF(WVB!H241="Away", WVB!G241, ""), ""),
  IFERROR(IF(XC!H241="Away", XC!G241, ""), ""),
  IFERROR(IF(SWIMMING!H241="Away", SWIMMING!G241, ""), ""),
  IFERROR(IF(WTEN!H241="Away", WTEN!G241, ""), ""),
  IFERROR(IF(TF!H241="Away", TF!G241, ""), ""),
  IFERROR(IF(WGOLF!H241="Away", WGOLF!G241, ""), ""),
  IFERROR(IF(WBB!H241="Away", WBB!G241, ""), ""),
  IFERROR(IF(MBB!H241="Away", MBB!G241, ""), ""),
  IFERROR(IF(WLAX!H241="Away", WLAX!G241, ""), ""),
  IFERROR(IF(MLAX!H241="Away", MLAX!G241, ""), ""),
  IFERROR(IF(SOFT!H241="Away", SOFT!G241, ""), ""),
  IFERROR(IF(BASE!H241="Away", BASE!G241, ""), ""),
  IFERROR(IF(ESPORTS!H241="Away", ESPORTS!G241, ""), "")
)
</f>
        <v/>
      </c>
      <c r="H241" s="22" t="str">
        <f>TEXTJOIN(
  CHAR(10) &amp; CHAR(10),
  TRUE,
  IFERROR(IF(WSO!H241="Away", WSO!P241, ""), ""),
  IFERROR(IF(MSO!H241="Away", MSO!P241, ""), ""),
  IFERROR(IF(FH!H241="Away", FH!P241, ""), ""),
  IFERROR(IF(MGOLF!H241="Away", MGOLF!P241, ""), ""),
  IFERROR(IF(Football!H241="Away", Football!P241, ""), ""),
  IFERROR(IF(WVB!H241="Away", WVB!P241, ""), ""),
  IFERROR(IF(XC!H241="Away", XC!P241, ""), ""),
  IFERROR(IF(SWIMMING!H241="Away", SWIMMING!P241, ""), ""),
  IFERROR(IF(WTEN!H241="Away", WTEN!P241, ""), ""),
  IFERROR(IF(TF!H241="Away", TF!P241, ""), ""),
  IFERROR(IF(WGOLF!H241="Away", WGOLF!P241, ""), ""),
  IFERROR(IF(WBB!H241="Away", WBB!P241, ""), ""),
  IFERROR(IF(MBB!H241="Away", MBB!P241, ""), ""),
  IFERROR(IF(WLAX!H241="Away", WLAX!P241, ""), ""),
  IFERROR(IF(MLAX!H241="Away", MLAX!P241, ""), ""),
  IFERROR(IF(SOFT!H241="Away", SOFT!P241, ""), ""),
  IFERROR(IF(BASE!H241="Away", BASE!P241, ""), ""),
  IFERROR(IF(ESPORTS!H241="Away", ESPORTS!P241, ""), "")
)
</f>
        <v/>
      </c>
    </row>
    <row r="242" ht="22.5" customHeight="1">
      <c r="A242" s="6">
        <v>241.0</v>
      </c>
      <c r="B242" s="6" t="str">
        <f>'Master Schedule'!B242</f>
        <v/>
      </c>
      <c r="C242" s="7">
        <v>46475.0</v>
      </c>
      <c r="D242" s="8" t="str">
        <f t="shared" si="1"/>
        <v>Monday</v>
      </c>
      <c r="E242" s="11" t="str">
        <f>TEXTJOIN(
  CHAR(10) &amp; CHAR(10),
  TRUE,
  IFERROR(IF(WSO!H242="Away", WSO!E242, ""), ""),
  IFERROR(IF(MSO!H242="Away", MSO!E242, ""), ""),
  IFERROR(IF(FH!H242="Away", FH!E242, ""), ""),
  IFERROR(IF(MGOLF!H242="Away", MGOLF!E242, ""), ""),
  IFERROR(IF(Football!H242="Away", Football!E242, ""), ""),
  IFERROR(IF(WVB!H242="Away", WVB!E242, ""), ""),
  IFERROR(IF(XC!H242="Away", XC!E242, ""), ""),
  IFERROR(IF(SWIMMING!H242="Away", SWIMMING!E242, ""), ""),
  IFERROR(IF(WTEN!H242="Away", WTEN!E242, ""), ""),
  IFERROR(IF(TF!H242="Away", TF!E242, ""), ""),
  IFERROR(IF(WGOLF!H242="Away", WGOLF!E242, ""), ""),
  IFERROR(IF(WBB!H242="Away", WBB!E242, ""), ""),
  IFERROR(IF(MBB!H242="Away", MBB!E242, ""), ""),
  IFERROR(IF(WLAX!H242="Away", WLAX!E242, ""), ""),
  IFERROR(IF(MLAX!H242="Away", MLAX!E242, ""), ""),
  IFERROR(IF(SOFT!H242="Away", SOFT!E242, ""), ""),
  IFERROR(IF(BASE!H242="Away", BASE!E242, ""), ""),
  IFERROR(IF(ESPORTS!H242="Away", ESPORTS!E242, ""), "")
)
</f>
        <v/>
      </c>
      <c r="F242" s="11" t="str">
        <f>TEXTJOIN(
  CHAR(10) &amp; CHAR(10),
  TRUE,
  IFERROR(IF(WSO!H242="Away", TEXT(WSO!F242, "h:mm AM/PM"), ""), ""),
  IFERROR(IF(MSO!H242="Away", TEXT(MSO!F242, "h:mm AM/PM"), ""), ""),
  IFERROR(IF(FH!H242="Away", TEXT(FH!F242, "h:mm AM/PM"), ""), ""),
  IFERROR(IF(MGOLF!H242="Away", TEXT(MGOLF!F242, "h:mm AM/PM"), ""), ""),
  IFERROR(IF(Football!H242="Away", TEXT(Football!F242, "h:mm AM/PM"), ""), ""),
  IFERROR(IF(WVB!H242="Away", TEXT(WVB!F242, "h:mm AM/PM"), ""), ""),
  IFERROR(IF(XC!H242="Away", TEXT(XC!F242, "h:mm AM/PM"), ""), ""),
  IFERROR(IF(SWIMMING!H242="Away", TEXT(SWIMMING!F242, "h:mm AM/PM"), ""), ""),
  IFERROR(IF(WTEN!H242="Away", TEXT(WTEN!F242, "h:mm AM/PM"), ""), ""),
  IFERROR(IF(TF!H242="Away", TEXT(TF!F242, "h:mm AM/PM"), ""), ""),
  IFERROR(IF(WGOLF!H242="Away", TEXT(WGOLF!F242, "h:mm AM/PM"), ""), ""),
  IFERROR(IF(WBB!H242="Away", TEXT(WBB!F242, "h:mm AM/PM"), ""), ""),
  IFERROR(IF(MBB!H242="Away", TEXT(MBB!F242, "h:mm AM/PM"), ""), ""),
  IFERROR(IF(WLAX!H242="Away", TEXT(WLAX!F242, "h:mm AM/PM"), ""), ""),
  IFERROR(IF(MLAX!H242="Away", TEXT(MLAX!F242, "h:mm AM/PM"), ""), ""),
  IFERROR(IF(SOFT!H242="Away", TEXT(SOFT!F242, "h:mm AM/PM"), ""), ""),
  IFERROR(IF(BASE!H242="Away", TEXT(BASE!F242, "h:mm AM/PM"), ""), ""),
  IFERROR(IF(ESPORTS!H242="Away", TEXT(ESPORTS!F242, "h:mm AM/PM"), ""), "")
)
</f>
        <v/>
      </c>
      <c r="G242" s="11" t="str">
        <f>TEXTJOIN(
  CHAR(10) &amp; CHAR(10),
  TRUE,
  IFERROR(IF(WSO!H242="Away", WSO!G242, ""), ""),
  IFERROR(IF(MSO!H242="Away", MSO!G242, ""), ""),
  IFERROR(IF(FH!H242="Away", FH!G242, ""), ""),
  IFERROR(IF(MGOLF!H242="Away", MGOLF!G242, ""), ""),
  IFERROR(IF(Football!H242="Away", Football!G242, ""), ""),
  IFERROR(IF(WVB!H242="Away", WVB!G242, ""), ""),
  IFERROR(IF(XC!H242="Away", XC!G242, ""), ""),
  IFERROR(IF(SWIMMING!H242="Away", SWIMMING!G242, ""), ""),
  IFERROR(IF(WTEN!H242="Away", WTEN!G242, ""), ""),
  IFERROR(IF(TF!H242="Away", TF!G242, ""), ""),
  IFERROR(IF(WGOLF!H242="Away", WGOLF!G242, ""), ""),
  IFERROR(IF(WBB!H242="Away", WBB!G242, ""), ""),
  IFERROR(IF(MBB!H242="Away", MBB!G242, ""), ""),
  IFERROR(IF(WLAX!H242="Away", WLAX!G242, ""), ""),
  IFERROR(IF(MLAX!H242="Away", MLAX!G242, ""), ""),
  IFERROR(IF(SOFT!H242="Away", SOFT!G242, ""), ""),
  IFERROR(IF(BASE!H242="Away", BASE!G242, ""), ""),
  IFERROR(IF(ESPORTS!H242="Away", ESPORTS!G242, ""), "")
)
</f>
        <v/>
      </c>
      <c r="H242" s="22" t="str">
        <f>TEXTJOIN(
  CHAR(10) &amp; CHAR(10),
  TRUE,
  IFERROR(IF(WSO!H242="Away", WSO!P242, ""), ""),
  IFERROR(IF(MSO!H242="Away", MSO!P242, ""), ""),
  IFERROR(IF(FH!H242="Away", FH!P242, ""), ""),
  IFERROR(IF(MGOLF!H242="Away", MGOLF!P242, ""), ""),
  IFERROR(IF(Football!H242="Away", Football!P242, ""), ""),
  IFERROR(IF(WVB!H242="Away", WVB!P242, ""), ""),
  IFERROR(IF(XC!H242="Away", XC!P242, ""), ""),
  IFERROR(IF(SWIMMING!H242="Away", SWIMMING!P242, ""), ""),
  IFERROR(IF(WTEN!H242="Away", WTEN!P242, ""), ""),
  IFERROR(IF(TF!H242="Away", TF!P242, ""), ""),
  IFERROR(IF(WGOLF!H242="Away", WGOLF!P242, ""), ""),
  IFERROR(IF(WBB!H242="Away", WBB!P242, ""), ""),
  IFERROR(IF(MBB!H242="Away", MBB!P242, ""), ""),
  IFERROR(IF(WLAX!H242="Away", WLAX!P242, ""), ""),
  IFERROR(IF(MLAX!H242="Away", MLAX!P242, ""), ""),
  IFERROR(IF(SOFT!H242="Away", SOFT!P242, ""), ""),
  IFERROR(IF(BASE!H242="Away", BASE!P242, ""), ""),
  IFERROR(IF(ESPORTS!H242="Away", ESPORTS!P242, ""), "")
)
</f>
        <v/>
      </c>
    </row>
    <row r="243" ht="22.5" customHeight="1">
      <c r="A243" s="6">
        <v>242.0</v>
      </c>
      <c r="B243" s="6" t="str">
        <f>'Master Schedule'!B243</f>
        <v/>
      </c>
      <c r="C243" s="7">
        <v>46476.0</v>
      </c>
      <c r="D243" s="8" t="str">
        <f t="shared" si="1"/>
        <v>Tuesday</v>
      </c>
      <c r="E243" s="11" t="str">
        <f>TEXTJOIN(
  CHAR(10) &amp; CHAR(10),
  TRUE,
  IFERROR(IF(WSO!H243="Away", WSO!E243, ""), ""),
  IFERROR(IF(MSO!H243="Away", MSO!E243, ""), ""),
  IFERROR(IF(FH!H243="Away", FH!E243, ""), ""),
  IFERROR(IF(MGOLF!H243="Away", MGOLF!E243, ""), ""),
  IFERROR(IF(Football!H243="Away", Football!E243, ""), ""),
  IFERROR(IF(WVB!H243="Away", WVB!E243, ""), ""),
  IFERROR(IF(XC!H243="Away", XC!E243, ""), ""),
  IFERROR(IF(SWIMMING!H243="Away", SWIMMING!E243, ""), ""),
  IFERROR(IF(WTEN!H243="Away", WTEN!E243, ""), ""),
  IFERROR(IF(TF!H243="Away", TF!E243, ""), ""),
  IFERROR(IF(WGOLF!H243="Away", WGOLF!E243, ""), ""),
  IFERROR(IF(WBB!H243="Away", WBB!E243, ""), ""),
  IFERROR(IF(MBB!H243="Away", MBB!E243, ""), ""),
  IFERROR(IF(WLAX!H243="Away", WLAX!E243, ""), ""),
  IFERROR(IF(MLAX!H243="Away", MLAX!E243, ""), ""),
  IFERROR(IF(SOFT!H243="Away", SOFT!E243, ""), ""),
  IFERROR(IF(BASE!H243="Away", BASE!E243, ""), ""),
  IFERROR(IF(ESPORTS!H243="Away", ESPORTS!E243, ""), "")
)
</f>
        <v/>
      </c>
      <c r="F243" s="11" t="str">
        <f>TEXTJOIN(
  CHAR(10) &amp; CHAR(10),
  TRUE,
  IFERROR(IF(WSO!H243="Away", TEXT(WSO!F243, "h:mm AM/PM"), ""), ""),
  IFERROR(IF(MSO!H243="Away", TEXT(MSO!F243, "h:mm AM/PM"), ""), ""),
  IFERROR(IF(FH!H243="Away", TEXT(FH!F243, "h:mm AM/PM"), ""), ""),
  IFERROR(IF(MGOLF!H243="Away", TEXT(MGOLF!F243, "h:mm AM/PM"), ""), ""),
  IFERROR(IF(Football!H243="Away", TEXT(Football!F243, "h:mm AM/PM"), ""), ""),
  IFERROR(IF(WVB!H243="Away", TEXT(WVB!F243, "h:mm AM/PM"), ""), ""),
  IFERROR(IF(XC!H243="Away", TEXT(XC!F243, "h:mm AM/PM"), ""), ""),
  IFERROR(IF(SWIMMING!H243="Away", TEXT(SWIMMING!F243, "h:mm AM/PM"), ""), ""),
  IFERROR(IF(WTEN!H243="Away", TEXT(WTEN!F243, "h:mm AM/PM"), ""), ""),
  IFERROR(IF(TF!H243="Away", TEXT(TF!F243, "h:mm AM/PM"), ""), ""),
  IFERROR(IF(WGOLF!H243="Away", TEXT(WGOLF!F243, "h:mm AM/PM"), ""), ""),
  IFERROR(IF(WBB!H243="Away", TEXT(WBB!F243, "h:mm AM/PM"), ""), ""),
  IFERROR(IF(MBB!H243="Away", TEXT(MBB!F243, "h:mm AM/PM"), ""), ""),
  IFERROR(IF(WLAX!H243="Away", TEXT(WLAX!F243, "h:mm AM/PM"), ""), ""),
  IFERROR(IF(MLAX!H243="Away", TEXT(MLAX!F243, "h:mm AM/PM"), ""), ""),
  IFERROR(IF(SOFT!H243="Away", TEXT(SOFT!F243, "h:mm AM/PM"), ""), ""),
  IFERROR(IF(BASE!H243="Away", TEXT(BASE!F243, "h:mm AM/PM"), ""), ""),
  IFERROR(IF(ESPORTS!H243="Away", TEXT(ESPORTS!F243, "h:mm AM/PM"), ""), "")
)
</f>
        <v/>
      </c>
      <c r="G243" s="11" t="str">
        <f>TEXTJOIN(
  CHAR(10) &amp; CHAR(10),
  TRUE,
  IFERROR(IF(WSO!H243="Away", WSO!G243, ""), ""),
  IFERROR(IF(MSO!H243="Away", MSO!G243, ""), ""),
  IFERROR(IF(FH!H243="Away", FH!G243, ""), ""),
  IFERROR(IF(MGOLF!H243="Away", MGOLF!G243, ""), ""),
  IFERROR(IF(Football!H243="Away", Football!G243, ""), ""),
  IFERROR(IF(WVB!H243="Away", WVB!G243, ""), ""),
  IFERROR(IF(XC!H243="Away", XC!G243, ""), ""),
  IFERROR(IF(SWIMMING!H243="Away", SWIMMING!G243, ""), ""),
  IFERROR(IF(WTEN!H243="Away", WTEN!G243, ""), ""),
  IFERROR(IF(TF!H243="Away", TF!G243, ""), ""),
  IFERROR(IF(WGOLF!H243="Away", WGOLF!G243, ""), ""),
  IFERROR(IF(WBB!H243="Away", WBB!G243, ""), ""),
  IFERROR(IF(MBB!H243="Away", MBB!G243, ""), ""),
  IFERROR(IF(WLAX!H243="Away", WLAX!G243, ""), ""),
  IFERROR(IF(MLAX!H243="Away", MLAX!G243, ""), ""),
  IFERROR(IF(SOFT!H243="Away", SOFT!G243, ""), ""),
  IFERROR(IF(BASE!H243="Away", BASE!G243, ""), ""),
  IFERROR(IF(ESPORTS!H243="Away", ESPORTS!G243, ""), "")
)
</f>
        <v/>
      </c>
      <c r="H243" s="22" t="str">
        <f>TEXTJOIN(
  CHAR(10) &amp; CHAR(10),
  TRUE,
  IFERROR(IF(WSO!H243="Away", WSO!P243, ""), ""),
  IFERROR(IF(MSO!H243="Away", MSO!P243, ""), ""),
  IFERROR(IF(FH!H243="Away", FH!P243, ""), ""),
  IFERROR(IF(MGOLF!H243="Away", MGOLF!P243, ""), ""),
  IFERROR(IF(Football!H243="Away", Football!P243, ""), ""),
  IFERROR(IF(WVB!H243="Away", WVB!P243, ""), ""),
  IFERROR(IF(XC!H243="Away", XC!P243, ""), ""),
  IFERROR(IF(SWIMMING!H243="Away", SWIMMING!P243, ""), ""),
  IFERROR(IF(WTEN!H243="Away", WTEN!P243, ""), ""),
  IFERROR(IF(TF!H243="Away", TF!P243, ""), ""),
  IFERROR(IF(WGOLF!H243="Away", WGOLF!P243, ""), ""),
  IFERROR(IF(WBB!H243="Away", WBB!P243, ""), ""),
  IFERROR(IF(MBB!H243="Away", MBB!P243, ""), ""),
  IFERROR(IF(WLAX!H243="Away", WLAX!P243, ""), ""),
  IFERROR(IF(MLAX!H243="Away", MLAX!P243, ""), ""),
  IFERROR(IF(SOFT!H243="Away", SOFT!P243, ""), ""),
  IFERROR(IF(BASE!H243="Away", BASE!P243, ""), ""),
  IFERROR(IF(ESPORTS!H243="Away", ESPORTS!P243, ""), "")
)
</f>
        <v/>
      </c>
    </row>
    <row r="244" ht="22.5" customHeight="1">
      <c r="A244" s="6">
        <v>243.0</v>
      </c>
      <c r="B244" s="6" t="str">
        <f>'Master Schedule'!B244</f>
        <v/>
      </c>
      <c r="C244" s="7">
        <v>46477.0</v>
      </c>
      <c r="D244" s="8" t="str">
        <f t="shared" si="1"/>
        <v>Wednesday</v>
      </c>
      <c r="E244" s="11" t="str">
        <f>TEXTJOIN(
  CHAR(10) &amp; CHAR(10),
  TRUE,
  IFERROR(IF(WSO!H244="Away", WSO!E244, ""), ""),
  IFERROR(IF(MSO!H244="Away", MSO!E244, ""), ""),
  IFERROR(IF(FH!H244="Away", FH!E244, ""), ""),
  IFERROR(IF(MGOLF!H244="Away", MGOLF!E244, ""), ""),
  IFERROR(IF(Football!H244="Away", Football!E244, ""), ""),
  IFERROR(IF(WVB!H244="Away", WVB!E244, ""), ""),
  IFERROR(IF(XC!H244="Away", XC!E244, ""), ""),
  IFERROR(IF(SWIMMING!H244="Away", SWIMMING!E244, ""), ""),
  IFERROR(IF(WTEN!H244="Away", WTEN!E244, ""), ""),
  IFERROR(IF(TF!H244="Away", TF!E244, ""), ""),
  IFERROR(IF(WGOLF!H244="Away", WGOLF!E244, ""), ""),
  IFERROR(IF(WBB!H244="Away", WBB!E244, ""), ""),
  IFERROR(IF(MBB!H244="Away", MBB!E244, ""), ""),
  IFERROR(IF(WLAX!H244="Away", WLAX!E244, ""), ""),
  IFERROR(IF(MLAX!H244="Away", MLAX!E244, ""), ""),
  IFERROR(IF(SOFT!H244="Away", SOFT!E244, ""), ""),
  IFERROR(IF(BASE!H244="Away", BASE!E244, ""), ""),
  IFERROR(IF(ESPORTS!H244="Away", ESPORTS!E244, ""), "")
)
</f>
        <v>MLAX</v>
      </c>
      <c r="F244" s="11" t="str">
        <f>TEXTJOIN(
  CHAR(10) &amp; CHAR(10),
  TRUE,
  IFERROR(IF(WSO!H244="Away", TEXT(WSO!F244, "h:mm AM/PM"), ""), ""),
  IFERROR(IF(MSO!H244="Away", TEXT(MSO!F244, "h:mm AM/PM"), ""), ""),
  IFERROR(IF(FH!H244="Away", TEXT(FH!F244, "h:mm AM/PM"), ""), ""),
  IFERROR(IF(MGOLF!H244="Away", TEXT(MGOLF!F244, "h:mm AM/PM"), ""), ""),
  IFERROR(IF(Football!H244="Away", TEXT(Football!F244, "h:mm AM/PM"), ""), ""),
  IFERROR(IF(WVB!H244="Away", TEXT(WVB!F244, "h:mm AM/PM"), ""), ""),
  IFERROR(IF(XC!H244="Away", TEXT(XC!F244, "h:mm AM/PM"), ""), ""),
  IFERROR(IF(SWIMMING!H244="Away", TEXT(SWIMMING!F244, "h:mm AM/PM"), ""), ""),
  IFERROR(IF(WTEN!H244="Away", TEXT(WTEN!F244, "h:mm AM/PM"), ""), ""),
  IFERROR(IF(TF!H244="Away", TEXT(TF!F244, "h:mm AM/PM"), ""), ""),
  IFERROR(IF(WGOLF!H244="Away", TEXT(WGOLF!F244, "h:mm AM/PM"), ""), ""),
  IFERROR(IF(WBB!H244="Away", TEXT(WBB!F244, "h:mm AM/PM"), ""), ""),
  IFERROR(IF(MBB!H244="Away", TEXT(MBB!F244, "h:mm AM/PM"), ""), ""),
  IFERROR(IF(WLAX!H244="Away", TEXT(WLAX!F244, "h:mm AM/PM"), ""), ""),
  IFERROR(IF(MLAX!H244="Away", TEXT(MLAX!F244, "h:mm AM/PM"), ""), ""),
  IFERROR(IF(SOFT!H244="Away", TEXT(SOFT!F244, "h:mm AM/PM"), ""), ""),
  IFERROR(IF(BASE!H244="Away", TEXT(BASE!F244, "h:mm AM/PM"), ""), ""),
  IFERROR(IF(ESPORTS!H244="Away", TEXT(ESPORTS!F244, "h:mm AM/PM"), ""), "")
)
</f>
        <v>4:00 PM</v>
      </c>
      <c r="G244" s="11" t="str">
        <f>TEXTJOIN(
  CHAR(10) &amp; CHAR(10),
  TRUE,
  IFERROR(IF(WSO!H244="Away", WSO!G244, ""), ""),
  IFERROR(IF(MSO!H244="Away", MSO!G244, ""), ""),
  IFERROR(IF(FH!H244="Away", FH!G244, ""), ""),
  IFERROR(IF(MGOLF!H244="Away", MGOLF!G244, ""), ""),
  IFERROR(IF(Football!H244="Away", Football!G244, ""), ""),
  IFERROR(IF(WVB!H244="Away", WVB!G244, ""), ""),
  IFERROR(IF(XC!H244="Away", XC!G244, ""), ""),
  IFERROR(IF(SWIMMING!H244="Away", SWIMMING!G244, ""), ""),
  IFERROR(IF(WTEN!H244="Away", WTEN!G244, ""), ""),
  IFERROR(IF(TF!H244="Away", TF!G244, ""), ""),
  IFERROR(IF(WGOLF!H244="Away", WGOLF!G244, ""), ""),
  IFERROR(IF(WBB!H244="Away", WBB!G244, ""), ""),
  IFERROR(IF(MBB!H244="Away", MBB!G244, ""), ""),
  IFERROR(IF(WLAX!H244="Away", WLAX!G244, ""), ""),
  IFERROR(IF(MLAX!H244="Away", MLAX!G244, ""), ""),
  IFERROR(IF(SOFT!H244="Away", SOFT!G244, ""), ""),
  IFERROR(IF(BASE!H244="Away", BASE!G244, ""), ""),
  IFERROR(IF(ESPORTS!H244="Away", ESPORTS!G244, ""), "")
)
</f>
        <v>THOMAS</v>
      </c>
      <c r="H244" s="22" t="str">
        <f>TEXTJOIN(
  CHAR(10) &amp; CHAR(10),
  TRUE,
  IFERROR(IF(WSO!H244="Away", WSO!P244, ""), ""),
  IFERROR(IF(MSO!H244="Away", MSO!P244, ""), ""),
  IFERROR(IF(FH!H244="Away", FH!P244, ""), ""),
  IFERROR(IF(MGOLF!H244="Away", MGOLF!P244, ""), ""),
  IFERROR(IF(Football!H244="Away", Football!P244, ""), ""),
  IFERROR(IF(WVB!H244="Away", WVB!P244, ""), ""),
  IFERROR(IF(XC!H244="Away", XC!P244, ""), ""),
  IFERROR(IF(SWIMMING!H244="Away", SWIMMING!P244, ""), ""),
  IFERROR(IF(WTEN!H244="Away", WTEN!P244, ""), ""),
  IFERROR(IF(TF!H244="Away", TF!P244, ""), ""),
  IFERROR(IF(WGOLF!H244="Away", WGOLF!P244, ""), ""),
  IFERROR(IF(WBB!H244="Away", WBB!P244, ""), ""),
  IFERROR(IF(MBB!H244="Away", MBB!P244, ""), ""),
  IFERROR(IF(WLAX!H244="Away", WLAX!P244, ""), ""),
  IFERROR(IF(MLAX!H244="Away", MLAX!P244, ""), ""),
  IFERROR(IF(SOFT!H244="Away", SOFT!P244, ""), ""),
  IFERROR(IF(BASE!H244="Away", BASE!P244, ""), ""),
  IFERROR(IF(ESPORTS!H244="Away", ESPORTS!P244, ""), "")
)
</f>
        <v>⌛️ Pending</v>
      </c>
    </row>
    <row r="245" ht="22.5" customHeight="1">
      <c r="A245" s="6">
        <v>244.0</v>
      </c>
      <c r="B245" s="6" t="str">
        <f>'Master Schedule'!B245</f>
        <v/>
      </c>
      <c r="C245" s="7">
        <v>46478.0</v>
      </c>
      <c r="D245" s="8" t="str">
        <f t="shared" si="1"/>
        <v>Thursday</v>
      </c>
      <c r="E245" s="11" t="str">
        <f>TEXTJOIN(
  CHAR(10) &amp; CHAR(10),
  TRUE,
  IFERROR(IF(WSO!H245="Away", WSO!E245, ""), ""),
  IFERROR(IF(MSO!H245="Away", MSO!E245, ""), ""),
  IFERROR(IF(FH!H245="Away", FH!E245, ""), ""),
  IFERROR(IF(MGOLF!H245="Away", MGOLF!E245, ""), ""),
  IFERROR(IF(Football!H245="Away", Football!E245, ""), ""),
  IFERROR(IF(WVB!H245="Away", WVB!E245, ""), ""),
  IFERROR(IF(XC!H245="Away", XC!E245, ""), ""),
  IFERROR(IF(SWIMMING!H245="Away", SWIMMING!E245, ""), ""),
  IFERROR(IF(WTEN!H245="Away", WTEN!E245, ""), ""),
  IFERROR(IF(TF!H245="Away", TF!E245, ""), ""),
  IFERROR(IF(WGOLF!H245="Away", WGOLF!E245, ""), ""),
  IFERROR(IF(WBB!H245="Away", WBB!E245, ""), ""),
  IFERROR(IF(MBB!H245="Away", MBB!E245, ""), ""),
  IFERROR(IF(WLAX!H245="Away", WLAX!E245, ""), ""),
  IFERROR(IF(MLAX!H245="Away", MLAX!E245, ""), ""),
  IFERROR(IF(SOFT!H245="Away", SOFT!E245, ""), ""),
  IFERROR(IF(BASE!H245="Away", BASE!E245, ""), ""),
  IFERROR(IF(ESPORTS!H245="Away", ESPORTS!E245, ""), "")
)
</f>
        <v/>
      </c>
      <c r="F245" s="11" t="str">
        <f>TEXTJOIN(
  CHAR(10) &amp; CHAR(10),
  TRUE,
  IFERROR(IF(WSO!H245="Away", TEXT(WSO!F245, "h:mm AM/PM"), ""), ""),
  IFERROR(IF(MSO!H245="Away", TEXT(MSO!F245, "h:mm AM/PM"), ""), ""),
  IFERROR(IF(FH!H245="Away", TEXT(FH!F245, "h:mm AM/PM"), ""), ""),
  IFERROR(IF(MGOLF!H245="Away", TEXT(MGOLF!F245, "h:mm AM/PM"), ""), ""),
  IFERROR(IF(Football!H245="Away", TEXT(Football!F245, "h:mm AM/PM"), ""), ""),
  IFERROR(IF(WVB!H245="Away", TEXT(WVB!F245, "h:mm AM/PM"), ""), ""),
  IFERROR(IF(XC!H245="Away", TEXT(XC!F245, "h:mm AM/PM"), ""), ""),
  IFERROR(IF(SWIMMING!H245="Away", TEXT(SWIMMING!F245, "h:mm AM/PM"), ""), ""),
  IFERROR(IF(WTEN!H245="Away", TEXT(WTEN!F245, "h:mm AM/PM"), ""), ""),
  IFERROR(IF(TF!H245="Away", TEXT(TF!F245, "h:mm AM/PM"), ""), ""),
  IFERROR(IF(WGOLF!H245="Away", TEXT(WGOLF!F245, "h:mm AM/PM"), ""), ""),
  IFERROR(IF(WBB!H245="Away", TEXT(WBB!F245, "h:mm AM/PM"), ""), ""),
  IFERROR(IF(MBB!H245="Away", TEXT(MBB!F245, "h:mm AM/PM"), ""), ""),
  IFERROR(IF(WLAX!H245="Away", TEXT(WLAX!F245, "h:mm AM/PM"), ""), ""),
  IFERROR(IF(MLAX!H245="Away", TEXT(MLAX!F245, "h:mm AM/PM"), ""), ""),
  IFERROR(IF(SOFT!H245="Away", TEXT(SOFT!F245, "h:mm AM/PM"), ""), ""),
  IFERROR(IF(BASE!H245="Away", TEXT(BASE!F245, "h:mm AM/PM"), ""), ""),
  IFERROR(IF(ESPORTS!H245="Away", TEXT(ESPORTS!F245, "h:mm AM/PM"), ""), "")
)
</f>
        <v/>
      </c>
      <c r="G245" s="11" t="str">
        <f>TEXTJOIN(
  CHAR(10) &amp; CHAR(10),
  TRUE,
  IFERROR(IF(WSO!H245="Away", WSO!G245, ""), ""),
  IFERROR(IF(MSO!H245="Away", MSO!G245, ""), ""),
  IFERROR(IF(FH!H245="Away", FH!G245, ""), ""),
  IFERROR(IF(MGOLF!H245="Away", MGOLF!G245, ""), ""),
  IFERROR(IF(Football!H245="Away", Football!G245, ""), ""),
  IFERROR(IF(WVB!H245="Away", WVB!G245, ""), ""),
  IFERROR(IF(XC!H245="Away", XC!G245, ""), ""),
  IFERROR(IF(SWIMMING!H245="Away", SWIMMING!G245, ""), ""),
  IFERROR(IF(WTEN!H245="Away", WTEN!G245, ""), ""),
  IFERROR(IF(TF!H245="Away", TF!G245, ""), ""),
  IFERROR(IF(WGOLF!H245="Away", WGOLF!G245, ""), ""),
  IFERROR(IF(WBB!H245="Away", WBB!G245, ""), ""),
  IFERROR(IF(MBB!H245="Away", MBB!G245, ""), ""),
  IFERROR(IF(WLAX!H245="Away", WLAX!G245, ""), ""),
  IFERROR(IF(MLAX!H245="Away", MLAX!G245, ""), ""),
  IFERROR(IF(SOFT!H245="Away", SOFT!G245, ""), ""),
  IFERROR(IF(BASE!H245="Away", BASE!G245, ""), ""),
  IFERROR(IF(ESPORTS!H245="Away", ESPORTS!G245, ""), "")
)
</f>
        <v/>
      </c>
      <c r="H245" s="22" t="str">
        <f>TEXTJOIN(
  CHAR(10) &amp; CHAR(10),
  TRUE,
  IFERROR(IF(WSO!H245="Away", WSO!P245, ""), ""),
  IFERROR(IF(MSO!H245="Away", MSO!P245, ""), ""),
  IFERROR(IF(FH!H245="Away", FH!P245, ""), ""),
  IFERROR(IF(MGOLF!H245="Away", MGOLF!P245, ""), ""),
  IFERROR(IF(Football!H245="Away", Football!P245, ""), ""),
  IFERROR(IF(WVB!H245="Away", WVB!P245, ""), ""),
  IFERROR(IF(XC!H245="Away", XC!P245, ""), ""),
  IFERROR(IF(SWIMMING!H245="Away", SWIMMING!P245, ""), ""),
  IFERROR(IF(WTEN!H245="Away", WTEN!P245, ""), ""),
  IFERROR(IF(TF!H245="Away", TF!P245, ""), ""),
  IFERROR(IF(WGOLF!H245="Away", WGOLF!P245, ""), ""),
  IFERROR(IF(WBB!H245="Away", WBB!P245, ""), ""),
  IFERROR(IF(MBB!H245="Away", MBB!P245, ""), ""),
  IFERROR(IF(WLAX!H245="Away", WLAX!P245, ""), ""),
  IFERROR(IF(MLAX!H245="Away", MLAX!P245, ""), ""),
  IFERROR(IF(SOFT!H245="Away", SOFT!P245, ""), ""),
  IFERROR(IF(BASE!H245="Away", BASE!P245, ""), ""),
  IFERROR(IF(ESPORTS!H245="Away", ESPORTS!P245, ""), "")
)
</f>
        <v/>
      </c>
    </row>
    <row r="246" ht="22.5" customHeight="1">
      <c r="A246" s="6">
        <v>245.0</v>
      </c>
      <c r="B246" s="6" t="str">
        <f>'Master Schedule'!B246</f>
        <v/>
      </c>
      <c r="C246" s="7">
        <v>46479.0</v>
      </c>
      <c r="D246" s="8" t="str">
        <f t="shared" si="1"/>
        <v>Friday</v>
      </c>
      <c r="E246" s="11" t="str">
        <f>TEXTJOIN(
  CHAR(10) &amp; CHAR(10),
  TRUE,
  IFERROR(IF(WSO!H246="Away", WSO!E246, ""), ""),
  IFERROR(IF(MSO!H246="Away", MSO!E246, ""), ""),
  IFERROR(IF(FH!H246="Away", FH!E246, ""), ""),
  IFERROR(IF(MGOLF!H246="Away", MGOLF!E246, ""), ""),
  IFERROR(IF(Football!H246="Away", Football!E246, ""), ""),
  IFERROR(IF(WVB!H246="Away", WVB!E246, ""), ""),
  IFERROR(IF(XC!H246="Away", XC!E246, ""), ""),
  IFERROR(IF(SWIMMING!H246="Away", SWIMMING!E246, ""), ""),
  IFERROR(IF(WTEN!H246="Away", WTEN!E246, ""), ""),
  IFERROR(IF(TF!H246="Away", TF!E246, ""), ""),
  IFERROR(IF(WGOLF!H246="Away", WGOLF!E246, ""), ""),
  IFERROR(IF(WBB!H246="Away", WBB!E246, ""), ""),
  IFERROR(IF(MBB!H246="Away", MBB!E246, ""), ""),
  IFERROR(IF(WLAX!H246="Away", WLAX!E246, ""), ""),
  IFERROR(IF(MLAX!H246="Away", MLAX!E246, ""), ""),
  IFERROR(IF(SOFT!H246="Away", SOFT!E246, ""), ""),
  IFERROR(IF(BASE!H246="Away", BASE!E246, ""), ""),
  IFERROR(IF(ESPORTS!H246="Away", ESPORTS!E246, ""), "")
)
</f>
        <v/>
      </c>
      <c r="F246" s="11" t="str">
        <f>TEXTJOIN(
  CHAR(10) &amp; CHAR(10),
  TRUE,
  IFERROR(IF(WSO!H246="Away", TEXT(WSO!F246, "h:mm AM/PM"), ""), ""),
  IFERROR(IF(MSO!H246="Away", TEXT(MSO!F246, "h:mm AM/PM"), ""), ""),
  IFERROR(IF(FH!H246="Away", TEXT(FH!F246, "h:mm AM/PM"), ""), ""),
  IFERROR(IF(MGOLF!H246="Away", TEXT(MGOLF!F246, "h:mm AM/PM"), ""), ""),
  IFERROR(IF(Football!H246="Away", TEXT(Football!F246, "h:mm AM/PM"), ""), ""),
  IFERROR(IF(WVB!H246="Away", TEXT(WVB!F246, "h:mm AM/PM"), ""), ""),
  IFERROR(IF(XC!H246="Away", TEXT(XC!F246, "h:mm AM/PM"), ""), ""),
  IFERROR(IF(SWIMMING!H246="Away", TEXT(SWIMMING!F246, "h:mm AM/PM"), ""), ""),
  IFERROR(IF(WTEN!H246="Away", TEXT(WTEN!F246, "h:mm AM/PM"), ""), ""),
  IFERROR(IF(TF!H246="Away", TEXT(TF!F246, "h:mm AM/PM"), ""), ""),
  IFERROR(IF(WGOLF!H246="Away", TEXT(WGOLF!F246, "h:mm AM/PM"), ""), ""),
  IFERROR(IF(WBB!H246="Away", TEXT(WBB!F246, "h:mm AM/PM"), ""), ""),
  IFERROR(IF(MBB!H246="Away", TEXT(MBB!F246, "h:mm AM/PM"), ""), ""),
  IFERROR(IF(WLAX!H246="Away", TEXT(WLAX!F246, "h:mm AM/PM"), ""), ""),
  IFERROR(IF(MLAX!H246="Away", TEXT(MLAX!F246, "h:mm AM/PM"), ""), ""),
  IFERROR(IF(SOFT!H246="Away", TEXT(SOFT!F246, "h:mm AM/PM"), ""), ""),
  IFERROR(IF(BASE!H246="Away", TEXT(BASE!F246, "h:mm AM/PM"), ""), ""),
  IFERROR(IF(ESPORTS!H246="Away", TEXT(ESPORTS!F246, "h:mm AM/PM"), ""), "")
)
</f>
        <v/>
      </c>
      <c r="G246" s="11" t="str">
        <f>TEXTJOIN(
  CHAR(10) &amp; CHAR(10),
  TRUE,
  IFERROR(IF(WSO!H246="Away", WSO!G246, ""), ""),
  IFERROR(IF(MSO!H246="Away", MSO!G246, ""), ""),
  IFERROR(IF(FH!H246="Away", FH!G246, ""), ""),
  IFERROR(IF(MGOLF!H246="Away", MGOLF!G246, ""), ""),
  IFERROR(IF(Football!H246="Away", Football!G246, ""), ""),
  IFERROR(IF(WVB!H246="Away", WVB!G246, ""), ""),
  IFERROR(IF(XC!H246="Away", XC!G246, ""), ""),
  IFERROR(IF(SWIMMING!H246="Away", SWIMMING!G246, ""), ""),
  IFERROR(IF(WTEN!H246="Away", WTEN!G246, ""), ""),
  IFERROR(IF(TF!H246="Away", TF!G246, ""), ""),
  IFERROR(IF(WGOLF!H246="Away", WGOLF!G246, ""), ""),
  IFERROR(IF(WBB!H246="Away", WBB!G246, ""), ""),
  IFERROR(IF(MBB!H246="Away", MBB!G246, ""), ""),
  IFERROR(IF(WLAX!H246="Away", WLAX!G246, ""), ""),
  IFERROR(IF(MLAX!H246="Away", MLAX!G246, ""), ""),
  IFERROR(IF(SOFT!H246="Away", SOFT!G246, ""), ""),
  IFERROR(IF(BASE!H246="Away", BASE!G246, ""), ""),
  IFERROR(IF(ESPORTS!H246="Away", ESPORTS!G246, ""), "")
)
</f>
        <v/>
      </c>
      <c r="H246" s="22" t="str">
        <f>TEXTJOIN(
  CHAR(10) &amp; CHAR(10),
  TRUE,
  IFERROR(IF(WSO!H246="Away", WSO!P246, ""), ""),
  IFERROR(IF(MSO!H246="Away", MSO!P246, ""), ""),
  IFERROR(IF(FH!H246="Away", FH!P246, ""), ""),
  IFERROR(IF(MGOLF!H246="Away", MGOLF!P246, ""), ""),
  IFERROR(IF(Football!H246="Away", Football!P246, ""), ""),
  IFERROR(IF(WVB!H246="Away", WVB!P246, ""), ""),
  IFERROR(IF(XC!H246="Away", XC!P246, ""), ""),
  IFERROR(IF(SWIMMING!H246="Away", SWIMMING!P246, ""), ""),
  IFERROR(IF(WTEN!H246="Away", WTEN!P246, ""), ""),
  IFERROR(IF(TF!H246="Away", TF!P246, ""), ""),
  IFERROR(IF(WGOLF!H246="Away", WGOLF!P246, ""), ""),
  IFERROR(IF(WBB!H246="Away", WBB!P246, ""), ""),
  IFERROR(IF(MBB!H246="Away", MBB!P246, ""), ""),
  IFERROR(IF(WLAX!H246="Away", WLAX!P246, ""), ""),
  IFERROR(IF(MLAX!H246="Away", MLAX!P246, ""), ""),
  IFERROR(IF(SOFT!H246="Away", SOFT!P246, ""), ""),
  IFERROR(IF(BASE!H246="Away", BASE!P246, ""), ""),
  IFERROR(IF(ESPORTS!H246="Away", ESPORTS!P246, ""), "")
)
</f>
        <v/>
      </c>
    </row>
    <row r="247" ht="22.5" customHeight="1">
      <c r="A247" s="6">
        <v>246.0</v>
      </c>
      <c r="B247" s="6" t="str">
        <f>'Master Schedule'!B247</f>
        <v/>
      </c>
      <c r="C247" s="7">
        <v>46480.0</v>
      </c>
      <c r="D247" s="8" t="str">
        <f t="shared" si="1"/>
        <v>Saturday</v>
      </c>
      <c r="E247" s="11" t="str">
        <f>TEXTJOIN(
  CHAR(10) &amp; CHAR(10),
  TRUE,
  IFERROR(IF(WSO!H247="Away", WSO!E247, ""), ""),
  IFERROR(IF(MSO!H247="Away", MSO!E247, ""), ""),
  IFERROR(IF(FH!H247="Away", FH!E247, ""), ""),
  IFERROR(IF(MGOLF!H247="Away", MGOLF!E247, ""), ""),
  IFERROR(IF(Football!H247="Away", Football!E247, ""), ""),
  IFERROR(IF(WVB!H247="Away", WVB!E247, ""), ""),
  IFERROR(IF(XC!H247="Away", XC!E247, ""), ""),
  IFERROR(IF(SWIMMING!H247="Away", SWIMMING!E247, ""), ""),
  IFERROR(IF(WTEN!H247="Away", WTEN!E247, ""), ""),
  IFERROR(IF(TF!H247="Away", TF!E247, ""), ""),
  IFERROR(IF(WGOLF!H247="Away", WGOLF!E247, ""), ""),
  IFERROR(IF(WBB!H247="Away", WBB!E247, ""), ""),
  IFERROR(IF(MBB!H247="Away", MBB!E247, ""), ""),
  IFERROR(IF(WLAX!H247="Away", WLAX!E247, ""), ""),
  IFERROR(IF(MLAX!H247="Away", MLAX!E247, ""), ""),
  IFERROR(IF(SOFT!H247="Away", SOFT!E247, ""), ""),
  IFERROR(IF(BASE!H247="Away", BASE!E247, ""), ""),
  IFERROR(IF(ESPORTS!H247="Away", ESPORTS!E247, ""), "")
)
</f>
        <v>MLAX</v>
      </c>
      <c r="F247" s="11" t="str">
        <f>TEXTJOIN(
  CHAR(10) &amp; CHAR(10),
  TRUE,
  IFERROR(IF(WSO!H247="Away", TEXT(WSO!F247, "h:mm AM/PM"), ""), ""),
  IFERROR(IF(MSO!H247="Away", TEXT(MSO!F247, "h:mm AM/PM"), ""), ""),
  IFERROR(IF(FH!H247="Away", TEXT(FH!F247, "h:mm AM/PM"), ""), ""),
  IFERROR(IF(MGOLF!H247="Away", TEXT(MGOLF!F247, "h:mm AM/PM"), ""), ""),
  IFERROR(IF(Football!H247="Away", TEXT(Football!F247, "h:mm AM/PM"), ""), ""),
  IFERROR(IF(WVB!H247="Away", TEXT(WVB!F247, "h:mm AM/PM"), ""), ""),
  IFERROR(IF(XC!H247="Away", TEXT(XC!F247, "h:mm AM/PM"), ""), ""),
  IFERROR(IF(SWIMMING!H247="Away", TEXT(SWIMMING!F247, "h:mm AM/PM"), ""), ""),
  IFERROR(IF(WTEN!H247="Away", TEXT(WTEN!F247, "h:mm AM/PM"), ""), ""),
  IFERROR(IF(TF!H247="Away", TEXT(TF!F247, "h:mm AM/PM"), ""), ""),
  IFERROR(IF(WGOLF!H247="Away", TEXT(WGOLF!F247, "h:mm AM/PM"), ""), ""),
  IFERROR(IF(WBB!H247="Away", TEXT(WBB!F247, "h:mm AM/PM"), ""), ""),
  IFERROR(IF(MBB!H247="Away", TEXT(MBB!F247, "h:mm AM/PM"), ""), ""),
  IFERROR(IF(WLAX!H247="Away", TEXT(WLAX!F247, "h:mm AM/PM"), ""), ""),
  IFERROR(IF(MLAX!H247="Away", TEXT(MLAX!F247, "h:mm AM/PM"), ""), ""),
  IFERROR(IF(SOFT!H247="Away", TEXT(SOFT!F247, "h:mm AM/PM"), ""), ""),
  IFERROR(IF(BASE!H247="Away", TEXT(BASE!F247, "h:mm AM/PM"), ""), ""),
  IFERROR(IF(ESPORTS!H247="Away", TEXT(ESPORTS!F247, "h:mm AM/PM"), ""), "")
)
</f>
        <v>TBD</v>
      </c>
      <c r="G247" s="11" t="str">
        <f>TEXTJOIN(
  CHAR(10) &amp; CHAR(10),
  TRUE,
  IFERROR(IF(WSO!H247="Away", WSO!G247, ""), ""),
  IFERROR(IF(MSO!H247="Away", MSO!G247, ""), ""),
  IFERROR(IF(FH!H247="Away", FH!G247, ""), ""),
  IFERROR(IF(MGOLF!H247="Away", MGOLF!G247, ""), ""),
  IFERROR(IF(Football!H247="Away", Football!G247, ""), ""),
  IFERROR(IF(WVB!H247="Away", WVB!G247, ""), ""),
  IFERROR(IF(XC!H247="Away", XC!G247, ""), ""),
  IFERROR(IF(SWIMMING!H247="Away", SWIMMING!G247, ""), ""),
  IFERROR(IF(WTEN!H247="Away", WTEN!G247, ""), ""),
  IFERROR(IF(TF!H247="Away", TF!G247, ""), ""),
  IFERROR(IF(WGOLF!H247="Away", WGOLF!G247, ""), ""),
  IFERROR(IF(WBB!H247="Away", WBB!G247, ""), ""),
  IFERROR(IF(MBB!H247="Away", MBB!G247, ""), ""),
  IFERROR(IF(WLAX!H247="Away", WLAX!G247, ""), ""),
  IFERROR(IF(MLAX!H247="Away", MLAX!G247, ""), ""),
  IFERROR(IF(SOFT!H247="Away", SOFT!G247, ""), ""),
  IFERROR(IF(BASE!H247="Away", BASE!G247, ""), ""),
  IFERROR(IF(ESPORTS!H247="Away", ESPORTS!G247, ""), "")
)
</f>
        <v>Mt St Mary's</v>
      </c>
      <c r="H247" s="22" t="str">
        <f>TEXTJOIN(
  CHAR(10) &amp; CHAR(10),
  TRUE,
  IFERROR(IF(WSO!H247="Away", WSO!P247, ""), ""),
  IFERROR(IF(MSO!H247="Away", MSO!P247, ""), ""),
  IFERROR(IF(FH!H247="Away", FH!P247, ""), ""),
  IFERROR(IF(MGOLF!H247="Away", MGOLF!P247, ""), ""),
  IFERROR(IF(Football!H247="Away", Football!P247, ""), ""),
  IFERROR(IF(WVB!H247="Away", WVB!P247, ""), ""),
  IFERROR(IF(XC!H247="Away", XC!P247, ""), ""),
  IFERROR(IF(SWIMMING!H247="Away", SWIMMING!P247, ""), ""),
  IFERROR(IF(WTEN!H247="Away", WTEN!P247, ""), ""),
  IFERROR(IF(TF!H247="Away", TF!P247, ""), ""),
  IFERROR(IF(WGOLF!H247="Away", WGOLF!P247, ""), ""),
  IFERROR(IF(WBB!H247="Away", WBB!P247, ""), ""),
  IFERROR(IF(MBB!H247="Away", MBB!P247, ""), ""),
  IFERROR(IF(WLAX!H247="Away", WLAX!P247, ""), ""),
  IFERROR(IF(MLAX!H247="Away", MLAX!P247, ""), ""),
  IFERROR(IF(SOFT!H247="Away", SOFT!P247, ""), ""),
  IFERROR(IF(BASE!H247="Away", BASE!P247, ""), ""),
  IFERROR(IF(ESPORTS!H247="Away", ESPORTS!P247, ""), "")
)
</f>
        <v>⌛️ Pending</v>
      </c>
    </row>
    <row r="248" ht="22.5" customHeight="1">
      <c r="A248" s="6">
        <v>247.0</v>
      </c>
      <c r="B248" s="6" t="str">
        <f>'Master Schedule'!B248</f>
        <v/>
      </c>
      <c r="C248" s="7">
        <v>46481.0</v>
      </c>
      <c r="D248" s="8" t="str">
        <f t="shared" si="1"/>
        <v>Sunday</v>
      </c>
      <c r="E248" s="11" t="str">
        <f>TEXTJOIN(
  CHAR(10) &amp; CHAR(10),
  TRUE,
  IFERROR(IF(WSO!H248="Away", WSO!E248, ""), ""),
  IFERROR(IF(MSO!H248="Away", MSO!E248, ""), ""),
  IFERROR(IF(FH!H248="Away", FH!E248, ""), ""),
  IFERROR(IF(MGOLF!H248="Away", MGOLF!E248, ""), ""),
  IFERROR(IF(Football!H248="Away", Football!E248, ""), ""),
  IFERROR(IF(WVB!H248="Away", WVB!E248, ""), ""),
  IFERROR(IF(XC!H248="Away", XC!E248, ""), ""),
  IFERROR(IF(SWIMMING!H248="Away", SWIMMING!E248, ""), ""),
  IFERROR(IF(WTEN!H248="Away", WTEN!E248, ""), ""),
  IFERROR(IF(TF!H248="Away", TF!E248, ""), ""),
  IFERROR(IF(WGOLF!H248="Away", WGOLF!E248, ""), ""),
  IFERROR(IF(WBB!H248="Away", WBB!E248, ""), ""),
  IFERROR(IF(MBB!H248="Away", MBB!E248, ""), ""),
  IFERROR(IF(WLAX!H248="Away", WLAX!E248, ""), ""),
  IFERROR(IF(MLAX!H248="Away", MLAX!E248, ""), ""),
  IFERROR(IF(SOFT!H248="Away", SOFT!E248, ""), ""),
  IFERROR(IF(BASE!H248="Away", BASE!E248, ""), ""),
  IFERROR(IF(ESPORTS!H248="Away", ESPORTS!E248, ""), "")
)
</f>
        <v>MLAX</v>
      </c>
      <c r="F248" s="11" t="str">
        <f>TEXTJOIN(
  CHAR(10) &amp; CHAR(10),
  TRUE,
  IFERROR(IF(WSO!H248="Away", TEXT(WSO!F248, "h:mm AM/PM"), ""), ""),
  IFERROR(IF(MSO!H248="Away", TEXT(MSO!F248, "h:mm AM/PM"), ""), ""),
  IFERROR(IF(FH!H248="Away", TEXT(FH!F248, "h:mm AM/PM"), ""), ""),
  IFERROR(IF(MGOLF!H248="Away", TEXT(MGOLF!F248, "h:mm AM/PM"), ""), ""),
  IFERROR(IF(Football!H248="Away", TEXT(Football!F248, "h:mm AM/PM"), ""), ""),
  IFERROR(IF(WVB!H248="Away", TEXT(WVB!F248, "h:mm AM/PM"), ""), ""),
  IFERROR(IF(XC!H248="Away", TEXT(XC!F248, "h:mm AM/PM"), ""), ""),
  IFERROR(IF(SWIMMING!H248="Away", TEXT(SWIMMING!F248, "h:mm AM/PM"), ""), ""),
  IFERROR(IF(WTEN!H248="Away", TEXT(WTEN!F248, "h:mm AM/PM"), ""), ""),
  IFERROR(IF(TF!H248="Away", TEXT(TF!F248, "h:mm AM/PM"), ""), ""),
  IFERROR(IF(WGOLF!H248="Away", TEXT(WGOLF!F248, "h:mm AM/PM"), ""), ""),
  IFERROR(IF(WBB!H248="Away", TEXT(WBB!F248, "h:mm AM/PM"), ""), ""),
  IFERROR(IF(MBB!H248="Away", TEXT(MBB!F248, "h:mm AM/PM"), ""), ""),
  IFERROR(IF(WLAX!H248="Away", TEXT(WLAX!F248, "h:mm AM/PM"), ""), ""),
  IFERROR(IF(MLAX!H248="Away", TEXT(MLAX!F248, "h:mm AM/PM"), ""), ""),
  IFERROR(IF(SOFT!H248="Away", TEXT(SOFT!F248, "h:mm AM/PM"), ""), ""),
  IFERROR(IF(BASE!H248="Away", TEXT(BASE!F248, "h:mm AM/PM"), ""), ""),
  IFERROR(IF(ESPORTS!H248="Away", TEXT(ESPORTS!F248, "h:mm AM/PM"), ""), "")
)
</f>
        <v>TBD</v>
      </c>
      <c r="G248" s="11" t="str">
        <f>TEXTJOIN(
  CHAR(10) &amp; CHAR(10),
  TRUE,
  IFERROR(IF(WSO!H248="Away", WSO!G248, ""), ""),
  IFERROR(IF(MSO!H248="Away", MSO!G248, ""), ""),
  IFERROR(IF(FH!H248="Away", FH!G248, ""), ""),
  IFERROR(IF(MGOLF!H248="Away", MGOLF!G248, ""), ""),
  IFERROR(IF(Football!H248="Away", Football!G248, ""), ""),
  IFERROR(IF(WVB!H248="Away", WVB!G248, ""), ""),
  IFERROR(IF(XC!H248="Away", XC!G248, ""), ""),
  IFERROR(IF(SWIMMING!H248="Away", SWIMMING!G248, ""), ""),
  IFERROR(IF(WTEN!H248="Away", WTEN!G248, ""), ""),
  IFERROR(IF(TF!H248="Away", TF!G248, ""), ""),
  IFERROR(IF(WGOLF!H248="Away", WGOLF!G248, ""), ""),
  IFERROR(IF(WBB!H248="Away", WBB!G248, ""), ""),
  IFERROR(IF(MBB!H248="Away", MBB!G248, ""), ""),
  IFERROR(IF(WLAX!H248="Away", WLAX!G248, ""), ""),
  IFERROR(IF(MLAX!H248="Away", MLAX!G248, ""), ""),
  IFERROR(IF(SOFT!H248="Away", SOFT!G248, ""), ""),
  IFERROR(IF(BASE!H248="Away", BASE!G248, ""), ""),
  IFERROR(IF(ESPORTS!H248="Away", ESPORTS!G248, ""), "")
)
</f>
        <v>Purchase</v>
      </c>
      <c r="H248" s="22" t="str">
        <f>TEXTJOIN(
  CHAR(10) &amp; CHAR(10),
  TRUE,
  IFERROR(IF(WSO!H248="Away", WSO!P248, ""), ""),
  IFERROR(IF(MSO!H248="Away", MSO!P248, ""), ""),
  IFERROR(IF(FH!H248="Away", FH!P248, ""), ""),
  IFERROR(IF(MGOLF!H248="Away", MGOLF!P248, ""), ""),
  IFERROR(IF(Football!H248="Away", Football!P248, ""), ""),
  IFERROR(IF(WVB!H248="Away", WVB!P248, ""), ""),
  IFERROR(IF(XC!H248="Away", XC!P248, ""), ""),
  IFERROR(IF(SWIMMING!H248="Away", SWIMMING!P248, ""), ""),
  IFERROR(IF(WTEN!H248="Away", WTEN!P248, ""), ""),
  IFERROR(IF(TF!H248="Away", TF!P248, ""), ""),
  IFERROR(IF(WGOLF!H248="Away", WGOLF!P248, ""), ""),
  IFERROR(IF(WBB!H248="Away", WBB!P248, ""), ""),
  IFERROR(IF(MBB!H248="Away", MBB!P248, ""), ""),
  IFERROR(IF(WLAX!H248="Away", WLAX!P248, ""), ""),
  IFERROR(IF(MLAX!H248="Away", MLAX!P248, ""), ""),
  IFERROR(IF(SOFT!H248="Away", SOFT!P248, ""), ""),
  IFERROR(IF(BASE!H248="Away", BASE!P248, ""), ""),
  IFERROR(IF(ESPORTS!H248="Away", ESPORTS!P248, ""), "")
)
</f>
        <v>⌛️ Pending</v>
      </c>
    </row>
    <row r="249" ht="22.5" customHeight="1">
      <c r="A249" s="6">
        <v>248.0</v>
      </c>
      <c r="B249" s="6" t="str">
        <f>'Master Schedule'!B249</f>
        <v/>
      </c>
      <c r="C249" s="7">
        <v>46482.0</v>
      </c>
      <c r="D249" s="8" t="str">
        <f t="shared" si="1"/>
        <v>Monday</v>
      </c>
      <c r="E249" s="11" t="str">
        <f>TEXTJOIN(
  CHAR(10) &amp; CHAR(10),
  TRUE,
  IFERROR(IF(WSO!H249="Away", WSO!E249, ""), ""),
  IFERROR(IF(MSO!H249="Away", MSO!E249, ""), ""),
  IFERROR(IF(FH!H249="Away", FH!E249, ""), ""),
  IFERROR(IF(MGOLF!H249="Away", MGOLF!E249, ""), ""),
  IFERROR(IF(Football!H249="Away", Football!E249, ""), ""),
  IFERROR(IF(WVB!H249="Away", WVB!E249, ""), ""),
  IFERROR(IF(XC!H249="Away", XC!E249, ""), ""),
  IFERROR(IF(SWIMMING!H249="Away", SWIMMING!E249, ""), ""),
  IFERROR(IF(WTEN!H249="Away", WTEN!E249, ""), ""),
  IFERROR(IF(TF!H249="Away", TF!E249, ""), ""),
  IFERROR(IF(WGOLF!H249="Away", WGOLF!E249, ""), ""),
  IFERROR(IF(WBB!H249="Away", WBB!E249, ""), ""),
  IFERROR(IF(MBB!H249="Away", MBB!E249, ""), ""),
  IFERROR(IF(WLAX!H249="Away", WLAX!E249, ""), ""),
  IFERROR(IF(MLAX!H249="Away", MLAX!E249, ""), ""),
  IFERROR(IF(SOFT!H249="Away", SOFT!E249, ""), ""),
  IFERROR(IF(BASE!H249="Away", BASE!E249, ""), ""),
  IFERROR(IF(ESPORTS!H249="Away", ESPORTS!E249, ""), "")
)
</f>
        <v/>
      </c>
      <c r="F249" s="11" t="str">
        <f>TEXTJOIN(
  CHAR(10) &amp; CHAR(10),
  TRUE,
  IFERROR(IF(WSO!H249="Away", TEXT(WSO!F249, "h:mm AM/PM"), ""), ""),
  IFERROR(IF(MSO!H249="Away", TEXT(MSO!F249, "h:mm AM/PM"), ""), ""),
  IFERROR(IF(FH!H249="Away", TEXT(FH!F249, "h:mm AM/PM"), ""), ""),
  IFERROR(IF(MGOLF!H249="Away", TEXT(MGOLF!F249, "h:mm AM/PM"), ""), ""),
  IFERROR(IF(Football!H249="Away", TEXT(Football!F249, "h:mm AM/PM"), ""), ""),
  IFERROR(IF(WVB!H249="Away", TEXT(WVB!F249, "h:mm AM/PM"), ""), ""),
  IFERROR(IF(XC!H249="Away", TEXT(XC!F249, "h:mm AM/PM"), ""), ""),
  IFERROR(IF(SWIMMING!H249="Away", TEXT(SWIMMING!F249, "h:mm AM/PM"), ""), ""),
  IFERROR(IF(WTEN!H249="Away", TEXT(WTEN!F249, "h:mm AM/PM"), ""), ""),
  IFERROR(IF(TF!H249="Away", TEXT(TF!F249, "h:mm AM/PM"), ""), ""),
  IFERROR(IF(WGOLF!H249="Away", TEXT(WGOLF!F249, "h:mm AM/PM"), ""), ""),
  IFERROR(IF(WBB!H249="Away", TEXT(WBB!F249, "h:mm AM/PM"), ""), ""),
  IFERROR(IF(MBB!H249="Away", TEXT(MBB!F249, "h:mm AM/PM"), ""), ""),
  IFERROR(IF(WLAX!H249="Away", TEXT(WLAX!F249, "h:mm AM/PM"), ""), ""),
  IFERROR(IF(MLAX!H249="Away", TEXT(MLAX!F249, "h:mm AM/PM"), ""), ""),
  IFERROR(IF(SOFT!H249="Away", TEXT(SOFT!F249, "h:mm AM/PM"), ""), ""),
  IFERROR(IF(BASE!H249="Away", TEXT(BASE!F249, "h:mm AM/PM"), ""), ""),
  IFERROR(IF(ESPORTS!H249="Away", TEXT(ESPORTS!F249, "h:mm AM/PM"), ""), "")
)
</f>
        <v/>
      </c>
      <c r="G249" s="11" t="str">
        <f>TEXTJOIN(
  CHAR(10) &amp; CHAR(10),
  TRUE,
  IFERROR(IF(WSO!H249="Away", WSO!G249, ""), ""),
  IFERROR(IF(MSO!H249="Away", MSO!G249, ""), ""),
  IFERROR(IF(FH!H249="Away", FH!G249, ""), ""),
  IFERROR(IF(MGOLF!H249="Away", MGOLF!G249, ""), ""),
  IFERROR(IF(Football!H249="Away", Football!G249, ""), ""),
  IFERROR(IF(WVB!H249="Away", WVB!G249, ""), ""),
  IFERROR(IF(XC!H249="Away", XC!G249, ""), ""),
  IFERROR(IF(SWIMMING!H249="Away", SWIMMING!G249, ""), ""),
  IFERROR(IF(WTEN!H249="Away", WTEN!G249, ""), ""),
  IFERROR(IF(TF!H249="Away", TF!G249, ""), ""),
  IFERROR(IF(WGOLF!H249="Away", WGOLF!G249, ""), ""),
  IFERROR(IF(WBB!H249="Away", WBB!G249, ""), ""),
  IFERROR(IF(MBB!H249="Away", MBB!G249, ""), ""),
  IFERROR(IF(WLAX!H249="Away", WLAX!G249, ""), ""),
  IFERROR(IF(MLAX!H249="Away", MLAX!G249, ""), ""),
  IFERROR(IF(SOFT!H249="Away", SOFT!G249, ""), ""),
  IFERROR(IF(BASE!H249="Away", BASE!G249, ""), ""),
  IFERROR(IF(ESPORTS!H249="Away", ESPORTS!G249, ""), "")
)
</f>
        <v/>
      </c>
      <c r="H249" s="22" t="str">
        <f>TEXTJOIN(
  CHAR(10) &amp; CHAR(10),
  TRUE,
  IFERROR(IF(WSO!H249="Away", WSO!P249, ""), ""),
  IFERROR(IF(MSO!H249="Away", MSO!P249, ""), ""),
  IFERROR(IF(FH!H249="Away", FH!P249, ""), ""),
  IFERROR(IF(MGOLF!H249="Away", MGOLF!P249, ""), ""),
  IFERROR(IF(Football!H249="Away", Football!P249, ""), ""),
  IFERROR(IF(WVB!H249="Away", WVB!P249, ""), ""),
  IFERROR(IF(XC!H249="Away", XC!P249, ""), ""),
  IFERROR(IF(SWIMMING!H249="Away", SWIMMING!P249, ""), ""),
  IFERROR(IF(WTEN!H249="Away", WTEN!P249, ""), ""),
  IFERROR(IF(TF!H249="Away", TF!P249, ""), ""),
  IFERROR(IF(WGOLF!H249="Away", WGOLF!P249, ""), ""),
  IFERROR(IF(WBB!H249="Away", WBB!P249, ""), ""),
  IFERROR(IF(MBB!H249="Away", MBB!P249, ""), ""),
  IFERROR(IF(WLAX!H249="Away", WLAX!P249, ""), ""),
  IFERROR(IF(MLAX!H249="Away", MLAX!P249, ""), ""),
  IFERROR(IF(SOFT!H249="Away", SOFT!P249, ""), ""),
  IFERROR(IF(BASE!H249="Away", BASE!P249, ""), ""),
  IFERROR(IF(ESPORTS!H249="Away", ESPORTS!P249, ""), "")
)
</f>
        <v/>
      </c>
    </row>
    <row r="250" ht="22.5" customHeight="1">
      <c r="A250" s="6">
        <v>249.0</v>
      </c>
      <c r="B250" s="6" t="str">
        <f>'Master Schedule'!B250</f>
        <v/>
      </c>
      <c r="C250" s="7">
        <v>46483.0</v>
      </c>
      <c r="D250" s="8" t="str">
        <f t="shared" si="1"/>
        <v>Tuesday</v>
      </c>
      <c r="E250" s="11" t="str">
        <f>TEXTJOIN(
  CHAR(10) &amp; CHAR(10),
  TRUE,
  IFERROR(IF(WSO!H250="Away", WSO!E250, ""), ""),
  IFERROR(IF(MSO!H250="Away", MSO!E250, ""), ""),
  IFERROR(IF(FH!H250="Away", FH!E250, ""), ""),
  IFERROR(IF(MGOLF!H250="Away", MGOLF!E250, ""), ""),
  IFERROR(IF(Football!H250="Away", Football!E250, ""), ""),
  IFERROR(IF(WVB!H250="Away", WVB!E250, ""), ""),
  IFERROR(IF(XC!H250="Away", XC!E250, ""), ""),
  IFERROR(IF(SWIMMING!H250="Away", SWIMMING!E250, ""), ""),
  IFERROR(IF(WTEN!H250="Away", WTEN!E250, ""), ""),
  IFERROR(IF(TF!H250="Away", TF!E250, ""), ""),
  IFERROR(IF(WGOLF!H250="Away", WGOLF!E250, ""), ""),
  IFERROR(IF(WBB!H250="Away", WBB!E250, ""), ""),
  IFERROR(IF(MBB!H250="Away", MBB!E250, ""), ""),
  IFERROR(IF(WLAX!H250="Away", WLAX!E250, ""), ""),
  IFERROR(IF(MLAX!H250="Away", MLAX!E250, ""), ""),
  IFERROR(IF(SOFT!H250="Away", SOFT!E250, ""), ""),
  IFERROR(IF(BASE!H250="Away", BASE!E250, ""), ""),
  IFERROR(IF(ESPORTS!H250="Away", ESPORTS!E250, ""), "")
)
</f>
        <v/>
      </c>
      <c r="F250" s="11" t="str">
        <f>TEXTJOIN(
  CHAR(10) &amp; CHAR(10),
  TRUE,
  IFERROR(IF(WSO!H250="Away", TEXT(WSO!F250, "h:mm AM/PM"), ""), ""),
  IFERROR(IF(MSO!H250="Away", TEXT(MSO!F250, "h:mm AM/PM"), ""), ""),
  IFERROR(IF(FH!H250="Away", TEXT(FH!F250, "h:mm AM/PM"), ""), ""),
  IFERROR(IF(MGOLF!H250="Away", TEXT(MGOLF!F250, "h:mm AM/PM"), ""), ""),
  IFERROR(IF(Football!H250="Away", TEXT(Football!F250, "h:mm AM/PM"), ""), ""),
  IFERROR(IF(WVB!H250="Away", TEXT(WVB!F250, "h:mm AM/PM"), ""), ""),
  IFERROR(IF(XC!H250="Away", TEXT(XC!F250, "h:mm AM/PM"), ""), ""),
  IFERROR(IF(SWIMMING!H250="Away", TEXT(SWIMMING!F250, "h:mm AM/PM"), ""), ""),
  IFERROR(IF(WTEN!H250="Away", TEXT(WTEN!F250, "h:mm AM/PM"), ""), ""),
  IFERROR(IF(TF!H250="Away", TEXT(TF!F250, "h:mm AM/PM"), ""), ""),
  IFERROR(IF(WGOLF!H250="Away", TEXT(WGOLF!F250, "h:mm AM/PM"), ""), ""),
  IFERROR(IF(WBB!H250="Away", TEXT(WBB!F250, "h:mm AM/PM"), ""), ""),
  IFERROR(IF(MBB!H250="Away", TEXT(MBB!F250, "h:mm AM/PM"), ""), ""),
  IFERROR(IF(WLAX!H250="Away", TEXT(WLAX!F250, "h:mm AM/PM"), ""), ""),
  IFERROR(IF(MLAX!H250="Away", TEXT(MLAX!F250, "h:mm AM/PM"), ""), ""),
  IFERROR(IF(SOFT!H250="Away", TEXT(SOFT!F250, "h:mm AM/PM"), ""), ""),
  IFERROR(IF(BASE!H250="Away", TEXT(BASE!F250, "h:mm AM/PM"), ""), ""),
  IFERROR(IF(ESPORTS!H250="Away", TEXT(ESPORTS!F250, "h:mm AM/PM"), ""), "")
)
</f>
        <v/>
      </c>
      <c r="G250" s="11" t="str">
        <f>TEXTJOIN(
  CHAR(10) &amp; CHAR(10),
  TRUE,
  IFERROR(IF(WSO!H250="Away", WSO!G250, ""), ""),
  IFERROR(IF(MSO!H250="Away", MSO!G250, ""), ""),
  IFERROR(IF(FH!H250="Away", FH!G250, ""), ""),
  IFERROR(IF(MGOLF!H250="Away", MGOLF!G250, ""), ""),
  IFERROR(IF(Football!H250="Away", Football!G250, ""), ""),
  IFERROR(IF(WVB!H250="Away", WVB!G250, ""), ""),
  IFERROR(IF(XC!H250="Away", XC!G250, ""), ""),
  IFERROR(IF(SWIMMING!H250="Away", SWIMMING!G250, ""), ""),
  IFERROR(IF(WTEN!H250="Away", WTEN!G250, ""), ""),
  IFERROR(IF(TF!H250="Away", TF!G250, ""), ""),
  IFERROR(IF(WGOLF!H250="Away", WGOLF!G250, ""), ""),
  IFERROR(IF(WBB!H250="Away", WBB!G250, ""), ""),
  IFERROR(IF(MBB!H250="Away", MBB!G250, ""), ""),
  IFERROR(IF(WLAX!H250="Away", WLAX!G250, ""), ""),
  IFERROR(IF(MLAX!H250="Away", MLAX!G250, ""), ""),
  IFERROR(IF(SOFT!H250="Away", SOFT!G250, ""), ""),
  IFERROR(IF(BASE!H250="Away", BASE!G250, ""), ""),
  IFERROR(IF(ESPORTS!H250="Away", ESPORTS!G250, ""), "")
)
</f>
        <v/>
      </c>
      <c r="H250" s="22" t="str">
        <f>TEXTJOIN(
  CHAR(10) &amp; CHAR(10),
  TRUE,
  IFERROR(IF(WSO!H250="Away", WSO!P250, ""), ""),
  IFERROR(IF(MSO!H250="Away", MSO!P250, ""), ""),
  IFERROR(IF(FH!H250="Away", FH!P250, ""), ""),
  IFERROR(IF(MGOLF!H250="Away", MGOLF!P250, ""), ""),
  IFERROR(IF(Football!H250="Away", Football!P250, ""), ""),
  IFERROR(IF(WVB!H250="Away", WVB!P250, ""), ""),
  IFERROR(IF(XC!H250="Away", XC!P250, ""), ""),
  IFERROR(IF(SWIMMING!H250="Away", SWIMMING!P250, ""), ""),
  IFERROR(IF(WTEN!H250="Away", WTEN!P250, ""), ""),
  IFERROR(IF(TF!H250="Away", TF!P250, ""), ""),
  IFERROR(IF(WGOLF!H250="Away", WGOLF!P250, ""), ""),
  IFERROR(IF(WBB!H250="Away", WBB!P250, ""), ""),
  IFERROR(IF(MBB!H250="Away", MBB!P250, ""), ""),
  IFERROR(IF(WLAX!H250="Away", WLAX!P250, ""), ""),
  IFERROR(IF(MLAX!H250="Away", MLAX!P250, ""), ""),
  IFERROR(IF(SOFT!H250="Away", SOFT!P250, ""), ""),
  IFERROR(IF(BASE!H250="Away", BASE!P250, ""), ""),
  IFERROR(IF(ESPORTS!H250="Away", ESPORTS!P250, ""), "")
)
</f>
        <v/>
      </c>
    </row>
    <row r="251" ht="22.5" customHeight="1">
      <c r="A251" s="6">
        <v>250.0</v>
      </c>
      <c r="B251" s="6" t="str">
        <f>'Master Schedule'!B251</f>
        <v/>
      </c>
      <c r="C251" s="7">
        <v>46484.0</v>
      </c>
      <c r="D251" s="8" t="str">
        <f t="shared" si="1"/>
        <v>Wednesday</v>
      </c>
      <c r="E251" s="11" t="str">
        <f>TEXTJOIN(
  CHAR(10) &amp; CHAR(10),
  TRUE,
  IFERROR(IF(WSO!H251="Away", WSO!E251, ""), ""),
  IFERROR(IF(MSO!H251="Away", MSO!E251, ""), ""),
  IFERROR(IF(FH!H251="Away", FH!E251, ""), ""),
  IFERROR(IF(MGOLF!H251="Away", MGOLF!E251, ""), ""),
  IFERROR(IF(Football!H251="Away", Football!E251, ""), ""),
  IFERROR(IF(WVB!H251="Away", WVB!E251, ""), ""),
  IFERROR(IF(XC!H251="Away", XC!E251, ""), ""),
  IFERROR(IF(SWIMMING!H251="Away", SWIMMING!E251, ""), ""),
  IFERROR(IF(WTEN!H251="Away", WTEN!E251, ""), ""),
  IFERROR(IF(TF!H251="Away", TF!E251, ""), ""),
  IFERROR(IF(WGOLF!H251="Away", WGOLF!E251, ""), ""),
  IFERROR(IF(WBB!H251="Away", WBB!E251, ""), ""),
  IFERROR(IF(MBB!H251="Away", MBB!E251, ""), ""),
  IFERROR(IF(WLAX!H251="Away", WLAX!E251, ""), ""),
  IFERROR(IF(MLAX!H251="Away", MLAX!E251, ""), ""),
  IFERROR(IF(SOFT!H251="Away", SOFT!E251, ""), ""),
  IFERROR(IF(BASE!H251="Away", BASE!E251, ""), ""),
  IFERROR(IF(ESPORTS!H251="Away", ESPORTS!E251, ""), "")
)
</f>
        <v/>
      </c>
      <c r="F251" s="11" t="str">
        <f>TEXTJOIN(
  CHAR(10) &amp; CHAR(10),
  TRUE,
  IFERROR(IF(WSO!H251="Away", TEXT(WSO!F251, "h:mm AM/PM"), ""), ""),
  IFERROR(IF(MSO!H251="Away", TEXT(MSO!F251, "h:mm AM/PM"), ""), ""),
  IFERROR(IF(FH!H251="Away", TEXT(FH!F251, "h:mm AM/PM"), ""), ""),
  IFERROR(IF(MGOLF!H251="Away", TEXT(MGOLF!F251, "h:mm AM/PM"), ""), ""),
  IFERROR(IF(Football!H251="Away", TEXT(Football!F251, "h:mm AM/PM"), ""), ""),
  IFERROR(IF(WVB!H251="Away", TEXT(WVB!F251, "h:mm AM/PM"), ""), ""),
  IFERROR(IF(XC!H251="Away", TEXT(XC!F251, "h:mm AM/PM"), ""), ""),
  IFERROR(IF(SWIMMING!H251="Away", TEXT(SWIMMING!F251, "h:mm AM/PM"), ""), ""),
  IFERROR(IF(WTEN!H251="Away", TEXT(WTEN!F251, "h:mm AM/PM"), ""), ""),
  IFERROR(IF(TF!H251="Away", TEXT(TF!F251, "h:mm AM/PM"), ""), ""),
  IFERROR(IF(WGOLF!H251="Away", TEXT(WGOLF!F251, "h:mm AM/PM"), ""), ""),
  IFERROR(IF(WBB!H251="Away", TEXT(WBB!F251, "h:mm AM/PM"), ""), ""),
  IFERROR(IF(MBB!H251="Away", TEXT(MBB!F251, "h:mm AM/PM"), ""), ""),
  IFERROR(IF(WLAX!H251="Away", TEXT(WLAX!F251, "h:mm AM/PM"), ""), ""),
  IFERROR(IF(MLAX!H251="Away", TEXT(MLAX!F251, "h:mm AM/PM"), ""), ""),
  IFERROR(IF(SOFT!H251="Away", TEXT(SOFT!F251, "h:mm AM/PM"), ""), ""),
  IFERROR(IF(BASE!H251="Away", TEXT(BASE!F251, "h:mm AM/PM"), ""), ""),
  IFERROR(IF(ESPORTS!H251="Away", TEXT(ESPORTS!F251, "h:mm AM/PM"), ""), "")
)
</f>
        <v/>
      </c>
      <c r="G251" s="11" t="str">
        <f>TEXTJOIN(
  CHAR(10) &amp; CHAR(10),
  TRUE,
  IFERROR(IF(WSO!H251="Away", WSO!G251, ""), ""),
  IFERROR(IF(MSO!H251="Away", MSO!G251, ""), ""),
  IFERROR(IF(FH!H251="Away", FH!G251, ""), ""),
  IFERROR(IF(MGOLF!H251="Away", MGOLF!G251, ""), ""),
  IFERROR(IF(Football!H251="Away", Football!G251, ""), ""),
  IFERROR(IF(WVB!H251="Away", WVB!G251, ""), ""),
  IFERROR(IF(XC!H251="Away", XC!G251, ""), ""),
  IFERROR(IF(SWIMMING!H251="Away", SWIMMING!G251, ""), ""),
  IFERROR(IF(WTEN!H251="Away", WTEN!G251, ""), ""),
  IFERROR(IF(TF!H251="Away", TF!G251, ""), ""),
  IFERROR(IF(WGOLF!H251="Away", WGOLF!G251, ""), ""),
  IFERROR(IF(WBB!H251="Away", WBB!G251, ""), ""),
  IFERROR(IF(MBB!H251="Away", MBB!G251, ""), ""),
  IFERROR(IF(WLAX!H251="Away", WLAX!G251, ""), ""),
  IFERROR(IF(MLAX!H251="Away", MLAX!G251, ""), ""),
  IFERROR(IF(SOFT!H251="Away", SOFT!G251, ""), ""),
  IFERROR(IF(BASE!H251="Away", BASE!G251, ""), ""),
  IFERROR(IF(ESPORTS!H251="Away", ESPORTS!G251, ""), "")
)
</f>
        <v/>
      </c>
      <c r="H251" s="22" t="str">
        <f>TEXTJOIN(
  CHAR(10) &amp; CHAR(10),
  TRUE,
  IFERROR(IF(WSO!H251="Away", WSO!P251, ""), ""),
  IFERROR(IF(MSO!H251="Away", MSO!P251, ""), ""),
  IFERROR(IF(FH!H251="Away", FH!P251, ""), ""),
  IFERROR(IF(MGOLF!H251="Away", MGOLF!P251, ""), ""),
  IFERROR(IF(Football!H251="Away", Football!P251, ""), ""),
  IFERROR(IF(WVB!H251="Away", WVB!P251, ""), ""),
  IFERROR(IF(XC!H251="Away", XC!P251, ""), ""),
  IFERROR(IF(SWIMMING!H251="Away", SWIMMING!P251, ""), ""),
  IFERROR(IF(WTEN!H251="Away", WTEN!P251, ""), ""),
  IFERROR(IF(TF!H251="Away", TF!P251, ""), ""),
  IFERROR(IF(WGOLF!H251="Away", WGOLF!P251, ""), ""),
  IFERROR(IF(WBB!H251="Away", WBB!P251, ""), ""),
  IFERROR(IF(MBB!H251="Away", MBB!P251, ""), ""),
  IFERROR(IF(WLAX!H251="Away", WLAX!P251, ""), ""),
  IFERROR(IF(MLAX!H251="Away", MLAX!P251, ""), ""),
  IFERROR(IF(SOFT!H251="Away", SOFT!P251, ""), ""),
  IFERROR(IF(BASE!H251="Away", BASE!P251, ""), ""),
  IFERROR(IF(ESPORTS!H251="Away", ESPORTS!P251, ""), "")
)
</f>
        <v/>
      </c>
    </row>
    <row r="252" ht="22.5" customHeight="1">
      <c r="A252" s="6">
        <v>251.0</v>
      </c>
      <c r="B252" s="6" t="str">
        <f>'Master Schedule'!B252</f>
        <v/>
      </c>
      <c r="C252" s="7">
        <v>46485.0</v>
      </c>
      <c r="D252" s="8" t="str">
        <f t="shared" si="1"/>
        <v>Thursday</v>
      </c>
      <c r="E252" s="11" t="str">
        <f>TEXTJOIN(
  CHAR(10) &amp; CHAR(10),
  TRUE,
  IFERROR(IF(WSO!H252="Away", WSO!E252, ""), ""),
  IFERROR(IF(MSO!H252="Away", MSO!E252, ""), ""),
  IFERROR(IF(FH!H252="Away", FH!E252, ""), ""),
  IFERROR(IF(MGOLF!H252="Away", MGOLF!E252, ""), ""),
  IFERROR(IF(Football!H252="Away", Football!E252, ""), ""),
  IFERROR(IF(WVB!H252="Away", WVB!E252, ""), ""),
  IFERROR(IF(XC!H252="Away", XC!E252, ""), ""),
  IFERROR(IF(SWIMMING!H252="Away", SWIMMING!E252, ""), ""),
  IFERROR(IF(WTEN!H252="Away", WTEN!E252, ""), ""),
  IFERROR(IF(TF!H252="Away", TF!E252, ""), ""),
  IFERROR(IF(WGOLF!H252="Away", WGOLF!E252, ""), ""),
  IFERROR(IF(WBB!H252="Away", WBB!E252, ""), ""),
  IFERROR(IF(MBB!H252="Away", MBB!E252, ""), ""),
  IFERROR(IF(WLAX!H252="Away", WLAX!E252, ""), ""),
  IFERROR(IF(MLAX!H252="Away", MLAX!E252, ""), ""),
  IFERROR(IF(SOFT!H252="Away", SOFT!E252, ""), ""),
  IFERROR(IF(BASE!H252="Away", BASE!E252, ""), ""),
  IFERROR(IF(ESPORTS!H252="Away", ESPORTS!E252, ""), "")
)
</f>
        <v/>
      </c>
      <c r="F252" s="11" t="str">
        <f>TEXTJOIN(
  CHAR(10) &amp; CHAR(10),
  TRUE,
  IFERROR(IF(WSO!H252="Away", TEXT(WSO!F252, "h:mm AM/PM"), ""), ""),
  IFERROR(IF(MSO!H252="Away", TEXT(MSO!F252, "h:mm AM/PM"), ""), ""),
  IFERROR(IF(FH!H252="Away", TEXT(FH!F252, "h:mm AM/PM"), ""), ""),
  IFERROR(IF(MGOLF!H252="Away", TEXT(MGOLF!F252, "h:mm AM/PM"), ""), ""),
  IFERROR(IF(Football!H252="Away", TEXT(Football!F252, "h:mm AM/PM"), ""), ""),
  IFERROR(IF(WVB!H252="Away", TEXT(WVB!F252, "h:mm AM/PM"), ""), ""),
  IFERROR(IF(XC!H252="Away", TEXT(XC!F252, "h:mm AM/PM"), ""), ""),
  IFERROR(IF(SWIMMING!H252="Away", TEXT(SWIMMING!F252, "h:mm AM/PM"), ""), ""),
  IFERROR(IF(WTEN!H252="Away", TEXT(WTEN!F252, "h:mm AM/PM"), ""), ""),
  IFERROR(IF(TF!H252="Away", TEXT(TF!F252, "h:mm AM/PM"), ""), ""),
  IFERROR(IF(WGOLF!H252="Away", TEXT(WGOLF!F252, "h:mm AM/PM"), ""), ""),
  IFERROR(IF(WBB!H252="Away", TEXT(WBB!F252, "h:mm AM/PM"), ""), ""),
  IFERROR(IF(MBB!H252="Away", TEXT(MBB!F252, "h:mm AM/PM"), ""), ""),
  IFERROR(IF(WLAX!H252="Away", TEXT(WLAX!F252, "h:mm AM/PM"), ""), ""),
  IFERROR(IF(MLAX!H252="Away", TEXT(MLAX!F252, "h:mm AM/PM"), ""), ""),
  IFERROR(IF(SOFT!H252="Away", TEXT(SOFT!F252, "h:mm AM/PM"), ""), ""),
  IFERROR(IF(BASE!H252="Away", TEXT(BASE!F252, "h:mm AM/PM"), ""), ""),
  IFERROR(IF(ESPORTS!H252="Away", TEXT(ESPORTS!F252, "h:mm AM/PM"), ""), "")
)
</f>
        <v/>
      </c>
      <c r="G252" s="11" t="str">
        <f>TEXTJOIN(
  CHAR(10) &amp; CHAR(10),
  TRUE,
  IFERROR(IF(WSO!H252="Away", WSO!G252, ""), ""),
  IFERROR(IF(MSO!H252="Away", MSO!G252, ""), ""),
  IFERROR(IF(FH!H252="Away", FH!G252, ""), ""),
  IFERROR(IF(MGOLF!H252="Away", MGOLF!G252, ""), ""),
  IFERROR(IF(Football!H252="Away", Football!G252, ""), ""),
  IFERROR(IF(WVB!H252="Away", WVB!G252, ""), ""),
  IFERROR(IF(XC!H252="Away", XC!G252, ""), ""),
  IFERROR(IF(SWIMMING!H252="Away", SWIMMING!G252, ""), ""),
  IFERROR(IF(WTEN!H252="Away", WTEN!G252, ""), ""),
  IFERROR(IF(TF!H252="Away", TF!G252, ""), ""),
  IFERROR(IF(WGOLF!H252="Away", WGOLF!G252, ""), ""),
  IFERROR(IF(WBB!H252="Away", WBB!G252, ""), ""),
  IFERROR(IF(MBB!H252="Away", MBB!G252, ""), ""),
  IFERROR(IF(WLAX!H252="Away", WLAX!G252, ""), ""),
  IFERROR(IF(MLAX!H252="Away", MLAX!G252, ""), ""),
  IFERROR(IF(SOFT!H252="Away", SOFT!G252, ""), ""),
  IFERROR(IF(BASE!H252="Away", BASE!G252, ""), ""),
  IFERROR(IF(ESPORTS!H252="Away", ESPORTS!G252, ""), "")
)
</f>
        <v/>
      </c>
      <c r="H252" s="22" t="str">
        <f>TEXTJOIN(
  CHAR(10) &amp; CHAR(10),
  TRUE,
  IFERROR(IF(WSO!H252="Away", WSO!P252, ""), ""),
  IFERROR(IF(MSO!H252="Away", MSO!P252, ""), ""),
  IFERROR(IF(FH!H252="Away", FH!P252, ""), ""),
  IFERROR(IF(MGOLF!H252="Away", MGOLF!P252, ""), ""),
  IFERROR(IF(Football!H252="Away", Football!P252, ""), ""),
  IFERROR(IF(WVB!H252="Away", WVB!P252, ""), ""),
  IFERROR(IF(XC!H252="Away", XC!P252, ""), ""),
  IFERROR(IF(SWIMMING!H252="Away", SWIMMING!P252, ""), ""),
  IFERROR(IF(WTEN!H252="Away", WTEN!P252, ""), ""),
  IFERROR(IF(TF!H252="Away", TF!P252, ""), ""),
  IFERROR(IF(WGOLF!H252="Away", WGOLF!P252, ""), ""),
  IFERROR(IF(WBB!H252="Away", WBB!P252, ""), ""),
  IFERROR(IF(MBB!H252="Away", MBB!P252, ""), ""),
  IFERROR(IF(WLAX!H252="Away", WLAX!P252, ""), ""),
  IFERROR(IF(MLAX!H252="Away", MLAX!P252, ""), ""),
  IFERROR(IF(SOFT!H252="Away", SOFT!P252, ""), ""),
  IFERROR(IF(BASE!H252="Away", BASE!P252, ""), ""),
  IFERROR(IF(ESPORTS!H252="Away", ESPORTS!P252, ""), "")
)
</f>
        <v/>
      </c>
    </row>
    <row r="253" ht="22.5" customHeight="1">
      <c r="A253" s="6">
        <v>252.0</v>
      </c>
      <c r="B253" s="6" t="str">
        <f>'Master Schedule'!B253</f>
        <v/>
      </c>
      <c r="C253" s="7">
        <v>46486.0</v>
      </c>
      <c r="D253" s="8" t="str">
        <f t="shared" si="1"/>
        <v>Friday</v>
      </c>
      <c r="E253" s="11" t="str">
        <f>TEXTJOIN(
  CHAR(10) &amp; CHAR(10),
  TRUE,
  IFERROR(IF(WSO!H253="Away", WSO!E253, ""), ""),
  IFERROR(IF(MSO!H253="Away", MSO!E253, ""), ""),
  IFERROR(IF(FH!H253="Away", FH!E253, ""), ""),
  IFERROR(IF(MGOLF!H253="Away", MGOLF!E253, ""), ""),
  IFERROR(IF(Football!H253="Away", Football!E253, ""), ""),
  IFERROR(IF(WVB!H253="Away", WVB!E253, ""), ""),
  IFERROR(IF(XC!H253="Away", XC!E253, ""), ""),
  IFERROR(IF(SWIMMING!H253="Away", SWIMMING!E253, ""), ""),
  IFERROR(IF(WTEN!H253="Away", WTEN!E253, ""), ""),
  IFERROR(IF(TF!H253="Away", TF!E253, ""), ""),
  IFERROR(IF(WGOLF!H253="Away", WGOLF!E253, ""), ""),
  IFERROR(IF(WBB!H253="Away", WBB!E253, ""), ""),
  IFERROR(IF(MBB!H253="Away", MBB!E253, ""), ""),
  IFERROR(IF(WLAX!H253="Away", WLAX!E253, ""), ""),
  IFERROR(IF(MLAX!H253="Away", MLAX!E253, ""), ""),
  IFERROR(IF(SOFT!H253="Away", SOFT!E253, ""), ""),
  IFERROR(IF(BASE!H253="Away", BASE!E253, ""), ""),
  IFERROR(IF(ESPORTS!H253="Away", ESPORTS!E253, ""), "")
)
</f>
        <v/>
      </c>
      <c r="F253" s="11" t="str">
        <f>TEXTJOIN(
  CHAR(10) &amp; CHAR(10),
  TRUE,
  IFERROR(IF(WSO!H253="Away", TEXT(WSO!F253, "h:mm AM/PM"), ""), ""),
  IFERROR(IF(MSO!H253="Away", TEXT(MSO!F253, "h:mm AM/PM"), ""), ""),
  IFERROR(IF(FH!H253="Away", TEXT(FH!F253, "h:mm AM/PM"), ""), ""),
  IFERROR(IF(MGOLF!H253="Away", TEXT(MGOLF!F253, "h:mm AM/PM"), ""), ""),
  IFERROR(IF(Football!H253="Away", TEXT(Football!F253, "h:mm AM/PM"), ""), ""),
  IFERROR(IF(WVB!H253="Away", TEXT(WVB!F253, "h:mm AM/PM"), ""), ""),
  IFERROR(IF(XC!H253="Away", TEXT(XC!F253, "h:mm AM/PM"), ""), ""),
  IFERROR(IF(SWIMMING!H253="Away", TEXT(SWIMMING!F253, "h:mm AM/PM"), ""), ""),
  IFERROR(IF(WTEN!H253="Away", TEXT(WTEN!F253, "h:mm AM/PM"), ""), ""),
  IFERROR(IF(TF!H253="Away", TEXT(TF!F253, "h:mm AM/PM"), ""), ""),
  IFERROR(IF(WGOLF!H253="Away", TEXT(WGOLF!F253, "h:mm AM/PM"), ""), ""),
  IFERROR(IF(WBB!H253="Away", TEXT(WBB!F253, "h:mm AM/PM"), ""), ""),
  IFERROR(IF(MBB!H253="Away", TEXT(MBB!F253, "h:mm AM/PM"), ""), ""),
  IFERROR(IF(WLAX!H253="Away", TEXT(WLAX!F253, "h:mm AM/PM"), ""), ""),
  IFERROR(IF(MLAX!H253="Away", TEXT(MLAX!F253, "h:mm AM/PM"), ""), ""),
  IFERROR(IF(SOFT!H253="Away", TEXT(SOFT!F253, "h:mm AM/PM"), ""), ""),
  IFERROR(IF(BASE!H253="Away", TEXT(BASE!F253, "h:mm AM/PM"), ""), ""),
  IFERROR(IF(ESPORTS!H253="Away", TEXT(ESPORTS!F253, "h:mm AM/PM"), ""), "")
)
</f>
        <v/>
      </c>
      <c r="G253" s="11" t="str">
        <f>TEXTJOIN(
  CHAR(10) &amp; CHAR(10),
  TRUE,
  IFERROR(IF(WSO!H253="Away", WSO!G253, ""), ""),
  IFERROR(IF(MSO!H253="Away", MSO!G253, ""), ""),
  IFERROR(IF(FH!H253="Away", FH!G253, ""), ""),
  IFERROR(IF(MGOLF!H253="Away", MGOLF!G253, ""), ""),
  IFERROR(IF(Football!H253="Away", Football!G253, ""), ""),
  IFERROR(IF(WVB!H253="Away", WVB!G253, ""), ""),
  IFERROR(IF(XC!H253="Away", XC!G253, ""), ""),
  IFERROR(IF(SWIMMING!H253="Away", SWIMMING!G253, ""), ""),
  IFERROR(IF(WTEN!H253="Away", WTEN!G253, ""), ""),
  IFERROR(IF(TF!H253="Away", TF!G253, ""), ""),
  IFERROR(IF(WGOLF!H253="Away", WGOLF!G253, ""), ""),
  IFERROR(IF(WBB!H253="Away", WBB!G253, ""), ""),
  IFERROR(IF(MBB!H253="Away", MBB!G253, ""), ""),
  IFERROR(IF(WLAX!H253="Away", WLAX!G253, ""), ""),
  IFERROR(IF(MLAX!H253="Away", MLAX!G253, ""), ""),
  IFERROR(IF(SOFT!H253="Away", SOFT!G253, ""), ""),
  IFERROR(IF(BASE!H253="Away", BASE!G253, ""), ""),
  IFERROR(IF(ESPORTS!H253="Away", ESPORTS!G253, ""), "")
)
</f>
        <v/>
      </c>
      <c r="H253" s="22" t="str">
        <f>TEXTJOIN(
  CHAR(10) &amp; CHAR(10),
  TRUE,
  IFERROR(IF(WSO!H253="Away", WSO!P253, ""), ""),
  IFERROR(IF(MSO!H253="Away", MSO!P253, ""), ""),
  IFERROR(IF(FH!H253="Away", FH!P253, ""), ""),
  IFERROR(IF(MGOLF!H253="Away", MGOLF!P253, ""), ""),
  IFERROR(IF(Football!H253="Away", Football!P253, ""), ""),
  IFERROR(IF(WVB!H253="Away", WVB!P253, ""), ""),
  IFERROR(IF(XC!H253="Away", XC!P253, ""), ""),
  IFERROR(IF(SWIMMING!H253="Away", SWIMMING!P253, ""), ""),
  IFERROR(IF(WTEN!H253="Away", WTEN!P253, ""), ""),
  IFERROR(IF(TF!H253="Away", TF!P253, ""), ""),
  IFERROR(IF(WGOLF!H253="Away", WGOLF!P253, ""), ""),
  IFERROR(IF(WBB!H253="Away", WBB!P253, ""), ""),
  IFERROR(IF(MBB!H253="Away", MBB!P253, ""), ""),
  IFERROR(IF(WLAX!H253="Away", WLAX!P253, ""), ""),
  IFERROR(IF(MLAX!H253="Away", MLAX!P253, ""), ""),
  IFERROR(IF(SOFT!H253="Away", SOFT!P253, ""), ""),
  IFERROR(IF(BASE!H253="Away", BASE!P253, ""), ""),
  IFERROR(IF(ESPORTS!H253="Away", ESPORTS!P253, ""), "")
)
</f>
        <v/>
      </c>
    </row>
    <row r="254" ht="22.5" customHeight="1">
      <c r="A254" s="6">
        <v>253.0</v>
      </c>
      <c r="B254" s="6" t="str">
        <f>'Master Schedule'!B254</f>
        <v/>
      </c>
      <c r="C254" s="7">
        <v>46487.0</v>
      </c>
      <c r="D254" s="8" t="str">
        <f t="shared" si="1"/>
        <v>Saturday</v>
      </c>
      <c r="E254" s="11" t="str">
        <f>TEXTJOIN(
  CHAR(10) &amp; CHAR(10),
  TRUE,
  IFERROR(IF(WSO!H254="Away", WSO!E254, ""), ""),
  IFERROR(IF(MSO!H254="Away", MSO!E254, ""), ""),
  IFERROR(IF(FH!H254="Away", FH!E254, ""), ""),
  IFERROR(IF(MGOLF!H254="Away", MGOLF!E254, ""), ""),
  IFERROR(IF(Football!H254="Away", Football!E254, ""), ""),
  IFERROR(IF(WVB!H254="Away", WVB!E254, ""), ""),
  IFERROR(IF(XC!H254="Away", XC!E254, ""), ""),
  IFERROR(IF(SWIMMING!H254="Away", SWIMMING!E254, ""), ""),
  IFERROR(IF(WTEN!H254="Away", WTEN!E254, ""), ""),
  IFERROR(IF(TF!H254="Away", TF!E254, ""), ""),
  IFERROR(IF(WGOLF!H254="Away", WGOLF!E254, ""), ""),
  IFERROR(IF(WBB!H254="Away", WBB!E254, ""), ""),
  IFERROR(IF(MBB!H254="Away", MBB!E254, ""), ""),
  IFERROR(IF(WLAX!H254="Away", WLAX!E254, ""), ""),
  IFERROR(IF(MLAX!H254="Away", MLAX!E254, ""), ""),
  IFERROR(IF(SOFT!H254="Away", SOFT!E254, ""), ""),
  IFERROR(IF(BASE!H254="Away", BASE!E254, ""), ""),
  IFERROR(IF(ESPORTS!H254="Away", ESPORTS!E254, ""), "")
)
</f>
        <v>MLAX</v>
      </c>
      <c r="F254" s="11" t="str">
        <f>TEXTJOIN(
  CHAR(10) &amp; CHAR(10),
  TRUE,
  IFERROR(IF(WSO!H254="Away", TEXT(WSO!F254, "h:mm AM/PM"), ""), ""),
  IFERROR(IF(MSO!H254="Away", TEXT(MSO!F254, "h:mm AM/PM"), ""), ""),
  IFERROR(IF(FH!H254="Away", TEXT(FH!F254, "h:mm AM/PM"), ""), ""),
  IFERROR(IF(MGOLF!H254="Away", TEXT(MGOLF!F254, "h:mm AM/PM"), ""), ""),
  IFERROR(IF(Football!H254="Away", TEXT(Football!F254, "h:mm AM/PM"), ""), ""),
  IFERROR(IF(WVB!H254="Away", TEXT(WVB!F254, "h:mm AM/PM"), ""), ""),
  IFERROR(IF(XC!H254="Away", TEXT(XC!F254, "h:mm AM/PM"), ""), ""),
  IFERROR(IF(SWIMMING!H254="Away", TEXT(SWIMMING!F254, "h:mm AM/PM"), ""), ""),
  IFERROR(IF(WTEN!H254="Away", TEXT(WTEN!F254, "h:mm AM/PM"), ""), ""),
  IFERROR(IF(TF!H254="Away", TEXT(TF!F254, "h:mm AM/PM"), ""), ""),
  IFERROR(IF(WGOLF!H254="Away", TEXT(WGOLF!F254, "h:mm AM/PM"), ""), ""),
  IFERROR(IF(WBB!H254="Away", TEXT(WBB!F254, "h:mm AM/PM"), ""), ""),
  IFERROR(IF(MBB!H254="Away", TEXT(MBB!F254, "h:mm AM/PM"), ""), ""),
  IFERROR(IF(WLAX!H254="Away", TEXT(WLAX!F254, "h:mm AM/PM"), ""), ""),
  IFERROR(IF(MLAX!H254="Away", TEXT(MLAX!F254, "h:mm AM/PM"), ""), ""),
  IFERROR(IF(SOFT!H254="Away", TEXT(SOFT!F254, "h:mm AM/PM"), ""), ""),
  IFERROR(IF(BASE!H254="Away", TEXT(BASE!F254, "h:mm AM/PM"), ""), ""),
  IFERROR(IF(ESPORTS!H254="Away", TEXT(ESPORTS!F254, "h:mm AM/PM"), ""), "")
)
</f>
        <v>1:00 PM</v>
      </c>
      <c r="G254" s="11" t="str">
        <f>TEXTJOIN(
  CHAR(10) &amp; CHAR(10),
  TRUE,
  IFERROR(IF(WSO!H254="Away", WSO!G254, ""), ""),
  IFERROR(IF(MSO!H254="Away", MSO!G254, ""), ""),
  IFERROR(IF(FH!H254="Away", FH!G254, ""), ""),
  IFERROR(IF(MGOLF!H254="Away", MGOLF!G254, ""), ""),
  IFERROR(IF(Football!H254="Away", Football!G254, ""), ""),
  IFERROR(IF(WVB!H254="Away", WVB!G254, ""), ""),
  IFERROR(IF(XC!H254="Away", XC!G254, ""), ""),
  IFERROR(IF(SWIMMING!H254="Away", SWIMMING!G254, ""), ""),
  IFERROR(IF(WTEN!H254="Away", WTEN!G254, ""), ""),
  IFERROR(IF(TF!H254="Away", TF!G254, ""), ""),
  IFERROR(IF(WGOLF!H254="Away", WGOLF!G254, ""), ""),
  IFERROR(IF(WBB!H254="Away", WBB!G254, ""), ""),
  IFERROR(IF(MBB!H254="Away", MBB!G254, ""), ""),
  IFERROR(IF(WLAX!H254="Away", WLAX!G254, ""), ""),
  IFERROR(IF(MLAX!H254="Away", MLAX!G254, ""), ""),
  IFERROR(IF(SOFT!H254="Away", SOFT!G254, ""), ""),
  IFERROR(IF(BASE!H254="Away", BASE!G254, ""), ""),
  IFERROR(IF(ESPORTS!H254="Away", ESPORTS!G254, ""), "")
)
</f>
        <v>Maine Maritime</v>
      </c>
      <c r="H254" s="22" t="str">
        <f>TEXTJOIN(
  CHAR(10) &amp; CHAR(10),
  TRUE,
  IFERROR(IF(WSO!H254="Away", WSO!P254, ""), ""),
  IFERROR(IF(MSO!H254="Away", MSO!P254, ""), ""),
  IFERROR(IF(FH!H254="Away", FH!P254, ""), ""),
  IFERROR(IF(MGOLF!H254="Away", MGOLF!P254, ""), ""),
  IFERROR(IF(Football!H254="Away", Football!P254, ""), ""),
  IFERROR(IF(WVB!H254="Away", WVB!P254, ""), ""),
  IFERROR(IF(XC!H254="Away", XC!P254, ""), ""),
  IFERROR(IF(SWIMMING!H254="Away", SWIMMING!P254, ""), ""),
  IFERROR(IF(WTEN!H254="Away", WTEN!P254, ""), ""),
  IFERROR(IF(TF!H254="Away", TF!P254, ""), ""),
  IFERROR(IF(WGOLF!H254="Away", WGOLF!P254, ""), ""),
  IFERROR(IF(WBB!H254="Away", WBB!P254, ""), ""),
  IFERROR(IF(MBB!H254="Away", MBB!P254, ""), ""),
  IFERROR(IF(WLAX!H254="Away", WLAX!P254, ""), ""),
  IFERROR(IF(MLAX!H254="Away", MLAX!P254, ""), ""),
  IFERROR(IF(SOFT!H254="Away", SOFT!P254, ""), ""),
  IFERROR(IF(BASE!H254="Away", BASE!P254, ""), ""),
  IFERROR(IF(ESPORTS!H254="Away", ESPORTS!P254, ""), "")
)
</f>
        <v>⌛️ Pending</v>
      </c>
    </row>
    <row r="255" ht="22.5" customHeight="1">
      <c r="A255" s="6">
        <v>254.0</v>
      </c>
      <c r="B255" s="6" t="str">
        <f>'Master Schedule'!B255</f>
        <v/>
      </c>
      <c r="C255" s="7">
        <v>46488.0</v>
      </c>
      <c r="D255" s="8" t="str">
        <f t="shared" si="1"/>
        <v>Sunday</v>
      </c>
      <c r="E255" s="11" t="str">
        <f>TEXTJOIN(
  CHAR(10) &amp; CHAR(10),
  TRUE,
  IFERROR(IF(WSO!H255="Away", WSO!E255, ""), ""),
  IFERROR(IF(MSO!H255="Away", MSO!E255, ""), ""),
  IFERROR(IF(FH!H255="Away", FH!E255, ""), ""),
  IFERROR(IF(MGOLF!H255="Away", MGOLF!E255, ""), ""),
  IFERROR(IF(Football!H255="Away", Football!E255, ""), ""),
  IFERROR(IF(WVB!H255="Away", WVB!E255, ""), ""),
  IFERROR(IF(XC!H255="Away", XC!E255, ""), ""),
  IFERROR(IF(SWIMMING!H255="Away", SWIMMING!E255, ""), ""),
  IFERROR(IF(WTEN!H255="Away", WTEN!E255, ""), ""),
  IFERROR(IF(TF!H255="Away", TF!E255, ""), ""),
  IFERROR(IF(WGOLF!H255="Away", WGOLF!E255, ""), ""),
  IFERROR(IF(WBB!H255="Away", WBB!E255, ""), ""),
  IFERROR(IF(MBB!H255="Away", MBB!E255, ""), ""),
  IFERROR(IF(WLAX!H255="Away", WLAX!E255, ""), ""),
  IFERROR(IF(MLAX!H255="Away", MLAX!E255, ""), ""),
  IFERROR(IF(SOFT!H255="Away", SOFT!E255, ""), ""),
  IFERROR(IF(BASE!H255="Away", BASE!E255, ""), ""),
  IFERROR(IF(ESPORTS!H255="Away", ESPORTS!E255, ""), "")
)
</f>
        <v/>
      </c>
      <c r="F255" s="11" t="str">
        <f>TEXTJOIN(
  CHAR(10) &amp; CHAR(10),
  TRUE,
  IFERROR(IF(WSO!H255="Away", TEXT(WSO!F255, "h:mm AM/PM"), ""), ""),
  IFERROR(IF(MSO!H255="Away", TEXT(MSO!F255, "h:mm AM/PM"), ""), ""),
  IFERROR(IF(FH!H255="Away", TEXT(FH!F255, "h:mm AM/PM"), ""), ""),
  IFERROR(IF(MGOLF!H255="Away", TEXT(MGOLF!F255, "h:mm AM/PM"), ""), ""),
  IFERROR(IF(Football!H255="Away", TEXT(Football!F255, "h:mm AM/PM"), ""), ""),
  IFERROR(IF(WVB!H255="Away", TEXT(WVB!F255, "h:mm AM/PM"), ""), ""),
  IFERROR(IF(XC!H255="Away", TEXT(XC!F255, "h:mm AM/PM"), ""), ""),
  IFERROR(IF(SWIMMING!H255="Away", TEXT(SWIMMING!F255, "h:mm AM/PM"), ""), ""),
  IFERROR(IF(WTEN!H255="Away", TEXT(WTEN!F255, "h:mm AM/PM"), ""), ""),
  IFERROR(IF(TF!H255="Away", TEXT(TF!F255, "h:mm AM/PM"), ""), ""),
  IFERROR(IF(WGOLF!H255="Away", TEXT(WGOLF!F255, "h:mm AM/PM"), ""), ""),
  IFERROR(IF(WBB!H255="Away", TEXT(WBB!F255, "h:mm AM/PM"), ""), ""),
  IFERROR(IF(MBB!H255="Away", TEXT(MBB!F255, "h:mm AM/PM"), ""), ""),
  IFERROR(IF(WLAX!H255="Away", TEXT(WLAX!F255, "h:mm AM/PM"), ""), ""),
  IFERROR(IF(MLAX!H255="Away", TEXT(MLAX!F255, "h:mm AM/PM"), ""), ""),
  IFERROR(IF(SOFT!H255="Away", TEXT(SOFT!F255, "h:mm AM/PM"), ""), ""),
  IFERROR(IF(BASE!H255="Away", TEXT(BASE!F255, "h:mm AM/PM"), ""), ""),
  IFERROR(IF(ESPORTS!H255="Away", TEXT(ESPORTS!F255, "h:mm AM/PM"), ""), "")
)
</f>
        <v/>
      </c>
      <c r="G255" s="11" t="str">
        <f>TEXTJOIN(
  CHAR(10) &amp; CHAR(10),
  TRUE,
  IFERROR(IF(WSO!H255="Away", WSO!G255, ""), ""),
  IFERROR(IF(MSO!H255="Away", MSO!G255, ""), ""),
  IFERROR(IF(FH!H255="Away", FH!G255, ""), ""),
  IFERROR(IF(MGOLF!H255="Away", MGOLF!G255, ""), ""),
  IFERROR(IF(Football!H255="Away", Football!G255, ""), ""),
  IFERROR(IF(WVB!H255="Away", WVB!G255, ""), ""),
  IFERROR(IF(XC!H255="Away", XC!G255, ""), ""),
  IFERROR(IF(SWIMMING!H255="Away", SWIMMING!G255, ""), ""),
  IFERROR(IF(WTEN!H255="Away", WTEN!G255, ""), ""),
  IFERROR(IF(TF!H255="Away", TF!G255, ""), ""),
  IFERROR(IF(WGOLF!H255="Away", WGOLF!G255, ""), ""),
  IFERROR(IF(WBB!H255="Away", WBB!G255, ""), ""),
  IFERROR(IF(MBB!H255="Away", MBB!G255, ""), ""),
  IFERROR(IF(WLAX!H255="Away", WLAX!G255, ""), ""),
  IFERROR(IF(MLAX!H255="Away", MLAX!G255, ""), ""),
  IFERROR(IF(SOFT!H255="Away", SOFT!G255, ""), ""),
  IFERROR(IF(BASE!H255="Away", BASE!G255, ""), ""),
  IFERROR(IF(ESPORTS!H255="Away", ESPORTS!G255, ""), "")
)
</f>
        <v/>
      </c>
      <c r="H255" s="22" t="str">
        <f>TEXTJOIN(
  CHAR(10) &amp; CHAR(10),
  TRUE,
  IFERROR(IF(WSO!H255="Away", WSO!P255, ""), ""),
  IFERROR(IF(MSO!H255="Away", MSO!P255, ""), ""),
  IFERROR(IF(FH!H255="Away", FH!P255, ""), ""),
  IFERROR(IF(MGOLF!H255="Away", MGOLF!P255, ""), ""),
  IFERROR(IF(Football!H255="Away", Football!P255, ""), ""),
  IFERROR(IF(WVB!H255="Away", WVB!P255, ""), ""),
  IFERROR(IF(XC!H255="Away", XC!P255, ""), ""),
  IFERROR(IF(SWIMMING!H255="Away", SWIMMING!P255, ""), ""),
  IFERROR(IF(WTEN!H255="Away", WTEN!P255, ""), ""),
  IFERROR(IF(TF!H255="Away", TF!P255, ""), ""),
  IFERROR(IF(WGOLF!H255="Away", WGOLF!P255, ""), ""),
  IFERROR(IF(WBB!H255="Away", WBB!P255, ""), ""),
  IFERROR(IF(MBB!H255="Away", MBB!P255, ""), ""),
  IFERROR(IF(WLAX!H255="Away", WLAX!P255, ""), ""),
  IFERROR(IF(MLAX!H255="Away", MLAX!P255, ""), ""),
  IFERROR(IF(SOFT!H255="Away", SOFT!P255, ""), ""),
  IFERROR(IF(BASE!H255="Away", BASE!P255, ""), ""),
  IFERROR(IF(ESPORTS!H255="Away", ESPORTS!P255, ""), "")
)
</f>
        <v/>
      </c>
    </row>
    <row r="256" ht="22.5" customHeight="1">
      <c r="A256" s="6">
        <v>255.0</v>
      </c>
      <c r="B256" s="6" t="str">
        <f>'Master Schedule'!B256</f>
        <v/>
      </c>
      <c r="C256" s="7">
        <v>46489.0</v>
      </c>
      <c r="D256" s="8" t="str">
        <f t="shared" si="1"/>
        <v>Monday</v>
      </c>
      <c r="E256" s="11" t="str">
        <f>TEXTJOIN(
  CHAR(10) &amp; CHAR(10),
  TRUE,
  IFERROR(IF(WSO!H256="Away", WSO!E256, ""), ""),
  IFERROR(IF(MSO!H256="Away", MSO!E256, ""), ""),
  IFERROR(IF(FH!H256="Away", FH!E256, ""), ""),
  IFERROR(IF(MGOLF!H256="Away", MGOLF!E256, ""), ""),
  IFERROR(IF(Football!H256="Away", Football!E256, ""), ""),
  IFERROR(IF(WVB!H256="Away", WVB!E256, ""), ""),
  IFERROR(IF(XC!H256="Away", XC!E256, ""), ""),
  IFERROR(IF(SWIMMING!H256="Away", SWIMMING!E256, ""), ""),
  IFERROR(IF(WTEN!H256="Away", WTEN!E256, ""), ""),
  IFERROR(IF(TF!H256="Away", TF!E256, ""), ""),
  IFERROR(IF(WGOLF!H256="Away", WGOLF!E256, ""), ""),
  IFERROR(IF(WBB!H256="Away", WBB!E256, ""), ""),
  IFERROR(IF(MBB!H256="Away", MBB!E256, ""), ""),
  IFERROR(IF(WLAX!H256="Away", WLAX!E256, ""), ""),
  IFERROR(IF(MLAX!H256="Away", MLAX!E256, ""), ""),
  IFERROR(IF(SOFT!H256="Away", SOFT!E256, ""), ""),
  IFERROR(IF(BASE!H256="Away", BASE!E256, ""), ""),
  IFERROR(IF(ESPORTS!H256="Away", ESPORTS!E256, ""), "")
)
</f>
        <v/>
      </c>
      <c r="F256" s="11" t="str">
        <f>TEXTJOIN(
  CHAR(10) &amp; CHAR(10),
  TRUE,
  IFERROR(IF(WSO!H256="Away", TEXT(WSO!F256, "h:mm AM/PM"), ""), ""),
  IFERROR(IF(MSO!H256="Away", TEXT(MSO!F256, "h:mm AM/PM"), ""), ""),
  IFERROR(IF(FH!H256="Away", TEXT(FH!F256, "h:mm AM/PM"), ""), ""),
  IFERROR(IF(MGOLF!H256="Away", TEXT(MGOLF!F256, "h:mm AM/PM"), ""), ""),
  IFERROR(IF(Football!H256="Away", TEXT(Football!F256, "h:mm AM/PM"), ""), ""),
  IFERROR(IF(WVB!H256="Away", TEXT(WVB!F256, "h:mm AM/PM"), ""), ""),
  IFERROR(IF(XC!H256="Away", TEXT(XC!F256, "h:mm AM/PM"), ""), ""),
  IFERROR(IF(SWIMMING!H256="Away", TEXT(SWIMMING!F256, "h:mm AM/PM"), ""), ""),
  IFERROR(IF(WTEN!H256="Away", TEXT(WTEN!F256, "h:mm AM/PM"), ""), ""),
  IFERROR(IF(TF!H256="Away", TEXT(TF!F256, "h:mm AM/PM"), ""), ""),
  IFERROR(IF(WGOLF!H256="Away", TEXT(WGOLF!F256, "h:mm AM/PM"), ""), ""),
  IFERROR(IF(WBB!H256="Away", TEXT(WBB!F256, "h:mm AM/PM"), ""), ""),
  IFERROR(IF(MBB!H256="Away", TEXT(MBB!F256, "h:mm AM/PM"), ""), ""),
  IFERROR(IF(WLAX!H256="Away", TEXT(WLAX!F256, "h:mm AM/PM"), ""), ""),
  IFERROR(IF(MLAX!H256="Away", TEXT(MLAX!F256, "h:mm AM/PM"), ""), ""),
  IFERROR(IF(SOFT!H256="Away", TEXT(SOFT!F256, "h:mm AM/PM"), ""), ""),
  IFERROR(IF(BASE!H256="Away", TEXT(BASE!F256, "h:mm AM/PM"), ""), ""),
  IFERROR(IF(ESPORTS!H256="Away", TEXT(ESPORTS!F256, "h:mm AM/PM"), ""), "")
)
</f>
        <v/>
      </c>
      <c r="G256" s="11" t="str">
        <f>TEXTJOIN(
  CHAR(10) &amp; CHAR(10),
  TRUE,
  IFERROR(IF(WSO!H256="Away", WSO!G256, ""), ""),
  IFERROR(IF(MSO!H256="Away", MSO!G256, ""), ""),
  IFERROR(IF(FH!H256="Away", FH!G256, ""), ""),
  IFERROR(IF(MGOLF!H256="Away", MGOLF!G256, ""), ""),
  IFERROR(IF(Football!H256="Away", Football!G256, ""), ""),
  IFERROR(IF(WVB!H256="Away", WVB!G256, ""), ""),
  IFERROR(IF(XC!H256="Away", XC!G256, ""), ""),
  IFERROR(IF(SWIMMING!H256="Away", SWIMMING!G256, ""), ""),
  IFERROR(IF(WTEN!H256="Away", WTEN!G256, ""), ""),
  IFERROR(IF(TF!H256="Away", TF!G256, ""), ""),
  IFERROR(IF(WGOLF!H256="Away", WGOLF!G256, ""), ""),
  IFERROR(IF(WBB!H256="Away", WBB!G256, ""), ""),
  IFERROR(IF(MBB!H256="Away", MBB!G256, ""), ""),
  IFERROR(IF(WLAX!H256="Away", WLAX!G256, ""), ""),
  IFERROR(IF(MLAX!H256="Away", MLAX!G256, ""), ""),
  IFERROR(IF(SOFT!H256="Away", SOFT!G256, ""), ""),
  IFERROR(IF(BASE!H256="Away", BASE!G256, ""), ""),
  IFERROR(IF(ESPORTS!H256="Away", ESPORTS!G256, ""), "")
)
</f>
        <v/>
      </c>
      <c r="H256" s="22" t="str">
        <f>TEXTJOIN(
  CHAR(10) &amp; CHAR(10),
  TRUE,
  IFERROR(IF(WSO!H256="Away", WSO!P256, ""), ""),
  IFERROR(IF(MSO!H256="Away", MSO!P256, ""), ""),
  IFERROR(IF(FH!H256="Away", FH!P256, ""), ""),
  IFERROR(IF(MGOLF!H256="Away", MGOLF!P256, ""), ""),
  IFERROR(IF(Football!H256="Away", Football!P256, ""), ""),
  IFERROR(IF(WVB!H256="Away", WVB!P256, ""), ""),
  IFERROR(IF(XC!H256="Away", XC!P256, ""), ""),
  IFERROR(IF(SWIMMING!H256="Away", SWIMMING!P256, ""), ""),
  IFERROR(IF(WTEN!H256="Away", WTEN!P256, ""), ""),
  IFERROR(IF(TF!H256="Away", TF!P256, ""), ""),
  IFERROR(IF(WGOLF!H256="Away", WGOLF!P256, ""), ""),
  IFERROR(IF(WBB!H256="Away", WBB!P256, ""), ""),
  IFERROR(IF(MBB!H256="Away", MBB!P256, ""), ""),
  IFERROR(IF(WLAX!H256="Away", WLAX!P256, ""), ""),
  IFERROR(IF(MLAX!H256="Away", MLAX!P256, ""), ""),
  IFERROR(IF(SOFT!H256="Away", SOFT!P256, ""), ""),
  IFERROR(IF(BASE!H256="Away", BASE!P256, ""), ""),
  IFERROR(IF(ESPORTS!H256="Away", ESPORTS!P256, ""), "")
)
</f>
        <v/>
      </c>
    </row>
    <row r="257" ht="22.5" customHeight="1">
      <c r="A257" s="6">
        <v>256.0</v>
      </c>
      <c r="B257" s="6" t="str">
        <f>'Master Schedule'!B257</f>
        <v/>
      </c>
      <c r="C257" s="7">
        <v>46490.0</v>
      </c>
      <c r="D257" s="8" t="str">
        <f t="shared" si="1"/>
        <v>Tuesday</v>
      </c>
      <c r="E257" s="11" t="str">
        <f>TEXTJOIN(
  CHAR(10) &amp; CHAR(10),
  TRUE,
  IFERROR(IF(WSO!H257="Away", WSO!E257, ""), ""),
  IFERROR(IF(MSO!H257="Away", MSO!E257, ""), ""),
  IFERROR(IF(FH!H257="Away", FH!E257, ""), ""),
  IFERROR(IF(MGOLF!H257="Away", MGOLF!E257, ""), ""),
  IFERROR(IF(Football!H257="Away", Football!E257, ""), ""),
  IFERROR(IF(WVB!H257="Away", WVB!E257, ""), ""),
  IFERROR(IF(XC!H257="Away", XC!E257, ""), ""),
  IFERROR(IF(SWIMMING!H257="Away", SWIMMING!E257, ""), ""),
  IFERROR(IF(WTEN!H257="Away", WTEN!E257, ""), ""),
  IFERROR(IF(TF!H257="Away", TF!E257, ""), ""),
  IFERROR(IF(WGOLF!H257="Away", WGOLF!E257, ""), ""),
  IFERROR(IF(WBB!H257="Away", WBB!E257, ""), ""),
  IFERROR(IF(MBB!H257="Away", MBB!E257, ""), ""),
  IFERROR(IF(WLAX!H257="Away", WLAX!E257, ""), ""),
  IFERROR(IF(MLAX!H257="Away", MLAX!E257, ""), ""),
  IFERROR(IF(SOFT!H257="Away", SOFT!E257, ""), ""),
  IFERROR(IF(BASE!H257="Away", BASE!E257, ""), ""),
  IFERROR(IF(ESPORTS!H257="Away", ESPORTS!E257, ""), "")
)
</f>
        <v/>
      </c>
      <c r="F257" s="11" t="str">
        <f>TEXTJOIN(
  CHAR(10) &amp; CHAR(10),
  TRUE,
  IFERROR(IF(WSO!H257="Away", TEXT(WSO!F257, "h:mm AM/PM"), ""), ""),
  IFERROR(IF(MSO!H257="Away", TEXT(MSO!F257, "h:mm AM/PM"), ""), ""),
  IFERROR(IF(FH!H257="Away", TEXT(FH!F257, "h:mm AM/PM"), ""), ""),
  IFERROR(IF(MGOLF!H257="Away", TEXT(MGOLF!F257, "h:mm AM/PM"), ""), ""),
  IFERROR(IF(Football!H257="Away", TEXT(Football!F257, "h:mm AM/PM"), ""), ""),
  IFERROR(IF(WVB!H257="Away", TEXT(WVB!F257, "h:mm AM/PM"), ""), ""),
  IFERROR(IF(XC!H257="Away", TEXT(XC!F257, "h:mm AM/PM"), ""), ""),
  IFERROR(IF(SWIMMING!H257="Away", TEXT(SWIMMING!F257, "h:mm AM/PM"), ""), ""),
  IFERROR(IF(WTEN!H257="Away", TEXT(WTEN!F257, "h:mm AM/PM"), ""), ""),
  IFERROR(IF(TF!H257="Away", TEXT(TF!F257, "h:mm AM/PM"), ""), ""),
  IFERROR(IF(WGOLF!H257="Away", TEXT(WGOLF!F257, "h:mm AM/PM"), ""), ""),
  IFERROR(IF(WBB!H257="Away", TEXT(WBB!F257, "h:mm AM/PM"), ""), ""),
  IFERROR(IF(MBB!H257="Away", TEXT(MBB!F257, "h:mm AM/PM"), ""), ""),
  IFERROR(IF(WLAX!H257="Away", TEXT(WLAX!F257, "h:mm AM/PM"), ""), ""),
  IFERROR(IF(MLAX!H257="Away", TEXT(MLAX!F257, "h:mm AM/PM"), ""), ""),
  IFERROR(IF(SOFT!H257="Away", TEXT(SOFT!F257, "h:mm AM/PM"), ""), ""),
  IFERROR(IF(BASE!H257="Away", TEXT(BASE!F257, "h:mm AM/PM"), ""), ""),
  IFERROR(IF(ESPORTS!H257="Away", TEXT(ESPORTS!F257, "h:mm AM/PM"), ""), "")
)
</f>
        <v/>
      </c>
      <c r="G257" s="11" t="str">
        <f>TEXTJOIN(
  CHAR(10) &amp; CHAR(10),
  TRUE,
  IFERROR(IF(WSO!H257="Away", WSO!G257, ""), ""),
  IFERROR(IF(MSO!H257="Away", MSO!G257, ""), ""),
  IFERROR(IF(FH!H257="Away", FH!G257, ""), ""),
  IFERROR(IF(MGOLF!H257="Away", MGOLF!G257, ""), ""),
  IFERROR(IF(Football!H257="Away", Football!G257, ""), ""),
  IFERROR(IF(WVB!H257="Away", WVB!G257, ""), ""),
  IFERROR(IF(XC!H257="Away", XC!G257, ""), ""),
  IFERROR(IF(SWIMMING!H257="Away", SWIMMING!G257, ""), ""),
  IFERROR(IF(WTEN!H257="Away", WTEN!G257, ""), ""),
  IFERROR(IF(TF!H257="Away", TF!G257, ""), ""),
  IFERROR(IF(WGOLF!H257="Away", WGOLF!G257, ""), ""),
  IFERROR(IF(WBB!H257="Away", WBB!G257, ""), ""),
  IFERROR(IF(MBB!H257="Away", MBB!G257, ""), ""),
  IFERROR(IF(WLAX!H257="Away", WLAX!G257, ""), ""),
  IFERROR(IF(MLAX!H257="Away", MLAX!G257, ""), ""),
  IFERROR(IF(SOFT!H257="Away", SOFT!G257, ""), ""),
  IFERROR(IF(BASE!H257="Away", BASE!G257, ""), ""),
  IFERROR(IF(ESPORTS!H257="Away", ESPORTS!G257, ""), "")
)
</f>
        <v/>
      </c>
      <c r="H257" s="22" t="str">
        <f>TEXTJOIN(
  CHAR(10) &amp; CHAR(10),
  TRUE,
  IFERROR(IF(WSO!H257="Away", WSO!P257, ""), ""),
  IFERROR(IF(MSO!H257="Away", MSO!P257, ""), ""),
  IFERROR(IF(FH!H257="Away", FH!P257, ""), ""),
  IFERROR(IF(MGOLF!H257="Away", MGOLF!P257, ""), ""),
  IFERROR(IF(Football!H257="Away", Football!P257, ""), ""),
  IFERROR(IF(WVB!H257="Away", WVB!P257, ""), ""),
  IFERROR(IF(XC!H257="Away", XC!P257, ""), ""),
  IFERROR(IF(SWIMMING!H257="Away", SWIMMING!P257, ""), ""),
  IFERROR(IF(WTEN!H257="Away", WTEN!P257, ""), ""),
  IFERROR(IF(TF!H257="Away", TF!P257, ""), ""),
  IFERROR(IF(WGOLF!H257="Away", WGOLF!P257, ""), ""),
  IFERROR(IF(WBB!H257="Away", WBB!P257, ""), ""),
  IFERROR(IF(MBB!H257="Away", MBB!P257, ""), ""),
  IFERROR(IF(WLAX!H257="Away", WLAX!P257, ""), ""),
  IFERROR(IF(MLAX!H257="Away", MLAX!P257, ""), ""),
  IFERROR(IF(SOFT!H257="Away", SOFT!P257, ""), ""),
  IFERROR(IF(BASE!H257="Away", BASE!P257, ""), ""),
  IFERROR(IF(ESPORTS!H257="Away", ESPORTS!P257, ""), "")
)
</f>
        <v/>
      </c>
    </row>
    <row r="258" ht="22.5" customHeight="1">
      <c r="A258" s="6">
        <v>257.0</v>
      </c>
      <c r="B258" s="6" t="str">
        <f>'Master Schedule'!B258</f>
        <v/>
      </c>
      <c r="C258" s="7">
        <v>46491.0</v>
      </c>
      <c r="D258" s="8" t="str">
        <f t="shared" si="1"/>
        <v>Wednesday</v>
      </c>
      <c r="E258" s="11" t="str">
        <f>TEXTJOIN(
  CHAR(10) &amp; CHAR(10),
  TRUE,
  IFERROR(IF(WSO!H258="Away", WSO!E258, ""), ""),
  IFERROR(IF(MSO!H258="Away", MSO!E258, ""), ""),
  IFERROR(IF(FH!H258="Away", FH!E258, ""), ""),
  IFERROR(IF(MGOLF!H258="Away", MGOLF!E258, ""), ""),
  IFERROR(IF(Football!H258="Away", Football!E258, ""), ""),
  IFERROR(IF(WVB!H258="Away", WVB!E258, ""), ""),
  IFERROR(IF(XC!H258="Away", XC!E258, ""), ""),
  IFERROR(IF(SWIMMING!H258="Away", SWIMMING!E258, ""), ""),
  IFERROR(IF(WTEN!H258="Away", WTEN!E258, ""), ""),
  IFERROR(IF(TF!H258="Away", TF!E258, ""), ""),
  IFERROR(IF(WGOLF!H258="Away", WGOLF!E258, ""), ""),
  IFERROR(IF(WBB!H258="Away", WBB!E258, ""), ""),
  IFERROR(IF(MBB!H258="Away", MBB!E258, ""), ""),
  IFERROR(IF(WLAX!H258="Away", WLAX!E258, ""), ""),
  IFERROR(IF(MLAX!H258="Away", MLAX!E258, ""), ""),
  IFERROR(IF(SOFT!H258="Away", SOFT!E258, ""), ""),
  IFERROR(IF(BASE!H258="Away", BASE!E258, ""), ""),
  IFERROR(IF(ESPORTS!H258="Away", ESPORTS!E258, ""), "")
)
</f>
        <v/>
      </c>
      <c r="F258" s="11" t="str">
        <f>TEXTJOIN(
  CHAR(10) &amp; CHAR(10),
  TRUE,
  IFERROR(IF(WSO!H258="Away", TEXT(WSO!F258, "h:mm AM/PM"), ""), ""),
  IFERROR(IF(MSO!H258="Away", TEXT(MSO!F258, "h:mm AM/PM"), ""), ""),
  IFERROR(IF(FH!H258="Away", TEXT(FH!F258, "h:mm AM/PM"), ""), ""),
  IFERROR(IF(MGOLF!H258="Away", TEXT(MGOLF!F258, "h:mm AM/PM"), ""), ""),
  IFERROR(IF(Football!H258="Away", TEXT(Football!F258, "h:mm AM/PM"), ""), ""),
  IFERROR(IF(WVB!H258="Away", TEXT(WVB!F258, "h:mm AM/PM"), ""), ""),
  IFERROR(IF(XC!H258="Away", TEXT(XC!F258, "h:mm AM/PM"), ""), ""),
  IFERROR(IF(SWIMMING!H258="Away", TEXT(SWIMMING!F258, "h:mm AM/PM"), ""), ""),
  IFERROR(IF(WTEN!H258="Away", TEXT(WTEN!F258, "h:mm AM/PM"), ""), ""),
  IFERROR(IF(TF!H258="Away", TEXT(TF!F258, "h:mm AM/PM"), ""), ""),
  IFERROR(IF(WGOLF!H258="Away", TEXT(WGOLF!F258, "h:mm AM/PM"), ""), ""),
  IFERROR(IF(WBB!H258="Away", TEXT(WBB!F258, "h:mm AM/PM"), ""), ""),
  IFERROR(IF(MBB!H258="Away", TEXT(MBB!F258, "h:mm AM/PM"), ""), ""),
  IFERROR(IF(WLAX!H258="Away", TEXT(WLAX!F258, "h:mm AM/PM"), ""), ""),
  IFERROR(IF(MLAX!H258="Away", TEXT(MLAX!F258, "h:mm AM/PM"), ""), ""),
  IFERROR(IF(SOFT!H258="Away", TEXT(SOFT!F258, "h:mm AM/PM"), ""), ""),
  IFERROR(IF(BASE!H258="Away", TEXT(BASE!F258, "h:mm AM/PM"), ""), ""),
  IFERROR(IF(ESPORTS!H258="Away", TEXT(ESPORTS!F258, "h:mm AM/PM"), ""), "")
)
</f>
        <v/>
      </c>
      <c r="G258" s="11" t="str">
        <f>TEXTJOIN(
  CHAR(10) &amp; CHAR(10),
  TRUE,
  IFERROR(IF(WSO!H258="Away", WSO!G258, ""), ""),
  IFERROR(IF(MSO!H258="Away", MSO!G258, ""), ""),
  IFERROR(IF(FH!H258="Away", FH!G258, ""), ""),
  IFERROR(IF(MGOLF!H258="Away", MGOLF!G258, ""), ""),
  IFERROR(IF(Football!H258="Away", Football!G258, ""), ""),
  IFERROR(IF(WVB!H258="Away", WVB!G258, ""), ""),
  IFERROR(IF(XC!H258="Away", XC!G258, ""), ""),
  IFERROR(IF(SWIMMING!H258="Away", SWIMMING!G258, ""), ""),
  IFERROR(IF(WTEN!H258="Away", WTEN!G258, ""), ""),
  IFERROR(IF(TF!H258="Away", TF!G258, ""), ""),
  IFERROR(IF(WGOLF!H258="Away", WGOLF!G258, ""), ""),
  IFERROR(IF(WBB!H258="Away", WBB!G258, ""), ""),
  IFERROR(IF(MBB!H258="Away", MBB!G258, ""), ""),
  IFERROR(IF(WLAX!H258="Away", WLAX!G258, ""), ""),
  IFERROR(IF(MLAX!H258="Away", MLAX!G258, ""), ""),
  IFERROR(IF(SOFT!H258="Away", SOFT!G258, ""), ""),
  IFERROR(IF(BASE!H258="Away", BASE!G258, ""), ""),
  IFERROR(IF(ESPORTS!H258="Away", ESPORTS!G258, ""), "")
)
</f>
        <v/>
      </c>
      <c r="H258" s="22" t="str">
        <f>TEXTJOIN(
  CHAR(10) &amp; CHAR(10),
  TRUE,
  IFERROR(IF(WSO!H258="Away", WSO!P258, ""), ""),
  IFERROR(IF(MSO!H258="Away", MSO!P258, ""), ""),
  IFERROR(IF(FH!H258="Away", FH!P258, ""), ""),
  IFERROR(IF(MGOLF!H258="Away", MGOLF!P258, ""), ""),
  IFERROR(IF(Football!H258="Away", Football!P258, ""), ""),
  IFERROR(IF(WVB!H258="Away", WVB!P258, ""), ""),
  IFERROR(IF(XC!H258="Away", XC!P258, ""), ""),
  IFERROR(IF(SWIMMING!H258="Away", SWIMMING!P258, ""), ""),
  IFERROR(IF(WTEN!H258="Away", WTEN!P258, ""), ""),
  IFERROR(IF(TF!H258="Away", TF!P258, ""), ""),
  IFERROR(IF(WGOLF!H258="Away", WGOLF!P258, ""), ""),
  IFERROR(IF(WBB!H258="Away", WBB!P258, ""), ""),
  IFERROR(IF(MBB!H258="Away", MBB!P258, ""), ""),
  IFERROR(IF(WLAX!H258="Away", WLAX!P258, ""), ""),
  IFERROR(IF(MLAX!H258="Away", MLAX!P258, ""), ""),
  IFERROR(IF(SOFT!H258="Away", SOFT!P258, ""), ""),
  IFERROR(IF(BASE!H258="Away", BASE!P258, ""), ""),
  IFERROR(IF(ESPORTS!H258="Away", ESPORTS!P258, ""), "")
)
</f>
        <v/>
      </c>
    </row>
    <row r="259" ht="22.5" customHeight="1">
      <c r="A259" s="6">
        <v>258.0</v>
      </c>
      <c r="B259" s="6" t="str">
        <f>'Master Schedule'!B259</f>
        <v/>
      </c>
      <c r="C259" s="7">
        <v>46492.0</v>
      </c>
      <c r="D259" s="8" t="str">
        <f t="shared" si="1"/>
        <v>Thursday</v>
      </c>
      <c r="E259" s="11" t="str">
        <f>TEXTJOIN(
  CHAR(10) &amp; CHAR(10),
  TRUE,
  IFERROR(IF(WSO!H259="Away", WSO!E259, ""), ""),
  IFERROR(IF(MSO!H259="Away", MSO!E259, ""), ""),
  IFERROR(IF(FH!H259="Away", FH!E259, ""), ""),
  IFERROR(IF(MGOLF!H259="Away", MGOLF!E259, ""), ""),
  IFERROR(IF(Football!H259="Away", Football!E259, ""), ""),
  IFERROR(IF(WVB!H259="Away", WVB!E259, ""), ""),
  IFERROR(IF(XC!H259="Away", XC!E259, ""), ""),
  IFERROR(IF(SWIMMING!H259="Away", SWIMMING!E259, ""), ""),
  IFERROR(IF(WTEN!H259="Away", WTEN!E259, ""), ""),
  IFERROR(IF(TF!H259="Away", TF!E259, ""), ""),
  IFERROR(IF(WGOLF!H259="Away", WGOLF!E259, ""), ""),
  IFERROR(IF(WBB!H259="Away", WBB!E259, ""), ""),
  IFERROR(IF(MBB!H259="Away", MBB!E259, ""), ""),
  IFERROR(IF(WLAX!H259="Away", WLAX!E259, ""), ""),
  IFERROR(IF(MLAX!H259="Away", MLAX!E259, ""), ""),
  IFERROR(IF(SOFT!H259="Away", SOFT!E259, ""), ""),
  IFERROR(IF(BASE!H259="Away", BASE!E259, ""), ""),
  IFERROR(IF(ESPORTS!H259="Away", ESPORTS!E259, ""), "")
)
</f>
        <v/>
      </c>
      <c r="F259" s="11" t="str">
        <f>TEXTJOIN(
  CHAR(10) &amp; CHAR(10),
  TRUE,
  IFERROR(IF(WSO!H259="Away", TEXT(WSO!F259, "h:mm AM/PM"), ""), ""),
  IFERROR(IF(MSO!H259="Away", TEXT(MSO!F259, "h:mm AM/PM"), ""), ""),
  IFERROR(IF(FH!H259="Away", TEXT(FH!F259, "h:mm AM/PM"), ""), ""),
  IFERROR(IF(MGOLF!H259="Away", TEXT(MGOLF!F259, "h:mm AM/PM"), ""), ""),
  IFERROR(IF(Football!H259="Away", TEXT(Football!F259, "h:mm AM/PM"), ""), ""),
  IFERROR(IF(WVB!H259="Away", TEXT(WVB!F259, "h:mm AM/PM"), ""), ""),
  IFERROR(IF(XC!H259="Away", TEXT(XC!F259, "h:mm AM/PM"), ""), ""),
  IFERROR(IF(SWIMMING!H259="Away", TEXT(SWIMMING!F259, "h:mm AM/PM"), ""), ""),
  IFERROR(IF(WTEN!H259="Away", TEXT(WTEN!F259, "h:mm AM/PM"), ""), ""),
  IFERROR(IF(TF!H259="Away", TEXT(TF!F259, "h:mm AM/PM"), ""), ""),
  IFERROR(IF(WGOLF!H259="Away", TEXT(WGOLF!F259, "h:mm AM/PM"), ""), ""),
  IFERROR(IF(WBB!H259="Away", TEXT(WBB!F259, "h:mm AM/PM"), ""), ""),
  IFERROR(IF(MBB!H259="Away", TEXT(MBB!F259, "h:mm AM/PM"), ""), ""),
  IFERROR(IF(WLAX!H259="Away", TEXT(WLAX!F259, "h:mm AM/PM"), ""), ""),
  IFERROR(IF(MLAX!H259="Away", TEXT(MLAX!F259, "h:mm AM/PM"), ""), ""),
  IFERROR(IF(SOFT!H259="Away", TEXT(SOFT!F259, "h:mm AM/PM"), ""), ""),
  IFERROR(IF(BASE!H259="Away", TEXT(BASE!F259, "h:mm AM/PM"), ""), ""),
  IFERROR(IF(ESPORTS!H259="Away", TEXT(ESPORTS!F259, "h:mm AM/PM"), ""), "")
)
</f>
        <v/>
      </c>
      <c r="G259" s="11" t="str">
        <f>TEXTJOIN(
  CHAR(10) &amp; CHAR(10),
  TRUE,
  IFERROR(IF(WSO!H259="Away", WSO!G259, ""), ""),
  IFERROR(IF(MSO!H259="Away", MSO!G259, ""), ""),
  IFERROR(IF(FH!H259="Away", FH!G259, ""), ""),
  IFERROR(IF(MGOLF!H259="Away", MGOLF!G259, ""), ""),
  IFERROR(IF(Football!H259="Away", Football!G259, ""), ""),
  IFERROR(IF(WVB!H259="Away", WVB!G259, ""), ""),
  IFERROR(IF(XC!H259="Away", XC!G259, ""), ""),
  IFERROR(IF(SWIMMING!H259="Away", SWIMMING!G259, ""), ""),
  IFERROR(IF(WTEN!H259="Away", WTEN!G259, ""), ""),
  IFERROR(IF(TF!H259="Away", TF!G259, ""), ""),
  IFERROR(IF(WGOLF!H259="Away", WGOLF!G259, ""), ""),
  IFERROR(IF(WBB!H259="Away", WBB!G259, ""), ""),
  IFERROR(IF(MBB!H259="Away", MBB!G259, ""), ""),
  IFERROR(IF(WLAX!H259="Away", WLAX!G259, ""), ""),
  IFERROR(IF(MLAX!H259="Away", MLAX!G259, ""), ""),
  IFERROR(IF(SOFT!H259="Away", SOFT!G259, ""), ""),
  IFERROR(IF(BASE!H259="Away", BASE!G259, ""), ""),
  IFERROR(IF(ESPORTS!H259="Away", ESPORTS!G259, ""), "")
)
</f>
        <v/>
      </c>
      <c r="H259" s="22" t="str">
        <f>TEXTJOIN(
  CHAR(10) &amp; CHAR(10),
  TRUE,
  IFERROR(IF(WSO!H259="Away", WSO!P259, ""), ""),
  IFERROR(IF(MSO!H259="Away", MSO!P259, ""), ""),
  IFERROR(IF(FH!H259="Away", FH!P259, ""), ""),
  IFERROR(IF(MGOLF!H259="Away", MGOLF!P259, ""), ""),
  IFERROR(IF(Football!H259="Away", Football!P259, ""), ""),
  IFERROR(IF(WVB!H259="Away", WVB!P259, ""), ""),
  IFERROR(IF(XC!H259="Away", XC!P259, ""), ""),
  IFERROR(IF(SWIMMING!H259="Away", SWIMMING!P259, ""), ""),
  IFERROR(IF(WTEN!H259="Away", WTEN!P259, ""), ""),
  IFERROR(IF(TF!H259="Away", TF!P259, ""), ""),
  IFERROR(IF(WGOLF!H259="Away", WGOLF!P259, ""), ""),
  IFERROR(IF(WBB!H259="Away", WBB!P259, ""), ""),
  IFERROR(IF(MBB!H259="Away", MBB!P259, ""), ""),
  IFERROR(IF(WLAX!H259="Away", WLAX!P259, ""), ""),
  IFERROR(IF(MLAX!H259="Away", MLAX!P259, ""), ""),
  IFERROR(IF(SOFT!H259="Away", SOFT!P259, ""), ""),
  IFERROR(IF(BASE!H259="Away", BASE!P259, ""), ""),
  IFERROR(IF(ESPORTS!H259="Away", ESPORTS!P259, ""), "")
)
</f>
        <v/>
      </c>
    </row>
    <row r="260" ht="22.5" customHeight="1">
      <c r="A260" s="6">
        <v>259.0</v>
      </c>
      <c r="B260" s="6" t="str">
        <f>'Master Schedule'!B260</f>
        <v/>
      </c>
      <c r="C260" s="7">
        <v>46493.0</v>
      </c>
      <c r="D260" s="8" t="str">
        <f t="shared" si="1"/>
        <v>Friday</v>
      </c>
      <c r="E260" s="11" t="str">
        <f>TEXTJOIN(
  CHAR(10) &amp; CHAR(10),
  TRUE,
  IFERROR(IF(WSO!H260="Away", WSO!E260, ""), ""),
  IFERROR(IF(MSO!H260="Away", MSO!E260, ""), ""),
  IFERROR(IF(FH!H260="Away", FH!E260, ""), ""),
  IFERROR(IF(MGOLF!H260="Away", MGOLF!E260, ""), ""),
  IFERROR(IF(Football!H260="Away", Football!E260, ""), ""),
  IFERROR(IF(WVB!H260="Away", WVB!E260, ""), ""),
  IFERROR(IF(XC!H260="Away", XC!E260, ""), ""),
  IFERROR(IF(SWIMMING!H260="Away", SWIMMING!E260, ""), ""),
  IFERROR(IF(WTEN!H260="Away", WTEN!E260, ""), ""),
  IFERROR(IF(TF!H260="Away", TF!E260, ""), ""),
  IFERROR(IF(WGOLF!H260="Away", WGOLF!E260, ""), ""),
  IFERROR(IF(WBB!H260="Away", WBB!E260, ""), ""),
  IFERROR(IF(MBB!H260="Away", MBB!E260, ""), ""),
  IFERROR(IF(WLAX!H260="Away", WLAX!E260, ""), ""),
  IFERROR(IF(MLAX!H260="Away", MLAX!E260, ""), ""),
  IFERROR(IF(SOFT!H260="Away", SOFT!E260, ""), ""),
  IFERROR(IF(BASE!H260="Away", BASE!E260, ""), ""),
  IFERROR(IF(ESPORTS!H260="Away", ESPORTS!E260, ""), "")
)
</f>
        <v/>
      </c>
      <c r="F260" s="11" t="str">
        <f>TEXTJOIN(
  CHAR(10) &amp; CHAR(10),
  TRUE,
  IFERROR(IF(WSO!H260="Away", TEXT(WSO!F260, "h:mm AM/PM"), ""), ""),
  IFERROR(IF(MSO!H260="Away", TEXT(MSO!F260, "h:mm AM/PM"), ""), ""),
  IFERROR(IF(FH!H260="Away", TEXT(FH!F260, "h:mm AM/PM"), ""), ""),
  IFERROR(IF(MGOLF!H260="Away", TEXT(MGOLF!F260, "h:mm AM/PM"), ""), ""),
  IFERROR(IF(Football!H260="Away", TEXT(Football!F260, "h:mm AM/PM"), ""), ""),
  IFERROR(IF(WVB!H260="Away", TEXT(WVB!F260, "h:mm AM/PM"), ""), ""),
  IFERROR(IF(XC!H260="Away", TEXT(XC!F260, "h:mm AM/PM"), ""), ""),
  IFERROR(IF(SWIMMING!H260="Away", TEXT(SWIMMING!F260, "h:mm AM/PM"), ""), ""),
  IFERROR(IF(WTEN!H260="Away", TEXT(WTEN!F260, "h:mm AM/PM"), ""), ""),
  IFERROR(IF(TF!H260="Away", TEXT(TF!F260, "h:mm AM/PM"), ""), ""),
  IFERROR(IF(WGOLF!H260="Away", TEXT(WGOLF!F260, "h:mm AM/PM"), ""), ""),
  IFERROR(IF(WBB!H260="Away", TEXT(WBB!F260, "h:mm AM/PM"), ""), ""),
  IFERROR(IF(MBB!H260="Away", TEXT(MBB!F260, "h:mm AM/PM"), ""), ""),
  IFERROR(IF(WLAX!H260="Away", TEXT(WLAX!F260, "h:mm AM/PM"), ""), ""),
  IFERROR(IF(MLAX!H260="Away", TEXT(MLAX!F260, "h:mm AM/PM"), ""), ""),
  IFERROR(IF(SOFT!H260="Away", TEXT(SOFT!F260, "h:mm AM/PM"), ""), ""),
  IFERROR(IF(BASE!H260="Away", TEXT(BASE!F260, "h:mm AM/PM"), ""), ""),
  IFERROR(IF(ESPORTS!H260="Away", TEXT(ESPORTS!F260, "h:mm AM/PM"), ""), "")
)
</f>
        <v/>
      </c>
      <c r="G260" s="11" t="str">
        <f>TEXTJOIN(
  CHAR(10) &amp; CHAR(10),
  TRUE,
  IFERROR(IF(WSO!H260="Away", WSO!G260, ""), ""),
  IFERROR(IF(MSO!H260="Away", MSO!G260, ""), ""),
  IFERROR(IF(FH!H260="Away", FH!G260, ""), ""),
  IFERROR(IF(MGOLF!H260="Away", MGOLF!G260, ""), ""),
  IFERROR(IF(Football!H260="Away", Football!G260, ""), ""),
  IFERROR(IF(WVB!H260="Away", WVB!G260, ""), ""),
  IFERROR(IF(XC!H260="Away", XC!G260, ""), ""),
  IFERROR(IF(SWIMMING!H260="Away", SWIMMING!G260, ""), ""),
  IFERROR(IF(WTEN!H260="Away", WTEN!G260, ""), ""),
  IFERROR(IF(TF!H260="Away", TF!G260, ""), ""),
  IFERROR(IF(WGOLF!H260="Away", WGOLF!G260, ""), ""),
  IFERROR(IF(WBB!H260="Away", WBB!G260, ""), ""),
  IFERROR(IF(MBB!H260="Away", MBB!G260, ""), ""),
  IFERROR(IF(WLAX!H260="Away", WLAX!G260, ""), ""),
  IFERROR(IF(MLAX!H260="Away", MLAX!G260, ""), ""),
  IFERROR(IF(SOFT!H260="Away", SOFT!G260, ""), ""),
  IFERROR(IF(BASE!H260="Away", BASE!G260, ""), ""),
  IFERROR(IF(ESPORTS!H260="Away", ESPORTS!G260, ""), "")
)
</f>
        <v/>
      </c>
      <c r="H260" s="22" t="str">
        <f>TEXTJOIN(
  CHAR(10) &amp; CHAR(10),
  TRUE,
  IFERROR(IF(WSO!H260="Away", WSO!P260, ""), ""),
  IFERROR(IF(MSO!H260="Away", MSO!P260, ""), ""),
  IFERROR(IF(FH!H260="Away", FH!P260, ""), ""),
  IFERROR(IF(MGOLF!H260="Away", MGOLF!P260, ""), ""),
  IFERROR(IF(Football!H260="Away", Football!P260, ""), ""),
  IFERROR(IF(WVB!H260="Away", WVB!P260, ""), ""),
  IFERROR(IF(XC!H260="Away", XC!P260, ""), ""),
  IFERROR(IF(SWIMMING!H260="Away", SWIMMING!P260, ""), ""),
  IFERROR(IF(WTEN!H260="Away", WTEN!P260, ""), ""),
  IFERROR(IF(TF!H260="Away", TF!P260, ""), ""),
  IFERROR(IF(WGOLF!H260="Away", WGOLF!P260, ""), ""),
  IFERROR(IF(WBB!H260="Away", WBB!P260, ""), ""),
  IFERROR(IF(MBB!H260="Away", MBB!P260, ""), ""),
  IFERROR(IF(WLAX!H260="Away", WLAX!P260, ""), ""),
  IFERROR(IF(MLAX!H260="Away", MLAX!P260, ""), ""),
  IFERROR(IF(SOFT!H260="Away", SOFT!P260, ""), ""),
  IFERROR(IF(BASE!H260="Away", BASE!P260, ""), ""),
  IFERROR(IF(ESPORTS!H260="Away", ESPORTS!P260, ""), "")
)
</f>
        <v/>
      </c>
    </row>
    <row r="261" ht="22.5" customHeight="1">
      <c r="A261" s="6">
        <v>260.0</v>
      </c>
      <c r="B261" s="6" t="str">
        <f>'Master Schedule'!B261</f>
        <v/>
      </c>
      <c r="C261" s="7">
        <v>46494.0</v>
      </c>
      <c r="D261" s="8" t="str">
        <f t="shared" si="1"/>
        <v>Saturday</v>
      </c>
      <c r="E261" s="11" t="str">
        <f>TEXTJOIN(
  CHAR(10) &amp; CHAR(10),
  TRUE,
  IFERROR(IF(WSO!H261="Away", WSO!E261, ""), ""),
  IFERROR(IF(MSO!H261="Away", MSO!E261, ""), ""),
  IFERROR(IF(FH!H261="Away", FH!E261, ""), ""),
  IFERROR(IF(MGOLF!H261="Away", MGOLF!E261, ""), ""),
  IFERROR(IF(Football!H261="Away", Football!E261, ""), ""),
  IFERROR(IF(WVB!H261="Away", WVB!E261, ""), ""),
  IFERROR(IF(XC!H261="Away", XC!E261, ""), ""),
  IFERROR(IF(SWIMMING!H261="Away", SWIMMING!E261, ""), ""),
  IFERROR(IF(WTEN!H261="Away", WTEN!E261, ""), ""),
  IFERROR(IF(TF!H261="Away", TF!E261, ""), ""),
  IFERROR(IF(WGOLF!H261="Away", WGOLF!E261, ""), ""),
  IFERROR(IF(WBB!H261="Away", WBB!E261, ""), ""),
  IFERROR(IF(MBB!H261="Away", MBB!E261, ""), ""),
  IFERROR(IF(WLAX!H261="Away", WLAX!E261, ""), ""),
  IFERROR(IF(MLAX!H261="Away", MLAX!E261, ""), ""),
  IFERROR(IF(SOFT!H261="Away", SOFT!E261, ""), ""),
  IFERROR(IF(BASE!H261="Away", BASE!E261, ""), ""),
  IFERROR(IF(ESPORTS!H261="Away", ESPORTS!E261, ""), "")
)
</f>
        <v>MLAX</v>
      </c>
      <c r="F261" s="11" t="str">
        <f>TEXTJOIN(
  CHAR(10) &amp; CHAR(10),
  TRUE,
  IFERROR(IF(WSO!H261="Away", TEXT(WSO!F261, "h:mm AM/PM"), ""), ""),
  IFERROR(IF(MSO!H261="Away", TEXT(MSO!F261, "h:mm AM/PM"), ""), ""),
  IFERROR(IF(FH!H261="Away", TEXT(FH!F261, "h:mm AM/PM"), ""), ""),
  IFERROR(IF(MGOLF!H261="Away", TEXT(MGOLF!F261, "h:mm AM/PM"), ""), ""),
  IFERROR(IF(Football!H261="Away", TEXT(Football!F261, "h:mm AM/PM"), ""), ""),
  IFERROR(IF(WVB!H261="Away", TEXT(WVB!F261, "h:mm AM/PM"), ""), ""),
  IFERROR(IF(XC!H261="Away", TEXT(XC!F261, "h:mm AM/PM"), ""), ""),
  IFERROR(IF(SWIMMING!H261="Away", TEXT(SWIMMING!F261, "h:mm AM/PM"), ""), ""),
  IFERROR(IF(WTEN!H261="Away", TEXT(WTEN!F261, "h:mm AM/PM"), ""), ""),
  IFERROR(IF(TF!H261="Away", TEXT(TF!F261, "h:mm AM/PM"), ""), ""),
  IFERROR(IF(WGOLF!H261="Away", TEXT(WGOLF!F261, "h:mm AM/PM"), ""), ""),
  IFERROR(IF(WBB!H261="Away", TEXT(WBB!F261, "h:mm AM/PM"), ""), ""),
  IFERROR(IF(MBB!H261="Away", TEXT(MBB!F261, "h:mm AM/PM"), ""), ""),
  IFERROR(IF(WLAX!H261="Away", TEXT(WLAX!F261, "h:mm AM/PM"), ""), ""),
  IFERROR(IF(MLAX!H261="Away", TEXT(MLAX!F261, "h:mm AM/PM"), ""), ""),
  IFERROR(IF(SOFT!H261="Away", TEXT(SOFT!F261, "h:mm AM/PM"), ""), ""),
  IFERROR(IF(BASE!H261="Away", TEXT(BASE!F261, "h:mm AM/PM"), ""), ""),
  IFERROR(IF(ESPORTS!H261="Away", TEXT(ESPORTS!F261, "h:mm AM/PM"), ""), "")
)
</f>
        <v>4:00 PM</v>
      </c>
      <c r="G261" s="11" t="str">
        <f>TEXTJOIN(
  CHAR(10) &amp; CHAR(10),
  TRUE,
  IFERROR(IF(WSO!H261="Away", WSO!G261, ""), ""),
  IFERROR(IF(MSO!H261="Away", MSO!G261, ""), ""),
  IFERROR(IF(FH!H261="Away", FH!G261, ""), ""),
  IFERROR(IF(MGOLF!H261="Away", MGOLF!G261, ""), ""),
  IFERROR(IF(Football!H261="Away", Football!G261, ""), ""),
  IFERROR(IF(WVB!H261="Away", WVB!G261, ""), ""),
  IFERROR(IF(XC!H261="Away", XC!G261, ""), ""),
  IFERROR(IF(SWIMMING!H261="Away", SWIMMING!G261, ""), ""),
  IFERROR(IF(WTEN!H261="Away", WTEN!G261, ""), ""),
  IFERROR(IF(TF!H261="Away", TF!G261, ""), ""),
  IFERROR(IF(WGOLF!H261="Away", WGOLF!G261, ""), ""),
  IFERROR(IF(WBB!H261="Away", WBB!G261, ""), ""),
  IFERROR(IF(MBB!H261="Away", MBB!G261, ""), ""),
  IFERROR(IF(WLAX!H261="Away", WLAX!G261, ""), ""),
  IFERROR(IF(MLAX!H261="Away", MLAX!G261, ""), ""),
  IFERROR(IF(SOFT!H261="Away", SOFT!G261, ""), ""),
  IFERROR(IF(BASE!H261="Away", BASE!G261, ""), ""),
  IFERROR(IF(ESPORTS!H261="Away", ESPORTS!G261, ""), "")
)
</f>
        <v>SALEM</v>
      </c>
      <c r="H261" s="22" t="str">
        <f>TEXTJOIN(
  CHAR(10) &amp; CHAR(10),
  TRUE,
  IFERROR(IF(WSO!H261="Away", WSO!P261, ""), ""),
  IFERROR(IF(MSO!H261="Away", MSO!P261, ""), ""),
  IFERROR(IF(FH!H261="Away", FH!P261, ""), ""),
  IFERROR(IF(MGOLF!H261="Away", MGOLF!P261, ""), ""),
  IFERROR(IF(Football!H261="Away", Football!P261, ""), ""),
  IFERROR(IF(WVB!H261="Away", WVB!P261, ""), ""),
  IFERROR(IF(XC!H261="Away", XC!P261, ""), ""),
  IFERROR(IF(SWIMMING!H261="Away", SWIMMING!P261, ""), ""),
  IFERROR(IF(WTEN!H261="Away", WTEN!P261, ""), ""),
  IFERROR(IF(TF!H261="Away", TF!P261, ""), ""),
  IFERROR(IF(WGOLF!H261="Away", WGOLF!P261, ""), ""),
  IFERROR(IF(WBB!H261="Away", WBB!P261, ""), ""),
  IFERROR(IF(MBB!H261="Away", MBB!P261, ""), ""),
  IFERROR(IF(WLAX!H261="Away", WLAX!P261, ""), ""),
  IFERROR(IF(MLAX!H261="Away", MLAX!P261, ""), ""),
  IFERROR(IF(SOFT!H261="Away", SOFT!P261, ""), ""),
  IFERROR(IF(BASE!H261="Away", BASE!P261, ""), ""),
  IFERROR(IF(ESPORTS!H261="Away", ESPORTS!P261, ""), "")
)
</f>
        <v>⌛️ Pending</v>
      </c>
    </row>
    <row r="262" ht="22.5" customHeight="1">
      <c r="A262" s="6">
        <v>261.0</v>
      </c>
      <c r="B262" s="6" t="str">
        <f>'Master Schedule'!B262</f>
        <v/>
      </c>
      <c r="C262" s="7">
        <v>46495.0</v>
      </c>
      <c r="D262" s="8" t="str">
        <f t="shared" si="1"/>
        <v>Sunday</v>
      </c>
      <c r="E262" s="11" t="str">
        <f>TEXTJOIN(
  CHAR(10) &amp; CHAR(10),
  TRUE,
  IFERROR(IF(WSO!H262="Away", WSO!E262, ""), ""),
  IFERROR(IF(MSO!H262="Away", MSO!E262, ""), ""),
  IFERROR(IF(FH!H262="Away", FH!E262, ""), ""),
  IFERROR(IF(MGOLF!H262="Away", MGOLF!E262, ""), ""),
  IFERROR(IF(Football!H262="Away", Football!E262, ""), ""),
  IFERROR(IF(WVB!H262="Away", WVB!E262, ""), ""),
  IFERROR(IF(XC!H262="Away", XC!E262, ""), ""),
  IFERROR(IF(SWIMMING!H262="Away", SWIMMING!E262, ""), ""),
  IFERROR(IF(WTEN!H262="Away", WTEN!E262, ""), ""),
  IFERROR(IF(TF!H262="Away", TF!E262, ""), ""),
  IFERROR(IF(WGOLF!H262="Away", WGOLF!E262, ""), ""),
  IFERROR(IF(WBB!H262="Away", WBB!E262, ""), ""),
  IFERROR(IF(MBB!H262="Away", MBB!E262, ""), ""),
  IFERROR(IF(WLAX!H262="Away", WLAX!E262, ""), ""),
  IFERROR(IF(MLAX!H262="Away", MLAX!E262, ""), ""),
  IFERROR(IF(SOFT!H262="Away", SOFT!E262, ""), ""),
  IFERROR(IF(BASE!H262="Away", BASE!E262, ""), ""),
  IFERROR(IF(ESPORTS!H262="Away", ESPORTS!E262, ""), "")
)
</f>
        <v/>
      </c>
      <c r="F262" s="11" t="str">
        <f>TEXTJOIN(
  CHAR(10) &amp; CHAR(10),
  TRUE,
  IFERROR(IF(WSO!H262="Away", TEXT(WSO!F262, "h:mm AM/PM"), ""), ""),
  IFERROR(IF(MSO!H262="Away", TEXT(MSO!F262, "h:mm AM/PM"), ""), ""),
  IFERROR(IF(FH!H262="Away", TEXT(FH!F262, "h:mm AM/PM"), ""), ""),
  IFERROR(IF(MGOLF!H262="Away", TEXT(MGOLF!F262, "h:mm AM/PM"), ""), ""),
  IFERROR(IF(Football!H262="Away", TEXT(Football!F262, "h:mm AM/PM"), ""), ""),
  IFERROR(IF(WVB!H262="Away", TEXT(WVB!F262, "h:mm AM/PM"), ""), ""),
  IFERROR(IF(XC!H262="Away", TEXT(XC!F262, "h:mm AM/PM"), ""), ""),
  IFERROR(IF(SWIMMING!H262="Away", TEXT(SWIMMING!F262, "h:mm AM/PM"), ""), ""),
  IFERROR(IF(WTEN!H262="Away", TEXT(WTEN!F262, "h:mm AM/PM"), ""), ""),
  IFERROR(IF(TF!H262="Away", TEXT(TF!F262, "h:mm AM/PM"), ""), ""),
  IFERROR(IF(WGOLF!H262="Away", TEXT(WGOLF!F262, "h:mm AM/PM"), ""), ""),
  IFERROR(IF(WBB!H262="Away", TEXT(WBB!F262, "h:mm AM/PM"), ""), ""),
  IFERROR(IF(MBB!H262="Away", TEXT(MBB!F262, "h:mm AM/PM"), ""), ""),
  IFERROR(IF(WLAX!H262="Away", TEXT(WLAX!F262, "h:mm AM/PM"), ""), ""),
  IFERROR(IF(MLAX!H262="Away", TEXT(MLAX!F262, "h:mm AM/PM"), ""), ""),
  IFERROR(IF(SOFT!H262="Away", TEXT(SOFT!F262, "h:mm AM/PM"), ""), ""),
  IFERROR(IF(BASE!H262="Away", TEXT(BASE!F262, "h:mm AM/PM"), ""), ""),
  IFERROR(IF(ESPORTS!H262="Away", TEXT(ESPORTS!F262, "h:mm AM/PM"), ""), "")
)
</f>
        <v/>
      </c>
      <c r="G262" s="11" t="str">
        <f>TEXTJOIN(
  CHAR(10) &amp; CHAR(10),
  TRUE,
  IFERROR(IF(WSO!H262="Away", WSO!G262, ""), ""),
  IFERROR(IF(MSO!H262="Away", MSO!G262, ""), ""),
  IFERROR(IF(FH!H262="Away", FH!G262, ""), ""),
  IFERROR(IF(MGOLF!H262="Away", MGOLF!G262, ""), ""),
  IFERROR(IF(Football!H262="Away", Football!G262, ""), ""),
  IFERROR(IF(WVB!H262="Away", WVB!G262, ""), ""),
  IFERROR(IF(XC!H262="Away", XC!G262, ""), ""),
  IFERROR(IF(SWIMMING!H262="Away", SWIMMING!G262, ""), ""),
  IFERROR(IF(WTEN!H262="Away", WTEN!G262, ""), ""),
  IFERROR(IF(TF!H262="Away", TF!G262, ""), ""),
  IFERROR(IF(WGOLF!H262="Away", WGOLF!G262, ""), ""),
  IFERROR(IF(WBB!H262="Away", WBB!G262, ""), ""),
  IFERROR(IF(MBB!H262="Away", MBB!G262, ""), ""),
  IFERROR(IF(WLAX!H262="Away", WLAX!G262, ""), ""),
  IFERROR(IF(MLAX!H262="Away", MLAX!G262, ""), ""),
  IFERROR(IF(SOFT!H262="Away", SOFT!G262, ""), ""),
  IFERROR(IF(BASE!H262="Away", BASE!G262, ""), ""),
  IFERROR(IF(ESPORTS!H262="Away", ESPORTS!G262, ""), "")
)
</f>
        <v/>
      </c>
      <c r="H262" s="22" t="str">
        <f>TEXTJOIN(
  CHAR(10) &amp; CHAR(10),
  TRUE,
  IFERROR(IF(WSO!H262="Away", WSO!P262, ""), ""),
  IFERROR(IF(MSO!H262="Away", MSO!P262, ""), ""),
  IFERROR(IF(FH!H262="Away", FH!P262, ""), ""),
  IFERROR(IF(MGOLF!H262="Away", MGOLF!P262, ""), ""),
  IFERROR(IF(Football!H262="Away", Football!P262, ""), ""),
  IFERROR(IF(WVB!H262="Away", WVB!P262, ""), ""),
  IFERROR(IF(XC!H262="Away", XC!P262, ""), ""),
  IFERROR(IF(SWIMMING!H262="Away", SWIMMING!P262, ""), ""),
  IFERROR(IF(WTEN!H262="Away", WTEN!P262, ""), ""),
  IFERROR(IF(TF!H262="Away", TF!P262, ""), ""),
  IFERROR(IF(WGOLF!H262="Away", WGOLF!P262, ""), ""),
  IFERROR(IF(WBB!H262="Away", WBB!P262, ""), ""),
  IFERROR(IF(MBB!H262="Away", MBB!P262, ""), ""),
  IFERROR(IF(WLAX!H262="Away", WLAX!P262, ""), ""),
  IFERROR(IF(MLAX!H262="Away", MLAX!P262, ""), ""),
  IFERROR(IF(SOFT!H262="Away", SOFT!P262, ""), ""),
  IFERROR(IF(BASE!H262="Away", BASE!P262, ""), ""),
  IFERROR(IF(ESPORTS!H262="Away", ESPORTS!P262, ""), "")
)
</f>
        <v/>
      </c>
    </row>
    <row r="263" ht="22.5" customHeight="1">
      <c r="A263" s="6">
        <v>262.0</v>
      </c>
      <c r="B263" s="6" t="str">
        <f>'Master Schedule'!B263</f>
        <v/>
      </c>
      <c r="C263" s="7">
        <v>46496.0</v>
      </c>
      <c r="D263" s="8" t="str">
        <f t="shared" si="1"/>
        <v>Monday</v>
      </c>
      <c r="E263" s="11" t="str">
        <f>TEXTJOIN(
  CHAR(10) &amp; CHAR(10),
  TRUE,
  IFERROR(IF(WSO!H263="Away", WSO!E263, ""), ""),
  IFERROR(IF(MSO!H263="Away", MSO!E263, ""), ""),
  IFERROR(IF(FH!H263="Away", FH!E263, ""), ""),
  IFERROR(IF(MGOLF!H263="Away", MGOLF!E263, ""), ""),
  IFERROR(IF(Football!H263="Away", Football!E263, ""), ""),
  IFERROR(IF(WVB!H263="Away", WVB!E263, ""), ""),
  IFERROR(IF(XC!H263="Away", XC!E263, ""), ""),
  IFERROR(IF(SWIMMING!H263="Away", SWIMMING!E263, ""), ""),
  IFERROR(IF(WTEN!H263="Away", WTEN!E263, ""), ""),
  IFERROR(IF(TF!H263="Away", TF!E263, ""), ""),
  IFERROR(IF(WGOLF!H263="Away", WGOLF!E263, ""), ""),
  IFERROR(IF(WBB!H263="Away", WBB!E263, ""), ""),
  IFERROR(IF(MBB!H263="Away", MBB!E263, ""), ""),
  IFERROR(IF(WLAX!H263="Away", WLAX!E263, ""), ""),
  IFERROR(IF(MLAX!H263="Away", MLAX!E263, ""), ""),
  IFERROR(IF(SOFT!H263="Away", SOFT!E263, ""), ""),
  IFERROR(IF(BASE!H263="Away", BASE!E263, ""), ""),
  IFERROR(IF(ESPORTS!H263="Away", ESPORTS!E263, ""), "")
)
</f>
        <v/>
      </c>
      <c r="F263" s="11" t="str">
        <f>TEXTJOIN(
  CHAR(10) &amp; CHAR(10),
  TRUE,
  IFERROR(IF(WSO!H263="Away", TEXT(WSO!F263, "h:mm AM/PM"), ""), ""),
  IFERROR(IF(MSO!H263="Away", TEXT(MSO!F263, "h:mm AM/PM"), ""), ""),
  IFERROR(IF(FH!H263="Away", TEXT(FH!F263, "h:mm AM/PM"), ""), ""),
  IFERROR(IF(MGOLF!H263="Away", TEXT(MGOLF!F263, "h:mm AM/PM"), ""), ""),
  IFERROR(IF(Football!H263="Away", TEXT(Football!F263, "h:mm AM/PM"), ""), ""),
  IFERROR(IF(WVB!H263="Away", TEXT(WVB!F263, "h:mm AM/PM"), ""), ""),
  IFERROR(IF(XC!H263="Away", TEXT(XC!F263, "h:mm AM/PM"), ""), ""),
  IFERROR(IF(SWIMMING!H263="Away", TEXT(SWIMMING!F263, "h:mm AM/PM"), ""), ""),
  IFERROR(IF(WTEN!H263="Away", TEXT(WTEN!F263, "h:mm AM/PM"), ""), ""),
  IFERROR(IF(TF!H263="Away", TEXT(TF!F263, "h:mm AM/PM"), ""), ""),
  IFERROR(IF(WGOLF!H263="Away", TEXT(WGOLF!F263, "h:mm AM/PM"), ""), ""),
  IFERROR(IF(WBB!H263="Away", TEXT(WBB!F263, "h:mm AM/PM"), ""), ""),
  IFERROR(IF(MBB!H263="Away", TEXT(MBB!F263, "h:mm AM/PM"), ""), ""),
  IFERROR(IF(WLAX!H263="Away", TEXT(WLAX!F263, "h:mm AM/PM"), ""), ""),
  IFERROR(IF(MLAX!H263="Away", TEXT(MLAX!F263, "h:mm AM/PM"), ""), ""),
  IFERROR(IF(SOFT!H263="Away", TEXT(SOFT!F263, "h:mm AM/PM"), ""), ""),
  IFERROR(IF(BASE!H263="Away", TEXT(BASE!F263, "h:mm AM/PM"), ""), ""),
  IFERROR(IF(ESPORTS!H263="Away", TEXT(ESPORTS!F263, "h:mm AM/PM"), ""), "")
)
</f>
        <v/>
      </c>
      <c r="G263" s="11" t="str">
        <f>TEXTJOIN(
  CHAR(10) &amp; CHAR(10),
  TRUE,
  IFERROR(IF(WSO!H263="Away", WSO!G263, ""), ""),
  IFERROR(IF(MSO!H263="Away", MSO!G263, ""), ""),
  IFERROR(IF(FH!H263="Away", FH!G263, ""), ""),
  IFERROR(IF(MGOLF!H263="Away", MGOLF!G263, ""), ""),
  IFERROR(IF(Football!H263="Away", Football!G263, ""), ""),
  IFERROR(IF(WVB!H263="Away", WVB!G263, ""), ""),
  IFERROR(IF(XC!H263="Away", XC!G263, ""), ""),
  IFERROR(IF(SWIMMING!H263="Away", SWIMMING!G263, ""), ""),
  IFERROR(IF(WTEN!H263="Away", WTEN!G263, ""), ""),
  IFERROR(IF(TF!H263="Away", TF!G263, ""), ""),
  IFERROR(IF(WGOLF!H263="Away", WGOLF!G263, ""), ""),
  IFERROR(IF(WBB!H263="Away", WBB!G263, ""), ""),
  IFERROR(IF(MBB!H263="Away", MBB!G263, ""), ""),
  IFERROR(IF(WLAX!H263="Away", WLAX!G263, ""), ""),
  IFERROR(IF(MLAX!H263="Away", MLAX!G263, ""), ""),
  IFERROR(IF(SOFT!H263="Away", SOFT!G263, ""), ""),
  IFERROR(IF(BASE!H263="Away", BASE!G263, ""), ""),
  IFERROR(IF(ESPORTS!H263="Away", ESPORTS!G263, ""), "")
)
</f>
        <v/>
      </c>
      <c r="H263" s="22" t="str">
        <f>TEXTJOIN(
  CHAR(10) &amp; CHAR(10),
  TRUE,
  IFERROR(IF(WSO!H263="Away", WSO!P263, ""), ""),
  IFERROR(IF(MSO!H263="Away", MSO!P263, ""), ""),
  IFERROR(IF(FH!H263="Away", FH!P263, ""), ""),
  IFERROR(IF(MGOLF!H263="Away", MGOLF!P263, ""), ""),
  IFERROR(IF(Football!H263="Away", Football!P263, ""), ""),
  IFERROR(IF(WVB!H263="Away", WVB!P263, ""), ""),
  IFERROR(IF(XC!H263="Away", XC!P263, ""), ""),
  IFERROR(IF(SWIMMING!H263="Away", SWIMMING!P263, ""), ""),
  IFERROR(IF(WTEN!H263="Away", WTEN!P263, ""), ""),
  IFERROR(IF(TF!H263="Away", TF!P263, ""), ""),
  IFERROR(IF(WGOLF!H263="Away", WGOLF!P263, ""), ""),
  IFERROR(IF(WBB!H263="Away", WBB!P263, ""), ""),
  IFERROR(IF(MBB!H263="Away", MBB!P263, ""), ""),
  IFERROR(IF(WLAX!H263="Away", WLAX!P263, ""), ""),
  IFERROR(IF(MLAX!H263="Away", MLAX!P263, ""), ""),
  IFERROR(IF(SOFT!H263="Away", SOFT!P263, ""), ""),
  IFERROR(IF(BASE!H263="Away", BASE!P263, ""), ""),
  IFERROR(IF(ESPORTS!H263="Away", ESPORTS!P263, ""), "")
)
</f>
        <v/>
      </c>
    </row>
    <row r="264" ht="22.5" customHeight="1">
      <c r="A264" s="6">
        <v>263.0</v>
      </c>
      <c r="B264" s="6" t="str">
        <f>'Master Schedule'!B264</f>
        <v/>
      </c>
      <c r="C264" s="7">
        <v>46497.0</v>
      </c>
      <c r="D264" s="8" t="str">
        <f t="shared" si="1"/>
        <v>Tuesday</v>
      </c>
      <c r="E264" s="11" t="str">
        <f>TEXTJOIN(
  CHAR(10) &amp; CHAR(10),
  TRUE,
  IFERROR(IF(WSO!H264="Away", WSO!E264, ""), ""),
  IFERROR(IF(MSO!H264="Away", MSO!E264, ""), ""),
  IFERROR(IF(FH!H264="Away", FH!E264, ""), ""),
  IFERROR(IF(MGOLF!H264="Away", MGOLF!E264, ""), ""),
  IFERROR(IF(Football!H264="Away", Football!E264, ""), ""),
  IFERROR(IF(WVB!H264="Away", WVB!E264, ""), ""),
  IFERROR(IF(XC!H264="Away", XC!E264, ""), ""),
  IFERROR(IF(SWIMMING!H264="Away", SWIMMING!E264, ""), ""),
  IFERROR(IF(WTEN!H264="Away", WTEN!E264, ""), ""),
  IFERROR(IF(TF!H264="Away", TF!E264, ""), ""),
  IFERROR(IF(WGOLF!H264="Away", WGOLF!E264, ""), ""),
  IFERROR(IF(WBB!H264="Away", WBB!E264, ""), ""),
  IFERROR(IF(MBB!H264="Away", MBB!E264, ""), ""),
  IFERROR(IF(WLAX!H264="Away", WLAX!E264, ""), ""),
  IFERROR(IF(MLAX!H264="Away", MLAX!E264, ""), ""),
  IFERROR(IF(SOFT!H264="Away", SOFT!E264, ""), ""),
  IFERROR(IF(BASE!H264="Away", BASE!E264, ""), ""),
  IFERROR(IF(ESPORTS!H264="Away", ESPORTS!E264, ""), "")
)
</f>
        <v/>
      </c>
      <c r="F264" s="11" t="str">
        <f>TEXTJOIN(
  CHAR(10) &amp; CHAR(10),
  TRUE,
  IFERROR(IF(WSO!H264="Away", TEXT(WSO!F264, "h:mm AM/PM"), ""), ""),
  IFERROR(IF(MSO!H264="Away", TEXT(MSO!F264, "h:mm AM/PM"), ""), ""),
  IFERROR(IF(FH!H264="Away", TEXT(FH!F264, "h:mm AM/PM"), ""), ""),
  IFERROR(IF(MGOLF!H264="Away", TEXT(MGOLF!F264, "h:mm AM/PM"), ""), ""),
  IFERROR(IF(Football!H264="Away", TEXT(Football!F264, "h:mm AM/PM"), ""), ""),
  IFERROR(IF(WVB!H264="Away", TEXT(WVB!F264, "h:mm AM/PM"), ""), ""),
  IFERROR(IF(XC!H264="Away", TEXT(XC!F264, "h:mm AM/PM"), ""), ""),
  IFERROR(IF(SWIMMING!H264="Away", TEXT(SWIMMING!F264, "h:mm AM/PM"), ""), ""),
  IFERROR(IF(WTEN!H264="Away", TEXT(WTEN!F264, "h:mm AM/PM"), ""), ""),
  IFERROR(IF(TF!H264="Away", TEXT(TF!F264, "h:mm AM/PM"), ""), ""),
  IFERROR(IF(WGOLF!H264="Away", TEXT(WGOLF!F264, "h:mm AM/PM"), ""), ""),
  IFERROR(IF(WBB!H264="Away", TEXT(WBB!F264, "h:mm AM/PM"), ""), ""),
  IFERROR(IF(MBB!H264="Away", TEXT(MBB!F264, "h:mm AM/PM"), ""), ""),
  IFERROR(IF(WLAX!H264="Away", TEXT(WLAX!F264, "h:mm AM/PM"), ""), ""),
  IFERROR(IF(MLAX!H264="Away", TEXT(MLAX!F264, "h:mm AM/PM"), ""), ""),
  IFERROR(IF(SOFT!H264="Away", TEXT(SOFT!F264, "h:mm AM/PM"), ""), ""),
  IFERROR(IF(BASE!H264="Away", TEXT(BASE!F264, "h:mm AM/PM"), ""), ""),
  IFERROR(IF(ESPORTS!H264="Away", TEXT(ESPORTS!F264, "h:mm AM/PM"), ""), "")
)
</f>
        <v/>
      </c>
      <c r="G264" s="11" t="str">
        <f>TEXTJOIN(
  CHAR(10) &amp; CHAR(10),
  TRUE,
  IFERROR(IF(WSO!H264="Away", WSO!G264, ""), ""),
  IFERROR(IF(MSO!H264="Away", MSO!G264, ""), ""),
  IFERROR(IF(FH!H264="Away", FH!G264, ""), ""),
  IFERROR(IF(MGOLF!H264="Away", MGOLF!G264, ""), ""),
  IFERROR(IF(Football!H264="Away", Football!G264, ""), ""),
  IFERROR(IF(WVB!H264="Away", WVB!G264, ""), ""),
  IFERROR(IF(XC!H264="Away", XC!G264, ""), ""),
  IFERROR(IF(SWIMMING!H264="Away", SWIMMING!G264, ""), ""),
  IFERROR(IF(WTEN!H264="Away", WTEN!G264, ""), ""),
  IFERROR(IF(TF!H264="Away", TF!G264, ""), ""),
  IFERROR(IF(WGOLF!H264="Away", WGOLF!G264, ""), ""),
  IFERROR(IF(WBB!H264="Away", WBB!G264, ""), ""),
  IFERROR(IF(MBB!H264="Away", MBB!G264, ""), ""),
  IFERROR(IF(WLAX!H264="Away", WLAX!G264, ""), ""),
  IFERROR(IF(MLAX!H264="Away", MLAX!G264, ""), ""),
  IFERROR(IF(SOFT!H264="Away", SOFT!G264, ""), ""),
  IFERROR(IF(BASE!H264="Away", BASE!G264, ""), ""),
  IFERROR(IF(ESPORTS!H264="Away", ESPORTS!G264, ""), "")
)
</f>
        <v/>
      </c>
      <c r="H264" s="22" t="str">
        <f>TEXTJOIN(
  CHAR(10) &amp; CHAR(10),
  TRUE,
  IFERROR(IF(WSO!H264="Away", WSO!P264, ""), ""),
  IFERROR(IF(MSO!H264="Away", MSO!P264, ""), ""),
  IFERROR(IF(FH!H264="Away", FH!P264, ""), ""),
  IFERROR(IF(MGOLF!H264="Away", MGOLF!P264, ""), ""),
  IFERROR(IF(Football!H264="Away", Football!P264, ""), ""),
  IFERROR(IF(WVB!H264="Away", WVB!P264, ""), ""),
  IFERROR(IF(XC!H264="Away", XC!P264, ""), ""),
  IFERROR(IF(SWIMMING!H264="Away", SWIMMING!P264, ""), ""),
  IFERROR(IF(WTEN!H264="Away", WTEN!P264, ""), ""),
  IFERROR(IF(TF!H264="Away", TF!P264, ""), ""),
  IFERROR(IF(WGOLF!H264="Away", WGOLF!P264, ""), ""),
  IFERROR(IF(WBB!H264="Away", WBB!P264, ""), ""),
  IFERROR(IF(MBB!H264="Away", MBB!P264, ""), ""),
  IFERROR(IF(WLAX!H264="Away", WLAX!P264, ""), ""),
  IFERROR(IF(MLAX!H264="Away", MLAX!P264, ""), ""),
  IFERROR(IF(SOFT!H264="Away", SOFT!P264, ""), ""),
  IFERROR(IF(BASE!H264="Away", BASE!P264, ""), ""),
  IFERROR(IF(ESPORTS!H264="Away", ESPORTS!P264, ""), "")
)
</f>
        <v/>
      </c>
    </row>
    <row r="265" ht="22.5" customHeight="1">
      <c r="A265" s="6">
        <v>264.0</v>
      </c>
      <c r="B265" s="6" t="str">
        <f>'Master Schedule'!B265</f>
        <v/>
      </c>
      <c r="C265" s="7">
        <v>46498.0</v>
      </c>
      <c r="D265" s="8" t="str">
        <f t="shared" si="1"/>
        <v>Wednesday</v>
      </c>
      <c r="E265" s="11" t="str">
        <f>TEXTJOIN(
  CHAR(10) &amp; CHAR(10),
  TRUE,
  IFERROR(IF(WSO!H265="Away", WSO!E265, ""), ""),
  IFERROR(IF(MSO!H265="Away", MSO!E265, ""), ""),
  IFERROR(IF(FH!H265="Away", FH!E265, ""), ""),
  IFERROR(IF(MGOLF!H265="Away", MGOLF!E265, ""), ""),
  IFERROR(IF(Football!H265="Away", Football!E265, ""), ""),
  IFERROR(IF(WVB!H265="Away", WVB!E265, ""), ""),
  IFERROR(IF(XC!H265="Away", XC!E265, ""), ""),
  IFERROR(IF(SWIMMING!H265="Away", SWIMMING!E265, ""), ""),
  IFERROR(IF(WTEN!H265="Away", WTEN!E265, ""), ""),
  IFERROR(IF(TF!H265="Away", TF!E265, ""), ""),
  IFERROR(IF(WGOLF!H265="Away", WGOLF!E265, ""), ""),
  IFERROR(IF(WBB!H265="Away", WBB!E265, ""), ""),
  IFERROR(IF(MBB!H265="Away", MBB!E265, ""), ""),
  IFERROR(IF(WLAX!H265="Away", WLAX!E265, ""), ""),
  IFERROR(IF(MLAX!H265="Away", MLAX!E265, ""), ""),
  IFERROR(IF(SOFT!H265="Away", SOFT!E265, ""), ""),
  IFERROR(IF(BASE!H265="Away", BASE!E265, ""), ""),
  IFERROR(IF(ESPORTS!H265="Away", ESPORTS!E265, ""), "")
)
</f>
        <v/>
      </c>
      <c r="F265" s="11" t="str">
        <f>TEXTJOIN(
  CHAR(10) &amp; CHAR(10),
  TRUE,
  IFERROR(IF(WSO!H265="Away", TEXT(WSO!F265, "h:mm AM/PM"), ""), ""),
  IFERROR(IF(MSO!H265="Away", TEXT(MSO!F265, "h:mm AM/PM"), ""), ""),
  IFERROR(IF(FH!H265="Away", TEXT(FH!F265, "h:mm AM/PM"), ""), ""),
  IFERROR(IF(MGOLF!H265="Away", TEXT(MGOLF!F265, "h:mm AM/PM"), ""), ""),
  IFERROR(IF(Football!H265="Away", TEXT(Football!F265, "h:mm AM/PM"), ""), ""),
  IFERROR(IF(WVB!H265="Away", TEXT(WVB!F265, "h:mm AM/PM"), ""), ""),
  IFERROR(IF(XC!H265="Away", TEXT(XC!F265, "h:mm AM/PM"), ""), ""),
  IFERROR(IF(SWIMMING!H265="Away", TEXT(SWIMMING!F265, "h:mm AM/PM"), ""), ""),
  IFERROR(IF(WTEN!H265="Away", TEXT(WTEN!F265, "h:mm AM/PM"), ""), ""),
  IFERROR(IF(TF!H265="Away", TEXT(TF!F265, "h:mm AM/PM"), ""), ""),
  IFERROR(IF(WGOLF!H265="Away", TEXT(WGOLF!F265, "h:mm AM/PM"), ""), ""),
  IFERROR(IF(WBB!H265="Away", TEXT(WBB!F265, "h:mm AM/PM"), ""), ""),
  IFERROR(IF(MBB!H265="Away", TEXT(MBB!F265, "h:mm AM/PM"), ""), ""),
  IFERROR(IF(WLAX!H265="Away", TEXT(WLAX!F265, "h:mm AM/PM"), ""), ""),
  IFERROR(IF(MLAX!H265="Away", TEXT(MLAX!F265, "h:mm AM/PM"), ""), ""),
  IFERROR(IF(SOFT!H265="Away", TEXT(SOFT!F265, "h:mm AM/PM"), ""), ""),
  IFERROR(IF(BASE!H265="Away", TEXT(BASE!F265, "h:mm AM/PM"), ""), ""),
  IFERROR(IF(ESPORTS!H265="Away", TEXT(ESPORTS!F265, "h:mm AM/PM"), ""), "")
)
</f>
        <v/>
      </c>
      <c r="G265" s="11" t="str">
        <f>TEXTJOIN(
  CHAR(10) &amp; CHAR(10),
  TRUE,
  IFERROR(IF(WSO!H265="Away", WSO!G265, ""), ""),
  IFERROR(IF(MSO!H265="Away", MSO!G265, ""), ""),
  IFERROR(IF(FH!H265="Away", FH!G265, ""), ""),
  IFERROR(IF(MGOLF!H265="Away", MGOLF!G265, ""), ""),
  IFERROR(IF(Football!H265="Away", Football!G265, ""), ""),
  IFERROR(IF(WVB!H265="Away", WVB!G265, ""), ""),
  IFERROR(IF(XC!H265="Away", XC!G265, ""), ""),
  IFERROR(IF(SWIMMING!H265="Away", SWIMMING!G265, ""), ""),
  IFERROR(IF(WTEN!H265="Away", WTEN!G265, ""), ""),
  IFERROR(IF(TF!H265="Away", TF!G265, ""), ""),
  IFERROR(IF(WGOLF!H265="Away", WGOLF!G265, ""), ""),
  IFERROR(IF(WBB!H265="Away", WBB!G265, ""), ""),
  IFERROR(IF(MBB!H265="Away", MBB!G265, ""), ""),
  IFERROR(IF(WLAX!H265="Away", WLAX!G265, ""), ""),
  IFERROR(IF(MLAX!H265="Away", MLAX!G265, ""), ""),
  IFERROR(IF(SOFT!H265="Away", SOFT!G265, ""), ""),
  IFERROR(IF(BASE!H265="Away", BASE!G265, ""), ""),
  IFERROR(IF(ESPORTS!H265="Away", ESPORTS!G265, ""), "")
)
</f>
        <v/>
      </c>
      <c r="H265" s="22" t="str">
        <f>TEXTJOIN(
  CHAR(10) &amp; CHAR(10),
  TRUE,
  IFERROR(IF(WSO!H265="Away", WSO!P265, ""), ""),
  IFERROR(IF(MSO!H265="Away", MSO!P265, ""), ""),
  IFERROR(IF(FH!H265="Away", FH!P265, ""), ""),
  IFERROR(IF(MGOLF!H265="Away", MGOLF!P265, ""), ""),
  IFERROR(IF(Football!H265="Away", Football!P265, ""), ""),
  IFERROR(IF(WVB!H265="Away", WVB!P265, ""), ""),
  IFERROR(IF(XC!H265="Away", XC!P265, ""), ""),
  IFERROR(IF(SWIMMING!H265="Away", SWIMMING!P265, ""), ""),
  IFERROR(IF(WTEN!H265="Away", WTEN!P265, ""), ""),
  IFERROR(IF(TF!H265="Away", TF!P265, ""), ""),
  IFERROR(IF(WGOLF!H265="Away", WGOLF!P265, ""), ""),
  IFERROR(IF(WBB!H265="Away", WBB!P265, ""), ""),
  IFERROR(IF(MBB!H265="Away", MBB!P265, ""), ""),
  IFERROR(IF(WLAX!H265="Away", WLAX!P265, ""), ""),
  IFERROR(IF(MLAX!H265="Away", MLAX!P265, ""), ""),
  IFERROR(IF(SOFT!H265="Away", SOFT!P265, ""), ""),
  IFERROR(IF(BASE!H265="Away", BASE!P265, ""), ""),
  IFERROR(IF(ESPORTS!H265="Away", ESPORTS!P265, ""), "")
)
</f>
        <v/>
      </c>
    </row>
    <row r="266" ht="22.5" customHeight="1">
      <c r="A266" s="6">
        <v>265.0</v>
      </c>
      <c r="B266" s="6" t="str">
        <f>'Master Schedule'!B266</f>
        <v/>
      </c>
      <c r="C266" s="7">
        <v>46499.0</v>
      </c>
      <c r="D266" s="8" t="str">
        <f t="shared" si="1"/>
        <v>Thursday</v>
      </c>
      <c r="E266" s="11" t="str">
        <f>TEXTJOIN(
  CHAR(10) &amp; CHAR(10),
  TRUE,
  IFERROR(IF(WSO!H266="Away", WSO!E266, ""), ""),
  IFERROR(IF(MSO!H266="Away", MSO!E266, ""), ""),
  IFERROR(IF(FH!H266="Away", FH!E266, ""), ""),
  IFERROR(IF(MGOLF!H266="Away", MGOLF!E266, ""), ""),
  IFERROR(IF(Football!H266="Away", Football!E266, ""), ""),
  IFERROR(IF(WVB!H266="Away", WVB!E266, ""), ""),
  IFERROR(IF(XC!H266="Away", XC!E266, ""), ""),
  IFERROR(IF(SWIMMING!H266="Away", SWIMMING!E266, ""), ""),
  IFERROR(IF(WTEN!H266="Away", WTEN!E266, ""), ""),
  IFERROR(IF(TF!H266="Away", TF!E266, ""), ""),
  IFERROR(IF(WGOLF!H266="Away", WGOLF!E266, ""), ""),
  IFERROR(IF(WBB!H266="Away", WBB!E266, ""), ""),
  IFERROR(IF(MBB!H266="Away", MBB!E266, ""), ""),
  IFERROR(IF(WLAX!H266="Away", WLAX!E266, ""), ""),
  IFERROR(IF(MLAX!H266="Away", MLAX!E266, ""), ""),
  IFERROR(IF(SOFT!H266="Away", SOFT!E266, ""), ""),
  IFERROR(IF(BASE!H266="Away", BASE!E266, ""), ""),
  IFERROR(IF(ESPORTS!H266="Away", ESPORTS!E266, ""), "")
)
</f>
        <v/>
      </c>
      <c r="F266" s="11" t="str">
        <f>TEXTJOIN(
  CHAR(10) &amp; CHAR(10),
  TRUE,
  IFERROR(IF(WSO!H266="Away", TEXT(WSO!F266, "h:mm AM/PM"), ""), ""),
  IFERROR(IF(MSO!H266="Away", TEXT(MSO!F266, "h:mm AM/PM"), ""), ""),
  IFERROR(IF(FH!H266="Away", TEXT(FH!F266, "h:mm AM/PM"), ""), ""),
  IFERROR(IF(MGOLF!H266="Away", TEXT(MGOLF!F266, "h:mm AM/PM"), ""), ""),
  IFERROR(IF(Football!H266="Away", TEXT(Football!F266, "h:mm AM/PM"), ""), ""),
  IFERROR(IF(WVB!H266="Away", TEXT(WVB!F266, "h:mm AM/PM"), ""), ""),
  IFERROR(IF(XC!H266="Away", TEXT(XC!F266, "h:mm AM/PM"), ""), ""),
  IFERROR(IF(SWIMMING!H266="Away", TEXT(SWIMMING!F266, "h:mm AM/PM"), ""), ""),
  IFERROR(IF(WTEN!H266="Away", TEXT(WTEN!F266, "h:mm AM/PM"), ""), ""),
  IFERROR(IF(TF!H266="Away", TEXT(TF!F266, "h:mm AM/PM"), ""), ""),
  IFERROR(IF(WGOLF!H266="Away", TEXT(WGOLF!F266, "h:mm AM/PM"), ""), ""),
  IFERROR(IF(WBB!H266="Away", TEXT(WBB!F266, "h:mm AM/PM"), ""), ""),
  IFERROR(IF(MBB!H266="Away", TEXT(MBB!F266, "h:mm AM/PM"), ""), ""),
  IFERROR(IF(WLAX!H266="Away", TEXT(WLAX!F266, "h:mm AM/PM"), ""), ""),
  IFERROR(IF(MLAX!H266="Away", TEXT(MLAX!F266, "h:mm AM/PM"), ""), ""),
  IFERROR(IF(SOFT!H266="Away", TEXT(SOFT!F266, "h:mm AM/PM"), ""), ""),
  IFERROR(IF(BASE!H266="Away", TEXT(BASE!F266, "h:mm AM/PM"), ""), ""),
  IFERROR(IF(ESPORTS!H266="Away", TEXT(ESPORTS!F266, "h:mm AM/PM"), ""), "")
)
</f>
        <v/>
      </c>
      <c r="G266" s="11" t="str">
        <f>TEXTJOIN(
  CHAR(10) &amp; CHAR(10),
  TRUE,
  IFERROR(IF(WSO!H266="Away", WSO!G266, ""), ""),
  IFERROR(IF(MSO!H266="Away", MSO!G266, ""), ""),
  IFERROR(IF(FH!H266="Away", FH!G266, ""), ""),
  IFERROR(IF(MGOLF!H266="Away", MGOLF!G266, ""), ""),
  IFERROR(IF(Football!H266="Away", Football!G266, ""), ""),
  IFERROR(IF(WVB!H266="Away", WVB!G266, ""), ""),
  IFERROR(IF(XC!H266="Away", XC!G266, ""), ""),
  IFERROR(IF(SWIMMING!H266="Away", SWIMMING!G266, ""), ""),
  IFERROR(IF(WTEN!H266="Away", WTEN!G266, ""), ""),
  IFERROR(IF(TF!H266="Away", TF!G266, ""), ""),
  IFERROR(IF(WGOLF!H266="Away", WGOLF!G266, ""), ""),
  IFERROR(IF(WBB!H266="Away", WBB!G266, ""), ""),
  IFERROR(IF(MBB!H266="Away", MBB!G266, ""), ""),
  IFERROR(IF(WLAX!H266="Away", WLAX!G266, ""), ""),
  IFERROR(IF(MLAX!H266="Away", MLAX!G266, ""), ""),
  IFERROR(IF(SOFT!H266="Away", SOFT!G266, ""), ""),
  IFERROR(IF(BASE!H266="Away", BASE!G266, ""), ""),
  IFERROR(IF(ESPORTS!H266="Away", ESPORTS!G266, ""), "")
)
</f>
        <v/>
      </c>
      <c r="H266" s="22" t="str">
        <f>TEXTJOIN(
  CHAR(10) &amp; CHAR(10),
  TRUE,
  IFERROR(IF(WSO!H266="Away", WSO!P266, ""), ""),
  IFERROR(IF(MSO!H266="Away", MSO!P266, ""), ""),
  IFERROR(IF(FH!H266="Away", FH!P266, ""), ""),
  IFERROR(IF(MGOLF!H266="Away", MGOLF!P266, ""), ""),
  IFERROR(IF(Football!H266="Away", Football!P266, ""), ""),
  IFERROR(IF(WVB!H266="Away", WVB!P266, ""), ""),
  IFERROR(IF(XC!H266="Away", XC!P266, ""), ""),
  IFERROR(IF(SWIMMING!H266="Away", SWIMMING!P266, ""), ""),
  IFERROR(IF(WTEN!H266="Away", WTEN!P266, ""), ""),
  IFERROR(IF(TF!H266="Away", TF!P266, ""), ""),
  IFERROR(IF(WGOLF!H266="Away", WGOLF!P266, ""), ""),
  IFERROR(IF(WBB!H266="Away", WBB!P266, ""), ""),
  IFERROR(IF(MBB!H266="Away", MBB!P266, ""), ""),
  IFERROR(IF(WLAX!H266="Away", WLAX!P266, ""), ""),
  IFERROR(IF(MLAX!H266="Away", MLAX!P266, ""), ""),
  IFERROR(IF(SOFT!H266="Away", SOFT!P266, ""), ""),
  IFERROR(IF(BASE!H266="Away", BASE!P266, ""), ""),
  IFERROR(IF(ESPORTS!H266="Away", ESPORTS!P266, ""), "")
)
</f>
        <v/>
      </c>
    </row>
    <row r="267" ht="22.5" customHeight="1">
      <c r="A267" s="6">
        <v>266.0</v>
      </c>
      <c r="B267" s="6" t="str">
        <f>'Master Schedule'!B267</f>
        <v/>
      </c>
      <c r="C267" s="7">
        <v>46500.0</v>
      </c>
      <c r="D267" s="8" t="str">
        <f t="shared" si="1"/>
        <v>Friday</v>
      </c>
      <c r="E267" s="11" t="str">
        <f>TEXTJOIN(
  CHAR(10) &amp; CHAR(10),
  TRUE,
  IFERROR(IF(WSO!H267="Away", WSO!E267, ""), ""),
  IFERROR(IF(MSO!H267="Away", MSO!E267, ""), ""),
  IFERROR(IF(FH!H267="Away", FH!E267, ""), ""),
  IFERROR(IF(MGOLF!H267="Away", MGOLF!E267, ""), ""),
  IFERROR(IF(Football!H267="Away", Football!E267, ""), ""),
  IFERROR(IF(WVB!H267="Away", WVB!E267, ""), ""),
  IFERROR(IF(XC!H267="Away", XC!E267, ""), ""),
  IFERROR(IF(SWIMMING!H267="Away", SWIMMING!E267, ""), ""),
  IFERROR(IF(WTEN!H267="Away", WTEN!E267, ""), ""),
  IFERROR(IF(TF!H267="Away", TF!E267, ""), ""),
  IFERROR(IF(WGOLF!H267="Away", WGOLF!E267, ""), ""),
  IFERROR(IF(WBB!H267="Away", WBB!E267, ""), ""),
  IFERROR(IF(MBB!H267="Away", MBB!E267, ""), ""),
  IFERROR(IF(WLAX!H267="Away", WLAX!E267, ""), ""),
  IFERROR(IF(MLAX!H267="Away", MLAX!E267, ""), ""),
  IFERROR(IF(SOFT!H267="Away", SOFT!E267, ""), ""),
  IFERROR(IF(BASE!H267="Away", BASE!E267, ""), ""),
  IFERROR(IF(ESPORTS!H267="Away", ESPORTS!E267, ""), "")
)
</f>
        <v/>
      </c>
      <c r="F267" s="11" t="str">
        <f>TEXTJOIN(
  CHAR(10) &amp; CHAR(10),
  TRUE,
  IFERROR(IF(WSO!H267="Away", TEXT(WSO!F267, "h:mm AM/PM"), ""), ""),
  IFERROR(IF(MSO!H267="Away", TEXT(MSO!F267, "h:mm AM/PM"), ""), ""),
  IFERROR(IF(FH!H267="Away", TEXT(FH!F267, "h:mm AM/PM"), ""), ""),
  IFERROR(IF(MGOLF!H267="Away", TEXT(MGOLF!F267, "h:mm AM/PM"), ""), ""),
  IFERROR(IF(Football!H267="Away", TEXT(Football!F267, "h:mm AM/PM"), ""), ""),
  IFERROR(IF(WVB!H267="Away", TEXT(WVB!F267, "h:mm AM/PM"), ""), ""),
  IFERROR(IF(XC!H267="Away", TEXT(XC!F267, "h:mm AM/PM"), ""), ""),
  IFERROR(IF(SWIMMING!H267="Away", TEXT(SWIMMING!F267, "h:mm AM/PM"), ""), ""),
  IFERROR(IF(WTEN!H267="Away", TEXT(WTEN!F267, "h:mm AM/PM"), ""), ""),
  IFERROR(IF(TF!H267="Away", TEXT(TF!F267, "h:mm AM/PM"), ""), ""),
  IFERROR(IF(WGOLF!H267="Away", TEXT(WGOLF!F267, "h:mm AM/PM"), ""), ""),
  IFERROR(IF(WBB!H267="Away", TEXT(WBB!F267, "h:mm AM/PM"), ""), ""),
  IFERROR(IF(MBB!H267="Away", TEXT(MBB!F267, "h:mm AM/PM"), ""), ""),
  IFERROR(IF(WLAX!H267="Away", TEXT(WLAX!F267, "h:mm AM/PM"), ""), ""),
  IFERROR(IF(MLAX!H267="Away", TEXT(MLAX!F267, "h:mm AM/PM"), ""), ""),
  IFERROR(IF(SOFT!H267="Away", TEXT(SOFT!F267, "h:mm AM/PM"), ""), ""),
  IFERROR(IF(BASE!H267="Away", TEXT(BASE!F267, "h:mm AM/PM"), ""), ""),
  IFERROR(IF(ESPORTS!H267="Away", TEXT(ESPORTS!F267, "h:mm AM/PM"), ""), "")
)
</f>
        <v/>
      </c>
      <c r="G267" s="11" t="str">
        <f>TEXTJOIN(
  CHAR(10) &amp; CHAR(10),
  TRUE,
  IFERROR(IF(WSO!H267="Away", WSO!G267, ""), ""),
  IFERROR(IF(MSO!H267="Away", MSO!G267, ""), ""),
  IFERROR(IF(FH!H267="Away", FH!G267, ""), ""),
  IFERROR(IF(MGOLF!H267="Away", MGOLF!G267, ""), ""),
  IFERROR(IF(Football!H267="Away", Football!G267, ""), ""),
  IFERROR(IF(WVB!H267="Away", WVB!G267, ""), ""),
  IFERROR(IF(XC!H267="Away", XC!G267, ""), ""),
  IFERROR(IF(SWIMMING!H267="Away", SWIMMING!G267, ""), ""),
  IFERROR(IF(WTEN!H267="Away", WTEN!G267, ""), ""),
  IFERROR(IF(TF!H267="Away", TF!G267, ""), ""),
  IFERROR(IF(WGOLF!H267="Away", WGOLF!G267, ""), ""),
  IFERROR(IF(WBB!H267="Away", WBB!G267, ""), ""),
  IFERROR(IF(MBB!H267="Away", MBB!G267, ""), ""),
  IFERROR(IF(WLAX!H267="Away", WLAX!G267, ""), ""),
  IFERROR(IF(MLAX!H267="Away", MLAX!G267, ""), ""),
  IFERROR(IF(SOFT!H267="Away", SOFT!G267, ""), ""),
  IFERROR(IF(BASE!H267="Away", BASE!G267, ""), ""),
  IFERROR(IF(ESPORTS!H267="Away", ESPORTS!G267, ""), "")
)
</f>
        <v/>
      </c>
      <c r="H267" s="22" t="str">
        <f>TEXTJOIN(
  CHAR(10) &amp; CHAR(10),
  TRUE,
  IFERROR(IF(WSO!H267="Away", WSO!P267, ""), ""),
  IFERROR(IF(MSO!H267="Away", MSO!P267, ""), ""),
  IFERROR(IF(FH!H267="Away", FH!P267, ""), ""),
  IFERROR(IF(MGOLF!H267="Away", MGOLF!P267, ""), ""),
  IFERROR(IF(Football!H267="Away", Football!P267, ""), ""),
  IFERROR(IF(WVB!H267="Away", WVB!P267, ""), ""),
  IFERROR(IF(XC!H267="Away", XC!P267, ""), ""),
  IFERROR(IF(SWIMMING!H267="Away", SWIMMING!P267, ""), ""),
  IFERROR(IF(WTEN!H267="Away", WTEN!P267, ""), ""),
  IFERROR(IF(TF!H267="Away", TF!P267, ""), ""),
  IFERROR(IF(WGOLF!H267="Away", WGOLF!P267, ""), ""),
  IFERROR(IF(WBB!H267="Away", WBB!P267, ""), ""),
  IFERROR(IF(MBB!H267="Away", MBB!P267, ""), ""),
  IFERROR(IF(WLAX!H267="Away", WLAX!P267, ""), ""),
  IFERROR(IF(MLAX!H267="Away", MLAX!P267, ""), ""),
  IFERROR(IF(SOFT!H267="Away", SOFT!P267, ""), ""),
  IFERROR(IF(BASE!H267="Away", BASE!P267, ""), ""),
  IFERROR(IF(ESPORTS!H267="Away", ESPORTS!P267, ""), "")
)
</f>
        <v/>
      </c>
    </row>
    <row r="268" ht="22.5" customHeight="1">
      <c r="A268" s="6">
        <v>267.0</v>
      </c>
      <c r="B268" s="6" t="str">
        <f>'Master Schedule'!B268</f>
        <v/>
      </c>
      <c r="C268" s="7">
        <v>46501.0</v>
      </c>
      <c r="D268" s="8" t="str">
        <f t="shared" si="1"/>
        <v>Saturday</v>
      </c>
      <c r="E268" s="11" t="str">
        <f>TEXTJOIN(
  CHAR(10) &amp; CHAR(10),
  TRUE,
  IFERROR(IF(WSO!H268="Away", WSO!E268, ""), ""),
  IFERROR(IF(MSO!H268="Away", MSO!E268, ""), ""),
  IFERROR(IF(FH!H268="Away", FH!E268, ""), ""),
  IFERROR(IF(MGOLF!H268="Away", MGOLF!E268, ""), ""),
  IFERROR(IF(Football!H268="Away", Football!E268, ""), ""),
  IFERROR(IF(WVB!H268="Away", WVB!E268, ""), ""),
  IFERROR(IF(XC!H268="Away", XC!E268, ""), ""),
  IFERROR(IF(SWIMMING!H268="Away", SWIMMING!E268, ""), ""),
  IFERROR(IF(WTEN!H268="Away", WTEN!E268, ""), ""),
  IFERROR(IF(TF!H268="Away", TF!E268, ""), ""),
  IFERROR(IF(WGOLF!H268="Away", WGOLF!E268, ""), ""),
  IFERROR(IF(WBB!H268="Away", WBB!E268, ""), ""),
  IFERROR(IF(MBB!H268="Away", MBB!E268, ""), ""),
  IFERROR(IF(WLAX!H268="Away", WLAX!E268, ""), ""),
  IFERROR(IF(MLAX!H268="Away", MLAX!E268, ""), ""),
  IFERROR(IF(SOFT!H268="Away", SOFT!E268, ""), ""),
  IFERROR(IF(BASE!H268="Away", BASE!E268, ""), ""),
  IFERROR(IF(ESPORTS!H268="Away", ESPORTS!E268, ""), "")
)
</f>
        <v/>
      </c>
      <c r="F268" s="11" t="str">
        <f>TEXTJOIN(
  CHAR(10) &amp; CHAR(10),
  TRUE,
  IFERROR(IF(WSO!H268="Away", TEXT(WSO!F268, "h:mm AM/PM"), ""), ""),
  IFERROR(IF(MSO!H268="Away", TEXT(MSO!F268, "h:mm AM/PM"), ""), ""),
  IFERROR(IF(FH!H268="Away", TEXT(FH!F268, "h:mm AM/PM"), ""), ""),
  IFERROR(IF(MGOLF!H268="Away", TEXT(MGOLF!F268, "h:mm AM/PM"), ""), ""),
  IFERROR(IF(Football!H268="Away", TEXT(Football!F268, "h:mm AM/PM"), ""), ""),
  IFERROR(IF(WVB!H268="Away", TEXT(WVB!F268, "h:mm AM/PM"), ""), ""),
  IFERROR(IF(XC!H268="Away", TEXT(XC!F268, "h:mm AM/PM"), ""), ""),
  IFERROR(IF(SWIMMING!H268="Away", TEXT(SWIMMING!F268, "h:mm AM/PM"), ""), ""),
  IFERROR(IF(WTEN!H268="Away", TEXT(WTEN!F268, "h:mm AM/PM"), ""), ""),
  IFERROR(IF(TF!H268="Away", TEXT(TF!F268, "h:mm AM/PM"), ""), ""),
  IFERROR(IF(WGOLF!H268="Away", TEXT(WGOLF!F268, "h:mm AM/PM"), ""), ""),
  IFERROR(IF(WBB!H268="Away", TEXT(WBB!F268, "h:mm AM/PM"), ""), ""),
  IFERROR(IF(MBB!H268="Away", TEXT(MBB!F268, "h:mm AM/PM"), ""), ""),
  IFERROR(IF(WLAX!H268="Away", TEXT(WLAX!F268, "h:mm AM/PM"), ""), ""),
  IFERROR(IF(MLAX!H268="Away", TEXT(MLAX!F268, "h:mm AM/PM"), ""), ""),
  IFERROR(IF(SOFT!H268="Away", TEXT(SOFT!F268, "h:mm AM/PM"), ""), ""),
  IFERROR(IF(BASE!H268="Away", TEXT(BASE!F268, "h:mm AM/PM"), ""), ""),
  IFERROR(IF(ESPORTS!H268="Away", TEXT(ESPORTS!F268, "h:mm AM/PM"), ""), "")
)
</f>
        <v/>
      </c>
      <c r="G268" s="11" t="str">
        <f>TEXTJOIN(
  CHAR(10) &amp; CHAR(10),
  TRUE,
  IFERROR(IF(WSO!H268="Away", WSO!G268, ""), ""),
  IFERROR(IF(MSO!H268="Away", MSO!G268, ""), ""),
  IFERROR(IF(FH!H268="Away", FH!G268, ""), ""),
  IFERROR(IF(MGOLF!H268="Away", MGOLF!G268, ""), ""),
  IFERROR(IF(Football!H268="Away", Football!G268, ""), ""),
  IFERROR(IF(WVB!H268="Away", WVB!G268, ""), ""),
  IFERROR(IF(XC!H268="Away", XC!G268, ""), ""),
  IFERROR(IF(SWIMMING!H268="Away", SWIMMING!G268, ""), ""),
  IFERROR(IF(WTEN!H268="Away", WTEN!G268, ""), ""),
  IFERROR(IF(TF!H268="Away", TF!G268, ""), ""),
  IFERROR(IF(WGOLF!H268="Away", WGOLF!G268, ""), ""),
  IFERROR(IF(WBB!H268="Away", WBB!G268, ""), ""),
  IFERROR(IF(MBB!H268="Away", MBB!G268, ""), ""),
  IFERROR(IF(WLAX!H268="Away", WLAX!G268, ""), ""),
  IFERROR(IF(MLAX!H268="Away", MLAX!G268, ""), ""),
  IFERROR(IF(SOFT!H268="Away", SOFT!G268, ""), ""),
  IFERROR(IF(BASE!H268="Away", BASE!G268, ""), ""),
  IFERROR(IF(ESPORTS!H268="Away", ESPORTS!G268, ""), "")
)
</f>
        <v/>
      </c>
      <c r="H268" s="22" t="str">
        <f>TEXTJOIN(
  CHAR(10) &amp; CHAR(10),
  TRUE,
  IFERROR(IF(WSO!H268="Away", WSO!P268, ""), ""),
  IFERROR(IF(MSO!H268="Away", MSO!P268, ""), ""),
  IFERROR(IF(FH!H268="Away", FH!P268, ""), ""),
  IFERROR(IF(MGOLF!H268="Away", MGOLF!P268, ""), ""),
  IFERROR(IF(Football!H268="Away", Football!P268, ""), ""),
  IFERROR(IF(WVB!H268="Away", WVB!P268, ""), ""),
  IFERROR(IF(XC!H268="Away", XC!P268, ""), ""),
  IFERROR(IF(SWIMMING!H268="Away", SWIMMING!P268, ""), ""),
  IFERROR(IF(WTEN!H268="Away", WTEN!P268, ""), ""),
  IFERROR(IF(TF!H268="Away", TF!P268, ""), ""),
  IFERROR(IF(WGOLF!H268="Away", WGOLF!P268, ""), ""),
  IFERROR(IF(WBB!H268="Away", WBB!P268, ""), ""),
  IFERROR(IF(MBB!H268="Away", MBB!P268, ""), ""),
  IFERROR(IF(WLAX!H268="Away", WLAX!P268, ""), ""),
  IFERROR(IF(MLAX!H268="Away", MLAX!P268, ""), ""),
  IFERROR(IF(SOFT!H268="Away", SOFT!P268, ""), ""),
  IFERROR(IF(BASE!H268="Away", BASE!P268, ""), ""),
  IFERROR(IF(ESPORTS!H268="Away", ESPORTS!P268, ""), "")
)
</f>
        <v/>
      </c>
    </row>
    <row r="269" ht="22.5" customHeight="1">
      <c r="A269" s="6">
        <v>268.0</v>
      </c>
      <c r="B269" s="6" t="str">
        <f>'Master Schedule'!B269</f>
        <v/>
      </c>
      <c r="C269" s="7">
        <v>46502.0</v>
      </c>
      <c r="D269" s="8" t="str">
        <f t="shared" si="1"/>
        <v>Sunday</v>
      </c>
      <c r="E269" s="11" t="str">
        <f>TEXTJOIN(
  CHAR(10) &amp; CHAR(10),
  TRUE,
  IFERROR(IF(WSO!H269="Away", WSO!E269, ""), ""),
  IFERROR(IF(MSO!H269="Away", MSO!E269, ""), ""),
  IFERROR(IF(FH!H269="Away", FH!E269, ""), ""),
  IFERROR(IF(MGOLF!H269="Away", MGOLF!E269, ""), ""),
  IFERROR(IF(Football!H269="Away", Football!E269, ""), ""),
  IFERROR(IF(WVB!H269="Away", WVB!E269, ""), ""),
  IFERROR(IF(XC!H269="Away", XC!E269, ""), ""),
  IFERROR(IF(SWIMMING!H269="Away", SWIMMING!E269, ""), ""),
  IFERROR(IF(WTEN!H269="Away", WTEN!E269, ""), ""),
  IFERROR(IF(TF!H269="Away", TF!E269, ""), ""),
  IFERROR(IF(WGOLF!H269="Away", WGOLF!E269, ""), ""),
  IFERROR(IF(WBB!H269="Away", WBB!E269, ""), ""),
  IFERROR(IF(MBB!H269="Away", MBB!E269, ""), ""),
  IFERROR(IF(WLAX!H269="Away", WLAX!E269, ""), ""),
  IFERROR(IF(MLAX!H269="Away", MLAX!E269, ""), ""),
  IFERROR(IF(SOFT!H269="Away", SOFT!E269, ""), ""),
  IFERROR(IF(BASE!H269="Away", BASE!E269, ""), ""),
  IFERROR(IF(ESPORTS!H269="Away", ESPORTS!E269, ""), "")
)
</f>
        <v/>
      </c>
      <c r="F269" s="11" t="str">
        <f>TEXTJOIN(
  CHAR(10) &amp; CHAR(10),
  TRUE,
  IFERROR(IF(WSO!H269="Away", TEXT(WSO!F269, "h:mm AM/PM"), ""), ""),
  IFERROR(IF(MSO!H269="Away", TEXT(MSO!F269, "h:mm AM/PM"), ""), ""),
  IFERROR(IF(FH!H269="Away", TEXT(FH!F269, "h:mm AM/PM"), ""), ""),
  IFERROR(IF(MGOLF!H269="Away", TEXT(MGOLF!F269, "h:mm AM/PM"), ""), ""),
  IFERROR(IF(Football!H269="Away", TEXT(Football!F269, "h:mm AM/PM"), ""), ""),
  IFERROR(IF(WVB!H269="Away", TEXT(WVB!F269, "h:mm AM/PM"), ""), ""),
  IFERROR(IF(XC!H269="Away", TEXT(XC!F269, "h:mm AM/PM"), ""), ""),
  IFERROR(IF(SWIMMING!H269="Away", TEXT(SWIMMING!F269, "h:mm AM/PM"), ""), ""),
  IFERROR(IF(WTEN!H269="Away", TEXT(WTEN!F269, "h:mm AM/PM"), ""), ""),
  IFERROR(IF(TF!H269="Away", TEXT(TF!F269, "h:mm AM/PM"), ""), ""),
  IFERROR(IF(WGOLF!H269="Away", TEXT(WGOLF!F269, "h:mm AM/PM"), ""), ""),
  IFERROR(IF(WBB!H269="Away", TEXT(WBB!F269, "h:mm AM/PM"), ""), ""),
  IFERROR(IF(MBB!H269="Away", TEXT(MBB!F269, "h:mm AM/PM"), ""), ""),
  IFERROR(IF(WLAX!H269="Away", TEXT(WLAX!F269, "h:mm AM/PM"), ""), ""),
  IFERROR(IF(MLAX!H269="Away", TEXT(MLAX!F269, "h:mm AM/PM"), ""), ""),
  IFERROR(IF(SOFT!H269="Away", TEXT(SOFT!F269, "h:mm AM/PM"), ""), ""),
  IFERROR(IF(BASE!H269="Away", TEXT(BASE!F269, "h:mm AM/PM"), ""), ""),
  IFERROR(IF(ESPORTS!H269="Away", TEXT(ESPORTS!F269, "h:mm AM/PM"), ""), "")
)
</f>
        <v/>
      </c>
      <c r="G269" s="11" t="str">
        <f>TEXTJOIN(
  CHAR(10) &amp; CHAR(10),
  TRUE,
  IFERROR(IF(WSO!H269="Away", WSO!G269, ""), ""),
  IFERROR(IF(MSO!H269="Away", MSO!G269, ""), ""),
  IFERROR(IF(FH!H269="Away", FH!G269, ""), ""),
  IFERROR(IF(MGOLF!H269="Away", MGOLF!G269, ""), ""),
  IFERROR(IF(Football!H269="Away", Football!G269, ""), ""),
  IFERROR(IF(WVB!H269="Away", WVB!G269, ""), ""),
  IFERROR(IF(XC!H269="Away", XC!G269, ""), ""),
  IFERROR(IF(SWIMMING!H269="Away", SWIMMING!G269, ""), ""),
  IFERROR(IF(WTEN!H269="Away", WTEN!G269, ""), ""),
  IFERROR(IF(TF!H269="Away", TF!G269, ""), ""),
  IFERROR(IF(WGOLF!H269="Away", WGOLF!G269, ""), ""),
  IFERROR(IF(WBB!H269="Away", WBB!G269, ""), ""),
  IFERROR(IF(MBB!H269="Away", MBB!G269, ""), ""),
  IFERROR(IF(WLAX!H269="Away", WLAX!G269, ""), ""),
  IFERROR(IF(MLAX!H269="Away", MLAX!G269, ""), ""),
  IFERROR(IF(SOFT!H269="Away", SOFT!G269, ""), ""),
  IFERROR(IF(BASE!H269="Away", BASE!G269, ""), ""),
  IFERROR(IF(ESPORTS!H269="Away", ESPORTS!G269, ""), "")
)
</f>
        <v/>
      </c>
      <c r="H269" s="22" t="str">
        <f>TEXTJOIN(
  CHAR(10) &amp; CHAR(10),
  TRUE,
  IFERROR(IF(WSO!H269="Away", WSO!P269, ""), ""),
  IFERROR(IF(MSO!H269="Away", MSO!P269, ""), ""),
  IFERROR(IF(FH!H269="Away", FH!P269, ""), ""),
  IFERROR(IF(MGOLF!H269="Away", MGOLF!P269, ""), ""),
  IFERROR(IF(Football!H269="Away", Football!P269, ""), ""),
  IFERROR(IF(WVB!H269="Away", WVB!P269, ""), ""),
  IFERROR(IF(XC!H269="Away", XC!P269, ""), ""),
  IFERROR(IF(SWIMMING!H269="Away", SWIMMING!P269, ""), ""),
  IFERROR(IF(WTEN!H269="Away", WTEN!P269, ""), ""),
  IFERROR(IF(TF!H269="Away", TF!P269, ""), ""),
  IFERROR(IF(WGOLF!H269="Away", WGOLF!P269, ""), ""),
  IFERROR(IF(WBB!H269="Away", WBB!P269, ""), ""),
  IFERROR(IF(MBB!H269="Away", MBB!P269, ""), ""),
  IFERROR(IF(WLAX!H269="Away", WLAX!P269, ""), ""),
  IFERROR(IF(MLAX!H269="Away", MLAX!P269, ""), ""),
  IFERROR(IF(SOFT!H269="Away", SOFT!P269, ""), ""),
  IFERROR(IF(BASE!H269="Away", BASE!P269, ""), ""),
  IFERROR(IF(ESPORTS!H269="Away", ESPORTS!P269, ""), "")
)
</f>
        <v/>
      </c>
    </row>
    <row r="270" ht="22.5" customHeight="1">
      <c r="A270" s="6">
        <v>269.0</v>
      </c>
      <c r="B270" s="6" t="str">
        <f>'Master Schedule'!B270</f>
        <v/>
      </c>
      <c r="C270" s="7">
        <v>46503.0</v>
      </c>
      <c r="D270" s="8" t="str">
        <f t="shared" si="1"/>
        <v>Monday</v>
      </c>
      <c r="E270" s="11" t="str">
        <f>TEXTJOIN(
  CHAR(10) &amp; CHAR(10),
  TRUE,
  IFERROR(IF(WSO!H270="Away", WSO!E270, ""), ""),
  IFERROR(IF(MSO!H270="Away", MSO!E270, ""), ""),
  IFERROR(IF(FH!H270="Away", FH!E270, ""), ""),
  IFERROR(IF(MGOLF!H270="Away", MGOLF!E270, ""), ""),
  IFERROR(IF(Football!H270="Away", Football!E270, ""), ""),
  IFERROR(IF(WVB!H270="Away", WVB!E270, ""), ""),
  IFERROR(IF(XC!H270="Away", XC!E270, ""), ""),
  IFERROR(IF(SWIMMING!H270="Away", SWIMMING!E270, ""), ""),
  IFERROR(IF(WTEN!H270="Away", WTEN!E270, ""), ""),
  IFERROR(IF(TF!H270="Away", TF!E270, ""), ""),
  IFERROR(IF(WGOLF!H270="Away", WGOLF!E270, ""), ""),
  IFERROR(IF(WBB!H270="Away", WBB!E270, ""), ""),
  IFERROR(IF(MBB!H270="Away", MBB!E270, ""), ""),
  IFERROR(IF(WLAX!H270="Away", WLAX!E270, ""), ""),
  IFERROR(IF(MLAX!H270="Away", MLAX!E270, ""), ""),
  IFERROR(IF(SOFT!H270="Away", SOFT!E270, ""), ""),
  IFERROR(IF(BASE!H270="Away", BASE!E270, ""), ""),
  IFERROR(IF(ESPORTS!H270="Away", ESPORTS!E270, ""), "")
)
</f>
        <v/>
      </c>
      <c r="F270" s="11" t="str">
        <f>TEXTJOIN(
  CHAR(10) &amp; CHAR(10),
  TRUE,
  IFERROR(IF(WSO!H270="Away", TEXT(WSO!F270, "h:mm AM/PM"), ""), ""),
  IFERROR(IF(MSO!H270="Away", TEXT(MSO!F270, "h:mm AM/PM"), ""), ""),
  IFERROR(IF(FH!H270="Away", TEXT(FH!F270, "h:mm AM/PM"), ""), ""),
  IFERROR(IF(MGOLF!H270="Away", TEXT(MGOLF!F270, "h:mm AM/PM"), ""), ""),
  IFERROR(IF(Football!H270="Away", TEXT(Football!F270, "h:mm AM/PM"), ""), ""),
  IFERROR(IF(WVB!H270="Away", TEXT(WVB!F270, "h:mm AM/PM"), ""), ""),
  IFERROR(IF(XC!H270="Away", TEXT(XC!F270, "h:mm AM/PM"), ""), ""),
  IFERROR(IF(SWIMMING!H270="Away", TEXT(SWIMMING!F270, "h:mm AM/PM"), ""), ""),
  IFERROR(IF(WTEN!H270="Away", TEXT(WTEN!F270, "h:mm AM/PM"), ""), ""),
  IFERROR(IF(TF!H270="Away", TEXT(TF!F270, "h:mm AM/PM"), ""), ""),
  IFERROR(IF(WGOLF!H270="Away", TEXT(WGOLF!F270, "h:mm AM/PM"), ""), ""),
  IFERROR(IF(WBB!H270="Away", TEXT(WBB!F270, "h:mm AM/PM"), ""), ""),
  IFERROR(IF(MBB!H270="Away", TEXT(MBB!F270, "h:mm AM/PM"), ""), ""),
  IFERROR(IF(WLAX!H270="Away", TEXT(WLAX!F270, "h:mm AM/PM"), ""), ""),
  IFERROR(IF(MLAX!H270="Away", TEXT(MLAX!F270, "h:mm AM/PM"), ""), ""),
  IFERROR(IF(SOFT!H270="Away", TEXT(SOFT!F270, "h:mm AM/PM"), ""), ""),
  IFERROR(IF(BASE!H270="Away", TEXT(BASE!F270, "h:mm AM/PM"), ""), ""),
  IFERROR(IF(ESPORTS!H270="Away", TEXT(ESPORTS!F270, "h:mm AM/PM"), ""), "")
)
</f>
        <v/>
      </c>
      <c r="G270" s="11" t="str">
        <f>TEXTJOIN(
  CHAR(10) &amp; CHAR(10),
  TRUE,
  IFERROR(IF(WSO!H270="Away", WSO!G270, ""), ""),
  IFERROR(IF(MSO!H270="Away", MSO!G270, ""), ""),
  IFERROR(IF(FH!H270="Away", FH!G270, ""), ""),
  IFERROR(IF(MGOLF!H270="Away", MGOLF!G270, ""), ""),
  IFERROR(IF(Football!H270="Away", Football!G270, ""), ""),
  IFERROR(IF(WVB!H270="Away", WVB!G270, ""), ""),
  IFERROR(IF(XC!H270="Away", XC!G270, ""), ""),
  IFERROR(IF(SWIMMING!H270="Away", SWIMMING!G270, ""), ""),
  IFERROR(IF(WTEN!H270="Away", WTEN!G270, ""), ""),
  IFERROR(IF(TF!H270="Away", TF!G270, ""), ""),
  IFERROR(IF(WGOLF!H270="Away", WGOLF!G270, ""), ""),
  IFERROR(IF(WBB!H270="Away", WBB!G270, ""), ""),
  IFERROR(IF(MBB!H270="Away", MBB!G270, ""), ""),
  IFERROR(IF(WLAX!H270="Away", WLAX!G270, ""), ""),
  IFERROR(IF(MLAX!H270="Away", MLAX!G270, ""), ""),
  IFERROR(IF(SOFT!H270="Away", SOFT!G270, ""), ""),
  IFERROR(IF(BASE!H270="Away", BASE!G270, ""), ""),
  IFERROR(IF(ESPORTS!H270="Away", ESPORTS!G270, ""), "")
)
</f>
        <v/>
      </c>
      <c r="H270" s="22" t="str">
        <f>TEXTJOIN(
  CHAR(10) &amp; CHAR(10),
  TRUE,
  IFERROR(IF(WSO!H270="Away", WSO!P270, ""), ""),
  IFERROR(IF(MSO!H270="Away", MSO!P270, ""), ""),
  IFERROR(IF(FH!H270="Away", FH!P270, ""), ""),
  IFERROR(IF(MGOLF!H270="Away", MGOLF!P270, ""), ""),
  IFERROR(IF(Football!H270="Away", Football!P270, ""), ""),
  IFERROR(IF(WVB!H270="Away", WVB!P270, ""), ""),
  IFERROR(IF(XC!H270="Away", XC!P270, ""), ""),
  IFERROR(IF(SWIMMING!H270="Away", SWIMMING!P270, ""), ""),
  IFERROR(IF(WTEN!H270="Away", WTEN!P270, ""), ""),
  IFERROR(IF(TF!H270="Away", TF!P270, ""), ""),
  IFERROR(IF(WGOLF!H270="Away", WGOLF!P270, ""), ""),
  IFERROR(IF(WBB!H270="Away", WBB!P270, ""), ""),
  IFERROR(IF(MBB!H270="Away", MBB!P270, ""), ""),
  IFERROR(IF(WLAX!H270="Away", WLAX!P270, ""), ""),
  IFERROR(IF(MLAX!H270="Away", MLAX!P270, ""), ""),
  IFERROR(IF(SOFT!H270="Away", SOFT!P270, ""), ""),
  IFERROR(IF(BASE!H270="Away", BASE!P270, ""), ""),
  IFERROR(IF(ESPORTS!H270="Away", ESPORTS!P270, ""), "")
)
</f>
        <v/>
      </c>
    </row>
    <row r="271" ht="22.5" customHeight="1">
      <c r="A271" s="6">
        <v>270.0</v>
      </c>
      <c r="B271" s="6" t="str">
        <f>'Master Schedule'!B271</f>
        <v/>
      </c>
      <c r="C271" s="7">
        <v>46504.0</v>
      </c>
      <c r="D271" s="8" t="str">
        <f t="shared" si="1"/>
        <v>Tuesday</v>
      </c>
      <c r="E271" s="11" t="str">
        <f>TEXTJOIN(
  CHAR(10) &amp; CHAR(10),
  TRUE,
  IFERROR(IF(WSO!H271="Away", WSO!E271, ""), ""),
  IFERROR(IF(MSO!H271="Away", MSO!E271, ""), ""),
  IFERROR(IF(FH!H271="Away", FH!E271, ""), ""),
  IFERROR(IF(MGOLF!H271="Away", MGOLF!E271, ""), ""),
  IFERROR(IF(Football!H271="Away", Football!E271, ""), ""),
  IFERROR(IF(WVB!H271="Away", WVB!E271, ""), ""),
  IFERROR(IF(XC!H271="Away", XC!E271, ""), ""),
  IFERROR(IF(SWIMMING!H271="Away", SWIMMING!E271, ""), ""),
  IFERROR(IF(WTEN!H271="Away", WTEN!E271, ""), ""),
  IFERROR(IF(TF!H271="Away", TF!E271, ""), ""),
  IFERROR(IF(WGOLF!H271="Away", WGOLF!E271, ""), ""),
  IFERROR(IF(WBB!H271="Away", WBB!E271, ""), ""),
  IFERROR(IF(MBB!H271="Away", MBB!E271, ""), ""),
  IFERROR(IF(WLAX!H271="Away", WLAX!E271, ""), ""),
  IFERROR(IF(MLAX!H271="Away", MLAX!E271, ""), ""),
  IFERROR(IF(SOFT!H271="Away", SOFT!E271, ""), ""),
  IFERROR(IF(BASE!H271="Away", BASE!E271, ""), ""),
  IFERROR(IF(ESPORTS!H271="Away", ESPORTS!E271, ""), "")
)
</f>
        <v/>
      </c>
      <c r="F271" s="11" t="str">
        <f>TEXTJOIN(
  CHAR(10) &amp; CHAR(10),
  TRUE,
  IFERROR(IF(WSO!H271="Away", TEXT(WSO!F271, "h:mm AM/PM"), ""), ""),
  IFERROR(IF(MSO!H271="Away", TEXT(MSO!F271, "h:mm AM/PM"), ""), ""),
  IFERROR(IF(FH!H271="Away", TEXT(FH!F271, "h:mm AM/PM"), ""), ""),
  IFERROR(IF(MGOLF!H271="Away", TEXT(MGOLF!F271, "h:mm AM/PM"), ""), ""),
  IFERROR(IF(Football!H271="Away", TEXT(Football!F271, "h:mm AM/PM"), ""), ""),
  IFERROR(IF(WVB!H271="Away", TEXT(WVB!F271, "h:mm AM/PM"), ""), ""),
  IFERROR(IF(XC!H271="Away", TEXT(XC!F271, "h:mm AM/PM"), ""), ""),
  IFERROR(IF(SWIMMING!H271="Away", TEXT(SWIMMING!F271, "h:mm AM/PM"), ""), ""),
  IFERROR(IF(WTEN!H271="Away", TEXT(WTEN!F271, "h:mm AM/PM"), ""), ""),
  IFERROR(IF(TF!H271="Away", TEXT(TF!F271, "h:mm AM/PM"), ""), ""),
  IFERROR(IF(WGOLF!H271="Away", TEXT(WGOLF!F271, "h:mm AM/PM"), ""), ""),
  IFERROR(IF(WBB!H271="Away", TEXT(WBB!F271, "h:mm AM/PM"), ""), ""),
  IFERROR(IF(MBB!H271="Away", TEXT(MBB!F271, "h:mm AM/PM"), ""), ""),
  IFERROR(IF(WLAX!H271="Away", TEXT(WLAX!F271, "h:mm AM/PM"), ""), ""),
  IFERROR(IF(MLAX!H271="Away", TEXT(MLAX!F271, "h:mm AM/PM"), ""), ""),
  IFERROR(IF(SOFT!H271="Away", TEXT(SOFT!F271, "h:mm AM/PM"), ""), ""),
  IFERROR(IF(BASE!H271="Away", TEXT(BASE!F271, "h:mm AM/PM"), ""), ""),
  IFERROR(IF(ESPORTS!H271="Away", TEXT(ESPORTS!F271, "h:mm AM/PM"), ""), "")
)
</f>
        <v/>
      </c>
      <c r="G271" s="11" t="str">
        <f>TEXTJOIN(
  CHAR(10) &amp; CHAR(10),
  TRUE,
  IFERROR(IF(WSO!H271="Away", WSO!G271, ""), ""),
  IFERROR(IF(MSO!H271="Away", MSO!G271, ""), ""),
  IFERROR(IF(FH!H271="Away", FH!G271, ""), ""),
  IFERROR(IF(MGOLF!H271="Away", MGOLF!G271, ""), ""),
  IFERROR(IF(Football!H271="Away", Football!G271, ""), ""),
  IFERROR(IF(WVB!H271="Away", WVB!G271, ""), ""),
  IFERROR(IF(XC!H271="Away", XC!G271, ""), ""),
  IFERROR(IF(SWIMMING!H271="Away", SWIMMING!G271, ""), ""),
  IFERROR(IF(WTEN!H271="Away", WTEN!G271, ""), ""),
  IFERROR(IF(TF!H271="Away", TF!G271, ""), ""),
  IFERROR(IF(WGOLF!H271="Away", WGOLF!G271, ""), ""),
  IFERROR(IF(WBB!H271="Away", WBB!G271, ""), ""),
  IFERROR(IF(MBB!H271="Away", MBB!G271, ""), ""),
  IFERROR(IF(WLAX!H271="Away", WLAX!G271, ""), ""),
  IFERROR(IF(MLAX!H271="Away", MLAX!G271, ""), ""),
  IFERROR(IF(SOFT!H271="Away", SOFT!G271, ""), ""),
  IFERROR(IF(BASE!H271="Away", BASE!G271, ""), ""),
  IFERROR(IF(ESPORTS!H271="Away", ESPORTS!G271, ""), "")
)
</f>
        <v/>
      </c>
      <c r="H271" s="22" t="str">
        <f>TEXTJOIN(
  CHAR(10) &amp; CHAR(10),
  TRUE,
  IFERROR(IF(WSO!H271="Away", WSO!P271, ""), ""),
  IFERROR(IF(MSO!H271="Away", MSO!P271, ""), ""),
  IFERROR(IF(FH!H271="Away", FH!P271, ""), ""),
  IFERROR(IF(MGOLF!H271="Away", MGOLF!P271, ""), ""),
  IFERROR(IF(Football!H271="Away", Football!P271, ""), ""),
  IFERROR(IF(WVB!H271="Away", WVB!P271, ""), ""),
  IFERROR(IF(XC!H271="Away", XC!P271, ""), ""),
  IFERROR(IF(SWIMMING!H271="Away", SWIMMING!P271, ""), ""),
  IFERROR(IF(WTEN!H271="Away", WTEN!P271, ""), ""),
  IFERROR(IF(TF!H271="Away", TF!P271, ""), ""),
  IFERROR(IF(WGOLF!H271="Away", WGOLF!P271, ""), ""),
  IFERROR(IF(WBB!H271="Away", WBB!P271, ""), ""),
  IFERROR(IF(MBB!H271="Away", MBB!P271, ""), ""),
  IFERROR(IF(WLAX!H271="Away", WLAX!P271, ""), ""),
  IFERROR(IF(MLAX!H271="Away", MLAX!P271, ""), ""),
  IFERROR(IF(SOFT!H271="Away", SOFT!P271, ""), ""),
  IFERROR(IF(BASE!H271="Away", BASE!P271, ""), ""),
  IFERROR(IF(ESPORTS!H271="Away", ESPORTS!P271, ""), "")
)
</f>
        <v/>
      </c>
    </row>
    <row r="272" ht="22.5" customHeight="1">
      <c r="A272" s="6">
        <v>271.0</v>
      </c>
      <c r="B272" s="6" t="str">
        <f>'Master Schedule'!B272</f>
        <v/>
      </c>
      <c r="C272" s="7">
        <v>46505.0</v>
      </c>
      <c r="D272" s="8" t="str">
        <f t="shared" si="1"/>
        <v>Wednesday</v>
      </c>
      <c r="E272" s="11" t="str">
        <f>TEXTJOIN(
  CHAR(10) &amp; CHAR(10),
  TRUE,
  IFERROR(IF(WSO!H272="Away", WSO!E272, ""), ""),
  IFERROR(IF(MSO!H272="Away", MSO!E272, ""), ""),
  IFERROR(IF(FH!H272="Away", FH!E272, ""), ""),
  IFERROR(IF(MGOLF!H272="Away", MGOLF!E272, ""), ""),
  IFERROR(IF(Football!H272="Away", Football!E272, ""), ""),
  IFERROR(IF(WVB!H272="Away", WVB!E272, ""), ""),
  IFERROR(IF(XC!H272="Away", XC!E272, ""), ""),
  IFERROR(IF(SWIMMING!H272="Away", SWIMMING!E272, ""), ""),
  IFERROR(IF(WTEN!H272="Away", WTEN!E272, ""), ""),
  IFERROR(IF(TF!H272="Away", TF!E272, ""), ""),
  IFERROR(IF(WGOLF!H272="Away", WGOLF!E272, ""), ""),
  IFERROR(IF(WBB!H272="Away", WBB!E272, ""), ""),
  IFERROR(IF(MBB!H272="Away", MBB!E272, ""), ""),
  IFERROR(IF(WLAX!H272="Away", WLAX!E272, ""), ""),
  IFERROR(IF(MLAX!H272="Away", MLAX!E272, ""), ""),
  IFERROR(IF(SOFT!H272="Away", SOFT!E272, ""), ""),
  IFERROR(IF(BASE!H272="Away", BASE!E272, ""), ""),
  IFERROR(IF(ESPORTS!H272="Away", ESPORTS!E272, ""), "")
)
</f>
        <v/>
      </c>
      <c r="F272" s="11" t="str">
        <f>TEXTJOIN(
  CHAR(10) &amp; CHAR(10),
  TRUE,
  IFERROR(IF(WSO!H272="Away", TEXT(WSO!F272, "h:mm AM/PM"), ""), ""),
  IFERROR(IF(MSO!H272="Away", TEXT(MSO!F272, "h:mm AM/PM"), ""), ""),
  IFERROR(IF(FH!H272="Away", TEXT(FH!F272, "h:mm AM/PM"), ""), ""),
  IFERROR(IF(MGOLF!H272="Away", TEXT(MGOLF!F272, "h:mm AM/PM"), ""), ""),
  IFERROR(IF(Football!H272="Away", TEXT(Football!F272, "h:mm AM/PM"), ""), ""),
  IFERROR(IF(WVB!H272="Away", TEXT(WVB!F272, "h:mm AM/PM"), ""), ""),
  IFERROR(IF(XC!H272="Away", TEXT(XC!F272, "h:mm AM/PM"), ""), ""),
  IFERROR(IF(SWIMMING!H272="Away", TEXT(SWIMMING!F272, "h:mm AM/PM"), ""), ""),
  IFERROR(IF(WTEN!H272="Away", TEXT(WTEN!F272, "h:mm AM/PM"), ""), ""),
  IFERROR(IF(TF!H272="Away", TEXT(TF!F272, "h:mm AM/PM"), ""), ""),
  IFERROR(IF(WGOLF!H272="Away", TEXT(WGOLF!F272, "h:mm AM/PM"), ""), ""),
  IFERROR(IF(WBB!H272="Away", TEXT(WBB!F272, "h:mm AM/PM"), ""), ""),
  IFERROR(IF(MBB!H272="Away", TEXT(MBB!F272, "h:mm AM/PM"), ""), ""),
  IFERROR(IF(WLAX!H272="Away", TEXT(WLAX!F272, "h:mm AM/PM"), ""), ""),
  IFERROR(IF(MLAX!H272="Away", TEXT(MLAX!F272, "h:mm AM/PM"), ""), ""),
  IFERROR(IF(SOFT!H272="Away", TEXT(SOFT!F272, "h:mm AM/PM"), ""), ""),
  IFERROR(IF(BASE!H272="Away", TEXT(BASE!F272, "h:mm AM/PM"), ""), ""),
  IFERROR(IF(ESPORTS!H272="Away", TEXT(ESPORTS!F272, "h:mm AM/PM"), ""), "")
)
</f>
        <v/>
      </c>
      <c r="G272" s="11" t="str">
        <f>TEXTJOIN(
  CHAR(10) &amp; CHAR(10),
  TRUE,
  IFERROR(IF(WSO!H272="Away", WSO!G272, ""), ""),
  IFERROR(IF(MSO!H272="Away", MSO!G272, ""), ""),
  IFERROR(IF(FH!H272="Away", FH!G272, ""), ""),
  IFERROR(IF(MGOLF!H272="Away", MGOLF!G272, ""), ""),
  IFERROR(IF(Football!H272="Away", Football!G272, ""), ""),
  IFERROR(IF(WVB!H272="Away", WVB!G272, ""), ""),
  IFERROR(IF(XC!H272="Away", XC!G272, ""), ""),
  IFERROR(IF(SWIMMING!H272="Away", SWIMMING!G272, ""), ""),
  IFERROR(IF(WTEN!H272="Away", WTEN!G272, ""), ""),
  IFERROR(IF(TF!H272="Away", TF!G272, ""), ""),
  IFERROR(IF(WGOLF!H272="Away", WGOLF!G272, ""), ""),
  IFERROR(IF(WBB!H272="Away", WBB!G272, ""), ""),
  IFERROR(IF(MBB!H272="Away", MBB!G272, ""), ""),
  IFERROR(IF(WLAX!H272="Away", WLAX!G272, ""), ""),
  IFERROR(IF(MLAX!H272="Away", MLAX!G272, ""), ""),
  IFERROR(IF(SOFT!H272="Away", SOFT!G272, ""), ""),
  IFERROR(IF(BASE!H272="Away", BASE!G272, ""), ""),
  IFERROR(IF(ESPORTS!H272="Away", ESPORTS!G272, ""), "")
)
</f>
        <v/>
      </c>
      <c r="H272" s="22" t="str">
        <f>TEXTJOIN(
  CHAR(10) &amp; CHAR(10),
  TRUE,
  IFERROR(IF(WSO!H272="Away", WSO!P272, ""), ""),
  IFERROR(IF(MSO!H272="Away", MSO!P272, ""), ""),
  IFERROR(IF(FH!H272="Away", FH!P272, ""), ""),
  IFERROR(IF(MGOLF!H272="Away", MGOLF!P272, ""), ""),
  IFERROR(IF(Football!H272="Away", Football!P272, ""), ""),
  IFERROR(IF(WVB!H272="Away", WVB!P272, ""), ""),
  IFERROR(IF(XC!H272="Away", XC!P272, ""), ""),
  IFERROR(IF(SWIMMING!H272="Away", SWIMMING!P272, ""), ""),
  IFERROR(IF(WTEN!H272="Away", WTEN!P272, ""), ""),
  IFERROR(IF(TF!H272="Away", TF!P272, ""), ""),
  IFERROR(IF(WGOLF!H272="Away", WGOLF!P272, ""), ""),
  IFERROR(IF(WBB!H272="Away", WBB!P272, ""), ""),
  IFERROR(IF(MBB!H272="Away", MBB!P272, ""), ""),
  IFERROR(IF(WLAX!H272="Away", WLAX!P272, ""), ""),
  IFERROR(IF(MLAX!H272="Away", MLAX!P272, ""), ""),
  IFERROR(IF(SOFT!H272="Away", SOFT!P272, ""), ""),
  IFERROR(IF(BASE!H272="Away", BASE!P272, ""), ""),
  IFERROR(IF(ESPORTS!H272="Away", ESPORTS!P272, ""), "")
)
</f>
        <v/>
      </c>
    </row>
    <row r="273" ht="22.5" customHeight="1">
      <c r="A273" s="6">
        <v>272.0</v>
      </c>
      <c r="B273" s="6" t="str">
        <f>'Master Schedule'!B273</f>
        <v/>
      </c>
      <c r="C273" s="7">
        <v>46506.0</v>
      </c>
      <c r="D273" s="8" t="str">
        <f t="shared" si="1"/>
        <v>Thursday</v>
      </c>
      <c r="E273" s="11" t="str">
        <f>TEXTJOIN(
  CHAR(10) &amp; CHAR(10),
  TRUE,
  IFERROR(IF(WSO!H273="Away", WSO!E273, ""), ""),
  IFERROR(IF(MSO!H273="Away", MSO!E273, ""), ""),
  IFERROR(IF(FH!H273="Away", FH!E273, ""), ""),
  IFERROR(IF(MGOLF!H273="Away", MGOLF!E273, ""), ""),
  IFERROR(IF(Football!H273="Away", Football!E273, ""), ""),
  IFERROR(IF(WVB!H273="Away", WVB!E273, ""), ""),
  IFERROR(IF(XC!H273="Away", XC!E273, ""), ""),
  IFERROR(IF(SWIMMING!H273="Away", SWIMMING!E273, ""), ""),
  IFERROR(IF(WTEN!H273="Away", WTEN!E273, ""), ""),
  IFERROR(IF(TF!H273="Away", TF!E273, ""), ""),
  IFERROR(IF(WGOLF!H273="Away", WGOLF!E273, ""), ""),
  IFERROR(IF(WBB!H273="Away", WBB!E273, ""), ""),
  IFERROR(IF(MBB!H273="Away", MBB!E273, ""), ""),
  IFERROR(IF(WLAX!H273="Away", WLAX!E273, ""), ""),
  IFERROR(IF(MLAX!H273="Away", MLAX!E273, ""), ""),
  IFERROR(IF(SOFT!H273="Away", SOFT!E273, ""), ""),
  IFERROR(IF(BASE!H273="Away", BASE!E273, ""), ""),
  IFERROR(IF(ESPORTS!H273="Away", ESPORTS!E273, ""), "")
)
</f>
        <v/>
      </c>
      <c r="F273" s="11" t="str">
        <f>TEXTJOIN(
  CHAR(10) &amp; CHAR(10),
  TRUE,
  IFERROR(IF(WSO!H273="Away", TEXT(WSO!F273, "h:mm AM/PM"), ""), ""),
  IFERROR(IF(MSO!H273="Away", TEXT(MSO!F273, "h:mm AM/PM"), ""), ""),
  IFERROR(IF(FH!H273="Away", TEXT(FH!F273, "h:mm AM/PM"), ""), ""),
  IFERROR(IF(MGOLF!H273="Away", TEXT(MGOLF!F273, "h:mm AM/PM"), ""), ""),
  IFERROR(IF(Football!H273="Away", TEXT(Football!F273, "h:mm AM/PM"), ""), ""),
  IFERROR(IF(WVB!H273="Away", TEXT(WVB!F273, "h:mm AM/PM"), ""), ""),
  IFERROR(IF(XC!H273="Away", TEXT(XC!F273, "h:mm AM/PM"), ""), ""),
  IFERROR(IF(SWIMMING!H273="Away", TEXT(SWIMMING!F273, "h:mm AM/PM"), ""), ""),
  IFERROR(IF(WTEN!H273="Away", TEXT(WTEN!F273, "h:mm AM/PM"), ""), ""),
  IFERROR(IF(TF!H273="Away", TEXT(TF!F273, "h:mm AM/PM"), ""), ""),
  IFERROR(IF(WGOLF!H273="Away", TEXT(WGOLF!F273, "h:mm AM/PM"), ""), ""),
  IFERROR(IF(WBB!H273="Away", TEXT(WBB!F273, "h:mm AM/PM"), ""), ""),
  IFERROR(IF(MBB!H273="Away", TEXT(MBB!F273, "h:mm AM/PM"), ""), ""),
  IFERROR(IF(WLAX!H273="Away", TEXT(WLAX!F273, "h:mm AM/PM"), ""), ""),
  IFERROR(IF(MLAX!H273="Away", TEXT(MLAX!F273, "h:mm AM/PM"), ""), ""),
  IFERROR(IF(SOFT!H273="Away", TEXT(SOFT!F273, "h:mm AM/PM"), ""), ""),
  IFERROR(IF(BASE!H273="Away", TEXT(BASE!F273, "h:mm AM/PM"), ""), ""),
  IFERROR(IF(ESPORTS!H273="Away", TEXT(ESPORTS!F273, "h:mm AM/PM"), ""), "")
)
</f>
        <v/>
      </c>
      <c r="G273" s="11" t="str">
        <f>TEXTJOIN(
  CHAR(10) &amp; CHAR(10),
  TRUE,
  IFERROR(IF(WSO!H273="Away", WSO!G273, ""), ""),
  IFERROR(IF(MSO!H273="Away", MSO!G273, ""), ""),
  IFERROR(IF(FH!H273="Away", FH!G273, ""), ""),
  IFERROR(IF(MGOLF!H273="Away", MGOLF!G273, ""), ""),
  IFERROR(IF(Football!H273="Away", Football!G273, ""), ""),
  IFERROR(IF(WVB!H273="Away", WVB!G273, ""), ""),
  IFERROR(IF(XC!H273="Away", XC!G273, ""), ""),
  IFERROR(IF(SWIMMING!H273="Away", SWIMMING!G273, ""), ""),
  IFERROR(IF(WTEN!H273="Away", WTEN!G273, ""), ""),
  IFERROR(IF(TF!H273="Away", TF!G273, ""), ""),
  IFERROR(IF(WGOLF!H273="Away", WGOLF!G273, ""), ""),
  IFERROR(IF(WBB!H273="Away", WBB!G273, ""), ""),
  IFERROR(IF(MBB!H273="Away", MBB!G273, ""), ""),
  IFERROR(IF(WLAX!H273="Away", WLAX!G273, ""), ""),
  IFERROR(IF(MLAX!H273="Away", MLAX!G273, ""), ""),
  IFERROR(IF(SOFT!H273="Away", SOFT!G273, ""), ""),
  IFERROR(IF(BASE!H273="Away", BASE!G273, ""), ""),
  IFERROR(IF(ESPORTS!H273="Away", ESPORTS!G273, ""), "")
)
</f>
        <v/>
      </c>
      <c r="H273" s="22" t="str">
        <f>TEXTJOIN(
  CHAR(10) &amp; CHAR(10),
  TRUE,
  IFERROR(IF(WSO!H273="Away", WSO!P273, ""), ""),
  IFERROR(IF(MSO!H273="Away", MSO!P273, ""), ""),
  IFERROR(IF(FH!H273="Away", FH!P273, ""), ""),
  IFERROR(IF(MGOLF!H273="Away", MGOLF!P273, ""), ""),
  IFERROR(IF(Football!H273="Away", Football!P273, ""), ""),
  IFERROR(IF(WVB!H273="Away", WVB!P273, ""), ""),
  IFERROR(IF(XC!H273="Away", XC!P273, ""), ""),
  IFERROR(IF(SWIMMING!H273="Away", SWIMMING!P273, ""), ""),
  IFERROR(IF(WTEN!H273="Away", WTEN!P273, ""), ""),
  IFERROR(IF(TF!H273="Away", TF!P273, ""), ""),
  IFERROR(IF(WGOLF!H273="Away", WGOLF!P273, ""), ""),
  IFERROR(IF(WBB!H273="Away", WBB!P273, ""), ""),
  IFERROR(IF(MBB!H273="Away", MBB!P273, ""), ""),
  IFERROR(IF(WLAX!H273="Away", WLAX!P273, ""), ""),
  IFERROR(IF(MLAX!H273="Away", MLAX!P273, ""), ""),
  IFERROR(IF(SOFT!H273="Away", SOFT!P273, ""), ""),
  IFERROR(IF(BASE!H273="Away", BASE!P273, ""), ""),
  IFERROR(IF(ESPORTS!H273="Away", ESPORTS!P273, ""), "")
)
</f>
        <v/>
      </c>
    </row>
    <row r="274" ht="22.5" customHeight="1">
      <c r="A274" s="6">
        <v>273.0</v>
      </c>
      <c r="B274" s="6" t="str">
        <f>'Master Schedule'!B274</f>
        <v/>
      </c>
      <c r="C274" s="7">
        <v>46507.0</v>
      </c>
      <c r="D274" s="8" t="str">
        <f t="shared" si="1"/>
        <v>Friday</v>
      </c>
      <c r="E274" s="11" t="str">
        <f>TEXTJOIN(
  CHAR(10) &amp; CHAR(10),
  TRUE,
  IFERROR(IF(WSO!H274="Away", WSO!E274, ""), ""),
  IFERROR(IF(MSO!H274="Away", MSO!E274, ""), ""),
  IFERROR(IF(FH!H274="Away", FH!E274, ""), ""),
  IFERROR(IF(MGOLF!H274="Away", MGOLF!E274, ""), ""),
  IFERROR(IF(Football!H274="Away", Football!E274, ""), ""),
  IFERROR(IF(WVB!H274="Away", WVB!E274, ""), ""),
  IFERROR(IF(XC!H274="Away", XC!E274, ""), ""),
  IFERROR(IF(SWIMMING!H274="Away", SWIMMING!E274, ""), ""),
  IFERROR(IF(WTEN!H274="Away", WTEN!E274, ""), ""),
  IFERROR(IF(TF!H274="Away", TF!E274, ""), ""),
  IFERROR(IF(WGOLF!H274="Away", WGOLF!E274, ""), ""),
  IFERROR(IF(WBB!H274="Away", WBB!E274, ""), ""),
  IFERROR(IF(MBB!H274="Away", MBB!E274, ""), ""),
  IFERROR(IF(WLAX!H274="Away", WLAX!E274, ""), ""),
  IFERROR(IF(MLAX!H274="Away", MLAX!E274, ""), ""),
  IFERROR(IF(SOFT!H274="Away", SOFT!E274, ""), ""),
  IFERROR(IF(BASE!H274="Away", BASE!E274, ""), ""),
  IFERROR(IF(ESPORTS!H274="Away", ESPORTS!E274, ""), "")
)
</f>
        <v/>
      </c>
      <c r="F274" s="11" t="str">
        <f>TEXTJOIN(
  CHAR(10) &amp; CHAR(10),
  TRUE,
  IFERROR(IF(WSO!H274="Away", TEXT(WSO!F274, "h:mm AM/PM"), ""), ""),
  IFERROR(IF(MSO!H274="Away", TEXT(MSO!F274, "h:mm AM/PM"), ""), ""),
  IFERROR(IF(FH!H274="Away", TEXT(FH!F274, "h:mm AM/PM"), ""), ""),
  IFERROR(IF(MGOLF!H274="Away", TEXT(MGOLF!F274, "h:mm AM/PM"), ""), ""),
  IFERROR(IF(Football!H274="Away", TEXT(Football!F274, "h:mm AM/PM"), ""), ""),
  IFERROR(IF(WVB!H274="Away", TEXT(WVB!F274, "h:mm AM/PM"), ""), ""),
  IFERROR(IF(XC!H274="Away", TEXT(XC!F274, "h:mm AM/PM"), ""), ""),
  IFERROR(IF(SWIMMING!H274="Away", TEXT(SWIMMING!F274, "h:mm AM/PM"), ""), ""),
  IFERROR(IF(WTEN!H274="Away", TEXT(WTEN!F274, "h:mm AM/PM"), ""), ""),
  IFERROR(IF(TF!H274="Away", TEXT(TF!F274, "h:mm AM/PM"), ""), ""),
  IFERROR(IF(WGOLF!H274="Away", TEXT(WGOLF!F274, "h:mm AM/PM"), ""), ""),
  IFERROR(IF(WBB!H274="Away", TEXT(WBB!F274, "h:mm AM/PM"), ""), ""),
  IFERROR(IF(MBB!H274="Away", TEXT(MBB!F274, "h:mm AM/PM"), ""), ""),
  IFERROR(IF(WLAX!H274="Away", TEXT(WLAX!F274, "h:mm AM/PM"), ""), ""),
  IFERROR(IF(MLAX!H274="Away", TEXT(MLAX!F274, "h:mm AM/PM"), ""), ""),
  IFERROR(IF(SOFT!H274="Away", TEXT(SOFT!F274, "h:mm AM/PM"), ""), ""),
  IFERROR(IF(BASE!H274="Away", TEXT(BASE!F274, "h:mm AM/PM"), ""), ""),
  IFERROR(IF(ESPORTS!H274="Away", TEXT(ESPORTS!F274, "h:mm AM/PM"), ""), "")
)
</f>
        <v/>
      </c>
      <c r="G274" s="11" t="str">
        <f>TEXTJOIN(
  CHAR(10) &amp; CHAR(10),
  TRUE,
  IFERROR(IF(WSO!H274="Away", WSO!G274, ""), ""),
  IFERROR(IF(MSO!H274="Away", MSO!G274, ""), ""),
  IFERROR(IF(FH!H274="Away", FH!G274, ""), ""),
  IFERROR(IF(MGOLF!H274="Away", MGOLF!G274, ""), ""),
  IFERROR(IF(Football!H274="Away", Football!G274, ""), ""),
  IFERROR(IF(WVB!H274="Away", WVB!G274, ""), ""),
  IFERROR(IF(XC!H274="Away", XC!G274, ""), ""),
  IFERROR(IF(SWIMMING!H274="Away", SWIMMING!G274, ""), ""),
  IFERROR(IF(WTEN!H274="Away", WTEN!G274, ""), ""),
  IFERROR(IF(TF!H274="Away", TF!G274, ""), ""),
  IFERROR(IF(WGOLF!H274="Away", WGOLF!G274, ""), ""),
  IFERROR(IF(WBB!H274="Away", WBB!G274, ""), ""),
  IFERROR(IF(MBB!H274="Away", MBB!G274, ""), ""),
  IFERROR(IF(WLAX!H274="Away", WLAX!G274, ""), ""),
  IFERROR(IF(MLAX!H274="Away", MLAX!G274, ""), ""),
  IFERROR(IF(SOFT!H274="Away", SOFT!G274, ""), ""),
  IFERROR(IF(BASE!H274="Away", BASE!G274, ""), ""),
  IFERROR(IF(ESPORTS!H274="Away", ESPORTS!G274, ""), "")
)
</f>
        <v/>
      </c>
      <c r="H274" s="22" t="str">
        <f>TEXTJOIN(
  CHAR(10) &amp; CHAR(10),
  TRUE,
  IFERROR(IF(WSO!H274="Away", WSO!P274, ""), ""),
  IFERROR(IF(MSO!H274="Away", MSO!P274, ""), ""),
  IFERROR(IF(FH!H274="Away", FH!P274, ""), ""),
  IFERROR(IF(MGOLF!H274="Away", MGOLF!P274, ""), ""),
  IFERROR(IF(Football!H274="Away", Football!P274, ""), ""),
  IFERROR(IF(WVB!H274="Away", WVB!P274, ""), ""),
  IFERROR(IF(XC!H274="Away", XC!P274, ""), ""),
  IFERROR(IF(SWIMMING!H274="Away", SWIMMING!P274, ""), ""),
  IFERROR(IF(WTEN!H274="Away", WTEN!P274, ""), ""),
  IFERROR(IF(TF!H274="Away", TF!P274, ""), ""),
  IFERROR(IF(WGOLF!H274="Away", WGOLF!P274, ""), ""),
  IFERROR(IF(WBB!H274="Away", WBB!P274, ""), ""),
  IFERROR(IF(MBB!H274="Away", MBB!P274, ""), ""),
  IFERROR(IF(WLAX!H274="Away", WLAX!P274, ""), ""),
  IFERROR(IF(MLAX!H274="Away", MLAX!P274, ""), ""),
  IFERROR(IF(SOFT!H274="Away", SOFT!P274, ""), ""),
  IFERROR(IF(BASE!H274="Away", BASE!P274, ""), ""),
  IFERROR(IF(ESPORTS!H274="Away", ESPORTS!P274, ""), "")
)
</f>
        <v/>
      </c>
    </row>
    <row r="275" ht="22.5" customHeight="1">
      <c r="A275" s="6">
        <v>274.0</v>
      </c>
      <c r="B275" s="6" t="str">
        <f>'Master Schedule'!B275</f>
        <v/>
      </c>
      <c r="C275" s="7">
        <v>46508.0</v>
      </c>
      <c r="D275" s="8" t="str">
        <f t="shared" si="1"/>
        <v>Saturday</v>
      </c>
      <c r="E275" s="11" t="str">
        <f>TEXTJOIN(
  CHAR(10) &amp; CHAR(10),
  TRUE,
  IFERROR(IF(WSO!H275="Away", WSO!E275, ""), ""),
  IFERROR(IF(MSO!H275="Away", MSO!E275, ""), ""),
  IFERROR(IF(FH!H275="Away", FH!E275, ""), ""),
  IFERROR(IF(MGOLF!H275="Away", MGOLF!E275, ""), ""),
  IFERROR(IF(Football!H275="Away", Football!E275, ""), ""),
  IFERROR(IF(WVB!H275="Away", WVB!E275, ""), ""),
  IFERROR(IF(XC!H275="Away", XC!E275, ""), ""),
  IFERROR(IF(SWIMMING!H275="Away", SWIMMING!E275, ""), ""),
  IFERROR(IF(WTEN!H275="Away", WTEN!E275, ""), ""),
  IFERROR(IF(TF!H275="Away", TF!E275, ""), ""),
  IFERROR(IF(WGOLF!H275="Away", WGOLF!E275, ""), ""),
  IFERROR(IF(WBB!H275="Away", WBB!E275, ""), ""),
  IFERROR(IF(MBB!H275="Away", MBB!E275, ""), ""),
  IFERROR(IF(WLAX!H275="Away", WLAX!E275, ""), ""),
  IFERROR(IF(MLAX!H275="Away", MLAX!E275, ""), ""),
  IFERROR(IF(SOFT!H275="Away", SOFT!E275, ""), ""),
  IFERROR(IF(BASE!H275="Away", BASE!E275, ""), ""),
  IFERROR(IF(ESPORTS!H275="Away", ESPORTS!E275, ""), "")
)
</f>
        <v/>
      </c>
      <c r="F275" s="11" t="str">
        <f>TEXTJOIN(
  CHAR(10) &amp; CHAR(10),
  TRUE,
  IFERROR(IF(WSO!H275="Away", TEXT(WSO!F275, "h:mm AM/PM"), ""), ""),
  IFERROR(IF(MSO!H275="Away", TEXT(MSO!F275, "h:mm AM/PM"), ""), ""),
  IFERROR(IF(FH!H275="Away", TEXT(FH!F275, "h:mm AM/PM"), ""), ""),
  IFERROR(IF(MGOLF!H275="Away", TEXT(MGOLF!F275, "h:mm AM/PM"), ""), ""),
  IFERROR(IF(Football!H275="Away", TEXT(Football!F275, "h:mm AM/PM"), ""), ""),
  IFERROR(IF(WVB!H275="Away", TEXT(WVB!F275, "h:mm AM/PM"), ""), ""),
  IFERROR(IF(XC!H275="Away", TEXT(XC!F275, "h:mm AM/PM"), ""), ""),
  IFERROR(IF(SWIMMING!H275="Away", TEXT(SWIMMING!F275, "h:mm AM/PM"), ""), ""),
  IFERROR(IF(WTEN!H275="Away", TEXT(WTEN!F275, "h:mm AM/PM"), ""), ""),
  IFERROR(IF(TF!H275="Away", TEXT(TF!F275, "h:mm AM/PM"), ""), ""),
  IFERROR(IF(WGOLF!H275="Away", TEXT(WGOLF!F275, "h:mm AM/PM"), ""), ""),
  IFERROR(IF(WBB!H275="Away", TEXT(WBB!F275, "h:mm AM/PM"), ""), ""),
  IFERROR(IF(MBB!H275="Away", TEXT(MBB!F275, "h:mm AM/PM"), ""), ""),
  IFERROR(IF(WLAX!H275="Away", TEXT(WLAX!F275, "h:mm AM/PM"), ""), ""),
  IFERROR(IF(MLAX!H275="Away", TEXT(MLAX!F275, "h:mm AM/PM"), ""), ""),
  IFERROR(IF(SOFT!H275="Away", TEXT(SOFT!F275, "h:mm AM/PM"), ""), ""),
  IFERROR(IF(BASE!H275="Away", TEXT(BASE!F275, "h:mm AM/PM"), ""), ""),
  IFERROR(IF(ESPORTS!H275="Away", TEXT(ESPORTS!F275, "h:mm AM/PM"), ""), "")
)
</f>
        <v/>
      </c>
      <c r="G275" s="11" t="str">
        <f>TEXTJOIN(
  CHAR(10) &amp; CHAR(10),
  TRUE,
  IFERROR(IF(WSO!H275="Away", WSO!G275, ""), ""),
  IFERROR(IF(MSO!H275="Away", MSO!G275, ""), ""),
  IFERROR(IF(FH!H275="Away", FH!G275, ""), ""),
  IFERROR(IF(MGOLF!H275="Away", MGOLF!G275, ""), ""),
  IFERROR(IF(Football!H275="Away", Football!G275, ""), ""),
  IFERROR(IF(WVB!H275="Away", WVB!G275, ""), ""),
  IFERROR(IF(XC!H275="Away", XC!G275, ""), ""),
  IFERROR(IF(SWIMMING!H275="Away", SWIMMING!G275, ""), ""),
  IFERROR(IF(WTEN!H275="Away", WTEN!G275, ""), ""),
  IFERROR(IF(TF!H275="Away", TF!G275, ""), ""),
  IFERROR(IF(WGOLF!H275="Away", WGOLF!G275, ""), ""),
  IFERROR(IF(WBB!H275="Away", WBB!G275, ""), ""),
  IFERROR(IF(MBB!H275="Away", MBB!G275, ""), ""),
  IFERROR(IF(WLAX!H275="Away", WLAX!G275, ""), ""),
  IFERROR(IF(MLAX!H275="Away", MLAX!G275, ""), ""),
  IFERROR(IF(SOFT!H275="Away", SOFT!G275, ""), ""),
  IFERROR(IF(BASE!H275="Away", BASE!G275, ""), ""),
  IFERROR(IF(ESPORTS!H275="Away", ESPORTS!G275, ""), "")
)
</f>
        <v/>
      </c>
      <c r="H275" s="22" t="str">
        <f>TEXTJOIN(
  CHAR(10) &amp; CHAR(10),
  TRUE,
  IFERROR(IF(WSO!H275="Away", WSO!P275, ""), ""),
  IFERROR(IF(MSO!H275="Away", MSO!P275, ""), ""),
  IFERROR(IF(FH!H275="Away", FH!P275, ""), ""),
  IFERROR(IF(MGOLF!H275="Away", MGOLF!P275, ""), ""),
  IFERROR(IF(Football!H275="Away", Football!P275, ""), ""),
  IFERROR(IF(WVB!H275="Away", WVB!P275, ""), ""),
  IFERROR(IF(XC!H275="Away", XC!P275, ""), ""),
  IFERROR(IF(SWIMMING!H275="Away", SWIMMING!P275, ""), ""),
  IFERROR(IF(WTEN!H275="Away", WTEN!P275, ""), ""),
  IFERROR(IF(TF!H275="Away", TF!P275, ""), ""),
  IFERROR(IF(WGOLF!H275="Away", WGOLF!P275, ""), ""),
  IFERROR(IF(WBB!H275="Away", WBB!P275, ""), ""),
  IFERROR(IF(MBB!H275="Away", MBB!P275, ""), ""),
  IFERROR(IF(WLAX!H275="Away", WLAX!P275, ""), ""),
  IFERROR(IF(MLAX!H275="Away", MLAX!P275, ""), ""),
  IFERROR(IF(SOFT!H275="Away", SOFT!P275, ""), ""),
  IFERROR(IF(BASE!H275="Away", BASE!P275, ""), ""),
  IFERROR(IF(ESPORTS!H275="Away", ESPORTS!P275, ""), "")
)
</f>
        <v/>
      </c>
    </row>
    <row r="276" ht="22.5" customHeight="1">
      <c r="A276" s="6">
        <v>275.0</v>
      </c>
      <c r="B276" s="6" t="str">
        <f>'Master Schedule'!B276</f>
        <v/>
      </c>
      <c r="C276" s="7">
        <v>46509.0</v>
      </c>
      <c r="D276" s="8" t="str">
        <f t="shared" si="1"/>
        <v>Sunday</v>
      </c>
      <c r="E276" s="11" t="str">
        <f>TEXTJOIN(
  CHAR(10) &amp; CHAR(10),
  TRUE,
  IFERROR(IF(WSO!H276="Away", WSO!E276, ""), ""),
  IFERROR(IF(MSO!H276="Away", MSO!E276, ""), ""),
  IFERROR(IF(FH!H276="Away", FH!E276, ""), ""),
  IFERROR(IF(MGOLF!H276="Away", MGOLF!E276, ""), ""),
  IFERROR(IF(Football!H276="Away", Football!E276, ""), ""),
  IFERROR(IF(WVB!H276="Away", WVB!E276, ""), ""),
  IFERROR(IF(XC!H276="Away", XC!E276, ""), ""),
  IFERROR(IF(SWIMMING!H276="Away", SWIMMING!E276, ""), ""),
  IFERROR(IF(WTEN!H276="Away", WTEN!E276, ""), ""),
  IFERROR(IF(TF!H276="Away", TF!E276, ""), ""),
  IFERROR(IF(WGOLF!H276="Away", WGOLF!E276, ""), ""),
  IFERROR(IF(WBB!H276="Away", WBB!E276, ""), ""),
  IFERROR(IF(MBB!H276="Away", MBB!E276, ""), ""),
  IFERROR(IF(WLAX!H276="Away", WLAX!E276, ""), ""),
  IFERROR(IF(MLAX!H276="Away", MLAX!E276, ""), ""),
  IFERROR(IF(SOFT!H276="Away", SOFT!E276, ""), ""),
  IFERROR(IF(BASE!H276="Away", BASE!E276, ""), ""),
  IFERROR(IF(ESPORTS!H276="Away", ESPORTS!E276, ""), "")
)
</f>
        <v/>
      </c>
      <c r="F276" s="11" t="str">
        <f>TEXTJOIN(
  CHAR(10) &amp; CHAR(10),
  TRUE,
  IFERROR(IF(WSO!H276="Away", TEXT(WSO!F276, "h:mm AM/PM"), ""), ""),
  IFERROR(IF(MSO!H276="Away", TEXT(MSO!F276, "h:mm AM/PM"), ""), ""),
  IFERROR(IF(FH!H276="Away", TEXT(FH!F276, "h:mm AM/PM"), ""), ""),
  IFERROR(IF(MGOLF!H276="Away", TEXT(MGOLF!F276, "h:mm AM/PM"), ""), ""),
  IFERROR(IF(Football!H276="Away", TEXT(Football!F276, "h:mm AM/PM"), ""), ""),
  IFERROR(IF(WVB!H276="Away", TEXT(WVB!F276, "h:mm AM/PM"), ""), ""),
  IFERROR(IF(XC!H276="Away", TEXT(XC!F276, "h:mm AM/PM"), ""), ""),
  IFERROR(IF(SWIMMING!H276="Away", TEXT(SWIMMING!F276, "h:mm AM/PM"), ""), ""),
  IFERROR(IF(WTEN!H276="Away", TEXT(WTEN!F276, "h:mm AM/PM"), ""), ""),
  IFERROR(IF(TF!H276="Away", TEXT(TF!F276, "h:mm AM/PM"), ""), ""),
  IFERROR(IF(WGOLF!H276="Away", TEXT(WGOLF!F276, "h:mm AM/PM"), ""), ""),
  IFERROR(IF(WBB!H276="Away", TEXT(WBB!F276, "h:mm AM/PM"), ""), ""),
  IFERROR(IF(MBB!H276="Away", TEXT(MBB!F276, "h:mm AM/PM"), ""), ""),
  IFERROR(IF(WLAX!H276="Away", TEXT(WLAX!F276, "h:mm AM/PM"), ""), ""),
  IFERROR(IF(MLAX!H276="Away", TEXT(MLAX!F276, "h:mm AM/PM"), ""), ""),
  IFERROR(IF(SOFT!H276="Away", TEXT(SOFT!F276, "h:mm AM/PM"), ""), ""),
  IFERROR(IF(BASE!H276="Away", TEXT(BASE!F276, "h:mm AM/PM"), ""), ""),
  IFERROR(IF(ESPORTS!H276="Away", TEXT(ESPORTS!F276, "h:mm AM/PM"), ""), "")
)
</f>
        <v/>
      </c>
      <c r="G276" s="11" t="str">
        <f>TEXTJOIN(
  CHAR(10) &amp; CHAR(10),
  TRUE,
  IFERROR(IF(WSO!H276="Away", WSO!G276, ""), ""),
  IFERROR(IF(MSO!H276="Away", MSO!G276, ""), ""),
  IFERROR(IF(FH!H276="Away", FH!G276, ""), ""),
  IFERROR(IF(MGOLF!H276="Away", MGOLF!G276, ""), ""),
  IFERROR(IF(Football!H276="Away", Football!G276, ""), ""),
  IFERROR(IF(WVB!H276="Away", WVB!G276, ""), ""),
  IFERROR(IF(XC!H276="Away", XC!G276, ""), ""),
  IFERROR(IF(SWIMMING!H276="Away", SWIMMING!G276, ""), ""),
  IFERROR(IF(WTEN!H276="Away", WTEN!G276, ""), ""),
  IFERROR(IF(TF!H276="Away", TF!G276, ""), ""),
  IFERROR(IF(WGOLF!H276="Away", WGOLF!G276, ""), ""),
  IFERROR(IF(WBB!H276="Away", WBB!G276, ""), ""),
  IFERROR(IF(MBB!H276="Away", MBB!G276, ""), ""),
  IFERROR(IF(WLAX!H276="Away", WLAX!G276, ""), ""),
  IFERROR(IF(MLAX!H276="Away", MLAX!G276, ""), ""),
  IFERROR(IF(SOFT!H276="Away", SOFT!G276, ""), ""),
  IFERROR(IF(BASE!H276="Away", BASE!G276, ""), ""),
  IFERROR(IF(ESPORTS!H276="Away", ESPORTS!G276, ""), "")
)
</f>
        <v/>
      </c>
      <c r="H276" s="22" t="str">
        <f>TEXTJOIN(
  CHAR(10) &amp; CHAR(10),
  TRUE,
  IFERROR(IF(WSO!H276="Away", WSO!P276, ""), ""),
  IFERROR(IF(MSO!H276="Away", MSO!P276, ""), ""),
  IFERROR(IF(FH!H276="Away", FH!P276, ""), ""),
  IFERROR(IF(MGOLF!H276="Away", MGOLF!P276, ""), ""),
  IFERROR(IF(Football!H276="Away", Football!P276, ""), ""),
  IFERROR(IF(WVB!H276="Away", WVB!P276, ""), ""),
  IFERROR(IF(XC!H276="Away", XC!P276, ""), ""),
  IFERROR(IF(SWIMMING!H276="Away", SWIMMING!P276, ""), ""),
  IFERROR(IF(WTEN!H276="Away", WTEN!P276, ""), ""),
  IFERROR(IF(TF!H276="Away", TF!P276, ""), ""),
  IFERROR(IF(WGOLF!H276="Away", WGOLF!P276, ""), ""),
  IFERROR(IF(WBB!H276="Away", WBB!P276, ""), ""),
  IFERROR(IF(MBB!H276="Away", MBB!P276, ""), ""),
  IFERROR(IF(WLAX!H276="Away", WLAX!P276, ""), ""),
  IFERROR(IF(MLAX!H276="Away", MLAX!P276, ""), ""),
  IFERROR(IF(SOFT!H276="Away", SOFT!P276, ""), ""),
  IFERROR(IF(BASE!H276="Away", BASE!P276, ""), ""),
  IFERROR(IF(ESPORTS!H276="Away", ESPORTS!P276, ""), "")
)
</f>
        <v/>
      </c>
    </row>
    <row r="277" ht="22.5" customHeight="1">
      <c r="A277" s="6">
        <v>276.0</v>
      </c>
      <c r="B277" s="6" t="str">
        <f>'Master Schedule'!B277</f>
        <v/>
      </c>
      <c r="C277" s="7">
        <v>46510.0</v>
      </c>
      <c r="D277" s="8" t="str">
        <f t="shared" si="1"/>
        <v>Monday</v>
      </c>
      <c r="E277" s="11" t="str">
        <f>TEXTJOIN(
  CHAR(10) &amp; CHAR(10),
  TRUE,
  IFERROR(IF(WSO!H277="Away", WSO!E277, ""), ""),
  IFERROR(IF(MSO!H277="Away", MSO!E277, ""), ""),
  IFERROR(IF(FH!H277="Away", FH!E277, ""), ""),
  IFERROR(IF(MGOLF!H277="Away", MGOLF!E277, ""), ""),
  IFERROR(IF(Football!H277="Away", Football!E277, ""), ""),
  IFERROR(IF(WVB!H277="Away", WVB!E277, ""), ""),
  IFERROR(IF(XC!H277="Away", XC!E277, ""), ""),
  IFERROR(IF(SWIMMING!H277="Away", SWIMMING!E277, ""), ""),
  IFERROR(IF(WTEN!H277="Away", WTEN!E277, ""), ""),
  IFERROR(IF(TF!H277="Away", TF!E277, ""), ""),
  IFERROR(IF(WGOLF!H277="Away", WGOLF!E277, ""), ""),
  IFERROR(IF(WBB!H277="Away", WBB!E277, ""), ""),
  IFERROR(IF(MBB!H277="Away", MBB!E277, ""), ""),
  IFERROR(IF(WLAX!H277="Away", WLAX!E277, ""), ""),
  IFERROR(IF(MLAX!H277="Away", MLAX!E277, ""), ""),
  IFERROR(IF(SOFT!H277="Away", SOFT!E277, ""), ""),
  IFERROR(IF(BASE!H277="Away", BASE!E277, ""), ""),
  IFERROR(IF(ESPORTS!H277="Away", ESPORTS!E277, ""), "")
)
</f>
        <v/>
      </c>
      <c r="F277" s="11" t="str">
        <f>TEXTJOIN(
  CHAR(10) &amp; CHAR(10),
  TRUE,
  IFERROR(IF(WSO!H277="Away", TEXT(WSO!F277, "h:mm AM/PM"), ""), ""),
  IFERROR(IF(MSO!H277="Away", TEXT(MSO!F277, "h:mm AM/PM"), ""), ""),
  IFERROR(IF(FH!H277="Away", TEXT(FH!F277, "h:mm AM/PM"), ""), ""),
  IFERROR(IF(MGOLF!H277="Away", TEXT(MGOLF!F277, "h:mm AM/PM"), ""), ""),
  IFERROR(IF(Football!H277="Away", TEXT(Football!F277, "h:mm AM/PM"), ""), ""),
  IFERROR(IF(WVB!H277="Away", TEXT(WVB!F277, "h:mm AM/PM"), ""), ""),
  IFERROR(IF(XC!H277="Away", TEXT(XC!F277, "h:mm AM/PM"), ""), ""),
  IFERROR(IF(SWIMMING!H277="Away", TEXT(SWIMMING!F277, "h:mm AM/PM"), ""), ""),
  IFERROR(IF(WTEN!H277="Away", TEXT(WTEN!F277, "h:mm AM/PM"), ""), ""),
  IFERROR(IF(TF!H277="Away", TEXT(TF!F277, "h:mm AM/PM"), ""), ""),
  IFERROR(IF(WGOLF!H277="Away", TEXT(WGOLF!F277, "h:mm AM/PM"), ""), ""),
  IFERROR(IF(WBB!H277="Away", TEXT(WBB!F277, "h:mm AM/PM"), ""), ""),
  IFERROR(IF(MBB!H277="Away", TEXT(MBB!F277, "h:mm AM/PM"), ""), ""),
  IFERROR(IF(WLAX!H277="Away", TEXT(WLAX!F277, "h:mm AM/PM"), ""), ""),
  IFERROR(IF(MLAX!H277="Away", TEXT(MLAX!F277, "h:mm AM/PM"), ""), ""),
  IFERROR(IF(SOFT!H277="Away", TEXT(SOFT!F277, "h:mm AM/PM"), ""), ""),
  IFERROR(IF(BASE!H277="Away", TEXT(BASE!F277, "h:mm AM/PM"), ""), ""),
  IFERROR(IF(ESPORTS!H277="Away", TEXT(ESPORTS!F277, "h:mm AM/PM"), ""), "")
)
</f>
        <v/>
      </c>
      <c r="G277" s="11" t="str">
        <f>TEXTJOIN(
  CHAR(10) &amp; CHAR(10),
  TRUE,
  IFERROR(IF(WSO!H277="Away", WSO!G277, ""), ""),
  IFERROR(IF(MSO!H277="Away", MSO!G277, ""), ""),
  IFERROR(IF(FH!H277="Away", FH!G277, ""), ""),
  IFERROR(IF(MGOLF!H277="Away", MGOLF!G277, ""), ""),
  IFERROR(IF(Football!H277="Away", Football!G277, ""), ""),
  IFERROR(IF(WVB!H277="Away", WVB!G277, ""), ""),
  IFERROR(IF(XC!H277="Away", XC!G277, ""), ""),
  IFERROR(IF(SWIMMING!H277="Away", SWIMMING!G277, ""), ""),
  IFERROR(IF(WTEN!H277="Away", WTEN!G277, ""), ""),
  IFERROR(IF(TF!H277="Away", TF!G277, ""), ""),
  IFERROR(IF(WGOLF!H277="Away", WGOLF!G277, ""), ""),
  IFERROR(IF(WBB!H277="Away", WBB!G277, ""), ""),
  IFERROR(IF(MBB!H277="Away", MBB!G277, ""), ""),
  IFERROR(IF(WLAX!H277="Away", WLAX!G277, ""), ""),
  IFERROR(IF(MLAX!H277="Away", MLAX!G277, ""), ""),
  IFERROR(IF(SOFT!H277="Away", SOFT!G277, ""), ""),
  IFERROR(IF(BASE!H277="Away", BASE!G277, ""), ""),
  IFERROR(IF(ESPORTS!H277="Away", ESPORTS!G277, ""), "")
)
</f>
        <v/>
      </c>
      <c r="H277" s="22" t="str">
        <f>TEXTJOIN(
  CHAR(10) &amp; CHAR(10),
  TRUE,
  IFERROR(IF(WSO!H277="Away", WSO!P277, ""), ""),
  IFERROR(IF(MSO!H277="Away", MSO!P277, ""), ""),
  IFERROR(IF(FH!H277="Away", FH!P277, ""), ""),
  IFERROR(IF(MGOLF!H277="Away", MGOLF!P277, ""), ""),
  IFERROR(IF(Football!H277="Away", Football!P277, ""), ""),
  IFERROR(IF(WVB!H277="Away", WVB!P277, ""), ""),
  IFERROR(IF(XC!H277="Away", XC!P277, ""), ""),
  IFERROR(IF(SWIMMING!H277="Away", SWIMMING!P277, ""), ""),
  IFERROR(IF(WTEN!H277="Away", WTEN!P277, ""), ""),
  IFERROR(IF(TF!H277="Away", TF!P277, ""), ""),
  IFERROR(IF(WGOLF!H277="Away", WGOLF!P277, ""), ""),
  IFERROR(IF(WBB!H277="Away", WBB!P277, ""), ""),
  IFERROR(IF(MBB!H277="Away", MBB!P277, ""), ""),
  IFERROR(IF(WLAX!H277="Away", WLAX!P277, ""), ""),
  IFERROR(IF(MLAX!H277="Away", MLAX!P277, ""), ""),
  IFERROR(IF(SOFT!H277="Away", SOFT!P277, ""), ""),
  IFERROR(IF(BASE!H277="Away", BASE!P277, ""), ""),
  IFERROR(IF(ESPORTS!H277="Away", ESPORTS!P277, ""), "")
)
</f>
        <v/>
      </c>
    </row>
    <row r="278" ht="22.5" customHeight="1">
      <c r="A278" s="6">
        <v>277.0</v>
      </c>
      <c r="B278" s="6" t="str">
        <f>'Master Schedule'!B278</f>
        <v/>
      </c>
      <c r="C278" s="7">
        <v>46511.0</v>
      </c>
      <c r="D278" s="8" t="str">
        <f t="shared" si="1"/>
        <v>Tuesday</v>
      </c>
      <c r="E278" s="11" t="str">
        <f>TEXTJOIN(
  CHAR(10) &amp; CHAR(10),
  TRUE,
  IFERROR(IF(WSO!H278="Away", WSO!E278, ""), ""),
  IFERROR(IF(MSO!H278="Away", MSO!E278, ""), ""),
  IFERROR(IF(FH!H278="Away", FH!E278, ""), ""),
  IFERROR(IF(MGOLF!H278="Away", MGOLF!E278, ""), ""),
  IFERROR(IF(Football!H278="Away", Football!E278, ""), ""),
  IFERROR(IF(WVB!H278="Away", WVB!E278, ""), ""),
  IFERROR(IF(XC!H278="Away", XC!E278, ""), ""),
  IFERROR(IF(SWIMMING!H278="Away", SWIMMING!E278, ""), ""),
  IFERROR(IF(WTEN!H278="Away", WTEN!E278, ""), ""),
  IFERROR(IF(TF!H278="Away", TF!E278, ""), ""),
  IFERROR(IF(WGOLF!H278="Away", WGOLF!E278, ""), ""),
  IFERROR(IF(WBB!H278="Away", WBB!E278, ""), ""),
  IFERROR(IF(MBB!H278="Away", MBB!E278, ""), ""),
  IFERROR(IF(WLAX!H278="Away", WLAX!E278, ""), ""),
  IFERROR(IF(MLAX!H278="Away", MLAX!E278, ""), ""),
  IFERROR(IF(SOFT!H278="Away", SOFT!E278, ""), ""),
  IFERROR(IF(BASE!H278="Away", BASE!E278, ""), ""),
  IFERROR(IF(ESPORTS!H278="Away", ESPORTS!E278, ""), "")
)
</f>
        <v/>
      </c>
      <c r="F278" s="11" t="str">
        <f>TEXTJOIN(
  CHAR(10) &amp; CHAR(10),
  TRUE,
  IFERROR(IF(WSO!H278="Away", TEXT(WSO!F278, "h:mm AM/PM"), ""), ""),
  IFERROR(IF(MSO!H278="Away", TEXT(MSO!F278, "h:mm AM/PM"), ""), ""),
  IFERROR(IF(FH!H278="Away", TEXT(FH!F278, "h:mm AM/PM"), ""), ""),
  IFERROR(IF(MGOLF!H278="Away", TEXT(MGOLF!F278, "h:mm AM/PM"), ""), ""),
  IFERROR(IF(Football!H278="Away", TEXT(Football!F278, "h:mm AM/PM"), ""), ""),
  IFERROR(IF(WVB!H278="Away", TEXT(WVB!F278, "h:mm AM/PM"), ""), ""),
  IFERROR(IF(XC!H278="Away", TEXT(XC!F278, "h:mm AM/PM"), ""), ""),
  IFERROR(IF(SWIMMING!H278="Away", TEXT(SWIMMING!F278, "h:mm AM/PM"), ""), ""),
  IFERROR(IF(WTEN!H278="Away", TEXT(WTEN!F278, "h:mm AM/PM"), ""), ""),
  IFERROR(IF(TF!H278="Away", TEXT(TF!F278, "h:mm AM/PM"), ""), ""),
  IFERROR(IF(WGOLF!H278="Away", TEXT(WGOLF!F278, "h:mm AM/PM"), ""), ""),
  IFERROR(IF(WBB!H278="Away", TEXT(WBB!F278, "h:mm AM/PM"), ""), ""),
  IFERROR(IF(MBB!H278="Away", TEXT(MBB!F278, "h:mm AM/PM"), ""), ""),
  IFERROR(IF(WLAX!H278="Away", TEXT(WLAX!F278, "h:mm AM/PM"), ""), ""),
  IFERROR(IF(MLAX!H278="Away", TEXT(MLAX!F278, "h:mm AM/PM"), ""), ""),
  IFERROR(IF(SOFT!H278="Away", TEXT(SOFT!F278, "h:mm AM/PM"), ""), ""),
  IFERROR(IF(BASE!H278="Away", TEXT(BASE!F278, "h:mm AM/PM"), ""), ""),
  IFERROR(IF(ESPORTS!H278="Away", TEXT(ESPORTS!F278, "h:mm AM/PM"), ""), "")
)
</f>
        <v/>
      </c>
      <c r="G278" s="11" t="str">
        <f>TEXTJOIN(
  CHAR(10) &amp; CHAR(10),
  TRUE,
  IFERROR(IF(WSO!H278="Away", WSO!G278, ""), ""),
  IFERROR(IF(MSO!H278="Away", MSO!G278, ""), ""),
  IFERROR(IF(FH!H278="Away", FH!G278, ""), ""),
  IFERROR(IF(MGOLF!H278="Away", MGOLF!G278, ""), ""),
  IFERROR(IF(Football!H278="Away", Football!G278, ""), ""),
  IFERROR(IF(WVB!H278="Away", WVB!G278, ""), ""),
  IFERROR(IF(XC!H278="Away", XC!G278, ""), ""),
  IFERROR(IF(SWIMMING!H278="Away", SWIMMING!G278, ""), ""),
  IFERROR(IF(WTEN!H278="Away", WTEN!G278, ""), ""),
  IFERROR(IF(TF!H278="Away", TF!G278, ""), ""),
  IFERROR(IF(WGOLF!H278="Away", WGOLF!G278, ""), ""),
  IFERROR(IF(WBB!H278="Away", WBB!G278, ""), ""),
  IFERROR(IF(MBB!H278="Away", MBB!G278, ""), ""),
  IFERROR(IF(WLAX!H278="Away", WLAX!G278, ""), ""),
  IFERROR(IF(MLAX!H278="Away", MLAX!G278, ""), ""),
  IFERROR(IF(SOFT!H278="Away", SOFT!G278, ""), ""),
  IFERROR(IF(BASE!H278="Away", BASE!G278, ""), ""),
  IFERROR(IF(ESPORTS!H278="Away", ESPORTS!G278, ""), "")
)
</f>
        <v/>
      </c>
      <c r="H278" s="22" t="str">
        <f>TEXTJOIN(
  CHAR(10) &amp; CHAR(10),
  TRUE,
  IFERROR(IF(WSO!H278="Away", WSO!P278, ""), ""),
  IFERROR(IF(MSO!H278="Away", MSO!P278, ""), ""),
  IFERROR(IF(FH!H278="Away", FH!P278, ""), ""),
  IFERROR(IF(MGOLF!H278="Away", MGOLF!P278, ""), ""),
  IFERROR(IF(Football!H278="Away", Football!P278, ""), ""),
  IFERROR(IF(WVB!H278="Away", WVB!P278, ""), ""),
  IFERROR(IF(XC!H278="Away", XC!P278, ""), ""),
  IFERROR(IF(SWIMMING!H278="Away", SWIMMING!P278, ""), ""),
  IFERROR(IF(WTEN!H278="Away", WTEN!P278, ""), ""),
  IFERROR(IF(TF!H278="Away", TF!P278, ""), ""),
  IFERROR(IF(WGOLF!H278="Away", WGOLF!P278, ""), ""),
  IFERROR(IF(WBB!H278="Away", WBB!P278, ""), ""),
  IFERROR(IF(MBB!H278="Away", MBB!P278, ""), ""),
  IFERROR(IF(WLAX!H278="Away", WLAX!P278, ""), ""),
  IFERROR(IF(MLAX!H278="Away", MLAX!P278, ""), ""),
  IFERROR(IF(SOFT!H278="Away", SOFT!P278, ""), ""),
  IFERROR(IF(BASE!H278="Away", BASE!P278, ""), ""),
  IFERROR(IF(ESPORTS!H278="Away", ESPORTS!P278, ""), "")
)
</f>
        <v/>
      </c>
    </row>
    <row r="279" ht="22.5" customHeight="1">
      <c r="A279" s="6">
        <v>278.0</v>
      </c>
      <c r="B279" s="6" t="str">
        <f>'Master Schedule'!B279</f>
        <v/>
      </c>
      <c r="C279" s="7">
        <v>46512.0</v>
      </c>
      <c r="D279" s="8" t="str">
        <f t="shared" si="1"/>
        <v>Wednesday</v>
      </c>
      <c r="E279" s="11" t="str">
        <f>TEXTJOIN(
  CHAR(10) &amp; CHAR(10),
  TRUE,
  IFERROR(IF(WSO!H279="Away", WSO!E279, ""), ""),
  IFERROR(IF(MSO!H279="Away", MSO!E279, ""), ""),
  IFERROR(IF(FH!H279="Away", FH!E279, ""), ""),
  IFERROR(IF(MGOLF!H279="Away", MGOLF!E279, ""), ""),
  IFERROR(IF(Football!H279="Away", Football!E279, ""), ""),
  IFERROR(IF(WVB!H279="Away", WVB!E279, ""), ""),
  IFERROR(IF(XC!H279="Away", XC!E279, ""), ""),
  IFERROR(IF(SWIMMING!H279="Away", SWIMMING!E279, ""), ""),
  IFERROR(IF(WTEN!H279="Away", WTEN!E279, ""), ""),
  IFERROR(IF(TF!H279="Away", TF!E279, ""), ""),
  IFERROR(IF(WGOLF!H279="Away", WGOLF!E279, ""), ""),
  IFERROR(IF(WBB!H279="Away", WBB!E279, ""), ""),
  IFERROR(IF(MBB!H279="Away", MBB!E279, ""), ""),
  IFERROR(IF(WLAX!H279="Away", WLAX!E279, ""), ""),
  IFERROR(IF(MLAX!H279="Away", MLAX!E279, ""), ""),
  IFERROR(IF(SOFT!H279="Away", SOFT!E279, ""), ""),
  IFERROR(IF(BASE!H279="Away", BASE!E279, ""), ""),
  IFERROR(IF(ESPORTS!H279="Away", ESPORTS!E279, ""), "")
)
</f>
        <v/>
      </c>
      <c r="F279" s="11" t="str">
        <f>TEXTJOIN(
  CHAR(10) &amp; CHAR(10),
  TRUE,
  IFERROR(IF(WSO!H279="Away", TEXT(WSO!F279, "h:mm AM/PM"), ""), ""),
  IFERROR(IF(MSO!H279="Away", TEXT(MSO!F279, "h:mm AM/PM"), ""), ""),
  IFERROR(IF(FH!H279="Away", TEXT(FH!F279, "h:mm AM/PM"), ""), ""),
  IFERROR(IF(MGOLF!H279="Away", TEXT(MGOLF!F279, "h:mm AM/PM"), ""), ""),
  IFERROR(IF(Football!H279="Away", TEXT(Football!F279, "h:mm AM/PM"), ""), ""),
  IFERROR(IF(WVB!H279="Away", TEXT(WVB!F279, "h:mm AM/PM"), ""), ""),
  IFERROR(IF(XC!H279="Away", TEXT(XC!F279, "h:mm AM/PM"), ""), ""),
  IFERROR(IF(SWIMMING!H279="Away", TEXT(SWIMMING!F279, "h:mm AM/PM"), ""), ""),
  IFERROR(IF(WTEN!H279="Away", TEXT(WTEN!F279, "h:mm AM/PM"), ""), ""),
  IFERROR(IF(TF!H279="Away", TEXT(TF!F279, "h:mm AM/PM"), ""), ""),
  IFERROR(IF(WGOLF!H279="Away", TEXT(WGOLF!F279, "h:mm AM/PM"), ""), ""),
  IFERROR(IF(WBB!H279="Away", TEXT(WBB!F279, "h:mm AM/PM"), ""), ""),
  IFERROR(IF(MBB!H279="Away", TEXT(MBB!F279, "h:mm AM/PM"), ""), ""),
  IFERROR(IF(WLAX!H279="Away", TEXT(WLAX!F279, "h:mm AM/PM"), ""), ""),
  IFERROR(IF(MLAX!H279="Away", TEXT(MLAX!F279, "h:mm AM/PM"), ""), ""),
  IFERROR(IF(SOFT!H279="Away", TEXT(SOFT!F279, "h:mm AM/PM"), ""), ""),
  IFERROR(IF(BASE!H279="Away", TEXT(BASE!F279, "h:mm AM/PM"), ""), ""),
  IFERROR(IF(ESPORTS!H279="Away", TEXT(ESPORTS!F279, "h:mm AM/PM"), ""), "")
)
</f>
        <v/>
      </c>
      <c r="G279" s="11" t="str">
        <f>TEXTJOIN(
  CHAR(10) &amp; CHAR(10),
  TRUE,
  IFERROR(IF(WSO!H279="Away", WSO!G279, ""), ""),
  IFERROR(IF(MSO!H279="Away", MSO!G279, ""), ""),
  IFERROR(IF(FH!H279="Away", FH!G279, ""), ""),
  IFERROR(IF(MGOLF!H279="Away", MGOLF!G279, ""), ""),
  IFERROR(IF(Football!H279="Away", Football!G279, ""), ""),
  IFERROR(IF(WVB!H279="Away", WVB!G279, ""), ""),
  IFERROR(IF(XC!H279="Away", XC!G279, ""), ""),
  IFERROR(IF(SWIMMING!H279="Away", SWIMMING!G279, ""), ""),
  IFERROR(IF(WTEN!H279="Away", WTEN!G279, ""), ""),
  IFERROR(IF(TF!H279="Away", TF!G279, ""), ""),
  IFERROR(IF(WGOLF!H279="Away", WGOLF!G279, ""), ""),
  IFERROR(IF(WBB!H279="Away", WBB!G279, ""), ""),
  IFERROR(IF(MBB!H279="Away", MBB!G279, ""), ""),
  IFERROR(IF(WLAX!H279="Away", WLAX!G279, ""), ""),
  IFERROR(IF(MLAX!H279="Away", MLAX!G279, ""), ""),
  IFERROR(IF(SOFT!H279="Away", SOFT!G279, ""), ""),
  IFERROR(IF(BASE!H279="Away", BASE!G279, ""), ""),
  IFERROR(IF(ESPORTS!H279="Away", ESPORTS!G279, ""), "")
)
</f>
        <v/>
      </c>
      <c r="H279" s="22" t="str">
        <f>TEXTJOIN(
  CHAR(10) &amp; CHAR(10),
  TRUE,
  IFERROR(IF(WSO!H279="Away", WSO!P279, ""), ""),
  IFERROR(IF(MSO!H279="Away", MSO!P279, ""), ""),
  IFERROR(IF(FH!H279="Away", FH!P279, ""), ""),
  IFERROR(IF(MGOLF!H279="Away", MGOLF!P279, ""), ""),
  IFERROR(IF(Football!H279="Away", Football!P279, ""), ""),
  IFERROR(IF(WVB!H279="Away", WVB!P279, ""), ""),
  IFERROR(IF(XC!H279="Away", XC!P279, ""), ""),
  IFERROR(IF(SWIMMING!H279="Away", SWIMMING!P279, ""), ""),
  IFERROR(IF(WTEN!H279="Away", WTEN!P279, ""), ""),
  IFERROR(IF(TF!H279="Away", TF!P279, ""), ""),
  IFERROR(IF(WGOLF!H279="Away", WGOLF!P279, ""), ""),
  IFERROR(IF(WBB!H279="Away", WBB!P279, ""), ""),
  IFERROR(IF(MBB!H279="Away", MBB!P279, ""), ""),
  IFERROR(IF(WLAX!H279="Away", WLAX!P279, ""), ""),
  IFERROR(IF(MLAX!H279="Away", MLAX!P279, ""), ""),
  IFERROR(IF(SOFT!H279="Away", SOFT!P279, ""), ""),
  IFERROR(IF(BASE!H279="Away", BASE!P279, ""), ""),
  IFERROR(IF(ESPORTS!H279="Away", ESPORTS!P279, ""), "")
)
</f>
        <v/>
      </c>
    </row>
    <row r="280" ht="22.5" customHeight="1">
      <c r="A280" s="6">
        <v>279.0</v>
      </c>
      <c r="B280" s="6" t="str">
        <f>'Master Schedule'!B280</f>
        <v/>
      </c>
      <c r="C280" s="7">
        <v>46513.0</v>
      </c>
      <c r="D280" s="8" t="str">
        <f t="shared" si="1"/>
        <v>Thursday</v>
      </c>
      <c r="E280" s="11" t="str">
        <f>TEXTJOIN(
  CHAR(10) &amp; CHAR(10),
  TRUE,
  IFERROR(IF(WSO!H280="Away", WSO!E280, ""), ""),
  IFERROR(IF(MSO!H280="Away", MSO!E280, ""), ""),
  IFERROR(IF(FH!H280="Away", FH!E280, ""), ""),
  IFERROR(IF(MGOLF!H280="Away", MGOLF!E280, ""), ""),
  IFERROR(IF(Football!H280="Away", Football!E280, ""), ""),
  IFERROR(IF(WVB!H280="Away", WVB!E280, ""), ""),
  IFERROR(IF(XC!H280="Away", XC!E280, ""), ""),
  IFERROR(IF(SWIMMING!H280="Away", SWIMMING!E280, ""), ""),
  IFERROR(IF(WTEN!H280="Away", WTEN!E280, ""), ""),
  IFERROR(IF(TF!H280="Away", TF!E280, ""), ""),
  IFERROR(IF(WGOLF!H280="Away", WGOLF!E280, ""), ""),
  IFERROR(IF(WBB!H280="Away", WBB!E280, ""), ""),
  IFERROR(IF(MBB!H280="Away", MBB!E280, ""), ""),
  IFERROR(IF(WLAX!H280="Away", WLAX!E280, ""), ""),
  IFERROR(IF(MLAX!H280="Away", MLAX!E280, ""), ""),
  IFERROR(IF(SOFT!H280="Away", SOFT!E280, ""), ""),
  IFERROR(IF(BASE!H280="Away", BASE!E280, ""), ""),
  IFERROR(IF(ESPORTS!H280="Away", ESPORTS!E280, ""), "")
)
</f>
        <v/>
      </c>
      <c r="F280" s="11" t="str">
        <f>TEXTJOIN(
  CHAR(10) &amp; CHAR(10),
  TRUE,
  IFERROR(IF(WSO!H280="Away", TEXT(WSO!F280, "h:mm AM/PM"), ""), ""),
  IFERROR(IF(MSO!H280="Away", TEXT(MSO!F280, "h:mm AM/PM"), ""), ""),
  IFERROR(IF(FH!H280="Away", TEXT(FH!F280, "h:mm AM/PM"), ""), ""),
  IFERROR(IF(MGOLF!H280="Away", TEXT(MGOLF!F280, "h:mm AM/PM"), ""), ""),
  IFERROR(IF(Football!H280="Away", TEXT(Football!F280, "h:mm AM/PM"), ""), ""),
  IFERROR(IF(WVB!H280="Away", TEXT(WVB!F280, "h:mm AM/PM"), ""), ""),
  IFERROR(IF(XC!H280="Away", TEXT(XC!F280, "h:mm AM/PM"), ""), ""),
  IFERROR(IF(SWIMMING!H280="Away", TEXT(SWIMMING!F280, "h:mm AM/PM"), ""), ""),
  IFERROR(IF(WTEN!H280="Away", TEXT(WTEN!F280, "h:mm AM/PM"), ""), ""),
  IFERROR(IF(TF!H280="Away", TEXT(TF!F280, "h:mm AM/PM"), ""), ""),
  IFERROR(IF(WGOLF!H280="Away", TEXT(WGOLF!F280, "h:mm AM/PM"), ""), ""),
  IFERROR(IF(WBB!H280="Away", TEXT(WBB!F280, "h:mm AM/PM"), ""), ""),
  IFERROR(IF(MBB!H280="Away", TEXT(MBB!F280, "h:mm AM/PM"), ""), ""),
  IFERROR(IF(WLAX!H280="Away", TEXT(WLAX!F280, "h:mm AM/PM"), ""), ""),
  IFERROR(IF(MLAX!H280="Away", TEXT(MLAX!F280, "h:mm AM/PM"), ""), ""),
  IFERROR(IF(SOFT!H280="Away", TEXT(SOFT!F280, "h:mm AM/PM"), ""), ""),
  IFERROR(IF(BASE!H280="Away", TEXT(BASE!F280, "h:mm AM/PM"), ""), ""),
  IFERROR(IF(ESPORTS!H280="Away", TEXT(ESPORTS!F280, "h:mm AM/PM"), ""), "")
)
</f>
        <v/>
      </c>
      <c r="G280" s="11" t="str">
        <f>TEXTJOIN(
  CHAR(10) &amp; CHAR(10),
  TRUE,
  IFERROR(IF(WSO!H280="Away", WSO!G280, ""), ""),
  IFERROR(IF(MSO!H280="Away", MSO!G280, ""), ""),
  IFERROR(IF(FH!H280="Away", FH!G280, ""), ""),
  IFERROR(IF(MGOLF!H280="Away", MGOLF!G280, ""), ""),
  IFERROR(IF(Football!H280="Away", Football!G280, ""), ""),
  IFERROR(IF(WVB!H280="Away", WVB!G280, ""), ""),
  IFERROR(IF(XC!H280="Away", XC!G280, ""), ""),
  IFERROR(IF(SWIMMING!H280="Away", SWIMMING!G280, ""), ""),
  IFERROR(IF(WTEN!H280="Away", WTEN!G280, ""), ""),
  IFERROR(IF(TF!H280="Away", TF!G280, ""), ""),
  IFERROR(IF(WGOLF!H280="Away", WGOLF!G280, ""), ""),
  IFERROR(IF(WBB!H280="Away", WBB!G280, ""), ""),
  IFERROR(IF(MBB!H280="Away", MBB!G280, ""), ""),
  IFERROR(IF(WLAX!H280="Away", WLAX!G280, ""), ""),
  IFERROR(IF(MLAX!H280="Away", MLAX!G280, ""), ""),
  IFERROR(IF(SOFT!H280="Away", SOFT!G280, ""), ""),
  IFERROR(IF(BASE!H280="Away", BASE!G280, ""), ""),
  IFERROR(IF(ESPORTS!H280="Away", ESPORTS!G280, ""), "")
)
</f>
        <v/>
      </c>
      <c r="H280" s="22" t="str">
        <f>TEXTJOIN(
  CHAR(10) &amp; CHAR(10),
  TRUE,
  IFERROR(IF(WSO!H280="Away", WSO!P280, ""), ""),
  IFERROR(IF(MSO!H280="Away", MSO!P280, ""), ""),
  IFERROR(IF(FH!H280="Away", FH!P280, ""), ""),
  IFERROR(IF(MGOLF!H280="Away", MGOLF!P280, ""), ""),
  IFERROR(IF(Football!H280="Away", Football!P280, ""), ""),
  IFERROR(IF(WVB!H280="Away", WVB!P280, ""), ""),
  IFERROR(IF(XC!H280="Away", XC!P280, ""), ""),
  IFERROR(IF(SWIMMING!H280="Away", SWIMMING!P280, ""), ""),
  IFERROR(IF(WTEN!H280="Away", WTEN!P280, ""), ""),
  IFERROR(IF(TF!H280="Away", TF!P280, ""), ""),
  IFERROR(IF(WGOLF!H280="Away", WGOLF!P280, ""), ""),
  IFERROR(IF(WBB!H280="Away", WBB!P280, ""), ""),
  IFERROR(IF(MBB!H280="Away", MBB!P280, ""), ""),
  IFERROR(IF(WLAX!H280="Away", WLAX!P280, ""), ""),
  IFERROR(IF(MLAX!H280="Away", MLAX!P280, ""), ""),
  IFERROR(IF(SOFT!H280="Away", SOFT!P280, ""), ""),
  IFERROR(IF(BASE!H280="Away", BASE!P280, ""), ""),
  IFERROR(IF(ESPORTS!H280="Away", ESPORTS!P280, ""), "")
)
</f>
        <v/>
      </c>
    </row>
    <row r="281" ht="22.5" customHeight="1">
      <c r="A281" s="6">
        <v>280.0</v>
      </c>
      <c r="B281" s="6" t="str">
        <f>'Master Schedule'!B281</f>
        <v/>
      </c>
      <c r="C281" s="7">
        <v>46514.0</v>
      </c>
      <c r="D281" s="8" t="str">
        <f t="shared" si="1"/>
        <v>Friday</v>
      </c>
      <c r="E281" s="11" t="str">
        <f>TEXTJOIN(
  CHAR(10) &amp; CHAR(10),
  TRUE,
  IFERROR(IF(WSO!H281="Away", WSO!E281, ""), ""),
  IFERROR(IF(MSO!H281="Away", MSO!E281, ""), ""),
  IFERROR(IF(FH!H281="Away", FH!E281, ""), ""),
  IFERROR(IF(MGOLF!H281="Away", MGOLF!E281, ""), ""),
  IFERROR(IF(Football!H281="Away", Football!E281, ""), ""),
  IFERROR(IF(WVB!H281="Away", WVB!E281, ""), ""),
  IFERROR(IF(XC!H281="Away", XC!E281, ""), ""),
  IFERROR(IF(SWIMMING!H281="Away", SWIMMING!E281, ""), ""),
  IFERROR(IF(WTEN!H281="Away", WTEN!E281, ""), ""),
  IFERROR(IF(TF!H281="Away", TF!E281, ""), ""),
  IFERROR(IF(WGOLF!H281="Away", WGOLF!E281, ""), ""),
  IFERROR(IF(WBB!H281="Away", WBB!E281, ""), ""),
  IFERROR(IF(MBB!H281="Away", MBB!E281, ""), ""),
  IFERROR(IF(WLAX!H281="Away", WLAX!E281, ""), ""),
  IFERROR(IF(MLAX!H281="Away", MLAX!E281, ""), ""),
  IFERROR(IF(SOFT!H281="Away", SOFT!E281, ""), ""),
  IFERROR(IF(BASE!H281="Away", BASE!E281, ""), ""),
  IFERROR(IF(ESPORTS!H281="Away", ESPORTS!E281, ""), "")
)
</f>
        <v/>
      </c>
      <c r="F281" s="11" t="str">
        <f>TEXTJOIN(
  CHAR(10) &amp; CHAR(10),
  TRUE,
  IFERROR(IF(WSO!H281="Away", TEXT(WSO!F281, "h:mm AM/PM"), ""), ""),
  IFERROR(IF(MSO!H281="Away", TEXT(MSO!F281, "h:mm AM/PM"), ""), ""),
  IFERROR(IF(FH!H281="Away", TEXT(FH!F281, "h:mm AM/PM"), ""), ""),
  IFERROR(IF(MGOLF!H281="Away", TEXT(MGOLF!F281, "h:mm AM/PM"), ""), ""),
  IFERROR(IF(Football!H281="Away", TEXT(Football!F281, "h:mm AM/PM"), ""), ""),
  IFERROR(IF(WVB!H281="Away", TEXT(WVB!F281, "h:mm AM/PM"), ""), ""),
  IFERROR(IF(XC!H281="Away", TEXT(XC!F281, "h:mm AM/PM"), ""), ""),
  IFERROR(IF(SWIMMING!H281="Away", TEXT(SWIMMING!F281, "h:mm AM/PM"), ""), ""),
  IFERROR(IF(WTEN!H281="Away", TEXT(WTEN!F281, "h:mm AM/PM"), ""), ""),
  IFERROR(IF(TF!H281="Away", TEXT(TF!F281, "h:mm AM/PM"), ""), ""),
  IFERROR(IF(WGOLF!H281="Away", TEXT(WGOLF!F281, "h:mm AM/PM"), ""), ""),
  IFERROR(IF(WBB!H281="Away", TEXT(WBB!F281, "h:mm AM/PM"), ""), ""),
  IFERROR(IF(MBB!H281="Away", TEXT(MBB!F281, "h:mm AM/PM"), ""), ""),
  IFERROR(IF(WLAX!H281="Away", TEXT(WLAX!F281, "h:mm AM/PM"), ""), ""),
  IFERROR(IF(MLAX!H281="Away", TEXT(MLAX!F281, "h:mm AM/PM"), ""), ""),
  IFERROR(IF(SOFT!H281="Away", TEXT(SOFT!F281, "h:mm AM/PM"), ""), ""),
  IFERROR(IF(BASE!H281="Away", TEXT(BASE!F281, "h:mm AM/PM"), ""), ""),
  IFERROR(IF(ESPORTS!H281="Away", TEXT(ESPORTS!F281, "h:mm AM/PM"), ""), "")
)
</f>
        <v/>
      </c>
      <c r="G281" s="11" t="str">
        <f>TEXTJOIN(
  CHAR(10) &amp; CHAR(10),
  TRUE,
  IFERROR(IF(WSO!H281="Away", WSO!G281, ""), ""),
  IFERROR(IF(MSO!H281="Away", MSO!G281, ""), ""),
  IFERROR(IF(FH!H281="Away", FH!G281, ""), ""),
  IFERROR(IF(MGOLF!H281="Away", MGOLF!G281, ""), ""),
  IFERROR(IF(Football!H281="Away", Football!G281, ""), ""),
  IFERROR(IF(WVB!H281="Away", WVB!G281, ""), ""),
  IFERROR(IF(XC!H281="Away", XC!G281, ""), ""),
  IFERROR(IF(SWIMMING!H281="Away", SWIMMING!G281, ""), ""),
  IFERROR(IF(WTEN!H281="Away", WTEN!G281, ""), ""),
  IFERROR(IF(TF!H281="Away", TF!G281, ""), ""),
  IFERROR(IF(WGOLF!H281="Away", WGOLF!G281, ""), ""),
  IFERROR(IF(WBB!H281="Away", WBB!G281, ""), ""),
  IFERROR(IF(MBB!H281="Away", MBB!G281, ""), ""),
  IFERROR(IF(WLAX!H281="Away", WLAX!G281, ""), ""),
  IFERROR(IF(MLAX!H281="Away", MLAX!G281, ""), ""),
  IFERROR(IF(SOFT!H281="Away", SOFT!G281, ""), ""),
  IFERROR(IF(BASE!H281="Away", BASE!G281, ""), ""),
  IFERROR(IF(ESPORTS!H281="Away", ESPORTS!G281, ""), "")
)
</f>
        <v/>
      </c>
      <c r="H281" s="22" t="str">
        <f>TEXTJOIN(
  CHAR(10) &amp; CHAR(10),
  TRUE,
  IFERROR(IF(WSO!H281="Away", WSO!P281, ""), ""),
  IFERROR(IF(MSO!H281="Away", MSO!P281, ""), ""),
  IFERROR(IF(FH!H281="Away", FH!P281, ""), ""),
  IFERROR(IF(MGOLF!H281="Away", MGOLF!P281, ""), ""),
  IFERROR(IF(Football!H281="Away", Football!P281, ""), ""),
  IFERROR(IF(WVB!H281="Away", WVB!P281, ""), ""),
  IFERROR(IF(XC!H281="Away", XC!P281, ""), ""),
  IFERROR(IF(SWIMMING!H281="Away", SWIMMING!P281, ""), ""),
  IFERROR(IF(WTEN!H281="Away", WTEN!P281, ""), ""),
  IFERROR(IF(TF!H281="Away", TF!P281, ""), ""),
  IFERROR(IF(WGOLF!H281="Away", WGOLF!P281, ""), ""),
  IFERROR(IF(WBB!H281="Away", WBB!P281, ""), ""),
  IFERROR(IF(MBB!H281="Away", MBB!P281, ""), ""),
  IFERROR(IF(WLAX!H281="Away", WLAX!P281, ""), ""),
  IFERROR(IF(MLAX!H281="Away", MLAX!P281, ""), ""),
  IFERROR(IF(SOFT!H281="Away", SOFT!P281, ""), ""),
  IFERROR(IF(BASE!H281="Away", BASE!P281, ""), ""),
  IFERROR(IF(ESPORTS!H281="Away", ESPORTS!P281, ""), "")
)
</f>
        <v/>
      </c>
    </row>
    <row r="282" ht="22.5" customHeight="1">
      <c r="A282" s="6">
        <v>281.0</v>
      </c>
      <c r="B282" s="6" t="str">
        <f>'Master Schedule'!B282</f>
        <v/>
      </c>
      <c r="C282" s="7">
        <v>46515.0</v>
      </c>
      <c r="D282" s="8" t="str">
        <f t="shared" si="1"/>
        <v>Saturday</v>
      </c>
      <c r="E282" s="11" t="str">
        <f>TEXTJOIN(
  CHAR(10) &amp; CHAR(10),
  TRUE,
  IFERROR(IF(WSO!H282="Away", WSO!E282, ""), ""),
  IFERROR(IF(MSO!H282="Away", MSO!E282, ""), ""),
  IFERROR(IF(FH!H282="Away", FH!E282, ""), ""),
  IFERROR(IF(MGOLF!H282="Away", MGOLF!E282, ""), ""),
  IFERROR(IF(Football!H282="Away", Football!E282, ""), ""),
  IFERROR(IF(WVB!H282="Away", WVB!E282, ""), ""),
  IFERROR(IF(XC!H282="Away", XC!E282, ""), ""),
  IFERROR(IF(SWIMMING!H282="Away", SWIMMING!E282, ""), ""),
  IFERROR(IF(WTEN!H282="Away", WTEN!E282, ""), ""),
  IFERROR(IF(TF!H282="Away", TF!E282, ""), ""),
  IFERROR(IF(WGOLF!H282="Away", WGOLF!E282, ""), ""),
  IFERROR(IF(WBB!H282="Away", WBB!E282, ""), ""),
  IFERROR(IF(MBB!H282="Away", MBB!E282, ""), ""),
  IFERROR(IF(WLAX!H282="Away", WLAX!E282, ""), ""),
  IFERROR(IF(MLAX!H282="Away", MLAX!E282, ""), ""),
  IFERROR(IF(SOFT!H282="Away", SOFT!E282, ""), ""),
  IFERROR(IF(BASE!H282="Away", BASE!E282, ""), ""),
  IFERROR(IF(ESPORTS!H282="Away", ESPORTS!E282, ""), "")
)
</f>
        <v/>
      </c>
      <c r="F282" s="11" t="str">
        <f>TEXTJOIN(
  CHAR(10) &amp; CHAR(10),
  TRUE,
  IFERROR(IF(WSO!H282="Away", TEXT(WSO!F282, "h:mm AM/PM"), ""), ""),
  IFERROR(IF(MSO!H282="Away", TEXT(MSO!F282, "h:mm AM/PM"), ""), ""),
  IFERROR(IF(FH!H282="Away", TEXT(FH!F282, "h:mm AM/PM"), ""), ""),
  IFERROR(IF(MGOLF!H282="Away", TEXT(MGOLF!F282, "h:mm AM/PM"), ""), ""),
  IFERROR(IF(Football!H282="Away", TEXT(Football!F282, "h:mm AM/PM"), ""), ""),
  IFERROR(IF(WVB!H282="Away", TEXT(WVB!F282, "h:mm AM/PM"), ""), ""),
  IFERROR(IF(XC!H282="Away", TEXT(XC!F282, "h:mm AM/PM"), ""), ""),
  IFERROR(IF(SWIMMING!H282="Away", TEXT(SWIMMING!F282, "h:mm AM/PM"), ""), ""),
  IFERROR(IF(WTEN!H282="Away", TEXT(WTEN!F282, "h:mm AM/PM"), ""), ""),
  IFERROR(IF(TF!H282="Away", TEXT(TF!F282, "h:mm AM/PM"), ""), ""),
  IFERROR(IF(WGOLF!H282="Away", TEXT(WGOLF!F282, "h:mm AM/PM"), ""), ""),
  IFERROR(IF(WBB!H282="Away", TEXT(WBB!F282, "h:mm AM/PM"), ""), ""),
  IFERROR(IF(MBB!H282="Away", TEXT(MBB!F282, "h:mm AM/PM"), ""), ""),
  IFERROR(IF(WLAX!H282="Away", TEXT(WLAX!F282, "h:mm AM/PM"), ""), ""),
  IFERROR(IF(MLAX!H282="Away", TEXT(MLAX!F282, "h:mm AM/PM"), ""), ""),
  IFERROR(IF(SOFT!H282="Away", TEXT(SOFT!F282, "h:mm AM/PM"), ""), ""),
  IFERROR(IF(BASE!H282="Away", TEXT(BASE!F282, "h:mm AM/PM"), ""), ""),
  IFERROR(IF(ESPORTS!H282="Away", TEXT(ESPORTS!F282, "h:mm AM/PM"), ""), "")
)
</f>
        <v/>
      </c>
      <c r="G282" s="11" t="str">
        <f>TEXTJOIN(
  CHAR(10) &amp; CHAR(10),
  TRUE,
  IFERROR(IF(WSO!H282="Away", WSO!G282, ""), ""),
  IFERROR(IF(MSO!H282="Away", MSO!G282, ""), ""),
  IFERROR(IF(FH!H282="Away", FH!G282, ""), ""),
  IFERROR(IF(MGOLF!H282="Away", MGOLF!G282, ""), ""),
  IFERROR(IF(Football!H282="Away", Football!G282, ""), ""),
  IFERROR(IF(WVB!H282="Away", WVB!G282, ""), ""),
  IFERROR(IF(XC!H282="Away", XC!G282, ""), ""),
  IFERROR(IF(SWIMMING!H282="Away", SWIMMING!G282, ""), ""),
  IFERROR(IF(WTEN!H282="Away", WTEN!G282, ""), ""),
  IFERROR(IF(TF!H282="Away", TF!G282, ""), ""),
  IFERROR(IF(WGOLF!H282="Away", WGOLF!G282, ""), ""),
  IFERROR(IF(WBB!H282="Away", WBB!G282, ""), ""),
  IFERROR(IF(MBB!H282="Away", MBB!G282, ""), ""),
  IFERROR(IF(WLAX!H282="Away", WLAX!G282, ""), ""),
  IFERROR(IF(MLAX!H282="Away", MLAX!G282, ""), ""),
  IFERROR(IF(SOFT!H282="Away", SOFT!G282, ""), ""),
  IFERROR(IF(BASE!H282="Away", BASE!G282, ""), ""),
  IFERROR(IF(ESPORTS!H282="Away", ESPORTS!G282, ""), "")
)
</f>
        <v/>
      </c>
      <c r="H282" s="22" t="str">
        <f>TEXTJOIN(
  CHAR(10) &amp; CHAR(10),
  TRUE,
  IFERROR(IF(WSO!H282="Away", WSO!P282, ""), ""),
  IFERROR(IF(MSO!H282="Away", MSO!P282, ""), ""),
  IFERROR(IF(FH!H282="Away", FH!P282, ""), ""),
  IFERROR(IF(MGOLF!H282="Away", MGOLF!P282, ""), ""),
  IFERROR(IF(Football!H282="Away", Football!P282, ""), ""),
  IFERROR(IF(WVB!H282="Away", WVB!P282, ""), ""),
  IFERROR(IF(XC!H282="Away", XC!P282, ""), ""),
  IFERROR(IF(SWIMMING!H282="Away", SWIMMING!P282, ""), ""),
  IFERROR(IF(WTEN!H282="Away", WTEN!P282, ""), ""),
  IFERROR(IF(TF!H282="Away", TF!P282, ""), ""),
  IFERROR(IF(WGOLF!H282="Away", WGOLF!P282, ""), ""),
  IFERROR(IF(WBB!H282="Away", WBB!P282, ""), ""),
  IFERROR(IF(MBB!H282="Away", MBB!P282, ""), ""),
  IFERROR(IF(WLAX!H282="Away", WLAX!P282, ""), ""),
  IFERROR(IF(MLAX!H282="Away", MLAX!P282, ""), ""),
  IFERROR(IF(SOFT!H282="Away", SOFT!P282, ""), ""),
  IFERROR(IF(BASE!H282="Away", BASE!P282, ""), ""),
  IFERROR(IF(ESPORTS!H282="Away", ESPORTS!P282, ""), "")
)
</f>
        <v/>
      </c>
    </row>
    <row r="283" ht="22.5" customHeight="1">
      <c r="A283" s="6">
        <v>282.0</v>
      </c>
      <c r="B283" s="6" t="str">
        <f>'Master Schedule'!B283</f>
        <v/>
      </c>
      <c r="C283" s="7">
        <v>46516.0</v>
      </c>
      <c r="D283" s="8" t="str">
        <f t="shared" si="1"/>
        <v>Sunday</v>
      </c>
      <c r="E283" s="11" t="str">
        <f>TEXTJOIN(
  CHAR(10) &amp; CHAR(10),
  TRUE,
  IFERROR(IF(WSO!H283="Away", WSO!E283, ""), ""),
  IFERROR(IF(MSO!H283="Away", MSO!E283, ""), ""),
  IFERROR(IF(FH!H283="Away", FH!E283, ""), ""),
  IFERROR(IF(MGOLF!H283="Away", MGOLF!E283, ""), ""),
  IFERROR(IF(Football!H283="Away", Football!E283, ""), ""),
  IFERROR(IF(WVB!H283="Away", WVB!E283, ""), ""),
  IFERROR(IF(XC!H283="Away", XC!E283, ""), ""),
  IFERROR(IF(SWIMMING!H283="Away", SWIMMING!E283, ""), ""),
  IFERROR(IF(WTEN!H283="Away", WTEN!E283, ""), ""),
  IFERROR(IF(TF!H283="Away", TF!E283, ""), ""),
  IFERROR(IF(WGOLF!H283="Away", WGOLF!E283, ""), ""),
  IFERROR(IF(WBB!H283="Away", WBB!E283, ""), ""),
  IFERROR(IF(MBB!H283="Away", MBB!E283, ""), ""),
  IFERROR(IF(WLAX!H283="Away", WLAX!E283, ""), ""),
  IFERROR(IF(MLAX!H283="Away", MLAX!E283, ""), ""),
  IFERROR(IF(SOFT!H283="Away", SOFT!E283, ""), ""),
  IFERROR(IF(BASE!H283="Away", BASE!E283, ""), ""),
  IFERROR(IF(ESPORTS!H283="Away", ESPORTS!E283, ""), "")
)
</f>
        <v/>
      </c>
      <c r="F283" s="11" t="str">
        <f>TEXTJOIN(
  CHAR(10) &amp; CHAR(10),
  TRUE,
  IFERROR(IF(WSO!H283="Away", TEXT(WSO!F283, "h:mm AM/PM"), ""), ""),
  IFERROR(IF(MSO!H283="Away", TEXT(MSO!F283, "h:mm AM/PM"), ""), ""),
  IFERROR(IF(FH!H283="Away", TEXT(FH!F283, "h:mm AM/PM"), ""), ""),
  IFERROR(IF(MGOLF!H283="Away", TEXT(MGOLF!F283, "h:mm AM/PM"), ""), ""),
  IFERROR(IF(Football!H283="Away", TEXT(Football!F283, "h:mm AM/PM"), ""), ""),
  IFERROR(IF(WVB!H283="Away", TEXT(WVB!F283, "h:mm AM/PM"), ""), ""),
  IFERROR(IF(XC!H283="Away", TEXT(XC!F283, "h:mm AM/PM"), ""), ""),
  IFERROR(IF(SWIMMING!H283="Away", TEXT(SWIMMING!F283, "h:mm AM/PM"), ""), ""),
  IFERROR(IF(WTEN!H283="Away", TEXT(WTEN!F283, "h:mm AM/PM"), ""), ""),
  IFERROR(IF(TF!H283="Away", TEXT(TF!F283, "h:mm AM/PM"), ""), ""),
  IFERROR(IF(WGOLF!H283="Away", TEXT(WGOLF!F283, "h:mm AM/PM"), ""), ""),
  IFERROR(IF(WBB!H283="Away", TEXT(WBB!F283, "h:mm AM/PM"), ""), ""),
  IFERROR(IF(MBB!H283="Away", TEXT(MBB!F283, "h:mm AM/PM"), ""), ""),
  IFERROR(IF(WLAX!H283="Away", TEXT(WLAX!F283, "h:mm AM/PM"), ""), ""),
  IFERROR(IF(MLAX!H283="Away", TEXT(MLAX!F283, "h:mm AM/PM"), ""), ""),
  IFERROR(IF(SOFT!H283="Away", TEXT(SOFT!F283, "h:mm AM/PM"), ""), ""),
  IFERROR(IF(BASE!H283="Away", TEXT(BASE!F283, "h:mm AM/PM"), ""), ""),
  IFERROR(IF(ESPORTS!H283="Away", TEXT(ESPORTS!F283, "h:mm AM/PM"), ""), "")
)
</f>
        <v/>
      </c>
      <c r="G283" s="11" t="str">
        <f>TEXTJOIN(
  CHAR(10) &amp; CHAR(10),
  TRUE,
  IFERROR(IF(WSO!H283="Away", WSO!G283, ""), ""),
  IFERROR(IF(MSO!H283="Away", MSO!G283, ""), ""),
  IFERROR(IF(FH!H283="Away", FH!G283, ""), ""),
  IFERROR(IF(MGOLF!H283="Away", MGOLF!G283, ""), ""),
  IFERROR(IF(Football!H283="Away", Football!G283, ""), ""),
  IFERROR(IF(WVB!H283="Away", WVB!G283, ""), ""),
  IFERROR(IF(XC!H283="Away", XC!G283, ""), ""),
  IFERROR(IF(SWIMMING!H283="Away", SWIMMING!G283, ""), ""),
  IFERROR(IF(WTEN!H283="Away", WTEN!G283, ""), ""),
  IFERROR(IF(TF!H283="Away", TF!G283, ""), ""),
  IFERROR(IF(WGOLF!H283="Away", WGOLF!G283, ""), ""),
  IFERROR(IF(WBB!H283="Away", WBB!G283, ""), ""),
  IFERROR(IF(MBB!H283="Away", MBB!G283, ""), ""),
  IFERROR(IF(WLAX!H283="Away", WLAX!G283, ""), ""),
  IFERROR(IF(MLAX!H283="Away", MLAX!G283, ""), ""),
  IFERROR(IF(SOFT!H283="Away", SOFT!G283, ""), ""),
  IFERROR(IF(BASE!H283="Away", BASE!G283, ""), ""),
  IFERROR(IF(ESPORTS!H283="Away", ESPORTS!G283, ""), "")
)
</f>
        <v/>
      </c>
      <c r="H283" s="22" t="str">
        <f>TEXTJOIN(
  CHAR(10) &amp; CHAR(10),
  TRUE,
  IFERROR(IF(WSO!H283="Away", WSO!P283, ""), ""),
  IFERROR(IF(MSO!H283="Away", MSO!P283, ""), ""),
  IFERROR(IF(FH!H283="Away", FH!P283, ""), ""),
  IFERROR(IF(MGOLF!H283="Away", MGOLF!P283, ""), ""),
  IFERROR(IF(Football!H283="Away", Football!P283, ""), ""),
  IFERROR(IF(WVB!H283="Away", WVB!P283, ""), ""),
  IFERROR(IF(XC!H283="Away", XC!P283, ""), ""),
  IFERROR(IF(SWIMMING!H283="Away", SWIMMING!P283, ""), ""),
  IFERROR(IF(WTEN!H283="Away", WTEN!P283, ""), ""),
  IFERROR(IF(TF!H283="Away", TF!P283, ""), ""),
  IFERROR(IF(WGOLF!H283="Away", WGOLF!P283, ""), ""),
  IFERROR(IF(WBB!H283="Away", WBB!P283, ""), ""),
  IFERROR(IF(MBB!H283="Away", MBB!P283, ""), ""),
  IFERROR(IF(WLAX!H283="Away", WLAX!P283, ""), ""),
  IFERROR(IF(MLAX!H283="Away", MLAX!P283, ""), ""),
  IFERROR(IF(SOFT!H283="Away", SOFT!P283, ""), ""),
  IFERROR(IF(BASE!H283="Away", BASE!P283, ""), ""),
  IFERROR(IF(ESPORTS!H283="Away", ESPORTS!P283, ""), "")
)
</f>
        <v/>
      </c>
    </row>
    <row r="284" ht="22.5" customHeight="1">
      <c r="A284" s="6">
        <v>283.0</v>
      </c>
      <c r="B284" s="6" t="str">
        <f>'Master Schedule'!B284</f>
        <v/>
      </c>
      <c r="C284" s="7">
        <v>46517.0</v>
      </c>
      <c r="D284" s="8" t="str">
        <f t="shared" si="1"/>
        <v>Monday</v>
      </c>
      <c r="E284" s="11" t="str">
        <f>TEXTJOIN(
  CHAR(10) &amp; CHAR(10),
  TRUE,
  IFERROR(IF(WSO!H284="Away", WSO!E284, ""), ""),
  IFERROR(IF(MSO!H284="Away", MSO!E284, ""), ""),
  IFERROR(IF(FH!H284="Away", FH!E284, ""), ""),
  IFERROR(IF(MGOLF!H284="Away", MGOLF!E284, ""), ""),
  IFERROR(IF(Football!H284="Away", Football!E284, ""), ""),
  IFERROR(IF(WVB!H284="Away", WVB!E284, ""), ""),
  IFERROR(IF(XC!H284="Away", XC!E284, ""), ""),
  IFERROR(IF(SWIMMING!H284="Away", SWIMMING!E284, ""), ""),
  IFERROR(IF(WTEN!H284="Away", WTEN!E284, ""), ""),
  IFERROR(IF(TF!H284="Away", TF!E284, ""), ""),
  IFERROR(IF(WGOLF!H284="Away", WGOLF!E284, ""), ""),
  IFERROR(IF(WBB!H284="Away", WBB!E284, ""), ""),
  IFERROR(IF(MBB!H284="Away", MBB!E284, ""), ""),
  IFERROR(IF(WLAX!H284="Away", WLAX!E284, ""), ""),
  IFERROR(IF(MLAX!H284="Away", MLAX!E284, ""), ""),
  IFERROR(IF(SOFT!H284="Away", SOFT!E284, ""), ""),
  IFERROR(IF(BASE!H284="Away", BASE!E284, ""), ""),
  IFERROR(IF(ESPORTS!H284="Away", ESPORTS!E284, ""), "")
)
</f>
        <v/>
      </c>
      <c r="F284" s="11" t="str">
        <f>TEXTJOIN(
  CHAR(10) &amp; CHAR(10),
  TRUE,
  IFERROR(IF(WSO!H284="Away", TEXT(WSO!F284, "h:mm AM/PM"), ""), ""),
  IFERROR(IF(MSO!H284="Away", TEXT(MSO!F284, "h:mm AM/PM"), ""), ""),
  IFERROR(IF(FH!H284="Away", TEXT(FH!F284, "h:mm AM/PM"), ""), ""),
  IFERROR(IF(MGOLF!H284="Away", TEXT(MGOLF!F284, "h:mm AM/PM"), ""), ""),
  IFERROR(IF(Football!H284="Away", TEXT(Football!F284, "h:mm AM/PM"), ""), ""),
  IFERROR(IF(WVB!H284="Away", TEXT(WVB!F284, "h:mm AM/PM"), ""), ""),
  IFERROR(IF(XC!H284="Away", TEXT(XC!F284, "h:mm AM/PM"), ""), ""),
  IFERROR(IF(SWIMMING!H284="Away", TEXT(SWIMMING!F284, "h:mm AM/PM"), ""), ""),
  IFERROR(IF(WTEN!H284="Away", TEXT(WTEN!F284, "h:mm AM/PM"), ""), ""),
  IFERROR(IF(TF!H284="Away", TEXT(TF!F284, "h:mm AM/PM"), ""), ""),
  IFERROR(IF(WGOLF!H284="Away", TEXT(WGOLF!F284, "h:mm AM/PM"), ""), ""),
  IFERROR(IF(WBB!H284="Away", TEXT(WBB!F284, "h:mm AM/PM"), ""), ""),
  IFERROR(IF(MBB!H284="Away", TEXT(MBB!F284, "h:mm AM/PM"), ""), ""),
  IFERROR(IF(WLAX!H284="Away", TEXT(WLAX!F284, "h:mm AM/PM"), ""), ""),
  IFERROR(IF(MLAX!H284="Away", TEXT(MLAX!F284, "h:mm AM/PM"), ""), ""),
  IFERROR(IF(SOFT!H284="Away", TEXT(SOFT!F284, "h:mm AM/PM"), ""), ""),
  IFERROR(IF(BASE!H284="Away", TEXT(BASE!F284, "h:mm AM/PM"), ""), ""),
  IFERROR(IF(ESPORTS!H284="Away", TEXT(ESPORTS!F284, "h:mm AM/PM"), ""), "")
)
</f>
        <v/>
      </c>
      <c r="G284" s="11" t="str">
        <f>TEXTJOIN(
  CHAR(10) &amp; CHAR(10),
  TRUE,
  IFERROR(IF(WSO!H284="Away", WSO!G284, ""), ""),
  IFERROR(IF(MSO!H284="Away", MSO!G284, ""), ""),
  IFERROR(IF(FH!H284="Away", FH!G284, ""), ""),
  IFERROR(IF(MGOLF!H284="Away", MGOLF!G284, ""), ""),
  IFERROR(IF(Football!H284="Away", Football!G284, ""), ""),
  IFERROR(IF(WVB!H284="Away", WVB!G284, ""), ""),
  IFERROR(IF(XC!H284="Away", XC!G284, ""), ""),
  IFERROR(IF(SWIMMING!H284="Away", SWIMMING!G284, ""), ""),
  IFERROR(IF(WTEN!H284="Away", WTEN!G284, ""), ""),
  IFERROR(IF(TF!H284="Away", TF!G284, ""), ""),
  IFERROR(IF(WGOLF!H284="Away", WGOLF!G284, ""), ""),
  IFERROR(IF(WBB!H284="Away", WBB!G284, ""), ""),
  IFERROR(IF(MBB!H284="Away", MBB!G284, ""), ""),
  IFERROR(IF(WLAX!H284="Away", WLAX!G284, ""), ""),
  IFERROR(IF(MLAX!H284="Away", MLAX!G284, ""), ""),
  IFERROR(IF(SOFT!H284="Away", SOFT!G284, ""), ""),
  IFERROR(IF(BASE!H284="Away", BASE!G284, ""), ""),
  IFERROR(IF(ESPORTS!H284="Away", ESPORTS!G284, ""), "")
)
</f>
        <v/>
      </c>
      <c r="H284" s="22" t="str">
        <f>TEXTJOIN(
  CHAR(10) &amp; CHAR(10),
  TRUE,
  IFERROR(IF(WSO!H284="Away", WSO!P284, ""), ""),
  IFERROR(IF(MSO!H284="Away", MSO!P284, ""), ""),
  IFERROR(IF(FH!H284="Away", FH!P284, ""), ""),
  IFERROR(IF(MGOLF!H284="Away", MGOLF!P284, ""), ""),
  IFERROR(IF(Football!H284="Away", Football!P284, ""), ""),
  IFERROR(IF(WVB!H284="Away", WVB!P284, ""), ""),
  IFERROR(IF(XC!H284="Away", XC!P284, ""), ""),
  IFERROR(IF(SWIMMING!H284="Away", SWIMMING!P284, ""), ""),
  IFERROR(IF(WTEN!H284="Away", WTEN!P284, ""), ""),
  IFERROR(IF(TF!H284="Away", TF!P284, ""), ""),
  IFERROR(IF(WGOLF!H284="Away", WGOLF!P284, ""), ""),
  IFERROR(IF(WBB!H284="Away", WBB!P284, ""), ""),
  IFERROR(IF(MBB!H284="Away", MBB!P284, ""), ""),
  IFERROR(IF(WLAX!H284="Away", WLAX!P284, ""), ""),
  IFERROR(IF(MLAX!H284="Away", MLAX!P284, ""), ""),
  IFERROR(IF(SOFT!H284="Away", SOFT!P284, ""), ""),
  IFERROR(IF(BASE!H284="Away", BASE!P284, ""), ""),
  IFERROR(IF(ESPORTS!H284="Away", ESPORTS!P284, ""), "")
)
</f>
        <v/>
      </c>
    </row>
    <row r="285" ht="22.5" customHeight="1">
      <c r="A285" s="6">
        <v>284.0</v>
      </c>
      <c r="B285" s="6" t="str">
        <f>'Master Schedule'!B285</f>
        <v/>
      </c>
      <c r="C285" s="7">
        <v>46518.0</v>
      </c>
      <c r="D285" s="8" t="str">
        <f t="shared" si="1"/>
        <v>Tuesday</v>
      </c>
      <c r="E285" s="11" t="str">
        <f>TEXTJOIN(
  CHAR(10) &amp; CHAR(10),
  TRUE,
  IFERROR(IF(WSO!H285="Away", WSO!E285, ""), ""),
  IFERROR(IF(MSO!H285="Away", MSO!E285, ""), ""),
  IFERROR(IF(FH!H285="Away", FH!E285, ""), ""),
  IFERROR(IF(MGOLF!H285="Away", MGOLF!E285, ""), ""),
  IFERROR(IF(Football!H285="Away", Football!E285, ""), ""),
  IFERROR(IF(WVB!H285="Away", WVB!E285, ""), ""),
  IFERROR(IF(XC!H285="Away", XC!E285, ""), ""),
  IFERROR(IF(SWIMMING!H285="Away", SWIMMING!E285, ""), ""),
  IFERROR(IF(WTEN!H285="Away", WTEN!E285, ""), ""),
  IFERROR(IF(TF!H285="Away", TF!E285, ""), ""),
  IFERROR(IF(WGOLF!H285="Away", WGOLF!E285, ""), ""),
  IFERROR(IF(WBB!H285="Away", WBB!E285, ""), ""),
  IFERROR(IF(MBB!H285="Away", MBB!E285, ""), ""),
  IFERROR(IF(WLAX!H285="Away", WLAX!E285, ""), ""),
  IFERROR(IF(MLAX!H285="Away", MLAX!E285, ""), ""),
  IFERROR(IF(SOFT!H285="Away", SOFT!E285, ""), ""),
  IFERROR(IF(BASE!H285="Away", BASE!E285, ""), ""),
  IFERROR(IF(ESPORTS!H285="Away", ESPORTS!E285, ""), "")
)
</f>
        <v/>
      </c>
      <c r="F285" s="11" t="str">
        <f>TEXTJOIN(
  CHAR(10) &amp; CHAR(10),
  TRUE,
  IFERROR(IF(WSO!H285="Away", TEXT(WSO!F285, "h:mm AM/PM"), ""), ""),
  IFERROR(IF(MSO!H285="Away", TEXT(MSO!F285, "h:mm AM/PM"), ""), ""),
  IFERROR(IF(FH!H285="Away", TEXT(FH!F285, "h:mm AM/PM"), ""), ""),
  IFERROR(IF(MGOLF!H285="Away", TEXT(MGOLF!F285, "h:mm AM/PM"), ""), ""),
  IFERROR(IF(Football!H285="Away", TEXT(Football!F285, "h:mm AM/PM"), ""), ""),
  IFERROR(IF(WVB!H285="Away", TEXT(WVB!F285, "h:mm AM/PM"), ""), ""),
  IFERROR(IF(XC!H285="Away", TEXT(XC!F285, "h:mm AM/PM"), ""), ""),
  IFERROR(IF(SWIMMING!H285="Away", TEXT(SWIMMING!F285, "h:mm AM/PM"), ""), ""),
  IFERROR(IF(WTEN!H285="Away", TEXT(WTEN!F285, "h:mm AM/PM"), ""), ""),
  IFERROR(IF(TF!H285="Away", TEXT(TF!F285, "h:mm AM/PM"), ""), ""),
  IFERROR(IF(WGOLF!H285="Away", TEXT(WGOLF!F285, "h:mm AM/PM"), ""), ""),
  IFERROR(IF(WBB!H285="Away", TEXT(WBB!F285, "h:mm AM/PM"), ""), ""),
  IFERROR(IF(MBB!H285="Away", TEXT(MBB!F285, "h:mm AM/PM"), ""), ""),
  IFERROR(IF(WLAX!H285="Away", TEXT(WLAX!F285, "h:mm AM/PM"), ""), ""),
  IFERROR(IF(MLAX!H285="Away", TEXT(MLAX!F285, "h:mm AM/PM"), ""), ""),
  IFERROR(IF(SOFT!H285="Away", TEXT(SOFT!F285, "h:mm AM/PM"), ""), ""),
  IFERROR(IF(BASE!H285="Away", TEXT(BASE!F285, "h:mm AM/PM"), ""), ""),
  IFERROR(IF(ESPORTS!H285="Away", TEXT(ESPORTS!F285, "h:mm AM/PM"), ""), "")
)
</f>
        <v/>
      </c>
      <c r="G285" s="11" t="str">
        <f>TEXTJOIN(
  CHAR(10) &amp; CHAR(10),
  TRUE,
  IFERROR(IF(WSO!H285="Away", WSO!G285, ""), ""),
  IFERROR(IF(MSO!H285="Away", MSO!G285, ""), ""),
  IFERROR(IF(FH!H285="Away", FH!G285, ""), ""),
  IFERROR(IF(MGOLF!H285="Away", MGOLF!G285, ""), ""),
  IFERROR(IF(Football!H285="Away", Football!G285, ""), ""),
  IFERROR(IF(WVB!H285="Away", WVB!G285, ""), ""),
  IFERROR(IF(XC!H285="Away", XC!G285, ""), ""),
  IFERROR(IF(SWIMMING!H285="Away", SWIMMING!G285, ""), ""),
  IFERROR(IF(WTEN!H285="Away", WTEN!G285, ""), ""),
  IFERROR(IF(TF!H285="Away", TF!G285, ""), ""),
  IFERROR(IF(WGOLF!H285="Away", WGOLF!G285, ""), ""),
  IFERROR(IF(WBB!H285="Away", WBB!G285, ""), ""),
  IFERROR(IF(MBB!H285="Away", MBB!G285, ""), ""),
  IFERROR(IF(WLAX!H285="Away", WLAX!G285, ""), ""),
  IFERROR(IF(MLAX!H285="Away", MLAX!G285, ""), ""),
  IFERROR(IF(SOFT!H285="Away", SOFT!G285, ""), ""),
  IFERROR(IF(BASE!H285="Away", BASE!G285, ""), ""),
  IFERROR(IF(ESPORTS!H285="Away", ESPORTS!G285, ""), "")
)
</f>
        <v/>
      </c>
      <c r="H285" s="22" t="str">
        <f>TEXTJOIN(
  CHAR(10) &amp; CHAR(10),
  TRUE,
  IFERROR(IF(WSO!H285="Away", WSO!P285, ""), ""),
  IFERROR(IF(MSO!H285="Away", MSO!P285, ""), ""),
  IFERROR(IF(FH!H285="Away", FH!P285, ""), ""),
  IFERROR(IF(MGOLF!H285="Away", MGOLF!P285, ""), ""),
  IFERROR(IF(Football!H285="Away", Football!P285, ""), ""),
  IFERROR(IF(WVB!H285="Away", WVB!P285, ""), ""),
  IFERROR(IF(XC!H285="Away", XC!P285, ""), ""),
  IFERROR(IF(SWIMMING!H285="Away", SWIMMING!P285, ""), ""),
  IFERROR(IF(WTEN!H285="Away", WTEN!P285, ""), ""),
  IFERROR(IF(TF!H285="Away", TF!P285, ""), ""),
  IFERROR(IF(WGOLF!H285="Away", WGOLF!P285, ""), ""),
  IFERROR(IF(WBB!H285="Away", WBB!P285, ""), ""),
  IFERROR(IF(MBB!H285="Away", MBB!P285, ""), ""),
  IFERROR(IF(WLAX!H285="Away", WLAX!P285, ""), ""),
  IFERROR(IF(MLAX!H285="Away", MLAX!P285, ""), ""),
  IFERROR(IF(SOFT!H285="Away", SOFT!P285, ""), ""),
  IFERROR(IF(BASE!H285="Away", BASE!P285, ""), ""),
  IFERROR(IF(ESPORTS!H285="Away", ESPORTS!P285, ""), "")
)
</f>
        <v/>
      </c>
    </row>
    <row r="286" ht="22.5" customHeight="1">
      <c r="A286" s="6">
        <v>285.0</v>
      </c>
      <c r="B286" s="6" t="str">
        <f>'Master Schedule'!B286</f>
        <v/>
      </c>
      <c r="C286" s="7">
        <v>46519.0</v>
      </c>
      <c r="D286" s="8" t="str">
        <f t="shared" si="1"/>
        <v>Wednesday</v>
      </c>
      <c r="E286" s="11" t="str">
        <f>TEXTJOIN(
  CHAR(10) &amp; CHAR(10),
  TRUE,
  IFERROR(IF(WSO!H286="Away", WSO!E286, ""), ""),
  IFERROR(IF(MSO!H286="Away", MSO!E286, ""), ""),
  IFERROR(IF(FH!H286="Away", FH!E286, ""), ""),
  IFERROR(IF(MGOLF!H286="Away", MGOLF!E286, ""), ""),
  IFERROR(IF(Football!H286="Away", Football!E286, ""), ""),
  IFERROR(IF(WVB!H286="Away", WVB!E286, ""), ""),
  IFERROR(IF(XC!H286="Away", XC!E286, ""), ""),
  IFERROR(IF(SWIMMING!H286="Away", SWIMMING!E286, ""), ""),
  IFERROR(IF(WTEN!H286="Away", WTEN!E286, ""), ""),
  IFERROR(IF(TF!H286="Away", TF!E286, ""), ""),
  IFERROR(IF(WGOLF!H286="Away", WGOLF!E286, ""), ""),
  IFERROR(IF(WBB!H286="Away", WBB!E286, ""), ""),
  IFERROR(IF(MBB!H286="Away", MBB!E286, ""), ""),
  IFERROR(IF(WLAX!H286="Away", WLAX!E286, ""), ""),
  IFERROR(IF(MLAX!H286="Away", MLAX!E286, ""), ""),
  IFERROR(IF(SOFT!H286="Away", SOFT!E286, ""), ""),
  IFERROR(IF(BASE!H286="Away", BASE!E286, ""), ""),
  IFERROR(IF(ESPORTS!H286="Away", ESPORTS!E286, ""), "")
)
</f>
        <v/>
      </c>
      <c r="F286" s="11" t="str">
        <f>TEXTJOIN(
  CHAR(10) &amp; CHAR(10),
  TRUE,
  IFERROR(IF(WSO!H286="Away", TEXT(WSO!F286, "h:mm AM/PM"), ""), ""),
  IFERROR(IF(MSO!H286="Away", TEXT(MSO!F286, "h:mm AM/PM"), ""), ""),
  IFERROR(IF(FH!H286="Away", TEXT(FH!F286, "h:mm AM/PM"), ""), ""),
  IFERROR(IF(MGOLF!H286="Away", TEXT(MGOLF!F286, "h:mm AM/PM"), ""), ""),
  IFERROR(IF(Football!H286="Away", TEXT(Football!F286, "h:mm AM/PM"), ""), ""),
  IFERROR(IF(WVB!H286="Away", TEXT(WVB!F286, "h:mm AM/PM"), ""), ""),
  IFERROR(IF(XC!H286="Away", TEXT(XC!F286, "h:mm AM/PM"), ""), ""),
  IFERROR(IF(SWIMMING!H286="Away", TEXT(SWIMMING!F286, "h:mm AM/PM"), ""), ""),
  IFERROR(IF(WTEN!H286="Away", TEXT(WTEN!F286, "h:mm AM/PM"), ""), ""),
  IFERROR(IF(TF!H286="Away", TEXT(TF!F286, "h:mm AM/PM"), ""), ""),
  IFERROR(IF(WGOLF!H286="Away", TEXT(WGOLF!F286, "h:mm AM/PM"), ""), ""),
  IFERROR(IF(WBB!H286="Away", TEXT(WBB!F286, "h:mm AM/PM"), ""), ""),
  IFERROR(IF(MBB!H286="Away", TEXT(MBB!F286, "h:mm AM/PM"), ""), ""),
  IFERROR(IF(WLAX!H286="Away", TEXT(WLAX!F286, "h:mm AM/PM"), ""), ""),
  IFERROR(IF(MLAX!H286="Away", TEXT(MLAX!F286, "h:mm AM/PM"), ""), ""),
  IFERROR(IF(SOFT!H286="Away", TEXT(SOFT!F286, "h:mm AM/PM"), ""), ""),
  IFERROR(IF(BASE!H286="Away", TEXT(BASE!F286, "h:mm AM/PM"), ""), ""),
  IFERROR(IF(ESPORTS!H286="Away", TEXT(ESPORTS!F286, "h:mm AM/PM"), ""), "")
)
</f>
        <v/>
      </c>
      <c r="G286" s="11" t="str">
        <f>TEXTJOIN(
  CHAR(10) &amp; CHAR(10),
  TRUE,
  IFERROR(IF(WSO!H286="Away", WSO!G286, ""), ""),
  IFERROR(IF(MSO!H286="Away", MSO!G286, ""), ""),
  IFERROR(IF(FH!H286="Away", FH!G286, ""), ""),
  IFERROR(IF(MGOLF!H286="Away", MGOLF!G286, ""), ""),
  IFERROR(IF(Football!H286="Away", Football!G286, ""), ""),
  IFERROR(IF(WVB!H286="Away", WVB!G286, ""), ""),
  IFERROR(IF(XC!H286="Away", XC!G286, ""), ""),
  IFERROR(IF(SWIMMING!H286="Away", SWIMMING!G286, ""), ""),
  IFERROR(IF(WTEN!H286="Away", WTEN!G286, ""), ""),
  IFERROR(IF(TF!H286="Away", TF!G286, ""), ""),
  IFERROR(IF(WGOLF!H286="Away", WGOLF!G286, ""), ""),
  IFERROR(IF(WBB!H286="Away", WBB!G286, ""), ""),
  IFERROR(IF(MBB!H286="Away", MBB!G286, ""), ""),
  IFERROR(IF(WLAX!H286="Away", WLAX!G286, ""), ""),
  IFERROR(IF(MLAX!H286="Away", MLAX!G286, ""), ""),
  IFERROR(IF(SOFT!H286="Away", SOFT!G286, ""), ""),
  IFERROR(IF(BASE!H286="Away", BASE!G286, ""), ""),
  IFERROR(IF(ESPORTS!H286="Away", ESPORTS!G286, ""), "")
)
</f>
        <v/>
      </c>
      <c r="H286" s="22" t="str">
        <f>TEXTJOIN(
  CHAR(10) &amp; CHAR(10),
  TRUE,
  IFERROR(IF(WSO!H286="Away", WSO!P286, ""), ""),
  IFERROR(IF(MSO!H286="Away", MSO!P286, ""), ""),
  IFERROR(IF(FH!H286="Away", FH!P286, ""), ""),
  IFERROR(IF(MGOLF!H286="Away", MGOLF!P286, ""), ""),
  IFERROR(IF(Football!H286="Away", Football!P286, ""), ""),
  IFERROR(IF(WVB!H286="Away", WVB!P286, ""), ""),
  IFERROR(IF(XC!H286="Away", XC!P286, ""), ""),
  IFERROR(IF(SWIMMING!H286="Away", SWIMMING!P286, ""), ""),
  IFERROR(IF(WTEN!H286="Away", WTEN!P286, ""), ""),
  IFERROR(IF(TF!H286="Away", TF!P286, ""), ""),
  IFERROR(IF(WGOLF!H286="Away", WGOLF!P286, ""), ""),
  IFERROR(IF(WBB!H286="Away", WBB!P286, ""), ""),
  IFERROR(IF(MBB!H286="Away", MBB!P286, ""), ""),
  IFERROR(IF(WLAX!H286="Away", WLAX!P286, ""), ""),
  IFERROR(IF(MLAX!H286="Away", MLAX!P286, ""), ""),
  IFERROR(IF(SOFT!H286="Away", SOFT!P286, ""), ""),
  IFERROR(IF(BASE!H286="Away", BASE!P286, ""), ""),
  IFERROR(IF(ESPORTS!H286="Away", ESPORTS!P286, ""), "")
)
</f>
        <v/>
      </c>
    </row>
    <row r="287" ht="22.5" customHeight="1">
      <c r="A287" s="6">
        <v>286.0</v>
      </c>
      <c r="B287" s="6" t="str">
        <f>'Master Schedule'!B287</f>
        <v/>
      </c>
      <c r="C287" s="7">
        <v>46520.0</v>
      </c>
      <c r="D287" s="8" t="str">
        <f t="shared" si="1"/>
        <v>Thursday</v>
      </c>
      <c r="E287" s="11" t="str">
        <f>TEXTJOIN(
  CHAR(10) &amp; CHAR(10),
  TRUE,
  IFERROR(IF(WSO!H287="Away", WSO!E287, ""), ""),
  IFERROR(IF(MSO!H287="Away", MSO!E287, ""), ""),
  IFERROR(IF(FH!H287="Away", FH!E287, ""), ""),
  IFERROR(IF(MGOLF!H287="Away", MGOLF!E287, ""), ""),
  IFERROR(IF(Football!H287="Away", Football!E287, ""), ""),
  IFERROR(IF(WVB!H287="Away", WVB!E287, ""), ""),
  IFERROR(IF(XC!H287="Away", XC!E287, ""), ""),
  IFERROR(IF(SWIMMING!H287="Away", SWIMMING!E287, ""), ""),
  IFERROR(IF(WTEN!H287="Away", WTEN!E287, ""), ""),
  IFERROR(IF(TF!H287="Away", TF!E287, ""), ""),
  IFERROR(IF(WGOLF!H287="Away", WGOLF!E287, ""), ""),
  IFERROR(IF(WBB!H287="Away", WBB!E287, ""), ""),
  IFERROR(IF(MBB!H287="Away", MBB!E287, ""), ""),
  IFERROR(IF(WLAX!H287="Away", WLAX!E287, ""), ""),
  IFERROR(IF(MLAX!H287="Away", MLAX!E287, ""), ""),
  IFERROR(IF(SOFT!H287="Away", SOFT!E287, ""), ""),
  IFERROR(IF(BASE!H287="Away", BASE!E287, ""), ""),
  IFERROR(IF(ESPORTS!H287="Away", ESPORTS!E287, ""), "")
)
</f>
        <v/>
      </c>
      <c r="F287" s="11" t="str">
        <f>TEXTJOIN(
  CHAR(10) &amp; CHAR(10),
  TRUE,
  IFERROR(IF(WSO!H287="Away", TEXT(WSO!F287, "h:mm AM/PM"), ""), ""),
  IFERROR(IF(MSO!H287="Away", TEXT(MSO!F287, "h:mm AM/PM"), ""), ""),
  IFERROR(IF(FH!H287="Away", TEXT(FH!F287, "h:mm AM/PM"), ""), ""),
  IFERROR(IF(MGOLF!H287="Away", TEXT(MGOLF!F287, "h:mm AM/PM"), ""), ""),
  IFERROR(IF(Football!H287="Away", TEXT(Football!F287, "h:mm AM/PM"), ""), ""),
  IFERROR(IF(WVB!H287="Away", TEXT(WVB!F287, "h:mm AM/PM"), ""), ""),
  IFERROR(IF(XC!H287="Away", TEXT(XC!F287, "h:mm AM/PM"), ""), ""),
  IFERROR(IF(SWIMMING!H287="Away", TEXT(SWIMMING!F287, "h:mm AM/PM"), ""), ""),
  IFERROR(IF(WTEN!H287="Away", TEXT(WTEN!F287, "h:mm AM/PM"), ""), ""),
  IFERROR(IF(TF!H287="Away", TEXT(TF!F287, "h:mm AM/PM"), ""), ""),
  IFERROR(IF(WGOLF!H287="Away", TEXT(WGOLF!F287, "h:mm AM/PM"), ""), ""),
  IFERROR(IF(WBB!H287="Away", TEXT(WBB!F287, "h:mm AM/PM"), ""), ""),
  IFERROR(IF(MBB!H287="Away", TEXT(MBB!F287, "h:mm AM/PM"), ""), ""),
  IFERROR(IF(WLAX!H287="Away", TEXT(WLAX!F287, "h:mm AM/PM"), ""), ""),
  IFERROR(IF(MLAX!H287="Away", TEXT(MLAX!F287, "h:mm AM/PM"), ""), ""),
  IFERROR(IF(SOFT!H287="Away", TEXT(SOFT!F287, "h:mm AM/PM"), ""), ""),
  IFERROR(IF(BASE!H287="Away", TEXT(BASE!F287, "h:mm AM/PM"), ""), ""),
  IFERROR(IF(ESPORTS!H287="Away", TEXT(ESPORTS!F287, "h:mm AM/PM"), ""), "")
)
</f>
        <v/>
      </c>
      <c r="G287" s="11" t="str">
        <f>TEXTJOIN(
  CHAR(10) &amp; CHAR(10),
  TRUE,
  IFERROR(IF(WSO!H287="Away", WSO!G287, ""), ""),
  IFERROR(IF(MSO!H287="Away", MSO!G287, ""), ""),
  IFERROR(IF(FH!H287="Away", FH!G287, ""), ""),
  IFERROR(IF(MGOLF!H287="Away", MGOLF!G287, ""), ""),
  IFERROR(IF(Football!H287="Away", Football!G287, ""), ""),
  IFERROR(IF(WVB!H287="Away", WVB!G287, ""), ""),
  IFERROR(IF(XC!H287="Away", XC!G287, ""), ""),
  IFERROR(IF(SWIMMING!H287="Away", SWIMMING!G287, ""), ""),
  IFERROR(IF(WTEN!H287="Away", WTEN!G287, ""), ""),
  IFERROR(IF(TF!H287="Away", TF!G287, ""), ""),
  IFERROR(IF(WGOLF!H287="Away", WGOLF!G287, ""), ""),
  IFERROR(IF(WBB!H287="Away", WBB!G287, ""), ""),
  IFERROR(IF(MBB!H287="Away", MBB!G287, ""), ""),
  IFERROR(IF(WLAX!H287="Away", WLAX!G287, ""), ""),
  IFERROR(IF(MLAX!H287="Away", MLAX!G287, ""), ""),
  IFERROR(IF(SOFT!H287="Away", SOFT!G287, ""), ""),
  IFERROR(IF(BASE!H287="Away", BASE!G287, ""), ""),
  IFERROR(IF(ESPORTS!H287="Away", ESPORTS!G287, ""), "")
)
</f>
        <v/>
      </c>
      <c r="H287" s="22" t="str">
        <f>TEXTJOIN(
  CHAR(10) &amp; CHAR(10),
  TRUE,
  IFERROR(IF(WSO!H287="Away", WSO!P287, ""), ""),
  IFERROR(IF(MSO!H287="Away", MSO!P287, ""), ""),
  IFERROR(IF(FH!H287="Away", FH!P287, ""), ""),
  IFERROR(IF(MGOLF!H287="Away", MGOLF!P287, ""), ""),
  IFERROR(IF(Football!H287="Away", Football!P287, ""), ""),
  IFERROR(IF(WVB!H287="Away", WVB!P287, ""), ""),
  IFERROR(IF(XC!H287="Away", XC!P287, ""), ""),
  IFERROR(IF(SWIMMING!H287="Away", SWIMMING!P287, ""), ""),
  IFERROR(IF(WTEN!H287="Away", WTEN!P287, ""), ""),
  IFERROR(IF(TF!H287="Away", TF!P287, ""), ""),
  IFERROR(IF(WGOLF!H287="Away", WGOLF!P287, ""), ""),
  IFERROR(IF(WBB!H287="Away", WBB!P287, ""), ""),
  IFERROR(IF(MBB!H287="Away", MBB!P287, ""), ""),
  IFERROR(IF(WLAX!H287="Away", WLAX!P287, ""), ""),
  IFERROR(IF(MLAX!H287="Away", MLAX!P287, ""), ""),
  IFERROR(IF(SOFT!H287="Away", SOFT!P287, ""), ""),
  IFERROR(IF(BASE!H287="Away", BASE!P287, ""), ""),
  IFERROR(IF(ESPORTS!H287="Away", ESPORTS!P287, ""), "")
)
</f>
        <v/>
      </c>
    </row>
    <row r="288" ht="22.5" customHeight="1">
      <c r="A288" s="6">
        <v>287.0</v>
      </c>
      <c r="B288" s="6" t="str">
        <f>'Master Schedule'!B288</f>
        <v/>
      </c>
      <c r="C288" s="7">
        <v>46521.0</v>
      </c>
      <c r="D288" s="8" t="str">
        <f t="shared" si="1"/>
        <v>Friday</v>
      </c>
      <c r="E288" s="11" t="str">
        <f>TEXTJOIN(
  CHAR(10) &amp; CHAR(10),
  TRUE,
  IFERROR(IF(WSO!H288="Away", WSO!E288, ""), ""),
  IFERROR(IF(MSO!H288="Away", MSO!E288, ""), ""),
  IFERROR(IF(FH!H288="Away", FH!E288, ""), ""),
  IFERROR(IF(MGOLF!H288="Away", MGOLF!E288, ""), ""),
  IFERROR(IF(Football!H288="Away", Football!E288, ""), ""),
  IFERROR(IF(WVB!H288="Away", WVB!E288, ""), ""),
  IFERROR(IF(XC!H288="Away", XC!E288, ""), ""),
  IFERROR(IF(SWIMMING!H288="Away", SWIMMING!E288, ""), ""),
  IFERROR(IF(WTEN!H288="Away", WTEN!E288, ""), ""),
  IFERROR(IF(TF!H288="Away", TF!E288, ""), ""),
  IFERROR(IF(WGOLF!H288="Away", WGOLF!E288, ""), ""),
  IFERROR(IF(WBB!H288="Away", WBB!E288, ""), ""),
  IFERROR(IF(MBB!H288="Away", MBB!E288, ""), ""),
  IFERROR(IF(WLAX!H288="Away", WLAX!E288, ""), ""),
  IFERROR(IF(MLAX!H288="Away", MLAX!E288, ""), ""),
  IFERROR(IF(SOFT!H288="Away", SOFT!E288, ""), ""),
  IFERROR(IF(BASE!H288="Away", BASE!E288, ""), ""),
  IFERROR(IF(ESPORTS!H288="Away", ESPORTS!E288, ""), "")
)
</f>
        <v/>
      </c>
      <c r="F288" s="11" t="str">
        <f>TEXTJOIN(
  CHAR(10) &amp; CHAR(10),
  TRUE,
  IFERROR(IF(WSO!H288="Away", TEXT(WSO!F288, "h:mm AM/PM"), ""), ""),
  IFERROR(IF(MSO!H288="Away", TEXT(MSO!F288, "h:mm AM/PM"), ""), ""),
  IFERROR(IF(FH!H288="Away", TEXT(FH!F288, "h:mm AM/PM"), ""), ""),
  IFERROR(IF(MGOLF!H288="Away", TEXT(MGOLF!F288, "h:mm AM/PM"), ""), ""),
  IFERROR(IF(Football!H288="Away", TEXT(Football!F288, "h:mm AM/PM"), ""), ""),
  IFERROR(IF(WVB!H288="Away", TEXT(WVB!F288, "h:mm AM/PM"), ""), ""),
  IFERROR(IF(XC!H288="Away", TEXT(XC!F288, "h:mm AM/PM"), ""), ""),
  IFERROR(IF(SWIMMING!H288="Away", TEXT(SWIMMING!F288, "h:mm AM/PM"), ""), ""),
  IFERROR(IF(WTEN!H288="Away", TEXT(WTEN!F288, "h:mm AM/PM"), ""), ""),
  IFERROR(IF(TF!H288="Away", TEXT(TF!F288, "h:mm AM/PM"), ""), ""),
  IFERROR(IF(WGOLF!H288="Away", TEXT(WGOLF!F288, "h:mm AM/PM"), ""), ""),
  IFERROR(IF(WBB!H288="Away", TEXT(WBB!F288, "h:mm AM/PM"), ""), ""),
  IFERROR(IF(MBB!H288="Away", TEXT(MBB!F288, "h:mm AM/PM"), ""), ""),
  IFERROR(IF(WLAX!H288="Away", TEXT(WLAX!F288, "h:mm AM/PM"), ""), ""),
  IFERROR(IF(MLAX!H288="Away", TEXT(MLAX!F288, "h:mm AM/PM"), ""), ""),
  IFERROR(IF(SOFT!H288="Away", TEXT(SOFT!F288, "h:mm AM/PM"), ""), ""),
  IFERROR(IF(BASE!H288="Away", TEXT(BASE!F288, "h:mm AM/PM"), ""), ""),
  IFERROR(IF(ESPORTS!H288="Away", TEXT(ESPORTS!F288, "h:mm AM/PM"), ""), "")
)
</f>
        <v/>
      </c>
      <c r="G288" s="11" t="str">
        <f>TEXTJOIN(
  CHAR(10) &amp; CHAR(10),
  TRUE,
  IFERROR(IF(WSO!H288="Away", WSO!G288, ""), ""),
  IFERROR(IF(MSO!H288="Away", MSO!G288, ""), ""),
  IFERROR(IF(FH!H288="Away", FH!G288, ""), ""),
  IFERROR(IF(MGOLF!H288="Away", MGOLF!G288, ""), ""),
  IFERROR(IF(Football!H288="Away", Football!G288, ""), ""),
  IFERROR(IF(WVB!H288="Away", WVB!G288, ""), ""),
  IFERROR(IF(XC!H288="Away", XC!G288, ""), ""),
  IFERROR(IF(SWIMMING!H288="Away", SWIMMING!G288, ""), ""),
  IFERROR(IF(WTEN!H288="Away", WTEN!G288, ""), ""),
  IFERROR(IF(TF!H288="Away", TF!G288, ""), ""),
  IFERROR(IF(WGOLF!H288="Away", WGOLF!G288, ""), ""),
  IFERROR(IF(WBB!H288="Away", WBB!G288, ""), ""),
  IFERROR(IF(MBB!H288="Away", MBB!G288, ""), ""),
  IFERROR(IF(WLAX!H288="Away", WLAX!G288, ""), ""),
  IFERROR(IF(MLAX!H288="Away", MLAX!G288, ""), ""),
  IFERROR(IF(SOFT!H288="Away", SOFT!G288, ""), ""),
  IFERROR(IF(BASE!H288="Away", BASE!G288, ""), ""),
  IFERROR(IF(ESPORTS!H288="Away", ESPORTS!G288, ""), "")
)
</f>
        <v/>
      </c>
      <c r="H288" s="22" t="str">
        <f>TEXTJOIN(
  CHAR(10) &amp; CHAR(10),
  TRUE,
  IFERROR(IF(WSO!H288="Away", WSO!P288, ""), ""),
  IFERROR(IF(MSO!H288="Away", MSO!P288, ""), ""),
  IFERROR(IF(FH!H288="Away", FH!P288, ""), ""),
  IFERROR(IF(MGOLF!H288="Away", MGOLF!P288, ""), ""),
  IFERROR(IF(Football!H288="Away", Football!P288, ""), ""),
  IFERROR(IF(WVB!H288="Away", WVB!P288, ""), ""),
  IFERROR(IF(XC!H288="Away", XC!P288, ""), ""),
  IFERROR(IF(SWIMMING!H288="Away", SWIMMING!P288, ""), ""),
  IFERROR(IF(WTEN!H288="Away", WTEN!P288, ""), ""),
  IFERROR(IF(TF!H288="Away", TF!P288, ""), ""),
  IFERROR(IF(WGOLF!H288="Away", WGOLF!P288, ""), ""),
  IFERROR(IF(WBB!H288="Away", WBB!P288, ""), ""),
  IFERROR(IF(MBB!H288="Away", MBB!P288, ""), ""),
  IFERROR(IF(WLAX!H288="Away", WLAX!P288, ""), ""),
  IFERROR(IF(MLAX!H288="Away", MLAX!P288, ""), ""),
  IFERROR(IF(SOFT!H288="Away", SOFT!P288, ""), ""),
  IFERROR(IF(BASE!H288="Away", BASE!P288, ""), ""),
  IFERROR(IF(ESPORTS!H288="Away", ESPORTS!P288, ""), "")
)
</f>
        <v/>
      </c>
    </row>
    <row r="289" ht="22.5" customHeight="1">
      <c r="A289" s="6">
        <v>288.0</v>
      </c>
      <c r="B289" s="6" t="str">
        <f>'Master Schedule'!B289</f>
        <v/>
      </c>
      <c r="C289" s="7">
        <v>46522.0</v>
      </c>
      <c r="D289" s="8" t="str">
        <f t="shared" si="1"/>
        <v>Saturday</v>
      </c>
      <c r="E289" s="11" t="str">
        <f>TEXTJOIN(
  CHAR(10) &amp; CHAR(10),
  TRUE,
  IFERROR(IF(WSO!H289="Away", WSO!E289, ""), ""),
  IFERROR(IF(MSO!H289="Away", MSO!E289, ""), ""),
  IFERROR(IF(FH!H289="Away", FH!E289, ""), ""),
  IFERROR(IF(MGOLF!H289="Away", MGOLF!E289, ""), ""),
  IFERROR(IF(Football!H289="Away", Football!E289, ""), ""),
  IFERROR(IF(WVB!H289="Away", WVB!E289, ""), ""),
  IFERROR(IF(XC!H289="Away", XC!E289, ""), ""),
  IFERROR(IF(SWIMMING!H289="Away", SWIMMING!E289, ""), ""),
  IFERROR(IF(WTEN!H289="Away", WTEN!E289, ""), ""),
  IFERROR(IF(TF!H289="Away", TF!E289, ""), ""),
  IFERROR(IF(WGOLF!H289="Away", WGOLF!E289, ""), ""),
  IFERROR(IF(WBB!H289="Away", WBB!E289, ""), ""),
  IFERROR(IF(MBB!H289="Away", MBB!E289, ""), ""),
  IFERROR(IF(WLAX!H289="Away", WLAX!E289, ""), ""),
  IFERROR(IF(MLAX!H289="Away", MLAX!E289, ""), ""),
  IFERROR(IF(SOFT!H289="Away", SOFT!E289, ""), ""),
  IFERROR(IF(BASE!H289="Away", BASE!E289, ""), ""),
  IFERROR(IF(ESPORTS!H289="Away", ESPORTS!E289, ""), "")
)
</f>
        <v/>
      </c>
      <c r="F289" s="11" t="str">
        <f>TEXTJOIN(
  CHAR(10) &amp; CHAR(10),
  TRUE,
  IFERROR(IF(WSO!H289="Away", TEXT(WSO!F289, "h:mm AM/PM"), ""), ""),
  IFERROR(IF(MSO!H289="Away", TEXT(MSO!F289, "h:mm AM/PM"), ""), ""),
  IFERROR(IF(FH!H289="Away", TEXT(FH!F289, "h:mm AM/PM"), ""), ""),
  IFERROR(IF(MGOLF!H289="Away", TEXT(MGOLF!F289, "h:mm AM/PM"), ""), ""),
  IFERROR(IF(Football!H289="Away", TEXT(Football!F289, "h:mm AM/PM"), ""), ""),
  IFERROR(IF(WVB!H289="Away", TEXT(WVB!F289, "h:mm AM/PM"), ""), ""),
  IFERROR(IF(XC!H289="Away", TEXT(XC!F289, "h:mm AM/PM"), ""), ""),
  IFERROR(IF(SWIMMING!H289="Away", TEXT(SWIMMING!F289, "h:mm AM/PM"), ""), ""),
  IFERROR(IF(WTEN!H289="Away", TEXT(WTEN!F289, "h:mm AM/PM"), ""), ""),
  IFERROR(IF(TF!H289="Away", TEXT(TF!F289, "h:mm AM/PM"), ""), ""),
  IFERROR(IF(WGOLF!H289="Away", TEXT(WGOLF!F289, "h:mm AM/PM"), ""), ""),
  IFERROR(IF(WBB!H289="Away", TEXT(WBB!F289, "h:mm AM/PM"), ""), ""),
  IFERROR(IF(MBB!H289="Away", TEXT(MBB!F289, "h:mm AM/PM"), ""), ""),
  IFERROR(IF(WLAX!H289="Away", TEXT(WLAX!F289, "h:mm AM/PM"), ""), ""),
  IFERROR(IF(MLAX!H289="Away", TEXT(MLAX!F289, "h:mm AM/PM"), ""), ""),
  IFERROR(IF(SOFT!H289="Away", TEXT(SOFT!F289, "h:mm AM/PM"), ""), ""),
  IFERROR(IF(BASE!H289="Away", TEXT(BASE!F289, "h:mm AM/PM"), ""), ""),
  IFERROR(IF(ESPORTS!H289="Away", TEXT(ESPORTS!F289, "h:mm AM/PM"), ""), "")
)
</f>
        <v/>
      </c>
      <c r="G289" s="11" t="str">
        <f>TEXTJOIN(
  CHAR(10) &amp; CHAR(10),
  TRUE,
  IFERROR(IF(WSO!H289="Away", WSO!G289, ""), ""),
  IFERROR(IF(MSO!H289="Away", MSO!G289, ""), ""),
  IFERROR(IF(FH!H289="Away", FH!G289, ""), ""),
  IFERROR(IF(MGOLF!H289="Away", MGOLF!G289, ""), ""),
  IFERROR(IF(Football!H289="Away", Football!G289, ""), ""),
  IFERROR(IF(WVB!H289="Away", WVB!G289, ""), ""),
  IFERROR(IF(XC!H289="Away", XC!G289, ""), ""),
  IFERROR(IF(SWIMMING!H289="Away", SWIMMING!G289, ""), ""),
  IFERROR(IF(WTEN!H289="Away", WTEN!G289, ""), ""),
  IFERROR(IF(TF!H289="Away", TF!G289, ""), ""),
  IFERROR(IF(WGOLF!H289="Away", WGOLF!G289, ""), ""),
  IFERROR(IF(WBB!H289="Away", WBB!G289, ""), ""),
  IFERROR(IF(MBB!H289="Away", MBB!G289, ""), ""),
  IFERROR(IF(WLAX!H289="Away", WLAX!G289, ""), ""),
  IFERROR(IF(MLAX!H289="Away", MLAX!G289, ""), ""),
  IFERROR(IF(SOFT!H289="Away", SOFT!G289, ""), ""),
  IFERROR(IF(BASE!H289="Away", BASE!G289, ""), ""),
  IFERROR(IF(ESPORTS!H289="Away", ESPORTS!G289, ""), "")
)
</f>
        <v/>
      </c>
      <c r="H289" s="22" t="str">
        <f>TEXTJOIN(
  CHAR(10) &amp; CHAR(10),
  TRUE,
  IFERROR(IF(WSO!H289="Away", WSO!P289, ""), ""),
  IFERROR(IF(MSO!H289="Away", MSO!P289, ""), ""),
  IFERROR(IF(FH!H289="Away", FH!P289, ""), ""),
  IFERROR(IF(MGOLF!H289="Away", MGOLF!P289, ""), ""),
  IFERROR(IF(Football!H289="Away", Football!P289, ""), ""),
  IFERROR(IF(WVB!H289="Away", WVB!P289, ""), ""),
  IFERROR(IF(XC!H289="Away", XC!P289, ""), ""),
  IFERROR(IF(SWIMMING!H289="Away", SWIMMING!P289, ""), ""),
  IFERROR(IF(WTEN!H289="Away", WTEN!P289, ""), ""),
  IFERROR(IF(TF!H289="Away", TF!P289, ""), ""),
  IFERROR(IF(WGOLF!H289="Away", WGOLF!P289, ""), ""),
  IFERROR(IF(WBB!H289="Away", WBB!P289, ""), ""),
  IFERROR(IF(MBB!H289="Away", MBB!P289, ""), ""),
  IFERROR(IF(WLAX!H289="Away", WLAX!P289, ""), ""),
  IFERROR(IF(MLAX!H289="Away", MLAX!P289, ""), ""),
  IFERROR(IF(SOFT!H289="Away", SOFT!P289, ""), ""),
  IFERROR(IF(BASE!H289="Away", BASE!P289, ""), ""),
  IFERROR(IF(ESPORTS!H289="Away", ESPORTS!P289, ""), "")
)
</f>
        <v/>
      </c>
    </row>
    <row r="290" ht="22.5" customHeight="1">
      <c r="A290" s="6">
        <v>289.0</v>
      </c>
      <c r="B290" s="6" t="str">
        <f>'Master Schedule'!B290</f>
        <v/>
      </c>
      <c r="C290" s="7">
        <v>46523.0</v>
      </c>
      <c r="D290" s="8" t="str">
        <f t="shared" si="1"/>
        <v>Sunday</v>
      </c>
      <c r="E290" s="11" t="str">
        <f>TEXTJOIN(
  CHAR(10) &amp; CHAR(10),
  TRUE,
  IFERROR(IF(WSO!H290="Away", WSO!E290, ""), ""),
  IFERROR(IF(MSO!H290="Away", MSO!E290, ""), ""),
  IFERROR(IF(FH!H290="Away", FH!E290, ""), ""),
  IFERROR(IF(MGOLF!H290="Away", MGOLF!E290, ""), ""),
  IFERROR(IF(Football!H290="Away", Football!E290, ""), ""),
  IFERROR(IF(WVB!H290="Away", WVB!E290, ""), ""),
  IFERROR(IF(XC!H290="Away", XC!E290, ""), ""),
  IFERROR(IF(SWIMMING!H290="Away", SWIMMING!E290, ""), ""),
  IFERROR(IF(WTEN!H290="Away", WTEN!E290, ""), ""),
  IFERROR(IF(TF!H290="Away", TF!E290, ""), ""),
  IFERROR(IF(WGOLF!H290="Away", WGOLF!E290, ""), ""),
  IFERROR(IF(WBB!H290="Away", WBB!E290, ""), ""),
  IFERROR(IF(MBB!H290="Away", MBB!E290, ""), ""),
  IFERROR(IF(WLAX!H290="Away", WLAX!E290, ""), ""),
  IFERROR(IF(MLAX!H290="Away", MLAX!E290, ""), ""),
  IFERROR(IF(SOFT!H290="Away", SOFT!E290, ""), ""),
  IFERROR(IF(BASE!H290="Away", BASE!E290, ""), ""),
  IFERROR(IF(ESPORTS!H290="Away", ESPORTS!E290, ""), "")
)
</f>
        <v/>
      </c>
      <c r="F290" s="11" t="str">
        <f>TEXTJOIN(
  CHAR(10) &amp; CHAR(10),
  TRUE,
  IFERROR(IF(WSO!H290="Away", TEXT(WSO!F290, "h:mm AM/PM"), ""), ""),
  IFERROR(IF(MSO!H290="Away", TEXT(MSO!F290, "h:mm AM/PM"), ""), ""),
  IFERROR(IF(FH!H290="Away", TEXT(FH!F290, "h:mm AM/PM"), ""), ""),
  IFERROR(IF(MGOLF!H290="Away", TEXT(MGOLF!F290, "h:mm AM/PM"), ""), ""),
  IFERROR(IF(Football!H290="Away", TEXT(Football!F290, "h:mm AM/PM"), ""), ""),
  IFERROR(IF(WVB!H290="Away", TEXT(WVB!F290, "h:mm AM/PM"), ""), ""),
  IFERROR(IF(XC!H290="Away", TEXT(XC!F290, "h:mm AM/PM"), ""), ""),
  IFERROR(IF(SWIMMING!H290="Away", TEXT(SWIMMING!F290, "h:mm AM/PM"), ""), ""),
  IFERROR(IF(WTEN!H290="Away", TEXT(WTEN!F290, "h:mm AM/PM"), ""), ""),
  IFERROR(IF(TF!H290="Away", TEXT(TF!F290, "h:mm AM/PM"), ""), ""),
  IFERROR(IF(WGOLF!H290="Away", TEXT(WGOLF!F290, "h:mm AM/PM"), ""), ""),
  IFERROR(IF(WBB!H290="Away", TEXT(WBB!F290, "h:mm AM/PM"), ""), ""),
  IFERROR(IF(MBB!H290="Away", TEXT(MBB!F290, "h:mm AM/PM"), ""), ""),
  IFERROR(IF(WLAX!H290="Away", TEXT(WLAX!F290, "h:mm AM/PM"), ""), ""),
  IFERROR(IF(MLAX!H290="Away", TEXT(MLAX!F290, "h:mm AM/PM"), ""), ""),
  IFERROR(IF(SOFT!H290="Away", TEXT(SOFT!F290, "h:mm AM/PM"), ""), ""),
  IFERROR(IF(BASE!H290="Away", TEXT(BASE!F290, "h:mm AM/PM"), ""), ""),
  IFERROR(IF(ESPORTS!H290="Away", TEXT(ESPORTS!F290, "h:mm AM/PM"), ""), "")
)
</f>
        <v/>
      </c>
      <c r="G290" s="11" t="str">
        <f>TEXTJOIN(
  CHAR(10) &amp; CHAR(10),
  TRUE,
  IFERROR(IF(WSO!H290="Away", WSO!G290, ""), ""),
  IFERROR(IF(MSO!H290="Away", MSO!G290, ""), ""),
  IFERROR(IF(FH!H290="Away", FH!G290, ""), ""),
  IFERROR(IF(MGOLF!H290="Away", MGOLF!G290, ""), ""),
  IFERROR(IF(Football!H290="Away", Football!G290, ""), ""),
  IFERROR(IF(WVB!H290="Away", WVB!G290, ""), ""),
  IFERROR(IF(XC!H290="Away", XC!G290, ""), ""),
  IFERROR(IF(SWIMMING!H290="Away", SWIMMING!G290, ""), ""),
  IFERROR(IF(WTEN!H290="Away", WTEN!G290, ""), ""),
  IFERROR(IF(TF!H290="Away", TF!G290, ""), ""),
  IFERROR(IF(WGOLF!H290="Away", WGOLF!G290, ""), ""),
  IFERROR(IF(WBB!H290="Away", WBB!G290, ""), ""),
  IFERROR(IF(MBB!H290="Away", MBB!G290, ""), ""),
  IFERROR(IF(WLAX!H290="Away", WLAX!G290, ""), ""),
  IFERROR(IF(MLAX!H290="Away", MLAX!G290, ""), ""),
  IFERROR(IF(SOFT!H290="Away", SOFT!G290, ""), ""),
  IFERROR(IF(BASE!H290="Away", BASE!G290, ""), ""),
  IFERROR(IF(ESPORTS!H290="Away", ESPORTS!G290, ""), "")
)
</f>
        <v/>
      </c>
      <c r="H290" s="22" t="str">
        <f>TEXTJOIN(
  CHAR(10) &amp; CHAR(10),
  TRUE,
  IFERROR(IF(WSO!H290="Away", WSO!P290, ""), ""),
  IFERROR(IF(MSO!H290="Away", MSO!P290, ""), ""),
  IFERROR(IF(FH!H290="Away", FH!P290, ""), ""),
  IFERROR(IF(MGOLF!H290="Away", MGOLF!P290, ""), ""),
  IFERROR(IF(Football!H290="Away", Football!P290, ""), ""),
  IFERROR(IF(WVB!H290="Away", WVB!P290, ""), ""),
  IFERROR(IF(XC!H290="Away", XC!P290, ""), ""),
  IFERROR(IF(SWIMMING!H290="Away", SWIMMING!P290, ""), ""),
  IFERROR(IF(WTEN!H290="Away", WTEN!P290, ""), ""),
  IFERROR(IF(TF!H290="Away", TF!P290, ""), ""),
  IFERROR(IF(WGOLF!H290="Away", WGOLF!P290, ""), ""),
  IFERROR(IF(WBB!H290="Away", WBB!P290, ""), ""),
  IFERROR(IF(MBB!H290="Away", MBB!P290, ""), ""),
  IFERROR(IF(WLAX!H290="Away", WLAX!P290, ""), ""),
  IFERROR(IF(MLAX!H290="Away", MLAX!P290, ""), ""),
  IFERROR(IF(SOFT!H290="Away", SOFT!P290, ""), ""),
  IFERROR(IF(BASE!H290="Away", BASE!P290, ""), ""),
  IFERROR(IF(ESPORTS!H290="Away", ESPORTS!P290, ""), "")
)
</f>
        <v/>
      </c>
    </row>
    <row r="291" ht="22.5" customHeight="1">
      <c r="A291" s="6">
        <v>290.0</v>
      </c>
      <c r="B291" s="6" t="str">
        <f>'Master Schedule'!B291</f>
        <v/>
      </c>
      <c r="C291" s="7">
        <v>46524.0</v>
      </c>
      <c r="D291" s="8" t="str">
        <f t="shared" si="1"/>
        <v>Monday</v>
      </c>
      <c r="E291" s="11" t="str">
        <f>TEXTJOIN(
  CHAR(10) &amp; CHAR(10),
  TRUE,
  IFERROR(IF(WSO!H291="Away", WSO!E291, ""), ""),
  IFERROR(IF(MSO!H291="Away", MSO!E291, ""), ""),
  IFERROR(IF(FH!H291="Away", FH!E291, ""), ""),
  IFERROR(IF(MGOLF!H291="Away", MGOLF!E291, ""), ""),
  IFERROR(IF(Football!H291="Away", Football!E291, ""), ""),
  IFERROR(IF(WVB!H291="Away", WVB!E291, ""), ""),
  IFERROR(IF(XC!H291="Away", XC!E291, ""), ""),
  IFERROR(IF(SWIMMING!H291="Away", SWIMMING!E291, ""), ""),
  IFERROR(IF(WTEN!H291="Away", WTEN!E291, ""), ""),
  IFERROR(IF(TF!H291="Away", TF!E291, ""), ""),
  IFERROR(IF(WGOLF!H291="Away", WGOLF!E291, ""), ""),
  IFERROR(IF(WBB!H291="Away", WBB!E291, ""), ""),
  IFERROR(IF(MBB!H291="Away", MBB!E291, ""), ""),
  IFERROR(IF(WLAX!H291="Away", WLAX!E291, ""), ""),
  IFERROR(IF(MLAX!H291="Away", MLAX!E291, ""), ""),
  IFERROR(IF(SOFT!H291="Away", SOFT!E291, ""), ""),
  IFERROR(IF(BASE!H291="Away", BASE!E291, ""), ""),
  IFERROR(IF(ESPORTS!H291="Away", ESPORTS!E291, ""), "")
)
</f>
        <v/>
      </c>
      <c r="F291" s="11" t="str">
        <f>TEXTJOIN(
  CHAR(10) &amp; CHAR(10),
  TRUE,
  IFERROR(IF(WSO!H291="Away", TEXT(WSO!F291, "h:mm AM/PM"), ""), ""),
  IFERROR(IF(MSO!H291="Away", TEXT(MSO!F291, "h:mm AM/PM"), ""), ""),
  IFERROR(IF(FH!H291="Away", TEXT(FH!F291, "h:mm AM/PM"), ""), ""),
  IFERROR(IF(MGOLF!H291="Away", TEXT(MGOLF!F291, "h:mm AM/PM"), ""), ""),
  IFERROR(IF(Football!H291="Away", TEXT(Football!F291, "h:mm AM/PM"), ""), ""),
  IFERROR(IF(WVB!H291="Away", TEXT(WVB!F291, "h:mm AM/PM"), ""), ""),
  IFERROR(IF(XC!H291="Away", TEXT(XC!F291, "h:mm AM/PM"), ""), ""),
  IFERROR(IF(SWIMMING!H291="Away", TEXT(SWIMMING!F291, "h:mm AM/PM"), ""), ""),
  IFERROR(IF(WTEN!H291="Away", TEXT(WTEN!F291, "h:mm AM/PM"), ""), ""),
  IFERROR(IF(TF!H291="Away", TEXT(TF!F291, "h:mm AM/PM"), ""), ""),
  IFERROR(IF(WGOLF!H291="Away", TEXT(WGOLF!F291, "h:mm AM/PM"), ""), ""),
  IFERROR(IF(WBB!H291="Away", TEXT(WBB!F291, "h:mm AM/PM"), ""), ""),
  IFERROR(IF(MBB!H291="Away", TEXT(MBB!F291, "h:mm AM/PM"), ""), ""),
  IFERROR(IF(WLAX!H291="Away", TEXT(WLAX!F291, "h:mm AM/PM"), ""), ""),
  IFERROR(IF(MLAX!H291="Away", TEXT(MLAX!F291, "h:mm AM/PM"), ""), ""),
  IFERROR(IF(SOFT!H291="Away", TEXT(SOFT!F291, "h:mm AM/PM"), ""), ""),
  IFERROR(IF(BASE!H291="Away", TEXT(BASE!F291, "h:mm AM/PM"), ""), ""),
  IFERROR(IF(ESPORTS!H291="Away", TEXT(ESPORTS!F291, "h:mm AM/PM"), ""), "")
)
</f>
        <v/>
      </c>
      <c r="G291" s="11" t="str">
        <f>TEXTJOIN(
  CHAR(10) &amp; CHAR(10),
  TRUE,
  IFERROR(IF(WSO!H291="Away", WSO!G291, ""), ""),
  IFERROR(IF(MSO!H291="Away", MSO!G291, ""), ""),
  IFERROR(IF(FH!H291="Away", FH!G291, ""), ""),
  IFERROR(IF(MGOLF!H291="Away", MGOLF!G291, ""), ""),
  IFERROR(IF(Football!H291="Away", Football!G291, ""), ""),
  IFERROR(IF(WVB!H291="Away", WVB!G291, ""), ""),
  IFERROR(IF(XC!H291="Away", XC!G291, ""), ""),
  IFERROR(IF(SWIMMING!H291="Away", SWIMMING!G291, ""), ""),
  IFERROR(IF(WTEN!H291="Away", WTEN!G291, ""), ""),
  IFERROR(IF(TF!H291="Away", TF!G291, ""), ""),
  IFERROR(IF(WGOLF!H291="Away", WGOLF!G291, ""), ""),
  IFERROR(IF(WBB!H291="Away", WBB!G291, ""), ""),
  IFERROR(IF(MBB!H291="Away", MBB!G291, ""), ""),
  IFERROR(IF(WLAX!H291="Away", WLAX!G291, ""), ""),
  IFERROR(IF(MLAX!H291="Away", MLAX!G291, ""), ""),
  IFERROR(IF(SOFT!H291="Away", SOFT!G291, ""), ""),
  IFERROR(IF(BASE!H291="Away", BASE!G291, ""), ""),
  IFERROR(IF(ESPORTS!H291="Away", ESPORTS!G291, ""), "")
)
</f>
        <v/>
      </c>
      <c r="H291" s="22" t="str">
        <f>TEXTJOIN(
  CHAR(10) &amp; CHAR(10),
  TRUE,
  IFERROR(IF(WSO!H291="Away", WSO!P291, ""), ""),
  IFERROR(IF(MSO!H291="Away", MSO!P291, ""), ""),
  IFERROR(IF(FH!H291="Away", FH!P291, ""), ""),
  IFERROR(IF(MGOLF!H291="Away", MGOLF!P291, ""), ""),
  IFERROR(IF(Football!H291="Away", Football!P291, ""), ""),
  IFERROR(IF(WVB!H291="Away", WVB!P291, ""), ""),
  IFERROR(IF(XC!H291="Away", XC!P291, ""), ""),
  IFERROR(IF(SWIMMING!H291="Away", SWIMMING!P291, ""), ""),
  IFERROR(IF(WTEN!H291="Away", WTEN!P291, ""), ""),
  IFERROR(IF(TF!H291="Away", TF!P291, ""), ""),
  IFERROR(IF(WGOLF!H291="Away", WGOLF!P291, ""), ""),
  IFERROR(IF(WBB!H291="Away", WBB!P291, ""), ""),
  IFERROR(IF(MBB!H291="Away", MBB!P291, ""), ""),
  IFERROR(IF(WLAX!H291="Away", WLAX!P291, ""), ""),
  IFERROR(IF(MLAX!H291="Away", MLAX!P291, ""), ""),
  IFERROR(IF(SOFT!H291="Away", SOFT!P291, ""), ""),
  IFERROR(IF(BASE!H291="Away", BASE!P291, ""), ""),
  IFERROR(IF(ESPORTS!H291="Away", ESPORTS!P291, ""), "")
)
</f>
        <v/>
      </c>
    </row>
    <row r="292" ht="22.5" customHeight="1">
      <c r="A292" s="6">
        <v>291.0</v>
      </c>
      <c r="B292" s="6" t="str">
        <f>'Master Schedule'!B292</f>
        <v/>
      </c>
      <c r="C292" s="7">
        <v>46525.0</v>
      </c>
      <c r="D292" s="8" t="str">
        <f t="shared" si="1"/>
        <v>Tuesday</v>
      </c>
      <c r="E292" s="11" t="str">
        <f>TEXTJOIN(
  CHAR(10) &amp; CHAR(10),
  TRUE,
  IFERROR(IF(WSO!H292="Away", WSO!E292, ""), ""),
  IFERROR(IF(MSO!H292="Away", MSO!E292, ""), ""),
  IFERROR(IF(FH!H292="Away", FH!E292, ""), ""),
  IFERROR(IF(MGOLF!H292="Away", MGOLF!E292, ""), ""),
  IFERROR(IF(Football!H292="Away", Football!E292, ""), ""),
  IFERROR(IF(WVB!H292="Away", WVB!E292, ""), ""),
  IFERROR(IF(XC!H292="Away", XC!E292, ""), ""),
  IFERROR(IF(SWIMMING!H292="Away", SWIMMING!E292, ""), ""),
  IFERROR(IF(WTEN!H292="Away", WTEN!E292, ""), ""),
  IFERROR(IF(TF!H292="Away", TF!E292, ""), ""),
  IFERROR(IF(WGOLF!H292="Away", WGOLF!E292, ""), ""),
  IFERROR(IF(WBB!H292="Away", WBB!E292, ""), ""),
  IFERROR(IF(MBB!H292="Away", MBB!E292, ""), ""),
  IFERROR(IF(WLAX!H292="Away", WLAX!E292, ""), ""),
  IFERROR(IF(MLAX!H292="Away", MLAX!E292, ""), ""),
  IFERROR(IF(SOFT!H292="Away", SOFT!E292, ""), ""),
  IFERROR(IF(BASE!H292="Away", BASE!E292, ""), ""),
  IFERROR(IF(ESPORTS!H292="Away", ESPORTS!E292, ""), "")
)
</f>
        <v/>
      </c>
      <c r="F292" s="11" t="str">
        <f>TEXTJOIN(
  CHAR(10) &amp; CHAR(10),
  TRUE,
  IFERROR(IF(WSO!H292="Away", TEXT(WSO!F292, "h:mm AM/PM"), ""), ""),
  IFERROR(IF(MSO!H292="Away", TEXT(MSO!F292, "h:mm AM/PM"), ""), ""),
  IFERROR(IF(FH!H292="Away", TEXT(FH!F292, "h:mm AM/PM"), ""), ""),
  IFERROR(IF(MGOLF!H292="Away", TEXT(MGOLF!F292, "h:mm AM/PM"), ""), ""),
  IFERROR(IF(Football!H292="Away", TEXT(Football!F292, "h:mm AM/PM"), ""), ""),
  IFERROR(IF(WVB!H292="Away", TEXT(WVB!F292, "h:mm AM/PM"), ""), ""),
  IFERROR(IF(XC!H292="Away", TEXT(XC!F292, "h:mm AM/PM"), ""), ""),
  IFERROR(IF(SWIMMING!H292="Away", TEXT(SWIMMING!F292, "h:mm AM/PM"), ""), ""),
  IFERROR(IF(WTEN!H292="Away", TEXT(WTEN!F292, "h:mm AM/PM"), ""), ""),
  IFERROR(IF(TF!H292="Away", TEXT(TF!F292, "h:mm AM/PM"), ""), ""),
  IFERROR(IF(WGOLF!H292="Away", TEXT(WGOLF!F292, "h:mm AM/PM"), ""), ""),
  IFERROR(IF(WBB!H292="Away", TEXT(WBB!F292, "h:mm AM/PM"), ""), ""),
  IFERROR(IF(MBB!H292="Away", TEXT(MBB!F292, "h:mm AM/PM"), ""), ""),
  IFERROR(IF(WLAX!H292="Away", TEXT(WLAX!F292, "h:mm AM/PM"), ""), ""),
  IFERROR(IF(MLAX!H292="Away", TEXT(MLAX!F292, "h:mm AM/PM"), ""), ""),
  IFERROR(IF(SOFT!H292="Away", TEXT(SOFT!F292, "h:mm AM/PM"), ""), ""),
  IFERROR(IF(BASE!H292="Away", TEXT(BASE!F292, "h:mm AM/PM"), ""), ""),
  IFERROR(IF(ESPORTS!H292="Away", TEXT(ESPORTS!F292, "h:mm AM/PM"), ""), "")
)
</f>
        <v/>
      </c>
      <c r="G292" s="11" t="str">
        <f>TEXTJOIN(
  CHAR(10) &amp; CHAR(10),
  TRUE,
  IFERROR(IF(WSO!H292="Away", WSO!G292, ""), ""),
  IFERROR(IF(MSO!H292="Away", MSO!G292, ""), ""),
  IFERROR(IF(FH!H292="Away", FH!G292, ""), ""),
  IFERROR(IF(MGOLF!H292="Away", MGOLF!G292, ""), ""),
  IFERROR(IF(Football!H292="Away", Football!G292, ""), ""),
  IFERROR(IF(WVB!H292="Away", WVB!G292, ""), ""),
  IFERROR(IF(XC!H292="Away", XC!G292, ""), ""),
  IFERROR(IF(SWIMMING!H292="Away", SWIMMING!G292, ""), ""),
  IFERROR(IF(WTEN!H292="Away", WTEN!G292, ""), ""),
  IFERROR(IF(TF!H292="Away", TF!G292, ""), ""),
  IFERROR(IF(WGOLF!H292="Away", WGOLF!G292, ""), ""),
  IFERROR(IF(WBB!H292="Away", WBB!G292, ""), ""),
  IFERROR(IF(MBB!H292="Away", MBB!G292, ""), ""),
  IFERROR(IF(WLAX!H292="Away", WLAX!G292, ""), ""),
  IFERROR(IF(MLAX!H292="Away", MLAX!G292, ""), ""),
  IFERROR(IF(SOFT!H292="Away", SOFT!G292, ""), ""),
  IFERROR(IF(BASE!H292="Away", BASE!G292, ""), ""),
  IFERROR(IF(ESPORTS!H292="Away", ESPORTS!G292, ""), "")
)
</f>
        <v/>
      </c>
      <c r="H292" s="22" t="str">
        <f>TEXTJOIN(
  CHAR(10) &amp; CHAR(10),
  TRUE,
  IFERROR(IF(WSO!H292="Away", WSO!P292, ""), ""),
  IFERROR(IF(MSO!H292="Away", MSO!P292, ""), ""),
  IFERROR(IF(FH!H292="Away", FH!P292, ""), ""),
  IFERROR(IF(MGOLF!H292="Away", MGOLF!P292, ""), ""),
  IFERROR(IF(Football!H292="Away", Football!P292, ""), ""),
  IFERROR(IF(WVB!H292="Away", WVB!P292, ""), ""),
  IFERROR(IF(XC!H292="Away", XC!P292, ""), ""),
  IFERROR(IF(SWIMMING!H292="Away", SWIMMING!P292, ""), ""),
  IFERROR(IF(WTEN!H292="Away", WTEN!P292, ""), ""),
  IFERROR(IF(TF!H292="Away", TF!P292, ""), ""),
  IFERROR(IF(WGOLF!H292="Away", WGOLF!P292, ""), ""),
  IFERROR(IF(WBB!H292="Away", WBB!P292, ""), ""),
  IFERROR(IF(MBB!H292="Away", MBB!P292, ""), ""),
  IFERROR(IF(WLAX!H292="Away", WLAX!P292, ""), ""),
  IFERROR(IF(MLAX!H292="Away", MLAX!P292, ""), ""),
  IFERROR(IF(SOFT!H292="Away", SOFT!P292, ""), ""),
  IFERROR(IF(BASE!H292="Away", BASE!P292, ""), ""),
  IFERROR(IF(ESPORTS!H292="Away", ESPORTS!P292, ""), "")
)
</f>
        <v/>
      </c>
    </row>
    <row r="293" ht="22.5" customHeight="1">
      <c r="A293" s="6">
        <v>292.0</v>
      </c>
      <c r="B293" s="6" t="str">
        <f>'Master Schedule'!B293</f>
        <v/>
      </c>
      <c r="C293" s="7">
        <v>46526.0</v>
      </c>
      <c r="D293" s="8" t="str">
        <f t="shared" si="1"/>
        <v>Wednesday</v>
      </c>
      <c r="E293" s="11" t="str">
        <f>TEXTJOIN(
  CHAR(10) &amp; CHAR(10),
  TRUE,
  IFERROR(IF(WSO!H293="Away", WSO!E293, ""), ""),
  IFERROR(IF(MSO!H293="Away", MSO!E293, ""), ""),
  IFERROR(IF(FH!H293="Away", FH!E293, ""), ""),
  IFERROR(IF(MGOLF!H293="Away", MGOLF!E293, ""), ""),
  IFERROR(IF(Football!H293="Away", Football!E293, ""), ""),
  IFERROR(IF(WVB!H293="Away", WVB!E293, ""), ""),
  IFERROR(IF(XC!H293="Away", XC!E293, ""), ""),
  IFERROR(IF(SWIMMING!H293="Away", SWIMMING!E293, ""), ""),
  IFERROR(IF(WTEN!H293="Away", WTEN!E293, ""), ""),
  IFERROR(IF(TF!H293="Away", TF!E293, ""), ""),
  IFERROR(IF(WGOLF!H293="Away", WGOLF!E293, ""), ""),
  IFERROR(IF(WBB!H293="Away", WBB!E293, ""), ""),
  IFERROR(IF(MBB!H293="Away", MBB!E293, ""), ""),
  IFERROR(IF(WLAX!H293="Away", WLAX!E293, ""), ""),
  IFERROR(IF(MLAX!H293="Away", MLAX!E293, ""), ""),
  IFERROR(IF(SOFT!H293="Away", SOFT!E293, ""), ""),
  IFERROR(IF(BASE!H293="Away", BASE!E293, ""), ""),
  IFERROR(IF(ESPORTS!H293="Away", ESPORTS!E293, ""), "")
)
</f>
        <v/>
      </c>
      <c r="F293" s="11" t="str">
        <f>TEXTJOIN(
  CHAR(10) &amp; CHAR(10),
  TRUE,
  IFERROR(IF(WSO!H293="Away", TEXT(WSO!F293, "h:mm AM/PM"), ""), ""),
  IFERROR(IF(MSO!H293="Away", TEXT(MSO!F293, "h:mm AM/PM"), ""), ""),
  IFERROR(IF(FH!H293="Away", TEXT(FH!F293, "h:mm AM/PM"), ""), ""),
  IFERROR(IF(MGOLF!H293="Away", TEXT(MGOLF!F293, "h:mm AM/PM"), ""), ""),
  IFERROR(IF(Football!H293="Away", TEXT(Football!F293, "h:mm AM/PM"), ""), ""),
  IFERROR(IF(WVB!H293="Away", TEXT(WVB!F293, "h:mm AM/PM"), ""), ""),
  IFERROR(IF(XC!H293="Away", TEXT(XC!F293, "h:mm AM/PM"), ""), ""),
  IFERROR(IF(SWIMMING!H293="Away", TEXT(SWIMMING!F293, "h:mm AM/PM"), ""), ""),
  IFERROR(IF(WTEN!H293="Away", TEXT(WTEN!F293, "h:mm AM/PM"), ""), ""),
  IFERROR(IF(TF!H293="Away", TEXT(TF!F293, "h:mm AM/PM"), ""), ""),
  IFERROR(IF(WGOLF!H293="Away", TEXT(WGOLF!F293, "h:mm AM/PM"), ""), ""),
  IFERROR(IF(WBB!H293="Away", TEXT(WBB!F293, "h:mm AM/PM"), ""), ""),
  IFERROR(IF(MBB!H293="Away", TEXT(MBB!F293, "h:mm AM/PM"), ""), ""),
  IFERROR(IF(WLAX!H293="Away", TEXT(WLAX!F293, "h:mm AM/PM"), ""), ""),
  IFERROR(IF(MLAX!H293="Away", TEXT(MLAX!F293, "h:mm AM/PM"), ""), ""),
  IFERROR(IF(SOFT!H293="Away", TEXT(SOFT!F293, "h:mm AM/PM"), ""), ""),
  IFERROR(IF(BASE!H293="Away", TEXT(BASE!F293, "h:mm AM/PM"), ""), ""),
  IFERROR(IF(ESPORTS!H293="Away", TEXT(ESPORTS!F293, "h:mm AM/PM"), ""), "")
)
</f>
        <v/>
      </c>
      <c r="G293" s="11" t="str">
        <f>TEXTJOIN(
  CHAR(10) &amp; CHAR(10),
  TRUE,
  IFERROR(IF(WSO!H293="Away", WSO!G293, ""), ""),
  IFERROR(IF(MSO!H293="Away", MSO!G293, ""), ""),
  IFERROR(IF(FH!H293="Away", FH!G293, ""), ""),
  IFERROR(IF(MGOLF!H293="Away", MGOLF!G293, ""), ""),
  IFERROR(IF(Football!H293="Away", Football!G293, ""), ""),
  IFERROR(IF(WVB!H293="Away", WVB!G293, ""), ""),
  IFERROR(IF(XC!H293="Away", XC!G293, ""), ""),
  IFERROR(IF(SWIMMING!H293="Away", SWIMMING!G293, ""), ""),
  IFERROR(IF(WTEN!H293="Away", WTEN!G293, ""), ""),
  IFERROR(IF(TF!H293="Away", TF!G293, ""), ""),
  IFERROR(IF(WGOLF!H293="Away", WGOLF!G293, ""), ""),
  IFERROR(IF(WBB!H293="Away", WBB!G293, ""), ""),
  IFERROR(IF(MBB!H293="Away", MBB!G293, ""), ""),
  IFERROR(IF(WLAX!H293="Away", WLAX!G293, ""), ""),
  IFERROR(IF(MLAX!H293="Away", MLAX!G293, ""), ""),
  IFERROR(IF(SOFT!H293="Away", SOFT!G293, ""), ""),
  IFERROR(IF(BASE!H293="Away", BASE!G293, ""), ""),
  IFERROR(IF(ESPORTS!H293="Away", ESPORTS!G293, ""), "")
)
</f>
        <v/>
      </c>
      <c r="H293" s="22" t="str">
        <f>TEXTJOIN(
  CHAR(10) &amp; CHAR(10),
  TRUE,
  IFERROR(IF(WSO!H293="Away", WSO!P293, ""), ""),
  IFERROR(IF(MSO!H293="Away", MSO!P293, ""), ""),
  IFERROR(IF(FH!H293="Away", FH!P293, ""), ""),
  IFERROR(IF(MGOLF!H293="Away", MGOLF!P293, ""), ""),
  IFERROR(IF(Football!H293="Away", Football!P293, ""), ""),
  IFERROR(IF(WVB!H293="Away", WVB!P293, ""), ""),
  IFERROR(IF(XC!H293="Away", XC!P293, ""), ""),
  IFERROR(IF(SWIMMING!H293="Away", SWIMMING!P293, ""), ""),
  IFERROR(IF(WTEN!H293="Away", WTEN!P293, ""), ""),
  IFERROR(IF(TF!H293="Away", TF!P293, ""), ""),
  IFERROR(IF(WGOLF!H293="Away", WGOLF!P293, ""), ""),
  IFERROR(IF(WBB!H293="Away", WBB!P293, ""), ""),
  IFERROR(IF(MBB!H293="Away", MBB!P293, ""), ""),
  IFERROR(IF(WLAX!H293="Away", WLAX!P293, ""), ""),
  IFERROR(IF(MLAX!H293="Away", MLAX!P293, ""), ""),
  IFERROR(IF(SOFT!H293="Away", SOFT!P293, ""), ""),
  IFERROR(IF(BASE!H293="Away", BASE!P293, ""), ""),
  IFERROR(IF(ESPORTS!H293="Away", ESPORTS!P293, ""), "")
)
</f>
        <v/>
      </c>
    </row>
    <row r="294" ht="22.5" customHeight="1">
      <c r="A294" s="6">
        <v>293.0</v>
      </c>
      <c r="B294" s="6" t="str">
        <f>'Master Schedule'!B294</f>
        <v/>
      </c>
      <c r="C294" s="7">
        <v>46527.0</v>
      </c>
      <c r="D294" s="8" t="str">
        <f t="shared" si="1"/>
        <v>Thursday</v>
      </c>
      <c r="E294" s="11" t="str">
        <f>TEXTJOIN(
  CHAR(10) &amp; CHAR(10),
  TRUE,
  IFERROR(IF(WSO!H294="Away", WSO!E294, ""), ""),
  IFERROR(IF(MSO!H294="Away", MSO!E294, ""), ""),
  IFERROR(IF(FH!H294="Away", FH!E294, ""), ""),
  IFERROR(IF(MGOLF!H294="Away", MGOLF!E294, ""), ""),
  IFERROR(IF(Football!H294="Away", Football!E294, ""), ""),
  IFERROR(IF(WVB!H294="Away", WVB!E294, ""), ""),
  IFERROR(IF(XC!H294="Away", XC!E294, ""), ""),
  IFERROR(IF(SWIMMING!H294="Away", SWIMMING!E294, ""), ""),
  IFERROR(IF(WTEN!H294="Away", WTEN!E294, ""), ""),
  IFERROR(IF(TF!H294="Away", TF!E294, ""), ""),
  IFERROR(IF(WGOLF!H294="Away", WGOLF!E294, ""), ""),
  IFERROR(IF(WBB!H294="Away", WBB!E294, ""), ""),
  IFERROR(IF(MBB!H294="Away", MBB!E294, ""), ""),
  IFERROR(IF(WLAX!H294="Away", WLAX!E294, ""), ""),
  IFERROR(IF(MLAX!H294="Away", MLAX!E294, ""), ""),
  IFERROR(IF(SOFT!H294="Away", SOFT!E294, ""), ""),
  IFERROR(IF(BASE!H294="Away", BASE!E294, ""), ""),
  IFERROR(IF(ESPORTS!H294="Away", ESPORTS!E294, ""), "")
)
</f>
        <v/>
      </c>
      <c r="F294" s="11" t="str">
        <f>TEXTJOIN(
  CHAR(10) &amp; CHAR(10),
  TRUE,
  IFERROR(IF(WSO!H294="Away", TEXT(WSO!F294, "h:mm AM/PM"), ""), ""),
  IFERROR(IF(MSO!H294="Away", TEXT(MSO!F294, "h:mm AM/PM"), ""), ""),
  IFERROR(IF(FH!H294="Away", TEXT(FH!F294, "h:mm AM/PM"), ""), ""),
  IFERROR(IF(MGOLF!H294="Away", TEXT(MGOLF!F294, "h:mm AM/PM"), ""), ""),
  IFERROR(IF(Football!H294="Away", TEXT(Football!F294, "h:mm AM/PM"), ""), ""),
  IFERROR(IF(WVB!H294="Away", TEXT(WVB!F294, "h:mm AM/PM"), ""), ""),
  IFERROR(IF(XC!H294="Away", TEXT(XC!F294, "h:mm AM/PM"), ""), ""),
  IFERROR(IF(SWIMMING!H294="Away", TEXT(SWIMMING!F294, "h:mm AM/PM"), ""), ""),
  IFERROR(IF(WTEN!H294="Away", TEXT(WTEN!F294, "h:mm AM/PM"), ""), ""),
  IFERROR(IF(TF!H294="Away", TEXT(TF!F294, "h:mm AM/PM"), ""), ""),
  IFERROR(IF(WGOLF!H294="Away", TEXT(WGOLF!F294, "h:mm AM/PM"), ""), ""),
  IFERROR(IF(WBB!H294="Away", TEXT(WBB!F294, "h:mm AM/PM"), ""), ""),
  IFERROR(IF(MBB!H294="Away", TEXT(MBB!F294, "h:mm AM/PM"), ""), ""),
  IFERROR(IF(WLAX!H294="Away", TEXT(WLAX!F294, "h:mm AM/PM"), ""), ""),
  IFERROR(IF(MLAX!H294="Away", TEXT(MLAX!F294, "h:mm AM/PM"), ""), ""),
  IFERROR(IF(SOFT!H294="Away", TEXT(SOFT!F294, "h:mm AM/PM"), ""), ""),
  IFERROR(IF(BASE!H294="Away", TEXT(BASE!F294, "h:mm AM/PM"), ""), ""),
  IFERROR(IF(ESPORTS!H294="Away", TEXT(ESPORTS!F294, "h:mm AM/PM"), ""), "")
)
</f>
        <v/>
      </c>
      <c r="G294" s="11" t="str">
        <f>TEXTJOIN(
  CHAR(10) &amp; CHAR(10),
  TRUE,
  IFERROR(IF(WSO!H294="Away", WSO!G294, ""), ""),
  IFERROR(IF(MSO!H294="Away", MSO!G294, ""), ""),
  IFERROR(IF(FH!H294="Away", FH!G294, ""), ""),
  IFERROR(IF(MGOLF!H294="Away", MGOLF!G294, ""), ""),
  IFERROR(IF(Football!H294="Away", Football!G294, ""), ""),
  IFERROR(IF(WVB!H294="Away", WVB!G294, ""), ""),
  IFERROR(IF(XC!H294="Away", XC!G294, ""), ""),
  IFERROR(IF(SWIMMING!H294="Away", SWIMMING!G294, ""), ""),
  IFERROR(IF(WTEN!H294="Away", WTEN!G294, ""), ""),
  IFERROR(IF(TF!H294="Away", TF!G294, ""), ""),
  IFERROR(IF(WGOLF!H294="Away", WGOLF!G294, ""), ""),
  IFERROR(IF(WBB!H294="Away", WBB!G294, ""), ""),
  IFERROR(IF(MBB!H294="Away", MBB!G294, ""), ""),
  IFERROR(IF(WLAX!H294="Away", WLAX!G294, ""), ""),
  IFERROR(IF(MLAX!H294="Away", MLAX!G294, ""), ""),
  IFERROR(IF(SOFT!H294="Away", SOFT!G294, ""), ""),
  IFERROR(IF(BASE!H294="Away", BASE!G294, ""), ""),
  IFERROR(IF(ESPORTS!H294="Away", ESPORTS!G294, ""), "")
)
</f>
        <v/>
      </c>
      <c r="H294" s="22" t="str">
        <f>TEXTJOIN(
  CHAR(10) &amp; CHAR(10),
  TRUE,
  IFERROR(IF(WSO!H294="Away", WSO!P294, ""), ""),
  IFERROR(IF(MSO!H294="Away", MSO!P294, ""), ""),
  IFERROR(IF(FH!H294="Away", FH!P294, ""), ""),
  IFERROR(IF(MGOLF!H294="Away", MGOLF!P294, ""), ""),
  IFERROR(IF(Football!H294="Away", Football!P294, ""), ""),
  IFERROR(IF(WVB!H294="Away", WVB!P294, ""), ""),
  IFERROR(IF(XC!H294="Away", XC!P294, ""), ""),
  IFERROR(IF(SWIMMING!H294="Away", SWIMMING!P294, ""), ""),
  IFERROR(IF(WTEN!H294="Away", WTEN!P294, ""), ""),
  IFERROR(IF(TF!H294="Away", TF!P294, ""), ""),
  IFERROR(IF(WGOLF!H294="Away", WGOLF!P294, ""), ""),
  IFERROR(IF(WBB!H294="Away", WBB!P294, ""), ""),
  IFERROR(IF(MBB!H294="Away", MBB!P294, ""), ""),
  IFERROR(IF(WLAX!H294="Away", WLAX!P294, ""), ""),
  IFERROR(IF(MLAX!H294="Away", MLAX!P294, ""), ""),
  IFERROR(IF(SOFT!H294="Away", SOFT!P294, ""), ""),
  IFERROR(IF(BASE!H294="Away", BASE!P294, ""), ""),
  IFERROR(IF(ESPORTS!H294="Away", ESPORTS!P294, ""), "")
)
</f>
        <v/>
      </c>
    </row>
    <row r="295" ht="22.5" customHeight="1">
      <c r="A295" s="6">
        <v>294.0</v>
      </c>
      <c r="B295" s="6" t="str">
        <f>'Master Schedule'!B295</f>
        <v/>
      </c>
      <c r="C295" s="7">
        <v>46528.0</v>
      </c>
      <c r="D295" s="8" t="str">
        <f t="shared" si="1"/>
        <v>Friday</v>
      </c>
      <c r="E295" s="11" t="str">
        <f>TEXTJOIN(
  CHAR(10) &amp; CHAR(10),
  TRUE,
  IFERROR(IF(WSO!H295="Away", WSO!E295, ""), ""),
  IFERROR(IF(MSO!H295="Away", MSO!E295, ""), ""),
  IFERROR(IF(FH!H295="Away", FH!E295, ""), ""),
  IFERROR(IF(MGOLF!H295="Away", MGOLF!E295, ""), ""),
  IFERROR(IF(Football!H295="Away", Football!E295, ""), ""),
  IFERROR(IF(WVB!H295="Away", WVB!E295, ""), ""),
  IFERROR(IF(XC!H295="Away", XC!E295, ""), ""),
  IFERROR(IF(SWIMMING!H295="Away", SWIMMING!E295, ""), ""),
  IFERROR(IF(WTEN!H295="Away", WTEN!E295, ""), ""),
  IFERROR(IF(TF!H295="Away", TF!E295, ""), ""),
  IFERROR(IF(WGOLF!H295="Away", WGOLF!E295, ""), ""),
  IFERROR(IF(WBB!H295="Away", WBB!E295, ""), ""),
  IFERROR(IF(MBB!H295="Away", MBB!E295, ""), ""),
  IFERROR(IF(WLAX!H295="Away", WLAX!E295, ""), ""),
  IFERROR(IF(MLAX!H295="Away", MLAX!E295, ""), ""),
  IFERROR(IF(SOFT!H295="Away", SOFT!E295, ""), ""),
  IFERROR(IF(BASE!H295="Away", BASE!E295, ""), ""),
  IFERROR(IF(ESPORTS!H295="Away", ESPORTS!E295, ""), "")
)
</f>
        <v/>
      </c>
      <c r="F295" s="11" t="str">
        <f>TEXTJOIN(
  CHAR(10) &amp; CHAR(10),
  TRUE,
  IFERROR(IF(WSO!H295="Away", TEXT(WSO!F295, "h:mm AM/PM"), ""), ""),
  IFERROR(IF(MSO!H295="Away", TEXT(MSO!F295, "h:mm AM/PM"), ""), ""),
  IFERROR(IF(FH!H295="Away", TEXT(FH!F295, "h:mm AM/PM"), ""), ""),
  IFERROR(IF(MGOLF!H295="Away", TEXT(MGOLF!F295, "h:mm AM/PM"), ""), ""),
  IFERROR(IF(Football!H295="Away", TEXT(Football!F295, "h:mm AM/PM"), ""), ""),
  IFERROR(IF(WVB!H295="Away", TEXT(WVB!F295, "h:mm AM/PM"), ""), ""),
  IFERROR(IF(XC!H295="Away", TEXT(XC!F295, "h:mm AM/PM"), ""), ""),
  IFERROR(IF(SWIMMING!H295="Away", TEXT(SWIMMING!F295, "h:mm AM/PM"), ""), ""),
  IFERROR(IF(WTEN!H295="Away", TEXT(WTEN!F295, "h:mm AM/PM"), ""), ""),
  IFERROR(IF(TF!H295="Away", TEXT(TF!F295, "h:mm AM/PM"), ""), ""),
  IFERROR(IF(WGOLF!H295="Away", TEXT(WGOLF!F295, "h:mm AM/PM"), ""), ""),
  IFERROR(IF(WBB!H295="Away", TEXT(WBB!F295, "h:mm AM/PM"), ""), ""),
  IFERROR(IF(MBB!H295="Away", TEXT(MBB!F295, "h:mm AM/PM"), ""), ""),
  IFERROR(IF(WLAX!H295="Away", TEXT(WLAX!F295, "h:mm AM/PM"), ""), ""),
  IFERROR(IF(MLAX!H295="Away", TEXT(MLAX!F295, "h:mm AM/PM"), ""), ""),
  IFERROR(IF(SOFT!H295="Away", TEXT(SOFT!F295, "h:mm AM/PM"), ""), ""),
  IFERROR(IF(BASE!H295="Away", TEXT(BASE!F295, "h:mm AM/PM"), ""), ""),
  IFERROR(IF(ESPORTS!H295="Away", TEXT(ESPORTS!F295, "h:mm AM/PM"), ""), "")
)
</f>
        <v/>
      </c>
      <c r="G295" s="11" t="str">
        <f>TEXTJOIN(
  CHAR(10) &amp; CHAR(10),
  TRUE,
  IFERROR(IF(WSO!H295="Away", WSO!G295, ""), ""),
  IFERROR(IF(MSO!H295="Away", MSO!G295, ""), ""),
  IFERROR(IF(FH!H295="Away", FH!G295, ""), ""),
  IFERROR(IF(MGOLF!H295="Away", MGOLF!G295, ""), ""),
  IFERROR(IF(Football!H295="Away", Football!G295, ""), ""),
  IFERROR(IF(WVB!H295="Away", WVB!G295, ""), ""),
  IFERROR(IF(XC!H295="Away", XC!G295, ""), ""),
  IFERROR(IF(SWIMMING!H295="Away", SWIMMING!G295, ""), ""),
  IFERROR(IF(WTEN!H295="Away", WTEN!G295, ""), ""),
  IFERROR(IF(TF!H295="Away", TF!G295, ""), ""),
  IFERROR(IF(WGOLF!H295="Away", WGOLF!G295, ""), ""),
  IFERROR(IF(WBB!H295="Away", WBB!G295, ""), ""),
  IFERROR(IF(MBB!H295="Away", MBB!G295, ""), ""),
  IFERROR(IF(WLAX!H295="Away", WLAX!G295, ""), ""),
  IFERROR(IF(MLAX!H295="Away", MLAX!G295, ""), ""),
  IFERROR(IF(SOFT!H295="Away", SOFT!G295, ""), ""),
  IFERROR(IF(BASE!H295="Away", BASE!G295, ""), ""),
  IFERROR(IF(ESPORTS!H295="Away", ESPORTS!G295, ""), "")
)
</f>
        <v/>
      </c>
      <c r="H295" s="22" t="str">
        <f>TEXTJOIN(
  CHAR(10) &amp; CHAR(10),
  TRUE,
  IFERROR(IF(WSO!H295="Away", WSO!P295, ""), ""),
  IFERROR(IF(MSO!H295="Away", MSO!P295, ""), ""),
  IFERROR(IF(FH!H295="Away", FH!P295, ""), ""),
  IFERROR(IF(MGOLF!H295="Away", MGOLF!P295, ""), ""),
  IFERROR(IF(Football!H295="Away", Football!P295, ""), ""),
  IFERROR(IF(WVB!H295="Away", WVB!P295, ""), ""),
  IFERROR(IF(XC!H295="Away", XC!P295, ""), ""),
  IFERROR(IF(SWIMMING!H295="Away", SWIMMING!P295, ""), ""),
  IFERROR(IF(WTEN!H295="Away", WTEN!P295, ""), ""),
  IFERROR(IF(TF!H295="Away", TF!P295, ""), ""),
  IFERROR(IF(WGOLF!H295="Away", WGOLF!P295, ""), ""),
  IFERROR(IF(WBB!H295="Away", WBB!P295, ""), ""),
  IFERROR(IF(MBB!H295="Away", MBB!P295, ""), ""),
  IFERROR(IF(WLAX!H295="Away", WLAX!P295, ""), ""),
  IFERROR(IF(MLAX!H295="Away", MLAX!P295, ""), ""),
  IFERROR(IF(SOFT!H295="Away", SOFT!P295, ""), ""),
  IFERROR(IF(BASE!H295="Away", BASE!P295, ""), ""),
  IFERROR(IF(ESPORTS!H295="Away", ESPORTS!P295, ""), "")
)
</f>
        <v/>
      </c>
    </row>
    <row r="296" ht="22.5" customHeight="1">
      <c r="A296" s="6">
        <v>295.0</v>
      </c>
      <c r="B296" s="6" t="str">
        <f>'Master Schedule'!B296</f>
        <v/>
      </c>
      <c r="C296" s="7">
        <v>46529.0</v>
      </c>
      <c r="D296" s="8" t="str">
        <f t="shared" si="1"/>
        <v>Saturday</v>
      </c>
      <c r="E296" s="11" t="str">
        <f>TEXTJOIN(
  CHAR(10) &amp; CHAR(10),
  TRUE,
  IFERROR(IF(WSO!H296="Away", WSO!E296, ""), ""),
  IFERROR(IF(MSO!H296="Away", MSO!E296, ""), ""),
  IFERROR(IF(FH!H296="Away", FH!E296, ""), ""),
  IFERROR(IF(MGOLF!H296="Away", MGOLF!E296, ""), ""),
  IFERROR(IF(Football!H296="Away", Football!E296, ""), ""),
  IFERROR(IF(WVB!H296="Away", WVB!E296, ""), ""),
  IFERROR(IF(XC!H296="Away", XC!E296, ""), ""),
  IFERROR(IF(SWIMMING!H296="Away", SWIMMING!E296, ""), ""),
  IFERROR(IF(WTEN!H296="Away", WTEN!E296, ""), ""),
  IFERROR(IF(TF!H296="Away", TF!E296, ""), ""),
  IFERROR(IF(WGOLF!H296="Away", WGOLF!E296, ""), ""),
  IFERROR(IF(WBB!H296="Away", WBB!E296, ""), ""),
  IFERROR(IF(MBB!H296="Away", MBB!E296, ""), ""),
  IFERROR(IF(WLAX!H296="Away", WLAX!E296, ""), ""),
  IFERROR(IF(MLAX!H296="Away", MLAX!E296, ""), ""),
  IFERROR(IF(SOFT!H296="Away", SOFT!E296, ""), ""),
  IFERROR(IF(BASE!H296="Away", BASE!E296, ""), ""),
  IFERROR(IF(ESPORTS!H296="Away", ESPORTS!E296, ""), "")
)
</f>
        <v/>
      </c>
      <c r="F296" s="11" t="str">
        <f>TEXTJOIN(
  CHAR(10) &amp; CHAR(10),
  TRUE,
  IFERROR(IF(WSO!H296="Away", TEXT(WSO!F296, "h:mm AM/PM"), ""), ""),
  IFERROR(IF(MSO!H296="Away", TEXT(MSO!F296, "h:mm AM/PM"), ""), ""),
  IFERROR(IF(FH!H296="Away", TEXT(FH!F296, "h:mm AM/PM"), ""), ""),
  IFERROR(IF(MGOLF!H296="Away", TEXT(MGOLF!F296, "h:mm AM/PM"), ""), ""),
  IFERROR(IF(Football!H296="Away", TEXT(Football!F296, "h:mm AM/PM"), ""), ""),
  IFERROR(IF(WVB!H296="Away", TEXT(WVB!F296, "h:mm AM/PM"), ""), ""),
  IFERROR(IF(XC!H296="Away", TEXT(XC!F296, "h:mm AM/PM"), ""), ""),
  IFERROR(IF(SWIMMING!H296="Away", TEXT(SWIMMING!F296, "h:mm AM/PM"), ""), ""),
  IFERROR(IF(WTEN!H296="Away", TEXT(WTEN!F296, "h:mm AM/PM"), ""), ""),
  IFERROR(IF(TF!H296="Away", TEXT(TF!F296, "h:mm AM/PM"), ""), ""),
  IFERROR(IF(WGOLF!H296="Away", TEXT(WGOLF!F296, "h:mm AM/PM"), ""), ""),
  IFERROR(IF(WBB!H296="Away", TEXT(WBB!F296, "h:mm AM/PM"), ""), ""),
  IFERROR(IF(MBB!H296="Away", TEXT(MBB!F296, "h:mm AM/PM"), ""), ""),
  IFERROR(IF(WLAX!H296="Away", TEXT(WLAX!F296, "h:mm AM/PM"), ""), ""),
  IFERROR(IF(MLAX!H296="Away", TEXT(MLAX!F296, "h:mm AM/PM"), ""), ""),
  IFERROR(IF(SOFT!H296="Away", TEXT(SOFT!F296, "h:mm AM/PM"), ""), ""),
  IFERROR(IF(BASE!H296="Away", TEXT(BASE!F296, "h:mm AM/PM"), ""), ""),
  IFERROR(IF(ESPORTS!H296="Away", TEXT(ESPORTS!F296, "h:mm AM/PM"), ""), "")
)
</f>
        <v/>
      </c>
      <c r="G296" s="11" t="str">
        <f>TEXTJOIN(
  CHAR(10) &amp; CHAR(10),
  TRUE,
  IFERROR(IF(WSO!H296="Away", WSO!G296, ""), ""),
  IFERROR(IF(MSO!H296="Away", MSO!G296, ""), ""),
  IFERROR(IF(FH!H296="Away", FH!G296, ""), ""),
  IFERROR(IF(MGOLF!H296="Away", MGOLF!G296, ""), ""),
  IFERROR(IF(Football!H296="Away", Football!G296, ""), ""),
  IFERROR(IF(WVB!H296="Away", WVB!G296, ""), ""),
  IFERROR(IF(XC!H296="Away", XC!G296, ""), ""),
  IFERROR(IF(SWIMMING!H296="Away", SWIMMING!G296, ""), ""),
  IFERROR(IF(WTEN!H296="Away", WTEN!G296, ""), ""),
  IFERROR(IF(TF!H296="Away", TF!G296, ""), ""),
  IFERROR(IF(WGOLF!H296="Away", WGOLF!G296, ""), ""),
  IFERROR(IF(WBB!H296="Away", WBB!G296, ""), ""),
  IFERROR(IF(MBB!H296="Away", MBB!G296, ""), ""),
  IFERROR(IF(WLAX!H296="Away", WLAX!G296, ""), ""),
  IFERROR(IF(MLAX!H296="Away", MLAX!G296, ""), ""),
  IFERROR(IF(SOFT!H296="Away", SOFT!G296, ""), ""),
  IFERROR(IF(BASE!H296="Away", BASE!G296, ""), ""),
  IFERROR(IF(ESPORTS!H296="Away", ESPORTS!G296, ""), "")
)
</f>
        <v/>
      </c>
      <c r="H296" s="22" t="str">
        <f>TEXTJOIN(
  CHAR(10) &amp; CHAR(10),
  TRUE,
  IFERROR(IF(WSO!H296="Away", WSO!P296, ""), ""),
  IFERROR(IF(MSO!H296="Away", MSO!P296, ""), ""),
  IFERROR(IF(FH!H296="Away", FH!P296, ""), ""),
  IFERROR(IF(MGOLF!H296="Away", MGOLF!P296, ""), ""),
  IFERROR(IF(Football!H296="Away", Football!P296, ""), ""),
  IFERROR(IF(WVB!H296="Away", WVB!P296, ""), ""),
  IFERROR(IF(XC!H296="Away", XC!P296, ""), ""),
  IFERROR(IF(SWIMMING!H296="Away", SWIMMING!P296, ""), ""),
  IFERROR(IF(WTEN!H296="Away", WTEN!P296, ""), ""),
  IFERROR(IF(TF!H296="Away", TF!P296, ""), ""),
  IFERROR(IF(WGOLF!H296="Away", WGOLF!P296, ""), ""),
  IFERROR(IF(WBB!H296="Away", WBB!P296, ""), ""),
  IFERROR(IF(MBB!H296="Away", MBB!P296, ""), ""),
  IFERROR(IF(WLAX!H296="Away", WLAX!P296, ""), ""),
  IFERROR(IF(MLAX!H296="Away", MLAX!P296, ""), ""),
  IFERROR(IF(SOFT!H296="Away", SOFT!P296, ""), ""),
  IFERROR(IF(BASE!H296="Away", BASE!P296, ""), ""),
  IFERROR(IF(ESPORTS!H296="Away", ESPORTS!P296, ""), "")
)
</f>
        <v/>
      </c>
    </row>
    <row r="297" ht="22.5" customHeight="1">
      <c r="A297" s="6">
        <v>296.0</v>
      </c>
      <c r="B297" s="6" t="str">
        <f>'Master Schedule'!B297</f>
        <v/>
      </c>
      <c r="C297" s="7">
        <v>46530.0</v>
      </c>
      <c r="D297" s="8" t="str">
        <f t="shared" si="1"/>
        <v>Sunday</v>
      </c>
      <c r="E297" s="11" t="str">
        <f>TEXTJOIN(
  CHAR(10) &amp; CHAR(10),
  TRUE,
  IFERROR(IF(WSO!H297="Away", WSO!E297, ""), ""),
  IFERROR(IF(MSO!H297="Away", MSO!E297, ""), ""),
  IFERROR(IF(FH!H297="Away", FH!E297, ""), ""),
  IFERROR(IF(MGOLF!H297="Away", MGOLF!E297, ""), ""),
  IFERROR(IF(Football!H297="Away", Football!E297, ""), ""),
  IFERROR(IF(WVB!H297="Away", WVB!E297, ""), ""),
  IFERROR(IF(XC!H297="Away", XC!E297, ""), ""),
  IFERROR(IF(SWIMMING!H297="Away", SWIMMING!E297, ""), ""),
  IFERROR(IF(WTEN!H297="Away", WTEN!E297, ""), ""),
  IFERROR(IF(TF!H297="Away", TF!E297, ""), ""),
  IFERROR(IF(WGOLF!H297="Away", WGOLF!E297, ""), ""),
  IFERROR(IF(WBB!H297="Away", WBB!E297, ""), ""),
  IFERROR(IF(MBB!H297="Away", MBB!E297, ""), ""),
  IFERROR(IF(WLAX!H297="Away", WLAX!E297, ""), ""),
  IFERROR(IF(MLAX!H297="Away", MLAX!E297, ""), ""),
  IFERROR(IF(SOFT!H297="Away", SOFT!E297, ""), ""),
  IFERROR(IF(BASE!H297="Away", BASE!E297, ""), ""),
  IFERROR(IF(ESPORTS!H297="Away", ESPORTS!E297, ""), "")
)
</f>
        <v/>
      </c>
      <c r="F297" s="11" t="str">
        <f>TEXTJOIN(
  CHAR(10) &amp; CHAR(10),
  TRUE,
  IFERROR(IF(WSO!H297="Away", TEXT(WSO!F297, "h:mm AM/PM"), ""), ""),
  IFERROR(IF(MSO!H297="Away", TEXT(MSO!F297, "h:mm AM/PM"), ""), ""),
  IFERROR(IF(FH!H297="Away", TEXT(FH!F297, "h:mm AM/PM"), ""), ""),
  IFERROR(IF(MGOLF!H297="Away", TEXT(MGOLF!F297, "h:mm AM/PM"), ""), ""),
  IFERROR(IF(Football!H297="Away", TEXT(Football!F297, "h:mm AM/PM"), ""), ""),
  IFERROR(IF(WVB!H297="Away", TEXT(WVB!F297, "h:mm AM/PM"), ""), ""),
  IFERROR(IF(XC!H297="Away", TEXT(XC!F297, "h:mm AM/PM"), ""), ""),
  IFERROR(IF(SWIMMING!H297="Away", TEXT(SWIMMING!F297, "h:mm AM/PM"), ""), ""),
  IFERROR(IF(WTEN!H297="Away", TEXT(WTEN!F297, "h:mm AM/PM"), ""), ""),
  IFERROR(IF(TF!H297="Away", TEXT(TF!F297, "h:mm AM/PM"), ""), ""),
  IFERROR(IF(WGOLF!H297="Away", TEXT(WGOLF!F297, "h:mm AM/PM"), ""), ""),
  IFERROR(IF(WBB!H297="Away", TEXT(WBB!F297, "h:mm AM/PM"), ""), ""),
  IFERROR(IF(MBB!H297="Away", TEXT(MBB!F297, "h:mm AM/PM"), ""), ""),
  IFERROR(IF(WLAX!H297="Away", TEXT(WLAX!F297, "h:mm AM/PM"), ""), ""),
  IFERROR(IF(MLAX!H297="Away", TEXT(MLAX!F297, "h:mm AM/PM"), ""), ""),
  IFERROR(IF(SOFT!H297="Away", TEXT(SOFT!F297, "h:mm AM/PM"), ""), ""),
  IFERROR(IF(BASE!H297="Away", TEXT(BASE!F297, "h:mm AM/PM"), ""), ""),
  IFERROR(IF(ESPORTS!H297="Away", TEXT(ESPORTS!F297, "h:mm AM/PM"), ""), "")
)
</f>
        <v/>
      </c>
      <c r="G297" s="11" t="str">
        <f>TEXTJOIN(
  CHAR(10) &amp; CHAR(10),
  TRUE,
  IFERROR(IF(WSO!H297="Away", WSO!G297, ""), ""),
  IFERROR(IF(MSO!H297="Away", MSO!G297, ""), ""),
  IFERROR(IF(FH!H297="Away", FH!G297, ""), ""),
  IFERROR(IF(MGOLF!H297="Away", MGOLF!G297, ""), ""),
  IFERROR(IF(Football!H297="Away", Football!G297, ""), ""),
  IFERROR(IF(WVB!H297="Away", WVB!G297, ""), ""),
  IFERROR(IF(XC!H297="Away", XC!G297, ""), ""),
  IFERROR(IF(SWIMMING!H297="Away", SWIMMING!G297, ""), ""),
  IFERROR(IF(WTEN!H297="Away", WTEN!G297, ""), ""),
  IFERROR(IF(TF!H297="Away", TF!G297, ""), ""),
  IFERROR(IF(WGOLF!H297="Away", WGOLF!G297, ""), ""),
  IFERROR(IF(WBB!H297="Away", WBB!G297, ""), ""),
  IFERROR(IF(MBB!H297="Away", MBB!G297, ""), ""),
  IFERROR(IF(WLAX!H297="Away", WLAX!G297, ""), ""),
  IFERROR(IF(MLAX!H297="Away", MLAX!G297, ""), ""),
  IFERROR(IF(SOFT!H297="Away", SOFT!G297, ""), ""),
  IFERROR(IF(BASE!H297="Away", BASE!G297, ""), ""),
  IFERROR(IF(ESPORTS!H297="Away", ESPORTS!G297, ""), "")
)
</f>
        <v/>
      </c>
      <c r="H297" s="22" t="str">
        <f>TEXTJOIN(
  CHAR(10) &amp; CHAR(10),
  TRUE,
  IFERROR(IF(WSO!H297="Away", WSO!P297, ""), ""),
  IFERROR(IF(MSO!H297="Away", MSO!P297, ""), ""),
  IFERROR(IF(FH!H297="Away", FH!P297, ""), ""),
  IFERROR(IF(MGOLF!H297="Away", MGOLF!P297, ""), ""),
  IFERROR(IF(Football!H297="Away", Football!P297, ""), ""),
  IFERROR(IF(WVB!H297="Away", WVB!P297, ""), ""),
  IFERROR(IF(XC!H297="Away", XC!P297, ""), ""),
  IFERROR(IF(SWIMMING!H297="Away", SWIMMING!P297, ""), ""),
  IFERROR(IF(WTEN!H297="Away", WTEN!P297, ""), ""),
  IFERROR(IF(TF!H297="Away", TF!P297, ""), ""),
  IFERROR(IF(WGOLF!H297="Away", WGOLF!P297, ""), ""),
  IFERROR(IF(WBB!H297="Away", WBB!P297, ""), ""),
  IFERROR(IF(MBB!H297="Away", MBB!P297, ""), ""),
  IFERROR(IF(WLAX!H297="Away", WLAX!P297, ""), ""),
  IFERROR(IF(MLAX!H297="Away", MLAX!P297, ""), ""),
  IFERROR(IF(SOFT!H297="Away", SOFT!P297, ""), ""),
  IFERROR(IF(BASE!H297="Away", BASE!P297, ""), ""),
  IFERROR(IF(ESPORTS!H297="Away", ESPORTS!P297, ""), "")
)
</f>
        <v/>
      </c>
    </row>
    <row r="298" ht="22.5" customHeight="1">
      <c r="A298" s="6">
        <v>297.0</v>
      </c>
      <c r="B298" s="6" t="str">
        <f>'Master Schedule'!B298</f>
        <v/>
      </c>
      <c r="C298" s="7">
        <v>46531.0</v>
      </c>
      <c r="D298" s="8" t="str">
        <f t="shared" si="1"/>
        <v>Monday</v>
      </c>
      <c r="E298" s="11" t="str">
        <f>TEXTJOIN(
  CHAR(10) &amp; CHAR(10),
  TRUE,
  IFERROR(IF(WSO!H298="Away", WSO!E298, ""), ""),
  IFERROR(IF(MSO!H298="Away", MSO!E298, ""), ""),
  IFERROR(IF(FH!H298="Away", FH!E298, ""), ""),
  IFERROR(IF(MGOLF!H298="Away", MGOLF!E298, ""), ""),
  IFERROR(IF(Football!H298="Away", Football!E298, ""), ""),
  IFERROR(IF(WVB!H298="Away", WVB!E298, ""), ""),
  IFERROR(IF(XC!H298="Away", XC!E298, ""), ""),
  IFERROR(IF(SWIMMING!H298="Away", SWIMMING!E298, ""), ""),
  IFERROR(IF(WTEN!H298="Away", WTEN!E298, ""), ""),
  IFERROR(IF(TF!H298="Away", TF!E298, ""), ""),
  IFERROR(IF(WGOLF!H298="Away", WGOLF!E298, ""), ""),
  IFERROR(IF(WBB!H298="Away", WBB!E298, ""), ""),
  IFERROR(IF(MBB!H298="Away", MBB!E298, ""), ""),
  IFERROR(IF(WLAX!H298="Away", WLAX!E298, ""), ""),
  IFERROR(IF(MLAX!H298="Away", MLAX!E298, ""), ""),
  IFERROR(IF(SOFT!H298="Away", SOFT!E298, ""), ""),
  IFERROR(IF(BASE!H298="Away", BASE!E298, ""), ""),
  IFERROR(IF(ESPORTS!H298="Away", ESPORTS!E298, ""), "")
)
</f>
        <v/>
      </c>
      <c r="F298" s="11" t="str">
        <f>TEXTJOIN(
  CHAR(10) &amp; CHAR(10),
  TRUE,
  IFERROR(IF(WSO!H298="Away", TEXT(WSO!F298, "h:mm AM/PM"), ""), ""),
  IFERROR(IF(MSO!H298="Away", TEXT(MSO!F298, "h:mm AM/PM"), ""), ""),
  IFERROR(IF(FH!H298="Away", TEXT(FH!F298, "h:mm AM/PM"), ""), ""),
  IFERROR(IF(MGOLF!H298="Away", TEXT(MGOLF!F298, "h:mm AM/PM"), ""), ""),
  IFERROR(IF(Football!H298="Away", TEXT(Football!F298, "h:mm AM/PM"), ""), ""),
  IFERROR(IF(WVB!H298="Away", TEXT(WVB!F298, "h:mm AM/PM"), ""), ""),
  IFERROR(IF(XC!H298="Away", TEXT(XC!F298, "h:mm AM/PM"), ""), ""),
  IFERROR(IF(SWIMMING!H298="Away", TEXT(SWIMMING!F298, "h:mm AM/PM"), ""), ""),
  IFERROR(IF(WTEN!H298="Away", TEXT(WTEN!F298, "h:mm AM/PM"), ""), ""),
  IFERROR(IF(TF!H298="Away", TEXT(TF!F298, "h:mm AM/PM"), ""), ""),
  IFERROR(IF(WGOLF!H298="Away", TEXT(WGOLF!F298, "h:mm AM/PM"), ""), ""),
  IFERROR(IF(WBB!H298="Away", TEXT(WBB!F298, "h:mm AM/PM"), ""), ""),
  IFERROR(IF(MBB!H298="Away", TEXT(MBB!F298, "h:mm AM/PM"), ""), ""),
  IFERROR(IF(WLAX!H298="Away", TEXT(WLAX!F298, "h:mm AM/PM"), ""), ""),
  IFERROR(IF(MLAX!H298="Away", TEXT(MLAX!F298, "h:mm AM/PM"), ""), ""),
  IFERROR(IF(SOFT!H298="Away", TEXT(SOFT!F298, "h:mm AM/PM"), ""), ""),
  IFERROR(IF(BASE!H298="Away", TEXT(BASE!F298, "h:mm AM/PM"), ""), ""),
  IFERROR(IF(ESPORTS!H298="Away", TEXT(ESPORTS!F298, "h:mm AM/PM"), ""), "")
)
</f>
        <v/>
      </c>
      <c r="G298" s="11" t="str">
        <f>TEXTJOIN(
  CHAR(10) &amp; CHAR(10),
  TRUE,
  IFERROR(IF(WSO!H298="Away", WSO!G298, ""), ""),
  IFERROR(IF(MSO!H298="Away", MSO!G298, ""), ""),
  IFERROR(IF(FH!H298="Away", FH!G298, ""), ""),
  IFERROR(IF(MGOLF!H298="Away", MGOLF!G298, ""), ""),
  IFERROR(IF(Football!H298="Away", Football!G298, ""), ""),
  IFERROR(IF(WVB!H298="Away", WVB!G298, ""), ""),
  IFERROR(IF(XC!H298="Away", XC!G298, ""), ""),
  IFERROR(IF(SWIMMING!H298="Away", SWIMMING!G298, ""), ""),
  IFERROR(IF(WTEN!H298="Away", WTEN!G298, ""), ""),
  IFERROR(IF(TF!H298="Away", TF!G298, ""), ""),
  IFERROR(IF(WGOLF!H298="Away", WGOLF!G298, ""), ""),
  IFERROR(IF(WBB!H298="Away", WBB!G298, ""), ""),
  IFERROR(IF(MBB!H298="Away", MBB!G298, ""), ""),
  IFERROR(IF(WLAX!H298="Away", WLAX!G298, ""), ""),
  IFERROR(IF(MLAX!H298="Away", MLAX!G298, ""), ""),
  IFERROR(IF(SOFT!H298="Away", SOFT!G298, ""), ""),
  IFERROR(IF(BASE!H298="Away", BASE!G298, ""), ""),
  IFERROR(IF(ESPORTS!H298="Away", ESPORTS!G298, ""), "")
)
</f>
        <v/>
      </c>
      <c r="H298" s="22" t="str">
        <f>TEXTJOIN(
  CHAR(10) &amp; CHAR(10),
  TRUE,
  IFERROR(IF(WSO!H298="Away", WSO!P298, ""), ""),
  IFERROR(IF(MSO!H298="Away", MSO!P298, ""), ""),
  IFERROR(IF(FH!H298="Away", FH!P298, ""), ""),
  IFERROR(IF(MGOLF!H298="Away", MGOLF!P298, ""), ""),
  IFERROR(IF(Football!H298="Away", Football!P298, ""), ""),
  IFERROR(IF(WVB!H298="Away", WVB!P298, ""), ""),
  IFERROR(IF(XC!H298="Away", XC!P298, ""), ""),
  IFERROR(IF(SWIMMING!H298="Away", SWIMMING!P298, ""), ""),
  IFERROR(IF(WTEN!H298="Away", WTEN!P298, ""), ""),
  IFERROR(IF(TF!H298="Away", TF!P298, ""), ""),
  IFERROR(IF(WGOLF!H298="Away", WGOLF!P298, ""), ""),
  IFERROR(IF(WBB!H298="Away", WBB!P298, ""), ""),
  IFERROR(IF(MBB!H298="Away", MBB!P298, ""), ""),
  IFERROR(IF(WLAX!H298="Away", WLAX!P298, ""), ""),
  IFERROR(IF(MLAX!H298="Away", MLAX!P298, ""), ""),
  IFERROR(IF(SOFT!H298="Away", SOFT!P298, ""), ""),
  IFERROR(IF(BASE!H298="Away", BASE!P298, ""), ""),
  IFERROR(IF(ESPORTS!H298="Away", ESPORTS!P298, ""), "")
)
</f>
        <v/>
      </c>
    </row>
    <row r="299" ht="22.5" customHeight="1">
      <c r="A299" s="6">
        <v>298.0</v>
      </c>
      <c r="B299" s="6" t="str">
        <f>'Master Schedule'!B299</f>
        <v/>
      </c>
      <c r="C299" s="7">
        <v>46532.0</v>
      </c>
      <c r="D299" s="8" t="str">
        <f t="shared" si="1"/>
        <v>Tuesday</v>
      </c>
      <c r="E299" s="11" t="str">
        <f>TEXTJOIN(
  CHAR(10) &amp; CHAR(10),
  TRUE,
  IFERROR(IF(WSO!H299="Away", WSO!E299, ""), ""),
  IFERROR(IF(MSO!H299="Away", MSO!E299, ""), ""),
  IFERROR(IF(FH!H299="Away", FH!E299, ""), ""),
  IFERROR(IF(MGOLF!H299="Away", MGOLF!E299, ""), ""),
  IFERROR(IF(Football!H299="Away", Football!E299, ""), ""),
  IFERROR(IF(WVB!H299="Away", WVB!E299, ""), ""),
  IFERROR(IF(XC!H299="Away", XC!E299, ""), ""),
  IFERROR(IF(SWIMMING!H299="Away", SWIMMING!E299, ""), ""),
  IFERROR(IF(WTEN!H299="Away", WTEN!E299, ""), ""),
  IFERROR(IF(TF!H299="Away", TF!E299, ""), ""),
  IFERROR(IF(WGOLF!H299="Away", WGOLF!E299, ""), ""),
  IFERROR(IF(WBB!H299="Away", WBB!E299, ""), ""),
  IFERROR(IF(MBB!H299="Away", MBB!E299, ""), ""),
  IFERROR(IF(WLAX!H299="Away", WLAX!E299, ""), ""),
  IFERROR(IF(MLAX!H299="Away", MLAX!E299, ""), ""),
  IFERROR(IF(SOFT!H299="Away", SOFT!E299, ""), ""),
  IFERROR(IF(BASE!H299="Away", BASE!E299, ""), ""),
  IFERROR(IF(ESPORTS!H299="Away", ESPORTS!E299, ""), "")
)
</f>
        <v/>
      </c>
      <c r="F299" s="11" t="str">
        <f>TEXTJOIN(
  CHAR(10) &amp; CHAR(10),
  TRUE,
  IFERROR(IF(WSO!H299="Away", TEXT(WSO!F299, "h:mm AM/PM"), ""), ""),
  IFERROR(IF(MSO!H299="Away", TEXT(MSO!F299, "h:mm AM/PM"), ""), ""),
  IFERROR(IF(FH!H299="Away", TEXT(FH!F299, "h:mm AM/PM"), ""), ""),
  IFERROR(IF(MGOLF!H299="Away", TEXT(MGOLF!F299, "h:mm AM/PM"), ""), ""),
  IFERROR(IF(Football!H299="Away", TEXT(Football!F299, "h:mm AM/PM"), ""), ""),
  IFERROR(IF(WVB!H299="Away", TEXT(WVB!F299, "h:mm AM/PM"), ""), ""),
  IFERROR(IF(XC!H299="Away", TEXT(XC!F299, "h:mm AM/PM"), ""), ""),
  IFERROR(IF(SWIMMING!H299="Away", TEXT(SWIMMING!F299, "h:mm AM/PM"), ""), ""),
  IFERROR(IF(WTEN!H299="Away", TEXT(WTEN!F299, "h:mm AM/PM"), ""), ""),
  IFERROR(IF(TF!H299="Away", TEXT(TF!F299, "h:mm AM/PM"), ""), ""),
  IFERROR(IF(WGOLF!H299="Away", TEXT(WGOLF!F299, "h:mm AM/PM"), ""), ""),
  IFERROR(IF(WBB!H299="Away", TEXT(WBB!F299, "h:mm AM/PM"), ""), ""),
  IFERROR(IF(MBB!H299="Away", TEXT(MBB!F299, "h:mm AM/PM"), ""), ""),
  IFERROR(IF(WLAX!H299="Away", TEXT(WLAX!F299, "h:mm AM/PM"), ""), ""),
  IFERROR(IF(MLAX!H299="Away", TEXT(MLAX!F299, "h:mm AM/PM"), ""), ""),
  IFERROR(IF(SOFT!H299="Away", TEXT(SOFT!F299, "h:mm AM/PM"), ""), ""),
  IFERROR(IF(BASE!H299="Away", TEXT(BASE!F299, "h:mm AM/PM"), ""), ""),
  IFERROR(IF(ESPORTS!H299="Away", TEXT(ESPORTS!F299, "h:mm AM/PM"), ""), "")
)
</f>
        <v/>
      </c>
      <c r="G299" s="11" t="str">
        <f>TEXTJOIN(
  CHAR(10) &amp; CHAR(10),
  TRUE,
  IFERROR(IF(WSO!H299="Away", WSO!G299, ""), ""),
  IFERROR(IF(MSO!H299="Away", MSO!G299, ""), ""),
  IFERROR(IF(FH!H299="Away", FH!G299, ""), ""),
  IFERROR(IF(MGOLF!H299="Away", MGOLF!G299, ""), ""),
  IFERROR(IF(Football!H299="Away", Football!G299, ""), ""),
  IFERROR(IF(WVB!H299="Away", WVB!G299, ""), ""),
  IFERROR(IF(XC!H299="Away", XC!G299, ""), ""),
  IFERROR(IF(SWIMMING!H299="Away", SWIMMING!G299, ""), ""),
  IFERROR(IF(WTEN!H299="Away", WTEN!G299, ""), ""),
  IFERROR(IF(TF!H299="Away", TF!G299, ""), ""),
  IFERROR(IF(WGOLF!H299="Away", WGOLF!G299, ""), ""),
  IFERROR(IF(WBB!H299="Away", WBB!G299, ""), ""),
  IFERROR(IF(MBB!H299="Away", MBB!G299, ""), ""),
  IFERROR(IF(WLAX!H299="Away", WLAX!G299, ""), ""),
  IFERROR(IF(MLAX!H299="Away", MLAX!G299, ""), ""),
  IFERROR(IF(SOFT!H299="Away", SOFT!G299, ""), ""),
  IFERROR(IF(BASE!H299="Away", BASE!G299, ""), ""),
  IFERROR(IF(ESPORTS!H299="Away", ESPORTS!G299, ""), "")
)
</f>
        <v/>
      </c>
      <c r="H299" s="22" t="str">
        <f>TEXTJOIN(
  CHAR(10) &amp; CHAR(10),
  TRUE,
  IFERROR(IF(WSO!H299="Away", WSO!P299, ""), ""),
  IFERROR(IF(MSO!H299="Away", MSO!P299, ""), ""),
  IFERROR(IF(FH!H299="Away", FH!P299, ""), ""),
  IFERROR(IF(MGOLF!H299="Away", MGOLF!P299, ""), ""),
  IFERROR(IF(Football!H299="Away", Football!P299, ""), ""),
  IFERROR(IF(WVB!H299="Away", WVB!P299, ""), ""),
  IFERROR(IF(XC!H299="Away", XC!P299, ""), ""),
  IFERROR(IF(SWIMMING!H299="Away", SWIMMING!P299, ""), ""),
  IFERROR(IF(WTEN!H299="Away", WTEN!P299, ""), ""),
  IFERROR(IF(TF!H299="Away", TF!P299, ""), ""),
  IFERROR(IF(WGOLF!H299="Away", WGOLF!P299, ""), ""),
  IFERROR(IF(WBB!H299="Away", WBB!P299, ""), ""),
  IFERROR(IF(MBB!H299="Away", MBB!P299, ""), ""),
  IFERROR(IF(WLAX!H299="Away", WLAX!P299, ""), ""),
  IFERROR(IF(MLAX!H299="Away", MLAX!P299, ""), ""),
  IFERROR(IF(SOFT!H299="Away", SOFT!P299, ""), ""),
  IFERROR(IF(BASE!H299="Away", BASE!P299, ""), ""),
  IFERROR(IF(ESPORTS!H299="Away", ESPORTS!P299, ""), "")
)
</f>
        <v/>
      </c>
    </row>
    <row r="300" ht="22.5" customHeight="1">
      <c r="A300" s="6">
        <v>299.0</v>
      </c>
      <c r="B300" s="6" t="str">
        <f>'Master Schedule'!B300</f>
        <v/>
      </c>
      <c r="C300" s="7">
        <v>46533.0</v>
      </c>
      <c r="D300" s="8" t="str">
        <f t="shared" si="1"/>
        <v>Wednesday</v>
      </c>
      <c r="E300" s="11" t="str">
        <f>TEXTJOIN(
  CHAR(10) &amp; CHAR(10),
  TRUE,
  IFERROR(IF(WSO!H300="Away", WSO!E300, ""), ""),
  IFERROR(IF(MSO!H300="Away", MSO!E300, ""), ""),
  IFERROR(IF(FH!H300="Away", FH!E300, ""), ""),
  IFERROR(IF(MGOLF!H300="Away", MGOLF!E300, ""), ""),
  IFERROR(IF(Football!H300="Away", Football!E300, ""), ""),
  IFERROR(IF(WVB!H300="Away", WVB!E300, ""), ""),
  IFERROR(IF(XC!H300="Away", XC!E300, ""), ""),
  IFERROR(IF(SWIMMING!H300="Away", SWIMMING!E300, ""), ""),
  IFERROR(IF(WTEN!H300="Away", WTEN!E300, ""), ""),
  IFERROR(IF(TF!H300="Away", TF!E300, ""), ""),
  IFERROR(IF(WGOLF!H300="Away", WGOLF!E300, ""), ""),
  IFERROR(IF(WBB!H300="Away", WBB!E300, ""), ""),
  IFERROR(IF(MBB!H300="Away", MBB!E300, ""), ""),
  IFERROR(IF(WLAX!H300="Away", WLAX!E300, ""), ""),
  IFERROR(IF(MLAX!H300="Away", MLAX!E300, ""), ""),
  IFERROR(IF(SOFT!H300="Away", SOFT!E300, ""), ""),
  IFERROR(IF(BASE!H300="Away", BASE!E300, ""), ""),
  IFERROR(IF(ESPORTS!H300="Away", ESPORTS!E300, ""), "")
)
</f>
        <v/>
      </c>
      <c r="F300" s="11" t="str">
        <f>TEXTJOIN(
  CHAR(10) &amp; CHAR(10),
  TRUE,
  IFERROR(IF(WSO!H300="Away", TEXT(WSO!F300, "h:mm AM/PM"), ""), ""),
  IFERROR(IF(MSO!H300="Away", TEXT(MSO!F300, "h:mm AM/PM"), ""), ""),
  IFERROR(IF(FH!H300="Away", TEXT(FH!F300, "h:mm AM/PM"), ""), ""),
  IFERROR(IF(MGOLF!H300="Away", TEXT(MGOLF!F300, "h:mm AM/PM"), ""), ""),
  IFERROR(IF(Football!H300="Away", TEXT(Football!F300, "h:mm AM/PM"), ""), ""),
  IFERROR(IF(WVB!H300="Away", TEXT(WVB!F300, "h:mm AM/PM"), ""), ""),
  IFERROR(IF(XC!H300="Away", TEXT(XC!F300, "h:mm AM/PM"), ""), ""),
  IFERROR(IF(SWIMMING!H300="Away", TEXT(SWIMMING!F300, "h:mm AM/PM"), ""), ""),
  IFERROR(IF(WTEN!H300="Away", TEXT(WTEN!F300, "h:mm AM/PM"), ""), ""),
  IFERROR(IF(TF!H300="Away", TEXT(TF!F300, "h:mm AM/PM"), ""), ""),
  IFERROR(IF(WGOLF!H300="Away", TEXT(WGOLF!F300, "h:mm AM/PM"), ""), ""),
  IFERROR(IF(WBB!H300="Away", TEXT(WBB!F300, "h:mm AM/PM"), ""), ""),
  IFERROR(IF(MBB!H300="Away", TEXT(MBB!F300, "h:mm AM/PM"), ""), ""),
  IFERROR(IF(WLAX!H300="Away", TEXT(WLAX!F300, "h:mm AM/PM"), ""), ""),
  IFERROR(IF(MLAX!H300="Away", TEXT(MLAX!F300, "h:mm AM/PM"), ""), ""),
  IFERROR(IF(SOFT!H300="Away", TEXT(SOFT!F300, "h:mm AM/PM"), ""), ""),
  IFERROR(IF(BASE!H300="Away", TEXT(BASE!F300, "h:mm AM/PM"), ""), ""),
  IFERROR(IF(ESPORTS!H300="Away", TEXT(ESPORTS!F300, "h:mm AM/PM"), ""), "")
)
</f>
        <v/>
      </c>
      <c r="G300" s="11" t="str">
        <f>TEXTJOIN(
  CHAR(10) &amp; CHAR(10),
  TRUE,
  IFERROR(IF(WSO!H300="Away", WSO!G300, ""), ""),
  IFERROR(IF(MSO!H300="Away", MSO!G300, ""), ""),
  IFERROR(IF(FH!H300="Away", FH!G300, ""), ""),
  IFERROR(IF(MGOLF!H300="Away", MGOLF!G300, ""), ""),
  IFERROR(IF(Football!H300="Away", Football!G300, ""), ""),
  IFERROR(IF(WVB!H300="Away", WVB!G300, ""), ""),
  IFERROR(IF(XC!H300="Away", XC!G300, ""), ""),
  IFERROR(IF(SWIMMING!H300="Away", SWIMMING!G300, ""), ""),
  IFERROR(IF(WTEN!H300="Away", WTEN!G300, ""), ""),
  IFERROR(IF(TF!H300="Away", TF!G300, ""), ""),
  IFERROR(IF(WGOLF!H300="Away", WGOLF!G300, ""), ""),
  IFERROR(IF(WBB!H300="Away", WBB!G300, ""), ""),
  IFERROR(IF(MBB!H300="Away", MBB!G300, ""), ""),
  IFERROR(IF(WLAX!H300="Away", WLAX!G300, ""), ""),
  IFERROR(IF(MLAX!H300="Away", MLAX!G300, ""), ""),
  IFERROR(IF(SOFT!H300="Away", SOFT!G300, ""), ""),
  IFERROR(IF(BASE!H300="Away", BASE!G300, ""), ""),
  IFERROR(IF(ESPORTS!H300="Away", ESPORTS!G300, ""), "")
)
</f>
        <v/>
      </c>
      <c r="H300" s="22" t="str">
        <f>TEXTJOIN(
  CHAR(10) &amp; CHAR(10),
  TRUE,
  IFERROR(IF(WSO!H300="Away", WSO!P300, ""), ""),
  IFERROR(IF(MSO!H300="Away", MSO!P300, ""), ""),
  IFERROR(IF(FH!H300="Away", FH!P300, ""), ""),
  IFERROR(IF(MGOLF!H300="Away", MGOLF!P300, ""), ""),
  IFERROR(IF(Football!H300="Away", Football!P300, ""), ""),
  IFERROR(IF(WVB!H300="Away", WVB!P300, ""), ""),
  IFERROR(IF(XC!H300="Away", XC!P300, ""), ""),
  IFERROR(IF(SWIMMING!H300="Away", SWIMMING!P300, ""), ""),
  IFERROR(IF(WTEN!H300="Away", WTEN!P300, ""), ""),
  IFERROR(IF(TF!H300="Away", TF!P300, ""), ""),
  IFERROR(IF(WGOLF!H300="Away", WGOLF!P300, ""), ""),
  IFERROR(IF(WBB!H300="Away", WBB!P300, ""), ""),
  IFERROR(IF(MBB!H300="Away", MBB!P300, ""), ""),
  IFERROR(IF(WLAX!H300="Away", WLAX!P300, ""), ""),
  IFERROR(IF(MLAX!H300="Away", MLAX!P300, ""), ""),
  IFERROR(IF(SOFT!H300="Away", SOFT!P300, ""), ""),
  IFERROR(IF(BASE!H300="Away", BASE!P300, ""), ""),
  IFERROR(IF(ESPORTS!H300="Away", ESPORTS!P300, ""), "")
)
</f>
        <v/>
      </c>
    </row>
    <row r="301" ht="22.5" customHeight="1">
      <c r="A301" s="6">
        <v>300.0</v>
      </c>
      <c r="B301" s="6" t="str">
        <f>'Master Schedule'!B301</f>
        <v/>
      </c>
      <c r="C301" s="7">
        <v>46534.0</v>
      </c>
      <c r="D301" s="8" t="str">
        <f t="shared" si="1"/>
        <v>Thursday</v>
      </c>
      <c r="E301" s="11" t="str">
        <f>TEXTJOIN(
  CHAR(10) &amp; CHAR(10),
  TRUE,
  IFERROR(IF(WSO!H301="Away", WSO!E301, ""), ""),
  IFERROR(IF(MSO!H301="Away", MSO!E301, ""), ""),
  IFERROR(IF(FH!H301="Away", FH!E301, ""), ""),
  IFERROR(IF(MGOLF!H301="Away", MGOLF!E301, ""), ""),
  IFERROR(IF(Football!H301="Away", Football!E301, ""), ""),
  IFERROR(IF(WVB!H301="Away", WVB!E301, ""), ""),
  IFERROR(IF(XC!H301="Away", XC!E301, ""), ""),
  IFERROR(IF(SWIMMING!H301="Away", SWIMMING!E301, ""), ""),
  IFERROR(IF(WTEN!H301="Away", WTEN!E301, ""), ""),
  IFERROR(IF(TF!H301="Away", TF!E301, ""), ""),
  IFERROR(IF(WGOLF!H301="Away", WGOLF!E301, ""), ""),
  IFERROR(IF(WBB!H301="Away", WBB!E301, ""), ""),
  IFERROR(IF(MBB!H301="Away", MBB!E301, ""), ""),
  IFERROR(IF(WLAX!H301="Away", WLAX!E301, ""), ""),
  IFERROR(IF(MLAX!H301="Away", MLAX!E301, ""), ""),
  IFERROR(IF(SOFT!H301="Away", SOFT!E301, ""), ""),
  IFERROR(IF(BASE!H301="Away", BASE!E301, ""), ""),
  IFERROR(IF(ESPORTS!H301="Away", ESPORTS!E301, ""), "")
)
</f>
        <v/>
      </c>
      <c r="F301" s="11" t="str">
        <f>TEXTJOIN(
  CHAR(10) &amp; CHAR(10),
  TRUE,
  IFERROR(IF(WSO!H301="Away", TEXT(WSO!F301, "h:mm AM/PM"), ""), ""),
  IFERROR(IF(MSO!H301="Away", TEXT(MSO!F301, "h:mm AM/PM"), ""), ""),
  IFERROR(IF(FH!H301="Away", TEXT(FH!F301, "h:mm AM/PM"), ""), ""),
  IFERROR(IF(MGOLF!H301="Away", TEXT(MGOLF!F301, "h:mm AM/PM"), ""), ""),
  IFERROR(IF(Football!H301="Away", TEXT(Football!F301, "h:mm AM/PM"), ""), ""),
  IFERROR(IF(WVB!H301="Away", TEXT(WVB!F301, "h:mm AM/PM"), ""), ""),
  IFERROR(IF(XC!H301="Away", TEXT(XC!F301, "h:mm AM/PM"), ""), ""),
  IFERROR(IF(SWIMMING!H301="Away", TEXT(SWIMMING!F301, "h:mm AM/PM"), ""), ""),
  IFERROR(IF(WTEN!H301="Away", TEXT(WTEN!F301, "h:mm AM/PM"), ""), ""),
  IFERROR(IF(TF!H301="Away", TEXT(TF!F301, "h:mm AM/PM"), ""), ""),
  IFERROR(IF(WGOLF!H301="Away", TEXT(WGOLF!F301, "h:mm AM/PM"), ""), ""),
  IFERROR(IF(WBB!H301="Away", TEXT(WBB!F301, "h:mm AM/PM"), ""), ""),
  IFERROR(IF(MBB!H301="Away", TEXT(MBB!F301, "h:mm AM/PM"), ""), ""),
  IFERROR(IF(WLAX!H301="Away", TEXT(WLAX!F301, "h:mm AM/PM"), ""), ""),
  IFERROR(IF(MLAX!H301="Away", TEXT(MLAX!F301, "h:mm AM/PM"), ""), ""),
  IFERROR(IF(SOFT!H301="Away", TEXT(SOFT!F301, "h:mm AM/PM"), ""), ""),
  IFERROR(IF(BASE!H301="Away", TEXT(BASE!F301, "h:mm AM/PM"), ""), ""),
  IFERROR(IF(ESPORTS!H301="Away", TEXT(ESPORTS!F301, "h:mm AM/PM"), ""), "")
)
</f>
        <v/>
      </c>
      <c r="G301" s="11" t="str">
        <f>TEXTJOIN(
  CHAR(10) &amp; CHAR(10),
  TRUE,
  IFERROR(IF(WSO!H301="Away", WSO!G301, ""), ""),
  IFERROR(IF(MSO!H301="Away", MSO!G301, ""), ""),
  IFERROR(IF(FH!H301="Away", FH!G301, ""), ""),
  IFERROR(IF(MGOLF!H301="Away", MGOLF!G301, ""), ""),
  IFERROR(IF(Football!H301="Away", Football!G301, ""), ""),
  IFERROR(IF(WVB!H301="Away", WVB!G301, ""), ""),
  IFERROR(IF(XC!H301="Away", XC!G301, ""), ""),
  IFERROR(IF(SWIMMING!H301="Away", SWIMMING!G301, ""), ""),
  IFERROR(IF(WTEN!H301="Away", WTEN!G301, ""), ""),
  IFERROR(IF(TF!H301="Away", TF!G301, ""), ""),
  IFERROR(IF(WGOLF!H301="Away", WGOLF!G301, ""), ""),
  IFERROR(IF(WBB!H301="Away", WBB!G301, ""), ""),
  IFERROR(IF(MBB!H301="Away", MBB!G301, ""), ""),
  IFERROR(IF(WLAX!H301="Away", WLAX!G301, ""), ""),
  IFERROR(IF(MLAX!H301="Away", MLAX!G301, ""), ""),
  IFERROR(IF(SOFT!H301="Away", SOFT!G301, ""), ""),
  IFERROR(IF(BASE!H301="Away", BASE!G301, ""), ""),
  IFERROR(IF(ESPORTS!H301="Away", ESPORTS!G301, ""), "")
)
</f>
        <v/>
      </c>
      <c r="H301" s="22" t="str">
        <f>TEXTJOIN(
  CHAR(10) &amp; CHAR(10),
  TRUE,
  IFERROR(IF(WSO!H301="Away", WSO!P301, ""), ""),
  IFERROR(IF(MSO!H301="Away", MSO!P301, ""), ""),
  IFERROR(IF(FH!H301="Away", FH!P301, ""), ""),
  IFERROR(IF(MGOLF!H301="Away", MGOLF!P301, ""), ""),
  IFERROR(IF(Football!H301="Away", Football!P301, ""), ""),
  IFERROR(IF(WVB!H301="Away", WVB!P301, ""), ""),
  IFERROR(IF(XC!H301="Away", XC!P301, ""), ""),
  IFERROR(IF(SWIMMING!H301="Away", SWIMMING!P301, ""), ""),
  IFERROR(IF(WTEN!H301="Away", WTEN!P301, ""), ""),
  IFERROR(IF(TF!H301="Away", TF!P301, ""), ""),
  IFERROR(IF(WGOLF!H301="Away", WGOLF!P301, ""), ""),
  IFERROR(IF(WBB!H301="Away", WBB!P301, ""), ""),
  IFERROR(IF(MBB!H301="Away", MBB!P301, ""), ""),
  IFERROR(IF(WLAX!H301="Away", WLAX!P301, ""), ""),
  IFERROR(IF(MLAX!H301="Away", MLAX!P301, ""), ""),
  IFERROR(IF(SOFT!H301="Away", SOFT!P301, ""), ""),
  IFERROR(IF(BASE!H301="Away", BASE!P301, ""), ""),
  IFERROR(IF(ESPORTS!H301="Away", ESPORTS!P301, ""), "")
)
</f>
        <v/>
      </c>
    </row>
    <row r="302" ht="22.5" customHeight="1">
      <c r="A302" s="6">
        <v>301.0</v>
      </c>
      <c r="B302" s="6" t="str">
        <f>'Master Schedule'!B302</f>
        <v/>
      </c>
      <c r="C302" s="7">
        <v>46535.0</v>
      </c>
      <c r="D302" s="8" t="str">
        <f t="shared" si="1"/>
        <v>Friday</v>
      </c>
      <c r="E302" s="11" t="str">
        <f>TEXTJOIN(
  CHAR(10) &amp; CHAR(10),
  TRUE,
  IFERROR(IF(WSO!H302="Away", WSO!E302, ""), ""),
  IFERROR(IF(MSO!H302="Away", MSO!E302, ""), ""),
  IFERROR(IF(FH!H302="Away", FH!E302, ""), ""),
  IFERROR(IF(MGOLF!H302="Away", MGOLF!E302, ""), ""),
  IFERROR(IF(Football!H302="Away", Football!E302, ""), ""),
  IFERROR(IF(WVB!H302="Away", WVB!E302, ""), ""),
  IFERROR(IF(XC!H302="Away", XC!E302, ""), ""),
  IFERROR(IF(SWIMMING!H302="Away", SWIMMING!E302, ""), ""),
  IFERROR(IF(WTEN!H302="Away", WTEN!E302, ""), ""),
  IFERROR(IF(TF!H302="Away", TF!E302, ""), ""),
  IFERROR(IF(WGOLF!H302="Away", WGOLF!E302, ""), ""),
  IFERROR(IF(WBB!H302="Away", WBB!E302, ""), ""),
  IFERROR(IF(MBB!H302="Away", MBB!E302, ""), ""),
  IFERROR(IF(WLAX!H302="Away", WLAX!E302, ""), ""),
  IFERROR(IF(MLAX!H302="Away", MLAX!E302, ""), ""),
  IFERROR(IF(SOFT!H302="Away", SOFT!E302, ""), ""),
  IFERROR(IF(BASE!H302="Away", BASE!E302, ""), ""),
  IFERROR(IF(ESPORTS!H302="Away", ESPORTS!E302, ""), "")
)
</f>
        <v/>
      </c>
      <c r="F302" s="11" t="str">
        <f>TEXTJOIN(
  CHAR(10) &amp; CHAR(10),
  TRUE,
  IFERROR(IF(WSO!H302="Away", TEXT(WSO!F302, "h:mm AM/PM"), ""), ""),
  IFERROR(IF(MSO!H302="Away", TEXT(MSO!F302, "h:mm AM/PM"), ""), ""),
  IFERROR(IF(FH!H302="Away", TEXT(FH!F302, "h:mm AM/PM"), ""), ""),
  IFERROR(IF(MGOLF!H302="Away", TEXT(MGOLF!F302, "h:mm AM/PM"), ""), ""),
  IFERROR(IF(Football!H302="Away", TEXT(Football!F302, "h:mm AM/PM"), ""), ""),
  IFERROR(IF(WVB!H302="Away", TEXT(WVB!F302, "h:mm AM/PM"), ""), ""),
  IFERROR(IF(XC!H302="Away", TEXT(XC!F302, "h:mm AM/PM"), ""), ""),
  IFERROR(IF(SWIMMING!H302="Away", TEXT(SWIMMING!F302, "h:mm AM/PM"), ""), ""),
  IFERROR(IF(WTEN!H302="Away", TEXT(WTEN!F302, "h:mm AM/PM"), ""), ""),
  IFERROR(IF(TF!H302="Away", TEXT(TF!F302, "h:mm AM/PM"), ""), ""),
  IFERROR(IF(WGOLF!H302="Away", TEXT(WGOLF!F302, "h:mm AM/PM"), ""), ""),
  IFERROR(IF(WBB!H302="Away", TEXT(WBB!F302, "h:mm AM/PM"), ""), ""),
  IFERROR(IF(MBB!H302="Away", TEXT(MBB!F302, "h:mm AM/PM"), ""), ""),
  IFERROR(IF(WLAX!H302="Away", TEXT(WLAX!F302, "h:mm AM/PM"), ""), ""),
  IFERROR(IF(MLAX!H302="Away", TEXT(MLAX!F302, "h:mm AM/PM"), ""), ""),
  IFERROR(IF(SOFT!H302="Away", TEXT(SOFT!F302, "h:mm AM/PM"), ""), ""),
  IFERROR(IF(BASE!H302="Away", TEXT(BASE!F302, "h:mm AM/PM"), ""), ""),
  IFERROR(IF(ESPORTS!H302="Away", TEXT(ESPORTS!F302, "h:mm AM/PM"), ""), "")
)
</f>
        <v/>
      </c>
      <c r="G302" s="11" t="str">
        <f>TEXTJOIN(
  CHAR(10) &amp; CHAR(10),
  TRUE,
  IFERROR(IF(WSO!H302="Away", WSO!G302, ""), ""),
  IFERROR(IF(MSO!H302="Away", MSO!G302, ""), ""),
  IFERROR(IF(FH!H302="Away", FH!G302, ""), ""),
  IFERROR(IF(MGOLF!H302="Away", MGOLF!G302, ""), ""),
  IFERROR(IF(Football!H302="Away", Football!G302, ""), ""),
  IFERROR(IF(WVB!H302="Away", WVB!G302, ""), ""),
  IFERROR(IF(XC!H302="Away", XC!G302, ""), ""),
  IFERROR(IF(SWIMMING!H302="Away", SWIMMING!G302, ""), ""),
  IFERROR(IF(WTEN!H302="Away", WTEN!G302, ""), ""),
  IFERROR(IF(TF!H302="Away", TF!G302, ""), ""),
  IFERROR(IF(WGOLF!H302="Away", WGOLF!G302, ""), ""),
  IFERROR(IF(WBB!H302="Away", WBB!G302, ""), ""),
  IFERROR(IF(MBB!H302="Away", MBB!G302, ""), ""),
  IFERROR(IF(WLAX!H302="Away", WLAX!G302, ""), ""),
  IFERROR(IF(MLAX!H302="Away", MLAX!G302, ""), ""),
  IFERROR(IF(SOFT!H302="Away", SOFT!G302, ""), ""),
  IFERROR(IF(BASE!H302="Away", BASE!G302, ""), ""),
  IFERROR(IF(ESPORTS!H302="Away", ESPORTS!G302, ""), "")
)
</f>
        <v/>
      </c>
      <c r="H302" s="22" t="str">
        <f>TEXTJOIN(
  CHAR(10) &amp; CHAR(10),
  TRUE,
  IFERROR(IF(WSO!H302="Away", WSO!P302, ""), ""),
  IFERROR(IF(MSO!H302="Away", MSO!P302, ""), ""),
  IFERROR(IF(FH!H302="Away", FH!P302, ""), ""),
  IFERROR(IF(MGOLF!H302="Away", MGOLF!P302, ""), ""),
  IFERROR(IF(Football!H302="Away", Football!P302, ""), ""),
  IFERROR(IF(WVB!H302="Away", WVB!P302, ""), ""),
  IFERROR(IF(XC!H302="Away", XC!P302, ""), ""),
  IFERROR(IF(SWIMMING!H302="Away", SWIMMING!P302, ""), ""),
  IFERROR(IF(WTEN!H302="Away", WTEN!P302, ""), ""),
  IFERROR(IF(TF!H302="Away", TF!P302, ""), ""),
  IFERROR(IF(WGOLF!H302="Away", WGOLF!P302, ""), ""),
  IFERROR(IF(WBB!H302="Away", WBB!P302, ""), ""),
  IFERROR(IF(MBB!H302="Away", MBB!P302, ""), ""),
  IFERROR(IF(WLAX!H302="Away", WLAX!P302, ""), ""),
  IFERROR(IF(MLAX!H302="Away", MLAX!P302, ""), ""),
  IFERROR(IF(SOFT!H302="Away", SOFT!P302, ""), ""),
  IFERROR(IF(BASE!H302="Away", BASE!P302, ""), ""),
  IFERROR(IF(ESPORTS!H302="Away", ESPORTS!P302, ""), "")
)
</f>
        <v/>
      </c>
    </row>
    <row r="303" ht="22.5" customHeight="1">
      <c r="A303" s="6">
        <v>302.0</v>
      </c>
      <c r="B303" s="6" t="str">
        <f>'Master Schedule'!B303</f>
        <v/>
      </c>
      <c r="C303" s="7">
        <v>46536.0</v>
      </c>
      <c r="D303" s="8" t="str">
        <f t="shared" si="1"/>
        <v>Saturday</v>
      </c>
      <c r="E303" s="11" t="str">
        <f>TEXTJOIN(
  CHAR(10) &amp; CHAR(10),
  TRUE,
  IFERROR(IF(WSO!H303="Away", WSO!E303, ""), ""),
  IFERROR(IF(MSO!H303="Away", MSO!E303, ""), ""),
  IFERROR(IF(FH!H303="Away", FH!E303, ""), ""),
  IFERROR(IF(MGOLF!H303="Away", MGOLF!E303, ""), ""),
  IFERROR(IF(Football!H303="Away", Football!E303, ""), ""),
  IFERROR(IF(WVB!H303="Away", WVB!E303, ""), ""),
  IFERROR(IF(XC!H303="Away", XC!E303, ""), ""),
  IFERROR(IF(SWIMMING!H303="Away", SWIMMING!E303, ""), ""),
  IFERROR(IF(WTEN!H303="Away", WTEN!E303, ""), ""),
  IFERROR(IF(TF!H303="Away", TF!E303, ""), ""),
  IFERROR(IF(WGOLF!H303="Away", WGOLF!E303, ""), ""),
  IFERROR(IF(WBB!H303="Away", WBB!E303, ""), ""),
  IFERROR(IF(MBB!H303="Away", MBB!E303, ""), ""),
  IFERROR(IF(WLAX!H303="Away", WLAX!E303, ""), ""),
  IFERROR(IF(MLAX!H303="Away", MLAX!E303, ""), ""),
  IFERROR(IF(SOFT!H303="Away", SOFT!E303, ""), ""),
  IFERROR(IF(BASE!H303="Away", BASE!E303, ""), ""),
  IFERROR(IF(ESPORTS!H303="Away", ESPORTS!E303, ""), "")
)
</f>
        <v/>
      </c>
      <c r="F303" s="11" t="str">
        <f>TEXTJOIN(
  CHAR(10) &amp; CHAR(10),
  TRUE,
  IFERROR(IF(WSO!H303="Away", TEXT(WSO!F303, "h:mm AM/PM"), ""), ""),
  IFERROR(IF(MSO!H303="Away", TEXT(MSO!F303, "h:mm AM/PM"), ""), ""),
  IFERROR(IF(FH!H303="Away", TEXT(FH!F303, "h:mm AM/PM"), ""), ""),
  IFERROR(IF(MGOLF!H303="Away", TEXT(MGOLF!F303, "h:mm AM/PM"), ""), ""),
  IFERROR(IF(Football!H303="Away", TEXT(Football!F303, "h:mm AM/PM"), ""), ""),
  IFERROR(IF(WVB!H303="Away", TEXT(WVB!F303, "h:mm AM/PM"), ""), ""),
  IFERROR(IF(XC!H303="Away", TEXT(XC!F303, "h:mm AM/PM"), ""), ""),
  IFERROR(IF(SWIMMING!H303="Away", TEXT(SWIMMING!F303, "h:mm AM/PM"), ""), ""),
  IFERROR(IF(WTEN!H303="Away", TEXT(WTEN!F303, "h:mm AM/PM"), ""), ""),
  IFERROR(IF(TF!H303="Away", TEXT(TF!F303, "h:mm AM/PM"), ""), ""),
  IFERROR(IF(WGOLF!H303="Away", TEXT(WGOLF!F303, "h:mm AM/PM"), ""), ""),
  IFERROR(IF(WBB!H303="Away", TEXT(WBB!F303, "h:mm AM/PM"), ""), ""),
  IFERROR(IF(MBB!H303="Away", TEXT(MBB!F303, "h:mm AM/PM"), ""), ""),
  IFERROR(IF(WLAX!H303="Away", TEXT(WLAX!F303, "h:mm AM/PM"), ""), ""),
  IFERROR(IF(MLAX!H303="Away", TEXT(MLAX!F303, "h:mm AM/PM"), ""), ""),
  IFERROR(IF(SOFT!H303="Away", TEXT(SOFT!F303, "h:mm AM/PM"), ""), ""),
  IFERROR(IF(BASE!H303="Away", TEXT(BASE!F303, "h:mm AM/PM"), ""), ""),
  IFERROR(IF(ESPORTS!H303="Away", TEXT(ESPORTS!F303, "h:mm AM/PM"), ""), "")
)
</f>
        <v/>
      </c>
      <c r="G303" s="11" t="str">
        <f>TEXTJOIN(
  CHAR(10) &amp; CHAR(10),
  TRUE,
  IFERROR(IF(WSO!H303="Away", WSO!G303, ""), ""),
  IFERROR(IF(MSO!H303="Away", MSO!G303, ""), ""),
  IFERROR(IF(FH!H303="Away", FH!G303, ""), ""),
  IFERROR(IF(MGOLF!H303="Away", MGOLF!G303, ""), ""),
  IFERROR(IF(Football!H303="Away", Football!G303, ""), ""),
  IFERROR(IF(WVB!H303="Away", WVB!G303, ""), ""),
  IFERROR(IF(XC!H303="Away", XC!G303, ""), ""),
  IFERROR(IF(SWIMMING!H303="Away", SWIMMING!G303, ""), ""),
  IFERROR(IF(WTEN!H303="Away", WTEN!G303, ""), ""),
  IFERROR(IF(TF!H303="Away", TF!G303, ""), ""),
  IFERROR(IF(WGOLF!H303="Away", WGOLF!G303, ""), ""),
  IFERROR(IF(WBB!H303="Away", WBB!G303, ""), ""),
  IFERROR(IF(MBB!H303="Away", MBB!G303, ""), ""),
  IFERROR(IF(WLAX!H303="Away", WLAX!G303, ""), ""),
  IFERROR(IF(MLAX!H303="Away", MLAX!G303, ""), ""),
  IFERROR(IF(SOFT!H303="Away", SOFT!G303, ""), ""),
  IFERROR(IF(BASE!H303="Away", BASE!G303, ""), ""),
  IFERROR(IF(ESPORTS!H303="Away", ESPORTS!G303, ""), "")
)
</f>
        <v/>
      </c>
      <c r="H303" s="22" t="str">
        <f>TEXTJOIN(
  CHAR(10) &amp; CHAR(10),
  TRUE,
  IFERROR(IF(WSO!H303="Away", WSO!P303, ""), ""),
  IFERROR(IF(MSO!H303="Away", MSO!P303, ""), ""),
  IFERROR(IF(FH!H303="Away", FH!P303, ""), ""),
  IFERROR(IF(MGOLF!H303="Away", MGOLF!P303, ""), ""),
  IFERROR(IF(Football!H303="Away", Football!P303, ""), ""),
  IFERROR(IF(WVB!H303="Away", WVB!P303, ""), ""),
  IFERROR(IF(XC!H303="Away", XC!P303, ""), ""),
  IFERROR(IF(SWIMMING!H303="Away", SWIMMING!P303, ""), ""),
  IFERROR(IF(WTEN!H303="Away", WTEN!P303, ""), ""),
  IFERROR(IF(TF!H303="Away", TF!P303, ""), ""),
  IFERROR(IF(WGOLF!H303="Away", WGOLF!P303, ""), ""),
  IFERROR(IF(WBB!H303="Away", WBB!P303, ""), ""),
  IFERROR(IF(MBB!H303="Away", MBB!P303, ""), ""),
  IFERROR(IF(WLAX!H303="Away", WLAX!P303, ""), ""),
  IFERROR(IF(MLAX!H303="Away", MLAX!P303, ""), ""),
  IFERROR(IF(SOFT!H303="Away", SOFT!P303, ""), ""),
  IFERROR(IF(BASE!H303="Away", BASE!P303, ""), ""),
  IFERROR(IF(ESPORTS!H303="Away", ESPORTS!P303, ""), "")
)
</f>
        <v/>
      </c>
    </row>
    <row r="304" ht="22.5" customHeight="1">
      <c r="A304" s="6">
        <v>303.0</v>
      </c>
      <c r="B304" s="6" t="str">
        <f>'Master Schedule'!B304</f>
        <v/>
      </c>
      <c r="C304" s="7">
        <v>46537.0</v>
      </c>
      <c r="D304" s="8" t="str">
        <f t="shared" si="1"/>
        <v>Sunday</v>
      </c>
      <c r="E304" s="11" t="str">
        <f>TEXTJOIN(
  CHAR(10) &amp; CHAR(10),
  TRUE,
  IFERROR(IF(WSO!H304="Away", WSO!E304, ""), ""),
  IFERROR(IF(MSO!H304="Away", MSO!E304, ""), ""),
  IFERROR(IF(FH!H304="Away", FH!E304, ""), ""),
  IFERROR(IF(MGOLF!H304="Away", MGOLF!E304, ""), ""),
  IFERROR(IF(Football!H304="Away", Football!E304, ""), ""),
  IFERROR(IF(WVB!H304="Away", WVB!E304, ""), ""),
  IFERROR(IF(XC!H304="Away", XC!E304, ""), ""),
  IFERROR(IF(SWIMMING!H304="Away", SWIMMING!E304, ""), ""),
  IFERROR(IF(WTEN!H304="Away", WTEN!E304, ""), ""),
  IFERROR(IF(TF!H304="Away", TF!E304, ""), ""),
  IFERROR(IF(WGOLF!H304="Away", WGOLF!E304, ""), ""),
  IFERROR(IF(WBB!H304="Away", WBB!E304, ""), ""),
  IFERROR(IF(MBB!H304="Away", MBB!E304, ""), ""),
  IFERROR(IF(WLAX!H304="Away", WLAX!E304, ""), ""),
  IFERROR(IF(MLAX!H304="Away", MLAX!E304, ""), ""),
  IFERROR(IF(SOFT!H304="Away", SOFT!E304, ""), ""),
  IFERROR(IF(BASE!H304="Away", BASE!E304, ""), ""),
  IFERROR(IF(ESPORTS!H304="Away", ESPORTS!E304, ""), "")
)
</f>
        <v/>
      </c>
      <c r="F304" s="11" t="str">
        <f>TEXTJOIN(
  CHAR(10) &amp; CHAR(10),
  TRUE,
  IFERROR(IF(WSO!H304="Away", TEXT(WSO!F304, "h:mm AM/PM"), ""), ""),
  IFERROR(IF(MSO!H304="Away", TEXT(MSO!F304, "h:mm AM/PM"), ""), ""),
  IFERROR(IF(FH!H304="Away", TEXT(FH!F304, "h:mm AM/PM"), ""), ""),
  IFERROR(IF(MGOLF!H304="Away", TEXT(MGOLF!F304, "h:mm AM/PM"), ""), ""),
  IFERROR(IF(Football!H304="Away", TEXT(Football!F304, "h:mm AM/PM"), ""), ""),
  IFERROR(IF(WVB!H304="Away", TEXT(WVB!F304, "h:mm AM/PM"), ""), ""),
  IFERROR(IF(XC!H304="Away", TEXT(XC!F304, "h:mm AM/PM"), ""), ""),
  IFERROR(IF(SWIMMING!H304="Away", TEXT(SWIMMING!F304, "h:mm AM/PM"), ""), ""),
  IFERROR(IF(WTEN!H304="Away", TEXT(WTEN!F304, "h:mm AM/PM"), ""), ""),
  IFERROR(IF(TF!H304="Away", TEXT(TF!F304, "h:mm AM/PM"), ""), ""),
  IFERROR(IF(WGOLF!H304="Away", TEXT(WGOLF!F304, "h:mm AM/PM"), ""), ""),
  IFERROR(IF(WBB!H304="Away", TEXT(WBB!F304, "h:mm AM/PM"), ""), ""),
  IFERROR(IF(MBB!H304="Away", TEXT(MBB!F304, "h:mm AM/PM"), ""), ""),
  IFERROR(IF(WLAX!H304="Away", TEXT(WLAX!F304, "h:mm AM/PM"), ""), ""),
  IFERROR(IF(MLAX!H304="Away", TEXT(MLAX!F304, "h:mm AM/PM"), ""), ""),
  IFERROR(IF(SOFT!H304="Away", TEXT(SOFT!F304, "h:mm AM/PM"), ""), ""),
  IFERROR(IF(BASE!H304="Away", TEXT(BASE!F304, "h:mm AM/PM"), ""), ""),
  IFERROR(IF(ESPORTS!H304="Away", TEXT(ESPORTS!F304, "h:mm AM/PM"), ""), "")
)
</f>
        <v/>
      </c>
      <c r="G304" s="11" t="str">
        <f>TEXTJOIN(
  CHAR(10) &amp; CHAR(10),
  TRUE,
  IFERROR(IF(WSO!H304="Away", WSO!G304, ""), ""),
  IFERROR(IF(MSO!H304="Away", MSO!G304, ""), ""),
  IFERROR(IF(FH!H304="Away", FH!G304, ""), ""),
  IFERROR(IF(MGOLF!H304="Away", MGOLF!G304, ""), ""),
  IFERROR(IF(Football!H304="Away", Football!G304, ""), ""),
  IFERROR(IF(WVB!H304="Away", WVB!G304, ""), ""),
  IFERROR(IF(XC!H304="Away", XC!G304, ""), ""),
  IFERROR(IF(SWIMMING!H304="Away", SWIMMING!G304, ""), ""),
  IFERROR(IF(WTEN!H304="Away", WTEN!G304, ""), ""),
  IFERROR(IF(TF!H304="Away", TF!G304, ""), ""),
  IFERROR(IF(WGOLF!H304="Away", WGOLF!G304, ""), ""),
  IFERROR(IF(WBB!H304="Away", WBB!G304, ""), ""),
  IFERROR(IF(MBB!H304="Away", MBB!G304, ""), ""),
  IFERROR(IF(WLAX!H304="Away", WLAX!G304, ""), ""),
  IFERROR(IF(MLAX!H304="Away", MLAX!G304, ""), ""),
  IFERROR(IF(SOFT!H304="Away", SOFT!G304, ""), ""),
  IFERROR(IF(BASE!H304="Away", BASE!G304, ""), ""),
  IFERROR(IF(ESPORTS!H304="Away", ESPORTS!G304, ""), "")
)
</f>
        <v/>
      </c>
      <c r="H304" s="22" t="str">
        <f>TEXTJOIN(
  CHAR(10) &amp; CHAR(10),
  TRUE,
  IFERROR(IF(WSO!H304="Away", WSO!P304, ""), ""),
  IFERROR(IF(MSO!H304="Away", MSO!P304, ""), ""),
  IFERROR(IF(FH!H304="Away", FH!P304, ""), ""),
  IFERROR(IF(MGOLF!H304="Away", MGOLF!P304, ""), ""),
  IFERROR(IF(Football!H304="Away", Football!P304, ""), ""),
  IFERROR(IF(WVB!H304="Away", WVB!P304, ""), ""),
  IFERROR(IF(XC!H304="Away", XC!P304, ""), ""),
  IFERROR(IF(SWIMMING!H304="Away", SWIMMING!P304, ""), ""),
  IFERROR(IF(WTEN!H304="Away", WTEN!P304, ""), ""),
  IFERROR(IF(TF!H304="Away", TF!P304, ""), ""),
  IFERROR(IF(WGOLF!H304="Away", WGOLF!P304, ""), ""),
  IFERROR(IF(WBB!H304="Away", WBB!P304, ""), ""),
  IFERROR(IF(MBB!H304="Away", MBB!P304, ""), ""),
  IFERROR(IF(WLAX!H304="Away", WLAX!P304, ""), ""),
  IFERROR(IF(MLAX!H304="Away", MLAX!P304, ""), ""),
  IFERROR(IF(SOFT!H304="Away", SOFT!P304, ""), ""),
  IFERROR(IF(BASE!H304="Away", BASE!P304, ""), ""),
  IFERROR(IF(ESPORTS!H304="Away", ESPORTS!P304, ""), "")
)
</f>
        <v/>
      </c>
    </row>
    <row r="305" ht="22.5" customHeight="1">
      <c r="A305" s="6">
        <v>304.0</v>
      </c>
      <c r="B305" s="6" t="str">
        <f>'Master Schedule'!B305</f>
        <v/>
      </c>
      <c r="C305" s="7">
        <v>46538.0</v>
      </c>
      <c r="D305" s="8" t="str">
        <f t="shared" si="1"/>
        <v>Monday</v>
      </c>
      <c r="E305" s="11" t="str">
        <f>TEXTJOIN(
  CHAR(10) &amp; CHAR(10),
  TRUE,
  IFERROR(IF(WSO!H305="Away", WSO!E305, ""), ""),
  IFERROR(IF(MSO!H305="Away", MSO!E305, ""), ""),
  IFERROR(IF(FH!H305="Away", FH!E305, ""), ""),
  IFERROR(IF(MGOLF!H305="Away", MGOLF!E305, ""), ""),
  IFERROR(IF(Football!H305="Away", Football!E305, ""), ""),
  IFERROR(IF(WVB!H305="Away", WVB!E305, ""), ""),
  IFERROR(IF(XC!H305="Away", XC!E305, ""), ""),
  IFERROR(IF(SWIMMING!H305="Away", SWIMMING!E305, ""), ""),
  IFERROR(IF(WTEN!H305="Away", WTEN!E305, ""), ""),
  IFERROR(IF(TF!H305="Away", TF!E305, ""), ""),
  IFERROR(IF(WGOLF!H305="Away", WGOLF!E305, ""), ""),
  IFERROR(IF(WBB!H305="Away", WBB!E305, ""), ""),
  IFERROR(IF(MBB!H305="Away", MBB!E305, ""), ""),
  IFERROR(IF(WLAX!H305="Away", WLAX!E305, ""), ""),
  IFERROR(IF(MLAX!H305="Away", MLAX!E305, ""), ""),
  IFERROR(IF(SOFT!H305="Away", SOFT!E305, ""), ""),
  IFERROR(IF(BASE!H305="Away", BASE!E305, ""), ""),
  IFERROR(IF(ESPORTS!H305="Away", ESPORTS!E305, ""), "")
)
</f>
        <v/>
      </c>
      <c r="F305" s="11" t="str">
        <f>TEXTJOIN(
  CHAR(10) &amp; CHAR(10),
  TRUE,
  IFERROR(IF(WSO!H305="Away", TEXT(WSO!F305, "h:mm AM/PM"), ""), ""),
  IFERROR(IF(MSO!H305="Away", TEXT(MSO!F305, "h:mm AM/PM"), ""), ""),
  IFERROR(IF(FH!H305="Away", TEXT(FH!F305, "h:mm AM/PM"), ""), ""),
  IFERROR(IF(MGOLF!H305="Away", TEXT(MGOLF!F305, "h:mm AM/PM"), ""), ""),
  IFERROR(IF(Football!H305="Away", TEXT(Football!F305, "h:mm AM/PM"), ""), ""),
  IFERROR(IF(WVB!H305="Away", TEXT(WVB!F305, "h:mm AM/PM"), ""), ""),
  IFERROR(IF(XC!H305="Away", TEXT(XC!F305, "h:mm AM/PM"), ""), ""),
  IFERROR(IF(SWIMMING!H305="Away", TEXT(SWIMMING!F305, "h:mm AM/PM"), ""), ""),
  IFERROR(IF(WTEN!H305="Away", TEXT(WTEN!F305, "h:mm AM/PM"), ""), ""),
  IFERROR(IF(TF!H305="Away", TEXT(TF!F305, "h:mm AM/PM"), ""), ""),
  IFERROR(IF(WGOLF!H305="Away", TEXT(WGOLF!F305, "h:mm AM/PM"), ""), ""),
  IFERROR(IF(WBB!H305="Away", TEXT(WBB!F305, "h:mm AM/PM"), ""), ""),
  IFERROR(IF(MBB!H305="Away", TEXT(MBB!F305, "h:mm AM/PM"), ""), ""),
  IFERROR(IF(WLAX!H305="Away", TEXT(WLAX!F305, "h:mm AM/PM"), ""), ""),
  IFERROR(IF(MLAX!H305="Away", TEXT(MLAX!F305, "h:mm AM/PM"), ""), ""),
  IFERROR(IF(SOFT!H305="Away", TEXT(SOFT!F305, "h:mm AM/PM"), ""), ""),
  IFERROR(IF(BASE!H305="Away", TEXT(BASE!F305, "h:mm AM/PM"), ""), ""),
  IFERROR(IF(ESPORTS!H305="Away", TEXT(ESPORTS!F305, "h:mm AM/PM"), ""), "")
)
</f>
        <v/>
      </c>
      <c r="G305" s="11" t="str">
        <f>TEXTJOIN(
  CHAR(10) &amp; CHAR(10),
  TRUE,
  IFERROR(IF(WSO!H305="Away", WSO!G305, ""), ""),
  IFERROR(IF(MSO!H305="Away", MSO!G305, ""), ""),
  IFERROR(IF(FH!H305="Away", FH!G305, ""), ""),
  IFERROR(IF(MGOLF!H305="Away", MGOLF!G305, ""), ""),
  IFERROR(IF(Football!H305="Away", Football!G305, ""), ""),
  IFERROR(IF(WVB!H305="Away", WVB!G305, ""), ""),
  IFERROR(IF(XC!H305="Away", XC!G305, ""), ""),
  IFERROR(IF(SWIMMING!H305="Away", SWIMMING!G305, ""), ""),
  IFERROR(IF(WTEN!H305="Away", WTEN!G305, ""), ""),
  IFERROR(IF(TF!H305="Away", TF!G305, ""), ""),
  IFERROR(IF(WGOLF!H305="Away", WGOLF!G305, ""), ""),
  IFERROR(IF(WBB!H305="Away", WBB!G305, ""), ""),
  IFERROR(IF(MBB!H305="Away", MBB!G305, ""), ""),
  IFERROR(IF(WLAX!H305="Away", WLAX!G305, ""), ""),
  IFERROR(IF(MLAX!H305="Away", MLAX!G305, ""), ""),
  IFERROR(IF(SOFT!H305="Away", SOFT!G305, ""), ""),
  IFERROR(IF(BASE!H305="Away", BASE!G305, ""), ""),
  IFERROR(IF(ESPORTS!H305="Away", ESPORTS!G305, ""), "")
)
</f>
        <v/>
      </c>
      <c r="H305" s="22" t="str">
        <f>TEXTJOIN(
  CHAR(10) &amp; CHAR(10),
  TRUE,
  IFERROR(IF(WSO!H305="Away", WSO!P305, ""), ""),
  IFERROR(IF(MSO!H305="Away", MSO!P305, ""), ""),
  IFERROR(IF(FH!H305="Away", FH!P305, ""), ""),
  IFERROR(IF(MGOLF!H305="Away", MGOLF!P305, ""), ""),
  IFERROR(IF(Football!H305="Away", Football!P305, ""), ""),
  IFERROR(IF(WVB!H305="Away", WVB!P305, ""), ""),
  IFERROR(IF(XC!H305="Away", XC!P305, ""), ""),
  IFERROR(IF(SWIMMING!H305="Away", SWIMMING!P305, ""), ""),
  IFERROR(IF(WTEN!H305="Away", WTEN!P305, ""), ""),
  IFERROR(IF(TF!H305="Away", TF!P305, ""), ""),
  IFERROR(IF(WGOLF!H305="Away", WGOLF!P305, ""), ""),
  IFERROR(IF(WBB!H305="Away", WBB!P305, ""), ""),
  IFERROR(IF(MBB!H305="Away", MBB!P305, ""), ""),
  IFERROR(IF(WLAX!H305="Away", WLAX!P305, ""), ""),
  IFERROR(IF(MLAX!H305="Away", MLAX!P305, ""), ""),
  IFERROR(IF(SOFT!H305="Away", SOFT!P305, ""), ""),
  IFERROR(IF(BASE!H305="Away", BASE!P305, ""), ""),
  IFERROR(IF(ESPORTS!H305="Away", ESPORTS!P305, ""), "")
)
</f>
        <v/>
      </c>
    </row>
  </sheetData>
  <dataValidations>
    <dataValidation type="custom" allowBlank="1" showDropDown="1" sqref="C2:C305">
      <formula1>OR(NOT(ISERROR(DATEVALUE(C2))), AND(ISNUMBER(C2), LEFT(CELL("format", C2))="D"))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5.38"/>
  </cols>
  <sheetData>
    <row r="1" ht="22.5" customHeight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 t="s">
        <v>5</v>
      </c>
      <c r="G1" s="2" t="s">
        <v>6</v>
      </c>
      <c r="H1" s="5" t="s">
        <v>9</v>
      </c>
    </row>
    <row r="2" ht="22.5" customHeight="1">
      <c r="A2" s="6">
        <v>1.0</v>
      </c>
      <c r="B2" s="6" t="str">
        <f>'Master Schedule'!B2</f>
        <v/>
      </c>
      <c r="C2" s="7">
        <v>46235.0</v>
      </c>
      <c r="D2" s="8" t="str">
        <f t="shared" ref="D2:D305" si="1">text(C2,"dddd")</f>
        <v>Saturday</v>
      </c>
      <c r="E2" s="11" t="str">
        <f>TEXTJOIN(
  CHAR(10) &amp; CHAR(10),
  TRUE,
  IFERROR(IF(WSO!H2="TBD", WSO!E2, ""), ""),
  IFERROR(IF(MSO!H2="TBD", MSO!E2, ""), ""),
  IFERROR(IF(FH!H2="TBD", FH!E2, ""), ""),
  IFERROR(IF(MGOLF!H2="TBD", MGOLF!E2, ""), ""),
  IFERROR(IF(Football!H2="TBD", Football!E2, ""), ""),
  IFERROR(IF(WVB!H2="TBD", WVB!E2, ""), ""),
  IFERROR(IF(XC!H2="TBD", XC!E2, ""), ""),
  IFERROR(IF(SWIMMING!H2="TBD", SWIMMING!E2, ""), ""),
  IFERROR(IF(WTEN!H2="TBD", WTEN!E2, ""), ""),
  IFERROR(IF(TF!H2="TBD", TF!E2, ""), ""),
  IFERROR(IF(WGOLF!H2="TBD", WGOLF!E2, ""), ""),
  IFERROR(IF(WBB!H2="TBD", WBB!E2, ""), ""),
  IFERROR(IF(MBB!H2="TBD", MBB!E2, ""), ""),
  IFERROR(IF(WLAX!H2="TBD", WLAX!E2, ""), ""),
  IFERROR(IF(MLAX!H2="TBD", MLAX!E2, ""), ""),
  IFERROR(IF(SOFT!H2="TBD", SOFT!E2, ""), ""),
  IFERROR(IF(BASE!H2="Away", BASE!E2, ""), ""),
  IFERROR(IF(ESPORTS!H2="TBD", ESPORTS!E2, ""), "")
)</f>
        <v/>
      </c>
      <c r="F2" s="11" t="str">
        <f>TEXTJOIN(
  CHAR(10) &amp; CHAR(10),
  TRUE,
  IFERROR(IF(WSO!H2="TBD", TEXT(WSO!F2, "h:mm AM/PM"), ""), ""),
  IFERROR(IF(MSO!H2="TBD", TEXT(MSO!F2, "h:mm AM/PM"), ""), ""),
  IFERROR(IF(FH!H2="TBD", TEXT(FH!F2, "h:mm AM/PM"), ""), ""),
  IFERROR(IF(MGOLF!H2="TBD", TEXT(MGOLF!F2, "h:mm AM/PM"), ""), ""),
  IFERROR(IF(Football!H2="TBD", TEXT(Football!F2, "h:mm AM/PM"), ""), ""),
  IFERROR(IF(WVB!H2="TBD", TEXT(WVB!F2, "h:mm AM/PM"), ""), ""),
  IFERROR(IF(XC!H2="TBD", TEXT(XC!F2, "h:mm AM/PM"), ""), ""),
  IFERROR(IF(SWIMMING!H2="TBD", TEXT(SWIMMING!F2, "h:mm AM/PM"), ""), ""),
  IFERROR(IF(WTEN!H2="TBD", TEXT(WTEN!F2, "h:mm AM/PM"), ""), ""),
  IFERROR(IF(TF!H2="TBD", TEXT(TF!F2, "h:mm AM/PM"), ""), ""),
  IFERROR(IF(WGOLF!H2="TBD", TEXT(WGOLF!F2, "h:mm AM/PM"), ""), ""),
  IFERROR(IF(WBB!H2="TBD", TEXT(WBB!F2, "h:mm AM/PM"), ""), ""),
  IFERROR(IF(MBB!H2="TBD", TEXT(MBB!F2, "h:mm AM/PM"), ""), ""),
  IFERROR(IF(WLAX!H2="TBD", TEXT(WLAX!F2, "h:mm AM/PM"), ""), ""),
  IFERROR(IF(MLAX!H2="TBD", TEXT(MLAX!F2, "h:mm AM/PM"), ""), ""),
  IFERROR(IF(SOFT!H2="TBD", TEXT(SOFT!F2, "h:mm AM/PM"), ""), ""),
  IFERROR(IF(BASE!H2="TBD", TEXT(BASE!F2, "h:mm AM/PM"), ""), ""),
  IFERROR(IF(ESPORTS!H2="TBD", TEXT(ESPORTS!F2, "h:mm AM/PM"), ""), "")
)
</f>
        <v/>
      </c>
      <c r="G2" s="11" t="str">
        <f>TEXTJOIN(
  CHAR(10) &amp; CHAR(10),
  TRUE,
  IFERROR(IF(WSO!H2="TBD", WSO!G2, ""), ""),
  IFERROR(IF(MSO!H2="TBD", MSO!G2, ""), ""),
  IFERROR(IF(FH!H2="TBD", FH!G2, ""), ""),
  IFERROR(IF(MGOLF!H2="TBD", MGOLF!G2, ""), ""),
  IFERROR(IF(Football!H2="TBD", Football!G2, ""), ""),
  IFERROR(IF(WVB!H2="TBD", WVB!G2, ""), ""),
  IFERROR(IF(XC!H2="TBD", XC!G2, ""), ""),
  IFERROR(IF(SWIMMING!H2="TBD", SWIMMING!G2, ""), ""),
  IFERROR(IF(WTEN!H2="TBD", WTEN!G2, ""), ""),
  IFERROR(IF(TF!H2="TBD", TF!G2, ""), ""),
  IFERROR(IF(WGOLF!H2="TBD", WGOLF!G2, ""), ""),
  IFERROR(IF(WBB!H2="TBD", WBB!G2, ""), ""),
  IFERROR(IF(MBB!H2="TBD", MBB!G2, ""), ""),
  IFERROR(IF(WLAX!H2="TBD", WLAX!G2, ""), ""),
  IFERROR(IF(MLAX!H2="TBD", MLAX!G2, ""), ""),
  IFERROR(IF(SOFT!H2="TBD", SOFT!G2, ""), ""),
  IFERROR(IF(BASE!H2="TBD", BASE!G2, ""), ""),
  IFERROR(IF(ESPORTS!H2="TBD", ESPORTS!G2, ""), "")
)
</f>
        <v/>
      </c>
      <c r="H2" s="22" t="str">
        <f>TEXTJOIN(
  CHAR(10) &amp; CHAR(10),
  TRUE,
  IFERROR(IF(WSO!H2="TBD", WSO!P2, ""), ""),
  IFERROR(IF(MSO!H2="TBD", MSO!P2, ""), ""),
  IFERROR(IF(FH!H2="TBD", FH!P2, ""), ""),
  IFERROR(IF(MGOLF!H2="TBD", MGOLF!P2, ""), ""),
  IFERROR(IF(Football!H2="TBD", Football!P2, ""), ""),
  IFERROR(IF(WVB!H2="TBD", WVB!P2, ""), ""),
  IFERROR(IF(XC!H2="TBD", XC!P2, ""), ""),
  IFERROR(IF(SWIMMING!H2="TBD", SWIMMING!P2, ""), ""),
  IFERROR(IF(WTEN!H2="TBD", WTEN!P2, ""), ""),
  IFERROR(IF(TF!H2="TBD", TF!P2, ""), ""),
  IFERROR(IF(WGOLF!H2="TBD", WGOLF!P2, ""), ""),
  IFERROR(IF(WBB!H2="TBD", WBB!P2, ""), ""),
  IFERROR(IF(MBB!H2="TBD", MBB!P2, ""), ""),
  IFERROR(IF(WLAX!H2="TBD", WLAX!P2, ""), ""),
  IFERROR(IF(MLAX!H2="TBD", MLAX!P2, ""), ""),
  IFERROR(IF(SOFT!H2="TBD", SOFT!P2, ""), ""),
  IFERROR(IF(BASE!H2="TBD", BASE!P2, ""), ""),
  IFERROR(IF(ESPORTS!H2="TBD", ESPORTS!P2, ""), "")
)
</f>
        <v/>
      </c>
    </row>
    <row r="3" ht="22.5" customHeight="1">
      <c r="A3" s="6">
        <v>2.0</v>
      </c>
      <c r="B3" s="6" t="str">
        <f>'Master Schedule'!B3</f>
        <v/>
      </c>
      <c r="C3" s="7">
        <v>46236.0</v>
      </c>
      <c r="D3" s="8" t="str">
        <f t="shared" si="1"/>
        <v>Sunday</v>
      </c>
      <c r="E3" s="11" t="str">
        <f>TEXTJOIN(
  CHAR(10) &amp; CHAR(10),
  TRUE,
  IFERROR(IF(WSO!H3="TBD", WSO!E3, ""), ""),
  IFERROR(IF(MSO!H3="TBD", MSO!E3, ""), ""),
  IFERROR(IF(FH!H3="TBD", FH!E3, ""), ""),
  IFERROR(IF(MGOLF!H3="TBD", MGOLF!E3, ""), ""),
  IFERROR(IF(Football!H3="TBD", Football!E3, ""), ""),
  IFERROR(IF(WVB!H3="TBD", WVB!E3, ""), ""),
  IFERROR(IF(XC!H3="TBD", XC!E3, ""), ""),
  IFERROR(IF(SWIMMING!H3="TBD", SWIMMING!E3, ""), ""),
  IFERROR(IF(WTEN!H3="TBD", WTEN!E3, ""), ""),
  IFERROR(IF(TF!H3="TBD", TF!E3, ""), ""),
  IFERROR(IF(WGOLF!H3="TBD", WGOLF!E3, ""), ""),
  IFERROR(IF(WBB!H3="TBD", WBB!E3, ""), ""),
  IFERROR(IF(MBB!H3="TBD", MBB!E3, ""), ""),
  IFERROR(IF(WLAX!H3="TBD", WLAX!E3, ""), ""),
  IFERROR(IF(MLAX!H3="TBD", MLAX!E3, ""), ""),
  IFERROR(IF(SOFT!H3="TBD", SOFT!E3, ""), ""),
  IFERROR(IF(BASE!H3="Away", BASE!E3, ""), ""),
  IFERROR(IF(ESPORTS!H3="TBD", ESPORTS!E3, ""), "")
)</f>
        <v/>
      </c>
      <c r="F3" s="11" t="str">
        <f>TEXTJOIN(
  CHAR(10) &amp; CHAR(10),
  TRUE,
  IFERROR(IF(WSO!H3="TBD", TEXT(WSO!F3, "h:mm AM/PM"), ""), ""),
  IFERROR(IF(MSO!H3="TBD", TEXT(MSO!F3, "h:mm AM/PM"), ""), ""),
  IFERROR(IF(FH!H3="TBD", TEXT(FH!F3, "h:mm AM/PM"), ""), ""),
  IFERROR(IF(MGOLF!H3="TBD", TEXT(MGOLF!F3, "h:mm AM/PM"), ""), ""),
  IFERROR(IF(Football!H3="TBD", TEXT(Football!F3, "h:mm AM/PM"), ""), ""),
  IFERROR(IF(WVB!H3="TBD", TEXT(WVB!F3, "h:mm AM/PM"), ""), ""),
  IFERROR(IF(XC!H3="TBD", TEXT(XC!F3, "h:mm AM/PM"), ""), ""),
  IFERROR(IF(SWIMMING!H3="TBD", TEXT(SWIMMING!F3, "h:mm AM/PM"), ""), ""),
  IFERROR(IF(WTEN!H3="TBD", TEXT(WTEN!F3, "h:mm AM/PM"), ""), ""),
  IFERROR(IF(TF!H3="TBD", TEXT(TF!F3, "h:mm AM/PM"), ""), ""),
  IFERROR(IF(WGOLF!H3="TBD", TEXT(WGOLF!F3, "h:mm AM/PM"), ""), ""),
  IFERROR(IF(WBB!H3="TBD", TEXT(WBB!F3, "h:mm AM/PM"), ""), ""),
  IFERROR(IF(MBB!H3="TBD", TEXT(MBB!F3, "h:mm AM/PM"), ""), ""),
  IFERROR(IF(WLAX!H3="TBD", TEXT(WLAX!F3, "h:mm AM/PM"), ""), ""),
  IFERROR(IF(MLAX!H3="TBD", TEXT(MLAX!F3, "h:mm AM/PM"), ""), ""),
  IFERROR(IF(SOFT!H3="TBD", TEXT(SOFT!F3, "h:mm AM/PM"), ""), ""),
  IFERROR(IF(BASE!H3="TBD", TEXT(BASE!F3, "h:mm AM/PM"), ""), ""),
  IFERROR(IF(ESPORTS!H3="TBD", TEXT(ESPORTS!F3, "h:mm AM/PM"), ""), "")
)
</f>
        <v/>
      </c>
      <c r="G3" s="11" t="str">
        <f>TEXTJOIN(
  CHAR(10) &amp; CHAR(10),
  TRUE,
  IFERROR(IF(WSO!H3="TBD", WSO!G3, ""), ""),
  IFERROR(IF(MSO!H3="TBD", MSO!G3, ""), ""),
  IFERROR(IF(FH!H3="TBD", FH!G3, ""), ""),
  IFERROR(IF(MGOLF!H3="TBD", MGOLF!G3, ""), ""),
  IFERROR(IF(Football!H3="TBD", Football!G3, ""), ""),
  IFERROR(IF(WVB!H3="TBD", WVB!G3, ""), ""),
  IFERROR(IF(XC!H3="TBD", XC!G3, ""), ""),
  IFERROR(IF(SWIMMING!H3="TBD", SWIMMING!G3, ""), ""),
  IFERROR(IF(WTEN!H3="TBD", WTEN!G3, ""), ""),
  IFERROR(IF(TF!H3="TBD", TF!G3, ""), ""),
  IFERROR(IF(WGOLF!H3="TBD", WGOLF!G3, ""), ""),
  IFERROR(IF(WBB!H3="TBD", WBB!G3, ""), ""),
  IFERROR(IF(MBB!H3="TBD", MBB!G3, ""), ""),
  IFERROR(IF(WLAX!H3="TBD", WLAX!G3, ""), ""),
  IFERROR(IF(MLAX!H3="TBD", MLAX!G3, ""), ""),
  IFERROR(IF(SOFT!H3="TBD", SOFT!G3, ""), ""),
  IFERROR(IF(BASE!H3="TBD", BASE!G3, ""), ""),
  IFERROR(IF(ESPORTS!H3="TBD", ESPORTS!G3, ""), "")
)
</f>
        <v/>
      </c>
      <c r="H3" s="22" t="str">
        <f>TEXTJOIN(
  CHAR(10) &amp; CHAR(10),
  TRUE,
  IFERROR(IF(WSO!H3="TBD", WSO!P3, ""), ""),
  IFERROR(IF(MSO!H3="TBD", MSO!P3, ""), ""),
  IFERROR(IF(FH!H3="TBD", FH!P3, ""), ""),
  IFERROR(IF(MGOLF!H3="TBD", MGOLF!P3, ""), ""),
  IFERROR(IF(Football!H3="TBD", Football!P3, ""), ""),
  IFERROR(IF(WVB!H3="TBD", WVB!P3, ""), ""),
  IFERROR(IF(XC!H3="TBD", XC!P3, ""), ""),
  IFERROR(IF(SWIMMING!H3="TBD", SWIMMING!P3, ""), ""),
  IFERROR(IF(WTEN!H3="TBD", WTEN!P3, ""), ""),
  IFERROR(IF(TF!H3="TBD", TF!P3, ""), ""),
  IFERROR(IF(WGOLF!H3="TBD", WGOLF!P3, ""), ""),
  IFERROR(IF(WBB!H3="TBD", WBB!P3, ""), ""),
  IFERROR(IF(MBB!H3="TBD", MBB!P3, ""), ""),
  IFERROR(IF(WLAX!H3="TBD", WLAX!P3, ""), ""),
  IFERROR(IF(MLAX!H3="TBD", MLAX!P3, ""), ""),
  IFERROR(IF(SOFT!H3="TBD", SOFT!P3, ""), ""),
  IFERROR(IF(BASE!H3="TBD", BASE!P3, ""), ""),
  IFERROR(IF(ESPORTS!H3="TBD", ESPORTS!P3, ""), "")
)
</f>
        <v/>
      </c>
    </row>
    <row r="4" ht="22.5" customHeight="1">
      <c r="A4" s="6">
        <v>3.0</v>
      </c>
      <c r="B4" s="6" t="str">
        <f>'Master Schedule'!B4</f>
        <v/>
      </c>
      <c r="C4" s="7">
        <v>46237.0</v>
      </c>
      <c r="D4" s="8" t="str">
        <f t="shared" si="1"/>
        <v>Monday</v>
      </c>
      <c r="E4" s="11" t="str">
        <f>TEXTJOIN(
  CHAR(10) &amp; CHAR(10),
  TRUE,
  IFERROR(IF(WSO!H4="TBD", WSO!E4, ""), ""),
  IFERROR(IF(MSO!H4="TBD", MSO!E4, ""), ""),
  IFERROR(IF(FH!H4="TBD", FH!E4, ""), ""),
  IFERROR(IF(MGOLF!H4="TBD", MGOLF!E4, ""), ""),
  IFERROR(IF(Football!H4="TBD", Football!E4, ""), ""),
  IFERROR(IF(WVB!H4="TBD", WVB!E4, ""), ""),
  IFERROR(IF(XC!H4="TBD", XC!E4, ""), ""),
  IFERROR(IF(SWIMMING!H4="TBD", SWIMMING!E4, ""), ""),
  IFERROR(IF(WTEN!H4="TBD", WTEN!E4, ""), ""),
  IFERROR(IF(TF!H4="TBD", TF!E4, ""), ""),
  IFERROR(IF(WGOLF!H4="TBD", WGOLF!E4, ""), ""),
  IFERROR(IF(WBB!H4="TBD", WBB!E4, ""), ""),
  IFERROR(IF(MBB!H4="TBD", MBB!E4, ""), ""),
  IFERROR(IF(WLAX!H4="TBD", WLAX!E4, ""), ""),
  IFERROR(IF(MLAX!H4="TBD", MLAX!E4, ""), ""),
  IFERROR(IF(SOFT!H4="TBD", SOFT!E4, ""), ""),
  IFERROR(IF(BASE!H4="Away", BASE!E4, ""), ""),
  IFERROR(IF(ESPORTS!H4="TBD", ESPORTS!E4, ""), "")
)</f>
        <v/>
      </c>
      <c r="F4" s="11" t="str">
        <f>TEXTJOIN(
  CHAR(10) &amp; CHAR(10),
  TRUE,
  IFERROR(IF(WSO!H4="TBD", TEXT(WSO!F4, "h:mm AM/PM"), ""), ""),
  IFERROR(IF(MSO!H4="TBD", TEXT(MSO!F4, "h:mm AM/PM"), ""), ""),
  IFERROR(IF(FH!H4="TBD", TEXT(FH!F4, "h:mm AM/PM"), ""), ""),
  IFERROR(IF(MGOLF!H4="TBD", TEXT(MGOLF!F4, "h:mm AM/PM"), ""), ""),
  IFERROR(IF(Football!H4="TBD", TEXT(Football!F4, "h:mm AM/PM"), ""), ""),
  IFERROR(IF(WVB!H4="TBD", TEXT(WVB!F4, "h:mm AM/PM"), ""), ""),
  IFERROR(IF(XC!H4="TBD", TEXT(XC!F4, "h:mm AM/PM"), ""), ""),
  IFERROR(IF(SWIMMING!H4="TBD", TEXT(SWIMMING!F4, "h:mm AM/PM"), ""), ""),
  IFERROR(IF(WTEN!H4="TBD", TEXT(WTEN!F4, "h:mm AM/PM"), ""), ""),
  IFERROR(IF(TF!H4="TBD", TEXT(TF!F4, "h:mm AM/PM"), ""), ""),
  IFERROR(IF(WGOLF!H4="TBD", TEXT(WGOLF!F4, "h:mm AM/PM"), ""), ""),
  IFERROR(IF(WBB!H4="TBD", TEXT(WBB!F4, "h:mm AM/PM"), ""), ""),
  IFERROR(IF(MBB!H4="TBD", TEXT(MBB!F4, "h:mm AM/PM"), ""), ""),
  IFERROR(IF(WLAX!H4="TBD", TEXT(WLAX!F4, "h:mm AM/PM"), ""), ""),
  IFERROR(IF(MLAX!H4="TBD", TEXT(MLAX!F4, "h:mm AM/PM"), ""), ""),
  IFERROR(IF(SOFT!H4="TBD", TEXT(SOFT!F4, "h:mm AM/PM"), ""), ""),
  IFERROR(IF(BASE!H4="TBD", TEXT(BASE!F4, "h:mm AM/PM"), ""), ""),
  IFERROR(IF(ESPORTS!H4="TBD", TEXT(ESPORTS!F4, "h:mm AM/PM"), ""), "")
)
</f>
        <v/>
      </c>
      <c r="G4" s="11" t="str">
        <f>TEXTJOIN(
  CHAR(10) &amp; CHAR(10),
  TRUE,
  IFERROR(IF(WSO!H4="TBD", WSO!G4, ""), ""),
  IFERROR(IF(MSO!H4="TBD", MSO!G4, ""), ""),
  IFERROR(IF(FH!H4="TBD", FH!G4, ""), ""),
  IFERROR(IF(MGOLF!H4="TBD", MGOLF!G4, ""), ""),
  IFERROR(IF(Football!H4="TBD", Football!G4, ""), ""),
  IFERROR(IF(WVB!H4="TBD", WVB!G4, ""), ""),
  IFERROR(IF(XC!H4="TBD", XC!G4, ""), ""),
  IFERROR(IF(SWIMMING!H4="TBD", SWIMMING!G4, ""), ""),
  IFERROR(IF(WTEN!H4="TBD", WTEN!G4, ""), ""),
  IFERROR(IF(TF!H4="TBD", TF!G4, ""), ""),
  IFERROR(IF(WGOLF!H4="TBD", WGOLF!G4, ""), ""),
  IFERROR(IF(WBB!H4="TBD", WBB!G4, ""), ""),
  IFERROR(IF(MBB!H4="TBD", MBB!G4, ""), ""),
  IFERROR(IF(WLAX!H4="TBD", WLAX!G4, ""), ""),
  IFERROR(IF(MLAX!H4="TBD", MLAX!G4, ""), ""),
  IFERROR(IF(SOFT!H4="TBD", SOFT!G4, ""), ""),
  IFERROR(IF(BASE!H4="TBD", BASE!G4, ""), ""),
  IFERROR(IF(ESPORTS!H4="TBD", ESPORTS!G4, ""), "")
)
</f>
        <v/>
      </c>
      <c r="H4" s="22" t="str">
        <f>TEXTJOIN(
  CHAR(10) &amp; CHAR(10),
  TRUE,
  IFERROR(IF(WSO!H4="TBD", WSO!P4, ""), ""),
  IFERROR(IF(MSO!H4="TBD", MSO!P4, ""), ""),
  IFERROR(IF(FH!H4="TBD", FH!P4, ""), ""),
  IFERROR(IF(MGOLF!H4="TBD", MGOLF!P4, ""), ""),
  IFERROR(IF(Football!H4="TBD", Football!P4, ""), ""),
  IFERROR(IF(WVB!H4="TBD", WVB!P4, ""), ""),
  IFERROR(IF(XC!H4="TBD", XC!P4, ""), ""),
  IFERROR(IF(SWIMMING!H4="TBD", SWIMMING!P4, ""), ""),
  IFERROR(IF(WTEN!H4="TBD", WTEN!P4, ""), ""),
  IFERROR(IF(TF!H4="TBD", TF!P4, ""), ""),
  IFERROR(IF(WGOLF!H4="TBD", WGOLF!P4, ""), ""),
  IFERROR(IF(WBB!H4="TBD", WBB!P4, ""), ""),
  IFERROR(IF(MBB!H4="TBD", MBB!P4, ""), ""),
  IFERROR(IF(WLAX!H4="TBD", WLAX!P4, ""), ""),
  IFERROR(IF(MLAX!H4="TBD", MLAX!P4, ""), ""),
  IFERROR(IF(SOFT!H4="TBD", SOFT!P4, ""), ""),
  IFERROR(IF(BASE!H4="TBD", BASE!P4, ""), ""),
  IFERROR(IF(ESPORTS!H4="TBD", ESPORTS!P4, ""), "")
)
</f>
        <v/>
      </c>
    </row>
    <row r="5" ht="22.5" customHeight="1">
      <c r="A5" s="6">
        <v>4.0</v>
      </c>
      <c r="B5" s="6" t="str">
        <f>'Master Schedule'!B5</f>
        <v/>
      </c>
      <c r="C5" s="7">
        <v>46238.0</v>
      </c>
      <c r="D5" s="8" t="str">
        <f t="shared" si="1"/>
        <v>Tuesday</v>
      </c>
      <c r="E5" s="11" t="str">
        <f>TEXTJOIN(
  CHAR(10) &amp; CHAR(10),
  TRUE,
  IFERROR(IF(WSO!H5="TBD", WSO!E5, ""), ""),
  IFERROR(IF(MSO!H5="TBD", MSO!E5, ""), ""),
  IFERROR(IF(FH!H5="TBD", FH!E5, ""), ""),
  IFERROR(IF(MGOLF!H5="TBD", MGOLF!E5, ""), ""),
  IFERROR(IF(Football!H5="TBD", Football!E5, ""), ""),
  IFERROR(IF(WVB!H5="TBD", WVB!E5, ""), ""),
  IFERROR(IF(XC!H5="TBD", XC!E5, ""), ""),
  IFERROR(IF(SWIMMING!H5="TBD", SWIMMING!E5, ""), ""),
  IFERROR(IF(WTEN!H5="TBD", WTEN!E5, ""), ""),
  IFERROR(IF(TF!H5="TBD", TF!E5, ""), ""),
  IFERROR(IF(WGOLF!H5="TBD", WGOLF!E5, ""), ""),
  IFERROR(IF(WBB!H5="TBD", WBB!E5, ""), ""),
  IFERROR(IF(MBB!H5="TBD", MBB!E5, ""), ""),
  IFERROR(IF(WLAX!H5="TBD", WLAX!E5, ""), ""),
  IFERROR(IF(MLAX!H5="TBD", MLAX!E5, ""), ""),
  IFERROR(IF(SOFT!H5="TBD", SOFT!E5, ""), ""),
  IFERROR(IF(BASE!H5="Away", BASE!E5, ""), ""),
  IFERROR(IF(ESPORTS!H5="TBD", ESPORTS!E5, ""), "")
)</f>
        <v/>
      </c>
      <c r="F5" s="11" t="str">
        <f>TEXTJOIN(
  CHAR(10) &amp; CHAR(10),
  TRUE,
  IFERROR(IF(WSO!H5="TBD", TEXT(WSO!F5, "h:mm AM/PM"), ""), ""),
  IFERROR(IF(MSO!H5="TBD", TEXT(MSO!F5, "h:mm AM/PM"), ""), ""),
  IFERROR(IF(FH!H5="TBD", TEXT(FH!F5, "h:mm AM/PM"), ""), ""),
  IFERROR(IF(MGOLF!H5="TBD", TEXT(MGOLF!F5, "h:mm AM/PM"), ""), ""),
  IFERROR(IF(Football!H5="TBD", TEXT(Football!F5, "h:mm AM/PM"), ""), ""),
  IFERROR(IF(WVB!H5="TBD", TEXT(WVB!F5, "h:mm AM/PM"), ""), ""),
  IFERROR(IF(XC!H5="TBD", TEXT(XC!F5, "h:mm AM/PM"), ""), ""),
  IFERROR(IF(SWIMMING!H5="TBD", TEXT(SWIMMING!F5, "h:mm AM/PM"), ""), ""),
  IFERROR(IF(WTEN!H5="TBD", TEXT(WTEN!F5, "h:mm AM/PM"), ""), ""),
  IFERROR(IF(TF!H5="TBD", TEXT(TF!F5, "h:mm AM/PM"), ""), ""),
  IFERROR(IF(WGOLF!H5="TBD", TEXT(WGOLF!F5, "h:mm AM/PM"), ""), ""),
  IFERROR(IF(WBB!H5="TBD", TEXT(WBB!F5, "h:mm AM/PM"), ""), ""),
  IFERROR(IF(MBB!H5="TBD", TEXT(MBB!F5, "h:mm AM/PM"), ""), ""),
  IFERROR(IF(WLAX!H5="TBD", TEXT(WLAX!F5, "h:mm AM/PM"), ""), ""),
  IFERROR(IF(MLAX!H5="TBD", TEXT(MLAX!F5, "h:mm AM/PM"), ""), ""),
  IFERROR(IF(SOFT!H5="TBD", TEXT(SOFT!F5, "h:mm AM/PM"), ""), ""),
  IFERROR(IF(BASE!H5="TBD", TEXT(BASE!F5, "h:mm AM/PM"), ""), ""),
  IFERROR(IF(ESPORTS!H5="TBD", TEXT(ESPORTS!F5, "h:mm AM/PM"), ""), "")
)
</f>
        <v/>
      </c>
      <c r="G5" s="11" t="str">
        <f>TEXTJOIN(
  CHAR(10) &amp; CHAR(10),
  TRUE,
  IFERROR(IF(WSO!H5="TBD", WSO!G5, ""), ""),
  IFERROR(IF(MSO!H5="TBD", MSO!G5, ""), ""),
  IFERROR(IF(FH!H5="TBD", FH!G5, ""), ""),
  IFERROR(IF(MGOLF!H5="TBD", MGOLF!G5, ""), ""),
  IFERROR(IF(Football!H5="TBD", Football!G5, ""), ""),
  IFERROR(IF(WVB!H5="TBD", WVB!G5, ""), ""),
  IFERROR(IF(XC!H5="TBD", XC!G5, ""), ""),
  IFERROR(IF(SWIMMING!H5="TBD", SWIMMING!G5, ""), ""),
  IFERROR(IF(WTEN!H5="TBD", WTEN!G5, ""), ""),
  IFERROR(IF(TF!H5="TBD", TF!G5, ""), ""),
  IFERROR(IF(WGOLF!H5="TBD", WGOLF!G5, ""), ""),
  IFERROR(IF(WBB!H5="TBD", WBB!G5, ""), ""),
  IFERROR(IF(MBB!H5="TBD", MBB!G5, ""), ""),
  IFERROR(IF(WLAX!H5="TBD", WLAX!G5, ""), ""),
  IFERROR(IF(MLAX!H5="TBD", MLAX!G5, ""), ""),
  IFERROR(IF(SOFT!H5="TBD", SOFT!G5, ""), ""),
  IFERROR(IF(BASE!H5="TBD", BASE!G5, ""), ""),
  IFERROR(IF(ESPORTS!H5="TBD", ESPORTS!G5, ""), "")
)
</f>
        <v/>
      </c>
      <c r="H5" s="22" t="str">
        <f>TEXTJOIN(
  CHAR(10) &amp; CHAR(10),
  TRUE,
  IFERROR(IF(WSO!H5="TBD", WSO!P5, ""), ""),
  IFERROR(IF(MSO!H5="TBD", MSO!P5, ""), ""),
  IFERROR(IF(FH!H5="TBD", FH!P5, ""), ""),
  IFERROR(IF(MGOLF!H5="TBD", MGOLF!P5, ""), ""),
  IFERROR(IF(Football!H5="TBD", Football!P5, ""), ""),
  IFERROR(IF(WVB!H5="TBD", WVB!P5, ""), ""),
  IFERROR(IF(XC!H5="TBD", XC!P5, ""), ""),
  IFERROR(IF(SWIMMING!H5="TBD", SWIMMING!P5, ""), ""),
  IFERROR(IF(WTEN!H5="TBD", WTEN!P5, ""), ""),
  IFERROR(IF(TF!H5="TBD", TF!P5, ""), ""),
  IFERROR(IF(WGOLF!H5="TBD", WGOLF!P5, ""), ""),
  IFERROR(IF(WBB!H5="TBD", WBB!P5, ""), ""),
  IFERROR(IF(MBB!H5="TBD", MBB!P5, ""), ""),
  IFERROR(IF(WLAX!H5="TBD", WLAX!P5, ""), ""),
  IFERROR(IF(MLAX!H5="TBD", MLAX!P5, ""), ""),
  IFERROR(IF(SOFT!H5="TBD", SOFT!P5, ""), ""),
  IFERROR(IF(BASE!H5="TBD", BASE!P5, ""), ""),
  IFERROR(IF(ESPORTS!H5="TBD", ESPORTS!P5, ""), "")
)
</f>
        <v/>
      </c>
    </row>
    <row r="6" ht="22.5" customHeight="1">
      <c r="A6" s="6">
        <v>5.0</v>
      </c>
      <c r="B6" s="6" t="str">
        <f>'Master Schedule'!B6</f>
        <v/>
      </c>
      <c r="C6" s="7">
        <v>46239.0</v>
      </c>
      <c r="D6" s="8" t="str">
        <f t="shared" si="1"/>
        <v>Wednesday</v>
      </c>
      <c r="E6" s="11" t="str">
        <f>TEXTJOIN(
  CHAR(10) &amp; CHAR(10),
  TRUE,
  IFERROR(IF(WSO!H6="TBD", WSO!E6, ""), ""),
  IFERROR(IF(MSO!H6="TBD", MSO!E6, ""), ""),
  IFERROR(IF(FH!H6="TBD", FH!E6, ""), ""),
  IFERROR(IF(MGOLF!H6="TBD", MGOLF!E6, ""), ""),
  IFERROR(IF(Football!H6="TBD", Football!E6, ""), ""),
  IFERROR(IF(WVB!H6="TBD", WVB!E6, ""), ""),
  IFERROR(IF(XC!H6="TBD", XC!E6, ""), ""),
  IFERROR(IF(SWIMMING!H6="TBD", SWIMMING!E6, ""), ""),
  IFERROR(IF(WTEN!H6="TBD", WTEN!E6, ""), ""),
  IFERROR(IF(TF!H6="TBD", TF!E6, ""), ""),
  IFERROR(IF(WGOLF!H6="TBD", WGOLF!E6, ""), ""),
  IFERROR(IF(WBB!H6="TBD", WBB!E6, ""), ""),
  IFERROR(IF(MBB!H6="TBD", MBB!E6, ""), ""),
  IFERROR(IF(WLAX!H6="TBD", WLAX!E6, ""), ""),
  IFERROR(IF(MLAX!H6="TBD", MLAX!E6, ""), ""),
  IFERROR(IF(SOFT!H6="TBD", SOFT!E6, ""), ""),
  IFERROR(IF(BASE!H6="Away", BASE!E6, ""), ""),
  IFERROR(IF(ESPORTS!H6="TBD", ESPORTS!E6, ""), "")
)</f>
        <v/>
      </c>
      <c r="F6" s="11" t="str">
        <f>TEXTJOIN(
  CHAR(10) &amp; CHAR(10),
  TRUE,
  IFERROR(IF(WSO!H6="TBD", TEXT(WSO!F6, "h:mm AM/PM"), ""), ""),
  IFERROR(IF(MSO!H6="TBD", TEXT(MSO!F6, "h:mm AM/PM"), ""), ""),
  IFERROR(IF(FH!H6="TBD", TEXT(FH!F6, "h:mm AM/PM"), ""), ""),
  IFERROR(IF(MGOLF!H6="TBD", TEXT(MGOLF!F6, "h:mm AM/PM"), ""), ""),
  IFERROR(IF(Football!H6="TBD", TEXT(Football!F6, "h:mm AM/PM"), ""), ""),
  IFERROR(IF(WVB!H6="TBD", TEXT(WVB!F6, "h:mm AM/PM"), ""), ""),
  IFERROR(IF(XC!H6="TBD", TEXT(XC!F6, "h:mm AM/PM"), ""), ""),
  IFERROR(IF(SWIMMING!H6="TBD", TEXT(SWIMMING!F6, "h:mm AM/PM"), ""), ""),
  IFERROR(IF(WTEN!H6="TBD", TEXT(WTEN!F6, "h:mm AM/PM"), ""), ""),
  IFERROR(IF(TF!H6="TBD", TEXT(TF!F6, "h:mm AM/PM"), ""), ""),
  IFERROR(IF(WGOLF!H6="TBD", TEXT(WGOLF!F6, "h:mm AM/PM"), ""), ""),
  IFERROR(IF(WBB!H6="TBD", TEXT(WBB!F6, "h:mm AM/PM"), ""), ""),
  IFERROR(IF(MBB!H6="TBD", TEXT(MBB!F6, "h:mm AM/PM"), ""), ""),
  IFERROR(IF(WLAX!H6="TBD", TEXT(WLAX!F6, "h:mm AM/PM"), ""), ""),
  IFERROR(IF(MLAX!H6="TBD", TEXT(MLAX!F6, "h:mm AM/PM"), ""), ""),
  IFERROR(IF(SOFT!H6="TBD", TEXT(SOFT!F6, "h:mm AM/PM"), ""), ""),
  IFERROR(IF(BASE!H6="TBD", TEXT(BASE!F6, "h:mm AM/PM"), ""), ""),
  IFERROR(IF(ESPORTS!H6="TBD", TEXT(ESPORTS!F6, "h:mm AM/PM"), ""), "")
)
</f>
        <v/>
      </c>
      <c r="G6" s="11" t="str">
        <f>TEXTJOIN(
  CHAR(10) &amp; CHAR(10),
  TRUE,
  IFERROR(IF(WSO!H6="TBD", WSO!G6, ""), ""),
  IFERROR(IF(MSO!H6="TBD", MSO!G6, ""), ""),
  IFERROR(IF(FH!H6="TBD", FH!G6, ""), ""),
  IFERROR(IF(MGOLF!H6="TBD", MGOLF!G6, ""), ""),
  IFERROR(IF(Football!H6="TBD", Football!G6, ""), ""),
  IFERROR(IF(WVB!H6="TBD", WVB!G6, ""), ""),
  IFERROR(IF(XC!H6="TBD", XC!G6, ""), ""),
  IFERROR(IF(SWIMMING!H6="TBD", SWIMMING!G6, ""), ""),
  IFERROR(IF(WTEN!H6="TBD", WTEN!G6, ""), ""),
  IFERROR(IF(TF!H6="TBD", TF!G6, ""), ""),
  IFERROR(IF(WGOLF!H6="TBD", WGOLF!G6, ""), ""),
  IFERROR(IF(WBB!H6="TBD", WBB!G6, ""), ""),
  IFERROR(IF(MBB!H6="TBD", MBB!G6, ""), ""),
  IFERROR(IF(WLAX!H6="TBD", WLAX!G6, ""), ""),
  IFERROR(IF(MLAX!H6="TBD", MLAX!G6, ""), ""),
  IFERROR(IF(SOFT!H6="TBD", SOFT!G6, ""), ""),
  IFERROR(IF(BASE!H6="TBD", BASE!G6, ""), ""),
  IFERROR(IF(ESPORTS!H6="TBD", ESPORTS!G6, ""), "")
)
</f>
        <v/>
      </c>
      <c r="H6" s="22" t="str">
        <f>TEXTJOIN(
  CHAR(10) &amp; CHAR(10),
  TRUE,
  IFERROR(IF(WSO!H6="TBD", WSO!P6, ""), ""),
  IFERROR(IF(MSO!H6="TBD", MSO!P6, ""), ""),
  IFERROR(IF(FH!H6="TBD", FH!P6, ""), ""),
  IFERROR(IF(MGOLF!H6="TBD", MGOLF!P6, ""), ""),
  IFERROR(IF(Football!H6="TBD", Football!P6, ""), ""),
  IFERROR(IF(WVB!H6="TBD", WVB!P6, ""), ""),
  IFERROR(IF(XC!H6="TBD", XC!P6, ""), ""),
  IFERROR(IF(SWIMMING!H6="TBD", SWIMMING!P6, ""), ""),
  IFERROR(IF(WTEN!H6="TBD", WTEN!P6, ""), ""),
  IFERROR(IF(TF!H6="TBD", TF!P6, ""), ""),
  IFERROR(IF(WGOLF!H6="TBD", WGOLF!P6, ""), ""),
  IFERROR(IF(WBB!H6="TBD", WBB!P6, ""), ""),
  IFERROR(IF(MBB!H6="TBD", MBB!P6, ""), ""),
  IFERROR(IF(WLAX!H6="TBD", WLAX!P6, ""), ""),
  IFERROR(IF(MLAX!H6="TBD", MLAX!P6, ""), ""),
  IFERROR(IF(SOFT!H6="TBD", SOFT!P6, ""), ""),
  IFERROR(IF(BASE!H6="TBD", BASE!P6, ""), ""),
  IFERROR(IF(ESPORTS!H6="TBD", ESPORTS!P6, ""), "")
)
</f>
        <v/>
      </c>
    </row>
    <row r="7" ht="22.5" customHeight="1">
      <c r="A7" s="6">
        <v>6.0</v>
      </c>
      <c r="B7" s="6" t="str">
        <f>'Master Schedule'!B7</f>
        <v/>
      </c>
      <c r="C7" s="7">
        <v>46240.0</v>
      </c>
      <c r="D7" s="8" t="str">
        <f t="shared" si="1"/>
        <v>Thursday</v>
      </c>
      <c r="E7" s="11" t="str">
        <f>TEXTJOIN(
  CHAR(10) &amp; CHAR(10),
  TRUE,
  IFERROR(IF(WSO!H7="TBD", WSO!E7, ""), ""),
  IFERROR(IF(MSO!H7="TBD", MSO!E7, ""), ""),
  IFERROR(IF(FH!H7="TBD", FH!E7, ""), ""),
  IFERROR(IF(MGOLF!H7="TBD", MGOLF!E7, ""), ""),
  IFERROR(IF(Football!H7="TBD", Football!E7, ""), ""),
  IFERROR(IF(WVB!H7="TBD", WVB!E7, ""), ""),
  IFERROR(IF(XC!H7="TBD", XC!E7, ""), ""),
  IFERROR(IF(SWIMMING!H7="TBD", SWIMMING!E7, ""), ""),
  IFERROR(IF(WTEN!H7="TBD", WTEN!E7, ""), ""),
  IFERROR(IF(TF!H7="TBD", TF!E7, ""), ""),
  IFERROR(IF(WGOLF!H7="TBD", WGOLF!E7, ""), ""),
  IFERROR(IF(WBB!H7="TBD", WBB!E7, ""), ""),
  IFERROR(IF(MBB!H7="TBD", MBB!E7, ""), ""),
  IFERROR(IF(WLAX!H7="TBD", WLAX!E7, ""), ""),
  IFERROR(IF(MLAX!H7="TBD", MLAX!E7, ""), ""),
  IFERROR(IF(SOFT!H7="TBD", SOFT!E7, ""), ""),
  IFERROR(IF(BASE!H7="Away", BASE!E7, ""), ""),
  IFERROR(IF(ESPORTS!H7="TBD", ESPORTS!E7, ""), "")
)</f>
        <v/>
      </c>
      <c r="F7" s="11" t="str">
        <f>TEXTJOIN(
  CHAR(10) &amp; CHAR(10),
  TRUE,
  IFERROR(IF(WSO!H7="TBD", TEXT(WSO!F7, "h:mm AM/PM"), ""), ""),
  IFERROR(IF(MSO!H7="TBD", TEXT(MSO!F7, "h:mm AM/PM"), ""), ""),
  IFERROR(IF(FH!H7="TBD", TEXT(FH!F7, "h:mm AM/PM"), ""), ""),
  IFERROR(IF(MGOLF!H7="TBD", TEXT(MGOLF!F7, "h:mm AM/PM"), ""), ""),
  IFERROR(IF(Football!H7="TBD", TEXT(Football!F7, "h:mm AM/PM"), ""), ""),
  IFERROR(IF(WVB!H7="TBD", TEXT(WVB!F7, "h:mm AM/PM"), ""), ""),
  IFERROR(IF(XC!H7="TBD", TEXT(XC!F7, "h:mm AM/PM"), ""), ""),
  IFERROR(IF(SWIMMING!H7="TBD", TEXT(SWIMMING!F7, "h:mm AM/PM"), ""), ""),
  IFERROR(IF(WTEN!H7="TBD", TEXT(WTEN!F7, "h:mm AM/PM"), ""), ""),
  IFERROR(IF(TF!H7="TBD", TEXT(TF!F7, "h:mm AM/PM"), ""), ""),
  IFERROR(IF(WGOLF!H7="TBD", TEXT(WGOLF!F7, "h:mm AM/PM"), ""), ""),
  IFERROR(IF(WBB!H7="TBD", TEXT(WBB!F7, "h:mm AM/PM"), ""), ""),
  IFERROR(IF(MBB!H7="TBD", TEXT(MBB!F7, "h:mm AM/PM"), ""), ""),
  IFERROR(IF(WLAX!H7="TBD", TEXT(WLAX!F7, "h:mm AM/PM"), ""), ""),
  IFERROR(IF(MLAX!H7="TBD", TEXT(MLAX!F7, "h:mm AM/PM"), ""), ""),
  IFERROR(IF(SOFT!H7="TBD", TEXT(SOFT!F7, "h:mm AM/PM"), ""), ""),
  IFERROR(IF(BASE!H7="TBD", TEXT(BASE!F7, "h:mm AM/PM"), ""), ""),
  IFERROR(IF(ESPORTS!H7="TBD", TEXT(ESPORTS!F7, "h:mm AM/PM"), ""), "")
)
</f>
        <v/>
      </c>
      <c r="G7" s="11" t="str">
        <f>TEXTJOIN(
  CHAR(10) &amp; CHAR(10),
  TRUE,
  IFERROR(IF(WSO!H7="TBD", WSO!G7, ""), ""),
  IFERROR(IF(MSO!H7="TBD", MSO!G7, ""), ""),
  IFERROR(IF(FH!H7="TBD", FH!G7, ""), ""),
  IFERROR(IF(MGOLF!H7="TBD", MGOLF!G7, ""), ""),
  IFERROR(IF(Football!H7="TBD", Football!G7, ""), ""),
  IFERROR(IF(WVB!H7="TBD", WVB!G7, ""), ""),
  IFERROR(IF(XC!H7="TBD", XC!G7, ""), ""),
  IFERROR(IF(SWIMMING!H7="TBD", SWIMMING!G7, ""), ""),
  IFERROR(IF(WTEN!H7="TBD", WTEN!G7, ""), ""),
  IFERROR(IF(TF!H7="TBD", TF!G7, ""), ""),
  IFERROR(IF(WGOLF!H7="TBD", WGOLF!G7, ""), ""),
  IFERROR(IF(WBB!H7="TBD", WBB!G7, ""), ""),
  IFERROR(IF(MBB!H7="TBD", MBB!G7, ""), ""),
  IFERROR(IF(WLAX!H7="TBD", WLAX!G7, ""), ""),
  IFERROR(IF(MLAX!H7="TBD", MLAX!G7, ""), ""),
  IFERROR(IF(SOFT!H7="TBD", SOFT!G7, ""), ""),
  IFERROR(IF(BASE!H7="TBD", BASE!G7, ""), ""),
  IFERROR(IF(ESPORTS!H7="TBD", ESPORTS!G7, ""), "")
)
</f>
        <v/>
      </c>
      <c r="H7" s="22" t="str">
        <f>TEXTJOIN(
  CHAR(10) &amp; CHAR(10),
  TRUE,
  IFERROR(IF(WSO!H7="TBD", WSO!P7, ""), ""),
  IFERROR(IF(MSO!H7="TBD", MSO!P7, ""), ""),
  IFERROR(IF(FH!H7="TBD", FH!P7, ""), ""),
  IFERROR(IF(MGOLF!H7="TBD", MGOLF!P7, ""), ""),
  IFERROR(IF(Football!H7="TBD", Football!P7, ""), ""),
  IFERROR(IF(WVB!H7="TBD", WVB!P7, ""), ""),
  IFERROR(IF(XC!H7="TBD", XC!P7, ""), ""),
  IFERROR(IF(SWIMMING!H7="TBD", SWIMMING!P7, ""), ""),
  IFERROR(IF(WTEN!H7="TBD", WTEN!P7, ""), ""),
  IFERROR(IF(TF!H7="TBD", TF!P7, ""), ""),
  IFERROR(IF(WGOLF!H7="TBD", WGOLF!P7, ""), ""),
  IFERROR(IF(WBB!H7="TBD", WBB!P7, ""), ""),
  IFERROR(IF(MBB!H7="TBD", MBB!P7, ""), ""),
  IFERROR(IF(WLAX!H7="TBD", WLAX!P7, ""), ""),
  IFERROR(IF(MLAX!H7="TBD", MLAX!P7, ""), ""),
  IFERROR(IF(SOFT!H7="TBD", SOFT!P7, ""), ""),
  IFERROR(IF(BASE!H7="TBD", BASE!P7, ""), ""),
  IFERROR(IF(ESPORTS!H7="TBD", ESPORTS!P7, ""), "")
)
</f>
        <v/>
      </c>
    </row>
    <row r="8" ht="22.5" customHeight="1">
      <c r="A8" s="6">
        <v>7.0</v>
      </c>
      <c r="B8" s="6" t="str">
        <f>'Master Schedule'!B8</f>
        <v/>
      </c>
      <c r="C8" s="7">
        <v>46241.0</v>
      </c>
      <c r="D8" s="8" t="str">
        <f t="shared" si="1"/>
        <v>Friday</v>
      </c>
      <c r="E8" s="11" t="str">
        <f>TEXTJOIN(
  CHAR(10) &amp; CHAR(10),
  TRUE,
  IFERROR(IF(WSO!H8="TBD", WSO!E8, ""), ""),
  IFERROR(IF(MSO!H8="TBD", MSO!E8, ""), ""),
  IFERROR(IF(FH!H8="TBD", FH!E8, ""), ""),
  IFERROR(IF(MGOLF!H8="TBD", MGOLF!E8, ""), ""),
  IFERROR(IF(Football!H8="TBD", Football!E8, ""), ""),
  IFERROR(IF(WVB!H8="TBD", WVB!E8, ""), ""),
  IFERROR(IF(XC!H8="TBD", XC!E8, ""), ""),
  IFERROR(IF(SWIMMING!H8="TBD", SWIMMING!E8, ""), ""),
  IFERROR(IF(WTEN!H8="TBD", WTEN!E8, ""), ""),
  IFERROR(IF(TF!H8="TBD", TF!E8, ""), ""),
  IFERROR(IF(WGOLF!H8="TBD", WGOLF!E8, ""), ""),
  IFERROR(IF(WBB!H8="TBD", WBB!E8, ""), ""),
  IFERROR(IF(MBB!H8="TBD", MBB!E8, ""), ""),
  IFERROR(IF(WLAX!H8="TBD", WLAX!E8, ""), ""),
  IFERROR(IF(MLAX!H8="TBD", MLAX!E8, ""), ""),
  IFERROR(IF(SOFT!H8="TBD", SOFT!E8, ""), ""),
  IFERROR(IF(BASE!H8="Away", BASE!E8, ""), ""),
  IFERROR(IF(ESPORTS!H8="TBD", ESPORTS!E8, ""), "")
)</f>
        <v/>
      </c>
      <c r="F8" s="11" t="str">
        <f>TEXTJOIN(
  CHAR(10) &amp; CHAR(10),
  TRUE,
  IFERROR(IF(WSO!H8="TBD", TEXT(WSO!F8, "h:mm AM/PM"), ""), ""),
  IFERROR(IF(MSO!H8="TBD", TEXT(MSO!F8, "h:mm AM/PM"), ""), ""),
  IFERROR(IF(FH!H8="TBD", TEXT(FH!F8, "h:mm AM/PM"), ""), ""),
  IFERROR(IF(MGOLF!H8="TBD", TEXT(MGOLF!F8, "h:mm AM/PM"), ""), ""),
  IFERROR(IF(Football!H8="TBD", TEXT(Football!F8, "h:mm AM/PM"), ""), ""),
  IFERROR(IF(WVB!H8="TBD", TEXT(WVB!F8, "h:mm AM/PM"), ""), ""),
  IFERROR(IF(XC!H8="TBD", TEXT(XC!F8, "h:mm AM/PM"), ""), ""),
  IFERROR(IF(SWIMMING!H8="TBD", TEXT(SWIMMING!F8, "h:mm AM/PM"), ""), ""),
  IFERROR(IF(WTEN!H8="TBD", TEXT(WTEN!F8, "h:mm AM/PM"), ""), ""),
  IFERROR(IF(TF!H8="TBD", TEXT(TF!F8, "h:mm AM/PM"), ""), ""),
  IFERROR(IF(WGOLF!H8="TBD", TEXT(WGOLF!F8, "h:mm AM/PM"), ""), ""),
  IFERROR(IF(WBB!H8="TBD", TEXT(WBB!F8, "h:mm AM/PM"), ""), ""),
  IFERROR(IF(MBB!H8="TBD", TEXT(MBB!F8, "h:mm AM/PM"), ""), ""),
  IFERROR(IF(WLAX!H8="TBD", TEXT(WLAX!F8, "h:mm AM/PM"), ""), ""),
  IFERROR(IF(MLAX!H8="TBD", TEXT(MLAX!F8, "h:mm AM/PM"), ""), ""),
  IFERROR(IF(SOFT!H8="TBD", TEXT(SOFT!F8, "h:mm AM/PM"), ""), ""),
  IFERROR(IF(BASE!H8="TBD", TEXT(BASE!F8, "h:mm AM/PM"), ""), ""),
  IFERROR(IF(ESPORTS!H8="TBD", TEXT(ESPORTS!F8, "h:mm AM/PM"), ""), "")
)
</f>
        <v/>
      </c>
      <c r="G8" s="11" t="str">
        <f>TEXTJOIN(
  CHAR(10) &amp; CHAR(10),
  TRUE,
  IFERROR(IF(WSO!H8="TBD", WSO!G8, ""), ""),
  IFERROR(IF(MSO!H8="TBD", MSO!G8, ""), ""),
  IFERROR(IF(FH!H8="TBD", FH!G8, ""), ""),
  IFERROR(IF(MGOLF!H8="TBD", MGOLF!G8, ""), ""),
  IFERROR(IF(Football!H8="TBD", Football!G8, ""), ""),
  IFERROR(IF(WVB!H8="TBD", WVB!G8, ""), ""),
  IFERROR(IF(XC!H8="TBD", XC!G8, ""), ""),
  IFERROR(IF(SWIMMING!H8="TBD", SWIMMING!G8, ""), ""),
  IFERROR(IF(WTEN!H8="TBD", WTEN!G8, ""), ""),
  IFERROR(IF(TF!H8="TBD", TF!G8, ""), ""),
  IFERROR(IF(WGOLF!H8="TBD", WGOLF!G8, ""), ""),
  IFERROR(IF(WBB!H8="TBD", WBB!G8, ""), ""),
  IFERROR(IF(MBB!H8="TBD", MBB!G8, ""), ""),
  IFERROR(IF(WLAX!H8="TBD", WLAX!G8, ""), ""),
  IFERROR(IF(MLAX!H8="TBD", MLAX!G8, ""), ""),
  IFERROR(IF(SOFT!H8="TBD", SOFT!G8, ""), ""),
  IFERROR(IF(BASE!H8="TBD", BASE!G8, ""), ""),
  IFERROR(IF(ESPORTS!H8="TBD", ESPORTS!G8, ""), "")
)
</f>
        <v/>
      </c>
      <c r="H8" s="22" t="str">
        <f>TEXTJOIN(
  CHAR(10) &amp; CHAR(10),
  TRUE,
  IFERROR(IF(WSO!H8="TBD", WSO!P8, ""), ""),
  IFERROR(IF(MSO!H8="TBD", MSO!P8, ""), ""),
  IFERROR(IF(FH!H8="TBD", FH!P8, ""), ""),
  IFERROR(IF(MGOLF!H8="TBD", MGOLF!P8, ""), ""),
  IFERROR(IF(Football!H8="TBD", Football!P8, ""), ""),
  IFERROR(IF(WVB!H8="TBD", WVB!P8, ""), ""),
  IFERROR(IF(XC!H8="TBD", XC!P8, ""), ""),
  IFERROR(IF(SWIMMING!H8="TBD", SWIMMING!P8, ""), ""),
  IFERROR(IF(WTEN!H8="TBD", WTEN!P8, ""), ""),
  IFERROR(IF(TF!H8="TBD", TF!P8, ""), ""),
  IFERROR(IF(WGOLF!H8="TBD", WGOLF!P8, ""), ""),
  IFERROR(IF(WBB!H8="TBD", WBB!P8, ""), ""),
  IFERROR(IF(MBB!H8="TBD", MBB!P8, ""), ""),
  IFERROR(IF(WLAX!H8="TBD", WLAX!P8, ""), ""),
  IFERROR(IF(MLAX!H8="TBD", MLAX!P8, ""), ""),
  IFERROR(IF(SOFT!H8="TBD", SOFT!P8, ""), ""),
  IFERROR(IF(BASE!H8="TBD", BASE!P8, ""), ""),
  IFERROR(IF(ESPORTS!H8="TBD", ESPORTS!P8, ""), "")
)
</f>
        <v/>
      </c>
    </row>
    <row r="9" ht="22.5" customHeight="1">
      <c r="A9" s="6">
        <v>8.0</v>
      </c>
      <c r="B9" s="6" t="str">
        <f>'Master Schedule'!B9</f>
        <v/>
      </c>
      <c r="C9" s="7">
        <v>46242.0</v>
      </c>
      <c r="D9" s="8" t="str">
        <f t="shared" si="1"/>
        <v>Saturday</v>
      </c>
      <c r="E9" s="11" t="str">
        <f>TEXTJOIN(
  CHAR(10) &amp; CHAR(10),
  TRUE,
  IFERROR(IF(WSO!H9="TBD", WSO!E9, ""), ""),
  IFERROR(IF(MSO!H9="TBD", MSO!E9, ""), ""),
  IFERROR(IF(FH!H9="TBD", FH!E9, ""), ""),
  IFERROR(IF(MGOLF!H9="TBD", MGOLF!E9, ""), ""),
  IFERROR(IF(Football!H9="TBD", Football!E9, ""), ""),
  IFERROR(IF(WVB!H9="TBD", WVB!E9, ""), ""),
  IFERROR(IF(XC!H9="TBD", XC!E9, ""), ""),
  IFERROR(IF(SWIMMING!H9="TBD", SWIMMING!E9, ""), ""),
  IFERROR(IF(WTEN!H9="TBD", WTEN!E9, ""), ""),
  IFERROR(IF(TF!H9="TBD", TF!E9, ""), ""),
  IFERROR(IF(WGOLF!H9="TBD", WGOLF!E9, ""), ""),
  IFERROR(IF(WBB!H9="TBD", WBB!E9, ""), ""),
  IFERROR(IF(MBB!H9="TBD", MBB!E9, ""), ""),
  IFERROR(IF(WLAX!H9="TBD", WLAX!E9, ""), ""),
  IFERROR(IF(MLAX!H9="TBD", MLAX!E9, ""), ""),
  IFERROR(IF(SOFT!H9="TBD", SOFT!E9, ""), ""),
  IFERROR(IF(BASE!H9="Away", BASE!E9, ""), ""),
  IFERROR(IF(ESPORTS!H9="TBD", ESPORTS!E9, ""), "")
)</f>
        <v/>
      </c>
      <c r="F9" s="11" t="str">
        <f>TEXTJOIN(
  CHAR(10) &amp; CHAR(10),
  TRUE,
  IFERROR(IF(WSO!H9="TBD", TEXT(WSO!F9, "h:mm AM/PM"), ""), ""),
  IFERROR(IF(MSO!H9="TBD", TEXT(MSO!F9, "h:mm AM/PM"), ""), ""),
  IFERROR(IF(FH!H9="TBD", TEXT(FH!F9, "h:mm AM/PM"), ""), ""),
  IFERROR(IF(MGOLF!H9="TBD", TEXT(MGOLF!F9, "h:mm AM/PM"), ""), ""),
  IFERROR(IF(Football!H9="TBD", TEXT(Football!F9, "h:mm AM/PM"), ""), ""),
  IFERROR(IF(WVB!H9="TBD", TEXT(WVB!F9, "h:mm AM/PM"), ""), ""),
  IFERROR(IF(XC!H9="TBD", TEXT(XC!F9, "h:mm AM/PM"), ""), ""),
  IFERROR(IF(SWIMMING!H9="TBD", TEXT(SWIMMING!F9, "h:mm AM/PM"), ""), ""),
  IFERROR(IF(WTEN!H9="TBD", TEXT(WTEN!F9, "h:mm AM/PM"), ""), ""),
  IFERROR(IF(TF!H9="TBD", TEXT(TF!F9, "h:mm AM/PM"), ""), ""),
  IFERROR(IF(WGOLF!H9="TBD", TEXT(WGOLF!F9, "h:mm AM/PM"), ""), ""),
  IFERROR(IF(WBB!H9="TBD", TEXT(WBB!F9, "h:mm AM/PM"), ""), ""),
  IFERROR(IF(MBB!H9="TBD", TEXT(MBB!F9, "h:mm AM/PM"), ""), ""),
  IFERROR(IF(WLAX!H9="TBD", TEXT(WLAX!F9, "h:mm AM/PM"), ""), ""),
  IFERROR(IF(MLAX!H9="TBD", TEXT(MLAX!F9, "h:mm AM/PM"), ""), ""),
  IFERROR(IF(SOFT!H9="TBD", TEXT(SOFT!F9, "h:mm AM/PM"), ""), ""),
  IFERROR(IF(BASE!H9="TBD", TEXT(BASE!F9, "h:mm AM/PM"), ""), ""),
  IFERROR(IF(ESPORTS!H9="TBD", TEXT(ESPORTS!F9, "h:mm AM/PM"), ""), "")
)
</f>
        <v/>
      </c>
      <c r="G9" s="11" t="str">
        <f>TEXTJOIN(
  CHAR(10) &amp; CHAR(10),
  TRUE,
  IFERROR(IF(WSO!H9="TBD", WSO!G9, ""), ""),
  IFERROR(IF(MSO!H9="TBD", MSO!G9, ""), ""),
  IFERROR(IF(FH!H9="TBD", FH!G9, ""), ""),
  IFERROR(IF(MGOLF!H9="TBD", MGOLF!G9, ""), ""),
  IFERROR(IF(Football!H9="TBD", Football!G9, ""), ""),
  IFERROR(IF(WVB!H9="TBD", WVB!G9, ""), ""),
  IFERROR(IF(XC!H9="TBD", XC!G9, ""), ""),
  IFERROR(IF(SWIMMING!H9="TBD", SWIMMING!G9, ""), ""),
  IFERROR(IF(WTEN!H9="TBD", WTEN!G9, ""), ""),
  IFERROR(IF(TF!H9="TBD", TF!G9, ""), ""),
  IFERROR(IF(WGOLF!H9="TBD", WGOLF!G9, ""), ""),
  IFERROR(IF(WBB!H9="TBD", WBB!G9, ""), ""),
  IFERROR(IF(MBB!H9="TBD", MBB!G9, ""), ""),
  IFERROR(IF(WLAX!H9="TBD", WLAX!G9, ""), ""),
  IFERROR(IF(MLAX!H9="TBD", MLAX!G9, ""), ""),
  IFERROR(IF(SOFT!H9="TBD", SOFT!G9, ""), ""),
  IFERROR(IF(BASE!H9="TBD", BASE!G9, ""), ""),
  IFERROR(IF(ESPORTS!H9="TBD", ESPORTS!G9, ""), "")
)
</f>
        <v/>
      </c>
      <c r="H9" s="22" t="str">
        <f>TEXTJOIN(
  CHAR(10) &amp; CHAR(10),
  TRUE,
  IFERROR(IF(WSO!H9="TBD", WSO!P9, ""), ""),
  IFERROR(IF(MSO!H9="TBD", MSO!P9, ""), ""),
  IFERROR(IF(FH!H9="TBD", FH!P9, ""), ""),
  IFERROR(IF(MGOLF!H9="TBD", MGOLF!P9, ""), ""),
  IFERROR(IF(Football!H9="TBD", Football!P9, ""), ""),
  IFERROR(IF(WVB!H9="TBD", WVB!P9, ""), ""),
  IFERROR(IF(XC!H9="TBD", XC!P9, ""), ""),
  IFERROR(IF(SWIMMING!H9="TBD", SWIMMING!P9, ""), ""),
  IFERROR(IF(WTEN!H9="TBD", WTEN!P9, ""), ""),
  IFERROR(IF(TF!H9="TBD", TF!P9, ""), ""),
  IFERROR(IF(WGOLF!H9="TBD", WGOLF!P9, ""), ""),
  IFERROR(IF(WBB!H9="TBD", WBB!P9, ""), ""),
  IFERROR(IF(MBB!H9="TBD", MBB!P9, ""), ""),
  IFERROR(IF(WLAX!H9="TBD", WLAX!P9, ""), ""),
  IFERROR(IF(MLAX!H9="TBD", MLAX!P9, ""), ""),
  IFERROR(IF(SOFT!H9="TBD", SOFT!P9, ""), ""),
  IFERROR(IF(BASE!H9="TBD", BASE!P9, ""), ""),
  IFERROR(IF(ESPORTS!H9="TBD", ESPORTS!P9, ""), "")
)
</f>
        <v/>
      </c>
    </row>
    <row r="10" ht="22.5" customHeight="1">
      <c r="A10" s="6">
        <v>9.0</v>
      </c>
      <c r="B10" s="6" t="str">
        <f>'Master Schedule'!B10</f>
        <v/>
      </c>
      <c r="C10" s="7">
        <v>46243.0</v>
      </c>
      <c r="D10" s="8" t="str">
        <f t="shared" si="1"/>
        <v>Sunday</v>
      </c>
      <c r="E10" s="11" t="str">
        <f>TEXTJOIN(
  CHAR(10) &amp; CHAR(10),
  TRUE,
  IFERROR(IF(WSO!H10="TBD", WSO!E10, ""), ""),
  IFERROR(IF(MSO!H10="TBD", MSO!E10, ""), ""),
  IFERROR(IF(FH!H10="TBD", FH!E10, ""), ""),
  IFERROR(IF(MGOLF!H10="TBD", MGOLF!E10, ""), ""),
  IFERROR(IF(Football!H10="TBD", Football!E10, ""), ""),
  IFERROR(IF(WVB!H10="TBD", WVB!E10, ""), ""),
  IFERROR(IF(XC!H10="TBD", XC!E10, ""), ""),
  IFERROR(IF(SWIMMING!H10="TBD", SWIMMING!E10, ""), ""),
  IFERROR(IF(WTEN!H10="TBD", WTEN!E10, ""), ""),
  IFERROR(IF(TF!H10="TBD", TF!E10, ""), ""),
  IFERROR(IF(WGOLF!H10="TBD", WGOLF!E10, ""), ""),
  IFERROR(IF(WBB!H10="TBD", WBB!E10, ""), ""),
  IFERROR(IF(MBB!H10="TBD", MBB!E10, ""), ""),
  IFERROR(IF(WLAX!H10="TBD", WLAX!E10, ""), ""),
  IFERROR(IF(MLAX!H10="TBD", MLAX!E10, ""), ""),
  IFERROR(IF(SOFT!H10="TBD", SOFT!E10, ""), ""),
  IFERROR(IF(BASE!H10="Away", BASE!E10, ""), ""),
  IFERROR(IF(ESPORTS!H10="TBD", ESPORTS!E10, ""), "")
)</f>
        <v/>
      </c>
      <c r="F10" s="11" t="str">
        <f>TEXTJOIN(
  CHAR(10) &amp; CHAR(10),
  TRUE,
  IFERROR(IF(WSO!H10="TBD", TEXT(WSO!F10, "h:mm AM/PM"), ""), ""),
  IFERROR(IF(MSO!H10="TBD", TEXT(MSO!F10, "h:mm AM/PM"), ""), ""),
  IFERROR(IF(FH!H10="TBD", TEXT(FH!F10, "h:mm AM/PM"), ""), ""),
  IFERROR(IF(MGOLF!H10="TBD", TEXT(MGOLF!F10, "h:mm AM/PM"), ""), ""),
  IFERROR(IF(Football!H10="TBD", TEXT(Football!F10, "h:mm AM/PM"), ""), ""),
  IFERROR(IF(WVB!H10="TBD", TEXT(WVB!F10, "h:mm AM/PM"), ""), ""),
  IFERROR(IF(XC!H10="TBD", TEXT(XC!F10, "h:mm AM/PM"), ""), ""),
  IFERROR(IF(SWIMMING!H10="TBD", TEXT(SWIMMING!F10, "h:mm AM/PM"), ""), ""),
  IFERROR(IF(WTEN!H10="TBD", TEXT(WTEN!F10, "h:mm AM/PM"), ""), ""),
  IFERROR(IF(TF!H10="TBD", TEXT(TF!F10, "h:mm AM/PM"), ""), ""),
  IFERROR(IF(WGOLF!H10="TBD", TEXT(WGOLF!F10, "h:mm AM/PM"), ""), ""),
  IFERROR(IF(WBB!H10="TBD", TEXT(WBB!F10, "h:mm AM/PM"), ""), ""),
  IFERROR(IF(MBB!H10="TBD", TEXT(MBB!F10, "h:mm AM/PM"), ""), ""),
  IFERROR(IF(WLAX!H10="TBD", TEXT(WLAX!F10, "h:mm AM/PM"), ""), ""),
  IFERROR(IF(MLAX!H10="TBD", TEXT(MLAX!F10, "h:mm AM/PM"), ""), ""),
  IFERROR(IF(SOFT!H10="TBD", TEXT(SOFT!F10, "h:mm AM/PM"), ""), ""),
  IFERROR(IF(BASE!H10="TBD", TEXT(BASE!F10, "h:mm AM/PM"), ""), ""),
  IFERROR(IF(ESPORTS!H10="TBD", TEXT(ESPORTS!F10, "h:mm AM/PM"), ""), "")
)
</f>
        <v/>
      </c>
      <c r="G10" s="11" t="str">
        <f>TEXTJOIN(
  CHAR(10) &amp; CHAR(10),
  TRUE,
  IFERROR(IF(WSO!H10="TBD", WSO!G10, ""), ""),
  IFERROR(IF(MSO!H10="TBD", MSO!G10, ""), ""),
  IFERROR(IF(FH!H10="TBD", FH!G10, ""), ""),
  IFERROR(IF(MGOLF!H10="TBD", MGOLF!G10, ""), ""),
  IFERROR(IF(Football!H10="TBD", Football!G10, ""), ""),
  IFERROR(IF(WVB!H10="TBD", WVB!G10, ""), ""),
  IFERROR(IF(XC!H10="TBD", XC!G10, ""), ""),
  IFERROR(IF(SWIMMING!H10="TBD", SWIMMING!G10, ""), ""),
  IFERROR(IF(WTEN!H10="TBD", WTEN!G10, ""), ""),
  IFERROR(IF(TF!H10="TBD", TF!G10, ""), ""),
  IFERROR(IF(WGOLF!H10="TBD", WGOLF!G10, ""), ""),
  IFERROR(IF(WBB!H10="TBD", WBB!G10, ""), ""),
  IFERROR(IF(MBB!H10="TBD", MBB!G10, ""), ""),
  IFERROR(IF(WLAX!H10="TBD", WLAX!G10, ""), ""),
  IFERROR(IF(MLAX!H10="TBD", MLAX!G10, ""), ""),
  IFERROR(IF(SOFT!H10="TBD", SOFT!G10, ""), ""),
  IFERROR(IF(BASE!H10="TBD", BASE!G10, ""), ""),
  IFERROR(IF(ESPORTS!H10="TBD", ESPORTS!G10, ""), "")
)
</f>
        <v/>
      </c>
      <c r="H10" s="22" t="str">
        <f>TEXTJOIN(
  CHAR(10) &amp; CHAR(10),
  TRUE,
  IFERROR(IF(WSO!H10="TBD", WSO!P10, ""), ""),
  IFERROR(IF(MSO!H10="TBD", MSO!P10, ""), ""),
  IFERROR(IF(FH!H10="TBD", FH!P10, ""), ""),
  IFERROR(IF(MGOLF!H10="TBD", MGOLF!P10, ""), ""),
  IFERROR(IF(Football!H10="TBD", Football!P10, ""), ""),
  IFERROR(IF(WVB!H10="TBD", WVB!P10, ""), ""),
  IFERROR(IF(XC!H10="TBD", XC!P10, ""), ""),
  IFERROR(IF(SWIMMING!H10="TBD", SWIMMING!P10, ""), ""),
  IFERROR(IF(WTEN!H10="TBD", WTEN!P10, ""), ""),
  IFERROR(IF(TF!H10="TBD", TF!P10, ""), ""),
  IFERROR(IF(WGOLF!H10="TBD", WGOLF!P10, ""), ""),
  IFERROR(IF(WBB!H10="TBD", WBB!P10, ""), ""),
  IFERROR(IF(MBB!H10="TBD", MBB!P10, ""), ""),
  IFERROR(IF(WLAX!H10="TBD", WLAX!P10, ""), ""),
  IFERROR(IF(MLAX!H10="TBD", MLAX!P10, ""), ""),
  IFERROR(IF(SOFT!H10="TBD", SOFT!P10, ""), ""),
  IFERROR(IF(BASE!H10="TBD", BASE!P10, ""), ""),
  IFERROR(IF(ESPORTS!H10="TBD", ESPORTS!P10, ""), "")
)
</f>
        <v/>
      </c>
    </row>
    <row r="11" ht="22.5" customHeight="1">
      <c r="A11" s="6">
        <v>10.0</v>
      </c>
      <c r="B11" s="6" t="str">
        <f>'Master Schedule'!B11</f>
        <v/>
      </c>
      <c r="C11" s="7">
        <v>46244.0</v>
      </c>
      <c r="D11" s="8" t="str">
        <f t="shared" si="1"/>
        <v>Monday</v>
      </c>
      <c r="E11" s="11" t="str">
        <f>TEXTJOIN(
  CHAR(10) &amp; CHAR(10),
  TRUE,
  IFERROR(IF(WSO!H11="TBD", WSO!E11, ""), ""),
  IFERROR(IF(MSO!H11="TBD", MSO!E11, ""), ""),
  IFERROR(IF(FH!H11="TBD", FH!E11, ""), ""),
  IFERROR(IF(MGOLF!H11="TBD", MGOLF!E11, ""), ""),
  IFERROR(IF(Football!H11="TBD", Football!E11, ""), ""),
  IFERROR(IF(WVB!H11="TBD", WVB!E11, ""), ""),
  IFERROR(IF(XC!H11="TBD", XC!E11, ""), ""),
  IFERROR(IF(SWIMMING!H11="TBD", SWIMMING!E11, ""), ""),
  IFERROR(IF(WTEN!H11="TBD", WTEN!E11, ""), ""),
  IFERROR(IF(TF!H11="TBD", TF!E11, ""), ""),
  IFERROR(IF(WGOLF!H11="TBD", WGOLF!E11, ""), ""),
  IFERROR(IF(WBB!H11="TBD", WBB!E11, ""), ""),
  IFERROR(IF(MBB!H11="TBD", MBB!E11, ""), ""),
  IFERROR(IF(WLAX!H11="TBD", WLAX!E11, ""), ""),
  IFERROR(IF(MLAX!H11="TBD", MLAX!E11, ""), ""),
  IFERROR(IF(SOFT!H11="TBD", SOFT!E11, ""), ""),
  IFERROR(IF(BASE!H11="Away", BASE!E11, ""), ""),
  IFERROR(IF(ESPORTS!H11="TBD", ESPORTS!E11, ""), "")
)</f>
        <v/>
      </c>
      <c r="F11" s="11" t="str">
        <f>TEXTJOIN(
  CHAR(10) &amp; CHAR(10),
  TRUE,
  IFERROR(IF(WSO!H11="TBD", TEXT(WSO!F11, "h:mm AM/PM"), ""), ""),
  IFERROR(IF(MSO!H11="TBD", TEXT(MSO!F11, "h:mm AM/PM"), ""), ""),
  IFERROR(IF(FH!H11="TBD", TEXT(FH!F11, "h:mm AM/PM"), ""), ""),
  IFERROR(IF(MGOLF!H11="TBD", TEXT(MGOLF!F11, "h:mm AM/PM"), ""), ""),
  IFERROR(IF(Football!H11="TBD", TEXT(Football!F11, "h:mm AM/PM"), ""), ""),
  IFERROR(IF(WVB!H11="TBD", TEXT(WVB!F11, "h:mm AM/PM"), ""), ""),
  IFERROR(IF(XC!H11="TBD", TEXT(XC!F11, "h:mm AM/PM"), ""), ""),
  IFERROR(IF(SWIMMING!H11="TBD", TEXT(SWIMMING!F11, "h:mm AM/PM"), ""), ""),
  IFERROR(IF(WTEN!H11="TBD", TEXT(WTEN!F11, "h:mm AM/PM"), ""), ""),
  IFERROR(IF(TF!H11="TBD", TEXT(TF!F11, "h:mm AM/PM"), ""), ""),
  IFERROR(IF(WGOLF!H11="TBD", TEXT(WGOLF!F11, "h:mm AM/PM"), ""), ""),
  IFERROR(IF(WBB!H11="TBD", TEXT(WBB!F11, "h:mm AM/PM"), ""), ""),
  IFERROR(IF(MBB!H11="TBD", TEXT(MBB!F11, "h:mm AM/PM"), ""), ""),
  IFERROR(IF(WLAX!H11="TBD", TEXT(WLAX!F11, "h:mm AM/PM"), ""), ""),
  IFERROR(IF(MLAX!H11="TBD", TEXT(MLAX!F11, "h:mm AM/PM"), ""), ""),
  IFERROR(IF(SOFT!H11="TBD", TEXT(SOFT!F11, "h:mm AM/PM"), ""), ""),
  IFERROR(IF(BASE!H11="TBD", TEXT(BASE!F11, "h:mm AM/PM"), ""), ""),
  IFERROR(IF(ESPORTS!H11="TBD", TEXT(ESPORTS!F11, "h:mm AM/PM"), ""), "")
)
</f>
        <v/>
      </c>
      <c r="G11" s="11" t="str">
        <f>TEXTJOIN(
  CHAR(10) &amp; CHAR(10),
  TRUE,
  IFERROR(IF(WSO!H11="TBD", WSO!G11, ""), ""),
  IFERROR(IF(MSO!H11="TBD", MSO!G11, ""), ""),
  IFERROR(IF(FH!H11="TBD", FH!G11, ""), ""),
  IFERROR(IF(MGOLF!H11="TBD", MGOLF!G11, ""), ""),
  IFERROR(IF(Football!H11="TBD", Football!G11, ""), ""),
  IFERROR(IF(WVB!H11="TBD", WVB!G11, ""), ""),
  IFERROR(IF(XC!H11="TBD", XC!G11, ""), ""),
  IFERROR(IF(SWIMMING!H11="TBD", SWIMMING!G11, ""), ""),
  IFERROR(IF(WTEN!H11="TBD", WTEN!G11, ""), ""),
  IFERROR(IF(TF!H11="TBD", TF!G11, ""), ""),
  IFERROR(IF(WGOLF!H11="TBD", WGOLF!G11, ""), ""),
  IFERROR(IF(WBB!H11="TBD", WBB!G11, ""), ""),
  IFERROR(IF(MBB!H11="TBD", MBB!G11, ""), ""),
  IFERROR(IF(WLAX!H11="TBD", WLAX!G11, ""), ""),
  IFERROR(IF(MLAX!H11="TBD", MLAX!G11, ""), ""),
  IFERROR(IF(SOFT!H11="TBD", SOFT!G11, ""), ""),
  IFERROR(IF(BASE!H11="TBD", BASE!G11, ""), ""),
  IFERROR(IF(ESPORTS!H11="TBD", ESPORTS!G11, ""), "")
)
</f>
        <v/>
      </c>
      <c r="H11" s="22" t="str">
        <f>TEXTJOIN(
  CHAR(10) &amp; CHAR(10),
  TRUE,
  IFERROR(IF(WSO!H11="TBD", WSO!P11, ""), ""),
  IFERROR(IF(MSO!H11="TBD", MSO!P11, ""), ""),
  IFERROR(IF(FH!H11="TBD", FH!P11, ""), ""),
  IFERROR(IF(MGOLF!H11="TBD", MGOLF!P11, ""), ""),
  IFERROR(IF(Football!H11="TBD", Football!P11, ""), ""),
  IFERROR(IF(WVB!H11="TBD", WVB!P11, ""), ""),
  IFERROR(IF(XC!H11="TBD", XC!P11, ""), ""),
  IFERROR(IF(SWIMMING!H11="TBD", SWIMMING!P11, ""), ""),
  IFERROR(IF(WTEN!H11="TBD", WTEN!P11, ""), ""),
  IFERROR(IF(TF!H11="TBD", TF!P11, ""), ""),
  IFERROR(IF(WGOLF!H11="TBD", WGOLF!P11, ""), ""),
  IFERROR(IF(WBB!H11="TBD", WBB!P11, ""), ""),
  IFERROR(IF(MBB!H11="TBD", MBB!P11, ""), ""),
  IFERROR(IF(WLAX!H11="TBD", WLAX!P11, ""), ""),
  IFERROR(IF(MLAX!H11="TBD", MLAX!P11, ""), ""),
  IFERROR(IF(SOFT!H11="TBD", SOFT!P11, ""), ""),
  IFERROR(IF(BASE!H11="TBD", BASE!P11, ""), ""),
  IFERROR(IF(ESPORTS!H11="TBD", ESPORTS!P11, ""), "")
)
</f>
        <v/>
      </c>
    </row>
    <row r="12" ht="22.5" customHeight="1">
      <c r="A12" s="6">
        <v>11.0</v>
      </c>
      <c r="B12" s="6" t="str">
        <f>'Master Schedule'!B12</f>
        <v/>
      </c>
      <c r="C12" s="7">
        <v>46245.0</v>
      </c>
      <c r="D12" s="8" t="str">
        <f t="shared" si="1"/>
        <v>Tuesday</v>
      </c>
      <c r="E12" s="11" t="str">
        <f>TEXTJOIN(
  CHAR(10) &amp; CHAR(10),
  TRUE,
  IFERROR(IF(WSO!H12="TBD", WSO!E12, ""), ""),
  IFERROR(IF(MSO!H12="TBD", MSO!E12, ""), ""),
  IFERROR(IF(FH!H12="TBD", FH!E12, ""), ""),
  IFERROR(IF(MGOLF!H12="TBD", MGOLF!E12, ""), ""),
  IFERROR(IF(Football!H12="TBD", Football!E12, ""), ""),
  IFERROR(IF(WVB!H12="TBD", WVB!E12, ""), ""),
  IFERROR(IF(XC!H12="TBD", XC!E12, ""), ""),
  IFERROR(IF(SWIMMING!H12="TBD", SWIMMING!E12, ""), ""),
  IFERROR(IF(WTEN!H12="TBD", WTEN!E12, ""), ""),
  IFERROR(IF(TF!H12="TBD", TF!E12, ""), ""),
  IFERROR(IF(WGOLF!H12="TBD", WGOLF!E12, ""), ""),
  IFERROR(IF(WBB!H12="TBD", WBB!E12, ""), ""),
  IFERROR(IF(MBB!H12="TBD", MBB!E12, ""), ""),
  IFERROR(IF(WLAX!H12="TBD", WLAX!E12, ""), ""),
  IFERROR(IF(MLAX!H12="TBD", MLAX!E12, ""), ""),
  IFERROR(IF(SOFT!H12="TBD", SOFT!E12, ""), ""),
  IFERROR(IF(BASE!H12="Away", BASE!E12, ""), ""),
  IFERROR(IF(ESPORTS!H12="TBD", ESPORTS!E12, ""), "")
)</f>
        <v/>
      </c>
      <c r="F12" s="11" t="str">
        <f>TEXTJOIN(
  CHAR(10) &amp; CHAR(10),
  TRUE,
  IFERROR(IF(WSO!H12="TBD", TEXT(WSO!F12, "h:mm AM/PM"), ""), ""),
  IFERROR(IF(MSO!H12="TBD", TEXT(MSO!F12, "h:mm AM/PM"), ""), ""),
  IFERROR(IF(FH!H12="TBD", TEXT(FH!F12, "h:mm AM/PM"), ""), ""),
  IFERROR(IF(MGOLF!H12="TBD", TEXT(MGOLF!F12, "h:mm AM/PM"), ""), ""),
  IFERROR(IF(Football!H12="TBD", TEXT(Football!F12, "h:mm AM/PM"), ""), ""),
  IFERROR(IF(WVB!H12="TBD", TEXT(WVB!F12, "h:mm AM/PM"), ""), ""),
  IFERROR(IF(XC!H12="TBD", TEXT(XC!F12, "h:mm AM/PM"), ""), ""),
  IFERROR(IF(SWIMMING!H12="TBD", TEXT(SWIMMING!F12, "h:mm AM/PM"), ""), ""),
  IFERROR(IF(WTEN!H12="TBD", TEXT(WTEN!F12, "h:mm AM/PM"), ""), ""),
  IFERROR(IF(TF!H12="TBD", TEXT(TF!F12, "h:mm AM/PM"), ""), ""),
  IFERROR(IF(WGOLF!H12="TBD", TEXT(WGOLF!F12, "h:mm AM/PM"), ""), ""),
  IFERROR(IF(WBB!H12="TBD", TEXT(WBB!F12, "h:mm AM/PM"), ""), ""),
  IFERROR(IF(MBB!H12="TBD", TEXT(MBB!F12, "h:mm AM/PM"), ""), ""),
  IFERROR(IF(WLAX!H12="TBD", TEXT(WLAX!F12, "h:mm AM/PM"), ""), ""),
  IFERROR(IF(MLAX!H12="TBD", TEXT(MLAX!F12, "h:mm AM/PM"), ""), ""),
  IFERROR(IF(SOFT!H12="TBD", TEXT(SOFT!F12, "h:mm AM/PM"), ""), ""),
  IFERROR(IF(BASE!H12="TBD", TEXT(BASE!F12, "h:mm AM/PM"), ""), ""),
  IFERROR(IF(ESPORTS!H12="TBD", TEXT(ESPORTS!F12, "h:mm AM/PM"), ""), "")
)
</f>
        <v/>
      </c>
      <c r="G12" s="11" t="str">
        <f>TEXTJOIN(
  CHAR(10) &amp; CHAR(10),
  TRUE,
  IFERROR(IF(WSO!H12="TBD", WSO!G12, ""), ""),
  IFERROR(IF(MSO!H12="TBD", MSO!G12, ""), ""),
  IFERROR(IF(FH!H12="TBD", FH!G12, ""), ""),
  IFERROR(IF(MGOLF!H12="TBD", MGOLF!G12, ""), ""),
  IFERROR(IF(Football!H12="TBD", Football!G12, ""), ""),
  IFERROR(IF(WVB!H12="TBD", WVB!G12, ""), ""),
  IFERROR(IF(XC!H12="TBD", XC!G12, ""), ""),
  IFERROR(IF(SWIMMING!H12="TBD", SWIMMING!G12, ""), ""),
  IFERROR(IF(WTEN!H12="TBD", WTEN!G12, ""), ""),
  IFERROR(IF(TF!H12="TBD", TF!G12, ""), ""),
  IFERROR(IF(WGOLF!H12="TBD", WGOLF!G12, ""), ""),
  IFERROR(IF(WBB!H12="TBD", WBB!G12, ""), ""),
  IFERROR(IF(MBB!H12="TBD", MBB!G12, ""), ""),
  IFERROR(IF(WLAX!H12="TBD", WLAX!G12, ""), ""),
  IFERROR(IF(MLAX!H12="TBD", MLAX!G12, ""), ""),
  IFERROR(IF(SOFT!H12="TBD", SOFT!G12, ""), ""),
  IFERROR(IF(BASE!H12="TBD", BASE!G12, ""), ""),
  IFERROR(IF(ESPORTS!H12="TBD", ESPORTS!G12, ""), "")
)
</f>
        <v/>
      </c>
      <c r="H12" s="22" t="str">
        <f>TEXTJOIN(
  CHAR(10) &amp; CHAR(10),
  TRUE,
  IFERROR(IF(WSO!H12="TBD", WSO!P12, ""), ""),
  IFERROR(IF(MSO!H12="TBD", MSO!P12, ""), ""),
  IFERROR(IF(FH!H12="TBD", FH!P12, ""), ""),
  IFERROR(IF(MGOLF!H12="TBD", MGOLF!P12, ""), ""),
  IFERROR(IF(Football!H12="TBD", Football!P12, ""), ""),
  IFERROR(IF(WVB!H12="TBD", WVB!P12, ""), ""),
  IFERROR(IF(XC!H12="TBD", XC!P12, ""), ""),
  IFERROR(IF(SWIMMING!H12="TBD", SWIMMING!P12, ""), ""),
  IFERROR(IF(WTEN!H12="TBD", WTEN!P12, ""), ""),
  IFERROR(IF(TF!H12="TBD", TF!P12, ""), ""),
  IFERROR(IF(WGOLF!H12="TBD", WGOLF!P12, ""), ""),
  IFERROR(IF(WBB!H12="TBD", WBB!P12, ""), ""),
  IFERROR(IF(MBB!H12="TBD", MBB!P12, ""), ""),
  IFERROR(IF(WLAX!H12="TBD", WLAX!P12, ""), ""),
  IFERROR(IF(MLAX!H12="TBD", MLAX!P12, ""), ""),
  IFERROR(IF(SOFT!H12="TBD", SOFT!P12, ""), ""),
  IFERROR(IF(BASE!H12="TBD", BASE!P12, ""), ""),
  IFERROR(IF(ESPORTS!H12="TBD", ESPORTS!P12, ""), "")
)
</f>
        <v/>
      </c>
    </row>
    <row r="13" ht="22.5" customHeight="1">
      <c r="A13" s="6">
        <v>12.0</v>
      </c>
      <c r="B13" s="6" t="str">
        <f>'Master Schedule'!B13</f>
        <v/>
      </c>
      <c r="C13" s="7">
        <v>46246.0</v>
      </c>
      <c r="D13" s="8" t="str">
        <f t="shared" si="1"/>
        <v>Wednesday</v>
      </c>
      <c r="E13" s="11" t="str">
        <f>TEXTJOIN(
  CHAR(10) &amp; CHAR(10),
  TRUE,
  IFERROR(IF(WSO!H13="TBD", WSO!E13, ""), ""),
  IFERROR(IF(MSO!H13="TBD", MSO!E13, ""), ""),
  IFERROR(IF(FH!H13="TBD", FH!E13, ""), ""),
  IFERROR(IF(MGOLF!H13="TBD", MGOLF!E13, ""), ""),
  IFERROR(IF(Football!H13="TBD", Football!E13, ""), ""),
  IFERROR(IF(WVB!H13="TBD", WVB!E13, ""), ""),
  IFERROR(IF(XC!H13="TBD", XC!E13, ""), ""),
  IFERROR(IF(SWIMMING!H13="TBD", SWIMMING!E13, ""), ""),
  IFERROR(IF(WTEN!H13="TBD", WTEN!E13, ""), ""),
  IFERROR(IF(TF!H13="TBD", TF!E13, ""), ""),
  IFERROR(IF(WGOLF!H13="TBD", WGOLF!E13, ""), ""),
  IFERROR(IF(WBB!H13="TBD", WBB!E13, ""), ""),
  IFERROR(IF(MBB!H13="TBD", MBB!E13, ""), ""),
  IFERROR(IF(WLAX!H13="TBD", WLAX!E13, ""), ""),
  IFERROR(IF(MLAX!H13="TBD", MLAX!E13, ""), ""),
  IFERROR(IF(SOFT!H13="TBD", SOFT!E13, ""), ""),
  IFERROR(IF(BASE!H13="Away", BASE!E13, ""), ""),
  IFERROR(IF(ESPORTS!H13="TBD", ESPORTS!E13, ""), "")
)</f>
        <v/>
      </c>
      <c r="F13" s="11" t="str">
        <f>TEXTJOIN(
  CHAR(10) &amp; CHAR(10),
  TRUE,
  IFERROR(IF(WSO!H13="TBD", TEXT(WSO!F13, "h:mm AM/PM"), ""), ""),
  IFERROR(IF(MSO!H13="TBD", TEXT(MSO!F13, "h:mm AM/PM"), ""), ""),
  IFERROR(IF(FH!H13="TBD", TEXT(FH!F13, "h:mm AM/PM"), ""), ""),
  IFERROR(IF(MGOLF!H13="TBD", TEXT(MGOLF!F13, "h:mm AM/PM"), ""), ""),
  IFERROR(IF(Football!H13="TBD", TEXT(Football!F13, "h:mm AM/PM"), ""), ""),
  IFERROR(IF(WVB!H13="TBD", TEXT(WVB!F13, "h:mm AM/PM"), ""), ""),
  IFERROR(IF(XC!H13="TBD", TEXT(XC!F13, "h:mm AM/PM"), ""), ""),
  IFERROR(IF(SWIMMING!H13="TBD", TEXT(SWIMMING!F13, "h:mm AM/PM"), ""), ""),
  IFERROR(IF(WTEN!H13="TBD", TEXT(WTEN!F13, "h:mm AM/PM"), ""), ""),
  IFERROR(IF(TF!H13="TBD", TEXT(TF!F13, "h:mm AM/PM"), ""), ""),
  IFERROR(IF(WGOLF!H13="TBD", TEXT(WGOLF!F13, "h:mm AM/PM"), ""), ""),
  IFERROR(IF(WBB!H13="TBD", TEXT(WBB!F13, "h:mm AM/PM"), ""), ""),
  IFERROR(IF(MBB!H13="TBD", TEXT(MBB!F13, "h:mm AM/PM"), ""), ""),
  IFERROR(IF(WLAX!H13="TBD", TEXT(WLAX!F13, "h:mm AM/PM"), ""), ""),
  IFERROR(IF(MLAX!H13="TBD", TEXT(MLAX!F13, "h:mm AM/PM"), ""), ""),
  IFERROR(IF(SOFT!H13="TBD", TEXT(SOFT!F13, "h:mm AM/PM"), ""), ""),
  IFERROR(IF(BASE!H13="TBD", TEXT(BASE!F13, "h:mm AM/PM"), ""), ""),
  IFERROR(IF(ESPORTS!H13="TBD", TEXT(ESPORTS!F13, "h:mm AM/PM"), ""), "")
)
</f>
        <v/>
      </c>
      <c r="G13" s="11" t="str">
        <f>TEXTJOIN(
  CHAR(10) &amp; CHAR(10),
  TRUE,
  IFERROR(IF(WSO!H13="TBD", WSO!G13, ""), ""),
  IFERROR(IF(MSO!H13="TBD", MSO!G13, ""), ""),
  IFERROR(IF(FH!H13="TBD", FH!G13, ""), ""),
  IFERROR(IF(MGOLF!H13="TBD", MGOLF!G13, ""), ""),
  IFERROR(IF(Football!H13="TBD", Football!G13, ""), ""),
  IFERROR(IF(WVB!H13="TBD", WVB!G13, ""), ""),
  IFERROR(IF(XC!H13="TBD", XC!G13, ""), ""),
  IFERROR(IF(SWIMMING!H13="TBD", SWIMMING!G13, ""), ""),
  IFERROR(IF(WTEN!H13="TBD", WTEN!G13, ""), ""),
  IFERROR(IF(TF!H13="TBD", TF!G13, ""), ""),
  IFERROR(IF(WGOLF!H13="TBD", WGOLF!G13, ""), ""),
  IFERROR(IF(WBB!H13="TBD", WBB!G13, ""), ""),
  IFERROR(IF(MBB!H13="TBD", MBB!G13, ""), ""),
  IFERROR(IF(WLAX!H13="TBD", WLAX!G13, ""), ""),
  IFERROR(IF(MLAX!H13="TBD", MLAX!G13, ""), ""),
  IFERROR(IF(SOFT!H13="TBD", SOFT!G13, ""), ""),
  IFERROR(IF(BASE!H13="TBD", BASE!G13, ""), ""),
  IFERROR(IF(ESPORTS!H13="TBD", ESPORTS!G13, ""), "")
)
</f>
        <v/>
      </c>
      <c r="H13" s="22" t="str">
        <f>TEXTJOIN(
  CHAR(10) &amp; CHAR(10),
  TRUE,
  IFERROR(IF(WSO!H13="TBD", WSO!P13, ""), ""),
  IFERROR(IF(MSO!H13="TBD", MSO!P13, ""), ""),
  IFERROR(IF(FH!H13="TBD", FH!P13, ""), ""),
  IFERROR(IF(MGOLF!H13="TBD", MGOLF!P13, ""), ""),
  IFERROR(IF(Football!H13="TBD", Football!P13, ""), ""),
  IFERROR(IF(WVB!H13="TBD", WVB!P13, ""), ""),
  IFERROR(IF(XC!H13="TBD", XC!P13, ""), ""),
  IFERROR(IF(SWIMMING!H13="TBD", SWIMMING!P13, ""), ""),
  IFERROR(IF(WTEN!H13="TBD", WTEN!P13, ""), ""),
  IFERROR(IF(TF!H13="TBD", TF!P13, ""), ""),
  IFERROR(IF(WGOLF!H13="TBD", WGOLF!P13, ""), ""),
  IFERROR(IF(WBB!H13="TBD", WBB!P13, ""), ""),
  IFERROR(IF(MBB!H13="TBD", MBB!P13, ""), ""),
  IFERROR(IF(WLAX!H13="TBD", WLAX!P13, ""), ""),
  IFERROR(IF(MLAX!H13="TBD", MLAX!P13, ""), ""),
  IFERROR(IF(SOFT!H13="TBD", SOFT!P13, ""), ""),
  IFERROR(IF(BASE!H13="TBD", BASE!P13, ""), ""),
  IFERROR(IF(ESPORTS!H13="TBD", ESPORTS!P13, ""), "")
)
</f>
        <v/>
      </c>
    </row>
    <row r="14" ht="22.5" customHeight="1">
      <c r="A14" s="6">
        <v>13.0</v>
      </c>
      <c r="B14" s="6" t="str">
        <f>'Master Schedule'!B14</f>
        <v/>
      </c>
      <c r="C14" s="7">
        <v>46247.0</v>
      </c>
      <c r="D14" s="8" t="str">
        <f t="shared" si="1"/>
        <v>Thursday</v>
      </c>
      <c r="E14" s="11" t="str">
        <f>TEXTJOIN(
  CHAR(10) &amp; CHAR(10),
  TRUE,
  IFERROR(IF(WSO!H14="TBD", WSO!E14, ""), ""),
  IFERROR(IF(MSO!H14="TBD", MSO!E14, ""), ""),
  IFERROR(IF(FH!H14="TBD", FH!E14, ""), ""),
  IFERROR(IF(MGOLF!H14="TBD", MGOLF!E14, ""), ""),
  IFERROR(IF(Football!H14="TBD", Football!E14, ""), ""),
  IFERROR(IF(WVB!H14="TBD", WVB!E14, ""), ""),
  IFERROR(IF(XC!H14="TBD", XC!E14, ""), ""),
  IFERROR(IF(SWIMMING!H14="TBD", SWIMMING!E14, ""), ""),
  IFERROR(IF(WTEN!H14="TBD", WTEN!E14, ""), ""),
  IFERROR(IF(TF!H14="TBD", TF!E14, ""), ""),
  IFERROR(IF(WGOLF!H14="TBD", WGOLF!E14, ""), ""),
  IFERROR(IF(WBB!H14="TBD", WBB!E14, ""), ""),
  IFERROR(IF(MBB!H14="TBD", MBB!E14, ""), ""),
  IFERROR(IF(WLAX!H14="TBD", WLAX!E14, ""), ""),
  IFERROR(IF(MLAX!H14="TBD", MLAX!E14, ""), ""),
  IFERROR(IF(SOFT!H14="TBD", SOFT!E14, ""), ""),
  IFERROR(IF(BASE!H14="Away", BASE!E14, ""), ""),
  IFERROR(IF(ESPORTS!H14="TBD", ESPORTS!E14, ""), "")
)</f>
        <v/>
      </c>
      <c r="F14" s="11" t="str">
        <f>TEXTJOIN(
  CHAR(10) &amp; CHAR(10),
  TRUE,
  IFERROR(IF(WSO!H14="TBD", TEXT(WSO!F14, "h:mm AM/PM"), ""), ""),
  IFERROR(IF(MSO!H14="TBD", TEXT(MSO!F14, "h:mm AM/PM"), ""), ""),
  IFERROR(IF(FH!H14="TBD", TEXT(FH!F14, "h:mm AM/PM"), ""), ""),
  IFERROR(IF(MGOLF!H14="TBD", TEXT(MGOLF!F14, "h:mm AM/PM"), ""), ""),
  IFERROR(IF(Football!H14="TBD", TEXT(Football!F14, "h:mm AM/PM"), ""), ""),
  IFERROR(IF(WVB!H14="TBD", TEXT(WVB!F14, "h:mm AM/PM"), ""), ""),
  IFERROR(IF(XC!H14="TBD", TEXT(XC!F14, "h:mm AM/PM"), ""), ""),
  IFERROR(IF(SWIMMING!H14="TBD", TEXT(SWIMMING!F14, "h:mm AM/PM"), ""), ""),
  IFERROR(IF(WTEN!H14="TBD", TEXT(WTEN!F14, "h:mm AM/PM"), ""), ""),
  IFERROR(IF(TF!H14="TBD", TEXT(TF!F14, "h:mm AM/PM"), ""), ""),
  IFERROR(IF(WGOLF!H14="TBD", TEXT(WGOLF!F14, "h:mm AM/PM"), ""), ""),
  IFERROR(IF(WBB!H14="TBD", TEXT(WBB!F14, "h:mm AM/PM"), ""), ""),
  IFERROR(IF(MBB!H14="TBD", TEXT(MBB!F14, "h:mm AM/PM"), ""), ""),
  IFERROR(IF(WLAX!H14="TBD", TEXT(WLAX!F14, "h:mm AM/PM"), ""), ""),
  IFERROR(IF(MLAX!H14="TBD", TEXT(MLAX!F14, "h:mm AM/PM"), ""), ""),
  IFERROR(IF(SOFT!H14="TBD", TEXT(SOFT!F14, "h:mm AM/PM"), ""), ""),
  IFERROR(IF(BASE!H14="TBD", TEXT(BASE!F14, "h:mm AM/PM"), ""), ""),
  IFERROR(IF(ESPORTS!H14="TBD", TEXT(ESPORTS!F14, "h:mm AM/PM"), ""), "")
)
</f>
        <v/>
      </c>
      <c r="G14" s="11" t="str">
        <f>TEXTJOIN(
  CHAR(10) &amp; CHAR(10),
  TRUE,
  IFERROR(IF(WSO!H14="TBD", WSO!G14, ""), ""),
  IFERROR(IF(MSO!H14="TBD", MSO!G14, ""), ""),
  IFERROR(IF(FH!H14="TBD", FH!G14, ""), ""),
  IFERROR(IF(MGOLF!H14="TBD", MGOLF!G14, ""), ""),
  IFERROR(IF(Football!H14="TBD", Football!G14, ""), ""),
  IFERROR(IF(WVB!H14="TBD", WVB!G14, ""), ""),
  IFERROR(IF(XC!H14="TBD", XC!G14, ""), ""),
  IFERROR(IF(SWIMMING!H14="TBD", SWIMMING!G14, ""), ""),
  IFERROR(IF(WTEN!H14="TBD", WTEN!G14, ""), ""),
  IFERROR(IF(TF!H14="TBD", TF!G14, ""), ""),
  IFERROR(IF(WGOLF!H14="TBD", WGOLF!G14, ""), ""),
  IFERROR(IF(WBB!H14="TBD", WBB!G14, ""), ""),
  IFERROR(IF(MBB!H14="TBD", MBB!G14, ""), ""),
  IFERROR(IF(WLAX!H14="TBD", WLAX!G14, ""), ""),
  IFERROR(IF(MLAX!H14="TBD", MLAX!G14, ""), ""),
  IFERROR(IF(SOFT!H14="TBD", SOFT!G14, ""), ""),
  IFERROR(IF(BASE!H14="TBD", BASE!G14, ""), ""),
  IFERROR(IF(ESPORTS!H14="TBD", ESPORTS!G14, ""), "")
)
</f>
        <v/>
      </c>
      <c r="H14" s="22" t="str">
        <f>TEXTJOIN(
  CHAR(10) &amp; CHAR(10),
  TRUE,
  IFERROR(IF(WSO!H14="TBD", WSO!P14, ""), ""),
  IFERROR(IF(MSO!H14="TBD", MSO!P14, ""), ""),
  IFERROR(IF(FH!H14="TBD", FH!P14, ""), ""),
  IFERROR(IF(MGOLF!H14="TBD", MGOLF!P14, ""), ""),
  IFERROR(IF(Football!H14="TBD", Football!P14, ""), ""),
  IFERROR(IF(WVB!H14="TBD", WVB!P14, ""), ""),
  IFERROR(IF(XC!H14="TBD", XC!P14, ""), ""),
  IFERROR(IF(SWIMMING!H14="TBD", SWIMMING!P14, ""), ""),
  IFERROR(IF(WTEN!H14="TBD", WTEN!P14, ""), ""),
  IFERROR(IF(TF!H14="TBD", TF!P14, ""), ""),
  IFERROR(IF(WGOLF!H14="TBD", WGOLF!P14, ""), ""),
  IFERROR(IF(WBB!H14="TBD", WBB!P14, ""), ""),
  IFERROR(IF(MBB!H14="TBD", MBB!P14, ""), ""),
  IFERROR(IF(WLAX!H14="TBD", WLAX!P14, ""), ""),
  IFERROR(IF(MLAX!H14="TBD", MLAX!P14, ""), ""),
  IFERROR(IF(SOFT!H14="TBD", SOFT!P14, ""), ""),
  IFERROR(IF(BASE!H14="TBD", BASE!P14, ""), ""),
  IFERROR(IF(ESPORTS!H14="TBD", ESPORTS!P14, ""), "")
)
</f>
        <v/>
      </c>
    </row>
    <row r="15" ht="22.5" customHeight="1">
      <c r="A15" s="6">
        <v>14.0</v>
      </c>
      <c r="B15" s="6" t="str">
        <f>'Master Schedule'!B15</f>
        <v/>
      </c>
      <c r="C15" s="7">
        <v>46248.0</v>
      </c>
      <c r="D15" s="8" t="str">
        <f t="shared" si="1"/>
        <v>Friday</v>
      </c>
      <c r="E15" s="11" t="str">
        <f>TEXTJOIN(
  CHAR(10) &amp; CHAR(10),
  TRUE,
  IFERROR(IF(WSO!H15="TBD", WSO!E15, ""), ""),
  IFERROR(IF(MSO!H15="TBD", MSO!E15, ""), ""),
  IFERROR(IF(FH!H15="TBD", FH!E15, ""), ""),
  IFERROR(IF(MGOLF!H15="TBD", MGOLF!E15, ""), ""),
  IFERROR(IF(Football!H15="TBD", Football!E15, ""), ""),
  IFERROR(IF(WVB!H15="TBD", WVB!E15, ""), ""),
  IFERROR(IF(XC!H15="TBD", XC!E15, ""), ""),
  IFERROR(IF(SWIMMING!H15="TBD", SWIMMING!E15, ""), ""),
  IFERROR(IF(WTEN!H15="TBD", WTEN!E15, ""), ""),
  IFERROR(IF(TF!H15="TBD", TF!E15, ""), ""),
  IFERROR(IF(WGOLF!H15="TBD", WGOLF!E15, ""), ""),
  IFERROR(IF(WBB!H15="TBD", WBB!E15, ""), ""),
  IFERROR(IF(MBB!H15="TBD", MBB!E15, ""), ""),
  IFERROR(IF(WLAX!H15="TBD", WLAX!E15, ""), ""),
  IFERROR(IF(MLAX!H15="TBD", MLAX!E15, ""), ""),
  IFERROR(IF(SOFT!H15="TBD", SOFT!E15, ""), ""),
  IFERROR(IF(BASE!H15="Away", BASE!E15, ""), ""),
  IFERROR(IF(ESPORTS!H15="TBD", ESPORTS!E15, ""), "")
)</f>
        <v/>
      </c>
      <c r="F15" s="11" t="str">
        <f>TEXTJOIN(
  CHAR(10) &amp; CHAR(10),
  TRUE,
  IFERROR(IF(WSO!H15="TBD", TEXT(WSO!F15, "h:mm AM/PM"), ""), ""),
  IFERROR(IF(MSO!H15="TBD", TEXT(MSO!F15, "h:mm AM/PM"), ""), ""),
  IFERROR(IF(FH!H15="TBD", TEXT(FH!F15, "h:mm AM/PM"), ""), ""),
  IFERROR(IF(MGOLF!H15="TBD", TEXT(MGOLF!F15, "h:mm AM/PM"), ""), ""),
  IFERROR(IF(Football!H15="TBD", TEXT(Football!F15, "h:mm AM/PM"), ""), ""),
  IFERROR(IF(WVB!H15="TBD", TEXT(WVB!F15, "h:mm AM/PM"), ""), ""),
  IFERROR(IF(XC!H15="TBD", TEXT(XC!F15, "h:mm AM/PM"), ""), ""),
  IFERROR(IF(SWIMMING!H15="TBD", TEXT(SWIMMING!F15, "h:mm AM/PM"), ""), ""),
  IFERROR(IF(WTEN!H15="TBD", TEXT(WTEN!F15, "h:mm AM/PM"), ""), ""),
  IFERROR(IF(TF!H15="TBD", TEXT(TF!F15, "h:mm AM/PM"), ""), ""),
  IFERROR(IF(WGOLF!H15="TBD", TEXT(WGOLF!F15, "h:mm AM/PM"), ""), ""),
  IFERROR(IF(WBB!H15="TBD", TEXT(WBB!F15, "h:mm AM/PM"), ""), ""),
  IFERROR(IF(MBB!H15="TBD", TEXT(MBB!F15, "h:mm AM/PM"), ""), ""),
  IFERROR(IF(WLAX!H15="TBD", TEXT(WLAX!F15, "h:mm AM/PM"), ""), ""),
  IFERROR(IF(MLAX!H15="TBD", TEXT(MLAX!F15, "h:mm AM/PM"), ""), ""),
  IFERROR(IF(SOFT!H15="TBD", TEXT(SOFT!F15, "h:mm AM/PM"), ""), ""),
  IFERROR(IF(BASE!H15="TBD", TEXT(BASE!F15, "h:mm AM/PM"), ""), ""),
  IFERROR(IF(ESPORTS!H15="TBD", TEXT(ESPORTS!F15, "h:mm AM/PM"), ""), "")
)
</f>
        <v/>
      </c>
      <c r="G15" s="11" t="str">
        <f>TEXTJOIN(
  CHAR(10) &amp; CHAR(10),
  TRUE,
  IFERROR(IF(WSO!H15="TBD", WSO!G15, ""), ""),
  IFERROR(IF(MSO!H15="TBD", MSO!G15, ""), ""),
  IFERROR(IF(FH!H15="TBD", FH!G15, ""), ""),
  IFERROR(IF(MGOLF!H15="TBD", MGOLF!G15, ""), ""),
  IFERROR(IF(Football!H15="TBD", Football!G15, ""), ""),
  IFERROR(IF(WVB!H15="TBD", WVB!G15, ""), ""),
  IFERROR(IF(XC!H15="TBD", XC!G15, ""), ""),
  IFERROR(IF(SWIMMING!H15="TBD", SWIMMING!G15, ""), ""),
  IFERROR(IF(WTEN!H15="TBD", WTEN!G15, ""), ""),
  IFERROR(IF(TF!H15="TBD", TF!G15, ""), ""),
  IFERROR(IF(WGOLF!H15="TBD", WGOLF!G15, ""), ""),
  IFERROR(IF(WBB!H15="TBD", WBB!G15, ""), ""),
  IFERROR(IF(MBB!H15="TBD", MBB!G15, ""), ""),
  IFERROR(IF(WLAX!H15="TBD", WLAX!G15, ""), ""),
  IFERROR(IF(MLAX!H15="TBD", MLAX!G15, ""), ""),
  IFERROR(IF(SOFT!H15="TBD", SOFT!G15, ""), ""),
  IFERROR(IF(BASE!H15="TBD", BASE!G15, ""), ""),
  IFERROR(IF(ESPORTS!H15="TBD", ESPORTS!G15, ""), "")
)
</f>
        <v/>
      </c>
      <c r="H15" s="22" t="str">
        <f>TEXTJOIN(
  CHAR(10) &amp; CHAR(10),
  TRUE,
  IFERROR(IF(WSO!H15="TBD", WSO!P15, ""), ""),
  IFERROR(IF(MSO!H15="TBD", MSO!P15, ""), ""),
  IFERROR(IF(FH!H15="TBD", FH!P15, ""), ""),
  IFERROR(IF(MGOLF!H15="TBD", MGOLF!P15, ""), ""),
  IFERROR(IF(Football!H15="TBD", Football!P15, ""), ""),
  IFERROR(IF(WVB!H15="TBD", WVB!P15, ""), ""),
  IFERROR(IF(XC!H15="TBD", XC!P15, ""), ""),
  IFERROR(IF(SWIMMING!H15="TBD", SWIMMING!P15, ""), ""),
  IFERROR(IF(WTEN!H15="TBD", WTEN!P15, ""), ""),
  IFERROR(IF(TF!H15="TBD", TF!P15, ""), ""),
  IFERROR(IF(WGOLF!H15="TBD", WGOLF!P15, ""), ""),
  IFERROR(IF(WBB!H15="TBD", WBB!P15, ""), ""),
  IFERROR(IF(MBB!H15="TBD", MBB!P15, ""), ""),
  IFERROR(IF(WLAX!H15="TBD", WLAX!P15, ""), ""),
  IFERROR(IF(MLAX!H15="TBD", MLAX!P15, ""), ""),
  IFERROR(IF(SOFT!H15="TBD", SOFT!P15, ""), ""),
  IFERROR(IF(BASE!H15="TBD", BASE!P15, ""), ""),
  IFERROR(IF(ESPORTS!H15="TBD", ESPORTS!P15, ""), "")
)
</f>
        <v/>
      </c>
    </row>
    <row r="16" ht="22.5" customHeight="1">
      <c r="A16" s="6">
        <v>15.0</v>
      </c>
      <c r="B16" s="6" t="str">
        <f>'Master Schedule'!B16</f>
        <v/>
      </c>
      <c r="C16" s="7">
        <v>46249.0</v>
      </c>
      <c r="D16" s="8" t="str">
        <f t="shared" si="1"/>
        <v>Saturday</v>
      </c>
      <c r="E16" s="11" t="str">
        <f>TEXTJOIN(
  CHAR(10) &amp; CHAR(10),
  TRUE,
  IFERROR(IF(WSO!H16="TBD", WSO!E16, ""), ""),
  IFERROR(IF(MSO!H16="TBD", MSO!E16, ""), ""),
  IFERROR(IF(FH!H16="TBD", FH!E16, ""), ""),
  IFERROR(IF(MGOLF!H16="TBD", MGOLF!E16, ""), ""),
  IFERROR(IF(Football!H16="TBD", Football!E16, ""), ""),
  IFERROR(IF(WVB!H16="TBD", WVB!E16, ""), ""),
  IFERROR(IF(XC!H16="TBD", XC!E16, ""), ""),
  IFERROR(IF(SWIMMING!H16="TBD", SWIMMING!E16, ""), ""),
  IFERROR(IF(WTEN!H16="TBD", WTEN!E16, ""), ""),
  IFERROR(IF(TF!H16="TBD", TF!E16, ""), ""),
  IFERROR(IF(WGOLF!H16="TBD", WGOLF!E16, ""), ""),
  IFERROR(IF(WBB!H16="TBD", WBB!E16, ""), ""),
  IFERROR(IF(MBB!H16="TBD", MBB!E16, ""), ""),
  IFERROR(IF(WLAX!H16="TBD", WLAX!E16, ""), ""),
  IFERROR(IF(MLAX!H16="TBD", MLAX!E16, ""), ""),
  IFERROR(IF(SOFT!H16="TBD", SOFT!E16, ""), ""),
  IFERROR(IF(BASE!H16="Away", BASE!E16, ""), ""),
  IFERROR(IF(ESPORTS!H16="TBD", ESPORTS!E16, ""), "")
)</f>
        <v/>
      </c>
      <c r="F16" s="11" t="str">
        <f>TEXTJOIN(
  CHAR(10) &amp; CHAR(10),
  TRUE,
  IFERROR(IF(WSO!H16="TBD", TEXT(WSO!F16, "h:mm AM/PM"), ""), ""),
  IFERROR(IF(MSO!H16="TBD", TEXT(MSO!F16, "h:mm AM/PM"), ""), ""),
  IFERROR(IF(FH!H16="TBD", TEXT(FH!F16, "h:mm AM/PM"), ""), ""),
  IFERROR(IF(MGOLF!H16="TBD", TEXT(MGOLF!F16, "h:mm AM/PM"), ""), ""),
  IFERROR(IF(Football!H16="TBD", TEXT(Football!F16, "h:mm AM/PM"), ""), ""),
  IFERROR(IF(WVB!H16="TBD", TEXT(WVB!F16, "h:mm AM/PM"), ""), ""),
  IFERROR(IF(XC!H16="TBD", TEXT(XC!F16, "h:mm AM/PM"), ""), ""),
  IFERROR(IF(SWIMMING!H16="TBD", TEXT(SWIMMING!F16, "h:mm AM/PM"), ""), ""),
  IFERROR(IF(WTEN!H16="TBD", TEXT(WTEN!F16, "h:mm AM/PM"), ""), ""),
  IFERROR(IF(TF!H16="TBD", TEXT(TF!F16, "h:mm AM/PM"), ""), ""),
  IFERROR(IF(WGOLF!H16="TBD", TEXT(WGOLF!F16, "h:mm AM/PM"), ""), ""),
  IFERROR(IF(WBB!H16="TBD", TEXT(WBB!F16, "h:mm AM/PM"), ""), ""),
  IFERROR(IF(MBB!H16="TBD", TEXT(MBB!F16, "h:mm AM/PM"), ""), ""),
  IFERROR(IF(WLAX!H16="TBD", TEXT(WLAX!F16, "h:mm AM/PM"), ""), ""),
  IFERROR(IF(MLAX!H16="TBD", TEXT(MLAX!F16, "h:mm AM/PM"), ""), ""),
  IFERROR(IF(SOFT!H16="TBD", TEXT(SOFT!F16, "h:mm AM/PM"), ""), ""),
  IFERROR(IF(BASE!H16="TBD", TEXT(BASE!F16, "h:mm AM/PM"), ""), ""),
  IFERROR(IF(ESPORTS!H16="TBD", TEXT(ESPORTS!F16, "h:mm AM/PM"), ""), "")
)
</f>
        <v/>
      </c>
      <c r="G16" s="11" t="str">
        <f>TEXTJOIN(
  CHAR(10) &amp; CHAR(10),
  TRUE,
  IFERROR(IF(WSO!H16="TBD", WSO!G16, ""), ""),
  IFERROR(IF(MSO!H16="TBD", MSO!G16, ""), ""),
  IFERROR(IF(FH!H16="TBD", FH!G16, ""), ""),
  IFERROR(IF(MGOLF!H16="TBD", MGOLF!G16, ""), ""),
  IFERROR(IF(Football!H16="TBD", Football!G16, ""), ""),
  IFERROR(IF(WVB!H16="TBD", WVB!G16, ""), ""),
  IFERROR(IF(XC!H16="TBD", XC!G16, ""), ""),
  IFERROR(IF(SWIMMING!H16="TBD", SWIMMING!G16, ""), ""),
  IFERROR(IF(WTEN!H16="TBD", WTEN!G16, ""), ""),
  IFERROR(IF(TF!H16="TBD", TF!G16, ""), ""),
  IFERROR(IF(WGOLF!H16="TBD", WGOLF!G16, ""), ""),
  IFERROR(IF(WBB!H16="TBD", WBB!G16, ""), ""),
  IFERROR(IF(MBB!H16="TBD", MBB!G16, ""), ""),
  IFERROR(IF(WLAX!H16="TBD", WLAX!G16, ""), ""),
  IFERROR(IF(MLAX!H16="TBD", MLAX!G16, ""), ""),
  IFERROR(IF(SOFT!H16="TBD", SOFT!G16, ""), ""),
  IFERROR(IF(BASE!H16="TBD", BASE!G16, ""), ""),
  IFERROR(IF(ESPORTS!H16="TBD", ESPORTS!G16, ""), "")
)
</f>
        <v/>
      </c>
      <c r="H16" s="22" t="str">
        <f>TEXTJOIN(
  CHAR(10) &amp; CHAR(10),
  TRUE,
  IFERROR(IF(WSO!H16="TBD", WSO!P16, ""), ""),
  IFERROR(IF(MSO!H16="TBD", MSO!P16, ""), ""),
  IFERROR(IF(FH!H16="TBD", FH!P16, ""), ""),
  IFERROR(IF(MGOLF!H16="TBD", MGOLF!P16, ""), ""),
  IFERROR(IF(Football!H16="TBD", Football!P16, ""), ""),
  IFERROR(IF(WVB!H16="TBD", WVB!P16, ""), ""),
  IFERROR(IF(XC!H16="TBD", XC!P16, ""), ""),
  IFERROR(IF(SWIMMING!H16="TBD", SWIMMING!P16, ""), ""),
  IFERROR(IF(WTEN!H16="TBD", WTEN!P16, ""), ""),
  IFERROR(IF(TF!H16="TBD", TF!P16, ""), ""),
  IFERROR(IF(WGOLF!H16="TBD", WGOLF!P16, ""), ""),
  IFERROR(IF(WBB!H16="TBD", WBB!P16, ""), ""),
  IFERROR(IF(MBB!H16="TBD", MBB!P16, ""), ""),
  IFERROR(IF(WLAX!H16="TBD", WLAX!P16, ""), ""),
  IFERROR(IF(MLAX!H16="TBD", MLAX!P16, ""), ""),
  IFERROR(IF(SOFT!H16="TBD", SOFT!P16, ""), ""),
  IFERROR(IF(BASE!H16="TBD", BASE!P16, ""), ""),
  IFERROR(IF(ESPORTS!H16="TBD", ESPORTS!P16, ""), "")
)
</f>
        <v/>
      </c>
    </row>
    <row r="17" ht="22.5" customHeight="1">
      <c r="A17" s="6">
        <v>16.0</v>
      </c>
      <c r="B17" s="6" t="str">
        <f>'Master Schedule'!B17</f>
        <v/>
      </c>
      <c r="C17" s="7">
        <v>46250.0</v>
      </c>
      <c r="D17" s="8" t="str">
        <f t="shared" si="1"/>
        <v>Sunday</v>
      </c>
      <c r="E17" s="11" t="str">
        <f>TEXTJOIN(
  CHAR(10) &amp; CHAR(10),
  TRUE,
  IFERROR(IF(WSO!H17="TBD", WSO!E17, ""), ""),
  IFERROR(IF(MSO!H17="TBD", MSO!E17, ""), ""),
  IFERROR(IF(FH!H17="TBD", FH!E17, ""), ""),
  IFERROR(IF(MGOLF!H17="TBD", MGOLF!E17, ""), ""),
  IFERROR(IF(Football!H17="TBD", Football!E17, ""), ""),
  IFERROR(IF(WVB!H17="TBD", WVB!E17, ""), ""),
  IFERROR(IF(XC!H17="TBD", XC!E17, ""), ""),
  IFERROR(IF(SWIMMING!H17="TBD", SWIMMING!E17, ""), ""),
  IFERROR(IF(WTEN!H17="TBD", WTEN!E17, ""), ""),
  IFERROR(IF(TF!H17="TBD", TF!E17, ""), ""),
  IFERROR(IF(WGOLF!H17="TBD", WGOLF!E17, ""), ""),
  IFERROR(IF(WBB!H17="TBD", WBB!E17, ""), ""),
  IFERROR(IF(MBB!H17="TBD", MBB!E17, ""), ""),
  IFERROR(IF(WLAX!H17="TBD", WLAX!E17, ""), ""),
  IFERROR(IF(MLAX!H17="TBD", MLAX!E17, ""), ""),
  IFERROR(IF(SOFT!H17="TBD", SOFT!E17, ""), ""),
  IFERROR(IF(BASE!H17="Away", BASE!E17, ""), ""),
  IFERROR(IF(ESPORTS!H17="TBD", ESPORTS!E17, ""), "")
)</f>
        <v/>
      </c>
      <c r="F17" s="11" t="str">
        <f>TEXTJOIN(
  CHAR(10) &amp; CHAR(10),
  TRUE,
  IFERROR(IF(WSO!H17="TBD", TEXT(WSO!F17, "h:mm AM/PM"), ""), ""),
  IFERROR(IF(MSO!H17="TBD", TEXT(MSO!F17, "h:mm AM/PM"), ""), ""),
  IFERROR(IF(FH!H17="TBD", TEXT(FH!F17, "h:mm AM/PM"), ""), ""),
  IFERROR(IF(MGOLF!H17="TBD", TEXT(MGOLF!F17, "h:mm AM/PM"), ""), ""),
  IFERROR(IF(Football!H17="TBD", TEXT(Football!F17, "h:mm AM/PM"), ""), ""),
  IFERROR(IF(WVB!H17="TBD", TEXT(WVB!F17, "h:mm AM/PM"), ""), ""),
  IFERROR(IF(XC!H17="TBD", TEXT(XC!F17, "h:mm AM/PM"), ""), ""),
  IFERROR(IF(SWIMMING!H17="TBD", TEXT(SWIMMING!F17, "h:mm AM/PM"), ""), ""),
  IFERROR(IF(WTEN!H17="TBD", TEXT(WTEN!F17, "h:mm AM/PM"), ""), ""),
  IFERROR(IF(TF!H17="TBD", TEXT(TF!F17, "h:mm AM/PM"), ""), ""),
  IFERROR(IF(WGOLF!H17="TBD", TEXT(WGOLF!F17, "h:mm AM/PM"), ""), ""),
  IFERROR(IF(WBB!H17="TBD", TEXT(WBB!F17, "h:mm AM/PM"), ""), ""),
  IFERROR(IF(MBB!H17="TBD", TEXT(MBB!F17, "h:mm AM/PM"), ""), ""),
  IFERROR(IF(WLAX!H17="TBD", TEXT(WLAX!F17, "h:mm AM/PM"), ""), ""),
  IFERROR(IF(MLAX!H17="TBD", TEXT(MLAX!F17, "h:mm AM/PM"), ""), ""),
  IFERROR(IF(SOFT!H17="TBD", TEXT(SOFT!F17, "h:mm AM/PM"), ""), ""),
  IFERROR(IF(BASE!H17="TBD", TEXT(BASE!F17, "h:mm AM/PM"), ""), ""),
  IFERROR(IF(ESPORTS!H17="TBD", TEXT(ESPORTS!F17, "h:mm AM/PM"), ""), "")
)
</f>
        <v/>
      </c>
      <c r="G17" s="11" t="str">
        <f>TEXTJOIN(
  CHAR(10) &amp; CHAR(10),
  TRUE,
  IFERROR(IF(WSO!H17="TBD", WSO!G17, ""), ""),
  IFERROR(IF(MSO!H17="TBD", MSO!G17, ""), ""),
  IFERROR(IF(FH!H17="TBD", FH!G17, ""), ""),
  IFERROR(IF(MGOLF!H17="TBD", MGOLF!G17, ""), ""),
  IFERROR(IF(Football!H17="TBD", Football!G17, ""), ""),
  IFERROR(IF(WVB!H17="TBD", WVB!G17, ""), ""),
  IFERROR(IF(XC!H17="TBD", XC!G17, ""), ""),
  IFERROR(IF(SWIMMING!H17="TBD", SWIMMING!G17, ""), ""),
  IFERROR(IF(WTEN!H17="TBD", WTEN!G17, ""), ""),
  IFERROR(IF(TF!H17="TBD", TF!G17, ""), ""),
  IFERROR(IF(WGOLF!H17="TBD", WGOLF!G17, ""), ""),
  IFERROR(IF(WBB!H17="TBD", WBB!G17, ""), ""),
  IFERROR(IF(MBB!H17="TBD", MBB!G17, ""), ""),
  IFERROR(IF(WLAX!H17="TBD", WLAX!G17, ""), ""),
  IFERROR(IF(MLAX!H17="TBD", MLAX!G17, ""), ""),
  IFERROR(IF(SOFT!H17="TBD", SOFT!G17, ""), ""),
  IFERROR(IF(BASE!H17="TBD", BASE!G17, ""), ""),
  IFERROR(IF(ESPORTS!H17="TBD", ESPORTS!G17, ""), "")
)
</f>
        <v/>
      </c>
      <c r="H17" s="22" t="str">
        <f>TEXTJOIN(
  CHAR(10) &amp; CHAR(10),
  TRUE,
  IFERROR(IF(WSO!H17="TBD", WSO!P17, ""), ""),
  IFERROR(IF(MSO!H17="TBD", MSO!P17, ""), ""),
  IFERROR(IF(FH!H17="TBD", FH!P17, ""), ""),
  IFERROR(IF(MGOLF!H17="TBD", MGOLF!P17, ""), ""),
  IFERROR(IF(Football!H17="TBD", Football!P17, ""), ""),
  IFERROR(IF(WVB!H17="TBD", WVB!P17, ""), ""),
  IFERROR(IF(XC!H17="TBD", XC!P17, ""), ""),
  IFERROR(IF(SWIMMING!H17="TBD", SWIMMING!P17, ""), ""),
  IFERROR(IF(WTEN!H17="TBD", WTEN!P17, ""), ""),
  IFERROR(IF(TF!H17="TBD", TF!P17, ""), ""),
  IFERROR(IF(WGOLF!H17="TBD", WGOLF!P17, ""), ""),
  IFERROR(IF(WBB!H17="TBD", WBB!P17, ""), ""),
  IFERROR(IF(MBB!H17="TBD", MBB!P17, ""), ""),
  IFERROR(IF(WLAX!H17="TBD", WLAX!P17, ""), ""),
  IFERROR(IF(MLAX!H17="TBD", MLAX!P17, ""), ""),
  IFERROR(IF(SOFT!H17="TBD", SOFT!P17, ""), ""),
  IFERROR(IF(BASE!H17="TBD", BASE!P17, ""), ""),
  IFERROR(IF(ESPORTS!H17="TBD", ESPORTS!P17, ""), "")
)
</f>
        <v/>
      </c>
    </row>
    <row r="18" ht="22.5" customHeight="1">
      <c r="A18" s="6">
        <v>17.0</v>
      </c>
      <c r="B18" s="6" t="str">
        <f>'Master Schedule'!B18</f>
        <v/>
      </c>
      <c r="C18" s="7">
        <v>46251.0</v>
      </c>
      <c r="D18" s="8" t="str">
        <f t="shared" si="1"/>
        <v>Monday</v>
      </c>
      <c r="E18" s="11" t="str">
        <f>TEXTJOIN(
  CHAR(10) &amp; CHAR(10),
  TRUE,
  IFERROR(IF(WSO!H18="TBD", WSO!E18, ""), ""),
  IFERROR(IF(MSO!H18="TBD", MSO!E18, ""), ""),
  IFERROR(IF(FH!H18="TBD", FH!E18, ""), ""),
  IFERROR(IF(MGOLF!H18="TBD", MGOLF!E18, ""), ""),
  IFERROR(IF(Football!H18="TBD", Football!E18, ""), ""),
  IFERROR(IF(WVB!H18="TBD", WVB!E18, ""), ""),
  IFERROR(IF(XC!H18="TBD", XC!E18, ""), ""),
  IFERROR(IF(SWIMMING!H18="TBD", SWIMMING!E18, ""), ""),
  IFERROR(IF(WTEN!H18="TBD", WTEN!E18, ""), ""),
  IFERROR(IF(TF!H18="TBD", TF!E18, ""), ""),
  IFERROR(IF(WGOLF!H18="TBD", WGOLF!E18, ""), ""),
  IFERROR(IF(WBB!H18="TBD", WBB!E18, ""), ""),
  IFERROR(IF(MBB!H18="TBD", MBB!E18, ""), ""),
  IFERROR(IF(WLAX!H18="TBD", WLAX!E18, ""), ""),
  IFERROR(IF(MLAX!H18="TBD", MLAX!E18, ""), ""),
  IFERROR(IF(SOFT!H18="TBD", SOFT!E18, ""), ""),
  IFERROR(IF(BASE!H18="Away", BASE!E18, ""), ""),
  IFERROR(IF(ESPORTS!H18="TBD", ESPORTS!E18, ""), "")
)</f>
        <v/>
      </c>
      <c r="F18" s="11" t="str">
        <f>TEXTJOIN(
  CHAR(10) &amp; CHAR(10),
  TRUE,
  IFERROR(IF(WSO!H18="TBD", TEXT(WSO!F18, "h:mm AM/PM"), ""), ""),
  IFERROR(IF(MSO!H18="TBD", TEXT(MSO!F18, "h:mm AM/PM"), ""), ""),
  IFERROR(IF(FH!H18="TBD", TEXT(FH!F18, "h:mm AM/PM"), ""), ""),
  IFERROR(IF(MGOLF!H18="TBD", TEXT(MGOLF!F18, "h:mm AM/PM"), ""), ""),
  IFERROR(IF(Football!H18="TBD", TEXT(Football!F18, "h:mm AM/PM"), ""), ""),
  IFERROR(IF(WVB!H18="TBD", TEXT(WVB!F18, "h:mm AM/PM"), ""), ""),
  IFERROR(IF(XC!H18="TBD", TEXT(XC!F18, "h:mm AM/PM"), ""), ""),
  IFERROR(IF(SWIMMING!H18="TBD", TEXT(SWIMMING!F18, "h:mm AM/PM"), ""), ""),
  IFERROR(IF(WTEN!H18="TBD", TEXT(WTEN!F18, "h:mm AM/PM"), ""), ""),
  IFERROR(IF(TF!H18="TBD", TEXT(TF!F18, "h:mm AM/PM"), ""), ""),
  IFERROR(IF(WGOLF!H18="TBD", TEXT(WGOLF!F18, "h:mm AM/PM"), ""), ""),
  IFERROR(IF(WBB!H18="TBD", TEXT(WBB!F18, "h:mm AM/PM"), ""), ""),
  IFERROR(IF(MBB!H18="TBD", TEXT(MBB!F18, "h:mm AM/PM"), ""), ""),
  IFERROR(IF(WLAX!H18="TBD", TEXT(WLAX!F18, "h:mm AM/PM"), ""), ""),
  IFERROR(IF(MLAX!H18="TBD", TEXT(MLAX!F18, "h:mm AM/PM"), ""), ""),
  IFERROR(IF(SOFT!H18="TBD", TEXT(SOFT!F18, "h:mm AM/PM"), ""), ""),
  IFERROR(IF(BASE!H18="TBD", TEXT(BASE!F18, "h:mm AM/PM"), ""), ""),
  IFERROR(IF(ESPORTS!H18="TBD", TEXT(ESPORTS!F18, "h:mm AM/PM"), ""), "")
)
</f>
        <v/>
      </c>
      <c r="G18" s="11" t="str">
        <f>TEXTJOIN(
  CHAR(10) &amp; CHAR(10),
  TRUE,
  IFERROR(IF(WSO!H18="TBD", WSO!G18, ""), ""),
  IFERROR(IF(MSO!H18="TBD", MSO!G18, ""), ""),
  IFERROR(IF(FH!H18="TBD", FH!G18, ""), ""),
  IFERROR(IF(MGOLF!H18="TBD", MGOLF!G18, ""), ""),
  IFERROR(IF(Football!H18="TBD", Football!G18, ""), ""),
  IFERROR(IF(WVB!H18="TBD", WVB!G18, ""), ""),
  IFERROR(IF(XC!H18="TBD", XC!G18, ""), ""),
  IFERROR(IF(SWIMMING!H18="TBD", SWIMMING!G18, ""), ""),
  IFERROR(IF(WTEN!H18="TBD", WTEN!G18, ""), ""),
  IFERROR(IF(TF!H18="TBD", TF!G18, ""), ""),
  IFERROR(IF(WGOLF!H18="TBD", WGOLF!G18, ""), ""),
  IFERROR(IF(WBB!H18="TBD", WBB!G18, ""), ""),
  IFERROR(IF(MBB!H18="TBD", MBB!G18, ""), ""),
  IFERROR(IF(WLAX!H18="TBD", WLAX!G18, ""), ""),
  IFERROR(IF(MLAX!H18="TBD", MLAX!G18, ""), ""),
  IFERROR(IF(SOFT!H18="TBD", SOFT!G18, ""), ""),
  IFERROR(IF(BASE!H18="TBD", BASE!G18, ""), ""),
  IFERROR(IF(ESPORTS!H18="TBD", ESPORTS!G18, ""), "")
)
</f>
        <v/>
      </c>
      <c r="H18" s="22" t="str">
        <f>TEXTJOIN(
  CHAR(10) &amp; CHAR(10),
  TRUE,
  IFERROR(IF(WSO!H18="TBD", WSO!P18, ""), ""),
  IFERROR(IF(MSO!H18="TBD", MSO!P18, ""), ""),
  IFERROR(IF(FH!H18="TBD", FH!P18, ""), ""),
  IFERROR(IF(MGOLF!H18="TBD", MGOLF!P18, ""), ""),
  IFERROR(IF(Football!H18="TBD", Football!P18, ""), ""),
  IFERROR(IF(WVB!H18="TBD", WVB!P18, ""), ""),
  IFERROR(IF(XC!H18="TBD", XC!P18, ""), ""),
  IFERROR(IF(SWIMMING!H18="TBD", SWIMMING!P18, ""), ""),
  IFERROR(IF(WTEN!H18="TBD", WTEN!P18, ""), ""),
  IFERROR(IF(TF!H18="TBD", TF!P18, ""), ""),
  IFERROR(IF(WGOLF!H18="TBD", WGOLF!P18, ""), ""),
  IFERROR(IF(WBB!H18="TBD", WBB!P18, ""), ""),
  IFERROR(IF(MBB!H18="TBD", MBB!P18, ""), ""),
  IFERROR(IF(WLAX!H18="TBD", WLAX!P18, ""), ""),
  IFERROR(IF(MLAX!H18="TBD", MLAX!P18, ""), ""),
  IFERROR(IF(SOFT!H18="TBD", SOFT!P18, ""), ""),
  IFERROR(IF(BASE!H18="TBD", BASE!P18, ""), ""),
  IFERROR(IF(ESPORTS!H18="TBD", ESPORTS!P18, ""), "")
)
</f>
        <v/>
      </c>
    </row>
    <row r="19" ht="22.5" customHeight="1">
      <c r="A19" s="6">
        <v>18.0</v>
      </c>
      <c r="B19" s="6" t="str">
        <f>'Master Schedule'!B19</f>
        <v/>
      </c>
      <c r="C19" s="7">
        <v>46252.0</v>
      </c>
      <c r="D19" s="8" t="str">
        <f t="shared" si="1"/>
        <v>Tuesday</v>
      </c>
      <c r="E19" s="11" t="str">
        <f>TEXTJOIN(
  CHAR(10) &amp; CHAR(10),
  TRUE,
  IFERROR(IF(WSO!H19="TBD", WSO!E19, ""), ""),
  IFERROR(IF(MSO!H19="TBD", MSO!E19, ""), ""),
  IFERROR(IF(FH!H19="TBD", FH!E19, ""), ""),
  IFERROR(IF(MGOLF!H19="TBD", MGOLF!E19, ""), ""),
  IFERROR(IF(Football!H19="TBD", Football!E19, ""), ""),
  IFERROR(IF(WVB!H19="TBD", WVB!E19, ""), ""),
  IFERROR(IF(XC!H19="TBD", XC!E19, ""), ""),
  IFERROR(IF(SWIMMING!H19="TBD", SWIMMING!E19, ""), ""),
  IFERROR(IF(WTEN!H19="TBD", WTEN!E19, ""), ""),
  IFERROR(IF(TF!H19="TBD", TF!E19, ""), ""),
  IFERROR(IF(WGOLF!H19="TBD", WGOLF!E19, ""), ""),
  IFERROR(IF(WBB!H19="TBD", WBB!E19, ""), ""),
  IFERROR(IF(MBB!H19="TBD", MBB!E19, ""), ""),
  IFERROR(IF(WLAX!H19="TBD", WLAX!E19, ""), ""),
  IFERROR(IF(MLAX!H19="TBD", MLAX!E19, ""), ""),
  IFERROR(IF(SOFT!H19="TBD", SOFT!E19, ""), ""),
  IFERROR(IF(BASE!H19="Away", BASE!E19, ""), ""),
  IFERROR(IF(ESPORTS!H19="TBD", ESPORTS!E19, ""), "")
)</f>
        <v/>
      </c>
      <c r="F19" s="11" t="str">
        <f>TEXTJOIN(
  CHAR(10) &amp; CHAR(10),
  TRUE,
  IFERROR(IF(WSO!H19="TBD", TEXT(WSO!F19, "h:mm AM/PM"), ""), ""),
  IFERROR(IF(MSO!H19="TBD", TEXT(MSO!F19, "h:mm AM/PM"), ""), ""),
  IFERROR(IF(FH!H19="TBD", TEXT(FH!F19, "h:mm AM/PM"), ""), ""),
  IFERROR(IF(MGOLF!H19="TBD", TEXT(MGOLF!F19, "h:mm AM/PM"), ""), ""),
  IFERROR(IF(Football!H19="TBD", TEXT(Football!F19, "h:mm AM/PM"), ""), ""),
  IFERROR(IF(WVB!H19="TBD", TEXT(WVB!F19, "h:mm AM/PM"), ""), ""),
  IFERROR(IF(XC!H19="TBD", TEXT(XC!F19, "h:mm AM/PM"), ""), ""),
  IFERROR(IF(SWIMMING!H19="TBD", TEXT(SWIMMING!F19, "h:mm AM/PM"), ""), ""),
  IFERROR(IF(WTEN!H19="TBD", TEXT(WTEN!F19, "h:mm AM/PM"), ""), ""),
  IFERROR(IF(TF!H19="TBD", TEXT(TF!F19, "h:mm AM/PM"), ""), ""),
  IFERROR(IF(WGOLF!H19="TBD", TEXT(WGOLF!F19, "h:mm AM/PM"), ""), ""),
  IFERROR(IF(WBB!H19="TBD", TEXT(WBB!F19, "h:mm AM/PM"), ""), ""),
  IFERROR(IF(MBB!H19="TBD", TEXT(MBB!F19, "h:mm AM/PM"), ""), ""),
  IFERROR(IF(WLAX!H19="TBD", TEXT(WLAX!F19, "h:mm AM/PM"), ""), ""),
  IFERROR(IF(MLAX!H19="TBD", TEXT(MLAX!F19, "h:mm AM/PM"), ""), ""),
  IFERROR(IF(SOFT!H19="TBD", TEXT(SOFT!F19, "h:mm AM/PM"), ""), ""),
  IFERROR(IF(BASE!H19="TBD", TEXT(BASE!F19, "h:mm AM/PM"), ""), ""),
  IFERROR(IF(ESPORTS!H19="TBD", TEXT(ESPORTS!F19, "h:mm AM/PM"), ""), "")
)
</f>
        <v/>
      </c>
      <c r="G19" s="11" t="str">
        <f>TEXTJOIN(
  CHAR(10) &amp; CHAR(10),
  TRUE,
  IFERROR(IF(WSO!H19="TBD", WSO!G19, ""), ""),
  IFERROR(IF(MSO!H19="TBD", MSO!G19, ""), ""),
  IFERROR(IF(FH!H19="TBD", FH!G19, ""), ""),
  IFERROR(IF(MGOLF!H19="TBD", MGOLF!G19, ""), ""),
  IFERROR(IF(Football!H19="TBD", Football!G19, ""), ""),
  IFERROR(IF(WVB!H19="TBD", WVB!G19, ""), ""),
  IFERROR(IF(XC!H19="TBD", XC!G19, ""), ""),
  IFERROR(IF(SWIMMING!H19="TBD", SWIMMING!G19, ""), ""),
  IFERROR(IF(WTEN!H19="TBD", WTEN!G19, ""), ""),
  IFERROR(IF(TF!H19="TBD", TF!G19, ""), ""),
  IFERROR(IF(WGOLF!H19="TBD", WGOLF!G19, ""), ""),
  IFERROR(IF(WBB!H19="TBD", WBB!G19, ""), ""),
  IFERROR(IF(MBB!H19="TBD", MBB!G19, ""), ""),
  IFERROR(IF(WLAX!H19="TBD", WLAX!G19, ""), ""),
  IFERROR(IF(MLAX!H19="TBD", MLAX!G19, ""), ""),
  IFERROR(IF(SOFT!H19="TBD", SOFT!G19, ""), ""),
  IFERROR(IF(BASE!H19="TBD", BASE!G19, ""), ""),
  IFERROR(IF(ESPORTS!H19="TBD", ESPORTS!G19, ""), "")
)
</f>
        <v/>
      </c>
      <c r="H19" s="22" t="str">
        <f>TEXTJOIN(
  CHAR(10) &amp; CHAR(10),
  TRUE,
  IFERROR(IF(WSO!H19="TBD", WSO!P19, ""), ""),
  IFERROR(IF(MSO!H19="TBD", MSO!P19, ""), ""),
  IFERROR(IF(FH!H19="TBD", FH!P19, ""), ""),
  IFERROR(IF(MGOLF!H19="TBD", MGOLF!P19, ""), ""),
  IFERROR(IF(Football!H19="TBD", Football!P19, ""), ""),
  IFERROR(IF(WVB!H19="TBD", WVB!P19, ""), ""),
  IFERROR(IF(XC!H19="TBD", XC!P19, ""), ""),
  IFERROR(IF(SWIMMING!H19="TBD", SWIMMING!P19, ""), ""),
  IFERROR(IF(WTEN!H19="TBD", WTEN!P19, ""), ""),
  IFERROR(IF(TF!H19="TBD", TF!P19, ""), ""),
  IFERROR(IF(WGOLF!H19="TBD", WGOLF!P19, ""), ""),
  IFERROR(IF(WBB!H19="TBD", WBB!P19, ""), ""),
  IFERROR(IF(MBB!H19="TBD", MBB!P19, ""), ""),
  IFERROR(IF(WLAX!H19="TBD", WLAX!P19, ""), ""),
  IFERROR(IF(MLAX!H19="TBD", MLAX!P19, ""), ""),
  IFERROR(IF(SOFT!H19="TBD", SOFT!P19, ""), ""),
  IFERROR(IF(BASE!H19="TBD", BASE!P19, ""), ""),
  IFERROR(IF(ESPORTS!H19="TBD", ESPORTS!P19, ""), "")
)
</f>
        <v/>
      </c>
    </row>
    <row r="20" ht="22.5" customHeight="1">
      <c r="A20" s="6">
        <v>19.0</v>
      </c>
      <c r="B20" s="6" t="str">
        <f>'Master Schedule'!B20</f>
        <v/>
      </c>
      <c r="C20" s="7">
        <v>46253.0</v>
      </c>
      <c r="D20" s="8" t="str">
        <f t="shared" si="1"/>
        <v>Wednesday</v>
      </c>
      <c r="E20" s="11" t="str">
        <f>TEXTJOIN(
  CHAR(10) &amp; CHAR(10),
  TRUE,
  IFERROR(IF(WSO!H20="TBD", WSO!E20, ""), ""),
  IFERROR(IF(MSO!H20="TBD", MSO!E20, ""), ""),
  IFERROR(IF(FH!H20="TBD", FH!E20, ""), ""),
  IFERROR(IF(MGOLF!H20="TBD", MGOLF!E20, ""), ""),
  IFERROR(IF(Football!H20="TBD", Football!E20, ""), ""),
  IFERROR(IF(WVB!H20="TBD", WVB!E20, ""), ""),
  IFERROR(IF(XC!H20="TBD", XC!E20, ""), ""),
  IFERROR(IF(SWIMMING!H20="TBD", SWIMMING!E20, ""), ""),
  IFERROR(IF(WTEN!H20="TBD", WTEN!E20, ""), ""),
  IFERROR(IF(TF!H20="TBD", TF!E20, ""), ""),
  IFERROR(IF(WGOLF!H20="TBD", WGOLF!E20, ""), ""),
  IFERROR(IF(WBB!H20="TBD", WBB!E20, ""), ""),
  IFERROR(IF(MBB!H20="TBD", MBB!E20, ""), ""),
  IFERROR(IF(WLAX!H20="TBD", WLAX!E20, ""), ""),
  IFERROR(IF(MLAX!H20="TBD", MLAX!E20, ""), ""),
  IFERROR(IF(SOFT!H20="TBD", SOFT!E20, ""), ""),
  IFERROR(IF(BASE!H20="Away", BASE!E20, ""), ""),
  IFERROR(IF(ESPORTS!H20="TBD", ESPORTS!E20, ""), "")
)</f>
        <v/>
      </c>
      <c r="F20" s="11" t="str">
        <f>TEXTJOIN(
  CHAR(10) &amp; CHAR(10),
  TRUE,
  IFERROR(IF(WSO!H20="TBD", TEXT(WSO!F20, "h:mm AM/PM"), ""), ""),
  IFERROR(IF(MSO!H20="TBD", TEXT(MSO!F20, "h:mm AM/PM"), ""), ""),
  IFERROR(IF(FH!H20="TBD", TEXT(FH!F20, "h:mm AM/PM"), ""), ""),
  IFERROR(IF(MGOLF!H20="TBD", TEXT(MGOLF!F20, "h:mm AM/PM"), ""), ""),
  IFERROR(IF(Football!H20="TBD", TEXT(Football!F20, "h:mm AM/PM"), ""), ""),
  IFERROR(IF(WVB!H20="TBD", TEXT(WVB!F20, "h:mm AM/PM"), ""), ""),
  IFERROR(IF(XC!H20="TBD", TEXT(XC!F20, "h:mm AM/PM"), ""), ""),
  IFERROR(IF(SWIMMING!H20="TBD", TEXT(SWIMMING!F20, "h:mm AM/PM"), ""), ""),
  IFERROR(IF(WTEN!H20="TBD", TEXT(WTEN!F20, "h:mm AM/PM"), ""), ""),
  IFERROR(IF(TF!H20="TBD", TEXT(TF!F20, "h:mm AM/PM"), ""), ""),
  IFERROR(IF(WGOLF!H20="TBD", TEXT(WGOLF!F20, "h:mm AM/PM"), ""), ""),
  IFERROR(IF(WBB!H20="TBD", TEXT(WBB!F20, "h:mm AM/PM"), ""), ""),
  IFERROR(IF(MBB!H20="TBD", TEXT(MBB!F20, "h:mm AM/PM"), ""), ""),
  IFERROR(IF(WLAX!H20="TBD", TEXT(WLAX!F20, "h:mm AM/PM"), ""), ""),
  IFERROR(IF(MLAX!H20="TBD", TEXT(MLAX!F20, "h:mm AM/PM"), ""), ""),
  IFERROR(IF(SOFT!H20="TBD", TEXT(SOFT!F20, "h:mm AM/PM"), ""), ""),
  IFERROR(IF(BASE!H20="TBD", TEXT(BASE!F20, "h:mm AM/PM"), ""), ""),
  IFERROR(IF(ESPORTS!H20="TBD", TEXT(ESPORTS!F20, "h:mm AM/PM"), ""), "")
)
</f>
        <v/>
      </c>
      <c r="G20" s="11" t="str">
        <f>TEXTJOIN(
  CHAR(10) &amp; CHAR(10),
  TRUE,
  IFERROR(IF(WSO!H20="TBD", WSO!G20, ""), ""),
  IFERROR(IF(MSO!H20="TBD", MSO!G20, ""), ""),
  IFERROR(IF(FH!H20="TBD", FH!G20, ""), ""),
  IFERROR(IF(MGOLF!H20="TBD", MGOLF!G20, ""), ""),
  IFERROR(IF(Football!H20="TBD", Football!G20, ""), ""),
  IFERROR(IF(WVB!H20="TBD", WVB!G20, ""), ""),
  IFERROR(IF(XC!H20="TBD", XC!G20, ""), ""),
  IFERROR(IF(SWIMMING!H20="TBD", SWIMMING!G20, ""), ""),
  IFERROR(IF(WTEN!H20="TBD", WTEN!G20, ""), ""),
  IFERROR(IF(TF!H20="TBD", TF!G20, ""), ""),
  IFERROR(IF(WGOLF!H20="TBD", WGOLF!G20, ""), ""),
  IFERROR(IF(WBB!H20="TBD", WBB!G20, ""), ""),
  IFERROR(IF(MBB!H20="TBD", MBB!G20, ""), ""),
  IFERROR(IF(WLAX!H20="TBD", WLAX!G20, ""), ""),
  IFERROR(IF(MLAX!H20="TBD", MLAX!G20, ""), ""),
  IFERROR(IF(SOFT!H20="TBD", SOFT!G20, ""), ""),
  IFERROR(IF(BASE!H20="TBD", BASE!G20, ""), ""),
  IFERROR(IF(ESPORTS!H20="TBD", ESPORTS!G20, ""), "")
)
</f>
        <v/>
      </c>
      <c r="H20" s="22" t="str">
        <f>TEXTJOIN(
  CHAR(10) &amp; CHAR(10),
  TRUE,
  IFERROR(IF(WSO!H20="TBD", WSO!P20, ""), ""),
  IFERROR(IF(MSO!H20="TBD", MSO!P20, ""), ""),
  IFERROR(IF(FH!H20="TBD", FH!P20, ""), ""),
  IFERROR(IF(MGOLF!H20="TBD", MGOLF!P20, ""), ""),
  IFERROR(IF(Football!H20="TBD", Football!P20, ""), ""),
  IFERROR(IF(WVB!H20="TBD", WVB!P20, ""), ""),
  IFERROR(IF(XC!H20="TBD", XC!P20, ""), ""),
  IFERROR(IF(SWIMMING!H20="TBD", SWIMMING!P20, ""), ""),
  IFERROR(IF(WTEN!H20="TBD", WTEN!P20, ""), ""),
  IFERROR(IF(TF!H20="TBD", TF!P20, ""), ""),
  IFERROR(IF(WGOLF!H20="TBD", WGOLF!P20, ""), ""),
  IFERROR(IF(WBB!H20="TBD", WBB!P20, ""), ""),
  IFERROR(IF(MBB!H20="TBD", MBB!P20, ""), ""),
  IFERROR(IF(WLAX!H20="TBD", WLAX!P20, ""), ""),
  IFERROR(IF(MLAX!H20="TBD", MLAX!P20, ""), ""),
  IFERROR(IF(SOFT!H20="TBD", SOFT!P20, ""), ""),
  IFERROR(IF(BASE!H20="TBD", BASE!P20, ""), ""),
  IFERROR(IF(ESPORTS!H20="TBD", ESPORTS!P20, ""), "")
)
</f>
        <v/>
      </c>
    </row>
    <row r="21" ht="22.5" customHeight="1">
      <c r="A21" s="6">
        <v>20.0</v>
      </c>
      <c r="B21" s="6" t="str">
        <f>'Master Schedule'!B21</f>
        <v/>
      </c>
      <c r="C21" s="7">
        <v>46254.0</v>
      </c>
      <c r="D21" s="8" t="str">
        <f t="shared" si="1"/>
        <v>Thursday</v>
      </c>
      <c r="E21" s="11" t="str">
        <f>TEXTJOIN(
  CHAR(10) &amp; CHAR(10),
  TRUE,
  IFERROR(IF(WSO!H21="TBD", WSO!E21, ""), ""),
  IFERROR(IF(MSO!H21="TBD", MSO!E21, ""), ""),
  IFERROR(IF(FH!H21="TBD", FH!E21, ""), ""),
  IFERROR(IF(MGOLF!H21="TBD", MGOLF!E21, ""), ""),
  IFERROR(IF(Football!H21="TBD", Football!E21, ""), ""),
  IFERROR(IF(WVB!H21="TBD", WVB!E21, ""), ""),
  IFERROR(IF(XC!H21="TBD", XC!E21, ""), ""),
  IFERROR(IF(SWIMMING!H21="TBD", SWIMMING!E21, ""), ""),
  IFERROR(IF(WTEN!H21="TBD", WTEN!E21, ""), ""),
  IFERROR(IF(TF!H21="TBD", TF!E21, ""), ""),
  IFERROR(IF(WGOLF!H21="TBD", WGOLF!E21, ""), ""),
  IFERROR(IF(WBB!H21="TBD", WBB!E21, ""), ""),
  IFERROR(IF(MBB!H21="TBD", MBB!E21, ""), ""),
  IFERROR(IF(WLAX!H21="TBD", WLAX!E21, ""), ""),
  IFERROR(IF(MLAX!H21="TBD", MLAX!E21, ""), ""),
  IFERROR(IF(SOFT!H21="TBD", SOFT!E21, ""), ""),
  IFERROR(IF(BASE!H21="Away", BASE!E21, ""), ""),
  IFERROR(IF(ESPORTS!H21="TBD", ESPORTS!E21, ""), "")
)</f>
        <v/>
      </c>
      <c r="F21" s="11" t="str">
        <f>TEXTJOIN(
  CHAR(10) &amp; CHAR(10),
  TRUE,
  IFERROR(IF(WSO!H21="TBD", TEXT(WSO!F21, "h:mm AM/PM"), ""), ""),
  IFERROR(IF(MSO!H21="TBD", TEXT(MSO!F21, "h:mm AM/PM"), ""), ""),
  IFERROR(IF(FH!H21="TBD", TEXT(FH!F21, "h:mm AM/PM"), ""), ""),
  IFERROR(IF(MGOLF!H21="TBD", TEXT(MGOLF!F21, "h:mm AM/PM"), ""), ""),
  IFERROR(IF(Football!H21="TBD", TEXT(Football!F21, "h:mm AM/PM"), ""), ""),
  IFERROR(IF(WVB!H21="TBD", TEXT(WVB!F21, "h:mm AM/PM"), ""), ""),
  IFERROR(IF(XC!H21="TBD", TEXT(XC!F21, "h:mm AM/PM"), ""), ""),
  IFERROR(IF(SWIMMING!H21="TBD", TEXT(SWIMMING!F21, "h:mm AM/PM"), ""), ""),
  IFERROR(IF(WTEN!H21="TBD", TEXT(WTEN!F21, "h:mm AM/PM"), ""), ""),
  IFERROR(IF(TF!H21="TBD", TEXT(TF!F21, "h:mm AM/PM"), ""), ""),
  IFERROR(IF(WGOLF!H21="TBD", TEXT(WGOLF!F21, "h:mm AM/PM"), ""), ""),
  IFERROR(IF(WBB!H21="TBD", TEXT(WBB!F21, "h:mm AM/PM"), ""), ""),
  IFERROR(IF(MBB!H21="TBD", TEXT(MBB!F21, "h:mm AM/PM"), ""), ""),
  IFERROR(IF(WLAX!H21="TBD", TEXT(WLAX!F21, "h:mm AM/PM"), ""), ""),
  IFERROR(IF(MLAX!H21="TBD", TEXT(MLAX!F21, "h:mm AM/PM"), ""), ""),
  IFERROR(IF(SOFT!H21="TBD", TEXT(SOFT!F21, "h:mm AM/PM"), ""), ""),
  IFERROR(IF(BASE!H21="TBD", TEXT(BASE!F21, "h:mm AM/PM"), ""), ""),
  IFERROR(IF(ESPORTS!H21="TBD", TEXT(ESPORTS!F21, "h:mm AM/PM"), ""), "")
)
</f>
        <v/>
      </c>
      <c r="G21" s="11" t="str">
        <f>TEXTJOIN(
  CHAR(10) &amp; CHAR(10),
  TRUE,
  IFERROR(IF(WSO!H21="TBD", WSO!G21, ""), ""),
  IFERROR(IF(MSO!H21="TBD", MSO!G21, ""), ""),
  IFERROR(IF(FH!H21="TBD", FH!G21, ""), ""),
  IFERROR(IF(MGOLF!H21="TBD", MGOLF!G21, ""), ""),
  IFERROR(IF(Football!H21="TBD", Football!G21, ""), ""),
  IFERROR(IF(WVB!H21="TBD", WVB!G21, ""), ""),
  IFERROR(IF(XC!H21="TBD", XC!G21, ""), ""),
  IFERROR(IF(SWIMMING!H21="TBD", SWIMMING!G21, ""), ""),
  IFERROR(IF(WTEN!H21="TBD", WTEN!G21, ""), ""),
  IFERROR(IF(TF!H21="TBD", TF!G21, ""), ""),
  IFERROR(IF(WGOLF!H21="TBD", WGOLF!G21, ""), ""),
  IFERROR(IF(WBB!H21="TBD", WBB!G21, ""), ""),
  IFERROR(IF(MBB!H21="TBD", MBB!G21, ""), ""),
  IFERROR(IF(WLAX!H21="TBD", WLAX!G21, ""), ""),
  IFERROR(IF(MLAX!H21="TBD", MLAX!G21, ""), ""),
  IFERROR(IF(SOFT!H21="TBD", SOFT!G21, ""), ""),
  IFERROR(IF(BASE!H21="TBD", BASE!G21, ""), ""),
  IFERROR(IF(ESPORTS!H21="TBD", ESPORTS!G21, ""), "")
)
</f>
        <v/>
      </c>
      <c r="H21" s="22" t="str">
        <f>TEXTJOIN(
  CHAR(10) &amp; CHAR(10),
  TRUE,
  IFERROR(IF(WSO!H21="TBD", WSO!P21, ""), ""),
  IFERROR(IF(MSO!H21="TBD", MSO!P21, ""), ""),
  IFERROR(IF(FH!H21="TBD", FH!P21, ""), ""),
  IFERROR(IF(MGOLF!H21="TBD", MGOLF!P21, ""), ""),
  IFERROR(IF(Football!H21="TBD", Football!P21, ""), ""),
  IFERROR(IF(WVB!H21="TBD", WVB!P21, ""), ""),
  IFERROR(IF(XC!H21="TBD", XC!P21, ""), ""),
  IFERROR(IF(SWIMMING!H21="TBD", SWIMMING!P21, ""), ""),
  IFERROR(IF(WTEN!H21="TBD", WTEN!P21, ""), ""),
  IFERROR(IF(TF!H21="TBD", TF!P21, ""), ""),
  IFERROR(IF(WGOLF!H21="TBD", WGOLF!P21, ""), ""),
  IFERROR(IF(WBB!H21="TBD", WBB!P21, ""), ""),
  IFERROR(IF(MBB!H21="TBD", MBB!P21, ""), ""),
  IFERROR(IF(WLAX!H21="TBD", WLAX!P21, ""), ""),
  IFERROR(IF(MLAX!H21="TBD", MLAX!P21, ""), ""),
  IFERROR(IF(SOFT!H21="TBD", SOFT!P21, ""), ""),
  IFERROR(IF(BASE!H21="TBD", BASE!P21, ""), ""),
  IFERROR(IF(ESPORTS!H21="TBD", ESPORTS!P21, ""), "")
)
</f>
        <v/>
      </c>
    </row>
    <row r="22" ht="22.5" customHeight="1">
      <c r="A22" s="6">
        <v>21.0</v>
      </c>
      <c r="B22" s="6" t="str">
        <f>'Master Schedule'!B22</f>
        <v/>
      </c>
      <c r="C22" s="7">
        <v>46255.0</v>
      </c>
      <c r="D22" s="8" t="str">
        <f t="shared" si="1"/>
        <v>Friday</v>
      </c>
      <c r="E22" s="11" t="str">
        <f>TEXTJOIN(
  CHAR(10) &amp; CHAR(10),
  TRUE,
  IFERROR(IF(WSO!H22="TBD", WSO!E22, ""), ""),
  IFERROR(IF(MSO!H22="TBD", MSO!E22, ""), ""),
  IFERROR(IF(FH!H22="TBD", FH!E22, ""), ""),
  IFERROR(IF(MGOLF!H22="TBD", MGOLF!E22, ""), ""),
  IFERROR(IF(Football!H22="TBD", Football!E22, ""), ""),
  IFERROR(IF(WVB!H22="TBD", WVB!E22, ""), ""),
  IFERROR(IF(XC!H22="TBD", XC!E22, ""), ""),
  IFERROR(IF(SWIMMING!H22="TBD", SWIMMING!E22, ""), ""),
  IFERROR(IF(WTEN!H22="TBD", WTEN!E22, ""), ""),
  IFERROR(IF(TF!H22="TBD", TF!E22, ""), ""),
  IFERROR(IF(WGOLF!H22="TBD", WGOLF!E22, ""), ""),
  IFERROR(IF(WBB!H22="TBD", WBB!E22, ""), ""),
  IFERROR(IF(MBB!H22="TBD", MBB!E22, ""), ""),
  IFERROR(IF(WLAX!H22="TBD", WLAX!E22, ""), ""),
  IFERROR(IF(MLAX!H22="TBD", MLAX!E22, ""), ""),
  IFERROR(IF(SOFT!H22="TBD", SOFT!E22, ""), ""),
  IFERROR(IF(BASE!H22="Away", BASE!E22, ""), ""),
  IFERROR(IF(ESPORTS!H22="TBD", ESPORTS!E22, ""), "")
)</f>
        <v/>
      </c>
      <c r="F22" s="11" t="str">
        <f>TEXTJOIN(
  CHAR(10) &amp; CHAR(10),
  TRUE,
  IFERROR(IF(WSO!H22="TBD", TEXT(WSO!F22, "h:mm AM/PM"), ""), ""),
  IFERROR(IF(MSO!H22="TBD", TEXT(MSO!F22, "h:mm AM/PM"), ""), ""),
  IFERROR(IF(FH!H22="TBD", TEXT(FH!F22, "h:mm AM/PM"), ""), ""),
  IFERROR(IF(MGOLF!H22="TBD", TEXT(MGOLF!F22, "h:mm AM/PM"), ""), ""),
  IFERROR(IF(Football!H22="TBD", TEXT(Football!F22, "h:mm AM/PM"), ""), ""),
  IFERROR(IF(WVB!H22="TBD", TEXT(WVB!F22, "h:mm AM/PM"), ""), ""),
  IFERROR(IF(XC!H22="TBD", TEXT(XC!F22, "h:mm AM/PM"), ""), ""),
  IFERROR(IF(SWIMMING!H22="TBD", TEXT(SWIMMING!F22, "h:mm AM/PM"), ""), ""),
  IFERROR(IF(WTEN!H22="TBD", TEXT(WTEN!F22, "h:mm AM/PM"), ""), ""),
  IFERROR(IF(TF!H22="TBD", TEXT(TF!F22, "h:mm AM/PM"), ""), ""),
  IFERROR(IF(WGOLF!H22="TBD", TEXT(WGOLF!F22, "h:mm AM/PM"), ""), ""),
  IFERROR(IF(WBB!H22="TBD", TEXT(WBB!F22, "h:mm AM/PM"), ""), ""),
  IFERROR(IF(MBB!H22="TBD", TEXT(MBB!F22, "h:mm AM/PM"), ""), ""),
  IFERROR(IF(WLAX!H22="TBD", TEXT(WLAX!F22, "h:mm AM/PM"), ""), ""),
  IFERROR(IF(MLAX!H22="TBD", TEXT(MLAX!F22, "h:mm AM/PM"), ""), ""),
  IFERROR(IF(SOFT!H22="TBD", TEXT(SOFT!F22, "h:mm AM/PM"), ""), ""),
  IFERROR(IF(BASE!H22="TBD", TEXT(BASE!F22, "h:mm AM/PM"), ""), ""),
  IFERROR(IF(ESPORTS!H22="TBD", TEXT(ESPORTS!F22, "h:mm AM/PM"), ""), "")
)
</f>
        <v/>
      </c>
      <c r="G22" s="11" t="str">
        <f>TEXTJOIN(
  CHAR(10) &amp; CHAR(10),
  TRUE,
  IFERROR(IF(WSO!H22="TBD", WSO!G22, ""), ""),
  IFERROR(IF(MSO!H22="TBD", MSO!G22, ""), ""),
  IFERROR(IF(FH!H22="TBD", FH!G22, ""), ""),
  IFERROR(IF(MGOLF!H22="TBD", MGOLF!G22, ""), ""),
  IFERROR(IF(Football!H22="TBD", Football!G22, ""), ""),
  IFERROR(IF(WVB!H22="TBD", WVB!G22, ""), ""),
  IFERROR(IF(XC!H22="TBD", XC!G22, ""), ""),
  IFERROR(IF(SWIMMING!H22="TBD", SWIMMING!G22, ""), ""),
  IFERROR(IF(WTEN!H22="TBD", WTEN!G22, ""), ""),
  IFERROR(IF(TF!H22="TBD", TF!G22, ""), ""),
  IFERROR(IF(WGOLF!H22="TBD", WGOLF!G22, ""), ""),
  IFERROR(IF(WBB!H22="TBD", WBB!G22, ""), ""),
  IFERROR(IF(MBB!H22="TBD", MBB!G22, ""), ""),
  IFERROR(IF(WLAX!H22="TBD", WLAX!G22, ""), ""),
  IFERROR(IF(MLAX!H22="TBD", MLAX!G22, ""), ""),
  IFERROR(IF(SOFT!H22="TBD", SOFT!G22, ""), ""),
  IFERROR(IF(BASE!H22="TBD", BASE!G22, ""), ""),
  IFERROR(IF(ESPORTS!H22="TBD", ESPORTS!G22, ""), "")
)
</f>
        <v/>
      </c>
      <c r="H22" s="22" t="str">
        <f>TEXTJOIN(
  CHAR(10) &amp; CHAR(10),
  TRUE,
  IFERROR(IF(WSO!H22="TBD", WSO!P22, ""), ""),
  IFERROR(IF(MSO!H22="TBD", MSO!P22, ""), ""),
  IFERROR(IF(FH!H22="TBD", FH!P22, ""), ""),
  IFERROR(IF(MGOLF!H22="TBD", MGOLF!P22, ""), ""),
  IFERROR(IF(Football!H22="TBD", Football!P22, ""), ""),
  IFERROR(IF(WVB!H22="TBD", WVB!P22, ""), ""),
  IFERROR(IF(XC!H22="TBD", XC!P22, ""), ""),
  IFERROR(IF(SWIMMING!H22="TBD", SWIMMING!P22, ""), ""),
  IFERROR(IF(WTEN!H22="TBD", WTEN!P22, ""), ""),
  IFERROR(IF(TF!H22="TBD", TF!P22, ""), ""),
  IFERROR(IF(WGOLF!H22="TBD", WGOLF!P22, ""), ""),
  IFERROR(IF(WBB!H22="TBD", WBB!P22, ""), ""),
  IFERROR(IF(MBB!H22="TBD", MBB!P22, ""), ""),
  IFERROR(IF(WLAX!H22="TBD", WLAX!P22, ""), ""),
  IFERROR(IF(MLAX!H22="TBD", MLAX!P22, ""), ""),
  IFERROR(IF(SOFT!H22="TBD", SOFT!P22, ""), ""),
  IFERROR(IF(BASE!H22="TBD", BASE!P22, ""), ""),
  IFERROR(IF(ESPORTS!H22="TBD", ESPORTS!P22, ""), "")
)
</f>
        <v/>
      </c>
    </row>
    <row r="23" ht="22.5" customHeight="1">
      <c r="A23" s="6">
        <v>22.0</v>
      </c>
      <c r="B23" s="6" t="str">
        <f>'Master Schedule'!B23</f>
        <v/>
      </c>
      <c r="C23" s="7">
        <v>46256.0</v>
      </c>
      <c r="D23" s="8" t="str">
        <f t="shared" si="1"/>
        <v>Saturday</v>
      </c>
      <c r="E23" s="11" t="str">
        <f>TEXTJOIN(
  CHAR(10) &amp; CHAR(10),
  TRUE,
  IFERROR(IF(WSO!H23="TBD", WSO!E23, ""), ""),
  IFERROR(IF(MSO!H23="TBD", MSO!E23, ""), ""),
  IFERROR(IF(FH!H23="TBD", FH!E23, ""), ""),
  IFERROR(IF(MGOLF!H23="TBD", MGOLF!E23, ""), ""),
  IFERROR(IF(Football!H23="TBD", Football!E23, ""), ""),
  IFERROR(IF(WVB!H23="TBD", WVB!E23, ""), ""),
  IFERROR(IF(XC!H23="TBD", XC!E23, ""), ""),
  IFERROR(IF(SWIMMING!H23="TBD", SWIMMING!E23, ""), ""),
  IFERROR(IF(WTEN!H23="TBD", WTEN!E23, ""), ""),
  IFERROR(IF(TF!H23="TBD", TF!E23, ""), ""),
  IFERROR(IF(WGOLF!H23="TBD", WGOLF!E23, ""), ""),
  IFERROR(IF(WBB!H23="TBD", WBB!E23, ""), ""),
  IFERROR(IF(MBB!H23="TBD", MBB!E23, ""), ""),
  IFERROR(IF(WLAX!H23="TBD", WLAX!E23, ""), ""),
  IFERROR(IF(MLAX!H23="TBD", MLAX!E23, ""), ""),
  IFERROR(IF(SOFT!H23="TBD", SOFT!E23, ""), ""),
  IFERROR(IF(BASE!H23="Away", BASE!E23, ""), ""),
  IFERROR(IF(ESPORTS!H23="TBD", ESPORTS!E23, ""), "")
)</f>
        <v/>
      </c>
      <c r="F23" s="11" t="str">
        <f>TEXTJOIN(
  CHAR(10) &amp; CHAR(10),
  TRUE,
  IFERROR(IF(WSO!H23="TBD", TEXT(WSO!F23, "h:mm AM/PM"), ""), ""),
  IFERROR(IF(MSO!H23="TBD", TEXT(MSO!F23, "h:mm AM/PM"), ""), ""),
  IFERROR(IF(FH!H23="TBD", TEXT(FH!F23, "h:mm AM/PM"), ""), ""),
  IFERROR(IF(MGOLF!H23="TBD", TEXT(MGOLF!F23, "h:mm AM/PM"), ""), ""),
  IFERROR(IF(Football!H23="TBD", TEXT(Football!F23, "h:mm AM/PM"), ""), ""),
  IFERROR(IF(WVB!H23="TBD", TEXT(WVB!F23, "h:mm AM/PM"), ""), ""),
  IFERROR(IF(XC!H23="TBD", TEXT(XC!F23, "h:mm AM/PM"), ""), ""),
  IFERROR(IF(SWIMMING!H23="TBD", TEXT(SWIMMING!F23, "h:mm AM/PM"), ""), ""),
  IFERROR(IF(WTEN!H23="TBD", TEXT(WTEN!F23, "h:mm AM/PM"), ""), ""),
  IFERROR(IF(TF!H23="TBD", TEXT(TF!F23, "h:mm AM/PM"), ""), ""),
  IFERROR(IF(WGOLF!H23="TBD", TEXT(WGOLF!F23, "h:mm AM/PM"), ""), ""),
  IFERROR(IF(WBB!H23="TBD", TEXT(WBB!F23, "h:mm AM/PM"), ""), ""),
  IFERROR(IF(MBB!H23="TBD", TEXT(MBB!F23, "h:mm AM/PM"), ""), ""),
  IFERROR(IF(WLAX!H23="TBD", TEXT(WLAX!F23, "h:mm AM/PM"), ""), ""),
  IFERROR(IF(MLAX!H23="TBD", TEXT(MLAX!F23, "h:mm AM/PM"), ""), ""),
  IFERROR(IF(SOFT!H23="TBD", TEXT(SOFT!F23, "h:mm AM/PM"), ""), ""),
  IFERROR(IF(BASE!H23="TBD", TEXT(BASE!F23, "h:mm AM/PM"), ""), ""),
  IFERROR(IF(ESPORTS!H23="TBD", TEXT(ESPORTS!F23, "h:mm AM/PM"), ""), "")
)
</f>
        <v/>
      </c>
      <c r="G23" s="11" t="str">
        <f>TEXTJOIN(
  CHAR(10) &amp; CHAR(10),
  TRUE,
  IFERROR(IF(WSO!H23="TBD", WSO!G23, ""), ""),
  IFERROR(IF(MSO!H23="TBD", MSO!G23, ""), ""),
  IFERROR(IF(FH!H23="TBD", FH!G23, ""), ""),
  IFERROR(IF(MGOLF!H23="TBD", MGOLF!G23, ""), ""),
  IFERROR(IF(Football!H23="TBD", Football!G23, ""), ""),
  IFERROR(IF(WVB!H23="TBD", WVB!G23, ""), ""),
  IFERROR(IF(XC!H23="TBD", XC!G23, ""), ""),
  IFERROR(IF(SWIMMING!H23="TBD", SWIMMING!G23, ""), ""),
  IFERROR(IF(WTEN!H23="TBD", WTEN!G23, ""), ""),
  IFERROR(IF(TF!H23="TBD", TF!G23, ""), ""),
  IFERROR(IF(WGOLF!H23="TBD", WGOLF!G23, ""), ""),
  IFERROR(IF(WBB!H23="TBD", WBB!G23, ""), ""),
  IFERROR(IF(MBB!H23="TBD", MBB!G23, ""), ""),
  IFERROR(IF(WLAX!H23="TBD", WLAX!G23, ""), ""),
  IFERROR(IF(MLAX!H23="TBD", MLAX!G23, ""), ""),
  IFERROR(IF(SOFT!H23="TBD", SOFT!G23, ""), ""),
  IFERROR(IF(BASE!H23="TBD", BASE!G23, ""), ""),
  IFERROR(IF(ESPORTS!H23="TBD", ESPORTS!G23, ""), "")
)
</f>
        <v/>
      </c>
      <c r="H23" s="22" t="str">
        <f>TEXTJOIN(
  CHAR(10) &amp; CHAR(10),
  TRUE,
  IFERROR(IF(WSO!H23="TBD", WSO!P23, ""), ""),
  IFERROR(IF(MSO!H23="TBD", MSO!P23, ""), ""),
  IFERROR(IF(FH!H23="TBD", FH!P23, ""), ""),
  IFERROR(IF(MGOLF!H23="TBD", MGOLF!P23, ""), ""),
  IFERROR(IF(Football!H23="TBD", Football!P23, ""), ""),
  IFERROR(IF(WVB!H23="TBD", WVB!P23, ""), ""),
  IFERROR(IF(XC!H23="TBD", XC!P23, ""), ""),
  IFERROR(IF(SWIMMING!H23="TBD", SWIMMING!P23, ""), ""),
  IFERROR(IF(WTEN!H23="TBD", WTEN!P23, ""), ""),
  IFERROR(IF(TF!H23="TBD", TF!P23, ""), ""),
  IFERROR(IF(WGOLF!H23="TBD", WGOLF!P23, ""), ""),
  IFERROR(IF(WBB!H23="TBD", WBB!P23, ""), ""),
  IFERROR(IF(MBB!H23="TBD", MBB!P23, ""), ""),
  IFERROR(IF(WLAX!H23="TBD", WLAX!P23, ""), ""),
  IFERROR(IF(MLAX!H23="TBD", MLAX!P23, ""), ""),
  IFERROR(IF(SOFT!H23="TBD", SOFT!P23, ""), ""),
  IFERROR(IF(BASE!H23="TBD", BASE!P23, ""), ""),
  IFERROR(IF(ESPORTS!H23="TBD", ESPORTS!P23, ""), "")
)
</f>
        <v/>
      </c>
    </row>
    <row r="24" ht="22.5" customHeight="1">
      <c r="A24" s="6">
        <v>23.0</v>
      </c>
      <c r="B24" s="6" t="str">
        <f>'Master Schedule'!B24</f>
        <v/>
      </c>
      <c r="C24" s="7">
        <v>46257.0</v>
      </c>
      <c r="D24" s="8" t="str">
        <f t="shared" si="1"/>
        <v>Sunday</v>
      </c>
      <c r="E24" s="11" t="str">
        <f>TEXTJOIN(
  CHAR(10) &amp; CHAR(10),
  TRUE,
  IFERROR(IF(WSO!H24="TBD", WSO!E24, ""), ""),
  IFERROR(IF(MSO!H24="TBD", MSO!E24, ""), ""),
  IFERROR(IF(FH!H24="TBD", FH!E24, ""), ""),
  IFERROR(IF(MGOLF!H24="TBD", MGOLF!E24, ""), ""),
  IFERROR(IF(Football!H24="TBD", Football!E24, ""), ""),
  IFERROR(IF(WVB!H24="TBD", WVB!E24, ""), ""),
  IFERROR(IF(XC!H24="TBD", XC!E24, ""), ""),
  IFERROR(IF(SWIMMING!H24="TBD", SWIMMING!E24, ""), ""),
  IFERROR(IF(WTEN!H24="TBD", WTEN!E24, ""), ""),
  IFERROR(IF(TF!H24="TBD", TF!E24, ""), ""),
  IFERROR(IF(WGOLF!H24="TBD", WGOLF!E24, ""), ""),
  IFERROR(IF(WBB!H24="TBD", WBB!E24, ""), ""),
  IFERROR(IF(MBB!H24="TBD", MBB!E24, ""), ""),
  IFERROR(IF(WLAX!H24="TBD", WLAX!E24, ""), ""),
  IFERROR(IF(MLAX!H24="TBD", MLAX!E24, ""), ""),
  IFERROR(IF(SOFT!H24="TBD", SOFT!E24, ""), ""),
  IFERROR(IF(BASE!H24="Away", BASE!E24, ""), ""),
  IFERROR(IF(ESPORTS!H24="TBD", ESPORTS!E24, ""), "")
)</f>
        <v/>
      </c>
      <c r="F24" s="11" t="str">
        <f>TEXTJOIN(
  CHAR(10) &amp; CHAR(10),
  TRUE,
  IFERROR(IF(WSO!H24="TBD", TEXT(WSO!F24, "h:mm AM/PM"), ""), ""),
  IFERROR(IF(MSO!H24="TBD", TEXT(MSO!F24, "h:mm AM/PM"), ""), ""),
  IFERROR(IF(FH!H24="TBD", TEXT(FH!F24, "h:mm AM/PM"), ""), ""),
  IFERROR(IF(MGOLF!H24="TBD", TEXT(MGOLF!F24, "h:mm AM/PM"), ""), ""),
  IFERROR(IF(Football!H24="TBD", TEXT(Football!F24, "h:mm AM/PM"), ""), ""),
  IFERROR(IF(WVB!H24="TBD", TEXT(WVB!F24, "h:mm AM/PM"), ""), ""),
  IFERROR(IF(XC!H24="TBD", TEXT(XC!F24, "h:mm AM/PM"), ""), ""),
  IFERROR(IF(SWIMMING!H24="TBD", TEXT(SWIMMING!F24, "h:mm AM/PM"), ""), ""),
  IFERROR(IF(WTEN!H24="TBD", TEXT(WTEN!F24, "h:mm AM/PM"), ""), ""),
  IFERROR(IF(TF!H24="TBD", TEXT(TF!F24, "h:mm AM/PM"), ""), ""),
  IFERROR(IF(WGOLF!H24="TBD", TEXT(WGOLF!F24, "h:mm AM/PM"), ""), ""),
  IFERROR(IF(WBB!H24="TBD", TEXT(WBB!F24, "h:mm AM/PM"), ""), ""),
  IFERROR(IF(MBB!H24="TBD", TEXT(MBB!F24, "h:mm AM/PM"), ""), ""),
  IFERROR(IF(WLAX!H24="TBD", TEXT(WLAX!F24, "h:mm AM/PM"), ""), ""),
  IFERROR(IF(MLAX!H24="TBD", TEXT(MLAX!F24, "h:mm AM/PM"), ""), ""),
  IFERROR(IF(SOFT!H24="TBD", TEXT(SOFT!F24, "h:mm AM/PM"), ""), ""),
  IFERROR(IF(BASE!H24="TBD", TEXT(BASE!F24, "h:mm AM/PM"), ""), ""),
  IFERROR(IF(ESPORTS!H24="TBD", TEXT(ESPORTS!F24, "h:mm AM/PM"), ""), "")
)
</f>
        <v/>
      </c>
      <c r="G24" s="11" t="str">
        <f>TEXTJOIN(
  CHAR(10) &amp; CHAR(10),
  TRUE,
  IFERROR(IF(WSO!H24="TBD", WSO!G24, ""), ""),
  IFERROR(IF(MSO!H24="TBD", MSO!G24, ""), ""),
  IFERROR(IF(FH!H24="TBD", FH!G24, ""), ""),
  IFERROR(IF(MGOLF!H24="TBD", MGOLF!G24, ""), ""),
  IFERROR(IF(Football!H24="TBD", Football!G24, ""), ""),
  IFERROR(IF(WVB!H24="TBD", WVB!G24, ""), ""),
  IFERROR(IF(XC!H24="TBD", XC!G24, ""), ""),
  IFERROR(IF(SWIMMING!H24="TBD", SWIMMING!G24, ""), ""),
  IFERROR(IF(WTEN!H24="TBD", WTEN!G24, ""), ""),
  IFERROR(IF(TF!H24="TBD", TF!G24, ""), ""),
  IFERROR(IF(WGOLF!H24="TBD", WGOLF!G24, ""), ""),
  IFERROR(IF(WBB!H24="TBD", WBB!G24, ""), ""),
  IFERROR(IF(MBB!H24="TBD", MBB!G24, ""), ""),
  IFERROR(IF(WLAX!H24="TBD", WLAX!G24, ""), ""),
  IFERROR(IF(MLAX!H24="TBD", MLAX!G24, ""), ""),
  IFERROR(IF(SOFT!H24="TBD", SOFT!G24, ""), ""),
  IFERROR(IF(BASE!H24="TBD", BASE!G24, ""), ""),
  IFERROR(IF(ESPORTS!H24="TBD", ESPORTS!G24, ""), "")
)
</f>
        <v/>
      </c>
      <c r="H24" s="22" t="str">
        <f>TEXTJOIN(
  CHAR(10) &amp; CHAR(10),
  TRUE,
  IFERROR(IF(WSO!H24="TBD", WSO!P24, ""), ""),
  IFERROR(IF(MSO!H24="TBD", MSO!P24, ""), ""),
  IFERROR(IF(FH!H24="TBD", FH!P24, ""), ""),
  IFERROR(IF(MGOLF!H24="TBD", MGOLF!P24, ""), ""),
  IFERROR(IF(Football!H24="TBD", Football!P24, ""), ""),
  IFERROR(IF(WVB!H24="TBD", WVB!P24, ""), ""),
  IFERROR(IF(XC!H24="TBD", XC!P24, ""), ""),
  IFERROR(IF(SWIMMING!H24="TBD", SWIMMING!P24, ""), ""),
  IFERROR(IF(WTEN!H24="TBD", WTEN!P24, ""), ""),
  IFERROR(IF(TF!H24="TBD", TF!P24, ""), ""),
  IFERROR(IF(WGOLF!H24="TBD", WGOLF!P24, ""), ""),
  IFERROR(IF(WBB!H24="TBD", WBB!P24, ""), ""),
  IFERROR(IF(MBB!H24="TBD", MBB!P24, ""), ""),
  IFERROR(IF(WLAX!H24="TBD", WLAX!P24, ""), ""),
  IFERROR(IF(MLAX!H24="TBD", MLAX!P24, ""), ""),
  IFERROR(IF(SOFT!H24="TBD", SOFT!P24, ""), ""),
  IFERROR(IF(BASE!H24="TBD", BASE!P24, ""), ""),
  IFERROR(IF(ESPORTS!H24="TBD", ESPORTS!P24, ""), "")
)
</f>
        <v/>
      </c>
    </row>
    <row r="25" ht="22.5" customHeight="1">
      <c r="A25" s="6">
        <v>24.0</v>
      </c>
      <c r="B25" s="6" t="str">
        <f>'Master Schedule'!B25</f>
        <v/>
      </c>
      <c r="C25" s="7">
        <v>46258.0</v>
      </c>
      <c r="D25" s="8" t="str">
        <f t="shared" si="1"/>
        <v>Monday</v>
      </c>
      <c r="E25" s="11" t="str">
        <f>TEXTJOIN(
  CHAR(10) &amp; CHAR(10),
  TRUE,
  IFERROR(IF(WSO!H25="TBD", WSO!E25, ""), ""),
  IFERROR(IF(MSO!H25="TBD", MSO!E25, ""), ""),
  IFERROR(IF(FH!H25="TBD", FH!E25, ""), ""),
  IFERROR(IF(MGOLF!H25="TBD", MGOLF!E25, ""), ""),
  IFERROR(IF(Football!H25="TBD", Football!E25, ""), ""),
  IFERROR(IF(WVB!H25="TBD", WVB!E25, ""), ""),
  IFERROR(IF(XC!H25="TBD", XC!E25, ""), ""),
  IFERROR(IF(SWIMMING!H25="TBD", SWIMMING!E25, ""), ""),
  IFERROR(IF(WTEN!H25="TBD", WTEN!E25, ""), ""),
  IFERROR(IF(TF!H25="TBD", TF!E25, ""), ""),
  IFERROR(IF(WGOLF!H25="TBD", WGOLF!E25, ""), ""),
  IFERROR(IF(WBB!H25="TBD", WBB!E25, ""), ""),
  IFERROR(IF(MBB!H25="TBD", MBB!E25, ""), ""),
  IFERROR(IF(WLAX!H25="TBD", WLAX!E25, ""), ""),
  IFERROR(IF(MLAX!H25="TBD", MLAX!E25, ""), ""),
  IFERROR(IF(SOFT!H25="TBD", SOFT!E25, ""), ""),
  IFERROR(IF(BASE!H25="Away", BASE!E25, ""), ""),
  IFERROR(IF(ESPORTS!H25="TBD", ESPORTS!E25, ""), "")
)</f>
        <v/>
      </c>
      <c r="F25" s="11" t="str">
        <f>TEXTJOIN(
  CHAR(10) &amp; CHAR(10),
  TRUE,
  IFERROR(IF(WSO!H25="TBD", TEXT(WSO!F25, "h:mm AM/PM"), ""), ""),
  IFERROR(IF(MSO!H25="TBD", TEXT(MSO!F25, "h:mm AM/PM"), ""), ""),
  IFERROR(IF(FH!H25="TBD", TEXT(FH!F25, "h:mm AM/PM"), ""), ""),
  IFERROR(IF(MGOLF!H25="TBD", TEXT(MGOLF!F25, "h:mm AM/PM"), ""), ""),
  IFERROR(IF(Football!H25="TBD", TEXT(Football!F25, "h:mm AM/PM"), ""), ""),
  IFERROR(IF(WVB!H25="TBD", TEXT(WVB!F25, "h:mm AM/PM"), ""), ""),
  IFERROR(IF(XC!H25="TBD", TEXT(XC!F25, "h:mm AM/PM"), ""), ""),
  IFERROR(IF(SWIMMING!H25="TBD", TEXT(SWIMMING!F25, "h:mm AM/PM"), ""), ""),
  IFERROR(IF(WTEN!H25="TBD", TEXT(WTEN!F25, "h:mm AM/PM"), ""), ""),
  IFERROR(IF(TF!H25="TBD", TEXT(TF!F25, "h:mm AM/PM"), ""), ""),
  IFERROR(IF(WGOLF!H25="TBD", TEXT(WGOLF!F25, "h:mm AM/PM"), ""), ""),
  IFERROR(IF(WBB!H25="TBD", TEXT(WBB!F25, "h:mm AM/PM"), ""), ""),
  IFERROR(IF(MBB!H25="TBD", TEXT(MBB!F25, "h:mm AM/PM"), ""), ""),
  IFERROR(IF(WLAX!H25="TBD", TEXT(WLAX!F25, "h:mm AM/PM"), ""), ""),
  IFERROR(IF(MLAX!H25="TBD", TEXT(MLAX!F25, "h:mm AM/PM"), ""), ""),
  IFERROR(IF(SOFT!H25="TBD", TEXT(SOFT!F25, "h:mm AM/PM"), ""), ""),
  IFERROR(IF(BASE!H25="TBD", TEXT(BASE!F25, "h:mm AM/PM"), ""), ""),
  IFERROR(IF(ESPORTS!H25="TBD", TEXT(ESPORTS!F25, "h:mm AM/PM"), ""), "")
)
</f>
        <v/>
      </c>
      <c r="G25" s="11" t="str">
        <f>TEXTJOIN(
  CHAR(10) &amp; CHAR(10),
  TRUE,
  IFERROR(IF(WSO!H25="TBD", WSO!G25, ""), ""),
  IFERROR(IF(MSO!H25="TBD", MSO!G25, ""), ""),
  IFERROR(IF(FH!H25="TBD", FH!G25, ""), ""),
  IFERROR(IF(MGOLF!H25="TBD", MGOLF!G25, ""), ""),
  IFERROR(IF(Football!H25="TBD", Football!G25, ""), ""),
  IFERROR(IF(WVB!H25="TBD", WVB!G25, ""), ""),
  IFERROR(IF(XC!H25="TBD", XC!G25, ""), ""),
  IFERROR(IF(SWIMMING!H25="TBD", SWIMMING!G25, ""), ""),
  IFERROR(IF(WTEN!H25="TBD", WTEN!G25, ""), ""),
  IFERROR(IF(TF!H25="TBD", TF!G25, ""), ""),
  IFERROR(IF(WGOLF!H25="TBD", WGOLF!G25, ""), ""),
  IFERROR(IF(WBB!H25="TBD", WBB!G25, ""), ""),
  IFERROR(IF(MBB!H25="TBD", MBB!G25, ""), ""),
  IFERROR(IF(WLAX!H25="TBD", WLAX!G25, ""), ""),
  IFERROR(IF(MLAX!H25="TBD", MLAX!G25, ""), ""),
  IFERROR(IF(SOFT!H25="TBD", SOFT!G25, ""), ""),
  IFERROR(IF(BASE!H25="TBD", BASE!G25, ""), ""),
  IFERROR(IF(ESPORTS!H25="TBD", ESPORTS!G25, ""), "")
)
</f>
        <v/>
      </c>
      <c r="H25" s="22" t="str">
        <f>TEXTJOIN(
  CHAR(10) &amp; CHAR(10),
  TRUE,
  IFERROR(IF(WSO!H25="TBD", WSO!P25, ""), ""),
  IFERROR(IF(MSO!H25="TBD", MSO!P25, ""), ""),
  IFERROR(IF(FH!H25="TBD", FH!P25, ""), ""),
  IFERROR(IF(MGOLF!H25="TBD", MGOLF!P25, ""), ""),
  IFERROR(IF(Football!H25="TBD", Football!P25, ""), ""),
  IFERROR(IF(WVB!H25="TBD", WVB!P25, ""), ""),
  IFERROR(IF(XC!H25="TBD", XC!P25, ""), ""),
  IFERROR(IF(SWIMMING!H25="TBD", SWIMMING!P25, ""), ""),
  IFERROR(IF(WTEN!H25="TBD", WTEN!P25, ""), ""),
  IFERROR(IF(TF!H25="TBD", TF!P25, ""), ""),
  IFERROR(IF(WGOLF!H25="TBD", WGOLF!P25, ""), ""),
  IFERROR(IF(WBB!H25="TBD", WBB!P25, ""), ""),
  IFERROR(IF(MBB!H25="TBD", MBB!P25, ""), ""),
  IFERROR(IF(WLAX!H25="TBD", WLAX!P25, ""), ""),
  IFERROR(IF(MLAX!H25="TBD", MLAX!P25, ""), ""),
  IFERROR(IF(SOFT!H25="TBD", SOFT!P25, ""), ""),
  IFERROR(IF(BASE!H25="TBD", BASE!P25, ""), ""),
  IFERROR(IF(ESPORTS!H25="TBD", ESPORTS!P25, ""), "")
)
</f>
        <v/>
      </c>
    </row>
    <row r="26" ht="22.5" customHeight="1">
      <c r="A26" s="6">
        <v>25.0</v>
      </c>
      <c r="B26" s="6" t="str">
        <f>'Master Schedule'!B26</f>
        <v/>
      </c>
      <c r="C26" s="7">
        <v>46259.0</v>
      </c>
      <c r="D26" s="8" t="str">
        <f t="shared" si="1"/>
        <v>Tuesday</v>
      </c>
      <c r="E26" s="11" t="str">
        <f>TEXTJOIN(
  CHAR(10) &amp; CHAR(10),
  TRUE,
  IFERROR(IF(WSO!H26="TBD", WSO!E26, ""), ""),
  IFERROR(IF(MSO!H26="TBD", MSO!E26, ""), ""),
  IFERROR(IF(FH!H26="TBD", FH!E26, ""), ""),
  IFERROR(IF(MGOLF!H26="TBD", MGOLF!E26, ""), ""),
  IFERROR(IF(Football!H26="TBD", Football!E26, ""), ""),
  IFERROR(IF(WVB!H26="TBD", WVB!E26, ""), ""),
  IFERROR(IF(XC!H26="TBD", XC!E26, ""), ""),
  IFERROR(IF(SWIMMING!H26="TBD", SWIMMING!E26, ""), ""),
  IFERROR(IF(WTEN!H26="TBD", WTEN!E26, ""), ""),
  IFERROR(IF(TF!H26="TBD", TF!E26, ""), ""),
  IFERROR(IF(WGOLF!H26="TBD", WGOLF!E26, ""), ""),
  IFERROR(IF(WBB!H26="TBD", WBB!E26, ""), ""),
  IFERROR(IF(MBB!H26="TBD", MBB!E26, ""), ""),
  IFERROR(IF(WLAX!H26="TBD", WLAX!E26, ""), ""),
  IFERROR(IF(MLAX!H26="TBD", MLAX!E26, ""), ""),
  IFERROR(IF(SOFT!H26="TBD", SOFT!E26, ""), ""),
  IFERROR(IF(BASE!H26="Away", BASE!E26, ""), ""),
  IFERROR(IF(ESPORTS!H26="TBD", ESPORTS!E26, ""), "")
)</f>
        <v/>
      </c>
      <c r="F26" s="11" t="str">
        <f>TEXTJOIN(
  CHAR(10) &amp; CHAR(10),
  TRUE,
  IFERROR(IF(WSO!H26="TBD", TEXT(WSO!F26, "h:mm AM/PM"), ""), ""),
  IFERROR(IF(MSO!H26="TBD", TEXT(MSO!F26, "h:mm AM/PM"), ""), ""),
  IFERROR(IF(FH!H26="TBD", TEXT(FH!F26, "h:mm AM/PM"), ""), ""),
  IFERROR(IF(MGOLF!H26="TBD", TEXT(MGOLF!F26, "h:mm AM/PM"), ""), ""),
  IFERROR(IF(Football!H26="TBD", TEXT(Football!F26, "h:mm AM/PM"), ""), ""),
  IFERROR(IF(WVB!H26="TBD", TEXT(WVB!F26, "h:mm AM/PM"), ""), ""),
  IFERROR(IF(XC!H26="TBD", TEXT(XC!F26, "h:mm AM/PM"), ""), ""),
  IFERROR(IF(SWIMMING!H26="TBD", TEXT(SWIMMING!F26, "h:mm AM/PM"), ""), ""),
  IFERROR(IF(WTEN!H26="TBD", TEXT(WTEN!F26, "h:mm AM/PM"), ""), ""),
  IFERROR(IF(TF!H26="TBD", TEXT(TF!F26, "h:mm AM/PM"), ""), ""),
  IFERROR(IF(WGOLF!H26="TBD", TEXT(WGOLF!F26, "h:mm AM/PM"), ""), ""),
  IFERROR(IF(WBB!H26="TBD", TEXT(WBB!F26, "h:mm AM/PM"), ""), ""),
  IFERROR(IF(MBB!H26="TBD", TEXT(MBB!F26, "h:mm AM/PM"), ""), ""),
  IFERROR(IF(WLAX!H26="TBD", TEXT(WLAX!F26, "h:mm AM/PM"), ""), ""),
  IFERROR(IF(MLAX!H26="TBD", TEXT(MLAX!F26, "h:mm AM/PM"), ""), ""),
  IFERROR(IF(SOFT!H26="TBD", TEXT(SOFT!F26, "h:mm AM/PM"), ""), ""),
  IFERROR(IF(BASE!H26="TBD", TEXT(BASE!F26, "h:mm AM/PM"), ""), ""),
  IFERROR(IF(ESPORTS!H26="TBD", TEXT(ESPORTS!F26, "h:mm AM/PM"), ""), "")
)
</f>
        <v/>
      </c>
      <c r="G26" s="11" t="str">
        <f>TEXTJOIN(
  CHAR(10) &amp; CHAR(10),
  TRUE,
  IFERROR(IF(WSO!H26="TBD", WSO!G26, ""), ""),
  IFERROR(IF(MSO!H26="TBD", MSO!G26, ""), ""),
  IFERROR(IF(FH!H26="TBD", FH!G26, ""), ""),
  IFERROR(IF(MGOLF!H26="TBD", MGOLF!G26, ""), ""),
  IFERROR(IF(Football!H26="TBD", Football!G26, ""), ""),
  IFERROR(IF(WVB!H26="TBD", WVB!G26, ""), ""),
  IFERROR(IF(XC!H26="TBD", XC!G26, ""), ""),
  IFERROR(IF(SWIMMING!H26="TBD", SWIMMING!G26, ""), ""),
  IFERROR(IF(WTEN!H26="TBD", WTEN!G26, ""), ""),
  IFERROR(IF(TF!H26="TBD", TF!G26, ""), ""),
  IFERROR(IF(WGOLF!H26="TBD", WGOLF!G26, ""), ""),
  IFERROR(IF(WBB!H26="TBD", WBB!G26, ""), ""),
  IFERROR(IF(MBB!H26="TBD", MBB!G26, ""), ""),
  IFERROR(IF(WLAX!H26="TBD", WLAX!G26, ""), ""),
  IFERROR(IF(MLAX!H26="TBD", MLAX!G26, ""), ""),
  IFERROR(IF(SOFT!H26="TBD", SOFT!G26, ""), ""),
  IFERROR(IF(BASE!H26="TBD", BASE!G26, ""), ""),
  IFERROR(IF(ESPORTS!H26="TBD", ESPORTS!G26, ""), "")
)
</f>
        <v/>
      </c>
      <c r="H26" s="22" t="str">
        <f>TEXTJOIN(
  CHAR(10) &amp; CHAR(10),
  TRUE,
  IFERROR(IF(WSO!H26="TBD", WSO!P26, ""), ""),
  IFERROR(IF(MSO!H26="TBD", MSO!P26, ""), ""),
  IFERROR(IF(FH!H26="TBD", FH!P26, ""), ""),
  IFERROR(IF(MGOLF!H26="TBD", MGOLF!P26, ""), ""),
  IFERROR(IF(Football!H26="TBD", Football!P26, ""), ""),
  IFERROR(IF(WVB!H26="TBD", WVB!P26, ""), ""),
  IFERROR(IF(XC!H26="TBD", XC!P26, ""), ""),
  IFERROR(IF(SWIMMING!H26="TBD", SWIMMING!P26, ""), ""),
  IFERROR(IF(WTEN!H26="TBD", WTEN!P26, ""), ""),
  IFERROR(IF(TF!H26="TBD", TF!P26, ""), ""),
  IFERROR(IF(WGOLF!H26="TBD", WGOLF!P26, ""), ""),
  IFERROR(IF(WBB!H26="TBD", WBB!P26, ""), ""),
  IFERROR(IF(MBB!H26="TBD", MBB!P26, ""), ""),
  IFERROR(IF(WLAX!H26="TBD", WLAX!P26, ""), ""),
  IFERROR(IF(MLAX!H26="TBD", MLAX!P26, ""), ""),
  IFERROR(IF(SOFT!H26="TBD", SOFT!P26, ""), ""),
  IFERROR(IF(BASE!H26="TBD", BASE!P26, ""), ""),
  IFERROR(IF(ESPORTS!H26="TBD", ESPORTS!P26, ""), "")
)
</f>
        <v/>
      </c>
    </row>
    <row r="27" ht="22.5" customHeight="1">
      <c r="A27" s="6">
        <v>26.0</v>
      </c>
      <c r="B27" s="6" t="str">
        <f>'Master Schedule'!B27</f>
        <v/>
      </c>
      <c r="C27" s="7">
        <v>46260.0</v>
      </c>
      <c r="D27" s="8" t="str">
        <f t="shared" si="1"/>
        <v>Wednesday</v>
      </c>
      <c r="E27" s="11" t="str">
        <f>TEXTJOIN(
  CHAR(10) &amp; CHAR(10),
  TRUE,
  IFERROR(IF(WSO!H27="TBD", WSO!E27, ""), ""),
  IFERROR(IF(MSO!H27="TBD", MSO!E27, ""), ""),
  IFERROR(IF(FH!H27="TBD", FH!E27, ""), ""),
  IFERROR(IF(MGOLF!H27="TBD", MGOLF!E27, ""), ""),
  IFERROR(IF(Football!H27="TBD", Football!E27, ""), ""),
  IFERROR(IF(WVB!H27="TBD", WVB!E27, ""), ""),
  IFERROR(IF(XC!H27="TBD", XC!E27, ""), ""),
  IFERROR(IF(SWIMMING!H27="TBD", SWIMMING!E27, ""), ""),
  IFERROR(IF(WTEN!H27="TBD", WTEN!E27, ""), ""),
  IFERROR(IF(TF!H27="TBD", TF!E27, ""), ""),
  IFERROR(IF(WGOLF!H27="TBD", WGOLF!E27, ""), ""),
  IFERROR(IF(WBB!H27="TBD", WBB!E27, ""), ""),
  IFERROR(IF(MBB!H27="TBD", MBB!E27, ""), ""),
  IFERROR(IF(WLAX!H27="TBD", WLAX!E27, ""), ""),
  IFERROR(IF(MLAX!H27="TBD", MLAX!E27, ""), ""),
  IFERROR(IF(SOFT!H27="TBD", SOFT!E27, ""), ""),
  IFERROR(IF(BASE!H27="Away", BASE!E27, ""), ""),
  IFERROR(IF(ESPORTS!H27="TBD", ESPORTS!E27, ""), "")
)</f>
        <v/>
      </c>
      <c r="F27" s="11" t="str">
        <f>TEXTJOIN(
  CHAR(10) &amp; CHAR(10),
  TRUE,
  IFERROR(IF(WSO!H27="TBD", TEXT(WSO!F27, "h:mm AM/PM"), ""), ""),
  IFERROR(IF(MSO!H27="TBD", TEXT(MSO!F27, "h:mm AM/PM"), ""), ""),
  IFERROR(IF(FH!H27="TBD", TEXT(FH!F27, "h:mm AM/PM"), ""), ""),
  IFERROR(IF(MGOLF!H27="TBD", TEXT(MGOLF!F27, "h:mm AM/PM"), ""), ""),
  IFERROR(IF(Football!H27="TBD", TEXT(Football!F27, "h:mm AM/PM"), ""), ""),
  IFERROR(IF(WVB!H27="TBD", TEXT(WVB!F27, "h:mm AM/PM"), ""), ""),
  IFERROR(IF(XC!H27="TBD", TEXT(XC!F27, "h:mm AM/PM"), ""), ""),
  IFERROR(IF(SWIMMING!H27="TBD", TEXT(SWIMMING!F27, "h:mm AM/PM"), ""), ""),
  IFERROR(IF(WTEN!H27="TBD", TEXT(WTEN!F27, "h:mm AM/PM"), ""), ""),
  IFERROR(IF(TF!H27="TBD", TEXT(TF!F27, "h:mm AM/PM"), ""), ""),
  IFERROR(IF(WGOLF!H27="TBD", TEXT(WGOLF!F27, "h:mm AM/PM"), ""), ""),
  IFERROR(IF(WBB!H27="TBD", TEXT(WBB!F27, "h:mm AM/PM"), ""), ""),
  IFERROR(IF(MBB!H27="TBD", TEXT(MBB!F27, "h:mm AM/PM"), ""), ""),
  IFERROR(IF(WLAX!H27="TBD", TEXT(WLAX!F27, "h:mm AM/PM"), ""), ""),
  IFERROR(IF(MLAX!H27="TBD", TEXT(MLAX!F27, "h:mm AM/PM"), ""), ""),
  IFERROR(IF(SOFT!H27="TBD", TEXT(SOFT!F27, "h:mm AM/PM"), ""), ""),
  IFERROR(IF(BASE!H27="TBD", TEXT(BASE!F27, "h:mm AM/PM"), ""), ""),
  IFERROR(IF(ESPORTS!H27="TBD", TEXT(ESPORTS!F27, "h:mm AM/PM"), ""), "")
)
</f>
        <v/>
      </c>
      <c r="G27" s="11" t="str">
        <f>TEXTJOIN(
  CHAR(10) &amp; CHAR(10),
  TRUE,
  IFERROR(IF(WSO!H27="TBD", WSO!G27, ""), ""),
  IFERROR(IF(MSO!H27="TBD", MSO!G27, ""), ""),
  IFERROR(IF(FH!H27="TBD", FH!G27, ""), ""),
  IFERROR(IF(MGOLF!H27="TBD", MGOLF!G27, ""), ""),
  IFERROR(IF(Football!H27="TBD", Football!G27, ""), ""),
  IFERROR(IF(WVB!H27="TBD", WVB!G27, ""), ""),
  IFERROR(IF(XC!H27="TBD", XC!G27, ""), ""),
  IFERROR(IF(SWIMMING!H27="TBD", SWIMMING!G27, ""), ""),
  IFERROR(IF(WTEN!H27="TBD", WTEN!G27, ""), ""),
  IFERROR(IF(TF!H27="TBD", TF!G27, ""), ""),
  IFERROR(IF(WGOLF!H27="TBD", WGOLF!G27, ""), ""),
  IFERROR(IF(WBB!H27="TBD", WBB!G27, ""), ""),
  IFERROR(IF(MBB!H27="TBD", MBB!G27, ""), ""),
  IFERROR(IF(WLAX!H27="TBD", WLAX!G27, ""), ""),
  IFERROR(IF(MLAX!H27="TBD", MLAX!G27, ""), ""),
  IFERROR(IF(SOFT!H27="TBD", SOFT!G27, ""), ""),
  IFERROR(IF(BASE!H27="TBD", BASE!G27, ""), ""),
  IFERROR(IF(ESPORTS!H27="TBD", ESPORTS!G27, ""), "")
)
</f>
        <v/>
      </c>
      <c r="H27" s="22" t="str">
        <f>TEXTJOIN(
  CHAR(10) &amp; CHAR(10),
  TRUE,
  IFERROR(IF(WSO!H27="TBD", WSO!P27, ""), ""),
  IFERROR(IF(MSO!H27="TBD", MSO!P27, ""), ""),
  IFERROR(IF(FH!H27="TBD", FH!P27, ""), ""),
  IFERROR(IF(MGOLF!H27="TBD", MGOLF!P27, ""), ""),
  IFERROR(IF(Football!H27="TBD", Football!P27, ""), ""),
  IFERROR(IF(WVB!H27="TBD", WVB!P27, ""), ""),
  IFERROR(IF(XC!H27="TBD", XC!P27, ""), ""),
  IFERROR(IF(SWIMMING!H27="TBD", SWIMMING!P27, ""), ""),
  IFERROR(IF(WTEN!H27="TBD", WTEN!P27, ""), ""),
  IFERROR(IF(TF!H27="TBD", TF!P27, ""), ""),
  IFERROR(IF(WGOLF!H27="TBD", WGOLF!P27, ""), ""),
  IFERROR(IF(WBB!H27="TBD", WBB!P27, ""), ""),
  IFERROR(IF(MBB!H27="TBD", MBB!P27, ""), ""),
  IFERROR(IF(WLAX!H27="TBD", WLAX!P27, ""), ""),
  IFERROR(IF(MLAX!H27="TBD", MLAX!P27, ""), ""),
  IFERROR(IF(SOFT!H27="TBD", SOFT!P27, ""), ""),
  IFERROR(IF(BASE!H27="TBD", BASE!P27, ""), ""),
  IFERROR(IF(ESPORTS!H27="TBD", ESPORTS!P27, ""), "")
)
</f>
        <v/>
      </c>
    </row>
    <row r="28" ht="22.5" customHeight="1">
      <c r="A28" s="6">
        <v>27.0</v>
      </c>
      <c r="B28" s="6" t="str">
        <f>'Master Schedule'!B28</f>
        <v/>
      </c>
      <c r="C28" s="7">
        <v>46261.0</v>
      </c>
      <c r="D28" s="8" t="str">
        <f t="shared" si="1"/>
        <v>Thursday</v>
      </c>
      <c r="E28" s="11" t="str">
        <f>TEXTJOIN(
  CHAR(10) &amp; CHAR(10),
  TRUE,
  IFERROR(IF(WSO!H28="TBD", WSO!E28, ""), ""),
  IFERROR(IF(MSO!H28="TBD", MSO!E28, ""), ""),
  IFERROR(IF(FH!H28="TBD", FH!E28, ""), ""),
  IFERROR(IF(MGOLF!H28="TBD", MGOLF!E28, ""), ""),
  IFERROR(IF(Football!H28="TBD", Football!E28, ""), ""),
  IFERROR(IF(WVB!H28="TBD", WVB!E28, ""), ""),
  IFERROR(IF(XC!H28="TBD", XC!E28, ""), ""),
  IFERROR(IF(SWIMMING!H28="TBD", SWIMMING!E28, ""), ""),
  IFERROR(IF(WTEN!H28="TBD", WTEN!E28, ""), ""),
  IFERROR(IF(TF!H28="TBD", TF!E28, ""), ""),
  IFERROR(IF(WGOLF!H28="TBD", WGOLF!E28, ""), ""),
  IFERROR(IF(WBB!H28="TBD", WBB!E28, ""), ""),
  IFERROR(IF(MBB!H28="TBD", MBB!E28, ""), ""),
  IFERROR(IF(WLAX!H28="TBD", WLAX!E28, ""), ""),
  IFERROR(IF(MLAX!H28="TBD", MLAX!E28, ""), ""),
  IFERROR(IF(SOFT!H28="TBD", SOFT!E28, ""), ""),
  IFERROR(IF(BASE!H28="Away", BASE!E28, ""), ""),
  IFERROR(IF(ESPORTS!H28="TBD", ESPORTS!E28, ""), "")
)</f>
        <v/>
      </c>
      <c r="F28" s="11" t="str">
        <f>TEXTJOIN(
  CHAR(10) &amp; CHAR(10),
  TRUE,
  IFERROR(IF(WSO!H28="TBD", TEXT(WSO!F28, "h:mm AM/PM"), ""), ""),
  IFERROR(IF(MSO!H28="TBD", TEXT(MSO!F28, "h:mm AM/PM"), ""), ""),
  IFERROR(IF(FH!H28="TBD", TEXT(FH!F28, "h:mm AM/PM"), ""), ""),
  IFERROR(IF(MGOLF!H28="TBD", TEXT(MGOLF!F28, "h:mm AM/PM"), ""), ""),
  IFERROR(IF(Football!H28="TBD", TEXT(Football!F28, "h:mm AM/PM"), ""), ""),
  IFERROR(IF(WVB!H28="TBD", TEXT(WVB!F28, "h:mm AM/PM"), ""), ""),
  IFERROR(IF(XC!H28="TBD", TEXT(XC!F28, "h:mm AM/PM"), ""), ""),
  IFERROR(IF(SWIMMING!H28="TBD", TEXT(SWIMMING!F28, "h:mm AM/PM"), ""), ""),
  IFERROR(IF(WTEN!H28="TBD", TEXT(WTEN!F28, "h:mm AM/PM"), ""), ""),
  IFERROR(IF(TF!H28="TBD", TEXT(TF!F28, "h:mm AM/PM"), ""), ""),
  IFERROR(IF(WGOLF!H28="TBD", TEXT(WGOLF!F28, "h:mm AM/PM"), ""), ""),
  IFERROR(IF(WBB!H28="TBD", TEXT(WBB!F28, "h:mm AM/PM"), ""), ""),
  IFERROR(IF(MBB!H28="TBD", TEXT(MBB!F28, "h:mm AM/PM"), ""), ""),
  IFERROR(IF(WLAX!H28="TBD", TEXT(WLAX!F28, "h:mm AM/PM"), ""), ""),
  IFERROR(IF(MLAX!H28="TBD", TEXT(MLAX!F28, "h:mm AM/PM"), ""), ""),
  IFERROR(IF(SOFT!H28="TBD", TEXT(SOFT!F28, "h:mm AM/PM"), ""), ""),
  IFERROR(IF(BASE!H28="TBD", TEXT(BASE!F28, "h:mm AM/PM"), ""), ""),
  IFERROR(IF(ESPORTS!H28="TBD", TEXT(ESPORTS!F28, "h:mm AM/PM"), ""), "")
)
</f>
        <v/>
      </c>
      <c r="G28" s="11" t="str">
        <f>TEXTJOIN(
  CHAR(10) &amp; CHAR(10),
  TRUE,
  IFERROR(IF(WSO!H28="TBD", WSO!G28, ""), ""),
  IFERROR(IF(MSO!H28="TBD", MSO!G28, ""), ""),
  IFERROR(IF(FH!H28="TBD", FH!G28, ""), ""),
  IFERROR(IF(MGOLF!H28="TBD", MGOLF!G28, ""), ""),
  IFERROR(IF(Football!H28="TBD", Football!G28, ""), ""),
  IFERROR(IF(WVB!H28="TBD", WVB!G28, ""), ""),
  IFERROR(IF(XC!H28="TBD", XC!G28, ""), ""),
  IFERROR(IF(SWIMMING!H28="TBD", SWIMMING!G28, ""), ""),
  IFERROR(IF(WTEN!H28="TBD", WTEN!G28, ""), ""),
  IFERROR(IF(TF!H28="TBD", TF!G28, ""), ""),
  IFERROR(IF(WGOLF!H28="TBD", WGOLF!G28, ""), ""),
  IFERROR(IF(WBB!H28="TBD", WBB!G28, ""), ""),
  IFERROR(IF(MBB!H28="TBD", MBB!G28, ""), ""),
  IFERROR(IF(WLAX!H28="TBD", WLAX!G28, ""), ""),
  IFERROR(IF(MLAX!H28="TBD", MLAX!G28, ""), ""),
  IFERROR(IF(SOFT!H28="TBD", SOFT!G28, ""), ""),
  IFERROR(IF(BASE!H28="TBD", BASE!G28, ""), ""),
  IFERROR(IF(ESPORTS!H28="TBD", ESPORTS!G28, ""), "")
)
</f>
        <v/>
      </c>
      <c r="H28" s="22" t="str">
        <f>TEXTJOIN(
  CHAR(10) &amp; CHAR(10),
  TRUE,
  IFERROR(IF(WSO!H28="TBD", WSO!P28, ""), ""),
  IFERROR(IF(MSO!H28="TBD", MSO!P28, ""), ""),
  IFERROR(IF(FH!H28="TBD", FH!P28, ""), ""),
  IFERROR(IF(MGOLF!H28="TBD", MGOLF!P28, ""), ""),
  IFERROR(IF(Football!H28="TBD", Football!P28, ""), ""),
  IFERROR(IF(WVB!H28="TBD", WVB!P28, ""), ""),
  IFERROR(IF(XC!H28="TBD", XC!P28, ""), ""),
  IFERROR(IF(SWIMMING!H28="TBD", SWIMMING!P28, ""), ""),
  IFERROR(IF(WTEN!H28="TBD", WTEN!P28, ""), ""),
  IFERROR(IF(TF!H28="TBD", TF!P28, ""), ""),
  IFERROR(IF(WGOLF!H28="TBD", WGOLF!P28, ""), ""),
  IFERROR(IF(WBB!H28="TBD", WBB!P28, ""), ""),
  IFERROR(IF(MBB!H28="TBD", MBB!P28, ""), ""),
  IFERROR(IF(WLAX!H28="TBD", WLAX!P28, ""), ""),
  IFERROR(IF(MLAX!H28="TBD", MLAX!P28, ""), ""),
  IFERROR(IF(SOFT!H28="TBD", SOFT!P28, ""), ""),
  IFERROR(IF(BASE!H28="TBD", BASE!P28, ""), ""),
  IFERROR(IF(ESPORTS!H28="TBD", ESPORTS!P28, ""), "")
)
</f>
        <v/>
      </c>
    </row>
    <row r="29" ht="22.5" customHeight="1">
      <c r="A29" s="6">
        <v>28.0</v>
      </c>
      <c r="B29" s="6" t="str">
        <f>'Master Schedule'!B29</f>
        <v/>
      </c>
      <c r="C29" s="7">
        <v>46262.0</v>
      </c>
      <c r="D29" s="8" t="str">
        <f t="shared" si="1"/>
        <v>Friday</v>
      </c>
      <c r="E29" s="11" t="str">
        <f>TEXTJOIN(
  CHAR(10) &amp; CHAR(10),
  TRUE,
  IFERROR(IF(WSO!H29="TBD", WSO!E29, ""), ""),
  IFERROR(IF(MSO!H29="TBD", MSO!E29, ""), ""),
  IFERROR(IF(FH!H29="TBD", FH!E29, ""), ""),
  IFERROR(IF(MGOLF!H29="TBD", MGOLF!E29, ""), ""),
  IFERROR(IF(Football!H29="TBD", Football!E29, ""), ""),
  IFERROR(IF(WVB!H29="TBD", WVB!E29, ""), ""),
  IFERROR(IF(XC!H29="TBD", XC!E29, ""), ""),
  IFERROR(IF(SWIMMING!H29="TBD", SWIMMING!E29, ""), ""),
  IFERROR(IF(WTEN!H29="TBD", WTEN!E29, ""), ""),
  IFERROR(IF(TF!H29="TBD", TF!E29, ""), ""),
  IFERROR(IF(WGOLF!H29="TBD", WGOLF!E29, ""), ""),
  IFERROR(IF(WBB!H29="TBD", WBB!E29, ""), ""),
  IFERROR(IF(MBB!H29="TBD", MBB!E29, ""), ""),
  IFERROR(IF(WLAX!H29="TBD", WLAX!E29, ""), ""),
  IFERROR(IF(MLAX!H29="TBD", MLAX!E29, ""), ""),
  IFERROR(IF(SOFT!H29="TBD", SOFT!E29, ""), ""),
  IFERROR(IF(BASE!H29="Away", BASE!E29, ""), ""),
  IFERROR(IF(ESPORTS!H29="TBD", ESPORTS!E29, ""), "")
)</f>
        <v/>
      </c>
      <c r="F29" s="11" t="str">
        <f>TEXTJOIN(
  CHAR(10) &amp; CHAR(10),
  TRUE,
  IFERROR(IF(WSO!H29="TBD", TEXT(WSO!F29, "h:mm AM/PM"), ""), ""),
  IFERROR(IF(MSO!H29="TBD", TEXT(MSO!F29, "h:mm AM/PM"), ""), ""),
  IFERROR(IF(FH!H29="TBD", TEXT(FH!F29, "h:mm AM/PM"), ""), ""),
  IFERROR(IF(MGOLF!H29="TBD", TEXT(MGOLF!F29, "h:mm AM/PM"), ""), ""),
  IFERROR(IF(Football!H29="TBD", TEXT(Football!F29, "h:mm AM/PM"), ""), ""),
  IFERROR(IF(WVB!H29="TBD", TEXT(WVB!F29, "h:mm AM/PM"), ""), ""),
  IFERROR(IF(XC!H29="TBD", TEXT(XC!F29, "h:mm AM/PM"), ""), ""),
  IFERROR(IF(SWIMMING!H29="TBD", TEXT(SWIMMING!F29, "h:mm AM/PM"), ""), ""),
  IFERROR(IF(WTEN!H29="TBD", TEXT(WTEN!F29, "h:mm AM/PM"), ""), ""),
  IFERROR(IF(TF!H29="TBD", TEXT(TF!F29, "h:mm AM/PM"), ""), ""),
  IFERROR(IF(WGOLF!H29="TBD", TEXT(WGOLF!F29, "h:mm AM/PM"), ""), ""),
  IFERROR(IF(WBB!H29="TBD", TEXT(WBB!F29, "h:mm AM/PM"), ""), ""),
  IFERROR(IF(MBB!H29="TBD", TEXT(MBB!F29, "h:mm AM/PM"), ""), ""),
  IFERROR(IF(WLAX!H29="TBD", TEXT(WLAX!F29, "h:mm AM/PM"), ""), ""),
  IFERROR(IF(MLAX!H29="TBD", TEXT(MLAX!F29, "h:mm AM/PM"), ""), ""),
  IFERROR(IF(SOFT!H29="TBD", TEXT(SOFT!F29, "h:mm AM/PM"), ""), ""),
  IFERROR(IF(BASE!H29="TBD", TEXT(BASE!F29, "h:mm AM/PM"), ""), ""),
  IFERROR(IF(ESPORTS!H29="TBD", TEXT(ESPORTS!F29, "h:mm AM/PM"), ""), "")
)
</f>
        <v/>
      </c>
      <c r="G29" s="11" t="str">
        <f>TEXTJOIN(
  CHAR(10) &amp; CHAR(10),
  TRUE,
  IFERROR(IF(WSO!H29="TBD", WSO!G29, ""), ""),
  IFERROR(IF(MSO!H29="TBD", MSO!G29, ""), ""),
  IFERROR(IF(FH!H29="TBD", FH!G29, ""), ""),
  IFERROR(IF(MGOLF!H29="TBD", MGOLF!G29, ""), ""),
  IFERROR(IF(Football!H29="TBD", Football!G29, ""), ""),
  IFERROR(IF(WVB!H29="TBD", WVB!G29, ""), ""),
  IFERROR(IF(XC!H29="TBD", XC!G29, ""), ""),
  IFERROR(IF(SWIMMING!H29="TBD", SWIMMING!G29, ""), ""),
  IFERROR(IF(WTEN!H29="TBD", WTEN!G29, ""), ""),
  IFERROR(IF(TF!H29="TBD", TF!G29, ""), ""),
  IFERROR(IF(WGOLF!H29="TBD", WGOLF!G29, ""), ""),
  IFERROR(IF(WBB!H29="TBD", WBB!G29, ""), ""),
  IFERROR(IF(MBB!H29="TBD", MBB!G29, ""), ""),
  IFERROR(IF(WLAX!H29="TBD", WLAX!G29, ""), ""),
  IFERROR(IF(MLAX!H29="TBD", MLAX!G29, ""), ""),
  IFERROR(IF(SOFT!H29="TBD", SOFT!G29, ""), ""),
  IFERROR(IF(BASE!H29="TBD", BASE!G29, ""), ""),
  IFERROR(IF(ESPORTS!H29="TBD", ESPORTS!G29, ""), "")
)
</f>
        <v/>
      </c>
      <c r="H29" s="22" t="str">
        <f>TEXTJOIN(
  CHAR(10) &amp; CHAR(10),
  TRUE,
  IFERROR(IF(WSO!H29="TBD", WSO!P29, ""), ""),
  IFERROR(IF(MSO!H29="TBD", MSO!P29, ""), ""),
  IFERROR(IF(FH!H29="TBD", FH!P29, ""), ""),
  IFERROR(IF(MGOLF!H29="TBD", MGOLF!P29, ""), ""),
  IFERROR(IF(Football!H29="TBD", Football!P29, ""), ""),
  IFERROR(IF(WVB!H29="TBD", WVB!P29, ""), ""),
  IFERROR(IF(XC!H29="TBD", XC!P29, ""), ""),
  IFERROR(IF(SWIMMING!H29="TBD", SWIMMING!P29, ""), ""),
  IFERROR(IF(WTEN!H29="TBD", WTEN!P29, ""), ""),
  IFERROR(IF(TF!H29="TBD", TF!P29, ""), ""),
  IFERROR(IF(WGOLF!H29="TBD", WGOLF!P29, ""), ""),
  IFERROR(IF(WBB!H29="TBD", WBB!P29, ""), ""),
  IFERROR(IF(MBB!H29="TBD", MBB!P29, ""), ""),
  IFERROR(IF(WLAX!H29="TBD", WLAX!P29, ""), ""),
  IFERROR(IF(MLAX!H29="TBD", MLAX!P29, ""), ""),
  IFERROR(IF(SOFT!H29="TBD", SOFT!P29, ""), ""),
  IFERROR(IF(BASE!H29="TBD", BASE!P29, ""), ""),
  IFERROR(IF(ESPORTS!H29="TBD", ESPORTS!P29, ""), "")
)
</f>
        <v/>
      </c>
    </row>
    <row r="30" ht="22.5" customHeight="1">
      <c r="A30" s="6">
        <v>29.0</v>
      </c>
      <c r="B30" s="6" t="str">
        <f>'Master Schedule'!B30</f>
        <v/>
      </c>
      <c r="C30" s="7">
        <v>46263.0</v>
      </c>
      <c r="D30" s="8" t="str">
        <f t="shared" si="1"/>
        <v>Saturday</v>
      </c>
      <c r="E30" s="11" t="str">
        <f>TEXTJOIN(
  CHAR(10) &amp; CHAR(10),
  TRUE,
  IFERROR(IF(WSO!H30="TBD", WSO!E30, ""), ""),
  IFERROR(IF(MSO!H30="TBD", MSO!E30, ""), ""),
  IFERROR(IF(FH!H30="TBD", FH!E30, ""), ""),
  IFERROR(IF(MGOLF!H30="TBD", MGOLF!E30, ""), ""),
  IFERROR(IF(Football!H30="TBD", Football!E30, ""), ""),
  IFERROR(IF(WVB!H30="TBD", WVB!E30, ""), ""),
  IFERROR(IF(XC!H30="TBD", XC!E30, ""), ""),
  IFERROR(IF(SWIMMING!H30="TBD", SWIMMING!E30, ""), ""),
  IFERROR(IF(WTEN!H30="TBD", WTEN!E30, ""), ""),
  IFERROR(IF(TF!H30="TBD", TF!E30, ""), ""),
  IFERROR(IF(WGOLF!H30="TBD", WGOLF!E30, ""), ""),
  IFERROR(IF(WBB!H30="TBD", WBB!E30, ""), ""),
  IFERROR(IF(MBB!H30="TBD", MBB!E30, ""), ""),
  IFERROR(IF(WLAX!H30="TBD", WLAX!E30, ""), ""),
  IFERROR(IF(MLAX!H30="TBD", MLAX!E30, ""), ""),
  IFERROR(IF(SOFT!H30="TBD", SOFT!E30, ""), ""),
  IFERROR(IF(BASE!H30="Away", BASE!E30, ""), ""),
  IFERROR(IF(ESPORTS!H30="TBD", ESPORTS!E30, ""), "")
)</f>
        <v/>
      </c>
      <c r="F30" s="11" t="str">
        <f>TEXTJOIN(
  CHAR(10) &amp; CHAR(10),
  TRUE,
  IFERROR(IF(WSO!H30="TBD", TEXT(WSO!F30, "h:mm AM/PM"), ""), ""),
  IFERROR(IF(MSO!H30="TBD", TEXT(MSO!F30, "h:mm AM/PM"), ""), ""),
  IFERROR(IF(FH!H30="TBD", TEXT(FH!F30, "h:mm AM/PM"), ""), ""),
  IFERROR(IF(MGOLF!H30="TBD", TEXT(MGOLF!F30, "h:mm AM/PM"), ""), ""),
  IFERROR(IF(Football!H30="TBD", TEXT(Football!F30, "h:mm AM/PM"), ""), ""),
  IFERROR(IF(WVB!H30="TBD", TEXT(WVB!F30, "h:mm AM/PM"), ""), ""),
  IFERROR(IF(XC!H30="TBD", TEXT(XC!F30, "h:mm AM/PM"), ""), ""),
  IFERROR(IF(SWIMMING!H30="TBD", TEXT(SWIMMING!F30, "h:mm AM/PM"), ""), ""),
  IFERROR(IF(WTEN!H30="TBD", TEXT(WTEN!F30, "h:mm AM/PM"), ""), ""),
  IFERROR(IF(TF!H30="TBD", TEXT(TF!F30, "h:mm AM/PM"), ""), ""),
  IFERROR(IF(WGOLF!H30="TBD", TEXT(WGOLF!F30, "h:mm AM/PM"), ""), ""),
  IFERROR(IF(WBB!H30="TBD", TEXT(WBB!F30, "h:mm AM/PM"), ""), ""),
  IFERROR(IF(MBB!H30="TBD", TEXT(MBB!F30, "h:mm AM/PM"), ""), ""),
  IFERROR(IF(WLAX!H30="TBD", TEXT(WLAX!F30, "h:mm AM/PM"), ""), ""),
  IFERROR(IF(MLAX!H30="TBD", TEXT(MLAX!F30, "h:mm AM/PM"), ""), ""),
  IFERROR(IF(SOFT!H30="TBD", TEXT(SOFT!F30, "h:mm AM/PM"), ""), ""),
  IFERROR(IF(BASE!H30="TBD", TEXT(BASE!F30, "h:mm AM/PM"), ""), ""),
  IFERROR(IF(ESPORTS!H30="TBD", TEXT(ESPORTS!F30, "h:mm AM/PM"), ""), "")
)
</f>
        <v/>
      </c>
      <c r="G30" s="11" t="str">
        <f>TEXTJOIN(
  CHAR(10) &amp; CHAR(10),
  TRUE,
  IFERROR(IF(WSO!H30="TBD", WSO!G30, ""), ""),
  IFERROR(IF(MSO!H30="TBD", MSO!G30, ""), ""),
  IFERROR(IF(FH!H30="TBD", FH!G30, ""), ""),
  IFERROR(IF(MGOLF!H30="TBD", MGOLF!G30, ""), ""),
  IFERROR(IF(Football!H30="TBD", Football!G30, ""), ""),
  IFERROR(IF(WVB!H30="TBD", WVB!G30, ""), ""),
  IFERROR(IF(XC!H30="TBD", XC!G30, ""), ""),
  IFERROR(IF(SWIMMING!H30="TBD", SWIMMING!G30, ""), ""),
  IFERROR(IF(WTEN!H30="TBD", WTEN!G30, ""), ""),
  IFERROR(IF(TF!H30="TBD", TF!G30, ""), ""),
  IFERROR(IF(WGOLF!H30="TBD", WGOLF!G30, ""), ""),
  IFERROR(IF(WBB!H30="TBD", WBB!G30, ""), ""),
  IFERROR(IF(MBB!H30="TBD", MBB!G30, ""), ""),
  IFERROR(IF(WLAX!H30="TBD", WLAX!G30, ""), ""),
  IFERROR(IF(MLAX!H30="TBD", MLAX!G30, ""), ""),
  IFERROR(IF(SOFT!H30="TBD", SOFT!G30, ""), ""),
  IFERROR(IF(BASE!H30="TBD", BASE!G30, ""), ""),
  IFERROR(IF(ESPORTS!H30="TBD", ESPORTS!G30, ""), "")
)
</f>
        <v/>
      </c>
      <c r="H30" s="22" t="str">
        <f>TEXTJOIN(
  CHAR(10) &amp; CHAR(10),
  TRUE,
  IFERROR(IF(WSO!H30="TBD", WSO!P30, ""), ""),
  IFERROR(IF(MSO!H30="TBD", MSO!P30, ""), ""),
  IFERROR(IF(FH!H30="TBD", FH!P30, ""), ""),
  IFERROR(IF(MGOLF!H30="TBD", MGOLF!P30, ""), ""),
  IFERROR(IF(Football!H30="TBD", Football!P30, ""), ""),
  IFERROR(IF(WVB!H30="TBD", WVB!P30, ""), ""),
  IFERROR(IF(XC!H30="TBD", XC!P30, ""), ""),
  IFERROR(IF(SWIMMING!H30="TBD", SWIMMING!P30, ""), ""),
  IFERROR(IF(WTEN!H30="TBD", WTEN!P30, ""), ""),
  IFERROR(IF(TF!H30="TBD", TF!P30, ""), ""),
  IFERROR(IF(WGOLF!H30="TBD", WGOLF!P30, ""), ""),
  IFERROR(IF(WBB!H30="TBD", WBB!P30, ""), ""),
  IFERROR(IF(MBB!H30="TBD", MBB!P30, ""), ""),
  IFERROR(IF(WLAX!H30="TBD", WLAX!P30, ""), ""),
  IFERROR(IF(MLAX!H30="TBD", MLAX!P30, ""), ""),
  IFERROR(IF(SOFT!H30="TBD", SOFT!P30, ""), ""),
  IFERROR(IF(BASE!H30="TBD", BASE!P30, ""), ""),
  IFERROR(IF(ESPORTS!H30="TBD", ESPORTS!P30, ""), "")
)
</f>
        <v/>
      </c>
    </row>
    <row r="31" ht="22.5" customHeight="1">
      <c r="A31" s="6">
        <v>30.0</v>
      </c>
      <c r="B31" s="6" t="str">
        <f>'Master Schedule'!B31</f>
        <v/>
      </c>
      <c r="C31" s="7">
        <v>46264.0</v>
      </c>
      <c r="D31" s="8" t="str">
        <f t="shared" si="1"/>
        <v>Sunday</v>
      </c>
      <c r="E31" s="11" t="str">
        <f>TEXTJOIN(
  CHAR(10) &amp; CHAR(10),
  TRUE,
  IFERROR(IF(WSO!H31="TBD", WSO!E31, ""), ""),
  IFERROR(IF(MSO!H31="TBD", MSO!E31, ""), ""),
  IFERROR(IF(FH!H31="TBD", FH!E31, ""), ""),
  IFERROR(IF(MGOLF!H31="TBD", MGOLF!E31, ""), ""),
  IFERROR(IF(Football!H31="TBD", Football!E31, ""), ""),
  IFERROR(IF(WVB!H31="TBD", WVB!E31, ""), ""),
  IFERROR(IF(XC!H31="TBD", XC!E31, ""), ""),
  IFERROR(IF(SWIMMING!H31="TBD", SWIMMING!E31, ""), ""),
  IFERROR(IF(WTEN!H31="TBD", WTEN!E31, ""), ""),
  IFERROR(IF(TF!H31="TBD", TF!E31, ""), ""),
  IFERROR(IF(WGOLF!H31="TBD", WGOLF!E31, ""), ""),
  IFERROR(IF(WBB!H31="TBD", WBB!E31, ""), ""),
  IFERROR(IF(MBB!H31="TBD", MBB!E31, ""), ""),
  IFERROR(IF(WLAX!H31="TBD", WLAX!E31, ""), ""),
  IFERROR(IF(MLAX!H31="TBD", MLAX!E31, ""), ""),
  IFERROR(IF(SOFT!H31="TBD", SOFT!E31, ""), ""),
  IFERROR(IF(BASE!H31="Away", BASE!E31, ""), ""),
  IFERROR(IF(ESPORTS!H31="TBD", ESPORTS!E31, ""), "")
)</f>
        <v/>
      </c>
      <c r="F31" s="11" t="str">
        <f>TEXTJOIN(
  CHAR(10) &amp; CHAR(10),
  TRUE,
  IFERROR(IF(WSO!H31="TBD", TEXT(WSO!F31, "h:mm AM/PM"), ""), ""),
  IFERROR(IF(MSO!H31="TBD", TEXT(MSO!F31, "h:mm AM/PM"), ""), ""),
  IFERROR(IF(FH!H31="TBD", TEXT(FH!F31, "h:mm AM/PM"), ""), ""),
  IFERROR(IF(MGOLF!H31="TBD", TEXT(MGOLF!F31, "h:mm AM/PM"), ""), ""),
  IFERROR(IF(Football!H31="TBD", TEXT(Football!F31, "h:mm AM/PM"), ""), ""),
  IFERROR(IF(WVB!H31="TBD", TEXT(WVB!F31, "h:mm AM/PM"), ""), ""),
  IFERROR(IF(XC!H31="TBD", TEXT(XC!F31, "h:mm AM/PM"), ""), ""),
  IFERROR(IF(SWIMMING!H31="TBD", TEXT(SWIMMING!F31, "h:mm AM/PM"), ""), ""),
  IFERROR(IF(WTEN!H31="TBD", TEXT(WTEN!F31, "h:mm AM/PM"), ""), ""),
  IFERROR(IF(TF!H31="TBD", TEXT(TF!F31, "h:mm AM/PM"), ""), ""),
  IFERROR(IF(WGOLF!H31="TBD", TEXT(WGOLF!F31, "h:mm AM/PM"), ""), ""),
  IFERROR(IF(WBB!H31="TBD", TEXT(WBB!F31, "h:mm AM/PM"), ""), ""),
  IFERROR(IF(MBB!H31="TBD", TEXT(MBB!F31, "h:mm AM/PM"), ""), ""),
  IFERROR(IF(WLAX!H31="TBD", TEXT(WLAX!F31, "h:mm AM/PM"), ""), ""),
  IFERROR(IF(MLAX!H31="TBD", TEXT(MLAX!F31, "h:mm AM/PM"), ""), ""),
  IFERROR(IF(SOFT!H31="TBD", TEXT(SOFT!F31, "h:mm AM/PM"), ""), ""),
  IFERROR(IF(BASE!H31="TBD", TEXT(BASE!F31, "h:mm AM/PM"), ""), ""),
  IFERROR(IF(ESPORTS!H31="TBD", TEXT(ESPORTS!F31, "h:mm AM/PM"), ""), "")
)
</f>
        <v/>
      </c>
      <c r="G31" s="11" t="str">
        <f>TEXTJOIN(
  CHAR(10) &amp; CHAR(10),
  TRUE,
  IFERROR(IF(WSO!H31="TBD", WSO!G31, ""), ""),
  IFERROR(IF(MSO!H31="TBD", MSO!G31, ""), ""),
  IFERROR(IF(FH!H31="TBD", FH!G31, ""), ""),
  IFERROR(IF(MGOLF!H31="TBD", MGOLF!G31, ""), ""),
  IFERROR(IF(Football!H31="TBD", Football!G31, ""), ""),
  IFERROR(IF(WVB!H31="TBD", WVB!G31, ""), ""),
  IFERROR(IF(XC!H31="TBD", XC!G31, ""), ""),
  IFERROR(IF(SWIMMING!H31="TBD", SWIMMING!G31, ""), ""),
  IFERROR(IF(WTEN!H31="TBD", WTEN!G31, ""), ""),
  IFERROR(IF(TF!H31="TBD", TF!G31, ""), ""),
  IFERROR(IF(WGOLF!H31="TBD", WGOLF!G31, ""), ""),
  IFERROR(IF(WBB!H31="TBD", WBB!G31, ""), ""),
  IFERROR(IF(MBB!H31="TBD", MBB!G31, ""), ""),
  IFERROR(IF(WLAX!H31="TBD", WLAX!G31, ""), ""),
  IFERROR(IF(MLAX!H31="TBD", MLAX!G31, ""), ""),
  IFERROR(IF(SOFT!H31="TBD", SOFT!G31, ""), ""),
  IFERROR(IF(BASE!H31="TBD", BASE!G31, ""), ""),
  IFERROR(IF(ESPORTS!H31="TBD", ESPORTS!G31, ""), "")
)
</f>
        <v/>
      </c>
      <c r="H31" s="22" t="str">
        <f>TEXTJOIN(
  CHAR(10) &amp; CHAR(10),
  TRUE,
  IFERROR(IF(WSO!H31="TBD", WSO!P31, ""), ""),
  IFERROR(IF(MSO!H31="TBD", MSO!P31, ""), ""),
  IFERROR(IF(FH!H31="TBD", FH!P31, ""), ""),
  IFERROR(IF(MGOLF!H31="TBD", MGOLF!P31, ""), ""),
  IFERROR(IF(Football!H31="TBD", Football!P31, ""), ""),
  IFERROR(IF(WVB!H31="TBD", WVB!P31, ""), ""),
  IFERROR(IF(XC!H31="TBD", XC!P31, ""), ""),
  IFERROR(IF(SWIMMING!H31="TBD", SWIMMING!P31, ""), ""),
  IFERROR(IF(WTEN!H31="TBD", WTEN!P31, ""), ""),
  IFERROR(IF(TF!H31="TBD", TF!P31, ""), ""),
  IFERROR(IF(WGOLF!H31="TBD", WGOLF!P31, ""), ""),
  IFERROR(IF(WBB!H31="TBD", WBB!P31, ""), ""),
  IFERROR(IF(MBB!H31="TBD", MBB!P31, ""), ""),
  IFERROR(IF(WLAX!H31="TBD", WLAX!P31, ""), ""),
  IFERROR(IF(MLAX!H31="TBD", MLAX!P31, ""), ""),
  IFERROR(IF(SOFT!H31="TBD", SOFT!P31, ""), ""),
  IFERROR(IF(BASE!H31="TBD", BASE!P31, ""), ""),
  IFERROR(IF(ESPORTS!H31="TBD", ESPORTS!P31, ""), "")
)
</f>
        <v/>
      </c>
    </row>
    <row r="32" ht="22.5" customHeight="1">
      <c r="A32" s="6">
        <v>31.0</v>
      </c>
      <c r="B32" s="6" t="str">
        <f>'Master Schedule'!B32</f>
        <v/>
      </c>
      <c r="C32" s="7">
        <v>46265.0</v>
      </c>
      <c r="D32" s="8" t="str">
        <f t="shared" si="1"/>
        <v>Monday</v>
      </c>
      <c r="E32" s="11" t="str">
        <f>TEXTJOIN(
  CHAR(10) &amp; CHAR(10),
  TRUE,
  IFERROR(IF(WSO!H32="TBD", WSO!E32, ""), ""),
  IFERROR(IF(MSO!H32="TBD", MSO!E32, ""), ""),
  IFERROR(IF(FH!H32="TBD", FH!E32, ""), ""),
  IFERROR(IF(MGOLF!H32="TBD", MGOLF!E32, ""), ""),
  IFERROR(IF(Football!H32="TBD", Football!E32, ""), ""),
  IFERROR(IF(WVB!H32="TBD", WVB!E32, ""), ""),
  IFERROR(IF(XC!H32="TBD", XC!E32, ""), ""),
  IFERROR(IF(SWIMMING!H32="TBD", SWIMMING!E32, ""), ""),
  IFERROR(IF(WTEN!H32="TBD", WTEN!E32, ""), ""),
  IFERROR(IF(TF!H32="TBD", TF!E32, ""), ""),
  IFERROR(IF(WGOLF!H32="TBD", WGOLF!E32, ""), ""),
  IFERROR(IF(WBB!H32="TBD", WBB!E32, ""), ""),
  IFERROR(IF(MBB!H32="TBD", MBB!E32, ""), ""),
  IFERROR(IF(WLAX!H32="TBD", WLAX!E32, ""), ""),
  IFERROR(IF(MLAX!H32="TBD", MLAX!E32, ""), ""),
  IFERROR(IF(SOFT!H32="TBD", SOFT!E32, ""), ""),
  IFERROR(IF(BASE!H32="Away", BASE!E32, ""), ""),
  IFERROR(IF(ESPORTS!H32="TBD", ESPORTS!E32, ""), "")
)</f>
        <v/>
      </c>
      <c r="F32" s="11" t="str">
        <f>TEXTJOIN(
  CHAR(10) &amp; CHAR(10),
  TRUE,
  IFERROR(IF(WSO!H32="TBD", TEXT(WSO!F32, "h:mm AM/PM"), ""), ""),
  IFERROR(IF(MSO!H32="TBD", TEXT(MSO!F32, "h:mm AM/PM"), ""), ""),
  IFERROR(IF(FH!H32="TBD", TEXT(FH!F32, "h:mm AM/PM"), ""), ""),
  IFERROR(IF(MGOLF!H32="TBD", TEXT(MGOLF!F32, "h:mm AM/PM"), ""), ""),
  IFERROR(IF(Football!H32="TBD", TEXT(Football!F32, "h:mm AM/PM"), ""), ""),
  IFERROR(IF(WVB!H32="TBD", TEXT(WVB!F32, "h:mm AM/PM"), ""), ""),
  IFERROR(IF(XC!H32="TBD", TEXT(XC!F32, "h:mm AM/PM"), ""), ""),
  IFERROR(IF(SWIMMING!H32="TBD", TEXT(SWIMMING!F32, "h:mm AM/PM"), ""), ""),
  IFERROR(IF(WTEN!H32="TBD", TEXT(WTEN!F32, "h:mm AM/PM"), ""), ""),
  IFERROR(IF(TF!H32="TBD", TEXT(TF!F32, "h:mm AM/PM"), ""), ""),
  IFERROR(IF(WGOLF!H32="TBD", TEXT(WGOLF!F32, "h:mm AM/PM"), ""), ""),
  IFERROR(IF(WBB!H32="TBD", TEXT(WBB!F32, "h:mm AM/PM"), ""), ""),
  IFERROR(IF(MBB!H32="TBD", TEXT(MBB!F32, "h:mm AM/PM"), ""), ""),
  IFERROR(IF(WLAX!H32="TBD", TEXT(WLAX!F32, "h:mm AM/PM"), ""), ""),
  IFERROR(IF(MLAX!H32="TBD", TEXT(MLAX!F32, "h:mm AM/PM"), ""), ""),
  IFERROR(IF(SOFT!H32="TBD", TEXT(SOFT!F32, "h:mm AM/PM"), ""), ""),
  IFERROR(IF(BASE!H32="TBD", TEXT(BASE!F32, "h:mm AM/PM"), ""), ""),
  IFERROR(IF(ESPORTS!H32="TBD", TEXT(ESPORTS!F32, "h:mm AM/PM"), ""), "")
)
</f>
        <v/>
      </c>
      <c r="G32" s="11" t="str">
        <f>TEXTJOIN(
  CHAR(10) &amp; CHAR(10),
  TRUE,
  IFERROR(IF(WSO!H32="TBD", WSO!G32, ""), ""),
  IFERROR(IF(MSO!H32="TBD", MSO!G32, ""), ""),
  IFERROR(IF(FH!H32="TBD", FH!G32, ""), ""),
  IFERROR(IF(MGOLF!H32="TBD", MGOLF!G32, ""), ""),
  IFERROR(IF(Football!H32="TBD", Football!G32, ""), ""),
  IFERROR(IF(WVB!H32="TBD", WVB!G32, ""), ""),
  IFERROR(IF(XC!H32="TBD", XC!G32, ""), ""),
  IFERROR(IF(SWIMMING!H32="TBD", SWIMMING!G32, ""), ""),
  IFERROR(IF(WTEN!H32="TBD", WTEN!G32, ""), ""),
  IFERROR(IF(TF!H32="TBD", TF!G32, ""), ""),
  IFERROR(IF(WGOLF!H32="TBD", WGOLF!G32, ""), ""),
  IFERROR(IF(WBB!H32="TBD", WBB!G32, ""), ""),
  IFERROR(IF(MBB!H32="TBD", MBB!G32, ""), ""),
  IFERROR(IF(WLAX!H32="TBD", WLAX!G32, ""), ""),
  IFERROR(IF(MLAX!H32="TBD", MLAX!G32, ""), ""),
  IFERROR(IF(SOFT!H32="TBD", SOFT!G32, ""), ""),
  IFERROR(IF(BASE!H32="TBD", BASE!G32, ""), ""),
  IFERROR(IF(ESPORTS!H32="TBD", ESPORTS!G32, ""), "")
)
</f>
        <v/>
      </c>
      <c r="H32" s="22" t="str">
        <f>TEXTJOIN(
  CHAR(10) &amp; CHAR(10),
  TRUE,
  IFERROR(IF(WSO!H32="TBD", WSO!P32, ""), ""),
  IFERROR(IF(MSO!H32="TBD", MSO!P32, ""), ""),
  IFERROR(IF(FH!H32="TBD", FH!P32, ""), ""),
  IFERROR(IF(MGOLF!H32="TBD", MGOLF!P32, ""), ""),
  IFERROR(IF(Football!H32="TBD", Football!P32, ""), ""),
  IFERROR(IF(WVB!H32="TBD", WVB!P32, ""), ""),
  IFERROR(IF(XC!H32="TBD", XC!P32, ""), ""),
  IFERROR(IF(SWIMMING!H32="TBD", SWIMMING!P32, ""), ""),
  IFERROR(IF(WTEN!H32="TBD", WTEN!P32, ""), ""),
  IFERROR(IF(TF!H32="TBD", TF!P32, ""), ""),
  IFERROR(IF(WGOLF!H32="TBD", WGOLF!P32, ""), ""),
  IFERROR(IF(WBB!H32="TBD", WBB!P32, ""), ""),
  IFERROR(IF(MBB!H32="TBD", MBB!P32, ""), ""),
  IFERROR(IF(WLAX!H32="TBD", WLAX!P32, ""), ""),
  IFERROR(IF(MLAX!H32="TBD", MLAX!P32, ""), ""),
  IFERROR(IF(SOFT!H32="TBD", SOFT!P32, ""), ""),
  IFERROR(IF(BASE!H32="TBD", BASE!P32, ""), ""),
  IFERROR(IF(ESPORTS!H32="TBD", ESPORTS!P32, ""), "")
)
</f>
        <v/>
      </c>
    </row>
    <row r="33" ht="22.5" customHeight="1">
      <c r="A33" s="6">
        <v>32.0</v>
      </c>
      <c r="B33" s="6" t="str">
        <f>'Master Schedule'!B33</f>
        <v/>
      </c>
      <c r="C33" s="7">
        <v>46266.0</v>
      </c>
      <c r="D33" s="8" t="str">
        <f t="shared" si="1"/>
        <v>Tuesday</v>
      </c>
      <c r="E33" s="11" t="str">
        <f>TEXTJOIN(
  CHAR(10) &amp; CHAR(10),
  TRUE,
  IFERROR(IF(WSO!H33="TBD", WSO!E33, ""), ""),
  IFERROR(IF(MSO!H33="TBD", MSO!E33, ""), ""),
  IFERROR(IF(FH!H33="TBD", FH!E33, ""), ""),
  IFERROR(IF(MGOLF!H33="TBD", MGOLF!E33, ""), ""),
  IFERROR(IF(Football!H33="TBD", Football!E33, ""), ""),
  IFERROR(IF(WVB!H33="TBD", WVB!E33, ""), ""),
  IFERROR(IF(XC!H33="TBD", XC!E33, ""), ""),
  IFERROR(IF(SWIMMING!H33="TBD", SWIMMING!E33, ""), ""),
  IFERROR(IF(WTEN!H33="TBD", WTEN!E33, ""), ""),
  IFERROR(IF(TF!H33="TBD", TF!E33, ""), ""),
  IFERROR(IF(WGOLF!H33="TBD", WGOLF!E33, ""), ""),
  IFERROR(IF(WBB!H33="TBD", WBB!E33, ""), ""),
  IFERROR(IF(MBB!H33="TBD", MBB!E33, ""), ""),
  IFERROR(IF(WLAX!H33="TBD", WLAX!E33, ""), ""),
  IFERROR(IF(MLAX!H33="TBD", MLAX!E33, ""), ""),
  IFERROR(IF(SOFT!H33="TBD", SOFT!E33, ""), ""),
  IFERROR(IF(BASE!H33="Away", BASE!E33, ""), ""),
  IFERROR(IF(ESPORTS!H33="TBD", ESPORTS!E33, ""), "")
)</f>
        <v/>
      </c>
      <c r="F33" s="11" t="str">
        <f>TEXTJOIN(
  CHAR(10) &amp; CHAR(10),
  TRUE,
  IFERROR(IF(WSO!H33="TBD", TEXT(WSO!F33, "h:mm AM/PM"), ""), ""),
  IFERROR(IF(MSO!H33="TBD", TEXT(MSO!F33, "h:mm AM/PM"), ""), ""),
  IFERROR(IF(FH!H33="TBD", TEXT(FH!F33, "h:mm AM/PM"), ""), ""),
  IFERROR(IF(MGOLF!H33="TBD", TEXT(MGOLF!F33, "h:mm AM/PM"), ""), ""),
  IFERROR(IF(Football!H33="TBD", TEXT(Football!F33, "h:mm AM/PM"), ""), ""),
  IFERROR(IF(WVB!H33="TBD", TEXT(WVB!F33, "h:mm AM/PM"), ""), ""),
  IFERROR(IF(XC!H33="TBD", TEXT(XC!F33, "h:mm AM/PM"), ""), ""),
  IFERROR(IF(SWIMMING!H33="TBD", TEXT(SWIMMING!F33, "h:mm AM/PM"), ""), ""),
  IFERROR(IF(WTEN!H33="TBD", TEXT(WTEN!F33, "h:mm AM/PM"), ""), ""),
  IFERROR(IF(TF!H33="TBD", TEXT(TF!F33, "h:mm AM/PM"), ""), ""),
  IFERROR(IF(WGOLF!H33="TBD", TEXT(WGOLF!F33, "h:mm AM/PM"), ""), ""),
  IFERROR(IF(WBB!H33="TBD", TEXT(WBB!F33, "h:mm AM/PM"), ""), ""),
  IFERROR(IF(MBB!H33="TBD", TEXT(MBB!F33, "h:mm AM/PM"), ""), ""),
  IFERROR(IF(WLAX!H33="TBD", TEXT(WLAX!F33, "h:mm AM/PM"), ""), ""),
  IFERROR(IF(MLAX!H33="TBD", TEXT(MLAX!F33, "h:mm AM/PM"), ""), ""),
  IFERROR(IF(SOFT!H33="TBD", TEXT(SOFT!F33, "h:mm AM/PM"), ""), ""),
  IFERROR(IF(BASE!H33="TBD", TEXT(BASE!F33, "h:mm AM/PM"), ""), ""),
  IFERROR(IF(ESPORTS!H33="TBD", TEXT(ESPORTS!F33, "h:mm AM/PM"), ""), "")
)
</f>
        <v/>
      </c>
      <c r="G33" s="11" t="str">
        <f>TEXTJOIN(
  CHAR(10) &amp; CHAR(10),
  TRUE,
  IFERROR(IF(WSO!H33="TBD", WSO!G33, ""), ""),
  IFERROR(IF(MSO!H33="TBD", MSO!G33, ""), ""),
  IFERROR(IF(FH!H33="TBD", FH!G33, ""), ""),
  IFERROR(IF(MGOLF!H33="TBD", MGOLF!G33, ""), ""),
  IFERROR(IF(Football!H33="TBD", Football!G33, ""), ""),
  IFERROR(IF(WVB!H33="TBD", WVB!G33, ""), ""),
  IFERROR(IF(XC!H33="TBD", XC!G33, ""), ""),
  IFERROR(IF(SWIMMING!H33="TBD", SWIMMING!G33, ""), ""),
  IFERROR(IF(WTEN!H33="TBD", WTEN!G33, ""), ""),
  IFERROR(IF(TF!H33="TBD", TF!G33, ""), ""),
  IFERROR(IF(WGOLF!H33="TBD", WGOLF!G33, ""), ""),
  IFERROR(IF(WBB!H33="TBD", WBB!G33, ""), ""),
  IFERROR(IF(MBB!H33="TBD", MBB!G33, ""), ""),
  IFERROR(IF(WLAX!H33="TBD", WLAX!G33, ""), ""),
  IFERROR(IF(MLAX!H33="TBD", MLAX!G33, ""), ""),
  IFERROR(IF(SOFT!H33="TBD", SOFT!G33, ""), ""),
  IFERROR(IF(BASE!H33="TBD", BASE!G33, ""), ""),
  IFERROR(IF(ESPORTS!H33="TBD", ESPORTS!G33, ""), "")
)
</f>
        <v/>
      </c>
      <c r="H33" s="22" t="str">
        <f>TEXTJOIN(
  CHAR(10) &amp; CHAR(10),
  TRUE,
  IFERROR(IF(WSO!H33="TBD", WSO!P33, ""), ""),
  IFERROR(IF(MSO!H33="TBD", MSO!P33, ""), ""),
  IFERROR(IF(FH!H33="TBD", FH!P33, ""), ""),
  IFERROR(IF(MGOLF!H33="TBD", MGOLF!P33, ""), ""),
  IFERROR(IF(Football!H33="TBD", Football!P33, ""), ""),
  IFERROR(IF(WVB!H33="TBD", WVB!P33, ""), ""),
  IFERROR(IF(XC!H33="TBD", XC!P33, ""), ""),
  IFERROR(IF(SWIMMING!H33="TBD", SWIMMING!P33, ""), ""),
  IFERROR(IF(WTEN!H33="TBD", WTEN!P33, ""), ""),
  IFERROR(IF(TF!H33="TBD", TF!P33, ""), ""),
  IFERROR(IF(WGOLF!H33="TBD", WGOLF!P33, ""), ""),
  IFERROR(IF(WBB!H33="TBD", WBB!P33, ""), ""),
  IFERROR(IF(MBB!H33="TBD", MBB!P33, ""), ""),
  IFERROR(IF(WLAX!H33="TBD", WLAX!P33, ""), ""),
  IFERROR(IF(MLAX!H33="TBD", MLAX!P33, ""), ""),
  IFERROR(IF(SOFT!H33="TBD", SOFT!P33, ""), ""),
  IFERROR(IF(BASE!H33="TBD", BASE!P33, ""), ""),
  IFERROR(IF(ESPORTS!H33="TBD", ESPORTS!P33, ""), "")
)
</f>
        <v/>
      </c>
    </row>
    <row r="34" ht="22.5" customHeight="1">
      <c r="A34" s="6">
        <v>33.0</v>
      </c>
      <c r="B34" s="6" t="str">
        <f>'Master Schedule'!B34</f>
        <v/>
      </c>
      <c r="C34" s="7">
        <v>46267.0</v>
      </c>
      <c r="D34" s="8" t="str">
        <f t="shared" si="1"/>
        <v>Wednesday</v>
      </c>
      <c r="E34" s="11" t="str">
        <f>TEXTJOIN(
  CHAR(10) &amp; CHAR(10),
  TRUE,
  IFERROR(IF(WSO!H34="TBD", WSO!E34, ""), ""),
  IFERROR(IF(MSO!H34="TBD", MSO!E34, ""), ""),
  IFERROR(IF(FH!H34="TBD", FH!E34, ""), ""),
  IFERROR(IF(MGOLF!H34="TBD", MGOLF!E34, ""), ""),
  IFERROR(IF(Football!H34="TBD", Football!E34, ""), ""),
  IFERROR(IF(WVB!H34="TBD", WVB!E34, ""), ""),
  IFERROR(IF(XC!H34="TBD", XC!E34, ""), ""),
  IFERROR(IF(SWIMMING!H34="TBD", SWIMMING!E34, ""), ""),
  IFERROR(IF(WTEN!H34="TBD", WTEN!E34, ""), ""),
  IFERROR(IF(TF!H34="TBD", TF!E34, ""), ""),
  IFERROR(IF(WGOLF!H34="TBD", WGOLF!E34, ""), ""),
  IFERROR(IF(WBB!H34="TBD", WBB!E34, ""), ""),
  IFERROR(IF(MBB!H34="TBD", MBB!E34, ""), ""),
  IFERROR(IF(WLAX!H34="TBD", WLAX!E34, ""), ""),
  IFERROR(IF(MLAX!H34="TBD", MLAX!E34, ""), ""),
  IFERROR(IF(SOFT!H34="TBD", SOFT!E34, ""), ""),
  IFERROR(IF(BASE!H34="Away", BASE!E34, ""), ""),
  IFERROR(IF(ESPORTS!H34="TBD", ESPORTS!E34, ""), "")
)</f>
        <v/>
      </c>
      <c r="F34" s="11" t="str">
        <f>TEXTJOIN(
  CHAR(10) &amp; CHAR(10),
  TRUE,
  IFERROR(IF(WSO!H34="TBD", TEXT(WSO!F34, "h:mm AM/PM"), ""), ""),
  IFERROR(IF(MSO!H34="TBD", TEXT(MSO!F34, "h:mm AM/PM"), ""), ""),
  IFERROR(IF(FH!H34="TBD", TEXT(FH!F34, "h:mm AM/PM"), ""), ""),
  IFERROR(IF(MGOLF!H34="TBD", TEXT(MGOLF!F34, "h:mm AM/PM"), ""), ""),
  IFERROR(IF(Football!H34="TBD", TEXT(Football!F34, "h:mm AM/PM"), ""), ""),
  IFERROR(IF(WVB!H34="TBD", TEXT(WVB!F34, "h:mm AM/PM"), ""), ""),
  IFERROR(IF(XC!H34="TBD", TEXT(XC!F34, "h:mm AM/PM"), ""), ""),
  IFERROR(IF(SWIMMING!H34="TBD", TEXT(SWIMMING!F34, "h:mm AM/PM"), ""), ""),
  IFERROR(IF(WTEN!H34="TBD", TEXT(WTEN!F34, "h:mm AM/PM"), ""), ""),
  IFERROR(IF(TF!H34="TBD", TEXT(TF!F34, "h:mm AM/PM"), ""), ""),
  IFERROR(IF(WGOLF!H34="TBD", TEXT(WGOLF!F34, "h:mm AM/PM"), ""), ""),
  IFERROR(IF(WBB!H34="TBD", TEXT(WBB!F34, "h:mm AM/PM"), ""), ""),
  IFERROR(IF(MBB!H34="TBD", TEXT(MBB!F34, "h:mm AM/PM"), ""), ""),
  IFERROR(IF(WLAX!H34="TBD", TEXT(WLAX!F34, "h:mm AM/PM"), ""), ""),
  IFERROR(IF(MLAX!H34="TBD", TEXT(MLAX!F34, "h:mm AM/PM"), ""), ""),
  IFERROR(IF(SOFT!H34="TBD", TEXT(SOFT!F34, "h:mm AM/PM"), ""), ""),
  IFERROR(IF(BASE!H34="TBD", TEXT(BASE!F34, "h:mm AM/PM"), ""), ""),
  IFERROR(IF(ESPORTS!H34="TBD", TEXT(ESPORTS!F34, "h:mm AM/PM"), ""), "")
)
</f>
        <v/>
      </c>
      <c r="G34" s="11" t="str">
        <f>TEXTJOIN(
  CHAR(10) &amp; CHAR(10),
  TRUE,
  IFERROR(IF(WSO!H34="TBD", WSO!G34, ""), ""),
  IFERROR(IF(MSO!H34="TBD", MSO!G34, ""), ""),
  IFERROR(IF(FH!H34="TBD", FH!G34, ""), ""),
  IFERROR(IF(MGOLF!H34="TBD", MGOLF!G34, ""), ""),
  IFERROR(IF(Football!H34="TBD", Football!G34, ""), ""),
  IFERROR(IF(WVB!H34="TBD", WVB!G34, ""), ""),
  IFERROR(IF(XC!H34="TBD", XC!G34, ""), ""),
  IFERROR(IF(SWIMMING!H34="TBD", SWIMMING!G34, ""), ""),
  IFERROR(IF(WTEN!H34="TBD", WTEN!G34, ""), ""),
  IFERROR(IF(TF!H34="TBD", TF!G34, ""), ""),
  IFERROR(IF(WGOLF!H34="TBD", WGOLF!G34, ""), ""),
  IFERROR(IF(WBB!H34="TBD", WBB!G34, ""), ""),
  IFERROR(IF(MBB!H34="TBD", MBB!G34, ""), ""),
  IFERROR(IF(WLAX!H34="TBD", WLAX!G34, ""), ""),
  IFERROR(IF(MLAX!H34="TBD", MLAX!G34, ""), ""),
  IFERROR(IF(SOFT!H34="TBD", SOFT!G34, ""), ""),
  IFERROR(IF(BASE!H34="TBD", BASE!G34, ""), ""),
  IFERROR(IF(ESPORTS!H34="TBD", ESPORTS!G34, ""), "")
)
</f>
        <v/>
      </c>
      <c r="H34" s="22" t="str">
        <f>TEXTJOIN(
  CHAR(10) &amp; CHAR(10),
  TRUE,
  IFERROR(IF(WSO!H34="TBD", WSO!P34, ""), ""),
  IFERROR(IF(MSO!H34="TBD", MSO!P34, ""), ""),
  IFERROR(IF(FH!H34="TBD", FH!P34, ""), ""),
  IFERROR(IF(MGOLF!H34="TBD", MGOLF!P34, ""), ""),
  IFERROR(IF(Football!H34="TBD", Football!P34, ""), ""),
  IFERROR(IF(WVB!H34="TBD", WVB!P34, ""), ""),
  IFERROR(IF(XC!H34="TBD", XC!P34, ""), ""),
  IFERROR(IF(SWIMMING!H34="TBD", SWIMMING!P34, ""), ""),
  IFERROR(IF(WTEN!H34="TBD", WTEN!P34, ""), ""),
  IFERROR(IF(TF!H34="TBD", TF!P34, ""), ""),
  IFERROR(IF(WGOLF!H34="TBD", WGOLF!P34, ""), ""),
  IFERROR(IF(WBB!H34="TBD", WBB!P34, ""), ""),
  IFERROR(IF(MBB!H34="TBD", MBB!P34, ""), ""),
  IFERROR(IF(WLAX!H34="TBD", WLAX!P34, ""), ""),
  IFERROR(IF(MLAX!H34="TBD", MLAX!P34, ""), ""),
  IFERROR(IF(SOFT!H34="TBD", SOFT!P34, ""), ""),
  IFERROR(IF(BASE!H34="TBD", BASE!P34, ""), ""),
  IFERROR(IF(ESPORTS!H34="TBD", ESPORTS!P34, ""), "")
)
</f>
        <v/>
      </c>
    </row>
    <row r="35" ht="22.5" customHeight="1">
      <c r="A35" s="6">
        <v>34.0</v>
      </c>
      <c r="B35" s="6" t="str">
        <f>'Master Schedule'!B35</f>
        <v/>
      </c>
      <c r="C35" s="7">
        <v>46268.0</v>
      </c>
      <c r="D35" s="8" t="str">
        <f t="shared" si="1"/>
        <v>Thursday</v>
      </c>
      <c r="E35" s="11" t="str">
        <f>TEXTJOIN(
  CHAR(10) &amp; CHAR(10),
  TRUE,
  IFERROR(IF(WSO!H35="TBD", WSO!E35, ""), ""),
  IFERROR(IF(MSO!H35="TBD", MSO!E35, ""), ""),
  IFERROR(IF(FH!H35="TBD", FH!E35, ""), ""),
  IFERROR(IF(MGOLF!H35="TBD", MGOLF!E35, ""), ""),
  IFERROR(IF(Football!H35="TBD", Football!E35, ""), ""),
  IFERROR(IF(WVB!H35="TBD", WVB!E35, ""), ""),
  IFERROR(IF(XC!H35="TBD", XC!E35, ""), ""),
  IFERROR(IF(SWIMMING!H35="TBD", SWIMMING!E35, ""), ""),
  IFERROR(IF(WTEN!H35="TBD", WTEN!E35, ""), ""),
  IFERROR(IF(TF!H35="TBD", TF!E35, ""), ""),
  IFERROR(IF(WGOLF!H35="TBD", WGOLF!E35, ""), ""),
  IFERROR(IF(WBB!H35="TBD", WBB!E35, ""), ""),
  IFERROR(IF(MBB!H35="TBD", MBB!E35, ""), ""),
  IFERROR(IF(WLAX!H35="TBD", WLAX!E35, ""), ""),
  IFERROR(IF(MLAX!H35="TBD", MLAX!E35, ""), ""),
  IFERROR(IF(SOFT!H35="TBD", SOFT!E35, ""), ""),
  IFERROR(IF(BASE!H35="Away", BASE!E35, ""), ""),
  IFERROR(IF(ESPORTS!H35="TBD", ESPORTS!E35, ""), "")
)</f>
        <v/>
      </c>
      <c r="F35" s="11" t="str">
        <f>TEXTJOIN(
  CHAR(10) &amp; CHAR(10),
  TRUE,
  IFERROR(IF(WSO!H35="TBD", TEXT(WSO!F35, "h:mm AM/PM"), ""), ""),
  IFERROR(IF(MSO!H35="TBD", TEXT(MSO!F35, "h:mm AM/PM"), ""), ""),
  IFERROR(IF(FH!H35="TBD", TEXT(FH!F35, "h:mm AM/PM"), ""), ""),
  IFERROR(IF(MGOLF!H35="TBD", TEXT(MGOLF!F35, "h:mm AM/PM"), ""), ""),
  IFERROR(IF(Football!H35="TBD", TEXT(Football!F35, "h:mm AM/PM"), ""), ""),
  IFERROR(IF(WVB!H35="TBD", TEXT(WVB!F35, "h:mm AM/PM"), ""), ""),
  IFERROR(IF(XC!H35="TBD", TEXT(XC!F35, "h:mm AM/PM"), ""), ""),
  IFERROR(IF(SWIMMING!H35="TBD", TEXT(SWIMMING!F35, "h:mm AM/PM"), ""), ""),
  IFERROR(IF(WTEN!H35="TBD", TEXT(WTEN!F35, "h:mm AM/PM"), ""), ""),
  IFERROR(IF(TF!H35="TBD", TEXT(TF!F35, "h:mm AM/PM"), ""), ""),
  IFERROR(IF(WGOLF!H35="TBD", TEXT(WGOLF!F35, "h:mm AM/PM"), ""), ""),
  IFERROR(IF(WBB!H35="TBD", TEXT(WBB!F35, "h:mm AM/PM"), ""), ""),
  IFERROR(IF(MBB!H35="TBD", TEXT(MBB!F35, "h:mm AM/PM"), ""), ""),
  IFERROR(IF(WLAX!H35="TBD", TEXT(WLAX!F35, "h:mm AM/PM"), ""), ""),
  IFERROR(IF(MLAX!H35="TBD", TEXT(MLAX!F35, "h:mm AM/PM"), ""), ""),
  IFERROR(IF(SOFT!H35="TBD", TEXT(SOFT!F35, "h:mm AM/PM"), ""), ""),
  IFERROR(IF(BASE!H35="TBD", TEXT(BASE!F35, "h:mm AM/PM"), ""), ""),
  IFERROR(IF(ESPORTS!H35="TBD", TEXT(ESPORTS!F35, "h:mm AM/PM"), ""), "")
)
</f>
        <v/>
      </c>
      <c r="G35" s="11" t="str">
        <f>TEXTJOIN(
  CHAR(10) &amp; CHAR(10),
  TRUE,
  IFERROR(IF(WSO!H35="TBD", WSO!G35, ""), ""),
  IFERROR(IF(MSO!H35="TBD", MSO!G35, ""), ""),
  IFERROR(IF(FH!H35="TBD", FH!G35, ""), ""),
  IFERROR(IF(MGOLF!H35="TBD", MGOLF!G35, ""), ""),
  IFERROR(IF(Football!H35="TBD", Football!G35, ""), ""),
  IFERROR(IF(WVB!H35="TBD", WVB!G35, ""), ""),
  IFERROR(IF(XC!H35="TBD", XC!G35, ""), ""),
  IFERROR(IF(SWIMMING!H35="TBD", SWIMMING!G35, ""), ""),
  IFERROR(IF(WTEN!H35="TBD", WTEN!G35, ""), ""),
  IFERROR(IF(TF!H35="TBD", TF!G35, ""), ""),
  IFERROR(IF(WGOLF!H35="TBD", WGOLF!G35, ""), ""),
  IFERROR(IF(WBB!H35="TBD", WBB!G35, ""), ""),
  IFERROR(IF(MBB!H35="TBD", MBB!G35, ""), ""),
  IFERROR(IF(WLAX!H35="TBD", WLAX!G35, ""), ""),
  IFERROR(IF(MLAX!H35="TBD", MLAX!G35, ""), ""),
  IFERROR(IF(SOFT!H35="TBD", SOFT!G35, ""), ""),
  IFERROR(IF(BASE!H35="TBD", BASE!G35, ""), ""),
  IFERROR(IF(ESPORTS!H35="TBD", ESPORTS!G35, ""), "")
)
</f>
        <v/>
      </c>
      <c r="H35" s="22" t="str">
        <f>TEXTJOIN(
  CHAR(10) &amp; CHAR(10),
  TRUE,
  IFERROR(IF(WSO!H35="TBD", WSO!P35, ""), ""),
  IFERROR(IF(MSO!H35="TBD", MSO!P35, ""), ""),
  IFERROR(IF(FH!H35="TBD", FH!P35, ""), ""),
  IFERROR(IF(MGOLF!H35="TBD", MGOLF!P35, ""), ""),
  IFERROR(IF(Football!H35="TBD", Football!P35, ""), ""),
  IFERROR(IF(WVB!H35="TBD", WVB!P35, ""), ""),
  IFERROR(IF(XC!H35="TBD", XC!P35, ""), ""),
  IFERROR(IF(SWIMMING!H35="TBD", SWIMMING!P35, ""), ""),
  IFERROR(IF(WTEN!H35="TBD", WTEN!P35, ""), ""),
  IFERROR(IF(TF!H35="TBD", TF!P35, ""), ""),
  IFERROR(IF(WGOLF!H35="TBD", WGOLF!P35, ""), ""),
  IFERROR(IF(WBB!H35="TBD", WBB!P35, ""), ""),
  IFERROR(IF(MBB!H35="TBD", MBB!P35, ""), ""),
  IFERROR(IF(WLAX!H35="TBD", WLAX!P35, ""), ""),
  IFERROR(IF(MLAX!H35="TBD", MLAX!P35, ""), ""),
  IFERROR(IF(SOFT!H35="TBD", SOFT!P35, ""), ""),
  IFERROR(IF(BASE!H35="TBD", BASE!P35, ""), ""),
  IFERROR(IF(ESPORTS!H35="TBD", ESPORTS!P35, ""), "")
)
</f>
        <v/>
      </c>
    </row>
    <row r="36" ht="22.5" customHeight="1">
      <c r="A36" s="6">
        <v>35.0</v>
      </c>
      <c r="B36" s="6" t="str">
        <f>'Master Schedule'!B36</f>
        <v/>
      </c>
      <c r="C36" s="7">
        <v>46269.0</v>
      </c>
      <c r="D36" s="8" t="str">
        <f t="shared" si="1"/>
        <v>Friday</v>
      </c>
      <c r="E36" s="11" t="str">
        <f>TEXTJOIN(
  CHAR(10) &amp; CHAR(10),
  TRUE,
  IFERROR(IF(WSO!H36="TBD", WSO!E36, ""), ""),
  IFERROR(IF(MSO!H36="TBD", MSO!E36, ""), ""),
  IFERROR(IF(FH!H36="TBD", FH!E36, ""), ""),
  IFERROR(IF(MGOLF!H36="TBD", MGOLF!E36, ""), ""),
  IFERROR(IF(Football!H36="TBD", Football!E36, ""), ""),
  IFERROR(IF(WVB!H36="TBD", WVB!E36, ""), ""),
  IFERROR(IF(XC!H36="TBD", XC!E36, ""), ""),
  IFERROR(IF(SWIMMING!H36="TBD", SWIMMING!E36, ""), ""),
  IFERROR(IF(WTEN!H36="TBD", WTEN!E36, ""), ""),
  IFERROR(IF(TF!H36="TBD", TF!E36, ""), ""),
  IFERROR(IF(WGOLF!H36="TBD", WGOLF!E36, ""), ""),
  IFERROR(IF(WBB!H36="TBD", WBB!E36, ""), ""),
  IFERROR(IF(MBB!H36="TBD", MBB!E36, ""), ""),
  IFERROR(IF(WLAX!H36="TBD", WLAX!E36, ""), ""),
  IFERROR(IF(MLAX!H36="TBD", MLAX!E36, ""), ""),
  IFERROR(IF(SOFT!H36="TBD", SOFT!E36, ""), ""),
  IFERROR(IF(BASE!H36="Away", BASE!E36, ""), ""),
  IFERROR(IF(ESPORTS!H36="TBD", ESPORTS!E36, ""), "")
)</f>
        <v/>
      </c>
      <c r="F36" s="11" t="str">
        <f>TEXTJOIN(
  CHAR(10) &amp; CHAR(10),
  TRUE,
  IFERROR(IF(WSO!H36="TBD", TEXT(WSO!F36, "h:mm AM/PM"), ""), ""),
  IFERROR(IF(MSO!H36="TBD", TEXT(MSO!F36, "h:mm AM/PM"), ""), ""),
  IFERROR(IF(FH!H36="TBD", TEXT(FH!F36, "h:mm AM/PM"), ""), ""),
  IFERROR(IF(MGOLF!H36="TBD", TEXT(MGOLF!F36, "h:mm AM/PM"), ""), ""),
  IFERROR(IF(Football!H36="TBD", TEXT(Football!F36, "h:mm AM/PM"), ""), ""),
  IFERROR(IF(WVB!H36="TBD", TEXT(WVB!F36, "h:mm AM/PM"), ""), ""),
  IFERROR(IF(XC!H36="TBD", TEXT(XC!F36, "h:mm AM/PM"), ""), ""),
  IFERROR(IF(SWIMMING!H36="TBD", TEXT(SWIMMING!F36, "h:mm AM/PM"), ""), ""),
  IFERROR(IF(WTEN!H36="TBD", TEXT(WTEN!F36, "h:mm AM/PM"), ""), ""),
  IFERROR(IF(TF!H36="TBD", TEXT(TF!F36, "h:mm AM/PM"), ""), ""),
  IFERROR(IF(WGOLF!H36="TBD", TEXT(WGOLF!F36, "h:mm AM/PM"), ""), ""),
  IFERROR(IF(WBB!H36="TBD", TEXT(WBB!F36, "h:mm AM/PM"), ""), ""),
  IFERROR(IF(MBB!H36="TBD", TEXT(MBB!F36, "h:mm AM/PM"), ""), ""),
  IFERROR(IF(WLAX!H36="TBD", TEXT(WLAX!F36, "h:mm AM/PM"), ""), ""),
  IFERROR(IF(MLAX!H36="TBD", TEXT(MLAX!F36, "h:mm AM/PM"), ""), ""),
  IFERROR(IF(SOFT!H36="TBD", TEXT(SOFT!F36, "h:mm AM/PM"), ""), ""),
  IFERROR(IF(BASE!H36="TBD", TEXT(BASE!F36, "h:mm AM/PM"), ""), ""),
  IFERROR(IF(ESPORTS!H36="TBD", TEXT(ESPORTS!F36, "h:mm AM/PM"), ""), "")
)
</f>
        <v/>
      </c>
      <c r="G36" s="11" t="str">
        <f>TEXTJOIN(
  CHAR(10) &amp; CHAR(10),
  TRUE,
  IFERROR(IF(WSO!H36="TBD", WSO!G36, ""), ""),
  IFERROR(IF(MSO!H36="TBD", MSO!G36, ""), ""),
  IFERROR(IF(FH!H36="TBD", FH!G36, ""), ""),
  IFERROR(IF(MGOLF!H36="TBD", MGOLF!G36, ""), ""),
  IFERROR(IF(Football!H36="TBD", Football!G36, ""), ""),
  IFERROR(IF(WVB!H36="TBD", WVB!G36, ""), ""),
  IFERROR(IF(XC!H36="TBD", XC!G36, ""), ""),
  IFERROR(IF(SWIMMING!H36="TBD", SWIMMING!G36, ""), ""),
  IFERROR(IF(WTEN!H36="TBD", WTEN!G36, ""), ""),
  IFERROR(IF(TF!H36="TBD", TF!G36, ""), ""),
  IFERROR(IF(WGOLF!H36="TBD", WGOLF!G36, ""), ""),
  IFERROR(IF(WBB!H36="TBD", WBB!G36, ""), ""),
  IFERROR(IF(MBB!H36="TBD", MBB!G36, ""), ""),
  IFERROR(IF(WLAX!H36="TBD", WLAX!G36, ""), ""),
  IFERROR(IF(MLAX!H36="TBD", MLAX!G36, ""), ""),
  IFERROR(IF(SOFT!H36="TBD", SOFT!G36, ""), ""),
  IFERROR(IF(BASE!H36="TBD", BASE!G36, ""), ""),
  IFERROR(IF(ESPORTS!H36="TBD", ESPORTS!G36, ""), "")
)
</f>
        <v/>
      </c>
      <c r="H36" s="22" t="str">
        <f>TEXTJOIN(
  CHAR(10) &amp; CHAR(10),
  TRUE,
  IFERROR(IF(WSO!H36="TBD", WSO!P36, ""), ""),
  IFERROR(IF(MSO!H36="TBD", MSO!P36, ""), ""),
  IFERROR(IF(FH!H36="TBD", FH!P36, ""), ""),
  IFERROR(IF(MGOLF!H36="TBD", MGOLF!P36, ""), ""),
  IFERROR(IF(Football!H36="TBD", Football!P36, ""), ""),
  IFERROR(IF(WVB!H36="TBD", WVB!P36, ""), ""),
  IFERROR(IF(XC!H36="TBD", XC!P36, ""), ""),
  IFERROR(IF(SWIMMING!H36="TBD", SWIMMING!P36, ""), ""),
  IFERROR(IF(WTEN!H36="TBD", WTEN!P36, ""), ""),
  IFERROR(IF(TF!H36="TBD", TF!P36, ""), ""),
  IFERROR(IF(WGOLF!H36="TBD", WGOLF!P36, ""), ""),
  IFERROR(IF(WBB!H36="TBD", WBB!P36, ""), ""),
  IFERROR(IF(MBB!H36="TBD", MBB!P36, ""), ""),
  IFERROR(IF(WLAX!H36="TBD", WLAX!P36, ""), ""),
  IFERROR(IF(MLAX!H36="TBD", MLAX!P36, ""), ""),
  IFERROR(IF(SOFT!H36="TBD", SOFT!P36, ""), ""),
  IFERROR(IF(BASE!H36="TBD", BASE!P36, ""), ""),
  IFERROR(IF(ESPORTS!H36="TBD", ESPORTS!P36, ""), "")
)
</f>
        <v/>
      </c>
    </row>
    <row r="37" ht="22.5" customHeight="1">
      <c r="A37" s="6">
        <v>36.0</v>
      </c>
      <c r="B37" s="6" t="str">
        <f>'Master Schedule'!B37</f>
        <v/>
      </c>
      <c r="C37" s="7">
        <v>46270.0</v>
      </c>
      <c r="D37" s="8" t="str">
        <f t="shared" si="1"/>
        <v>Saturday</v>
      </c>
      <c r="E37" s="11" t="str">
        <f>TEXTJOIN(
  CHAR(10) &amp; CHAR(10),
  TRUE,
  IFERROR(IF(WSO!H37="TBD", WSO!E37, ""), ""),
  IFERROR(IF(MSO!H37="TBD", MSO!E37, ""), ""),
  IFERROR(IF(FH!H37="TBD", FH!E37, ""), ""),
  IFERROR(IF(MGOLF!H37="TBD", MGOLF!E37, ""), ""),
  IFERROR(IF(Football!H37="TBD", Football!E37, ""), ""),
  IFERROR(IF(WVB!H37="TBD", WVB!E37, ""), ""),
  IFERROR(IF(XC!H37="TBD", XC!E37, ""), ""),
  IFERROR(IF(SWIMMING!H37="TBD", SWIMMING!E37, ""), ""),
  IFERROR(IF(WTEN!H37="TBD", WTEN!E37, ""), ""),
  IFERROR(IF(TF!H37="TBD", TF!E37, ""), ""),
  IFERROR(IF(WGOLF!H37="TBD", WGOLF!E37, ""), ""),
  IFERROR(IF(WBB!H37="TBD", WBB!E37, ""), ""),
  IFERROR(IF(MBB!H37="TBD", MBB!E37, ""), ""),
  IFERROR(IF(WLAX!H37="TBD", WLAX!E37, ""), ""),
  IFERROR(IF(MLAX!H37="TBD", MLAX!E37, ""), ""),
  IFERROR(IF(SOFT!H37="TBD", SOFT!E37, ""), ""),
  IFERROR(IF(BASE!H37="Away", BASE!E37, ""), ""),
  IFERROR(IF(ESPORTS!H37="TBD", ESPORTS!E37, ""), "")
)</f>
        <v/>
      </c>
      <c r="F37" s="11" t="str">
        <f>TEXTJOIN(
  CHAR(10) &amp; CHAR(10),
  TRUE,
  IFERROR(IF(WSO!H37="TBD", TEXT(WSO!F37, "h:mm AM/PM"), ""), ""),
  IFERROR(IF(MSO!H37="TBD", TEXT(MSO!F37, "h:mm AM/PM"), ""), ""),
  IFERROR(IF(FH!H37="TBD", TEXT(FH!F37, "h:mm AM/PM"), ""), ""),
  IFERROR(IF(MGOLF!H37="TBD", TEXT(MGOLF!F37, "h:mm AM/PM"), ""), ""),
  IFERROR(IF(Football!H37="TBD", TEXT(Football!F37, "h:mm AM/PM"), ""), ""),
  IFERROR(IF(WVB!H37="TBD", TEXT(WVB!F37, "h:mm AM/PM"), ""), ""),
  IFERROR(IF(XC!H37="TBD", TEXT(XC!F37, "h:mm AM/PM"), ""), ""),
  IFERROR(IF(SWIMMING!H37="TBD", TEXT(SWIMMING!F37, "h:mm AM/PM"), ""), ""),
  IFERROR(IF(WTEN!H37="TBD", TEXT(WTEN!F37, "h:mm AM/PM"), ""), ""),
  IFERROR(IF(TF!H37="TBD", TEXT(TF!F37, "h:mm AM/PM"), ""), ""),
  IFERROR(IF(WGOLF!H37="TBD", TEXT(WGOLF!F37, "h:mm AM/PM"), ""), ""),
  IFERROR(IF(WBB!H37="TBD", TEXT(WBB!F37, "h:mm AM/PM"), ""), ""),
  IFERROR(IF(MBB!H37="TBD", TEXT(MBB!F37, "h:mm AM/PM"), ""), ""),
  IFERROR(IF(WLAX!H37="TBD", TEXT(WLAX!F37, "h:mm AM/PM"), ""), ""),
  IFERROR(IF(MLAX!H37="TBD", TEXT(MLAX!F37, "h:mm AM/PM"), ""), ""),
  IFERROR(IF(SOFT!H37="TBD", TEXT(SOFT!F37, "h:mm AM/PM"), ""), ""),
  IFERROR(IF(BASE!H37="TBD", TEXT(BASE!F37, "h:mm AM/PM"), ""), ""),
  IFERROR(IF(ESPORTS!H37="TBD", TEXT(ESPORTS!F37, "h:mm AM/PM"), ""), "")
)
</f>
        <v/>
      </c>
      <c r="G37" s="11" t="str">
        <f>TEXTJOIN(
  CHAR(10) &amp; CHAR(10),
  TRUE,
  IFERROR(IF(WSO!H37="TBD", WSO!G37, ""), ""),
  IFERROR(IF(MSO!H37="TBD", MSO!G37, ""), ""),
  IFERROR(IF(FH!H37="TBD", FH!G37, ""), ""),
  IFERROR(IF(MGOLF!H37="TBD", MGOLF!G37, ""), ""),
  IFERROR(IF(Football!H37="TBD", Football!G37, ""), ""),
  IFERROR(IF(WVB!H37="TBD", WVB!G37, ""), ""),
  IFERROR(IF(XC!H37="TBD", XC!G37, ""), ""),
  IFERROR(IF(SWIMMING!H37="TBD", SWIMMING!G37, ""), ""),
  IFERROR(IF(WTEN!H37="TBD", WTEN!G37, ""), ""),
  IFERROR(IF(TF!H37="TBD", TF!G37, ""), ""),
  IFERROR(IF(WGOLF!H37="TBD", WGOLF!G37, ""), ""),
  IFERROR(IF(WBB!H37="TBD", WBB!G37, ""), ""),
  IFERROR(IF(MBB!H37="TBD", MBB!G37, ""), ""),
  IFERROR(IF(WLAX!H37="TBD", WLAX!G37, ""), ""),
  IFERROR(IF(MLAX!H37="TBD", MLAX!G37, ""), ""),
  IFERROR(IF(SOFT!H37="TBD", SOFT!G37, ""), ""),
  IFERROR(IF(BASE!H37="TBD", BASE!G37, ""), ""),
  IFERROR(IF(ESPORTS!H37="TBD", ESPORTS!G37, ""), "")
)
</f>
        <v/>
      </c>
      <c r="H37" s="22" t="str">
        <f>TEXTJOIN(
  CHAR(10) &amp; CHAR(10),
  TRUE,
  IFERROR(IF(WSO!H37="TBD", WSO!P37, ""), ""),
  IFERROR(IF(MSO!H37="TBD", MSO!P37, ""), ""),
  IFERROR(IF(FH!H37="TBD", FH!P37, ""), ""),
  IFERROR(IF(MGOLF!H37="TBD", MGOLF!P37, ""), ""),
  IFERROR(IF(Football!H37="TBD", Football!P37, ""), ""),
  IFERROR(IF(WVB!H37="TBD", WVB!P37, ""), ""),
  IFERROR(IF(XC!H37="TBD", XC!P37, ""), ""),
  IFERROR(IF(SWIMMING!H37="TBD", SWIMMING!P37, ""), ""),
  IFERROR(IF(WTEN!H37="TBD", WTEN!P37, ""), ""),
  IFERROR(IF(TF!H37="TBD", TF!P37, ""), ""),
  IFERROR(IF(WGOLF!H37="TBD", WGOLF!P37, ""), ""),
  IFERROR(IF(WBB!H37="TBD", WBB!P37, ""), ""),
  IFERROR(IF(MBB!H37="TBD", MBB!P37, ""), ""),
  IFERROR(IF(WLAX!H37="TBD", WLAX!P37, ""), ""),
  IFERROR(IF(MLAX!H37="TBD", MLAX!P37, ""), ""),
  IFERROR(IF(SOFT!H37="TBD", SOFT!P37, ""), ""),
  IFERROR(IF(BASE!H37="TBD", BASE!P37, ""), ""),
  IFERROR(IF(ESPORTS!H37="TBD", ESPORTS!P37, ""), "")
)
</f>
        <v/>
      </c>
    </row>
    <row r="38" ht="22.5" customHeight="1">
      <c r="A38" s="6">
        <v>37.0</v>
      </c>
      <c r="B38" s="6" t="str">
        <f>'Master Schedule'!B38</f>
        <v/>
      </c>
      <c r="C38" s="7">
        <v>46271.0</v>
      </c>
      <c r="D38" s="8" t="str">
        <f t="shared" si="1"/>
        <v>Sunday</v>
      </c>
      <c r="E38" s="11" t="str">
        <f>TEXTJOIN(
  CHAR(10) &amp; CHAR(10),
  TRUE,
  IFERROR(IF(WSO!H38="TBD", WSO!E38, ""), ""),
  IFERROR(IF(MSO!H38="TBD", MSO!E38, ""), ""),
  IFERROR(IF(FH!H38="TBD", FH!E38, ""), ""),
  IFERROR(IF(MGOLF!H38="TBD", MGOLF!E38, ""), ""),
  IFERROR(IF(Football!H38="TBD", Football!E38, ""), ""),
  IFERROR(IF(WVB!H38="TBD", WVB!E38, ""), ""),
  IFERROR(IF(XC!H38="TBD", XC!E38, ""), ""),
  IFERROR(IF(SWIMMING!H38="TBD", SWIMMING!E38, ""), ""),
  IFERROR(IF(WTEN!H38="TBD", WTEN!E38, ""), ""),
  IFERROR(IF(TF!H38="TBD", TF!E38, ""), ""),
  IFERROR(IF(WGOLF!H38="TBD", WGOLF!E38, ""), ""),
  IFERROR(IF(WBB!H38="TBD", WBB!E38, ""), ""),
  IFERROR(IF(MBB!H38="TBD", MBB!E38, ""), ""),
  IFERROR(IF(WLAX!H38="TBD", WLAX!E38, ""), ""),
  IFERROR(IF(MLAX!H38="TBD", MLAX!E38, ""), ""),
  IFERROR(IF(SOFT!H38="TBD", SOFT!E38, ""), ""),
  IFERROR(IF(BASE!H38="Away", BASE!E38, ""), ""),
  IFERROR(IF(ESPORTS!H38="TBD", ESPORTS!E38, ""), "")
)</f>
        <v/>
      </c>
      <c r="F38" s="11" t="str">
        <f>TEXTJOIN(
  CHAR(10) &amp; CHAR(10),
  TRUE,
  IFERROR(IF(WSO!H38="TBD", TEXT(WSO!F38, "h:mm AM/PM"), ""), ""),
  IFERROR(IF(MSO!H38="TBD", TEXT(MSO!F38, "h:mm AM/PM"), ""), ""),
  IFERROR(IF(FH!H38="TBD", TEXT(FH!F38, "h:mm AM/PM"), ""), ""),
  IFERROR(IF(MGOLF!H38="TBD", TEXT(MGOLF!F38, "h:mm AM/PM"), ""), ""),
  IFERROR(IF(Football!H38="TBD", TEXT(Football!F38, "h:mm AM/PM"), ""), ""),
  IFERROR(IF(WVB!H38="TBD", TEXT(WVB!F38, "h:mm AM/PM"), ""), ""),
  IFERROR(IF(XC!H38="TBD", TEXT(XC!F38, "h:mm AM/PM"), ""), ""),
  IFERROR(IF(SWIMMING!H38="TBD", TEXT(SWIMMING!F38, "h:mm AM/PM"), ""), ""),
  IFERROR(IF(WTEN!H38="TBD", TEXT(WTEN!F38, "h:mm AM/PM"), ""), ""),
  IFERROR(IF(TF!H38="TBD", TEXT(TF!F38, "h:mm AM/PM"), ""), ""),
  IFERROR(IF(WGOLF!H38="TBD", TEXT(WGOLF!F38, "h:mm AM/PM"), ""), ""),
  IFERROR(IF(WBB!H38="TBD", TEXT(WBB!F38, "h:mm AM/PM"), ""), ""),
  IFERROR(IF(MBB!H38="TBD", TEXT(MBB!F38, "h:mm AM/PM"), ""), ""),
  IFERROR(IF(WLAX!H38="TBD", TEXT(WLAX!F38, "h:mm AM/PM"), ""), ""),
  IFERROR(IF(MLAX!H38="TBD", TEXT(MLAX!F38, "h:mm AM/PM"), ""), ""),
  IFERROR(IF(SOFT!H38="TBD", TEXT(SOFT!F38, "h:mm AM/PM"), ""), ""),
  IFERROR(IF(BASE!H38="TBD", TEXT(BASE!F38, "h:mm AM/PM"), ""), ""),
  IFERROR(IF(ESPORTS!H38="TBD", TEXT(ESPORTS!F38, "h:mm AM/PM"), ""), "")
)
</f>
        <v/>
      </c>
      <c r="G38" s="11" t="str">
        <f>TEXTJOIN(
  CHAR(10) &amp; CHAR(10),
  TRUE,
  IFERROR(IF(WSO!H38="TBD", WSO!G38, ""), ""),
  IFERROR(IF(MSO!H38="TBD", MSO!G38, ""), ""),
  IFERROR(IF(FH!H38="TBD", FH!G38, ""), ""),
  IFERROR(IF(MGOLF!H38="TBD", MGOLF!G38, ""), ""),
  IFERROR(IF(Football!H38="TBD", Football!G38, ""), ""),
  IFERROR(IF(WVB!H38="TBD", WVB!G38, ""), ""),
  IFERROR(IF(XC!H38="TBD", XC!G38, ""), ""),
  IFERROR(IF(SWIMMING!H38="TBD", SWIMMING!G38, ""), ""),
  IFERROR(IF(WTEN!H38="TBD", WTEN!G38, ""), ""),
  IFERROR(IF(TF!H38="TBD", TF!G38, ""), ""),
  IFERROR(IF(WGOLF!H38="TBD", WGOLF!G38, ""), ""),
  IFERROR(IF(WBB!H38="TBD", WBB!G38, ""), ""),
  IFERROR(IF(MBB!H38="TBD", MBB!G38, ""), ""),
  IFERROR(IF(WLAX!H38="TBD", WLAX!G38, ""), ""),
  IFERROR(IF(MLAX!H38="TBD", MLAX!G38, ""), ""),
  IFERROR(IF(SOFT!H38="TBD", SOFT!G38, ""), ""),
  IFERROR(IF(BASE!H38="TBD", BASE!G38, ""), ""),
  IFERROR(IF(ESPORTS!H38="TBD", ESPORTS!G38, ""), "")
)
</f>
        <v/>
      </c>
      <c r="H38" s="22" t="str">
        <f>TEXTJOIN(
  CHAR(10) &amp; CHAR(10),
  TRUE,
  IFERROR(IF(WSO!H38="TBD", WSO!P38, ""), ""),
  IFERROR(IF(MSO!H38="TBD", MSO!P38, ""), ""),
  IFERROR(IF(FH!H38="TBD", FH!P38, ""), ""),
  IFERROR(IF(MGOLF!H38="TBD", MGOLF!P38, ""), ""),
  IFERROR(IF(Football!H38="TBD", Football!P38, ""), ""),
  IFERROR(IF(WVB!H38="TBD", WVB!P38, ""), ""),
  IFERROR(IF(XC!H38="TBD", XC!P38, ""), ""),
  IFERROR(IF(SWIMMING!H38="TBD", SWIMMING!P38, ""), ""),
  IFERROR(IF(WTEN!H38="TBD", WTEN!P38, ""), ""),
  IFERROR(IF(TF!H38="TBD", TF!P38, ""), ""),
  IFERROR(IF(WGOLF!H38="TBD", WGOLF!P38, ""), ""),
  IFERROR(IF(WBB!H38="TBD", WBB!P38, ""), ""),
  IFERROR(IF(MBB!H38="TBD", MBB!P38, ""), ""),
  IFERROR(IF(WLAX!H38="TBD", WLAX!P38, ""), ""),
  IFERROR(IF(MLAX!H38="TBD", MLAX!P38, ""), ""),
  IFERROR(IF(SOFT!H38="TBD", SOFT!P38, ""), ""),
  IFERROR(IF(BASE!H38="TBD", BASE!P38, ""), ""),
  IFERROR(IF(ESPORTS!H38="TBD", ESPORTS!P38, ""), "")
)
</f>
        <v/>
      </c>
    </row>
    <row r="39" ht="22.5" customHeight="1">
      <c r="A39" s="6">
        <v>38.0</v>
      </c>
      <c r="B39" s="6" t="str">
        <f>'Master Schedule'!B39</f>
        <v/>
      </c>
      <c r="C39" s="7">
        <v>46272.0</v>
      </c>
      <c r="D39" s="8" t="str">
        <f t="shared" si="1"/>
        <v>Monday</v>
      </c>
      <c r="E39" s="11" t="str">
        <f>TEXTJOIN(
  CHAR(10) &amp; CHAR(10),
  TRUE,
  IFERROR(IF(WSO!H39="TBD", WSO!E39, ""), ""),
  IFERROR(IF(MSO!H39="TBD", MSO!E39, ""), ""),
  IFERROR(IF(FH!H39="TBD", FH!E39, ""), ""),
  IFERROR(IF(MGOLF!H39="TBD", MGOLF!E39, ""), ""),
  IFERROR(IF(Football!H39="TBD", Football!E39, ""), ""),
  IFERROR(IF(WVB!H39="TBD", WVB!E39, ""), ""),
  IFERROR(IF(XC!H39="TBD", XC!E39, ""), ""),
  IFERROR(IF(SWIMMING!H39="TBD", SWIMMING!E39, ""), ""),
  IFERROR(IF(WTEN!H39="TBD", WTEN!E39, ""), ""),
  IFERROR(IF(TF!H39="TBD", TF!E39, ""), ""),
  IFERROR(IF(WGOLF!H39="TBD", WGOLF!E39, ""), ""),
  IFERROR(IF(WBB!H39="TBD", WBB!E39, ""), ""),
  IFERROR(IF(MBB!H39="TBD", MBB!E39, ""), ""),
  IFERROR(IF(WLAX!H39="TBD", WLAX!E39, ""), ""),
  IFERROR(IF(MLAX!H39="TBD", MLAX!E39, ""), ""),
  IFERROR(IF(SOFT!H39="TBD", SOFT!E39, ""), ""),
  IFERROR(IF(BASE!H39="Away", BASE!E39, ""), ""),
  IFERROR(IF(ESPORTS!H39="TBD", ESPORTS!E39, ""), "")
)</f>
        <v/>
      </c>
      <c r="F39" s="11" t="str">
        <f>TEXTJOIN(
  CHAR(10) &amp; CHAR(10),
  TRUE,
  IFERROR(IF(WSO!H39="TBD", TEXT(WSO!F39, "h:mm AM/PM"), ""), ""),
  IFERROR(IF(MSO!H39="TBD", TEXT(MSO!F39, "h:mm AM/PM"), ""), ""),
  IFERROR(IF(FH!H39="TBD", TEXT(FH!F39, "h:mm AM/PM"), ""), ""),
  IFERROR(IF(MGOLF!H39="TBD", TEXT(MGOLF!F39, "h:mm AM/PM"), ""), ""),
  IFERROR(IF(Football!H39="TBD", TEXT(Football!F39, "h:mm AM/PM"), ""), ""),
  IFERROR(IF(WVB!H39="TBD", TEXT(WVB!F39, "h:mm AM/PM"), ""), ""),
  IFERROR(IF(XC!H39="TBD", TEXT(XC!F39, "h:mm AM/PM"), ""), ""),
  IFERROR(IF(SWIMMING!H39="TBD", TEXT(SWIMMING!F39, "h:mm AM/PM"), ""), ""),
  IFERROR(IF(WTEN!H39="TBD", TEXT(WTEN!F39, "h:mm AM/PM"), ""), ""),
  IFERROR(IF(TF!H39="TBD", TEXT(TF!F39, "h:mm AM/PM"), ""), ""),
  IFERROR(IF(WGOLF!H39="TBD", TEXT(WGOLF!F39, "h:mm AM/PM"), ""), ""),
  IFERROR(IF(WBB!H39="TBD", TEXT(WBB!F39, "h:mm AM/PM"), ""), ""),
  IFERROR(IF(MBB!H39="TBD", TEXT(MBB!F39, "h:mm AM/PM"), ""), ""),
  IFERROR(IF(WLAX!H39="TBD", TEXT(WLAX!F39, "h:mm AM/PM"), ""), ""),
  IFERROR(IF(MLAX!H39="TBD", TEXT(MLAX!F39, "h:mm AM/PM"), ""), ""),
  IFERROR(IF(SOFT!H39="TBD", TEXT(SOFT!F39, "h:mm AM/PM"), ""), ""),
  IFERROR(IF(BASE!H39="TBD", TEXT(BASE!F39, "h:mm AM/PM"), ""), ""),
  IFERROR(IF(ESPORTS!H39="TBD", TEXT(ESPORTS!F39, "h:mm AM/PM"), ""), "")
)
</f>
        <v/>
      </c>
      <c r="G39" s="11" t="str">
        <f>TEXTJOIN(
  CHAR(10) &amp; CHAR(10),
  TRUE,
  IFERROR(IF(WSO!H39="TBD", WSO!G39, ""), ""),
  IFERROR(IF(MSO!H39="TBD", MSO!G39, ""), ""),
  IFERROR(IF(FH!H39="TBD", FH!G39, ""), ""),
  IFERROR(IF(MGOLF!H39="TBD", MGOLF!G39, ""), ""),
  IFERROR(IF(Football!H39="TBD", Football!G39, ""), ""),
  IFERROR(IF(WVB!H39="TBD", WVB!G39, ""), ""),
  IFERROR(IF(XC!H39="TBD", XC!G39, ""), ""),
  IFERROR(IF(SWIMMING!H39="TBD", SWIMMING!G39, ""), ""),
  IFERROR(IF(WTEN!H39="TBD", WTEN!G39, ""), ""),
  IFERROR(IF(TF!H39="TBD", TF!G39, ""), ""),
  IFERROR(IF(WGOLF!H39="TBD", WGOLF!G39, ""), ""),
  IFERROR(IF(WBB!H39="TBD", WBB!G39, ""), ""),
  IFERROR(IF(MBB!H39="TBD", MBB!G39, ""), ""),
  IFERROR(IF(WLAX!H39="TBD", WLAX!G39, ""), ""),
  IFERROR(IF(MLAX!H39="TBD", MLAX!G39, ""), ""),
  IFERROR(IF(SOFT!H39="TBD", SOFT!G39, ""), ""),
  IFERROR(IF(BASE!H39="TBD", BASE!G39, ""), ""),
  IFERROR(IF(ESPORTS!H39="TBD", ESPORTS!G39, ""), "")
)
</f>
        <v/>
      </c>
      <c r="H39" s="22" t="str">
        <f>TEXTJOIN(
  CHAR(10) &amp; CHAR(10),
  TRUE,
  IFERROR(IF(WSO!H39="TBD", WSO!P39, ""), ""),
  IFERROR(IF(MSO!H39="TBD", MSO!P39, ""), ""),
  IFERROR(IF(FH!H39="TBD", FH!P39, ""), ""),
  IFERROR(IF(MGOLF!H39="TBD", MGOLF!P39, ""), ""),
  IFERROR(IF(Football!H39="TBD", Football!P39, ""), ""),
  IFERROR(IF(WVB!H39="TBD", WVB!P39, ""), ""),
  IFERROR(IF(XC!H39="TBD", XC!P39, ""), ""),
  IFERROR(IF(SWIMMING!H39="TBD", SWIMMING!P39, ""), ""),
  IFERROR(IF(WTEN!H39="TBD", WTEN!P39, ""), ""),
  IFERROR(IF(TF!H39="TBD", TF!P39, ""), ""),
  IFERROR(IF(WGOLF!H39="TBD", WGOLF!P39, ""), ""),
  IFERROR(IF(WBB!H39="TBD", WBB!P39, ""), ""),
  IFERROR(IF(MBB!H39="TBD", MBB!P39, ""), ""),
  IFERROR(IF(WLAX!H39="TBD", WLAX!P39, ""), ""),
  IFERROR(IF(MLAX!H39="TBD", MLAX!P39, ""), ""),
  IFERROR(IF(SOFT!H39="TBD", SOFT!P39, ""), ""),
  IFERROR(IF(BASE!H39="TBD", BASE!P39, ""), ""),
  IFERROR(IF(ESPORTS!H39="TBD", ESPORTS!P39, ""), "")
)
</f>
        <v/>
      </c>
    </row>
    <row r="40" ht="22.5" customHeight="1">
      <c r="A40" s="6">
        <v>39.0</v>
      </c>
      <c r="B40" s="6" t="str">
        <f>'Master Schedule'!B40</f>
        <v/>
      </c>
      <c r="C40" s="7">
        <v>46273.0</v>
      </c>
      <c r="D40" s="8" t="str">
        <f t="shared" si="1"/>
        <v>Tuesday</v>
      </c>
      <c r="E40" s="11" t="str">
        <f>TEXTJOIN(
  CHAR(10) &amp; CHAR(10),
  TRUE,
  IFERROR(IF(WSO!H40="TBD", WSO!E40, ""), ""),
  IFERROR(IF(MSO!H40="TBD", MSO!E40, ""), ""),
  IFERROR(IF(FH!H40="TBD", FH!E40, ""), ""),
  IFERROR(IF(MGOLF!H40="TBD", MGOLF!E40, ""), ""),
  IFERROR(IF(Football!H40="TBD", Football!E40, ""), ""),
  IFERROR(IF(WVB!H40="TBD", WVB!E40, ""), ""),
  IFERROR(IF(XC!H40="TBD", XC!E40, ""), ""),
  IFERROR(IF(SWIMMING!H40="TBD", SWIMMING!E40, ""), ""),
  IFERROR(IF(WTEN!H40="TBD", WTEN!E40, ""), ""),
  IFERROR(IF(TF!H40="TBD", TF!E40, ""), ""),
  IFERROR(IF(WGOLF!H40="TBD", WGOLF!E40, ""), ""),
  IFERROR(IF(WBB!H40="TBD", WBB!E40, ""), ""),
  IFERROR(IF(MBB!H40="TBD", MBB!E40, ""), ""),
  IFERROR(IF(WLAX!H40="TBD", WLAX!E40, ""), ""),
  IFERROR(IF(MLAX!H40="TBD", MLAX!E40, ""), ""),
  IFERROR(IF(SOFT!H40="TBD", SOFT!E40, ""), ""),
  IFERROR(IF(BASE!H40="Away", BASE!E40, ""), ""),
  IFERROR(IF(ESPORTS!H40="TBD", ESPORTS!E40, ""), "")
)</f>
        <v/>
      </c>
      <c r="F40" s="11" t="str">
        <f>TEXTJOIN(
  CHAR(10) &amp; CHAR(10),
  TRUE,
  IFERROR(IF(WSO!H40="TBD", TEXT(WSO!F40, "h:mm AM/PM"), ""), ""),
  IFERROR(IF(MSO!H40="TBD", TEXT(MSO!F40, "h:mm AM/PM"), ""), ""),
  IFERROR(IF(FH!H40="TBD", TEXT(FH!F40, "h:mm AM/PM"), ""), ""),
  IFERROR(IF(MGOLF!H40="TBD", TEXT(MGOLF!F40, "h:mm AM/PM"), ""), ""),
  IFERROR(IF(Football!H40="TBD", TEXT(Football!F40, "h:mm AM/PM"), ""), ""),
  IFERROR(IF(WVB!H40="TBD", TEXT(WVB!F40, "h:mm AM/PM"), ""), ""),
  IFERROR(IF(XC!H40="TBD", TEXT(XC!F40, "h:mm AM/PM"), ""), ""),
  IFERROR(IF(SWIMMING!H40="TBD", TEXT(SWIMMING!F40, "h:mm AM/PM"), ""), ""),
  IFERROR(IF(WTEN!H40="TBD", TEXT(WTEN!F40, "h:mm AM/PM"), ""), ""),
  IFERROR(IF(TF!H40="TBD", TEXT(TF!F40, "h:mm AM/PM"), ""), ""),
  IFERROR(IF(WGOLF!H40="TBD", TEXT(WGOLF!F40, "h:mm AM/PM"), ""), ""),
  IFERROR(IF(WBB!H40="TBD", TEXT(WBB!F40, "h:mm AM/PM"), ""), ""),
  IFERROR(IF(MBB!H40="TBD", TEXT(MBB!F40, "h:mm AM/PM"), ""), ""),
  IFERROR(IF(WLAX!H40="TBD", TEXT(WLAX!F40, "h:mm AM/PM"), ""), ""),
  IFERROR(IF(MLAX!H40="TBD", TEXT(MLAX!F40, "h:mm AM/PM"), ""), ""),
  IFERROR(IF(SOFT!H40="TBD", TEXT(SOFT!F40, "h:mm AM/PM"), ""), ""),
  IFERROR(IF(BASE!H40="TBD", TEXT(BASE!F40, "h:mm AM/PM"), ""), ""),
  IFERROR(IF(ESPORTS!H40="TBD", TEXT(ESPORTS!F40, "h:mm AM/PM"), ""), "")
)
</f>
        <v/>
      </c>
      <c r="G40" s="11" t="str">
        <f>TEXTJOIN(
  CHAR(10) &amp; CHAR(10),
  TRUE,
  IFERROR(IF(WSO!H40="TBD", WSO!G40, ""), ""),
  IFERROR(IF(MSO!H40="TBD", MSO!G40, ""), ""),
  IFERROR(IF(FH!H40="TBD", FH!G40, ""), ""),
  IFERROR(IF(MGOLF!H40="TBD", MGOLF!G40, ""), ""),
  IFERROR(IF(Football!H40="TBD", Football!G40, ""), ""),
  IFERROR(IF(WVB!H40="TBD", WVB!G40, ""), ""),
  IFERROR(IF(XC!H40="TBD", XC!G40, ""), ""),
  IFERROR(IF(SWIMMING!H40="TBD", SWIMMING!G40, ""), ""),
  IFERROR(IF(WTEN!H40="TBD", WTEN!G40, ""), ""),
  IFERROR(IF(TF!H40="TBD", TF!G40, ""), ""),
  IFERROR(IF(WGOLF!H40="TBD", WGOLF!G40, ""), ""),
  IFERROR(IF(WBB!H40="TBD", WBB!G40, ""), ""),
  IFERROR(IF(MBB!H40="TBD", MBB!G40, ""), ""),
  IFERROR(IF(WLAX!H40="TBD", WLAX!G40, ""), ""),
  IFERROR(IF(MLAX!H40="TBD", MLAX!G40, ""), ""),
  IFERROR(IF(SOFT!H40="TBD", SOFT!G40, ""), ""),
  IFERROR(IF(BASE!H40="TBD", BASE!G40, ""), ""),
  IFERROR(IF(ESPORTS!H40="TBD", ESPORTS!G40, ""), "")
)
</f>
        <v/>
      </c>
      <c r="H40" s="22" t="str">
        <f>TEXTJOIN(
  CHAR(10) &amp; CHAR(10),
  TRUE,
  IFERROR(IF(WSO!H40="TBD", WSO!P40, ""), ""),
  IFERROR(IF(MSO!H40="TBD", MSO!P40, ""), ""),
  IFERROR(IF(FH!H40="TBD", FH!P40, ""), ""),
  IFERROR(IF(MGOLF!H40="TBD", MGOLF!P40, ""), ""),
  IFERROR(IF(Football!H40="TBD", Football!P40, ""), ""),
  IFERROR(IF(WVB!H40="TBD", WVB!P40, ""), ""),
  IFERROR(IF(XC!H40="TBD", XC!P40, ""), ""),
  IFERROR(IF(SWIMMING!H40="TBD", SWIMMING!P40, ""), ""),
  IFERROR(IF(WTEN!H40="TBD", WTEN!P40, ""), ""),
  IFERROR(IF(TF!H40="TBD", TF!P40, ""), ""),
  IFERROR(IF(WGOLF!H40="TBD", WGOLF!P40, ""), ""),
  IFERROR(IF(WBB!H40="TBD", WBB!P40, ""), ""),
  IFERROR(IF(MBB!H40="TBD", MBB!P40, ""), ""),
  IFERROR(IF(WLAX!H40="TBD", WLAX!P40, ""), ""),
  IFERROR(IF(MLAX!H40="TBD", MLAX!P40, ""), ""),
  IFERROR(IF(SOFT!H40="TBD", SOFT!P40, ""), ""),
  IFERROR(IF(BASE!H40="TBD", BASE!P40, ""), ""),
  IFERROR(IF(ESPORTS!H40="TBD", ESPORTS!P40, ""), "")
)
</f>
        <v/>
      </c>
    </row>
    <row r="41" ht="22.5" customHeight="1">
      <c r="A41" s="6">
        <v>40.0</v>
      </c>
      <c r="B41" s="6" t="str">
        <f>'Master Schedule'!B41</f>
        <v/>
      </c>
      <c r="C41" s="7">
        <v>46274.0</v>
      </c>
      <c r="D41" s="8" t="str">
        <f t="shared" si="1"/>
        <v>Wednesday</v>
      </c>
      <c r="E41" s="11" t="str">
        <f>TEXTJOIN(
  CHAR(10) &amp; CHAR(10),
  TRUE,
  IFERROR(IF(WSO!H41="TBD", WSO!E41, ""), ""),
  IFERROR(IF(MSO!H41="TBD", MSO!E41, ""), ""),
  IFERROR(IF(FH!H41="TBD", FH!E41, ""), ""),
  IFERROR(IF(MGOLF!H41="TBD", MGOLF!E41, ""), ""),
  IFERROR(IF(Football!H41="TBD", Football!E41, ""), ""),
  IFERROR(IF(WVB!H41="TBD", WVB!E41, ""), ""),
  IFERROR(IF(XC!H41="TBD", XC!E41, ""), ""),
  IFERROR(IF(SWIMMING!H41="TBD", SWIMMING!E41, ""), ""),
  IFERROR(IF(WTEN!H41="TBD", WTEN!E41, ""), ""),
  IFERROR(IF(TF!H41="TBD", TF!E41, ""), ""),
  IFERROR(IF(WGOLF!H41="TBD", WGOLF!E41, ""), ""),
  IFERROR(IF(WBB!H41="TBD", WBB!E41, ""), ""),
  IFERROR(IF(MBB!H41="TBD", MBB!E41, ""), ""),
  IFERROR(IF(WLAX!H41="TBD", WLAX!E41, ""), ""),
  IFERROR(IF(MLAX!H41="TBD", MLAX!E41, ""), ""),
  IFERROR(IF(SOFT!H41="TBD", SOFT!E41, ""), ""),
  IFERROR(IF(BASE!H41="Away", BASE!E41, ""), ""),
  IFERROR(IF(ESPORTS!H41="TBD", ESPORTS!E41, ""), "")
)</f>
        <v/>
      </c>
      <c r="F41" s="11" t="str">
        <f>TEXTJOIN(
  CHAR(10) &amp; CHAR(10),
  TRUE,
  IFERROR(IF(WSO!H41="TBD", TEXT(WSO!F41, "h:mm AM/PM"), ""), ""),
  IFERROR(IF(MSO!H41="TBD", TEXT(MSO!F41, "h:mm AM/PM"), ""), ""),
  IFERROR(IF(FH!H41="TBD", TEXT(FH!F41, "h:mm AM/PM"), ""), ""),
  IFERROR(IF(MGOLF!H41="TBD", TEXT(MGOLF!F41, "h:mm AM/PM"), ""), ""),
  IFERROR(IF(Football!H41="TBD", TEXT(Football!F41, "h:mm AM/PM"), ""), ""),
  IFERROR(IF(WVB!H41="TBD", TEXT(WVB!F41, "h:mm AM/PM"), ""), ""),
  IFERROR(IF(XC!H41="TBD", TEXT(XC!F41, "h:mm AM/PM"), ""), ""),
  IFERROR(IF(SWIMMING!H41="TBD", TEXT(SWIMMING!F41, "h:mm AM/PM"), ""), ""),
  IFERROR(IF(WTEN!H41="TBD", TEXT(WTEN!F41, "h:mm AM/PM"), ""), ""),
  IFERROR(IF(TF!H41="TBD", TEXT(TF!F41, "h:mm AM/PM"), ""), ""),
  IFERROR(IF(WGOLF!H41="TBD", TEXT(WGOLF!F41, "h:mm AM/PM"), ""), ""),
  IFERROR(IF(WBB!H41="TBD", TEXT(WBB!F41, "h:mm AM/PM"), ""), ""),
  IFERROR(IF(MBB!H41="TBD", TEXT(MBB!F41, "h:mm AM/PM"), ""), ""),
  IFERROR(IF(WLAX!H41="TBD", TEXT(WLAX!F41, "h:mm AM/PM"), ""), ""),
  IFERROR(IF(MLAX!H41="TBD", TEXT(MLAX!F41, "h:mm AM/PM"), ""), ""),
  IFERROR(IF(SOFT!H41="TBD", TEXT(SOFT!F41, "h:mm AM/PM"), ""), ""),
  IFERROR(IF(BASE!H41="TBD", TEXT(BASE!F41, "h:mm AM/PM"), ""), ""),
  IFERROR(IF(ESPORTS!H41="TBD", TEXT(ESPORTS!F41, "h:mm AM/PM"), ""), "")
)
</f>
        <v/>
      </c>
      <c r="G41" s="11" t="str">
        <f>TEXTJOIN(
  CHAR(10) &amp; CHAR(10),
  TRUE,
  IFERROR(IF(WSO!H41="TBD", WSO!G41, ""), ""),
  IFERROR(IF(MSO!H41="TBD", MSO!G41, ""), ""),
  IFERROR(IF(FH!H41="TBD", FH!G41, ""), ""),
  IFERROR(IF(MGOLF!H41="TBD", MGOLF!G41, ""), ""),
  IFERROR(IF(Football!H41="TBD", Football!G41, ""), ""),
  IFERROR(IF(WVB!H41="TBD", WVB!G41, ""), ""),
  IFERROR(IF(XC!H41="TBD", XC!G41, ""), ""),
  IFERROR(IF(SWIMMING!H41="TBD", SWIMMING!G41, ""), ""),
  IFERROR(IF(WTEN!H41="TBD", WTEN!G41, ""), ""),
  IFERROR(IF(TF!H41="TBD", TF!G41, ""), ""),
  IFERROR(IF(WGOLF!H41="TBD", WGOLF!G41, ""), ""),
  IFERROR(IF(WBB!H41="TBD", WBB!G41, ""), ""),
  IFERROR(IF(MBB!H41="TBD", MBB!G41, ""), ""),
  IFERROR(IF(WLAX!H41="TBD", WLAX!G41, ""), ""),
  IFERROR(IF(MLAX!H41="TBD", MLAX!G41, ""), ""),
  IFERROR(IF(SOFT!H41="TBD", SOFT!G41, ""), ""),
  IFERROR(IF(BASE!H41="TBD", BASE!G41, ""), ""),
  IFERROR(IF(ESPORTS!H41="TBD", ESPORTS!G41, ""), "")
)
</f>
        <v/>
      </c>
      <c r="H41" s="22" t="str">
        <f>TEXTJOIN(
  CHAR(10) &amp; CHAR(10),
  TRUE,
  IFERROR(IF(WSO!H41="TBD", WSO!P41, ""), ""),
  IFERROR(IF(MSO!H41="TBD", MSO!P41, ""), ""),
  IFERROR(IF(FH!H41="TBD", FH!P41, ""), ""),
  IFERROR(IF(MGOLF!H41="TBD", MGOLF!P41, ""), ""),
  IFERROR(IF(Football!H41="TBD", Football!P41, ""), ""),
  IFERROR(IF(WVB!H41="TBD", WVB!P41, ""), ""),
  IFERROR(IF(XC!H41="TBD", XC!P41, ""), ""),
  IFERROR(IF(SWIMMING!H41="TBD", SWIMMING!P41, ""), ""),
  IFERROR(IF(WTEN!H41="TBD", WTEN!P41, ""), ""),
  IFERROR(IF(TF!H41="TBD", TF!P41, ""), ""),
  IFERROR(IF(WGOLF!H41="TBD", WGOLF!P41, ""), ""),
  IFERROR(IF(WBB!H41="TBD", WBB!P41, ""), ""),
  IFERROR(IF(MBB!H41="TBD", MBB!P41, ""), ""),
  IFERROR(IF(WLAX!H41="TBD", WLAX!P41, ""), ""),
  IFERROR(IF(MLAX!H41="TBD", MLAX!P41, ""), ""),
  IFERROR(IF(SOFT!H41="TBD", SOFT!P41, ""), ""),
  IFERROR(IF(BASE!H41="TBD", BASE!P41, ""), ""),
  IFERROR(IF(ESPORTS!H41="TBD", ESPORTS!P41, ""), "")
)
</f>
        <v/>
      </c>
    </row>
    <row r="42" ht="22.5" customHeight="1">
      <c r="A42" s="6">
        <v>41.0</v>
      </c>
      <c r="B42" s="6" t="str">
        <f>'Master Schedule'!B42</f>
        <v/>
      </c>
      <c r="C42" s="7">
        <v>46275.0</v>
      </c>
      <c r="D42" s="8" t="str">
        <f t="shared" si="1"/>
        <v>Thursday</v>
      </c>
      <c r="E42" s="11" t="str">
        <f>TEXTJOIN(
  CHAR(10) &amp; CHAR(10),
  TRUE,
  IFERROR(IF(WSO!H42="TBD", WSO!E42, ""), ""),
  IFERROR(IF(MSO!H42="TBD", MSO!E42, ""), ""),
  IFERROR(IF(FH!H42="TBD", FH!E42, ""), ""),
  IFERROR(IF(MGOLF!H42="TBD", MGOLF!E42, ""), ""),
  IFERROR(IF(Football!H42="TBD", Football!E42, ""), ""),
  IFERROR(IF(WVB!H42="TBD", WVB!E42, ""), ""),
  IFERROR(IF(XC!H42="TBD", XC!E42, ""), ""),
  IFERROR(IF(SWIMMING!H42="TBD", SWIMMING!E42, ""), ""),
  IFERROR(IF(WTEN!H42="TBD", WTEN!E42, ""), ""),
  IFERROR(IF(TF!H42="TBD", TF!E42, ""), ""),
  IFERROR(IF(WGOLF!H42="TBD", WGOLF!E42, ""), ""),
  IFERROR(IF(WBB!H42="TBD", WBB!E42, ""), ""),
  IFERROR(IF(MBB!H42="TBD", MBB!E42, ""), ""),
  IFERROR(IF(WLAX!H42="TBD", WLAX!E42, ""), ""),
  IFERROR(IF(MLAX!H42="TBD", MLAX!E42, ""), ""),
  IFERROR(IF(SOFT!H42="TBD", SOFT!E42, ""), ""),
  IFERROR(IF(BASE!H42="Away", BASE!E42, ""), ""),
  IFERROR(IF(ESPORTS!H42="TBD", ESPORTS!E42, ""), "")
)</f>
        <v/>
      </c>
      <c r="F42" s="11" t="str">
        <f>TEXTJOIN(
  CHAR(10) &amp; CHAR(10),
  TRUE,
  IFERROR(IF(WSO!H42="TBD", TEXT(WSO!F42, "h:mm AM/PM"), ""), ""),
  IFERROR(IF(MSO!H42="TBD", TEXT(MSO!F42, "h:mm AM/PM"), ""), ""),
  IFERROR(IF(FH!H42="TBD", TEXT(FH!F42, "h:mm AM/PM"), ""), ""),
  IFERROR(IF(MGOLF!H42="TBD", TEXT(MGOLF!F42, "h:mm AM/PM"), ""), ""),
  IFERROR(IF(Football!H42="TBD", TEXT(Football!F42, "h:mm AM/PM"), ""), ""),
  IFERROR(IF(WVB!H42="TBD", TEXT(WVB!F42, "h:mm AM/PM"), ""), ""),
  IFERROR(IF(XC!H42="TBD", TEXT(XC!F42, "h:mm AM/PM"), ""), ""),
  IFERROR(IF(SWIMMING!H42="TBD", TEXT(SWIMMING!F42, "h:mm AM/PM"), ""), ""),
  IFERROR(IF(WTEN!H42="TBD", TEXT(WTEN!F42, "h:mm AM/PM"), ""), ""),
  IFERROR(IF(TF!H42="TBD", TEXT(TF!F42, "h:mm AM/PM"), ""), ""),
  IFERROR(IF(WGOLF!H42="TBD", TEXT(WGOLF!F42, "h:mm AM/PM"), ""), ""),
  IFERROR(IF(WBB!H42="TBD", TEXT(WBB!F42, "h:mm AM/PM"), ""), ""),
  IFERROR(IF(MBB!H42="TBD", TEXT(MBB!F42, "h:mm AM/PM"), ""), ""),
  IFERROR(IF(WLAX!H42="TBD", TEXT(WLAX!F42, "h:mm AM/PM"), ""), ""),
  IFERROR(IF(MLAX!H42="TBD", TEXT(MLAX!F42, "h:mm AM/PM"), ""), ""),
  IFERROR(IF(SOFT!H42="TBD", TEXT(SOFT!F42, "h:mm AM/PM"), ""), ""),
  IFERROR(IF(BASE!H42="TBD", TEXT(BASE!F42, "h:mm AM/PM"), ""), ""),
  IFERROR(IF(ESPORTS!H42="TBD", TEXT(ESPORTS!F42, "h:mm AM/PM"), ""), "")
)
</f>
        <v/>
      </c>
      <c r="G42" s="11" t="str">
        <f>TEXTJOIN(
  CHAR(10) &amp; CHAR(10),
  TRUE,
  IFERROR(IF(WSO!H42="TBD", WSO!G42, ""), ""),
  IFERROR(IF(MSO!H42="TBD", MSO!G42, ""), ""),
  IFERROR(IF(FH!H42="TBD", FH!G42, ""), ""),
  IFERROR(IF(MGOLF!H42="TBD", MGOLF!G42, ""), ""),
  IFERROR(IF(Football!H42="TBD", Football!G42, ""), ""),
  IFERROR(IF(WVB!H42="TBD", WVB!G42, ""), ""),
  IFERROR(IF(XC!H42="TBD", XC!G42, ""), ""),
  IFERROR(IF(SWIMMING!H42="TBD", SWIMMING!G42, ""), ""),
  IFERROR(IF(WTEN!H42="TBD", WTEN!G42, ""), ""),
  IFERROR(IF(TF!H42="TBD", TF!G42, ""), ""),
  IFERROR(IF(WGOLF!H42="TBD", WGOLF!G42, ""), ""),
  IFERROR(IF(WBB!H42="TBD", WBB!G42, ""), ""),
  IFERROR(IF(MBB!H42="TBD", MBB!G42, ""), ""),
  IFERROR(IF(WLAX!H42="TBD", WLAX!G42, ""), ""),
  IFERROR(IF(MLAX!H42="TBD", MLAX!G42, ""), ""),
  IFERROR(IF(SOFT!H42="TBD", SOFT!G42, ""), ""),
  IFERROR(IF(BASE!H42="TBD", BASE!G42, ""), ""),
  IFERROR(IF(ESPORTS!H42="TBD", ESPORTS!G42, ""), "")
)
</f>
        <v/>
      </c>
      <c r="H42" s="22" t="str">
        <f>TEXTJOIN(
  CHAR(10) &amp; CHAR(10),
  TRUE,
  IFERROR(IF(WSO!H42="TBD", WSO!P42, ""), ""),
  IFERROR(IF(MSO!H42="TBD", MSO!P42, ""), ""),
  IFERROR(IF(FH!H42="TBD", FH!P42, ""), ""),
  IFERROR(IF(MGOLF!H42="TBD", MGOLF!P42, ""), ""),
  IFERROR(IF(Football!H42="TBD", Football!P42, ""), ""),
  IFERROR(IF(WVB!H42="TBD", WVB!P42, ""), ""),
  IFERROR(IF(XC!H42="TBD", XC!P42, ""), ""),
  IFERROR(IF(SWIMMING!H42="TBD", SWIMMING!P42, ""), ""),
  IFERROR(IF(WTEN!H42="TBD", WTEN!P42, ""), ""),
  IFERROR(IF(TF!H42="TBD", TF!P42, ""), ""),
  IFERROR(IF(WGOLF!H42="TBD", WGOLF!P42, ""), ""),
  IFERROR(IF(WBB!H42="TBD", WBB!P42, ""), ""),
  IFERROR(IF(MBB!H42="TBD", MBB!P42, ""), ""),
  IFERROR(IF(WLAX!H42="TBD", WLAX!P42, ""), ""),
  IFERROR(IF(MLAX!H42="TBD", MLAX!P42, ""), ""),
  IFERROR(IF(SOFT!H42="TBD", SOFT!P42, ""), ""),
  IFERROR(IF(BASE!H42="TBD", BASE!P42, ""), ""),
  IFERROR(IF(ESPORTS!H42="TBD", ESPORTS!P42, ""), "")
)
</f>
        <v/>
      </c>
    </row>
    <row r="43" ht="22.5" customHeight="1">
      <c r="A43" s="6">
        <v>42.0</v>
      </c>
      <c r="B43" s="6" t="str">
        <f>'Master Schedule'!B43</f>
        <v/>
      </c>
      <c r="C43" s="7">
        <v>46276.0</v>
      </c>
      <c r="D43" s="8" t="str">
        <f t="shared" si="1"/>
        <v>Friday</v>
      </c>
      <c r="E43" s="11" t="str">
        <f>TEXTJOIN(
  CHAR(10) &amp; CHAR(10),
  TRUE,
  IFERROR(IF(WSO!H43="TBD", WSO!E43, ""), ""),
  IFERROR(IF(MSO!H43="TBD", MSO!E43, ""), ""),
  IFERROR(IF(FH!H43="TBD", FH!E43, ""), ""),
  IFERROR(IF(MGOLF!H43="TBD", MGOLF!E43, ""), ""),
  IFERROR(IF(Football!H43="TBD", Football!E43, ""), ""),
  IFERROR(IF(WVB!H43="TBD", WVB!E43, ""), ""),
  IFERROR(IF(XC!H43="TBD", XC!E43, ""), ""),
  IFERROR(IF(SWIMMING!H43="TBD", SWIMMING!E43, ""), ""),
  IFERROR(IF(WTEN!H43="TBD", WTEN!E43, ""), ""),
  IFERROR(IF(TF!H43="TBD", TF!E43, ""), ""),
  IFERROR(IF(WGOLF!H43="TBD", WGOLF!E43, ""), ""),
  IFERROR(IF(WBB!H43="TBD", WBB!E43, ""), ""),
  IFERROR(IF(MBB!H43="TBD", MBB!E43, ""), ""),
  IFERROR(IF(WLAX!H43="TBD", WLAX!E43, ""), ""),
  IFERROR(IF(MLAX!H43="TBD", MLAX!E43, ""), ""),
  IFERROR(IF(SOFT!H43="TBD", SOFT!E43, ""), ""),
  IFERROR(IF(BASE!H43="Away", BASE!E43, ""), ""),
  IFERROR(IF(ESPORTS!H43="TBD", ESPORTS!E43, ""), "")
)</f>
        <v/>
      </c>
      <c r="F43" s="11" t="str">
        <f>TEXTJOIN(
  CHAR(10) &amp; CHAR(10),
  TRUE,
  IFERROR(IF(WSO!H43="TBD", TEXT(WSO!F43, "h:mm AM/PM"), ""), ""),
  IFERROR(IF(MSO!H43="TBD", TEXT(MSO!F43, "h:mm AM/PM"), ""), ""),
  IFERROR(IF(FH!H43="TBD", TEXT(FH!F43, "h:mm AM/PM"), ""), ""),
  IFERROR(IF(MGOLF!H43="TBD", TEXT(MGOLF!F43, "h:mm AM/PM"), ""), ""),
  IFERROR(IF(Football!H43="TBD", TEXT(Football!F43, "h:mm AM/PM"), ""), ""),
  IFERROR(IF(WVB!H43="TBD", TEXT(WVB!F43, "h:mm AM/PM"), ""), ""),
  IFERROR(IF(XC!H43="TBD", TEXT(XC!F43, "h:mm AM/PM"), ""), ""),
  IFERROR(IF(SWIMMING!H43="TBD", TEXT(SWIMMING!F43, "h:mm AM/PM"), ""), ""),
  IFERROR(IF(WTEN!H43="TBD", TEXT(WTEN!F43, "h:mm AM/PM"), ""), ""),
  IFERROR(IF(TF!H43="TBD", TEXT(TF!F43, "h:mm AM/PM"), ""), ""),
  IFERROR(IF(WGOLF!H43="TBD", TEXT(WGOLF!F43, "h:mm AM/PM"), ""), ""),
  IFERROR(IF(WBB!H43="TBD", TEXT(WBB!F43, "h:mm AM/PM"), ""), ""),
  IFERROR(IF(MBB!H43="TBD", TEXT(MBB!F43, "h:mm AM/PM"), ""), ""),
  IFERROR(IF(WLAX!H43="TBD", TEXT(WLAX!F43, "h:mm AM/PM"), ""), ""),
  IFERROR(IF(MLAX!H43="TBD", TEXT(MLAX!F43, "h:mm AM/PM"), ""), ""),
  IFERROR(IF(SOFT!H43="TBD", TEXT(SOFT!F43, "h:mm AM/PM"), ""), ""),
  IFERROR(IF(BASE!H43="TBD", TEXT(BASE!F43, "h:mm AM/PM"), ""), ""),
  IFERROR(IF(ESPORTS!H43="TBD", TEXT(ESPORTS!F43, "h:mm AM/PM"), ""), "")
)
</f>
        <v/>
      </c>
      <c r="G43" s="11" t="str">
        <f>TEXTJOIN(
  CHAR(10) &amp; CHAR(10),
  TRUE,
  IFERROR(IF(WSO!H43="TBD", WSO!G43, ""), ""),
  IFERROR(IF(MSO!H43="TBD", MSO!G43, ""), ""),
  IFERROR(IF(FH!H43="TBD", FH!G43, ""), ""),
  IFERROR(IF(MGOLF!H43="TBD", MGOLF!G43, ""), ""),
  IFERROR(IF(Football!H43="TBD", Football!G43, ""), ""),
  IFERROR(IF(WVB!H43="TBD", WVB!G43, ""), ""),
  IFERROR(IF(XC!H43="TBD", XC!G43, ""), ""),
  IFERROR(IF(SWIMMING!H43="TBD", SWIMMING!G43, ""), ""),
  IFERROR(IF(WTEN!H43="TBD", WTEN!G43, ""), ""),
  IFERROR(IF(TF!H43="TBD", TF!G43, ""), ""),
  IFERROR(IF(WGOLF!H43="TBD", WGOLF!G43, ""), ""),
  IFERROR(IF(WBB!H43="TBD", WBB!G43, ""), ""),
  IFERROR(IF(MBB!H43="TBD", MBB!G43, ""), ""),
  IFERROR(IF(WLAX!H43="TBD", WLAX!G43, ""), ""),
  IFERROR(IF(MLAX!H43="TBD", MLAX!G43, ""), ""),
  IFERROR(IF(SOFT!H43="TBD", SOFT!G43, ""), ""),
  IFERROR(IF(BASE!H43="TBD", BASE!G43, ""), ""),
  IFERROR(IF(ESPORTS!H43="TBD", ESPORTS!G43, ""), "")
)
</f>
        <v/>
      </c>
      <c r="H43" s="22" t="str">
        <f>TEXTJOIN(
  CHAR(10) &amp; CHAR(10),
  TRUE,
  IFERROR(IF(WSO!H43="TBD", WSO!P43, ""), ""),
  IFERROR(IF(MSO!H43="TBD", MSO!P43, ""), ""),
  IFERROR(IF(FH!H43="TBD", FH!P43, ""), ""),
  IFERROR(IF(MGOLF!H43="TBD", MGOLF!P43, ""), ""),
  IFERROR(IF(Football!H43="TBD", Football!P43, ""), ""),
  IFERROR(IF(WVB!H43="TBD", WVB!P43, ""), ""),
  IFERROR(IF(XC!H43="TBD", XC!P43, ""), ""),
  IFERROR(IF(SWIMMING!H43="TBD", SWIMMING!P43, ""), ""),
  IFERROR(IF(WTEN!H43="TBD", WTEN!P43, ""), ""),
  IFERROR(IF(TF!H43="TBD", TF!P43, ""), ""),
  IFERROR(IF(WGOLF!H43="TBD", WGOLF!P43, ""), ""),
  IFERROR(IF(WBB!H43="TBD", WBB!P43, ""), ""),
  IFERROR(IF(MBB!H43="TBD", MBB!P43, ""), ""),
  IFERROR(IF(WLAX!H43="TBD", WLAX!P43, ""), ""),
  IFERROR(IF(MLAX!H43="TBD", MLAX!P43, ""), ""),
  IFERROR(IF(SOFT!H43="TBD", SOFT!P43, ""), ""),
  IFERROR(IF(BASE!H43="TBD", BASE!P43, ""), ""),
  IFERROR(IF(ESPORTS!H43="TBD", ESPORTS!P43, ""), "")
)
</f>
        <v/>
      </c>
    </row>
    <row r="44" ht="22.5" customHeight="1">
      <c r="A44" s="6">
        <v>43.0</v>
      </c>
      <c r="B44" s="6" t="str">
        <f>'Master Schedule'!B44</f>
        <v/>
      </c>
      <c r="C44" s="7">
        <v>46277.0</v>
      </c>
      <c r="D44" s="8" t="str">
        <f t="shared" si="1"/>
        <v>Saturday</v>
      </c>
      <c r="E44" s="11" t="str">
        <f>TEXTJOIN(
  CHAR(10) &amp; CHAR(10),
  TRUE,
  IFERROR(IF(WSO!H44="TBD", WSO!E44, ""), ""),
  IFERROR(IF(MSO!H44="TBD", MSO!E44, ""), ""),
  IFERROR(IF(FH!H44="TBD", FH!E44, ""), ""),
  IFERROR(IF(MGOLF!H44="TBD", MGOLF!E44, ""), ""),
  IFERROR(IF(Football!H44="TBD", Football!E44, ""), ""),
  IFERROR(IF(WVB!H44="TBD", WVB!E44, ""), ""),
  IFERROR(IF(XC!H44="TBD", XC!E44, ""), ""),
  IFERROR(IF(SWIMMING!H44="TBD", SWIMMING!E44, ""), ""),
  IFERROR(IF(WTEN!H44="TBD", WTEN!E44, ""), ""),
  IFERROR(IF(TF!H44="TBD", TF!E44, ""), ""),
  IFERROR(IF(WGOLF!H44="TBD", WGOLF!E44, ""), ""),
  IFERROR(IF(WBB!H44="TBD", WBB!E44, ""), ""),
  IFERROR(IF(MBB!H44="TBD", MBB!E44, ""), ""),
  IFERROR(IF(WLAX!H44="TBD", WLAX!E44, ""), ""),
  IFERROR(IF(MLAX!H44="TBD", MLAX!E44, ""), ""),
  IFERROR(IF(SOFT!H44="TBD", SOFT!E44, ""), ""),
  IFERROR(IF(BASE!H44="Away", BASE!E44, ""), ""),
  IFERROR(IF(ESPORTS!H44="TBD", ESPORTS!E44, ""), "")
)</f>
        <v/>
      </c>
      <c r="F44" s="11" t="str">
        <f>TEXTJOIN(
  CHAR(10) &amp; CHAR(10),
  TRUE,
  IFERROR(IF(WSO!H44="TBD", TEXT(WSO!F44, "h:mm AM/PM"), ""), ""),
  IFERROR(IF(MSO!H44="TBD", TEXT(MSO!F44, "h:mm AM/PM"), ""), ""),
  IFERROR(IF(FH!H44="TBD", TEXT(FH!F44, "h:mm AM/PM"), ""), ""),
  IFERROR(IF(MGOLF!H44="TBD", TEXT(MGOLF!F44, "h:mm AM/PM"), ""), ""),
  IFERROR(IF(Football!H44="TBD", TEXT(Football!F44, "h:mm AM/PM"), ""), ""),
  IFERROR(IF(WVB!H44="TBD", TEXT(WVB!F44, "h:mm AM/PM"), ""), ""),
  IFERROR(IF(XC!H44="TBD", TEXT(XC!F44, "h:mm AM/PM"), ""), ""),
  IFERROR(IF(SWIMMING!H44="TBD", TEXT(SWIMMING!F44, "h:mm AM/PM"), ""), ""),
  IFERROR(IF(WTEN!H44="TBD", TEXT(WTEN!F44, "h:mm AM/PM"), ""), ""),
  IFERROR(IF(TF!H44="TBD", TEXT(TF!F44, "h:mm AM/PM"), ""), ""),
  IFERROR(IF(WGOLF!H44="TBD", TEXT(WGOLF!F44, "h:mm AM/PM"), ""), ""),
  IFERROR(IF(WBB!H44="TBD", TEXT(WBB!F44, "h:mm AM/PM"), ""), ""),
  IFERROR(IF(MBB!H44="TBD", TEXT(MBB!F44, "h:mm AM/PM"), ""), ""),
  IFERROR(IF(WLAX!H44="TBD", TEXT(WLAX!F44, "h:mm AM/PM"), ""), ""),
  IFERROR(IF(MLAX!H44="TBD", TEXT(MLAX!F44, "h:mm AM/PM"), ""), ""),
  IFERROR(IF(SOFT!H44="TBD", TEXT(SOFT!F44, "h:mm AM/PM"), ""), ""),
  IFERROR(IF(BASE!H44="TBD", TEXT(BASE!F44, "h:mm AM/PM"), ""), ""),
  IFERROR(IF(ESPORTS!H44="TBD", TEXT(ESPORTS!F44, "h:mm AM/PM"), ""), "")
)
</f>
        <v/>
      </c>
      <c r="G44" s="11" t="str">
        <f>TEXTJOIN(
  CHAR(10) &amp; CHAR(10),
  TRUE,
  IFERROR(IF(WSO!H44="TBD", WSO!G44, ""), ""),
  IFERROR(IF(MSO!H44="TBD", MSO!G44, ""), ""),
  IFERROR(IF(FH!H44="TBD", FH!G44, ""), ""),
  IFERROR(IF(MGOLF!H44="TBD", MGOLF!G44, ""), ""),
  IFERROR(IF(Football!H44="TBD", Football!G44, ""), ""),
  IFERROR(IF(WVB!H44="TBD", WVB!G44, ""), ""),
  IFERROR(IF(XC!H44="TBD", XC!G44, ""), ""),
  IFERROR(IF(SWIMMING!H44="TBD", SWIMMING!G44, ""), ""),
  IFERROR(IF(WTEN!H44="TBD", WTEN!G44, ""), ""),
  IFERROR(IF(TF!H44="TBD", TF!G44, ""), ""),
  IFERROR(IF(WGOLF!H44="TBD", WGOLF!G44, ""), ""),
  IFERROR(IF(WBB!H44="TBD", WBB!G44, ""), ""),
  IFERROR(IF(MBB!H44="TBD", MBB!G44, ""), ""),
  IFERROR(IF(WLAX!H44="TBD", WLAX!G44, ""), ""),
  IFERROR(IF(MLAX!H44="TBD", MLAX!G44, ""), ""),
  IFERROR(IF(SOFT!H44="TBD", SOFT!G44, ""), ""),
  IFERROR(IF(BASE!H44="TBD", BASE!G44, ""), ""),
  IFERROR(IF(ESPORTS!H44="TBD", ESPORTS!G44, ""), "")
)
</f>
        <v/>
      </c>
      <c r="H44" s="22" t="str">
        <f>TEXTJOIN(
  CHAR(10) &amp; CHAR(10),
  TRUE,
  IFERROR(IF(WSO!H44="TBD", WSO!P44, ""), ""),
  IFERROR(IF(MSO!H44="TBD", MSO!P44, ""), ""),
  IFERROR(IF(FH!H44="TBD", FH!P44, ""), ""),
  IFERROR(IF(MGOLF!H44="TBD", MGOLF!P44, ""), ""),
  IFERROR(IF(Football!H44="TBD", Football!P44, ""), ""),
  IFERROR(IF(WVB!H44="TBD", WVB!P44, ""), ""),
  IFERROR(IF(XC!H44="TBD", XC!P44, ""), ""),
  IFERROR(IF(SWIMMING!H44="TBD", SWIMMING!P44, ""), ""),
  IFERROR(IF(WTEN!H44="TBD", WTEN!P44, ""), ""),
  IFERROR(IF(TF!H44="TBD", TF!P44, ""), ""),
  IFERROR(IF(WGOLF!H44="TBD", WGOLF!P44, ""), ""),
  IFERROR(IF(WBB!H44="TBD", WBB!P44, ""), ""),
  IFERROR(IF(MBB!H44="TBD", MBB!P44, ""), ""),
  IFERROR(IF(WLAX!H44="TBD", WLAX!P44, ""), ""),
  IFERROR(IF(MLAX!H44="TBD", MLAX!P44, ""), ""),
  IFERROR(IF(SOFT!H44="TBD", SOFT!P44, ""), ""),
  IFERROR(IF(BASE!H44="TBD", BASE!P44, ""), ""),
  IFERROR(IF(ESPORTS!H44="TBD", ESPORTS!P44, ""), "")
)
</f>
        <v/>
      </c>
    </row>
    <row r="45" ht="22.5" customHeight="1">
      <c r="A45" s="6">
        <v>44.0</v>
      </c>
      <c r="B45" s="6" t="str">
        <f>'Master Schedule'!B45</f>
        <v/>
      </c>
      <c r="C45" s="7">
        <v>46278.0</v>
      </c>
      <c r="D45" s="8" t="str">
        <f t="shared" si="1"/>
        <v>Sunday</v>
      </c>
      <c r="E45" s="11" t="str">
        <f>TEXTJOIN(
  CHAR(10) &amp; CHAR(10),
  TRUE,
  IFERROR(IF(WSO!H45="TBD", WSO!E45, ""), ""),
  IFERROR(IF(MSO!H45="TBD", MSO!E45, ""), ""),
  IFERROR(IF(FH!H45="TBD", FH!E45, ""), ""),
  IFERROR(IF(MGOLF!H45="TBD", MGOLF!E45, ""), ""),
  IFERROR(IF(Football!H45="TBD", Football!E45, ""), ""),
  IFERROR(IF(WVB!H45="TBD", WVB!E45, ""), ""),
  IFERROR(IF(XC!H45="TBD", XC!E45, ""), ""),
  IFERROR(IF(SWIMMING!H45="TBD", SWIMMING!E45, ""), ""),
  IFERROR(IF(WTEN!H45="TBD", WTEN!E45, ""), ""),
  IFERROR(IF(TF!H45="TBD", TF!E45, ""), ""),
  IFERROR(IF(WGOLF!H45="TBD", WGOLF!E45, ""), ""),
  IFERROR(IF(WBB!H45="TBD", WBB!E45, ""), ""),
  IFERROR(IF(MBB!H45="TBD", MBB!E45, ""), ""),
  IFERROR(IF(WLAX!H45="TBD", WLAX!E45, ""), ""),
  IFERROR(IF(MLAX!H45="TBD", MLAX!E45, ""), ""),
  IFERROR(IF(SOFT!H45="TBD", SOFT!E45, ""), ""),
  IFERROR(IF(BASE!H45="Away", BASE!E45, ""), ""),
  IFERROR(IF(ESPORTS!H45="TBD", ESPORTS!E45, ""), "")
)</f>
        <v/>
      </c>
      <c r="F45" s="11" t="str">
        <f>TEXTJOIN(
  CHAR(10) &amp; CHAR(10),
  TRUE,
  IFERROR(IF(WSO!H45="TBD", TEXT(WSO!F45, "h:mm AM/PM"), ""), ""),
  IFERROR(IF(MSO!H45="TBD", TEXT(MSO!F45, "h:mm AM/PM"), ""), ""),
  IFERROR(IF(FH!H45="TBD", TEXT(FH!F45, "h:mm AM/PM"), ""), ""),
  IFERROR(IF(MGOLF!H45="TBD", TEXT(MGOLF!F45, "h:mm AM/PM"), ""), ""),
  IFERROR(IF(Football!H45="TBD", TEXT(Football!F45, "h:mm AM/PM"), ""), ""),
  IFERROR(IF(WVB!H45="TBD", TEXT(WVB!F45, "h:mm AM/PM"), ""), ""),
  IFERROR(IF(XC!H45="TBD", TEXT(XC!F45, "h:mm AM/PM"), ""), ""),
  IFERROR(IF(SWIMMING!H45="TBD", TEXT(SWIMMING!F45, "h:mm AM/PM"), ""), ""),
  IFERROR(IF(WTEN!H45="TBD", TEXT(WTEN!F45, "h:mm AM/PM"), ""), ""),
  IFERROR(IF(TF!H45="TBD", TEXT(TF!F45, "h:mm AM/PM"), ""), ""),
  IFERROR(IF(WGOLF!H45="TBD", TEXT(WGOLF!F45, "h:mm AM/PM"), ""), ""),
  IFERROR(IF(WBB!H45="TBD", TEXT(WBB!F45, "h:mm AM/PM"), ""), ""),
  IFERROR(IF(MBB!H45="TBD", TEXT(MBB!F45, "h:mm AM/PM"), ""), ""),
  IFERROR(IF(WLAX!H45="TBD", TEXT(WLAX!F45, "h:mm AM/PM"), ""), ""),
  IFERROR(IF(MLAX!H45="TBD", TEXT(MLAX!F45, "h:mm AM/PM"), ""), ""),
  IFERROR(IF(SOFT!H45="TBD", TEXT(SOFT!F45, "h:mm AM/PM"), ""), ""),
  IFERROR(IF(BASE!H45="TBD", TEXT(BASE!F45, "h:mm AM/PM"), ""), ""),
  IFERROR(IF(ESPORTS!H45="TBD", TEXT(ESPORTS!F45, "h:mm AM/PM"), ""), "")
)
</f>
        <v/>
      </c>
      <c r="G45" s="11" t="str">
        <f>TEXTJOIN(
  CHAR(10) &amp; CHAR(10),
  TRUE,
  IFERROR(IF(WSO!H45="TBD", WSO!G45, ""), ""),
  IFERROR(IF(MSO!H45="TBD", MSO!G45, ""), ""),
  IFERROR(IF(FH!H45="TBD", FH!G45, ""), ""),
  IFERROR(IF(MGOLF!H45="TBD", MGOLF!G45, ""), ""),
  IFERROR(IF(Football!H45="TBD", Football!G45, ""), ""),
  IFERROR(IF(WVB!H45="TBD", WVB!G45, ""), ""),
  IFERROR(IF(XC!H45="TBD", XC!G45, ""), ""),
  IFERROR(IF(SWIMMING!H45="TBD", SWIMMING!G45, ""), ""),
  IFERROR(IF(WTEN!H45="TBD", WTEN!G45, ""), ""),
  IFERROR(IF(TF!H45="TBD", TF!G45, ""), ""),
  IFERROR(IF(WGOLF!H45="TBD", WGOLF!G45, ""), ""),
  IFERROR(IF(WBB!H45="TBD", WBB!G45, ""), ""),
  IFERROR(IF(MBB!H45="TBD", MBB!G45, ""), ""),
  IFERROR(IF(WLAX!H45="TBD", WLAX!G45, ""), ""),
  IFERROR(IF(MLAX!H45="TBD", MLAX!G45, ""), ""),
  IFERROR(IF(SOFT!H45="TBD", SOFT!G45, ""), ""),
  IFERROR(IF(BASE!H45="TBD", BASE!G45, ""), ""),
  IFERROR(IF(ESPORTS!H45="TBD", ESPORTS!G45, ""), "")
)
</f>
        <v/>
      </c>
      <c r="H45" s="22" t="str">
        <f>TEXTJOIN(
  CHAR(10) &amp; CHAR(10),
  TRUE,
  IFERROR(IF(WSO!H45="TBD", WSO!P45, ""), ""),
  IFERROR(IF(MSO!H45="TBD", MSO!P45, ""), ""),
  IFERROR(IF(FH!H45="TBD", FH!P45, ""), ""),
  IFERROR(IF(MGOLF!H45="TBD", MGOLF!P45, ""), ""),
  IFERROR(IF(Football!H45="TBD", Football!P45, ""), ""),
  IFERROR(IF(WVB!H45="TBD", WVB!P45, ""), ""),
  IFERROR(IF(XC!H45="TBD", XC!P45, ""), ""),
  IFERROR(IF(SWIMMING!H45="TBD", SWIMMING!P45, ""), ""),
  IFERROR(IF(WTEN!H45="TBD", WTEN!P45, ""), ""),
  IFERROR(IF(TF!H45="TBD", TF!P45, ""), ""),
  IFERROR(IF(WGOLF!H45="TBD", WGOLF!P45, ""), ""),
  IFERROR(IF(WBB!H45="TBD", WBB!P45, ""), ""),
  IFERROR(IF(MBB!H45="TBD", MBB!P45, ""), ""),
  IFERROR(IF(WLAX!H45="TBD", WLAX!P45, ""), ""),
  IFERROR(IF(MLAX!H45="TBD", MLAX!P45, ""), ""),
  IFERROR(IF(SOFT!H45="TBD", SOFT!P45, ""), ""),
  IFERROR(IF(BASE!H45="TBD", BASE!P45, ""), ""),
  IFERROR(IF(ESPORTS!H45="TBD", ESPORTS!P45, ""), "")
)
</f>
        <v/>
      </c>
    </row>
    <row r="46" ht="22.5" customHeight="1">
      <c r="A46" s="6">
        <v>45.0</v>
      </c>
      <c r="B46" s="6" t="str">
        <f>'Master Schedule'!B46</f>
        <v/>
      </c>
      <c r="C46" s="7">
        <v>46279.0</v>
      </c>
      <c r="D46" s="8" t="str">
        <f t="shared" si="1"/>
        <v>Monday</v>
      </c>
      <c r="E46" s="11" t="str">
        <f>TEXTJOIN(
  CHAR(10) &amp; CHAR(10),
  TRUE,
  IFERROR(IF(WSO!H46="TBD", WSO!E46, ""), ""),
  IFERROR(IF(MSO!H46="TBD", MSO!E46, ""), ""),
  IFERROR(IF(FH!H46="TBD", FH!E46, ""), ""),
  IFERROR(IF(MGOLF!H46="TBD", MGOLF!E46, ""), ""),
  IFERROR(IF(Football!H46="TBD", Football!E46, ""), ""),
  IFERROR(IF(WVB!H46="TBD", WVB!E46, ""), ""),
  IFERROR(IF(XC!H46="TBD", XC!E46, ""), ""),
  IFERROR(IF(SWIMMING!H46="TBD", SWIMMING!E46, ""), ""),
  IFERROR(IF(WTEN!H46="TBD", WTEN!E46, ""), ""),
  IFERROR(IF(TF!H46="TBD", TF!E46, ""), ""),
  IFERROR(IF(WGOLF!H46="TBD", WGOLF!E46, ""), ""),
  IFERROR(IF(WBB!H46="TBD", WBB!E46, ""), ""),
  IFERROR(IF(MBB!H46="TBD", MBB!E46, ""), ""),
  IFERROR(IF(WLAX!H46="TBD", WLAX!E46, ""), ""),
  IFERROR(IF(MLAX!H46="TBD", MLAX!E46, ""), ""),
  IFERROR(IF(SOFT!H46="TBD", SOFT!E46, ""), ""),
  IFERROR(IF(BASE!H46="Away", BASE!E46, ""), ""),
  IFERROR(IF(ESPORTS!H46="TBD", ESPORTS!E46, ""), "")
)</f>
        <v/>
      </c>
      <c r="F46" s="11" t="str">
        <f>TEXTJOIN(
  CHAR(10) &amp; CHAR(10),
  TRUE,
  IFERROR(IF(WSO!H46="TBD", TEXT(WSO!F46, "h:mm AM/PM"), ""), ""),
  IFERROR(IF(MSO!H46="TBD", TEXT(MSO!F46, "h:mm AM/PM"), ""), ""),
  IFERROR(IF(FH!H46="TBD", TEXT(FH!F46, "h:mm AM/PM"), ""), ""),
  IFERROR(IF(MGOLF!H46="TBD", TEXT(MGOLF!F46, "h:mm AM/PM"), ""), ""),
  IFERROR(IF(Football!H46="TBD", TEXT(Football!F46, "h:mm AM/PM"), ""), ""),
  IFERROR(IF(WVB!H46="TBD", TEXT(WVB!F46, "h:mm AM/PM"), ""), ""),
  IFERROR(IF(XC!H46="TBD", TEXT(XC!F46, "h:mm AM/PM"), ""), ""),
  IFERROR(IF(SWIMMING!H46="TBD", TEXT(SWIMMING!F46, "h:mm AM/PM"), ""), ""),
  IFERROR(IF(WTEN!H46="TBD", TEXT(WTEN!F46, "h:mm AM/PM"), ""), ""),
  IFERROR(IF(TF!H46="TBD", TEXT(TF!F46, "h:mm AM/PM"), ""), ""),
  IFERROR(IF(WGOLF!H46="TBD", TEXT(WGOLF!F46, "h:mm AM/PM"), ""), ""),
  IFERROR(IF(WBB!H46="TBD", TEXT(WBB!F46, "h:mm AM/PM"), ""), ""),
  IFERROR(IF(MBB!H46="TBD", TEXT(MBB!F46, "h:mm AM/PM"), ""), ""),
  IFERROR(IF(WLAX!H46="TBD", TEXT(WLAX!F46, "h:mm AM/PM"), ""), ""),
  IFERROR(IF(MLAX!H46="TBD", TEXT(MLAX!F46, "h:mm AM/PM"), ""), ""),
  IFERROR(IF(SOFT!H46="TBD", TEXT(SOFT!F46, "h:mm AM/PM"), ""), ""),
  IFERROR(IF(BASE!H46="TBD", TEXT(BASE!F46, "h:mm AM/PM"), ""), ""),
  IFERROR(IF(ESPORTS!H46="TBD", TEXT(ESPORTS!F46, "h:mm AM/PM"), ""), "")
)
</f>
        <v/>
      </c>
      <c r="G46" s="11" t="str">
        <f>TEXTJOIN(
  CHAR(10) &amp; CHAR(10),
  TRUE,
  IFERROR(IF(WSO!H46="TBD", WSO!G46, ""), ""),
  IFERROR(IF(MSO!H46="TBD", MSO!G46, ""), ""),
  IFERROR(IF(FH!H46="TBD", FH!G46, ""), ""),
  IFERROR(IF(MGOLF!H46="TBD", MGOLF!G46, ""), ""),
  IFERROR(IF(Football!H46="TBD", Football!G46, ""), ""),
  IFERROR(IF(WVB!H46="TBD", WVB!G46, ""), ""),
  IFERROR(IF(XC!H46="TBD", XC!G46, ""), ""),
  IFERROR(IF(SWIMMING!H46="TBD", SWIMMING!G46, ""), ""),
  IFERROR(IF(WTEN!H46="TBD", WTEN!G46, ""), ""),
  IFERROR(IF(TF!H46="TBD", TF!G46, ""), ""),
  IFERROR(IF(WGOLF!H46="TBD", WGOLF!G46, ""), ""),
  IFERROR(IF(WBB!H46="TBD", WBB!G46, ""), ""),
  IFERROR(IF(MBB!H46="TBD", MBB!G46, ""), ""),
  IFERROR(IF(WLAX!H46="TBD", WLAX!G46, ""), ""),
  IFERROR(IF(MLAX!H46="TBD", MLAX!G46, ""), ""),
  IFERROR(IF(SOFT!H46="TBD", SOFT!G46, ""), ""),
  IFERROR(IF(BASE!H46="TBD", BASE!G46, ""), ""),
  IFERROR(IF(ESPORTS!H46="TBD", ESPORTS!G46, ""), "")
)
</f>
        <v/>
      </c>
      <c r="H46" s="22" t="str">
        <f>TEXTJOIN(
  CHAR(10) &amp; CHAR(10),
  TRUE,
  IFERROR(IF(WSO!H46="TBD", WSO!P46, ""), ""),
  IFERROR(IF(MSO!H46="TBD", MSO!P46, ""), ""),
  IFERROR(IF(FH!H46="TBD", FH!P46, ""), ""),
  IFERROR(IF(MGOLF!H46="TBD", MGOLF!P46, ""), ""),
  IFERROR(IF(Football!H46="TBD", Football!P46, ""), ""),
  IFERROR(IF(WVB!H46="TBD", WVB!P46, ""), ""),
  IFERROR(IF(XC!H46="TBD", XC!P46, ""), ""),
  IFERROR(IF(SWIMMING!H46="TBD", SWIMMING!P46, ""), ""),
  IFERROR(IF(WTEN!H46="TBD", WTEN!P46, ""), ""),
  IFERROR(IF(TF!H46="TBD", TF!P46, ""), ""),
  IFERROR(IF(WGOLF!H46="TBD", WGOLF!P46, ""), ""),
  IFERROR(IF(WBB!H46="TBD", WBB!P46, ""), ""),
  IFERROR(IF(MBB!H46="TBD", MBB!P46, ""), ""),
  IFERROR(IF(WLAX!H46="TBD", WLAX!P46, ""), ""),
  IFERROR(IF(MLAX!H46="TBD", MLAX!P46, ""), ""),
  IFERROR(IF(SOFT!H46="TBD", SOFT!P46, ""), ""),
  IFERROR(IF(BASE!H46="TBD", BASE!P46, ""), ""),
  IFERROR(IF(ESPORTS!H46="TBD", ESPORTS!P46, ""), "")
)
</f>
        <v/>
      </c>
    </row>
    <row r="47" ht="22.5" customHeight="1">
      <c r="A47" s="6">
        <v>46.0</v>
      </c>
      <c r="B47" s="6" t="str">
        <f>'Master Schedule'!B47</f>
        <v/>
      </c>
      <c r="C47" s="7">
        <v>46280.0</v>
      </c>
      <c r="D47" s="8" t="str">
        <f t="shared" si="1"/>
        <v>Tuesday</v>
      </c>
      <c r="E47" s="11" t="str">
        <f>TEXTJOIN(
  CHAR(10) &amp; CHAR(10),
  TRUE,
  IFERROR(IF(WSO!H47="TBD", WSO!E47, ""), ""),
  IFERROR(IF(MSO!H47="TBD", MSO!E47, ""), ""),
  IFERROR(IF(FH!H47="TBD", FH!E47, ""), ""),
  IFERROR(IF(MGOLF!H47="TBD", MGOLF!E47, ""), ""),
  IFERROR(IF(Football!H47="TBD", Football!E47, ""), ""),
  IFERROR(IF(WVB!H47="TBD", WVB!E47, ""), ""),
  IFERROR(IF(XC!H47="TBD", XC!E47, ""), ""),
  IFERROR(IF(SWIMMING!H47="TBD", SWIMMING!E47, ""), ""),
  IFERROR(IF(WTEN!H47="TBD", WTEN!E47, ""), ""),
  IFERROR(IF(TF!H47="TBD", TF!E47, ""), ""),
  IFERROR(IF(WGOLF!H47="TBD", WGOLF!E47, ""), ""),
  IFERROR(IF(WBB!H47="TBD", WBB!E47, ""), ""),
  IFERROR(IF(MBB!H47="TBD", MBB!E47, ""), ""),
  IFERROR(IF(WLAX!H47="TBD", WLAX!E47, ""), ""),
  IFERROR(IF(MLAX!H47="TBD", MLAX!E47, ""), ""),
  IFERROR(IF(SOFT!H47="TBD", SOFT!E47, ""), ""),
  IFERROR(IF(BASE!H47="Away", BASE!E47, ""), ""),
  IFERROR(IF(ESPORTS!H47="TBD", ESPORTS!E47, ""), "")
)</f>
        <v/>
      </c>
      <c r="F47" s="11" t="str">
        <f>TEXTJOIN(
  CHAR(10) &amp; CHAR(10),
  TRUE,
  IFERROR(IF(WSO!H47="TBD", TEXT(WSO!F47, "h:mm AM/PM"), ""), ""),
  IFERROR(IF(MSO!H47="TBD", TEXT(MSO!F47, "h:mm AM/PM"), ""), ""),
  IFERROR(IF(FH!H47="TBD", TEXT(FH!F47, "h:mm AM/PM"), ""), ""),
  IFERROR(IF(MGOLF!H47="TBD", TEXT(MGOLF!F47, "h:mm AM/PM"), ""), ""),
  IFERROR(IF(Football!H47="TBD", TEXT(Football!F47, "h:mm AM/PM"), ""), ""),
  IFERROR(IF(WVB!H47="TBD", TEXT(WVB!F47, "h:mm AM/PM"), ""), ""),
  IFERROR(IF(XC!H47="TBD", TEXT(XC!F47, "h:mm AM/PM"), ""), ""),
  IFERROR(IF(SWIMMING!H47="TBD", TEXT(SWIMMING!F47, "h:mm AM/PM"), ""), ""),
  IFERROR(IF(WTEN!H47="TBD", TEXT(WTEN!F47, "h:mm AM/PM"), ""), ""),
  IFERROR(IF(TF!H47="TBD", TEXT(TF!F47, "h:mm AM/PM"), ""), ""),
  IFERROR(IF(WGOLF!H47="TBD", TEXT(WGOLF!F47, "h:mm AM/PM"), ""), ""),
  IFERROR(IF(WBB!H47="TBD", TEXT(WBB!F47, "h:mm AM/PM"), ""), ""),
  IFERROR(IF(MBB!H47="TBD", TEXT(MBB!F47, "h:mm AM/PM"), ""), ""),
  IFERROR(IF(WLAX!H47="TBD", TEXT(WLAX!F47, "h:mm AM/PM"), ""), ""),
  IFERROR(IF(MLAX!H47="TBD", TEXT(MLAX!F47, "h:mm AM/PM"), ""), ""),
  IFERROR(IF(SOFT!H47="TBD", TEXT(SOFT!F47, "h:mm AM/PM"), ""), ""),
  IFERROR(IF(BASE!H47="TBD", TEXT(BASE!F47, "h:mm AM/PM"), ""), ""),
  IFERROR(IF(ESPORTS!H47="TBD", TEXT(ESPORTS!F47, "h:mm AM/PM"), ""), "")
)
</f>
        <v/>
      </c>
      <c r="G47" s="11" t="str">
        <f>TEXTJOIN(
  CHAR(10) &amp; CHAR(10),
  TRUE,
  IFERROR(IF(WSO!H47="TBD", WSO!G47, ""), ""),
  IFERROR(IF(MSO!H47="TBD", MSO!G47, ""), ""),
  IFERROR(IF(FH!H47="TBD", FH!G47, ""), ""),
  IFERROR(IF(MGOLF!H47="TBD", MGOLF!G47, ""), ""),
  IFERROR(IF(Football!H47="TBD", Football!G47, ""), ""),
  IFERROR(IF(WVB!H47="TBD", WVB!G47, ""), ""),
  IFERROR(IF(XC!H47="TBD", XC!G47, ""), ""),
  IFERROR(IF(SWIMMING!H47="TBD", SWIMMING!G47, ""), ""),
  IFERROR(IF(WTEN!H47="TBD", WTEN!G47, ""), ""),
  IFERROR(IF(TF!H47="TBD", TF!G47, ""), ""),
  IFERROR(IF(WGOLF!H47="TBD", WGOLF!G47, ""), ""),
  IFERROR(IF(WBB!H47="TBD", WBB!G47, ""), ""),
  IFERROR(IF(MBB!H47="TBD", MBB!G47, ""), ""),
  IFERROR(IF(WLAX!H47="TBD", WLAX!G47, ""), ""),
  IFERROR(IF(MLAX!H47="TBD", MLAX!G47, ""), ""),
  IFERROR(IF(SOFT!H47="TBD", SOFT!G47, ""), ""),
  IFERROR(IF(BASE!H47="TBD", BASE!G47, ""), ""),
  IFERROR(IF(ESPORTS!H47="TBD", ESPORTS!G47, ""), "")
)
</f>
        <v/>
      </c>
      <c r="H47" s="22" t="str">
        <f>TEXTJOIN(
  CHAR(10) &amp; CHAR(10),
  TRUE,
  IFERROR(IF(WSO!H47="TBD", WSO!P47, ""), ""),
  IFERROR(IF(MSO!H47="TBD", MSO!P47, ""), ""),
  IFERROR(IF(FH!H47="TBD", FH!P47, ""), ""),
  IFERROR(IF(MGOLF!H47="TBD", MGOLF!P47, ""), ""),
  IFERROR(IF(Football!H47="TBD", Football!P47, ""), ""),
  IFERROR(IF(WVB!H47="TBD", WVB!P47, ""), ""),
  IFERROR(IF(XC!H47="TBD", XC!P47, ""), ""),
  IFERROR(IF(SWIMMING!H47="TBD", SWIMMING!P47, ""), ""),
  IFERROR(IF(WTEN!H47="TBD", WTEN!P47, ""), ""),
  IFERROR(IF(TF!H47="TBD", TF!P47, ""), ""),
  IFERROR(IF(WGOLF!H47="TBD", WGOLF!P47, ""), ""),
  IFERROR(IF(WBB!H47="TBD", WBB!P47, ""), ""),
  IFERROR(IF(MBB!H47="TBD", MBB!P47, ""), ""),
  IFERROR(IF(WLAX!H47="TBD", WLAX!P47, ""), ""),
  IFERROR(IF(MLAX!H47="TBD", MLAX!P47, ""), ""),
  IFERROR(IF(SOFT!H47="TBD", SOFT!P47, ""), ""),
  IFERROR(IF(BASE!H47="TBD", BASE!P47, ""), ""),
  IFERROR(IF(ESPORTS!H47="TBD", ESPORTS!P47, ""), "")
)
</f>
        <v/>
      </c>
    </row>
    <row r="48" ht="22.5" customHeight="1">
      <c r="A48" s="6">
        <v>47.0</v>
      </c>
      <c r="B48" s="6" t="str">
        <f>'Master Schedule'!B48</f>
        <v/>
      </c>
      <c r="C48" s="7">
        <v>46281.0</v>
      </c>
      <c r="D48" s="8" t="str">
        <f t="shared" si="1"/>
        <v>Wednesday</v>
      </c>
      <c r="E48" s="11" t="str">
        <f>TEXTJOIN(
  CHAR(10) &amp; CHAR(10),
  TRUE,
  IFERROR(IF(WSO!H48="TBD", WSO!E48, ""), ""),
  IFERROR(IF(MSO!H48="TBD", MSO!E48, ""), ""),
  IFERROR(IF(FH!H48="TBD", FH!E48, ""), ""),
  IFERROR(IF(MGOLF!H48="TBD", MGOLF!E48, ""), ""),
  IFERROR(IF(Football!H48="TBD", Football!E48, ""), ""),
  IFERROR(IF(WVB!H48="TBD", WVB!E48, ""), ""),
  IFERROR(IF(XC!H48="TBD", XC!E48, ""), ""),
  IFERROR(IF(SWIMMING!H48="TBD", SWIMMING!E48, ""), ""),
  IFERROR(IF(WTEN!H48="TBD", WTEN!E48, ""), ""),
  IFERROR(IF(TF!H48="TBD", TF!E48, ""), ""),
  IFERROR(IF(WGOLF!H48="TBD", WGOLF!E48, ""), ""),
  IFERROR(IF(WBB!H48="TBD", WBB!E48, ""), ""),
  IFERROR(IF(MBB!H48="TBD", MBB!E48, ""), ""),
  IFERROR(IF(WLAX!H48="TBD", WLAX!E48, ""), ""),
  IFERROR(IF(MLAX!H48="TBD", MLAX!E48, ""), ""),
  IFERROR(IF(SOFT!H48="TBD", SOFT!E48, ""), ""),
  IFERROR(IF(BASE!H48="Away", BASE!E48, ""), ""),
  IFERROR(IF(ESPORTS!H48="TBD", ESPORTS!E48, ""), "")
)</f>
        <v/>
      </c>
      <c r="F48" s="11" t="str">
        <f>TEXTJOIN(
  CHAR(10) &amp; CHAR(10),
  TRUE,
  IFERROR(IF(WSO!H48="TBD", TEXT(WSO!F48, "h:mm AM/PM"), ""), ""),
  IFERROR(IF(MSO!H48="TBD", TEXT(MSO!F48, "h:mm AM/PM"), ""), ""),
  IFERROR(IF(FH!H48="TBD", TEXT(FH!F48, "h:mm AM/PM"), ""), ""),
  IFERROR(IF(MGOLF!H48="TBD", TEXT(MGOLF!F48, "h:mm AM/PM"), ""), ""),
  IFERROR(IF(Football!H48="TBD", TEXT(Football!F48, "h:mm AM/PM"), ""), ""),
  IFERROR(IF(WVB!H48="TBD", TEXT(WVB!F48, "h:mm AM/PM"), ""), ""),
  IFERROR(IF(XC!H48="TBD", TEXT(XC!F48, "h:mm AM/PM"), ""), ""),
  IFERROR(IF(SWIMMING!H48="TBD", TEXT(SWIMMING!F48, "h:mm AM/PM"), ""), ""),
  IFERROR(IF(WTEN!H48="TBD", TEXT(WTEN!F48, "h:mm AM/PM"), ""), ""),
  IFERROR(IF(TF!H48="TBD", TEXT(TF!F48, "h:mm AM/PM"), ""), ""),
  IFERROR(IF(WGOLF!H48="TBD", TEXT(WGOLF!F48, "h:mm AM/PM"), ""), ""),
  IFERROR(IF(WBB!H48="TBD", TEXT(WBB!F48, "h:mm AM/PM"), ""), ""),
  IFERROR(IF(MBB!H48="TBD", TEXT(MBB!F48, "h:mm AM/PM"), ""), ""),
  IFERROR(IF(WLAX!H48="TBD", TEXT(WLAX!F48, "h:mm AM/PM"), ""), ""),
  IFERROR(IF(MLAX!H48="TBD", TEXT(MLAX!F48, "h:mm AM/PM"), ""), ""),
  IFERROR(IF(SOFT!H48="TBD", TEXT(SOFT!F48, "h:mm AM/PM"), ""), ""),
  IFERROR(IF(BASE!H48="TBD", TEXT(BASE!F48, "h:mm AM/PM"), ""), ""),
  IFERROR(IF(ESPORTS!H48="TBD", TEXT(ESPORTS!F48, "h:mm AM/PM"), ""), "")
)
</f>
        <v/>
      </c>
      <c r="G48" s="11" t="str">
        <f>TEXTJOIN(
  CHAR(10) &amp; CHAR(10),
  TRUE,
  IFERROR(IF(WSO!H48="TBD", WSO!G48, ""), ""),
  IFERROR(IF(MSO!H48="TBD", MSO!G48, ""), ""),
  IFERROR(IF(FH!H48="TBD", FH!G48, ""), ""),
  IFERROR(IF(MGOLF!H48="TBD", MGOLF!G48, ""), ""),
  IFERROR(IF(Football!H48="TBD", Football!G48, ""), ""),
  IFERROR(IF(WVB!H48="TBD", WVB!G48, ""), ""),
  IFERROR(IF(XC!H48="TBD", XC!G48, ""), ""),
  IFERROR(IF(SWIMMING!H48="TBD", SWIMMING!G48, ""), ""),
  IFERROR(IF(WTEN!H48="TBD", WTEN!G48, ""), ""),
  IFERROR(IF(TF!H48="TBD", TF!G48, ""), ""),
  IFERROR(IF(WGOLF!H48="TBD", WGOLF!G48, ""), ""),
  IFERROR(IF(WBB!H48="TBD", WBB!G48, ""), ""),
  IFERROR(IF(MBB!H48="TBD", MBB!G48, ""), ""),
  IFERROR(IF(WLAX!H48="TBD", WLAX!G48, ""), ""),
  IFERROR(IF(MLAX!H48="TBD", MLAX!G48, ""), ""),
  IFERROR(IF(SOFT!H48="TBD", SOFT!G48, ""), ""),
  IFERROR(IF(BASE!H48="TBD", BASE!G48, ""), ""),
  IFERROR(IF(ESPORTS!H48="TBD", ESPORTS!G48, ""), "")
)
</f>
        <v/>
      </c>
      <c r="H48" s="22" t="str">
        <f>TEXTJOIN(
  CHAR(10) &amp; CHAR(10),
  TRUE,
  IFERROR(IF(WSO!H48="TBD", WSO!P48, ""), ""),
  IFERROR(IF(MSO!H48="TBD", MSO!P48, ""), ""),
  IFERROR(IF(FH!H48="TBD", FH!P48, ""), ""),
  IFERROR(IF(MGOLF!H48="TBD", MGOLF!P48, ""), ""),
  IFERROR(IF(Football!H48="TBD", Football!P48, ""), ""),
  IFERROR(IF(WVB!H48="TBD", WVB!P48, ""), ""),
  IFERROR(IF(XC!H48="TBD", XC!P48, ""), ""),
  IFERROR(IF(SWIMMING!H48="TBD", SWIMMING!P48, ""), ""),
  IFERROR(IF(WTEN!H48="TBD", WTEN!P48, ""), ""),
  IFERROR(IF(TF!H48="TBD", TF!P48, ""), ""),
  IFERROR(IF(WGOLF!H48="TBD", WGOLF!P48, ""), ""),
  IFERROR(IF(WBB!H48="TBD", WBB!P48, ""), ""),
  IFERROR(IF(MBB!H48="TBD", MBB!P48, ""), ""),
  IFERROR(IF(WLAX!H48="TBD", WLAX!P48, ""), ""),
  IFERROR(IF(MLAX!H48="TBD", MLAX!P48, ""), ""),
  IFERROR(IF(SOFT!H48="TBD", SOFT!P48, ""), ""),
  IFERROR(IF(BASE!H48="TBD", BASE!P48, ""), ""),
  IFERROR(IF(ESPORTS!H48="TBD", ESPORTS!P48, ""), "")
)
</f>
        <v/>
      </c>
    </row>
    <row r="49" ht="22.5" customHeight="1">
      <c r="A49" s="6">
        <v>48.0</v>
      </c>
      <c r="B49" s="6" t="str">
        <f>'Master Schedule'!B49</f>
        <v/>
      </c>
      <c r="C49" s="7">
        <v>46282.0</v>
      </c>
      <c r="D49" s="8" t="str">
        <f t="shared" si="1"/>
        <v>Thursday</v>
      </c>
      <c r="E49" s="11" t="str">
        <f>TEXTJOIN(
  CHAR(10) &amp; CHAR(10),
  TRUE,
  IFERROR(IF(WSO!H49="TBD", WSO!E49, ""), ""),
  IFERROR(IF(MSO!H49="TBD", MSO!E49, ""), ""),
  IFERROR(IF(FH!H49="TBD", FH!E49, ""), ""),
  IFERROR(IF(MGOLF!H49="TBD", MGOLF!E49, ""), ""),
  IFERROR(IF(Football!H49="TBD", Football!E49, ""), ""),
  IFERROR(IF(WVB!H49="TBD", WVB!E49, ""), ""),
  IFERROR(IF(XC!H49="TBD", XC!E49, ""), ""),
  IFERROR(IF(SWIMMING!H49="TBD", SWIMMING!E49, ""), ""),
  IFERROR(IF(WTEN!H49="TBD", WTEN!E49, ""), ""),
  IFERROR(IF(TF!H49="TBD", TF!E49, ""), ""),
  IFERROR(IF(WGOLF!H49="TBD", WGOLF!E49, ""), ""),
  IFERROR(IF(WBB!H49="TBD", WBB!E49, ""), ""),
  IFERROR(IF(MBB!H49="TBD", MBB!E49, ""), ""),
  IFERROR(IF(WLAX!H49="TBD", WLAX!E49, ""), ""),
  IFERROR(IF(MLAX!H49="TBD", MLAX!E49, ""), ""),
  IFERROR(IF(SOFT!H49="TBD", SOFT!E49, ""), ""),
  IFERROR(IF(BASE!H49="Away", BASE!E49, ""), ""),
  IFERROR(IF(ESPORTS!H49="TBD", ESPORTS!E49, ""), "")
)</f>
        <v/>
      </c>
      <c r="F49" s="11" t="str">
        <f>TEXTJOIN(
  CHAR(10) &amp; CHAR(10),
  TRUE,
  IFERROR(IF(WSO!H49="TBD", TEXT(WSO!F49, "h:mm AM/PM"), ""), ""),
  IFERROR(IF(MSO!H49="TBD", TEXT(MSO!F49, "h:mm AM/PM"), ""), ""),
  IFERROR(IF(FH!H49="TBD", TEXT(FH!F49, "h:mm AM/PM"), ""), ""),
  IFERROR(IF(MGOLF!H49="TBD", TEXT(MGOLF!F49, "h:mm AM/PM"), ""), ""),
  IFERROR(IF(Football!H49="TBD", TEXT(Football!F49, "h:mm AM/PM"), ""), ""),
  IFERROR(IF(WVB!H49="TBD", TEXT(WVB!F49, "h:mm AM/PM"), ""), ""),
  IFERROR(IF(XC!H49="TBD", TEXT(XC!F49, "h:mm AM/PM"), ""), ""),
  IFERROR(IF(SWIMMING!H49="TBD", TEXT(SWIMMING!F49, "h:mm AM/PM"), ""), ""),
  IFERROR(IF(WTEN!H49="TBD", TEXT(WTEN!F49, "h:mm AM/PM"), ""), ""),
  IFERROR(IF(TF!H49="TBD", TEXT(TF!F49, "h:mm AM/PM"), ""), ""),
  IFERROR(IF(WGOLF!H49="TBD", TEXT(WGOLF!F49, "h:mm AM/PM"), ""), ""),
  IFERROR(IF(WBB!H49="TBD", TEXT(WBB!F49, "h:mm AM/PM"), ""), ""),
  IFERROR(IF(MBB!H49="TBD", TEXT(MBB!F49, "h:mm AM/PM"), ""), ""),
  IFERROR(IF(WLAX!H49="TBD", TEXT(WLAX!F49, "h:mm AM/PM"), ""), ""),
  IFERROR(IF(MLAX!H49="TBD", TEXT(MLAX!F49, "h:mm AM/PM"), ""), ""),
  IFERROR(IF(SOFT!H49="TBD", TEXT(SOFT!F49, "h:mm AM/PM"), ""), ""),
  IFERROR(IF(BASE!H49="TBD", TEXT(BASE!F49, "h:mm AM/PM"), ""), ""),
  IFERROR(IF(ESPORTS!H49="TBD", TEXT(ESPORTS!F49, "h:mm AM/PM"), ""), "")
)
</f>
        <v/>
      </c>
      <c r="G49" s="11" t="str">
        <f>TEXTJOIN(
  CHAR(10) &amp; CHAR(10),
  TRUE,
  IFERROR(IF(WSO!H49="TBD", WSO!G49, ""), ""),
  IFERROR(IF(MSO!H49="TBD", MSO!G49, ""), ""),
  IFERROR(IF(FH!H49="TBD", FH!G49, ""), ""),
  IFERROR(IF(MGOLF!H49="TBD", MGOLF!G49, ""), ""),
  IFERROR(IF(Football!H49="TBD", Football!G49, ""), ""),
  IFERROR(IF(WVB!H49="TBD", WVB!G49, ""), ""),
  IFERROR(IF(XC!H49="TBD", XC!G49, ""), ""),
  IFERROR(IF(SWIMMING!H49="TBD", SWIMMING!G49, ""), ""),
  IFERROR(IF(WTEN!H49="TBD", WTEN!G49, ""), ""),
  IFERROR(IF(TF!H49="TBD", TF!G49, ""), ""),
  IFERROR(IF(WGOLF!H49="TBD", WGOLF!G49, ""), ""),
  IFERROR(IF(WBB!H49="TBD", WBB!G49, ""), ""),
  IFERROR(IF(MBB!H49="TBD", MBB!G49, ""), ""),
  IFERROR(IF(WLAX!H49="TBD", WLAX!G49, ""), ""),
  IFERROR(IF(MLAX!H49="TBD", MLAX!G49, ""), ""),
  IFERROR(IF(SOFT!H49="TBD", SOFT!G49, ""), ""),
  IFERROR(IF(BASE!H49="TBD", BASE!G49, ""), ""),
  IFERROR(IF(ESPORTS!H49="TBD", ESPORTS!G49, ""), "")
)
</f>
        <v/>
      </c>
      <c r="H49" s="22" t="str">
        <f>TEXTJOIN(
  CHAR(10) &amp; CHAR(10),
  TRUE,
  IFERROR(IF(WSO!H49="TBD", WSO!P49, ""), ""),
  IFERROR(IF(MSO!H49="TBD", MSO!P49, ""), ""),
  IFERROR(IF(FH!H49="TBD", FH!P49, ""), ""),
  IFERROR(IF(MGOLF!H49="TBD", MGOLF!P49, ""), ""),
  IFERROR(IF(Football!H49="TBD", Football!P49, ""), ""),
  IFERROR(IF(WVB!H49="TBD", WVB!P49, ""), ""),
  IFERROR(IF(XC!H49="TBD", XC!P49, ""), ""),
  IFERROR(IF(SWIMMING!H49="TBD", SWIMMING!P49, ""), ""),
  IFERROR(IF(WTEN!H49="TBD", WTEN!P49, ""), ""),
  IFERROR(IF(TF!H49="TBD", TF!P49, ""), ""),
  IFERROR(IF(WGOLF!H49="TBD", WGOLF!P49, ""), ""),
  IFERROR(IF(WBB!H49="TBD", WBB!P49, ""), ""),
  IFERROR(IF(MBB!H49="TBD", MBB!P49, ""), ""),
  IFERROR(IF(WLAX!H49="TBD", WLAX!P49, ""), ""),
  IFERROR(IF(MLAX!H49="TBD", MLAX!P49, ""), ""),
  IFERROR(IF(SOFT!H49="TBD", SOFT!P49, ""), ""),
  IFERROR(IF(BASE!H49="TBD", BASE!P49, ""), ""),
  IFERROR(IF(ESPORTS!H49="TBD", ESPORTS!P49, ""), "")
)
</f>
        <v/>
      </c>
    </row>
    <row r="50" ht="22.5" customHeight="1">
      <c r="A50" s="6">
        <v>49.0</v>
      </c>
      <c r="B50" s="6" t="str">
        <f>'Master Schedule'!B50</f>
        <v/>
      </c>
      <c r="C50" s="7">
        <v>46283.0</v>
      </c>
      <c r="D50" s="8" t="str">
        <f t="shared" si="1"/>
        <v>Friday</v>
      </c>
      <c r="E50" s="11" t="str">
        <f>TEXTJOIN(
  CHAR(10) &amp; CHAR(10),
  TRUE,
  IFERROR(IF(WSO!H50="TBD", WSO!E50, ""), ""),
  IFERROR(IF(MSO!H50="TBD", MSO!E50, ""), ""),
  IFERROR(IF(FH!H50="TBD", FH!E50, ""), ""),
  IFERROR(IF(MGOLF!H50="TBD", MGOLF!E50, ""), ""),
  IFERROR(IF(Football!H50="TBD", Football!E50, ""), ""),
  IFERROR(IF(WVB!H50="TBD", WVB!E50, ""), ""),
  IFERROR(IF(XC!H50="TBD", XC!E50, ""), ""),
  IFERROR(IF(SWIMMING!H50="TBD", SWIMMING!E50, ""), ""),
  IFERROR(IF(WTEN!H50="TBD", WTEN!E50, ""), ""),
  IFERROR(IF(TF!H50="TBD", TF!E50, ""), ""),
  IFERROR(IF(WGOLF!H50="TBD", WGOLF!E50, ""), ""),
  IFERROR(IF(WBB!H50="TBD", WBB!E50, ""), ""),
  IFERROR(IF(MBB!H50="TBD", MBB!E50, ""), ""),
  IFERROR(IF(WLAX!H50="TBD", WLAX!E50, ""), ""),
  IFERROR(IF(MLAX!H50="TBD", MLAX!E50, ""), ""),
  IFERROR(IF(SOFT!H50="TBD", SOFT!E50, ""), ""),
  IFERROR(IF(BASE!H50="Away", BASE!E50, ""), ""),
  IFERROR(IF(ESPORTS!H50="TBD", ESPORTS!E50, ""), "")
)</f>
        <v/>
      </c>
      <c r="F50" s="11" t="str">
        <f>TEXTJOIN(
  CHAR(10) &amp; CHAR(10),
  TRUE,
  IFERROR(IF(WSO!H50="TBD", TEXT(WSO!F50, "h:mm AM/PM"), ""), ""),
  IFERROR(IF(MSO!H50="TBD", TEXT(MSO!F50, "h:mm AM/PM"), ""), ""),
  IFERROR(IF(FH!H50="TBD", TEXT(FH!F50, "h:mm AM/PM"), ""), ""),
  IFERROR(IF(MGOLF!H50="TBD", TEXT(MGOLF!F50, "h:mm AM/PM"), ""), ""),
  IFERROR(IF(Football!H50="TBD", TEXT(Football!F50, "h:mm AM/PM"), ""), ""),
  IFERROR(IF(WVB!H50="TBD", TEXT(WVB!F50, "h:mm AM/PM"), ""), ""),
  IFERROR(IF(XC!H50="TBD", TEXT(XC!F50, "h:mm AM/PM"), ""), ""),
  IFERROR(IF(SWIMMING!H50="TBD", TEXT(SWIMMING!F50, "h:mm AM/PM"), ""), ""),
  IFERROR(IF(WTEN!H50="TBD", TEXT(WTEN!F50, "h:mm AM/PM"), ""), ""),
  IFERROR(IF(TF!H50="TBD", TEXT(TF!F50, "h:mm AM/PM"), ""), ""),
  IFERROR(IF(WGOLF!H50="TBD", TEXT(WGOLF!F50, "h:mm AM/PM"), ""), ""),
  IFERROR(IF(WBB!H50="TBD", TEXT(WBB!F50, "h:mm AM/PM"), ""), ""),
  IFERROR(IF(MBB!H50="TBD", TEXT(MBB!F50, "h:mm AM/PM"), ""), ""),
  IFERROR(IF(WLAX!H50="TBD", TEXT(WLAX!F50, "h:mm AM/PM"), ""), ""),
  IFERROR(IF(MLAX!H50="TBD", TEXT(MLAX!F50, "h:mm AM/PM"), ""), ""),
  IFERROR(IF(SOFT!H50="TBD", TEXT(SOFT!F50, "h:mm AM/PM"), ""), ""),
  IFERROR(IF(BASE!H50="TBD", TEXT(BASE!F50, "h:mm AM/PM"), ""), ""),
  IFERROR(IF(ESPORTS!H50="TBD", TEXT(ESPORTS!F50, "h:mm AM/PM"), ""), "")
)
</f>
        <v/>
      </c>
      <c r="G50" s="11" t="str">
        <f>TEXTJOIN(
  CHAR(10) &amp; CHAR(10),
  TRUE,
  IFERROR(IF(WSO!H50="TBD", WSO!G50, ""), ""),
  IFERROR(IF(MSO!H50="TBD", MSO!G50, ""), ""),
  IFERROR(IF(FH!H50="TBD", FH!G50, ""), ""),
  IFERROR(IF(MGOLF!H50="TBD", MGOLF!G50, ""), ""),
  IFERROR(IF(Football!H50="TBD", Football!G50, ""), ""),
  IFERROR(IF(WVB!H50="TBD", WVB!G50, ""), ""),
  IFERROR(IF(XC!H50="TBD", XC!G50, ""), ""),
  IFERROR(IF(SWIMMING!H50="TBD", SWIMMING!G50, ""), ""),
  IFERROR(IF(WTEN!H50="TBD", WTEN!G50, ""), ""),
  IFERROR(IF(TF!H50="TBD", TF!G50, ""), ""),
  IFERROR(IF(WGOLF!H50="TBD", WGOLF!G50, ""), ""),
  IFERROR(IF(WBB!H50="TBD", WBB!G50, ""), ""),
  IFERROR(IF(MBB!H50="TBD", MBB!G50, ""), ""),
  IFERROR(IF(WLAX!H50="TBD", WLAX!G50, ""), ""),
  IFERROR(IF(MLAX!H50="TBD", MLAX!G50, ""), ""),
  IFERROR(IF(SOFT!H50="TBD", SOFT!G50, ""), ""),
  IFERROR(IF(BASE!H50="TBD", BASE!G50, ""), ""),
  IFERROR(IF(ESPORTS!H50="TBD", ESPORTS!G50, ""), "")
)
</f>
        <v/>
      </c>
      <c r="H50" s="22" t="str">
        <f>TEXTJOIN(
  CHAR(10) &amp; CHAR(10),
  TRUE,
  IFERROR(IF(WSO!H50="TBD", WSO!P50, ""), ""),
  IFERROR(IF(MSO!H50="TBD", MSO!P50, ""), ""),
  IFERROR(IF(FH!H50="TBD", FH!P50, ""), ""),
  IFERROR(IF(MGOLF!H50="TBD", MGOLF!P50, ""), ""),
  IFERROR(IF(Football!H50="TBD", Football!P50, ""), ""),
  IFERROR(IF(WVB!H50="TBD", WVB!P50, ""), ""),
  IFERROR(IF(XC!H50="TBD", XC!P50, ""), ""),
  IFERROR(IF(SWIMMING!H50="TBD", SWIMMING!P50, ""), ""),
  IFERROR(IF(WTEN!H50="TBD", WTEN!P50, ""), ""),
  IFERROR(IF(TF!H50="TBD", TF!P50, ""), ""),
  IFERROR(IF(WGOLF!H50="TBD", WGOLF!P50, ""), ""),
  IFERROR(IF(WBB!H50="TBD", WBB!P50, ""), ""),
  IFERROR(IF(MBB!H50="TBD", MBB!P50, ""), ""),
  IFERROR(IF(WLAX!H50="TBD", WLAX!P50, ""), ""),
  IFERROR(IF(MLAX!H50="TBD", MLAX!P50, ""), ""),
  IFERROR(IF(SOFT!H50="TBD", SOFT!P50, ""), ""),
  IFERROR(IF(BASE!H50="TBD", BASE!P50, ""), ""),
  IFERROR(IF(ESPORTS!H50="TBD", ESPORTS!P50, ""), "")
)
</f>
        <v/>
      </c>
    </row>
    <row r="51" ht="22.5" customHeight="1">
      <c r="A51" s="6">
        <v>50.0</v>
      </c>
      <c r="B51" s="6" t="str">
        <f>'Master Schedule'!B51</f>
        <v/>
      </c>
      <c r="C51" s="7">
        <v>46284.0</v>
      </c>
      <c r="D51" s="8" t="str">
        <f t="shared" si="1"/>
        <v>Saturday</v>
      </c>
      <c r="E51" s="11" t="str">
        <f>TEXTJOIN(
  CHAR(10) &amp; CHAR(10),
  TRUE,
  IFERROR(IF(WSO!H51="TBD", WSO!E51, ""), ""),
  IFERROR(IF(MSO!H51="TBD", MSO!E51, ""), ""),
  IFERROR(IF(FH!H51="TBD", FH!E51, ""), ""),
  IFERROR(IF(MGOLF!H51="TBD", MGOLF!E51, ""), ""),
  IFERROR(IF(Football!H51="TBD", Football!E51, ""), ""),
  IFERROR(IF(WVB!H51="TBD", WVB!E51, ""), ""),
  IFERROR(IF(XC!H51="TBD", XC!E51, ""), ""),
  IFERROR(IF(SWIMMING!H51="TBD", SWIMMING!E51, ""), ""),
  IFERROR(IF(WTEN!H51="TBD", WTEN!E51, ""), ""),
  IFERROR(IF(TF!H51="TBD", TF!E51, ""), ""),
  IFERROR(IF(WGOLF!H51="TBD", WGOLF!E51, ""), ""),
  IFERROR(IF(WBB!H51="TBD", WBB!E51, ""), ""),
  IFERROR(IF(MBB!H51="TBD", MBB!E51, ""), ""),
  IFERROR(IF(WLAX!H51="TBD", WLAX!E51, ""), ""),
  IFERROR(IF(MLAX!H51="TBD", MLAX!E51, ""), ""),
  IFERROR(IF(SOFT!H51="TBD", SOFT!E51, ""), ""),
  IFERROR(IF(BASE!H51="Away", BASE!E51, ""), ""),
  IFERROR(IF(ESPORTS!H51="TBD", ESPORTS!E51, ""), "")
)</f>
        <v/>
      </c>
      <c r="F51" s="11" t="str">
        <f>TEXTJOIN(
  CHAR(10) &amp; CHAR(10),
  TRUE,
  IFERROR(IF(WSO!H51="TBD", TEXT(WSO!F51, "h:mm AM/PM"), ""), ""),
  IFERROR(IF(MSO!H51="TBD", TEXT(MSO!F51, "h:mm AM/PM"), ""), ""),
  IFERROR(IF(FH!H51="TBD", TEXT(FH!F51, "h:mm AM/PM"), ""), ""),
  IFERROR(IF(MGOLF!H51="TBD", TEXT(MGOLF!F51, "h:mm AM/PM"), ""), ""),
  IFERROR(IF(Football!H51="TBD", TEXT(Football!F51, "h:mm AM/PM"), ""), ""),
  IFERROR(IF(WVB!H51="TBD", TEXT(WVB!F51, "h:mm AM/PM"), ""), ""),
  IFERROR(IF(XC!H51="TBD", TEXT(XC!F51, "h:mm AM/PM"), ""), ""),
  IFERROR(IF(SWIMMING!H51="TBD", TEXT(SWIMMING!F51, "h:mm AM/PM"), ""), ""),
  IFERROR(IF(WTEN!H51="TBD", TEXT(WTEN!F51, "h:mm AM/PM"), ""), ""),
  IFERROR(IF(TF!H51="TBD", TEXT(TF!F51, "h:mm AM/PM"), ""), ""),
  IFERROR(IF(WGOLF!H51="TBD", TEXT(WGOLF!F51, "h:mm AM/PM"), ""), ""),
  IFERROR(IF(WBB!H51="TBD", TEXT(WBB!F51, "h:mm AM/PM"), ""), ""),
  IFERROR(IF(MBB!H51="TBD", TEXT(MBB!F51, "h:mm AM/PM"), ""), ""),
  IFERROR(IF(WLAX!H51="TBD", TEXT(WLAX!F51, "h:mm AM/PM"), ""), ""),
  IFERROR(IF(MLAX!H51="TBD", TEXT(MLAX!F51, "h:mm AM/PM"), ""), ""),
  IFERROR(IF(SOFT!H51="TBD", TEXT(SOFT!F51, "h:mm AM/PM"), ""), ""),
  IFERROR(IF(BASE!H51="TBD", TEXT(BASE!F51, "h:mm AM/PM"), ""), ""),
  IFERROR(IF(ESPORTS!H51="TBD", TEXT(ESPORTS!F51, "h:mm AM/PM"), ""), "")
)
</f>
        <v/>
      </c>
      <c r="G51" s="11" t="str">
        <f>TEXTJOIN(
  CHAR(10) &amp; CHAR(10),
  TRUE,
  IFERROR(IF(WSO!H51="TBD", WSO!G51, ""), ""),
  IFERROR(IF(MSO!H51="TBD", MSO!G51, ""), ""),
  IFERROR(IF(FH!H51="TBD", FH!G51, ""), ""),
  IFERROR(IF(MGOLF!H51="TBD", MGOLF!G51, ""), ""),
  IFERROR(IF(Football!H51="TBD", Football!G51, ""), ""),
  IFERROR(IF(WVB!H51="TBD", WVB!G51, ""), ""),
  IFERROR(IF(XC!H51="TBD", XC!G51, ""), ""),
  IFERROR(IF(SWIMMING!H51="TBD", SWIMMING!G51, ""), ""),
  IFERROR(IF(WTEN!H51="TBD", WTEN!G51, ""), ""),
  IFERROR(IF(TF!H51="TBD", TF!G51, ""), ""),
  IFERROR(IF(WGOLF!H51="TBD", WGOLF!G51, ""), ""),
  IFERROR(IF(WBB!H51="TBD", WBB!G51, ""), ""),
  IFERROR(IF(MBB!H51="TBD", MBB!G51, ""), ""),
  IFERROR(IF(WLAX!H51="TBD", WLAX!G51, ""), ""),
  IFERROR(IF(MLAX!H51="TBD", MLAX!G51, ""), ""),
  IFERROR(IF(SOFT!H51="TBD", SOFT!G51, ""), ""),
  IFERROR(IF(BASE!H51="TBD", BASE!G51, ""), ""),
  IFERROR(IF(ESPORTS!H51="TBD", ESPORTS!G51, ""), "")
)
</f>
        <v/>
      </c>
      <c r="H51" s="22" t="str">
        <f>TEXTJOIN(
  CHAR(10) &amp; CHAR(10),
  TRUE,
  IFERROR(IF(WSO!H51="TBD", WSO!P51, ""), ""),
  IFERROR(IF(MSO!H51="TBD", MSO!P51, ""), ""),
  IFERROR(IF(FH!H51="TBD", FH!P51, ""), ""),
  IFERROR(IF(MGOLF!H51="TBD", MGOLF!P51, ""), ""),
  IFERROR(IF(Football!H51="TBD", Football!P51, ""), ""),
  IFERROR(IF(WVB!H51="TBD", WVB!P51, ""), ""),
  IFERROR(IF(XC!H51="TBD", XC!P51, ""), ""),
  IFERROR(IF(SWIMMING!H51="TBD", SWIMMING!P51, ""), ""),
  IFERROR(IF(WTEN!H51="TBD", WTEN!P51, ""), ""),
  IFERROR(IF(TF!H51="TBD", TF!P51, ""), ""),
  IFERROR(IF(WGOLF!H51="TBD", WGOLF!P51, ""), ""),
  IFERROR(IF(WBB!H51="TBD", WBB!P51, ""), ""),
  IFERROR(IF(MBB!H51="TBD", MBB!P51, ""), ""),
  IFERROR(IF(WLAX!H51="TBD", WLAX!P51, ""), ""),
  IFERROR(IF(MLAX!H51="TBD", MLAX!P51, ""), ""),
  IFERROR(IF(SOFT!H51="TBD", SOFT!P51, ""), ""),
  IFERROR(IF(BASE!H51="TBD", BASE!P51, ""), ""),
  IFERROR(IF(ESPORTS!H51="TBD", ESPORTS!P51, ""), "")
)
</f>
        <v/>
      </c>
    </row>
    <row r="52" ht="22.5" customHeight="1">
      <c r="A52" s="6">
        <v>51.0</v>
      </c>
      <c r="B52" s="6" t="str">
        <f>'Master Schedule'!B52</f>
        <v/>
      </c>
      <c r="C52" s="7">
        <v>46285.0</v>
      </c>
      <c r="D52" s="8" t="str">
        <f t="shared" si="1"/>
        <v>Sunday</v>
      </c>
      <c r="E52" s="11" t="str">
        <f>TEXTJOIN(
  CHAR(10) &amp; CHAR(10),
  TRUE,
  IFERROR(IF(WSO!H52="TBD", WSO!E52, ""), ""),
  IFERROR(IF(MSO!H52="TBD", MSO!E52, ""), ""),
  IFERROR(IF(FH!H52="TBD", FH!E52, ""), ""),
  IFERROR(IF(MGOLF!H52="TBD", MGOLF!E52, ""), ""),
  IFERROR(IF(Football!H52="TBD", Football!E52, ""), ""),
  IFERROR(IF(WVB!H52="TBD", WVB!E52, ""), ""),
  IFERROR(IF(XC!H52="TBD", XC!E52, ""), ""),
  IFERROR(IF(SWIMMING!H52="TBD", SWIMMING!E52, ""), ""),
  IFERROR(IF(WTEN!H52="TBD", WTEN!E52, ""), ""),
  IFERROR(IF(TF!H52="TBD", TF!E52, ""), ""),
  IFERROR(IF(WGOLF!H52="TBD", WGOLF!E52, ""), ""),
  IFERROR(IF(WBB!H52="TBD", WBB!E52, ""), ""),
  IFERROR(IF(MBB!H52="TBD", MBB!E52, ""), ""),
  IFERROR(IF(WLAX!H52="TBD", WLAX!E52, ""), ""),
  IFERROR(IF(MLAX!H52="TBD", MLAX!E52, ""), ""),
  IFERROR(IF(SOFT!H52="TBD", SOFT!E52, ""), ""),
  IFERROR(IF(BASE!H52="Away", BASE!E52, ""), ""),
  IFERROR(IF(ESPORTS!H52="TBD", ESPORTS!E52, ""), "")
)</f>
        <v/>
      </c>
      <c r="F52" s="11" t="str">
        <f>TEXTJOIN(
  CHAR(10) &amp; CHAR(10),
  TRUE,
  IFERROR(IF(WSO!H52="TBD", TEXT(WSO!F52, "h:mm AM/PM"), ""), ""),
  IFERROR(IF(MSO!H52="TBD", TEXT(MSO!F52, "h:mm AM/PM"), ""), ""),
  IFERROR(IF(FH!H52="TBD", TEXT(FH!F52, "h:mm AM/PM"), ""), ""),
  IFERROR(IF(MGOLF!H52="TBD", TEXT(MGOLF!F52, "h:mm AM/PM"), ""), ""),
  IFERROR(IF(Football!H52="TBD", TEXT(Football!F52, "h:mm AM/PM"), ""), ""),
  IFERROR(IF(WVB!H52="TBD", TEXT(WVB!F52, "h:mm AM/PM"), ""), ""),
  IFERROR(IF(XC!H52="TBD", TEXT(XC!F52, "h:mm AM/PM"), ""), ""),
  IFERROR(IF(SWIMMING!H52="TBD", TEXT(SWIMMING!F52, "h:mm AM/PM"), ""), ""),
  IFERROR(IF(WTEN!H52="TBD", TEXT(WTEN!F52, "h:mm AM/PM"), ""), ""),
  IFERROR(IF(TF!H52="TBD", TEXT(TF!F52, "h:mm AM/PM"), ""), ""),
  IFERROR(IF(WGOLF!H52="TBD", TEXT(WGOLF!F52, "h:mm AM/PM"), ""), ""),
  IFERROR(IF(WBB!H52="TBD", TEXT(WBB!F52, "h:mm AM/PM"), ""), ""),
  IFERROR(IF(MBB!H52="TBD", TEXT(MBB!F52, "h:mm AM/PM"), ""), ""),
  IFERROR(IF(WLAX!H52="TBD", TEXT(WLAX!F52, "h:mm AM/PM"), ""), ""),
  IFERROR(IF(MLAX!H52="TBD", TEXT(MLAX!F52, "h:mm AM/PM"), ""), ""),
  IFERROR(IF(SOFT!H52="TBD", TEXT(SOFT!F52, "h:mm AM/PM"), ""), ""),
  IFERROR(IF(BASE!H52="TBD", TEXT(BASE!F52, "h:mm AM/PM"), ""), ""),
  IFERROR(IF(ESPORTS!H52="TBD", TEXT(ESPORTS!F52, "h:mm AM/PM"), ""), "")
)
</f>
        <v/>
      </c>
      <c r="G52" s="11" t="str">
        <f>TEXTJOIN(
  CHAR(10) &amp; CHAR(10),
  TRUE,
  IFERROR(IF(WSO!H52="TBD", WSO!G52, ""), ""),
  IFERROR(IF(MSO!H52="TBD", MSO!G52, ""), ""),
  IFERROR(IF(FH!H52="TBD", FH!G52, ""), ""),
  IFERROR(IF(MGOLF!H52="TBD", MGOLF!G52, ""), ""),
  IFERROR(IF(Football!H52="TBD", Football!G52, ""), ""),
  IFERROR(IF(WVB!H52="TBD", WVB!G52, ""), ""),
  IFERROR(IF(XC!H52="TBD", XC!G52, ""), ""),
  IFERROR(IF(SWIMMING!H52="TBD", SWIMMING!G52, ""), ""),
  IFERROR(IF(WTEN!H52="TBD", WTEN!G52, ""), ""),
  IFERROR(IF(TF!H52="TBD", TF!G52, ""), ""),
  IFERROR(IF(WGOLF!H52="TBD", WGOLF!G52, ""), ""),
  IFERROR(IF(WBB!H52="TBD", WBB!G52, ""), ""),
  IFERROR(IF(MBB!H52="TBD", MBB!G52, ""), ""),
  IFERROR(IF(WLAX!H52="TBD", WLAX!G52, ""), ""),
  IFERROR(IF(MLAX!H52="TBD", MLAX!G52, ""), ""),
  IFERROR(IF(SOFT!H52="TBD", SOFT!G52, ""), ""),
  IFERROR(IF(BASE!H52="TBD", BASE!G52, ""), ""),
  IFERROR(IF(ESPORTS!H52="TBD", ESPORTS!G52, ""), "")
)
</f>
        <v/>
      </c>
      <c r="H52" s="22" t="str">
        <f>TEXTJOIN(
  CHAR(10) &amp; CHAR(10),
  TRUE,
  IFERROR(IF(WSO!H52="TBD", WSO!P52, ""), ""),
  IFERROR(IF(MSO!H52="TBD", MSO!P52, ""), ""),
  IFERROR(IF(FH!H52="TBD", FH!P52, ""), ""),
  IFERROR(IF(MGOLF!H52="TBD", MGOLF!P52, ""), ""),
  IFERROR(IF(Football!H52="TBD", Football!P52, ""), ""),
  IFERROR(IF(WVB!H52="TBD", WVB!P52, ""), ""),
  IFERROR(IF(XC!H52="TBD", XC!P52, ""), ""),
  IFERROR(IF(SWIMMING!H52="TBD", SWIMMING!P52, ""), ""),
  IFERROR(IF(WTEN!H52="TBD", WTEN!P52, ""), ""),
  IFERROR(IF(TF!H52="TBD", TF!P52, ""), ""),
  IFERROR(IF(WGOLF!H52="TBD", WGOLF!P52, ""), ""),
  IFERROR(IF(WBB!H52="TBD", WBB!P52, ""), ""),
  IFERROR(IF(MBB!H52="TBD", MBB!P52, ""), ""),
  IFERROR(IF(WLAX!H52="TBD", WLAX!P52, ""), ""),
  IFERROR(IF(MLAX!H52="TBD", MLAX!P52, ""), ""),
  IFERROR(IF(SOFT!H52="TBD", SOFT!P52, ""), ""),
  IFERROR(IF(BASE!H52="TBD", BASE!P52, ""), ""),
  IFERROR(IF(ESPORTS!H52="TBD", ESPORTS!P52, ""), "")
)
</f>
        <v/>
      </c>
    </row>
    <row r="53" ht="22.5" customHeight="1">
      <c r="A53" s="6">
        <v>52.0</v>
      </c>
      <c r="B53" s="6" t="str">
        <f>'Master Schedule'!B53</f>
        <v/>
      </c>
      <c r="C53" s="7">
        <v>46286.0</v>
      </c>
      <c r="D53" s="8" t="str">
        <f t="shared" si="1"/>
        <v>Monday</v>
      </c>
      <c r="E53" s="11" t="str">
        <f>TEXTJOIN(
  CHAR(10) &amp; CHAR(10),
  TRUE,
  IFERROR(IF(WSO!H53="TBD", WSO!E53, ""), ""),
  IFERROR(IF(MSO!H53="TBD", MSO!E53, ""), ""),
  IFERROR(IF(FH!H53="TBD", FH!E53, ""), ""),
  IFERROR(IF(MGOLF!H53="TBD", MGOLF!E53, ""), ""),
  IFERROR(IF(Football!H53="TBD", Football!E53, ""), ""),
  IFERROR(IF(WVB!H53="TBD", WVB!E53, ""), ""),
  IFERROR(IF(XC!H53="TBD", XC!E53, ""), ""),
  IFERROR(IF(SWIMMING!H53="TBD", SWIMMING!E53, ""), ""),
  IFERROR(IF(WTEN!H53="TBD", WTEN!E53, ""), ""),
  IFERROR(IF(TF!H53="TBD", TF!E53, ""), ""),
  IFERROR(IF(WGOLF!H53="TBD", WGOLF!E53, ""), ""),
  IFERROR(IF(WBB!H53="TBD", WBB!E53, ""), ""),
  IFERROR(IF(MBB!H53="TBD", MBB!E53, ""), ""),
  IFERROR(IF(WLAX!H53="TBD", WLAX!E53, ""), ""),
  IFERROR(IF(MLAX!H53="TBD", MLAX!E53, ""), ""),
  IFERROR(IF(SOFT!H53="TBD", SOFT!E53, ""), ""),
  IFERROR(IF(BASE!H53="Away", BASE!E53, ""), ""),
  IFERROR(IF(ESPORTS!H53="TBD", ESPORTS!E53, ""), "")
)</f>
        <v/>
      </c>
      <c r="F53" s="11" t="str">
        <f>TEXTJOIN(
  CHAR(10) &amp; CHAR(10),
  TRUE,
  IFERROR(IF(WSO!H53="TBD", TEXT(WSO!F53, "h:mm AM/PM"), ""), ""),
  IFERROR(IF(MSO!H53="TBD", TEXT(MSO!F53, "h:mm AM/PM"), ""), ""),
  IFERROR(IF(FH!H53="TBD", TEXT(FH!F53, "h:mm AM/PM"), ""), ""),
  IFERROR(IF(MGOLF!H53="TBD", TEXT(MGOLF!F53, "h:mm AM/PM"), ""), ""),
  IFERROR(IF(Football!H53="TBD", TEXT(Football!F53, "h:mm AM/PM"), ""), ""),
  IFERROR(IF(WVB!H53="TBD", TEXT(WVB!F53, "h:mm AM/PM"), ""), ""),
  IFERROR(IF(XC!H53="TBD", TEXT(XC!F53, "h:mm AM/PM"), ""), ""),
  IFERROR(IF(SWIMMING!H53="TBD", TEXT(SWIMMING!F53, "h:mm AM/PM"), ""), ""),
  IFERROR(IF(WTEN!H53="TBD", TEXT(WTEN!F53, "h:mm AM/PM"), ""), ""),
  IFERROR(IF(TF!H53="TBD", TEXT(TF!F53, "h:mm AM/PM"), ""), ""),
  IFERROR(IF(WGOLF!H53="TBD", TEXT(WGOLF!F53, "h:mm AM/PM"), ""), ""),
  IFERROR(IF(WBB!H53="TBD", TEXT(WBB!F53, "h:mm AM/PM"), ""), ""),
  IFERROR(IF(MBB!H53="TBD", TEXT(MBB!F53, "h:mm AM/PM"), ""), ""),
  IFERROR(IF(WLAX!H53="TBD", TEXT(WLAX!F53, "h:mm AM/PM"), ""), ""),
  IFERROR(IF(MLAX!H53="TBD", TEXT(MLAX!F53, "h:mm AM/PM"), ""), ""),
  IFERROR(IF(SOFT!H53="TBD", TEXT(SOFT!F53, "h:mm AM/PM"), ""), ""),
  IFERROR(IF(BASE!H53="TBD", TEXT(BASE!F53, "h:mm AM/PM"), ""), ""),
  IFERROR(IF(ESPORTS!H53="TBD", TEXT(ESPORTS!F53, "h:mm AM/PM"), ""), "")
)
</f>
        <v/>
      </c>
      <c r="G53" s="11" t="str">
        <f>TEXTJOIN(
  CHAR(10) &amp; CHAR(10),
  TRUE,
  IFERROR(IF(WSO!H53="TBD", WSO!G53, ""), ""),
  IFERROR(IF(MSO!H53="TBD", MSO!G53, ""), ""),
  IFERROR(IF(FH!H53="TBD", FH!G53, ""), ""),
  IFERROR(IF(MGOLF!H53="TBD", MGOLF!G53, ""), ""),
  IFERROR(IF(Football!H53="TBD", Football!G53, ""), ""),
  IFERROR(IF(WVB!H53="TBD", WVB!G53, ""), ""),
  IFERROR(IF(XC!H53="TBD", XC!G53, ""), ""),
  IFERROR(IF(SWIMMING!H53="TBD", SWIMMING!G53, ""), ""),
  IFERROR(IF(WTEN!H53="TBD", WTEN!G53, ""), ""),
  IFERROR(IF(TF!H53="TBD", TF!G53, ""), ""),
  IFERROR(IF(WGOLF!H53="TBD", WGOLF!G53, ""), ""),
  IFERROR(IF(WBB!H53="TBD", WBB!G53, ""), ""),
  IFERROR(IF(MBB!H53="TBD", MBB!G53, ""), ""),
  IFERROR(IF(WLAX!H53="TBD", WLAX!G53, ""), ""),
  IFERROR(IF(MLAX!H53="TBD", MLAX!G53, ""), ""),
  IFERROR(IF(SOFT!H53="TBD", SOFT!G53, ""), ""),
  IFERROR(IF(BASE!H53="TBD", BASE!G53, ""), ""),
  IFERROR(IF(ESPORTS!H53="TBD", ESPORTS!G53, ""), "")
)
</f>
        <v/>
      </c>
      <c r="H53" s="22" t="str">
        <f>TEXTJOIN(
  CHAR(10) &amp; CHAR(10),
  TRUE,
  IFERROR(IF(WSO!H53="TBD", WSO!P53, ""), ""),
  IFERROR(IF(MSO!H53="TBD", MSO!P53, ""), ""),
  IFERROR(IF(FH!H53="TBD", FH!P53, ""), ""),
  IFERROR(IF(MGOLF!H53="TBD", MGOLF!P53, ""), ""),
  IFERROR(IF(Football!H53="TBD", Football!P53, ""), ""),
  IFERROR(IF(WVB!H53="TBD", WVB!P53, ""), ""),
  IFERROR(IF(XC!H53="TBD", XC!P53, ""), ""),
  IFERROR(IF(SWIMMING!H53="TBD", SWIMMING!P53, ""), ""),
  IFERROR(IF(WTEN!H53="TBD", WTEN!P53, ""), ""),
  IFERROR(IF(TF!H53="TBD", TF!P53, ""), ""),
  IFERROR(IF(WGOLF!H53="TBD", WGOLF!P53, ""), ""),
  IFERROR(IF(WBB!H53="TBD", WBB!P53, ""), ""),
  IFERROR(IF(MBB!H53="TBD", MBB!P53, ""), ""),
  IFERROR(IF(WLAX!H53="TBD", WLAX!P53, ""), ""),
  IFERROR(IF(MLAX!H53="TBD", MLAX!P53, ""), ""),
  IFERROR(IF(SOFT!H53="TBD", SOFT!P53, ""), ""),
  IFERROR(IF(BASE!H53="TBD", BASE!P53, ""), ""),
  IFERROR(IF(ESPORTS!H53="TBD", ESPORTS!P53, ""), "")
)
</f>
        <v/>
      </c>
    </row>
    <row r="54" ht="22.5" customHeight="1">
      <c r="A54" s="6">
        <v>53.0</v>
      </c>
      <c r="B54" s="6" t="str">
        <f>'Master Schedule'!B54</f>
        <v/>
      </c>
      <c r="C54" s="7">
        <v>46287.0</v>
      </c>
      <c r="D54" s="8" t="str">
        <f t="shared" si="1"/>
        <v>Tuesday</v>
      </c>
      <c r="E54" s="11" t="str">
        <f>TEXTJOIN(
  CHAR(10) &amp; CHAR(10),
  TRUE,
  IFERROR(IF(WSO!H54="TBD", WSO!E54, ""), ""),
  IFERROR(IF(MSO!H54="TBD", MSO!E54, ""), ""),
  IFERROR(IF(FH!H54="TBD", FH!E54, ""), ""),
  IFERROR(IF(MGOLF!H54="TBD", MGOLF!E54, ""), ""),
  IFERROR(IF(Football!H54="TBD", Football!E54, ""), ""),
  IFERROR(IF(WVB!H54="TBD", WVB!E54, ""), ""),
  IFERROR(IF(XC!H54="TBD", XC!E54, ""), ""),
  IFERROR(IF(SWIMMING!H54="TBD", SWIMMING!E54, ""), ""),
  IFERROR(IF(WTEN!H54="TBD", WTEN!E54, ""), ""),
  IFERROR(IF(TF!H54="TBD", TF!E54, ""), ""),
  IFERROR(IF(WGOLF!H54="TBD", WGOLF!E54, ""), ""),
  IFERROR(IF(WBB!H54="TBD", WBB!E54, ""), ""),
  IFERROR(IF(MBB!H54="TBD", MBB!E54, ""), ""),
  IFERROR(IF(WLAX!H54="TBD", WLAX!E54, ""), ""),
  IFERROR(IF(MLAX!H54="TBD", MLAX!E54, ""), ""),
  IFERROR(IF(SOFT!H54="TBD", SOFT!E54, ""), ""),
  IFERROR(IF(BASE!H54="Away", BASE!E54, ""), ""),
  IFERROR(IF(ESPORTS!H54="TBD", ESPORTS!E54, ""), "")
)</f>
        <v/>
      </c>
      <c r="F54" s="11" t="str">
        <f>TEXTJOIN(
  CHAR(10) &amp; CHAR(10),
  TRUE,
  IFERROR(IF(WSO!H54="TBD", TEXT(WSO!F54, "h:mm AM/PM"), ""), ""),
  IFERROR(IF(MSO!H54="TBD", TEXT(MSO!F54, "h:mm AM/PM"), ""), ""),
  IFERROR(IF(FH!H54="TBD", TEXT(FH!F54, "h:mm AM/PM"), ""), ""),
  IFERROR(IF(MGOLF!H54="TBD", TEXT(MGOLF!F54, "h:mm AM/PM"), ""), ""),
  IFERROR(IF(Football!H54="TBD", TEXT(Football!F54, "h:mm AM/PM"), ""), ""),
  IFERROR(IF(WVB!H54="TBD", TEXT(WVB!F54, "h:mm AM/PM"), ""), ""),
  IFERROR(IF(XC!H54="TBD", TEXT(XC!F54, "h:mm AM/PM"), ""), ""),
  IFERROR(IF(SWIMMING!H54="TBD", TEXT(SWIMMING!F54, "h:mm AM/PM"), ""), ""),
  IFERROR(IF(WTEN!H54="TBD", TEXT(WTEN!F54, "h:mm AM/PM"), ""), ""),
  IFERROR(IF(TF!H54="TBD", TEXT(TF!F54, "h:mm AM/PM"), ""), ""),
  IFERROR(IF(WGOLF!H54="TBD", TEXT(WGOLF!F54, "h:mm AM/PM"), ""), ""),
  IFERROR(IF(WBB!H54="TBD", TEXT(WBB!F54, "h:mm AM/PM"), ""), ""),
  IFERROR(IF(MBB!H54="TBD", TEXT(MBB!F54, "h:mm AM/PM"), ""), ""),
  IFERROR(IF(WLAX!H54="TBD", TEXT(WLAX!F54, "h:mm AM/PM"), ""), ""),
  IFERROR(IF(MLAX!H54="TBD", TEXT(MLAX!F54, "h:mm AM/PM"), ""), ""),
  IFERROR(IF(SOFT!H54="TBD", TEXT(SOFT!F54, "h:mm AM/PM"), ""), ""),
  IFERROR(IF(BASE!H54="TBD", TEXT(BASE!F54, "h:mm AM/PM"), ""), ""),
  IFERROR(IF(ESPORTS!H54="TBD", TEXT(ESPORTS!F54, "h:mm AM/PM"), ""), "")
)
</f>
        <v/>
      </c>
      <c r="G54" s="11" t="str">
        <f>TEXTJOIN(
  CHAR(10) &amp; CHAR(10),
  TRUE,
  IFERROR(IF(WSO!H54="TBD", WSO!G54, ""), ""),
  IFERROR(IF(MSO!H54="TBD", MSO!G54, ""), ""),
  IFERROR(IF(FH!H54="TBD", FH!G54, ""), ""),
  IFERROR(IF(MGOLF!H54="TBD", MGOLF!G54, ""), ""),
  IFERROR(IF(Football!H54="TBD", Football!G54, ""), ""),
  IFERROR(IF(WVB!H54="TBD", WVB!G54, ""), ""),
  IFERROR(IF(XC!H54="TBD", XC!G54, ""), ""),
  IFERROR(IF(SWIMMING!H54="TBD", SWIMMING!G54, ""), ""),
  IFERROR(IF(WTEN!H54="TBD", WTEN!G54, ""), ""),
  IFERROR(IF(TF!H54="TBD", TF!G54, ""), ""),
  IFERROR(IF(WGOLF!H54="TBD", WGOLF!G54, ""), ""),
  IFERROR(IF(WBB!H54="TBD", WBB!G54, ""), ""),
  IFERROR(IF(MBB!H54="TBD", MBB!G54, ""), ""),
  IFERROR(IF(WLAX!H54="TBD", WLAX!G54, ""), ""),
  IFERROR(IF(MLAX!H54="TBD", MLAX!G54, ""), ""),
  IFERROR(IF(SOFT!H54="TBD", SOFT!G54, ""), ""),
  IFERROR(IF(BASE!H54="TBD", BASE!G54, ""), ""),
  IFERROR(IF(ESPORTS!H54="TBD", ESPORTS!G54, ""), "")
)
</f>
        <v/>
      </c>
      <c r="H54" s="22" t="str">
        <f>TEXTJOIN(
  CHAR(10) &amp; CHAR(10),
  TRUE,
  IFERROR(IF(WSO!H54="TBD", WSO!P54, ""), ""),
  IFERROR(IF(MSO!H54="TBD", MSO!P54, ""), ""),
  IFERROR(IF(FH!H54="TBD", FH!P54, ""), ""),
  IFERROR(IF(MGOLF!H54="TBD", MGOLF!P54, ""), ""),
  IFERROR(IF(Football!H54="TBD", Football!P54, ""), ""),
  IFERROR(IF(WVB!H54="TBD", WVB!P54, ""), ""),
  IFERROR(IF(XC!H54="TBD", XC!P54, ""), ""),
  IFERROR(IF(SWIMMING!H54="TBD", SWIMMING!P54, ""), ""),
  IFERROR(IF(WTEN!H54="TBD", WTEN!P54, ""), ""),
  IFERROR(IF(TF!H54="TBD", TF!P54, ""), ""),
  IFERROR(IF(WGOLF!H54="TBD", WGOLF!P54, ""), ""),
  IFERROR(IF(WBB!H54="TBD", WBB!P54, ""), ""),
  IFERROR(IF(MBB!H54="TBD", MBB!P54, ""), ""),
  IFERROR(IF(WLAX!H54="TBD", WLAX!P54, ""), ""),
  IFERROR(IF(MLAX!H54="TBD", MLAX!P54, ""), ""),
  IFERROR(IF(SOFT!H54="TBD", SOFT!P54, ""), ""),
  IFERROR(IF(BASE!H54="TBD", BASE!P54, ""), ""),
  IFERROR(IF(ESPORTS!H54="TBD", ESPORTS!P54, ""), "")
)
</f>
        <v/>
      </c>
    </row>
    <row r="55" ht="22.5" customHeight="1">
      <c r="A55" s="6">
        <v>54.0</v>
      </c>
      <c r="B55" s="6" t="str">
        <f>'Master Schedule'!B55</f>
        <v/>
      </c>
      <c r="C55" s="7">
        <v>46288.0</v>
      </c>
      <c r="D55" s="8" t="str">
        <f t="shared" si="1"/>
        <v>Wednesday</v>
      </c>
      <c r="E55" s="11" t="str">
        <f>TEXTJOIN(
  CHAR(10) &amp; CHAR(10),
  TRUE,
  IFERROR(IF(WSO!H55="TBD", WSO!E55, ""), ""),
  IFERROR(IF(MSO!H55="TBD", MSO!E55, ""), ""),
  IFERROR(IF(FH!H55="TBD", FH!E55, ""), ""),
  IFERROR(IF(MGOLF!H55="TBD", MGOLF!E55, ""), ""),
  IFERROR(IF(Football!H55="TBD", Football!E55, ""), ""),
  IFERROR(IF(WVB!H55="TBD", WVB!E55, ""), ""),
  IFERROR(IF(XC!H55="TBD", XC!E55, ""), ""),
  IFERROR(IF(SWIMMING!H55="TBD", SWIMMING!E55, ""), ""),
  IFERROR(IF(WTEN!H55="TBD", WTEN!E55, ""), ""),
  IFERROR(IF(TF!H55="TBD", TF!E55, ""), ""),
  IFERROR(IF(WGOLF!H55="TBD", WGOLF!E55, ""), ""),
  IFERROR(IF(WBB!H55="TBD", WBB!E55, ""), ""),
  IFERROR(IF(MBB!H55="TBD", MBB!E55, ""), ""),
  IFERROR(IF(WLAX!H55="TBD", WLAX!E55, ""), ""),
  IFERROR(IF(MLAX!H55="TBD", MLAX!E55, ""), ""),
  IFERROR(IF(SOFT!H55="TBD", SOFT!E55, ""), ""),
  IFERROR(IF(BASE!H55="Away", BASE!E55, ""), ""),
  IFERROR(IF(ESPORTS!H55="TBD", ESPORTS!E55, ""), "")
)</f>
        <v/>
      </c>
      <c r="F55" s="11" t="str">
        <f>TEXTJOIN(
  CHAR(10) &amp; CHAR(10),
  TRUE,
  IFERROR(IF(WSO!H55="TBD", TEXT(WSO!F55, "h:mm AM/PM"), ""), ""),
  IFERROR(IF(MSO!H55="TBD", TEXT(MSO!F55, "h:mm AM/PM"), ""), ""),
  IFERROR(IF(FH!H55="TBD", TEXT(FH!F55, "h:mm AM/PM"), ""), ""),
  IFERROR(IF(MGOLF!H55="TBD", TEXT(MGOLF!F55, "h:mm AM/PM"), ""), ""),
  IFERROR(IF(Football!H55="TBD", TEXT(Football!F55, "h:mm AM/PM"), ""), ""),
  IFERROR(IF(WVB!H55="TBD", TEXT(WVB!F55, "h:mm AM/PM"), ""), ""),
  IFERROR(IF(XC!H55="TBD", TEXT(XC!F55, "h:mm AM/PM"), ""), ""),
  IFERROR(IF(SWIMMING!H55="TBD", TEXT(SWIMMING!F55, "h:mm AM/PM"), ""), ""),
  IFERROR(IF(WTEN!H55="TBD", TEXT(WTEN!F55, "h:mm AM/PM"), ""), ""),
  IFERROR(IF(TF!H55="TBD", TEXT(TF!F55, "h:mm AM/PM"), ""), ""),
  IFERROR(IF(WGOLF!H55="TBD", TEXT(WGOLF!F55, "h:mm AM/PM"), ""), ""),
  IFERROR(IF(WBB!H55="TBD", TEXT(WBB!F55, "h:mm AM/PM"), ""), ""),
  IFERROR(IF(MBB!H55="TBD", TEXT(MBB!F55, "h:mm AM/PM"), ""), ""),
  IFERROR(IF(WLAX!H55="TBD", TEXT(WLAX!F55, "h:mm AM/PM"), ""), ""),
  IFERROR(IF(MLAX!H55="TBD", TEXT(MLAX!F55, "h:mm AM/PM"), ""), ""),
  IFERROR(IF(SOFT!H55="TBD", TEXT(SOFT!F55, "h:mm AM/PM"), ""), ""),
  IFERROR(IF(BASE!H55="TBD", TEXT(BASE!F55, "h:mm AM/PM"), ""), ""),
  IFERROR(IF(ESPORTS!H55="TBD", TEXT(ESPORTS!F55, "h:mm AM/PM"), ""), "")
)
</f>
        <v/>
      </c>
      <c r="G55" s="11" t="str">
        <f>TEXTJOIN(
  CHAR(10) &amp; CHAR(10),
  TRUE,
  IFERROR(IF(WSO!H55="TBD", WSO!G55, ""), ""),
  IFERROR(IF(MSO!H55="TBD", MSO!G55, ""), ""),
  IFERROR(IF(FH!H55="TBD", FH!G55, ""), ""),
  IFERROR(IF(MGOLF!H55="TBD", MGOLF!G55, ""), ""),
  IFERROR(IF(Football!H55="TBD", Football!G55, ""), ""),
  IFERROR(IF(WVB!H55="TBD", WVB!G55, ""), ""),
  IFERROR(IF(XC!H55="TBD", XC!G55, ""), ""),
  IFERROR(IF(SWIMMING!H55="TBD", SWIMMING!G55, ""), ""),
  IFERROR(IF(WTEN!H55="TBD", WTEN!G55, ""), ""),
  IFERROR(IF(TF!H55="TBD", TF!G55, ""), ""),
  IFERROR(IF(WGOLF!H55="TBD", WGOLF!G55, ""), ""),
  IFERROR(IF(WBB!H55="TBD", WBB!G55, ""), ""),
  IFERROR(IF(MBB!H55="TBD", MBB!G55, ""), ""),
  IFERROR(IF(WLAX!H55="TBD", WLAX!G55, ""), ""),
  IFERROR(IF(MLAX!H55="TBD", MLAX!G55, ""), ""),
  IFERROR(IF(SOFT!H55="TBD", SOFT!G55, ""), ""),
  IFERROR(IF(BASE!H55="TBD", BASE!G55, ""), ""),
  IFERROR(IF(ESPORTS!H55="TBD", ESPORTS!G55, ""), "")
)
</f>
        <v/>
      </c>
      <c r="H55" s="22" t="str">
        <f>TEXTJOIN(
  CHAR(10) &amp; CHAR(10),
  TRUE,
  IFERROR(IF(WSO!H55="TBD", WSO!P55, ""), ""),
  IFERROR(IF(MSO!H55="TBD", MSO!P55, ""), ""),
  IFERROR(IF(FH!H55="TBD", FH!P55, ""), ""),
  IFERROR(IF(MGOLF!H55="TBD", MGOLF!P55, ""), ""),
  IFERROR(IF(Football!H55="TBD", Football!P55, ""), ""),
  IFERROR(IF(WVB!H55="TBD", WVB!P55, ""), ""),
  IFERROR(IF(XC!H55="TBD", XC!P55, ""), ""),
  IFERROR(IF(SWIMMING!H55="TBD", SWIMMING!P55, ""), ""),
  IFERROR(IF(WTEN!H55="TBD", WTEN!P55, ""), ""),
  IFERROR(IF(TF!H55="TBD", TF!P55, ""), ""),
  IFERROR(IF(WGOLF!H55="TBD", WGOLF!P55, ""), ""),
  IFERROR(IF(WBB!H55="TBD", WBB!P55, ""), ""),
  IFERROR(IF(MBB!H55="TBD", MBB!P55, ""), ""),
  IFERROR(IF(WLAX!H55="TBD", WLAX!P55, ""), ""),
  IFERROR(IF(MLAX!H55="TBD", MLAX!P55, ""), ""),
  IFERROR(IF(SOFT!H55="TBD", SOFT!P55, ""), ""),
  IFERROR(IF(BASE!H55="TBD", BASE!P55, ""), ""),
  IFERROR(IF(ESPORTS!H55="TBD", ESPORTS!P55, ""), "")
)
</f>
        <v/>
      </c>
    </row>
    <row r="56" ht="22.5" customHeight="1">
      <c r="A56" s="6">
        <v>55.0</v>
      </c>
      <c r="B56" s="6" t="str">
        <f>'Master Schedule'!B56</f>
        <v/>
      </c>
      <c r="C56" s="7">
        <v>46289.0</v>
      </c>
      <c r="D56" s="8" t="str">
        <f t="shared" si="1"/>
        <v>Thursday</v>
      </c>
      <c r="E56" s="11" t="str">
        <f>TEXTJOIN(
  CHAR(10) &amp; CHAR(10),
  TRUE,
  IFERROR(IF(WSO!H56="TBD", WSO!E56, ""), ""),
  IFERROR(IF(MSO!H56="TBD", MSO!E56, ""), ""),
  IFERROR(IF(FH!H56="TBD", FH!E56, ""), ""),
  IFERROR(IF(MGOLF!H56="TBD", MGOLF!E56, ""), ""),
  IFERROR(IF(Football!H56="TBD", Football!E56, ""), ""),
  IFERROR(IF(WVB!H56="TBD", WVB!E56, ""), ""),
  IFERROR(IF(XC!H56="TBD", XC!E56, ""), ""),
  IFERROR(IF(SWIMMING!H56="TBD", SWIMMING!E56, ""), ""),
  IFERROR(IF(WTEN!H56="TBD", WTEN!E56, ""), ""),
  IFERROR(IF(TF!H56="TBD", TF!E56, ""), ""),
  IFERROR(IF(WGOLF!H56="TBD", WGOLF!E56, ""), ""),
  IFERROR(IF(WBB!H56="TBD", WBB!E56, ""), ""),
  IFERROR(IF(MBB!H56="TBD", MBB!E56, ""), ""),
  IFERROR(IF(WLAX!H56="TBD", WLAX!E56, ""), ""),
  IFERROR(IF(MLAX!H56="TBD", MLAX!E56, ""), ""),
  IFERROR(IF(SOFT!H56="TBD", SOFT!E56, ""), ""),
  IFERROR(IF(BASE!H56="Away", BASE!E56, ""), ""),
  IFERROR(IF(ESPORTS!H56="TBD", ESPORTS!E56, ""), "")
)</f>
        <v/>
      </c>
      <c r="F56" s="11" t="str">
        <f>TEXTJOIN(
  CHAR(10) &amp; CHAR(10),
  TRUE,
  IFERROR(IF(WSO!H56="TBD", TEXT(WSO!F56, "h:mm AM/PM"), ""), ""),
  IFERROR(IF(MSO!H56="TBD", TEXT(MSO!F56, "h:mm AM/PM"), ""), ""),
  IFERROR(IF(FH!H56="TBD", TEXT(FH!F56, "h:mm AM/PM"), ""), ""),
  IFERROR(IF(MGOLF!H56="TBD", TEXT(MGOLF!F56, "h:mm AM/PM"), ""), ""),
  IFERROR(IF(Football!H56="TBD", TEXT(Football!F56, "h:mm AM/PM"), ""), ""),
  IFERROR(IF(WVB!H56="TBD", TEXT(WVB!F56, "h:mm AM/PM"), ""), ""),
  IFERROR(IF(XC!H56="TBD", TEXT(XC!F56, "h:mm AM/PM"), ""), ""),
  IFERROR(IF(SWIMMING!H56="TBD", TEXT(SWIMMING!F56, "h:mm AM/PM"), ""), ""),
  IFERROR(IF(WTEN!H56="TBD", TEXT(WTEN!F56, "h:mm AM/PM"), ""), ""),
  IFERROR(IF(TF!H56="TBD", TEXT(TF!F56, "h:mm AM/PM"), ""), ""),
  IFERROR(IF(WGOLF!H56="TBD", TEXT(WGOLF!F56, "h:mm AM/PM"), ""), ""),
  IFERROR(IF(WBB!H56="TBD", TEXT(WBB!F56, "h:mm AM/PM"), ""), ""),
  IFERROR(IF(MBB!H56="TBD", TEXT(MBB!F56, "h:mm AM/PM"), ""), ""),
  IFERROR(IF(WLAX!H56="TBD", TEXT(WLAX!F56, "h:mm AM/PM"), ""), ""),
  IFERROR(IF(MLAX!H56="TBD", TEXT(MLAX!F56, "h:mm AM/PM"), ""), ""),
  IFERROR(IF(SOFT!H56="TBD", TEXT(SOFT!F56, "h:mm AM/PM"), ""), ""),
  IFERROR(IF(BASE!H56="TBD", TEXT(BASE!F56, "h:mm AM/PM"), ""), ""),
  IFERROR(IF(ESPORTS!H56="TBD", TEXT(ESPORTS!F56, "h:mm AM/PM"), ""), "")
)
</f>
        <v/>
      </c>
      <c r="G56" s="11" t="str">
        <f>TEXTJOIN(
  CHAR(10) &amp; CHAR(10),
  TRUE,
  IFERROR(IF(WSO!H56="TBD", WSO!G56, ""), ""),
  IFERROR(IF(MSO!H56="TBD", MSO!G56, ""), ""),
  IFERROR(IF(FH!H56="TBD", FH!G56, ""), ""),
  IFERROR(IF(MGOLF!H56="TBD", MGOLF!G56, ""), ""),
  IFERROR(IF(Football!H56="TBD", Football!G56, ""), ""),
  IFERROR(IF(WVB!H56="TBD", WVB!G56, ""), ""),
  IFERROR(IF(XC!H56="TBD", XC!G56, ""), ""),
  IFERROR(IF(SWIMMING!H56="TBD", SWIMMING!G56, ""), ""),
  IFERROR(IF(WTEN!H56="TBD", WTEN!G56, ""), ""),
  IFERROR(IF(TF!H56="TBD", TF!G56, ""), ""),
  IFERROR(IF(WGOLF!H56="TBD", WGOLF!G56, ""), ""),
  IFERROR(IF(WBB!H56="TBD", WBB!G56, ""), ""),
  IFERROR(IF(MBB!H56="TBD", MBB!G56, ""), ""),
  IFERROR(IF(WLAX!H56="TBD", WLAX!G56, ""), ""),
  IFERROR(IF(MLAX!H56="TBD", MLAX!G56, ""), ""),
  IFERROR(IF(SOFT!H56="TBD", SOFT!G56, ""), ""),
  IFERROR(IF(BASE!H56="TBD", BASE!G56, ""), ""),
  IFERROR(IF(ESPORTS!H56="TBD", ESPORTS!G56, ""), "")
)
</f>
        <v/>
      </c>
      <c r="H56" s="22" t="str">
        <f>TEXTJOIN(
  CHAR(10) &amp; CHAR(10),
  TRUE,
  IFERROR(IF(WSO!H56="TBD", WSO!P56, ""), ""),
  IFERROR(IF(MSO!H56="TBD", MSO!P56, ""), ""),
  IFERROR(IF(FH!H56="TBD", FH!P56, ""), ""),
  IFERROR(IF(MGOLF!H56="TBD", MGOLF!P56, ""), ""),
  IFERROR(IF(Football!H56="TBD", Football!P56, ""), ""),
  IFERROR(IF(WVB!H56="TBD", WVB!P56, ""), ""),
  IFERROR(IF(XC!H56="TBD", XC!P56, ""), ""),
  IFERROR(IF(SWIMMING!H56="TBD", SWIMMING!P56, ""), ""),
  IFERROR(IF(WTEN!H56="TBD", WTEN!P56, ""), ""),
  IFERROR(IF(TF!H56="TBD", TF!P56, ""), ""),
  IFERROR(IF(WGOLF!H56="TBD", WGOLF!P56, ""), ""),
  IFERROR(IF(WBB!H56="TBD", WBB!P56, ""), ""),
  IFERROR(IF(MBB!H56="TBD", MBB!P56, ""), ""),
  IFERROR(IF(WLAX!H56="TBD", WLAX!P56, ""), ""),
  IFERROR(IF(MLAX!H56="TBD", MLAX!P56, ""), ""),
  IFERROR(IF(SOFT!H56="TBD", SOFT!P56, ""), ""),
  IFERROR(IF(BASE!H56="TBD", BASE!P56, ""), ""),
  IFERROR(IF(ESPORTS!H56="TBD", ESPORTS!P56, ""), "")
)
</f>
        <v/>
      </c>
    </row>
    <row r="57" ht="22.5" customHeight="1">
      <c r="A57" s="6">
        <v>56.0</v>
      </c>
      <c r="B57" s="6" t="str">
        <f>'Master Schedule'!B57</f>
        <v/>
      </c>
      <c r="C57" s="7">
        <v>46290.0</v>
      </c>
      <c r="D57" s="8" t="str">
        <f t="shared" si="1"/>
        <v>Friday</v>
      </c>
      <c r="E57" s="11" t="str">
        <f>TEXTJOIN(
  CHAR(10) &amp; CHAR(10),
  TRUE,
  IFERROR(IF(WSO!H57="TBD", WSO!E57, ""), ""),
  IFERROR(IF(MSO!H57="TBD", MSO!E57, ""), ""),
  IFERROR(IF(FH!H57="TBD", FH!E57, ""), ""),
  IFERROR(IF(MGOLF!H57="TBD", MGOLF!E57, ""), ""),
  IFERROR(IF(Football!H57="TBD", Football!E57, ""), ""),
  IFERROR(IF(WVB!H57="TBD", WVB!E57, ""), ""),
  IFERROR(IF(XC!H57="TBD", XC!E57, ""), ""),
  IFERROR(IF(SWIMMING!H57="TBD", SWIMMING!E57, ""), ""),
  IFERROR(IF(WTEN!H57="TBD", WTEN!E57, ""), ""),
  IFERROR(IF(TF!H57="TBD", TF!E57, ""), ""),
  IFERROR(IF(WGOLF!H57="TBD", WGOLF!E57, ""), ""),
  IFERROR(IF(WBB!H57="TBD", WBB!E57, ""), ""),
  IFERROR(IF(MBB!H57="TBD", MBB!E57, ""), ""),
  IFERROR(IF(WLAX!H57="TBD", WLAX!E57, ""), ""),
  IFERROR(IF(MLAX!H57="TBD", MLAX!E57, ""), ""),
  IFERROR(IF(SOFT!H57="TBD", SOFT!E57, ""), ""),
  IFERROR(IF(BASE!H57="Away", BASE!E57, ""), ""),
  IFERROR(IF(ESPORTS!H57="TBD", ESPORTS!E57, ""), "")
)</f>
        <v/>
      </c>
      <c r="F57" s="11" t="str">
        <f>TEXTJOIN(
  CHAR(10) &amp; CHAR(10),
  TRUE,
  IFERROR(IF(WSO!H57="TBD", TEXT(WSO!F57, "h:mm AM/PM"), ""), ""),
  IFERROR(IF(MSO!H57="TBD", TEXT(MSO!F57, "h:mm AM/PM"), ""), ""),
  IFERROR(IF(FH!H57="TBD", TEXT(FH!F57, "h:mm AM/PM"), ""), ""),
  IFERROR(IF(MGOLF!H57="TBD", TEXT(MGOLF!F57, "h:mm AM/PM"), ""), ""),
  IFERROR(IF(Football!H57="TBD", TEXT(Football!F57, "h:mm AM/PM"), ""), ""),
  IFERROR(IF(WVB!H57="TBD", TEXT(WVB!F57, "h:mm AM/PM"), ""), ""),
  IFERROR(IF(XC!H57="TBD", TEXT(XC!F57, "h:mm AM/PM"), ""), ""),
  IFERROR(IF(SWIMMING!H57="TBD", TEXT(SWIMMING!F57, "h:mm AM/PM"), ""), ""),
  IFERROR(IF(WTEN!H57="TBD", TEXT(WTEN!F57, "h:mm AM/PM"), ""), ""),
  IFERROR(IF(TF!H57="TBD", TEXT(TF!F57, "h:mm AM/PM"), ""), ""),
  IFERROR(IF(WGOLF!H57="TBD", TEXT(WGOLF!F57, "h:mm AM/PM"), ""), ""),
  IFERROR(IF(WBB!H57="TBD", TEXT(WBB!F57, "h:mm AM/PM"), ""), ""),
  IFERROR(IF(MBB!H57="TBD", TEXT(MBB!F57, "h:mm AM/PM"), ""), ""),
  IFERROR(IF(WLAX!H57="TBD", TEXT(WLAX!F57, "h:mm AM/PM"), ""), ""),
  IFERROR(IF(MLAX!H57="TBD", TEXT(MLAX!F57, "h:mm AM/PM"), ""), ""),
  IFERROR(IF(SOFT!H57="TBD", TEXT(SOFT!F57, "h:mm AM/PM"), ""), ""),
  IFERROR(IF(BASE!H57="TBD", TEXT(BASE!F57, "h:mm AM/PM"), ""), ""),
  IFERROR(IF(ESPORTS!H57="TBD", TEXT(ESPORTS!F57, "h:mm AM/PM"), ""), "")
)
</f>
        <v/>
      </c>
      <c r="G57" s="11" t="str">
        <f>TEXTJOIN(
  CHAR(10) &amp; CHAR(10),
  TRUE,
  IFERROR(IF(WSO!H57="TBD", WSO!G57, ""), ""),
  IFERROR(IF(MSO!H57="TBD", MSO!G57, ""), ""),
  IFERROR(IF(FH!H57="TBD", FH!G57, ""), ""),
  IFERROR(IF(MGOLF!H57="TBD", MGOLF!G57, ""), ""),
  IFERROR(IF(Football!H57="TBD", Football!G57, ""), ""),
  IFERROR(IF(WVB!H57="TBD", WVB!G57, ""), ""),
  IFERROR(IF(XC!H57="TBD", XC!G57, ""), ""),
  IFERROR(IF(SWIMMING!H57="TBD", SWIMMING!G57, ""), ""),
  IFERROR(IF(WTEN!H57="TBD", WTEN!G57, ""), ""),
  IFERROR(IF(TF!H57="TBD", TF!G57, ""), ""),
  IFERROR(IF(WGOLF!H57="TBD", WGOLF!G57, ""), ""),
  IFERROR(IF(WBB!H57="TBD", WBB!G57, ""), ""),
  IFERROR(IF(MBB!H57="TBD", MBB!G57, ""), ""),
  IFERROR(IF(WLAX!H57="TBD", WLAX!G57, ""), ""),
  IFERROR(IF(MLAX!H57="TBD", MLAX!G57, ""), ""),
  IFERROR(IF(SOFT!H57="TBD", SOFT!G57, ""), ""),
  IFERROR(IF(BASE!H57="TBD", BASE!G57, ""), ""),
  IFERROR(IF(ESPORTS!H57="TBD", ESPORTS!G57, ""), "")
)
</f>
        <v/>
      </c>
      <c r="H57" s="22" t="str">
        <f>TEXTJOIN(
  CHAR(10) &amp; CHAR(10),
  TRUE,
  IFERROR(IF(WSO!H57="TBD", WSO!P57, ""), ""),
  IFERROR(IF(MSO!H57="TBD", MSO!P57, ""), ""),
  IFERROR(IF(FH!H57="TBD", FH!P57, ""), ""),
  IFERROR(IF(MGOLF!H57="TBD", MGOLF!P57, ""), ""),
  IFERROR(IF(Football!H57="TBD", Football!P57, ""), ""),
  IFERROR(IF(WVB!H57="TBD", WVB!P57, ""), ""),
  IFERROR(IF(XC!H57="TBD", XC!P57, ""), ""),
  IFERROR(IF(SWIMMING!H57="TBD", SWIMMING!P57, ""), ""),
  IFERROR(IF(WTEN!H57="TBD", WTEN!P57, ""), ""),
  IFERROR(IF(TF!H57="TBD", TF!P57, ""), ""),
  IFERROR(IF(WGOLF!H57="TBD", WGOLF!P57, ""), ""),
  IFERROR(IF(WBB!H57="TBD", WBB!P57, ""), ""),
  IFERROR(IF(MBB!H57="TBD", MBB!P57, ""), ""),
  IFERROR(IF(WLAX!H57="TBD", WLAX!P57, ""), ""),
  IFERROR(IF(MLAX!H57="TBD", MLAX!P57, ""), ""),
  IFERROR(IF(SOFT!H57="TBD", SOFT!P57, ""), ""),
  IFERROR(IF(BASE!H57="TBD", BASE!P57, ""), ""),
  IFERROR(IF(ESPORTS!H57="TBD", ESPORTS!P57, ""), "")
)
</f>
        <v/>
      </c>
    </row>
    <row r="58" ht="22.5" customHeight="1">
      <c r="A58" s="6">
        <v>57.0</v>
      </c>
      <c r="B58" s="6" t="str">
        <f>'Master Schedule'!B58</f>
        <v/>
      </c>
      <c r="C58" s="7">
        <v>46291.0</v>
      </c>
      <c r="D58" s="8" t="str">
        <f t="shared" si="1"/>
        <v>Saturday</v>
      </c>
      <c r="E58" s="11" t="str">
        <f>TEXTJOIN(
  CHAR(10) &amp; CHAR(10),
  TRUE,
  IFERROR(IF(WSO!H58="TBD", WSO!E58, ""), ""),
  IFERROR(IF(MSO!H58="TBD", MSO!E58, ""), ""),
  IFERROR(IF(FH!H58="TBD", FH!E58, ""), ""),
  IFERROR(IF(MGOLF!H58="TBD", MGOLF!E58, ""), ""),
  IFERROR(IF(Football!H58="TBD", Football!E58, ""), ""),
  IFERROR(IF(WVB!H58="TBD", WVB!E58, ""), ""),
  IFERROR(IF(XC!H58="TBD", XC!E58, ""), ""),
  IFERROR(IF(SWIMMING!H58="TBD", SWIMMING!E58, ""), ""),
  IFERROR(IF(WTEN!H58="TBD", WTEN!E58, ""), ""),
  IFERROR(IF(TF!H58="TBD", TF!E58, ""), ""),
  IFERROR(IF(WGOLF!H58="TBD", WGOLF!E58, ""), ""),
  IFERROR(IF(WBB!H58="TBD", WBB!E58, ""), ""),
  IFERROR(IF(MBB!H58="TBD", MBB!E58, ""), ""),
  IFERROR(IF(WLAX!H58="TBD", WLAX!E58, ""), ""),
  IFERROR(IF(MLAX!H58="TBD", MLAX!E58, ""), ""),
  IFERROR(IF(SOFT!H58="TBD", SOFT!E58, ""), ""),
  IFERROR(IF(BASE!H58="Away", BASE!E58, ""), ""),
  IFERROR(IF(ESPORTS!H58="TBD", ESPORTS!E58, ""), "")
)</f>
        <v/>
      </c>
      <c r="F58" s="11" t="str">
        <f>TEXTJOIN(
  CHAR(10) &amp; CHAR(10),
  TRUE,
  IFERROR(IF(WSO!H58="TBD", TEXT(WSO!F58, "h:mm AM/PM"), ""), ""),
  IFERROR(IF(MSO!H58="TBD", TEXT(MSO!F58, "h:mm AM/PM"), ""), ""),
  IFERROR(IF(FH!H58="TBD", TEXT(FH!F58, "h:mm AM/PM"), ""), ""),
  IFERROR(IF(MGOLF!H58="TBD", TEXT(MGOLF!F58, "h:mm AM/PM"), ""), ""),
  IFERROR(IF(Football!H58="TBD", TEXT(Football!F58, "h:mm AM/PM"), ""), ""),
  IFERROR(IF(WVB!H58="TBD", TEXT(WVB!F58, "h:mm AM/PM"), ""), ""),
  IFERROR(IF(XC!H58="TBD", TEXT(XC!F58, "h:mm AM/PM"), ""), ""),
  IFERROR(IF(SWIMMING!H58="TBD", TEXT(SWIMMING!F58, "h:mm AM/PM"), ""), ""),
  IFERROR(IF(WTEN!H58="TBD", TEXT(WTEN!F58, "h:mm AM/PM"), ""), ""),
  IFERROR(IF(TF!H58="TBD", TEXT(TF!F58, "h:mm AM/PM"), ""), ""),
  IFERROR(IF(WGOLF!H58="TBD", TEXT(WGOLF!F58, "h:mm AM/PM"), ""), ""),
  IFERROR(IF(WBB!H58="TBD", TEXT(WBB!F58, "h:mm AM/PM"), ""), ""),
  IFERROR(IF(MBB!H58="TBD", TEXT(MBB!F58, "h:mm AM/PM"), ""), ""),
  IFERROR(IF(WLAX!H58="TBD", TEXT(WLAX!F58, "h:mm AM/PM"), ""), ""),
  IFERROR(IF(MLAX!H58="TBD", TEXT(MLAX!F58, "h:mm AM/PM"), ""), ""),
  IFERROR(IF(SOFT!H58="TBD", TEXT(SOFT!F58, "h:mm AM/PM"), ""), ""),
  IFERROR(IF(BASE!H58="TBD", TEXT(BASE!F58, "h:mm AM/PM"), ""), ""),
  IFERROR(IF(ESPORTS!H58="TBD", TEXT(ESPORTS!F58, "h:mm AM/PM"), ""), "")
)
</f>
        <v/>
      </c>
      <c r="G58" s="11" t="str">
        <f>TEXTJOIN(
  CHAR(10) &amp; CHAR(10),
  TRUE,
  IFERROR(IF(WSO!H58="TBD", WSO!G58, ""), ""),
  IFERROR(IF(MSO!H58="TBD", MSO!G58, ""), ""),
  IFERROR(IF(FH!H58="TBD", FH!G58, ""), ""),
  IFERROR(IF(MGOLF!H58="TBD", MGOLF!G58, ""), ""),
  IFERROR(IF(Football!H58="TBD", Football!G58, ""), ""),
  IFERROR(IF(WVB!H58="TBD", WVB!G58, ""), ""),
  IFERROR(IF(XC!H58="TBD", XC!G58, ""), ""),
  IFERROR(IF(SWIMMING!H58="TBD", SWIMMING!G58, ""), ""),
  IFERROR(IF(WTEN!H58="TBD", WTEN!G58, ""), ""),
  IFERROR(IF(TF!H58="TBD", TF!G58, ""), ""),
  IFERROR(IF(WGOLF!H58="TBD", WGOLF!G58, ""), ""),
  IFERROR(IF(WBB!H58="TBD", WBB!G58, ""), ""),
  IFERROR(IF(MBB!H58="TBD", MBB!G58, ""), ""),
  IFERROR(IF(WLAX!H58="TBD", WLAX!G58, ""), ""),
  IFERROR(IF(MLAX!H58="TBD", MLAX!G58, ""), ""),
  IFERROR(IF(SOFT!H58="TBD", SOFT!G58, ""), ""),
  IFERROR(IF(BASE!H58="TBD", BASE!G58, ""), ""),
  IFERROR(IF(ESPORTS!H58="TBD", ESPORTS!G58, ""), "")
)
</f>
        <v/>
      </c>
      <c r="H58" s="22" t="str">
        <f>TEXTJOIN(
  CHAR(10) &amp; CHAR(10),
  TRUE,
  IFERROR(IF(WSO!H58="TBD", WSO!P58, ""), ""),
  IFERROR(IF(MSO!H58="TBD", MSO!P58, ""), ""),
  IFERROR(IF(FH!H58="TBD", FH!P58, ""), ""),
  IFERROR(IF(MGOLF!H58="TBD", MGOLF!P58, ""), ""),
  IFERROR(IF(Football!H58="TBD", Football!P58, ""), ""),
  IFERROR(IF(WVB!H58="TBD", WVB!P58, ""), ""),
  IFERROR(IF(XC!H58="TBD", XC!P58, ""), ""),
  IFERROR(IF(SWIMMING!H58="TBD", SWIMMING!P58, ""), ""),
  IFERROR(IF(WTEN!H58="TBD", WTEN!P58, ""), ""),
  IFERROR(IF(TF!H58="TBD", TF!P58, ""), ""),
  IFERROR(IF(WGOLF!H58="TBD", WGOLF!P58, ""), ""),
  IFERROR(IF(WBB!H58="TBD", WBB!P58, ""), ""),
  IFERROR(IF(MBB!H58="TBD", MBB!P58, ""), ""),
  IFERROR(IF(WLAX!H58="TBD", WLAX!P58, ""), ""),
  IFERROR(IF(MLAX!H58="TBD", MLAX!P58, ""), ""),
  IFERROR(IF(SOFT!H58="TBD", SOFT!P58, ""), ""),
  IFERROR(IF(BASE!H58="TBD", BASE!P58, ""), ""),
  IFERROR(IF(ESPORTS!H58="TBD", ESPORTS!P58, ""), "")
)
</f>
        <v/>
      </c>
    </row>
    <row r="59" ht="22.5" customHeight="1">
      <c r="A59" s="6">
        <v>58.0</v>
      </c>
      <c r="B59" s="6" t="str">
        <f>'Master Schedule'!B59</f>
        <v/>
      </c>
      <c r="C59" s="7">
        <v>46292.0</v>
      </c>
      <c r="D59" s="8" t="str">
        <f t="shared" si="1"/>
        <v>Sunday</v>
      </c>
      <c r="E59" s="11" t="str">
        <f>TEXTJOIN(
  CHAR(10) &amp; CHAR(10),
  TRUE,
  IFERROR(IF(WSO!H59="TBD", WSO!E59, ""), ""),
  IFERROR(IF(MSO!H59="TBD", MSO!E59, ""), ""),
  IFERROR(IF(FH!H59="TBD", FH!E59, ""), ""),
  IFERROR(IF(MGOLF!H59="TBD", MGOLF!E59, ""), ""),
  IFERROR(IF(Football!H59="TBD", Football!E59, ""), ""),
  IFERROR(IF(WVB!H59="TBD", WVB!E59, ""), ""),
  IFERROR(IF(XC!H59="TBD", XC!E59, ""), ""),
  IFERROR(IF(SWIMMING!H59="TBD", SWIMMING!E59, ""), ""),
  IFERROR(IF(WTEN!H59="TBD", WTEN!E59, ""), ""),
  IFERROR(IF(TF!H59="TBD", TF!E59, ""), ""),
  IFERROR(IF(WGOLF!H59="TBD", WGOLF!E59, ""), ""),
  IFERROR(IF(WBB!H59="TBD", WBB!E59, ""), ""),
  IFERROR(IF(MBB!H59="TBD", MBB!E59, ""), ""),
  IFERROR(IF(WLAX!H59="TBD", WLAX!E59, ""), ""),
  IFERROR(IF(MLAX!H59="TBD", MLAX!E59, ""), ""),
  IFERROR(IF(SOFT!H59="TBD", SOFT!E59, ""), ""),
  IFERROR(IF(BASE!H59="Away", BASE!E59, ""), ""),
  IFERROR(IF(ESPORTS!H59="TBD", ESPORTS!E59, ""), "")
)</f>
        <v/>
      </c>
      <c r="F59" s="11" t="str">
        <f>TEXTJOIN(
  CHAR(10) &amp; CHAR(10),
  TRUE,
  IFERROR(IF(WSO!H59="TBD", TEXT(WSO!F59, "h:mm AM/PM"), ""), ""),
  IFERROR(IF(MSO!H59="TBD", TEXT(MSO!F59, "h:mm AM/PM"), ""), ""),
  IFERROR(IF(FH!H59="TBD", TEXT(FH!F59, "h:mm AM/PM"), ""), ""),
  IFERROR(IF(MGOLF!H59="TBD", TEXT(MGOLF!F59, "h:mm AM/PM"), ""), ""),
  IFERROR(IF(Football!H59="TBD", TEXT(Football!F59, "h:mm AM/PM"), ""), ""),
  IFERROR(IF(WVB!H59="TBD", TEXT(WVB!F59, "h:mm AM/PM"), ""), ""),
  IFERROR(IF(XC!H59="TBD", TEXT(XC!F59, "h:mm AM/PM"), ""), ""),
  IFERROR(IF(SWIMMING!H59="TBD", TEXT(SWIMMING!F59, "h:mm AM/PM"), ""), ""),
  IFERROR(IF(WTEN!H59="TBD", TEXT(WTEN!F59, "h:mm AM/PM"), ""), ""),
  IFERROR(IF(TF!H59="TBD", TEXT(TF!F59, "h:mm AM/PM"), ""), ""),
  IFERROR(IF(WGOLF!H59="TBD", TEXT(WGOLF!F59, "h:mm AM/PM"), ""), ""),
  IFERROR(IF(WBB!H59="TBD", TEXT(WBB!F59, "h:mm AM/PM"), ""), ""),
  IFERROR(IF(MBB!H59="TBD", TEXT(MBB!F59, "h:mm AM/PM"), ""), ""),
  IFERROR(IF(WLAX!H59="TBD", TEXT(WLAX!F59, "h:mm AM/PM"), ""), ""),
  IFERROR(IF(MLAX!H59="TBD", TEXT(MLAX!F59, "h:mm AM/PM"), ""), ""),
  IFERROR(IF(SOFT!H59="TBD", TEXT(SOFT!F59, "h:mm AM/PM"), ""), ""),
  IFERROR(IF(BASE!H59="TBD", TEXT(BASE!F59, "h:mm AM/PM"), ""), ""),
  IFERROR(IF(ESPORTS!H59="TBD", TEXT(ESPORTS!F59, "h:mm AM/PM"), ""), "")
)
</f>
        <v/>
      </c>
      <c r="G59" s="11" t="str">
        <f>TEXTJOIN(
  CHAR(10) &amp; CHAR(10),
  TRUE,
  IFERROR(IF(WSO!H59="TBD", WSO!G59, ""), ""),
  IFERROR(IF(MSO!H59="TBD", MSO!G59, ""), ""),
  IFERROR(IF(FH!H59="TBD", FH!G59, ""), ""),
  IFERROR(IF(MGOLF!H59="TBD", MGOLF!G59, ""), ""),
  IFERROR(IF(Football!H59="TBD", Football!G59, ""), ""),
  IFERROR(IF(WVB!H59="TBD", WVB!G59, ""), ""),
  IFERROR(IF(XC!H59="TBD", XC!G59, ""), ""),
  IFERROR(IF(SWIMMING!H59="TBD", SWIMMING!G59, ""), ""),
  IFERROR(IF(WTEN!H59="TBD", WTEN!G59, ""), ""),
  IFERROR(IF(TF!H59="TBD", TF!G59, ""), ""),
  IFERROR(IF(WGOLF!H59="TBD", WGOLF!G59, ""), ""),
  IFERROR(IF(WBB!H59="TBD", WBB!G59, ""), ""),
  IFERROR(IF(MBB!H59="TBD", MBB!G59, ""), ""),
  IFERROR(IF(WLAX!H59="TBD", WLAX!G59, ""), ""),
  IFERROR(IF(MLAX!H59="TBD", MLAX!G59, ""), ""),
  IFERROR(IF(SOFT!H59="TBD", SOFT!G59, ""), ""),
  IFERROR(IF(BASE!H59="TBD", BASE!G59, ""), ""),
  IFERROR(IF(ESPORTS!H59="TBD", ESPORTS!G59, ""), "")
)
</f>
        <v/>
      </c>
      <c r="H59" s="22" t="str">
        <f>TEXTJOIN(
  CHAR(10) &amp; CHAR(10),
  TRUE,
  IFERROR(IF(WSO!H59="TBD", WSO!P59, ""), ""),
  IFERROR(IF(MSO!H59="TBD", MSO!P59, ""), ""),
  IFERROR(IF(FH!H59="TBD", FH!P59, ""), ""),
  IFERROR(IF(MGOLF!H59="TBD", MGOLF!P59, ""), ""),
  IFERROR(IF(Football!H59="TBD", Football!P59, ""), ""),
  IFERROR(IF(WVB!H59="TBD", WVB!P59, ""), ""),
  IFERROR(IF(XC!H59="TBD", XC!P59, ""), ""),
  IFERROR(IF(SWIMMING!H59="TBD", SWIMMING!P59, ""), ""),
  IFERROR(IF(WTEN!H59="TBD", WTEN!P59, ""), ""),
  IFERROR(IF(TF!H59="TBD", TF!P59, ""), ""),
  IFERROR(IF(WGOLF!H59="TBD", WGOLF!P59, ""), ""),
  IFERROR(IF(WBB!H59="TBD", WBB!P59, ""), ""),
  IFERROR(IF(MBB!H59="TBD", MBB!P59, ""), ""),
  IFERROR(IF(WLAX!H59="TBD", WLAX!P59, ""), ""),
  IFERROR(IF(MLAX!H59="TBD", MLAX!P59, ""), ""),
  IFERROR(IF(SOFT!H59="TBD", SOFT!P59, ""), ""),
  IFERROR(IF(BASE!H59="TBD", BASE!P59, ""), ""),
  IFERROR(IF(ESPORTS!H59="TBD", ESPORTS!P59, ""), "")
)
</f>
        <v/>
      </c>
    </row>
    <row r="60" ht="22.5" customHeight="1">
      <c r="A60" s="6">
        <v>59.0</v>
      </c>
      <c r="B60" s="6" t="str">
        <f>'Master Schedule'!B60</f>
        <v/>
      </c>
      <c r="C60" s="7">
        <v>46293.0</v>
      </c>
      <c r="D60" s="8" t="str">
        <f t="shared" si="1"/>
        <v>Monday</v>
      </c>
      <c r="E60" s="11" t="str">
        <f>TEXTJOIN(
  CHAR(10) &amp; CHAR(10),
  TRUE,
  IFERROR(IF(WSO!H60="TBD", WSO!E60, ""), ""),
  IFERROR(IF(MSO!H60="TBD", MSO!E60, ""), ""),
  IFERROR(IF(FH!H60="TBD", FH!E60, ""), ""),
  IFERROR(IF(MGOLF!H60="TBD", MGOLF!E60, ""), ""),
  IFERROR(IF(Football!H60="TBD", Football!E60, ""), ""),
  IFERROR(IF(WVB!H60="TBD", WVB!E60, ""), ""),
  IFERROR(IF(XC!H60="TBD", XC!E60, ""), ""),
  IFERROR(IF(SWIMMING!H60="TBD", SWIMMING!E60, ""), ""),
  IFERROR(IF(WTEN!H60="TBD", WTEN!E60, ""), ""),
  IFERROR(IF(TF!H60="TBD", TF!E60, ""), ""),
  IFERROR(IF(WGOLF!H60="TBD", WGOLF!E60, ""), ""),
  IFERROR(IF(WBB!H60="TBD", WBB!E60, ""), ""),
  IFERROR(IF(MBB!H60="TBD", MBB!E60, ""), ""),
  IFERROR(IF(WLAX!H60="TBD", WLAX!E60, ""), ""),
  IFERROR(IF(MLAX!H60="TBD", MLAX!E60, ""), ""),
  IFERROR(IF(SOFT!H60="TBD", SOFT!E60, ""), ""),
  IFERROR(IF(BASE!H60="Away", BASE!E60, ""), ""),
  IFERROR(IF(ESPORTS!H60="TBD", ESPORTS!E60, ""), "")
)</f>
        <v/>
      </c>
      <c r="F60" s="11" t="str">
        <f>TEXTJOIN(
  CHAR(10) &amp; CHAR(10),
  TRUE,
  IFERROR(IF(WSO!H60="TBD", TEXT(WSO!F60, "h:mm AM/PM"), ""), ""),
  IFERROR(IF(MSO!H60="TBD", TEXT(MSO!F60, "h:mm AM/PM"), ""), ""),
  IFERROR(IF(FH!H60="TBD", TEXT(FH!F60, "h:mm AM/PM"), ""), ""),
  IFERROR(IF(MGOLF!H60="TBD", TEXT(MGOLF!F60, "h:mm AM/PM"), ""), ""),
  IFERROR(IF(Football!H60="TBD", TEXT(Football!F60, "h:mm AM/PM"), ""), ""),
  IFERROR(IF(WVB!H60="TBD", TEXT(WVB!F60, "h:mm AM/PM"), ""), ""),
  IFERROR(IF(XC!H60="TBD", TEXT(XC!F60, "h:mm AM/PM"), ""), ""),
  IFERROR(IF(SWIMMING!H60="TBD", TEXT(SWIMMING!F60, "h:mm AM/PM"), ""), ""),
  IFERROR(IF(WTEN!H60="TBD", TEXT(WTEN!F60, "h:mm AM/PM"), ""), ""),
  IFERROR(IF(TF!H60="TBD", TEXT(TF!F60, "h:mm AM/PM"), ""), ""),
  IFERROR(IF(WGOLF!H60="TBD", TEXT(WGOLF!F60, "h:mm AM/PM"), ""), ""),
  IFERROR(IF(WBB!H60="TBD", TEXT(WBB!F60, "h:mm AM/PM"), ""), ""),
  IFERROR(IF(MBB!H60="TBD", TEXT(MBB!F60, "h:mm AM/PM"), ""), ""),
  IFERROR(IF(WLAX!H60="TBD", TEXT(WLAX!F60, "h:mm AM/PM"), ""), ""),
  IFERROR(IF(MLAX!H60="TBD", TEXT(MLAX!F60, "h:mm AM/PM"), ""), ""),
  IFERROR(IF(SOFT!H60="TBD", TEXT(SOFT!F60, "h:mm AM/PM"), ""), ""),
  IFERROR(IF(BASE!H60="TBD", TEXT(BASE!F60, "h:mm AM/PM"), ""), ""),
  IFERROR(IF(ESPORTS!H60="TBD", TEXT(ESPORTS!F60, "h:mm AM/PM"), ""), "")
)
</f>
        <v/>
      </c>
      <c r="G60" s="11" t="str">
        <f>TEXTJOIN(
  CHAR(10) &amp; CHAR(10),
  TRUE,
  IFERROR(IF(WSO!H60="TBD", WSO!G60, ""), ""),
  IFERROR(IF(MSO!H60="TBD", MSO!G60, ""), ""),
  IFERROR(IF(FH!H60="TBD", FH!G60, ""), ""),
  IFERROR(IF(MGOLF!H60="TBD", MGOLF!G60, ""), ""),
  IFERROR(IF(Football!H60="TBD", Football!G60, ""), ""),
  IFERROR(IF(WVB!H60="TBD", WVB!G60, ""), ""),
  IFERROR(IF(XC!H60="TBD", XC!G60, ""), ""),
  IFERROR(IF(SWIMMING!H60="TBD", SWIMMING!G60, ""), ""),
  IFERROR(IF(WTEN!H60="TBD", WTEN!G60, ""), ""),
  IFERROR(IF(TF!H60="TBD", TF!G60, ""), ""),
  IFERROR(IF(WGOLF!H60="TBD", WGOLF!G60, ""), ""),
  IFERROR(IF(WBB!H60="TBD", WBB!G60, ""), ""),
  IFERROR(IF(MBB!H60="TBD", MBB!G60, ""), ""),
  IFERROR(IF(WLAX!H60="TBD", WLAX!G60, ""), ""),
  IFERROR(IF(MLAX!H60="TBD", MLAX!G60, ""), ""),
  IFERROR(IF(SOFT!H60="TBD", SOFT!G60, ""), ""),
  IFERROR(IF(BASE!H60="TBD", BASE!G60, ""), ""),
  IFERROR(IF(ESPORTS!H60="TBD", ESPORTS!G60, ""), "")
)
</f>
        <v/>
      </c>
      <c r="H60" s="22" t="str">
        <f>TEXTJOIN(
  CHAR(10) &amp; CHAR(10),
  TRUE,
  IFERROR(IF(WSO!H60="TBD", WSO!P60, ""), ""),
  IFERROR(IF(MSO!H60="TBD", MSO!P60, ""), ""),
  IFERROR(IF(FH!H60="TBD", FH!P60, ""), ""),
  IFERROR(IF(MGOLF!H60="TBD", MGOLF!P60, ""), ""),
  IFERROR(IF(Football!H60="TBD", Football!P60, ""), ""),
  IFERROR(IF(WVB!H60="TBD", WVB!P60, ""), ""),
  IFERROR(IF(XC!H60="TBD", XC!P60, ""), ""),
  IFERROR(IF(SWIMMING!H60="TBD", SWIMMING!P60, ""), ""),
  IFERROR(IF(WTEN!H60="TBD", WTEN!P60, ""), ""),
  IFERROR(IF(TF!H60="TBD", TF!P60, ""), ""),
  IFERROR(IF(WGOLF!H60="TBD", WGOLF!P60, ""), ""),
  IFERROR(IF(WBB!H60="TBD", WBB!P60, ""), ""),
  IFERROR(IF(MBB!H60="TBD", MBB!P60, ""), ""),
  IFERROR(IF(WLAX!H60="TBD", WLAX!P60, ""), ""),
  IFERROR(IF(MLAX!H60="TBD", MLAX!P60, ""), ""),
  IFERROR(IF(SOFT!H60="TBD", SOFT!P60, ""), ""),
  IFERROR(IF(BASE!H60="TBD", BASE!P60, ""), ""),
  IFERROR(IF(ESPORTS!H60="TBD", ESPORTS!P60, ""), "")
)
</f>
        <v/>
      </c>
    </row>
    <row r="61" ht="22.5" customHeight="1">
      <c r="A61" s="6">
        <v>60.0</v>
      </c>
      <c r="B61" s="6" t="str">
        <f>'Master Schedule'!B61</f>
        <v/>
      </c>
      <c r="C61" s="7">
        <v>46294.0</v>
      </c>
      <c r="D61" s="8" t="str">
        <f t="shared" si="1"/>
        <v>Tuesday</v>
      </c>
      <c r="E61" s="11" t="str">
        <f>TEXTJOIN(
  CHAR(10) &amp; CHAR(10),
  TRUE,
  IFERROR(IF(WSO!H61="TBD", WSO!E61, ""), ""),
  IFERROR(IF(MSO!H61="TBD", MSO!E61, ""), ""),
  IFERROR(IF(FH!H61="TBD", FH!E61, ""), ""),
  IFERROR(IF(MGOLF!H61="TBD", MGOLF!E61, ""), ""),
  IFERROR(IF(Football!H61="TBD", Football!E61, ""), ""),
  IFERROR(IF(WVB!H61="TBD", WVB!E61, ""), ""),
  IFERROR(IF(XC!H61="TBD", XC!E61, ""), ""),
  IFERROR(IF(SWIMMING!H61="TBD", SWIMMING!E61, ""), ""),
  IFERROR(IF(WTEN!H61="TBD", WTEN!E61, ""), ""),
  IFERROR(IF(TF!H61="TBD", TF!E61, ""), ""),
  IFERROR(IF(WGOLF!H61="TBD", WGOLF!E61, ""), ""),
  IFERROR(IF(WBB!H61="TBD", WBB!E61, ""), ""),
  IFERROR(IF(MBB!H61="TBD", MBB!E61, ""), ""),
  IFERROR(IF(WLAX!H61="TBD", WLAX!E61, ""), ""),
  IFERROR(IF(MLAX!H61="TBD", MLAX!E61, ""), ""),
  IFERROR(IF(SOFT!H61="TBD", SOFT!E61, ""), ""),
  IFERROR(IF(BASE!H61="Away", BASE!E61, ""), ""),
  IFERROR(IF(ESPORTS!H61="TBD", ESPORTS!E61, ""), "")
)</f>
        <v/>
      </c>
      <c r="F61" s="11" t="str">
        <f>TEXTJOIN(
  CHAR(10) &amp; CHAR(10),
  TRUE,
  IFERROR(IF(WSO!H61="TBD", TEXT(WSO!F61, "h:mm AM/PM"), ""), ""),
  IFERROR(IF(MSO!H61="TBD", TEXT(MSO!F61, "h:mm AM/PM"), ""), ""),
  IFERROR(IF(FH!H61="TBD", TEXT(FH!F61, "h:mm AM/PM"), ""), ""),
  IFERROR(IF(MGOLF!H61="TBD", TEXT(MGOLF!F61, "h:mm AM/PM"), ""), ""),
  IFERROR(IF(Football!H61="TBD", TEXT(Football!F61, "h:mm AM/PM"), ""), ""),
  IFERROR(IF(WVB!H61="TBD", TEXT(WVB!F61, "h:mm AM/PM"), ""), ""),
  IFERROR(IF(XC!H61="TBD", TEXT(XC!F61, "h:mm AM/PM"), ""), ""),
  IFERROR(IF(SWIMMING!H61="TBD", TEXT(SWIMMING!F61, "h:mm AM/PM"), ""), ""),
  IFERROR(IF(WTEN!H61="TBD", TEXT(WTEN!F61, "h:mm AM/PM"), ""), ""),
  IFERROR(IF(TF!H61="TBD", TEXT(TF!F61, "h:mm AM/PM"), ""), ""),
  IFERROR(IF(WGOLF!H61="TBD", TEXT(WGOLF!F61, "h:mm AM/PM"), ""), ""),
  IFERROR(IF(WBB!H61="TBD", TEXT(WBB!F61, "h:mm AM/PM"), ""), ""),
  IFERROR(IF(MBB!H61="TBD", TEXT(MBB!F61, "h:mm AM/PM"), ""), ""),
  IFERROR(IF(WLAX!H61="TBD", TEXT(WLAX!F61, "h:mm AM/PM"), ""), ""),
  IFERROR(IF(MLAX!H61="TBD", TEXT(MLAX!F61, "h:mm AM/PM"), ""), ""),
  IFERROR(IF(SOFT!H61="TBD", TEXT(SOFT!F61, "h:mm AM/PM"), ""), ""),
  IFERROR(IF(BASE!H61="TBD", TEXT(BASE!F61, "h:mm AM/PM"), ""), ""),
  IFERROR(IF(ESPORTS!H61="TBD", TEXT(ESPORTS!F61, "h:mm AM/PM"), ""), "")
)
</f>
        <v/>
      </c>
      <c r="G61" s="11" t="str">
        <f>TEXTJOIN(
  CHAR(10) &amp; CHAR(10),
  TRUE,
  IFERROR(IF(WSO!H61="TBD", WSO!G61, ""), ""),
  IFERROR(IF(MSO!H61="TBD", MSO!G61, ""), ""),
  IFERROR(IF(FH!H61="TBD", FH!G61, ""), ""),
  IFERROR(IF(MGOLF!H61="TBD", MGOLF!G61, ""), ""),
  IFERROR(IF(Football!H61="TBD", Football!G61, ""), ""),
  IFERROR(IF(WVB!H61="TBD", WVB!G61, ""), ""),
  IFERROR(IF(XC!H61="TBD", XC!G61, ""), ""),
  IFERROR(IF(SWIMMING!H61="TBD", SWIMMING!G61, ""), ""),
  IFERROR(IF(WTEN!H61="TBD", WTEN!G61, ""), ""),
  IFERROR(IF(TF!H61="TBD", TF!G61, ""), ""),
  IFERROR(IF(WGOLF!H61="TBD", WGOLF!G61, ""), ""),
  IFERROR(IF(WBB!H61="TBD", WBB!G61, ""), ""),
  IFERROR(IF(MBB!H61="TBD", MBB!G61, ""), ""),
  IFERROR(IF(WLAX!H61="TBD", WLAX!G61, ""), ""),
  IFERROR(IF(MLAX!H61="TBD", MLAX!G61, ""), ""),
  IFERROR(IF(SOFT!H61="TBD", SOFT!G61, ""), ""),
  IFERROR(IF(BASE!H61="TBD", BASE!G61, ""), ""),
  IFERROR(IF(ESPORTS!H61="TBD", ESPORTS!G61, ""), "")
)
</f>
        <v/>
      </c>
      <c r="H61" s="22" t="str">
        <f>TEXTJOIN(
  CHAR(10) &amp; CHAR(10),
  TRUE,
  IFERROR(IF(WSO!H61="TBD", WSO!P61, ""), ""),
  IFERROR(IF(MSO!H61="TBD", MSO!P61, ""), ""),
  IFERROR(IF(FH!H61="TBD", FH!P61, ""), ""),
  IFERROR(IF(MGOLF!H61="TBD", MGOLF!P61, ""), ""),
  IFERROR(IF(Football!H61="TBD", Football!P61, ""), ""),
  IFERROR(IF(WVB!H61="TBD", WVB!P61, ""), ""),
  IFERROR(IF(XC!H61="TBD", XC!P61, ""), ""),
  IFERROR(IF(SWIMMING!H61="TBD", SWIMMING!P61, ""), ""),
  IFERROR(IF(WTEN!H61="TBD", WTEN!P61, ""), ""),
  IFERROR(IF(TF!H61="TBD", TF!P61, ""), ""),
  IFERROR(IF(WGOLF!H61="TBD", WGOLF!P61, ""), ""),
  IFERROR(IF(WBB!H61="TBD", WBB!P61, ""), ""),
  IFERROR(IF(MBB!H61="TBD", MBB!P61, ""), ""),
  IFERROR(IF(WLAX!H61="TBD", WLAX!P61, ""), ""),
  IFERROR(IF(MLAX!H61="TBD", MLAX!P61, ""), ""),
  IFERROR(IF(SOFT!H61="TBD", SOFT!P61, ""), ""),
  IFERROR(IF(BASE!H61="TBD", BASE!P61, ""), ""),
  IFERROR(IF(ESPORTS!H61="TBD", ESPORTS!P61, ""), "")
)
</f>
        <v/>
      </c>
    </row>
    <row r="62" ht="22.5" customHeight="1">
      <c r="A62" s="6">
        <v>61.0</v>
      </c>
      <c r="B62" s="6" t="str">
        <f>'Master Schedule'!B62</f>
        <v/>
      </c>
      <c r="C62" s="7">
        <v>46295.0</v>
      </c>
      <c r="D62" s="8" t="str">
        <f t="shared" si="1"/>
        <v>Wednesday</v>
      </c>
      <c r="E62" s="11" t="str">
        <f>TEXTJOIN(
  CHAR(10) &amp; CHAR(10),
  TRUE,
  IFERROR(IF(WSO!H62="TBD", WSO!E62, ""), ""),
  IFERROR(IF(MSO!H62="TBD", MSO!E62, ""), ""),
  IFERROR(IF(FH!H62="TBD", FH!E62, ""), ""),
  IFERROR(IF(MGOLF!H62="TBD", MGOLF!E62, ""), ""),
  IFERROR(IF(Football!H62="TBD", Football!E62, ""), ""),
  IFERROR(IF(WVB!H62="TBD", WVB!E62, ""), ""),
  IFERROR(IF(XC!H62="TBD", XC!E62, ""), ""),
  IFERROR(IF(SWIMMING!H62="TBD", SWIMMING!E62, ""), ""),
  IFERROR(IF(WTEN!H62="TBD", WTEN!E62, ""), ""),
  IFERROR(IF(TF!H62="TBD", TF!E62, ""), ""),
  IFERROR(IF(WGOLF!H62="TBD", WGOLF!E62, ""), ""),
  IFERROR(IF(WBB!H62="TBD", WBB!E62, ""), ""),
  IFERROR(IF(MBB!H62="TBD", MBB!E62, ""), ""),
  IFERROR(IF(WLAX!H62="TBD", WLAX!E62, ""), ""),
  IFERROR(IF(MLAX!H62="TBD", MLAX!E62, ""), ""),
  IFERROR(IF(SOFT!H62="TBD", SOFT!E62, ""), ""),
  IFERROR(IF(BASE!H62="Away", BASE!E62, ""), ""),
  IFERROR(IF(ESPORTS!H62="TBD", ESPORTS!E62, ""), "")
)</f>
        <v/>
      </c>
      <c r="F62" s="11" t="str">
        <f>TEXTJOIN(
  CHAR(10) &amp; CHAR(10),
  TRUE,
  IFERROR(IF(WSO!H62="TBD", TEXT(WSO!F62, "h:mm AM/PM"), ""), ""),
  IFERROR(IF(MSO!H62="TBD", TEXT(MSO!F62, "h:mm AM/PM"), ""), ""),
  IFERROR(IF(FH!H62="TBD", TEXT(FH!F62, "h:mm AM/PM"), ""), ""),
  IFERROR(IF(MGOLF!H62="TBD", TEXT(MGOLF!F62, "h:mm AM/PM"), ""), ""),
  IFERROR(IF(Football!H62="TBD", TEXT(Football!F62, "h:mm AM/PM"), ""), ""),
  IFERROR(IF(WVB!H62="TBD", TEXT(WVB!F62, "h:mm AM/PM"), ""), ""),
  IFERROR(IF(XC!H62="TBD", TEXT(XC!F62, "h:mm AM/PM"), ""), ""),
  IFERROR(IF(SWIMMING!H62="TBD", TEXT(SWIMMING!F62, "h:mm AM/PM"), ""), ""),
  IFERROR(IF(WTEN!H62="TBD", TEXT(WTEN!F62, "h:mm AM/PM"), ""), ""),
  IFERROR(IF(TF!H62="TBD", TEXT(TF!F62, "h:mm AM/PM"), ""), ""),
  IFERROR(IF(WGOLF!H62="TBD", TEXT(WGOLF!F62, "h:mm AM/PM"), ""), ""),
  IFERROR(IF(WBB!H62="TBD", TEXT(WBB!F62, "h:mm AM/PM"), ""), ""),
  IFERROR(IF(MBB!H62="TBD", TEXT(MBB!F62, "h:mm AM/PM"), ""), ""),
  IFERROR(IF(WLAX!H62="TBD", TEXT(WLAX!F62, "h:mm AM/PM"), ""), ""),
  IFERROR(IF(MLAX!H62="TBD", TEXT(MLAX!F62, "h:mm AM/PM"), ""), ""),
  IFERROR(IF(SOFT!H62="TBD", TEXT(SOFT!F62, "h:mm AM/PM"), ""), ""),
  IFERROR(IF(BASE!H62="TBD", TEXT(BASE!F62, "h:mm AM/PM"), ""), ""),
  IFERROR(IF(ESPORTS!H62="TBD", TEXT(ESPORTS!F62, "h:mm AM/PM"), ""), "")
)
</f>
        <v/>
      </c>
      <c r="G62" s="11" t="str">
        <f>TEXTJOIN(
  CHAR(10) &amp; CHAR(10),
  TRUE,
  IFERROR(IF(WSO!H62="TBD", WSO!G62, ""), ""),
  IFERROR(IF(MSO!H62="TBD", MSO!G62, ""), ""),
  IFERROR(IF(FH!H62="TBD", FH!G62, ""), ""),
  IFERROR(IF(MGOLF!H62="TBD", MGOLF!G62, ""), ""),
  IFERROR(IF(Football!H62="TBD", Football!G62, ""), ""),
  IFERROR(IF(WVB!H62="TBD", WVB!G62, ""), ""),
  IFERROR(IF(XC!H62="TBD", XC!G62, ""), ""),
  IFERROR(IF(SWIMMING!H62="TBD", SWIMMING!G62, ""), ""),
  IFERROR(IF(WTEN!H62="TBD", WTEN!G62, ""), ""),
  IFERROR(IF(TF!H62="TBD", TF!G62, ""), ""),
  IFERROR(IF(WGOLF!H62="TBD", WGOLF!G62, ""), ""),
  IFERROR(IF(WBB!H62="TBD", WBB!G62, ""), ""),
  IFERROR(IF(MBB!H62="TBD", MBB!G62, ""), ""),
  IFERROR(IF(WLAX!H62="TBD", WLAX!G62, ""), ""),
  IFERROR(IF(MLAX!H62="TBD", MLAX!G62, ""), ""),
  IFERROR(IF(SOFT!H62="TBD", SOFT!G62, ""), ""),
  IFERROR(IF(BASE!H62="TBD", BASE!G62, ""), ""),
  IFERROR(IF(ESPORTS!H62="TBD", ESPORTS!G62, ""), "")
)
</f>
        <v/>
      </c>
      <c r="H62" s="22" t="str">
        <f>TEXTJOIN(
  CHAR(10) &amp; CHAR(10),
  TRUE,
  IFERROR(IF(WSO!H62="TBD", WSO!P62, ""), ""),
  IFERROR(IF(MSO!H62="TBD", MSO!P62, ""), ""),
  IFERROR(IF(FH!H62="TBD", FH!P62, ""), ""),
  IFERROR(IF(MGOLF!H62="TBD", MGOLF!P62, ""), ""),
  IFERROR(IF(Football!H62="TBD", Football!P62, ""), ""),
  IFERROR(IF(WVB!H62="TBD", WVB!P62, ""), ""),
  IFERROR(IF(XC!H62="TBD", XC!P62, ""), ""),
  IFERROR(IF(SWIMMING!H62="TBD", SWIMMING!P62, ""), ""),
  IFERROR(IF(WTEN!H62="TBD", WTEN!P62, ""), ""),
  IFERROR(IF(TF!H62="TBD", TF!P62, ""), ""),
  IFERROR(IF(WGOLF!H62="TBD", WGOLF!P62, ""), ""),
  IFERROR(IF(WBB!H62="TBD", WBB!P62, ""), ""),
  IFERROR(IF(MBB!H62="TBD", MBB!P62, ""), ""),
  IFERROR(IF(WLAX!H62="TBD", WLAX!P62, ""), ""),
  IFERROR(IF(MLAX!H62="TBD", MLAX!P62, ""), ""),
  IFERROR(IF(SOFT!H62="TBD", SOFT!P62, ""), ""),
  IFERROR(IF(BASE!H62="TBD", BASE!P62, ""), ""),
  IFERROR(IF(ESPORTS!H62="TBD", ESPORTS!P62, ""), "")
)
</f>
        <v/>
      </c>
    </row>
    <row r="63" ht="22.5" customHeight="1">
      <c r="A63" s="6">
        <v>62.0</v>
      </c>
      <c r="B63" s="6" t="str">
        <f>'Master Schedule'!B63</f>
        <v/>
      </c>
      <c r="C63" s="7">
        <v>46296.0</v>
      </c>
      <c r="D63" s="8" t="str">
        <f t="shared" si="1"/>
        <v>Thursday</v>
      </c>
      <c r="E63" s="11" t="str">
        <f>TEXTJOIN(
  CHAR(10) &amp; CHAR(10),
  TRUE,
  IFERROR(IF(WSO!H63="TBD", WSO!E63, ""), ""),
  IFERROR(IF(MSO!H63="TBD", MSO!E63, ""), ""),
  IFERROR(IF(FH!H63="TBD", FH!E63, ""), ""),
  IFERROR(IF(MGOLF!H63="TBD", MGOLF!E63, ""), ""),
  IFERROR(IF(Football!H63="TBD", Football!E63, ""), ""),
  IFERROR(IF(WVB!H63="TBD", WVB!E63, ""), ""),
  IFERROR(IF(XC!H63="TBD", XC!E63, ""), ""),
  IFERROR(IF(SWIMMING!H63="TBD", SWIMMING!E63, ""), ""),
  IFERROR(IF(WTEN!H63="TBD", WTEN!E63, ""), ""),
  IFERROR(IF(TF!H63="TBD", TF!E63, ""), ""),
  IFERROR(IF(WGOLF!H63="TBD", WGOLF!E63, ""), ""),
  IFERROR(IF(WBB!H63="TBD", WBB!E63, ""), ""),
  IFERROR(IF(MBB!H63="TBD", MBB!E63, ""), ""),
  IFERROR(IF(WLAX!H63="TBD", WLAX!E63, ""), ""),
  IFERROR(IF(MLAX!H63="TBD", MLAX!E63, ""), ""),
  IFERROR(IF(SOFT!H63="TBD", SOFT!E63, ""), ""),
  IFERROR(IF(BASE!H63="Away", BASE!E63, ""), ""),
  IFERROR(IF(ESPORTS!H63="TBD", ESPORTS!E63, ""), "")
)</f>
        <v/>
      </c>
      <c r="F63" s="11" t="str">
        <f>TEXTJOIN(
  CHAR(10) &amp; CHAR(10),
  TRUE,
  IFERROR(IF(WSO!H63="TBD", TEXT(WSO!F63, "h:mm AM/PM"), ""), ""),
  IFERROR(IF(MSO!H63="TBD", TEXT(MSO!F63, "h:mm AM/PM"), ""), ""),
  IFERROR(IF(FH!H63="TBD", TEXT(FH!F63, "h:mm AM/PM"), ""), ""),
  IFERROR(IF(MGOLF!H63="TBD", TEXT(MGOLF!F63, "h:mm AM/PM"), ""), ""),
  IFERROR(IF(Football!H63="TBD", TEXT(Football!F63, "h:mm AM/PM"), ""), ""),
  IFERROR(IF(WVB!H63="TBD", TEXT(WVB!F63, "h:mm AM/PM"), ""), ""),
  IFERROR(IF(XC!H63="TBD", TEXT(XC!F63, "h:mm AM/PM"), ""), ""),
  IFERROR(IF(SWIMMING!H63="TBD", TEXT(SWIMMING!F63, "h:mm AM/PM"), ""), ""),
  IFERROR(IF(WTEN!H63="TBD", TEXT(WTEN!F63, "h:mm AM/PM"), ""), ""),
  IFERROR(IF(TF!H63="TBD", TEXT(TF!F63, "h:mm AM/PM"), ""), ""),
  IFERROR(IF(WGOLF!H63="TBD", TEXT(WGOLF!F63, "h:mm AM/PM"), ""), ""),
  IFERROR(IF(WBB!H63="TBD", TEXT(WBB!F63, "h:mm AM/PM"), ""), ""),
  IFERROR(IF(MBB!H63="TBD", TEXT(MBB!F63, "h:mm AM/PM"), ""), ""),
  IFERROR(IF(WLAX!H63="TBD", TEXT(WLAX!F63, "h:mm AM/PM"), ""), ""),
  IFERROR(IF(MLAX!H63="TBD", TEXT(MLAX!F63, "h:mm AM/PM"), ""), ""),
  IFERROR(IF(SOFT!H63="TBD", TEXT(SOFT!F63, "h:mm AM/PM"), ""), ""),
  IFERROR(IF(BASE!H63="TBD", TEXT(BASE!F63, "h:mm AM/PM"), ""), ""),
  IFERROR(IF(ESPORTS!H63="TBD", TEXT(ESPORTS!F63, "h:mm AM/PM"), ""), "")
)
</f>
        <v/>
      </c>
      <c r="G63" s="11" t="str">
        <f>TEXTJOIN(
  CHAR(10) &amp; CHAR(10),
  TRUE,
  IFERROR(IF(WSO!H63="TBD", WSO!G63, ""), ""),
  IFERROR(IF(MSO!H63="TBD", MSO!G63, ""), ""),
  IFERROR(IF(FH!H63="TBD", FH!G63, ""), ""),
  IFERROR(IF(MGOLF!H63="TBD", MGOLF!G63, ""), ""),
  IFERROR(IF(Football!H63="TBD", Football!G63, ""), ""),
  IFERROR(IF(WVB!H63="TBD", WVB!G63, ""), ""),
  IFERROR(IF(XC!H63="TBD", XC!G63, ""), ""),
  IFERROR(IF(SWIMMING!H63="TBD", SWIMMING!G63, ""), ""),
  IFERROR(IF(WTEN!H63="TBD", WTEN!G63, ""), ""),
  IFERROR(IF(TF!H63="TBD", TF!G63, ""), ""),
  IFERROR(IF(WGOLF!H63="TBD", WGOLF!G63, ""), ""),
  IFERROR(IF(WBB!H63="TBD", WBB!G63, ""), ""),
  IFERROR(IF(MBB!H63="TBD", MBB!G63, ""), ""),
  IFERROR(IF(WLAX!H63="TBD", WLAX!G63, ""), ""),
  IFERROR(IF(MLAX!H63="TBD", MLAX!G63, ""), ""),
  IFERROR(IF(SOFT!H63="TBD", SOFT!G63, ""), ""),
  IFERROR(IF(BASE!H63="TBD", BASE!G63, ""), ""),
  IFERROR(IF(ESPORTS!H63="TBD", ESPORTS!G63, ""), "")
)
</f>
        <v/>
      </c>
      <c r="H63" s="22" t="str">
        <f>TEXTJOIN(
  CHAR(10) &amp; CHAR(10),
  TRUE,
  IFERROR(IF(WSO!H63="TBD", WSO!P63, ""), ""),
  IFERROR(IF(MSO!H63="TBD", MSO!P63, ""), ""),
  IFERROR(IF(FH!H63="TBD", FH!P63, ""), ""),
  IFERROR(IF(MGOLF!H63="TBD", MGOLF!P63, ""), ""),
  IFERROR(IF(Football!H63="TBD", Football!P63, ""), ""),
  IFERROR(IF(WVB!H63="TBD", WVB!P63, ""), ""),
  IFERROR(IF(XC!H63="TBD", XC!P63, ""), ""),
  IFERROR(IF(SWIMMING!H63="TBD", SWIMMING!P63, ""), ""),
  IFERROR(IF(WTEN!H63="TBD", WTEN!P63, ""), ""),
  IFERROR(IF(TF!H63="TBD", TF!P63, ""), ""),
  IFERROR(IF(WGOLF!H63="TBD", WGOLF!P63, ""), ""),
  IFERROR(IF(WBB!H63="TBD", WBB!P63, ""), ""),
  IFERROR(IF(MBB!H63="TBD", MBB!P63, ""), ""),
  IFERROR(IF(WLAX!H63="TBD", WLAX!P63, ""), ""),
  IFERROR(IF(MLAX!H63="TBD", MLAX!P63, ""), ""),
  IFERROR(IF(SOFT!H63="TBD", SOFT!P63, ""), ""),
  IFERROR(IF(BASE!H63="TBD", BASE!P63, ""), ""),
  IFERROR(IF(ESPORTS!H63="TBD", ESPORTS!P63, ""), "")
)
</f>
        <v/>
      </c>
    </row>
    <row r="64" ht="22.5" customHeight="1">
      <c r="A64" s="6">
        <v>63.0</v>
      </c>
      <c r="B64" s="6" t="str">
        <f>'Master Schedule'!B64</f>
        <v/>
      </c>
      <c r="C64" s="7">
        <v>46297.0</v>
      </c>
      <c r="D64" s="8" t="str">
        <f t="shared" si="1"/>
        <v>Friday</v>
      </c>
      <c r="E64" s="11" t="str">
        <f>TEXTJOIN(
  CHAR(10) &amp; CHAR(10),
  TRUE,
  IFERROR(IF(WSO!H64="TBD", WSO!E64, ""), ""),
  IFERROR(IF(MSO!H64="TBD", MSO!E64, ""), ""),
  IFERROR(IF(FH!H64="TBD", FH!E64, ""), ""),
  IFERROR(IF(MGOLF!H64="TBD", MGOLF!E64, ""), ""),
  IFERROR(IF(Football!H64="TBD", Football!E64, ""), ""),
  IFERROR(IF(WVB!H64="TBD", WVB!E64, ""), ""),
  IFERROR(IF(XC!H64="TBD", XC!E64, ""), ""),
  IFERROR(IF(SWIMMING!H64="TBD", SWIMMING!E64, ""), ""),
  IFERROR(IF(WTEN!H64="TBD", WTEN!E64, ""), ""),
  IFERROR(IF(TF!H64="TBD", TF!E64, ""), ""),
  IFERROR(IF(WGOLF!H64="TBD", WGOLF!E64, ""), ""),
  IFERROR(IF(WBB!H64="TBD", WBB!E64, ""), ""),
  IFERROR(IF(MBB!H64="TBD", MBB!E64, ""), ""),
  IFERROR(IF(WLAX!H64="TBD", WLAX!E64, ""), ""),
  IFERROR(IF(MLAX!H64="TBD", MLAX!E64, ""), ""),
  IFERROR(IF(SOFT!H64="TBD", SOFT!E64, ""), ""),
  IFERROR(IF(BASE!H64="Away", BASE!E64, ""), ""),
  IFERROR(IF(ESPORTS!H64="TBD", ESPORTS!E64, ""), "")
)</f>
        <v/>
      </c>
      <c r="F64" s="11" t="str">
        <f>TEXTJOIN(
  CHAR(10) &amp; CHAR(10),
  TRUE,
  IFERROR(IF(WSO!H64="TBD", TEXT(WSO!F64, "h:mm AM/PM"), ""), ""),
  IFERROR(IF(MSO!H64="TBD", TEXT(MSO!F64, "h:mm AM/PM"), ""), ""),
  IFERROR(IF(FH!H64="TBD", TEXT(FH!F64, "h:mm AM/PM"), ""), ""),
  IFERROR(IF(MGOLF!H64="TBD", TEXT(MGOLF!F64, "h:mm AM/PM"), ""), ""),
  IFERROR(IF(Football!H64="TBD", TEXT(Football!F64, "h:mm AM/PM"), ""), ""),
  IFERROR(IF(WVB!H64="TBD", TEXT(WVB!F64, "h:mm AM/PM"), ""), ""),
  IFERROR(IF(XC!H64="TBD", TEXT(XC!F64, "h:mm AM/PM"), ""), ""),
  IFERROR(IF(SWIMMING!H64="TBD", TEXT(SWIMMING!F64, "h:mm AM/PM"), ""), ""),
  IFERROR(IF(WTEN!H64="TBD", TEXT(WTEN!F64, "h:mm AM/PM"), ""), ""),
  IFERROR(IF(TF!H64="TBD", TEXT(TF!F64, "h:mm AM/PM"), ""), ""),
  IFERROR(IF(WGOLF!H64="TBD", TEXT(WGOLF!F64, "h:mm AM/PM"), ""), ""),
  IFERROR(IF(WBB!H64="TBD", TEXT(WBB!F64, "h:mm AM/PM"), ""), ""),
  IFERROR(IF(MBB!H64="TBD", TEXT(MBB!F64, "h:mm AM/PM"), ""), ""),
  IFERROR(IF(WLAX!H64="TBD", TEXT(WLAX!F64, "h:mm AM/PM"), ""), ""),
  IFERROR(IF(MLAX!H64="TBD", TEXT(MLAX!F64, "h:mm AM/PM"), ""), ""),
  IFERROR(IF(SOFT!H64="TBD", TEXT(SOFT!F64, "h:mm AM/PM"), ""), ""),
  IFERROR(IF(BASE!H64="TBD", TEXT(BASE!F64, "h:mm AM/PM"), ""), ""),
  IFERROR(IF(ESPORTS!H64="TBD", TEXT(ESPORTS!F64, "h:mm AM/PM"), ""), "")
)
</f>
        <v/>
      </c>
      <c r="G64" s="11" t="str">
        <f>TEXTJOIN(
  CHAR(10) &amp; CHAR(10),
  TRUE,
  IFERROR(IF(WSO!H64="TBD", WSO!G64, ""), ""),
  IFERROR(IF(MSO!H64="TBD", MSO!G64, ""), ""),
  IFERROR(IF(FH!H64="TBD", FH!G64, ""), ""),
  IFERROR(IF(MGOLF!H64="TBD", MGOLF!G64, ""), ""),
  IFERROR(IF(Football!H64="TBD", Football!G64, ""), ""),
  IFERROR(IF(WVB!H64="TBD", WVB!G64, ""), ""),
  IFERROR(IF(XC!H64="TBD", XC!G64, ""), ""),
  IFERROR(IF(SWIMMING!H64="TBD", SWIMMING!G64, ""), ""),
  IFERROR(IF(WTEN!H64="TBD", WTEN!G64, ""), ""),
  IFERROR(IF(TF!H64="TBD", TF!G64, ""), ""),
  IFERROR(IF(WGOLF!H64="TBD", WGOLF!G64, ""), ""),
  IFERROR(IF(WBB!H64="TBD", WBB!G64, ""), ""),
  IFERROR(IF(MBB!H64="TBD", MBB!G64, ""), ""),
  IFERROR(IF(WLAX!H64="TBD", WLAX!G64, ""), ""),
  IFERROR(IF(MLAX!H64="TBD", MLAX!G64, ""), ""),
  IFERROR(IF(SOFT!H64="TBD", SOFT!G64, ""), ""),
  IFERROR(IF(BASE!H64="TBD", BASE!G64, ""), ""),
  IFERROR(IF(ESPORTS!H64="TBD", ESPORTS!G64, ""), "")
)
</f>
        <v/>
      </c>
      <c r="H64" s="22" t="str">
        <f>TEXTJOIN(
  CHAR(10) &amp; CHAR(10),
  TRUE,
  IFERROR(IF(WSO!H64="TBD", WSO!P64, ""), ""),
  IFERROR(IF(MSO!H64="TBD", MSO!P64, ""), ""),
  IFERROR(IF(FH!H64="TBD", FH!P64, ""), ""),
  IFERROR(IF(MGOLF!H64="TBD", MGOLF!P64, ""), ""),
  IFERROR(IF(Football!H64="TBD", Football!P64, ""), ""),
  IFERROR(IF(WVB!H64="TBD", WVB!P64, ""), ""),
  IFERROR(IF(XC!H64="TBD", XC!P64, ""), ""),
  IFERROR(IF(SWIMMING!H64="TBD", SWIMMING!P64, ""), ""),
  IFERROR(IF(WTEN!H64="TBD", WTEN!P64, ""), ""),
  IFERROR(IF(TF!H64="TBD", TF!P64, ""), ""),
  IFERROR(IF(WGOLF!H64="TBD", WGOLF!P64, ""), ""),
  IFERROR(IF(WBB!H64="TBD", WBB!P64, ""), ""),
  IFERROR(IF(MBB!H64="TBD", MBB!P64, ""), ""),
  IFERROR(IF(WLAX!H64="TBD", WLAX!P64, ""), ""),
  IFERROR(IF(MLAX!H64="TBD", MLAX!P64, ""), ""),
  IFERROR(IF(SOFT!H64="TBD", SOFT!P64, ""), ""),
  IFERROR(IF(BASE!H64="TBD", BASE!P64, ""), ""),
  IFERROR(IF(ESPORTS!H64="TBD", ESPORTS!P64, ""), "")
)
</f>
        <v/>
      </c>
    </row>
    <row r="65" ht="22.5" customHeight="1">
      <c r="A65" s="6">
        <v>64.0</v>
      </c>
      <c r="B65" s="6" t="str">
        <f>'Master Schedule'!B65</f>
        <v/>
      </c>
      <c r="C65" s="7">
        <v>46298.0</v>
      </c>
      <c r="D65" s="8" t="str">
        <f t="shared" si="1"/>
        <v>Saturday</v>
      </c>
      <c r="E65" s="11" t="str">
        <f>TEXTJOIN(
  CHAR(10) &amp; CHAR(10),
  TRUE,
  IFERROR(IF(WSO!H65="TBD", WSO!E65, ""), ""),
  IFERROR(IF(MSO!H65="TBD", MSO!E65, ""), ""),
  IFERROR(IF(FH!H65="TBD", FH!E65, ""), ""),
  IFERROR(IF(MGOLF!H65="TBD", MGOLF!E65, ""), ""),
  IFERROR(IF(Football!H65="TBD", Football!E65, ""), ""),
  IFERROR(IF(WVB!H65="TBD", WVB!E65, ""), ""),
  IFERROR(IF(XC!H65="TBD", XC!E65, ""), ""),
  IFERROR(IF(SWIMMING!H65="TBD", SWIMMING!E65, ""), ""),
  IFERROR(IF(WTEN!H65="TBD", WTEN!E65, ""), ""),
  IFERROR(IF(TF!H65="TBD", TF!E65, ""), ""),
  IFERROR(IF(WGOLF!H65="TBD", WGOLF!E65, ""), ""),
  IFERROR(IF(WBB!H65="TBD", WBB!E65, ""), ""),
  IFERROR(IF(MBB!H65="TBD", MBB!E65, ""), ""),
  IFERROR(IF(WLAX!H65="TBD", WLAX!E65, ""), ""),
  IFERROR(IF(MLAX!H65="TBD", MLAX!E65, ""), ""),
  IFERROR(IF(SOFT!H65="TBD", SOFT!E65, ""), ""),
  IFERROR(IF(BASE!H65="Away", BASE!E65, ""), ""),
  IFERROR(IF(ESPORTS!H65="TBD", ESPORTS!E65, ""), "")
)</f>
        <v/>
      </c>
      <c r="F65" s="11" t="str">
        <f>TEXTJOIN(
  CHAR(10) &amp; CHAR(10),
  TRUE,
  IFERROR(IF(WSO!H65="TBD", TEXT(WSO!F65, "h:mm AM/PM"), ""), ""),
  IFERROR(IF(MSO!H65="TBD", TEXT(MSO!F65, "h:mm AM/PM"), ""), ""),
  IFERROR(IF(FH!H65="TBD", TEXT(FH!F65, "h:mm AM/PM"), ""), ""),
  IFERROR(IF(MGOLF!H65="TBD", TEXT(MGOLF!F65, "h:mm AM/PM"), ""), ""),
  IFERROR(IF(Football!H65="TBD", TEXT(Football!F65, "h:mm AM/PM"), ""), ""),
  IFERROR(IF(WVB!H65="TBD", TEXT(WVB!F65, "h:mm AM/PM"), ""), ""),
  IFERROR(IF(XC!H65="TBD", TEXT(XC!F65, "h:mm AM/PM"), ""), ""),
  IFERROR(IF(SWIMMING!H65="TBD", TEXT(SWIMMING!F65, "h:mm AM/PM"), ""), ""),
  IFERROR(IF(WTEN!H65="TBD", TEXT(WTEN!F65, "h:mm AM/PM"), ""), ""),
  IFERROR(IF(TF!H65="TBD", TEXT(TF!F65, "h:mm AM/PM"), ""), ""),
  IFERROR(IF(WGOLF!H65="TBD", TEXT(WGOLF!F65, "h:mm AM/PM"), ""), ""),
  IFERROR(IF(WBB!H65="TBD", TEXT(WBB!F65, "h:mm AM/PM"), ""), ""),
  IFERROR(IF(MBB!H65="TBD", TEXT(MBB!F65, "h:mm AM/PM"), ""), ""),
  IFERROR(IF(WLAX!H65="TBD", TEXT(WLAX!F65, "h:mm AM/PM"), ""), ""),
  IFERROR(IF(MLAX!H65="TBD", TEXT(MLAX!F65, "h:mm AM/PM"), ""), ""),
  IFERROR(IF(SOFT!H65="TBD", TEXT(SOFT!F65, "h:mm AM/PM"), ""), ""),
  IFERROR(IF(BASE!H65="TBD", TEXT(BASE!F65, "h:mm AM/PM"), ""), ""),
  IFERROR(IF(ESPORTS!H65="TBD", TEXT(ESPORTS!F65, "h:mm AM/PM"), ""), "")
)
</f>
        <v/>
      </c>
      <c r="G65" s="11" t="str">
        <f>TEXTJOIN(
  CHAR(10) &amp; CHAR(10),
  TRUE,
  IFERROR(IF(WSO!H65="TBD", WSO!G65, ""), ""),
  IFERROR(IF(MSO!H65="TBD", MSO!G65, ""), ""),
  IFERROR(IF(FH!H65="TBD", FH!G65, ""), ""),
  IFERROR(IF(MGOLF!H65="TBD", MGOLF!G65, ""), ""),
  IFERROR(IF(Football!H65="TBD", Football!G65, ""), ""),
  IFERROR(IF(WVB!H65="TBD", WVB!G65, ""), ""),
  IFERROR(IF(XC!H65="TBD", XC!G65, ""), ""),
  IFERROR(IF(SWIMMING!H65="TBD", SWIMMING!G65, ""), ""),
  IFERROR(IF(WTEN!H65="TBD", WTEN!G65, ""), ""),
  IFERROR(IF(TF!H65="TBD", TF!G65, ""), ""),
  IFERROR(IF(WGOLF!H65="TBD", WGOLF!G65, ""), ""),
  IFERROR(IF(WBB!H65="TBD", WBB!G65, ""), ""),
  IFERROR(IF(MBB!H65="TBD", MBB!G65, ""), ""),
  IFERROR(IF(WLAX!H65="TBD", WLAX!G65, ""), ""),
  IFERROR(IF(MLAX!H65="TBD", MLAX!G65, ""), ""),
  IFERROR(IF(SOFT!H65="TBD", SOFT!G65, ""), ""),
  IFERROR(IF(BASE!H65="TBD", BASE!G65, ""), ""),
  IFERROR(IF(ESPORTS!H65="TBD", ESPORTS!G65, ""), "")
)
</f>
        <v/>
      </c>
      <c r="H65" s="22" t="str">
        <f>TEXTJOIN(
  CHAR(10) &amp; CHAR(10),
  TRUE,
  IFERROR(IF(WSO!H65="TBD", WSO!P65, ""), ""),
  IFERROR(IF(MSO!H65="TBD", MSO!P65, ""), ""),
  IFERROR(IF(FH!H65="TBD", FH!P65, ""), ""),
  IFERROR(IF(MGOLF!H65="TBD", MGOLF!P65, ""), ""),
  IFERROR(IF(Football!H65="TBD", Football!P65, ""), ""),
  IFERROR(IF(WVB!H65="TBD", WVB!P65, ""), ""),
  IFERROR(IF(XC!H65="TBD", XC!P65, ""), ""),
  IFERROR(IF(SWIMMING!H65="TBD", SWIMMING!P65, ""), ""),
  IFERROR(IF(WTEN!H65="TBD", WTEN!P65, ""), ""),
  IFERROR(IF(TF!H65="TBD", TF!P65, ""), ""),
  IFERROR(IF(WGOLF!H65="TBD", WGOLF!P65, ""), ""),
  IFERROR(IF(WBB!H65="TBD", WBB!P65, ""), ""),
  IFERROR(IF(MBB!H65="TBD", MBB!P65, ""), ""),
  IFERROR(IF(WLAX!H65="TBD", WLAX!P65, ""), ""),
  IFERROR(IF(MLAX!H65="TBD", MLAX!P65, ""), ""),
  IFERROR(IF(SOFT!H65="TBD", SOFT!P65, ""), ""),
  IFERROR(IF(BASE!H65="TBD", BASE!P65, ""), ""),
  IFERROR(IF(ESPORTS!H65="TBD", ESPORTS!P65, ""), "")
)
</f>
        <v/>
      </c>
    </row>
    <row r="66" ht="22.5" customHeight="1">
      <c r="A66" s="6">
        <v>65.0</v>
      </c>
      <c r="B66" s="6" t="str">
        <f>'Master Schedule'!B66</f>
        <v/>
      </c>
      <c r="C66" s="7">
        <v>46299.0</v>
      </c>
      <c r="D66" s="8" t="str">
        <f t="shared" si="1"/>
        <v>Sunday</v>
      </c>
      <c r="E66" s="11" t="str">
        <f>TEXTJOIN(
  CHAR(10) &amp; CHAR(10),
  TRUE,
  IFERROR(IF(WSO!H66="TBD", WSO!E66, ""), ""),
  IFERROR(IF(MSO!H66="TBD", MSO!E66, ""), ""),
  IFERROR(IF(FH!H66="TBD", FH!E66, ""), ""),
  IFERROR(IF(MGOLF!H66="TBD", MGOLF!E66, ""), ""),
  IFERROR(IF(Football!H66="TBD", Football!E66, ""), ""),
  IFERROR(IF(WVB!H66="TBD", WVB!E66, ""), ""),
  IFERROR(IF(XC!H66="TBD", XC!E66, ""), ""),
  IFERROR(IF(SWIMMING!H66="TBD", SWIMMING!E66, ""), ""),
  IFERROR(IF(WTEN!H66="TBD", WTEN!E66, ""), ""),
  IFERROR(IF(TF!H66="TBD", TF!E66, ""), ""),
  IFERROR(IF(WGOLF!H66="TBD", WGOLF!E66, ""), ""),
  IFERROR(IF(WBB!H66="TBD", WBB!E66, ""), ""),
  IFERROR(IF(MBB!H66="TBD", MBB!E66, ""), ""),
  IFERROR(IF(WLAX!H66="TBD", WLAX!E66, ""), ""),
  IFERROR(IF(MLAX!H66="TBD", MLAX!E66, ""), ""),
  IFERROR(IF(SOFT!H66="TBD", SOFT!E66, ""), ""),
  IFERROR(IF(BASE!H66="Away", BASE!E66, ""), ""),
  IFERROR(IF(ESPORTS!H66="TBD", ESPORTS!E66, ""), "")
)</f>
        <v/>
      </c>
      <c r="F66" s="11" t="str">
        <f>TEXTJOIN(
  CHAR(10) &amp; CHAR(10),
  TRUE,
  IFERROR(IF(WSO!H66="TBD", TEXT(WSO!F66, "h:mm AM/PM"), ""), ""),
  IFERROR(IF(MSO!H66="TBD", TEXT(MSO!F66, "h:mm AM/PM"), ""), ""),
  IFERROR(IF(FH!H66="TBD", TEXT(FH!F66, "h:mm AM/PM"), ""), ""),
  IFERROR(IF(MGOLF!H66="TBD", TEXT(MGOLF!F66, "h:mm AM/PM"), ""), ""),
  IFERROR(IF(Football!H66="TBD", TEXT(Football!F66, "h:mm AM/PM"), ""), ""),
  IFERROR(IF(WVB!H66="TBD", TEXT(WVB!F66, "h:mm AM/PM"), ""), ""),
  IFERROR(IF(XC!H66="TBD", TEXT(XC!F66, "h:mm AM/PM"), ""), ""),
  IFERROR(IF(SWIMMING!H66="TBD", TEXT(SWIMMING!F66, "h:mm AM/PM"), ""), ""),
  IFERROR(IF(WTEN!H66="TBD", TEXT(WTEN!F66, "h:mm AM/PM"), ""), ""),
  IFERROR(IF(TF!H66="TBD", TEXT(TF!F66, "h:mm AM/PM"), ""), ""),
  IFERROR(IF(WGOLF!H66="TBD", TEXT(WGOLF!F66, "h:mm AM/PM"), ""), ""),
  IFERROR(IF(WBB!H66="TBD", TEXT(WBB!F66, "h:mm AM/PM"), ""), ""),
  IFERROR(IF(MBB!H66="TBD", TEXT(MBB!F66, "h:mm AM/PM"), ""), ""),
  IFERROR(IF(WLAX!H66="TBD", TEXT(WLAX!F66, "h:mm AM/PM"), ""), ""),
  IFERROR(IF(MLAX!H66="TBD", TEXT(MLAX!F66, "h:mm AM/PM"), ""), ""),
  IFERROR(IF(SOFT!H66="TBD", TEXT(SOFT!F66, "h:mm AM/PM"), ""), ""),
  IFERROR(IF(BASE!H66="TBD", TEXT(BASE!F66, "h:mm AM/PM"), ""), ""),
  IFERROR(IF(ESPORTS!H66="TBD", TEXT(ESPORTS!F66, "h:mm AM/PM"), ""), "")
)
</f>
        <v/>
      </c>
      <c r="G66" s="11" t="str">
        <f>TEXTJOIN(
  CHAR(10) &amp; CHAR(10),
  TRUE,
  IFERROR(IF(WSO!H66="TBD", WSO!G66, ""), ""),
  IFERROR(IF(MSO!H66="TBD", MSO!G66, ""), ""),
  IFERROR(IF(FH!H66="TBD", FH!G66, ""), ""),
  IFERROR(IF(MGOLF!H66="TBD", MGOLF!G66, ""), ""),
  IFERROR(IF(Football!H66="TBD", Football!G66, ""), ""),
  IFERROR(IF(WVB!H66="TBD", WVB!G66, ""), ""),
  IFERROR(IF(XC!H66="TBD", XC!G66, ""), ""),
  IFERROR(IF(SWIMMING!H66="TBD", SWIMMING!G66, ""), ""),
  IFERROR(IF(WTEN!H66="TBD", WTEN!G66, ""), ""),
  IFERROR(IF(TF!H66="TBD", TF!G66, ""), ""),
  IFERROR(IF(WGOLF!H66="TBD", WGOLF!G66, ""), ""),
  IFERROR(IF(WBB!H66="TBD", WBB!G66, ""), ""),
  IFERROR(IF(MBB!H66="TBD", MBB!G66, ""), ""),
  IFERROR(IF(WLAX!H66="TBD", WLAX!G66, ""), ""),
  IFERROR(IF(MLAX!H66="TBD", MLAX!G66, ""), ""),
  IFERROR(IF(SOFT!H66="TBD", SOFT!G66, ""), ""),
  IFERROR(IF(BASE!H66="TBD", BASE!G66, ""), ""),
  IFERROR(IF(ESPORTS!H66="TBD", ESPORTS!G66, ""), "")
)
</f>
        <v/>
      </c>
      <c r="H66" s="22" t="str">
        <f>TEXTJOIN(
  CHAR(10) &amp; CHAR(10),
  TRUE,
  IFERROR(IF(WSO!H66="TBD", WSO!P66, ""), ""),
  IFERROR(IF(MSO!H66="TBD", MSO!P66, ""), ""),
  IFERROR(IF(FH!H66="TBD", FH!P66, ""), ""),
  IFERROR(IF(MGOLF!H66="TBD", MGOLF!P66, ""), ""),
  IFERROR(IF(Football!H66="TBD", Football!P66, ""), ""),
  IFERROR(IF(WVB!H66="TBD", WVB!P66, ""), ""),
  IFERROR(IF(XC!H66="TBD", XC!P66, ""), ""),
  IFERROR(IF(SWIMMING!H66="TBD", SWIMMING!P66, ""), ""),
  IFERROR(IF(WTEN!H66="TBD", WTEN!P66, ""), ""),
  IFERROR(IF(TF!H66="TBD", TF!P66, ""), ""),
  IFERROR(IF(WGOLF!H66="TBD", WGOLF!P66, ""), ""),
  IFERROR(IF(WBB!H66="TBD", WBB!P66, ""), ""),
  IFERROR(IF(MBB!H66="TBD", MBB!P66, ""), ""),
  IFERROR(IF(WLAX!H66="TBD", WLAX!P66, ""), ""),
  IFERROR(IF(MLAX!H66="TBD", MLAX!P66, ""), ""),
  IFERROR(IF(SOFT!H66="TBD", SOFT!P66, ""), ""),
  IFERROR(IF(BASE!H66="TBD", BASE!P66, ""), ""),
  IFERROR(IF(ESPORTS!H66="TBD", ESPORTS!P66, ""), "")
)
</f>
        <v/>
      </c>
    </row>
    <row r="67" ht="22.5" customHeight="1">
      <c r="A67" s="6">
        <v>66.0</v>
      </c>
      <c r="B67" s="6" t="str">
        <f>'Master Schedule'!B67</f>
        <v/>
      </c>
      <c r="C67" s="7">
        <v>46300.0</v>
      </c>
      <c r="D67" s="8" t="str">
        <f t="shared" si="1"/>
        <v>Monday</v>
      </c>
      <c r="E67" s="11" t="str">
        <f>TEXTJOIN(
  CHAR(10) &amp; CHAR(10),
  TRUE,
  IFERROR(IF(WSO!H67="TBD", WSO!E67, ""), ""),
  IFERROR(IF(MSO!H67="TBD", MSO!E67, ""), ""),
  IFERROR(IF(FH!H67="TBD", FH!E67, ""), ""),
  IFERROR(IF(MGOLF!H67="TBD", MGOLF!E67, ""), ""),
  IFERROR(IF(Football!H67="TBD", Football!E67, ""), ""),
  IFERROR(IF(WVB!H67="TBD", WVB!E67, ""), ""),
  IFERROR(IF(XC!H67="TBD", XC!E67, ""), ""),
  IFERROR(IF(SWIMMING!H67="TBD", SWIMMING!E67, ""), ""),
  IFERROR(IF(WTEN!H67="TBD", WTEN!E67, ""), ""),
  IFERROR(IF(TF!H67="TBD", TF!E67, ""), ""),
  IFERROR(IF(WGOLF!H67="TBD", WGOLF!E67, ""), ""),
  IFERROR(IF(WBB!H67="TBD", WBB!E67, ""), ""),
  IFERROR(IF(MBB!H67="TBD", MBB!E67, ""), ""),
  IFERROR(IF(WLAX!H67="TBD", WLAX!E67, ""), ""),
  IFERROR(IF(MLAX!H67="TBD", MLAX!E67, ""), ""),
  IFERROR(IF(SOFT!H67="TBD", SOFT!E67, ""), ""),
  IFERROR(IF(BASE!H67="Away", BASE!E67, ""), ""),
  IFERROR(IF(ESPORTS!H67="TBD", ESPORTS!E67, ""), "")
)</f>
        <v/>
      </c>
      <c r="F67" s="11" t="str">
        <f>TEXTJOIN(
  CHAR(10) &amp; CHAR(10),
  TRUE,
  IFERROR(IF(WSO!H67="TBD", TEXT(WSO!F67, "h:mm AM/PM"), ""), ""),
  IFERROR(IF(MSO!H67="TBD", TEXT(MSO!F67, "h:mm AM/PM"), ""), ""),
  IFERROR(IF(FH!H67="TBD", TEXT(FH!F67, "h:mm AM/PM"), ""), ""),
  IFERROR(IF(MGOLF!H67="TBD", TEXT(MGOLF!F67, "h:mm AM/PM"), ""), ""),
  IFERROR(IF(Football!H67="TBD", TEXT(Football!F67, "h:mm AM/PM"), ""), ""),
  IFERROR(IF(WVB!H67="TBD", TEXT(WVB!F67, "h:mm AM/PM"), ""), ""),
  IFERROR(IF(XC!H67="TBD", TEXT(XC!F67, "h:mm AM/PM"), ""), ""),
  IFERROR(IF(SWIMMING!H67="TBD", TEXT(SWIMMING!F67, "h:mm AM/PM"), ""), ""),
  IFERROR(IF(WTEN!H67="TBD", TEXT(WTEN!F67, "h:mm AM/PM"), ""), ""),
  IFERROR(IF(TF!H67="TBD", TEXT(TF!F67, "h:mm AM/PM"), ""), ""),
  IFERROR(IF(WGOLF!H67="TBD", TEXT(WGOLF!F67, "h:mm AM/PM"), ""), ""),
  IFERROR(IF(WBB!H67="TBD", TEXT(WBB!F67, "h:mm AM/PM"), ""), ""),
  IFERROR(IF(MBB!H67="TBD", TEXT(MBB!F67, "h:mm AM/PM"), ""), ""),
  IFERROR(IF(WLAX!H67="TBD", TEXT(WLAX!F67, "h:mm AM/PM"), ""), ""),
  IFERROR(IF(MLAX!H67="TBD", TEXT(MLAX!F67, "h:mm AM/PM"), ""), ""),
  IFERROR(IF(SOFT!H67="TBD", TEXT(SOFT!F67, "h:mm AM/PM"), ""), ""),
  IFERROR(IF(BASE!H67="TBD", TEXT(BASE!F67, "h:mm AM/PM"), ""), ""),
  IFERROR(IF(ESPORTS!H67="TBD", TEXT(ESPORTS!F67, "h:mm AM/PM"), ""), "")
)
</f>
        <v/>
      </c>
      <c r="G67" s="11" t="str">
        <f>TEXTJOIN(
  CHAR(10) &amp; CHAR(10),
  TRUE,
  IFERROR(IF(WSO!H67="TBD", WSO!G67, ""), ""),
  IFERROR(IF(MSO!H67="TBD", MSO!G67, ""), ""),
  IFERROR(IF(FH!H67="TBD", FH!G67, ""), ""),
  IFERROR(IF(MGOLF!H67="TBD", MGOLF!G67, ""), ""),
  IFERROR(IF(Football!H67="TBD", Football!G67, ""), ""),
  IFERROR(IF(WVB!H67="TBD", WVB!G67, ""), ""),
  IFERROR(IF(XC!H67="TBD", XC!G67, ""), ""),
  IFERROR(IF(SWIMMING!H67="TBD", SWIMMING!G67, ""), ""),
  IFERROR(IF(WTEN!H67="TBD", WTEN!G67, ""), ""),
  IFERROR(IF(TF!H67="TBD", TF!G67, ""), ""),
  IFERROR(IF(WGOLF!H67="TBD", WGOLF!G67, ""), ""),
  IFERROR(IF(WBB!H67="TBD", WBB!G67, ""), ""),
  IFERROR(IF(MBB!H67="TBD", MBB!G67, ""), ""),
  IFERROR(IF(WLAX!H67="TBD", WLAX!G67, ""), ""),
  IFERROR(IF(MLAX!H67="TBD", MLAX!G67, ""), ""),
  IFERROR(IF(SOFT!H67="TBD", SOFT!G67, ""), ""),
  IFERROR(IF(BASE!H67="TBD", BASE!G67, ""), ""),
  IFERROR(IF(ESPORTS!H67="TBD", ESPORTS!G67, ""), "")
)
</f>
        <v/>
      </c>
      <c r="H67" s="22" t="str">
        <f>TEXTJOIN(
  CHAR(10) &amp; CHAR(10),
  TRUE,
  IFERROR(IF(WSO!H67="TBD", WSO!P67, ""), ""),
  IFERROR(IF(MSO!H67="TBD", MSO!P67, ""), ""),
  IFERROR(IF(FH!H67="TBD", FH!P67, ""), ""),
  IFERROR(IF(MGOLF!H67="TBD", MGOLF!P67, ""), ""),
  IFERROR(IF(Football!H67="TBD", Football!P67, ""), ""),
  IFERROR(IF(WVB!H67="TBD", WVB!P67, ""), ""),
  IFERROR(IF(XC!H67="TBD", XC!P67, ""), ""),
  IFERROR(IF(SWIMMING!H67="TBD", SWIMMING!P67, ""), ""),
  IFERROR(IF(WTEN!H67="TBD", WTEN!P67, ""), ""),
  IFERROR(IF(TF!H67="TBD", TF!P67, ""), ""),
  IFERROR(IF(WGOLF!H67="TBD", WGOLF!P67, ""), ""),
  IFERROR(IF(WBB!H67="TBD", WBB!P67, ""), ""),
  IFERROR(IF(MBB!H67="TBD", MBB!P67, ""), ""),
  IFERROR(IF(WLAX!H67="TBD", WLAX!P67, ""), ""),
  IFERROR(IF(MLAX!H67="TBD", MLAX!P67, ""), ""),
  IFERROR(IF(SOFT!H67="TBD", SOFT!P67, ""), ""),
  IFERROR(IF(BASE!H67="TBD", BASE!P67, ""), ""),
  IFERROR(IF(ESPORTS!H67="TBD", ESPORTS!P67, ""), "")
)
</f>
        <v/>
      </c>
    </row>
    <row r="68" ht="22.5" customHeight="1">
      <c r="A68" s="6">
        <v>67.0</v>
      </c>
      <c r="B68" s="6" t="str">
        <f>'Master Schedule'!B68</f>
        <v/>
      </c>
      <c r="C68" s="7">
        <v>46301.0</v>
      </c>
      <c r="D68" s="8" t="str">
        <f t="shared" si="1"/>
        <v>Tuesday</v>
      </c>
      <c r="E68" s="11" t="str">
        <f>TEXTJOIN(
  CHAR(10) &amp; CHAR(10),
  TRUE,
  IFERROR(IF(WSO!H68="TBD", WSO!E68, ""), ""),
  IFERROR(IF(MSO!H68="TBD", MSO!E68, ""), ""),
  IFERROR(IF(FH!H68="TBD", FH!E68, ""), ""),
  IFERROR(IF(MGOLF!H68="TBD", MGOLF!E68, ""), ""),
  IFERROR(IF(Football!H68="TBD", Football!E68, ""), ""),
  IFERROR(IF(WVB!H68="TBD", WVB!E68, ""), ""),
  IFERROR(IF(XC!H68="TBD", XC!E68, ""), ""),
  IFERROR(IF(SWIMMING!H68="TBD", SWIMMING!E68, ""), ""),
  IFERROR(IF(WTEN!H68="TBD", WTEN!E68, ""), ""),
  IFERROR(IF(TF!H68="TBD", TF!E68, ""), ""),
  IFERROR(IF(WGOLF!H68="TBD", WGOLF!E68, ""), ""),
  IFERROR(IF(WBB!H68="TBD", WBB!E68, ""), ""),
  IFERROR(IF(MBB!H68="TBD", MBB!E68, ""), ""),
  IFERROR(IF(WLAX!H68="TBD", WLAX!E68, ""), ""),
  IFERROR(IF(MLAX!H68="TBD", MLAX!E68, ""), ""),
  IFERROR(IF(SOFT!H68="TBD", SOFT!E68, ""), ""),
  IFERROR(IF(BASE!H68="Away", BASE!E68, ""), ""),
  IFERROR(IF(ESPORTS!H68="TBD", ESPORTS!E68, ""), "")
)</f>
        <v/>
      </c>
      <c r="F68" s="11" t="str">
        <f>TEXTJOIN(
  CHAR(10) &amp; CHAR(10),
  TRUE,
  IFERROR(IF(WSO!H68="TBD", TEXT(WSO!F68, "h:mm AM/PM"), ""), ""),
  IFERROR(IF(MSO!H68="TBD", TEXT(MSO!F68, "h:mm AM/PM"), ""), ""),
  IFERROR(IF(FH!H68="TBD", TEXT(FH!F68, "h:mm AM/PM"), ""), ""),
  IFERROR(IF(MGOLF!H68="TBD", TEXT(MGOLF!F68, "h:mm AM/PM"), ""), ""),
  IFERROR(IF(Football!H68="TBD", TEXT(Football!F68, "h:mm AM/PM"), ""), ""),
  IFERROR(IF(WVB!H68="TBD", TEXT(WVB!F68, "h:mm AM/PM"), ""), ""),
  IFERROR(IF(XC!H68="TBD", TEXT(XC!F68, "h:mm AM/PM"), ""), ""),
  IFERROR(IF(SWIMMING!H68="TBD", TEXT(SWIMMING!F68, "h:mm AM/PM"), ""), ""),
  IFERROR(IF(WTEN!H68="TBD", TEXT(WTEN!F68, "h:mm AM/PM"), ""), ""),
  IFERROR(IF(TF!H68="TBD", TEXT(TF!F68, "h:mm AM/PM"), ""), ""),
  IFERROR(IF(WGOLF!H68="TBD", TEXT(WGOLF!F68, "h:mm AM/PM"), ""), ""),
  IFERROR(IF(WBB!H68="TBD", TEXT(WBB!F68, "h:mm AM/PM"), ""), ""),
  IFERROR(IF(MBB!H68="TBD", TEXT(MBB!F68, "h:mm AM/PM"), ""), ""),
  IFERROR(IF(WLAX!H68="TBD", TEXT(WLAX!F68, "h:mm AM/PM"), ""), ""),
  IFERROR(IF(MLAX!H68="TBD", TEXT(MLAX!F68, "h:mm AM/PM"), ""), ""),
  IFERROR(IF(SOFT!H68="TBD", TEXT(SOFT!F68, "h:mm AM/PM"), ""), ""),
  IFERROR(IF(BASE!H68="TBD", TEXT(BASE!F68, "h:mm AM/PM"), ""), ""),
  IFERROR(IF(ESPORTS!H68="TBD", TEXT(ESPORTS!F68, "h:mm AM/PM"), ""), "")
)
</f>
        <v/>
      </c>
      <c r="G68" s="11" t="str">
        <f>TEXTJOIN(
  CHAR(10) &amp; CHAR(10),
  TRUE,
  IFERROR(IF(WSO!H68="TBD", WSO!G68, ""), ""),
  IFERROR(IF(MSO!H68="TBD", MSO!G68, ""), ""),
  IFERROR(IF(FH!H68="TBD", FH!G68, ""), ""),
  IFERROR(IF(MGOLF!H68="TBD", MGOLF!G68, ""), ""),
  IFERROR(IF(Football!H68="TBD", Football!G68, ""), ""),
  IFERROR(IF(WVB!H68="TBD", WVB!G68, ""), ""),
  IFERROR(IF(XC!H68="TBD", XC!G68, ""), ""),
  IFERROR(IF(SWIMMING!H68="TBD", SWIMMING!G68, ""), ""),
  IFERROR(IF(WTEN!H68="TBD", WTEN!G68, ""), ""),
  IFERROR(IF(TF!H68="TBD", TF!G68, ""), ""),
  IFERROR(IF(WGOLF!H68="TBD", WGOLF!G68, ""), ""),
  IFERROR(IF(WBB!H68="TBD", WBB!G68, ""), ""),
  IFERROR(IF(MBB!H68="TBD", MBB!G68, ""), ""),
  IFERROR(IF(WLAX!H68="TBD", WLAX!G68, ""), ""),
  IFERROR(IF(MLAX!H68="TBD", MLAX!G68, ""), ""),
  IFERROR(IF(SOFT!H68="TBD", SOFT!G68, ""), ""),
  IFERROR(IF(BASE!H68="TBD", BASE!G68, ""), ""),
  IFERROR(IF(ESPORTS!H68="TBD", ESPORTS!G68, ""), "")
)
</f>
        <v/>
      </c>
      <c r="H68" s="22" t="str">
        <f>TEXTJOIN(
  CHAR(10) &amp; CHAR(10),
  TRUE,
  IFERROR(IF(WSO!H68="TBD", WSO!P68, ""), ""),
  IFERROR(IF(MSO!H68="TBD", MSO!P68, ""), ""),
  IFERROR(IF(FH!H68="TBD", FH!P68, ""), ""),
  IFERROR(IF(MGOLF!H68="TBD", MGOLF!P68, ""), ""),
  IFERROR(IF(Football!H68="TBD", Football!P68, ""), ""),
  IFERROR(IF(WVB!H68="TBD", WVB!P68, ""), ""),
  IFERROR(IF(XC!H68="TBD", XC!P68, ""), ""),
  IFERROR(IF(SWIMMING!H68="TBD", SWIMMING!P68, ""), ""),
  IFERROR(IF(WTEN!H68="TBD", WTEN!P68, ""), ""),
  IFERROR(IF(TF!H68="TBD", TF!P68, ""), ""),
  IFERROR(IF(WGOLF!H68="TBD", WGOLF!P68, ""), ""),
  IFERROR(IF(WBB!H68="TBD", WBB!P68, ""), ""),
  IFERROR(IF(MBB!H68="TBD", MBB!P68, ""), ""),
  IFERROR(IF(WLAX!H68="TBD", WLAX!P68, ""), ""),
  IFERROR(IF(MLAX!H68="TBD", MLAX!P68, ""), ""),
  IFERROR(IF(SOFT!H68="TBD", SOFT!P68, ""), ""),
  IFERROR(IF(BASE!H68="TBD", BASE!P68, ""), ""),
  IFERROR(IF(ESPORTS!H68="TBD", ESPORTS!P68, ""), "")
)
</f>
        <v/>
      </c>
    </row>
    <row r="69" ht="22.5" customHeight="1">
      <c r="A69" s="6">
        <v>68.0</v>
      </c>
      <c r="B69" s="6" t="str">
        <f>'Master Schedule'!B69</f>
        <v/>
      </c>
      <c r="C69" s="7">
        <v>46302.0</v>
      </c>
      <c r="D69" s="8" t="str">
        <f t="shared" si="1"/>
        <v>Wednesday</v>
      </c>
      <c r="E69" s="11" t="str">
        <f>TEXTJOIN(
  CHAR(10) &amp; CHAR(10),
  TRUE,
  IFERROR(IF(WSO!H69="TBD", WSO!E69, ""), ""),
  IFERROR(IF(MSO!H69="TBD", MSO!E69, ""), ""),
  IFERROR(IF(FH!H69="TBD", FH!E69, ""), ""),
  IFERROR(IF(MGOLF!H69="TBD", MGOLF!E69, ""), ""),
  IFERROR(IF(Football!H69="TBD", Football!E69, ""), ""),
  IFERROR(IF(WVB!H69="TBD", WVB!E69, ""), ""),
  IFERROR(IF(XC!H69="TBD", XC!E69, ""), ""),
  IFERROR(IF(SWIMMING!H69="TBD", SWIMMING!E69, ""), ""),
  IFERROR(IF(WTEN!H69="TBD", WTEN!E69, ""), ""),
  IFERROR(IF(TF!H69="TBD", TF!E69, ""), ""),
  IFERROR(IF(WGOLF!H69="TBD", WGOLF!E69, ""), ""),
  IFERROR(IF(WBB!H69="TBD", WBB!E69, ""), ""),
  IFERROR(IF(MBB!H69="TBD", MBB!E69, ""), ""),
  IFERROR(IF(WLAX!H69="TBD", WLAX!E69, ""), ""),
  IFERROR(IF(MLAX!H69="TBD", MLAX!E69, ""), ""),
  IFERROR(IF(SOFT!H69="TBD", SOFT!E69, ""), ""),
  IFERROR(IF(BASE!H69="Away", BASE!E69, ""), ""),
  IFERROR(IF(ESPORTS!H69="TBD", ESPORTS!E69, ""), "")
)</f>
        <v/>
      </c>
      <c r="F69" s="11" t="str">
        <f>TEXTJOIN(
  CHAR(10) &amp; CHAR(10),
  TRUE,
  IFERROR(IF(WSO!H69="TBD", TEXT(WSO!F69, "h:mm AM/PM"), ""), ""),
  IFERROR(IF(MSO!H69="TBD", TEXT(MSO!F69, "h:mm AM/PM"), ""), ""),
  IFERROR(IF(FH!H69="TBD", TEXT(FH!F69, "h:mm AM/PM"), ""), ""),
  IFERROR(IF(MGOLF!H69="TBD", TEXT(MGOLF!F69, "h:mm AM/PM"), ""), ""),
  IFERROR(IF(Football!H69="TBD", TEXT(Football!F69, "h:mm AM/PM"), ""), ""),
  IFERROR(IF(WVB!H69="TBD", TEXT(WVB!F69, "h:mm AM/PM"), ""), ""),
  IFERROR(IF(XC!H69="TBD", TEXT(XC!F69, "h:mm AM/PM"), ""), ""),
  IFERROR(IF(SWIMMING!H69="TBD", TEXT(SWIMMING!F69, "h:mm AM/PM"), ""), ""),
  IFERROR(IF(WTEN!H69="TBD", TEXT(WTEN!F69, "h:mm AM/PM"), ""), ""),
  IFERROR(IF(TF!H69="TBD", TEXT(TF!F69, "h:mm AM/PM"), ""), ""),
  IFERROR(IF(WGOLF!H69="TBD", TEXT(WGOLF!F69, "h:mm AM/PM"), ""), ""),
  IFERROR(IF(WBB!H69="TBD", TEXT(WBB!F69, "h:mm AM/PM"), ""), ""),
  IFERROR(IF(MBB!H69="TBD", TEXT(MBB!F69, "h:mm AM/PM"), ""), ""),
  IFERROR(IF(WLAX!H69="TBD", TEXT(WLAX!F69, "h:mm AM/PM"), ""), ""),
  IFERROR(IF(MLAX!H69="TBD", TEXT(MLAX!F69, "h:mm AM/PM"), ""), ""),
  IFERROR(IF(SOFT!H69="TBD", TEXT(SOFT!F69, "h:mm AM/PM"), ""), ""),
  IFERROR(IF(BASE!H69="TBD", TEXT(BASE!F69, "h:mm AM/PM"), ""), ""),
  IFERROR(IF(ESPORTS!H69="TBD", TEXT(ESPORTS!F69, "h:mm AM/PM"), ""), "")
)
</f>
        <v/>
      </c>
      <c r="G69" s="11" t="str">
        <f>TEXTJOIN(
  CHAR(10) &amp; CHAR(10),
  TRUE,
  IFERROR(IF(WSO!H69="TBD", WSO!G69, ""), ""),
  IFERROR(IF(MSO!H69="TBD", MSO!G69, ""), ""),
  IFERROR(IF(FH!H69="TBD", FH!G69, ""), ""),
  IFERROR(IF(MGOLF!H69="TBD", MGOLF!G69, ""), ""),
  IFERROR(IF(Football!H69="TBD", Football!G69, ""), ""),
  IFERROR(IF(WVB!H69="TBD", WVB!G69, ""), ""),
  IFERROR(IF(XC!H69="TBD", XC!G69, ""), ""),
  IFERROR(IF(SWIMMING!H69="TBD", SWIMMING!G69, ""), ""),
  IFERROR(IF(WTEN!H69="TBD", WTEN!G69, ""), ""),
  IFERROR(IF(TF!H69="TBD", TF!G69, ""), ""),
  IFERROR(IF(WGOLF!H69="TBD", WGOLF!G69, ""), ""),
  IFERROR(IF(WBB!H69="TBD", WBB!G69, ""), ""),
  IFERROR(IF(MBB!H69="TBD", MBB!G69, ""), ""),
  IFERROR(IF(WLAX!H69="TBD", WLAX!G69, ""), ""),
  IFERROR(IF(MLAX!H69="TBD", MLAX!G69, ""), ""),
  IFERROR(IF(SOFT!H69="TBD", SOFT!G69, ""), ""),
  IFERROR(IF(BASE!H69="TBD", BASE!G69, ""), ""),
  IFERROR(IF(ESPORTS!H69="TBD", ESPORTS!G69, ""), "")
)
</f>
        <v/>
      </c>
      <c r="H69" s="22" t="str">
        <f>TEXTJOIN(
  CHAR(10) &amp; CHAR(10),
  TRUE,
  IFERROR(IF(WSO!H69="TBD", WSO!P69, ""), ""),
  IFERROR(IF(MSO!H69="TBD", MSO!P69, ""), ""),
  IFERROR(IF(FH!H69="TBD", FH!P69, ""), ""),
  IFERROR(IF(MGOLF!H69="TBD", MGOLF!P69, ""), ""),
  IFERROR(IF(Football!H69="TBD", Football!P69, ""), ""),
  IFERROR(IF(WVB!H69="TBD", WVB!P69, ""), ""),
  IFERROR(IF(XC!H69="TBD", XC!P69, ""), ""),
  IFERROR(IF(SWIMMING!H69="TBD", SWIMMING!P69, ""), ""),
  IFERROR(IF(WTEN!H69="TBD", WTEN!P69, ""), ""),
  IFERROR(IF(TF!H69="TBD", TF!P69, ""), ""),
  IFERROR(IF(WGOLF!H69="TBD", WGOLF!P69, ""), ""),
  IFERROR(IF(WBB!H69="TBD", WBB!P69, ""), ""),
  IFERROR(IF(MBB!H69="TBD", MBB!P69, ""), ""),
  IFERROR(IF(WLAX!H69="TBD", WLAX!P69, ""), ""),
  IFERROR(IF(MLAX!H69="TBD", MLAX!P69, ""), ""),
  IFERROR(IF(SOFT!H69="TBD", SOFT!P69, ""), ""),
  IFERROR(IF(BASE!H69="TBD", BASE!P69, ""), ""),
  IFERROR(IF(ESPORTS!H69="TBD", ESPORTS!P69, ""), "")
)
</f>
        <v/>
      </c>
    </row>
    <row r="70" ht="22.5" customHeight="1">
      <c r="A70" s="6">
        <v>69.0</v>
      </c>
      <c r="B70" s="6" t="str">
        <f>'Master Schedule'!B70</f>
        <v/>
      </c>
      <c r="C70" s="7">
        <v>46303.0</v>
      </c>
      <c r="D70" s="8" t="str">
        <f t="shared" si="1"/>
        <v>Thursday</v>
      </c>
      <c r="E70" s="11" t="str">
        <f>TEXTJOIN(
  CHAR(10) &amp; CHAR(10),
  TRUE,
  IFERROR(IF(WSO!H70="TBD", WSO!E70, ""), ""),
  IFERROR(IF(MSO!H70="TBD", MSO!E70, ""), ""),
  IFERROR(IF(FH!H70="TBD", FH!E70, ""), ""),
  IFERROR(IF(MGOLF!H70="TBD", MGOLF!E70, ""), ""),
  IFERROR(IF(Football!H70="TBD", Football!E70, ""), ""),
  IFERROR(IF(WVB!H70="TBD", WVB!E70, ""), ""),
  IFERROR(IF(XC!H70="TBD", XC!E70, ""), ""),
  IFERROR(IF(SWIMMING!H70="TBD", SWIMMING!E70, ""), ""),
  IFERROR(IF(WTEN!H70="TBD", WTEN!E70, ""), ""),
  IFERROR(IF(TF!H70="TBD", TF!E70, ""), ""),
  IFERROR(IF(WGOLF!H70="TBD", WGOLF!E70, ""), ""),
  IFERROR(IF(WBB!H70="TBD", WBB!E70, ""), ""),
  IFERROR(IF(MBB!H70="TBD", MBB!E70, ""), ""),
  IFERROR(IF(WLAX!H70="TBD", WLAX!E70, ""), ""),
  IFERROR(IF(MLAX!H70="TBD", MLAX!E70, ""), ""),
  IFERROR(IF(SOFT!H70="TBD", SOFT!E70, ""), ""),
  IFERROR(IF(BASE!H70="Away", BASE!E70, ""), ""),
  IFERROR(IF(ESPORTS!H70="TBD", ESPORTS!E70, ""), "")
)</f>
        <v/>
      </c>
      <c r="F70" s="11" t="str">
        <f>TEXTJOIN(
  CHAR(10) &amp; CHAR(10),
  TRUE,
  IFERROR(IF(WSO!H70="TBD", TEXT(WSO!F70, "h:mm AM/PM"), ""), ""),
  IFERROR(IF(MSO!H70="TBD", TEXT(MSO!F70, "h:mm AM/PM"), ""), ""),
  IFERROR(IF(FH!H70="TBD", TEXT(FH!F70, "h:mm AM/PM"), ""), ""),
  IFERROR(IF(MGOLF!H70="TBD", TEXT(MGOLF!F70, "h:mm AM/PM"), ""), ""),
  IFERROR(IF(Football!H70="TBD", TEXT(Football!F70, "h:mm AM/PM"), ""), ""),
  IFERROR(IF(WVB!H70="TBD", TEXT(WVB!F70, "h:mm AM/PM"), ""), ""),
  IFERROR(IF(XC!H70="TBD", TEXT(XC!F70, "h:mm AM/PM"), ""), ""),
  IFERROR(IF(SWIMMING!H70="TBD", TEXT(SWIMMING!F70, "h:mm AM/PM"), ""), ""),
  IFERROR(IF(WTEN!H70="TBD", TEXT(WTEN!F70, "h:mm AM/PM"), ""), ""),
  IFERROR(IF(TF!H70="TBD", TEXT(TF!F70, "h:mm AM/PM"), ""), ""),
  IFERROR(IF(WGOLF!H70="TBD", TEXT(WGOLF!F70, "h:mm AM/PM"), ""), ""),
  IFERROR(IF(WBB!H70="TBD", TEXT(WBB!F70, "h:mm AM/PM"), ""), ""),
  IFERROR(IF(MBB!H70="TBD", TEXT(MBB!F70, "h:mm AM/PM"), ""), ""),
  IFERROR(IF(WLAX!H70="TBD", TEXT(WLAX!F70, "h:mm AM/PM"), ""), ""),
  IFERROR(IF(MLAX!H70="TBD", TEXT(MLAX!F70, "h:mm AM/PM"), ""), ""),
  IFERROR(IF(SOFT!H70="TBD", TEXT(SOFT!F70, "h:mm AM/PM"), ""), ""),
  IFERROR(IF(BASE!H70="TBD", TEXT(BASE!F70, "h:mm AM/PM"), ""), ""),
  IFERROR(IF(ESPORTS!H70="TBD", TEXT(ESPORTS!F70, "h:mm AM/PM"), ""), "")
)
</f>
        <v/>
      </c>
      <c r="G70" s="11" t="str">
        <f>TEXTJOIN(
  CHAR(10) &amp; CHAR(10),
  TRUE,
  IFERROR(IF(WSO!H70="TBD", WSO!G70, ""), ""),
  IFERROR(IF(MSO!H70="TBD", MSO!G70, ""), ""),
  IFERROR(IF(FH!H70="TBD", FH!G70, ""), ""),
  IFERROR(IF(MGOLF!H70="TBD", MGOLF!G70, ""), ""),
  IFERROR(IF(Football!H70="TBD", Football!G70, ""), ""),
  IFERROR(IF(WVB!H70="TBD", WVB!G70, ""), ""),
  IFERROR(IF(XC!H70="TBD", XC!G70, ""), ""),
  IFERROR(IF(SWIMMING!H70="TBD", SWIMMING!G70, ""), ""),
  IFERROR(IF(WTEN!H70="TBD", WTEN!G70, ""), ""),
  IFERROR(IF(TF!H70="TBD", TF!G70, ""), ""),
  IFERROR(IF(WGOLF!H70="TBD", WGOLF!G70, ""), ""),
  IFERROR(IF(WBB!H70="TBD", WBB!G70, ""), ""),
  IFERROR(IF(MBB!H70="TBD", MBB!G70, ""), ""),
  IFERROR(IF(WLAX!H70="TBD", WLAX!G70, ""), ""),
  IFERROR(IF(MLAX!H70="TBD", MLAX!G70, ""), ""),
  IFERROR(IF(SOFT!H70="TBD", SOFT!G70, ""), ""),
  IFERROR(IF(BASE!H70="TBD", BASE!G70, ""), ""),
  IFERROR(IF(ESPORTS!H70="TBD", ESPORTS!G70, ""), "")
)
</f>
        <v/>
      </c>
      <c r="H70" s="22" t="str">
        <f>TEXTJOIN(
  CHAR(10) &amp; CHAR(10),
  TRUE,
  IFERROR(IF(WSO!H70="TBD", WSO!P70, ""), ""),
  IFERROR(IF(MSO!H70="TBD", MSO!P70, ""), ""),
  IFERROR(IF(FH!H70="TBD", FH!P70, ""), ""),
  IFERROR(IF(MGOLF!H70="TBD", MGOLF!P70, ""), ""),
  IFERROR(IF(Football!H70="TBD", Football!P70, ""), ""),
  IFERROR(IF(WVB!H70="TBD", WVB!P70, ""), ""),
  IFERROR(IF(XC!H70="TBD", XC!P70, ""), ""),
  IFERROR(IF(SWIMMING!H70="TBD", SWIMMING!P70, ""), ""),
  IFERROR(IF(WTEN!H70="TBD", WTEN!P70, ""), ""),
  IFERROR(IF(TF!H70="TBD", TF!P70, ""), ""),
  IFERROR(IF(WGOLF!H70="TBD", WGOLF!P70, ""), ""),
  IFERROR(IF(WBB!H70="TBD", WBB!P70, ""), ""),
  IFERROR(IF(MBB!H70="TBD", MBB!P70, ""), ""),
  IFERROR(IF(WLAX!H70="TBD", WLAX!P70, ""), ""),
  IFERROR(IF(MLAX!H70="TBD", MLAX!P70, ""), ""),
  IFERROR(IF(SOFT!H70="TBD", SOFT!P70, ""), ""),
  IFERROR(IF(BASE!H70="TBD", BASE!P70, ""), ""),
  IFERROR(IF(ESPORTS!H70="TBD", ESPORTS!P70, ""), "")
)
</f>
        <v/>
      </c>
    </row>
    <row r="71" ht="22.5" customHeight="1">
      <c r="A71" s="6">
        <v>70.0</v>
      </c>
      <c r="B71" s="6" t="str">
        <f>'Master Schedule'!B71</f>
        <v/>
      </c>
      <c r="C71" s="7">
        <v>46304.0</v>
      </c>
      <c r="D71" s="8" t="str">
        <f t="shared" si="1"/>
        <v>Friday</v>
      </c>
      <c r="E71" s="11" t="str">
        <f>TEXTJOIN(
  CHAR(10) &amp; CHAR(10),
  TRUE,
  IFERROR(IF(WSO!H71="TBD", WSO!E71, ""), ""),
  IFERROR(IF(MSO!H71="TBD", MSO!E71, ""), ""),
  IFERROR(IF(FH!H71="TBD", FH!E71, ""), ""),
  IFERROR(IF(MGOLF!H71="TBD", MGOLF!E71, ""), ""),
  IFERROR(IF(Football!H71="TBD", Football!E71, ""), ""),
  IFERROR(IF(WVB!H71="TBD", WVB!E71, ""), ""),
  IFERROR(IF(XC!H71="TBD", XC!E71, ""), ""),
  IFERROR(IF(SWIMMING!H71="TBD", SWIMMING!E71, ""), ""),
  IFERROR(IF(WTEN!H71="TBD", WTEN!E71, ""), ""),
  IFERROR(IF(TF!H71="TBD", TF!E71, ""), ""),
  IFERROR(IF(WGOLF!H71="TBD", WGOLF!E71, ""), ""),
  IFERROR(IF(WBB!H71="TBD", WBB!E71, ""), ""),
  IFERROR(IF(MBB!H71="TBD", MBB!E71, ""), ""),
  IFERROR(IF(WLAX!H71="TBD", WLAX!E71, ""), ""),
  IFERROR(IF(MLAX!H71="TBD", MLAX!E71, ""), ""),
  IFERROR(IF(SOFT!H71="TBD", SOFT!E71, ""), ""),
  IFERROR(IF(BASE!H71="Away", BASE!E71, ""), ""),
  IFERROR(IF(ESPORTS!H71="TBD", ESPORTS!E71, ""), "")
)</f>
        <v/>
      </c>
      <c r="F71" s="11" t="str">
        <f>TEXTJOIN(
  CHAR(10) &amp; CHAR(10),
  TRUE,
  IFERROR(IF(WSO!H71="TBD", TEXT(WSO!F71, "h:mm AM/PM"), ""), ""),
  IFERROR(IF(MSO!H71="TBD", TEXT(MSO!F71, "h:mm AM/PM"), ""), ""),
  IFERROR(IF(FH!H71="TBD", TEXT(FH!F71, "h:mm AM/PM"), ""), ""),
  IFERROR(IF(MGOLF!H71="TBD", TEXT(MGOLF!F71, "h:mm AM/PM"), ""), ""),
  IFERROR(IF(Football!H71="TBD", TEXT(Football!F71, "h:mm AM/PM"), ""), ""),
  IFERROR(IF(WVB!H71="TBD", TEXT(WVB!F71, "h:mm AM/PM"), ""), ""),
  IFERROR(IF(XC!H71="TBD", TEXT(XC!F71, "h:mm AM/PM"), ""), ""),
  IFERROR(IF(SWIMMING!H71="TBD", TEXT(SWIMMING!F71, "h:mm AM/PM"), ""), ""),
  IFERROR(IF(WTEN!H71="TBD", TEXT(WTEN!F71, "h:mm AM/PM"), ""), ""),
  IFERROR(IF(TF!H71="TBD", TEXT(TF!F71, "h:mm AM/PM"), ""), ""),
  IFERROR(IF(WGOLF!H71="TBD", TEXT(WGOLF!F71, "h:mm AM/PM"), ""), ""),
  IFERROR(IF(WBB!H71="TBD", TEXT(WBB!F71, "h:mm AM/PM"), ""), ""),
  IFERROR(IF(MBB!H71="TBD", TEXT(MBB!F71, "h:mm AM/PM"), ""), ""),
  IFERROR(IF(WLAX!H71="TBD", TEXT(WLAX!F71, "h:mm AM/PM"), ""), ""),
  IFERROR(IF(MLAX!H71="TBD", TEXT(MLAX!F71, "h:mm AM/PM"), ""), ""),
  IFERROR(IF(SOFT!H71="TBD", TEXT(SOFT!F71, "h:mm AM/PM"), ""), ""),
  IFERROR(IF(BASE!H71="TBD", TEXT(BASE!F71, "h:mm AM/PM"), ""), ""),
  IFERROR(IF(ESPORTS!H71="TBD", TEXT(ESPORTS!F71, "h:mm AM/PM"), ""), "")
)
</f>
        <v/>
      </c>
      <c r="G71" s="11" t="str">
        <f>TEXTJOIN(
  CHAR(10) &amp; CHAR(10),
  TRUE,
  IFERROR(IF(WSO!H71="TBD", WSO!G71, ""), ""),
  IFERROR(IF(MSO!H71="TBD", MSO!G71, ""), ""),
  IFERROR(IF(FH!H71="TBD", FH!G71, ""), ""),
  IFERROR(IF(MGOLF!H71="TBD", MGOLF!G71, ""), ""),
  IFERROR(IF(Football!H71="TBD", Football!G71, ""), ""),
  IFERROR(IF(WVB!H71="TBD", WVB!G71, ""), ""),
  IFERROR(IF(XC!H71="TBD", XC!G71, ""), ""),
  IFERROR(IF(SWIMMING!H71="TBD", SWIMMING!G71, ""), ""),
  IFERROR(IF(WTEN!H71="TBD", WTEN!G71, ""), ""),
  IFERROR(IF(TF!H71="TBD", TF!G71, ""), ""),
  IFERROR(IF(WGOLF!H71="TBD", WGOLF!G71, ""), ""),
  IFERROR(IF(WBB!H71="TBD", WBB!G71, ""), ""),
  IFERROR(IF(MBB!H71="TBD", MBB!G71, ""), ""),
  IFERROR(IF(WLAX!H71="TBD", WLAX!G71, ""), ""),
  IFERROR(IF(MLAX!H71="TBD", MLAX!G71, ""), ""),
  IFERROR(IF(SOFT!H71="TBD", SOFT!G71, ""), ""),
  IFERROR(IF(BASE!H71="TBD", BASE!G71, ""), ""),
  IFERROR(IF(ESPORTS!H71="TBD", ESPORTS!G71, ""), "")
)
</f>
        <v/>
      </c>
      <c r="H71" s="22" t="str">
        <f>TEXTJOIN(
  CHAR(10) &amp; CHAR(10),
  TRUE,
  IFERROR(IF(WSO!H71="TBD", WSO!P71, ""), ""),
  IFERROR(IF(MSO!H71="TBD", MSO!P71, ""), ""),
  IFERROR(IF(FH!H71="TBD", FH!P71, ""), ""),
  IFERROR(IF(MGOLF!H71="TBD", MGOLF!P71, ""), ""),
  IFERROR(IF(Football!H71="TBD", Football!P71, ""), ""),
  IFERROR(IF(WVB!H71="TBD", WVB!P71, ""), ""),
  IFERROR(IF(XC!H71="TBD", XC!P71, ""), ""),
  IFERROR(IF(SWIMMING!H71="TBD", SWIMMING!P71, ""), ""),
  IFERROR(IF(WTEN!H71="TBD", WTEN!P71, ""), ""),
  IFERROR(IF(TF!H71="TBD", TF!P71, ""), ""),
  IFERROR(IF(WGOLF!H71="TBD", WGOLF!P71, ""), ""),
  IFERROR(IF(WBB!H71="TBD", WBB!P71, ""), ""),
  IFERROR(IF(MBB!H71="TBD", MBB!P71, ""), ""),
  IFERROR(IF(WLAX!H71="TBD", WLAX!P71, ""), ""),
  IFERROR(IF(MLAX!H71="TBD", MLAX!P71, ""), ""),
  IFERROR(IF(SOFT!H71="TBD", SOFT!P71, ""), ""),
  IFERROR(IF(BASE!H71="TBD", BASE!P71, ""), ""),
  IFERROR(IF(ESPORTS!H71="TBD", ESPORTS!P71, ""), "")
)
</f>
        <v/>
      </c>
    </row>
    <row r="72" ht="22.5" customHeight="1">
      <c r="A72" s="6">
        <v>71.0</v>
      </c>
      <c r="B72" s="6" t="str">
        <f>'Master Schedule'!B72</f>
        <v/>
      </c>
      <c r="C72" s="7">
        <v>46305.0</v>
      </c>
      <c r="D72" s="8" t="str">
        <f t="shared" si="1"/>
        <v>Saturday</v>
      </c>
      <c r="E72" s="11" t="str">
        <f>TEXTJOIN(
  CHAR(10) &amp; CHAR(10),
  TRUE,
  IFERROR(IF(WSO!H72="TBD", WSO!E72, ""), ""),
  IFERROR(IF(MSO!H72="TBD", MSO!E72, ""), ""),
  IFERROR(IF(FH!H72="TBD", FH!E72, ""), ""),
  IFERROR(IF(MGOLF!H72="TBD", MGOLF!E72, ""), ""),
  IFERROR(IF(Football!H72="TBD", Football!E72, ""), ""),
  IFERROR(IF(WVB!H72="TBD", WVB!E72, ""), ""),
  IFERROR(IF(XC!H72="TBD", XC!E72, ""), ""),
  IFERROR(IF(SWIMMING!H72="TBD", SWIMMING!E72, ""), ""),
  IFERROR(IF(WTEN!H72="TBD", WTEN!E72, ""), ""),
  IFERROR(IF(TF!H72="TBD", TF!E72, ""), ""),
  IFERROR(IF(WGOLF!H72="TBD", WGOLF!E72, ""), ""),
  IFERROR(IF(WBB!H72="TBD", WBB!E72, ""), ""),
  IFERROR(IF(MBB!H72="TBD", MBB!E72, ""), ""),
  IFERROR(IF(WLAX!H72="TBD", WLAX!E72, ""), ""),
  IFERROR(IF(MLAX!H72="TBD", MLAX!E72, ""), ""),
  IFERROR(IF(SOFT!H72="TBD", SOFT!E72, ""), ""),
  IFERROR(IF(BASE!H72="Away", BASE!E72, ""), ""),
  IFERROR(IF(ESPORTS!H72="TBD", ESPORTS!E72, ""), "")
)</f>
        <v/>
      </c>
      <c r="F72" s="11" t="str">
        <f>TEXTJOIN(
  CHAR(10) &amp; CHAR(10),
  TRUE,
  IFERROR(IF(WSO!H72="TBD", TEXT(WSO!F72, "h:mm AM/PM"), ""), ""),
  IFERROR(IF(MSO!H72="TBD", TEXT(MSO!F72, "h:mm AM/PM"), ""), ""),
  IFERROR(IF(FH!H72="TBD", TEXT(FH!F72, "h:mm AM/PM"), ""), ""),
  IFERROR(IF(MGOLF!H72="TBD", TEXT(MGOLF!F72, "h:mm AM/PM"), ""), ""),
  IFERROR(IF(Football!H72="TBD", TEXT(Football!F72, "h:mm AM/PM"), ""), ""),
  IFERROR(IF(WVB!H72="TBD", TEXT(WVB!F72, "h:mm AM/PM"), ""), ""),
  IFERROR(IF(XC!H72="TBD", TEXT(XC!F72, "h:mm AM/PM"), ""), ""),
  IFERROR(IF(SWIMMING!H72="TBD", TEXT(SWIMMING!F72, "h:mm AM/PM"), ""), ""),
  IFERROR(IF(WTEN!H72="TBD", TEXT(WTEN!F72, "h:mm AM/PM"), ""), ""),
  IFERROR(IF(TF!H72="TBD", TEXT(TF!F72, "h:mm AM/PM"), ""), ""),
  IFERROR(IF(WGOLF!H72="TBD", TEXT(WGOLF!F72, "h:mm AM/PM"), ""), ""),
  IFERROR(IF(WBB!H72="TBD", TEXT(WBB!F72, "h:mm AM/PM"), ""), ""),
  IFERROR(IF(MBB!H72="TBD", TEXT(MBB!F72, "h:mm AM/PM"), ""), ""),
  IFERROR(IF(WLAX!H72="TBD", TEXT(WLAX!F72, "h:mm AM/PM"), ""), ""),
  IFERROR(IF(MLAX!H72="TBD", TEXT(MLAX!F72, "h:mm AM/PM"), ""), ""),
  IFERROR(IF(SOFT!H72="TBD", TEXT(SOFT!F72, "h:mm AM/PM"), ""), ""),
  IFERROR(IF(BASE!H72="TBD", TEXT(BASE!F72, "h:mm AM/PM"), ""), ""),
  IFERROR(IF(ESPORTS!H72="TBD", TEXT(ESPORTS!F72, "h:mm AM/PM"), ""), "")
)
</f>
        <v/>
      </c>
      <c r="G72" s="11" t="str">
        <f>TEXTJOIN(
  CHAR(10) &amp; CHAR(10),
  TRUE,
  IFERROR(IF(WSO!H72="TBD", WSO!G72, ""), ""),
  IFERROR(IF(MSO!H72="TBD", MSO!G72, ""), ""),
  IFERROR(IF(FH!H72="TBD", FH!G72, ""), ""),
  IFERROR(IF(MGOLF!H72="TBD", MGOLF!G72, ""), ""),
  IFERROR(IF(Football!H72="TBD", Football!G72, ""), ""),
  IFERROR(IF(WVB!H72="TBD", WVB!G72, ""), ""),
  IFERROR(IF(XC!H72="TBD", XC!G72, ""), ""),
  IFERROR(IF(SWIMMING!H72="TBD", SWIMMING!G72, ""), ""),
  IFERROR(IF(WTEN!H72="TBD", WTEN!G72, ""), ""),
  IFERROR(IF(TF!H72="TBD", TF!G72, ""), ""),
  IFERROR(IF(WGOLF!H72="TBD", WGOLF!G72, ""), ""),
  IFERROR(IF(WBB!H72="TBD", WBB!G72, ""), ""),
  IFERROR(IF(MBB!H72="TBD", MBB!G72, ""), ""),
  IFERROR(IF(WLAX!H72="TBD", WLAX!G72, ""), ""),
  IFERROR(IF(MLAX!H72="TBD", MLAX!G72, ""), ""),
  IFERROR(IF(SOFT!H72="TBD", SOFT!G72, ""), ""),
  IFERROR(IF(BASE!H72="TBD", BASE!G72, ""), ""),
  IFERROR(IF(ESPORTS!H72="TBD", ESPORTS!G72, ""), "")
)
</f>
        <v/>
      </c>
      <c r="H72" s="22" t="str">
        <f>TEXTJOIN(
  CHAR(10) &amp; CHAR(10),
  TRUE,
  IFERROR(IF(WSO!H72="TBD", WSO!P72, ""), ""),
  IFERROR(IF(MSO!H72="TBD", MSO!P72, ""), ""),
  IFERROR(IF(FH!H72="TBD", FH!P72, ""), ""),
  IFERROR(IF(MGOLF!H72="TBD", MGOLF!P72, ""), ""),
  IFERROR(IF(Football!H72="TBD", Football!P72, ""), ""),
  IFERROR(IF(WVB!H72="TBD", WVB!P72, ""), ""),
  IFERROR(IF(XC!H72="TBD", XC!P72, ""), ""),
  IFERROR(IF(SWIMMING!H72="TBD", SWIMMING!P72, ""), ""),
  IFERROR(IF(WTEN!H72="TBD", WTEN!P72, ""), ""),
  IFERROR(IF(TF!H72="TBD", TF!P72, ""), ""),
  IFERROR(IF(WGOLF!H72="TBD", WGOLF!P72, ""), ""),
  IFERROR(IF(WBB!H72="TBD", WBB!P72, ""), ""),
  IFERROR(IF(MBB!H72="TBD", MBB!P72, ""), ""),
  IFERROR(IF(WLAX!H72="TBD", WLAX!P72, ""), ""),
  IFERROR(IF(MLAX!H72="TBD", MLAX!P72, ""), ""),
  IFERROR(IF(SOFT!H72="TBD", SOFT!P72, ""), ""),
  IFERROR(IF(BASE!H72="TBD", BASE!P72, ""), ""),
  IFERROR(IF(ESPORTS!H72="TBD", ESPORTS!P72, ""), "")
)
</f>
        <v/>
      </c>
    </row>
    <row r="73" ht="22.5" customHeight="1">
      <c r="A73" s="6">
        <v>72.0</v>
      </c>
      <c r="B73" s="6" t="str">
        <f>'Master Schedule'!B73</f>
        <v/>
      </c>
      <c r="C73" s="7">
        <v>46306.0</v>
      </c>
      <c r="D73" s="8" t="str">
        <f t="shared" si="1"/>
        <v>Sunday</v>
      </c>
      <c r="E73" s="11" t="str">
        <f>TEXTJOIN(
  CHAR(10) &amp; CHAR(10),
  TRUE,
  IFERROR(IF(WSO!H73="TBD", WSO!E73, ""), ""),
  IFERROR(IF(MSO!H73="TBD", MSO!E73, ""), ""),
  IFERROR(IF(FH!H73="TBD", FH!E73, ""), ""),
  IFERROR(IF(MGOLF!H73="TBD", MGOLF!E73, ""), ""),
  IFERROR(IF(Football!H73="TBD", Football!E73, ""), ""),
  IFERROR(IF(WVB!H73="TBD", WVB!E73, ""), ""),
  IFERROR(IF(XC!H73="TBD", XC!E73, ""), ""),
  IFERROR(IF(SWIMMING!H73="TBD", SWIMMING!E73, ""), ""),
  IFERROR(IF(WTEN!H73="TBD", WTEN!E73, ""), ""),
  IFERROR(IF(TF!H73="TBD", TF!E73, ""), ""),
  IFERROR(IF(WGOLF!H73="TBD", WGOLF!E73, ""), ""),
  IFERROR(IF(WBB!H73="TBD", WBB!E73, ""), ""),
  IFERROR(IF(MBB!H73="TBD", MBB!E73, ""), ""),
  IFERROR(IF(WLAX!H73="TBD", WLAX!E73, ""), ""),
  IFERROR(IF(MLAX!H73="TBD", MLAX!E73, ""), ""),
  IFERROR(IF(SOFT!H73="TBD", SOFT!E73, ""), ""),
  IFERROR(IF(BASE!H73="Away", BASE!E73, ""), ""),
  IFERROR(IF(ESPORTS!H73="TBD", ESPORTS!E73, ""), "")
)</f>
        <v/>
      </c>
      <c r="F73" s="11" t="str">
        <f>TEXTJOIN(
  CHAR(10) &amp; CHAR(10),
  TRUE,
  IFERROR(IF(WSO!H73="TBD", TEXT(WSO!F73, "h:mm AM/PM"), ""), ""),
  IFERROR(IF(MSO!H73="TBD", TEXT(MSO!F73, "h:mm AM/PM"), ""), ""),
  IFERROR(IF(FH!H73="TBD", TEXT(FH!F73, "h:mm AM/PM"), ""), ""),
  IFERROR(IF(MGOLF!H73="TBD", TEXT(MGOLF!F73, "h:mm AM/PM"), ""), ""),
  IFERROR(IF(Football!H73="TBD", TEXT(Football!F73, "h:mm AM/PM"), ""), ""),
  IFERROR(IF(WVB!H73="TBD", TEXT(WVB!F73, "h:mm AM/PM"), ""), ""),
  IFERROR(IF(XC!H73="TBD", TEXT(XC!F73, "h:mm AM/PM"), ""), ""),
  IFERROR(IF(SWIMMING!H73="TBD", TEXT(SWIMMING!F73, "h:mm AM/PM"), ""), ""),
  IFERROR(IF(WTEN!H73="TBD", TEXT(WTEN!F73, "h:mm AM/PM"), ""), ""),
  IFERROR(IF(TF!H73="TBD", TEXT(TF!F73, "h:mm AM/PM"), ""), ""),
  IFERROR(IF(WGOLF!H73="TBD", TEXT(WGOLF!F73, "h:mm AM/PM"), ""), ""),
  IFERROR(IF(WBB!H73="TBD", TEXT(WBB!F73, "h:mm AM/PM"), ""), ""),
  IFERROR(IF(MBB!H73="TBD", TEXT(MBB!F73, "h:mm AM/PM"), ""), ""),
  IFERROR(IF(WLAX!H73="TBD", TEXT(WLAX!F73, "h:mm AM/PM"), ""), ""),
  IFERROR(IF(MLAX!H73="TBD", TEXT(MLAX!F73, "h:mm AM/PM"), ""), ""),
  IFERROR(IF(SOFT!H73="TBD", TEXT(SOFT!F73, "h:mm AM/PM"), ""), ""),
  IFERROR(IF(BASE!H73="TBD", TEXT(BASE!F73, "h:mm AM/PM"), ""), ""),
  IFERROR(IF(ESPORTS!H73="TBD", TEXT(ESPORTS!F73, "h:mm AM/PM"), ""), "")
)
</f>
        <v/>
      </c>
      <c r="G73" s="11" t="str">
        <f>TEXTJOIN(
  CHAR(10) &amp; CHAR(10),
  TRUE,
  IFERROR(IF(WSO!H73="TBD", WSO!G73, ""), ""),
  IFERROR(IF(MSO!H73="TBD", MSO!G73, ""), ""),
  IFERROR(IF(FH!H73="TBD", FH!G73, ""), ""),
  IFERROR(IF(MGOLF!H73="TBD", MGOLF!G73, ""), ""),
  IFERROR(IF(Football!H73="TBD", Football!G73, ""), ""),
  IFERROR(IF(WVB!H73="TBD", WVB!G73, ""), ""),
  IFERROR(IF(XC!H73="TBD", XC!G73, ""), ""),
  IFERROR(IF(SWIMMING!H73="TBD", SWIMMING!G73, ""), ""),
  IFERROR(IF(WTEN!H73="TBD", WTEN!G73, ""), ""),
  IFERROR(IF(TF!H73="TBD", TF!G73, ""), ""),
  IFERROR(IF(WGOLF!H73="TBD", WGOLF!G73, ""), ""),
  IFERROR(IF(WBB!H73="TBD", WBB!G73, ""), ""),
  IFERROR(IF(MBB!H73="TBD", MBB!G73, ""), ""),
  IFERROR(IF(WLAX!H73="TBD", WLAX!G73, ""), ""),
  IFERROR(IF(MLAX!H73="TBD", MLAX!G73, ""), ""),
  IFERROR(IF(SOFT!H73="TBD", SOFT!G73, ""), ""),
  IFERROR(IF(BASE!H73="TBD", BASE!G73, ""), ""),
  IFERROR(IF(ESPORTS!H73="TBD", ESPORTS!G73, ""), "")
)
</f>
        <v/>
      </c>
      <c r="H73" s="22" t="str">
        <f>TEXTJOIN(
  CHAR(10) &amp; CHAR(10),
  TRUE,
  IFERROR(IF(WSO!H73="TBD", WSO!P73, ""), ""),
  IFERROR(IF(MSO!H73="TBD", MSO!P73, ""), ""),
  IFERROR(IF(FH!H73="TBD", FH!P73, ""), ""),
  IFERROR(IF(MGOLF!H73="TBD", MGOLF!P73, ""), ""),
  IFERROR(IF(Football!H73="TBD", Football!P73, ""), ""),
  IFERROR(IF(WVB!H73="TBD", WVB!P73, ""), ""),
  IFERROR(IF(XC!H73="TBD", XC!P73, ""), ""),
  IFERROR(IF(SWIMMING!H73="TBD", SWIMMING!P73, ""), ""),
  IFERROR(IF(WTEN!H73="TBD", WTEN!P73, ""), ""),
  IFERROR(IF(TF!H73="TBD", TF!P73, ""), ""),
  IFERROR(IF(WGOLF!H73="TBD", WGOLF!P73, ""), ""),
  IFERROR(IF(WBB!H73="TBD", WBB!P73, ""), ""),
  IFERROR(IF(MBB!H73="TBD", MBB!P73, ""), ""),
  IFERROR(IF(WLAX!H73="TBD", WLAX!P73, ""), ""),
  IFERROR(IF(MLAX!H73="TBD", MLAX!P73, ""), ""),
  IFERROR(IF(SOFT!H73="TBD", SOFT!P73, ""), ""),
  IFERROR(IF(BASE!H73="TBD", BASE!P73, ""), ""),
  IFERROR(IF(ESPORTS!H73="TBD", ESPORTS!P73, ""), "")
)
</f>
        <v/>
      </c>
    </row>
    <row r="74" ht="22.5" customHeight="1">
      <c r="A74" s="6">
        <v>73.0</v>
      </c>
      <c r="B74" s="6" t="str">
        <f>'Master Schedule'!B74</f>
        <v/>
      </c>
      <c r="C74" s="7">
        <v>46307.0</v>
      </c>
      <c r="D74" s="8" t="str">
        <f t="shared" si="1"/>
        <v>Monday</v>
      </c>
      <c r="E74" s="11" t="str">
        <f>TEXTJOIN(
  CHAR(10) &amp; CHAR(10),
  TRUE,
  IFERROR(IF(WSO!H74="TBD", WSO!E74, ""), ""),
  IFERROR(IF(MSO!H74="TBD", MSO!E74, ""), ""),
  IFERROR(IF(FH!H74="TBD", FH!E74, ""), ""),
  IFERROR(IF(MGOLF!H74="TBD", MGOLF!E74, ""), ""),
  IFERROR(IF(Football!H74="TBD", Football!E74, ""), ""),
  IFERROR(IF(WVB!H74="TBD", WVB!E74, ""), ""),
  IFERROR(IF(XC!H74="TBD", XC!E74, ""), ""),
  IFERROR(IF(SWIMMING!H74="TBD", SWIMMING!E74, ""), ""),
  IFERROR(IF(WTEN!H74="TBD", WTEN!E74, ""), ""),
  IFERROR(IF(TF!H74="TBD", TF!E74, ""), ""),
  IFERROR(IF(WGOLF!H74="TBD", WGOLF!E74, ""), ""),
  IFERROR(IF(WBB!H74="TBD", WBB!E74, ""), ""),
  IFERROR(IF(MBB!H74="TBD", MBB!E74, ""), ""),
  IFERROR(IF(WLAX!H74="TBD", WLAX!E74, ""), ""),
  IFERROR(IF(MLAX!H74="TBD", MLAX!E74, ""), ""),
  IFERROR(IF(SOFT!H74="TBD", SOFT!E74, ""), ""),
  IFERROR(IF(BASE!H74="Away", BASE!E74, ""), ""),
  IFERROR(IF(ESPORTS!H74="TBD", ESPORTS!E74, ""), "")
)</f>
        <v/>
      </c>
      <c r="F74" s="11" t="str">
        <f>TEXTJOIN(
  CHAR(10) &amp; CHAR(10),
  TRUE,
  IFERROR(IF(WSO!H74="TBD", TEXT(WSO!F74, "h:mm AM/PM"), ""), ""),
  IFERROR(IF(MSO!H74="TBD", TEXT(MSO!F74, "h:mm AM/PM"), ""), ""),
  IFERROR(IF(FH!H74="TBD", TEXT(FH!F74, "h:mm AM/PM"), ""), ""),
  IFERROR(IF(MGOLF!H74="TBD", TEXT(MGOLF!F74, "h:mm AM/PM"), ""), ""),
  IFERROR(IF(Football!H74="TBD", TEXT(Football!F74, "h:mm AM/PM"), ""), ""),
  IFERROR(IF(WVB!H74="TBD", TEXT(WVB!F74, "h:mm AM/PM"), ""), ""),
  IFERROR(IF(XC!H74="TBD", TEXT(XC!F74, "h:mm AM/PM"), ""), ""),
  IFERROR(IF(SWIMMING!H74="TBD", TEXT(SWIMMING!F74, "h:mm AM/PM"), ""), ""),
  IFERROR(IF(WTEN!H74="TBD", TEXT(WTEN!F74, "h:mm AM/PM"), ""), ""),
  IFERROR(IF(TF!H74="TBD", TEXT(TF!F74, "h:mm AM/PM"), ""), ""),
  IFERROR(IF(WGOLF!H74="TBD", TEXT(WGOLF!F74, "h:mm AM/PM"), ""), ""),
  IFERROR(IF(WBB!H74="TBD", TEXT(WBB!F74, "h:mm AM/PM"), ""), ""),
  IFERROR(IF(MBB!H74="TBD", TEXT(MBB!F74, "h:mm AM/PM"), ""), ""),
  IFERROR(IF(WLAX!H74="TBD", TEXT(WLAX!F74, "h:mm AM/PM"), ""), ""),
  IFERROR(IF(MLAX!H74="TBD", TEXT(MLAX!F74, "h:mm AM/PM"), ""), ""),
  IFERROR(IF(SOFT!H74="TBD", TEXT(SOFT!F74, "h:mm AM/PM"), ""), ""),
  IFERROR(IF(BASE!H74="TBD", TEXT(BASE!F74, "h:mm AM/PM"), ""), ""),
  IFERROR(IF(ESPORTS!H74="TBD", TEXT(ESPORTS!F74, "h:mm AM/PM"), ""), "")
)
</f>
        <v/>
      </c>
      <c r="G74" s="11" t="str">
        <f>TEXTJOIN(
  CHAR(10) &amp; CHAR(10),
  TRUE,
  IFERROR(IF(WSO!H74="TBD", WSO!G74, ""), ""),
  IFERROR(IF(MSO!H74="TBD", MSO!G74, ""), ""),
  IFERROR(IF(FH!H74="TBD", FH!G74, ""), ""),
  IFERROR(IF(MGOLF!H74="TBD", MGOLF!G74, ""), ""),
  IFERROR(IF(Football!H74="TBD", Football!G74, ""), ""),
  IFERROR(IF(WVB!H74="TBD", WVB!G74, ""), ""),
  IFERROR(IF(XC!H74="TBD", XC!G74, ""), ""),
  IFERROR(IF(SWIMMING!H74="TBD", SWIMMING!G74, ""), ""),
  IFERROR(IF(WTEN!H74="TBD", WTEN!G74, ""), ""),
  IFERROR(IF(TF!H74="TBD", TF!G74, ""), ""),
  IFERROR(IF(WGOLF!H74="TBD", WGOLF!G74, ""), ""),
  IFERROR(IF(WBB!H74="TBD", WBB!G74, ""), ""),
  IFERROR(IF(MBB!H74="TBD", MBB!G74, ""), ""),
  IFERROR(IF(WLAX!H74="TBD", WLAX!G74, ""), ""),
  IFERROR(IF(MLAX!H74="TBD", MLAX!G74, ""), ""),
  IFERROR(IF(SOFT!H74="TBD", SOFT!G74, ""), ""),
  IFERROR(IF(BASE!H74="TBD", BASE!G74, ""), ""),
  IFERROR(IF(ESPORTS!H74="TBD", ESPORTS!G74, ""), "")
)
</f>
        <v/>
      </c>
      <c r="H74" s="22" t="str">
        <f>TEXTJOIN(
  CHAR(10) &amp; CHAR(10),
  TRUE,
  IFERROR(IF(WSO!H74="TBD", WSO!P74, ""), ""),
  IFERROR(IF(MSO!H74="TBD", MSO!P74, ""), ""),
  IFERROR(IF(FH!H74="TBD", FH!P74, ""), ""),
  IFERROR(IF(MGOLF!H74="TBD", MGOLF!P74, ""), ""),
  IFERROR(IF(Football!H74="TBD", Football!P74, ""), ""),
  IFERROR(IF(WVB!H74="TBD", WVB!P74, ""), ""),
  IFERROR(IF(XC!H74="TBD", XC!P74, ""), ""),
  IFERROR(IF(SWIMMING!H74="TBD", SWIMMING!P74, ""), ""),
  IFERROR(IF(WTEN!H74="TBD", WTEN!P74, ""), ""),
  IFERROR(IF(TF!H74="TBD", TF!P74, ""), ""),
  IFERROR(IF(WGOLF!H74="TBD", WGOLF!P74, ""), ""),
  IFERROR(IF(WBB!H74="TBD", WBB!P74, ""), ""),
  IFERROR(IF(MBB!H74="TBD", MBB!P74, ""), ""),
  IFERROR(IF(WLAX!H74="TBD", WLAX!P74, ""), ""),
  IFERROR(IF(MLAX!H74="TBD", MLAX!P74, ""), ""),
  IFERROR(IF(SOFT!H74="TBD", SOFT!P74, ""), ""),
  IFERROR(IF(BASE!H74="TBD", BASE!P74, ""), ""),
  IFERROR(IF(ESPORTS!H74="TBD", ESPORTS!P74, ""), "")
)
</f>
        <v/>
      </c>
    </row>
    <row r="75" ht="22.5" customHeight="1">
      <c r="A75" s="6">
        <v>74.0</v>
      </c>
      <c r="B75" s="6" t="str">
        <f>'Master Schedule'!B75</f>
        <v/>
      </c>
      <c r="C75" s="7">
        <v>46308.0</v>
      </c>
      <c r="D75" s="8" t="str">
        <f t="shared" si="1"/>
        <v>Tuesday</v>
      </c>
      <c r="E75" s="11" t="str">
        <f>TEXTJOIN(
  CHAR(10) &amp; CHAR(10),
  TRUE,
  IFERROR(IF(WSO!H75="TBD", WSO!E75, ""), ""),
  IFERROR(IF(MSO!H75="TBD", MSO!E75, ""), ""),
  IFERROR(IF(FH!H75="TBD", FH!E75, ""), ""),
  IFERROR(IF(MGOLF!H75="TBD", MGOLF!E75, ""), ""),
  IFERROR(IF(Football!H75="TBD", Football!E75, ""), ""),
  IFERROR(IF(WVB!H75="TBD", WVB!E75, ""), ""),
  IFERROR(IF(XC!H75="TBD", XC!E75, ""), ""),
  IFERROR(IF(SWIMMING!H75="TBD", SWIMMING!E75, ""), ""),
  IFERROR(IF(WTEN!H75="TBD", WTEN!E75, ""), ""),
  IFERROR(IF(TF!H75="TBD", TF!E75, ""), ""),
  IFERROR(IF(WGOLF!H75="TBD", WGOLF!E75, ""), ""),
  IFERROR(IF(WBB!H75="TBD", WBB!E75, ""), ""),
  IFERROR(IF(MBB!H75="TBD", MBB!E75, ""), ""),
  IFERROR(IF(WLAX!H75="TBD", WLAX!E75, ""), ""),
  IFERROR(IF(MLAX!H75="TBD", MLAX!E75, ""), ""),
  IFERROR(IF(SOFT!H75="TBD", SOFT!E75, ""), ""),
  IFERROR(IF(BASE!H75="Away", BASE!E75, ""), ""),
  IFERROR(IF(ESPORTS!H75="TBD", ESPORTS!E75, ""), "")
)</f>
        <v/>
      </c>
      <c r="F75" s="11" t="str">
        <f>TEXTJOIN(
  CHAR(10) &amp; CHAR(10),
  TRUE,
  IFERROR(IF(WSO!H75="TBD", TEXT(WSO!F75, "h:mm AM/PM"), ""), ""),
  IFERROR(IF(MSO!H75="TBD", TEXT(MSO!F75, "h:mm AM/PM"), ""), ""),
  IFERROR(IF(FH!H75="TBD", TEXT(FH!F75, "h:mm AM/PM"), ""), ""),
  IFERROR(IF(MGOLF!H75="TBD", TEXT(MGOLF!F75, "h:mm AM/PM"), ""), ""),
  IFERROR(IF(Football!H75="TBD", TEXT(Football!F75, "h:mm AM/PM"), ""), ""),
  IFERROR(IF(WVB!H75="TBD", TEXT(WVB!F75, "h:mm AM/PM"), ""), ""),
  IFERROR(IF(XC!H75="TBD", TEXT(XC!F75, "h:mm AM/PM"), ""), ""),
  IFERROR(IF(SWIMMING!H75="TBD", TEXT(SWIMMING!F75, "h:mm AM/PM"), ""), ""),
  IFERROR(IF(WTEN!H75="TBD", TEXT(WTEN!F75, "h:mm AM/PM"), ""), ""),
  IFERROR(IF(TF!H75="TBD", TEXT(TF!F75, "h:mm AM/PM"), ""), ""),
  IFERROR(IF(WGOLF!H75="TBD", TEXT(WGOLF!F75, "h:mm AM/PM"), ""), ""),
  IFERROR(IF(WBB!H75="TBD", TEXT(WBB!F75, "h:mm AM/PM"), ""), ""),
  IFERROR(IF(MBB!H75="TBD", TEXT(MBB!F75, "h:mm AM/PM"), ""), ""),
  IFERROR(IF(WLAX!H75="TBD", TEXT(WLAX!F75, "h:mm AM/PM"), ""), ""),
  IFERROR(IF(MLAX!H75="TBD", TEXT(MLAX!F75, "h:mm AM/PM"), ""), ""),
  IFERROR(IF(SOFT!H75="TBD", TEXT(SOFT!F75, "h:mm AM/PM"), ""), ""),
  IFERROR(IF(BASE!H75="TBD", TEXT(BASE!F75, "h:mm AM/PM"), ""), ""),
  IFERROR(IF(ESPORTS!H75="TBD", TEXT(ESPORTS!F75, "h:mm AM/PM"), ""), "")
)
</f>
        <v/>
      </c>
      <c r="G75" s="11" t="str">
        <f>TEXTJOIN(
  CHAR(10) &amp; CHAR(10),
  TRUE,
  IFERROR(IF(WSO!H75="TBD", WSO!G75, ""), ""),
  IFERROR(IF(MSO!H75="TBD", MSO!G75, ""), ""),
  IFERROR(IF(FH!H75="TBD", FH!G75, ""), ""),
  IFERROR(IF(MGOLF!H75="TBD", MGOLF!G75, ""), ""),
  IFERROR(IF(Football!H75="TBD", Football!G75, ""), ""),
  IFERROR(IF(WVB!H75="TBD", WVB!G75, ""), ""),
  IFERROR(IF(XC!H75="TBD", XC!G75, ""), ""),
  IFERROR(IF(SWIMMING!H75="TBD", SWIMMING!G75, ""), ""),
  IFERROR(IF(WTEN!H75="TBD", WTEN!G75, ""), ""),
  IFERROR(IF(TF!H75="TBD", TF!G75, ""), ""),
  IFERROR(IF(WGOLF!H75="TBD", WGOLF!G75, ""), ""),
  IFERROR(IF(WBB!H75="TBD", WBB!G75, ""), ""),
  IFERROR(IF(MBB!H75="TBD", MBB!G75, ""), ""),
  IFERROR(IF(WLAX!H75="TBD", WLAX!G75, ""), ""),
  IFERROR(IF(MLAX!H75="TBD", MLAX!G75, ""), ""),
  IFERROR(IF(SOFT!H75="TBD", SOFT!G75, ""), ""),
  IFERROR(IF(BASE!H75="TBD", BASE!G75, ""), ""),
  IFERROR(IF(ESPORTS!H75="TBD", ESPORTS!G75, ""), "")
)
</f>
        <v/>
      </c>
      <c r="H75" s="22" t="str">
        <f>TEXTJOIN(
  CHAR(10) &amp; CHAR(10),
  TRUE,
  IFERROR(IF(WSO!H75="TBD", WSO!P75, ""), ""),
  IFERROR(IF(MSO!H75="TBD", MSO!P75, ""), ""),
  IFERROR(IF(FH!H75="TBD", FH!P75, ""), ""),
  IFERROR(IF(MGOLF!H75="TBD", MGOLF!P75, ""), ""),
  IFERROR(IF(Football!H75="TBD", Football!P75, ""), ""),
  IFERROR(IF(WVB!H75="TBD", WVB!P75, ""), ""),
  IFERROR(IF(XC!H75="TBD", XC!P75, ""), ""),
  IFERROR(IF(SWIMMING!H75="TBD", SWIMMING!P75, ""), ""),
  IFERROR(IF(WTEN!H75="TBD", WTEN!P75, ""), ""),
  IFERROR(IF(TF!H75="TBD", TF!P75, ""), ""),
  IFERROR(IF(WGOLF!H75="TBD", WGOLF!P75, ""), ""),
  IFERROR(IF(WBB!H75="TBD", WBB!P75, ""), ""),
  IFERROR(IF(MBB!H75="TBD", MBB!P75, ""), ""),
  IFERROR(IF(WLAX!H75="TBD", WLAX!P75, ""), ""),
  IFERROR(IF(MLAX!H75="TBD", MLAX!P75, ""), ""),
  IFERROR(IF(SOFT!H75="TBD", SOFT!P75, ""), ""),
  IFERROR(IF(BASE!H75="TBD", BASE!P75, ""), ""),
  IFERROR(IF(ESPORTS!H75="TBD", ESPORTS!P75, ""), "")
)
</f>
        <v/>
      </c>
    </row>
    <row r="76" ht="22.5" customHeight="1">
      <c r="A76" s="6">
        <v>75.0</v>
      </c>
      <c r="B76" s="6" t="str">
        <f>'Master Schedule'!B76</f>
        <v/>
      </c>
      <c r="C76" s="7">
        <v>46309.0</v>
      </c>
      <c r="D76" s="8" t="str">
        <f t="shared" si="1"/>
        <v>Wednesday</v>
      </c>
      <c r="E76" s="11" t="str">
        <f>TEXTJOIN(
  CHAR(10) &amp; CHAR(10),
  TRUE,
  IFERROR(IF(WSO!H76="TBD", WSO!E76, ""), ""),
  IFERROR(IF(MSO!H76="TBD", MSO!E76, ""), ""),
  IFERROR(IF(FH!H76="TBD", FH!E76, ""), ""),
  IFERROR(IF(MGOLF!H76="TBD", MGOLF!E76, ""), ""),
  IFERROR(IF(Football!H76="TBD", Football!E76, ""), ""),
  IFERROR(IF(WVB!H76="TBD", WVB!E76, ""), ""),
  IFERROR(IF(XC!H76="TBD", XC!E76, ""), ""),
  IFERROR(IF(SWIMMING!H76="TBD", SWIMMING!E76, ""), ""),
  IFERROR(IF(WTEN!H76="TBD", WTEN!E76, ""), ""),
  IFERROR(IF(TF!H76="TBD", TF!E76, ""), ""),
  IFERROR(IF(WGOLF!H76="TBD", WGOLF!E76, ""), ""),
  IFERROR(IF(WBB!H76="TBD", WBB!E76, ""), ""),
  IFERROR(IF(MBB!H76="TBD", MBB!E76, ""), ""),
  IFERROR(IF(WLAX!H76="TBD", WLAX!E76, ""), ""),
  IFERROR(IF(MLAX!H76="TBD", MLAX!E76, ""), ""),
  IFERROR(IF(SOFT!H76="TBD", SOFT!E76, ""), ""),
  IFERROR(IF(BASE!H76="Away", BASE!E76, ""), ""),
  IFERROR(IF(ESPORTS!H76="TBD", ESPORTS!E76, ""), "")
)</f>
        <v/>
      </c>
      <c r="F76" s="11" t="str">
        <f>TEXTJOIN(
  CHAR(10) &amp; CHAR(10),
  TRUE,
  IFERROR(IF(WSO!H76="TBD", TEXT(WSO!F76, "h:mm AM/PM"), ""), ""),
  IFERROR(IF(MSO!H76="TBD", TEXT(MSO!F76, "h:mm AM/PM"), ""), ""),
  IFERROR(IF(FH!H76="TBD", TEXT(FH!F76, "h:mm AM/PM"), ""), ""),
  IFERROR(IF(MGOLF!H76="TBD", TEXT(MGOLF!F76, "h:mm AM/PM"), ""), ""),
  IFERROR(IF(Football!H76="TBD", TEXT(Football!F76, "h:mm AM/PM"), ""), ""),
  IFERROR(IF(WVB!H76="TBD", TEXT(WVB!F76, "h:mm AM/PM"), ""), ""),
  IFERROR(IF(XC!H76="TBD", TEXT(XC!F76, "h:mm AM/PM"), ""), ""),
  IFERROR(IF(SWIMMING!H76="TBD", TEXT(SWIMMING!F76, "h:mm AM/PM"), ""), ""),
  IFERROR(IF(WTEN!H76="TBD", TEXT(WTEN!F76, "h:mm AM/PM"), ""), ""),
  IFERROR(IF(TF!H76="TBD", TEXT(TF!F76, "h:mm AM/PM"), ""), ""),
  IFERROR(IF(WGOLF!H76="TBD", TEXT(WGOLF!F76, "h:mm AM/PM"), ""), ""),
  IFERROR(IF(WBB!H76="TBD", TEXT(WBB!F76, "h:mm AM/PM"), ""), ""),
  IFERROR(IF(MBB!H76="TBD", TEXT(MBB!F76, "h:mm AM/PM"), ""), ""),
  IFERROR(IF(WLAX!H76="TBD", TEXT(WLAX!F76, "h:mm AM/PM"), ""), ""),
  IFERROR(IF(MLAX!H76="TBD", TEXT(MLAX!F76, "h:mm AM/PM"), ""), ""),
  IFERROR(IF(SOFT!H76="TBD", TEXT(SOFT!F76, "h:mm AM/PM"), ""), ""),
  IFERROR(IF(BASE!H76="TBD", TEXT(BASE!F76, "h:mm AM/PM"), ""), ""),
  IFERROR(IF(ESPORTS!H76="TBD", TEXT(ESPORTS!F76, "h:mm AM/PM"), ""), "")
)
</f>
        <v/>
      </c>
      <c r="G76" s="11" t="str">
        <f>TEXTJOIN(
  CHAR(10) &amp; CHAR(10),
  TRUE,
  IFERROR(IF(WSO!H76="TBD", WSO!G76, ""), ""),
  IFERROR(IF(MSO!H76="TBD", MSO!G76, ""), ""),
  IFERROR(IF(FH!H76="TBD", FH!G76, ""), ""),
  IFERROR(IF(MGOLF!H76="TBD", MGOLF!G76, ""), ""),
  IFERROR(IF(Football!H76="TBD", Football!G76, ""), ""),
  IFERROR(IF(WVB!H76="TBD", WVB!G76, ""), ""),
  IFERROR(IF(XC!H76="TBD", XC!G76, ""), ""),
  IFERROR(IF(SWIMMING!H76="TBD", SWIMMING!G76, ""), ""),
  IFERROR(IF(WTEN!H76="TBD", WTEN!G76, ""), ""),
  IFERROR(IF(TF!H76="TBD", TF!G76, ""), ""),
  IFERROR(IF(WGOLF!H76="TBD", WGOLF!G76, ""), ""),
  IFERROR(IF(WBB!H76="TBD", WBB!G76, ""), ""),
  IFERROR(IF(MBB!H76="TBD", MBB!G76, ""), ""),
  IFERROR(IF(WLAX!H76="TBD", WLAX!G76, ""), ""),
  IFERROR(IF(MLAX!H76="TBD", MLAX!G76, ""), ""),
  IFERROR(IF(SOFT!H76="TBD", SOFT!G76, ""), ""),
  IFERROR(IF(BASE!H76="TBD", BASE!G76, ""), ""),
  IFERROR(IF(ESPORTS!H76="TBD", ESPORTS!G76, ""), "")
)
</f>
        <v/>
      </c>
      <c r="H76" s="22" t="str">
        <f>TEXTJOIN(
  CHAR(10) &amp; CHAR(10),
  TRUE,
  IFERROR(IF(WSO!H76="TBD", WSO!P76, ""), ""),
  IFERROR(IF(MSO!H76="TBD", MSO!P76, ""), ""),
  IFERROR(IF(FH!H76="TBD", FH!P76, ""), ""),
  IFERROR(IF(MGOLF!H76="TBD", MGOLF!P76, ""), ""),
  IFERROR(IF(Football!H76="TBD", Football!P76, ""), ""),
  IFERROR(IF(WVB!H76="TBD", WVB!P76, ""), ""),
  IFERROR(IF(XC!H76="TBD", XC!P76, ""), ""),
  IFERROR(IF(SWIMMING!H76="TBD", SWIMMING!P76, ""), ""),
  IFERROR(IF(WTEN!H76="TBD", WTEN!P76, ""), ""),
  IFERROR(IF(TF!H76="TBD", TF!P76, ""), ""),
  IFERROR(IF(WGOLF!H76="TBD", WGOLF!P76, ""), ""),
  IFERROR(IF(WBB!H76="TBD", WBB!P76, ""), ""),
  IFERROR(IF(MBB!H76="TBD", MBB!P76, ""), ""),
  IFERROR(IF(WLAX!H76="TBD", WLAX!P76, ""), ""),
  IFERROR(IF(MLAX!H76="TBD", MLAX!P76, ""), ""),
  IFERROR(IF(SOFT!H76="TBD", SOFT!P76, ""), ""),
  IFERROR(IF(BASE!H76="TBD", BASE!P76, ""), ""),
  IFERROR(IF(ESPORTS!H76="TBD", ESPORTS!P76, ""), "")
)
</f>
        <v/>
      </c>
    </row>
    <row r="77" ht="22.5" customHeight="1">
      <c r="A77" s="6">
        <v>76.0</v>
      </c>
      <c r="B77" s="6" t="str">
        <f>'Master Schedule'!B77</f>
        <v/>
      </c>
      <c r="C77" s="7">
        <v>46310.0</v>
      </c>
      <c r="D77" s="8" t="str">
        <f t="shared" si="1"/>
        <v>Thursday</v>
      </c>
      <c r="E77" s="11" t="str">
        <f>TEXTJOIN(
  CHAR(10) &amp; CHAR(10),
  TRUE,
  IFERROR(IF(WSO!H77="TBD", WSO!E77, ""), ""),
  IFERROR(IF(MSO!H77="TBD", MSO!E77, ""), ""),
  IFERROR(IF(FH!H77="TBD", FH!E77, ""), ""),
  IFERROR(IF(MGOLF!H77="TBD", MGOLF!E77, ""), ""),
  IFERROR(IF(Football!H77="TBD", Football!E77, ""), ""),
  IFERROR(IF(WVB!H77="TBD", WVB!E77, ""), ""),
  IFERROR(IF(XC!H77="TBD", XC!E77, ""), ""),
  IFERROR(IF(SWIMMING!H77="TBD", SWIMMING!E77, ""), ""),
  IFERROR(IF(WTEN!H77="TBD", WTEN!E77, ""), ""),
  IFERROR(IF(TF!H77="TBD", TF!E77, ""), ""),
  IFERROR(IF(WGOLF!H77="TBD", WGOLF!E77, ""), ""),
  IFERROR(IF(WBB!H77="TBD", WBB!E77, ""), ""),
  IFERROR(IF(MBB!H77="TBD", MBB!E77, ""), ""),
  IFERROR(IF(WLAX!H77="TBD", WLAX!E77, ""), ""),
  IFERROR(IF(MLAX!H77="TBD", MLAX!E77, ""), ""),
  IFERROR(IF(SOFT!H77="TBD", SOFT!E77, ""), ""),
  IFERROR(IF(BASE!H77="Away", BASE!E77, ""), ""),
  IFERROR(IF(ESPORTS!H77="TBD", ESPORTS!E77, ""), "")
)</f>
        <v/>
      </c>
      <c r="F77" s="11" t="str">
        <f>TEXTJOIN(
  CHAR(10) &amp; CHAR(10),
  TRUE,
  IFERROR(IF(WSO!H77="TBD", TEXT(WSO!F77, "h:mm AM/PM"), ""), ""),
  IFERROR(IF(MSO!H77="TBD", TEXT(MSO!F77, "h:mm AM/PM"), ""), ""),
  IFERROR(IF(FH!H77="TBD", TEXT(FH!F77, "h:mm AM/PM"), ""), ""),
  IFERROR(IF(MGOLF!H77="TBD", TEXT(MGOLF!F77, "h:mm AM/PM"), ""), ""),
  IFERROR(IF(Football!H77="TBD", TEXT(Football!F77, "h:mm AM/PM"), ""), ""),
  IFERROR(IF(WVB!H77="TBD", TEXT(WVB!F77, "h:mm AM/PM"), ""), ""),
  IFERROR(IF(XC!H77="TBD", TEXT(XC!F77, "h:mm AM/PM"), ""), ""),
  IFERROR(IF(SWIMMING!H77="TBD", TEXT(SWIMMING!F77, "h:mm AM/PM"), ""), ""),
  IFERROR(IF(WTEN!H77="TBD", TEXT(WTEN!F77, "h:mm AM/PM"), ""), ""),
  IFERROR(IF(TF!H77="TBD", TEXT(TF!F77, "h:mm AM/PM"), ""), ""),
  IFERROR(IF(WGOLF!H77="TBD", TEXT(WGOLF!F77, "h:mm AM/PM"), ""), ""),
  IFERROR(IF(WBB!H77="TBD", TEXT(WBB!F77, "h:mm AM/PM"), ""), ""),
  IFERROR(IF(MBB!H77="TBD", TEXT(MBB!F77, "h:mm AM/PM"), ""), ""),
  IFERROR(IF(WLAX!H77="TBD", TEXT(WLAX!F77, "h:mm AM/PM"), ""), ""),
  IFERROR(IF(MLAX!H77="TBD", TEXT(MLAX!F77, "h:mm AM/PM"), ""), ""),
  IFERROR(IF(SOFT!H77="TBD", TEXT(SOFT!F77, "h:mm AM/PM"), ""), ""),
  IFERROR(IF(BASE!H77="TBD", TEXT(BASE!F77, "h:mm AM/PM"), ""), ""),
  IFERROR(IF(ESPORTS!H77="TBD", TEXT(ESPORTS!F77, "h:mm AM/PM"), ""), "")
)
</f>
        <v/>
      </c>
      <c r="G77" s="11" t="str">
        <f>TEXTJOIN(
  CHAR(10) &amp; CHAR(10),
  TRUE,
  IFERROR(IF(WSO!H77="TBD", WSO!G77, ""), ""),
  IFERROR(IF(MSO!H77="TBD", MSO!G77, ""), ""),
  IFERROR(IF(FH!H77="TBD", FH!G77, ""), ""),
  IFERROR(IF(MGOLF!H77="TBD", MGOLF!G77, ""), ""),
  IFERROR(IF(Football!H77="TBD", Football!G77, ""), ""),
  IFERROR(IF(WVB!H77="TBD", WVB!G77, ""), ""),
  IFERROR(IF(XC!H77="TBD", XC!G77, ""), ""),
  IFERROR(IF(SWIMMING!H77="TBD", SWIMMING!G77, ""), ""),
  IFERROR(IF(WTEN!H77="TBD", WTEN!G77, ""), ""),
  IFERROR(IF(TF!H77="TBD", TF!G77, ""), ""),
  IFERROR(IF(WGOLF!H77="TBD", WGOLF!G77, ""), ""),
  IFERROR(IF(WBB!H77="TBD", WBB!G77, ""), ""),
  IFERROR(IF(MBB!H77="TBD", MBB!G77, ""), ""),
  IFERROR(IF(WLAX!H77="TBD", WLAX!G77, ""), ""),
  IFERROR(IF(MLAX!H77="TBD", MLAX!G77, ""), ""),
  IFERROR(IF(SOFT!H77="TBD", SOFT!G77, ""), ""),
  IFERROR(IF(BASE!H77="TBD", BASE!G77, ""), ""),
  IFERROR(IF(ESPORTS!H77="TBD", ESPORTS!G77, ""), "")
)
</f>
        <v/>
      </c>
      <c r="H77" s="22" t="str">
        <f>TEXTJOIN(
  CHAR(10) &amp; CHAR(10),
  TRUE,
  IFERROR(IF(WSO!H77="TBD", WSO!P77, ""), ""),
  IFERROR(IF(MSO!H77="TBD", MSO!P77, ""), ""),
  IFERROR(IF(FH!H77="TBD", FH!P77, ""), ""),
  IFERROR(IF(MGOLF!H77="TBD", MGOLF!P77, ""), ""),
  IFERROR(IF(Football!H77="TBD", Football!P77, ""), ""),
  IFERROR(IF(WVB!H77="TBD", WVB!P77, ""), ""),
  IFERROR(IF(XC!H77="TBD", XC!P77, ""), ""),
  IFERROR(IF(SWIMMING!H77="TBD", SWIMMING!P77, ""), ""),
  IFERROR(IF(WTEN!H77="TBD", WTEN!P77, ""), ""),
  IFERROR(IF(TF!H77="TBD", TF!P77, ""), ""),
  IFERROR(IF(WGOLF!H77="TBD", WGOLF!P77, ""), ""),
  IFERROR(IF(WBB!H77="TBD", WBB!P77, ""), ""),
  IFERROR(IF(MBB!H77="TBD", MBB!P77, ""), ""),
  IFERROR(IF(WLAX!H77="TBD", WLAX!P77, ""), ""),
  IFERROR(IF(MLAX!H77="TBD", MLAX!P77, ""), ""),
  IFERROR(IF(SOFT!H77="TBD", SOFT!P77, ""), ""),
  IFERROR(IF(BASE!H77="TBD", BASE!P77, ""), ""),
  IFERROR(IF(ESPORTS!H77="TBD", ESPORTS!P77, ""), "")
)
</f>
        <v/>
      </c>
    </row>
    <row r="78" ht="22.5" customHeight="1">
      <c r="A78" s="6">
        <v>77.0</v>
      </c>
      <c r="B78" s="6" t="str">
        <f>'Master Schedule'!B78</f>
        <v/>
      </c>
      <c r="C78" s="7">
        <v>46311.0</v>
      </c>
      <c r="D78" s="8" t="str">
        <f t="shared" si="1"/>
        <v>Friday</v>
      </c>
      <c r="E78" s="11" t="str">
        <f>TEXTJOIN(
  CHAR(10) &amp; CHAR(10),
  TRUE,
  IFERROR(IF(WSO!H78="TBD", WSO!E78, ""), ""),
  IFERROR(IF(MSO!H78="TBD", MSO!E78, ""), ""),
  IFERROR(IF(FH!H78="TBD", FH!E78, ""), ""),
  IFERROR(IF(MGOLF!H78="TBD", MGOLF!E78, ""), ""),
  IFERROR(IF(Football!H78="TBD", Football!E78, ""), ""),
  IFERROR(IF(WVB!H78="TBD", WVB!E78, ""), ""),
  IFERROR(IF(XC!H78="TBD", XC!E78, ""), ""),
  IFERROR(IF(SWIMMING!H78="TBD", SWIMMING!E78, ""), ""),
  IFERROR(IF(WTEN!H78="TBD", WTEN!E78, ""), ""),
  IFERROR(IF(TF!H78="TBD", TF!E78, ""), ""),
  IFERROR(IF(WGOLF!H78="TBD", WGOLF!E78, ""), ""),
  IFERROR(IF(WBB!H78="TBD", WBB!E78, ""), ""),
  IFERROR(IF(MBB!H78="TBD", MBB!E78, ""), ""),
  IFERROR(IF(WLAX!H78="TBD", WLAX!E78, ""), ""),
  IFERROR(IF(MLAX!H78="TBD", MLAX!E78, ""), ""),
  IFERROR(IF(SOFT!H78="TBD", SOFT!E78, ""), ""),
  IFERROR(IF(BASE!H78="Away", BASE!E78, ""), ""),
  IFERROR(IF(ESPORTS!H78="TBD", ESPORTS!E78, ""), "")
)</f>
        <v/>
      </c>
      <c r="F78" s="11" t="str">
        <f>TEXTJOIN(
  CHAR(10) &amp; CHAR(10),
  TRUE,
  IFERROR(IF(WSO!H78="TBD", TEXT(WSO!F78, "h:mm AM/PM"), ""), ""),
  IFERROR(IF(MSO!H78="TBD", TEXT(MSO!F78, "h:mm AM/PM"), ""), ""),
  IFERROR(IF(FH!H78="TBD", TEXT(FH!F78, "h:mm AM/PM"), ""), ""),
  IFERROR(IF(MGOLF!H78="TBD", TEXT(MGOLF!F78, "h:mm AM/PM"), ""), ""),
  IFERROR(IF(Football!H78="TBD", TEXT(Football!F78, "h:mm AM/PM"), ""), ""),
  IFERROR(IF(WVB!H78="TBD", TEXT(WVB!F78, "h:mm AM/PM"), ""), ""),
  IFERROR(IF(XC!H78="TBD", TEXT(XC!F78, "h:mm AM/PM"), ""), ""),
  IFERROR(IF(SWIMMING!H78="TBD", TEXT(SWIMMING!F78, "h:mm AM/PM"), ""), ""),
  IFERROR(IF(WTEN!H78="TBD", TEXT(WTEN!F78, "h:mm AM/PM"), ""), ""),
  IFERROR(IF(TF!H78="TBD", TEXT(TF!F78, "h:mm AM/PM"), ""), ""),
  IFERROR(IF(WGOLF!H78="TBD", TEXT(WGOLF!F78, "h:mm AM/PM"), ""), ""),
  IFERROR(IF(WBB!H78="TBD", TEXT(WBB!F78, "h:mm AM/PM"), ""), ""),
  IFERROR(IF(MBB!H78="TBD", TEXT(MBB!F78, "h:mm AM/PM"), ""), ""),
  IFERROR(IF(WLAX!H78="TBD", TEXT(WLAX!F78, "h:mm AM/PM"), ""), ""),
  IFERROR(IF(MLAX!H78="TBD", TEXT(MLAX!F78, "h:mm AM/PM"), ""), ""),
  IFERROR(IF(SOFT!H78="TBD", TEXT(SOFT!F78, "h:mm AM/PM"), ""), ""),
  IFERROR(IF(BASE!H78="TBD", TEXT(BASE!F78, "h:mm AM/PM"), ""), ""),
  IFERROR(IF(ESPORTS!H78="TBD", TEXT(ESPORTS!F78, "h:mm AM/PM"), ""), "")
)
</f>
        <v/>
      </c>
      <c r="G78" s="11" t="str">
        <f>TEXTJOIN(
  CHAR(10) &amp; CHAR(10),
  TRUE,
  IFERROR(IF(WSO!H78="TBD", WSO!G78, ""), ""),
  IFERROR(IF(MSO!H78="TBD", MSO!G78, ""), ""),
  IFERROR(IF(FH!H78="TBD", FH!G78, ""), ""),
  IFERROR(IF(MGOLF!H78="TBD", MGOLF!G78, ""), ""),
  IFERROR(IF(Football!H78="TBD", Football!G78, ""), ""),
  IFERROR(IF(WVB!H78="TBD", WVB!G78, ""), ""),
  IFERROR(IF(XC!H78="TBD", XC!G78, ""), ""),
  IFERROR(IF(SWIMMING!H78="TBD", SWIMMING!G78, ""), ""),
  IFERROR(IF(WTEN!H78="TBD", WTEN!G78, ""), ""),
  IFERROR(IF(TF!H78="TBD", TF!G78, ""), ""),
  IFERROR(IF(WGOLF!H78="TBD", WGOLF!G78, ""), ""),
  IFERROR(IF(WBB!H78="TBD", WBB!G78, ""), ""),
  IFERROR(IF(MBB!H78="TBD", MBB!G78, ""), ""),
  IFERROR(IF(WLAX!H78="TBD", WLAX!G78, ""), ""),
  IFERROR(IF(MLAX!H78="TBD", MLAX!G78, ""), ""),
  IFERROR(IF(SOFT!H78="TBD", SOFT!G78, ""), ""),
  IFERROR(IF(BASE!H78="TBD", BASE!G78, ""), ""),
  IFERROR(IF(ESPORTS!H78="TBD", ESPORTS!G78, ""), "")
)
</f>
        <v/>
      </c>
      <c r="H78" s="22" t="str">
        <f>TEXTJOIN(
  CHAR(10) &amp; CHAR(10),
  TRUE,
  IFERROR(IF(WSO!H78="TBD", WSO!P78, ""), ""),
  IFERROR(IF(MSO!H78="TBD", MSO!P78, ""), ""),
  IFERROR(IF(FH!H78="TBD", FH!P78, ""), ""),
  IFERROR(IF(MGOLF!H78="TBD", MGOLF!P78, ""), ""),
  IFERROR(IF(Football!H78="TBD", Football!P78, ""), ""),
  IFERROR(IF(WVB!H78="TBD", WVB!P78, ""), ""),
  IFERROR(IF(XC!H78="TBD", XC!P78, ""), ""),
  IFERROR(IF(SWIMMING!H78="TBD", SWIMMING!P78, ""), ""),
  IFERROR(IF(WTEN!H78="TBD", WTEN!P78, ""), ""),
  IFERROR(IF(TF!H78="TBD", TF!P78, ""), ""),
  IFERROR(IF(WGOLF!H78="TBD", WGOLF!P78, ""), ""),
  IFERROR(IF(WBB!H78="TBD", WBB!P78, ""), ""),
  IFERROR(IF(MBB!H78="TBD", MBB!P78, ""), ""),
  IFERROR(IF(WLAX!H78="TBD", WLAX!P78, ""), ""),
  IFERROR(IF(MLAX!H78="TBD", MLAX!P78, ""), ""),
  IFERROR(IF(SOFT!H78="TBD", SOFT!P78, ""), ""),
  IFERROR(IF(BASE!H78="TBD", BASE!P78, ""), ""),
  IFERROR(IF(ESPORTS!H78="TBD", ESPORTS!P78, ""), "")
)
</f>
        <v/>
      </c>
    </row>
    <row r="79" ht="22.5" customHeight="1">
      <c r="A79" s="6">
        <v>78.0</v>
      </c>
      <c r="B79" s="6" t="str">
        <f>'Master Schedule'!B79</f>
        <v/>
      </c>
      <c r="C79" s="7">
        <v>46312.0</v>
      </c>
      <c r="D79" s="8" t="str">
        <f t="shared" si="1"/>
        <v>Saturday</v>
      </c>
      <c r="E79" s="11" t="str">
        <f>TEXTJOIN(
  CHAR(10) &amp; CHAR(10),
  TRUE,
  IFERROR(IF(WSO!H79="TBD", WSO!E79, ""), ""),
  IFERROR(IF(MSO!H79="TBD", MSO!E79, ""), ""),
  IFERROR(IF(FH!H79="TBD", FH!E79, ""), ""),
  IFERROR(IF(MGOLF!H79="TBD", MGOLF!E79, ""), ""),
  IFERROR(IF(Football!H79="TBD", Football!E79, ""), ""),
  IFERROR(IF(WVB!H79="TBD", WVB!E79, ""), ""),
  IFERROR(IF(XC!H79="TBD", XC!E79, ""), ""),
  IFERROR(IF(SWIMMING!H79="TBD", SWIMMING!E79, ""), ""),
  IFERROR(IF(WTEN!H79="TBD", WTEN!E79, ""), ""),
  IFERROR(IF(TF!H79="TBD", TF!E79, ""), ""),
  IFERROR(IF(WGOLF!H79="TBD", WGOLF!E79, ""), ""),
  IFERROR(IF(WBB!H79="TBD", WBB!E79, ""), ""),
  IFERROR(IF(MBB!H79="TBD", MBB!E79, ""), ""),
  IFERROR(IF(WLAX!H79="TBD", WLAX!E79, ""), ""),
  IFERROR(IF(MLAX!H79="TBD", MLAX!E79, ""), ""),
  IFERROR(IF(SOFT!H79="TBD", SOFT!E79, ""), ""),
  IFERROR(IF(BASE!H79="Away", BASE!E79, ""), ""),
  IFERROR(IF(ESPORTS!H79="TBD", ESPORTS!E79, ""), "")
)</f>
        <v/>
      </c>
      <c r="F79" s="11" t="str">
        <f>TEXTJOIN(
  CHAR(10) &amp; CHAR(10),
  TRUE,
  IFERROR(IF(WSO!H79="TBD", TEXT(WSO!F79, "h:mm AM/PM"), ""), ""),
  IFERROR(IF(MSO!H79="TBD", TEXT(MSO!F79, "h:mm AM/PM"), ""), ""),
  IFERROR(IF(FH!H79="TBD", TEXT(FH!F79, "h:mm AM/PM"), ""), ""),
  IFERROR(IF(MGOLF!H79="TBD", TEXT(MGOLF!F79, "h:mm AM/PM"), ""), ""),
  IFERROR(IF(Football!H79="TBD", TEXT(Football!F79, "h:mm AM/PM"), ""), ""),
  IFERROR(IF(WVB!H79="TBD", TEXT(WVB!F79, "h:mm AM/PM"), ""), ""),
  IFERROR(IF(XC!H79="TBD", TEXT(XC!F79, "h:mm AM/PM"), ""), ""),
  IFERROR(IF(SWIMMING!H79="TBD", TEXT(SWIMMING!F79, "h:mm AM/PM"), ""), ""),
  IFERROR(IF(WTEN!H79="TBD", TEXT(WTEN!F79, "h:mm AM/PM"), ""), ""),
  IFERROR(IF(TF!H79="TBD", TEXT(TF!F79, "h:mm AM/PM"), ""), ""),
  IFERROR(IF(WGOLF!H79="TBD", TEXT(WGOLF!F79, "h:mm AM/PM"), ""), ""),
  IFERROR(IF(WBB!H79="TBD", TEXT(WBB!F79, "h:mm AM/PM"), ""), ""),
  IFERROR(IF(MBB!H79="TBD", TEXT(MBB!F79, "h:mm AM/PM"), ""), ""),
  IFERROR(IF(WLAX!H79="TBD", TEXT(WLAX!F79, "h:mm AM/PM"), ""), ""),
  IFERROR(IF(MLAX!H79="TBD", TEXT(MLAX!F79, "h:mm AM/PM"), ""), ""),
  IFERROR(IF(SOFT!H79="TBD", TEXT(SOFT!F79, "h:mm AM/PM"), ""), ""),
  IFERROR(IF(BASE!H79="TBD", TEXT(BASE!F79, "h:mm AM/PM"), ""), ""),
  IFERROR(IF(ESPORTS!H79="TBD", TEXT(ESPORTS!F79, "h:mm AM/PM"), ""), "")
)
</f>
        <v/>
      </c>
      <c r="G79" s="11" t="str">
        <f>TEXTJOIN(
  CHAR(10) &amp; CHAR(10),
  TRUE,
  IFERROR(IF(WSO!H79="TBD", WSO!G79, ""), ""),
  IFERROR(IF(MSO!H79="TBD", MSO!G79, ""), ""),
  IFERROR(IF(FH!H79="TBD", FH!G79, ""), ""),
  IFERROR(IF(MGOLF!H79="TBD", MGOLF!G79, ""), ""),
  IFERROR(IF(Football!H79="TBD", Football!G79, ""), ""),
  IFERROR(IF(WVB!H79="TBD", WVB!G79, ""), ""),
  IFERROR(IF(XC!H79="TBD", XC!G79, ""), ""),
  IFERROR(IF(SWIMMING!H79="TBD", SWIMMING!G79, ""), ""),
  IFERROR(IF(WTEN!H79="TBD", WTEN!G79, ""), ""),
  IFERROR(IF(TF!H79="TBD", TF!G79, ""), ""),
  IFERROR(IF(WGOLF!H79="TBD", WGOLF!G79, ""), ""),
  IFERROR(IF(WBB!H79="TBD", WBB!G79, ""), ""),
  IFERROR(IF(MBB!H79="TBD", MBB!G79, ""), ""),
  IFERROR(IF(WLAX!H79="TBD", WLAX!G79, ""), ""),
  IFERROR(IF(MLAX!H79="TBD", MLAX!G79, ""), ""),
  IFERROR(IF(SOFT!H79="TBD", SOFT!G79, ""), ""),
  IFERROR(IF(BASE!H79="TBD", BASE!G79, ""), ""),
  IFERROR(IF(ESPORTS!H79="TBD", ESPORTS!G79, ""), "")
)
</f>
        <v/>
      </c>
      <c r="H79" s="22" t="str">
        <f>TEXTJOIN(
  CHAR(10) &amp; CHAR(10),
  TRUE,
  IFERROR(IF(WSO!H79="TBD", WSO!P79, ""), ""),
  IFERROR(IF(MSO!H79="TBD", MSO!P79, ""), ""),
  IFERROR(IF(FH!H79="TBD", FH!P79, ""), ""),
  IFERROR(IF(MGOLF!H79="TBD", MGOLF!P79, ""), ""),
  IFERROR(IF(Football!H79="TBD", Football!P79, ""), ""),
  IFERROR(IF(WVB!H79="TBD", WVB!P79, ""), ""),
  IFERROR(IF(XC!H79="TBD", XC!P79, ""), ""),
  IFERROR(IF(SWIMMING!H79="TBD", SWIMMING!P79, ""), ""),
  IFERROR(IF(WTEN!H79="TBD", WTEN!P79, ""), ""),
  IFERROR(IF(TF!H79="TBD", TF!P79, ""), ""),
  IFERROR(IF(WGOLF!H79="TBD", WGOLF!P79, ""), ""),
  IFERROR(IF(WBB!H79="TBD", WBB!P79, ""), ""),
  IFERROR(IF(MBB!H79="TBD", MBB!P79, ""), ""),
  IFERROR(IF(WLAX!H79="TBD", WLAX!P79, ""), ""),
  IFERROR(IF(MLAX!H79="TBD", MLAX!P79, ""), ""),
  IFERROR(IF(SOFT!H79="TBD", SOFT!P79, ""), ""),
  IFERROR(IF(BASE!H79="TBD", BASE!P79, ""), ""),
  IFERROR(IF(ESPORTS!H79="TBD", ESPORTS!P79, ""), "")
)
</f>
        <v/>
      </c>
    </row>
    <row r="80" ht="22.5" customHeight="1">
      <c r="A80" s="6">
        <v>79.0</v>
      </c>
      <c r="B80" s="6" t="str">
        <f>'Master Schedule'!B80</f>
        <v/>
      </c>
      <c r="C80" s="7">
        <v>46313.0</v>
      </c>
      <c r="D80" s="8" t="str">
        <f t="shared" si="1"/>
        <v>Sunday</v>
      </c>
      <c r="E80" s="11" t="str">
        <f>TEXTJOIN(
  CHAR(10) &amp; CHAR(10),
  TRUE,
  IFERROR(IF(WSO!H80="TBD", WSO!E80, ""), ""),
  IFERROR(IF(MSO!H80="TBD", MSO!E80, ""), ""),
  IFERROR(IF(FH!H80="TBD", FH!E80, ""), ""),
  IFERROR(IF(MGOLF!H80="TBD", MGOLF!E80, ""), ""),
  IFERROR(IF(Football!H80="TBD", Football!E80, ""), ""),
  IFERROR(IF(WVB!H80="TBD", WVB!E80, ""), ""),
  IFERROR(IF(XC!H80="TBD", XC!E80, ""), ""),
  IFERROR(IF(SWIMMING!H80="TBD", SWIMMING!E80, ""), ""),
  IFERROR(IF(WTEN!H80="TBD", WTEN!E80, ""), ""),
  IFERROR(IF(TF!H80="TBD", TF!E80, ""), ""),
  IFERROR(IF(WGOLF!H80="TBD", WGOLF!E80, ""), ""),
  IFERROR(IF(WBB!H80="TBD", WBB!E80, ""), ""),
  IFERROR(IF(MBB!H80="TBD", MBB!E80, ""), ""),
  IFERROR(IF(WLAX!H80="TBD", WLAX!E80, ""), ""),
  IFERROR(IF(MLAX!H80="TBD", MLAX!E80, ""), ""),
  IFERROR(IF(SOFT!H80="TBD", SOFT!E80, ""), ""),
  IFERROR(IF(BASE!H80="Away", BASE!E80, ""), ""),
  IFERROR(IF(ESPORTS!H80="TBD", ESPORTS!E80, ""), "")
)</f>
        <v/>
      </c>
      <c r="F80" s="11" t="str">
        <f>TEXTJOIN(
  CHAR(10) &amp; CHAR(10),
  TRUE,
  IFERROR(IF(WSO!H80="TBD", TEXT(WSO!F80, "h:mm AM/PM"), ""), ""),
  IFERROR(IF(MSO!H80="TBD", TEXT(MSO!F80, "h:mm AM/PM"), ""), ""),
  IFERROR(IF(FH!H80="TBD", TEXT(FH!F80, "h:mm AM/PM"), ""), ""),
  IFERROR(IF(MGOLF!H80="TBD", TEXT(MGOLF!F80, "h:mm AM/PM"), ""), ""),
  IFERROR(IF(Football!H80="TBD", TEXT(Football!F80, "h:mm AM/PM"), ""), ""),
  IFERROR(IF(WVB!H80="TBD", TEXT(WVB!F80, "h:mm AM/PM"), ""), ""),
  IFERROR(IF(XC!H80="TBD", TEXT(XC!F80, "h:mm AM/PM"), ""), ""),
  IFERROR(IF(SWIMMING!H80="TBD", TEXT(SWIMMING!F80, "h:mm AM/PM"), ""), ""),
  IFERROR(IF(WTEN!H80="TBD", TEXT(WTEN!F80, "h:mm AM/PM"), ""), ""),
  IFERROR(IF(TF!H80="TBD", TEXT(TF!F80, "h:mm AM/PM"), ""), ""),
  IFERROR(IF(WGOLF!H80="TBD", TEXT(WGOLF!F80, "h:mm AM/PM"), ""), ""),
  IFERROR(IF(WBB!H80="TBD", TEXT(WBB!F80, "h:mm AM/PM"), ""), ""),
  IFERROR(IF(MBB!H80="TBD", TEXT(MBB!F80, "h:mm AM/PM"), ""), ""),
  IFERROR(IF(WLAX!H80="TBD", TEXT(WLAX!F80, "h:mm AM/PM"), ""), ""),
  IFERROR(IF(MLAX!H80="TBD", TEXT(MLAX!F80, "h:mm AM/PM"), ""), ""),
  IFERROR(IF(SOFT!H80="TBD", TEXT(SOFT!F80, "h:mm AM/PM"), ""), ""),
  IFERROR(IF(BASE!H80="TBD", TEXT(BASE!F80, "h:mm AM/PM"), ""), ""),
  IFERROR(IF(ESPORTS!H80="TBD", TEXT(ESPORTS!F80, "h:mm AM/PM"), ""), "")
)
</f>
        <v/>
      </c>
      <c r="G80" s="11" t="str">
        <f>TEXTJOIN(
  CHAR(10) &amp; CHAR(10),
  TRUE,
  IFERROR(IF(WSO!H80="TBD", WSO!G80, ""), ""),
  IFERROR(IF(MSO!H80="TBD", MSO!G80, ""), ""),
  IFERROR(IF(FH!H80="TBD", FH!G80, ""), ""),
  IFERROR(IF(MGOLF!H80="TBD", MGOLF!G80, ""), ""),
  IFERROR(IF(Football!H80="TBD", Football!G80, ""), ""),
  IFERROR(IF(WVB!H80="TBD", WVB!G80, ""), ""),
  IFERROR(IF(XC!H80="TBD", XC!G80, ""), ""),
  IFERROR(IF(SWIMMING!H80="TBD", SWIMMING!G80, ""), ""),
  IFERROR(IF(WTEN!H80="TBD", WTEN!G80, ""), ""),
  IFERROR(IF(TF!H80="TBD", TF!G80, ""), ""),
  IFERROR(IF(WGOLF!H80="TBD", WGOLF!G80, ""), ""),
  IFERROR(IF(WBB!H80="TBD", WBB!G80, ""), ""),
  IFERROR(IF(MBB!H80="TBD", MBB!G80, ""), ""),
  IFERROR(IF(WLAX!H80="TBD", WLAX!G80, ""), ""),
  IFERROR(IF(MLAX!H80="TBD", MLAX!G80, ""), ""),
  IFERROR(IF(SOFT!H80="TBD", SOFT!G80, ""), ""),
  IFERROR(IF(BASE!H80="TBD", BASE!G80, ""), ""),
  IFERROR(IF(ESPORTS!H80="TBD", ESPORTS!G80, ""), "")
)
</f>
        <v/>
      </c>
      <c r="H80" s="22" t="str">
        <f>TEXTJOIN(
  CHAR(10) &amp; CHAR(10),
  TRUE,
  IFERROR(IF(WSO!H80="TBD", WSO!P80, ""), ""),
  IFERROR(IF(MSO!H80="TBD", MSO!P80, ""), ""),
  IFERROR(IF(FH!H80="TBD", FH!P80, ""), ""),
  IFERROR(IF(MGOLF!H80="TBD", MGOLF!P80, ""), ""),
  IFERROR(IF(Football!H80="TBD", Football!P80, ""), ""),
  IFERROR(IF(WVB!H80="TBD", WVB!P80, ""), ""),
  IFERROR(IF(XC!H80="TBD", XC!P80, ""), ""),
  IFERROR(IF(SWIMMING!H80="TBD", SWIMMING!P80, ""), ""),
  IFERROR(IF(WTEN!H80="TBD", WTEN!P80, ""), ""),
  IFERROR(IF(TF!H80="TBD", TF!P80, ""), ""),
  IFERROR(IF(WGOLF!H80="TBD", WGOLF!P80, ""), ""),
  IFERROR(IF(WBB!H80="TBD", WBB!P80, ""), ""),
  IFERROR(IF(MBB!H80="TBD", MBB!P80, ""), ""),
  IFERROR(IF(WLAX!H80="TBD", WLAX!P80, ""), ""),
  IFERROR(IF(MLAX!H80="TBD", MLAX!P80, ""), ""),
  IFERROR(IF(SOFT!H80="TBD", SOFT!P80, ""), ""),
  IFERROR(IF(BASE!H80="TBD", BASE!P80, ""), ""),
  IFERROR(IF(ESPORTS!H80="TBD", ESPORTS!P80, ""), "")
)
</f>
        <v/>
      </c>
    </row>
    <row r="81" ht="22.5" customHeight="1">
      <c r="A81" s="6">
        <v>80.0</v>
      </c>
      <c r="B81" s="6" t="str">
        <f>'Master Schedule'!B81</f>
        <v/>
      </c>
      <c r="C81" s="7">
        <v>46314.0</v>
      </c>
      <c r="D81" s="8" t="str">
        <f t="shared" si="1"/>
        <v>Monday</v>
      </c>
      <c r="E81" s="11" t="str">
        <f>TEXTJOIN(
  CHAR(10) &amp; CHAR(10),
  TRUE,
  IFERROR(IF(WSO!H81="TBD", WSO!E81, ""), ""),
  IFERROR(IF(MSO!H81="TBD", MSO!E81, ""), ""),
  IFERROR(IF(FH!H81="TBD", FH!E81, ""), ""),
  IFERROR(IF(MGOLF!H81="TBD", MGOLF!E81, ""), ""),
  IFERROR(IF(Football!H81="TBD", Football!E81, ""), ""),
  IFERROR(IF(WVB!H81="TBD", WVB!E81, ""), ""),
  IFERROR(IF(XC!H81="TBD", XC!E81, ""), ""),
  IFERROR(IF(SWIMMING!H81="TBD", SWIMMING!E81, ""), ""),
  IFERROR(IF(WTEN!H81="TBD", WTEN!E81, ""), ""),
  IFERROR(IF(TF!H81="TBD", TF!E81, ""), ""),
  IFERROR(IF(WGOLF!H81="TBD", WGOLF!E81, ""), ""),
  IFERROR(IF(WBB!H81="TBD", WBB!E81, ""), ""),
  IFERROR(IF(MBB!H81="TBD", MBB!E81, ""), ""),
  IFERROR(IF(WLAX!H81="TBD", WLAX!E81, ""), ""),
  IFERROR(IF(MLAX!H81="TBD", MLAX!E81, ""), ""),
  IFERROR(IF(SOFT!H81="TBD", SOFT!E81, ""), ""),
  IFERROR(IF(BASE!H81="Away", BASE!E81, ""), ""),
  IFERROR(IF(ESPORTS!H81="TBD", ESPORTS!E81, ""), "")
)</f>
        <v/>
      </c>
      <c r="F81" s="11" t="str">
        <f>TEXTJOIN(
  CHAR(10) &amp; CHAR(10),
  TRUE,
  IFERROR(IF(WSO!H81="TBD", TEXT(WSO!F81, "h:mm AM/PM"), ""), ""),
  IFERROR(IF(MSO!H81="TBD", TEXT(MSO!F81, "h:mm AM/PM"), ""), ""),
  IFERROR(IF(FH!H81="TBD", TEXT(FH!F81, "h:mm AM/PM"), ""), ""),
  IFERROR(IF(MGOLF!H81="TBD", TEXT(MGOLF!F81, "h:mm AM/PM"), ""), ""),
  IFERROR(IF(Football!H81="TBD", TEXT(Football!F81, "h:mm AM/PM"), ""), ""),
  IFERROR(IF(WVB!H81="TBD", TEXT(WVB!F81, "h:mm AM/PM"), ""), ""),
  IFERROR(IF(XC!H81="TBD", TEXT(XC!F81, "h:mm AM/PM"), ""), ""),
  IFERROR(IF(SWIMMING!H81="TBD", TEXT(SWIMMING!F81, "h:mm AM/PM"), ""), ""),
  IFERROR(IF(WTEN!H81="TBD", TEXT(WTEN!F81, "h:mm AM/PM"), ""), ""),
  IFERROR(IF(TF!H81="TBD", TEXT(TF!F81, "h:mm AM/PM"), ""), ""),
  IFERROR(IF(WGOLF!H81="TBD", TEXT(WGOLF!F81, "h:mm AM/PM"), ""), ""),
  IFERROR(IF(WBB!H81="TBD", TEXT(WBB!F81, "h:mm AM/PM"), ""), ""),
  IFERROR(IF(MBB!H81="TBD", TEXT(MBB!F81, "h:mm AM/PM"), ""), ""),
  IFERROR(IF(WLAX!H81="TBD", TEXT(WLAX!F81, "h:mm AM/PM"), ""), ""),
  IFERROR(IF(MLAX!H81="TBD", TEXT(MLAX!F81, "h:mm AM/PM"), ""), ""),
  IFERROR(IF(SOFT!H81="TBD", TEXT(SOFT!F81, "h:mm AM/PM"), ""), ""),
  IFERROR(IF(BASE!H81="TBD", TEXT(BASE!F81, "h:mm AM/PM"), ""), ""),
  IFERROR(IF(ESPORTS!H81="TBD", TEXT(ESPORTS!F81, "h:mm AM/PM"), ""), "")
)
</f>
        <v/>
      </c>
      <c r="G81" s="11" t="str">
        <f>TEXTJOIN(
  CHAR(10) &amp; CHAR(10),
  TRUE,
  IFERROR(IF(WSO!H81="TBD", WSO!G81, ""), ""),
  IFERROR(IF(MSO!H81="TBD", MSO!G81, ""), ""),
  IFERROR(IF(FH!H81="TBD", FH!G81, ""), ""),
  IFERROR(IF(MGOLF!H81="TBD", MGOLF!G81, ""), ""),
  IFERROR(IF(Football!H81="TBD", Football!G81, ""), ""),
  IFERROR(IF(WVB!H81="TBD", WVB!G81, ""), ""),
  IFERROR(IF(XC!H81="TBD", XC!G81, ""), ""),
  IFERROR(IF(SWIMMING!H81="TBD", SWIMMING!G81, ""), ""),
  IFERROR(IF(WTEN!H81="TBD", WTEN!G81, ""), ""),
  IFERROR(IF(TF!H81="TBD", TF!G81, ""), ""),
  IFERROR(IF(WGOLF!H81="TBD", WGOLF!G81, ""), ""),
  IFERROR(IF(WBB!H81="TBD", WBB!G81, ""), ""),
  IFERROR(IF(MBB!H81="TBD", MBB!G81, ""), ""),
  IFERROR(IF(WLAX!H81="TBD", WLAX!G81, ""), ""),
  IFERROR(IF(MLAX!H81="TBD", MLAX!G81, ""), ""),
  IFERROR(IF(SOFT!H81="TBD", SOFT!G81, ""), ""),
  IFERROR(IF(BASE!H81="TBD", BASE!G81, ""), ""),
  IFERROR(IF(ESPORTS!H81="TBD", ESPORTS!G81, ""), "")
)
</f>
        <v/>
      </c>
      <c r="H81" s="22" t="str">
        <f>TEXTJOIN(
  CHAR(10) &amp; CHAR(10),
  TRUE,
  IFERROR(IF(WSO!H81="TBD", WSO!P81, ""), ""),
  IFERROR(IF(MSO!H81="TBD", MSO!P81, ""), ""),
  IFERROR(IF(FH!H81="TBD", FH!P81, ""), ""),
  IFERROR(IF(MGOLF!H81="TBD", MGOLF!P81, ""), ""),
  IFERROR(IF(Football!H81="TBD", Football!P81, ""), ""),
  IFERROR(IF(WVB!H81="TBD", WVB!P81, ""), ""),
  IFERROR(IF(XC!H81="TBD", XC!P81, ""), ""),
  IFERROR(IF(SWIMMING!H81="TBD", SWIMMING!P81, ""), ""),
  IFERROR(IF(WTEN!H81="TBD", WTEN!P81, ""), ""),
  IFERROR(IF(TF!H81="TBD", TF!P81, ""), ""),
  IFERROR(IF(WGOLF!H81="TBD", WGOLF!P81, ""), ""),
  IFERROR(IF(WBB!H81="TBD", WBB!P81, ""), ""),
  IFERROR(IF(MBB!H81="TBD", MBB!P81, ""), ""),
  IFERROR(IF(WLAX!H81="TBD", WLAX!P81, ""), ""),
  IFERROR(IF(MLAX!H81="TBD", MLAX!P81, ""), ""),
  IFERROR(IF(SOFT!H81="TBD", SOFT!P81, ""), ""),
  IFERROR(IF(BASE!H81="TBD", BASE!P81, ""), ""),
  IFERROR(IF(ESPORTS!H81="TBD", ESPORTS!P81, ""), "")
)
</f>
        <v/>
      </c>
    </row>
    <row r="82" ht="22.5" customHeight="1">
      <c r="A82" s="6">
        <v>81.0</v>
      </c>
      <c r="B82" s="6" t="str">
        <f>'Master Schedule'!B82</f>
        <v/>
      </c>
      <c r="C82" s="7">
        <v>46315.0</v>
      </c>
      <c r="D82" s="8" t="str">
        <f t="shared" si="1"/>
        <v>Tuesday</v>
      </c>
      <c r="E82" s="11" t="str">
        <f>TEXTJOIN(
  CHAR(10) &amp; CHAR(10),
  TRUE,
  IFERROR(IF(WSO!H82="TBD", WSO!E82, ""), ""),
  IFERROR(IF(MSO!H82="TBD", MSO!E82, ""), ""),
  IFERROR(IF(FH!H82="TBD", FH!E82, ""), ""),
  IFERROR(IF(MGOLF!H82="TBD", MGOLF!E82, ""), ""),
  IFERROR(IF(Football!H82="TBD", Football!E82, ""), ""),
  IFERROR(IF(WVB!H82="TBD", WVB!E82, ""), ""),
  IFERROR(IF(XC!H82="TBD", XC!E82, ""), ""),
  IFERROR(IF(SWIMMING!H82="TBD", SWIMMING!E82, ""), ""),
  IFERROR(IF(WTEN!H82="TBD", WTEN!E82, ""), ""),
  IFERROR(IF(TF!H82="TBD", TF!E82, ""), ""),
  IFERROR(IF(WGOLF!H82="TBD", WGOLF!E82, ""), ""),
  IFERROR(IF(WBB!H82="TBD", WBB!E82, ""), ""),
  IFERROR(IF(MBB!H82="TBD", MBB!E82, ""), ""),
  IFERROR(IF(WLAX!H82="TBD", WLAX!E82, ""), ""),
  IFERROR(IF(MLAX!H82="TBD", MLAX!E82, ""), ""),
  IFERROR(IF(SOFT!H82="TBD", SOFT!E82, ""), ""),
  IFERROR(IF(BASE!H82="Away", BASE!E82, ""), ""),
  IFERROR(IF(ESPORTS!H82="TBD", ESPORTS!E82, ""), "")
)</f>
        <v/>
      </c>
      <c r="F82" s="11" t="str">
        <f>TEXTJOIN(
  CHAR(10) &amp; CHAR(10),
  TRUE,
  IFERROR(IF(WSO!H82="TBD", TEXT(WSO!F82, "h:mm AM/PM"), ""), ""),
  IFERROR(IF(MSO!H82="TBD", TEXT(MSO!F82, "h:mm AM/PM"), ""), ""),
  IFERROR(IF(FH!H82="TBD", TEXT(FH!F82, "h:mm AM/PM"), ""), ""),
  IFERROR(IF(MGOLF!H82="TBD", TEXT(MGOLF!F82, "h:mm AM/PM"), ""), ""),
  IFERROR(IF(Football!H82="TBD", TEXT(Football!F82, "h:mm AM/PM"), ""), ""),
  IFERROR(IF(WVB!H82="TBD", TEXT(WVB!F82, "h:mm AM/PM"), ""), ""),
  IFERROR(IF(XC!H82="TBD", TEXT(XC!F82, "h:mm AM/PM"), ""), ""),
  IFERROR(IF(SWIMMING!H82="TBD", TEXT(SWIMMING!F82, "h:mm AM/PM"), ""), ""),
  IFERROR(IF(WTEN!H82="TBD", TEXT(WTEN!F82, "h:mm AM/PM"), ""), ""),
  IFERROR(IF(TF!H82="TBD", TEXT(TF!F82, "h:mm AM/PM"), ""), ""),
  IFERROR(IF(WGOLF!H82="TBD", TEXT(WGOLF!F82, "h:mm AM/PM"), ""), ""),
  IFERROR(IF(WBB!H82="TBD", TEXT(WBB!F82, "h:mm AM/PM"), ""), ""),
  IFERROR(IF(MBB!H82="TBD", TEXT(MBB!F82, "h:mm AM/PM"), ""), ""),
  IFERROR(IF(WLAX!H82="TBD", TEXT(WLAX!F82, "h:mm AM/PM"), ""), ""),
  IFERROR(IF(MLAX!H82="TBD", TEXT(MLAX!F82, "h:mm AM/PM"), ""), ""),
  IFERROR(IF(SOFT!H82="TBD", TEXT(SOFT!F82, "h:mm AM/PM"), ""), ""),
  IFERROR(IF(BASE!H82="TBD", TEXT(BASE!F82, "h:mm AM/PM"), ""), ""),
  IFERROR(IF(ESPORTS!H82="TBD", TEXT(ESPORTS!F82, "h:mm AM/PM"), ""), "")
)
</f>
        <v/>
      </c>
      <c r="G82" s="11" t="str">
        <f>TEXTJOIN(
  CHAR(10) &amp; CHAR(10),
  TRUE,
  IFERROR(IF(WSO!H82="TBD", WSO!G82, ""), ""),
  IFERROR(IF(MSO!H82="TBD", MSO!G82, ""), ""),
  IFERROR(IF(FH!H82="TBD", FH!G82, ""), ""),
  IFERROR(IF(MGOLF!H82="TBD", MGOLF!G82, ""), ""),
  IFERROR(IF(Football!H82="TBD", Football!G82, ""), ""),
  IFERROR(IF(WVB!H82="TBD", WVB!G82, ""), ""),
  IFERROR(IF(XC!H82="TBD", XC!G82, ""), ""),
  IFERROR(IF(SWIMMING!H82="TBD", SWIMMING!G82, ""), ""),
  IFERROR(IF(WTEN!H82="TBD", WTEN!G82, ""), ""),
  IFERROR(IF(TF!H82="TBD", TF!G82, ""), ""),
  IFERROR(IF(WGOLF!H82="TBD", WGOLF!G82, ""), ""),
  IFERROR(IF(WBB!H82="TBD", WBB!G82, ""), ""),
  IFERROR(IF(MBB!H82="TBD", MBB!G82, ""), ""),
  IFERROR(IF(WLAX!H82="TBD", WLAX!G82, ""), ""),
  IFERROR(IF(MLAX!H82="TBD", MLAX!G82, ""), ""),
  IFERROR(IF(SOFT!H82="TBD", SOFT!G82, ""), ""),
  IFERROR(IF(BASE!H82="TBD", BASE!G82, ""), ""),
  IFERROR(IF(ESPORTS!H82="TBD", ESPORTS!G82, ""), "")
)
</f>
        <v/>
      </c>
      <c r="H82" s="22" t="str">
        <f>TEXTJOIN(
  CHAR(10) &amp; CHAR(10),
  TRUE,
  IFERROR(IF(WSO!H82="TBD", WSO!P82, ""), ""),
  IFERROR(IF(MSO!H82="TBD", MSO!P82, ""), ""),
  IFERROR(IF(FH!H82="TBD", FH!P82, ""), ""),
  IFERROR(IF(MGOLF!H82="TBD", MGOLF!P82, ""), ""),
  IFERROR(IF(Football!H82="TBD", Football!P82, ""), ""),
  IFERROR(IF(WVB!H82="TBD", WVB!P82, ""), ""),
  IFERROR(IF(XC!H82="TBD", XC!P82, ""), ""),
  IFERROR(IF(SWIMMING!H82="TBD", SWIMMING!P82, ""), ""),
  IFERROR(IF(WTEN!H82="TBD", WTEN!P82, ""), ""),
  IFERROR(IF(TF!H82="TBD", TF!P82, ""), ""),
  IFERROR(IF(WGOLF!H82="TBD", WGOLF!P82, ""), ""),
  IFERROR(IF(WBB!H82="TBD", WBB!P82, ""), ""),
  IFERROR(IF(MBB!H82="TBD", MBB!P82, ""), ""),
  IFERROR(IF(WLAX!H82="TBD", WLAX!P82, ""), ""),
  IFERROR(IF(MLAX!H82="TBD", MLAX!P82, ""), ""),
  IFERROR(IF(SOFT!H82="TBD", SOFT!P82, ""), ""),
  IFERROR(IF(BASE!H82="TBD", BASE!P82, ""), ""),
  IFERROR(IF(ESPORTS!H82="TBD", ESPORTS!P82, ""), "")
)
</f>
        <v/>
      </c>
    </row>
    <row r="83" ht="22.5" customHeight="1">
      <c r="A83" s="6">
        <v>82.0</v>
      </c>
      <c r="B83" s="6" t="str">
        <f>'Master Schedule'!B83</f>
        <v/>
      </c>
      <c r="C83" s="7">
        <v>46316.0</v>
      </c>
      <c r="D83" s="8" t="str">
        <f t="shared" si="1"/>
        <v>Wednesday</v>
      </c>
      <c r="E83" s="11" t="str">
        <f>TEXTJOIN(
  CHAR(10) &amp; CHAR(10),
  TRUE,
  IFERROR(IF(WSO!H83="TBD", WSO!E83, ""), ""),
  IFERROR(IF(MSO!H83="TBD", MSO!E83, ""), ""),
  IFERROR(IF(FH!H83="TBD", FH!E83, ""), ""),
  IFERROR(IF(MGOLF!H83="TBD", MGOLF!E83, ""), ""),
  IFERROR(IF(Football!H83="TBD", Football!E83, ""), ""),
  IFERROR(IF(WVB!H83="TBD", WVB!E83, ""), ""),
  IFERROR(IF(XC!H83="TBD", XC!E83, ""), ""),
  IFERROR(IF(SWIMMING!H83="TBD", SWIMMING!E83, ""), ""),
  IFERROR(IF(WTEN!H83="TBD", WTEN!E83, ""), ""),
  IFERROR(IF(TF!H83="TBD", TF!E83, ""), ""),
  IFERROR(IF(WGOLF!H83="TBD", WGOLF!E83, ""), ""),
  IFERROR(IF(WBB!H83="TBD", WBB!E83, ""), ""),
  IFERROR(IF(MBB!H83="TBD", MBB!E83, ""), ""),
  IFERROR(IF(WLAX!H83="TBD", WLAX!E83, ""), ""),
  IFERROR(IF(MLAX!H83="TBD", MLAX!E83, ""), ""),
  IFERROR(IF(SOFT!H83="TBD", SOFT!E83, ""), ""),
  IFERROR(IF(BASE!H83="Away", BASE!E83, ""), ""),
  IFERROR(IF(ESPORTS!H83="TBD", ESPORTS!E83, ""), "")
)</f>
        <v/>
      </c>
      <c r="F83" s="11" t="str">
        <f>TEXTJOIN(
  CHAR(10) &amp; CHAR(10),
  TRUE,
  IFERROR(IF(WSO!H83="TBD", TEXT(WSO!F83, "h:mm AM/PM"), ""), ""),
  IFERROR(IF(MSO!H83="TBD", TEXT(MSO!F83, "h:mm AM/PM"), ""), ""),
  IFERROR(IF(FH!H83="TBD", TEXT(FH!F83, "h:mm AM/PM"), ""), ""),
  IFERROR(IF(MGOLF!H83="TBD", TEXT(MGOLF!F83, "h:mm AM/PM"), ""), ""),
  IFERROR(IF(Football!H83="TBD", TEXT(Football!F83, "h:mm AM/PM"), ""), ""),
  IFERROR(IF(WVB!H83="TBD", TEXT(WVB!F83, "h:mm AM/PM"), ""), ""),
  IFERROR(IF(XC!H83="TBD", TEXT(XC!F83, "h:mm AM/PM"), ""), ""),
  IFERROR(IF(SWIMMING!H83="TBD", TEXT(SWIMMING!F83, "h:mm AM/PM"), ""), ""),
  IFERROR(IF(WTEN!H83="TBD", TEXT(WTEN!F83, "h:mm AM/PM"), ""), ""),
  IFERROR(IF(TF!H83="TBD", TEXT(TF!F83, "h:mm AM/PM"), ""), ""),
  IFERROR(IF(WGOLF!H83="TBD", TEXT(WGOLF!F83, "h:mm AM/PM"), ""), ""),
  IFERROR(IF(WBB!H83="TBD", TEXT(WBB!F83, "h:mm AM/PM"), ""), ""),
  IFERROR(IF(MBB!H83="TBD", TEXT(MBB!F83, "h:mm AM/PM"), ""), ""),
  IFERROR(IF(WLAX!H83="TBD", TEXT(WLAX!F83, "h:mm AM/PM"), ""), ""),
  IFERROR(IF(MLAX!H83="TBD", TEXT(MLAX!F83, "h:mm AM/PM"), ""), ""),
  IFERROR(IF(SOFT!H83="TBD", TEXT(SOFT!F83, "h:mm AM/PM"), ""), ""),
  IFERROR(IF(BASE!H83="TBD", TEXT(BASE!F83, "h:mm AM/PM"), ""), ""),
  IFERROR(IF(ESPORTS!H83="TBD", TEXT(ESPORTS!F83, "h:mm AM/PM"), ""), "")
)
</f>
        <v/>
      </c>
      <c r="G83" s="11" t="str">
        <f>TEXTJOIN(
  CHAR(10) &amp; CHAR(10),
  TRUE,
  IFERROR(IF(WSO!H83="TBD", WSO!G83, ""), ""),
  IFERROR(IF(MSO!H83="TBD", MSO!G83, ""), ""),
  IFERROR(IF(FH!H83="TBD", FH!G83, ""), ""),
  IFERROR(IF(MGOLF!H83="TBD", MGOLF!G83, ""), ""),
  IFERROR(IF(Football!H83="TBD", Football!G83, ""), ""),
  IFERROR(IF(WVB!H83="TBD", WVB!G83, ""), ""),
  IFERROR(IF(XC!H83="TBD", XC!G83, ""), ""),
  IFERROR(IF(SWIMMING!H83="TBD", SWIMMING!G83, ""), ""),
  IFERROR(IF(WTEN!H83="TBD", WTEN!G83, ""), ""),
  IFERROR(IF(TF!H83="TBD", TF!G83, ""), ""),
  IFERROR(IF(WGOLF!H83="TBD", WGOLF!G83, ""), ""),
  IFERROR(IF(WBB!H83="TBD", WBB!G83, ""), ""),
  IFERROR(IF(MBB!H83="TBD", MBB!G83, ""), ""),
  IFERROR(IF(WLAX!H83="TBD", WLAX!G83, ""), ""),
  IFERROR(IF(MLAX!H83="TBD", MLAX!G83, ""), ""),
  IFERROR(IF(SOFT!H83="TBD", SOFT!G83, ""), ""),
  IFERROR(IF(BASE!H83="TBD", BASE!G83, ""), ""),
  IFERROR(IF(ESPORTS!H83="TBD", ESPORTS!G83, ""), "")
)
</f>
        <v/>
      </c>
      <c r="H83" s="22" t="str">
        <f>TEXTJOIN(
  CHAR(10) &amp; CHAR(10),
  TRUE,
  IFERROR(IF(WSO!H83="TBD", WSO!P83, ""), ""),
  IFERROR(IF(MSO!H83="TBD", MSO!P83, ""), ""),
  IFERROR(IF(FH!H83="TBD", FH!P83, ""), ""),
  IFERROR(IF(MGOLF!H83="TBD", MGOLF!P83, ""), ""),
  IFERROR(IF(Football!H83="TBD", Football!P83, ""), ""),
  IFERROR(IF(WVB!H83="TBD", WVB!P83, ""), ""),
  IFERROR(IF(XC!H83="TBD", XC!P83, ""), ""),
  IFERROR(IF(SWIMMING!H83="TBD", SWIMMING!P83, ""), ""),
  IFERROR(IF(WTEN!H83="TBD", WTEN!P83, ""), ""),
  IFERROR(IF(TF!H83="TBD", TF!P83, ""), ""),
  IFERROR(IF(WGOLF!H83="TBD", WGOLF!P83, ""), ""),
  IFERROR(IF(WBB!H83="TBD", WBB!P83, ""), ""),
  IFERROR(IF(MBB!H83="TBD", MBB!P83, ""), ""),
  IFERROR(IF(WLAX!H83="TBD", WLAX!P83, ""), ""),
  IFERROR(IF(MLAX!H83="TBD", MLAX!P83, ""), ""),
  IFERROR(IF(SOFT!H83="TBD", SOFT!P83, ""), ""),
  IFERROR(IF(BASE!H83="TBD", BASE!P83, ""), ""),
  IFERROR(IF(ESPORTS!H83="TBD", ESPORTS!P83, ""), "")
)
</f>
        <v/>
      </c>
    </row>
    <row r="84" ht="22.5" customHeight="1">
      <c r="A84" s="6">
        <v>83.0</v>
      </c>
      <c r="B84" s="6" t="str">
        <f>'Master Schedule'!B84</f>
        <v/>
      </c>
      <c r="C84" s="7">
        <v>46317.0</v>
      </c>
      <c r="D84" s="8" t="str">
        <f t="shared" si="1"/>
        <v>Thursday</v>
      </c>
      <c r="E84" s="11" t="str">
        <f>TEXTJOIN(
  CHAR(10) &amp; CHAR(10),
  TRUE,
  IFERROR(IF(WSO!H84="TBD", WSO!E84, ""), ""),
  IFERROR(IF(MSO!H84="TBD", MSO!E84, ""), ""),
  IFERROR(IF(FH!H84="TBD", FH!E84, ""), ""),
  IFERROR(IF(MGOLF!H84="TBD", MGOLF!E84, ""), ""),
  IFERROR(IF(Football!H84="TBD", Football!E84, ""), ""),
  IFERROR(IF(WVB!H84="TBD", WVB!E84, ""), ""),
  IFERROR(IF(XC!H84="TBD", XC!E84, ""), ""),
  IFERROR(IF(SWIMMING!H84="TBD", SWIMMING!E84, ""), ""),
  IFERROR(IF(WTEN!H84="TBD", WTEN!E84, ""), ""),
  IFERROR(IF(TF!H84="TBD", TF!E84, ""), ""),
  IFERROR(IF(WGOLF!H84="TBD", WGOLF!E84, ""), ""),
  IFERROR(IF(WBB!H84="TBD", WBB!E84, ""), ""),
  IFERROR(IF(MBB!H84="TBD", MBB!E84, ""), ""),
  IFERROR(IF(WLAX!H84="TBD", WLAX!E84, ""), ""),
  IFERROR(IF(MLAX!H84="TBD", MLAX!E84, ""), ""),
  IFERROR(IF(SOFT!H84="TBD", SOFT!E84, ""), ""),
  IFERROR(IF(BASE!H84="Away", BASE!E84, ""), ""),
  IFERROR(IF(ESPORTS!H84="TBD", ESPORTS!E84, ""), "")
)</f>
        <v/>
      </c>
      <c r="F84" s="11" t="str">
        <f>TEXTJOIN(
  CHAR(10) &amp; CHAR(10),
  TRUE,
  IFERROR(IF(WSO!H84="TBD", TEXT(WSO!F84, "h:mm AM/PM"), ""), ""),
  IFERROR(IF(MSO!H84="TBD", TEXT(MSO!F84, "h:mm AM/PM"), ""), ""),
  IFERROR(IF(FH!H84="TBD", TEXT(FH!F84, "h:mm AM/PM"), ""), ""),
  IFERROR(IF(MGOLF!H84="TBD", TEXT(MGOLF!F84, "h:mm AM/PM"), ""), ""),
  IFERROR(IF(Football!H84="TBD", TEXT(Football!F84, "h:mm AM/PM"), ""), ""),
  IFERROR(IF(WVB!H84="TBD", TEXT(WVB!F84, "h:mm AM/PM"), ""), ""),
  IFERROR(IF(XC!H84="TBD", TEXT(XC!F84, "h:mm AM/PM"), ""), ""),
  IFERROR(IF(SWIMMING!H84="TBD", TEXT(SWIMMING!F84, "h:mm AM/PM"), ""), ""),
  IFERROR(IF(WTEN!H84="TBD", TEXT(WTEN!F84, "h:mm AM/PM"), ""), ""),
  IFERROR(IF(TF!H84="TBD", TEXT(TF!F84, "h:mm AM/PM"), ""), ""),
  IFERROR(IF(WGOLF!H84="TBD", TEXT(WGOLF!F84, "h:mm AM/PM"), ""), ""),
  IFERROR(IF(WBB!H84="TBD", TEXT(WBB!F84, "h:mm AM/PM"), ""), ""),
  IFERROR(IF(MBB!H84="TBD", TEXT(MBB!F84, "h:mm AM/PM"), ""), ""),
  IFERROR(IF(WLAX!H84="TBD", TEXT(WLAX!F84, "h:mm AM/PM"), ""), ""),
  IFERROR(IF(MLAX!H84="TBD", TEXT(MLAX!F84, "h:mm AM/PM"), ""), ""),
  IFERROR(IF(SOFT!H84="TBD", TEXT(SOFT!F84, "h:mm AM/PM"), ""), ""),
  IFERROR(IF(BASE!H84="TBD", TEXT(BASE!F84, "h:mm AM/PM"), ""), ""),
  IFERROR(IF(ESPORTS!H84="TBD", TEXT(ESPORTS!F84, "h:mm AM/PM"), ""), "")
)
</f>
        <v/>
      </c>
      <c r="G84" s="11" t="str">
        <f>TEXTJOIN(
  CHAR(10) &amp; CHAR(10),
  TRUE,
  IFERROR(IF(WSO!H84="TBD", WSO!G84, ""), ""),
  IFERROR(IF(MSO!H84="TBD", MSO!G84, ""), ""),
  IFERROR(IF(FH!H84="TBD", FH!G84, ""), ""),
  IFERROR(IF(MGOLF!H84="TBD", MGOLF!G84, ""), ""),
  IFERROR(IF(Football!H84="TBD", Football!G84, ""), ""),
  IFERROR(IF(WVB!H84="TBD", WVB!G84, ""), ""),
  IFERROR(IF(XC!H84="TBD", XC!G84, ""), ""),
  IFERROR(IF(SWIMMING!H84="TBD", SWIMMING!G84, ""), ""),
  IFERROR(IF(WTEN!H84="TBD", WTEN!G84, ""), ""),
  IFERROR(IF(TF!H84="TBD", TF!G84, ""), ""),
  IFERROR(IF(WGOLF!H84="TBD", WGOLF!G84, ""), ""),
  IFERROR(IF(WBB!H84="TBD", WBB!G84, ""), ""),
  IFERROR(IF(MBB!H84="TBD", MBB!G84, ""), ""),
  IFERROR(IF(WLAX!H84="TBD", WLAX!G84, ""), ""),
  IFERROR(IF(MLAX!H84="TBD", MLAX!G84, ""), ""),
  IFERROR(IF(SOFT!H84="TBD", SOFT!G84, ""), ""),
  IFERROR(IF(BASE!H84="TBD", BASE!G84, ""), ""),
  IFERROR(IF(ESPORTS!H84="TBD", ESPORTS!G84, ""), "")
)
</f>
        <v/>
      </c>
      <c r="H84" s="22" t="str">
        <f>TEXTJOIN(
  CHAR(10) &amp; CHAR(10),
  TRUE,
  IFERROR(IF(WSO!H84="TBD", WSO!P84, ""), ""),
  IFERROR(IF(MSO!H84="TBD", MSO!P84, ""), ""),
  IFERROR(IF(FH!H84="TBD", FH!P84, ""), ""),
  IFERROR(IF(MGOLF!H84="TBD", MGOLF!P84, ""), ""),
  IFERROR(IF(Football!H84="TBD", Football!P84, ""), ""),
  IFERROR(IF(WVB!H84="TBD", WVB!P84, ""), ""),
  IFERROR(IF(XC!H84="TBD", XC!P84, ""), ""),
  IFERROR(IF(SWIMMING!H84="TBD", SWIMMING!P84, ""), ""),
  IFERROR(IF(WTEN!H84="TBD", WTEN!P84, ""), ""),
  IFERROR(IF(TF!H84="TBD", TF!P84, ""), ""),
  IFERROR(IF(WGOLF!H84="TBD", WGOLF!P84, ""), ""),
  IFERROR(IF(WBB!H84="TBD", WBB!P84, ""), ""),
  IFERROR(IF(MBB!H84="TBD", MBB!P84, ""), ""),
  IFERROR(IF(WLAX!H84="TBD", WLAX!P84, ""), ""),
  IFERROR(IF(MLAX!H84="TBD", MLAX!P84, ""), ""),
  IFERROR(IF(SOFT!H84="TBD", SOFT!P84, ""), ""),
  IFERROR(IF(BASE!H84="TBD", BASE!P84, ""), ""),
  IFERROR(IF(ESPORTS!H84="TBD", ESPORTS!P84, ""), "")
)
</f>
        <v/>
      </c>
    </row>
    <row r="85" ht="22.5" customHeight="1">
      <c r="A85" s="6">
        <v>84.0</v>
      </c>
      <c r="B85" s="6" t="str">
        <f>'Master Schedule'!B85</f>
        <v/>
      </c>
      <c r="C85" s="7">
        <v>46318.0</v>
      </c>
      <c r="D85" s="8" t="str">
        <f t="shared" si="1"/>
        <v>Friday</v>
      </c>
      <c r="E85" s="11" t="str">
        <f>TEXTJOIN(
  CHAR(10) &amp; CHAR(10),
  TRUE,
  IFERROR(IF(WSO!H85="TBD", WSO!E85, ""), ""),
  IFERROR(IF(MSO!H85="TBD", MSO!E85, ""), ""),
  IFERROR(IF(FH!H85="TBD", FH!E85, ""), ""),
  IFERROR(IF(MGOLF!H85="TBD", MGOLF!E85, ""), ""),
  IFERROR(IF(Football!H85="TBD", Football!E85, ""), ""),
  IFERROR(IF(WVB!H85="TBD", WVB!E85, ""), ""),
  IFERROR(IF(XC!H85="TBD", XC!E85, ""), ""),
  IFERROR(IF(SWIMMING!H85="TBD", SWIMMING!E85, ""), ""),
  IFERROR(IF(WTEN!H85="TBD", WTEN!E85, ""), ""),
  IFERROR(IF(TF!H85="TBD", TF!E85, ""), ""),
  IFERROR(IF(WGOLF!H85="TBD", WGOLF!E85, ""), ""),
  IFERROR(IF(WBB!H85="TBD", WBB!E85, ""), ""),
  IFERROR(IF(MBB!H85="TBD", MBB!E85, ""), ""),
  IFERROR(IF(WLAX!H85="TBD", WLAX!E85, ""), ""),
  IFERROR(IF(MLAX!H85="TBD", MLAX!E85, ""), ""),
  IFERROR(IF(SOFT!H85="TBD", SOFT!E85, ""), ""),
  IFERROR(IF(BASE!H85="Away", BASE!E85, ""), ""),
  IFERROR(IF(ESPORTS!H85="TBD", ESPORTS!E85, ""), "")
)</f>
        <v/>
      </c>
      <c r="F85" s="11" t="str">
        <f>TEXTJOIN(
  CHAR(10) &amp; CHAR(10),
  TRUE,
  IFERROR(IF(WSO!H85="TBD", TEXT(WSO!F85, "h:mm AM/PM"), ""), ""),
  IFERROR(IF(MSO!H85="TBD", TEXT(MSO!F85, "h:mm AM/PM"), ""), ""),
  IFERROR(IF(FH!H85="TBD", TEXT(FH!F85, "h:mm AM/PM"), ""), ""),
  IFERROR(IF(MGOLF!H85="TBD", TEXT(MGOLF!F85, "h:mm AM/PM"), ""), ""),
  IFERROR(IF(Football!H85="TBD", TEXT(Football!F85, "h:mm AM/PM"), ""), ""),
  IFERROR(IF(WVB!H85="TBD", TEXT(WVB!F85, "h:mm AM/PM"), ""), ""),
  IFERROR(IF(XC!H85="TBD", TEXT(XC!F85, "h:mm AM/PM"), ""), ""),
  IFERROR(IF(SWIMMING!H85="TBD", TEXT(SWIMMING!F85, "h:mm AM/PM"), ""), ""),
  IFERROR(IF(WTEN!H85="TBD", TEXT(WTEN!F85, "h:mm AM/PM"), ""), ""),
  IFERROR(IF(TF!H85="TBD", TEXT(TF!F85, "h:mm AM/PM"), ""), ""),
  IFERROR(IF(WGOLF!H85="TBD", TEXT(WGOLF!F85, "h:mm AM/PM"), ""), ""),
  IFERROR(IF(WBB!H85="TBD", TEXT(WBB!F85, "h:mm AM/PM"), ""), ""),
  IFERROR(IF(MBB!H85="TBD", TEXT(MBB!F85, "h:mm AM/PM"), ""), ""),
  IFERROR(IF(WLAX!H85="TBD", TEXT(WLAX!F85, "h:mm AM/PM"), ""), ""),
  IFERROR(IF(MLAX!H85="TBD", TEXT(MLAX!F85, "h:mm AM/PM"), ""), ""),
  IFERROR(IF(SOFT!H85="TBD", TEXT(SOFT!F85, "h:mm AM/PM"), ""), ""),
  IFERROR(IF(BASE!H85="TBD", TEXT(BASE!F85, "h:mm AM/PM"), ""), ""),
  IFERROR(IF(ESPORTS!H85="TBD", TEXT(ESPORTS!F85, "h:mm AM/PM"), ""), "")
)
</f>
        <v/>
      </c>
      <c r="G85" s="11" t="str">
        <f>TEXTJOIN(
  CHAR(10) &amp; CHAR(10),
  TRUE,
  IFERROR(IF(WSO!H85="TBD", WSO!G85, ""), ""),
  IFERROR(IF(MSO!H85="TBD", MSO!G85, ""), ""),
  IFERROR(IF(FH!H85="TBD", FH!G85, ""), ""),
  IFERROR(IF(MGOLF!H85="TBD", MGOLF!G85, ""), ""),
  IFERROR(IF(Football!H85="TBD", Football!G85, ""), ""),
  IFERROR(IF(WVB!H85="TBD", WVB!G85, ""), ""),
  IFERROR(IF(XC!H85="TBD", XC!G85, ""), ""),
  IFERROR(IF(SWIMMING!H85="TBD", SWIMMING!G85, ""), ""),
  IFERROR(IF(WTEN!H85="TBD", WTEN!G85, ""), ""),
  IFERROR(IF(TF!H85="TBD", TF!G85, ""), ""),
  IFERROR(IF(WGOLF!H85="TBD", WGOLF!G85, ""), ""),
  IFERROR(IF(WBB!H85="TBD", WBB!G85, ""), ""),
  IFERROR(IF(MBB!H85="TBD", MBB!G85, ""), ""),
  IFERROR(IF(WLAX!H85="TBD", WLAX!G85, ""), ""),
  IFERROR(IF(MLAX!H85="TBD", MLAX!G85, ""), ""),
  IFERROR(IF(SOFT!H85="TBD", SOFT!G85, ""), ""),
  IFERROR(IF(BASE!H85="TBD", BASE!G85, ""), ""),
  IFERROR(IF(ESPORTS!H85="TBD", ESPORTS!G85, ""), "")
)
</f>
        <v/>
      </c>
      <c r="H85" s="22" t="str">
        <f>TEXTJOIN(
  CHAR(10) &amp; CHAR(10),
  TRUE,
  IFERROR(IF(WSO!H85="TBD", WSO!P85, ""), ""),
  IFERROR(IF(MSO!H85="TBD", MSO!P85, ""), ""),
  IFERROR(IF(FH!H85="TBD", FH!P85, ""), ""),
  IFERROR(IF(MGOLF!H85="TBD", MGOLF!P85, ""), ""),
  IFERROR(IF(Football!H85="TBD", Football!P85, ""), ""),
  IFERROR(IF(WVB!H85="TBD", WVB!P85, ""), ""),
  IFERROR(IF(XC!H85="TBD", XC!P85, ""), ""),
  IFERROR(IF(SWIMMING!H85="TBD", SWIMMING!P85, ""), ""),
  IFERROR(IF(WTEN!H85="TBD", WTEN!P85, ""), ""),
  IFERROR(IF(TF!H85="TBD", TF!P85, ""), ""),
  IFERROR(IF(WGOLF!H85="TBD", WGOLF!P85, ""), ""),
  IFERROR(IF(WBB!H85="TBD", WBB!P85, ""), ""),
  IFERROR(IF(MBB!H85="TBD", MBB!P85, ""), ""),
  IFERROR(IF(WLAX!H85="TBD", WLAX!P85, ""), ""),
  IFERROR(IF(MLAX!H85="TBD", MLAX!P85, ""), ""),
  IFERROR(IF(SOFT!H85="TBD", SOFT!P85, ""), ""),
  IFERROR(IF(BASE!H85="TBD", BASE!P85, ""), ""),
  IFERROR(IF(ESPORTS!H85="TBD", ESPORTS!P85, ""), "")
)
</f>
        <v/>
      </c>
    </row>
    <row r="86" ht="22.5" customHeight="1">
      <c r="A86" s="6">
        <v>85.0</v>
      </c>
      <c r="B86" s="6" t="str">
        <f>'Master Schedule'!B86</f>
        <v/>
      </c>
      <c r="C86" s="7">
        <v>46319.0</v>
      </c>
      <c r="D86" s="8" t="str">
        <f t="shared" si="1"/>
        <v>Saturday</v>
      </c>
      <c r="E86" s="11" t="str">
        <f>TEXTJOIN(
  CHAR(10) &amp; CHAR(10),
  TRUE,
  IFERROR(IF(WSO!H86="TBD", WSO!E86, ""), ""),
  IFERROR(IF(MSO!H86="TBD", MSO!E86, ""), ""),
  IFERROR(IF(FH!H86="TBD", FH!E86, ""), ""),
  IFERROR(IF(MGOLF!H86="TBD", MGOLF!E86, ""), ""),
  IFERROR(IF(Football!H86="TBD", Football!E86, ""), ""),
  IFERROR(IF(WVB!H86="TBD", WVB!E86, ""), ""),
  IFERROR(IF(XC!H86="TBD", XC!E86, ""), ""),
  IFERROR(IF(SWIMMING!H86="TBD", SWIMMING!E86, ""), ""),
  IFERROR(IF(WTEN!H86="TBD", WTEN!E86, ""), ""),
  IFERROR(IF(TF!H86="TBD", TF!E86, ""), ""),
  IFERROR(IF(WGOLF!H86="TBD", WGOLF!E86, ""), ""),
  IFERROR(IF(WBB!H86="TBD", WBB!E86, ""), ""),
  IFERROR(IF(MBB!H86="TBD", MBB!E86, ""), ""),
  IFERROR(IF(WLAX!H86="TBD", WLAX!E86, ""), ""),
  IFERROR(IF(MLAX!H86="TBD", MLAX!E86, ""), ""),
  IFERROR(IF(SOFT!H86="TBD", SOFT!E86, ""), ""),
  IFERROR(IF(BASE!H86="Away", BASE!E86, ""), ""),
  IFERROR(IF(ESPORTS!H86="TBD", ESPORTS!E86, ""), "")
)</f>
        <v/>
      </c>
      <c r="F86" s="11" t="str">
        <f>TEXTJOIN(
  CHAR(10) &amp; CHAR(10),
  TRUE,
  IFERROR(IF(WSO!H86="TBD", TEXT(WSO!F86, "h:mm AM/PM"), ""), ""),
  IFERROR(IF(MSO!H86="TBD", TEXT(MSO!F86, "h:mm AM/PM"), ""), ""),
  IFERROR(IF(FH!H86="TBD", TEXT(FH!F86, "h:mm AM/PM"), ""), ""),
  IFERROR(IF(MGOLF!H86="TBD", TEXT(MGOLF!F86, "h:mm AM/PM"), ""), ""),
  IFERROR(IF(Football!H86="TBD", TEXT(Football!F86, "h:mm AM/PM"), ""), ""),
  IFERROR(IF(WVB!H86="TBD", TEXT(WVB!F86, "h:mm AM/PM"), ""), ""),
  IFERROR(IF(XC!H86="TBD", TEXT(XC!F86, "h:mm AM/PM"), ""), ""),
  IFERROR(IF(SWIMMING!H86="TBD", TEXT(SWIMMING!F86, "h:mm AM/PM"), ""), ""),
  IFERROR(IF(WTEN!H86="TBD", TEXT(WTEN!F86, "h:mm AM/PM"), ""), ""),
  IFERROR(IF(TF!H86="TBD", TEXT(TF!F86, "h:mm AM/PM"), ""), ""),
  IFERROR(IF(WGOLF!H86="TBD", TEXT(WGOLF!F86, "h:mm AM/PM"), ""), ""),
  IFERROR(IF(WBB!H86="TBD", TEXT(WBB!F86, "h:mm AM/PM"), ""), ""),
  IFERROR(IF(MBB!H86="TBD", TEXT(MBB!F86, "h:mm AM/PM"), ""), ""),
  IFERROR(IF(WLAX!H86="TBD", TEXT(WLAX!F86, "h:mm AM/PM"), ""), ""),
  IFERROR(IF(MLAX!H86="TBD", TEXT(MLAX!F86, "h:mm AM/PM"), ""), ""),
  IFERROR(IF(SOFT!H86="TBD", TEXT(SOFT!F86, "h:mm AM/PM"), ""), ""),
  IFERROR(IF(BASE!H86="TBD", TEXT(BASE!F86, "h:mm AM/PM"), ""), ""),
  IFERROR(IF(ESPORTS!H86="TBD", TEXT(ESPORTS!F86, "h:mm AM/PM"), ""), "")
)
</f>
        <v/>
      </c>
      <c r="G86" s="11" t="str">
        <f>TEXTJOIN(
  CHAR(10) &amp; CHAR(10),
  TRUE,
  IFERROR(IF(WSO!H86="TBD", WSO!G86, ""), ""),
  IFERROR(IF(MSO!H86="TBD", MSO!G86, ""), ""),
  IFERROR(IF(FH!H86="TBD", FH!G86, ""), ""),
  IFERROR(IF(MGOLF!H86="TBD", MGOLF!G86, ""), ""),
  IFERROR(IF(Football!H86="TBD", Football!G86, ""), ""),
  IFERROR(IF(WVB!H86="TBD", WVB!G86, ""), ""),
  IFERROR(IF(XC!H86="TBD", XC!G86, ""), ""),
  IFERROR(IF(SWIMMING!H86="TBD", SWIMMING!G86, ""), ""),
  IFERROR(IF(WTEN!H86="TBD", WTEN!G86, ""), ""),
  IFERROR(IF(TF!H86="TBD", TF!G86, ""), ""),
  IFERROR(IF(WGOLF!H86="TBD", WGOLF!G86, ""), ""),
  IFERROR(IF(WBB!H86="TBD", WBB!G86, ""), ""),
  IFERROR(IF(MBB!H86="TBD", MBB!G86, ""), ""),
  IFERROR(IF(WLAX!H86="TBD", WLAX!G86, ""), ""),
  IFERROR(IF(MLAX!H86="TBD", MLAX!G86, ""), ""),
  IFERROR(IF(SOFT!H86="TBD", SOFT!G86, ""), ""),
  IFERROR(IF(BASE!H86="TBD", BASE!G86, ""), ""),
  IFERROR(IF(ESPORTS!H86="TBD", ESPORTS!G86, ""), "")
)
</f>
        <v/>
      </c>
      <c r="H86" s="22" t="str">
        <f>TEXTJOIN(
  CHAR(10) &amp; CHAR(10),
  TRUE,
  IFERROR(IF(WSO!H86="TBD", WSO!P86, ""), ""),
  IFERROR(IF(MSO!H86="TBD", MSO!P86, ""), ""),
  IFERROR(IF(FH!H86="TBD", FH!P86, ""), ""),
  IFERROR(IF(MGOLF!H86="TBD", MGOLF!P86, ""), ""),
  IFERROR(IF(Football!H86="TBD", Football!P86, ""), ""),
  IFERROR(IF(WVB!H86="TBD", WVB!P86, ""), ""),
  IFERROR(IF(XC!H86="TBD", XC!P86, ""), ""),
  IFERROR(IF(SWIMMING!H86="TBD", SWIMMING!P86, ""), ""),
  IFERROR(IF(WTEN!H86="TBD", WTEN!P86, ""), ""),
  IFERROR(IF(TF!H86="TBD", TF!P86, ""), ""),
  IFERROR(IF(WGOLF!H86="TBD", WGOLF!P86, ""), ""),
  IFERROR(IF(WBB!H86="TBD", WBB!P86, ""), ""),
  IFERROR(IF(MBB!H86="TBD", MBB!P86, ""), ""),
  IFERROR(IF(WLAX!H86="TBD", WLAX!P86, ""), ""),
  IFERROR(IF(MLAX!H86="TBD", MLAX!P86, ""), ""),
  IFERROR(IF(SOFT!H86="TBD", SOFT!P86, ""), ""),
  IFERROR(IF(BASE!H86="TBD", BASE!P86, ""), ""),
  IFERROR(IF(ESPORTS!H86="TBD", ESPORTS!P86, ""), "")
)
</f>
        <v/>
      </c>
    </row>
    <row r="87" ht="22.5" customHeight="1">
      <c r="A87" s="6">
        <v>86.0</v>
      </c>
      <c r="B87" s="6" t="str">
        <f>'Master Schedule'!B87</f>
        <v/>
      </c>
      <c r="C87" s="7">
        <v>46320.0</v>
      </c>
      <c r="D87" s="8" t="str">
        <f t="shared" si="1"/>
        <v>Sunday</v>
      </c>
      <c r="E87" s="11" t="str">
        <f>TEXTJOIN(
  CHAR(10) &amp; CHAR(10),
  TRUE,
  IFERROR(IF(WSO!H87="TBD", WSO!E87, ""), ""),
  IFERROR(IF(MSO!H87="TBD", MSO!E87, ""), ""),
  IFERROR(IF(FH!H87="TBD", FH!E87, ""), ""),
  IFERROR(IF(MGOLF!H87="TBD", MGOLF!E87, ""), ""),
  IFERROR(IF(Football!H87="TBD", Football!E87, ""), ""),
  IFERROR(IF(WVB!H87="TBD", WVB!E87, ""), ""),
  IFERROR(IF(XC!H87="TBD", XC!E87, ""), ""),
  IFERROR(IF(SWIMMING!H87="TBD", SWIMMING!E87, ""), ""),
  IFERROR(IF(WTEN!H87="TBD", WTEN!E87, ""), ""),
  IFERROR(IF(TF!H87="TBD", TF!E87, ""), ""),
  IFERROR(IF(WGOLF!H87="TBD", WGOLF!E87, ""), ""),
  IFERROR(IF(WBB!H87="TBD", WBB!E87, ""), ""),
  IFERROR(IF(MBB!H87="TBD", MBB!E87, ""), ""),
  IFERROR(IF(WLAX!H87="TBD", WLAX!E87, ""), ""),
  IFERROR(IF(MLAX!H87="TBD", MLAX!E87, ""), ""),
  IFERROR(IF(SOFT!H87="TBD", SOFT!E87, ""), ""),
  IFERROR(IF(BASE!H87="Away", BASE!E87, ""), ""),
  IFERROR(IF(ESPORTS!H87="TBD", ESPORTS!E87, ""), "")
)</f>
        <v/>
      </c>
      <c r="F87" s="11" t="str">
        <f>TEXTJOIN(
  CHAR(10) &amp; CHAR(10),
  TRUE,
  IFERROR(IF(WSO!H87="TBD", TEXT(WSO!F87, "h:mm AM/PM"), ""), ""),
  IFERROR(IF(MSO!H87="TBD", TEXT(MSO!F87, "h:mm AM/PM"), ""), ""),
  IFERROR(IF(FH!H87="TBD", TEXT(FH!F87, "h:mm AM/PM"), ""), ""),
  IFERROR(IF(MGOLF!H87="TBD", TEXT(MGOLF!F87, "h:mm AM/PM"), ""), ""),
  IFERROR(IF(Football!H87="TBD", TEXT(Football!F87, "h:mm AM/PM"), ""), ""),
  IFERROR(IF(WVB!H87="TBD", TEXT(WVB!F87, "h:mm AM/PM"), ""), ""),
  IFERROR(IF(XC!H87="TBD", TEXT(XC!F87, "h:mm AM/PM"), ""), ""),
  IFERROR(IF(SWIMMING!H87="TBD", TEXT(SWIMMING!F87, "h:mm AM/PM"), ""), ""),
  IFERROR(IF(WTEN!H87="TBD", TEXT(WTEN!F87, "h:mm AM/PM"), ""), ""),
  IFERROR(IF(TF!H87="TBD", TEXT(TF!F87, "h:mm AM/PM"), ""), ""),
  IFERROR(IF(WGOLF!H87="TBD", TEXT(WGOLF!F87, "h:mm AM/PM"), ""), ""),
  IFERROR(IF(WBB!H87="TBD", TEXT(WBB!F87, "h:mm AM/PM"), ""), ""),
  IFERROR(IF(MBB!H87="TBD", TEXT(MBB!F87, "h:mm AM/PM"), ""), ""),
  IFERROR(IF(WLAX!H87="TBD", TEXT(WLAX!F87, "h:mm AM/PM"), ""), ""),
  IFERROR(IF(MLAX!H87="TBD", TEXT(MLAX!F87, "h:mm AM/PM"), ""), ""),
  IFERROR(IF(SOFT!H87="TBD", TEXT(SOFT!F87, "h:mm AM/PM"), ""), ""),
  IFERROR(IF(BASE!H87="TBD", TEXT(BASE!F87, "h:mm AM/PM"), ""), ""),
  IFERROR(IF(ESPORTS!H87="TBD", TEXT(ESPORTS!F87, "h:mm AM/PM"), ""), "")
)
</f>
        <v/>
      </c>
      <c r="G87" s="11" t="str">
        <f>TEXTJOIN(
  CHAR(10) &amp; CHAR(10),
  TRUE,
  IFERROR(IF(WSO!H87="TBD", WSO!G87, ""), ""),
  IFERROR(IF(MSO!H87="TBD", MSO!G87, ""), ""),
  IFERROR(IF(FH!H87="TBD", FH!G87, ""), ""),
  IFERROR(IF(MGOLF!H87="TBD", MGOLF!G87, ""), ""),
  IFERROR(IF(Football!H87="TBD", Football!G87, ""), ""),
  IFERROR(IF(WVB!H87="TBD", WVB!G87, ""), ""),
  IFERROR(IF(XC!H87="TBD", XC!G87, ""), ""),
  IFERROR(IF(SWIMMING!H87="TBD", SWIMMING!G87, ""), ""),
  IFERROR(IF(WTEN!H87="TBD", WTEN!G87, ""), ""),
  IFERROR(IF(TF!H87="TBD", TF!G87, ""), ""),
  IFERROR(IF(WGOLF!H87="TBD", WGOLF!G87, ""), ""),
  IFERROR(IF(WBB!H87="TBD", WBB!G87, ""), ""),
  IFERROR(IF(MBB!H87="TBD", MBB!G87, ""), ""),
  IFERROR(IF(WLAX!H87="TBD", WLAX!G87, ""), ""),
  IFERROR(IF(MLAX!H87="TBD", MLAX!G87, ""), ""),
  IFERROR(IF(SOFT!H87="TBD", SOFT!G87, ""), ""),
  IFERROR(IF(BASE!H87="TBD", BASE!G87, ""), ""),
  IFERROR(IF(ESPORTS!H87="TBD", ESPORTS!G87, ""), "")
)
</f>
        <v/>
      </c>
      <c r="H87" s="22" t="str">
        <f>TEXTJOIN(
  CHAR(10) &amp; CHAR(10),
  TRUE,
  IFERROR(IF(WSO!H87="TBD", WSO!P87, ""), ""),
  IFERROR(IF(MSO!H87="TBD", MSO!P87, ""), ""),
  IFERROR(IF(FH!H87="TBD", FH!P87, ""), ""),
  IFERROR(IF(MGOLF!H87="TBD", MGOLF!P87, ""), ""),
  IFERROR(IF(Football!H87="TBD", Football!P87, ""), ""),
  IFERROR(IF(WVB!H87="TBD", WVB!P87, ""), ""),
  IFERROR(IF(XC!H87="TBD", XC!P87, ""), ""),
  IFERROR(IF(SWIMMING!H87="TBD", SWIMMING!P87, ""), ""),
  IFERROR(IF(WTEN!H87="TBD", WTEN!P87, ""), ""),
  IFERROR(IF(TF!H87="TBD", TF!P87, ""), ""),
  IFERROR(IF(WGOLF!H87="TBD", WGOLF!P87, ""), ""),
  IFERROR(IF(WBB!H87="TBD", WBB!P87, ""), ""),
  IFERROR(IF(MBB!H87="TBD", MBB!P87, ""), ""),
  IFERROR(IF(WLAX!H87="TBD", WLAX!P87, ""), ""),
  IFERROR(IF(MLAX!H87="TBD", MLAX!P87, ""), ""),
  IFERROR(IF(SOFT!H87="TBD", SOFT!P87, ""), ""),
  IFERROR(IF(BASE!H87="TBD", BASE!P87, ""), ""),
  IFERROR(IF(ESPORTS!H87="TBD", ESPORTS!P87, ""), "")
)
</f>
        <v/>
      </c>
    </row>
    <row r="88" ht="22.5" customHeight="1">
      <c r="A88" s="6">
        <v>87.0</v>
      </c>
      <c r="B88" s="6" t="str">
        <f>'Master Schedule'!B88</f>
        <v/>
      </c>
      <c r="C88" s="7">
        <v>46321.0</v>
      </c>
      <c r="D88" s="8" t="str">
        <f t="shared" si="1"/>
        <v>Monday</v>
      </c>
      <c r="E88" s="11" t="str">
        <f>TEXTJOIN(
  CHAR(10) &amp; CHAR(10),
  TRUE,
  IFERROR(IF(WSO!H88="TBD", WSO!E88, ""), ""),
  IFERROR(IF(MSO!H88="TBD", MSO!E88, ""), ""),
  IFERROR(IF(FH!H88="TBD", FH!E88, ""), ""),
  IFERROR(IF(MGOLF!H88="TBD", MGOLF!E88, ""), ""),
  IFERROR(IF(Football!H88="TBD", Football!E88, ""), ""),
  IFERROR(IF(WVB!H88="TBD", WVB!E88, ""), ""),
  IFERROR(IF(XC!H88="TBD", XC!E88, ""), ""),
  IFERROR(IF(SWIMMING!H88="TBD", SWIMMING!E88, ""), ""),
  IFERROR(IF(WTEN!H88="TBD", WTEN!E88, ""), ""),
  IFERROR(IF(TF!H88="TBD", TF!E88, ""), ""),
  IFERROR(IF(WGOLF!H88="TBD", WGOLF!E88, ""), ""),
  IFERROR(IF(WBB!H88="TBD", WBB!E88, ""), ""),
  IFERROR(IF(MBB!H88="TBD", MBB!E88, ""), ""),
  IFERROR(IF(WLAX!H88="TBD", WLAX!E88, ""), ""),
  IFERROR(IF(MLAX!H88="TBD", MLAX!E88, ""), ""),
  IFERROR(IF(SOFT!H88="TBD", SOFT!E88, ""), ""),
  IFERROR(IF(BASE!H88="Away", BASE!E88, ""), ""),
  IFERROR(IF(ESPORTS!H88="TBD", ESPORTS!E88, ""), "")
)</f>
        <v/>
      </c>
      <c r="F88" s="11" t="str">
        <f>TEXTJOIN(
  CHAR(10) &amp; CHAR(10),
  TRUE,
  IFERROR(IF(WSO!H88="TBD", TEXT(WSO!F88, "h:mm AM/PM"), ""), ""),
  IFERROR(IF(MSO!H88="TBD", TEXT(MSO!F88, "h:mm AM/PM"), ""), ""),
  IFERROR(IF(FH!H88="TBD", TEXT(FH!F88, "h:mm AM/PM"), ""), ""),
  IFERROR(IF(MGOLF!H88="TBD", TEXT(MGOLF!F88, "h:mm AM/PM"), ""), ""),
  IFERROR(IF(Football!H88="TBD", TEXT(Football!F88, "h:mm AM/PM"), ""), ""),
  IFERROR(IF(WVB!H88="TBD", TEXT(WVB!F88, "h:mm AM/PM"), ""), ""),
  IFERROR(IF(XC!H88="TBD", TEXT(XC!F88, "h:mm AM/PM"), ""), ""),
  IFERROR(IF(SWIMMING!H88="TBD", TEXT(SWIMMING!F88, "h:mm AM/PM"), ""), ""),
  IFERROR(IF(WTEN!H88="TBD", TEXT(WTEN!F88, "h:mm AM/PM"), ""), ""),
  IFERROR(IF(TF!H88="TBD", TEXT(TF!F88, "h:mm AM/PM"), ""), ""),
  IFERROR(IF(WGOLF!H88="TBD", TEXT(WGOLF!F88, "h:mm AM/PM"), ""), ""),
  IFERROR(IF(WBB!H88="TBD", TEXT(WBB!F88, "h:mm AM/PM"), ""), ""),
  IFERROR(IF(MBB!H88="TBD", TEXT(MBB!F88, "h:mm AM/PM"), ""), ""),
  IFERROR(IF(WLAX!H88="TBD", TEXT(WLAX!F88, "h:mm AM/PM"), ""), ""),
  IFERROR(IF(MLAX!H88="TBD", TEXT(MLAX!F88, "h:mm AM/PM"), ""), ""),
  IFERROR(IF(SOFT!H88="TBD", TEXT(SOFT!F88, "h:mm AM/PM"), ""), ""),
  IFERROR(IF(BASE!H88="TBD", TEXT(BASE!F88, "h:mm AM/PM"), ""), ""),
  IFERROR(IF(ESPORTS!H88="TBD", TEXT(ESPORTS!F88, "h:mm AM/PM"), ""), "")
)
</f>
        <v/>
      </c>
      <c r="G88" s="11" t="str">
        <f>TEXTJOIN(
  CHAR(10) &amp; CHAR(10),
  TRUE,
  IFERROR(IF(WSO!H88="TBD", WSO!G88, ""), ""),
  IFERROR(IF(MSO!H88="TBD", MSO!G88, ""), ""),
  IFERROR(IF(FH!H88="TBD", FH!G88, ""), ""),
  IFERROR(IF(MGOLF!H88="TBD", MGOLF!G88, ""), ""),
  IFERROR(IF(Football!H88="TBD", Football!G88, ""), ""),
  IFERROR(IF(WVB!H88="TBD", WVB!G88, ""), ""),
  IFERROR(IF(XC!H88="TBD", XC!G88, ""), ""),
  IFERROR(IF(SWIMMING!H88="TBD", SWIMMING!G88, ""), ""),
  IFERROR(IF(WTEN!H88="TBD", WTEN!G88, ""), ""),
  IFERROR(IF(TF!H88="TBD", TF!G88, ""), ""),
  IFERROR(IF(WGOLF!H88="TBD", WGOLF!G88, ""), ""),
  IFERROR(IF(WBB!H88="TBD", WBB!G88, ""), ""),
  IFERROR(IF(MBB!H88="TBD", MBB!G88, ""), ""),
  IFERROR(IF(WLAX!H88="TBD", WLAX!G88, ""), ""),
  IFERROR(IF(MLAX!H88="TBD", MLAX!G88, ""), ""),
  IFERROR(IF(SOFT!H88="TBD", SOFT!G88, ""), ""),
  IFERROR(IF(BASE!H88="TBD", BASE!G88, ""), ""),
  IFERROR(IF(ESPORTS!H88="TBD", ESPORTS!G88, ""), "")
)
</f>
        <v/>
      </c>
      <c r="H88" s="22" t="str">
        <f>TEXTJOIN(
  CHAR(10) &amp; CHAR(10),
  TRUE,
  IFERROR(IF(WSO!H88="TBD", WSO!P88, ""), ""),
  IFERROR(IF(MSO!H88="TBD", MSO!P88, ""), ""),
  IFERROR(IF(FH!H88="TBD", FH!P88, ""), ""),
  IFERROR(IF(MGOLF!H88="TBD", MGOLF!P88, ""), ""),
  IFERROR(IF(Football!H88="TBD", Football!P88, ""), ""),
  IFERROR(IF(WVB!H88="TBD", WVB!P88, ""), ""),
  IFERROR(IF(XC!H88="TBD", XC!P88, ""), ""),
  IFERROR(IF(SWIMMING!H88="TBD", SWIMMING!P88, ""), ""),
  IFERROR(IF(WTEN!H88="TBD", WTEN!P88, ""), ""),
  IFERROR(IF(TF!H88="TBD", TF!P88, ""), ""),
  IFERROR(IF(WGOLF!H88="TBD", WGOLF!P88, ""), ""),
  IFERROR(IF(WBB!H88="TBD", WBB!P88, ""), ""),
  IFERROR(IF(MBB!H88="TBD", MBB!P88, ""), ""),
  IFERROR(IF(WLAX!H88="TBD", WLAX!P88, ""), ""),
  IFERROR(IF(MLAX!H88="TBD", MLAX!P88, ""), ""),
  IFERROR(IF(SOFT!H88="TBD", SOFT!P88, ""), ""),
  IFERROR(IF(BASE!H88="TBD", BASE!P88, ""), ""),
  IFERROR(IF(ESPORTS!H88="TBD", ESPORTS!P88, ""), "")
)
</f>
        <v/>
      </c>
    </row>
    <row r="89" ht="22.5" customHeight="1">
      <c r="A89" s="6">
        <v>88.0</v>
      </c>
      <c r="B89" s="6" t="str">
        <f>'Master Schedule'!B89</f>
        <v/>
      </c>
      <c r="C89" s="7">
        <v>46322.0</v>
      </c>
      <c r="D89" s="8" t="str">
        <f t="shared" si="1"/>
        <v>Tuesday</v>
      </c>
      <c r="E89" s="11" t="str">
        <f>TEXTJOIN(
  CHAR(10) &amp; CHAR(10),
  TRUE,
  IFERROR(IF(WSO!H89="TBD", WSO!E89, ""), ""),
  IFERROR(IF(MSO!H89="TBD", MSO!E89, ""), ""),
  IFERROR(IF(FH!H89="TBD", FH!E89, ""), ""),
  IFERROR(IF(MGOLF!H89="TBD", MGOLF!E89, ""), ""),
  IFERROR(IF(Football!H89="TBD", Football!E89, ""), ""),
  IFERROR(IF(WVB!H89="TBD", WVB!E89, ""), ""),
  IFERROR(IF(XC!H89="TBD", XC!E89, ""), ""),
  IFERROR(IF(SWIMMING!H89="TBD", SWIMMING!E89, ""), ""),
  IFERROR(IF(WTEN!H89="TBD", WTEN!E89, ""), ""),
  IFERROR(IF(TF!H89="TBD", TF!E89, ""), ""),
  IFERROR(IF(WGOLF!H89="TBD", WGOLF!E89, ""), ""),
  IFERROR(IF(WBB!H89="TBD", WBB!E89, ""), ""),
  IFERROR(IF(MBB!H89="TBD", MBB!E89, ""), ""),
  IFERROR(IF(WLAX!H89="TBD", WLAX!E89, ""), ""),
  IFERROR(IF(MLAX!H89="TBD", MLAX!E89, ""), ""),
  IFERROR(IF(SOFT!H89="TBD", SOFT!E89, ""), ""),
  IFERROR(IF(BASE!H89="Away", BASE!E89, ""), ""),
  IFERROR(IF(ESPORTS!H89="TBD", ESPORTS!E89, ""), "")
)</f>
        <v/>
      </c>
      <c r="F89" s="11" t="str">
        <f>TEXTJOIN(
  CHAR(10) &amp; CHAR(10),
  TRUE,
  IFERROR(IF(WSO!H89="TBD", TEXT(WSO!F89, "h:mm AM/PM"), ""), ""),
  IFERROR(IF(MSO!H89="TBD", TEXT(MSO!F89, "h:mm AM/PM"), ""), ""),
  IFERROR(IF(FH!H89="TBD", TEXT(FH!F89, "h:mm AM/PM"), ""), ""),
  IFERROR(IF(MGOLF!H89="TBD", TEXT(MGOLF!F89, "h:mm AM/PM"), ""), ""),
  IFERROR(IF(Football!H89="TBD", TEXT(Football!F89, "h:mm AM/PM"), ""), ""),
  IFERROR(IF(WVB!H89="TBD", TEXT(WVB!F89, "h:mm AM/PM"), ""), ""),
  IFERROR(IF(XC!H89="TBD", TEXT(XC!F89, "h:mm AM/PM"), ""), ""),
  IFERROR(IF(SWIMMING!H89="TBD", TEXT(SWIMMING!F89, "h:mm AM/PM"), ""), ""),
  IFERROR(IF(WTEN!H89="TBD", TEXT(WTEN!F89, "h:mm AM/PM"), ""), ""),
  IFERROR(IF(TF!H89="TBD", TEXT(TF!F89, "h:mm AM/PM"), ""), ""),
  IFERROR(IF(WGOLF!H89="TBD", TEXT(WGOLF!F89, "h:mm AM/PM"), ""), ""),
  IFERROR(IF(WBB!H89="TBD", TEXT(WBB!F89, "h:mm AM/PM"), ""), ""),
  IFERROR(IF(MBB!H89="TBD", TEXT(MBB!F89, "h:mm AM/PM"), ""), ""),
  IFERROR(IF(WLAX!H89="TBD", TEXT(WLAX!F89, "h:mm AM/PM"), ""), ""),
  IFERROR(IF(MLAX!H89="TBD", TEXT(MLAX!F89, "h:mm AM/PM"), ""), ""),
  IFERROR(IF(SOFT!H89="TBD", TEXT(SOFT!F89, "h:mm AM/PM"), ""), ""),
  IFERROR(IF(BASE!H89="TBD", TEXT(BASE!F89, "h:mm AM/PM"), ""), ""),
  IFERROR(IF(ESPORTS!H89="TBD", TEXT(ESPORTS!F89, "h:mm AM/PM"), ""), "")
)
</f>
        <v/>
      </c>
      <c r="G89" s="11" t="str">
        <f>TEXTJOIN(
  CHAR(10) &amp; CHAR(10),
  TRUE,
  IFERROR(IF(WSO!H89="TBD", WSO!G89, ""), ""),
  IFERROR(IF(MSO!H89="TBD", MSO!G89, ""), ""),
  IFERROR(IF(FH!H89="TBD", FH!G89, ""), ""),
  IFERROR(IF(MGOLF!H89="TBD", MGOLF!G89, ""), ""),
  IFERROR(IF(Football!H89="TBD", Football!G89, ""), ""),
  IFERROR(IF(WVB!H89="TBD", WVB!G89, ""), ""),
  IFERROR(IF(XC!H89="TBD", XC!G89, ""), ""),
  IFERROR(IF(SWIMMING!H89="TBD", SWIMMING!G89, ""), ""),
  IFERROR(IF(WTEN!H89="TBD", WTEN!G89, ""), ""),
  IFERROR(IF(TF!H89="TBD", TF!G89, ""), ""),
  IFERROR(IF(WGOLF!H89="TBD", WGOLF!G89, ""), ""),
  IFERROR(IF(WBB!H89="TBD", WBB!G89, ""), ""),
  IFERROR(IF(MBB!H89="TBD", MBB!G89, ""), ""),
  IFERROR(IF(WLAX!H89="TBD", WLAX!G89, ""), ""),
  IFERROR(IF(MLAX!H89="TBD", MLAX!G89, ""), ""),
  IFERROR(IF(SOFT!H89="TBD", SOFT!G89, ""), ""),
  IFERROR(IF(BASE!H89="TBD", BASE!G89, ""), ""),
  IFERROR(IF(ESPORTS!H89="TBD", ESPORTS!G89, ""), "")
)
</f>
        <v/>
      </c>
      <c r="H89" s="22" t="str">
        <f>TEXTJOIN(
  CHAR(10) &amp; CHAR(10),
  TRUE,
  IFERROR(IF(WSO!H89="TBD", WSO!P89, ""), ""),
  IFERROR(IF(MSO!H89="TBD", MSO!P89, ""), ""),
  IFERROR(IF(FH!H89="TBD", FH!P89, ""), ""),
  IFERROR(IF(MGOLF!H89="TBD", MGOLF!P89, ""), ""),
  IFERROR(IF(Football!H89="TBD", Football!P89, ""), ""),
  IFERROR(IF(WVB!H89="TBD", WVB!P89, ""), ""),
  IFERROR(IF(XC!H89="TBD", XC!P89, ""), ""),
  IFERROR(IF(SWIMMING!H89="TBD", SWIMMING!P89, ""), ""),
  IFERROR(IF(WTEN!H89="TBD", WTEN!P89, ""), ""),
  IFERROR(IF(TF!H89="TBD", TF!P89, ""), ""),
  IFERROR(IF(WGOLF!H89="TBD", WGOLF!P89, ""), ""),
  IFERROR(IF(WBB!H89="TBD", WBB!P89, ""), ""),
  IFERROR(IF(MBB!H89="TBD", MBB!P89, ""), ""),
  IFERROR(IF(WLAX!H89="TBD", WLAX!P89, ""), ""),
  IFERROR(IF(MLAX!H89="TBD", MLAX!P89, ""), ""),
  IFERROR(IF(SOFT!H89="TBD", SOFT!P89, ""), ""),
  IFERROR(IF(BASE!H89="TBD", BASE!P89, ""), ""),
  IFERROR(IF(ESPORTS!H89="TBD", ESPORTS!P89, ""), "")
)
</f>
        <v/>
      </c>
    </row>
    <row r="90" ht="22.5" customHeight="1">
      <c r="A90" s="6">
        <v>89.0</v>
      </c>
      <c r="B90" s="6" t="str">
        <f>'Master Schedule'!B90</f>
        <v/>
      </c>
      <c r="C90" s="7">
        <v>46323.0</v>
      </c>
      <c r="D90" s="8" t="str">
        <f t="shared" si="1"/>
        <v>Wednesday</v>
      </c>
      <c r="E90" s="11" t="str">
        <f>TEXTJOIN(
  CHAR(10) &amp; CHAR(10),
  TRUE,
  IFERROR(IF(WSO!H90="TBD", WSO!E90, ""), ""),
  IFERROR(IF(MSO!H90="TBD", MSO!E90, ""), ""),
  IFERROR(IF(FH!H90="TBD", FH!E90, ""), ""),
  IFERROR(IF(MGOLF!H90="TBD", MGOLF!E90, ""), ""),
  IFERROR(IF(Football!H90="TBD", Football!E90, ""), ""),
  IFERROR(IF(WVB!H90="TBD", WVB!E90, ""), ""),
  IFERROR(IF(XC!H90="TBD", XC!E90, ""), ""),
  IFERROR(IF(SWIMMING!H90="TBD", SWIMMING!E90, ""), ""),
  IFERROR(IF(WTEN!H90="TBD", WTEN!E90, ""), ""),
  IFERROR(IF(TF!H90="TBD", TF!E90, ""), ""),
  IFERROR(IF(WGOLF!H90="TBD", WGOLF!E90, ""), ""),
  IFERROR(IF(WBB!H90="TBD", WBB!E90, ""), ""),
  IFERROR(IF(MBB!H90="TBD", MBB!E90, ""), ""),
  IFERROR(IF(WLAX!H90="TBD", WLAX!E90, ""), ""),
  IFERROR(IF(MLAX!H90="TBD", MLAX!E90, ""), ""),
  IFERROR(IF(SOFT!H90="TBD", SOFT!E90, ""), ""),
  IFERROR(IF(BASE!H90="Away", BASE!E90, ""), ""),
  IFERROR(IF(ESPORTS!H90="TBD", ESPORTS!E90, ""), "")
)</f>
        <v/>
      </c>
      <c r="F90" s="11" t="str">
        <f>TEXTJOIN(
  CHAR(10) &amp; CHAR(10),
  TRUE,
  IFERROR(IF(WSO!H90="TBD", TEXT(WSO!F90, "h:mm AM/PM"), ""), ""),
  IFERROR(IF(MSO!H90="TBD", TEXT(MSO!F90, "h:mm AM/PM"), ""), ""),
  IFERROR(IF(FH!H90="TBD", TEXT(FH!F90, "h:mm AM/PM"), ""), ""),
  IFERROR(IF(MGOLF!H90="TBD", TEXT(MGOLF!F90, "h:mm AM/PM"), ""), ""),
  IFERROR(IF(Football!H90="TBD", TEXT(Football!F90, "h:mm AM/PM"), ""), ""),
  IFERROR(IF(WVB!H90="TBD", TEXT(WVB!F90, "h:mm AM/PM"), ""), ""),
  IFERROR(IF(XC!H90="TBD", TEXT(XC!F90, "h:mm AM/PM"), ""), ""),
  IFERROR(IF(SWIMMING!H90="TBD", TEXT(SWIMMING!F90, "h:mm AM/PM"), ""), ""),
  IFERROR(IF(WTEN!H90="TBD", TEXT(WTEN!F90, "h:mm AM/PM"), ""), ""),
  IFERROR(IF(TF!H90="TBD", TEXT(TF!F90, "h:mm AM/PM"), ""), ""),
  IFERROR(IF(WGOLF!H90="TBD", TEXT(WGOLF!F90, "h:mm AM/PM"), ""), ""),
  IFERROR(IF(WBB!H90="TBD", TEXT(WBB!F90, "h:mm AM/PM"), ""), ""),
  IFERROR(IF(MBB!H90="TBD", TEXT(MBB!F90, "h:mm AM/PM"), ""), ""),
  IFERROR(IF(WLAX!H90="TBD", TEXT(WLAX!F90, "h:mm AM/PM"), ""), ""),
  IFERROR(IF(MLAX!H90="TBD", TEXT(MLAX!F90, "h:mm AM/PM"), ""), ""),
  IFERROR(IF(SOFT!H90="TBD", TEXT(SOFT!F90, "h:mm AM/PM"), ""), ""),
  IFERROR(IF(BASE!H90="TBD", TEXT(BASE!F90, "h:mm AM/PM"), ""), ""),
  IFERROR(IF(ESPORTS!H90="TBD", TEXT(ESPORTS!F90, "h:mm AM/PM"), ""), "")
)
</f>
        <v/>
      </c>
      <c r="G90" s="11" t="str">
        <f>TEXTJOIN(
  CHAR(10) &amp; CHAR(10),
  TRUE,
  IFERROR(IF(WSO!H90="TBD", WSO!G90, ""), ""),
  IFERROR(IF(MSO!H90="TBD", MSO!G90, ""), ""),
  IFERROR(IF(FH!H90="TBD", FH!G90, ""), ""),
  IFERROR(IF(MGOLF!H90="TBD", MGOLF!G90, ""), ""),
  IFERROR(IF(Football!H90="TBD", Football!G90, ""), ""),
  IFERROR(IF(WVB!H90="TBD", WVB!G90, ""), ""),
  IFERROR(IF(XC!H90="TBD", XC!G90, ""), ""),
  IFERROR(IF(SWIMMING!H90="TBD", SWIMMING!G90, ""), ""),
  IFERROR(IF(WTEN!H90="TBD", WTEN!G90, ""), ""),
  IFERROR(IF(TF!H90="TBD", TF!G90, ""), ""),
  IFERROR(IF(WGOLF!H90="TBD", WGOLF!G90, ""), ""),
  IFERROR(IF(WBB!H90="TBD", WBB!G90, ""), ""),
  IFERROR(IF(MBB!H90="TBD", MBB!G90, ""), ""),
  IFERROR(IF(WLAX!H90="TBD", WLAX!G90, ""), ""),
  IFERROR(IF(MLAX!H90="TBD", MLAX!G90, ""), ""),
  IFERROR(IF(SOFT!H90="TBD", SOFT!G90, ""), ""),
  IFERROR(IF(BASE!H90="TBD", BASE!G90, ""), ""),
  IFERROR(IF(ESPORTS!H90="TBD", ESPORTS!G90, ""), "")
)
</f>
        <v/>
      </c>
      <c r="H90" s="22" t="str">
        <f>TEXTJOIN(
  CHAR(10) &amp; CHAR(10),
  TRUE,
  IFERROR(IF(WSO!H90="TBD", WSO!P90, ""), ""),
  IFERROR(IF(MSO!H90="TBD", MSO!P90, ""), ""),
  IFERROR(IF(FH!H90="TBD", FH!P90, ""), ""),
  IFERROR(IF(MGOLF!H90="TBD", MGOLF!P90, ""), ""),
  IFERROR(IF(Football!H90="TBD", Football!P90, ""), ""),
  IFERROR(IF(WVB!H90="TBD", WVB!P90, ""), ""),
  IFERROR(IF(XC!H90="TBD", XC!P90, ""), ""),
  IFERROR(IF(SWIMMING!H90="TBD", SWIMMING!P90, ""), ""),
  IFERROR(IF(WTEN!H90="TBD", WTEN!P90, ""), ""),
  IFERROR(IF(TF!H90="TBD", TF!P90, ""), ""),
  IFERROR(IF(WGOLF!H90="TBD", WGOLF!P90, ""), ""),
  IFERROR(IF(WBB!H90="TBD", WBB!P90, ""), ""),
  IFERROR(IF(MBB!H90="TBD", MBB!P90, ""), ""),
  IFERROR(IF(WLAX!H90="TBD", WLAX!P90, ""), ""),
  IFERROR(IF(MLAX!H90="TBD", MLAX!P90, ""), ""),
  IFERROR(IF(SOFT!H90="TBD", SOFT!P90, ""), ""),
  IFERROR(IF(BASE!H90="TBD", BASE!P90, ""), ""),
  IFERROR(IF(ESPORTS!H90="TBD", ESPORTS!P90, ""), "")
)
</f>
        <v/>
      </c>
    </row>
    <row r="91" ht="22.5" customHeight="1">
      <c r="A91" s="6">
        <v>90.0</v>
      </c>
      <c r="B91" s="6" t="str">
        <f>'Master Schedule'!B91</f>
        <v/>
      </c>
      <c r="C91" s="7">
        <v>46324.0</v>
      </c>
      <c r="D91" s="8" t="str">
        <f t="shared" si="1"/>
        <v>Thursday</v>
      </c>
      <c r="E91" s="11" t="str">
        <f>TEXTJOIN(
  CHAR(10) &amp; CHAR(10),
  TRUE,
  IFERROR(IF(WSO!H91="TBD", WSO!E91, ""), ""),
  IFERROR(IF(MSO!H91="TBD", MSO!E91, ""), ""),
  IFERROR(IF(FH!H91="TBD", FH!E91, ""), ""),
  IFERROR(IF(MGOLF!H91="TBD", MGOLF!E91, ""), ""),
  IFERROR(IF(Football!H91="TBD", Football!E91, ""), ""),
  IFERROR(IF(WVB!H91="TBD", WVB!E91, ""), ""),
  IFERROR(IF(XC!H91="TBD", XC!E91, ""), ""),
  IFERROR(IF(SWIMMING!H91="TBD", SWIMMING!E91, ""), ""),
  IFERROR(IF(WTEN!H91="TBD", WTEN!E91, ""), ""),
  IFERROR(IF(TF!H91="TBD", TF!E91, ""), ""),
  IFERROR(IF(WGOLF!H91="TBD", WGOLF!E91, ""), ""),
  IFERROR(IF(WBB!H91="TBD", WBB!E91, ""), ""),
  IFERROR(IF(MBB!H91="TBD", MBB!E91, ""), ""),
  IFERROR(IF(WLAX!H91="TBD", WLAX!E91, ""), ""),
  IFERROR(IF(MLAX!H91="TBD", MLAX!E91, ""), ""),
  IFERROR(IF(SOFT!H91="TBD", SOFT!E91, ""), ""),
  IFERROR(IF(BASE!H91="Away", BASE!E91, ""), ""),
  IFERROR(IF(ESPORTS!H91="TBD", ESPORTS!E91, ""), "")
)</f>
        <v/>
      </c>
      <c r="F91" s="11" t="str">
        <f>TEXTJOIN(
  CHAR(10) &amp; CHAR(10),
  TRUE,
  IFERROR(IF(WSO!H91="TBD", TEXT(WSO!F91, "h:mm AM/PM"), ""), ""),
  IFERROR(IF(MSO!H91="TBD", TEXT(MSO!F91, "h:mm AM/PM"), ""), ""),
  IFERROR(IF(FH!H91="TBD", TEXT(FH!F91, "h:mm AM/PM"), ""), ""),
  IFERROR(IF(MGOLF!H91="TBD", TEXT(MGOLF!F91, "h:mm AM/PM"), ""), ""),
  IFERROR(IF(Football!H91="TBD", TEXT(Football!F91, "h:mm AM/PM"), ""), ""),
  IFERROR(IF(WVB!H91="TBD", TEXT(WVB!F91, "h:mm AM/PM"), ""), ""),
  IFERROR(IF(XC!H91="TBD", TEXT(XC!F91, "h:mm AM/PM"), ""), ""),
  IFERROR(IF(SWIMMING!H91="TBD", TEXT(SWIMMING!F91, "h:mm AM/PM"), ""), ""),
  IFERROR(IF(WTEN!H91="TBD", TEXT(WTEN!F91, "h:mm AM/PM"), ""), ""),
  IFERROR(IF(TF!H91="TBD", TEXT(TF!F91, "h:mm AM/PM"), ""), ""),
  IFERROR(IF(WGOLF!H91="TBD", TEXT(WGOLF!F91, "h:mm AM/PM"), ""), ""),
  IFERROR(IF(WBB!H91="TBD", TEXT(WBB!F91, "h:mm AM/PM"), ""), ""),
  IFERROR(IF(MBB!H91="TBD", TEXT(MBB!F91, "h:mm AM/PM"), ""), ""),
  IFERROR(IF(WLAX!H91="TBD", TEXT(WLAX!F91, "h:mm AM/PM"), ""), ""),
  IFERROR(IF(MLAX!H91="TBD", TEXT(MLAX!F91, "h:mm AM/PM"), ""), ""),
  IFERROR(IF(SOFT!H91="TBD", TEXT(SOFT!F91, "h:mm AM/PM"), ""), ""),
  IFERROR(IF(BASE!H91="TBD", TEXT(BASE!F91, "h:mm AM/PM"), ""), ""),
  IFERROR(IF(ESPORTS!H91="TBD", TEXT(ESPORTS!F91, "h:mm AM/PM"), ""), "")
)
</f>
        <v/>
      </c>
      <c r="G91" s="11" t="str">
        <f>TEXTJOIN(
  CHAR(10) &amp; CHAR(10),
  TRUE,
  IFERROR(IF(WSO!H91="TBD", WSO!G91, ""), ""),
  IFERROR(IF(MSO!H91="TBD", MSO!G91, ""), ""),
  IFERROR(IF(FH!H91="TBD", FH!G91, ""), ""),
  IFERROR(IF(MGOLF!H91="TBD", MGOLF!G91, ""), ""),
  IFERROR(IF(Football!H91="TBD", Football!G91, ""), ""),
  IFERROR(IF(WVB!H91="TBD", WVB!G91, ""), ""),
  IFERROR(IF(XC!H91="TBD", XC!G91, ""), ""),
  IFERROR(IF(SWIMMING!H91="TBD", SWIMMING!G91, ""), ""),
  IFERROR(IF(WTEN!H91="TBD", WTEN!G91, ""), ""),
  IFERROR(IF(TF!H91="TBD", TF!G91, ""), ""),
  IFERROR(IF(WGOLF!H91="TBD", WGOLF!G91, ""), ""),
  IFERROR(IF(WBB!H91="TBD", WBB!G91, ""), ""),
  IFERROR(IF(MBB!H91="TBD", MBB!G91, ""), ""),
  IFERROR(IF(WLAX!H91="TBD", WLAX!G91, ""), ""),
  IFERROR(IF(MLAX!H91="TBD", MLAX!G91, ""), ""),
  IFERROR(IF(SOFT!H91="TBD", SOFT!G91, ""), ""),
  IFERROR(IF(BASE!H91="TBD", BASE!G91, ""), ""),
  IFERROR(IF(ESPORTS!H91="TBD", ESPORTS!G91, ""), "")
)
</f>
        <v/>
      </c>
      <c r="H91" s="22" t="str">
        <f>TEXTJOIN(
  CHAR(10) &amp; CHAR(10),
  TRUE,
  IFERROR(IF(WSO!H91="TBD", WSO!P91, ""), ""),
  IFERROR(IF(MSO!H91="TBD", MSO!P91, ""), ""),
  IFERROR(IF(FH!H91="TBD", FH!P91, ""), ""),
  IFERROR(IF(MGOLF!H91="TBD", MGOLF!P91, ""), ""),
  IFERROR(IF(Football!H91="TBD", Football!P91, ""), ""),
  IFERROR(IF(WVB!H91="TBD", WVB!P91, ""), ""),
  IFERROR(IF(XC!H91="TBD", XC!P91, ""), ""),
  IFERROR(IF(SWIMMING!H91="TBD", SWIMMING!P91, ""), ""),
  IFERROR(IF(WTEN!H91="TBD", WTEN!P91, ""), ""),
  IFERROR(IF(TF!H91="TBD", TF!P91, ""), ""),
  IFERROR(IF(WGOLF!H91="TBD", WGOLF!P91, ""), ""),
  IFERROR(IF(WBB!H91="TBD", WBB!P91, ""), ""),
  IFERROR(IF(MBB!H91="TBD", MBB!P91, ""), ""),
  IFERROR(IF(WLAX!H91="TBD", WLAX!P91, ""), ""),
  IFERROR(IF(MLAX!H91="TBD", MLAX!P91, ""), ""),
  IFERROR(IF(SOFT!H91="TBD", SOFT!P91, ""), ""),
  IFERROR(IF(BASE!H91="TBD", BASE!P91, ""), ""),
  IFERROR(IF(ESPORTS!H91="TBD", ESPORTS!P91, ""), "")
)
</f>
        <v/>
      </c>
    </row>
    <row r="92" ht="22.5" customHeight="1">
      <c r="A92" s="6">
        <v>91.0</v>
      </c>
      <c r="B92" s="6" t="str">
        <f>'Master Schedule'!B92</f>
        <v/>
      </c>
      <c r="C92" s="7">
        <v>46325.0</v>
      </c>
      <c r="D92" s="8" t="str">
        <f t="shared" si="1"/>
        <v>Friday</v>
      </c>
      <c r="E92" s="11" t="str">
        <f>TEXTJOIN(
  CHAR(10) &amp; CHAR(10),
  TRUE,
  IFERROR(IF(WSO!H92="TBD", WSO!E92, ""), ""),
  IFERROR(IF(MSO!H92="TBD", MSO!E92, ""), ""),
  IFERROR(IF(FH!H92="TBD", FH!E92, ""), ""),
  IFERROR(IF(MGOLF!H92="TBD", MGOLF!E92, ""), ""),
  IFERROR(IF(Football!H92="TBD", Football!E92, ""), ""),
  IFERROR(IF(WVB!H92="TBD", WVB!E92, ""), ""),
  IFERROR(IF(XC!H92="TBD", XC!E92, ""), ""),
  IFERROR(IF(SWIMMING!H92="TBD", SWIMMING!E92, ""), ""),
  IFERROR(IF(WTEN!H92="TBD", WTEN!E92, ""), ""),
  IFERROR(IF(TF!H92="TBD", TF!E92, ""), ""),
  IFERROR(IF(WGOLF!H92="TBD", WGOLF!E92, ""), ""),
  IFERROR(IF(WBB!H92="TBD", WBB!E92, ""), ""),
  IFERROR(IF(MBB!H92="TBD", MBB!E92, ""), ""),
  IFERROR(IF(WLAX!H92="TBD", WLAX!E92, ""), ""),
  IFERROR(IF(MLAX!H92="TBD", MLAX!E92, ""), ""),
  IFERROR(IF(SOFT!H92="TBD", SOFT!E92, ""), ""),
  IFERROR(IF(BASE!H92="Away", BASE!E92, ""), ""),
  IFERROR(IF(ESPORTS!H92="TBD", ESPORTS!E92, ""), "")
)</f>
        <v/>
      </c>
      <c r="F92" s="11" t="str">
        <f>TEXTJOIN(
  CHAR(10) &amp; CHAR(10),
  TRUE,
  IFERROR(IF(WSO!H92="TBD", TEXT(WSO!F92, "h:mm AM/PM"), ""), ""),
  IFERROR(IF(MSO!H92="TBD", TEXT(MSO!F92, "h:mm AM/PM"), ""), ""),
  IFERROR(IF(FH!H92="TBD", TEXT(FH!F92, "h:mm AM/PM"), ""), ""),
  IFERROR(IF(MGOLF!H92="TBD", TEXT(MGOLF!F92, "h:mm AM/PM"), ""), ""),
  IFERROR(IF(Football!H92="TBD", TEXT(Football!F92, "h:mm AM/PM"), ""), ""),
  IFERROR(IF(WVB!H92="TBD", TEXT(WVB!F92, "h:mm AM/PM"), ""), ""),
  IFERROR(IF(XC!H92="TBD", TEXT(XC!F92, "h:mm AM/PM"), ""), ""),
  IFERROR(IF(SWIMMING!H92="TBD", TEXT(SWIMMING!F92, "h:mm AM/PM"), ""), ""),
  IFERROR(IF(WTEN!H92="TBD", TEXT(WTEN!F92, "h:mm AM/PM"), ""), ""),
  IFERROR(IF(TF!H92="TBD", TEXT(TF!F92, "h:mm AM/PM"), ""), ""),
  IFERROR(IF(WGOLF!H92="TBD", TEXT(WGOLF!F92, "h:mm AM/PM"), ""), ""),
  IFERROR(IF(WBB!H92="TBD", TEXT(WBB!F92, "h:mm AM/PM"), ""), ""),
  IFERROR(IF(MBB!H92="TBD", TEXT(MBB!F92, "h:mm AM/PM"), ""), ""),
  IFERROR(IF(WLAX!H92="TBD", TEXT(WLAX!F92, "h:mm AM/PM"), ""), ""),
  IFERROR(IF(MLAX!H92="TBD", TEXT(MLAX!F92, "h:mm AM/PM"), ""), ""),
  IFERROR(IF(SOFT!H92="TBD", TEXT(SOFT!F92, "h:mm AM/PM"), ""), ""),
  IFERROR(IF(BASE!H92="TBD", TEXT(BASE!F92, "h:mm AM/PM"), ""), ""),
  IFERROR(IF(ESPORTS!H92="TBD", TEXT(ESPORTS!F92, "h:mm AM/PM"), ""), "")
)
</f>
        <v/>
      </c>
      <c r="G92" s="11" t="str">
        <f>TEXTJOIN(
  CHAR(10) &amp; CHAR(10),
  TRUE,
  IFERROR(IF(WSO!H92="TBD", WSO!G92, ""), ""),
  IFERROR(IF(MSO!H92="TBD", MSO!G92, ""), ""),
  IFERROR(IF(FH!H92="TBD", FH!G92, ""), ""),
  IFERROR(IF(MGOLF!H92="TBD", MGOLF!G92, ""), ""),
  IFERROR(IF(Football!H92="TBD", Football!G92, ""), ""),
  IFERROR(IF(WVB!H92="TBD", WVB!G92, ""), ""),
  IFERROR(IF(XC!H92="TBD", XC!G92, ""), ""),
  IFERROR(IF(SWIMMING!H92="TBD", SWIMMING!G92, ""), ""),
  IFERROR(IF(WTEN!H92="TBD", WTEN!G92, ""), ""),
  IFERROR(IF(TF!H92="TBD", TF!G92, ""), ""),
  IFERROR(IF(WGOLF!H92="TBD", WGOLF!G92, ""), ""),
  IFERROR(IF(WBB!H92="TBD", WBB!G92, ""), ""),
  IFERROR(IF(MBB!H92="TBD", MBB!G92, ""), ""),
  IFERROR(IF(WLAX!H92="TBD", WLAX!G92, ""), ""),
  IFERROR(IF(MLAX!H92="TBD", MLAX!G92, ""), ""),
  IFERROR(IF(SOFT!H92="TBD", SOFT!G92, ""), ""),
  IFERROR(IF(BASE!H92="TBD", BASE!G92, ""), ""),
  IFERROR(IF(ESPORTS!H92="TBD", ESPORTS!G92, ""), "")
)
</f>
        <v/>
      </c>
      <c r="H92" s="22" t="str">
        <f>TEXTJOIN(
  CHAR(10) &amp; CHAR(10),
  TRUE,
  IFERROR(IF(WSO!H92="TBD", WSO!P92, ""), ""),
  IFERROR(IF(MSO!H92="TBD", MSO!P92, ""), ""),
  IFERROR(IF(FH!H92="TBD", FH!P92, ""), ""),
  IFERROR(IF(MGOLF!H92="TBD", MGOLF!P92, ""), ""),
  IFERROR(IF(Football!H92="TBD", Football!P92, ""), ""),
  IFERROR(IF(WVB!H92="TBD", WVB!P92, ""), ""),
  IFERROR(IF(XC!H92="TBD", XC!P92, ""), ""),
  IFERROR(IF(SWIMMING!H92="TBD", SWIMMING!P92, ""), ""),
  IFERROR(IF(WTEN!H92="TBD", WTEN!P92, ""), ""),
  IFERROR(IF(TF!H92="TBD", TF!P92, ""), ""),
  IFERROR(IF(WGOLF!H92="TBD", WGOLF!P92, ""), ""),
  IFERROR(IF(WBB!H92="TBD", WBB!P92, ""), ""),
  IFERROR(IF(MBB!H92="TBD", MBB!P92, ""), ""),
  IFERROR(IF(WLAX!H92="TBD", WLAX!P92, ""), ""),
  IFERROR(IF(MLAX!H92="TBD", MLAX!P92, ""), ""),
  IFERROR(IF(SOFT!H92="TBD", SOFT!P92, ""), ""),
  IFERROR(IF(BASE!H92="TBD", BASE!P92, ""), ""),
  IFERROR(IF(ESPORTS!H92="TBD", ESPORTS!P92, ""), "")
)
</f>
        <v/>
      </c>
    </row>
    <row r="93" ht="22.5" customHeight="1">
      <c r="A93" s="6">
        <v>92.0</v>
      </c>
      <c r="B93" s="6" t="str">
        <f>'Master Schedule'!B93</f>
        <v/>
      </c>
      <c r="C93" s="7">
        <v>46326.0</v>
      </c>
      <c r="D93" s="8" t="str">
        <f t="shared" si="1"/>
        <v>Saturday</v>
      </c>
      <c r="E93" s="11" t="str">
        <f>TEXTJOIN(
  CHAR(10) &amp; CHAR(10),
  TRUE,
  IFERROR(IF(WSO!H93="TBD", WSO!E93, ""), ""),
  IFERROR(IF(MSO!H93="TBD", MSO!E93, ""), ""),
  IFERROR(IF(FH!H93="TBD", FH!E93, ""), ""),
  IFERROR(IF(MGOLF!H93="TBD", MGOLF!E93, ""), ""),
  IFERROR(IF(Football!H93="TBD", Football!E93, ""), ""),
  IFERROR(IF(WVB!H93="TBD", WVB!E93, ""), ""),
  IFERROR(IF(XC!H93="TBD", XC!E93, ""), ""),
  IFERROR(IF(SWIMMING!H93="TBD", SWIMMING!E93, ""), ""),
  IFERROR(IF(WTEN!H93="TBD", WTEN!E93, ""), ""),
  IFERROR(IF(TF!H93="TBD", TF!E93, ""), ""),
  IFERROR(IF(WGOLF!H93="TBD", WGOLF!E93, ""), ""),
  IFERROR(IF(WBB!H93="TBD", WBB!E93, ""), ""),
  IFERROR(IF(MBB!H93="TBD", MBB!E93, ""), ""),
  IFERROR(IF(WLAX!H93="TBD", WLAX!E93, ""), ""),
  IFERROR(IF(MLAX!H93="TBD", MLAX!E93, ""), ""),
  IFERROR(IF(SOFT!H93="TBD", SOFT!E93, ""), ""),
  IFERROR(IF(BASE!H93="Away", BASE!E93, ""), ""),
  IFERROR(IF(ESPORTS!H93="TBD", ESPORTS!E93, ""), "")
)</f>
        <v/>
      </c>
      <c r="F93" s="11" t="str">
        <f>TEXTJOIN(
  CHAR(10) &amp; CHAR(10),
  TRUE,
  IFERROR(IF(WSO!H93="TBD", TEXT(WSO!F93, "h:mm AM/PM"), ""), ""),
  IFERROR(IF(MSO!H93="TBD", TEXT(MSO!F93, "h:mm AM/PM"), ""), ""),
  IFERROR(IF(FH!H93="TBD", TEXT(FH!F93, "h:mm AM/PM"), ""), ""),
  IFERROR(IF(MGOLF!H93="TBD", TEXT(MGOLF!F93, "h:mm AM/PM"), ""), ""),
  IFERROR(IF(Football!H93="TBD", TEXT(Football!F93, "h:mm AM/PM"), ""), ""),
  IFERROR(IF(WVB!H93="TBD", TEXT(WVB!F93, "h:mm AM/PM"), ""), ""),
  IFERROR(IF(XC!H93="TBD", TEXT(XC!F93, "h:mm AM/PM"), ""), ""),
  IFERROR(IF(SWIMMING!H93="TBD", TEXT(SWIMMING!F93, "h:mm AM/PM"), ""), ""),
  IFERROR(IF(WTEN!H93="TBD", TEXT(WTEN!F93, "h:mm AM/PM"), ""), ""),
  IFERROR(IF(TF!H93="TBD", TEXT(TF!F93, "h:mm AM/PM"), ""), ""),
  IFERROR(IF(WGOLF!H93="TBD", TEXT(WGOLF!F93, "h:mm AM/PM"), ""), ""),
  IFERROR(IF(WBB!H93="TBD", TEXT(WBB!F93, "h:mm AM/PM"), ""), ""),
  IFERROR(IF(MBB!H93="TBD", TEXT(MBB!F93, "h:mm AM/PM"), ""), ""),
  IFERROR(IF(WLAX!H93="TBD", TEXT(WLAX!F93, "h:mm AM/PM"), ""), ""),
  IFERROR(IF(MLAX!H93="TBD", TEXT(MLAX!F93, "h:mm AM/PM"), ""), ""),
  IFERROR(IF(SOFT!H93="TBD", TEXT(SOFT!F93, "h:mm AM/PM"), ""), ""),
  IFERROR(IF(BASE!H93="TBD", TEXT(BASE!F93, "h:mm AM/PM"), ""), ""),
  IFERROR(IF(ESPORTS!H93="TBD", TEXT(ESPORTS!F93, "h:mm AM/PM"), ""), "")
)
</f>
        <v/>
      </c>
      <c r="G93" s="11" t="str">
        <f>TEXTJOIN(
  CHAR(10) &amp; CHAR(10),
  TRUE,
  IFERROR(IF(WSO!H93="TBD", WSO!G93, ""), ""),
  IFERROR(IF(MSO!H93="TBD", MSO!G93, ""), ""),
  IFERROR(IF(FH!H93="TBD", FH!G93, ""), ""),
  IFERROR(IF(MGOLF!H93="TBD", MGOLF!G93, ""), ""),
  IFERROR(IF(Football!H93="TBD", Football!G93, ""), ""),
  IFERROR(IF(WVB!H93="TBD", WVB!G93, ""), ""),
  IFERROR(IF(XC!H93="TBD", XC!G93, ""), ""),
  IFERROR(IF(SWIMMING!H93="TBD", SWIMMING!G93, ""), ""),
  IFERROR(IF(WTEN!H93="TBD", WTEN!G93, ""), ""),
  IFERROR(IF(TF!H93="TBD", TF!G93, ""), ""),
  IFERROR(IF(WGOLF!H93="TBD", WGOLF!G93, ""), ""),
  IFERROR(IF(WBB!H93="TBD", WBB!G93, ""), ""),
  IFERROR(IF(MBB!H93="TBD", MBB!G93, ""), ""),
  IFERROR(IF(WLAX!H93="TBD", WLAX!G93, ""), ""),
  IFERROR(IF(MLAX!H93="TBD", MLAX!G93, ""), ""),
  IFERROR(IF(SOFT!H93="TBD", SOFT!G93, ""), ""),
  IFERROR(IF(BASE!H93="TBD", BASE!G93, ""), ""),
  IFERROR(IF(ESPORTS!H93="TBD", ESPORTS!G93, ""), "")
)
</f>
        <v/>
      </c>
      <c r="H93" s="22" t="str">
        <f>TEXTJOIN(
  CHAR(10) &amp; CHAR(10),
  TRUE,
  IFERROR(IF(WSO!H93="TBD", WSO!P93, ""), ""),
  IFERROR(IF(MSO!H93="TBD", MSO!P93, ""), ""),
  IFERROR(IF(FH!H93="TBD", FH!P93, ""), ""),
  IFERROR(IF(MGOLF!H93="TBD", MGOLF!P93, ""), ""),
  IFERROR(IF(Football!H93="TBD", Football!P93, ""), ""),
  IFERROR(IF(WVB!H93="TBD", WVB!P93, ""), ""),
  IFERROR(IF(XC!H93="TBD", XC!P93, ""), ""),
  IFERROR(IF(SWIMMING!H93="TBD", SWIMMING!P93, ""), ""),
  IFERROR(IF(WTEN!H93="TBD", WTEN!P93, ""), ""),
  IFERROR(IF(TF!H93="TBD", TF!P93, ""), ""),
  IFERROR(IF(WGOLF!H93="TBD", WGOLF!P93, ""), ""),
  IFERROR(IF(WBB!H93="TBD", WBB!P93, ""), ""),
  IFERROR(IF(MBB!H93="TBD", MBB!P93, ""), ""),
  IFERROR(IF(WLAX!H93="TBD", WLAX!P93, ""), ""),
  IFERROR(IF(MLAX!H93="TBD", MLAX!P93, ""), ""),
  IFERROR(IF(SOFT!H93="TBD", SOFT!P93, ""), ""),
  IFERROR(IF(BASE!H93="TBD", BASE!P93, ""), ""),
  IFERROR(IF(ESPORTS!H93="TBD", ESPORTS!P93, ""), "")
)
</f>
        <v/>
      </c>
    </row>
    <row r="94" ht="22.5" customHeight="1">
      <c r="A94" s="6">
        <v>93.0</v>
      </c>
      <c r="B94" s="6" t="str">
        <f>'Master Schedule'!B94</f>
        <v/>
      </c>
      <c r="C94" s="7">
        <v>46327.0</v>
      </c>
      <c r="D94" s="8" t="str">
        <f t="shared" si="1"/>
        <v>Sunday</v>
      </c>
      <c r="E94" s="11" t="str">
        <f>TEXTJOIN(
  CHAR(10) &amp; CHAR(10),
  TRUE,
  IFERROR(IF(WSO!H94="TBD", WSO!E94, ""), ""),
  IFERROR(IF(MSO!H94="TBD", MSO!E94, ""), ""),
  IFERROR(IF(FH!H94="TBD", FH!E94, ""), ""),
  IFERROR(IF(MGOLF!H94="TBD", MGOLF!E94, ""), ""),
  IFERROR(IF(Football!H94="TBD", Football!E94, ""), ""),
  IFERROR(IF(WVB!H94="TBD", WVB!E94, ""), ""),
  IFERROR(IF(XC!H94="TBD", XC!E94, ""), ""),
  IFERROR(IF(SWIMMING!H94="TBD", SWIMMING!E94, ""), ""),
  IFERROR(IF(WTEN!H94="TBD", WTEN!E94, ""), ""),
  IFERROR(IF(TF!H94="TBD", TF!E94, ""), ""),
  IFERROR(IF(WGOLF!H94="TBD", WGOLF!E94, ""), ""),
  IFERROR(IF(WBB!H94="TBD", WBB!E94, ""), ""),
  IFERROR(IF(MBB!H94="TBD", MBB!E94, ""), ""),
  IFERROR(IF(WLAX!H94="TBD", WLAX!E94, ""), ""),
  IFERROR(IF(MLAX!H94="TBD", MLAX!E94, ""), ""),
  IFERROR(IF(SOFT!H94="TBD", SOFT!E94, ""), ""),
  IFERROR(IF(BASE!H94="Away", BASE!E94, ""), ""),
  IFERROR(IF(ESPORTS!H94="TBD", ESPORTS!E94, ""), "")
)</f>
        <v/>
      </c>
      <c r="F94" s="11" t="str">
        <f>TEXTJOIN(
  CHAR(10) &amp; CHAR(10),
  TRUE,
  IFERROR(IF(WSO!H94="TBD", TEXT(WSO!F94, "h:mm AM/PM"), ""), ""),
  IFERROR(IF(MSO!H94="TBD", TEXT(MSO!F94, "h:mm AM/PM"), ""), ""),
  IFERROR(IF(FH!H94="TBD", TEXT(FH!F94, "h:mm AM/PM"), ""), ""),
  IFERROR(IF(MGOLF!H94="TBD", TEXT(MGOLF!F94, "h:mm AM/PM"), ""), ""),
  IFERROR(IF(Football!H94="TBD", TEXT(Football!F94, "h:mm AM/PM"), ""), ""),
  IFERROR(IF(WVB!H94="TBD", TEXT(WVB!F94, "h:mm AM/PM"), ""), ""),
  IFERROR(IF(XC!H94="TBD", TEXT(XC!F94, "h:mm AM/PM"), ""), ""),
  IFERROR(IF(SWIMMING!H94="TBD", TEXT(SWIMMING!F94, "h:mm AM/PM"), ""), ""),
  IFERROR(IF(WTEN!H94="TBD", TEXT(WTEN!F94, "h:mm AM/PM"), ""), ""),
  IFERROR(IF(TF!H94="TBD", TEXT(TF!F94, "h:mm AM/PM"), ""), ""),
  IFERROR(IF(WGOLF!H94="TBD", TEXT(WGOLF!F94, "h:mm AM/PM"), ""), ""),
  IFERROR(IF(WBB!H94="TBD", TEXT(WBB!F94, "h:mm AM/PM"), ""), ""),
  IFERROR(IF(MBB!H94="TBD", TEXT(MBB!F94, "h:mm AM/PM"), ""), ""),
  IFERROR(IF(WLAX!H94="TBD", TEXT(WLAX!F94, "h:mm AM/PM"), ""), ""),
  IFERROR(IF(MLAX!H94="TBD", TEXT(MLAX!F94, "h:mm AM/PM"), ""), ""),
  IFERROR(IF(SOFT!H94="TBD", TEXT(SOFT!F94, "h:mm AM/PM"), ""), ""),
  IFERROR(IF(BASE!H94="TBD", TEXT(BASE!F94, "h:mm AM/PM"), ""), ""),
  IFERROR(IF(ESPORTS!H94="TBD", TEXT(ESPORTS!F94, "h:mm AM/PM"), ""), "")
)
</f>
        <v/>
      </c>
      <c r="G94" s="11" t="str">
        <f>TEXTJOIN(
  CHAR(10) &amp; CHAR(10),
  TRUE,
  IFERROR(IF(WSO!H94="TBD", WSO!G94, ""), ""),
  IFERROR(IF(MSO!H94="TBD", MSO!G94, ""), ""),
  IFERROR(IF(FH!H94="TBD", FH!G94, ""), ""),
  IFERROR(IF(MGOLF!H94="TBD", MGOLF!G94, ""), ""),
  IFERROR(IF(Football!H94="TBD", Football!G94, ""), ""),
  IFERROR(IF(WVB!H94="TBD", WVB!G94, ""), ""),
  IFERROR(IF(XC!H94="TBD", XC!G94, ""), ""),
  IFERROR(IF(SWIMMING!H94="TBD", SWIMMING!G94, ""), ""),
  IFERROR(IF(WTEN!H94="TBD", WTEN!G94, ""), ""),
  IFERROR(IF(TF!H94="TBD", TF!G94, ""), ""),
  IFERROR(IF(WGOLF!H94="TBD", WGOLF!G94, ""), ""),
  IFERROR(IF(WBB!H94="TBD", WBB!G94, ""), ""),
  IFERROR(IF(MBB!H94="TBD", MBB!G94, ""), ""),
  IFERROR(IF(WLAX!H94="TBD", WLAX!G94, ""), ""),
  IFERROR(IF(MLAX!H94="TBD", MLAX!G94, ""), ""),
  IFERROR(IF(SOFT!H94="TBD", SOFT!G94, ""), ""),
  IFERROR(IF(BASE!H94="TBD", BASE!G94, ""), ""),
  IFERROR(IF(ESPORTS!H94="TBD", ESPORTS!G94, ""), "")
)
</f>
        <v/>
      </c>
      <c r="H94" s="22" t="str">
        <f>TEXTJOIN(
  CHAR(10) &amp; CHAR(10),
  TRUE,
  IFERROR(IF(WSO!H94="TBD", WSO!P94, ""), ""),
  IFERROR(IF(MSO!H94="TBD", MSO!P94, ""), ""),
  IFERROR(IF(FH!H94="TBD", FH!P94, ""), ""),
  IFERROR(IF(MGOLF!H94="TBD", MGOLF!P94, ""), ""),
  IFERROR(IF(Football!H94="TBD", Football!P94, ""), ""),
  IFERROR(IF(WVB!H94="TBD", WVB!P94, ""), ""),
  IFERROR(IF(XC!H94="TBD", XC!P94, ""), ""),
  IFERROR(IF(SWIMMING!H94="TBD", SWIMMING!P94, ""), ""),
  IFERROR(IF(WTEN!H94="TBD", WTEN!P94, ""), ""),
  IFERROR(IF(TF!H94="TBD", TF!P94, ""), ""),
  IFERROR(IF(WGOLF!H94="TBD", WGOLF!P94, ""), ""),
  IFERROR(IF(WBB!H94="TBD", WBB!P94, ""), ""),
  IFERROR(IF(MBB!H94="TBD", MBB!P94, ""), ""),
  IFERROR(IF(WLAX!H94="TBD", WLAX!P94, ""), ""),
  IFERROR(IF(MLAX!H94="TBD", MLAX!P94, ""), ""),
  IFERROR(IF(SOFT!H94="TBD", SOFT!P94, ""), ""),
  IFERROR(IF(BASE!H94="TBD", BASE!P94, ""), ""),
  IFERROR(IF(ESPORTS!H94="TBD", ESPORTS!P94, ""), "")
)
</f>
        <v/>
      </c>
    </row>
    <row r="95" ht="22.5" customHeight="1">
      <c r="A95" s="6">
        <v>94.0</v>
      </c>
      <c r="B95" s="6" t="str">
        <f>'Master Schedule'!B95</f>
        <v/>
      </c>
      <c r="C95" s="7">
        <v>46328.0</v>
      </c>
      <c r="D95" s="8" t="str">
        <f t="shared" si="1"/>
        <v>Monday</v>
      </c>
      <c r="E95" s="11" t="str">
        <f>TEXTJOIN(
  CHAR(10) &amp; CHAR(10),
  TRUE,
  IFERROR(IF(WSO!H95="TBD", WSO!E95, ""), ""),
  IFERROR(IF(MSO!H95="TBD", MSO!E95, ""), ""),
  IFERROR(IF(FH!H95="TBD", FH!E95, ""), ""),
  IFERROR(IF(MGOLF!H95="TBD", MGOLF!E95, ""), ""),
  IFERROR(IF(Football!H95="TBD", Football!E95, ""), ""),
  IFERROR(IF(WVB!H95="TBD", WVB!E95, ""), ""),
  IFERROR(IF(XC!H95="TBD", XC!E95, ""), ""),
  IFERROR(IF(SWIMMING!H95="TBD", SWIMMING!E95, ""), ""),
  IFERROR(IF(WTEN!H95="TBD", WTEN!E95, ""), ""),
  IFERROR(IF(TF!H95="TBD", TF!E95, ""), ""),
  IFERROR(IF(WGOLF!H95="TBD", WGOLF!E95, ""), ""),
  IFERROR(IF(WBB!H95="TBD", WBB!E95, ""), ""),
  IFERROR(IF(MBB!H95="TBD", MBB!E95, ""), ""),
  IFERROR(IF(WLAX!H95="TBD", WLAX!E95, ""), ""),
  IFERROR(IF(MLAX!H95="TBD", MLAX!E95, ""), ""),
  IFERROR(IF(SOFT!H95="TBD", SOFT!E95, ""), ""),
  IFERROR(IF(BASE!H95="Away", BASE!E95, ""), ""),
  IFERROR(IF(ESPORTS!H95="TBD", ESPORTS!E95, ""), "")
)</f>
        <v/>
      </c>
      <c r="F95" s="11" t="str">
        <f>TEXTJOIN(
  CHAR(10) &amp; CHAR(10),
  TRUE,
  IFERROR(IF(WSO!H95="TBD", TEXT(WSO!F95, "h:mm AM/PM"), ""), ""),
  IFERROR(IF(MSO!H95="TBD", TEXT(MSO!F95, "h:mm AM/PM"), ""), ""),
  IFERROR(IF(FH!H95="TBD", TEXT(FH!F95, "h:mm AM/PM"), ""), ""),
  IFERROR(IF(MGOLF!H95="TBD", TEXT(MGOLF!F95, "h:mm AM/PM"), ""), ""),
  IFERROR(IF(Football!H95="TBD", TEXT(Football!F95, "h:mm AM/PM"), ""), ""),
  IFERROR(IF(WVB!H95="TBD", TEXT(WVB!F95, "h:mm AM/PM"), ""), ""),
  IFERROR(IF(XC!H95="TBD", TEXT(XC!F95, "h:mm AM/PM"), ""), ""),
  IFERROR(IF(SWIMMING!H95="TBD", TEXT(SWIMMING!F95, "h:mm AM/PM"), ""), ""),
  IFERROR(IF(WTEN!H95="TBD", TEXT(WTEN!F95, "h:mm AM/PM"), ""), ""),
  IFERROR(IF(TF!H95="TBD", TEXT(TF!F95, "h:mm AM/PM"), ""), ""),
  IFERROR(IF(WGOLF!H95="TBD", TEXT(WGOLF!F95, "h:mm AM/PM"), ""), ""),
  IFERROR(IF(WBB!H95="TBD", TEXT(WBB!F95, "h:mm AM/PM"), ""), ""),
  IFERROR(IF(MBB!H95="TBD", TEXT(MBB!F95, "h:mm AM/PM"), ""), ""),
  IFERROR(IF(WLAX!H95="TBD", TEXT(WLAX!F95, "h:mm AM/PM"), ""), ""),
  IFERROR(IF(MLAX!H95="TBD", TEXT(MLAX!F95, "h:mm AM/PM"), ""), ""),
  IFERROR(IF(SOFT!H95="TBD", TEXT(SOFT!F95, "h:mm AM/PM"), ""), ""),
  IFERROR(IF(BASE!H95="TBD", TEXT(BASE!F95, "h:mm AM/PM"), ""), ""),
  IFERROR(IF(ESPORTS!H95="TBD", TEXT(ESPORTS!F95, "h:mm AM/PM"), ""), "")
)
</f>
        <v/>
      </c>
      <c r="G95" s="11" t="str">
        <f>TEXTJOIN(
  CHAR(10) &amp; CHAR(10),
  TRUE,
  IFERROR(IF(WSO!H95="TBD", WSO!G95, ""), ""),
  IFERROR(IF(MSO!H95="TBD", MSO!G95, ""), ""),
  IFERROR(IF(FH!H95="TBD", FH!G95, ""), ""),
  IFERROR(IF(MGOLF!H95="TBD", MGOLF!G95, ""), ""),
  IFERROR(IF(Football!H95="TBD", Football!G95, ""), ""),
  IFERROR(IF(WVB!H95="TBD", WVB!G95, ""), ""),
  IFERROR(IF(XC!H95="TBD", XC!G95, ""), ""),
  IFERROR(IF(SWIMMING!H95="TBD", SWIMMING!G95, ""), ""),
  IFERROR(IF(WTEN!H95="TBD", WTEN!G95, ""), ""),
  IFERROR(IF(TF!H95="TBD", TF!G95, ""), ""),
  IFERROR(IF(WGOLF!H95="TBD", WGOLF!G95, ""), ""),
  IFERROR(IF(WBB!H95="TBD", WBB!G95, ""), ""),
  IFERROR(IF(MBB!H95="TBD", MBB!G95, ""), ""),
  IFERROR(IF(WLAX!H95="TBD", WLAX!G95, ""), ""),
  IFERROR(IF(MLAX!H95="TBD", MLAX!G95, ""), ""),
  IFERROR(IF(SOFT!H95="TBD", SOFT!G95, ""), ""),
  IFERROR(IF(BASE!H95="TBD", BASE!G95, ""), ""),
  IFERROR(IF(ESPORTS!H95="TBD", ESPORTS!G95, ""), "")
)
</f>
        <v/>
      </c>
      <c r="H95" s="22" t="str">
        <f>TEXTJOIN(
  CHAR(10) &amp; CHAR(10),
  TRUE,
  IFERROR(IF(WSO!H95="TBD", WSO!P95, ""), ""),
  IFERROR(IF(MSO!H95="TBD", MSO!P95, ""), ""),
  IFERROR(IF(FH!H95="TBD", FH!P95, ""), ""),
  IFERROR(IF(MGOLF!H95="TBD", MGOLF!P95, ""), ""),
  IFERROR(IF(Football!H95="TBD", Football!P95, ""), ""),
  IFERROR(IF(WVB!H95="TBD", WVB!P95, ""), ""),
  IFERROR(IF(XC!H95="TBD", XC!P95, ""), ""),
  IFERROR(IF(SWIMMING!H95="TBD", SWIMMING!P95, ""), ""),
  IFERROR(IF(WTEN!H95="TBD", WTEN!P95, ""), ""),
  IFERROR(IF(TF!H95="TBD", TF!P95, ""), ""),
  IFERROR(IF(WGOLF!H95="TBD", WGOLF!P95, ""), ""),
  IFERROR(IF(WBB!H95="TBD", WBB!P95, ""), ""),
  IFERROR(IF(MBB!H95="TBD", MBB!P95, ""), ""),
  IFERROR(IF(WLAX!H95="TBD", WLAX!P95, ""), ""),
  IFERROR(IF(MLAX!H95="TBD", MLAX!P95, ""), ""),
  IFERROR(IF(SOFT!H95="TBD", SOFT!P95, ""), ""),
  IFERROR(IF(BASE!H95="TBD", BASE!P95, ""), ""),
  IFERROR(IF(ESPORTS!H95="TBD", ESPORTS!P95, ""), "")
)
</f>
        <v/>
      </c>
    </row>
    <row r="96" ht="22.5" customHeight="1">
      <c r="A96" s="6">
        <v>95.0</v>
      </c>
      <c r="B96" s="6" t="str">
        <f>'Master Schedule'!B96</f>
        <v/>
      </c>
      <c r="C96" s="7">
        <v>46329.0</v>
      </c>
      <c r="D96" s="8" t="str">
        <f t="shared" si="1"/>
        <v>Tuesday</v>
      </c>
      <c r="E96" s="11" t="str">
        <f>TEXTJOIN(
  CHAR(10) &amp; CHAR(10),
  TRUE,
  IFERROR(IF(WSO!H96="TBD", WSO!E96, ""), ""),
  IFERROR(IF(MSO!H96="TBD", MSO!E96, ""), ""),
  IFERROR(IF(FH!H96="TBD", FH!E96, ""), ""),
  IFERROR(IF(MGOLF!H96="TBD", MGOLF!E96, ""), ""),
  IFERROR(IF(Football!H96="TBD", Football!E96, ""), ""),
  IFERROR(IF(WVB!H96="TBD", WVB!E96, ""), ""),
  IFERROR(IF(XC!H96="TBD", XC!E96, ""), ""),
  IFERROR(IF(SWIMMING!H96="TBD", SWIMMING!E96, ""), ""),
  IFERROR(IF(WTEN!H96="TBD", WTEN!E96, ""), ""),
  IFERROR(IF(TF!H96="TBD", TF!E96, ""), ""),
  IFERROR(IF(WGOLF!H96="TBD", WGOLF!E96, ""), ""),
  IFERROR(IF(WBB!H96="TBD", WBB!E96, ""), ""),
  IFERROR(IF(MBB!H96="TBD", MBB!E96, ""), ""),
  IFERROR(IF(WLAX!H96="TBD", WLAX!E96, ""), ""),
  IFERROR(IF(MLAX!H96="TBD", MLAX!E96, ""), ""),
  IFERROR(IF(SOFT!H96="TBD", SOFT!E96, ""), ""),
  IFERROR(IF(BASE!H96="Away", BASE!E96, ""), ""),
  IFERROR(IF(ESPORTS!H96="TBD", ESPORTS!E96, ""), "")
)</f>
        <v/>
      </c>
      <c r="F96" s="11" t="str">
        <f>TEXTJOIN(
  CHAR(10) &amp; CHAR(10),
  TRUE,
  IFERROR(IF(WSO!H96="TBD", TEXT(WSO!F96, "h:mm AM/PM"), ""), ""),
  IFERROR(IF(MSO!H96="TBD", TEXT(MSO!F96, "h:mm AM/PM"), ""), ""),
  IFERROR(IF(FH!H96="TBD", TEXT(FH!F96, "h:mm AM/PM"), ""), ""),
  IFERROR(IF(MGOLF!H96="TBD", TEXT(MGOLF!F96, "h:mm AM/PM"), ""), ""),
  IFERROR(IF(Football!H96="TBD", TEXT(Football!F96, "h:mm AM/PM"), ""), ""),
  IFERROR(IF(WVB!H96="TBD", TEXT(WVB!F96, "h:mm AM/PM"), ""), ""),
  IFERROR(IF(XC!H96="TBD", TEXT(XC!F96, "h:mm AM/PM"), ""), ""),
  IFERROR(IF(SWIMMING!H96="TBD", TEXT(SWIMMING!F96, "h:mm AM/PM"), ""), ""),
  IFERROR(IF(WTEN!H96="TBD", TEXT(WTEN!F96, "h:mm AM/PM"), ""), ""),
  IFERROR(IF(TF!H96="TBD", TEXT(TF!F96, "h:mm AM/PM"), ""), ""),
  IFERROR(IF(WGOLF!H96="TBD", TEXT(WGOLF!F96, "h:mm AM/PM"), ""), ""),
  IFERROR(IF(WBB!H96="TBD", TEXT(WBB!F96, "h:mm AM/PM"), ""), ""),
  IFERROR(IF(MBB!H96="TBD", TEXT(MBB!F96, "h:mm AM/PM"), ""), ""),
  IFERROR(IF(WLAX!H96="TBD", TEXT(WLAX!F96, "h:mm AM/PM"), ""), ""),
  IFERROR(IF(MLAX!H96="TBD", TEXT(MLAX!F96, "h:mm AM/PM"), ""), ""),
  IFERROR(IF(SOFT!H96="TBD", TEXT(SOFT!F96, "h:mm AM/PM"), ""), ""),
  IFERROR(IF(BASE!H96="TBD", TEXT(BASE!F96, "h:mm AM/PM"), ""), ""),
  IFERROR(IF(ESPORTS!H96="TBD", TEXT(ESPORTS!F96, "h:mm AM/PM"), ""), "")
)
</f>
        <v/>
      </c>
      <c r="G96" s="11" t="str">
        <f>TEXTJOIN(
  CHAR(10) &amp; CHAR(10),
  TRUE,
  IFERROR(IF(WSO!H96="TBD", WSO!G96, ""), ""),
  IFERROR(IF(MSO!H96="TBD", MSO!G96, ""), ""),
  IFERROR(IF(FH!H96="TBD", FH!G96, ""), ""),
  IFERROR(IF(MGOLF!H96="TBD", MGOLF!G96, ""), ""),
  IFERROR(IF(Football!H96="TBD", Football!G96, ""), ""),
  IFERROR(IF(WVB!H96="TBD", WVB!G96, ""), ""),
  IFERROR(IF(XC!H96="TBD", XC!G96, ""), ""),
  IFERROR(IF(SWIMMING!H96="TBD", SWIMMING!G96, ""), ""),
  IFERROR(IF(WTEN!H96="TBD", WTEN!G96, ""), ""),
  IFERROR(IF(TF!H96="TBD", TF!G96, ""), ""),
  IFERROR(IF(WGOLF!H96="TBD", WGOLF!G96, ""), ""),
  IFERROR(IF(WBB!H96="TBD", WBB!G96, ""), ""),
  IFERROR(IF(MBB!H96="TBD", MBB!G96, ""), ""),
  IFERROR(IF(WLAX!H96="TBD", WLAX!G96, ""), ""),
  IFERROR(IF(MLAX!H96="TBD", MLAX!G96, ""), ""),
  IFERROR(IF(SOFT!H96="TBD", SOFT!G96, ""), ""),
  IFERROR(IF(BASE!H96="TBD", BASE!G96, ""), ""),
  IFERROR(IF(ESPORTS!H96="TBD", ESPORTS!G96, ""), "")
)
</f>
        <v/>
      </c>
      <c r="H96" s="22" t="str">
        <f>TEXTJOIN(
  CHAR(10) &amp; CHAR(10),
  TRUE,
  IFERROR(IF(WSO!H96="TBD", WSO!P96, ""), ""),
  IFERROR(IF(MSO!H96="TBD", MSO!P96, ""), ""),
  IFERROR(IF(FH!H96="TBD", FH!P96, ""), ""),
  IFERROR(IF(MGOLF!H96="TBD", MGOLF!P96, ""), ""),
  IFERROR(IF(Football!H96="TBD", Football!P96, ""), ""),
  IFERROR(IF(WVB!H96="TBD", WVB!P96, ""), ""),
  IFERROR(IF(XC!H96="TBD", XC!P96, ""), ""),
  IFERROR(IF(SWIMMING!H96="TBD", SWIMMING!P96, ""), ""),
  IFERROR(IF(WTEN!H96="TBD", WTEN!P96, ""), ""),
  IFERROR(IF(TF!H96="TBD", TF!P96, ""), ""),
  IFERROR(IF(WGOLF!H96="TBD", WGOLF!P96, ""), ""),
  IFERROR(IF(WBB!H96="TBD", WBB!P96, ""), ""),
  IFERROR(IF(MBB!H96="TBD", MBB!P96, ""), ""),
  IFERROR(IF(WLAX!H96="TBD", WLAX!P96, ""), ""),
  IFERROR(IF(MLAX!H96="TBD", MLAX!P96, ""), ""),
  IFERROR(IF(SOFT!H96="TBD", SOFT!P96, ""), ""),
  IFERROR(IF(BASE!H96="TBD", BASE!P96, ""), ""),
  IFERROR(IF(ESPORTS!H96="TBD", ESPORTS!P96, ""), "")
)
</f>
        <v/>
      </c>
    </row>
    <row r="97" ht="22.5" customHeight="1">
      <c r="A97" s="6">
        <v>96.0</v>
      </c>
      <c r="B97" s="6" t="str">
        <f>'Master Schedule'!B97</f>
        <v/>
      </c>
      <c r="C97" s="7">
        <v>46330.0</v>
      </c>
      <c r="D97" s="8" t="str">
        <f t="shared" si="1"/>
        <v>Wednesday</v>
      </c>
      <c r="E97" s="11" t="str">
        <f>TEXTJOIN(
  CHAR(10) &amp; CHAR(10),
  TRUE,
  IFERROR(IF(WSO!H97="TBD", WSO!E97, ""), ""),
  IFERROR(IF(MSO!H97="TBD", MSO!E97, ""), ""),
  IFERROR(IF(FH!H97="TBD", FH!E97, ""), ""),
  IFERROR(IF(MGOLF!H97="TBD", MGOLF!E97, ""), ""),
  IFERROR(IF(Football!H97="TBD", Football!E97, ""), ""),
  IFERROR(IF(WVB!H97="TBD", WVB!E97, ""), ""),
  IFERROR(IF(XC!H97="TBD", XC!E97, ""), ""),
  IFERROR(IF(SWIMMING!H97="TBD", SWIMMING!E97, ""), ""),
  IFERROR(IF(WTEN!H97="TBD", WTEN!E97, ""), ""),
  IFERROR(IF(TF!H97="TBD", TF!E97, ""), ""),
  IFERROR(IF(WGOLF!H97="TBD", WGOLF!E97, ""), ""),
  IFERROR(IF(WBB!H97="TBD", WBB!E97, ""), ""),
  IFERROR(IF(MBB!H97="TBD", MBB!E97, ""), ""),
  IFERROR(IF(WLAX!H97="TBD", WLAX!E97, ""), ""),
  IFERROR(IF(MLAX!H97="TBD", MLAX!E97, ""), ""),
  IFERROR(IF(SOFT!H97="TBD", SOFT!E97, ""), ""),
  IFERROR(IF(BASE!H97="Away", BASE!E97, ""), ""),
  IFERROR(IF(ESPORTS!H97="TBD", ESPORTS!E97, ""), "")
)</f>
        <v/>
      </c>
      <c r="F97" s="11" t="str">
        <f>TEXTJOIN(
  CHAR(10) &amp; CHAR(10),
  TRUE,
  IFERROR(IF(WSO!H97="TBD", TEXT(WSO!F97, "h:mm AM/PM"), ""), ""),
  IFERROR(IF(MSO!H97="TBD", TEXT(MSO!F97, "h:mm AM/PM"), ""), ""),
  IFERROR(IF(FH!H97="TBD", TEXT(FH!F97, "h:mm AM/PM"), ""), ""),
  IFERROR(IF(MGOLF!H97="TBD", TEXT(MGOLF!F97, "h:mm AM/PM"), ""), ""),
  IFERROR(IF(Football!H97="TBD", TEXT(Football!F97, "h:mm AM/PM"), ""), ""),
  IFERROR(IF(WVB!H97="TBD", TEXT(WVB!F97, "h:mm AM/PM"), ""), ""),
  IFERROR(IF(XC!H97="TBD", TEXT(XC!F97, "h:mm AM/PM"), ""), ""),
  IFERROR(IF(SWIMMING!H97="TBD", TEXT(SWIMMING!F97, "h:mm AM/PM"), ""), ""),
  IFERROR(IF(WTEN!H97="TBD", TEXT(WTEN!F97, "h:mm AM/PM"), ""), ""),
  IFERROR(IF(TF!H97="TBD", TEXT(TF!F97, "h:mm AM/PM"), ""), ""),
  IFERROR(IF(WGOLF!H97="TBD", TEXT(WGOLF!F97, "h:mm AM/PM"), ""), ""),
  IFERROR(IF(WBB!H97="TBD", TEXT(WBB!F97, "h:mm AM/PM"), ""), ""),
  IFERROR(IF(MBB!H97="TBD", TEXT(MBB!F97, "h:mm AM/PM"), ""), ""),
  IFERROR(IF(WLAX!H97="TBD", TEXT(WLAX!F97, "h:mm AM/PM"), ""), ""),
  IFERROR(IF(MLAX!H97="TBD", TEXT(MLAX!F97, "h:mm AM/PM"), ""), ""),
  IFERROR(IF(SOFT!H97="TBD", TEXT(SOFT!F97, "h:mm AM/PM"), ""), ""),
  IFERROR(IF(BASE!H97="TBD", TEXT(BASE!F97, "h:mm AM/PM"), ""), ""),
  IFERROR(IF(ESPORTS!H97="TBD", TEXT(ESPORTS!F97, "h:mm AM/PM"), ""), "")
)
</f>
        <v/>
      </c>
      <c r="G97" s="11" t="str">
        <f>TEXTJOIN(
  CHAR(10) &amp; CHAR(10),
  TRUE,
  IFERROR(IF(WSO!H97="TBD", WSO!G97, ""), ""),
  IFERROR(IF(MSO!H97="TBD", MSO!G97, ""), ""),
  IFERROR(IF(FH!H97="TBD", FH!G97, ""), ""),
  IFERROR(IF(MGOLF!H97="TBD", MGOLF!G97, ""), ""),
  IFERROR(IF(Football!H97="TBD", Football!G97, ""), ""),
  IFERROR(IF(WVB!H97="TBD", WVB!G97, ""), ""),
  IFERROR(IF(XC!H97="TBD", XC!G97, ""), ""),
  IFERROR(IF(SWIMMING!H97="TBD", SWIMMING!G97, ""), ""),
  IFERROR(IF(WTEN!H97="TBD", WTEN!G97, ""), ""),
  IFERROR(IF(TF!H97="TBD", TF!G97, ""), ""),
  IFERROR(IF(WGOLF!H97="TBD", WGOLF!G97, ""), ""),
  IFERROR(IF(WBB!H97="TBD", WBB!G97, ""), ""),
  IFERROR(IF(MBB!H97="TBD", MBB!G97, ""), ""),
  IFERROR(IF(WLAX!H97="TBD", WLAX!G97, ""), ""),
  IFERROR(IF(MLAX!H97="TBD", MLAX!G97, ""), ""),
  IFERROR(IF(SOFT!H97="TBD", SOFT!G97, ""), ""),
  IFERROR(IF(BASE!H97="TBD", BASE!G97, ""), ""),
  IFERROR(IF(ESPORTS!H97="TBD", ESPORTS!G97, ""), "")
)
</f>
        <v/>
      </c>
      <c r="H97" s="22" t="str">
        <f>TEXTJOIN(
  CHAR(10) &amp; CHAR(10),
  TRUE,
  IFERROR(IF(WSO!H97="TBD", WSO!P97, ""), ""),
  IFERROR(IF(MSO!H97="TBD", MSO!P97, ""), ""),
  IFERROR(IF(FH!H97="TBD", FH!P97, ""), ""),
  IFERROR(IF(MGOLF!H97="TBD", MGOLF!P97, ""), ""),
  IFERROR(IF(Football!H97="TBD", Football!P97, ""), ""),
  IFERROR(IF(WVB!H97="TBD", WVB!P97, ""), ""),
  IFERROR(IF(XC!H97="TBD", XC!P97, ""), ""),
  IFERROR(IF(SWIMMING!H97="TBD", SWIMMING!P97, ""), ""),
  IFERROR(IF(WTEN!H97="TBD", WTEN!P97, ""), ""),
  IFERROR(IF(TF!H97="TBD", TF!P97, ""), ""),
  IFERROR(IF(WGOLF!H97="TBD", WGOLF!P97, ""), ""),
  IFERROR(IF(WBB!H97="TBD", WBB!P97, ""), ""),
  IFERROR(IF(MBB!H97="TBD", MBB!P97, ""), ""),
  IFERROR(IF(WLAX!H97="TBD", WLAX!P97, ""), ""),
  IFERROR(IF(MLAX!H97="TBD", MLAX!P97, ""), ""),
  IFERROR(IF(SOFT!H97="TBD", SOFT!P97, ""), ""),
  IFERROR(IF(BASE!H97="TBD", BASE!P97, ""), ""),
  IFERROR(IF(ESPORTS!H97="TBD", ESPORTS!P97, ""), "")
)
</f>
        <v/>
      </c>
    </row>
    <row r="98" ht="22.5" customHeight="1">
      <c r="A98" s="6">
        <v>97.0</v>
      </c>
      <c r="B98" s="6" t="str">
        <f>'Master Schedule'!B98</f>
        <v/>
      </c>
      <c r="C98" s="7">
        <v>46331.0</v>
      </c>
      <c r="D98" s="8" t="str">
        <f t="shared" si="1"/>
        <v>Thursday</v>
      </c>
      <c r="E98" s="11" t="str">
        <f>TEXTJOIN(
  CHAR(10) &amp; CHAR(10),
  TRUE,
  IFERROR(IF(WSO!H98="TBD", WSO!E98, ""), ""),
  IFERROR(IF(MSO!H98="TBD", MSO!E98, ""), ""),
  IFERROR(IF(FH!H98="TBD", FH!E98, ""), ""),
  IFERROR(IF(MGOLF!H98="TBD", MGOLF!E98, ""), ""),
  IFERROR(IF(Football!H98="TBD", Football!E98, ""), ""),
  IFERROR(IF(WVB!H98="TBD", WVB!E98, ""), ""),
  IFERROR(IF(XC!H98="TBD", XC!E98, ""), ""),
  IFERROR(IF(SWIMMING!H98="TBD", SWIMMING!E98, ""), ""),
  IFERROR(IF(WTEN!H98="TBD", WTEN!E98, ""), ""),
  IFERROR(IF(TF!H98="TBD", TF!E98, ""), ""),
  IFERROR(IF(WGOLF!H98="TBD", WGOLF!E98, ""), ""),
  IFERROR(IF(WBB!H98="TBD", WBB!E98, ""), ""),
  IFERROR(IF(MBB!H98="TBD", MBB!E98, ""), ""),
  IFERROR(IF(WLAX!H98="TBD", WLAX!E98, ""), ""),
  IFERROR(IF(MLAX!H98="TBD", MLAX!E98, ""), ""),
  IFERROR(IF(SOFT!H98="TBD", SOFT!E98, ""), ""),
  IFERROR(IF(BASE!H98="Away", BASE!E98, ""), ""),
  IFERROR(IF(ESPORTS!H98="TBD", ESPORTS!E98, ""), "")
)</f>
        <v/>
      </c>
      <c r="F98" s="11" t="str">
        <f>TEXTJOIN(
  CHAR(10) &amp; CHAR(10),
  TRUE,
  IFERROR(IF(WSO!H98="TBD", TEXT(WSO!F98, "h:mm AM/PM"), ""), ""),
  IFERROR(IF(MSO!H98="TBD", TEXT(MSO!F98, "h:mm AM/PM"), ""), ""),
  IFERROR(IF(FH!H98="TBD", TEXT(FH!F98, "h:mm AM/PM"), ""), ""),
  IFERROR(IF(MGOLF!H98="TBD", TEXT(MGOLF!F98, "h:mm AM/PM"), ""), ""),
  IFERROR(IF(Football!H98="TBD", TEXT(Football!F98, "h:mm AM/PM"), ""), ""),
  IFERROR(IF(WVB!H98="TBD", TEXT(WVB!F98, "h:mm AM/PM"), ""), ""),
  IFERROR(IF(XC!H98="TBD", TEXT(XC!F98, "h:mm AM/PM"), ""), ""),
  IFERROR(IF(SWIMMING!H98="TBD", TEXT(SWIMMING!F98, "h:mm AM/PM"), ""), ""),
  IFERROR(IF(WTEN!H98="TBD", TEXT(WTEN!F98, "h:mm AM/PM"), ""), ""),
  IFERROR(IF(TF!H98="TBD", TEXT(TF!F98, "h:mm AM/PM"), ""), ""),
  IFERROR(IF(WGOLF!H98="TBD", TEXT(WGOLF!F98, "h:mm AM/PM"), ""), ""),
  IFERROR(IF(WBB!H98="TBD", TEXT(WBB!F98, "h:mm AM/PM"), ""), ""),
  IFERROR(IF(MBB!H98="TBD", TEXT(MBB!F98, "h:mm AM/PM"), ""), ""),
  IFERROR(IF(WLAX!H98="TBD", TEXT(WLAX!F98, "h:mm AM/PM"), ""), ""),
  IFERROR(IF(MLAX!H98="TBD", TEXT(MLAX!F98, "h:mm AM/PM"), ""), ""),
  IFERROR(IF(SOFT!H98="TBD", TEXT(SOFT!F98, "h:mm AM/PM"), ""), ""),
  IFERROR(IF(BASE!H98="TBD", TEXT(BASE!F98, "h:mm AM/PM"), ""), ""),
  IFERROR(IF(ESPORTS!H98="TBD", TEXT(ESPORTS!F98, "h:mm AM/PM"), ""), "")
)
</f>
        <v/>
      </c>
      <c r="G98" s="11" t="str">
        <f>TEXTJOIN(
  CHAR(10) &amp; CHAR(10),
  TRUE,
  IFERROR(IF(WSO!H98="TBD", WSO!G98, ""), ""),
  IFERROR(IF(MSO!H98="TBD", MSO!G98, ""), ""),
  IFERROR(IF(FH!H98="TBD", FH!G98, ""), ""),
  IFERROR(IF(MGOLF!H98="TBD", MGOLF!G98, ""), ""),
  IFERROR(IF(Football!H98="TBD", Football!G98, ""), ""),
  IFERROR(IF(WVB!H98="TBD", WVB!G98, ""), ""),
  IFERROR(IF(XC!H98="TBD", XC!G98, ""), ""),
  IFERROR(IF(SWIMMING!H98="TBD", SWIMMING!G98, ""), ""),
  IFERROR(IF(WTEN!H98="TBD", WTEN!G98, ""), ""),
  IFERROR(IF(TF!H98="TBD", TF!G98, ""), ""),
  IFERROR(IF(WGOLF!H98="TBD", WGOLF!G98, ""), ""),
  IFERROR(IF(WBB!H98="TBD", WBB!G98, ""), ""),
  IFERROR(IF(MBB!H98="TBD", MBB!G98, ""), ""),
  IFERROR(IF(WLAX!H98="TBD", WLAX!G98, ""), ""),
  IFERROR(IF(MLAX!H98="TBD", MLAX!G98, ""), ""),
  IFERROR(IF(SOFT!H98="TBD", SOFT!G98, ""), ""),
  IFERROR(IF(BASE!H98="TBD", BASE!G98, ""), ""),
  IFERROR(IF(ESPORTS!H98="TBD", ESPORTS!G98, ""), "")
)
</f>
        <v/>
      </c>
      <c r="H98" s="22" t="str">
        <f>TEXTJOIN(
  CHAR(10) &amp; CHAR(10),
  TRUE,
  IFERROR(IF(WSO!H98="TBD", WSO!P98, ""), ""),
  IFERROR(IF(MSO!H98="TBD", MSO!P98, ""), ""),
  IFERROR(IF(FH!H98="TBD", FH!P98, ""), ""),
  IFERROR(IF(MGOLF!H98="TBD", MGOLF!P98, ""), ""),
  IFERROR(IF(Football!H98="TBD", Football!P98, ""), ""),
  IFERROR(IF(WVB!H98="TBD", WVB!P98, ""), ""),
  IFERROR(IF(XC!H98="TBD", XC!P98, ""), ""),
  IFERROR(IF(SWIMMING!H98="TBD", SWIMMING!P98, ""), ""),
  IFERROR(IF(WTEN!H98="TBD", WTEN!P98, ""), ""),
  IFERROR(IF(TF!H98="TBD", TF!P98, ""), ""),
  IFERROR(IF(WGOLF!H98="TBD", WGOLF!P98, ""), ""),
  IFERROR(IF(WBB!H98="TBD", WBB!P98, ""), ""),
  IFERROR(IF(MBB!H98="TBD", MBB!P98, ""), ""),
  IFERROR(IF(WLAX!H98="TBD", WLAX!P98, ""), ""),
  IFERROR(IF(MLAX!H98="TBD", MLAX!P98, ""), ""),
  IFERROR(IF(SOFT!H98="TBD", SOFT!P98, ""), ""),
  IFERROR(IF(BASE!H98="TBD", BASE!P98, ""), ""),
  IFERROR(IF(ESPORTS!H98="TBD", ESPORTS!P98, ""), "")
)
</f>
        <v/>
      </c>
    </row>
    <row r="99" ht="22.5" customHeight="1">
      <c r="A99" s="6">
        <v>98.0</v>
      </c>
      <c r="B99" s="6" t="str">
        <f>'Master Schedule'!B99</f>
        <v/>
      </c>
      <c r="C99" s="7">
        <v>46332.0</v>
      </c>
      <c r="D99" s="8" t="str">
        <f t="shared" si="1"/>
        <v>Friday</v>
      </c>
      <c r="E99" s="11" t="str">
        <f>TEXTJOIN(
  CHAR(10) &amp; CHAR(10),
  TRUE,
  IFERROR(IF(WSO!H99="TBD", WSO!E99, ""), ""),
  IFERROR(IF(MSO!H99="TBD", MSO!E99, ""), ""),
  IFERROR(IF(FH!H99="TBD", FH!E99, ""), ""),
  IFERROR(IF(MGOLF!H99="TBD", MGOLF!E99, ""), ""),
  IFERROR(IF(Football!H99="TBD", Football!E99, ""), ""),
  IFERROR(IF(WVB!H99="TBD", WVB!E99, ""), ""),
  IFERROR(IF(XC!H99="TBD", XC!E99, ""), ""),
  IFERROR(IF(SWIMMING!H99="TBD", SWIMMING!E99, ""), ""),
  IFERROR(IF(WTEN!H99="TBD", WTEN!E99, ""), ""),
  IFERROR(IF(TF!H99="TBD", TF!E99, ""), ""),
  IFERROR(IF(WGOLF!H99="TBD", WGOLF!E99, ""), ""),
  IFERROR(IF(WBB!H99="TBD", WBB!E99, ""), ""),
  IFERROR(IF(MBB!H99="TBD", MBB!E99, ""), ""),
  IFERROR(IF(WLAX!H99="TBD", WLAX!E99, ""), ""),
  IFERROR(IF(MLAX!H99="TBD", MLAX!E99, ""), ""),
  IFERROR(IF(SOFT!H99="TBD", SOFT!E99, ""), ""),
  IFERROR(IF(BASE!H99="Away", BASE!E99, ""), ""),
  IFERROR(IF(ESPORTS!H99="TBD", ESPORTS!E99, ""), "")
)</f>
        <v/>
      </c>
      <c r="F99" s="11" t="str">
        <f>TEXTJOIN(
  CHAR(10) &amp; CHAR(10),
  TRUE,
  IFERROR(IF(WSO!H99="TBD", TEXT(WSO!F99, "h:mm AM/PM"), ""), ""),
  IFERROR(IF(MSO!H99="TBD", TEXT(MSO!F99, "h:mm AM/PM"), ""), ""),
  IFERROR(IF(FH!H99="TBD", TEXT(FH!F99, "h:mm AM/PM"), ""), ""),
  IFERROR(IF(MGOLF!H99="TBD", TEXT(MGOLF!F99, "h:mm AM/PM"), ""), ""),
  IFERROR(IF(Football!H99="TBD", TEXT(Football!F99, "h:mm AM/PM"), ""), ""),
  IFERROR(IF(WVB!H99="TBD", TEXT(WVB!F99, "h:mm AM/PM"), ""), ""),
  IFERROR(IF(XC!H99="TBD", TEXT(XC!F99, "h:mm AM/PM"), ""), ""),
  IFERROR(IF(SWIMMING!H99="TBD", TEXT(SWIMMING!F99, "h:mm AM/PM"), ""), ""),
  IFERROR(IF(WTEN!H99="TBD", TEXT(WTEN!F99, "h:mm AM/PM"), ""), ""),
  IFERROR(IF(TF!H99="TBD", TEXT(TF!F99, "h:mm AM/PM"), ""), ""),
  IFERROR(IF(WGOLF!H99="TBD", TEXT(WGOLF!F99, "h:mm AM/PM"), ""), ""),
  IFERROR(IF(WBB!H99="TBD", TEXT(WBB!F99, "h:mm AM/PM"), ""), ""),
  IFERROR(IF(MBB!H99="TBD", TEXT(MBB!F99, "h:mm AM/PM"), ""), ""),
  IFERROR(IF(WLAX!H99="TBD", TEXT(WLAX!F99, "h:mm AM/PM"), ""), ""),
  IFERROR(IF(MLAX!H99="TBD", TEXT(MLAX!F99, "h:mm AM/PM"), ""), ""),
  IFERROR(IF(SOFT!H99="TBD", TEXT(SOFT!F99, "h:mm AM/PM"), ""), ""),
  IFERROR(IF(BASE!H99="TBD", TEXT(BASE!F99, "h:mm AM/PM"), ""), ""),
  IFERROR(IF(ESPORTS!H99="TBD", TEXT(ESPORTS!F99, "h:mm AM/PM"), ""), "")
)
</f>
        <v/>
      </c>
      <c r="G99" s="11" t="str">
        <f>TEXTJOIN(
  CHAR(10) &amp; CHAR(10),
  TRUE,
  IFERROR(IF(WSO!H99="TBD", WSO!G99, ""), ""),
  IFERROR(IF(MSO!H99="TBD", MSO!G99, ""), ""),
  IFERROR(IF(FH!H99="TBD", FH!G99, ""), ""),
  IFERROR(IF(MGOLF!H99="TBD", MGOLF!G99, ""), ""),
  IFERROR(IF(Football!H99="TBD", Football!G99, ""), ""),
  IFERROR(IF(WVB!H99="TBD", WVB!G99, ""), ""),
  IFERROR(IF(XC!H99="TBD", XC!G99, ""), ""),
  IFERROR(IF(SWIMMING!H99="TBD", SWIMMING!G99, ""), ""),
  IFERROR(IF(WTEN!H99="TBD", WTEN!G99, ""), ""),
  IFERROR(IF(TF!H99="TBD", TF!G99, ""), ""),
  IFERROR(IF(WGOLF!H99="TBD", WGOLF!G99, ""), ""),
  IFERROR(IF(WBB!H99="TBD", WBB!G99, ""), ""),
  IFERROR(IF(MBB!H99="TBD", MBB!G99, ""), ""),
  IFERROR(IF(WLAX!H99="TBD", WLAX!G99, ""), ""),
  IFERROR(IF(MLAX!H99="TBD", MLAX!G99, ""), ""),
  IFERROR(IF(SOFT!H99="TBD", SOFT!G99, ""), ""),
  IFERROR(IF(BASE!H99="TBD", BASE!G99, ""), ""),
  IFERROR(IF(ESPORTS!H99="TBD", ESPORTS!G99, ""), "")
)
</f>
        <v/>
      </c>
      <c r="H99" s="22" t="str">
        <f>TEXTJOIN(
  CHAR(10) &amp; CHAR(10),
  TRUE,
  IFERROR(IF(WSO!H99="TBD", WSO!P99, ""), ""),
  IFERROR(IF(MSO!H99="TBD", MSO!P99, ""), ""),
  IFERROR(IF(FH!H99="TBD", FH!P99, ""), ""),
  IFERROR(IF(MGOLF!H99="TBD", MGOLF!P99, ""), ""),
  IFERROR(IF(Football!H99="TBD", Football!P99, ""), ""),
  IFERROR(IF(WVB!H99="TBD", WVB!P99, ""), ""),
  IFERROR(IF(XC!H99="TBD", XC!P99, ""), ""),
  IFERROR(IF(SWIMMING!H99="TBD", SWIMMING!P99, ""), ""),
  IFERROR(IF(WTEN!H99="TBD", WTEN!P99, ""), ""),
  IFERROR(IF(TF!H99="TBD", TF!P99, ""), ""),
  IFERROR(IF(WGOLF!H99="TBD", WGOLF!P99, ""), ""),
  IFERROR(IF(WBB!H99="TBD", WBB!P99, ""), ""),
  IFERROR(IF(MBB!H99="TBD", MBB!P99, ""), ""),
  IFERROR(IF(WLAX!H99="TBD", WLAX!P99, ""), ""),
  IFERROR(IF(MLAX!H99="TBD", MLAX!P99, ""), ""),
  IFERROR(IF(SOFT!H99="TBD", SOFT!P99, ""), ""),
  IFERROR(IF(BASE!H99="TBD", BASE!P99, ""), ""),
  IFERROR(IF(ESPORTS!H99="TBD", ESPORTS!P99, ""), "")
)
</f>
        <v/>
      </c>
    </row>
    <row r="100" ht="22.5" customHeight="1">
      <c r="A100" s="6">
        <v>99.0</v>
      </c>
      <c r="B100" s="6" t="str">
        <f>'Master Schedule'!B100</f>
        <v/>
      </c>
      <c r="C100" s="7">
        <v>46333.0</v>
      </c>
      <c r="D100" s="8" t="str">
        <f t="shared" si="1"/>
        <v>Saturday</v>
      </c>
      <c r="E100" s="11" t="str">
        <f>TEXTJOIN(
  CHAR(10) &amp; CHAR(10),
  TRUE,
  IFERROR(IF(WSO!H100="TBD", WSO!E100, ""), ""),
  IFERROR(IF(MSO!H100="TBD", MSO!E100, ""), ""),
  IFERROR(IF(FH!H100="TBD", FH!E100, ""), ""),
  IFERROR(IF(MGOLF!H100="TBD", MGOLF!E100, ""), ""),
  IFERROR(IF(Football!H100="TBD", Football!E100, ""), ""),
  IFERROR(IF(WVB!H100="TBD", WVB!E100, ""), ""),
  IFERROR(IF(XC!H100="TBD", XC!E100, ""), ""),
  IFERROR(IF(SWIMMING!H100="TBD", SWIMMING!E100, ""), ""),
  IFERROR(IF(WTEN!H100="TBD", WTEN!E100, ""), ""),
  IFERROR(IF(TF!H100="TBD", TF!E100, ""), ""),
  IFERROR(IF(WGOLF!H100="TBD", WGOLF!E100, ""), ""),
  IFERROR(IF(WBB!H100="TBD", WBB!E100, ""), ""),
  IFERROR(IF(MBB!H100="TBD", MBB!E100, ""), ""),
  IFERROR(IF(WLAX!H100="TBD", WLAX!E100, ""), ""),
  IFERROR(IF(MLAX!H100="TBD", MLAX!E100, ""), ""),
  IFERROR(IF(SOFT!H100="TBD", SOFT!E100, ""), ""),
  IFERROR(IF(BASE!H100="Away", BASE!E100, ""), ""),
  IFERROR(IF(ESPORTS!H100="TBD", ESPORTS!E100, ""), "")
)</f>
        <v/>
      </c>
      <c r="F100" s="11" t="str">
        <f>TEXTJOIN(
  CHAR(10) &amp; CHAR(10),
  TRUE,
  IFERROR(IF(WSO!H100="TBD", TEXT(WSO!F100, "h:mm AM/PM"), ""), ""),
  IFERROR(IF(MSO!H100="TBD", TEXT(MSO!F100, "h:mm AM/PM"), ""), ""),
  IFERROR(IF(FH!H100="TBD", TEXT(FH!F100, "h:mm AM/PM"), ""), ""),
  IFERROR(IF(MGOLF!H100="TBD", TEXT(MGOLF!F100, "h:mm AM/PM"), ""), ""),
  IFERROR(IF(Football!H100="TBD", TEXT(Football!F100, "h:mm AM/PM"), ""), ""),
  IFERROR(IF(WVB!H100="TBD", TEXT(WVB!F100, "h:mm AM/PM"), ""), ""),
  IFERROR(IF(XC!H100="TBD", TEXT(XC!F100, "h:mm AM/PM"), ""), ""),
  IFERROR(IF(SWIMMING!H100="TBD", TEXT(SWIMMING!F100, "h:mm AM/PM"), ""), ""),
  IFERROR(IF(WTEN!H100="TBD", TEXT(WTEN!F100, "h:mm AM/PM"), ""), ""),
  IFERROR(IF(TF!H100="TBD", TEXT(TF!F100, "h:mm AM/PM"), ""), ""),
  IFERROR(IF(WGOLF!H100="TBD", TEXT(WGOLF!F100, "h:mm AM/PM"), ""), ""),
  IFERROR(IF(WBB!H100="TBD", TEXT(WBB!F100, "h:mm AM/PM"), ""), ""),
  IFERROR(IF(MBB!H100="TBD", TEXT(MBB!F100, "h:mm AM/PM"), ""), ""),
  IFERROR(IF(WLAX!H100="TBD", TEXT(WLAX!F100, "h:mm AM/PM"), ""), ""),
  IFERROR(IF(MLAX!H100="TBD", TEXT(MLAX!F100, "h:mm AM/PM"), ""), ""),
  IFERROR(IF(SOFT!H100="TBD", TEXT(SOFT!F100, "h:mm AM/PM"), ""), ""),
  IFERROR(IF(BASE!H100="TBD", TEXT(BASE!F100, "h:mm AM/PM"), ""), ""),
  IFERROR(IF(ESPORTS!H100="TBD", TEXT(ESPORTS!F100, "h:mm AM/PM"), ""), "")
)
</f>
        <v/>
      </c>
      <c r="G100" s="11" t="str">
        <f>TEXTJOIN(
  CHAR(10) &amp; CHAR(10),
  TRUE,
  IFERROR(IF(WSO!H100="TBD", WSO!G100, ""), ""),
  IFERROR(IF(MSO!H100="TBD", MSO!G100, ""), ""),
  IFERROR(IF(FH!H100="TBD", FH!G100, ""), ""),
  IFERROR(IF(MGOLF!H100="TBD", MGOLF!G100, ""), ""),
  IFERROR(IF(Football!H100="TBD", Football!G100, ""), ""),
  IFERROR(IF(WVB!H100="TBD", WVB!G100, ""), ""),
  IFERROR(IF(XC!H100="TBD", XC!G100, ""), ""),
  IFERROR(IF(SWIMMING!H100="TBD", SWIMMING!G100, ""), ""),
  IFERROR(IF(WTEN!H100="TBD", WTEN!G100, ""), ""),
  IFERROR(IF(TF!H100="TBD", TF!G100, ""), ""),
  IFERROR(IF(WGOLF!H100="TBD", WGOLF!G100, ""), ""),
  IFERROR(IF(WBB!H100="TBD", WBB!G100, ""), ""),
  IFERROR(IF(MBB!H100="TBD", MBB!G100, ""), ""),
  IFERROR(IF(WLAX!H100="TBD", WLAX!G100, ""), ""),
  IFERROR(IF(MLAX!H100="TBD", MLAX!G100, ""), ""),
  IFERROR(IF(SOFT!H100="TBD", SOFT!G100, ""), ""),
  IFERROR(IF(BASE!H100="TBD", BASE!G100, ""), ""),
  IFERROR(IF(ESPORTS!H100="TBD", ESPORTS!G100, ""), "")
)
</f>
        <v/>
      </c>
      <c r="H100" s="22" t="str">
        <f>TEXTJOIN(
  CHAR(10) &amp; CHAR(10),
  TRUE,
  IFERROR(IF(WSO!H100="TBD", WSO!P100, ""), ""),
  IFERROR(IF(MSO!H100="TBD", MSO!P100, ""), ""),
  IFERROR(IF(FH!H100="TBD", FH!P100, ""), ""),
  IFERROR(IF(MGOLF!H100="TBD", MGOLF!P100, ""), ""),
  IFERROR(IF(Football!H100="TBD", Football!P100, ""), ""),
  IFERROR(IF(WVB!H100="TBD", WVB!P100, ""), ""),
  IFERROR(IF(XC!H100="TBD", XC!P100, ""), ""),
  IFERROR(IF(SWIMMING!H100="TBD", SWIMMING!P100, ""), ""),
  IFERROR(IF(WTEN!H100="TBD", WTEN!P100, ""), ""),
  IFERROR(IF(TF!H100="TBD", TF!P100, ""), ""),
  IFERROR(IF(WGOLF!H100="TBD", WGOLF!P100, ""), ""),
  IFERROR(IF(WBB!H100="TBD", WBB!P100, ""), ""),
  IFERROR(IF(MBB!H100="TBD", MBB!P100, ""), ""),
  IFERROR(IF(WLAX!H100="TBD", WLAX!P100, ""), ""),
  IFERROR(IF(MLAX!H100="TBD", MLAX!P100, ""), ""),
  IFERROR(IF(SOFT!H100="TBD", SOFT!P100, ""), ""),
  IFERROR(IF(BASE!H100="TBD", BASE!P100, ""), ""),
  IFERROR(IF(ESPORTS!H100="TBD", ESPORTS!P100, ""), "")
)
</f>
        <v/>
      </c>
    </row>
    <row r="101" ht="22.5" customHeight="1">
      <c r="A101" s="6">
        <v>100.0</v>
      </c>
      <c r="B101" s="6" t="str">
        <f>'Master Schedule'!B101</f>
        <v/>
      </c>
      <c r="C101" s="7">
        <v>46334.0</v>
      </c>
      <c r="D101" s="8" t="str">
        <f t="shared" si="1"/>
        <v>Sunday</v>
      </c>
      <c r="E101" s="11" t="str">
        <f>TEXTJOIN(
  CHAR(10) &amp; CHAR(10),
  TRUE,
  IFERROR(IF(WSO!H101="TBD", WSO!E101, ""), ""),
  IFERROR(IF(MSO!H101="TBD", MSO!E101, ""), ""),
  IFERROR(IF(FH!H101="TBD", FH!E101, ""), ""),
  IFERROR(IF(MGOLF!H101="TBD", MGOLF!E101, ""), ""),
  IFERROR(IF(Football!H101="TBD", Football!E101, ""), ""),
  IFERROR(IF(WVB!H101="TBD", WVB!E101, ""), ""),
  IFERROR(IF(XC!H101="TBD", XC!E101, ""), ""),
  IFERROR(IF(SWIMMING!H101="TBD", SWIMMING!E101, ""), ""),
  IFERROR(IF(WTEN!H101="TBD", WTEN!E101, ""), ""),
  IFERROR(IF(TF!H101="TBD", TF!E101, ""), ""),
  IFERROR(IF(WGOLF!H101="TBD", WGOLF!E101, ""), ""),
  IFERROR(IF(WBB!H101="TBD", WBB!E101, ""), ""),
  IFERROR(IF(MBB!H101="TBD", MBB!E101, ""), ""),
  IFERROR(IF(WLAX!H101="TBD", WLAX!E101, ""), ""),
  IFERROR(IF(MLAX!H101="TBD", MLAX!E101, ""), ""),
  IFERROR(IF(SOFT!H101="TBD", SOFT!E101, ""), ""),
  IFERROR(IF(BASE!H101="Away", BASE!E101, ""), ""),
  IFERROR(IF(ESPORTS!H101="TBD", ESPORTS!E101, ""), "")
)</f>
        <v/>
      </c>
      <c r="F101" s="11" t="str">
        <f>TEXTJOIN(
  CHAR(10) &amp; CHAR(10),
  TRUE,
  IFERROR(IF(WSO!H101="TBD", TEXT(WSO!F101, "h:mm AM/PM"), ""), ""),
  IFERROR(IF(MSO!H101="TBD", TEXT(MSO!F101, "h:mm AM/PM"), ""), ""),
  IFERROR(IF(FH!H101="TBD", TEXT(FH!F101, "h:mm AM/PM"), ""), ""),
  IFERROR(IF(MGOLF!H101="TBD", TEXT(MGOLF!F101, "h:mm AM/PM"), ""), ""),
  IFERROR(IF(Football!H101="TBD", TEXT(Football!F101, "h:mm AM/PM"), ""), ""),
  IFERROR(IF(WVB!H101="TBD", TEXT(WVB!F101, "h:mm AM/PM"), ""), ""),
  IFERROR(IF(XC!H101="TBD", TEXT(XC!F101, "h:mm AM/PM"), ""), ""),
  IFERROR(IF(SWIMMING!H101="TBD", TEXT(SWIMMING!F101, "h:mm AM/PM"), ""), ""),
  IFERROR(IF(WTEN!H101="TBD", TEXT(WTEN!F101, "h:mm AM/PM"), ""), ""),
  IFERROR(IF(TF!H101="TBD", TEXT(TF!F101, "h:mm AM/PM"), ""), ""),
  IFERROR(IF(WGOLF!H101="TBD", TEXT(WGOLF!F101, "h:mm AM/PM"), ""), ""),
  IFERROR(IF(WBB!H101="TBD", TEXT(WBB!F101, "h:mm AM/PM"), ""), ""),
  IFERROR(IF(MBB!H101="TBD", TEXT(MBB!F101, "h:mm AM/PM"), ""), ""),
  IFERROR(IF(WLAX!H101="TBD", TEXT(WLAX!F101, "h:mm AM/PM"), ""), ""),
  IFERROR(IF(MLAX!H101="TBD", TEXT(MLAX!F101, "h:mm AM/PM"), ""), ""),
  IFERROR(IF(SOFT!H101="TBD", TEXT(SOFT!F101, "h:mm AM/PM"), ""), ""),
  IFERROR(IF(BASE!H101="TBD", TEXT(BASE!F101, "h:mm AM/PM"), ""), ""),
  IFERROR(IF(ESPORTS!H101="TBD", TEXT(ESPORTS!F101, "h:mm AM/PM"), ""), "")
)
</f>
        <v/>
      </c>
      <c r="G101" s="11" t="str">
        <f>TEXTJOIN(
  CHAR(10) &amp; CHAR(10),
  TRUE,
  IFERROR(IF(WSO!H101="TBD", WSO!G101, ""), ""),
  IFERROR(IF(MSO!H101="TBD", MSO!G101, ""), ""),
  IFERROR(IF(FH!H101="TBD", FH!G101, ""), ""),
  IFERROR(IF(MGOLF!H101="TBD", MGOLF!G101, ""), ""),
  IFERROR(IF(Football!H101="TBD", Football!G101, ""), ""),
  IFERROR(IF(WVB!H101="TBD", WVB!G101, ""), ""),
  IFERROR(IF(XC!H101="TBD", XC!G101, ""), ""),
  IFERROR(IF(SWIMMING!H101="TBD", SWIMMING!G101, ""), ""),
  IFERROR(IF(WTEN!H101="TBD", WTEN!G101, ""), ""),
  IFERROR(IF(TF!H101="TBD", TF!G101, ""), ""),
  IFERROR(IF(WGOLF!H101="TBD", WGOLF!G101, ""), ""),
  IFERROR(IF(WBB!H101="TBD", WBB!G101, ""), ""),
  IFERROR(IF(MBB!H101="TBD", MBB!G101, ""), ""),
  IFERROR(IF(WLAX!H101="TBD", WLAX!G101, ""), ""),
  IFERROR(IF(MLAX!H101="TBD", MLAX!G101, ""), ""),
  IFERROR(IF(SOFT!H101="TBD", SOFT!G101, ""), ""),
  IFERROR(IF(BASE!H101="TBD", BASE!G101, ""), ""),
  IFERROR(IF(ESPORTS!H101="TBD", ESPORTS!G101, ""), "")
)
</f>
        <v/>
      </c>
      <c r="H101" s="22" t="str">
        <f>TEXTJOIN(
  CHAR(10) &amp; CHAR(10),
  TRUE,
  IFERROR(IF(WSO!H101="TBD", WSO!P101, ""), ""),
  IFERROR(IF(MSO!H101="TBD", MSO!P101, ""), ""),
  IFERROR(IF(FH!H101="TBD", FH!P101, ""), ""),
  IFERROR(IF(MGOLF!H101="TBD", MGOLF!P101, ""), ""),
  IFERROR(IF(Football!H101="TBD", Football!P101, ""), ""),
  IFERROR(IF(WVB!H101="TBD", WVB!P101, ""), ""),
  IFERROR(IF(XC!H101="TBD", XC!P101, ""), ""),
  IFERROR(IF(SWIMMING!H101="TBD", SWIMMING!P101, ""), ""),
  IFERROR(IF(WTEN!H101="TBD", WTEN!P101, ""), ""),
  IFERROR(IF(TF!H101="TBD", TF!P101, ""), ""),
  IFERROR(IF(WGOLF!H101="TBD", WGOLF!P101, ""), ""),
  IFERROR(IF(WBB!H101="TBD", WBB!P101, ""), ""),
  IFERROR(IF(MBB!H101="TBD", MBB!P101, ""), ""),
  IFERROR(IF(WLAX!H101="TBD", WLAX!P101, ""), ""),
  IFERROR(IF(MLAX!H101="TBD", MLAX!P101, ""), ""),
  IFERROR(IF(SOFT!H101="TBD", SOFT!P101, ""), ""),
  IFERROR(IF(BASE!H101="TBD", BASE!P101, ""), ""),
  IFERROR(IF(ESPORTS!H101="TBD", ESPORTS!P101, ""), "")
)
</f>
        <v/>
      </c>
    </row>
    <row r="102" ht="22.5" customHeight="1">
      <c r="A102" s="6">
        <v>101.0</v>
      </c>
      <c r="B102" s="6" t="str">
        <f>'Master Schedule'!B102</f>
        <v/>
      </c>
      <c r="C102" s="7">
        <v>46335.0</v>
      </c>
      <c r="D102" s="8" t="str">
        <f t="shared" si="1"/>
        <v>Monday</v>
      </c>
      <c r="E102" s="11" t="str">
        <f>TEXTJOIN(
  CHAR(10) &amp; CHAR(10),
  TRUE,
  IFERROR(IF(WSO!H102="TBD", WSO!E102, ""), ""),
  IFERROR(IF(MSO!H102="TBD", MSO!E102, ""), ""),
  IFERROR(IF(FH!H102="TBD", FH!E102, ""), ""),
  IFERROR(IF(MGOLF!H102="TBD", MGOLF!E102, ""), ""),
  IFERROR(IF(Football!H102="TBD", Football!E102, ""), ""),
  IFERROR(IF(WVB!H102="TBD", WVB!E102, ""), ""),
  IFERROR(IF(XC!H102="TBD", XC!E102, ""), ""),
  IFERROR(IF(SWIMMING!H102="TBD", SWIMMING!E102, ""), ""),
  IFERROR(IF(WTEN!H102="TBD", WTEN!E102, ""), ""),
  IFERROR(IF(TF!H102="TBD", TF!E102, ""), ""),
  IFERROR(IF(WGOLF!H102="TBD", WGOLF!E102, ""), ""),
  IFERROR(IF(WBB!H102="TBD", WBB!E102, ""), ""),
  IFERROR(IF(MBB!H102="TBD", MBB!E102, ""), ""),
  IFERROR(IF(WLAX!H102="TBD", WLAX!E102, ""), ""),
  IFERROR(IF(MLAX!H102="TBD", MLAX!E102, ""), ""),
  IFERROR(IF(SOFT!H102="TBD", SOFT!E102, ""), ""),
  IFERROR(IF(BASE!H102="Away", BASE!E102, ""), ""),
  IFERROR(IF(ESPORTS!H102="TBD", ESPORTS!E102, ""), "")
)</f>
        <v/>
      </c>
      <c r="F102" s="11" t="str">
        <f>TEXTJOIN(
  CHAR(10) &amp; CHAR(10),
  TRUE,
  IFERROR(IF(WSO!H102="TBD", TEXT(WSO!F102, "h:mm AM/PM"), ""), ""),
  IFERROR(IF(MSO!H102="TBD", TEXT(MSO!F102, "h:mm AM/PM"), ""), ""),
  IFERROR(IF(FH!H102="TBD", TEXT(FH!F102, "h:mm AM/PM"), ""), ""),
  IFERROR(IF(MGOLF!H102="TBD", TEXT(MGOLF!F102, "h:mm AM/PM"), ""), ""),
  IFERROR(IF(Football!H102="TBD", TEXT(Football!F102, "h:mm AM/PM"), ""), ""),
  IFERROR(IF(WVB!H102="TBD", TEXT(WVB!F102, "h:mm AM/PM"), ""), ""),
  IFERROR(IF(XC!H102="TBD", TEXT(XC!F102, "h:mm AM/PM"), ""), ""),
  IFERROR(IF(SWIMMING!H102="TBD", TEXT(SWIMMING!F102, "h:mm AM/PM"), ""), ""),
  IFERROR(IF(WTEN!H102="TBD", TEXT(WTEN!F102, "h:mm AM/PM"), ""), ""),
  IFERROR(IF(TF!H102="TBD", TEXT(TF!F102, "h:mm AM/PM"), ""), ""),
  IFERROR(IF(WGOLF!H102="TBD", TEXT(WGOLF!F102, "h:mm AM/PM"), ""), ""),
  IFERROR(IF(WBB!H102="TBD", TEXT(WBB!F102, "h:mm AM/PM"), ""), ""),
  IFERROR(IF(MBB!H102="TBD", TEXT(MBB!F102, "h:mm AM/PM"), ""), ""),
  IFERROR(IF(WLAX!H102="TBD", TEXT(WLAX!F102, "h:mm AM/PM"), ""), ""),
  IFERROR(IF(MLAX!H102="TBD", TEXT(MLAX!F102, "h:mm AM/PM"), ""), ""),
  IFERROR(IF(SOFT!H102="TBD", TEXT(SOFT!F102, "h:mm AM/PM"), ""), ""),
  IFERROR(IF(BASE!H102="TBD", TEXT(BASE!F102, "h:mm AM/PM"), ""), ""),
  IFERROR(IF(ESPORTS!H102="TBD", TEXT(ESPORTS!F102, "h:mm AM/PM"), ""), "")
)
</f>
        <v/>
      </c>
      <c r="G102" s="11" t="str">
        <f>TEXTJOIN(
  CHAR(10) &amp; CHAR(10),
  TRUE,
  IFERROR(IF(WSO!H102="TBD", WSO!G102, ""), ""),
  IFERROR(IF(MSO!H102="TBD", MSO!G102, ""), ""),
  IFERROR(IF(FH!H102="TBD", FH!G102, ""), ""),
  IFERROR(IF(MGOLF!H102="TBD", MGOLF!G102, ""), ""),
  IFERROR(IF(Football!H102="TBD", Football!G102, ""), ""),
  IFERROR(IF(WVB!H102="TBD", WVB!G102, ""), ""),
  IFERROR(IF(XC!H102="TBD", XC!G102, ""), ""),
  IFERROR(IF(SWIMMING!H102="TBD", SWIMMING!G102, ""), ""),
  IFERROR(IF(WTEN!H102="TBD", WTEN!G102, ""), ""),
  IFERROR(IF(TF!H102="TBD", TF!G102, ""), ""),
  IFERROR(IF(WGOLF!H102="TBD", WGOLF!G102, ""), ""),
  IFERROR(IF(WBB!H102="TBD", WBB!G102, ""), ""),
  IFERROR(IF(MBB!H102="TBD", MBB!G102, ""), ""),
  IFERROR(IF(WLAX!H102="TBD", WLAX!G102, ""), ""),
  IFERROR(IF(MLAX!H102="TBD", MLAX!G102, ""), ""),
  IFERROR(IF(SOFT!H102="TBD", SOFT!G102, ""), ""),
  IFERROR(IF(BASE!H102="TBD", BASE!G102, ""), ""),
  IFERROR(IF(ESPORTS!H102="TBD", ESPORTS!G102, ""), "")
)
</f>
        <v/>
      </c>
      <c r="H102" s="22" t="str">
        <f>TEXTJOIN(
  CHAR(10) &amp; CHAR(10),
  TRUE,
  IFERROR(IF(WSO!H102="TBD", WSO!P102, ""), ""),
  IFERROR(IF(MSO!H102="TBD", MSO!P102, ""), ""),
  IFERROR(IF(FH!H102="TBD", FH!P102, ""), ""),
  IFERROR(IF(MGOLF!H102="TBD", MGOLF!P102, ""), ""),
  IFERROR(IF(Football!H102="TBD", Football!P102, ""), ""),
  IFERROR(IF(WVB!H102="TBD", WVB!P102, ""), ""),
  IFERROR(IF(XC!H102="TBD", XC!P102, ""), ""),
  IFERROR(IF(SWIMMING!H102="TBD", SWIMMING!P102, ""), ""),
  IFERROR(IF(WTEN!H102="TBD", WTEN!P102, ""), ""),
  IFERROR(IF(TF!H102="TBD", TF!P102, ""), ""),
  IFERROR(IF(WGOLF!H102="TBD", WGOLF!P102, ""), ""),
  IFERROR(IF(WBB!H102="TBD", WBB!P102, ""), ""),
  IFERROR(IF(MBB!H102="TBD", MBB!P102, ""), ""),
  IFERROR(IF(WLAX!H102="TBD", WLAX!P102, ""), ""),
  IFERROR(IF(MLAX!H102="TBD", MLAX!P102, ""), ""),
  IFERROR(IF(SOFT!H102="TBD", SOFT!P102, ""), ""),
  IFERROR(IF(BASE!H102="TBD", BASE!P102, ""), ""),
  IFERROR(IF(ESPORTS!H102="TBD", ESPORTS!P102, ""), "")
)
</f>
        <v/>
      </c>
    </row>
    <row r="103" ht="22.5" customHeight="1">
      <c r="A103" s="6">
        <v>102.0</v>
      </c>
      <c r="B103" s="6" t="str">
        <f>'Master Schedule'!B103</f>
        <v/>
      </c>
      <c r="C103" s="7">
        <v>46336.0</v>
      </c>
      <c r="D103" s="8" t="str">
        <f t="shared" si="1"/>
        <v>Tuesday</v>
      </c>
      <c r="E103" s="11" t="str">
        <f>TEXTJOIN(
  CHAR(10) &amp; CHAR(10),
  TRUE,
  IFERROR(IF(WSO!H103="TBD", WSO!E103, ""), ""),
  IFERROR(IF(MSO!H103="TBD", MSO!E103, ""), ""),
  IFERROR(IF(FH!H103="TBD", FH!E103, ""), ""),
  IFERROR(IF(MGOLF!H103="TBD", MGOLF!E103, ""), ""),
  IFERROR(IF(Football!H103="TBD", Football!E103, ""), ""),
  IFERROR(IF(WVB!H103="TBD", WVB!E103, ""), ""),
  IFERROR(IF(XC!H103="TBD", XC!E103, ""), ""),
  IFERROR(IF(SWIMMING!H103="TBD", SWIMMING!E103, ""), ""),
  IFERROR(IF(WTEN!H103="TBD", WTEN!E103, ""), ""),
  IFERROR(IF(TF!H103="TBD", TF!E103, ""), ""),
  IFERROR(IF(WGOLF!H103="TBD", WGOLF!E103, ""), ""),
  IFERROR(IF(WBB!H103="TBD", WBB!E103, ""), ""),
  IFERROR(IF(MBB!H103="TBD", MBB!E103, ""), ""),
  IFERROR(IF(WLAX!H103="TBD", WLAX!E103, ""), ""),
  IFERROR(IF(MLAX!H103="TBD", MLAX!E103, ""), ""),
  IFERROR(IF(SOFT!H103="TBD", SOFT!E103, ""), ""),
  IFERROR(IF(BASE!H103="Away", BASE!E103, ""), ""),
  IFERROR(IF(ESPORTS!H103="TBD", ESPORTS!E103, ""), "")
)</f>
        <v/>
      </c>
      <c r="F103" s="11" t="str">
        <f>TEXTJOIN(
  CHAR(10) &amp; CHAR(10),
  TRUE,
  IFERROR(IF(WSO!H103="TBD", TEXT(WSO!F103, "h:mm AM/PM"), ""), ""),
  IFERROR(IF(MSO!H103="TBD", TEXT(MSO!F103, "h:mm AM/PM"), ""), ""),
  IFERROR(IF(FH!H103="TBD", TEXT(FH!F103, "h:mm AM/PM"), ""), ""),
  IFERROR(IF(MGOLF!H103="TBD", TEXT(MGOLF!F103, "h:mm AM/PM"), ""), ""),
  IFERROR(IF(Football!H103="TBD", TEXT(Football!F103, "h:mm AM/PM"), ""), ""),
  IFERROR(IF(WVB!H103="TBD", TEXT(WVB!F103, "h:mm AM/PM"), ""), ""),
  IFERROR(IF(XC!H103="TBD", TEXT(XC!F103, "h:mm AM/PM"), ""), ""),
  IFERROR(IF(SWIMMING!H103="TBD", TEXT(SWIMMING!F103, "h:mm AM/PM"), ""), ""),
  IFERROR(IF(WTEN!H103="TBD", TEXT(WTEN!F103, "h:mm AM/PM"), ""), ""),
  IFERROR(IF(TF!H103="TBD", TEXT(TF!F103, "h:mm AM/PM"), ""), ""),
  IFERROR(IF(WGOLF!H103="TBD", TEXT(WGOLF!F103, "h:mm AM/PM"), ""), ""),
  IFERROR(IF(WBB!H103="TBD", TEXT(WBB!F103, "h:mm AM/PM"), ""), ""),
  IFERROR(IF(MBB!H103="TBD", TEXT(MBB!F103, "h:mm AM/PM"), ""), ""),
  IFERROR(IF(WLAX!H103="TBD", TEXT(WLAX!F103, "h:mm AM/PM"), ""), ""),
  IFERROR(IF(MLAX!H103="TBD", TEXT(MLAX!F103, "h:mm AM/PM"), ""), ""),
  IFERROR(IF(SOFT!H103="TBD", TEXT(SOFT!F103, "h:mm AM/PM"), ""), ""),
  IFERROR(IF(BASE!H103="TBD", TEXT(BASE!F103, "h:mm AM/PM"), ""), ""),
  IFERROR(IF(ESPORTS!H103="TBD", TEXT(ESPORTS!F103, "h:mm AM/PM"), ""), "")
)
</f>
        <v/>
      </c>
      <c r="G103" s="11" t="str">
        <f>TEXTJOIN(
  CHAR(10) &amp; CHAR(10),
  TRUE,
  IFERROR(IF(WSO!H103="TBD", WSO!G103, ""), ""),
  IFERROR(IF(MSO!H103="TBD", MSO!G103, ""), ""),
  IFERROR(IF(FH!H103="TBD", FH!G103, ""), ""),
  IFERROR(IF(MGOLF!H103="TBD", MGOLF!G103, ""), ""),
  IFERROR(IF(Football!H103="TBD", Football!G103, ""), ""),
  IFERROR(IF(WVB!H103="TBD", WVB!G103, ""), ""),
  IFERROR(IF(XC!H103="TBD", XC!G103, ""), ""),
  IFERROR(IF(SWIMMING!H103="TBD", SWIMMING!G103, ""), ""),
  IFERROR(IF(WTEN!H103="TBD", WTEN!G103, ""), ""),
  IFERROR(IF(TF!H103="TBD", TF!G103, ""), ""),
  IFERROR(IF(WGOLF!H103="TBD", WGOLF!G103, ""), ""),
  IFERROR(IF(WBB!H103="TBD", WBB!G103, ""), ""),
  IFERROR(IF(MBB!H103="TBD", MBB!G103, ""), ""),
  IFERROR(IF(WLAX!H103="TBD", WLAX!G103, ""), ""),
  IFERROR(IF(MLAX!H103="TBD", MLAX!G103, ""), ""),
  IFERROR(IF(SOFT!H103="TBD", SOFT!G103, ""), ""),
  IFERROR(IF(BASE!H103="TBD", BASE!G103, ""), ""),
  IFERROR(IF(ESPORTS!H103="TBD", ESPORTS!G103, ""), "")
)
</f>
        <v/>
      </c>
      <c r="H103" s="22" t="str">
        <f>TEXTJOIN(
  CHAR(10) &amp; CHAR(10),
  TRUE,
  IFERROR(IF(WSO!H103="TBD", WSO!P103, ""), ""),
  IFERROR(IF(MSO!H103="TBD", MSO!P103, ""), ""),
  IFERROR(IF(FH!H103="TBD", FH!P103, ""), ""),
  IFERROR(IF(MGOLF!H103="TBD", MGOLF!P103, ""), ""),
  IFERROR(IF(Football!H103="TBD", Football!P103, ""), ""),
  IFERROR(IF(WVB!H103="TBD", WVB!P103, ""), ""),
  IFERROR(IF(XC!H103="TBD", XC!P103, ""), ""),
  IFERROR(IF(SWIMMING!H103="TBD", SWIMMING!P103, ""), ""),
  IFERROR(IF(WTEN!H103="TBD", WTEN!P103, ""), ""),
  IFERROR(IF(TF!H103="TBD", TF!P103, ""), ""),
  IFERROR(IF(WGOLF!H103="TBD", WGOLF!P103, ""), ""),
  IFERROR(IF(WBB!H103="TBD", WBB!P103, ""), ""),
  IFERROR(IF(MBB!H103="TBD", MBB!P103, ""), ""),
  IFERROR(IF(WLAX!H103="TBD", WLAX!P103, ""), ""),
  IFERROR(IF(MLAX!H103="TBD", MLAX!P103, ""), ""),
  IFERROR(IF(SOFT!H103="TBD", SOFT!P103, ""), ""),
  IFERROR(IF(BASE!H103="TBD", BASE!P103, ""), ""),
  IFERROR(IF(ESPORTS!H103="TBD", ESPORTS!P103, ""), "")
)
</f>
        <v/>
      </c>
    </row>
    <row r="104" ht="22.5" customHeight="1">
      <c r="A104" s="6">
        <v>103.0</v>
      </c>
      <c r="B104" s="6" t="str">
        <f>'Master Schedule'!B104</f>
        <v/>
      </c>
      <c r="C104" s="7">
        <v>46337.0</v>
      </c>
      <c r="D104" s="8" t="str">
        <f t="shared" si="1"/>
        <v>Wednesday</v>
      </c>
      <c r="E104" s="11" t="str">
        <f>TEXTJOIN(
  CHAR(10) &amp; CHAR(10),
  TRUE,
  IFERROR(IF(WSO!H104="TBD", WSO!E104, ""), ""),
  IFERROR(IF(MSO!H104="TBD", MSO!E104, ""), ""),
  IFERROR(IF(FH!H104="TBD", FH!E104, ""), ""),
  IFERROR(IF(MGOLF!H104="TBD", MGOLF!E104, ""), ""),
  IFERROR(IF(Football!H104="TBD", Football!E104, ""), ""),
  IFERROR(IF(WVB!H104="TBD", WVB!E104, ""), ""),
  IFERROR(IF(XC!H104="TBD", XC!E104, ""), ""),
  IFERROR(IF(SWIMMING!H104="TBD", SWIMMING!E104, ""), ""),
  IFERROR(IF(WTEN!H104="TBD", WTEN!E104, ""), ""),
  IFERROR(IF(TF!H104="TBD", TF!E104, ""), ""),
  IFERROR(IF(WGOLF!H104="TBD", WGOLF!E104, ""), ""),
  IFERROR(IF(WBB!H104="TBD", WBB!E104, ""), ""),
  IFERROR(IF(MBB!H104="TBD", MBB!E104, ""), ""),
  IFERROR(IF(WLAX!H104="TBD", WLAX!E104, ""), ""),
  IFERROR(IF(MLAX!H104="TBD", MLAX!E104, ""), ""),
  IFERROR(IF(SOFT!H104="TBD", SOFT!E104, ""), ""),
  IFERROR(IF(BASE!H104="Away", BASE!E104, ""), ""),
  IFERROR(IF(ESPORTS!H104="TBD", ESPORTS!E104, ""), "")
)</f>
        <v/>
      </c>
      <c r="F104" s="11" t="str">
        <f>TEXTJOIN(
  CHAR(10) &amp; CHAR(10),
  TRUE,
  IFERROR(IF(WSO!H104="TBD", TEXT(WSO!F104, "h:mm AM/PM"), ""), ""),
  IFERROR(IF(MSO!H104="TBD", TEXT(MSO!F104, "h:mm AM/PM"), ""), ""),
  IFERROR(IF(FH!H104="TBD", TEXT(FH!F104, "h:mm AM/PM"), ""), ""),
  IFERROR(IF(MGOLF!H104="TBD", TEXT(MGOLF!F104, "h:mm AM/PM"), ""), ""),
  IFERROR(IF(Football!H104="TBD", TEXT(Football!F104, "h:mm AM/PM"), ""), ""),
  IFERROR(IF(WVB!H104="TBD", TEXT(WVB!F104, "h:mm AM/PM"), ""), ""),
  IFERROR(IF(XC!H104="TBD", TEXT(XC!F104, "h:mm AM/PM"), ""), ""),
  IFERROR(IF(SWIMMING!H104="TBD", TEXT(SWIMMING!F104, "h:mm AM/PM"), ""), ""),
  IFERROR(IF(WTEN!H104="TBD", TEXT(WTEN!F104, "h:mm AM/PM"), ""), ""),
  IFERROR(IF(TF!H104="TBD", TEXT(TF!F104, "h:mm AM/PM"), ""), ""),
  IFERROR(IF(WGOLF!H104="TBD", TEXT(WGOLF!F104, "h:mm AM/PM"), ""), ""),
  IFERROR(IF(WBB!H104="TBD", TEXT(WBB!F104, "h:mm AM/PM"), ""), ""),
  IFERROR(IF(MBB!H104="TBD", TEXT(MBB!F104, "h:mm AM/PM"), ""), ""),
  IFERROR(IF(WLAX!H104="TBD", TEXT(WLAX!F104, "h:mm AM/PM"), ""), ""),
  IFERROR(IF(MLAX!H104="TBD", TEXT(MLAX!F104, "h:mm AM/PM"), ""), ""),
  IFERROR(IF(SOFT!H104="TBD", TEXT(SOFT!F104, "h:mm AM/PM"), ""), ""),
  IFERROR(IF(BASE!H104="TBD", TEXT(BASE!F104, "h:mm AM/PM"), ""), ""),
  IFERROR(IF(ESPORTS!H104="TBD", TEXT(ESPORTS!F104, "h:mm AM/PM"), ""), "")
)
</f>
        <v/>
      </c>
      <c r="G104" s="11" t="str">
        <f>TEXTJOIN(
  CHAR(10) &amp; CHAR(10),
  TRUE,
  IFERROR(IF(WSO!H104="TBD", WSO!G104, ""), ""),
  IFERROR(IF(MSO!H104="TBD", MSO!G104, ""), ""),
  IFERROR(IF(FH!H104="TBD", FH!G104, ""), ""),
  IFERROR(IF(MGOLF!H104="TBD", MGOLF!G104, ""), ""),
  IFERROR(IF(Football!H104="TBD", Football!G104, ""), ""),
  IFERROR(IF(WVB!H104="TBD", WVB!G104, ""), ""),
  IFERROR(IF(XC!H104="TBD", XC!G104, ""), ""),
  IFERROR(IF(SWIMMING!H104="TBD", SWIMMING!G104, ""), ""),
  IFERROR(IF(WTEN!H104="TBD", WTEN!G104, ""), ""),
  IFERROR(IF(TF!H104="TBD", TF!G104, ""), ""),
  IFERROR(IF(WGOLF!H104="TBD", WGOLF!G104, ""), ""),
  IFERROR(IF(WBB!H104="TBD", WBB!G104, ""), ""),
  IFERROR(IF(MBB!H104="TBD", MBB!G104, ""), ""),
  IFERROR(IF(WLAX!H104="TBD", WLAX!G104, ""), ""),
  IFERROR(IF(MLAX!H104="TBD", MLAX!G104, ""), ""),
  IFERROR(IF(SOFT!H104="TBD", SOFT!G104, ""), ""),
  IFERROR(IF(BASE!H104="TBD", BASE!G104, ""), ""),
  IFERROR(IF(ESPORTS!H104="TBD", ESPORTS!G104, ""), "")
)
</f>
        <v/>
      </c>
      <c r="H104" s="22" t="str">
        <f>TEXTJOIN(
  CHAR(10) &amp; CHAR(10),
  TRUE,
  IFERROR(IF(WSO!H104="TBD", WSO!P104, ""), ""),
  IFERROR(IF(MSO!H104="TBD", MSO!P104, ""), ""),
  IFERROR(IF(FH!H104="TBD", FH!P104, ""), ""),
  IFERROR(IF(MGOLF!H104="TBD", MGOLF!P104, ""), ""),
  IFERROR(IF(Football!H104="TBD", Football!P104, ""), ""),
  IFERROR(IF(WVB!H104="TBD", WVB!P104, ""), ""),
  IFERROR(IF(XC!H104="TBD", XC!P104, ""), ""),
  IFERROR(IF(SWIMMING!H104="TBD", SWIMMING!P104, ""), ""),
  IFERROR(IF(WTEN!H104="TBD", WTEN!P104, ""), ""),
  IFERROR(IF(TF!H104="TBD", TF!P104, ""), ""),
  IFERROR(IF(WGOLF!H104="TBD", WGOLF!P104, ""), ""),
  IFERROR(IF(WBB!H104="TBD", WBB!P104, ""), ""),
  IFERROR(IF(MBB!H104="TBD", MBB!P104, ""), ""),
  IFERROR(IF(WLAX!H104="TBD", WLAX!P104, ""), ""),
  IFERROR(IF(MLAX!H104="TBD", MLAX!P104, ""), ""),
  IFERROR(IF(SOFT!H104="TBD", SOFT!P104, ""), ""),
  IFERROR(IF(BASE!H104="TBD", BASE!P104, ""), ""),
  IFERROR(IF(ESPORTS!H104="TBD", ESPORTS!P104, ""), "")
)
</f>
        <v/>
      </c>
    </row>
    <row r="105" ht="22.5" customHeight="1">
      <c r="A105" s="6">
        <v>104.0</v>
      </c>
      <c r="B105" s="6" t="str">
        <f>'Master Schedule'!B105</f>
        <v/>
      </c>
      <c r="C105" s="7">
        <v>46338.0</v>
      </c>
      <c r="D105" s="8" t="str">
        <f t="shared" si="1"/>
        <v>Thursday</v>
      </c>
      <c r="E105" s="11" t="str">
        <f>TEXTJOIN(
  CHAR(10) &amp; CHAR(10),
  TRUE,
  IFERROR(IF(WSO!H105="TBD", WSO!E105, ""), ""),
  IFERROR(IF(MSO!H105="TBD", MSO!E105, ""), ""),
  IFERROR(IF(FH!H105="TBD", FH!E105, ""), ""),
  IFERROR(IF(MGOLF!H105="TBD", MGOLF!E105, ""), ""),
  IFERROR(IF(Football!H105="TBD", Football!E105, ""), ""),
  IFERROR(IF(WVB!H105="TBD", WVB!E105, ""), ""),
  IFERROR(IF(XC!H105="TBD", XC!E105, ""), ""),
  IFERROR(IF(SWIMMING!H105="TBD", SWIMMING!E105, ""), ""),
  IFERROR(IF(WTEN!H105="TBD", WTEN!E105, ""), ""),
  IFERROR(IF(TF!H105="TBD", TF!E105, ""), ""),
  IFERROR(IF(WGOLF!H105="TBD", WGOLF!E105, ""), ""),
  IFERROR(IF(WBB!H105="TBD", WBB!E105, ""), ""),
  IFERROR(IF(MBB!H105="TBD", MBB!E105, ""), ""),
  IFERROR(IF(WLAX!H105="TBD", WLAX!E105, ""), ""),
  IFERROR(IF(MLAX!H105="TBD", MLAX!E105, ""), ""),
  IFERROR(IF(SOFT!H105="TBD", SOFT!E105, ""), ""),
  IFERROR(IF(BASE!H105="Away", BASE!E105, ""), ""),
  IFERROR(IF(ESPORTS!H105="TBD", ESPORTS!E105, ""), "")
)</f>
        <v/>
      </c>
      <c r="F105" s="11" t="str">
        <f>TEXTJOIN(
  CHAR(10) &amp; CHAR(10),
  TRUE,
  IFERROR(IF(WSO!H105="TBD", TEXT(WSO!F105, "h:mm AM/PM"), ""), ""),
  IFERROR(IF(MSO!H105="TBD", TEXT(MSO!F105, "h:mm AM/PM"), ""), ""),
  IFERROR(IF(FH!H105="TBD", TEXT(FH!F105, "h:mm AM/PM"), ""), ""),
  IFERROR(IF(MGOLF!H105="TBD", TEXT(MGOLF!F105, "h:mm AM/PM"), ""), ""),
  IFERROR(IF(Football!H105="TBD", TEXT(Football!F105, "h:mm AM/PM"), ""), ""),
  IFERROR(IF(WVB!H105="TBD", TEXT(WVB!F105, "h:mm AM/PM"), ""), ""),
  IFERROR(IF(XC!H105="TBD", TEXT(XC!F105, "h:mm AM/PM"), ""), ""),
  IFERROR(IF(SWIMMING!H105="TBD", TEXT(SWIMMING!F105, "h:mm AM/PM"), ""), ""),
  IFERROR(IF(WTEN!H105="TBD", TEXT(WTEN!F105, "h:mm AM/PM"), ""), ""),
  IFERROR(IF(TF!H105="TBD", TEXT(TF!F105, "h:mm AM/PM"), ""), ""),
  IFERROR(IF(WGOLF!H105="TBD", TEXT(WGOLF!F105, "h:mm AM/PM"), ""), ""),
  IFERROR(IF(WBB!H105="TBD", TEXT(WBB!F105, "h:mm AM/PM"), ""), ""),
  IFERROR(IF(MBB!H105="TBD", TEXT(MBB!F105, "h:mm AM/PM"), ""), ""),
  IFERROR(IF(WLAX!H105="TBD", TEXT(WLAX!F105, "h:mm AM/PM"), ""), ""),
  IFERROR(IF(MLAX!H105="TBD", TEXT(MLAX!F105, "h:mm AM/PM"), ""), ""),
  IFERROR(IF(SOFT!H105="TBD", TEXT(SOFT!F105, "h:mm AM/PM"), ""), ""),
  IFERROR(IF(BASE!H105="TBD", TEXT(BASE!F105, "h:mm AM/PM"), ""), ""),
  IFERROR(IF(ESPORTS!H105="TBD", TEXT(ESPORTS!F105, "h:mm AM/PM"), ""), "")
)
</f>
        <v/>
      </c>
      <c r="G105" s="11" t="str">
        <f>TEXTJOIN(
  CHAR(10) &amp; CHAR(10),
  TRUE,
  IFERROR(IF(WSO!H105="TBD", WSO!G105, ""), ""),
  IFERROR(IF(MSO!H105="TBD", MSO!G105, ""), ""),
  IFERROR(IF(FH!H105="TBD", FH!G105, ""), ""),
  IFERROR(IF(MGOLF!H105="TBD", MGOLF!G105, ""), ""),
  IFERROR(IF(Football!H105="TBD", Football!G105, ""), ""),
  IFERROR(IF(WVB!H105="TBD", WVB!G105, ""), ""),
  IFERROR(IF(XC!H105="TBD", XC!G105, ""), ""),
  IFERROR(IF(SWIMMING!H105="TBD", SWIMMING!G105, ""), ""),
  IFERROR(IF(WTEN!H105="TBD", WTEN!G105, ""), ""),
  IFERROR(IF(TF!H105="TBD", TF!G105, ""), ""),
  IFERROR(IF(WGOLF!H105="TBD", WGOLF!G105, ""), ""),
  IFERROR(IF(WBB!H105="TBD", WBB!G105, ""), ""),
  IFERROR(IF(MBB!H105="TBD", MBB!G105, ""), ""),
  IFERROR(IF(WLAX!H105="TBD", WLAX!G105, ""), ""),
  IFERROR(IF(MLAX!H105="TBD", MLAX!G105, ""), ""),
  IFERROR(IF(SOFT!H105="TBD", SOFT!G105, ""), ""),
  IFERROR(IF(BASE!H105="TBD", BASE!G105, ""), ""),
  IFERROR(IF(ESPORTS!H105="TBD", ESPORTS!G105, ""), "")
)
</f>
        <v/>
      </c>
      <c r="H105" s="22" t="str">
        <f>TEXTJOIN(
  CHAR(10) &amp; CHAR(10),
  TRUE,
  IFERROR(IF(WSO!H105="TBD", WSO!P105, ""), ""),
  IFERROR(IF(MSO!H105="TBD", MSO!P105, ""), ""),
  IFERROR(IF(FH!H105="TBD", FH!P105, ""), ""),
  IFERROR(IF(MGOLF!H105="TBD", MGOLF!P105, ""), ""),
  IFERROR(IF(Football!H105="TBD", Football!P105, ""), ""),
  IFERROR(IF(WVB!H105="TBD", WVB!P105, ""), ""),
  IFERROR(IF(XC!H105="TBD", XC!P105, ""), ""),
  IFERROR(IF(SWIMMING!H105="TBD", SWIMMING!P105, ""), ""),
  IFERROR(IF(WTEN!H105="TBD", WTEN!P105, ""), ""),
  IFERROR(IF(TF!H105="TBD", TF!P105, ""), ""),
  IFERROR(IF(WGOLF!H105="TBD", WGOLF!P105, ""), ""),
  IFERROR(IF(WBB!H105="TBD", WBB!P105, ""), ""),
  IFERROR(IF(MBB!H105="TBD", MBB!P105, ""), ""),
  IFERROR(IF(WLAX!H105="TBD", WLAX!P105, ""), ""),
  IFERROR(IF(MLAX!H105="TBD", MLAX!P105, ""), ""),
  IFERROR(IF(SOFT!H105="TBD", SOFT!P105, ""), ""),
  IFERROR(IF(BASE!H105="TBD", BASE!P105, ""), ""),
  IFERROR(IF(ESPORTS!H105="TBD", ESPORTS!P105, ""), "")
)
</f>
        <v/>
      </c>
    </row>
    <row r="106" ht="22.5" customHeight="1">
      <c r="A106" s="6">
        <v>105.0</v>
      </c>
      <c r="B106" s="6" t="str">
        <f>'Master Schedule'!B106</f>
        <v/>
      </c>
      <c r="C106" s="7">
        <v>46339.0</v>
      </c>
      <c r="D106" s="8" t="str">
        <f t="shared" si="1"/>
        <v>Friday</v>
      </c>
      <c r="E106" s="11" t="str">
        <f>TEXTJOIN(
  CHAR(10) &amp; CHAR(10),
  TRUE,
  IFERROR(IF(WSO!H106="TBD", WSO!E106, ""), ""),
  IFERROR(IF(MSO!H106="TBD", MSO!E106, ""), ""),
  IFERROR(IF(FH!H106="TBD", FH!E106, ""), ""),
  IFERROR(IF(MGOLF!H106="TBD", MGOLF!E106, ""), ""),
  IFERROR(IF(Football!H106="TBD", Football!E106, ""), ""),
  IFERROR(IF(WVB!H106="TBD", WVB!E106, ""), ""),
  IFERROR(IF(XC!H106="TBD", XC!E106, ""), ""),
  IFERROR(IF(SWIMMING!H106="TBD", SWIMMING!E106, ""), ""),
  IFERROR(IF(WTEN!H106="TBD", WTEN!E106, ""), ""),
  IFERROR(IF(TF!H106="TBD", TF!E106, ""), ""),
  IFERROR(IF(WGOLF!H106="TBD", WGOLF!E106, ""), ""),
  IFERROR(IF(WBB!H106="TBD", WBB!E106, ""), ""),
  IFERROR(IF(MBB!H106="TBD", MBB!E106, ""), ""),
  IFERROR(IF(WLAX!H106="TBD", WLAX!E106, ""), ""),
  IFERROR(IF(MLAX!H106="TBD", MLAX!E106, ""), ""),
  IFERROR(IF(SOFT!H106="TBD", SOFT!E106, ""), ""),
  IFERROR(IF(BASE!H106="Away", BASE!E106, ""), ""),
  IFERROR(IF(ESPORTS!H106="TBD", ESPORTS!E106, ""), "")
)</f>
        <v/>
      </c>
      <c r="F106" s="11" t="str">
        <f>TEXTJOIN(
  CHAR(10) &amp; CHAR(10),
  TRUE,
  IFERROR(IF(WSO!H106="TBD", TEXT(WSO!F106, "h:mm AM/PM"), ""), ""),
  IFERROR(IF(MSO!H106="TBD", TEXT(MSO!F106, "h:mm AM/PM"), ""), ""),
  IFERROR(IF(FH!H106="TBD", TEXT(FH!F106, "h:mm AM/PM"), ""), ""),
  IFERROR(IF(MGOLF!H106="TBD", TEXT(MGOLF!F106, "h:mm AM/PM"), ""), ""),
  IFERROR(IF(Football!H106="TBD", TEXT(Football!F106, "h:mm AM/PM"), ""), ""),
  IFERROR(IF(WVB!H106="TBD", TEXT(WVB!F106, "h:mm AM/PM"), ""), ""),
  IFERROR(IF(XC!H106="TBD", TEXT(XC!F106, "h:mm AM/PM"), ""), ""),
  IFERROR(IF(SWIMMING!H106="TBD", TEXT(SWIMMING!F106, "h:mm AM/PM"), ""), ""),
  IFERROR(IF(WTEN!H106="TBD", TEXT(WTEN!F106, "h:mm AM/PM"), ""), ""),
  IFERROR(IF(TF!H106="TBD", TEXT(TF!F106, "h:mm AM/PM"), ""), ""),
  IFERROR(IF(WGOLF!H106="TBD", TEXT(WGOLF!F106, "h:mm AM/PM"), ""), ""),
  IFERROR(IF(WBB!H106="TBD", TEXT(WBB!F106, "h:mm AM/PM"), ""), ""),
  IFERROR(IF(MBB!H106="TBD", TEXT(MBB!F106, "h:mm AM/PM"), ""), ""),
  IFERROR(IF(WLAX!H106="TBD", TEXT(WLAX!F106, "h:mm AM/PM"), ""), ""),
  IFERROR(IF(MLAX!H106="TBD", TEXT(MLAX!F106, "h:mm AM/PM"), ""), ""),
  IFERROR(IF(SOFT!H106="TBD", TEXT(SOFT!F106, "h:mm AM/PM"), ""), ""),
  IFERROR(IF(BASE!H106="TBD", TEXT(BASE!F106, "h:mm AM/PM"), ""), ""),
  IFERROR(IF(ESPORTS!H106="TBD", TEXT(ESPORTS!F106, "h:mm AM/PM"), ""), "")
)
</f>
        <v/>
      </c>
      <c r="G106" s="11" t="str">
        <f>TEXTJOIN(
  CHAR(10) &amp; CHAR(10),
  TRUE,
  IFERROR(IF(WSO!H106="TBD", WSO!G106, ""), ""),
  IFERROR(IF(MSO!H106="TBD", MSO!G106, ""), ""),
  IFERROR(IF(FH!H106="TBD", FH!G106, ""), ""),
  IFERROR(IF(MGOLF!H106="TBD", MGOLF!G106, ""), ""),
  IFERROR(IF(Football!H106="TBD", Football!G106, ""), ""),
  IFERROR(IF(WVB!H106="TBD", WVB!G106, ""), ""),
  IFERROR(IF(XC!H106="TBD", XC!G106, ""), ""),
  IFERROR(IF(SWIMMING!H106="TBD", SWIMMING!G106, ""), ""),
  IFERROR(IF(WTEN!H106="TBD", WTEN!G106, ""), ""),
  IFERROR(IF(TF!H106="TBD", TF!G106, ""), ""),
  IFERROR(IF(WGOLF!H106="TBD", WGOLF!G106, ""), ""),
  IFERROR(IF(WBB!H106="TBD", WBB!G106, ""), ""),
  IFERROR(IF(MBB!H106="TBD", MBB!G106, ""), ""),
  IFERROR(IF(WLAX!H106="TBD", WLAX!G106, ""), ""),
  IFERROR(IF(MLAX!H106="TBD", MLAX!G106, ""), ""),
  IFERROR(IF(SOFT!H106="TBD", SOFT!G106, ""), ""),
  IFERROR(IF(BASE!H106="TBD", BASE!G106, ""), ""),
  IFERROR(IF(ESPORTS!H106="TBD", ESPORTS!G106, ""), "")
)
</f>
        <v/>
      </c>
      <c r="H106" s="22" t="str">
        <f>TEXTJOIN(
  CHAR(10) &amp; CHAR(10),
  TRUE,
  IFERROR(IF(WSO!H106="TBD", WSO!P106, ""), ""),
  IFERROR(IF(MSO!H106="TBD", MSO!P106, ""), ""),
  IFERROR(IF(FH!H106="TBD", FH!P106, ""), ""),
  IFERROR(IF(MGOLF!H106="TBD", MGOLF!P106, ""), ""),
  IFERROR(IF(Football!H106="TBD", Football!P106, ""), ""),
  IFERROR(IF(WVB!H106="TBD", WVB!P106, ""), ""),
  IFERROR(IF(XC!H106="TBD", XC!P106, ""), ""),
  IFERROR(IF(SWIMMING!H106="TBD", SWIMMING!P106, ""), ""),
  IFERROR(IF(WTEN!H106="TBD", WTEN!P106, ""), ""),
  IFERROR(IF(TF!H106="TBD", TF!P106, ""), ""),
  IFERROR(IF(WGOLF!H106="TBD", WGOLF!P106, ""), ""),
  IFERROR(IF(WBB!H106="TBD", WBB!P106, ""), ""),
  IFERROR(IF(MBB!H106="TBD", MBB!P106, ""), ""),
  IFERROR(IF(WLAX!H106="TBD", WLAX!P106, ""), ""),
  IFERROR(IF(MLAX!H106="TBD", MLAX!P106, ""), ""),
  IFERROR(IF(SOFT!H106="TBD", SOFT!P106, ""), ""),
  IFERROR(IF(BASE!H106="TBD", BASE!P106, ""), ""),
  IFERROR(IF(ESPORTS!H106="TBD", ESPORTS!P106, ""), "")
)
</f>
        <v/>
      </c>
    </row>
    <row r="107" ht="22.5" customHeight="1">
      <c r="A107" s="6">
        <v>106.0</v>
      </c>
      <c r="B107" s="6" t="str">
        <f>'Master Schedule'!B107</f>
        <v/>
      </c>
      <c r="C107" s="7">
        <v>46340.0</v>
      </c>
      <c r="D107" s="8" t="str">
        <f t="shared" si="1"/>
        <v>Saturday</v>
      </c>
      <c r="E107" s="11" t="str">
        <f>TEXTJOIN(
  CHAR(10) &amp; CHAR(10),
  TRUE,
  IFERROR(IF(WSO!H107="TBD", WSO!E107, ""), ""),
  IFERROR(IF(MSO!H107="TBD", MSO!E107, ""), ""),
  IFERROR(IF(FH!H107="TBD", FH!E107, ""), ""),
  IFERROR(IF(MGOLF!H107="TBD", MGOLF!E107, ""), ""),
  IFERROR(IF(Football!H107="TBD", Football!E107, ""), ""),
  IFERROR(IF(WVB!H107="TBD", WVB!E107, ""), ""),
  IFERROR(IF(XC!H107="TBD", XC!E107, ""), ""),
  IFERROR(IF(SWIMMING!H107="TBD", SWIMMING!E107, ""), ""),
  IFERROR(IF(WTEN!H107="TBD", WTEN!E107, ""), ""),
  IFERROR(IF(TF!H107="TBD", TF!E107, ""), ""),
  IFERROR(IF(WGOLF!H107="TBD", WGOLF!E107, ""), ""),
  IFERROR(IF(WBB!H107="TBD", WBB!E107, ""), ""),
  IFERROR(IF(MBB!H107="TBD", MBB!E107, ""), ""),
  IFERROR(IF(WLAX!H107="TBD", WLAX!E107, ""), ""),
  IFERROR(IF(MLAX!H107="TBD", MLAX!E107, ""), ""),
  IFERROR(IF(SOFT!H107="TBD", SOFT!E107, ""), ""),
  IFERROR(IF(BASE!H107="Away", BASE!E107, ""), ""),
  IFERROR(IF(ESPORTS!H107="TBD", ESPORTS!E107, ""), "")
)</f>
        <v/>
      </c>
      <c r="F107" s="11" t="str">
        <f>TEXTJOIN(
  CHAR(10) &amp; CHAR(10),
  TRUE,
  IFERROR(IF(WSO!H107="TBD", TEXT(WSO!F107, "h:mm AM/PM"), ""), ""),
  IFERROR(IF(MSO!H107="TBD", TEXT(MSO!F107, "h:mm AM/PM"), ""), ""),
  IFERROR(IF(FH!H107="TBD", TEXT(FH!F107, "h:mm AM/PM"), ""), ""),
  IFERROR(IF(MGOLF!H107="TBD", TEXT(MGOLF!F107, "h:mm AM/PM"), ""), ""),
  IFERROR(IF(Football!H107="TBD", TEXT(Football!F107, "h:mm AM/PM"), ""), ""),
  IFERROR(IF(WVB!H107="TBD", TEXT(WVB!F107, "h:mm AM/PM"), ""), ""),
  IFERROR(IF(XC!H107="TBD", TEXT(XC!F107, "h:mm AM/PM"), ""), ""),
  IFERROR(IF(SWIMMING!H107="TBD", TEXT(SWIMMING!F107, "h:mm AM/PM"), ""), ""),
  IFERROR(IF(WTEN!H107="TBD", TEXT(WTEN!F107, "h:mm AM/PM"), ""), ""),
  IFERROR(IF(TF!H107="TBD", TEXT(TF!F107, "h:mm AM/PM"), ""), ""),
  IFERROR(IF(WGOLF!H107="TBD", TEXT(WGOLF!F107, "h:mm AM/PM"), ""), ""),
  IFERROR(IF(WBB!H107="TBD", TEXT(WBB!F107, "h:mm AM/PM"), ""), ""),
  IFERROR(IF(MBB!H107="TBD", TEXT(MBB!F107, "h:mm AM/PM"), ""), ""),
  IFERROR(IF(WLAX!H107="TBD", TEXT(WLAX!F107, "h:mm AM/PM"), ""), ""),
  IFERROR(IF(MLAX!H107="TBD", TEXT(MLAX!F107, "h:mm AM/PM"), ""), ""),
  IFERROR(IF(SOFT!H107="TBD", TEXT(SOFT!F107, "h:mm AM/PM"), ""), ""),
  IFERROR(IF(BASE!H107="TBD", TEXT(BASE!F107, "h:mm AM/PM"), ""), ""),
  IFERROR(IF(ESPORTS!H107="TBD", TEXT(ESPORTS!F107, "h:mm AM/PM"), ""), "")
)
</f>
        <v/>
      </c>
      <c r="G107" s="11" t="str">
        <f>TEXTJOIN(
  CHAR(10) &amp; CHAR(10),
  TRUE,
  IFERROR(IF(WSO!H107="TBD", WSO!G107, ""), ""),
  IFERROR(IF(MSO!H107="TBD", MSO!G107, ""), ""),
  IFERROR(IF(FH!H107="TBD", FH!G107, ""), ""),
  IFERROR(IF(MGOLF!H107="TBD", MGOLF!G107, ""), ""),
  IFERROR(IF(Football!H107="TBD", Football!G107, ""), ""),
  IFERROR(IF(WVB!H107="TBD", WVB!G107, ""), ""),
  IFERROR(IF(XC!H107="TBD", XC!G107, ""), ""),
  IFERROR(IF(SWIMMING!H107="TBD", SWIMMING!G107, ""), ""),
  IFERROR(IF(WTEN!H107="TBD", WTEN!G107, ""), ""),
  IFERROR(IF(TF!H107="TBD", TF!G107, ""), ""),
  IFERROR(IF(WGOLF!H107="TBD", WGOLF!G107, ""), ""),
  IFERROR(IF(WBB!H107="TBD", WBB!G107, ""), ""),
  IFERROR(IF(MBB!H107="TBD", MBB!G107, ""), ""),
  IFERROR(IF(WLAX!H107="TBD", WLAX!G107, ""), ""),
  IFERROR(IF(MLAX!H107="TBD", MLAX!G107, ""), ""),
  IFERROR(IF(SOFT!H107="TBD", SOFT!G107, ""), ""),
  IFERROR(IF(BASE!H107="TBD", BASE!G107, ""), ""),
  IFERROR(IF(ESPORTS!H107="TBD", ESPORTS!G107, ""), "")
)
</f>
        <v/>
      </c>
      <c r="H107" s="22" t="str">
        <f>TEXTJOIN(
  CHAR(10) &amp; CHAR(10),
  TRUE,
  IFERROR(IF(WSO!H107="TBD", WSO!P107, ""), ""),
  IFERROR(IF(MSO!H107="TBD", MSO!P107, ""), ""),
  IFERROR(IF(FH!H107="TBD", FH!P107, ""), ""),
  IFERROR(IF(MGOLF!H107="TBD", MGOLF!P107, ""), ""),
  IFERROR(IF(Football!H107="TBD", Football!P107, ""), ""),
  IFERROR(IF(WVB!H107="TBD", WVB!P107, ""), ""),
  IFERROR(IF(XC!H107="TBD", XC!P107, ""), ""),
  IFERROR(IF(SWIMMING!H107="TBD", SWIMMING!P107, ""), ""),
  IFERROR(IF(WTEN!H107="TBD", WTEN!P107, ""), ""),
  IFERROR(IF(TF!H107="TBD", TF!P107, ""), ""),
  IFERROR(IF(WGOLF!H107="TBD", WGOLF!P107, ""), ""),
  IFERROR(IF(WBB!H107="TBD", WBB!P107, ""), ""),
  IFERROR(IF(MBB!H107="TBD", MBB!P107, ""), ""),
  IFERROR(IF(WLAX!H107="TBD", WLAX!P107, ""), ""),
  IFERROR(IF(MLAX!H107="TBD", MLAX!P107, ""), ""),
  IFERROR(IF(SOFT!H107="TBD", SOFT!P107, ""), ""),
  IFERROR(IF(BASE!H107="TBD", BASE!P107, ""), ""),
  IFERROR(IF(ESPORTS!H107="TBD", ESPORTS!P107, ""), "")
)
</f>
        <v/>
      </c>
    </row>
    <row r="108" ht="22.5" customHeight="1">
      <c r="A108" s="6">
        <v>107.0</v>
      </c>
      <c r="B108" s="6" t="str">
        <f>'Master Schedule'!B108</f>
        <v/>
      </c>
      <c r="C108" s="7">
        <v>46341.0</v>
      </c>
      <c r="D108" s="8" t="str">
        <f t="shared" si="1"/>
        <v>Sunday</v>
      </c>
      <c r="E108" s="11" t="str">
        <f>TEXTJOIN(
  CHAR(10) &amp; CHAR(10),
  TRUE,
  IFERROR(IF(WSO!H108="TBD", WSO!E108, ""), ""),
  IFERROR(IF(MSO!H108="TBD", MSO!E108, ""), ""),
  IFERROR(IF(FH!H108="TBD", FH!E108, ""), ""),
  IFERROR(IF(MGOLF!H108="TBD", MGOLF!E108, ""), ""),
  IFERROR(IF(Football!H108="TBD", Football!E108, ""), ""),
  IFERROR(IF(WVB!H108="TBD", WVB!E108, ""), ""),
  IFERROR(IF(XC!H108="TBD", XC!E108, ""), ""),
  IFERROR(IF(SWIMMING!H108="TBD", SWIMMING!E108, ""), ""),
  IFERROR(IF(WTEN!H108="TBD", WTEN!E108, ""), ""),
  IFERROR(IF(TF!H108="TBD", TF!E108, ""), ""),
  IFERROR(IF(WGOLF!H108="TBD", WGOLF!E108, ""), ""),
  IFERROR(IF(WBB!H108="TBD", WBB!E108, ""), ""),
  IFERROR(IF(MBB!H108="TBD", MBB!E108, ""), ""),
  IFERROR(IF(WLAX!H108="TBD", WLAX!E108, ""), ""),
  IFERROR(IF(MLAX!H108="TBD", MLAX!E108, ""), ""),
  IFERROR(IF(SOFT!H108="TBD", SOFT!E108, ""), ""),
  IFERROR(IF(BASE!H108="Away", BASE!E108, ""), ""),
  IFERROR(IF(ESPORTS!H108="TBD", ESPORTS!E108, ""), "")
)</f>
        <v/>
      </c>
      <c r="F108" s="11" t="str">
        <f>TEXTJOIN(
  CHAR(10) &amp; CHAR(10),
  TRUE,
  IFERROR(IF(WSO!H108="TBD", TEXT(WSO!F108, "h:mm AM/PM"), ""), ""),
  IFERROR(IF(MSO!H108="TBD", TEXT(MSO!F108, "h:mm AM/PM"), ""), ""),
  IFERROR(IF(FH!H108="TBD", TEXT(FH!F108, "h:mm AM/PM"), ""), ""),
  IFERROR(IF(MGOLF!H108="TBD", TEXT(MGOLF!F108, "h:mm AM/PM"), ""), ""),
  IFERROR(IF(Football!H108="TBD", TEXT(Football!F108, "h:mm AM/PM"), ""), ""),
  IFERROR(IF(WVB!H108="TBD", TEXT(WVB!F108, "h:mm AM/PM"), ""), ""),
  IFERROR(IF(XC!H108="TBD", TEXT(XC!F108, "h:mm AM/PM"), ""), ""),
  IFERROR(IF(SWIMMING!H108="TBD", TEXT(SWIMMING!F108, "h:mm AM/PM"), ""), ""),
  IFERROR(IF(WTEN!H108="TBD", TEXT(WTEN!F108, "h:mm AM/PM"), ""), ""),
  IFERROR(IF(TF!H108="TBD", TEXT(TF!F108, "h:mm AM/PM"), ""), ""),
  IFERROR(IF(WGOLF!H108="TBD", TEXT(WGOLF!F108, "h:mm AM/PM"), ""), ""),
  IFERROR(IF(WBB!H108="TBD", TEXT(WBB!F108, "h:mm AM/PM"), ""), ""),
  IFERROR(IF(MBB!H108="TBD", TEXT(MBB!F108, "h:mm AM/PM"), ""), ""),
  IFERROR(IF(WLAX!H108="TBD", TEXT(WLAX!F108, "h:mm AM/PM"), ""), ""),
  IFERROR(IF(MLAX!H108="TBD", TEXT(MLAX!F108, "h:mm AM/PM"), ""), ""),
  IFERROR(IF(SOFT!H108="TBD", TEXT(SOFT!F108, "h:mm AM/PM"), ""), ""),
  IFERROR(IF(BASE!H108="TBD", TEXT(BASE!F108, "h:mm AM/PM"), ""), ""),
  IFERROR(IF(ESPORTS!H108="TBD", TEXT(ESPORTS!F108, "h:mm AM/PM"), ""), "")
)
</f>
        <v/>
      </c>
      <c r="G108" s="11" t="str">
        <f>TEXTJOIN(
  CHAR(10) &amp; CHAR(10),
  TRUE,
  IFERROR(IF(WSO!H108="TBD", WSO!G108, ""), ""),
  IFERROR(IF(MSO!H108="TBD", MSO!G108, ""), ""),
  IFERROR(IF(FH!H108="TBD", FH!G108, ""), ""),
  IFERROR(IF(MGOLF!H108="TBD", MGOLF!G108, ""), ""),
  IFERROR(IF(Football!H108="TBD", Football!G108, ""), ""),
  IFERROR(IF(WVB!H108="TBD", WVB!G108, ""), ""),
  IFERROR(IF(XC!H108="TBD", XC!G108, ""), ""),
  IFERROR(IF(SWIMMING!H108="TBD", SWIMMING!G108, ""), ""),
  IFERROR(IF(WTEN!H108="TBD", WTEN!G108, ""), ""),
  IFERROR(IF(TF!H108="TBD", TF!G108, ""), ""),
  IFERROR(IF(WGOLF!H108="TBD", WGOLF!G108, ""), ""),
  IFERROR(IF(WBB!H108="TBD", WBB!G108, ""), ""),
  IFERROR(IF(MBB!H108="TBD", MBB!G108, ""), ""),
  IFERROR(IF(WLAX!H108="TBD", WLAX!G108, ""), ""),
  IFERROR(IF(MLAX!H108="TBD", MLAX!G108, ""), ""),
  IFERROR(IF(SOFT!H108="TBD", SOFT!G108, ""), ""),
  IFERROR(IF(BASE!H108="TBD", BASE!G108, ""), ""),
  IFERROR(IF(ESPORTS!H108="TBD", ESPORTS!G108, ""), "")
)
</f>
        <v/>
      </c>
      <c r="H108" s="22" t="str">
        <f>TEXTJOIN(
  CHAR(10) &amp; CHAR(10),
  TRUE,
  IFERROR(IF(WSO!H108="TBD", WSO!P108, ""), ""),
  IFERROR(IF(MSO!H108="TBD", MSO!P108, ""), ""),
  IFERROR(IF(FH!H108="TBD", FH!P108, ""), ""),
  IFERROR(IF(MGOLF!H108="TBD", MGOLF!P108, ""), ""),
  IFERROR(IF(Football!H108="TBD", Football!P108, ""), ""),
  IFERROR(IF(WVB!H108="TBD", WVB!P108, ""), ""),
  IFERROR(IF(XC!H108="TBD", XC!P108, ""), ""),
  IFERROR(IF(SWIMMING!H108="TBD", SWIMMING!P108, ""), ""),
  IFERROR(IF(WTEN!H108="TBD", WTEN!P108, ""), ""),
  IFERROR(IF(TF!H108="TBD", TF!P108, ""), ""),
  IFERROR(IF(WGOLF!H108="TBD", WGOLF!P108, ""), ""),
  IFERROR(IF(WBB!H108="TBD", WBB!P108, ""), ""),
  IFERROR(IF(MBB!H108="TBD", MBB!P108, ""), ""),
  IFERROR(IF(WLAX!H108="TBD", WLAX!P108, ""), ""),
  IFERROR(IF(MLAX!H108="TBD", MLAX!P108, ""), ""),
  IFERROR(IF(SOFT!H108="TBD", SOFT!P108, ""), ""),
  IFERROR(IF(BASE!H108="TBD", BASE!P108, ""), ""),
  IFERROR(IF(ESPORTS!H108="TBD", ESPORTS!P108, ""), "")
)
</f>
        <v/>
      </c>
    </row>
    <row r="109" ht="22.5" customHeight="1">
      <c r="A109" s="6">
        <v>108.0</v>
      </c>
      <c r="B109" s="6" t="str">
        <f>'Master Schedule'!B109</f>
        <v/>
      </c>
      <c r="C109" s="7">
        <v>46342.0</v>
      </c>
      <c r="D109" s="8" t="str">
        <f t="shared" si="1"/>
        <v>Monday</v>
      </c>
      <c r="E109" s="11" t="str">
        <f>TEXTJOIN(
  CHAR(10) &amp; CHAR(10),
  TRUE,
  IFERROR(IF(WSO!H109="TBD", WSO!E109, ""), ""),
  IFERROR(IF(MSO!H109="TBD", MSO!E109, ""), ""),
  IFERROR(IF(FH!H109="TBD", FH!E109, ""), ""),
  IFERROR(IF(MGOLF!H109="TBD", MGOLF!E109, ""), ""),
  IFERROR(IF(Football!H109="TBD", Football!E109, ""), ""),
  IFERROR(IF(WVB!H109="TBD", WVB!E109, ""), ""),
  IFERROR(IF(XC!H109="TBD", XC!E109, ""), ""),
  IFERROR(IF(SWIMMING!H109="TBD", SWIMMING!E109, ""), ""),
  IFERROR(IF(WTEN!H109="TBD", WTEN!E109, ""), ""),
  IFERROR(IF(TF!H109="TBD", TF!E109, ""), ""),
  IFERROR(IF(WGOLF!H109="TBD", WGOLF!E109, ""), ""),
  IFERROR(IF(WBB!H109="TBD", WBB!E109, ""), ""),
  IFERROR(IF(MBB!H109="TBD", MBB!E109, ""), ""),
  IFERROR(IF(WLAX!H109="TBD", WLAX!E109, ""), ""),
  IFERROR(IF(MLAX!H109="TBD", MLAX!E109, ""), ""),
  IFERROR(IF(SOFT!H109="TBD", SOFT!E109, ""), ""),
  IFERROR(IF(BASE!H109="Away", BASE!E109, ""), ""),
  IFERROR(IF(ESPORTS!H109="TBD", ESPORTS!E109, ""), "")
)</f>
        <v/>
      </c>
      <c r="F109" s="11" t="str">
        <f>TEXTJOIN(
  CHAR(10) &amp; CHAR(10),
  TRUE,
  IFERROR(IF(WSO!H109="TBD", TEXT(WSO!F109, "h:mm AM/PM"), ""), ""),
  IFERROR(IF(MSO!H109="TBD", TEXT(MSO!F109, "h:mm AM/PM"), ""), ""),
  IFERROR(IF(FH!H109="TBD", TEXT(FH!F109, "h:mm AM/PM"), ""), ""),
  IFERROR(IF(MGOLF!H109="TBD", TEXT(MGOLF!F109, "h:mm AM/PM"), ""), ""),
  IFERROR(IF(Football!H109="TBD", TEXT(Football!F109, "h:mm AM/PM"), ""), ""),
  IFERROR(IF(WVB!H109="TBD", TEXT(WVB!F109, "h:mm AM/PM"), ""), ""),
  IFERROR(IF(XC!H109="TBD", TEXT(XC!F109, "h:mm AM/PM"), ""), ""),
  IFERROR(IF(SWIMMING!H109="TBD", TEXT(SWIMMING!F109, "h:mm AM/PM"), ""), ""),
  IFERROR(IF(WTEN!H109="TBD", TEXT(WTEN!F109, "h:mm AM/PM"), ""), ""),
  IFERROR(IF(TF!H109="TBD", TEXT(TF!F109, "h:mm AM/PM"), ""), ""),
  IFERROR(IF(WGOLF!H109="TBD", TEXT(WGOLF!F109, "h:mm AM/PM"), ""), ""),
  IFERROR(IF(WBB!H109="TBD", TEXT(WBB!F109, "h:mm AM/PM"), ""), ""),
  IFERROR(IF(MBB!H109="TBD", TEXT(MBB!F109, "h:mm AM/PM"), ""), ""),
  IFERROR(IF(WLAX!H109="TBD", TEXT(WLAX!F109, "h:mm AM/PM"), ""), ""),
  IFERROR(IF(MLAX!H109="TBD", TEXT(MLAX!F109, "h:mm AM/PM"), ""), ""),
  IFERROR(IF(SOFT!H109="TBD", TEXT(SOFT!F109, "h:mm AM/PM"), ""), ""),
  IFERROR(IF(BASE!H109="TBD", TEXT(BASE!F109, "h:mm AM/PM"), ""), ""),
  IFERROR(IF(ESPORTS!H109="TBD", TEXT(ESPORTS!F109, "h:mm AM/PM"), ""), "")
)
</f>
        <v/>
      </c>
      <c r="G109" s="11" t="str">
        <f>TEXTJOIN(
  CHAR(10) &amp; CHAR(10),
  TRUE,
  IFERROR(IF(WSO!H109="TBD", WSO!G109, ""), ""),
  IFERROR(IF(MSO!H109="TBD", MSO!G109, ""), ""),
  IFERROR(IF(FH!H109="TBD", FH!G109, ""), ""),
  IFERROR(IF(MGOLF!H109="TBD", MGOLF!G109, ""), ""),
  IFERROR(IF(Football!H109="TBD", Football!G109, ""), ""),
  IFERROR(IF(WVB!H109="TBD", WVB!G109, ""), ""),
  IFERROR(IF(XC!H109="TBD", XC!G109, ""), ""),
  IFERROR(IF(SWIMMING!H109="TBD", SWIMMING!G109, ""), ""),
  IFERROR(IF(WTEN!H109="TBD", WTEN!G109, ""), ""),
  IFERROR(IF(TF!H109="TBD", TF!G109, ""), ""),
  IFERROR(IF(WGOLF!H109="TBD", WGOLF!G109, ""), ""),
  IFERROR(IF(WBB!H109="TBD", WBB!G109, ""), ""),
  IFERROR(IF(MBB!H109="TBD", MBB!G109, ""), ""),
  IFERROR(IF(WLAX!H109="TBD", WLAX!G109, ""), ""),
  IFERROR(IF(MLAX!H109="TBD", MLAX!G109, ""), ""),
  IFERROR(IF(SOFT!H109="TBD", SOFT!G109, ""), ""),
  IFERROR(IF(BASE!H109="TBD", BASE!G109, ""), ""),
  IFERROR(IF(ESPORTS!H109="TBD", ESPORTS!G109, ""), "")
)
</f>
        <v/>
      </c>
      <c r="H109" s="22" t="str">
        <f>TEXTJOIN(
  CHAR(10) &amp; CHAR(10),
  TRUE,
  IFERROR(IF(WSO!H109="TBD", WSO!P109, ""), ""),
  IFERROR(IF(MSO!H109="TBD", MSO!P109, ""), ""),
  IFERROR(IF(FH!H109="TBD", FH!P109, ""), ""),
  IFERROR(IF(MGOLF!H109="TBD", MGOLF!P109, ""), ""),
  IFERROR(IF(Football!H109="TBD", Football!P109, ""), ""),
  IFERROR(IF(WVB!H109="TBD", WVB!P109, ""), ""),
  IFERROR(IF(XC!H109="TBD", XC!P109, ""), ""),
  IFERROR(IF(SWIMMING!H109="TBD", SWIMMING!P109, ""), ""),
  IFERROR(IF(WTEN!H109="TBD", WTEN!P109, ""), ""),
  IFERROR(IF(TF!H109="TBD", TF!P109, ""), ""),
  IFERROR(IF(WGOLF!H109="TBD", WGOLF!P109, ""), ""),
  IFERROR(IF(WBB!H109="TBD", WBB!P109, ""), ""),
  IFERROR(IF(MBB!H109="TBD", MBB!P109, ""), ""),
  IFERROR(IF(WLAX!H109="TBD", WLAX!P109, ""), ""),
  IFERROR(IF(MLAX!H109="TBD", MLAX!P109, ""), ""),
  IFERROR(IF(SOFT!H109="TBD", SOFT!P109, ""), ""),
  IFERROR(IF(BASE!H109="TBD", BASE!P109, ""), ""),
  IFERROR(IF(ESPORTS!H109="TBD", ESPORTS!P109, ""), "")
)
</f>
        <v/>
      </c>
    </row>
    <row r="110" ht="22.5" customHeight="1">
      <c r="A110" s="6">
        <v>109.0</v>
      </c>
      <c r="B110" s="6" t="str">
        <f>'Master Schedule'!B110</f>
        <v/>
      </c>
      <c r="C110" s="7">
        <v>46343.0</v>
      </c>
      <c r="D110" s="8" t="str">
        <f t="shared" si="1"/>
        <v>Tuesday</v>
      </c>
      <c r="E110" s="11" t="str">
        <f>TEXTJOIN(
  CHAR(10) &amp; CHAR(10),
  TRUE,
  IFERROR(IF(WSO!H110="TBD", WSO!E110, ""), ""),
  IFERROR(IF(MSO!H110="TBD", MSO!E110, ""), ""),
  IFERROR(IF(FH!H110="TBD", FH!E110, ""), ""),
  IFERROR(IF(MGOLF!H110="TBD", MGOLF!E110, ""), ""),
  IFERROR(IF(Football!H110="TBD", Football!E110, ""), ""),
  IFERROR(IF(WVB!H110="TBD", WVB!E110, ""), ""),
  IFERROR(IF(XC!H110="TBD", XC!E110, ""), ""),
  IFERROR(IF(SWIMMING!H110="TBD", SWIMMING!E110, ""), ""),
  IFERROR(IF(WTEN!H110="TBD", WTEN!E110, ""), ""),
  IFERROR(IF(TF!H110="TBD", TF!E110, ""), ""),
  IFERROR(IF(WGOLF!H110="TBD", WGOLF!E110, ""), ""),
  IFERROR(IF(WBB!H110="TBD", WBB!E110, ""), ""),
  IFERROR(IF(MBB!H110="TBD", MBB!E110, ""), ""),
  IFERROR(IF(WLAX!H110="TBD", WLAX!E110, ""), ""),
  IFERROR(IF(MLAX!H110="TBD", MLAX!E110, ""), ""),
  IFERROR(IF(SOFT!H110="TBD", SOFT!E110, ""), ""),
  IFERROR(IF(BASE!H110="Away", BASE!E110, ""), ""),
  IFERROR(IF(ESPORTS!H110="TBD", ESPORTS!E110, ""), "")
)</f>
        <v/>
      </c>
      <c r="F110" s="11" t="str">
        <f>TEXTJOIN(
  CHAR(10) &amp; CHAR(10),
  TRUE,
  IFERROR(IF(WSO!H110="TBD", TEXT(WSO!F110, "h:mm AM/PM"), ""), ""),
  IFERROR(IF(MSO!H110="TBD", TEXT(MSO!F110, "h:mm AM/PM"), ""), ""),
  IFERROR(IF(FH!H110="TBD", TEXT(FH!F110, "h:mm AM/PM"), ""), ""),
  IFERROR(IF(MGOLF!H110="TBD", TEXT(MGOLF!F110, "h:mm AM/PM"), ""), ""),
  IFERROR(IF(Football!H110="TBD", TEXT(Football!F110, "h:mm AM/PM"), ""), ""),
  IFERROR(IF(WVB!H110="TBD", TEXT(WVB!F110, "h:mm AM/PM"), ""), ""),
  IFERROR(IF(XC!H110="TBD", TEXT(XC!F110, "h:mm AM/PM"), ""), ""),
  IFERROR(IF(SWIMMING!H110="TBD", TEXT(SWIMMING!F110, "h:mm AM/PM"), ""), ""),
  IFERROR(IF(WTEN!H110="TBD", TEXT(WTEN!F110, "h:mm AM/PM"), ""), ""),
  IFERROR(IF(TF!H110="TBD", TEXT(TF!F110, "h:mm AM/PM"), ""), ""),
  IFERROR(IF(WGOLF!H110="TBD", TEXT(WGOLF!F110, "h:mm AM/PM"), ""), ""),
  IFERROR(IF(WBB!H110="TBD", TEXT(WBB!F110, "h:mm AM/PM"), ""), ""),
  IFERROR(IF(MBB!H110="TBD", TEXT(MBB!F110, "h:mm AM/PM"), ""), ""),
  IFERROR(IF(WLAX!H110="TBD", TEXT(WLAX!F110, "h:mm AM/PM"), ""), ""),
  IFERROR(IF(MLAX!H110="TBD", TEXT(MLAX!F110, "h:mm AM/PM"), ""), ""),
  IFERROR(IF(SOFT!H110="TBD", TEXT(SOFT!F110, "h:mm AM/PM"), ""), ""),
  IFERROR(IF(BASE!H110="TBD", TEXT(BASE!F110, "h:mm AM/PM"), ""), ""),
  IFERROR(IF(ESPORTS!H110="TBD", TEXT(ESPORTS!F110, "h:mm AM/PM"), ""), "")
)
</f>
        <v/>
      </c>
      <c r="G110" s="11" t="str">
        <f>TEXTJOIN(
  CHAR(10) &amp; CHAR(10),
  TRUE,
  IFERROR(IF(WSO!H110="TBD", WSO!G110, ""), ""),
  IFERROR(IF(MSO!H110="TBD", MSO!G110, ""), ""),
  IFERROR(IF(FH!H110="TBD", FH!G110, ""), ""),
  IFERROR(IF(MGOLF!H110="TBD", MGOLF!G110, ""), ""),
  IFERROR(IF(Football!H110="TBD", Football!G110, ""), ""),
  IFERROR(IF(WVB!H110="TBD", WVB!G110, ""), ""),
  IFERROR(IF(XC!H110="TBD", XC!G110, ""), ""),
  IFERROR(IF(SWIMMING!H110="TBD", SWIMMING!G110, ""), ""),
  IFERROR(IF(WTEN!H110="TBD", WTEN!G110, ""), ""),
  IFERROR(IF(TF!H110="TBD", TF!G110, ""), ""),
  IFERROR(IF(WGOLF!H110="TBD", WGOLF!G110, ""), ""),
  IFERROR(IF(WBB!H110="TBD", WBB!G110, ""), ""),
  IFERROR(IF(MBB!H110="TBD", MBB!G110, ""), ""),
  IFERROR(IF(WLAX!H110="TBD", WLAX!G110, ""), ""),
  IFERROR(IF(MLAX!H110="TBD", MLAX!G110, ""), ""),
  IFERROR(IF(SOFT!H110="TBD", SOFT!G110, ""), ""),
  IFERROR(IF(BASE!H110="TBD", BASE!G110, ""), ""),
  IFERROR(IF(ESPORTS!H110="TBD", ESPORTS!G110, ""), "")
)
</f>
        <v/>
      </c>
      <c r="H110" s="22" t="str">
        <f>TEXTJOIN(
  CHAR(10) &amp; CHAR(10),
  TRUE,
  IFERROR(IF(WSO!H110="TBD", WSO!P110, ""), ""),
  IFERROR(IF(MSO!H110="TBD", MSO!P110, ""), ""),
  IFERROR(IF(FH!H110="TBD", FH!P110, ""), ""),
  IFERROR(IF(MGOLF!H110="TBD", MGOLF!P110, ""), ""),
  IFERROR(IF(Football!H110="TBD", Football!P110, ""), ""),
  IFERROR(IF(WVB!H110="TBD", WVB!P110, ""), ""),
  IFERROR(IF(XC!H110="TBD", XC!P110, ""), ""),
  IFERROR(IF(SWIMMING!H110="TBD", SWIMMING!P110, ""), ""),
  IFERROR(IF(WTEN!H110="TBD", WTEN!P110, ""), ""),
  IFERROR(IF(TF!H110="TBD", TF!P110, ""), ""),
  IFERROR(IF(WGOLF!H110="TBD", WGOLF!P110, ""), ""),
  IFERROR(IF(WBB!H110="TBD", WBB!P110, ""), ""),
  IFERROR(IF(MBB!H110="TBD", MBB!P110, ""), ""),
  IFERROR(IF(WLAX!H110="TBD", WLAX!P110, ""), ""),
  IFERROR(IF(MLAX!H110="TBD", MLAX!P110, ""), ""),
  IFERROR(IF(SOFT!H110="TBD", SOFT!P110, ""), ""),
  IFERROR(IF(BASE!H110="TBD", BASE!P110, ""), ""),
  IFERROR(IF(ESPORTS!H110="TBD", ESPORTS!P110, ""), "")
)
</f>
        <v/>
      </c>
    </row>
    <row r="111" ht="22.5" customHeight="1">
      <c r="A111" s="6">
        <v>110.0</v>
      </c>
      <c r="B111" s="6" t="str">
        <f>'Master Schedule'!B111</f>
        <v/>
      </c>
      <c r="C111" s="7">
        <v>46344.0</v>
      </c>
      <c r="D111" s="8" t="str">
        <f t="shared" si="1"/>
        <v>Wednesday</v>
      </c>
      <c r="E111" s="11" t="str">
        <f>TEXTJOIN(
  CHAR(10) &amp; CHAR(10),
  TRUE,
  IFERROR(IF(WSO!H111="TBD", WSO!E111, ""), ""),
  IFERROR(IF(MSO!H111="TBD", MSO!E111, ""), ""),
  IFERROR(IF(FH!H111="TBD", FH!E111, ""), ""),
  IFERROR(IF(MGOLF!H111="TBD", MGOLF!E111, ""), ""),
  IFERROR(IF(Football!H111="TBD", Football!E111, ""), ""),
  IFERROR(IF(WVB!H111="TBD", WVB!E111, ""), ""),
  IFERROR(IF(XC!H111="TBD", XC!E111, ""), ""),
  IFERROR(IF(SWIMMING!H111="TBD", SWIMMING!E111, ""), ""),
  IFERROR(IF(WTEN!H111="TBD", WTEN!E111, ""), ""),
  IFERROR(IF(TF!H111="TBD", TF!E111, ""), ""),
  IFERROR(IF(WGOLF!H111="TBD", WGOLF!E111, ""), ""),
  IFERROR(IF(WBB!H111="TBD", WBB!E111, ""), ""),
  IFERROR(IF(MBB!H111="TBD", MBB!E111, ""), ""),
  IFERROR(IF(WLAX!H111="TBD", WLAX!E111, ""), ""),
  IFERROR(IF(MLAX!H111="TBD", MLAX!E111, ""), ""),
  IFERROR(IF(SOFT!H111="TBD", SOFT!E111, ""), ""),
  IFERROR(IF(BASE!H111="Away", BASE!E111, ""), ""),
  IFERROR(IF(ESPORTS!H111="TBD", ESPORTS!E111, ""), "")
)</f>
        <v/>
      </c>
      <c r="F111" s="11" t="str">
        <f>TEXTJOIN(
  CHAR(10) &amp; CHAR(10),
  TRUE,
  IFERROR(IF(WSO!H111="TBD", TEXT(WSO!F111, "h:mm AM/PM"), ""), ""),
  IFERROR(IF(MSO!H111="TBD", TEXT(MSO!F111, "h:mm AM/PM"), ""), ""),
  IFERROR(IF(FH!H111="TBD", TEXT(FH!F111, "h:mm AM/PM"), ""), ""),
  IFERROR(IF(MGOLF!H111="TBD", TEXT(MGOLF!F111, "h:mm AM/PM"), ""), ""),
  IFERROR(IF(Football!H111="TBD", TEXT(Football!F111, "h:mm AM/PM"), ""), ""),
  IFERROR(IF(WVB!H111="TBD", TEXT(WVB!F111, "h:mm AM/PM"), ""), ""),
  IFERROR(IF(XC!H111="TBD", TEXT(XC!F111, "h:mm AM/PM"), ""), ""),
  IFERROR(IF(SWIMMING!H111="TBD", TEXT(SWIMMING!F111, "h:mm AM/PM"), ""), ""),
  IFERROR(IF(WTEN!H111="TBD", TEXT(WTEN!F111, "h:mm AM/PM"), ""), ""),
  IFERROR(IF(TF!H111="TBD", TEXT(TF!F111, "h:mm AM/PM"), ""), ""),
  IFERROR(IF(WGOLF!H111="TBD", TEXT(WGOLF!F111, "h:mm AM/PM"), ""), ""),
  IFERROR(IF(WBB!H111="TBD", TEXT(WBB!F111, "h:mm AM/PM"), ""), ""),
  IFERROR(IF(MBB!H111="TBD", TEXT(MBB!F111, "h:mm AM/PM"), ""), ""),
  IFERROR(IF(WLAX!H111="TBD", TEXT(WLAX!F111, "h:mm AM/PM"), ""), ""),
  IFERROR(IF(MLAX!H111="TBD", TEXT(MLAX!F111, "h:mm AM/PM"), ""), ""),
  IFERROR(IF(SOFT!H111="TBD", TEXT(SOFT!F111, "h:mm AM/PM"), ""), ""),
  IFERROR(IF(BASE!H111="TBD", TEXT(BASE!F111, "h:mm AM/PM"), ""), ""),
  IFERROR(IF(ESPORTS!H111="TBD", TEXT(ESPORTS!F111, "h:mm AM/PM"), ""), "")
)
</f>
        <v/>
      </c>
      <c r="G111" s="11" t="str">
        <f>TEXTJOIN(
  CHAR(10) &amp; CHAR(10),
  TRUE,
  IFERROR(IF(WSO!H111="TBD", WSO!G111, ""), ""),
  IFERROR(IF(MSO!H111="TBD", MSO!G111, ""), ""),
  IFERROR(IF(FH!H111="TBD", FH!G111, ""), ""),
  IFERROR(IF(MGOLF!H111="TBD", MGOLF!G111, ""), ""),
  IFERROR(IF(Football!H111="TBD", Football!G111, ""), ""),
  IFERROR(IF(WVB!H111="TBD", WVB!G111, ""), ""),
  IFERROR(IF(XC!H111="TBD", XC!G111, ""), ""),
  IFERROR(IF(SWIMMING!H111="TBD", SWIMMING!G111, ""), ""),
  IFERROR(IF(WTEN!H111="TBD", WTEN!G111, ""), ""),
  IFERROR(IF(TF!H111="TBD", TF!G111, ""), ""),
  IFERROR(IF(WGOLF!H111="TBD", WGOLF!G111, ""), ""),
  IFERROR(IF(WBB!H111="TBD", WBB!G111, ""), ""),
  IFERROR(IF(MBB!H111="TBD", MBB!G111, ""), ""),
  IFERROR(IF(WLAX!H111="TBD", WLAX!G111, ""), ""),
  IFERROR(IF(MLAX!H111="TBD", MLAX!G111, ""), ""),
  IFERROR(IF(SOFT!H111="TBD", SOFT!G111, ""), ""),
  IFERROR(IF(BASE!H111="TBD", BASE!G111, ""), ""),
  IFERROR(IF(ESPORTS!H111="TBD", ESPORTS!G111, ""), "")
)
</f>
        <v/>
      </c>
      <c r="H111" s="22" t="str">
        <f>TEXTJOIN(
  CHAR(10) &amp; CHAR(10),
  TRUE,
  IFERROR(IF(WSO!H111="TBD", WSO!P111, ""), ""),
  IFERROR(IF(MSO!H111="TBD", MSO!P111, ""), ""),
  IFERROR(IF(FH!H111="TBD", FH!P111, ""), ""),
  IFERROR(IF(MGOLF!H111="TBD", MGOLF!P111, ""), ""),
  IFERROR(IF(Football!H111="TBD", Football!P111, ""), ""),
  IFERROR(IF(WVB!H111="TBD", WVB!P111, ""), ""),
  IFERROR(IF(XC!H111="TBD", XC!P111, ""), ""),
  IFERROR(IF(SWIMMING!H111="TBD", SWIMMING!P111, ""), ""),
  IFERROR(IF(WTEN!H111="TBD", WTEN!P111, ""), ""),
  IFERROR(IF(TF!H111="TBD", TF!P111, ""), ""),
  IFERROR(IF(WGOLF!H111="TBD", WGOLF!P111, ""), ""),
  IFERROR(IF(WBB!H111="TBD", WBB!P111, ""), ""),
  IFERROR(IF(MBB!H111="TBD", MBB!P111, ""), ""),
  IFERROR(IF(WLAX!H111="TBD", WLAX!P111, ""), ""),
  IFERROR(IF(MLAX!H111="TBD", MLAX!P111, ""), ""),
  IFERROR(IF(SOFT!H111="TBD", SOFT!P111, ""), ""),
  IFERROR(IF(BASE!H111="TBD", BASE!P111, ""), ""),
  IFERROR(IF(ESPORTS!H111="TBD", ESPORTS!P111, ""), "")
)
</f>
        <v/>
      </c>
    </row>
    <row r="112" ht="22.5" customHeight="1">
      <c r="A112" s="6">
        <v>111.0</v>
      </c>
      <c r="B112" s="6" t="str">
        <f>'Master Schedule'!B112</f>
        <v/>
      </c>
      <c r="C112" s="7">
        <v>46345.0</v>
      </c>
      <c r="D112" s="8" t="str">
        <f t="shared" si="1"/>
        <v>Thursday</v>
      </c>
      <c r="E112" s="11" t="str">
        <f>TEXTJOIN(
  CHAR(10) &amp; CHAR(10),
  TRUE,
  IFERROR(IF(WSO!H112="TBD", WSO!E112, ""), ""),
  IFERROR(IF(MSO!H112="TBD", MSO!E112, ""), ""),
  IFERROR(IF(FH!H112="TBD", FH!E112, ""), ""),
  IFERROR(IF(MGOLF!H112="TBD", MGOLF!E112, ""), ""),
  IFERROR(IF(Football!H112="TBD", Football!E112, ""), ""),
  IFERROR(IF(WVB!H112="TBD", WVB!E112, ""), ""),
  IFERROR(IF(XC!H112="TBD", XC!E112, ""), ""),
  IFERROR(IF(SWIMMING!H112="TBD", SWIMMING!E112, ""), ""),
  IFERROR(IF(WTEN!H112="TBD", WTEN!E112, ""), ""),
  IFERROR(IF(TF!H112="TBD", TF!E112, ""), ""),
  IFERROR(IF(WGOLF!H112="TBD", WGOLF!E112, ""), ""),
  IFERROR(IF(WBB!H112="TBD", WBB!E112, ""), ""),
  IFERROR(IF(MBB!H112="TBD", MBB!E112, ""), ""),
  IFERROR(IF(WLAX!H112="TBD", WLAX!E112, ""), ""),
  IFERROR(IF(MLAX!H112="TBD", MLAX!E112, ""), ""),
  IFERROR(IF(SOFT!H112="TBD", SOFT!E112, ""), ""),
  IFERROR(IF(BASE!H112="Away", BASE!E112, ""), ""),
  IFERROR(IF(ESPORTS!H112="TBD", ESPORTS!E112, ""), "")
)</f>
        <v/>
      </c>
      <c r="F112" s="11" t="str">
        <f>TEXTJOIN(
  CHAR(10) &amp; CHAR(10),
  TRUE,
  IFERROR(IF(WSO!H112="TBD", TEXT(WSO!F112, "h:mm AM/PM"), ""), ""),
  IFERROR(IF(MSO!H112="TBD", TEXT(MSO!F112, "h:mm AM/PM"), ""), ""),
  IFERROR(IF(FH!H112="TBD", TEXT(FH!F112, "h:mm AM/PM"), ""), ""),
  IFERROR(IF(MGOLF!H112="TBD", TEXT(MGOLF!F112, "h:mm AM/PM"), ""), ""),
  IFERROR(IF(Football!H112="TBD", TEXT(Football!F112, "h:mm AM/PM"), ""), ""),
  IFERROR(IF(WVB!H112="TBD", TEXT(WVB!F112, "h:mm AM/PM"), ""), ""),
  IFERROR(IF(XC!H112="TBD", TEXT(XC!F112, "h:mm AM/PM"), ""), ""),
  IFERROR(IF(SWIMMING!H112="TBD", TEXT(SWIMMING!F112, "h:mm AM/PM"), ""), ""),
  IFERROR(IF(WTEN!H112="TBD", TEXT(WTEN!F112, "h:mm AM/PM"), ""), ""),
  IFERROR(IF(TF!H112="TBD", TEXT(TF!F112, "h:mm AM/PM"), ""), ""),
  IFERROR(IF(WGOLF!H112="TBD", TEXT(WGOLF!F112, "h:mm AM/PM"), ""), ""),
  IFERROR(IF(WBB!H112="TBD", TEXT(WBB!F112, "h:mm AM/PM"), ""), ""),
  IFERROR(IF(MBB!H112="TBD", TEXT(MBB!F112, "h:mm AM/PM"), ""), ""),
  IFERROR(IF(WLAX!H112="TBD", TEXT(WLAX!F112, "h:mm AM/PM"), ""), ""),
  IFERROR(IF(MLAX!H112="TBD", TEXT(MLAX!F112, "h:mm AM/PM"), ""), ""),
  IFERROR(IF(SOFT!H112="TBD", TEXT(SOFT!F112, "h:mm AM/PM"), ""), ""),
  IFERROR(IF(BASE!H112="TBD", TEXT(BASE!F112, "h:mm AM/PM"), ""), ""),
  IFERROR(IF(ESPORTS!H112="TBD", TEXT(ESPORTS!F112, "h:mm AM/PM"), ""), "")
)
</f>
        <v/>
      </c>
      <c r="G112" s="11" t="str">
        <f>TEXTJOIN(
  CHAR(10) &amp; CHAR(10),
  TRUE,
  IFERROR(IF(WSO!H112="TBD", WSO!G112, ""), ""),
  IFERROR(IF(MSO!H112="TBD", MSO!G112, ""), ""),
  IFERROR(IF(FH!H112="TBD", FH!G112, ""), ""),
  IFERROR(IF(MGOLF!H112="TBD", MGOLF!G112, ""), ""),
  IFERROR(IF(Football!H112="TBD", Football!G112, ""), ""),
  IFERROR(IF(WVB!H112="TBD", WVB!G112, ""), ""),
  IFERROR(IF(XC!H112="TBD", XC!G112, ""), ""),
  IFERROR(IF(SWIMMING!H112="TBD", SWIMMING!G112, ""), ""),
  IFERROR(IF(WTEN!H112="TBD", WTEN!G112, ""), ""),
  IFERROR(IF(TF!H112="TBD", TF!G112, ""), ""),
  IFERROR(IF(WGOLF!H112="TBD", WGOLF!G112, ""), ""),
  IFERROR(IF(WBB!H112="TBD", WBB!G112, ""), ""),
  IFERROR(IF(MBB!H112="TBD", MBB!G112, ""), ""),
  IFERROR(IF(WLAX!H112="TBD", WLAX!G112, ""), ""),
  IFERROR(IF(MLAX!H112="TBD", MLAX!G112, ""), ""),
  IFERROR(IF(SOFT!H112="TBD", SOFT!G112, ""), ""),
  IFERROR(IF(BASE!H112="TBD", BASE!G112, ""), ""),
  IFERROR(IF(ESPORTS!H112="TBD", ESPORTS!G112, ""), "")
)
</f>
        <v/>
      </c>
      <c r="H112" s="22" t="str">
        <f>TEXTJOIN(
  CHAR(10) &amp; CHAR(10),
  TRUE,
  IFERROR(IF(WSO!H112="TBD", WSO!P112, ""), ""),
  IFERROR(IF(MSO!H112="TBD", MSO!P112, ""), ""),
  IFERROR(IF(FH!H112="TBD", FH!P112, ""), ""),
  IFERROR(IF(MGOLF!H112="TBD", MGOLF!P112, ""), ""),
  IFERROR(IF(Football!H112="TBD", Football!P112, ""), ""),
  IFERROR(IF(WVB!H112="TBD", WVB!P112, ""), ""),
  IFERROR(IF(XC!H112="TBD", XC!P112, ""), ""),
  IFERROR(IF(SWIMMING!H112="TBD", SWIMMING!P112, ""), ""),
  IFERROR(IF(WTEN!H112="TBD", WTEN!P112, ""), ""),
  IFERROR(IF(TF!H112="TBD", TF!P112, ""), ""),
  IFERROR(IF(WGOLF!H112="TBD", WGOLF!P112, ""), ""),
  IFERROR(IF(WBB!H112="TBD", WBB!P112, ""), ""),
  IFERROR(IF(MBB!H112="TBD", MBB!P112, ""), ""),
  IFERROR(IF(WLAX!H112="TBD", WLAX!P112, ""), ""),
  IFERROR(IF(MLAX!H112="TBD", MLAX!P112, ""), ""),
  IFERROR(IF(SOFT!H112="TBD", SOFT!P112, ""), ""),
  IFERROR(IF(BASE!H112="TBD", BASE!P112, ""), ""),
  IFERROR(IF(ESPORTS!H112="TBD", ESPORTS!P112, ""), "")
)
</f>
        <v/>
      </c>
    </row>
    <row r="113" ht="22.5" customHeight="1">
      <c r="A113" s="6">
        <v>112.0</v>
      </c>
      <c r="B113" s="6" t="str">
        <f>'Master Schedule'!B113</f>
        <v/>
      </c>
      <c r="C113" s="7">
        <v>46346.0</v>
      </c>
      <c r="D113" s="8" t="str">
        <f t="shared" si="1"/>
        <v>Friday</v>
      </c>
      <c r="E113" s="11" t="str">
        <f>TEXTJOIN(
  CHAR(10) &amp; CHAR(10),
  TRUE,
  IFERROR(IF(WSO!H113="TBD", WSO!E113, ""), ""),
  IFERROR(IF(MSO!H113="TBD", MSO!E113, ""), ""),
  IFERROR(IF(FH!H113="TBD", FH!E113, ""), ""),
  IFERROR(IF(MGOLF!H113="TBD", MGOLF!E113, ""), ""),
  IFERROR(IF(Football!H113="TBD", Football!E113, ""), ""),
  IFERROR(IF(WVB!H113="TBD", WVB!E113, ""), ""),
  IFERROR(IF(XC!H113="TBD", XC!E113, ""), ""),
  IFERROR(IF(SWIMMING!H113="TBD", SWIMMING!E113, ""), ""),
  IFERROR(IF(WTEN!H113="TBD", WTEN!E113, ""), ""),
  IFERROR(IF(TF!H113="TBD", TF!E113, ""), ""),
  IFERROR(IF(WGOLF!H113="TBD", WGOLF!E113, ""), ""),
  IFERROR(IF(WBB!H113="TBD", WBB!E113, ""), ""),
  IFERROR(IF(MBB!H113="TBD", MBB!E113, ""), ""),
  IFERROR(IF(WLAX!H113="TBD", WLAX!E113, ""), ""),
  IFERROR(IF(MLAX!H113="TBD", MLAX!E113, ""), ""),
  IFERROR(IF(SOFT!H113="TBD", SOFT!E113, ""), ""),
  IFERROR(IF(BASE!H113="Away", BASE!E113, ""), ""),
  IFERROR(IF(ESPORTS!H113="TBD", ESPORTS!E113, ""), "")
)</f>
        <v/>
      </c>
      <c r="F113" s="11" t="str">
        <f>TEXTJOIN(
  CHAR(10) &amp; CHAR(10),
  TRUE,
  IFERROR(IF(WSO!H113="TBD", TEXT(WSO!F113, "h:mm AM/PM"), ""), ""),
  IFERROR(IF(MSO!H113="TBD", TEXT(MSO!F113, "h:mm AM/PM"), ""), ""),
  IFERROR(IF(FH!H113="TBD", TEXT(FH!F113, "h:mm AM/PM"), ""), ""),
  IFERROR(IF(MGOLF!H113="TBD", TEXT(MGOLF!F113, "h:mm AM/PM"), ""), ""),
  IFERROR(IF(Football!H113="TBD", TEXT(Football!F113, "h:mm AM/PM"), ""), ""),
  IFERROR(IF(WVB!H113="TBD", TEXT(WVB!F113, "h:mm AM/PM"), ""), ""),
  IFERROR(IF(XC!H113="TBD", TEXT(XC!F113, "h:mm AM/PM"), ""), ""),
  IFERROR(IF(SWIMMING!H113="TBD", TEXT(SWIMMING!F113, "h:mm AM/PM"), ""), ""),
  IFERROR(IF(WTEN!H113="TBD", TEXT(WTEN!F113, "h:mm AM/PM"), ""), ""),
  IFERROR(IF(TF!H113="TBD", TEXT(TF!F113, "h:mm AM/PM"), ""), ""),
  IFERROR(IF(WGOLF!H113="TBD", TEXT(WGOLF!F113, "h:mm AM/PM"), ""), ""),
  IFERROR(IF(WBB!H113="TBD", TEXT(WBB!F113, "h:mm AM/PM"), ""), ""),
  IFERROR(IF(MBB!H113="TBD", TEXT(MBB!F113, "h:mm AM/PM"), ""), ""),
  IFERROR(IF(WLAX!H113="TBD", TEXT(WLAX!F113, "h:mm AM/PM"), ""), ""),
  IFERROR(IF(MLAX!H113="TBD", TEXT(MLAX!F113, "h:mm AM/PM"), ""), ""),
  IFERROR(IF(SOFT!H113="TBD", TEXT(SOFT!F113, "h:mm AM/PM"), ""), ""),
  IFERROR(IF(BASE!H113="TBD", TEXT(BASE!F113, "h:mm AM/PM"), ""), ""),
  IFERROR(IF(ESPORTS!H113="TBD", TEXT(ESPORTS!F113, "h:mm AM/PM"), ""), "")
)
</f>
        <v/>
      </c>
      <c r="G113" s="11" t="str">
        <f>TEXTJOIN(
  CHAR(10) &amp; CHAR(10),
  TRUE,
  IFERROR(IF(WSO!H113="TBD", WSO!G113, ""), ""),
  IFERROR(IF(MSO!H113="TBD", MSO!G113, ""), ""),
  IFERROR(IF(FH!H113="TBD", FH!G113, ""), ""),
  IFERROR(IF(MGOLF!H113="TBD", MGOLF!G113, ""), ""),
  IFERROR(IF(Football!H113="TBD", Football!G113, ""), ""),
  IFERROR(IF(WVB!H113="TBD", WVB!G113, ""), ""),
  IFERROR(IF(XC!H113="TBD", XC!G113, ""), ""),
  IFERROR(IF(SWIMMING!H113="TBD", SWIMMING!G113, ""), ""),
  IFERROR(IF(WTEN!H113="TBD", WTEN!G113, ""), ""),
  IFERROR(IF(TF!H113="TBD", TF!G113, ""), ""),
  IFERROR(IF(WGOLF!H113="TBD", WGOLF!G113, ""), ""),
  IFERROR(IF(WBB!H113="TBD", WBB!G113, ""), ""),
  IFERROR(IF(MBB!H113="TBD", MBB!G113, ""), ""),
  IFERROR(IF(WLAX!H113="TBD", WLAX!G113, ""), ""),
  IFERROR(IF(MLAX!H113="TBD", MLAX!G113, ""), ""),
  IFERROR(IF(SOFT!H113="TBD", SOFT!G113, ""), ""),
  IFERROR(IF(BASE!H113="TBD", BASE!G113, ""), ""),
  IFERROR(IF(ESPORTS!H113="TBD", ESPORTS!G113, ""), "")
)
</f>
        <v/>
      </c>
      <c r="H113" s="22" t="str">
        <f>TEXTJOIN(
  CHAR(10) &amp; CHAR(10),
  TRUE,
  IFERROR(IF(WSO!H113="TBD", WSO!P113, ""), ""),
  IFERROR(IF(MSO!H113="TBD", MSO!P113, ""), ""),
  IFERROR(IF(FH!H113="TBD", FH!P113, ""), ""),
  IFERROR(IF(MGOLF!H113="TBD", MGOLF!P113, ""), ""),
  IFERROR(IF(Football!H113="TBD", Football!P113, ""), ""),
  IFERROR(IF(WVB!H113="TBD", WVB!P113, ""), ""),
  IFERROR(IF(XC!H113="TBD", XC!P113, ""), ""),
  IFERROR(IF(SWIMMING!H113="TBD", SWIMMING!P113, ""), ""),
  IFERROR(IF(WTEN!H113="TBD", WTEN!P113, ""), ""),
  IFERROR(IF(TF!H113="TBD", TF!P113, ""), ""),
  IFERROR(IF(WGOLF!H113="TBD", WGOLF!P113, ""), ""),
  IFERROR(IF(WBB!H113="TBD", WBB!P113, ""), ""),
  IFERROR(IF(MBB!H113="TBD", MBB!P113, ""), ""),
  IFERROR(IF(WLAX!H113="TBD", WLAX!P113, ""), ""),
  IFERROR(IF(MLAX!H113="TBD", MLAX!P113, ""), ""),
  IFERROR(IF(SOFT!H113="TBD", SOFT!P113, ""), ""),
  IFERROR(IF(BASE!H113="TBD", BASE!P113, ""), ""),
  IFERROR(IF(ESPORTS!H113="TBD", ESPORTS!P113, ""), "")
)
</f>
        <v/>
      </c>
    </row>
    <row r="114" ht="22.5" customHeight="1">
      <c r="A114" s="6">
        <v>113.0</v>
      </c>
      <c r="B114" s="6" t="str">
        <f>'Master Schedule'!B114</f>
        <v/>
      </c>
      <c r="C114" s="7">
        <v>46347.0</v>
      </c>
      <c r="D114" s="8" t="str">
        <f t="shared" si="1"/>
        <v>Saturday</v>
      </c>
      <c r="E114" s="11" t="str">
        <f>TEXTJOIN(
  CHAR(10) &amp; CHAR(10),
  TRUE,
  IFERROR(IF(WSO!H114="TBD", WSO!E114, ""), ""),
  IFERROR(IF(MSO!H114="TBD", MSO!E114, ""), ""),
  IFERROR(IF(FH!H114="TBD", FH!E114, ""), ""),
  IFERROR(IF(MGOLF!H114="TBD", MGOLF!E114, ""), ""),
  IFERROR(IF(Football!H114="TBD", Football!E114, ""), ""),
  IFERROR(IF(WVB!H114="TBD", WVB!E114, ""), ""),
  IFERROR(IF(XC!H114="TBD", XC!E114, ""), ""),
  IFERROR(IF(SWIMMING!H114="TBD", SWIMMING!E114, ""), ""),
  IFERROR(IF(WTEN!H114="TBD", WTEN!E114, ""), ""),
  IFERROR(IF(TF!H114="TBD", TF!E114, ""), ""),
  IFERROR(IF(WGOLF!H114="TBD", WGOLF!E114, ""), ""),
  IFERROR(IF(WBB!H114="TBD", WBB!E114, ""), ""),
  IFERROR(IF(MBB!H114="TBD", MBB!E114, ""), ""),
  IFERROR(IF(WLAX!H114="TBD", WLAX!E114, ""), ""),
  IFERROR(IF(MLAX!H114="TBD", MLAX!E114, ""), ""),
  IFERROR(IF(SOFT!H114="TBD", SOFT!E114, ""), ""),
  IFERROR(IF(BASE!H114="Away", BASE!E114, ""), ""),
  IFERROR(IF(ESPORTS!H114="TBD", ESPORTS!E114, ""), "")
)</f>
        <v/>
      </c>
      <c r="F114" s="11" t="str">
        <f>TEXTJOIN(
  CHAR(10) &amp; CHAR(10),
  TRUE,
  IFERROR(IF(WSO!H114="TBD", TEXT(WSO!F114, "h:mm AM/PM"), ""), ""),
  IFERROR(IF(MSO!H114="TBD", TEXT(MSO!F114, "h:mm AM/PM"), ""), ""),
  IFERROR(IF(FH!H114="TBD", TEXT(FH!F114, "h:mm AM/PM"), ""), ""),
  IFERROR(IF(MGOLF!H114="TBD", TEXT(MGOLF!F114, "h:mm AM/PM"), ""), ""),
  IFERROR(IF(Football!H114="TBD", TEXT(Football!F114, "h:mm AM/PM"), ""), ""),
  IFERROR(IF(WVB!H114="TBD", TEXT(WVB!F114, "h:mm AM/PM"), ""), ""),
  IFERROR(IF(XC!H114="TBD", TEXT(XC!F114, "h:mm AM/PM"), ""), ""),
  IFERROR(IF(SWIMMING!H114="TBD", TEXT(SWIMMING!F114, "h:mm AM/PM"), ""), ""),
  IFERROR(IF(WTEN!H114="TBD", TEXT(WTEN!F114, "h:mm AM/PM"), ""), ""),
  IFERROR(IF(TF!H114="TBD", TEXT(TF!F114, "h:mm AM/PM"), ""), ""),
  IFERROR(IF(WGOLF!H114="TBD", TEXT(WGOLF!F114, "h:mm AM/PM"), ""), ""),
  IFERROR(IF(WBB!H114="TBD", TEXT(WBB!F114, "h:mm AM/PM"), ""), ""),
  IFERROR(IF(MBB!H114="TBD", TEXT(MBB!F114, "h:mm AM/PM"), ""), ""),
  IFERROR(IF(WLAX!H114="TBD", TEXT(WLAX!F114, "h:mm AM/PM"), ""), ""),
  IFERROR(IF(MLAX!H114="TBD", TEXT(MLAX!F114, "h:mm AM/PM"), ""), ""),
  IFERROR(IF(SOFT!H114="TBD", TEXT(SOFT!F114, "h:mm AM/PM"), ""), ""),
  IFERROR(IF(BASE!H114="TBD", TEXT(BASE!F114, "h:mm AM/PM"), ""), ""),
  IFERROR(IF(ESPORTS!H114="TBD", TEXT(ESPORTS!F114, "h:mm AM/PM"), ""), "")
)
</f>
        <v/>
      </c>
      <c r="G114" s="11" t="str">
        <f>TEXTJOIN(
  CHAR(10) &amp; CHAR(10),
  TRUE,
  IFERROR(IF(WSO!H114="TBD", WSO!G114, ""), ""),
  IFERROR(IF(MSO!H114="TBD", MSO!G114, ""), ""),
  IFERROR(IF(FH!H114="TBD", FH!G114, ""), ""),
  IFERROR(IF(MGOLF!H114="TBD", MGOLF!G114, ""), ""),
  IFERROR(IF(Football!H114="TBD", Football!G114, ""), ""),
  IFERROR(IF(WVB!H114="TBD", WVB!G114, ""), ""),
  IFERROR(IF(XC!H114="TBD", XC!G114, ""), ""),
  IFERROR(IF(SWIMMING!H114="TBD", SWIMMING!G114, ""), ""),
  IFERROR(IF(WTEN!H114="TBD", WTEN!G114, ""), ""),
  IFERROR(IF(TF!H114="TBD", TF!G114, ""), ""),
  IFERROR(IF(WGOLF!H114="TBD", WGOLF!G114, ""), ""),
  IFERROR(IF(WBB!H114="TBD", WBB!G114, ""), ""),
  IFERROR(IF(MBB!H114="TBD", MBB!G114, ""), ""),
  IFERROR(IF(WLAX!H114="TBD", WLAX!G114, ""), ""),
  IFERROR(IF(MLAX!H114="TBD", MLAX!G114, ""), ""),
  IFERROR(IF(SOFT!H114="TBD", SOFT!G114, ""), ""),
  IFERROR(IF(BASE!H114="TBD", BASE!G114, ""), ""),
  IFERROR(IF(ESPORTS!H114="TBD", ESPORTS!G114, ""), "")
)
</f>
        <v/>
      </c>
      <c r="H114" s="22" t="str">
        <f>TEXTJOIN(
  CHAR(10) &amp; CHAR(10),
  TRUE,
  IFERROR(IF(WSO!H114="TBD", WSO!P114, ""), ""),
  IFERROR(IF(MSO!H114="TBD", MSO!P114, ""), ""),
  IFERROR(IF(FH!H114="TBD", FH!P114, ""), ""),
  IFERROR(IF(MGOLF!H114="TBD", MGOLF!P114, ""), ""),
  IFERROR(IF(Football!H114="TBD", Football!P114, ""), ""),
  IFERROR(IF(WVB!H114="TBD", WVB!P114, ""), ""),
  IFERROR(IF(XC!H114="TBD", XC!P114, ""), ""),
  IFERROR(IF(SWIMMING!H114="TBD", SWIMMING!P114, ""), ""),
  IFERROR(IF(WTEN!H114="TBD", WTEN!P114, ""), ""),
  IFERROR(IF(TF!H114="TBD", TF!P114, ""), ""),
  IFERROR(IF(WGOLF!H114="TBD", WGOLF!P114, ""), ""),
  IFERROR(IF(WBB!H114="TBD", WBB!P114, ""), ""),
  IFERROR(IF(MBB!H114="TBD", MBB!P114, ""), ""),
  IFERROR(IF(WLAX!H114="TBD", WLAX!P114, ""), ""),
  IFERROR(IF(MLAX!H114="TBD", MLAX!P114, ""), ""),
  IFERROR(IF(SOFT!H114="TBD", SOFT!P114, ""), ""),
  IFERROR(IF(BASE!H114="TBD", BASE!P114, ""), ""),
  IFERROR(IF(ESPORTS!H114="TBD", ESPORTS!P114, ""), "")
)
</f>
        <v/>
      </c>
    </row>
    <row r="115" ht="22.5" customHeight="1">
      <c r="A115" s="6">
        <v>114.0</v>
      </c>
      <c r="B115" s="6" t="str">
        <f>'Master Schedule'!B115</f>
        <v/>
      </c>
      <c r="C115" s="7">
        <v>46348.0</v>
      </c>
      <c r="D115" s="8" t="str">
        <f t="shared" si="1"/>
        <v>Sunday</v>
      </c>
      <c r="E115" s="11" t="str">
        <f>TEXTJOIN(
  CHAR(10) &amp; CHAR(10),
  TRUE,
  IFERROR(IF(WSO!H115="TBD", WSO!E115, ""), ""),
  IFERROR(IF(MSO!H115="TBD", MSO!E115, ""), ""),
  IFERROR(IF(FH!H115="TBD", FH!E115, ""), ""),
  IFERROR(IF(MGOLF!H115="TBD", MGOLF!E115, ""), ""),
  IFERROR(IF(Football!H115="TBD", Football!E115, ""), ""),
  IFERROR(IF(WVB!H115="TBD", WVB!E115, ""), ""),
  IFERROR(IF(XC!H115="TBD", XC!E115, ""), ""),
  IFERROR(IF(SWIMMING!H115="TBD", SWIMMING!E115, ""), ""),
  IFERROR(IF(WTEN!H115="TBD", WTEN!E115, ""), ""),
  IFERROR(IF(TF!H115="TBD", TF!E115, ""), ""),
  IFERROR(IF(WGOLF!H115="TBD", WGOLF!E115, ""), ""),
  IFERROR(IF(WBB!H115="TBD", WBB!E115, ""), ""),
  IFERROR(IF(MBB!H115="TBD", MBB!E115, ""), ""),
  IFERROR(IF(WLAX!H115="TBD", WLAX!E115, ""), ""),
  IFERROR(IF(MLAX!H115="TBD", MLAX!E115, ""), ""),
  IFERROR(IF(SOFT!H115="TBD", SOFT!E115, ""), ""),
  IFERROR(IF(BASE!H115="Away", BASE!E115, ""), ""),
  IFERROR(IF(ESPORTS!H115="TBD", ESPORTS!E115, ""), "")
)</f>
        <v/>
      </c>
      <c r="F115" s="11" t="str">
        <f>TEXTJOIN(
  CHAR(10) &amp; CHAR(10),
  TRUE,
  IFERROR(IF(WSO!H115="TBD", TEXT(WSO!F115, "h:mm AM/PM"), ""), ""),
  IFERROR(IF(MSO!H115="TBD", TEXT(MSO!F115, "h:mm AM/PM"), ""), ""),
  IFERROR(IF(FH!H115="TBD", TEXT(FH!F115, "h:mm AM/PM"), ""), ""),
  IFERROR(IF(MGOLF!H115="TBD", TEXT(MGOLF!F115, "h:mm AM/PM"), ""), ""),
  IFERROR(IF(Football!H115="TBD", TEXT(Football!F115, "h:mm AM/PM"), ""), ""),
  IFERROR(IF(WVB!H115="TBD", TEXT(WVB!F115, "h:mm AM/PM"), ""), ""),
  IFERROR(IF(XC!H115="TBD", TEXT(XC!F115, "h:mm AM/PM"), ""), ""),
  IFERROR(IF(SWIMMING!H115="TBD", TEXT(SWIMMING!F115, "h:mm AM/PM"), ""), ""),
  IFERROR(IF(WTEN!H115="TBD", TEXT(WTEN!F115, "h:mm AM/PM"), ""), ""),
  IFERROR(IF(TF!H115="TBD", TEXT(TF!F115, "h:mm AM/PM"), ""), ""),
  IFERROR(IF(WGOLF!H115="TBD", TEXT(WGOLF!F115, "h:mm AM/PM"), ""), ""),
  IFERROR(IF(WBB!H115="TBD", TEXT(WBB!F115, "h:mm AM/PM"), ""), ""),
  IFERROR(IF(MBB!H115="TBD", TEXT(MBB!F115, "h:mm AM/PM"), ""), ""),
  IFERROR(IF(WLAX!H115="TBD", TEXT(WLAX!F115, "h:mm AM/PM"), ""), ""),
  IFERROR(IF(MLAX!H115="TBD", TEXT(MLAX!F115, "h:mm AM/PM"), ""), ""),
  IFERROR(IF(SOFT!H115="TBD", TEXT(SOFT!F115, "h:mm AM/PM"), ""), ""),
  IFERROR(IF(BASE!H115="TBD", TEXT(BASE!F115, "h:mm AM/PM"), ""), ""),
  IFERROR(IF(ESPORTS!H115="TBD", TEXT(ESPORTS!F115, "h:mm AM/PM"), ""), "")
)
</f>
        <v/>
      </c>
      <c r="G115" s="11" t="str">
        <f>TEXTJOIN(
  CHAR(10) &amp; CHAR(10),
  TRUE,
  IFERROR(IF(WSO!H115="TBD", WSO!G115, ""), ""),
  IFERROR(IF(MSO!H115="TBD", MSO!G115, ""), ""),
  IFERROR(IF(FH!H115="TBD", FH!G115, ""), ""),
  IFERROR(IF(MGOLF!H115="TBD", MGOLF!G115, ""), ""),
  IFERROR(IF(Football!H115="TBD", Football!G115, ""), ""),
  IFERROR(IF(WVB!H115="TBD", WVB!G115, ""), ""),
  IFERROR(IF(XC!H115="TBD", XC!G115, ""), ""),
  IFERROR(IF(SWIMMING!H115="TBD", SWIMMING!G115, ""), ""),
  IFERROR(IF(WTEN!H115="TBD", WTEN!G115, ""), ""),
  IFERROR(IF(TF!H115="TBD", TF!G115, ""), ""),
  IFERROR(IF(WGOLF!H115="TBD", WGOLF!G115, ""), ""),
  IFERROR(IF(WBB!H115="TBD", WBB!G115, ""), ""),
  IFERROR(IF(MBB!H115="TBD", MBB!G115, ""), ""),
  IFERROR(IF(WLAX!H115="TBD", WLAX!G115, ""), ""),
  IFERROR(IF(MLAX!H115="TBD", MLAX!G115, ""), ""),
  IFERROR(IF(SOFT!H115="TBD", SOFT!G115, ""), ""),
  IFERROR(IF(BASE!H115="TBD", BASE!G115, ""), ""),
  IFERROR(IF(ESPORTS!H115="TBD", ESPORTS!G115, ""), "")
)
</f>
        <v/>
      </c>
      <c r="H115" s="22" t="str">
        <f>TEXTJOIN(
  CHAR(10) &amp; CHAR(10),
  TRUE,
  IFERROR(IF(WSO!H115="TBD", WSO!P115, ""), ""),
  IFERROR(IF(MSO!H115="TBD", MSO!P115, ""), ""),
  IFERROR(IF(FH!H115="TBD", FH!P115, ""), ""),
  IFERROR(IF(MGOLF!H115="TBD", MGOLF!P115, ""), ""),
  IFERROR(IF(Football!H115="TBD", Football!P115, ""), ""),
  IFERROR(IF(WVB!H115="TBD", WVB!P115, ""), ""),
  IFERROR(IF(XC!H115="TBD", XC!P115, ""), ""),
  IFERROR(IF(SWIMMING!H115="TBD", SWIMMING!P115, ""), ""),
  IFERROR(IF(WTEN!H115="TBD", WTEN!P115, ""), ""),
  IFERROR(IF(TF!H115="TBD", TF!P115, ""), ""),
  IFERROR(IF(WGOLF!H115="TBD", WGOLF!P115, ""), ""),
  IFERROR(IF(WBB!H115="TBD", WBB!P115, ""), ""),
  IFERROR(IF(MBB!H115="TBD", MBB!P115, ""), ""),
  IFERROR(IF(WLAX!H115="TBD", WLAX!P115, ""), ""),
  IFERROR(IF(MLAX!H115="TBD", MLAX!P115, ""), ""),
  IFERROR(IF(SOFT!H115="TBD", SOFT!P115, ""), ""),
  IFERROR(IF(BASE!H115="TBD", BASE!P115, ""), ""),
  IFERROR(IF(ESPORTS!H115="TBD", ESPORTS!P115, ""), "")
)
</f>
        <v/>
      </c>
    </row>
    <row r="116" ht="22.5" customHeight="1">
      <c r="A116" s="6">
        <v>115.0</v>
      </c>
      <c r="B116" s="6" t="str">
        <f>'Master Schedule'!B116</f>
        <v/>
      </c>
      <c r="C116" s="7">
        <v>46349.0</v>
      </c>
      <c r="D116" s="8" t="str">
        <f t="shared" si="1"/>
        <v>Monday</v>
      </c>
      <c r="E116" s="11" t="str">
        <f>TEXTJOIN(
  CHAR(10) &amp; CHAR(10),
  TRUE,
  IFERROR(IF(WSO!H116="TBD", WSO!E116, ""), ""),
  IFERROR(IF(MSO!H116="TBD", MSO!E116, ""), ""),
  IFERROR(IF(FH!H116="TBD", FH!E116, ""), ""),
  IFERROR(IF(MGOLF!H116="TBD", MGOLF!E116, ""), ""),
  IFERROR(IF(Football!H116="TBD", Football!E116, ""), ""),
  IFERROR(IF(WVB!H116="TBD", WVB!E116, ""), ""),
  IFERROR(IF(XC!H116="TBD", XC!E116, ""), ""),
  IFERROR(IF(SWIMMING!H116="TBD", SWIMMING!E116, ""), ""),
  IFERROR(IF(WTEN!H116="TBD", WTEN!E116, ""), ""),
  IFERROR(IF(TF!H116="TBD", TF!E116, ""), ""),
  IFERROR(IF(WGOLF!H116="TBD", WGOLF!E116, ""), ""),
  IFERROR(IF(WBB!H116="TBD", WBB!E116, ""), ""),
  IFERROR(IF(MBB!H116="TBD", MBB!E116, ""), ""),
  IFERROR(IF(WLAX!H116="TBD", WLAX!E116, ""), ""),
  IFERROR(IF(MLAX!H116="TBD", MLAX!E116, ""), ""),
  IFERROR(IF(SOFT!H116="TBD", SOFT!E116, ""), ""),
  IFERROR(IF(BASE!H116="Away", BASE!E116, ""), ""),
  IFERROR(IF(ESPORTS!H116="TBD", ESPORTS!E116, ""), "")
)</f>
        <v/>
      </c>
      <c r="F116" s="11" t="str">
        <f>TEXTJOIN(
  CHAR(10) &amp; CHAR(10),
  TRUE,
  IFERROR(IF(WSO!H116="TBD", TEXT(WSO!F116, "h:mm AM/PM"), ""), ""),
  IFERROR(IF(MSO!H116="TBD", TEXT(MSO!F116, "h:mm AM/PM"), ""), ""),
  IFERROR(IF(FH!H116="TBD", TEXT(FH!F116, "h:mm AM/PM"), ""), ""),
  IFERROR(IF(MGOLF!H116="TBD", TEXT(MGOLF!F116, "h:mm AM/PM"), ""), ""),
  IFERROR(IF(Football!H116="TBD", TEXT(Football!F116, "h:mm AM/PM"), ""), ""),
  IFERROR(IF(WVB!H116="TBD", TEXT(WVB!F116, "h:mm AM/PM"), ""), ""),
  IFERROR(IF(XC!H116="TBD", TEXT(XC!F116, "h:mm AM/PM"), ""), ""),
  IFERROR(IF(SWIMMING!H116="TBD", TEXT(SWIMMING!F116, "h:mm AM/PM"), ""), ""),
  IFERROR(IF(WTEN!H116="TBD", TEXT(WTEN!F116, "h:mm AM/PM"), ""), ""),
  IFERROR(IF(TF!H116="TBD", TEXT(TF!F116, "h:mm AM/PM"), ""), ""),
  IFERROR(IF(WGOLF!H116="TBD", TEXT(WGOLF!F116, "h:mm AM/PM"), ""), ""),
  IFERROR(IF(WBB!H116="TBD", TEXT(WBB!F116, "h:mm AM/PM"), ""), ""),
  IFERROR(IF(MBB!H116="TBD", TEXT(MBB!F116, "h:mm AM/PM"), ""), ""),
  IFERROR(IF(WLAX!H116="TBD", TEXT(WLAX!F116, "h:mm AM/PM"), ""), ""),
  IFERROR(IF(MLAX!H116="TBD", TEXT(MLAX!F116, "h:mm AM/PM"), ""), ""),
  IFERROR(IF(SOFT!H116="TBD", TEXT(SOFT!F116, "h:mm AM/PM"), ""), ""),
  IFERROR(IF(BASE!H116="TBD", TEXT(BASE!F116, "h:mm AM/PM"), ""), ""),
  IFERROR(IF(ESPORTS!H116="TBD", TEXT(ESPORTS!F116, "h:mm AM/PM"), ""), "")
)
</f>
        <v/>
      </c>
      <c r="G116" s="11" t="str">
        <f>TEXTJOIN(
  CHAR(10) &amp; CHAR(10),
  TRUE,
  IFERROR(IF(WSO!H116="TBD", WSO!G116, ""), ""),
  IFERROR(IF(MSO!H116="TBD", MSO!G116, ""), ""),
  IFERROR(IF(FH!H116="TBD", FH!G116, ""), ""),
  IFERROR(IF(MGOLF!H116="TBD", MGOLF!G116, ""), ""),
  IFERROR(IF(Football!H116="TBD", Football!G116, ""), ""),
  IFERROR(IF(WVB!H116="TBD", WVB!G116, ""), ""),
  IFERROR(IF(XC!H116="TBD", XC!G116, ""), ""),
  IFERROR(IF(SWIMMING!H116="TBD", SWIMMING!G116, ""), ""),
  IFERROR(IF(WTEN!H116="TBD", WTEN!G116, ""), ""),
  IFERROR(IF(TF!H116="TBD", TF!G116, ""), ""),
  IFERROR(IF(WGOLF!H116="TBD", WGOLF!G116, ""), ""),
  IFERROR(IF(WBB!H116="TBD", WBB!G116, ""), ""),
  IFERROR(IF(MBB!H116="TBD", MBB!G116, ""), ""),
  IFERROR(IF(WLAX!H116="TBD", WLAX!G116, ""), ""),
  IFERROR(IF(MLAX!H116="TBD", MLAX!G116, ""), ""),
  IFERROR(IF(SOFT!H116="TBD", SOFT!G116, ""), ""),
  IFERROR(IF(BASE!H116="TBD", BASE!G116, ""), ""),
  IFERROR(IF(ESPORTS!H116="TBD", ESPORTS!G116, ""), "")
)
</f>
        <v/>
      </c>
      <c r="H116" s="22" t="str">
        <f>TEXTJOIN(
  CHAR(10) &amp; CHAR(10),
  TRUE,
  IFERROR(IF(WSO!H116="TBD", WSO!P116, ""), ""),
  IFERROR(IF(MSO!H116="TBD", MSO!P116, ""), ""),
  IFERROR(IF(FH!H116="TBD", FH!P116, ""), ""),
  IFERROR(IF(MGOLF!H116="TBD", MGOLF!P116, ""), ""),
  IFERROR(IF(Football!H116="TBD", Football!P116, ""), ""),
  IFERROR(IF(WVB!H116="TBD", WVB!P116, ""), ""),
  IFERROR(IF(XC!H116="TBD", XC!P116, ""), ""),
  IFERROR(IF(SWIMMING!H116="TBD", SWIMMING!P116, ""), ""),
  IFERROR(IF(WTEN!H116="TBD", WTEN!P116, ""), ""),
  IFERROR(IF(TF!H116="TBD", TF!P116, ""), ""),
  IFERROR(IF(WGOLF!H116="TBD", WGOLF!P116, ""), ""),
  IFERROR(IF(WBB!H116="TBD", WBB!P116, ""), ""),
  IFERROR(IF(MBB!H116="TBD", MBB!P116, ""), ""),
  IFERROR(IF(WLAX!H116="TBD", WLAX!P116, ""), ""),
  IFERROR(IF(MLAX!H116="TBD", MLAX!P116, ""), ""),
  IFERROR(IF(SOFT!H116="TBD", SOFT!P116, ""), ""),
  IFERROR(IF(BASE!H116="TBD", BASE!P116, ""), ""),
  IFERROR(IF(ESPORTS!H116="TBD", ESPORTS!P116, ""), "")
)
</f>
        <v/>
      </c>
    </row>
    <row r="117" ht="22.5" customHeight="1">
      <c r="A117" s="6">
        <v>116.0</v>
      </c>
      <c r="B117" s="6" t="str">
        <f>'Master Schedule'!B117</f>
        <v/>
      </c>
      <c r="C117" s="7">
        <v>46350.0</v>
      </c>
      <c r="D117" s="8" t="str">
        <f t="shared" si="1"/>
        <v>Tuesday</v>
      </c>
      <c r="E117" s="11" t="str">
        <f>TEXTJOIN(
  CHAR(10) &amp; CHAR(10),
  TRUE,
  IFERROR(IF(WSO!H117="TBD", WSO!E117, ""), ""),
  IFERROR(IF(MSO!H117="TBD", MSO!E117, ""), ""),
  IFERROR(IF(FH!H117="TBD", FH!E117, ""), ""),
  IFERROR(IF(MGOLF!H117="TBD", MGOLF!E117, ""), ""),
  IFERROR(IF(Football!H117="TBD", Football!E117, ""), ""),
  IFERROR(IF(WVB!H117="TBD", WVB!E117, ""), ""),
  IFERROR(IF(XC!H117="TBD", XC!E117, ""), ""),
  IFERROR(IF(SWIMMING!H117="TBD", SWIMMING!E117, ""), ""),
  IFERROR(IF(WTEN!H117="TBD", WTEN!E117, ""), ""),
  IFERROR(IF(TF!H117="TBD", TF!E117, ""), ""),
  IFERROR(IF(WGOLF!H117="TBD", WGOLF!E117, ""), ""),
  IFERROR(IF(WBB!H117="TBD", WBB!E117, ""), ""),
  IFERROR(IF(MBB!H117="TBD", MBB!E117, ""), ""),
  IFERROR(IF(WLAX!H117="TBD", WLAX!E117, ""), ""),
  IFERROR(IF(MLAX!H117="TBD", MLAX!E117, ""), ""),
  IFERROR(IF(SOFT!H117="TBD", SOFT!E117, ""), ""),
  IFERROR(IF(BASE!H117="Away", BASE!E117, ""), ""),
  IFERROR(IF(ESPORTS!H117="TBD", ESPORTS!E117, ""), "")
)</f>
        <v/>
      </c>
      <c r="F117" s="11" t="str">
        <f>TEXTJOIN(
  CHAR(10) &amp; CHAR(10),
  TRUE,
  IFERROR(IF(WSO!H117="TBD", TEXT(WSO!F117, "h:mm AM/PM"), ""), ""),
  IFERROR(IF(MSO!H117="TBD", TEXT(MSO!F117, "h:mm AM/PM"), ""), ""),
  IFERROR(IF(FH!H117="TBD", TEXT(FH!F117, "h:mm AM/PM"), ""), ""),
  IFERROR(IF(MGOLF!H117="TBD", TEXT(MGOLF!F117, "h:mm AM/PM"), ""), ""),
  IFERROR(IF(Football!H117="TBD", TEXT(Football!F117, "h:mm AM/PM"), ""), ""),
  IFERROR(IF(WVB!H117="TBD", TEXT(WVB!F117, "h:mm AM/PM"), ""), ""),
  IFERROR(IF(XC!H117="TBD", TEXT(XC!F117, "h:mm AM/PM"), ""), ""),
  IFERROR(IF(SWIMMING!H117="TBD", TEXT(SWIMMING!F117, "h:mm AM/PM"), ""), ""),
  IFERROR(IF(WTEN!H117="TBD", TEXT(WTEN!F117, "h:mm AM/PM"), ""), ""),
  IFERROR(IF(TF!H117="TBD", TEXT(TF!F117, "h:mm AM/PM"), ""), ""),
  IFERROR(IF(WGOLF!H117="TBD", TEXT(WGOLF!F117, "h:mm AM/PM"), ""), ""),
  IFERROR(IF(WBB!H117="TBD", TEXT(WBB!F117, "h:mm AM/PM"), ""), ""),
  IFERROR(IF(MBB!H117="TBD", TEXT(MBB!F117, "h:mm AM/PM"), ""), ""),
  IFERROR(IF(WLAX!H117="TBD", TEXT(WLAX!F117, "h:mm AM/PM"), ""), ""),
  IFERROR(IF(MLAX!H117="TBD", TEXT(MLAX!F117, "h:mm AM/PM"), ""), ""),
  IFERROR(IF(SOFT!H117="TBD", TEXT(SOFT!F117, "h:mm AM/PM"), ""), ""),
  IFERROR(IF(BASE!H117="TBD", TEXT(BASE!F117, "h:mm AM/PM"), ""), ""),
  IFERROR(IF(ESPORTS!H117="TBD", TEXT(ESPORTS!F117, "h:mm AM/PM"), ""), "")
)
</f>
        <v/>
      </c>
      <c r="G117" s="11" t="str">
        <f>TEXTJOIN(
  CHAR(10) &amp; CHAR(10),
  TRUE,
  IFERROR(IF(WSO!H117="TBD", WSO!G117, ""), ""),
  IFERROR(IF(MSO!H117="TBD", MSO!G117, ""), ""),
  IFERROR(IF(FH!H117="TBD", FH!G117, ""), ""),
  IFERROR(IF(MGOLF!H117="TBD", MGOLF!G117, ""), ""),
  IFERROR(IF(Football!H117="TBD", Football!G117, ""), ""),
  IFERROR(IF(WVB!H117="TBD", WVB!G117, ""), ""),
  IFERROR(IF(XC!H117="TBD", XC!G117, ""), ""),
  IFERROR(IF(SWIMMING!H117="TBD", SWIMMING!G117, ""), ""),
  IFERROR(IF(WTEN!H117="TBD", WTEN!G117, ""), ""),
  IFERROR(IF(TF!H117="TBD", TF!G117, ""), ""),
  IFERROR(IF(WGOLF!H117="TBD", WGOLF!G117, ""), ""),
  IFERROR(IF(WBB!H117="TBD", WBB!G117, ""), ""),
  IFERROR(IF(MBB!H117="TBD", MBB!G117, ""), ""),
  IFERROR(IF(WLAX!H117="TBD", WLAX!G117, ""), ""),
  IFERROR(IF(MLAX!H117="TBD", MLAX!G117, ""), ""),
  IFERROR(IF(SOFT!H117="TBD", SOFT!G117, ""), ""),
  IFERROR(IF(BASE!H117="TBD", BASE!G117, ""), ""),
  IFERROR(IF(ESPORTS!H117="TBD", ESPORTS!G117, ""), "")
)
</f>
        <v/>
      </c>
      <c r="H117" s="22" t="str">
        <f>TEXTJOIN(
  CHAR(10) &amp; CHAR(10),
  TRUE,
  IFERROR(IF(WSO!H117="TBD", WSO!P117, ""), ""),
  IFERROR(IF(MSO!H117="TBD", MSO!P117, ""), ""),
  IFERROR(IF(FH!H117="TBD", FH!P117, ""), ""),
  IFERROR(IF(MGOLF!H117="TBD", MGOLF!P117, ""), ""),
  IFERROR(IF(Football!H117="TBD", Football!P117, ""), ""),
  IFERROR(IF(WVB!H117="TBD", WVB!P117, ""), ""),
  IFERROR(IF(XC!H117="TBD", XC!P117, ""), ""),
  IFERROR(IF(SWIMMING!H117="TBD", SWIMMING!P117, ""), ""),
  IFERROR(IF(WTEN!H117="TBD", WTEN!P117, ""), ""),
  IFERROR(IF(TF!H117="TBD", TF!P117, ""), ""),
  IFERROR(IF(WGOLF!H117="TBD", WGOLF!P117, ""), ""),
  IFERROR(IF(WBB!H117="TBD", WBB!P117, ""), ""),
  IFERROR(IF(MBB!H117="TBD", MBB!P117, ""), ""),
  IFERROR(IF(WLAX!H117="TBD", WLAX!P117, ""), ""),
  IFERROR(IF(MLAX!H117="TBD", MLAX!P117, ""), ""),
  IFERROR(IF(SOFT!H117="TBD", SOFT!P117, ""), ""),
  IFERROR(IF(BASE!H117="TBD", BASE!P117, ""), ""),
  IFERROR(IF(ESPORTS!H117="TBD", ESPORTS!P117, ""), "")
)
</f>
        <v/>
      </c>
    </row>
    <row r="118" ht="22.5" customHeight="1">
      <c r="A118" s="6">
        <v>117.0</v>
      </c>
      <c r="B118" s="6" t="str">
        <f>'Master Schedule'!B118</f>
        <v/>
      </c>
      <c r="C118" s="7">
        <v>46351.0</v>
      </c>
      <c r="D118" s="8" t="str">
        <f t="shared" si="1"/>
        <v>Wednesday</v>
      </c>
      <c r="E118" s="11" t="str">
        <f>TEXTJOIN(
  CHAR(10) &amp; CHAR(10),
  TRUE,
  IFERROR(IF(WSO!H118="TBD", WSO!E118, ""), ""),
  IFERROR(IF(MSO!H118="TBD", MSO!E118, ""), ""),
  IFERROR(IF(FH!H118="TBD", FH!E118, ""), ""),
  IFERROR(IF(MGOLF!H118="TBD", MGOLF!E118, ""), ""),
  IFERROR(IF(Football!H118="TBD", Football!E118, ""), ""),
  IFERROR(IF(WVB!H118="TBD", WVB!E118, ""), ""),
  IFERROR(IF(XC!H118="TBD", XC!E118, ""), ""),
  IFERROR(IF(SWIMMING!H118="TBD", SWIMMING!E118, ""), ""),
  IFERROR(IF(WTEN!H118="TBD", WTEN!E118, ""), ""),
  IFERROR(IF(TF!H118="TBD", TF!E118, ""), ""),
  IFERROR(IF(WGOLF!H118="TBD", WGOLF!E118, ""), ""),
  IFERROR(IF(WBB!H118="TBD", WBB!E118, ""), ""),
  IFERROR(IF(MBB!H118="TBD", MBB!E118, ""), ""),
  IFERROR(IF(WLAX!H118="TBD", WLAX!E118, ""), ""),
  IFERROR(IF(MLAX!H118="TBD", MLAX!E118, ""), ""),
  IFERROR(IF(SOFT!H118="TBD", SOFT!E118, ""), ""),
  IFERROR(IF(BASE!H118="Away", BASE!E118, ""), ""),
  IFERROR(IF(ESPORTS!H118="TBD", ESPORTS!E118, ""), "")
)</f>
        <v/>
      </c>
      <c r="F118" s="11" t="str">
        <f>TEXTJOIN(
  CHAR(10) &amp; CHAR(10),
  TRUE,
  IFERROR(IF(WSO!H118="TBD", TEXT(WSO!F118, "h:mm AM/PM"), ""), ""),
  IFERROR(IF(MSO!H118="TBD", TEXT(MSO!F118, "h:mm AM/PM"), ""), ""),
  IFERROR(IF(FH!H118="TBD", TEXT(FH!F118, "h:mm AM/PM"), ""), ""),
  IFERROR(IF(MGOLF!H118="TBD", TEXT(MGOLF!F118, "h:mm AM/PM"), ""), ""),
  IFERROR(IF(Football!H118="TBD", TEXT(Football!F118, "h:mm AM/PM"), ""), ""),
  IFERROR(IF(WVB!H118="TBD", TEXT(WVB!F118, "h:mm AM/PM"), ""), ""),
  IFERROR(IF(XC!H118="TBD", TEXT(XC!F118, "h:mm AM/PM"), ""), ""),
  IFERROR(IF(SWIMMING!H118="TBD", TEXT(SWIMMING!F118, "h:mm AM/PM"), ""), ""),
  IFERROR(IF(WTEN!H118="TBD", TEXT(WTEN!F118, "h:mm AM/PM"), ""), ""),
  IFERROR(IF(TF!H118="TBD", TEXT(TF!F118, "h:mm AM/PM"), ""), ""),
  IFERROR(IF(WGOLF!H118="TBD", TEXT(WGOLF!F118, "h:mm AM/PM"), ""), ""),
  IFERROR(IF(WBB!H118="TBD", TEXT(WBB!F118, "h:mm AM/PM"), ""), ""),
  IFERROR(IF(MBB!H118="TBD", TEXT(MBB!F118, "h:mm AM/PM"), ""), ""),
  IFERROR(IF(WLAX!H118="TBD", TEXT(WLAX!F118, "h:mm AM/PM"), ""), ""),
  IFERROR(IF(MLAX!H118="TBD", TEXT(MLAX!F118, "h:mm AM/PM"), ""), ""),
  IFERROR(IF(SOFT!H118="TBD", TEXT(SOFT!F118, "h:mm AM/PM"), ""), ""),
  IFERROR(IF(BASE!H118="TBD", TEXT(BASE!F118, "h:mm AM/PM"), ""), ""),
  IFERROR(IF(ESPORTS!H118="TBD", TEXT(ESPORTS!F118, "h:mm AM/PM"), ""), "")
)
</f>
        <v/>
      </c>
      <c r="G118" s="11" t="str">
        <f>TEXTJOIN(
  CHAR(10) &amp; CHAR(10),
  TRUE,
  IFERROR(IF(WSO!H118="TBD", WSO!G118, ""), ""),
  IFERROR(IF(MSO!H118="TBD", MSO!G118, ""), ""),
  IFERROR(IF(FH!H118="TBD", FH!G118, ""), ""),
  IFERROR(IF(MGOLF!H118="TBD", MGOLF!G118, ""), ""),
  IFERROR(IF(Football!H118="TBD", Football!G118, ""), ""),
  IFERROR(IF(WVB!H118="TBD", WVB!G118, ""), ""),
  IFERROR(IF(XC!H118="TBD", XC!G118, ""), ""),
  IFERROR(IF(SWIMMING!H118="TBD", SWIMMING!G118, ""), ""),
  IFERROR(IF(WTEN!H118="TBD", WTEN!G118, ""), ""),
  IFERROR(IF(TF!H118="TBD", TF!G118, ""), ""),
  IFERROR(IF(WGOLF!H118="TBD", WGOLF!G118, ""), ""),
  IFERROR(IF(WBB!H118="TBD", WBB!G118, ""), ""),
  IFERROR(IF(MBB!H118="TBD", MBB!G118, ""), ""),
  IFERROR(IF(WLAX!H118="TBD", WLAX!G118, ""), ""),
  IFERROR(IF(MLAX!H118="TBD", MLAX!G118, ""), ""),
  IFERROR(IF(SOFT!H118="TBD", SOFT!G118, ""), ""),
  IFERROR(IF(BASE!H118="TBD", BASE!G118, ""), ""),
  IFERROR(IF(ESPORTS!H118="TBD", ESPORTS!G118, ""), "")
)
</f>
        <v/>
      </c>
      <c r="H118" s="22" t="str">
        <f>TEXTJOIN(
  CHAR(10) &amp; CHAR(10),
  TRUE,
  IFERROR(IF(WSO!H118="TBD", WSO!P118, ""), ""),
  IFERROR(IF(MSO!H118="TBD", MSO!P118, ""), ""),
  IFERROR(IF(FH!H118="TBD", FH!P118, ""), ""),
  IFERROR(IF(MGOLF!H118="TBD", MGOLF!P118, ""), ""),
  IFERROR(IF(Football!H118="TBD", Football!P118, ""), ""),
  IFERROR(IF(WVB!H118="TBD", WVB!P118, ""), ""),
  IFERROR(IF(XC!H118="TBD", XC!P118, ""), ""),
  IFERROR(IF(SWIMMING!H118="TBD", SWIMMING!P118, ""), ""),
  IFERROR(IF(WTEN!H118="TBD", WTEN!P118, ""), ""),
  IFERROR(IF(TF!H118="TBD", TF!P118, ""), ""),
  IFERROR(IF(WGOLF!H118="TBD", WGOLF!P118, ""), ""),
  IFERROR(IF(WBB!H118="TBD", WBB!P118, ""), ""),
  IFERROR(IF(MBB!H118="TBD", MBB!P118, ""), ""),
  IFERROR(IF(WLAX!H118="TBD", WLAX!P118, ""), ""),
  IFERROR(IF(MLAX!H118="TBD", MLAX!P118, ""), ""),
  IFERROR(IF(SOFT!H118="TBD", SOFT!P118, ""), ""),
  IFERROR(IF(BASE!H118="TBD", BASE!P118, ""), ""),
  IFERROR(IF(ESPORTS!H118="TBD", ESPORTS!P118, ""), "")
)
</f>
        <v/>
      </c>
    </row>
    <row r="119" ht="22.5" customHeight="1">
      <c r="A119" s="6">
        <v>118.0</v>
      </c>
      <c r="B119" s="6" t="str">
        <f>'Master Schedule'!B119</f>
        <v/>
      </c>
      <c r="C119" s="7">
        <v>46352.0</v>
      </c>
      <c r="D119" s="8" t="str">
        <f t="shared" si="1"/>
        <v>Thursday</v>
      </c>
      <c r="E119" s="11" t="str">
        <f>TEXTJOIN(
  CHAR(10) &amp; CHAR(10),
  TRUE,
  IFERROR(IF(WSO!H119="TBD", WSO!E119, ""), ""),
  IFERROR(IF(MSO!H119="TBD", MSO!E119, ""), ""),
  IFERROR(IF(FH!H119="TBD", FH!E119, ""), ""),
  IFERROR(IF(MGOLF!H119="TBD", MGOLF!E119, ""), ""),
  IFERROR(IF(Football!H119="TBD", Football!E119, ""), ""),
  IFERROR(IF(WVB!H119="TBD", WVB!E119, ""), ""),
  IFERROR(IF(XC!H119="TBD", XC!E119, ""), ""),
  IFERROR(IF(SWIMMING!H119="TBD", SWIMMING!E119, ""), ""),
  IFERROR(IF(WTEN!H119="TBD", WTEN!E119, ""), ""),
  IFERROR(IF(TF!H119="TBD", TF!E119, ""), ""),
  IFERROR(IF(WGOLF!H119="TBD", WGOLF!E119, ""), ""),
  IFERROR(IF(WBB!H119="TBD", WBB!E119, ""), ""),
  IFERROR(IF(MBB!H119="TBD", MBB!E119, ""), ""),
  IFERROR(IF(WLAX!H119="TBD", WLAX!E119, ""), ""),
  IFERROR(IF(MLAX!H119="TBD", MLAX!E119, ""), ""),
  IFERROR(IF(SOFT!H119="TBD", SOFT!E119, ""), ""),
  IFERROR(IF(BASE!H119="Away", BASE!E119, ""), ""),
  IFERROR(IF(ESPORTS!H119="TBD", ESPORTS!E119, ""), "")
)</f>
        <v/>
      </c>
      <c r="F119" s="11" t="str">
        <f>TEXTJOIN(
  CHAR(10) &amp; CHAR(10),
  TRUE,
  IFERROR(IF(WSO!H119="TBD", TEXT(WSO!F119, "h:mm AM/PM"), ""), ""),
  IFERROR(IF(MSO!H119="TBD", TEXT(MSO!F119, "h:mm AM/PM"), ""), ""),
  IFERROR(IF(FH!H119="TBD", TEXT(FH!F119, "h:mm AM/PM"), ""), ""),
  IFERROR(IF(MGOLF!H119="TBD", TEXT(MGOLF!F119, "h:mm AM/PM"), ""), ""),
  IFERROR(IF(Football!H119="TBD", TEXT(Football!F119, "h:mm AM/PM"), ""), ""),
  IFERROR(IF(WVB!H119="TBD", TEXT(WVB!F119, "h:mm AM/PM"), ""), ""),
  IFERROR(IF(XC!H119="TBD", TEXT(XC!F119, "h:mm AM/PM"), ""), ""),
  IFERROR(IF(SWIMMING!H119="TBD", TEXT(SWIMMING!F119, "h:mm AM/PM"), ""), ""),
  IFERROR(IF(WTEN!H119="TBD", TEXT(WTEN!F119, "h:mm AM/PM"), ""), ""),
  IFERROR(IF(TF!H119="TBD", TEXT(TF!F119, "h:mm AM/PM"), ""), ""),
  IFERROR(IF(WGOLF!H119="TBD", TEXT(WGOLF!F119, "h:mm AM/PM"), ""), ""),
  IFERROR(IF(WBB!H119="TBD", TEXT(WBB!F119, "h:mm AM/PM"), ""), ""),
  IFERROR(IF(MBB!H119="TBD", TEXT(MBB!F119, "h:mm AM/PM"), ""), ""),
  IFERROR(IF(WLAX!H119="TBD", TEXT(WLAX!F119, "h:mm AM/PM"), ""), ""),
  IFERROR(IF(MLAX!H119="TBD", TEXT(MLAX!F119, "h:mm AM/PM"), ""), ""),
  IFERROR(IF(SOFT!H119="TBD", TEXT(SOFT!F119, "h:mm AM/PM"), ""), ""),
  IFERROR(IF(BASE!H119="TBD", TEXT(BASE!F119, "h:mm AM/PM"), ""), ""),
  IFERROR(IF(ESPORTS!H119="TBD", TEXT(ESPORTS!F119, "h:mm AM/PM"), ""), "")
)
</f>
        <v/>
      </c>
      <c r="G119" s="11" t="str">
        <f>TEXTJOIN(
  CHAR(10) &amp; CHAR(10),
  TRUE,
  IFERROR(IF(WSO!H119="TBD", WSO!G119, ""), ""),
  IFERROR(IF(MSO!H119="TBD", MSO!G119, ""), ""),
  IFERROR(IF(FH!H119="TBD", FH!G119, ""), ""),
  IFERROR(IF(MGOLF!H119="TBD", MGOLF!G119, ""), ""),
  IFERROR(IF(Football!H119="TBD", Football!G119, ""), ""),
  IFERROR(IF(WVB!H119="TBD", WVB!G119, ""), ""),
  IFERROR(IF(XC!H119="TBD", XC!G119, ""), ""),
  IFERROR(IF(SWIMMING!H119="TBD", SWIMMING!G119, ""), ""),
  IFERROR(IF(WTEN!H119="TBD", WTEN!G119, ""), ""),
  IFERROR(IF(TF!H119="TBD", TF!G119, ""), ""),
  IFERROR(IF(WGOLF!H119="TBD", WGOLF!G119, ""), ""),
  IFERROR(IF(WBB!H119="TBD", WBB!G119, ""), ""),
  IFERROR(IF(MBB!H119="TBD", MBB!G119, ""), ""),
  IFERROR(IF(WLAX!H119="TBD", WLAX!G119, ""), ""),
  IFERROR(IF(MLAX!H119="TBD", MLAX!G119, ""), ""),
  IFERROR(IF(SOFT!H119="TBD", SOFT!G119, ""), ""),
  IFERROR(IF(BASE!H119="TBD", BASE!G119, ""), ""),
  IFERROR(IF(ESPORTS!H119="TBD", ESPORTS!G119, ""), "")
)
</f>
        <v/>
      </c>
      <c r="H119" s="22" t="str">
        <f>TEXTJOIN(
  CHAR(10) &amp; CHAR(10),
  TRUE,
  IFERROR(IF(WSO!H119="TBD", WSO!P119, ""), ""),
  IFERROR(IF(MSO!H119="TBD", MSO!P119, ""), ""),
  IFERROR(IF(FH!H119="TBD", FH!P119, ""), ""),
  IFERROR(IF(MGOLF!H119="TBD", MGOLF!P119, ""), ""),
  IFERROR(IF(Football!H119="TBD", Football!P119, ""), ""),
  IFERROR(IF(WVB!H119="TBD", WVB!P119, ""), ""),
  IFERROR(IF(XC!H119="TBD", XC!P119, ""), ""),
  IFERROR(IF(SWIMMING!H119="TBD", SWIMMING!P119, ""), ""),
  IFERROR(IF(WTEN!H119="TBD", WTEN!P119, ""), ""),
  IFERROR(IF(TF!H119="TBD", TF!P119, ""), ""),
  IFERROR(IF(WGOLF!H119="TBD", WGOLF!P119, ""), ""),
  IFERROR(IF(WBB!H119="TBD", WBB!P119, ""), ""),
  IFERROR(IF(MBB!H119="TBD", MBB!P119, ""), ""),
  IFERROR(IF(WLAX!H119="TBD", WLAX!P119, ""), ""),
  IFERROR(IF(MLAX!H119="TBD", MLAX!P119, ""), ""),
  IFERROR(IF(SOFT!H119="TBD", SOFT!P119, ""), ""),
  IFERROR(IF(BASE!H119="TBD", BASE!P119, ""), ""),
  IFERROR(IF(ESPORTS!H119="TBD", ESPORTS!P119, ""), "")
)
</f>
        <v/>
      </c>
    </row>
    <row r="120" ht="22.5" customHeight="1">
      <c r="A120" s="6">
        <v>119.0</v>
      </c>
      <c r="B120" s="6" t="str">
        <f>'Master Schedule'!B120</f>
        <v/>
      </c>
      <c r="C120" s="7">
        <v>46353.0</v>
      </c>
      <c r="D120" s="8" t="str">
        <f t="shared" si="1"/>
        <v>Friday</v>
      </c>
      <c r="E120" s="11" t="str">
        <f>TEXTJOIN(
  CHAR(10) &amp; CHAR(10),
  TRUE,
  IFERROR(IF(WSO!H120="TBD", WSO!E120, ""), ""),
  IFERROR(IF(MSO!H120="TBD", MSO!E120, ""), ""),
  IFERROR(IF(FH!H120="TBD", FH!E120, ""), ""),
  IFERROR(IF(MGOLF!H120="TBD", MGOLF!E120, ""), ""),
  IFERROR(IF(Football!H120="TBD", Football!E120, ""), ""),
  IFERROR(IF(WVB!H120="TBD", WVB!E120, ""), ""),
  IFERROR(IF(XC!H120="TBD", XC!E120, ""), ""),
  IFERROR(IF(SWIMMING!H120="TBD", SWIMMING!E120, ""), ""),
  IFERROR(IF(WTEN!H120="TBD", WTEN!E120, ""), ""),
  IFERROR(IF(TF!H120="TBD", TF!E120, ""), ""),
  IFERROR(IF(WGOLF!H120="TBD", WGOLF!E120, ""), ""),
  IFERROR(IF(WBB!H120="TBD", WBB!E120, ""), ""),
  IFERROR(IF(MBB!H120="TBD", MBB!E120, ""), ""),
  IFERROR(IF(WLAX!H120="TBD", WLAX!E120, ""), ""),
  IFERROR(IF(MLAX!H120="TBD", MLAX!E120, ""), ""),
  IFERROR(IF(SOFT!H120="TBD", SOFT!E120, ""), ""),
  IFERROR(IF(BASE!H120="Away", BASE!E120, ""), ""),
  IFERROR(IF(ESPORTS!H120="TBD", ESPORTS!E120, ""), "")
)</f>
        <v/>
      </c>
      <c r="F120" s="11" t="str">
        <f>TEXTJOIN(
  CHAR(10) &amp; CHAR(10),
  TRUE,
  IFERROR(IF(WSO!H120="TBD", TEXT(WSO!F120, "h:mm AM/PM"), ""), ""),
  IFERROR(IF(MSO!H120="TBD", TEXT(MSO!F120, "h:mm AM/PM"), ""), ""),
  IFERROR(IF(FH!H120="TBD", TEXT(FH!F120, "h:mm AM/PM"), ""), ""),
  IFERROR(IF(MGOLF!H120="TBD", TEXT(MGOLF!F120, "h:mm AM/PM"), ""), ""),
  IFERROR(IF(Football!H120="TBD", TEXT(Football!F120, "h:mm AM/PM"), ""), ""),
  IFERROR(IF(WVB!H120="TBD", TEXT(WVB!F120, "h:mm AM/PM"), ""), ""),
  IFERROR(IF(XC!H120="TBD", TEXT(XC!F120, "h:mm AM/PM"), ""), ""),
  IFERROR(IF(SWIMMING!H120="TBD", TEXT(SWIMMING!F120, "h:mm AM/PM"), ""), ""),
  IFERROR(IF(WTEN!H120="TBD", TEXT(WTEN!F120, "h:mm AM/PM"), ""), ""),
  IFERROR(IF(TF!H120="TBD", TEXT(TF!F120, "h:mm AM/PM"), ""), ""),
  IFERROR(IF(WGOLF!H120="TBD", TEXT(WGOLF!F120, "h:mm AM/PM"), ""), ""),
  IFERROR(IF(WBB!H120="TBD", TEXT(WBB!F120, "h:mm AM/PM"), ""), ""),
  IFERROR(IF(MBB!H120="TBD", TEXT(MBB!F120, "h:mm AM/PM"), ""), ""),
  IFERROR(IF(WLAX!H120="TBD", TEXT(WLAX!F120, "h:mm AM/PM"), ""), ""),
  IFERROR(IF(MLAX!H120="TBD", TEXT(MLAX!F120, "h:mm AM/PM"), ""), ""),
  IFERROR(IF(SOFT!H120="TBD", TEXT(SOFT!F120, "h:mm AM/PM"), ""), ""),
  IFERROR(IF(BASE!H120="TBD", TEXT(BASE!F120, "h:mm AM/PM"), ""), ""),
  IFERROR(IF(ESPORTS!H120="TBD", TEXT(ESPORTS!F120, "h:mm AM/PM"), ""), "")
)
</f>
        <v/>
      </c>
      <c r="G120" s="11" t="str">
        <f>TEXTJOIN(
  CHAR(10) &amp; CHAR(10),
  TRUE,
  IFERROR(IF(WSO!H120="TBD", WSO!G120, ""), ""),
  IFERROR(IF(MSO!H120="TBD", MSO!G120, ""), ""),
  IFERROR(IF(FH!H120="TBD", FH!G120, ""), ""),
  IFERROR(IF(MGOLF!H120="TBD", MGOLF!G120, ""), ""),
  IFERROR(IF(Football!H120="TBD", Football!G120, ""), ""),
  IFERROR(IF(WVB!H120="TBD", WVB!G120, ""), ""),
  IFERROR(IF(XC!H120="TBD", XC!G120, ""), ""),
  IFERROR(IF(SWIMMING!H120="TBD", SWIMMING!G120, ""), ""),
  IFERROR(IF(WTEN!H120="TBD", WTEN!G120, ""), ""),
  IFERROR(IF(TF!H120="TBD", TF!G120, ""), ""),
  IFERROR(IF(WGOLF!H120="TBD", WGOLF!G120, ""), ""),
  IFERROR(IF(WBB!H120="TBD", WBB!G120, ""), ""),
  IFERROR(IF(MBB!H120="TBD", MBB!G120, ""), ""),
  IFERROR(IF(WLAX!H120="TBD", WLAX!G120, ""), ""),
  IFERROR(IF(MLAX!H120="TBD", MLAX!G120, ""), ""),
  IFERROR(IF(SOFT!H120="TBD", SOFT!G120, ""), ""),
  IFERROR(IF(BASE!H120="TBD", BASE!G120, ""), ""),
  IFERROR(IF(ESPORTS!H120="TBD", ESPORTS!G120, ""), "")
)
</f>
        <v/>
      </c>
      <c r="H120" s="22" t="str">
        <f>TEXTJOIN(
  CHAR(10) &amp; CHAR(10),
  TRUE,
  IFERROR(IF(WSO!H120="TBD", WSO!P120, ""), ""),
  IFERROR(IF(MSO!H120="TBD", MSO!P120, ""), ""),
  IFERROR(IF(FH!H120="TBD", FH!P120, ""), ""),
  IFERROR(IF(MGOLF!H120="TBD", MGOLF!P120, ""), ""),
  IFERROR(IF(Football!H120="TBD", Football!P120, ""), ""),
  IFERROR(IF(WVB!H120="TBD", WVB!P120, ""), ""),
  IFERROR(IF(XC!H120="TBD", XC!P120, ""), ""),
  IFERROR(IF(SWIMMING!H120="TBD", SWIMMING!P120, ""), ""),
  IFERROR(IF(WTEN!H120="TBD", WTEN!P120, ""), ""),
  IFERROR(IF(TF!H120="TBD", TF!P120, ""), ""),
  IFERROR(IF(WGOLF!H120="TBD", WGOLF!P120, ""), ""),
  IFERROR(IF(WBB!H120="TBD", WBB!P120, ""), ""),
  IFERROR(IF(MBB!H120="TBD", MBB!P120, ""), ""),
  IFERROR(IF(WLAX!H120="TBD", WLAX!P120, ""), ""),
  IFERROR(IF(MLAX!H120="TBD", MLAX!P120, ""), ""),
  IFERROR(IF(SOFT!H120="TBD", SOFT!P120, ""), ""),
  IFERROR(IF(BASE!H120="TBD", BASE!P120, ""), ""),
  IFERROR(IF(ESPORTS!H120="TBD", ESPORTS!P120, ""), "")
)
</f>
        <v/>
      </c>
    </row>
    <row r="121" ht="22.5" customHeight="1">
      <c r="A121" s="6">
        <v>120.0</v>
      </c>
      <c r="B121" s="6" t="str">
        <f>'Master Schedule'!B121</f>
        <v/>
      </c>
      <c r="C121" s="7">
        <v>46354.0</v>
      </c>
      <c r="D121" s="8" t="str">
        <f t="shared" si="1"/>
        <v>Saturday</v>
      </c>
      <c r="E121" s="11" t="str">
        <f>TEXTJOIN(
  CHAR(10) &amp; CHAR(10),
  TRUE,
  IFERROR(IF(WSO!H121="TBD", WSO!E121, ""), ""),
  IFERROR(IF(MSO!H121="TBD", MSO!E121, ""), ""),
  IFERROR(IF(FH!H121="TBD", FH!E121, ""), ""),
  IFERROR(IF(MGOLF!H121="TBD", MGOLF!E121, ""), ""),
  IFERROR(IF(Football!H121="TBD", Football!E121, ""), ""),
  IFERROR(IF(WVB!H121="TBD", WVB!E121, ""), ""),
  IFERROR(IF(XC!H121="TBD", XC!E121, ""), ""),
  IFERROR(IF(SWIMMING!H121="TBD", SWIMMING!E121, ""), ""),
  IFERROR(IF(WTEN!H121="TBD", WTEN!E121, ""), ""),
  IFERROR(IF(TF!H121="TBD", TF!E121, ""), ""),
  IFERROR(IF(WGOLF!H121="TBD", WGOLF!E121, ""), ""),
  IFERROR(IF(WBB!H121="TBD", WBB!E121, ""), ""),
  IFERROR(IF(MBB!H121="TBD", MBB!E121, ""), ""),
  IFERROR(IF(WLAX!H121="TBD", WLAX!E121, ""), ""),
  IFERROR(IF(MLAX!H121="TBD", MLAX!E121, ""), ""),
  IFERROR(IF(SOFT!H121="TBD", SOFT!E121, ""), ""),
  IFERROR(IF(BASE!H121="Away", BASE!E121, ""), ""),
  IFERROR(IF(ESPORTS!H121="TBD", ESPORTS!E121, ""), "")
)</f>
        <v/>
      </c>
      <c r="F121" s="11" t="str">
        <f>TEXTJOIN(
  CHAR(10) &amp; CHAR(10),
  TRUE,
  IFERROR(IF(WSO!H121="TBD", TEXT(WSO!F121, "h:mm AM/PM"), ""), ""),
  IFERROR(IF(MSO!H121="TBD", TEXT(MSO!F121, "h:mm AM/PM"), ""), ""),
  IFERROR(IF(FH!H121="TBD", TEXT(FH!F121, "h:mm AM/PM"), ""), ""),
  IFERROR(IF(MGOLF!H121="TBD", TEXT(MGOLF!F121, "h:mm AM/PM"), ""), ""),
  IFERROR(IF(Football!H121="TBD", TEXT(Football!F121, "h:mm AM/PM"), ""), ""),
  IFERROR(IF(WVB!H121="TBD", TEXT(WVB!F121, "h:mm AM/PM"), ""), ""),
  IFERROR(IF(XC!H121="TBD", TEXT(XC!F121, "h:mm AM/PM"), ""), ""),
  IFERROR(IF(SWIMMING!H121="TBD", TEXT(SWIMMING!F121, "h:mm AM/PM"), ""), ""),
  IFERROR(IF(WTEN!H121="TBD", TEXT(WTEN!F121, "h:mm AM/PM"), ""), ""),
  IFERROR(IF(TF!H121="TBD", TEXT(TF!F121, "h:mm AM/PM"), ""), ""),
  IFERROR(IF(WGOLF!H121="TBD", TEXT(WGOLF!F121, "h:mm AM/PM"), ""), ""),
  IFERROR(IF(WBB!H121="TBD", TEXT(WBB!F121, "h:mm AM/PM"), ""), ""),
  IFERROR(IF(MBB!H121="TBD", TEXT(MBB!F121, "h:mm AM/PM"), ""), ""),
  IFERROR(IF(WLAX!H121="TBD", TEXT(WLAX!F121, "h:mm AM/PM"), ""), ""),
  IFERROR(IF(MLAX!H121="TBD", TEXT(MLAX!F121, "h:mm AM/PM"), ""), ""),
  IFERROR(IF(SOFT!H121="TBD", TEXT(SOFT!F121, "h:mm AM/PM"), ""), ""),
  IFERROR(IF(BASE!H121="TBD", TEXT(BASE!F121, "h:mm AM/PM"), ""), ""),
  IFERROR(IF(ESPORTS!H121="TBD", TEXT(ESPORTS!F121, "h:mm AM/PM"), ""), "")
)
</f>
        <v/>
      </c>
      <c r="G121" s="11" t="str">
        <f>TEXTJOIN(
  CHAR(10) &amp; CHAR(10),
  TRUE,
  IFERROR(IF(WSO!H121="TBD", WSO!G121, ""), ""),
  IFERROR(IF(MSO!H121="TBD", MSO!G121, ""), ""),
  IFERROR(IF(FH!H121="TBD", FH!G121, ""), ""),
  IFERROR(IF(MGOLF!H121="TBD", MGOLF!G121, ""), ""),
  IFERROR(IF(Football!H121="TBD", Football!G121, ""), ""),
  IFERROR(IF(WVB!H121="TBD", WVB!G121, ""), ""),
  IFERROR(IF(XC!H121="TBD", XC!G121, ""), ""),
  IFERROR(IF(SWIMMING!H121="TBD", SWIMMING!G121, ""), ""),
  IFERROR(IF(WTEN!H121="TBD", WTEN!G121, ""), ""),
  IFERROR(IF(TF!H121="TBD", TF!G121, ""), ""),
  IFERROR(IF(WGOLF!H121="TBD", WGOLF!G121, ""), ""),
  IFERROR(IF(WBB!H121="TBD", WBB!G121, ""), ""),
  IFERROR(IF(MBB!H121="TBD", MBB!G121, ""), ""),
  IFERROR(IF(WLAX!H121="TBD", WLAX!G121, ""), ""),
  IFERROR(IF(MLAX!H121="TBD", MLAX!G121, ""), ""),
  IFERROR(IF(SOFT!H121="TBD", SOFT!G121, ""), ""),
  IFERROR(IF(BASE!H121="TBD", BASE!G121, ""), ""),
  IFERROR(IF(ESPORTS!H121="TBD", ESPORTS!G121, ""), "")
)
</f>
        <v/>
      </c>
      <c r="H121" s="22" t="str">
        <f>TEXTJOIN(
  CHAR(10) &amp; CHAR(10),
  TRUE,
  IFERROR(IF(WSO!H121="TBD", WSO!P121, ""), ""),
  IFERROR(IF(MSO!H121="TBD", MSO!P121, ""), ""),
  IFERROR(IF(FH!H121="TBD", FH!P121, ""), ""),
  IFERROR(IF(MGOLF!H121="TBD", MGOLF!P121, ""), ""),
  IFERROR(IF(Football!H121="TBD", Football!P121, ""), ""),
  IFERROR(IF(WVB!H121="TBD", WVB!P121, ""), ""),
  IFERROR(IF(XC!H121="TBD", XC!P121, ""), ""),
  IFERROR(IF(SWIMMING!H121="TBD", SWIMMING!P121, ""), ""),
  IFERROR(IF(WTEN!H121="TBD", WTEN!P121, ""), ""),
  IFERROR(IF(TF!H121="TBD", TF!P121, ""), ""),
  IFERROR(IF(WGOLF!H121="TBD", WGOLF!P121, ""), ""),
  IFERROR(IF(WBB!H121="TBD", WBB!P121, ""), ""),
  IFERROR(IF(MBB!H121="TBD", MBB!P121, ""), ""),
  IFERROR(IF(WLAX!H121="TBD", WLAX!P121, ""), ""),
  IFERROR(IF(MLAX!H121="TBD", MLAX!P121, ""), ""),
  IFERROR(IF(SOFT!H121="TBD", SOFT!P121, ""), ""),
  IFERROR(IF(BASE!H121="TBD", BASE!P121, ""), ""),
  IFERROR(IF(ESPORTS!H121="TBD", ESPORTS!P121, ""), "")
)
</f>
        <v/>
      </c>
    </row>
    <row r="122" ht="22.5" customHeight="1">
      <c r="A122" s="6">
        <v>121.0</v>
      </c>
      <c r="B122" s="6" t="str">
        <f>'Master Schedule'!B122</f>
        <v/>
      </c>
      <c r="C122" s="7">
        <v>46355.0</v>
      </c>
      <c r="D122" s="8" t="str">
        <f t="shared" si="1"/>
        <v>Sunday</v>
      </c>
      <c r="E122" s="11" t="str">
        <f>TEXTJOIN(
  CHAR(10) &amp; CHAR(10),
  TRUE,
  IFERROR(IF(WSO!H122="TBD", WSO!E122, ""), ""),
  IFERROR(IF(MSO!H122="TBD", MSO!E122, ""), ""),
  IFERROR(IF(FH!H122="TBD", FH!E122, ""), ""),
  IFERROR(IF(MGOLF!H122="TBD", MGOLF!E122, ""), ""),
  IFERROR(IF(Football!H122="TBD", Football!E122, ""), ""),
  IFERROR(IF(WVB!H122="TBD", WVB!E122, ""), ""),
  IFERROR(IF(XC!H122="TBD", XC!E122, ""), ""),
  IFERROR(IF(SWIMMING!H122="TBD", SWIMMING!E122, ""), ""),
  IFERROR(IF(WTEN!H122="TBD", WTEN!E122, ""), ""),
  IFERROR(IF(TF!H122="TBD", TF!E122, ""), ""),
  IFERROR(IF(WGOLF!H122="TBD", WGOLF!E122, ""), ""),
  IFERROR(IF(WBB!H122="TBD", WBB!E122, ""), ""),
  IFERROR(IF(MBB!H122="TBD", MBB!E122, ""), ""),
  IFERROR(IF(WLAX!H122="TBD", WLAX!E122, ""), ""),
  IFERROR(IF(MLAX!H122="TBD", MLAX!E122, ""), ""),
  IFERROR(IF(SOFT!H122="TBD", SOFT!E122, ""), ""),
  IFERROR(IF(BASE!H122="Away", BASE!E122, ""), ""),
  IFERROR(IF(ESPORTS!H122="TBD", ESPORTS!E122, ""), "")
)</f>
        <v/>
      </c>
      <c r="F122" s="11" t="str">
        <f>TEXTJOIN(
  CHAR(10) &amp; CHAR(10),
  TRUE,
  IFERROR(IF(WSO!H122="TBD", TEXT(WSO!F122, "h:mm AM/PM"), ""), ""),
  IFERROR(IF(MSO!H122="TBD", TEXT(MSO!F122, "h:mm AM/PM"), ""), ""),
  IFERROR(IF(FH!H122="TBD", TEXT(FH!F122, "h:mm AM/PM"), ""), ""),
  IFERROR(IF(MGOLF!H122="TBD", TEXT(MGOLF!F122, "h:mm AM/PM"), ""), ""),
  IFERROR(IF(Football!H122="TBD", TEXT(Football!F122, "h:mm AM/PM"), ""), ""),
  IFERROR(IF(WVB!H122="TBD", TEXT(WVB!F122, "h:mm AM/PM"), ""), ""),
  IFERROR(IF(XC!H122="TBD", TEXT(XC!F122, "h:mm AM/PM"), ""), ""),
  IFERROR(IF(SWIMMING!H122="TBD", TEXT(SWIMMING!F122, "h:mm AM/PM"), ""), ""),
  IFERROR(IF(WTEN!H122="TBD", TEXT(WTEN!F122, "h:mm AM/PM"), ""), ""),
  IFERROR(IF(TF!H122="TBD", TEXT(TF!F122, "h:mm AM/PM"), ""), ""),
  IFERROR(IF(WGOLF!H122="TBD", TEXT(WGOLF!F122, "h:mm AM/PM"), ""), ""),
  IFERROR(IF(WBB!H122="TBD", TEXT(WBB!F122, "h:mm AM/PM"), ""), ""),
  IFERROR(IF(MBB!H122="TBD", TEXT(MBB!F122, "h:mm AM/PM"), ""), ""),
  IFERROR(IF(WLAX!H122="TBD", TEXT(WLAX!F122, "h:mm AM/PM"), ""), ""),
  IFERROR(IF(MLAX!H122="TBD", TEXT(MLAX!F122, "h:mm AM/PM"), ""), ""),
  IFERROR(IF(SOFT!H122="TBD", TEXT(SOFT!F122, "h:mm AM/PM"), ""), ""),
  IFERROR(IF(BASE!H122="TBD", TEXT(BASE!F122, "h:mm AM/PM"), ""), ""),
  IFERROR(IF(ESPORTS!H122="TBD", TEXT(ESPORTS!F122, "h:mm AM/PM"), ""), "")
)
</f>
        <v/>
      </c>
      <c r="G122" s="11" t="str">
        <f>TEXTJOIN(
  CHAR(10) &amp; CHAR(10),
  TRUE,
  IFERROR(IF(WSO!H122="TBD", WSO!G122, ""), ""),
  IFERROR(IF(MSO!H122="TBD", MSO!G122, ""), ""),
  IFERROR(IF(FH!H122="TBD", FH!G122, ""), ""),
  IFERROR(IF(MGOLF!H122="TBD", MGOLF!G122, ""), ""),
  IFERROR(IF(Football!H122="TBD", Football!G122, ""), ""),
  IFERROR(IF(WVB!H122="TBD", WVB!G122, ""), ""),
  IFERROR(IF(XC!H122="TBD", XC!G122, ""), ""),
  IFERROR(IF(SWIMMING!H122="TBD", SWIMMING!G122, ""), ""),
  IFERROR(IF(WTEN!H122="TBD", WTEN!G122, ""), ""),
  IFERROR(IF(TF!H122="TBD", TF!G122, ""), ""),
  IFERROR(IF(WGOLF!H122="TBD", WGOLF!G122, ""), ""),
  IFERROR(IF(WBB!H122="TBD", WBB!G122, ""), ""),
  IFERROR(IF(MBB!H122="TBD", MBB!G122, ""), ""),
  IFERROR(IF(WLAX!H122="TBD", WLAX!G122, ""), ""),
  IFERROR(IF(MLAX!H122="TBD", MLAX!G122, ""), ""),
  IFERROR(IF(SOFT!H122="TBD", SOFT!G122, ""), ""),
  IFERROR(IF(BASE!H122="TBD", BASE!G122, ""), ""),
  IFERROR(IF(ESPORTS!H122="TBD", ESPORTS!G122, ""), "")
)
</f>
        <v/>
      </c>
      <c r="H122" s="22" t="str">
        <f>TEXTJOIN(
  CHAR(10) &amp; CHAR(10),
  TRUE,
  IFERROR(IF(WSO!H122="TBD", WSO!P122, ""), ""),
  IFERROR(IF(MSO!H122="TBD", MSO!P122, ""), ""),
  IFERROR(IF(FH!H122="TBD", FH!P122, ""), ""),
  IFERROR(IF(MGOLF!H122="TBD", MGOLF!P122, ""), ""),
  IFERROR(IF(Football!H122="TBD", Football!P122, ""), ""),
  IFERROR(IF(WVB!H122="TBD", WVB!P122, ""), ""),
  IFERROR(IF(XC!H122="TBD", XC!P122, ""), ""),
  IFERROR(IF(SWIMMING!H122="TBD", SWIMMING!P122, ""), ""),
  IFERROR(IF(WTEN!H122="TBD", WTEN!P122, ""), ""),
  IFERROR(IF(TF!H122="TBD", TF!P122, ""), ""),
  IFERROR(IF(WGOLF!H122="TBD", WGOLF!P122, ""), ""),
  IFERROR(IF(WBB!H122="TBD", WBB!P122, ""), ""),
  IFERROR(IF(MBB!H122="TBD", MBB!P122, ""), ""),
  IFERROR(IF(WLAX!H122="TBD", WLAX!P122, ""), ""),
  IFERROR(IF(MLAX!H122="TBD", MLAX!P122, ""), ""),
  IFERROR(IF(SOFT!H122="TBD", SOFT!P122, ""), ""),
  IFERROR(IF(BASE!H122="TBD", BASE!P122, ""), ""),
  IFERROR(IF(ESPORTS!H122="TBD", ESPORTS!P122, ""), "")
)
</f>
        <v/>
      </c>
    </row>
    <row r="123" ht="22.5" customHeight="1">
      <c r="A123" s="6">
        <v>122.0</v>
      </c>
      <c r="B123" s="6" t="str">
        <f>'Master Schedule'!B123</f>
        <v/>
      </c>
      <c r="C123" s="7">
        <v>46356.0</v>
      </c>
      <c r="D123" s="8" t="str">
        <f t="shared" si="1"/>
        <v>Monday</v>
      </c>
      <c r="E123" s="11" t="str">
        <f>TEXTJOIN(
  CHAR(10) &amp; CHAR(10),
  TRUE,
  IFERROR(IF(WSO!H123="TBD", WSO!E123, ""), ""),
  IFERROR(IF(MSO!H123="TBD", MSO!E123, ""), ""),
  IFERROR(IF(FH!H123="TBD", FH!E123, ""), ""),
  IFERROR(IF(MGOLF!H123="TBD", MGOLF!E123, ""), ""),
  IFERROR(IF(Football!H123="TBD", Football!E123, ""), ""),
  IFERROR(IF(WVB!H123="TBD", WVB!E123, ""), ""),
  IFERROR(IF(XC!H123="TBD", XC!E123, ""), ""),
  IFERROR(IF(SWIMMING!H123="TBD", SWIMMING!E123, ""), ""),
  IFERROR(IF(WTEN!H123="TBD", WTEN!E123, ""), ""),
  IFERROR(IF(TF!H123="TBD", TF!E123, ""), ""),
  IFERROR(IF(WGOLF!H123="TBD", WGOLF!E123, ""), ""),
  IFERROR(IF(WBB!H123="TBD", WBB!E123, ""), ""),
  IFERROR(IF(MBB!H123="TBD", MBB!E123, ""), ""),
  IFERROR(IF(WLAX!H123="TBD", WLAX!E123, ""), ""),
  IFERROR(IF(MLAX!H123="TBD", MLAX!E123, ""), ""),
  IFERROR(IF(SOFT!H123="TBD", SOFT!E123, ""), ""),
  IFERROR(IF(BASE!H123="Away", BASE!E123, ""), ""),
  IFERROR(IF(ESPORTS!H123="TBD", ESPORTS!E123, ""), "")
)</f>
        <v/>
      </c>
      <c r="F123" s="11" t="str">
        <f>TEXTJOIN(
  CHAR(10) &amp; CHAR(10),
  TRUE,
  IFERROR(IF(WSO!H123="TBD", TEXT(WSO!F123, "h:mm AM/PM"), ""), ""),
  IFERROR(IF(MSO!H123="TBD", TEXT(MSO!F123, "h:mm AM/PM"), ""), ""),
  IFERROR(IF(FH!H123="TBD", TEXT(FH!F123, "h:mm AM/PM"), ""), ""),
  IFERROR(IF(MGOLF!H123="TBD", TEXT(MGOLF!F123, "h:mm AM/PM"), ""), ""),
  IFERROR(IF(Football!H123="TBD", TEXT(Football!F123, "h:mm AM/PM"), ""), ""),
  IFERROR(IF(WVB!H123="TBD", TEXT(WVB!F123, "h:mm AM/PM"), ""), ""),
  IFERROR(IF(XC!H123="TBD", TEXT(XC!F123, "h:mm AM/PM"), ""), ""),
  IFERROR(IF(SWIMMING!H123="TBD", TEXT(SWIMMING!F123, "h:mm AM/PM"), ""), ""),
  IFERROR(IF(WTEN!H123="TBD", TEXT(WTEN!F123, "h:mm AM/PM"), ""), ""),
  IFERROR(IF(TF!H123="TBD", TEXT(TF!F123, "h:mm AM/PM"), ""), ""),
  IFERROR(IF(WGOLF!H123="TBD", TEXT(WGOLF!F123, "h:mm AM/PM"), ""), ""),
  IFERROR(IF(WBB!H123="TBD", TEXT(WBB!F123, "h:mm AM/PM"), ""), ""),
  IFERROR(IF(MBB!H123="TBD", TEXT(MBB!F123, "h:mm AM/PM"), ""), ""),
  IFERROR(IF(WLAX!H123="TBD", TEXT(WLAX!F123, "h:mm AM/PM"), ""), ""),
  IFERROR(IF(MLAX!H123="TBD", TEXT(MLAX!F123, "h:mm AM/PM"), ""), ""),
  IFERROR(IF(SOFT!H123="TBD", TEXT(SOFT!F123, "h:mm AM/PM"), ""), ""),
  IFERROR(IF(BASE!H123="TBD", TEXT(BASE!F123, "h:mm AM/PM"), ""), ""),
  IFERROR(IF(ESPORTS!H123="TBD", TEXT(ESPORTS!F123, "h:mm AM/PM"), ""), "")
)
</f>
        <v/>
      </c>
      <c r="G123" s="11" t="str">
        <f>TEXTJOIN(
  CHAR(10) &amp; CHAR(10),
  TRUE,
  IFERROR(IF(WSO!H123="TBD", WSO!G123, ""), ""),
  IFERROR(IF(MSO!H123="TBD", MSO!G123, ""), ""),
  IFERROR(IF(FH!H123="TBD", FH!G123, ""), ""),
  IFERROR(IF(MGOLF!H123="TBD", MGOLF!G123, ""), ""),
  IFERROR(IF(Football!H123="TBD", Football!G123, ""), ""),
  IFERROR(IF(WVB!H123="TBD", WVB!G123, ""), ""),
  IFERROR(IF(XC!H123="TBD", XC!G123, ""), ""),
  IFERROR(IF(SWIMMING!H123="TBD", SWIMMING!G123, ""), ""),
  IFERROR(IF(WTEN!H123="TBD", WTEN!G123, ""), ""),
  IFERROR(IF(TF!H123="TBD", TF!G123, ""), ""),
  IFERROR(IF(WGOLF!H123="TBD", WGOLF!G123, ""), ""),
  IFERROR(IF(WBB!H123="TBD", WBB!G123, ""), ""),
  IFERROR(IF(MBB!H123="TBD", MBB!G123, ""), ""),
  IFERROR(IF(WLAX!H123="TBD", WLAX!G123, ""), ""),
  IFERROR(IF(MLAX!H123="TBD", MLAX!G123, ""), ""),
  IFERROR(IF(SOFT!H123="TBD", SOFT!G123, ""), ""),
  IFERROR(IF(BASE!H123="TBD", BASE!G123, ""), ""),
  IFERROR(IF(ESPORTS!H123="TBD", ESPORTS!G123, ""), "")
)
</f>
        <v/>
      </c>
      <c r="H123" s="22" t="str">
        <f>TEXTJOIN(
  CHAR(10) &amp; CHAR(10),
  TRUE,
  IFERROR(IF(WSO!H123="TBD", WSO!P123, ""), ""),
  IFERROR(IF(MSO!H123="TBD", MSO!P123, ""), ""),
  IFERROR(IF(FH!H123="TBD", FH!P123, ""), ""),
  IFERROR(IF(MGOLF!H123="TBD", MGOLF!P123, ""), ""),
  IFERROR(IF(Football!H123="TBD", Football!P123, ""), ""),
  IFERROR(IF(WVB!H123="TBD", WVB!P123, ""), ""),
  IFERROR(IF(XC!H123="TBD", XC!P123, ""), ""),
  IFERROR(IF(SWIMMING!H123="TBD", SWIMMING!P123, ""), ""),
  IFERROR(IF(WTEN!H123="TBD", WTEN!P123, ""), ""),
  IFERROR(IF(TF!H123="TBD", TF!P123, ""), ""),
  IFERROR(IF(WGOLF!H123="TBD", WGOLF!P123, ""), ""),
  IFERROR(IF(WBB!H123="TBD", WBB!P123, ""), ""),
  IFERROR(IF(MBB!H123="TBD", MBB!P123, ""), ""),
  IFERROR(IF(WLAX!H123="TBD", WLAX!P123, ""), ""),
  IFERROR(IF(MLAX!H123="TBD", MLAX!P123, ""), ""),
  IFERROR(IF(SOFT!H123="TBD", SOFT!P123, ""), ""),
  IFERROR(IF(BASE!H123="TBD", BASE!P123, ""), ""),
  IFERROR(IF(ESPORTS!H123="TBD", ESPORTS!P123, ""), "")
)
</f>
        <v/>
      </c>
    </row>
    <row r="124" ht="22.5" customHeight="1">
      <c r="A124" s="6">
        <v>123.0</v>
      </c>
      <c r="B124" s="6" t="str">
        <f>'Master Schedule'!B124</f>
        <v/>
      </c>
      <c r="C124" s="7">
        <v>46357.0</v>
      </c>
      <c r="D124" s="8" t="str">
        <f t="shared" si="1"/>
        <v>Tuesday</v>
      </c>
      <c r="E124" s="11" t="str">
        <f>TEXTJOIN(
  CHAR(10) &amp; CHAR(10),
  TRUE,
  IFERROR(IF(WSO!H124="TBD", WSO!E124, ""), ""),
  IFERROR(IF(MSO!H124="TBD", MSO!E124, ""), ""),
  IFERROR(IF(FH!H124="TBD", FH!E124, ""), ""),
  IFERROR(IF(MGOLF!H124="TBD", MGOLF!E124, ""), ""),
  IFERROR(IF(Football!H124="TBD", Football!E124, ""), ""),
  IFERROR(IF(WVB!H124="TBD", WVB!E124, ""), ""),
  IFERROR(IF(XC!H124="TBD", XC!E124, ""), ""),
  IFERROR(IF(SWIMMING!H124="TBD", SWIMMING!E124, ""), ""),
  IFERROR(IF(WTEN!H124="TBD", WTEN!E124, ""), ""),
  IFERROR(IF(TF!H124="TBD", TF!E124, ""), ""),
  IFERROR(IF(WGOLF!H124="TBD", WGOLF!E124, ""), ""),
  IFERROR(IF(WBB!H124="TBD", WBB!E124, ""), ""),
  IFERROR(IF(MBB!H124="TBD", MBB!E124, ""), ""),
  IFERROR(IF(WLAX!H124="TBD", WLAX!E124, ""), ""),
  IFERROR(IF(MLAX!H124="TBD", MLAX!E124, ""), ""),
  IFERROR(IF(SOFT!H124="TBD", SOFT!E124, ""), ""),
  IFERROR(IF(BASE!H124="Away", BASE!E124, ""), ""),
  IFERROR(IF(ESPORTS!H124="TBD", ESPORTS!E124, ""), "")
)</f>
        <v/>
      </c>
      <c r="F124" s="11" t="str">
        <f>TEXTJOIN(
  CHAR(10) &amp; CHAR(10),
  TRUE,
  IFERROR(IF(WSO!H124="TBD", TEXT(WSO!F124, "h:mm AM/PM"), ""), ""),
  IFERROR(IF(MSO!H124="TBD", TEXT(MSO!F124, "h:mm AM/PM"), ""), ""),
  IFERROR(IF(FH!H124="TBD", TEXT(FH!F124, "h:mm AM/PM"), ""), ""),
  IFERROR(IF(MGOLF!H124="TBD", TEXT(MGOLF!F124, "h:mm AM/PM"), ""), ""),
  IFERROR(IF(Football!H124="TBD", TEXT(Football!F124, "h:mm AM/PM"), ""), ""),
  IFERROR(IF(WVB!H124="TBD", TEXT(WVB!F124, "h:mm AM/PM"), ""), ""),
  IFERROR(IF(XC!H124="TBD", TEXT(XC!F124, "h:mm AM/PM"), ""), ""),
  IFERROR(IF(SWIMMING!H124="TBD", TEXT(SWIMMING!F124, "h:mm AM/PM"), ""), ""),
  IFERROR(IF(WTEN!H124="TBD", TEXT(WTEN!F124, "h:mm AM/PM"), ""), ""),
  IFERROR(IF(TF!H124="TBD", TEXT(TF!F124, "h:mm AM/PM"), ""), ""),
  IFERROR(IF(WGOLF!H124="TBD", TEXT(WGOLF!F124, "h:mm AM/PM"), ""), ""),
  IFERROR(IF(WBB!H124="TBD", TEXT(WBB!F124, "h:mm AM/PM"), ""), ""),
  IFERROR(IF(MBB!H124="TBD", TEXT(MBB!F124, "h:mm AM/PM"), ""), ""),
  IFERROR(IF(WLAX!H124="TBD", TEXT(WLAX!F124, "h:mm AM/PM"), ""), ""),
  IFERROR(IF(MLAX!H124="TBD", TEXT(MLAX!F124, "h:mm AM/PM"), ""), ""),
  IFERROR(IF(SOFT!H124="TBD", TEXT(SOFT!F124, "h:mm AM/PM"), ""), ""),
  IFERROR(IF(BASE!H124="TBD", TEXT(BASE!F124, "h:mm AM/PM"), ""), ""),
  IFERROR(IF(ESPORTS!H124="TBD", TEXT(ESPORTS!F124, "h:mm AM/PM"), ""), "")
)
</f>
        <v/>
      </c>
      <c r="G124" s="11" t="str">
        <f>TEXTJOIN(
  CHAR(10) &amp; CHAR(10),
  TRUE,
  IFERROR(IF(WSO!H124="TBD", WSO!G124, ""), ""),
  IFERROR(IF(MSO!H124="TBD", MSO!G124, ""), ""),
  IFERROR(IF(FH!H124="TBD", FH!G124, ""), ""),
  IFERROR(IF(MGOLF!H124="TBD", MGOLF!G124, ""), ""),
  IFERROR(IF(Football!H124="TBD", Football!G124, ""), ""),
  IFERROR(IF(WVB!H124="TBD", WVB!G124, ""), ""),
  IFERROR(IF(XC!H124="TBD", XC!G124, ""), ""),
  IFERROR(IF(SWIMMING!H124="TBD", SWIMMING!G124, ""), ""),
  IFERROR(IF(WTEN!H124="TBD", WTEN!G124, ""), ""),
  IFERROR(IF(TF!H124="TBD", TF!G124, ""), ""),
  IFERROR(IF(WGOLF!H124="TBD", WGOLF!G124, ""), ""),
  IFERROR(IF(WBB!H124="TBD", WBB!G124, ""), ""),
  IFERROR(IF(MBB!H124="TBD", MBB!G124, ""), ""),
  IFERROR(IF(WLAX!H124="TBD", WLAX!G124, ""), ""),
  IFERROR(IF(MLAX!H124="TBD", MLAX!G124, ""), ""),
  IFERROR(IF(SOFT!H124="TBD", SOFT!G124, ""), ""),
  IFERROR(IF(BASE!H124="TBD", BASE!G124, ""), ""),
  IFERROR(IF(ESPORTS!H124="TBD", ESPORTS!G124, ""), "")
)
</f>
        <v/>
      </c>
      <c r="H124" s="22" t="str">
        <f>TEXTJOIN(
  CHAR(10) &amp; CHAR(10),
  TRUE,
  IFERROR(IF(WSO!H124="TBD", WSO!P124, ""), ""),
  IFERROR(IF(MSO!H124="TBD", MSO!P124, ""), ""),
  IFERROR(IF(FH!H124="TBD", FH!P124, ""), ""),
  IFERROR(IF(MGOLF!H124="TBD", MGOLF!P124, ""), ""),
  IFERROR(IF(Football!H124="TBD", Football!P124, ""), ""),
  IFERROR(IF(WVB!H124="TBD", WVB!P124, ""), ""),
  IFERROR(IF(XC!H124="TBD", XC!P124, ""), ""),
  IFERROR(IF(SWIMMING!H124="TBD", SWIMMING!P124, ""), ""),
  IFERROR(IF(WTEN!H124="TBD", WTEN!P124, ""), ""),
  IFERROR(IF(TF!H124="TBD", TF!P124, ""), ""),
  IFERROR(IF(WGOLF!H124="TBD", WGOLF!P124, ""), ""),
  IFERROR(IF(WBB!H124="TBD", WBB!P124, ""), ""),
  IFERROR(IF(MBB!H124="TBD", MBB!P124, ""), ""),
  IFERROR(IF(WLAX!H124="TBD", WLAX!P124, ""), ""),
  IFERROR(IF(MLAX!H124="TBD", MLAX!P124, ""), ""),
  IFERROR(IF(SOFT!H124="TBD", SOFT!P124, ""), ""),
  IFERROR(IF(BASE!H124="TBD", BASE!P124, ""), ""),
  IFERROR(IF(ESPORTS!H124="TBD", ESPORTS!P124, ""), "")
)
</f>
        <v/>
      </c>
    </row>
    <row r="125" ht="22.5" customHeight="1">
      <c r="A125" s="6">
        <v>124.0</v>
      </c>
      <c r="B125" s="6" t="str">
        <f>'Master Schedule'!B125</f>
        <v/>
      </c>
      <c r="C125" s="7">
        <v>46358.0</v>
      </c>
      <c r="D125" s="8" t="str">
        <f t="shared" si="1"/>
        <v>Wednesday</v>
      </c>
      <c r="E125" s="11" t="str">
        <f>TEXTJOIN(
  CHAR(10) &amp; CHAR(10),
  TRUE,
  IFERROR(IF(WSO!H125="TBD", WSO!E125, ""), ""),
  IFERROR(IF(MSO!H125="TBD", MSO!E125, ""), ""),
  IFERROR(IF(FH!H125="TBD", FH!E125, ""), ""),
  IFERROR(IF(MGOLF!H125="TBD", MGOLF!E125, ""), ""),
  IFERROR(IF(Football!H125="TBD", Football!E125, ""), ""),
  IFERROR(IF(WVB!H125="TBD", WVB!E125, ""), ""),
  IFERROR(IF(XC!H125="TBD", XC!E125, ""), ""),
  IFERROR(IF(SWIMMING!H125="TBD", SWIMMING!E125, ""), ""),
  IFERROR(IF(WTEN!H125="TBD", WTEN!E125, ""), ""),
  IFERROR(IF(TF!H125="TBD", TF!E125, ""), ""),
  IFERROR(IF(WGOLF!H125="TBD", WGOLF!E125, ""), ""),
  IFERROR(IF(WBB!H125="TBD", WBB!E125, ""), ""),
  IFERROR(IF(MBB!H125="TBD", MBB!E125, ""), ""),
  IFERROR(IF(WLAX!H125="TBD", WLAX!E125, ""), ""),
  IFERROR(IF(MLAX!H125="TBD", MLAX!E125, ""), ""),
  IFERROR(IF(SOFT!H125="TBD", SOFT!E125, ""), ""),
  IFERROR(IF(BASE!H125="Away", BASE!E125, ""), ""),
  IFERROR(IF(ESPORTS!H125="TBD", ESPORTS!E125, ""), "")
)</f>
        <v/>
      </c>
      <c r="F125" s="11" t="str">
        <f>TEXTJOIN(
  CHAR(10) &amp; CHAR(10),
  TRUE,
  IFERROR(IF(WSO!H125="TBD", TEXT(WSO!F125, "h:mm AM/PM"), ""), ""),
  IFERROR(IF(MSO!H125="TBD", TEXT(MSO!F125, "h:mm AM/PM"), ""), ""),
  IFERROR(IF(FH!H125="TBD", TEXT(FH!F125, "h:mm AM/PM"), ""), ""),
  IFERROR(IF(MGOLF!H125="TBD", TEXT(MGOLF!F125, "h:mm AM/PM"), ""), ""),
  IFERROR(IF(Football!H125="TBD", TEXT(Football!F125, "h:mm AM/PM"), ""), ""),
  IFERROR(IF(WVB!H125="TBD", TEXT(WVB!F125, "h:mm AM/PM"), ""), ""),
  IFERROR(IF(XC!H125="TBD", TEXT(XC!F125, "h:mm AM/PM"), ""), ""),
  IFERROR(IF(SWIMMING!H125="TBD", TEXT(SWIMMING!F125, "h:mm AM/PM"), ""), ""),
  IFERROR(IF(WTEN!H125="TBD", TEXT(WTEN!F125, "h:mm AM/PM"), ""), ""),
  IFERROR(IF(TF!H125="TBD", TEXT(TF!F125, "h:mm AM/PM"), ""), ""),
  IFERROR(IF(WGOLF!H125="TBD", TEXT(WGOLF!F125, "h:mm AM/PM"), ""), ""),
  IFERROR(IF(WBB!H125="TBD", TEXT(WBB!F125, "h:mm AM/PM"), ""), ""),
  IFERROR(IF(MBB!H125="TBD", TEXT(MBB!F125, "h:mm AM/PM"), ""), ""),
  IFERROR(IF(WLAX!H125="TBD", TEXT(WLAX!F125, "h:mm AM/PM"), ""), ""),
  IFERROR(IF(MLAX!H125="TBD", TEXT(MLAX!F125, "h:mm AM/PM"), ""), ""),
  IFERROR(IF(SOFT!H125="TBD", TEXT(SOFT!F125, "h:mm AM/PM"), ""), ""),
  IFERROR(IF(BASE!H125="TBD", TEXT(BASE!F125, "h:mm AM/PM"), ""), ""),
  IFERROR(IF(ESPORTS!H125="TBD", TEXT(ESPORTS!F125, "h:mm AM/PM"), ""), "")
)
</f>
        <v/>
      </c>
      <c r="G125" s="11" t="str">
        <f>TEXTJOIN(
  CHAR(10) &amp; CHAR(10),
  TRUE,
  IFERROR(IF(WSO!H125="TBD", WSO!G125, ""), ""),
  IFERROR(IF(MSO!H125="TBD", MSO!G125, ""), ""),
  IFERROR(IF(FH!H125="TBD", FH!G125, ""), ""),
  IFERROR(IF(MGOLF!H125="TBD", MGOLF!G125, ""), ""),
  IFERROR(IF(Football!H125="TBD", Football!G125, ""), ""),
  IFERROR(IF(WVB!H125="TBD", WVB!G125, ""), ""),
  IFERROR(IF(XC!H125="TBD", XC!G125, ""), ""),
  IFERROR(IF(SWIMMING!H125="TBD", SWIMMING!G125, ""), ""),
  IFERROR(IF(WTEN!H125="TBD", WTEN!G125, ""), ""),
  IFERROR(IF(TF!H125="TBD", TF!G125, ""), ""),
  IFERROR(IF(WGOLF!H125="TBD", WGOLF!G125, ""), ""),
  IFERROR(IF(WBB!H125="TBD", WBB!G125, ""), ""),
  IFERROR(IF(MBB!H125="TBD", MBB!G125, ""), ""),
  IFERROR(IF(WLAX!H125="TBD", WLAX!G125, ""), ""),
  IFERROR(IF(MLAX!H125="TBD", MLAX!G125, ""), ""),
  IFERROR(IF(SOFT!H125="TBD", SOFT!G125, ""), ""),
  IFERROR(IF(BASE!H125="TBD", BASE!G125, ""), ""),
  IFERROR(IF(ESPORTS!H125="TBD", ESPORTS!G125, ""), "")
)
</f>
        <v/>
      </c>
      <c r="H125" s="22" t="str">
        <f>TEXTJOIN(
  CHAR(10) &amp; CHAR(10),
  TRUE,
  IFERROR(IF(WSO!H125="TBD", WSO!P125, ""), ""),
  IFERROR(IF(MSO!H125="TBD", MSO!P125, ""), ""),
  IFERROR(IF(FH!H125="TBD", FH!P125, ""), ""),
  IFERROR(IF(MGOLF!H125="TBD", MGOLF!P125, ""), ""),
  IFERROR(IF(Football!H125="TBD", Football!P125, ""), ""),
  IFERROR(IF(WVB!H125="TBD", WVB!P125, ""), ""),
  IFERROR(IF(XC!H125="TBD", XC!P125, ""), ""),
  IFERROR(IF(SWIMMING!H125="TBD", SWIMMING!P125, ""), ""),
  IFERROR(IF(WTEN!H125="TBD", WTEN!P125, ""), ""),
  IFERROR(IF(TF!H125="TBD", TF!P125, ""), ""),
  IFERROR(IF(WGOLF!H125="TBD", WGOLF!P125, ""), ""),
  IFERROR(IF(WBB!H125="TBD", WBB!P125, ""), ""),
  IFERROR(IF(MBB!H125="TBD", MBB!P125, ""), ""),
  IFERROR(IF(WLAX!H125="TBD", WLAX!P125, ""), ""),
  IFERROR(IF(MLAX!H125="TBD", MLAX!P125, ""), ""),
  IFERROR(IF(SOFT!H125="TBD", SOFT!P125, ""), ""),
  IFERROR(IF(BASE!H125="TBD", BASE!P125, ""), ""),
  IFERROR(IF(ESPORTS!H125="TBD", ESPORTS!P125, ""), "")
)
</f>
        <v/>
      </c>
    </row>
    <row r="126" ht="22.5" customHeight="1">
      <c r="A126" s="6">
        <v>125.0</v>
      </c>
      <c r="B126" s="6" t="str">
        <f>'Master Schedule'!B126</f>
        <v/>
      </c>
      <c r="C126" s="7">
        <v>46359.0</v>
      </c>
      <c r="D126" s="8" t="str">
        <f t="shared" si="1"/>
        <v>Thursday</v>
      </c>
      <c r="E126" s="11" t="str">
        <f>TEXTJOIN(
  CHAR(10) &amp; CHAR(10),
  TRUE,
  IFERROR(IF(WSO!H126="TBD", WSO!E126, ""), ""),
  IFERROR(IF(MSO!H126="TBD", MSO!E126, ""), ""),
  IFERROR(IF(FH!H126="TBD", FH!E126, ""), ""),
  IFERROR(IF(MGOLF!H126="TBD", MGOLF!E126, ""), ""),
  IFERROR(IF(Football!H126="TBD", Football!E126, ""), ""),
  IFERROR(IF(WVB!H126="TBD", WVB!E126, ""), ""),
  IFERROR(IF(XC!H126="TBD", XC!E126, ""), ""),
  IFERROR(IF(SWIMMING!H126="TBD", SWIMMING!E126, ""), ""),
  IFERROR(IF(WTEN!H126="TBD", WTEN!E126, ""), ""),
  IFERROR(IF(TF!H126="TBD", TF!E126, ""), ""),
  IFERROR(IF(WGOLF!H126="TBD", WGOLF!E126, ""), ""),
  IFERROR(IF(WBB!H126="TBD", WBB!E126, ""), ""),
  IFERROR(IF(MBB!H126="TBD", MBB!E126, ""), ""),
  IFERROR(IF(WLAX!H126="TBD", WLAX!E126, ""), ""),
  IFERROR(IF(MLAX!H126="TBD", MLAX!E126, ""), ""),
  IFERROR(IF(SOFT!H126="TBD", SOFT!E126, ""), ""),
  IFERROR(IF(BASE!H126="Away", BASE!E126, ""), ""),
  IFERROR(IF(ESPORTS!H126="TBD", ESPORTS!E126, ""), "")
)</f>
        <v/>
      </c>
      <c r="F126" s="11" t="str">
        <f>TEXTJOIN(
  CHAR(10) &amp; CHAR(10),
  TRUE,
  IFERROR(IF(WSO!H126="TBD", TEXT(WSO!F126, "h:mm AM/PM"), ""), ""),
  IFERROR(IF(MSO!H126="TBD", TEXT(MSO!F126, "h:mm AM/PM"), ""), ""),
  IFERROR(IF(FH!H126="TBD", TEXT(FH!F126, "h:mm AM/PM"), ""), ""),
  IFERROR(IF(MGOLF!H126="TBD", TEXT(MGOLF!F126, "h:mm AM/PM"), ""), ""),
  IFERROR(IF(Football!H126="TBD", TEXT(Football!F126, "h:mm AM/PM"), ""), ""),
  IFERROR(IF(WVB!H126="TBD", TEXT(WVB!F126, "h:mm AM/PM"), ""), ""),
  IFERROR(IF(XC!H126="TBD", TEXT(XC!F126, "h:mm AM/PM"), ""), ""),
  IFERROR(IF(SWIMMING!H126="TBD", TEXT(SWIMMING!F126, "h:mm AM/PM"), ""), ""),
  IFERROR(IF(WTEN!H126="TBD", TEXT(WTEN!F126, "h:mm AM/PM"), ""), ""),
  IFERROR(IF(TF!H126="TBD", TEXT(TF!F126, "h:mm AM/PM"), ""), ""),
  IFERROR(IF(WGOLF!H126="TBD", TEXT(WGOLF!F126, "h:mm AM/PM"), ""), ""),
  IFERROR(IF(WBB!H126="TBD", TEXT(WBB!F126, "h:mm AM/PM"), ""), ""),
  IFERROR(IF(MBB!H126="TBD", TEXT(MBB!F126, "h:mm AM/PM"), ""), ""),
  IFERROR(IF(WLAX!H126="TBD", TEXT(WLAX!F126, "h:mm AM/PM"), ""), ""),
  IFERROR(IF(MLAX!H126="TBD", TEXT(MLAX!F126, "h:mm AM/PM"), ""), ""),
  IFERROR(IF(SOFT!H126="TBD", TEXT(SOFT!F126, "h:mm AM/PM"), ""), ""),
  IFERROR(IF(BASE!H126="TBD", TEXT(BASE!F126, "h:mm AM/PM"), ""), ""),
  IFERROR(IF(ESPORTS!H126="TBD", TEXT(ESPORTS!F126, "h:mm AM/PM"), ""), "")
)
</f>
        <v/>
      </c>
      <c r="G126" s="11" t="str">
        <f>TEXTJOIN(
  CHAR(10) &amp; CHAR(10),
  TRUE,
  IFERROR(IF(WSO!H126="TBD", WSO!G126, ""), ""),
  IFERROR(IF(MSO!H126="TBD", MSO!G126, ""), ""),
  IFERROR(IF(FH!H126="TBD", FH!G126, ""), ""),
  IFERROR(IF(MGOLF!H126="TBD", MGOLF!G126, ""), ""),
  IFERROR(IF(Football!H126="TBD", Football!G126, ""), ""),
  IFERROR(IF(WVB!H126="TBD", WVB!G126, ""), ""),
  IFERROR(IF(XC!H126="TBD", XC!G126, ""), ""),
  IFERROR(IF(SWIMMING!H126="TBD", SWIMMING!G126, ""), ""),
  IFERROR(IF(WTEN!H126="TBD", WTEN!G126, ""), ""),
  IFERROR(IF(TF!H126="TBD", TF!G126, ""), ""),
  IFERROR(IF(WGOLF!H126="TBD", WGOLF!G126, ""), ""),
  IFERROR(IF(WBB!H126="TBD", WBB!G126, ""), ""),
  IFERROR(IF(MBB!H126="TBD", MBB!G126, ""), ""),
  IFERROR(IF(WLAX!H126="TBD", WLAX!G126, ""), ""),
  IFERROR(IF(MLAX!H126="TBD", MLAX!G126, ""), ""),
  IFERROR(IF(SOFT!H126="TBD", SOFT!G126, ""), ""),
  IFERROR(IF(BASE!H126="TBD", BASE!G126, ""), ""),
  IFERROR(IF(ESPORTS!H126="TBD", ESPORTS!G126, ""), "")
)
</f>
        <v/>
      </c>
      <c r="H126" s="22" t="str">
        <f>TEXTJOIN(
  CHAR(10) &amp; CHAR(10),
  TRUE,
  IFERROR(IF(WSO!H126="TBD", WSO!P126, ""), ""),
  IFERROR(IF(MSO!H126="TBD", MSO!P126, ""), ""),
  IFERROR(IF(FH!H126="TBD", FH!P126, ""), ""),
  IFERROR(IF(MGOLF!H126="TBD", MGOLF!P126, ""), ""),
  IFERROR(IF(Football!H126="TBD", Football!P126, ""), ""),
  IFERROR(IF(WVB!H126="TBD", WVB!P126, ""), ""),
  IFERROR(IF(XC!H126="TBD", XC!P126, ""), ""),
  IFERROR(IF(SWIMMING!H126="TBD", SWIMMING!P126, ""), ""),
  IFERROR(IF(WTEN!H126="TBD", WTEN!P126, ""), ""),
  IFERROR(IF(TF!H126="TBD", TF!P126, ""), ""),
  IFERROR(IF(WGOLF!H126="TBD", WGOLF!P126, ""), ""),
  IFERROR(IF(WBB!H126="TBD", WBB!P126, ""), ""),
  IFERROR(IF(MBB!H126="TBD", MBB!P126, ""), ""),
  IFERROR(IF(WLAX!H126="TBD", WLAX!P126, ""), ""),
  IFERROR(IF(MLAX!H126="TBD", MLAX!P126, ""), ""),
  IFERROR(IF(SOFT!H126="TBD", SOFT!P126, ""), ""),
  IFERROR(IF(BASE!H126="TBD", BASE!P126, ""), ""),
  IFERROR(IF(ESPORTS!H126="TBD", ESPORTS!P126, ""), "")
)
</f>
        <v/>
      </c>
    </row>
    <row r="127" ht="22.5" customHeight="1">
      <c r="A127" s="6">
        <v>126.0</v>
      </c>
      <c r="B127" s="6" t="str">
        <f>'Master Schedule'!B127</f>
        <v/>
      </c>
      <c r="C127" s="7">
        <v>46360.0</v>
      </c>
      <c r="D127" s="8" t="str">
        <f t="shared" si="1"/>
        <v>Friday</v>
      </c>
      <c r="E127" s="11" t="str">
        <f>TEXTJOIN(
  CHAR(10) &amp; CHAR(10),
  TRUE,
  IFERROR(IF(WSO!H127="TBD", WSO!E127, ""), ""),
  IFERROR(IF(MSO!H127="TBD", MSO!E127, ""), ""),
  IFERROR(IF(FH!H127="TBD", FH!E127, ""), ""),
  IFERROR(IF(MGOLF!H127="TBD", MGOLF!E127, ""), ""),
  IFERROR(IF(Football!H127="TBD", Football!E127, ""), ""),
  IFERROR(IF(WVB!H127="TBD", WVB!E127, ""), ""),
  IFERROR(IF(XC!H127="TBD", XC!E127, ""), ""),
  IFERROR(IF(SWIMMING!H127="TBD", SWIMMING!E127, ""), ""),
  IFERROR(IF(WTEN!H127="TBD", WTEN!E127, ""), ""),
  IFERROR(IF(TF!H127="TBD", TF!E127, ""), ""),
  IFERROR(IF(WGOLF!H127="TBD", WGOLF!E127, ""), ""),
  IFERROR(IF(WBB!H127="TBD", WBB!E127, ""), ""),
  IFERROR(IF(MBB!H127="TBD", MBB!E127, ""), ""),
  IFERROR(IF(WLAX!H127="TBD", WLAX!E127, ""), ""),
  IFERROR(IF(MLAX!H127="TBD", MLAX!E127, ""), ""),
  IFERROR(IF(SOFT!H127="TBD", SOFT!E127, ""), ""),
  IFERROR(IF(BASE!H127="Away", BASE!E127, ""), ""),
  IFERROR(IF(ESPORTS!H127="TBD", ESPORTS!E127, ""), "")
)</f>
        <v/>
      </c>
      <c r="F127" s="11" t="str">
        <f>TEXTJOIN(
  CHAR(10) &amp; CHAR(10),
  TRUE,
  IFERROR(IF(WSO!H127="TBD", TEXT(WSO!F127, "h:mm AM/PM"), ""), ""),
  IFERROR(IF(MSO!H127="TBD", TEXT(MSO!F127, "h:mm AM/PM"), ""), ""),
  IFERROR(IF(FH!H127="TBD", TEXT(FH!F127, "h:mm AM/PM"), ""), ""),
  IFERROR(IF(MGOLF!H127="TBD", TEXT(MGOLF!F127, "h:mm AM/PM"), ""), ""),
  IFERROR(IF(Football!H127="TBD", TEXT(Football!F127, "h:mm AM/PM"), ""), ""),
  IFERROR(IF(WVB!H127="TBD", TEXT(WVB!F127, "h:mm AM/PM"), ""), ""),
  IFERROR(IF(XC!H127="TBD", TEXT(XC!F127, "h:mm AM/PM"), ""), ""),
  IFERROR(IF(SWIMMING!H127="TBD", TEXT(SWIMMING!F127, "h:mm AM/PM"), ""), ""),
  IFERROR(IF(WTEN!H127="TBD", TEXT(WTEN!F127, "h:mm AM/PM"), ""), ""),
  IFERROR(IF(TF!H127="TBD", TEXT(TF!F127, "h:mm AM/PM"), ""), ""),
  IFERROR(IF(WGOLF!H127="TBD", TEXT(WGOLF!F127, "h:mm AM/PM"), ""), ""),
  IFERROR(IF(WBB!H127="TBD", TEXT(WBB!F127, "h:mm AM/PM"), ""), ""),
  IFERROR(IF(MBB!H127="TBD", TEXT(MBB!F127, "h:mm AM/PM"), ""), ""),
  IFERROR(IF(WLAX!H127="TBD", TEXT(WLAX!F127, "h:mm AM/PM"), ""), ""),
  IFERROR(IF(MLAX!H127="TBD", TEXT(MLAX!F127, "h:mm AM/PM"), ""), ""),
  IFERROR(IF(SOFT!H127="TBD", TEXT(SOFT!F127, "h:mm AM/PM"), ""), ""),
  IFERROR(IF(BASE!H127="TBD", TEXT(BASE!F127, "h:mm AM/PM"), ""), ""),
  IFERROR(IF(ESPORTS!H127="TBD", TEXT(ESPORTS!F127, "h:mm AM/PM"), ""), "")
)
</f>
        <v/>
      </c>
      <c r="G127" s="11" t="str">
        <f>TEXTJOIN(
  CHAR(10) &amp; CHAR(10),
  TRUE,
  IFERROR(IF(WSO!H127="TBD", WSO!G127, ""), ""),
  IFERROR(IF(MSO!H127="TBD", MSO!G127, ""), ""),
  IFERROR(IF(FH!H127="TBD", FH!G127, ""), ""),
  IFERROR(IF(MGOLF!H127="TBD", MGOLF!G127, ""), ""),
  IFERROR(IF(Football!H127="TBD", Football!G127, ""), ""),
  IFERROR(IF(WVB!H127="TBD", WVB!G127, ""), ""),
  IFERROR(IF(XC!H127="TBD", XC!G127, ""), ""),
  IFERROR(IF(SWIMMING!H127="TBD", SWIMMING!G127, ""), ""),
  IFERROR(IF(WTEN!H127="TBD", WTEN!G127, ""), ""),
  IFERROR(IF(TF!H127="TBD", TF!G127, ""), ""),
  IFERROR(IF(WGOLF!H127="TBD", WGOLF!G127, ""), ""),
  IFERROR(IF(WBB!H127="TBD", WBB!G127, ""), ""),
  IFERROR(IF(MBB!H127="TBD", MBB!G127, ""), ""),
  IFERROR(IF(WLAX!H127="TBD", WLAX!G127, ""), ""),
  IFERROR(IF(MLAX!H127="TBD", MLAX!G127, ""), ""),
  IFERROR(IF(SOFT!H127="TBD", SOFT!G127, ""), ""),
  IFERROR(IF(BASE!H127="TBD", BASE!G127, ""), ""),
  IFERROR(IF(ESPORTS!H127="TBD", ESPORTS!G127, ""), "")
)
</f>
        <v/>
      </c>
      <c r="H127" s="22" t="str">
        <f>TEXTJOIN(
  CHAR(10) &amp; CHAR(10),
  TRUE,
  IFERROR(IF(WSO!H127="TBD", WSO!P127, ""), ""),
  IFERROR(IF(MSO!H127="TBD", MSO!P127, ""), ""),
  IFERROR(IF(FH!H127="TBD", FH!P127, ""), ""),
  IFERROR(IF(MGOLF!H127="TBD", MGOLF!P127, ""), ""),
  IFERROR(IF(Football!H127="TBD", Football!P127, ""), ""),
  IFERROR(IF(WVB!H127="TBD", WVB!P127, ""), ""),
  IFERROR(IF(XC!H127="TBD", XC!P127, ""), ""),
  IFERROR(IF(SWIMMING!H127="TBD", SWIMMING!P127, ""), ""),
  IFERROR(IF(WTEN!H127="TBD", WTEN!P127, ""), ""),
  IFERROR(IF(TF!H127="TBD", TF!P127, ""), ""),
  IFERROR(IF(WGOLF!H127="TBD", WGOLF!P127, ""), ""),
  IFERROR(IF(WBB!H127="TBD", WBB!P127, ""), ""),
  IFERROR(IF(MBB!H127="TBD", MBB!P127, ""), ""),
  IFERROR(IF(WLAX!H127="TBD", WLAX!P127, ""), ""),
  IFERROR(IF(MLAX!H127="TBD", MLAX!P127, ""), ""),
  IFERROR(IF(SOFT!H127="TBD", SOFT!P127, ""), ""),
  IFERROR(IF(BASE!H127="TBD", BASE!P127, ""), ""),
  IFERROR(IF(ESPORTS!H127="TBD", ESPORTS!P127, ""), "")
)
</f>
        <v/>
      </c>
    </row>
    <row r="128" ht="22.5" customHeight="1">
      <c r="A128" s="6">
        <v>127.0</v>
      </c>
      <c r="B128" s="6" t="str">
        <f>'Master Schedule'!B128</f>
        <v/>
      </c>
      <c r="C128" s="7">
        <v>46361.0</v>
      </c>
      <c r="D128" s="8" t="str">
        <f t="shared" si="1"/>
        <v>Saturday</v>
      </c>
      <c r="E128" s="11" t="str">
        <f>TEXTJOIN(
  CHAR(10) &amp; CHAR(10),
  TRUE,
  IFERROR(IF(WSO!H128="TBD", WSO!E128, ""), ""),
  IFERROR(IF(MSO!H128="TBD", MSO!E128, ""), ""),
  IFERROR(IF(FH!H128="TBD", FH!E128, ""), ""),
  IFERROR(IF(MGOLF!H128="TBD", MGOLF!E128, ""), ""),
  IFERROR(IF(Football!H128="TBD", Football!E128, ""), ""),
  IFERROR(IF(WVB!H128="TBD", WVB!E128, ""), ""),
  IFERROR(IF(XC!H128="TBD", XC!E128, ""), ""),
  IFERROR(IF(SWIMMING!H128="TBD", SWIMMING!E128, ""), ""),
  IFERROR(IF(WTEN!H128="TBD", WTEN!E128, ""), ""),
  IFERROR(IF(TF!H128="TBD", TF!E128, ""), ""),
  IFERROR(IF(WGOLF!H128="TBD", WGOLF!E128, ""), ""),
  IFERROR(IF(WBB!H128="TBD", WBB!E128, ""), ""),
  IFERROR(IF(MBB!H128="TBD", MBB!E128, ""), ""),
  IFERROR(IF(WLAX!H128="TBD", WLAX!E128, ""), ""),
  IFERROR(IF(MLAX!H128="TBD", MLAX!E128, ""), ""),
  IFERROR(IF(SOFT!H128="TBD", SOFT!E128, ""), ""),
  IFERROR(IF(BASE!H128="Away", BASE!E128, ""), ""),
  IFERROR(IF(ESPORTS!H128="TBD", ESPORTS!E128, ""), "")
)</f>
        <v/>
      </c>
      <c r="F128" s="11" t="str">
        <f>TEXTJOIN(
  CHAR(10) &amp; CHAR(10),
  TRUE,
  IFERROR(IF(WSO!H128="TBD", TEXT(WSO!F128, "h:mm AM/PM"), ""), ""),
  IFERROR(IF(MSO!H128="TBD", TEXT(MSO!F128, "h:mm AM/PM"), ""), ""),
  IFERROR(IF(FH!H128="TBD", TEXT(FH!F128, "h:mm AM/PM"), ""), ""),
  IFERROR(IF(MGOLF!H128="TBD", TEXT(MGOLF!F128, "h:mm AM/PM"), ""), ""),
  IFERROR(IF(Football!H128="TBD", TEXT(Football!F128, "h:mm AM/PM"), ""), ""),
  IFERROR(IF(WVB!H128="TBD", TEXT(WVB!F128, "h:mm AM/PM"), ""), ""),
  IFERROR(IF(XC!H128="TBD", TEXT(XC!F128, "h:mm AM/PM"), ""), ""),
  IFERROR(IF(SWIMMING!H128="TBD", TEXT(SWIMMING!F128, "h:mm AM/PM"), ""), ""),
  IFERROR(IF(WTEN!H128="TBD", TEXT(WTEN!F128, "h:mm AM/PM"), ""), ""),
  IFERROR(IF(TF!H128="TBD", TEXT(TF!F128, "h:mm AM/PM"), ""), ""),
  IFERROR(IF(WGOLF!H128="TBD", TEXT(WGOLF!F128, "h:mm AM/PM"), ""), ""),
  IFERROR(IF(WBB!H128="TBD", TEXT(WBB!F128, "h:mm AM/PM"), ""), ""),
  IFERROR(IF(MBB!H128="TBD", TEXT(MBB!F128, "h:mm AM/PM"), ""), ""),
  IFERROR(IF(WLAX!H128="TBD", TEXT(WLAX!F128, "h:mm AM/PM"), ""), ""),
  IFERROR(IF(MLAX!H128="TBD", TEXT(MLAX!F128, "h:mm AM/PM"), ""), ""),
  IFERROR(IF(SOFT!H128="TBD", TEXT(SOFT!F128, "h:mm AM/PM"), ""), ""),
  IFERROR(IF(BASE!H128="TBD", TEXT(BASE!F128, "h:mm AM/PM"), ""), ""),
  IFERROR(IF(ESPORTS!H128="TBD", TEXT(ESPORTS!F128, "h:mm AM/PM"), ""), "")
)
</f>
        <v/>
      </c>
      <c r="G128" s="11" t="str">
        <f>TEXTJOIN(
  CHAR(10) &amp; CHAR(10),
  TRUE,
  IFERROR(IF(WSO!H128="TBD", WSO!G128, ""), ""),
  IFERROR(IF(MSO!H128="TBD", MSO!G128, ""), ""),
  IFERROR(IF(FH!H128="TBD", FH!G128, ""), ""),
  IFERROR(IF(MGOLF!H128="TBD", MGOLF!G128, ""), ""),
  IFERROR(IF(Football!H128="TBD", Football!G128, ""), ""),
  IFERROR(IF(WVB!H128="TBD", WVB!G128, ""), ""),
  IFERROR(IF(XC!H128="TBD", XC!G128, ""), ""),
  IFERROR(IF(SWIMMING!H128="TBD", SWIMMING!G128, ""), ""),
  IFERROR(IF(WTEN!H128="TBD", WTEN!G128, ""), ""),
  IFERROR(IF(TF!H128="TBD", TF!G128, ""), ""),
  IFERROR(IF(WGOLF!H128="TBD", WGOLF!G128, ""), ""),
  IFERROR(IF(WBB!H128="TBD", WBB!G128, ""), ""),
  IFERROR(IF(MBB!H128="TBD", MBB!G128, ""), ""),
  IFERROR(IF(WLAX!H128="TBD", WLAX!G128, ""), ""),
  IFERROR(IF(MLAX!H128="TBD", MLAX!G128, ""), ""),
  IFERROR(IF(SOFT!H128="TBD", SOFT!G128, ""), ""),
  IFERROR(IF(BASE!H128="TBD", BASE!G128, ""), ""),
  IFERROR(IF(ESPORTS!H128="TBD", ESPORTS!G128, ""), "")
)
</f>
        <v/>
      </c>
      <c r="H128" s="22" t="str">
        <f>TEXTJOIN(
  CHAR(10) &amp; CHAR(10),
  TRUE,
  IFERROR(IF(WSO!H128="TBD", WSO!P128, ""), ""),
  IFERROR(IF(MSO!H128="TBD", MSO!P128, ""), ""),
  IFERROR(IF(FH!H128="TBD", FH!P128, ""), ""),
  IFERROR(IF(MGOLF!H128="TBD", MGOLF!P128, ""), ""),
  IFERROR(IF(Football!H128="TBD", Football!P128, ""), ""),
  IFERROR(IF(WVB!H128="TBD", WVB!P128, ""), ""),
  IFERROR(IF(XC!H128="TBD", XC!P128, ""), ""),
  IFERROR(IF(SWIMMING!H128="TBD", SWIMMING!P128, ""), ""),
  IFERROR(IF(WTEN!H128="TBD", WTEN!P128, ""), ""),
  IFERROR(IF(TF!H128="TBD", TF!P128, ""), ""),
  IFERROR(IF(WGOLF!H128="TBD", WGOLF!P128, ""), ""),
  IFERROR(IF(WBB!H128="TBD", WBB!P128, ""), ""),
  IFERROR(IF(MBB!H128="TBD", MBB!P128, ""), ""),
  IFERROR(IF(WLAX!H128="TBD", WLAX!P128, ""), ""),
  IFERROR(IF(MLAX!H128="TBD", MLAX!P128, ""), ""),
  IFERROR(IF(SOFT!H128="TBD", SOFT!P128, ""), ""),
  IFERROR(IF(BASE!H128="TBD", BASE!P128, ""), ""),
  IFERROR(IF(ESPORTS!H128="TBD", ESPORTS!P128, ""), "")
)
</f>
        <v/>
      </c>
    </row>
    <row r="129" ht="22.5" customHeight="1">
      <c r="A129" s="6">
        <v>128.0</v>
      </c>
      <c r="B129" s="6" t="str">
        <f>'Master Schedule'!B129</f>
        <v/>
      </c>
      <c r="C129" s="7">
        <v>46362.0</v>
      </c>
      <c r="D129" s="8" t="str">
        <f t="shared" si="1"/>
        <v>Sunday</v>
      </c>
      <c r="E129" s="11" t="str">
        <f>TEXTJOIN(
  CHAR(10) &amp; CHAR(10),
  TRUE,
  IFERROR(IF(WSO!H129="TBD", WSO!E129, ""), ""),
  IFERROR(IF(MSO!H129="TBD", MSO!E129, ""), ""),
  IFERROR(IF(FH!H129="TBD", FH!E129, ""), ""),
  IFERROR(IF(MGOLF!H129="TBD", MGOLF!E129, ""), ""),
  IFERROR(IF(Football!H129="TBD", Football!E129, ""), ""),
  IFERROR(IF(WVB!H129="TBD", WVB!E129, ""), ""),
  IFERROR(IF(XC!H129="TBD", XC!E129, ""), ""),
  IFERROR(IF(SWIMMING!H129="TBD", SWIMMING!E129, ""), ""),
  IFERROR(IF(WTEN!H129="TBD", WTEN!E129, ""), ""),
  IFERROR(IF(TF!H129="TBD", TF!E129, ""), ""),
  IFERROR(IF(WGOLF!H129="TBD", WGOLF!E129, ""), ""),
  IFERROR(IF(WBB!H129="TBD", WBB!E129, ""), ""),
  IFERROR(IF(MBB!H129="TBD", MBB!E129, ""), ""),
  IFERROR(IF(WLAX!H129="TBD", WLAX!E129, ""), ""),
  IFERROR(IF(MLAX!H129="TBD", MLAX!E129, ""), ""),
  IFERROR(IF(SOFT!H129="TBD", SOFT!E129, ""), ""),
  IFERROR(IF(BASE!H129="Away", BASE!E129, ""), ""),
  IFERROR(IF(ESPORTS!H129="TBD", ESPORTS!E129, ""), "")
)</f>
        <v/>
      </c>
      <c r="F129" s="11" t="str">
        <f>TEXTJOIN(
  CHAR(10) &amp; CHAR(10),
  TRUE,
  IFERROR(IF(WSO!H129="TBD", TEXT(WSO!F129, "h:mm AM/PM"), ""), ""),
  IFERROR(IF(MSO!H129="TBD", TEXT(MSO!F129, "h:mm AM/PM"), ""), ""),
  IFERROR(IF(FH!H129="TBD", TEXT(FH!F129, "h:mm AM/PM"), ""), ""),
  IFERROR(IF(MGOLF!H129="TBD", TEXT(MGOLF!F129, "h:mm AM/PM"), ""), ""),
  IFERROR(IF(Football!H129="TBD", TEXT(Football!F129, "h:mm AM/PM"), ""), ""),
  IFERROR(IF(WVB!H129="TBD", TEXT(WVB!F129, "h:mm AM/PM"), ""), ""),
  IFERROR(IF(XC!H129="TBD", TEXT(XC!F129, "h:mm AM/PM"), ""), ""),
  IFERROR(IF(SWIMMING!H129="TBD", TEXT(SWIMMING!F129, "h:mm AM/PM"), ""), ""),
  IFERROR(IF(WTEN!H129="TBD", TEXT(WTEN!F129, "h:mm AM/PM"), ""), ""),
  IFERROR(IF(TF!H129="TBD", TEXT(TF!F129, "h:mm AM/PM"), ""), ""),
  IFERROR(IF(WGOLF!H129="TBD", TEXT(WGOLF!F129, "h:mm AM/PM"), ""), ""),
  IFERROR(IF(WBB!H129="TBD", TEXT(WBB!F129, "h:mm AM/PM"), ""), ""),
  IFERROR(IF(MBB!H129="TBD", TEXT(MBB!F129, "h:mm AM/PM"), ""), ""),
  IFERROR(IF(WLAX!H129="TBD", TEXT(WLAX!F129, "h:mm AM/PM"), ""), ""),
  IFERROR(IF(MLAX!H129="TBD", TEXT(MLAX!F129, "h:mm AM/PM"), ""), ""),
  IFERROR(IF(SOFT!H129="TBD", TEXT(SOFT!F129, "h:mm AM/PM"), ""), ""),
  IFERROR(IF(BASE!H129="TBD", TEXT(BASE!F129, "h:mm AM/PM"), ""), ""),
  IFERROR(IF(ESPORTS!H129="TBD", TEXT(ESPORTS!F129, "h:mm AM/PM"), ""), "")
)
</f>
        <v/>
      </c>
      <c r="G129" s="11" t="str">
        <f>TEXTJOIN(
  CHAR(10) &amp; CHAR(10),
  TRUE,
  IFERROR(IF(WSO!H129="TBD", WSO!G129, ""), ""),
  IFERROR(IF(MSO!H129="TBD", MSO!G129, ""), ""),
  IFERROR(IF(FH!H129="TBD", FH!G129, ""), ""),
  IFERROR(IF(MGOLF!H129="TBD", MGOLF!G129, ""), ""),
  IFERROR(IF(Football!H129="TBD", Football!G129, ""), ""),
  IFERROR(IF(WVB!H129="TBD", WVB!G129, ""), ""),
  IFERROR(IF(XC!H129="TBD", XC!G129, ""), ""),
  IFERROR(IF(SWIMMING!H129="TBD", SWIMMING!G129, ""), ""),
  IFERROR(IF(WTEN!H129="TBD", WTEN!G129, ""), ""),
  IFERROR(IF(TF!H129="TBD", TF!G129, ""), ""),
  IFERROR(IF(WGOLF!H129="TBD", WGOLF!G129, ""), ""),
  IFERROR(IF(WBB!H129="TBD", WBB!G129, ""), ""),
  IFERROR(IF(MBB!H129="TBD", MBB!G129, ""), ""),
  IFERROR(IF(WLAX!H129="TBD", WLAX!G129, ""), ""),
  IFERROR(IF(MLAX!H129="TBD", MLAX!G129, ""), ""),
  IFERROR(IF(SOFT!H129="TBD", SOFT!G129, ""), ""),
  IFERROR(IF(BASE!H129="TBD", BASE!G129, ""), ""),
  IFERROR(IF(ESPORTS!H129="TBD", ESPORTS!G129, ""), "")
)
</f>
        <v/>
      </c>
      <c r="H129" s="22" t="str">
        <f>TEXTJOIN(
  CHAR(10) &amp; CHAR(10),
  TRUE,
  IFERROR(IF(WSO!H129="TBD", WSO!P129, ""), ""),
  IFERROR(IF(MSO!H129="TBD", MSO!P129, ""), ""),
  IFERROR(IF(FH!H129="TBD", FH!P129, ""), ""),
  IFERROR(IF(MGOLF!H129="TBD", MGOLF!P129, ""), ""),
  IFERROR(IF(Football!H129="TBD", Football!P129, ""), ""),
  IFERROR(IF(WVB!H129="TBD", WVB!P129, ""), ""),
  IFERROR(IF(XC!H129="TBD", XC!P129, ""), ""),
  IFERROR(IF(SWIMMING!H129="TBD", SWIMMING!P129, ""), ""),
  IFERROR(IF(WTEN!H129="TBD", WTEN!P129, ""), ""),
  IFERROR(IF(TF!H129="TBD", TF!P129, ""), ""),
  IFERROR(IF(WGOLF!H129="TBD", WGOLF!P129, ""), ""),
  IFERROR(IF(WBB!H129="TBD", WBB!P129, ""), ""),
  IFERROR(IF(MBB!H129="TBD", MBB!P129, ""), ""),
  IFERROR(IF(WLAX!H129="TBD", WLAX!P129, ""), ""),
  IFERROR(IF(MLAX!H129="TBD", MLAX!P129, ""), ""),
  IFERROR(IF(SOFT!H129="TBD", SOFT!P129, ""), ""),
  IFERROR(IF(BASE!H129="TBD", BASE!P129, ""), ""),
  IFERROR(IF(ESPORTS!H129="TBD", ESPORTS!P129, ""), "")
)
</f>
        <v/>
      </c>
    </row>
    <row r="130" ht="22.5" customHeight="1">
      <c r="A130" s="6">
        <v>129.0</v>
      </c>
      <c r="B130" s="6" t="str">
        <f>'Master Schedule'!B130</f>
        <v/>
      </c>
      <c r="C130" s="7">
        <v>46363.0</v>
      </c>
      <c r="D130" s="8" t="str">
        <f t="shared" si="1"/>
        <v>Monday</v>
      </c>
      <c r="E130" s="11" t="str">
        <f>TEXTJOIN(
  CHAR(10) &amp; CHAR(10),
  TRUE,
  IFERROR(IF(WSO!H130="TBD", WSO!E130, ""), ""),
  IFERROR(IF(MSO!H130="TBD", MSO!E130, ""), ""),
  IFERROR(IF(FH!H130="TBD", FH!E130, ""), ""),
  IFERROR(IF(MGOLF!H130="TBD", MGOLF!E130, ""), ""),
  IFERROR(IF(Football!H130="TBD", Football!E130, ""), ""),
  IFERROR(IF(WVB!H130="TBD", WVB!E130, ""), ""),
  IFERROR(IF(XC!H130="TBD", XC!E130, ""), ""),
  IFERROR(IF(SWIMMING!H130="TBD", SWIMMING!E130, ""), ""),
  IFERROR(IF(WTEN!H130="TBD", WTEN!E130, ""), ""),
  IFERROR(IF(TF!H130="TBD", TF!E130, ""), ""),
  IFERROR(IF(WGOLF!H130="TBD", WGOLF!E130, ""), ""),
  IFERROR(IF(WBB!H130="TBD", WBB!E130, ""), ""),
  IFERROR(IF(MBB!H130="TBD", MBB!E130, ""), ""),
  IFERROR(IF(WLAX!H130="TBD", WLAX!E130, ""), ""),
  IFERROR(IF(MLAX!H130="TBD", MLAX!E130, ""), ""),
  IFERROR(IF(SOFT!H130="TBD", SOFT!E130, ""), ""),
  IFERROR(IF(BASE!H130="Away", BASE!E130, ""), ""),
  IFERROR(IF(ESPORTS!H130="TBD", ESPORTS!E130, ""), "")
)</f>
        <v/>
      </c>
      <c r="F130" s="11" t="str">
        <f>TEXTJOIN(
  CHAR(10) &amp; CHAR(10),
  TRUE,
  IFERROR(IF(WSO!H130="TBD", TEXT(WSO!F130, "h:mm AM/PM"), ""), ""),
  IFERROR(IF(MSO!H130="TBD", TEXT(MSO!F130, "h:mm AM/PM"), ""), ""),
  IFERROR(IF(FH!H130="TBD", TEXT(FH!F130, "h:mm AM/PM"), ""), ""),
  IFERROR(IF(MGOLF!H130="TBD", TEXT(MGOLF!F130, "h:mm AM/PM"), ""), ""),
  IFERROR(IF(Football!H130="TBD", TEXT(Football!F130, "h:mm AM/PM"), ""), ""),
  IFERROR(IF(WVB!H130="TBD", TEXT(WVB!F130, "h:mm AM/PM"), ""), ""),
  IFERROR(IF(XC!H130="TBD", TEXT(XC!F130, "h:mm AM/PM"), ""), ""),
  IFERROR(IF(SWIMMING!H130="TBD", TEXT(SWIMMING!F130, "h:mm AM/PM"), ""), ""),
  IFERROR(IF(WTEN!H130="TBD", TEXT(WTEN!F130, "h:mm AM/PM"), ""), ""),
  IFERROR(IF(TF!H130="TBD", TEXT(TF!F130, "h:mm AM/PM"), ""), ""),
  IFERROR(IF(WGOLF!H130="TBD", TEXT(WGOLF!F130, "h:mm AM/PM"), ""), ""),
  IFERROR(IF(WBB!H130="TBD", TEXT(WBB!F130, "h:mm AM/PM"), ""), ""),
  IFERROR(IF(MBB!H130="TBD", TEXT(MBB!F130, "h:mm AM/PM"), ""), ""),
  IFERROR(IF(WLAX!H130="TBD", TEXT(WLAX!F130, "h:mm AM/PM"), ""), ""),
  IFERROR(IF(MLAX!H130="TBD", TEXT(MLAX!F130, "h:mm AM/PM"), ""), ""),
  IFERROR(IF(SOFT!H130="TBD", TEXT(SOFT!F130, "h:mm AM/PM"), ""), ""),
  IFERROR(IF(BASE!H130="TBD", TEXT(BASE!F130, "h:mm AM/PM"), ""), ""),
  IFERROR(IF(ESPORTS!H130="TBD", TEXT(ESPORTS!F130, "h:mm AM/PM"), ""), "")
)
</f>
        <v/>
      </c>
      <c r="G130" s="11" t="str">
        <f>TEXTJOIN(
  CHAR(10) &amp; CHAR(10),
  TRUE,
  IFERROR(IF(WSO!H130="TBD", WSO!G130, ""), ""),
  IFERROR(IF(MSO!H130="TBD", MSO!G130, ""), ""),
  IFERROR(IF(FH!H130="TBD", FH!G130, ""), ""),
  IFERROR(IF(MGOLF!H130="TBD", MGOLF!G130, ""), ""),
  IFERROR(IF(Football!H130="TBD", Football!G130, ""), ""),
  IFERROR(IF(WVB!H130="TBD", WVB!G130, ""), ""),
  IFERROR(IF(XC!H130="TBD", XC!G130, ""), ""),
  IFERROR(IF(SWIMMING!H130="TBD", SWIMMING!G130, ""), ""),
  IFERROR(IF(WTEN!H130="TBD", WTEN!G130, ""), ""),
  IFERROR(IF(TF!H130="TBD", TF!G130, ""), ""),
  IFERROR(IF(WGOLF!H130="TBD", WGOLF!G130, ""), ""),
  IFERROR(IF(WBB!H130="TBD", WBB!G130, ""), ""),
  IFERROR(IF(MBB!H130="TBD", MBB!G130, ""), ""),
  IFERROR(IF(WLAX!H130="TBD", WLAX!G130, ""), ""),
  IFERROR(IF(MLAX!H130="TBD", MLAX!G130, ""), ""),
  IFERROR(IF(SOFT!H130="TBD", SOFT!G130, ""), ""),
  IFERROR(IF(BASE!H130="TBD", BASE!G130, ""), ""),
  IFERROR(IF(ESPORTS!H130="TBD", ESPORTS!G130, ""), "")
)
</f>
        <v/>
      </c>
      <c r="H130" s="22" t="str">
        <f>TEXTJOIN(
  CHAR(10) &amp; CHAR(10),
  TRUE,
  IFERROR(IF(WSO!H130="TBD", WSO!P130, ""), ""),
  IFERROR(IF(MSO!H130="TBD", MSO!P130, ""), ""),
  IFERROR(IF(FH!H130="TBD", FH!P130, ""), ""),
  IFERROR(IF(MGOLF!H130="TBD", MGOLF!P130, ""), ""),
  IFERROR(IF(Football!H130="TBD", Football!P130, ""), ""),
  IFERROR(IF(WVB!H130="TBD", WVB!P130, ""), ""),
  IFERROR(IF(XC!H130="TBD", XC!P130, ""), ""),
  IFERROR(IF(SWIMMING!H130="TBD", SWIMMING!P130, ""), ""),
  IFERROR(IF(WTEN!H130="TBD", WTEN!P130, ""), ""),
  IFERROR(IF(TF!H130="TBD", TF!P130, ""), ""),
  IFERROR(IF(WGOLF!H130="TBD", WGOLF!P130, ""), ""),
  IFERROR(IF(WBB!H130="TBD", WBB!P130, ""), ""),
  IFERROR(IF(MBB!H130="TBD", MBB!P130, ""), ""),
  IFERROR(IF(WLAX!H130="TBD", WLAX!P130, ""), ""),
  IFERROR(IF(MLAX!H130="TBD", MLAX!P130, ""), ""),
  IFERROR(IF(SOFT!H130="TBD", SOFT!P130, ""), ""),
  IFERROR(IF(BASE!H130="TBD", BASE!P130, ""), ""),
  IFERROR(IF(ESPORTS!H130="TBD", ESPORTS!P130, ""), "")
)
</f>
        <v/>
      </c>
    </row>
    <row r="131" ht="22.5" customHeight="1">
      <c r="A131" s="6">
        <v>130.0</v>
      </c>
      <c r="B131" s="6" t="str">
        <f>'Master Schedule'!B131</f>
        <v/>
      </c>
      <c r="C131" s="7">
        <v>46364.0</v>
      </c>
      <c r="D131" s="8" t="str">
        <f t="shared" si="1"/>
        <v>Tuesday</v>
      </c>
      <c r="E131" s="11" t="str">
        <f>TEXTJOIN(
  CHAR(10) &amp; CHAR(10),
  TRUE,
  IFERROR(IF(WSO!H131="TBD", WSO!E131, ""), ""),
  IFERROR(IF(MSO!H131="TBD", MSO!E131, ""), ""),
  IFERROR(IF(FH!H131="TBD", FH!E131, ""), ""),
  IFERROR(IF(MGOLF!H131="TBD", MGOLF!E131, ""), ""),
  IFERROR(IF(Football!H131="TBD", Football!E131, ""), ""),
  IFERROR(IF(WVB!H131="TBD", WVB!E131, ""), ""),
  IFERROR(IF(XC!H131="TBD", XC!E131, ""), ""),
  IFERROR(IF(SWIMMING!H131="TBD", SWIMMING!E131, ""), ""),
  IFERROR(IF(WTEN!H131="TBD", WTEN!E131, ""), ""),
  IFERROR(IF(TF!H131="TBD", TF!E131, ""), ""),
  IFERROR(IF(WGOLF!H131="TBD", WGOLF!E131, ""), ""),
  IFERROR(IF(WBB!H131="TBD", WBB!E131, ""), ""),
  IFERROR(IF(MBB!H131="TBD", MBB!E131, ""), ""),
  IFERROR(IF(WLAX!H131="TBD", WLAX!E131, ""), ""),
  IFERROR(IF(MLAX!H131="TBD", MLAX!E131, ""), ""),
  IFERROR(IF(SOFT!H131="TBD", SOFT!E131, ""), ""),
  IFERROR(IF(BASE!H131="Away", BASE!E131, ""), ""),
  IFERROR(IF(ESPORTS!H131="TBD", ESPORTS!E131, ""), "")
)</f>
        <v/>
      </c>
      <c r="F131" s="11" t="str">
        <f>TEXTJOIN(
  CHAR(10) &amp; CHAR(10),
  TRUE,
  IFERROR(IF(WSO!H131="TBD", TEXT(WSO!F131, "h:mm AM/PM"), ""), ""),
  IFERROR(IF(MSO!H131="TBD", TEXT(MSO!F131, "h:mm AM/PM"), ""), ""),
  IFERROR(IF(FH!H131="TBD", TEXT(FH!F131, "h:mm AM/PM"), ""), ""),
  IFERROR(IF(MGOLF!H131="TBD", TEXT(MGOLF!F131, "h:mm AM/PM"), ""), ""),
  IFERROR(IF(Football!H131="TBD", TEXT(Football!F131, "h:mm AM/PM"), ""), ""),
  IFERROR(IF(WVB!H131="TBD", TEXT(WVB!F131, "h:mm AM/PM"), ""), ""),
  IFERROR(IF(XC!H131="TBD", TEXT(XC!F131, "h:mm AM/PM"), ""), ""),
  IFERROR(IF(SWIMMING!H131="TBD", TEXT(SWIMMING!F131, "h:mm AM/PM"), ""), ""),
  IFERROR(IF(WTEN!H131="TBD", TEXT(WTEN!F131, "h:mm AM/PM"), ""), ""),
  IFERROR(IF(TF!H131="TBD", TEXT(TF!F131, "h:mm AM/PM"), ""), ""),
  IFERROR(IF(WGOLF!H131="TBD", TEXT(WGOLF!F131, "h:mm AM/PM"), ""), ""),
  IFERROR(IF(WBB!H131="TBD", TEXT(WBB!F131, "h:mm AM/PM"), ""), ""),
  IFERROR(IF(MBB!H131="TBD", TEXT(MBB!F131, "h:mm AM/PM"), ""), ""),
  IFERROR(IF(WLAX!H131="TBD", TEXT(WLAX!F131, "h:mm AM/PM"), ""), ""),
  IFERROR(IF(MLAX!H131="TBD", TEXT(MLAX!F131, "h:mm AM/PM"), ""), ""),
  IFERROR(IF(SOFT!H131="TBD", TEXT(SOFT!F131, "h:mm AM/PM"), ""), ""),
  IFERROR(IF(BASE!H131="TBD", TEXT(BASE!F131, "h:mm AM/PM"), ""), ""),
  IFERROR(IF(ESPORTS!H131="TBD", TEXT(ESPORTS!F131, "h:mm AM/PM"), ""), "")
)
</f>
        <v/>
      </c>
      <c r="G131" s="11" t="str">
        <f>TEXTJOIN(
  CHAR(10) &amp; CHAR(10),
  TRUE,
  IFERROR(IF(WSO!H131="TBD", WSO!G131, ""), ""),
  IFERROR(IF(MSO!H131="TBD", MSO!G131, ""), ""),
  IFERROR(IF(FH!H131="TBD", FH!G131, ""), ""),
  IFERROR(IF(MGOLF!H131="TBD", MGOLF!G131, ""), ""),
  IFERROR(IF(Football!H131="TBD", Football!G131, ""), ""),
  IFERROR(IF(WVB!H131="TBD", WVB!G131, ""), ""),
  IFERROR(IF(XC!H131="TBD", XC!G131, ""), ""),
  IFERROR(IF(SWIMMING!H131="TBD", SWIMMING!G131, ""), ""),
  IFERROR(IF(WTEN!H131="TBD", WTEN!G131, ""), ""),
  IFERROR(IF(TF!H131="TBD", TF!G131, ""), ""),
  IFERROR(IF(WGOLF!H131="TBD", WGOLF!G131, ""), ""),
  IFERROR(IF(WBB!H131="TBD", WBB!G131, ""), ""),
  IFERROR(IF(MBB!H131="TBD", MBB!G131, ""), ""),
  IFERROR(IF(WLAX!H131="TBD", WLAX!G131, ""), ""),
  IFERROR(IF(MLAX!H131="TBD", MLAX!G131, ""), ""),
  IFERROR(IF(SOFT!H131="TBD", SOFT!G131, ""), ""),
  IFERROR(IF(BASE!H131="TBD", BASE!G131, ""), ""),
  IFERROR(IF(ESPORTS!H131="TBD", ESPORTS!G131, ""), "")
)
</f>
        <v/>
      </c>
      <c r="H131" s="22" t="str">
        <f>TEXTJOIN(
  CHAR(10) &amp; CHAR(10),
  TRUE,
  IFERROR(IF(WSO!H131="TBD", WSO!P131, ""), ""),
  IFERROR(IF(MSO!H131="TBD", MSO!P131, ""), ""),
  IFERROR(IF(FH!H131="TBD", FH!P131, ""), ""),
  IFERROR(IF(MGOLF!H131="TBD", MGOLF!P131, ""), ""),
  IFERROR(IF(Football!H131="TBD", Football!P131, ""), ""),
  IFERROR(IF(WVB!H131="TBD", WVB!P131, ""), ""),
  IFERROR(IF(XC!H131="TBD", XC!P131, ""), ""),
  IFERROR(IF(SWIMMING!H131="TBD", SWIMMING!P131, ""), ""),
  IFERROR(IF(WTEN!H131="TBD", WTEN!P131, ""), ""),
  IFERROR(IF(TF!H131="TBD", TF!P131, ""), ""),
  IFERROR(IF(WGOLF!H131="TBD", WGOLF!P131, ""), ""),
  IFERROR(IF(WBB!H131="TBD", WBB!P131, ""), ""),
  IFERROR(IF(MBB!H131="TBD", MBB!P131, ""), ""),
  IFERROR(IF(WLAX!H131="TBD", WLAX!P131, ""), ""),
  IFERROR(IF(MLAX!H131="TBD", MLAX!P131, ""), ""),
  IFERROR(IF(SOFT!H131="TBD", SOFT!P131, ""), ""),
  IFERROR(IF(BASE!H131="TBD", BASE!P131, ""), ""),
  IFERROR(IF(ESPORTS!H131="TBD", ESPORTS!P131, ""), "")
)
</f>
        <v/>
      </c>
    </row>
    <row r="132" ht="22.5" customHeight="1">
      <c r="A132" s="6">
        <v>131.0</v>
      </c>
      <c r="B132" s="6" t="str">
        <f>'Master Schedule'!B132</f>
        <v/>
      </c>
      <c r="C132" s="7">
        <v>46365.0</v>
      </c>
      <c r="D132" s="8" t="str">
        <f t="shared" si="1"/>
        <v>Wednesday</v>
      </c>
      <c r="E132" s="11" t="str">
        <f>TEXTJOIN(
  CHAR(10) &amp; CHAR(10),
  TRUE,
  IFERROR(IF(WSO!H132="TBD", WSO!E132, ""), ""),
  IFERROR(IF(MSO!H132="TBD", MSO!E132, ""), ""),
  IFERROR(IF(FH!H132="TBD", FH!E132, ""), ""),
  IFERROR(IF(MGOLF!H132="TBD", MGOLF!E132, ""), ""),
  IFERROR(IF(Football!H132="TBD", Football!E132, ""), ""),
  IFERROR(IF(WVB!H132="TBD", WVB!E132, ""), ""),
  IFERROR(IF(XC!H132="TBD", XC!E132, ""), ""),
  IFERROR(IF(SWIMMING!H132="TBD", SWIMMING!E132, ""), ""),
  IFERROR(IF(WTEN!H132="TBD", WTEN!E132, ""), ""),
  IFERROR(IF(TF!H132="TBD", TF!E132, ""), ""),
  IFERROR(IF(WGOLF!H132="TBD", WGOLF!E132, ""), ""),
  IFERROR(IF(WBB!H132="TBD", WBB!E132, ""), ""),
  IFERROR(IF(MBB!H132="TBD", MBB!E132, ""), ""),
  IFERROR(IF(WLAX!H132="TBD", WLAX!E132, ""), ""),
  IFERROR(IF(MLAX!H132="TBD", MLAX!E132, ""), ""),
  IFERROR(IF(SOFT!H132="TBD", SOFT!E132, ""), ""),
  IFERROR(IF(BASE!H132="Away", BASE!E132, ""), ""),
  IFERROR(IF(ESPORTS!H132="TBD", ESPORTS!E132, ""), "")
)</f>
        <v/>
      </c>
      <c r="F132" s="11" t="str">
        <f>TEXTJOIN(
  CHAR(10) &amp; CHAR(10),
  TRUE,
  IFERROR(IF(WSO!H132="TBD", TEXT(WSO!F132, "h:mm AM/PM"), ""), ""),
  IFERROR(IF(MSO!H132="TBD", TEXT(MSO!F132, "h:mm AM/PM"), ""), ""),
  IFERROR(IF(FH!H132="TBD", TEXT(FH!F132, "h:mm AM/PM"), ""), ""),
  IFERROR(IF(MGOLF!H132="TBD", TEXT(MGOLF!F132, "h:mm AM/PM"), ""), ""),
  IFERROR(IF(Football!H132="TBD", TEXT(Football!F132, "h:mm AM/PM"), ""), ""),
  IFERROR(IF(WVB!H132="TBD", TEXT(WVB!F132, "h:mm AM/PM"), ""), ""),
  IFERROR(IF(XC!H132="TBD", TEXT(XC!F132, "h:mm AM/PM"), ""), ""),
  IFERROR(IF(SWIMMING!H132="TBD", TEXT(SWIMMING!F132, "h:mm AM/PM"), ""), ""),
  IFERROR(IF(WTEN!H132="TBD", TEXT(WTEN!F132, "h:mm AM/PM"), ""), ""),
  IFERROR(IF(TF!H132="TBD", TEXT(TF!F132, "h:mm AM/PM"), ""), ""),
  IFERROR(IF(WGOLF!H132="TBD", TEXT(WGOLF!F132, "h:mm AM/PM"), ""), ""),
  IFERROR(IF(WBB!H132="TBD", TEXT(WBB!F132, "h:mm AM/PM"), ""), ""),
  IFERROR(IF(MBB!H132="TBD", TEXT(MBB!F132, "h:mm AM/PM"), ""), ""),
  IFERROR(IF(WLAX!H132="TBD", TEXT(WLAX!F132, "h:mm AM/PM"), ""), ""),
  IFERROR(IF(MLAX!H132="TBD", TEXT(MLAX!F132, "h:mm AM/PM"), ""), ""),
  IFERROR(IF(SOFT!H132="TBD", TEXT(SOFT!F132, "h:mm AM/PM"), ""), ""),
  IFERROR(IF(BASE!H132="TBD", TEXT(BASE!F132, "h:mm AM/PM"), ""), ""),
  IFERROR(IF(ESPORTS!H132="TBD", TEXT(ESPORTS!F132, "h:mm AM/PM"), ""), "")
)
</f>
        <v/>
      </c>
      <c r="G132" s="11" t="str">
        <f>TEXTJOIN(
  CHAR(10) &amp; CHAR(10),
  TRUE,
  IFERROR(IF(WSO!H132="TBD", WSO!G132, ""), ""),
  IFERROR(IF(MSO!H132="TBD", MSO!G132, ""), ""),
  IFERROR(IF(FH!H132="TBD", FH!G132, ""), ""),
  IFERROR(IF(MGOLF!H132="TBD", MGOLF!G132, ""), ""),
  IFERROR(IF(Football!H132="TBD", Football!G132, ""), ""),
  IFERROR(IF(WVB!H132="TBD", WVB!G132, ""), ""),
  IFERROR(IF(XC!H132="TBD", XC!G132, ""), ""),
  IFERROR(IF(SWIMMING!H132="TBD", SWIMMING!G132, ""), ""),
  IFERROR(IF(WTEN!H132="TBD", WTEN!G132, ""), ""),
  IFERROR(IF(TF!H132="TBD", TF!G132, ""), ""),
  IFERROR(IF(WGOLF!H132="TBD", WGOLF!G132, ""), ""),
  IFERROR(IF(WBB!H132="TBD", WBB!G132, ""), ""),
  IFERROR(IF(MBB!H132="TBD", MBB!G132, ""), ""),
  IFERROR(IF(WLAX!H132="TBD", WLAX!G132, ""), ""),
  IFERROR(IF(MLAX!H132="TBD", MLAX!G132, ""), ""),
  IFERROR(IF(SOFT!H132="TBD", SOFT!G132, ""), ""),
  IFERROR(IF(BASE!H132="TBD", BASE!G132, ""), ""),
  IFERROR(IF(ESPORTS!H132="TBD", ESPORTS!G132, ""), "")
)
</f>
        <v/>
      </c>
      <c r="H132" s="22" t="str">
        <f>TEXTJOIN(
  CHAR(10) &amp; CHAR(10),
  TRUE,
  IFERROR(IF(WSO!H132="TBD", WSO!P132, ""), ""),
  IFERROR(IF(MSO!H132="TBD", MSO!P132, ""), ""),
  IFERROR(IF(FH!H132="TBD", FH!P132, ""), ""),
  IFERROR(IF(MGOLF!H132="TBD", MGOLF!P132, ""), ""),
  IFERROR(IF(Football!H132="TBD", Football!P132, ""), ""),
  IFERROR(IF(WVB!H132="TBD", WVB!P132, ""), ""),
  IFERROR(IF(XC!H132="TBD", XC!P132, ""), ""),
  IFERROR(IF(SWIMMING!H132="TBD", SWIMMING!P132, ""), ""),
  IFERROR(IF(WTEN!H132="TBD", WTEN!P132, ""), ""),
  IFERROR(IF(TF!H132="TBD", TF!P132, ""), ""),
  IFERROR(IF(WGOLF!H132="TBD", WGOLF!P132, ""), ""),
  IFERROR(IF(WBB!H132="TBD", WBB!P132, ""), ""),
  IFERROR(IF(MBB!H132="TBD", MBB!P132, ""), ""),
  IFERROR(IF(WLAX!H132="TBD", WLAX!P132, ""), ""),
  IFERROR(IF(MLAX!H132="TBD", MLAX!P132, ""), ""),
  IFERROR(IF(SOFT!H132="TBD", SOFT!P132, ""), ""),
  IFERROR(IF(BASE!H132="TBD", BASE!P132, ""), ""),
  IFERROR(IF(ESPORTS!H132="TBD", ESPORTS!P132, ""), "")
)
</f>
        <v/>
      </c>
    </row>
    <row r="133" ht="22.5" customHeight="1">
      <c r="A133" s="6">
        <v>132.0</v>
      </c>
      <c r="B133" s="6" t="str">
        <f>'Master Schedule'!B133</f>
        <v/>
      </c>
      <c r="C133" s="7">
        <v>46366.0</v>
      </c>
      <c r="D133" s="8" t="str">
        <f t="shared" si="1"/>
        <v>Thursday</v>
      </c>
      <c r="E133" s="11" t="str">
        <f>TEXTJOIN(
  CHAR(10) &amp; CHAR(10),
  TRUE,
  IFERROR(IF(WSO!H133="TBD", WSO!E133, ""), ""),
  IFERROR(IF(MSO!H133="TBD", MSO!E133, ""), ""),
  IFERROR(IF(FH!H133="TBD", FH!E133, ""), ""),
  IFERROR(IF(MGOLF!H133="TBD", MGOLF!E133, ""), ""),
  IFERROR(IF(Football!H133="TBD", Football!E133, ""), ""),
  IFERROR(IF(WVB!H133="TBD", WVB!E133, ""), ""),
  IFERROR(IF(XC!H133="TBD", XC!E133, ""), ""),
  IFERROR(IF(SWIMMING!H133="TBD", SWIMMING!E133, ""), ""),
  IFERROR(IF(WTEN!H133="TBD", WTEN!E133, ""), ""),
  IFERROR(IF(TF!H133="TBD", TF!E133, ""), ""),
  IFERROR(IF(WGOLF!H133="TBD", WGOLF!E133, ""), ""),
  IFERROR(IF(WBB!H133="TBD", WBB!E133, ""), ""),
  IFERROR(IF(MBB!H133="TBD", MBB!E133, ""), ""),
  IFERROR(IF(WLAX!H133="TBD", WLAX!E133, ""), ""),
  IFERROR(IF(MLAX!H133="TBD", MLAX!E133, ""), ""),
  IFERROR(IF(SOFT!H133="TBD", SOFT!E133, ""), ""),
  IFERROR(IF(BASE!H133="Away", BASE!E133, ""), ""),
  IFERROR(IF(ESPORTS!H133="TBD", ESPORTS!E133, ""), "")
)</f>
        <v/>
      </c>
      <c r="F133" s="11" t="str">
        <f>TEXTJOIN(
  CHAR(10) &amp; CHAR(10),
  TRUE,
  IFERROR(IF(WSO!H133="TBD", TEXT(WSO!F133, "h:mm AM/PM"), ""), ""),
  IFERROR(IF(MSO!H133="TBD", TEXT(MSO!F133, "h:mm AM/PM"), ""), ""),
  IFERROR(IF(FH!H133="TBD", TEXT(FH!F133, "h:mm AM/PM"), ""), ""),
  IFERROR(IF(MGOLF!H133="TBD", TEXT(MGOLF!F133, "h:mm AM/PM"), ""), ""),
  IFERROR(IF(Football!H133="TBD", TEXT(Football!F133, "h:mm AM/PM"), ""), ""),
  IFERROR(IF(WVB!H133="TBD", TEXT(WVB!F133, "h:mm AM/PM"), ""), ""),
  IFERROR(IF(XC!H133="TBD", TEXT(XC!F133, "h:mm AM/PM"), ""), ""),
  IFERROR(IF(SWIMMING!H133="TBD", TEXT(SWIMMING!F133, "h:mm AM/PM"), ""), ""),
  IFERROR(IF(WTEN!H133="TBD", TEXT(WTEN!F133, "h:mm AM/PM"), ""), ""),
  IFERROR(IF(TF!H133="TBD", TEXT(TF!F133, "h:mm AM/PM"), ""), ""),
  IFERROR(IF(WGOLF!H133="TBD", TEXT(WGOLF!F133, "h:mm AM/PM"), ""), ""),
  IFERROR(IF(WBB!H133="TBD", TEXT(WBB!F133, "h:mm AM/PM"), ""), ""),
  IFERROR(IF(MBB!H133="TBD", TEXT(MBB!F133, "h:mm AM/PM"), ""), ""),
  IFERROR(IF(WLAX!H133="TBD", TEXT(WLAX!F133, "h:mm AM/PM"), ""), ""),
  IFERROR(IF(MLAX!H133="TBD", TEXT(MLAX!F133, "h:mm AM/PM"), ""), ""),
  IFERROR(IF(SOFT!H133="TBD", TEXT(SOFT!F133, "h:mm AM/PM"), ""), ""),
  IFERROR(IF(BASE!H133="TBD", TEXT(BASE!F133, "h:mm AM/PM"), ""), ""),
  IFERROR(IF(ESPORTS!H133="TBD", TEXT(ESPORTS!F133, "h:mm AM/PM"), ""), "")
)
</f>
        <v/>
      </c>
      <c r="G133" s="11" t="str">
        <f>TEXTJOIN(
  CHAR(10) &amp; CHAR(10),
  TRUE,
  IFERROR(IF(WSO!H133="TBD", WSO!G133, ""), ""),
  IFERROR(IF(MSO!H133="TBD", MSO!G133, ""), ""),
  IFERROR(IF(FH!H133="TBD", FH!G133, ""), ""),
  IFERROR(IF(MGOLF!H133="TBD", MGOLF!G133, ""), ""),
  IFERROR(IF(Football!H133="TBD", Football!G133, ""), ""),
  IFERROR(IF(WVB!H133="TBD", WVB!G133, ""), ""),
  IFERROR(IF(XC!H133="TBD", XC!G133, ""), ""),
  IFERROR(IF(SWIMMING!H133="TBD", SWIMMING!G133, ""), ""),
  IFERROR(IF(WTEN!H133="TBD", WTEN!G133, ""), ""),
  IFERROR(IF(TF!H133="TBD", TF!G133, ""), ""),
  IFERROR(IF(WGOLF!H133="TBD", WGOLF!G133, ""), ""),
  IFERROR(IF(WBB!H133="TBD", WBB!G133, ""), ""),
  IFERROR(IF(MBB!H133="TBD", MBB!G133, ""), ""),
  IFERROR(IF(WLAX!H133="TBD", WLAX!G133, ""), ""),
  IFERROR(IF(MLAX!H133="TBD", MLAX!G133, ""), ""),
  IFERROR(IF(SOFT!H133="TBD", SOFT!G133, ""), ""),
  IFERROR(IF(BASE!H133="TBD", BASE!G133, ""), ""),
  IFERROR(IF(ESPORTS!H133="TBD", ESPORTS!G133, ""), "")
)
</f>
        <v/>
      </c>
      <c r="H133" s="22" t="str">
        <f>TEXTJOIN(
  CHAR(10) &amp; CHAR(10),
  TRUE,
  IFERROR(IF(WSO!H133="TBD", WSO!P133, ""), ""),
  IFERROR(IF(MSO!H133="TBD", MSO!P133, ""), ""),
  IFERROR(IF(FH!H133="TBD", FH!P133, ""), ""),
  IFERROR(IF(MGOLF!H133="TBD", MGOLF!P133, ""), ""),
  IFERROR(IF(Football!H133="TBD", Football!P133, ""), ""),
  IFERROR(IF(WVB!H133="TBD", WVB!P133, ""), ""),
  IFERROR(IF(XC!H133="TBD", XC!P133, ""), ""),
  IFERROR(IF(SWIMMING!H133="TBD", SWIMMING!P133, ""), ""),
  IFERROR(IF(WTEN!H133="TBD", WTEN!P133, ""), ""),
  IFERROR(IF(TF!H133="TBD", TF!P133, ""), ""),
  IFERROR(IF(WGOLF!H133="TBD", WGOLF!P133, ""), ""),
  IFERROR(IF(WBB!H133="TBD", WBB!P133, ""), ""),
  IFERROR(IF(MBB!H133="TBD", MBB!P133, ""), ""),
  IFERROR(IF(WLAX!H133="TBD", WLAX!P133, ""), ""),
  IFERROR(IF(MLAX!H133="TBD", MLAX!P133, ""), ""),
  IFERROR(IF(SOFT!H133="TBD", SOFT!P133, ""), ""),
  IFERROR(IF(BASE!H133="TBD", BASE!P133, ""), ""),
  IFERROR(IF(ESPORTS!H133="TBD", ESPORTS!P133, ""), "")
)
</f>
        <v/>
      </c>
    </row>
    <row r="134" ht="22.5" customHeight="1">
      <c r="A134" s="6">
        <v>133.0</v>
      </c>
      <c r="B134" s="6" t="str">
        <f>'Master Schedule'!B134</f>
        <v/>
      </c>
      <c r="C134" s="7">
        <v>46367.0</v>
      </c>
      <c r="D134" s="8" t="str">
        <f t="shared" si="1"/>
        <v>Friday</v>
      </c>
      <c r="E134" s="11" t="str">
        <f>TEXTJOIN(
  CHAR(10) &amp; CHAR(10),
  TRUE,
  IFERROR(IF(WSO!H134="TBD", WSO!E134, ""), ""),
  IFERROR(IF(MSO!H134="TBD", MSO!E134, ""), ""),
  IFERROR(IF(FH!H134="TBD", FH!E134, ""), ""),
  IFERROR(IF(MGOLF!H134="TBD", MGOLF!E134, ""), ""),
  IFERROR(IF(Football!H134="TBD", Football!E134, ""), ""),
  IFERROR(IF(WVB!H134="TBD", WVB!E134, ""), ""),
  IFERROR(IF(XC!H134="TBD", XC!E134, ""), ""),
  IFERROR(IF(SWIMMING!H134="TBD", SWIMMING!E134, ""), ""),
  IFERROR(IF(WTEN!H134="TBD", WTEN!E134, ""), ""),
  IFERROR(IF(TF!H134="TBD", TF!E134, ""), ""),
  IFERROR(IF(WGOLF!H134="TBD", WGOLF!E134, ""), ""),
  IFERROR(IF(WBB!H134="TBD", WBB!E134, ""), ""),
  IFERROR(IF(MBB!H134="TBD", MBB!E134, ""), ""),
  IFERROR(IF(WLAX!H134="TBD", WLAX!E134, ""), ""),
  IFERROR(IF(MLAX!H134="TBD", MLAX!E134, ""), ""),
  IFERROR(IF(SOFT!H134="TBD", SOFT!E134, ""), ""),
  IFERROR(IF(BASE!H134="Away", BASE!E134, ""), ""),
  IFERROR(IF(ESPORTS!H134="TBD", ESPORTS!E134, ""), "")
)</f>
        <v/>
      </c>
      <c r="F134" s="11" t="str">
        <f>TEXTJOIN(
  CHAR(10) &amp; CHAR(10),
  TRUE,
  IFERROR(IF(WSO!H134="TBD", TEXT(WSO!F134, "h:mm AM/PM"), ""), ""),
  IFERROR(IF(MSO!H134="TBD", TEXT(MSO!F134, "h:mm AM/PM"), ""), ""),
  IFERROR(IF(FH!H134="TBD", TEXT(FH!F134, "h:mm AM/PM"), ""), ""),
  IFERROR(IF(MGOLF!H134="TBD", TEXT(MGOLF!F134, "h:mm AM/PM"), ""), ""),
  IFERROR(IF(Football!H134="TBD", TEXT(Football!F134, "h:mm AM/PM"), ""), ""),
  IFERROR(IF(WVB!H134="TBD", TEXT(WVB!F134, "h:mm AM/PM"), ""), ""),
  IFERROR(IF(XC!H134="TBD", TEXT(XC!F134, "h:mm AM/PM"), ""), ""),
  IFERROR(IF(SWIMMING!H134="TBD", TEXT(SWIMMING!F134, "h:mm AM/PM"), ""), ""),
  IFERROR(IF(WTEN!H134="TBD", TEXT(WTEN!F134, "h:mm AM/PM"), ""), ""),
  IFERROR(IF(TF!H134="TBD", TEXT(TF!F134, "h:mm AM/PM"), ""), ""),
  IFERROR(IF(WGOLF!H134="TBD", TEXT(WGOLF!F134, "h:mm AM/PM"), ""), ""),
  IFERROR(IF(WBB!H134="TBD", TEXT(WBB!F134, "h:mm AM/PM"), ""), ""),
  IFERROR(IF(MBB!H134="TBD", TEXT(MBB!F134, "h:mm AM/PM"), ""), ""),
  IFERROR(IF(WLAX!H134="TBD", TEXT(WLAX!F134, "h:mm AM/PM"), ""), ""),
  IFERROR(IF(MLAX!H134="TBD", TEXT(MLAX!F134, "h:mm AM/PM"), ""), ""),
  IFERROR(IF(SOFT!H134="TBD", TEXT(SOFT!F134, "h:mm AM/PM"), ""), ""),
  IFERROR(IF(BASE!H134="TBD", TEXT(BASE!F134, "h:mm AM/PM"), ""), ""),
  IFERROR(IF(ESPORTS!H134="TBD", TEXT(ESPORTS!F134, "h:mm AM/PM"), ""), "")
)
</f>
        <v/>
      </c>
      <c r="G134" s="11" t="str">
        <f>TEXTJOIN(
  CHAR(10) &amp; CHAR(10),
  TRUE,
  IFERROR(IF(WSO!H134="TBD", WSO!G134, ""), ""),
  IFERROR(IF(MSO!H134="TBD", MSO!G134, ""), ""),
  IFERROR(IF(FH!H134="TBD", FH!G134, ""), ""),
  IFERROR(IF(MGOLF!H134="TBD", MGOLF!G134, ""), ""),
  IFERROR(IF(Football!H134="TBD", Football!G134, ""), ""),
  IFERROR(IF(WVB!H134="TBD", WVB!G134, ""), ""),
  IFERROR(IF(XC!H134="TBD", XC!G134, ""), ""),
  IFERROR(IF(SWIMMING!H134="TBD", SWIMMING!G134, ""), ""),
  IFERROR(IF(WTEN!H134="TBD", WTEN!G134, ""), ""),
  IFERROR(IF(TF!H134="TBD", TF!G134, ""), ""),
  IFERROR(IF(WGOLF!H134="TBD", WGOLF!G134, ""), ""),
  IFERROR(IF(WBB!H134="TBD", WBB!G134, ""), ""),
  IFERROR(IF(MBB!H134="TBD", MBB!G134, ""), ""),
  IFERROR(IF(WLAX!H134="TBD", WLAX!G134, ""), ""),
  IFERROR(IF(MLAX!H134="TBD", MLAX!G134, ""), ""),
  IFERROR(IF(SOFT!H134="TBD", SOFT!G134, ""), ""),
  IFERROR(IF(BASE!H134="TBD", BASE!G134, ""), ""),
  IFERROR(IF(ESPORTS!H134="TBD", ESPORTS!G134, ""), "")
)
</f>
        <v/>
      </c>
      <c r="H134" s="22" t="str">
        <f>TEXTJOIN(
  CHAR(10) &amp; CHAR(10),
  TRUE,
  IFERROR(IF(WSO!H134="TBD", WSO!P134, ""), ""),
  IFERROR(IF(MSO!H134="TBD", MSO!P134, ""), ""),
  IFERROR(IF(FH!H134="TBD", FH!P134, ""), ""),
  IFERROR(IF(MGOLF!H134="TBD", MGOLF!P134, ""), ""),
  IFERROR(IF(Football!H134="TBD", Football!P134, ""), ""),
  IFERROR(IF(WVB!H134="TBD", WVB!P134, ""), ""),
  IFERROR(IF(XC!H134="TBD", XC!P134, ""), ""),
  IFERROR(IF(SWIMMING!H134="TBD", SWIMMING!P134, ""), ""),
  IFERROR(IF(WTEN!H134="TBD", WTEN!P134, ""), ""),
  IFERROR(IF(TF!H134="TBD", TF!P134, ""), ""),
  IFERROR(IF(WGOLF!H134="TBD", WGOLF!P134, ""), ""),
  IFERROR(IF(WBB!H134="TBD", WBB!P134, ""), ""),
  IFERROR(IF(MBB!H134="TBD", MBB!P134, ""), ""),
  IFERROR(IF(WLAX!H134="TBD", WLAX!P134, ""), ""),
  IFERROR(IF(MLAX!H134="TBD", MLAX!P134, ""), ""),
  IFERROR(IF(SOFT!H134="TBD", SOFT!P134, ""), ""),
  IFERROR(IF(BASE!H134="TBD", BASE!P134, ""), ""),
  IFERROR(IF(ESPORTS!H134="TBD", ESPORTS!P134, ""), "")
)
</f>
        <v/>
      </c>
    </row>
    <row r="135" ht="22.5" customHeight="1">
      <c r="A135" s="6">
        <v>134.0</v>
      </c>
      <c r="B135" s="6" t="str">
        <f>'Master Schedule'!B135</f>
        <v/>
      </c>
      <c r="C135" s="7">
        <v>46368.0</v>
      </c>
      <c r="D135" s="8" t="str">
        <f t="shared" si="1"/>
        <v>Saturday</v>
      </c>
      <c r="E135" s="11" t="str">
        <f>TEXTJOIN(
  CHAR(10) &amp; CHAR(10),
  TRUE,
  IFERROR(IF(WSO!H135="TBD", WSO!E135, ""), ""),
  IFERROR(IF(MSO!H135="TBD", MSO!E135, ""), ""),
  IFERROR(IF(FH!H135="TBD", FH!E135, ""), ""),
  IFERROR(IF(MGOLF!H135="TBD", MGOLF!E135, ""), ""),
  IFERROR(IF(Football!H135="TBD", Football!E135, ""), ""),
  IFERROR(IF(WVB!H135="TBD", WVB!E135, ""), ""),
  IFERROR(IF(XC!H135="TBD", XC!E135, ""), ""),
  IFERROR(IF(SWIMMING!H135="TBD", SWIMMING!E135, ""), ""),
  IFERROR(IF(WTEN!H135="TBD", WTEN!E135, ""), ""),
  IFERROR(IF(TF!H135="TBD", TF!E135, ""), ""),
  IFERROR(IF(WGOLF!H135="TBD", WGOLF!E135, ""), ""),
  IFERROR(IF(WBB!H135="TBD", WBB!E135, ""), ""),
  IFERROR(IF(MBB!H135="TBD", MBB!E135, ""), ""),
  IFERROR(IF(WLAX!H135="TBD", WLAX!E135, ""), ""),
  IFERROR(IF(MLAX!H135="TBD", MLAX!E135, ""), ""),
  IFERROR(IF(SOFT!H135="TBD", SOFT!E135, ""), ""),
  IFERROR(IF(BASE!H135="Away", BASE!E135, ""), ""),
  IFERROR(IF(ESPORTS!H135="TBD", ESPORTS!E135, ""), "")
)</f>
        <v/>
      </c>
      <c r="F135" s="11" t="str">
        <f>TEXTJOIN(
  CHAR(10) &amp; CHAR(10),
  TRUE,
  IFERROR(IF(WSO!H135="TBD", TEXT(WSO!F135, "h:mm AM/PM"), ""), ""),
  IFERROR(IF(MSO!H135="TBD", TEXT(MSO!F135, "h:mm AM/PM"), ""), ""),
  IFERROR(IF(FH!H135="TBD", TEXT(FH!F135, "h:mm AM/PM"), ""), ""),
  IFERROR(IF(MGOLF!H135="TBD", TEXT(MGOLF!F135, "h:mm AM/PM"), ""), ""),
  IFERROR(IF(Football!H135="TBD", TEXT(Football!F135, "h:mm AM/PM"), ""), ""),
  IFERROR(IF(WVB!H135="TBD", TEXT(WVB!F135, "h:mm AM/PM"), ""), ""),
  IFERROR(IF(XC!H135="TBD", TEXT(XC!F135, "h:mm AM/PM"), ""), ""),
  IFERROR(IF(SWIMMING!H135="TBD", TEXT(SWIMMING!F135, "h:mm AM/PM"), ""), ""),
  IFERROR(IF(WTEN!H135="TBD", TEXT(WTEN!F135, "h:mm AM/PM"), ""), ""),
  IFERROR(IF(TF!H135="TBD", TEXT(TF!F135, "h:mm AM/PM"), ""), ""),
  IFERROR(IF(WGOLF!H135="TBD", TEXT(WGOLF!F135, "h:mm AM/PM"), ""), ""),
  IFERROR(IF(WBB!H135="TBD", TEXT(WBB!F135, "h:mm AM/PM"), ""), ""),
  IFERROR(IF(MBB!H135="TBD", TEXT(MBB!F135, "h:mm AM/PM"), ""), ""),
  IFERROR(IF(WLAX!H135="TBD", TEXT(WLAX!F135, "h:mm AM/PM"), ""), ""),
  IFERROR(IF(MLAX!H135="TBD", TEXT(MLAX!F135, "h:mm AM/PM"), ""), ""),
  IFERROR(IF(SOFT!H135="TBD", TEXT(SOFT!F135, "h:mm AM/PM"), ""), ""),
  IFERROR(IF(BASE!H135="TBD", TEXT(BASE!F135, "h:mm AM/PM"), ""), ""),
  IFERROR(IF(ESPORTS!H135="TBD", TEXT(ESPORTS!F135, "h:mm AM/PM"), ""), "")
)
</f>
        <v/>
      </c>
      <c r="G135" s="11" t="str">
        <f>TEXTJOIN(
  CHAR(10) &amp; CHAR(10),
  TRUE,
  IFERROR(IF(WSO!H135="TBD", WSO!G135, ""), ""),
  IFERROR(IF(MSO!H135="TBD", MSO!G135, ""), ""),
  IFERROR(IF(FH!H135="TBD", FH!G135, ""), ""),
  IFERROR(IF(MGOLF!H135="TBD", MGOLF!G135, ""), ""),
  IFERROR(IF(Football!H135="TBD", Football!G135, ""), ""),
  IFERROR(IF(WVB!H135="TBD", WVB!G135, ""), ""),
  IFERROR(IF(XC!H135="TBD", XC!G135, ""), ""),
  IFERROR(IF(SWIMMING!H135="TBD", SWIMMING!G135, ""), ""),
  IFERROR(IF(WTEN!H135="TBD", WTEN!G135, ""), ""),
  IFERROR(IF(TF!H135="TBD", TF!G135, ""), ""),
  IFERROR(IF(WGOLF!H135="TBD", WGOLF!G135, ""), ""),
  IFERROR(IF(WBB!H135="TBD", WBB!G135, ""), ""),
  IFERROR(IF(MBB!H135="TBD", MBB!G135, ""), ""),
  IFERROR(IF(WLAX!H135="TBD", WLAX!G135, ""), ""),
  IFERROR(IF(MLAX!H135="TBD", MLAX!G135, ""), ""),
  IFERROR(IF(SOFT!H135="TBD", SOFT!G135, ""), ""),
  IFERROR(IF(BASE!H135="TBD", BASE!G135, ""), ""),
  IFERROR(IF(ESPORTS!H135="TBD", ESPORTS!G135, ""), "")
)
</f>
        <v/>
      </c>
      <c r="H135" s="22" t="str">
        <f>TEXTJOIN(
  CHAR(10) &amp; CHAR(10),
  TRUE,
  IFERROR(IF(WSO!H135="TBD", WSO!P135, ""), ""),
  IFERROR(IF(MSO!H135="TBD", MSO!P135, ""), ""),
  IFERROR(IF(FH!H135="TBD", FH!P135, ""), ""),
  IFERROR(IF(MGOLF!H135="TBD", MGOLF!P135, ""), ""),
  IFERROR(IF(Football!H135="TBD", Football!P135, ""), ""),
  IFERROR(IF(WVB!H135="TBD", WVB!P135, ""), ""),
  IFERROR(IF(XC!H135="TBD", XC!P135, ""), ""),
  IFERROR(IF(SWIMMING!H135="TBD", SWIMMING!P135, ""), ""),
  IFERROR(IF(WTEN!H135="TBD", WTEN!P135, ""), ""),
  IFERROR(IF(TF!H135="TBD", TF!P135, ""), ""),
  IFERROR(IF(WGOLF!H135="TBD", WGOLF!P135, ""), ""),
  IFERROR(IF(WBB!H135="TBD", WBB!P135, ""), ""),
  IFERROR(IF(MBB!H135="TBD", MBB!P135, ""), ""),
  IFERROR(IF(WLAX!H135="TBD", WLAX!P135, ""), ""),
  IFERROR(IF(MLAX!H135="TBD", MLAX!P135, ""), ""),
  IFERROR(IF(SOFT!H135="TBD", SOFT!P135, ""), ""),
  IFERROR(IF(BASE!H135="TBD", BASE!P135, ""), ""),
  IFERROR(IF(ESPORTS!H135="TBD", ESPORTS!P135, ""), "")
)
</f>
        <v/>
      </c>
    </row>
    <row r="136" ht="22.5" customHeight="1">
      <c r="A136" s="6">
        <v>135.0</v>
      </c>
      <c r="B136" s="6" t="str">
        <f>'Master Schedule'!B136</f>
        <v/>
      </c>
      <c r="C136" s="7">
        <v>46369.0</v>
      </c>
      <c r="D136" s="8" t="str">
        <f t="shared" si="1"/>
        <v>Sunday</v>
      </c>
      <c r="E136" s="11" t="str">
        <f>TEXTJOIN(
  CHAR(10) &amp; CHAR(10),
  TRUE,
  IFERROR(IF(WSO!H136="TBD", WSO!E136, ""), ""),
  IFERROR(IF(MSO!H136="TBD", MSO!E136, ""), ""),
  IFERROR(IF(FH!H136="TBD", FH!E136, ""), ""),
  IFERROR(IF(MGOLF!H136="TBD", MGOLF!E136, ""), ""),
  IFERROR(IF(Football!H136="TBD", Football!E136, ""), ""),
  IFERROR(IF(WVB!H136="TBD", WVB!E136, ""), ""),
  IFERROR(IF(XC!H136="TBD", XC!E136, ""), ""),
  IFERROR(IF(SWIMMING!H136="TBD", SWIMMING!E136, ""), ""),
  IFERROR(IF(WTEN!H136="TBD", WTEN!E136, ""), ""),
  IFERROR(IF(TF!H136="TBD", TF!E136, ""), ""),
  IFERROR(IF(WGOLF!H136="TBD", WGOLF!E136, ""), ""),
  IFERROR(IF(WBB!H136="TBD", WBB!E136, ""), ""),
  IFERROR(IF(MBB!H136="TBD", MBB!E136, ""), ""),
  IFERROR(IF(WLAX!H136="TBD", WLAX!E136, ""), ""),
  IFERROR(IF(MLAX!H136="TBD", MLAX!E136, ""), ""),
  IFERROR(IF(SOFT!H136="TBD", SOFT!E136, ""), ""),
  IFERROR(IF(BASE!H136="Away", BASE!E136, ""), ""),
  IFERROR(IF(ESPORTS!H136="TBD", ESPORTS!E136, ""), "")
)</f>
        <v/>
      </c>
      <c r="F136" s="11" t="str">
        <f>TEXTJOIN(
  CHAR(10) &amp; CHAR(10),
  TRUE,
  IFERROR(IF(WSO!H136="TBD", TEXT(WSO!F136, "h:mm AM/PM"), ""), ""),
  IFERROR(IF(MSO!H136="TBD", TEXT(MSO!F136, "h:mm AM/PM"), ""), ""),
  IFERROR(IF(FH!H136="TBD", TEXT(FH!F136, "h:mm AM/PM"), ""), ""),
  IFERROR(IF(MGOLF!H136="TBD", TEXT(MGOLF!F136, "h:mm AM/PM"), ""), ""),
  IFERROR(IF(Football!H136="TBD", TEXT(Football!F136, "h:mm AM/PM"), ""), ""),
  IFERROR(IF(WVB!H136="TBD", TEXT(WVB!F136, "h:mm AM/PM"), ""), ""),
  IFERROR(IF(XC!H136="TBD", TEXT(XC!F136, "h:mm AM/PM"), ""), ""),
  IFERROR(IF(SWIMMING!H136="TBD", TEXT(SWIMMING!F136, "h:mm AM/PM"), ""), ""),
  IFERROR(IF(WTEN!H136="TBD", TEXT(WTEN!F136, "h:mm AM/PM"), ""), ""),
  IFERROR(IF(TF!H136="TBD", TEXT(TF!F136, "h:mm AM/PM"), ""), ""),
  IFERROR(IF(WGOLF!H136="TBD", TEXT(WGOLF!F136, "h:mm AM/PM"), ""), ""),
  IFERROR(IF(WBB!H136="TBD", TEXT(WBB!F136, "h:mm AM/PM"), ""), ""),
  IFERROR(IF(MBB!H136="TBD", TEXT(MBB!F136, "h:mm AM/PM"), ""), ""),
  IFERROR(IF(WLAX!H136="TBD", TEXT(WLAX!F136, "h:mm AM/PM"), ""), ""),
  IFERROR(IF(MLAX!H136="TBD", TEXT(MLAX!F136, "h:mm AM/PM"), ""), ""),
  IFERROR(IF(SOFT!H136="TBD", TEXT(SOFT!F136, "h:mm AM/PM"), ""), ""),
  IFERROR(IF(BASE!H136="TBD", TEXT(BASE!F136, "h:mm AM/PM"), ""), ""),
  IFERROR(IF(ESPORTS!H136="TBD", TEXT(ESPORTS!F136, "h:mm AM/PM"), ""), "")
)
</f>
        <v/>
      </c>
      <c r="G136" s="11" t="str">
        <f>TEXTJOIN(
  CHAR(10) &amp; CHAR(10),
  TRUE,
  IFERROR(IF(WSO!H136="TBD", WSO!G136, ""), ""),
  IFERROR(IF(MSO!H136="TBD", MSO!G136, ""), ""),
  IFERROR(IF(FH!H136="TBD", FH!G136, ""), ""),
  IFERROR(IF(MGOLF!H136="TBD", MGOLF!G136, ""), ""),
  IFERROR(IF(Football!H136="TBD", Football!G136, ""), ""),
  IFERROR(IF(WVB!H136="TBD", WVB!G136, ""), ""),
  IFERROR(IF(XC!H136="TBD", XC!G136, ""), ""),
  IFERROR(IF(SWIMMING!H136="TBD", SWIMMING!G136, ""), ""),
  IFERROR(IF(WTEN!H136="TBD", WTEN!G136, ""), ""),
  IFERROR(IF(TF!H136="TBD", TF!G136, ""), ""),
  IFERROR(IF(WGOLF!H136="TBD", WGOLF!G136, ""), ""),
  IFERROR(IF(WBB!H136="TBD", WBB!G136, ""), ""),
  IFERROR(IF(MBB!H136="TBD", MBB!G136, ""), ""),
  IFERROR(IF(WLAX!H136="TBD", WLAX!G136, ""), ""),
  IFERROR(IF(MLAX!H136="TBD", MLAX!G136, ""), ""),
  IFERROR(IF(SOFT!H136="TBD", SOFT!G136, ""), ""),
  IFERROR(IF(BASE!H136="TBD", BASE!G136, ""), ""),
  IFERROR(IF(ESPORTS!H136="TBD", ESPORTS!G136, ""), "")
)
</f>
        <v/>
      </c>
      <c r="H136" s="22" t="str">
        <f>TEXTJOIN(
  CHAR(10) &amp; CHAR(10),
  TRUE,
  IFERROR(IF(WSO!H136="TBD", WSO!P136, ""), ""),
  IFERROR(IF(MSO!H136="TBD", MSO!P136, ""), ""),
  IFERROR(IF(FH!H136="TBD", FH!P136, ""), ""),
  IFERROR(IF(MGOLF!H136="TBD", MGOLF!P136, ""), ""),
  IFERROR(IF(Football!H136="TBD", Football!P136, ""), ""),
  IFERROR(IF(WVB!H136="TBD", WVB!P136, ""), ""),
  IFERROR(IF(XC!H136="TBD", XC!P136, ""), ""),
  IFERROR(IF(SWIMMING!H136="TBD", SWIMMING!P136, ""), ""),
  IFERROR(IF(WTEN!H136="TBD", WTEN!P136, ""), ""),
  IFERROR(IF(TF!H136="TBD", TF!P136, ""), ""),
  IFERROR(IF(WGOLF!H136="TBD", WGOLF!P136, ""), ""),
  IFERROR(IF(WBB!H136="TBD", WBB!P136, ""), ""),
  IFERROR(IF(MBB!H136="TBD", MBB!P136, ""), ""),
  IFERROR(IF(WLAX!H136="TBD", WLAX!P136, ""), ""),
  IFERROR(IF(MLAX!H136="TBD", MLAX!P136, ""), ""),
  IFERROR(IF(SOFT!H136="TBD", SOFT!P136, ""), ""),
  IFERROR(IF(BASE!H136="TBD", BASE!P136, ""), ""),
  IFERROR(IF(ESPORTS!H136="TBD", ESPORTS!P136, ""), "")
)
</f>
        <v/>
      </c>
    </row>
    <row r="137" ht="22.5" customHeight="1">
      <c r="A137" s="6">
        <v>136.0</v>
      </c>
      <c r="B137" s="6" t="str">
        <f>'Master Schedule'!B137</f>
        <v/>
      </c>
      <c r="C137" s="7">
        <v>46370.0</v>
      </c>
      <c r="D137" s="8" t="str">
        <f t="shared" si="1"/>
        <v>Monday</v>
      </c>
      <c r="E137" s="11" t="str">
        <f>TEXTJOIN(
  CHAR(10) &amp; CHAR(10),
  TRUE,
  IFERROR(IF(WSO!H137="TBD", WSO!E137, ""), ""),
  IFERROR(IF(MSO!H137="TBD", MSO!E137, ""), ""),
  IFERROR(IF(FH!H137="TBD", FH!E137, ""), ""),
  IFERROR(IF(MGOLF!H137="TBD", MGOLF!E137, ""), ""),
  IFERROR(IF(Football!H137="TBD", Football!E137, ""), ""),
  IFERROR(IF(WVB!H137="TBD", WVB!E137, ""), ""),
  IFERROR(IF(XC!H137="TBD", XC!E137, ""), ""),
  IFERROR(IF(SWIMMING!H137="TBD", SWIMMING!E137, ""), ""),
  IFERROR(IF(WTEN!H137="TBD", WTEN!E137, ""), ""),
  IFERROR(IF(TF!H137="TBD", TF!E137, ""), ""),
  IFERROR(IF(WGOLF!H137="TBD", WGOLF!E137, ""), ""),
  IFERROR(IF(WBB!H137="TBD", WBB!E137, ""), ""),
  IFERROR(IF(MBB!H137="TBD", MBB!E137, ""), ""),
  IFERROR(IF(WLAX!H137="TBD", WLAX!E137, ""), ""),
  IFERROR(IF(MLAX!H137="TBD", MLAX!E137, ""), ""),
  IFERROR(IF(SOFT!H137="TBD", SOFT!E137, ""), ""),
  IFERROR(IF(BASE!H137="Away", BASE!E137, ""), ""),
  IFERROR(IF(ESPORTS!H137="TBD", ESPORTS!E137, ""), "")
)</f>
        <v/>
      </c>
      <c r="F137" s="11" t="str">
        <f>TEXTJOIN(
  CHAR(10) &amp; CHAR(10),
  TRUE,
  IFERROR(IF(WSO!H137="TBD", TEXT(WSO!F137, "h:mm AM/PM"), ""), ""),
  IFERROR(IF(MSO!H137="TBD", TEXT(MSO!F137, "h:mm AM/PM"), ""), ""),
  IFERROR(IF(FH!H137="TBD", TEXT(FH!F137, "h:mm AM/PM"), ""), ""),
  IFERROR(IF(MGOLF!H137="TBD", TEXT(MGOLF!F137, "h:mm AM/PM"), ""), ""),
  IFERROR(IF(Football!H137="TBD", TEXT(Football!F137, "h:mm AM/PM"), ""), ""),
  IFERROR(IF(WVB!H137="TBD", TEXT(WVB!F137, "h:mm AM/PM"), ""), ""),
  IFERROR(IF(XC!H137="TBD", TEXT(XC!F137, "h:mm AM/PM"), ""), ""),
  IFERROR(IF(SWIMMING!H137="TBD", TEXT(SWIMMING!F137, "h:mm AM/PM"), ""), ""),
  IFERROR(IF(WTEN!H137="TBD", TEXT(WTEN!F137, "h:mm AM/PM"), ""), ""),
  IFERROR(IF(TF!H137="TBD", TEXT(TF!F137, "h:mm AM/PM"), ""), ""),
  IFERROR(IF(WGOLF!H137="TBD", TEXT(WGOLF!F137, "h:mm AM/PM"), ""), ""),
  IFERROR(IF(WBB!H137="TBD", TEXT(WBB!F137, "h:mm AM/PM"), ""), ""),
  IFERROR(IF(MBB!H137="TBD", TEXT(MBB!F137, "h:mm AM/PM"), ""), ""),
  IFERROR(IF(WLAX!H137="TBD", TEXT(WLAX!F137, "h:mm AM/PM"), ""), ""),
  IFERROR(IF(MLAX!H137="TBD", TEXT(MLAX!F137, "h:mm AM/PM"), ""), ""),
  IFERROR(IF(SOFT!H137="TBD", TEXT(SOFT!F137, "h:mm AM/PM"), ""), ""),
  IFERROR(IF(BASE!H137="TBD", TEXT(BASE!F137, "h:mm AM/PM"), ""), ""),
  IFERROR(IF(ESPORTS!H137="TBD", TEXT(ESPORTS!F137, "h:mm AM/PM"), ""), "")
)
</f>
        <v/>
      </c>
      <c r="G137" s="11" t="str">
        <f>TEXTJOIN(
  CHAR(10) &amp; CHAR(10),
  TRUE,
  IFERROR(IF(WSO!H137="TBD", WSO!G137, ""), ""),
  IFERROR(IF(MSO!H137="TBD", MSO!G137, ""), ""),
  IFERROR(IF(FH!H137="TBD", FH!G137, ""), ""),
  IFERROR(IF(MGOLF!H137="TBD", MGOLF!G137, ""), ""),
  IFERROR(IF(Football!H137="TBD", Football!G137, ""), ""),
  IFERROR(IF(WVB!H137="TBD", WVB!G137, ""), ""),
  IFERROR(IF(XC!H137="TBD", XC!G137, ""), ""),
  IFERROR(IF(SWIMMING!H137="TBD", SWIMMING!G137, ""), ""),
  IFERROR(IF(WTEN!H137="TBD", WTEN!G137, ""), ""),
  IFERROR(IF(TF!H137="TBD", TF!G137, ""), ""),
  IFERROR(IF(WGOLF!H137="TBD", WGOLF!G137, ""), ""),
  IFERROR(IF(WBB!H137="TBD", WBB!G137, ""), ""),
  IFERROR(IF(MBB!H137="TBD", MBB!G137, ""), ""),
  IFERROR(IF(WLAX!H137="TBD", WLAX!G137, ""), ""),
  IFERROR(IF(MLAX!H137="TBD", MLAX!G137, ""), ""),
  IFERROR(IF(SOFT!H137="TBD", SOFT!G137, ""), ""),
  IFERROR(IF(BASE!H137="TBD", BASE!G137, ""), ""),
  IFERROR(IF(ESPORTS!H137="TBD", ESPORTS!G137, ""), "")
)
</f>
        <v/>
      </c>
      <c r="H137" s="22" t="str">
        <f>TEXTJOIN(
  CHAR(10) &amp; CHAR(10),
  TRUE,
  IFERROR(IF(WSO!H137="TBD", WSO!P137, ""), ""),
  IFERROR(IF(MSO!H137="TBD", MSO!P137, ""), ""),
  IFERROR(IF(FH!H137="TBD", FH!P137, ""), ""),
  IFERROR(IF(MGOLF!H137="TBD", MGOLF!P137, ""), ""),
  IFERROR(IF(Football!H137="TBD", Football!P137, ""), ""),
  IFERROR(IF(WVB!H137="TBD", WVB!P137, ""), ""),
  IFERROR(IF(XC!H137="TBD", XC!P137, ""), ""),
  IFERROR(IF(SWIMMING!H137="TBD", SWIMMING!P137, ""), ""),
  IFERROR(IF(WTEN!H137="TBD", WTEN!P137, ""), ""),
  IFERROR(IF(TF!H137="TBD", TF!P137, ""), ""),
  IFERROR(IF(WGOLF!H137="TBD", WGOLF!P137, ""), ""),
  IFERROR(IF(WBB!H137="TBD", WBB!P137, ""), ""),
  IFERROR(IF(MBB!H137="TBD", MBB!P137, ""), ""),
  IFERROR(IF(WLAX!H137="TBD", WLAX!P137, ""), ""),
  IFERROR(IF(MLAX!H137="TBD", MLAX!P137, ""), ""),
  IFERROR(IF(SOFT!H137="TBD", SOFT!P137, ""), ""),
  IFERROR(IF(BASE!H137="TBD", BASE!P137, ""), ""),
  IFERROR(IF(ESPORTS!H137="TBD", ESPORTS!P137, ""), "")
)
</f>
        <v/>
      </c>
    </row>
    <row r="138" ht="22.5" customHeight="1">
      <c r="A138" s="6">
        <v>137.0</v>
      </c>
      <c r="B138" s="6" t="str">
        <f>'Master Schedule'!B138</f>
        <v/>
      </c>
      <c r="C138" s="7">
        <v>46371.0</v>
      </c>
      <c r="D138" s="8" t="str">
        <f t="shared" si="1"/>
        <v>Tuesday</v>
      </c>
      <c r="E138" s="11" t="str">
        <f>TEXTJOIN(
  CHAR(10) &amp; CHAR(10),
  TRUE,
  IFERROR(IF(WSO!H138="TBD", WSO!E138, ""), ""),
  IFERROR(IF(MSO!H138="TBD", MSO!E138, ""), ""),
  IFERROR(IF(FH!H138="TBD", FH!E138, ""), ""),
  IFERROR(IF(MGOLF!H138="TBD", MGOLF!E138, ""), ""),
  IFERROR(IF(Football!H138="TBD", Football!E138, ""), ""),
  IFERROR(IF(WVB!H138="TBD", WVB!E138, ""), ""),
  IFERROR(IF(XC!H138="TBD", XC!E138, ""), ""),
  IFERROR(IF(SWIMMING!H138="TBD", SWIMMING!E138, ""), ""),
  IFERROR(IF(WTEN!H138="TBD", WTEN!E138, ""), ""),
  IFERROR(IF(TF!H138="TBD", TF!E138, ""), ""),
  IFERROR(IF(WGOLF!H138="TBD", WGOLF!E138, ""), ""),
  IFERROR(IF(WBB!H138="TBD", WBB!E138, ""), ""),
  IFERROR(IF(MBB!H138="TBD", MBB!E138, ""), ""),
  IFERROR(IF(WLAX!H138="TBD", WLAX!E138, ""), ""),
  IFERROR(IF(MLAX!H138="TBD", MLAX!E138, ""), ""),
  IFERROR(IF(SOFT!H138="TBD", SOFT!E138, ""), ""),
  IFERROR(IF(BASE!H138="Away", BASE!E138, ""), ""),
  IFERROR(IF(ESPORTS!H138="TBD", ESPORTS!E138, ""), "")
)</f>
        <v/>
      </c>
      <c r="F138" s="11" t="str">
        <f>TEXTJOIN(
  CHAR(10) &amp; CHAR(10),
  TRUE,
  IFERROR(IF(WSO!H138="TBD", TEXT(WSO!F138, "h:mm AM/PM"), ""), ""),
  IFERROR(IF(MSO!H138="TBD", TEXT(MSO!F138, "h:mm AM/PM"), ""), ""),
  IFERROR(IF(FH!H138="TBD", TEXT(FH!F138, "h:mm AM/PM"), ""), ""),
  IFERROR(IF(MGOLF!H138="TBD", TEXT(MGOLF!F138, "h:mm AM/PM"), ""), ""),
  IFERROR(IF(Football!H138="TBD", TEXT(Football!F138, "h:mm AM/PM"), ""), ""),
  IFERROR(IF(WVB!H138="TBD", TEXT(WVB!F138, "h:mm AM/PM"), ""), ""),
  IFERROR(IF(XC!H138="TBD", TEXT(XC!F138, "h:mm AM/PM"), ""), ""),
  IFERROR(IF(SWIMMING!H138="TBD", TEXT(SWIMMING!F138, "h:mm AM/PM"), ""), ""),
  IFERROR(IF(WTEN!H138="TBD", TEXT(WTEN!F138, "h:mm AM/PM"), ""), ""),
  IFERROR(IF(TF!H138="TBD", TEXT(TF!F138, "h:mm AM/PM"), ""), ""),
  IFERROR(IF(WGOLF!H138="TBD", TEXT(WGOLF!F138, "h:mm AM/PM"), ""), ""),
  IFERROR(IF(WBB!H138="TBD", TEXT(WBB!F138, "h:mm AM/PM"), ""), ""),
  IFERROR(IF(MBB!H138="TBD", TEXT(MBB!F138, "h:mm AM/PM"), ""), ""),
  IFERROR(IF(WLAX!H138="TBD", TEXT(WLAX!F138, "h:mm AM/PM"), ""), ""),
  IFERROR(IF(MLAX!H138="TBD", TEXT(MLAX!F138, "h:mm AM/PM"), ""), ""),
  IFERROR(IF(SOFT!H138="TBD", TEXT(SOFT!F138, "h:mm AM/PM"), ""), ""),
  IFERROR(IF(BASE!H138="TBD", TEXT(BASE!F138, "h:mm AM/PM"), ""), ""),
  IFERROR(IF(ESPORTS!H138="TBD", TEXT(ESPORTS!F138, "h:mm AM/PM"), ""), "")
)
</f>
        <v/>
      </c>
      <c r="G138" s="11" t="str">
        <f>TEXTJOIN(
  CHAR(10) &amp; CHAR(10),
  TRUE,
  IFERROR(IF(WSO!H138="TBD", WSO!G138, ""), ""),
  IFERROR(IF(MSO!H138="TBD", MSO!G138, ""), ""),
  IFERROR(IF(FH!H138="TBD", FH!G138, ""), ""),
  IFERROR(IF(MGOLF!H138="TBD", MGOLF!G138, ""), ""),
  IFERROR(IF(Football!H138="TBD", Football!G138, ""), ""),
  IFERROR(IF(WVB!H138="TBD", WVB!G138, ""), ""),
  IFERROR(IF(XC!H138="TBD", XC!G138, ""), ""),
  IFERROR(IF(SWIMMING!H138="TBD", SWIMMING!G138, ""), ""),
  IFERROR(IF(WTEN!H138="TBD", WTEN!G138, ""), ""),
  IFERROR(IF(TF!H138="TBD", TF!G138, ""), ""),
  IFERROR(IF(WGOLF!H138="TBD", WGOLF!G138, ""), ""),
  IFERROR(IF(WBB!H138="TBD", WBB!G138, ""), ""),
  IFERROR(IF(MBB!H138="TBD", MBB!G138, ""), ""),
  IFERROR(IF(WLAX!H138="TBD", WLAX!G138, ""), ""),
  IFERROR(IF(MLAX!H138="TBD", MLAX!G138, ""), ""),
  IFERROR(IF(SOFT!H138="TBD", SOFT!G138, ""), ""),
  IFERROR(IF(BASE!H138="TBD", BASE!G138, ""), ""),
  IFERROR(IF(ESPORTS!H138="TBD", ESPORTS!G138, ""), "")
)
</f>
        <v/>
      </c>
      <c r="H138" s="22" t="str">
        <f>TEXTJOIN(
  CHAR(10) &amp; CHAR(10),
  TRUE,
  IFERROR(IF(WSO!H138="TBD", WSO!P138, ""), ""),
  IFERROR(IF(MSO!H138="TBD", MSO!P138, ""), ""),
  IFERROR(IF(FH!H138="TBD", FH!P138, ""), ""),
  IFERROR(IF(MGOLF!H138="TBD", MGOLF!P138, ""), ""),
  IFERROR(IF(Football!H138="TBD", Football!P138, ""), ""),
  IFERROR(IF(WVB!H138="TBD", WVB!P138, ""), ""),
  IFERROR(IF(XC!H138="TBD", XC!P138, ""), ""),
  IFERROR(IF(SWIMMING!H138="TBD", SWIMMING!P138, ""), ""),
  IFERROR(IF(WTEN!H138="TBD", WTEN!P138, ""), ""),
  IFERROR(IF(TF!H138="TBD", TF!P138, ""), ""),
  IFERROR(IF(WGOLF!H138="TBD", WGOLF!P138, ""), ""),
  IFERROR(IF(WBB!H138="TBD", WBB!P138, ""), ""),
  IFERROR(IF(MBB!H138="TBD", MBB!P138, ""), ""),
  IFERROR(IF(WLAX!H138="TBD", WLAX!P138, ""), ""),
  IFERROR(IF(MLAX!H138="TBD", MLAX!P138, ""), ""),
  IFERROR(IF(SOFT!H138="TBD", SOFT!P138, ""), ""),
  IFERROR(IF(BASE!H138="TBD", BASE!P138, ""), ""),
  IFERROR(IF(ESPORTS!H138="TBD", ESPORTS!P138, ""), "")
)
</f>
        <v/>
      </c>
    </row>
    <row r="139" ht="22.5" customHeight="1">
      <c r="A139" s="6">
        <v>138.0</v>
      </c>
      <c r="B139" s="6" t="str">
        <f>'Master Schedule'!B139</f>
        <v/>
      </c>
      <c r="C139" s="7">
        <v>46372.0</v>
      </c>
      <c r="D139" s="8" t="str">
        <f t="shared" si="1"/>
        <v>Wednesday</v>
      </c>
      <c r="E139" s="11" t="str">
        <f>TEXTJOIN(
  CHAR(10) &amp; CHAR(10),
  TRUE,
  IFERROR(IF(WSO!H139="TBD", WSO!E139, ""), ""),
  IFERROR(IF(MSO!H139="TBD", MSO!E139, ""), ""),
  IFERROR(IF(FH!H139="TBD", FH!E139, ""), ""),
  IFERROR(IF(MGOLF!H139="TBD", MGOLF!E139, ""), ""),
  IFERROR(IF(Football!H139="TBD", Football!E139, ""), ""),
  IFERROR(IF(WVB!H139="TBD", WVB!E139, ""), ""),
  IFERROR(IF(XC!H139="TBD", XC!E139, ""), ""),
  IFERROR(IF(SWIMMING!H139="TBD", SWIMMING!E139, ""), ""),
  IFERROR(IF(WTEN!H139="TBD", WTEN!E139, ""), ""),
  IFERROR(IF(TF!H139="TBD", TF!E139, ""), ""),
  IFERROR(IF(WGOLF!H139="TBD", WGOLF!E139, ""), ""),
  IFERROR(IF(WBB!H139="TBD", WBB!E139, ""), ""),
  IFERROR(IF(MBB!H139="TBD", MBB!E139, ""), ""),
  IFERROR(IF(WLAX!H139="TBD", WLAX!E139, ""), ""),
  IFERROR(IF(MLAX!H139="TBD", MLAX!E139, ""), ""),
  IFERROR(IF(SOFT!H139="TBD", SOFT!E139, ""), ""),
  IFERROR(IF(BASE!H139="Away", BASE!E139, ""), ""),
  IFERROR(IF(ESPORTS!H139="TBD", ESPORTS!E139, ""), "")
)</f>
        <v/>
      </c>
      <c r="F139" s="11" t="str">
        <f>TEXTJOIN(
  CHAR(10) &amp; CHAR(10),
  TRUE,
  IFERROR(IF(WSO!H139="TBD", TEXT(WSO!F139, "h:mm AM/PM"), ""), ""),
  IFERROR(IF(MSO!H139="TBD", TEXT(MSO!F139, "h:mm AM/PM"), ""), ""),
  IFERROR(IF(FH!H139="TBD", TEXT(FH!F139, "h:mm AM/PM"), ""), ""),
  IFERROR(IF(MGOLF!H139="TBD", TEXT(MGOLF!F139, "h:mm AM/PM"), ""), ""),
  IFERROR(IF(Football!H139="TBD", TEXT(Football!F139, "h:mm AM/PM"), ""), ""),
  IFERROR(IF(WVB!H139="TBD", TEXT(WVB!F139, "h:mm AM/PM"), ""), ""),
  IFERROR(IF(XC!H139="TBD", TEXT(XC!F139, "h:mm AM/PM"), ""), ""),
  IFERROR(IF(SWIMMING!H139="TBD", TEXT(SWIMMING!F139, "h:mm AM/PM"), ""), ""),
  IFERROR(IF(WTEN!H139="TBD", TEXT(WTEN!F139, "h:mm AM/PM"), ""), ""),
  IFERROR(IF(TF!H139="TBD", TEXT(TF!F139, "h:mm AM/PM"), ""), ""),
  IFERROR(IF(WGOLF!H139="TBD", TEXT(WGOLF!F139, "h:mm AM/PM"), ""), ""),
  IFERROR(IF(WBB!H139="TBD", TEXT(WBB!F139, "h:mm AM/PM"), ""), ""),
  IFERROR(IF(MBB!H139="TBD", TEXT(MBB!F139, "h:mm AM/PM"), ""), ""),
  IFERROR(IF(WLAX!H139="TBD", TEXT(WLAX!F139, "h:mm AM/PM"), ""), ""),
  IFERROR(IF(MLAX!H139="TBD", TEXT(MLAX!F139, "h:mm AM/PM"), ""), ""),
  IFERROR(IF(SOFT!H139="TBD", TEXT(SOFT!F139, "h:mm AM/PM"), ""), ""),
  IFERROR(IF(BASE!H139="TBD", TEXT(BASE!F139, "h:mm AM/PM"), ""), ""),
  IFERROR(IF(ESPORTS!H139="TBD", TEXT(ESPORTS!F139, "h:mm AM/PM"), ""), "")
)
</f>
        <v/>
      </c>
      <c r="G139" s="11" t="str">
        <f>TEXTJOIN(
  CHAR(10) &amp; CHAR(10),
  TRUE,
  IFERROR(IF(WSO!H139="TBD", WSO!G139, ""), ""),
  IFERROR(IF(MSO!H139="TBD", MSO!G139, ""), ""),
  IFERROR(IF(FH!H139="TBD", FH!G139, ""), ""),
  IFERROR(IF(MGOLF!H139="TBD", MGOLF!G139, ""), ""),
  IFERROR(IF(Football!H139="TBD", Football!G139, ""), ""),
  IFERROR(IF(WVB!H139="TBD", WVB!G139, ""), ""),
  IFERROR(IF(XC!H139="TBD", XC!G139, ""), ""),
  IFERROR(IF(SWIMMING!H139="TBD", SWIMMING!G139, ""), ""),
  IFERROR(IF(WTEN!H139="TBD", WTEN!G139, ""), ""),
  IFERROR(IF(TF!H139="TBD", TF!G139, ""), ""),
  IFERROR(IF(WGOLF!H139="TBD", WGOLF!G139, ""), ""),
  IFERROR(IF(WBB!H139="TBD", WBB!G139, ""), ""),
  IFERROR(IF(MBB!H139="TBD", MBB!G139, ""), ""),
  IFERROR(IF(WLAX!H139="TBD", WLAX!G139, ""), ""),
  IFERROR(IF(MLAX!H139="TBD", MLAX!G139, ""), ""),
  IFERROR(IF(SOFT!H139="TBD", SOFT!G139, ""), ""),
  IFERROR(IF(BASE!H139="TBD", BASE!G139, ""), ""),
  IFERROR(IF(ESPORTS!H139="TBD", ESPORTS!G139, ""), "")
)
</f>
        <v/>
      </c>
      <c r="H139" s="22" t="str">
        <f>TEXTJOIN(
  CHAR(10) &amp; CHAR(10),
  TRUE,
  IFERROR(IF(WSO!H139="TBD", WSO!P139, ""), ""),
  IFERROR(IF(MSO!H139="TBD", MSO!P139, ""), ""),
  IFERROR(IF(FH!H139="TBD", FH!P139, ""), ""),
  IFERROR(IF(MGOLF!H139="TBD", MGOLF!P139, ""), ""),
  IFERROR(IF(Football!H139="TBD", Football!P139, ""), ""),
  IFERROR(IF(WVB!H139="TBD", WVB!P139, ""), ""),
  IFERROR(IF(XC!H139="TBD", XC!P139, ""), ""),
  IFERROR(IF(SWIMMING!H139="TBD", SWIMMING!P139, ""), ""),
  IFERROR(IF(WTEN!H139="TBD", WTEN!P139, ""), ""),
  IFERROR(IF(TF!H139="TBD", TF!P139, ""), ""),
  IFERROR(IF(WGOLF!H139="TBD", WGOLF!P139, ""), ""),
  IFERROR(IF(WBB!H139="TBD", WBB!P139, ""), ""),
  IFERROR(IF(MBB!H139="TBD", MBB!P139, ""), ""),
  IFERROR(IF(WLAX!H139="TBD", WLAX!P139, ""), ""),
  IFERROR(IF(MLAX!H139="TBD", MLAX!P139, ""), ""),
  IFERROR(IF(SOFT!H139="TBD", SOFT!P139, ""), ""),
  IFERROR(IF(BASE!H139="TBD", BASE!P139, ""), ""),
  IFERROR(IF(ESPORTS!H139="TBD", ESPORTS!P139, ""), "")
)
</f>
        <v/>
      </c>
    </row>
    <row r="140" ht="22.5" customHeight="1">
      <c r="A140" s="6">
        <v>139.0</v>
      </c>
      <c r="B140" s="6" t="str">
        <f>'Master Schedule'!B140</f>
        <v/>
      </c>
      <c r="C140" s="7">
        <v>46373.0</v>
      </c>
      <c r="D140" s="8" t="str">
        <f t="shared" si="1"/>
        <v>Thursday</v>
      </c>
      <c r="E140" s="11" t="str">
        <f>TEXTJOIN(
  CHAR(10) &amp; CHAR(10),
  TRUE,
  IFERROR(IF(WSO!H140="TBD", WSO!E140, ""), ""),
  IFERROR(IF(MSO!H140="TBD", MSO!E140, ""), ""),
  IFERROR(IF(FH!H140="TBD", FH!E140, ""), ""),
  IFERROR(IF(MGOLF!H140="TBD", MGOLF!E140, ""), ""),
  IFERROR(IF(Football!H140="TBD", Football!E140, ""), ""),
  IFERROR(IF(WVB!H140="TBD", WVB!E140, ""), ""),
  IFERROR(IF(XC!H140="TBD", XC!E140, ""), ""),
  IFERROR(IF(SWIMMING!H140="TBD", SWIMMING!E140, ""), ""),
  IFERROR(IF(WTEN!H140="TBD", WTEN!E140, ""), ""),
  IFERROR(IF(TF!H140="TBD", TF!E140, ""), ""),
  IFERROR(IF(WGOLF!H140="TBD", WGOLF!E140, ""), ""),
  IFERROR(IF(WBB!H140="TBD", WBB!E140, ""), ""),
  IFERROR(IF(MBB!H140="TBD", MBB!E140, ""), ""),
  IFERROR(IF(WLAX!H140="TBD", WLAX!E140, ""), ""),
  IFERROR(IF(MLAX!H140="TBD", MLAX!E140, ""), ""),
  IFERROR(IF(SOFT!H140="TBD", SOFT!E140, ""), ""),
  IFERROR(IF(BASE!H140="Away", BASE!E140, ""), ""),
  IFERROR(IF(ESPORTS!H140="TBD", ESPORTS!E140, ""), "")
)</f>
        <v/>
      </c>
      <c r="F140" s="11" t="str">
        <f>TEXTJOIN(
  CHAR(10) &amp; CHAR(10),
  TRUE,
  IFERROR(IF(WSO!H140="TBD", TEXT(WSO!F140, "h:mm AM/PM"), ""), ""),
  IFERROR(IF(MSO!H140="TBD", TEXT(MSO!F140, "h:mm AM/PM"), ""), ""),
  IFERROR(IF(FH!H140="TBD", TEXT(FH!F140, "h:mm AM/PM"), ""), ""),
  IFERROR(IF(MGOLF!H140="TBD", TEXT(MGOLF!F140, "h:mm AM/PM"), ""), ""),
  IFERROR(IF(Football!H140="TBD", TEXT(Football!F140, "h:mm AM/PM"), ""), ""),
  IFERROR(IF(WVB!H140="TBD", TEXT(WVB!F140, "h:mm AM/PM"), ""), ""),
  IFERROR(IF(XC!H140="TBD", TEXT(XC!F140, "h:mm AM/PM"), ""), ""),
  IFERROR(IF(SWIMMING!H140="TBD", TEXT(SWIMMING!F140, "h:mm AM/PM"), ""), ""),
  IFERROR(IF(WTEN!H140="TBD", TEXT(WTEN!F140, "h:mm AM/PM"), ""), ""),
  IFERROR(IF(TF!H140="TBD", TEXT(TF!F140, "h:mm AM/PM"), ""), ""),
  IFERROR(IF(WGOLF!H140="TBD", TEXT(WGOLF!F140, "h:mm AM/PM"), ""), ""),
  IFERROR(IF(WBB!H140="TBD", TEXT(WBB!F140, "h:mm AM/PM"), ""), ""),
  IFERROR(IF(MBB!H140="TBD", TEXT(MBB!F140, "h:mm AM/PM"), ""), ""),
  IFERROR(IF(WLAX!H140="TBD", TEXT(WLAX!F140, "h:mm AM/PM"), ""), ""),
  IFERROR(IF(MLAX!H140="TBD", TEXT(MLAX!F140, "h:mm AM/PM"), ""), ""),
  IFERROR(IF(SOFT!H140="TBD", TEXT(SOFT!F140, "h:mm AM/PM"), ""), ""),
  IFERROR(IF(BASE!H140="TBD", TEXT(BASE!F140, "h:mm AM/PM"), ""), ""),
  IFERROR(IF(ESPORTS!H140="TBD", TEXT(ESPORTS!F140, "h:mm AM/PM"), ""), "")
)
</f>
        <v/>
      </c>
      <c r="G140" s="11" t="str">
        <f>TEXTJOIN(
  CHAR(10) &amp; CHAR(10),
  TRUE,
  IFERROR(IF(WSO!H140="TBD", WSO!G140, ""), ""),
  IFERROR(IF(MSO!H140="TBD", MSO!G140, ""), ""),
  IFERROR(IF(FH!H140="TBD", FH!G140, ""), ""),
  IFERROR(IF(MGOLF!H140="TBD", MGOLF!G140, ""), ""),
  IFERROR(IF(Football!H140="TBD", Football!G140, ""), ""),
  IFERROR(IF(WVB!H140="TBD", WVB!G140, ""), ""),
  IFERROR(IF(XC!H140="TBD", XC!G140, ""), ""),
  IFERROR(IF(SWIMMING!H140="TBD", SWIMMING!G140, ""), ""),
  IFERROR(IF(WTEN!H140="TBD", WTEN!G140, ""), ""),
  IFERROR(IF(TF!H140="TBD", TF!G140, ""), ""),
  IFERROR(IF(WGOLF!H140="TBD", WGOLF!G140, ""), ""),
  IFERROR(IF(WBB!H140="TBD", WBB!G140, ""), ""),
  IFERROR(IF(MBB!H140="TBD", MBB!G140, ""), ""),
  IFERROR(IF(WLAX!H140="TBD", WLAX!G140, ""), ""),
  IFERROR(IF(MLAX!H140="TBD", MLAX!G140, ""), ""),
  IFERROR(IF(SOFT!H140="TBD", SOFT!G140, ""), ""),
  IFERROR(IF(BASE!H140="TBD", BASE!G140, ""), ""),
  IFERROR(IF(ESPORTS!H140="TBD", ESPORTS!G140, ""), "")
)
</f>
        <v/>
      </c>
      <c r="H140" s="22" t="str">
        <f>TEXTJOIN(
  CHAR(10) &amp; CHAR(10),
  TRUE,
  IFERROR(IF(WSO!H140="TBD", WSO!P140, ""), ""),
  IFERROR(IF(MSO!H140="TBD", MSO!P140, ""), ""),
  IFERROR(IF(FH!H140="TBD", FH!P140, ""), ""),
  IFERROR(IF(MGOLF!H140="TBD", MGOLF!P140, ""), ""),
  IFERROR(IF(Football!H140="TBD", Football!P140, ""), ""),
  IFERROR(IF(WVB!H140="TBD", WVB!P140, ""), ""),
  IFERROR(IF(XC!H140="TBD", XC!P140, ""), ""),
  IFERROR(IF(SWIMMING!H140="TBD", SWIMMING!P140, ""), ""),
  IFERROR(IF(WTEN!H140="TBD", WTEN!P140, ""), ""),
  IFERROR(IF(TF!H140="TBD", TF!P140, ""), ""),
  IFERROR(IF(WGOLF!H140="TBD", WGOLF!P140, ""), ""),
  IFERROR(IF(WBB!H140="TBD", WBB!P140, ""), ""),
  IFERROR(IF(MBB!H140="TBD", MBB!P140, ""), ""),
  IFERROR(IF(WLAX!H140="TBD", WLAX!P140, ""), ""),
  IFERROR(IF(MLAX!H140="TBD", MLAX!P140, ""), ""),
  IFERROR(IF(SOFT!H140="TBD", SOFT!P140, ""), ""),
  IFERROR(IF(BASE!H140="TBD", BASE!P140, ""), ""),
  IFERROR(IF(ESPORTS!H140="TBD", ESPORTS!P140, ""), "")
)
</f>
        <v/>
      </c>
    </row>
    <row r="141" ht="22.5" customHeight="1">
      <c r="A141" s="6">
        <v>140.0</v>
      </c>
      <c r="B141" s="6" t="str">
        <f>'Master Schedule'!B141</f>
        <v/>
      </c>
      <c r="C141" s="7">
        <v>46374.0</v>
      </c>
      <c r="D141" s="8" t="str">
        <f t="shared" si="1"/>
        <v>Friday</v>
      </c>
      <c r="E141" s="11" t="str">
        <f>TEXTJOIN(
  CHAR(10) &amp; CHAR(10),
  TRUE,
  IFERROR(IF(WSO!H141="TBD", WSO!E141, ""), ""),
  IFERROR(IF(MSO!H141="TBD", MSO!E141, ""), ""),
  IFERROR(IF(FH!H141="TBD", FH!E141, ""), ""),
  IFERROR(IF(MGOLF!H141="TBD", MGOLF!E141, ""), ""),
  IFERROR(IF(Football!H141="TBD", Football!E141, ""), ""),
  IFERROR(IF(WVB!H141="TBD", WVB!E141, ""), ""),
  IFERROR(IF(XC!H141="TBD", XC!E141, ""), ""),
  IFERROR(IF(SWIMMING!H141="TBD", SWIMMING!E141, ""), ""),
  IFERROR(IF(WTEN!H141="TBD", WTEN!E141, ""), ""),
  IFERROR(IF(TF!H141="TBD", TF!E141, ""), ""),
  IFERROR(IF(WGOLF!H141="TBD", WGOLF!E141, ""), ""),
  IFERROR(IF(WBB!H141="TBD", WBB!E141, ""), ""),
  IFERROR(IF(MBB!H141="TBD", MBB!E141, ""), ""),
  IFERROR(IF(WLAX!H141="TBD", WLAX!E141, ""), ""),
  IFERROR(IF(MLAX!H141="TBD", MLAX!E141, ""), ""),
  IFERROR(IF(SOFT!H141="TBD", SOFT!E141, ""), ""),
  IFERROR(IF(BASE!H141="Away", BASE!E141, ""), ""),
  IFERROR(IF(ESPORTS!H141="TBD", ESPORTS!E141, ""), "")
)</f>
        <v/>
      </c>
      <c r="F141" s="11" t="str">
        <f>TEXTJOIN(
  CHAR(10) &amp; CHAR(10),
  TRUE,
  IFERROR(IF(WSO!H141="TBD", TEXT(WSO!F141, "h:mm AM/PM"), ""), ""),
  IFERROR(IF(MSO!H141="TBD", TEXT(MSO!F141, "h:mm AM/PM"), ""), ""),
  IFERROR(IF(FH!H141="TBD", TEXT(FH!F141, "h:mm AM/PM"), ""), ""),
  IFERROR(IF(MGOLF!H141="TBD", TEXT(MGOLF!F141, "h:mm AM/PM"), ""), ""),
  IFERROR(IF(Football!H141="TBD", TEXT(Football!F141, "h:mm AM/PM"), ""), ""),
  IFERROR(IF(WVB!H141="TBD", TEXT(WVB!F141, "h:mm AM/PM"), ""), ""),
  IFERROR(IF(XC!H141="TBD", TEXT(XC!F141, "h:mm AM/PM"), ""), ""),
  IFERROR(IF(SWIMMING!H141="TBD", TEXT(SWIMMING!F141, "h:mm AM/PM"), ""), ""),
  IFERROR(IF(WTEN!H141="TBD", TEXT(WTEN!F141, "h:mm AM/PM"), ""), ""),
  IFERROR(IF(TF!H141="TBD", TEXT(TF!F141, "h:mm AM/PM"), ""), ""),
  IFERROR(IF(WGOLF!H141="TBD", TEXT(WGOLF!F141, "h:mm AM/PM"), ""), ""),
  IFERROR(IF(WBB!H141="TBD", TEXT(WBB!F141, "h:mm AM/PM"), ""), ""),
  IFERROR(IF(MBB!H141="TBD", TEXT(MBB!F141, "h:mm AM/PM"), ""), ""),
  IFERROR(IF(WLAX!H141="TBD", TEXT(WLAX!F141, "h:mm AM/PM"), ""), ""),
  IFERROR(IF(MLAX!H141="TBD", TEXT(MLAX!F141, "h:mm AM/PM"), ""), ""),
  IFERROR(IF(SOFT!H141="TBD", TEXT(SOFT!F141, "h:mm AM/PM"), ""), ""),
  IFERROR(IF(BASE!H141="TBD", TEXT(BASE!F141, "h:mm AM/PM"), ""), ""),
  IFERROR(IF(ESPORTS!H141="TBD", TEXT(ESPORTS!F141, "h:mm AM/PM"), ""), "")
)
</f>
        <v/>
      </c>
      <c r="G141" s="11" t="str">
        <f>TEXTJOIN(
  CHAR(10) &amp; CHAR(10),
  TRUE,
  IFERROR(IF(WSO!H141="TBD", WSO!G141, ""), ""),
  IFERROR(IF(MSO!H141="TBD", MSO!G141, ""), ""),
  IFERROR(IF(FH!H141="TBD", FH!G141, ""), ""),
  IFERROR(IF(MGOLF!H141="TBD", MGOLF!G141, ""), ""),
  IFERROR(IF(Football!H141="TBD", Football!G141, ""), ""),
  IFERROR(IF(WVB!H141="TBD", WVB!G141, ""), ""),
  IFERROR(IF(XC!H141="TBD", XC!G141, ""), ""),
  IFERROR(IF(SWIMMING!H141="TBD", SWIMMING!G141, ""), ""),
  IFERROR(IF(WTEN!H141="TBD", WTEN!G141, ""), ""),
  IFERROR(IF(TF!H141="TBD", TF!G141, ""), ""),
  IFERROR(IF(WGOLF!H141="TBD", WGOLF!G141, ""), ""),
  IFERROR(IF(WBB!H141="TBD", WBB!G141, ""), ""),
  IFERROR(IF(MBB!H141="TBD", MBB!G141, ""), ""),
  IFERROR(IF(WLAX!H141="TBD", WLAX!G141, ""), ""),
  IFERROR(IF(MLAX!H141="TBD", MLAX!G141, ""), ""),
  IFERROR(IF(SOFT!H141="TBD", SOFT!G141, ""), ""),
  IFERROR(IF(BASE!H141="TBD", BASE!G141, ""), ""),
  IFERROR(IF(ESPORTS!H141="TBD", ESPORTS!G141, ""), "")
)
</f>
        <v/>
      </c>
      <c r="H141" s="22" t="str">
        <f>TEXTJOIN(
  CHAR(10) &amp; CHAR(10),
  TRUE,
  IFERROR(IF(WSO!H141="TBD", WSO!P141, ""), ""),
  IFERROR(IF(MSO!H141="TBD", MSO!P141, ""), ""),
  IFERROR(IF(FH!H141="TBD", FH!P141, ""), ""),
  IFERROR(IF(MGOLF!H141="TBD", MGOLF!P141, ""), ""),
  IFERROR(IF(Football!H141="TBD", Football!P141, ""), ""),
  IFERROR(IF(WVB!H141="TBD", WVB!P141, ""), ""),
  IFERROR(IF(XC!H141="TBD", XC!P141, ""), ""),
  IFERROR(IF(SWIMMING!H141="TBD", SWIMMING!P141, ""), ""),
  IFERROR(IF(WTEN!H141="TBD", WTEN!P141, ""), ""),
  IFERROR(IF(TF!H141="TBD", TF!P141, ""), ""),
  IFERROR(IF(WGOLF!H141="TBD", WGOLF!P141, ""), ""),
  IFERROR(IF(WBB!H141="TBD", WBB!P141, ""), ""),
  IFERROR(IF(MBB!H141="TBD", MBB!P141, ""), ""),
  IFERROR(IF(WLAX!H141="TBD", WLAX!P141, ""), ""),
  IFERROR(IF(MLAX!H141="TBD", MLAX!P141, ""), ""),
  IFERROR(IF(SOFT!H141="TBD", SOFT!P141, ""), ""),
  IFERROR(IF(BASE!H141="TBD", BASE!P141, ""), ""),
  IFERROR(IF(ESPORTS!H141="TBD", ESPORTS!P141, ""), "")
)
</f>
        <v/>
      </c>
    </row>
    <row r="142" ht="22.5" customHeight="1">
      <c r="A142" s="6">
        <v>141.0</v>
      </c>
      <c r="B142" s="6" t="str">
        <f>'Master Schedule'!B142</f>
        <v/>
      </c>
      <c r="C142" s="7">
        <v>46375.0</v>
      </c>
      <c r="D142" s="8" t="str">
        <f t="shared" si="1"/>
        <v>Saturday</v>
      </c>
      <c r="E142" s="11" t="str">
        <f>TEXTJOIN(
  CHAR(10) &amp; CHAR(10),
  TRUE,
  IFERROR(IF(WSO!H142="TBD", WSO!E142, ""), ""),
  IFERROR(IF(MSO!H142="TBD", MSO!E142, ""), ""),
  IFERROR(IF(FH!H142="TBD", FH!E142, ""), ""),
  IFERROR(IF(MGOLF!H142="TBD", MGOLF!E142, ""), ""),
  IFERROR(IF(Football!H142="TBD", Football!E142, ""), ""),
  IFERROR(IF(WVB!H142="TBD", WVB!E142, ""), ""),
  IFERROR(IF(XC!H142="TBD", XC!E142, ""), ""),
  IFERROR(IF(SWIMMING!H142="TBD", SWIMMING!E142, ""), ""),
  IFERROR(IF(WTEN!H142="TBD", WTEN!E142, ""), ""),
  IFERROR(IF(TF!H142="TBD", TF!E142, ""), ""),
  IFERROR(IF(WGOLF!H142="TBD", WGOLF!E142, ""), ""),
  IFERROR(IF(WBB!H142="TBD", WBB!E142, ""), ""),
  IFERROR(IF(MBB!H142="TBD", MBB!E142, ""), ""),
  IFERROR(IF(WLAX!H142="TBD", WLAX!E142, ""), ""),
  IFERROR(IF(MLAX!H142="TBD", MLAX!E142, ""), ""),
  IFERROR(IF(SOFT!H142="TBD", SOFT!E142, ""), ""),
  IFERROR(IF(BASE!H142="Away", BASE!E142, ""), ""),
  IFERROR(IF(ESPORTS!H142="TBD", ESPORTS!E142, ""), "")
)</f>
        <v/>
      </c>
      <c r="F142" s="11" t="str">
        <f>TEXTJOIN(
  CHAR(10) &amp; CHAR(10),
  TRUE,
  IFERROR(IF(WSO!H142="TBD", TEXT(WSO!F142, "h:mm AM/PM"), ""), ""),
  IFERROR(IF(MSO!H142="TBD", TEXT(MSO!F142, "h:mm AM/PM"), ""), ""),
  IFERROR(IF(FH!H142="TBD", TEXT(FH!F142, "h:mm AM/PM"), ""), ""),
  IFERROR(IF(MGOLF!H142="TBD", TEXT(MGOLF!F142, "h:mm AM/PM"), ""), ""),
  IFERROR(IF(Football!H142="TBD", TEXT(Football!F142, "h:mm AM/PM"), ""), ""),
  IFERROR(IF(WVB!H142="TBD", TEXT(WVB!F142, "h:mm AM/PM"), ""), ""),
  IFERROR(IF(XC!H142="TBD", TEXT(XC!F142, "h:mm AM/PM"), ""), ""),
  IFERROR(IF(SWIMMING!H142="TBD", TEXT(SWIMMING!F142, "h:mm AM/PM"), ""), ""),
  IFERROR(IF(WTEN!H142="TBD", TEXT(WTEN!F142, "h:mm AM/PM"), ""), ""),
  IFERROR(IF(TF!H142="TBD", TEXT(TF!F142, "h:mm AM/PM"), ""), ""),
  IFERROR(IF(WGOLF!H142="TBD", TEXT(WGOLF!F142, "h:mm AM/PM"), ""), ""),
  IFERROR(IF(WBB!H142="TBD", TEXT(WBB!F142, "h:mm AM/PM"), ""), ""),
  IFERROR(IF(MBB!H142="TBD", TEXT(MBB!F142, "h:mm AM/PM"), ""), ""),
  IFERROR(IF(WLAX!H142="TBD", TEXT(WLAX!F142, "h:mm AM/PM"), ""), ""),
  IFERROR(IF(MLAX!H142="TBD", TEXT(MLAX!F142, "h:mm AM/PM"), ""), ""),
  IFERROR(IF(SOFT!H142="TBD", TEXT(SOFT!F142, "h:mm AM/PM"), ""), ""),
  IFERROR(IF(BASE!H142="TBD", TEXT(BASE!F142, "h:mm AM/PM"), ""), ""),
  IFERROR(IF(ESPORTS!H142="TBD", TEXT(ESPORTS!F142, "h:mm AM/PM"), ""), "")
)
</f>
        <v/>
      </c>
      <c r="G142" s="11" t="str">
        <f>TEXTJOIN(
  CHAR(10) &amp; CHAR(10),
  TRUE,
  IFERROR(IF(WSO!H142="TBD", WSO!G142, ""), ""),
  IFERROR(IF(MSO!H142="TBD", MSO!G142, ""), ""),
  IFERROR(IF(FH!H142="TBD", FH!G142, ""), ""),
  IFERROR(IF(MGOLF!H142="TBD", MGOLF!G142, ""), ""),
  IFERROR(IF(Football!H142="TBD", Football!G142, ""), ""),
  IFERROR(IF(WVB!H142="TBD", WVB!G142, ""), ""),
  IFERROR(IF(XC!H142="TBD", XC!G142, ""), ""),
  IFERROR(IF(SWIMMING!H142="TBD", SWIMMING!G142, ""), ""),
  IFERROR(IF(WTEN!H142="TBD", WTEN!G142, ""), ""),
  IFERROR(IF(TF!H142="TBD", TF!G142, ""), ""),
  IFERROR(IF(WGOLF!H142="TBD", WGOLF!G142, ""), ""),
  IFERROR(IF(WBB!H142="TBD", WBB!G142, ""), ""),
  IFERROR(IF(MBB!H142="TBD", MBB!G142, ""), ""),
  IFERROR(IF(WLAX!H142="TBD", WLAX!G142, ""), ""),
  IFERROR(IF(MLAX!H142="TBD", MLAX!G142, ""), ""),
  IFERROR(IF(SOFT!H142="TBD", SOFT!G142, ""), ""),
  IFERROR(IF(BASE!H142="TBD", BASE!G142, ""), ""),
  IFERROR(IF(ESPORTS!H142="TBD", ESPORTS!G142, ""), "")
)
</f>
        <v/>
      </c>
      <c r="H142" s="22" t="str">
        <f>TEXTJOIN(
  CHAR(10) &amp; CHAR(10),
  TRUE,
  IFERROR(IF(WSO!H142="TBD", WSO!P142, ""), ""),
  IFERROR(IF(MSO!H142="TBD", MSO!P142, ""), ""),
  IFERROR(IF(FH!H142="TBD", FH!P142, ""), ""),
  IFERROR(IF(MGOLF!H142="TBD", MGOLF!P142, ""), ""),
  IFERROR(IF(Football!H142="TBD", Football!P142, ""), ""),
  IFERROR(IF(WVB!H142="TBD", WVB!P142, ""), ""),
  IFERROR(IF(XC!H142="TBD", XC!P142, ""), ""),
  IFERROR(IF(SWIMMING!H142="TBD", SWIMMING!P142, ""), ""),
  IFERROR(IF(WTEN!H142="TBD", WTEN!P142, ""), ""),
  IFERROR(IF(TF!H142="TBD", TF!P142, ""), ""),
  IFERROR(IF(WGOLF!H142="TBD", WGOLF!P142, ""), ""),
  IFERROR(IF(WBB!H142="TBD", WBB!P142, ""), ""),
  IFERROR(IF(MBB!H142="TBD", MBB!P142, ""), ""),
  IFERROR(IF(WLAX!H142="TBD", WLAX!P142, ""), ""),
  IFERROR(IF(MLAX!H142="TBD", MLAX!P142, ""), ""),
  IFERROR(IF(SOFT!H142="TBD", SOFT!P142, ""), ""),
  IFERROR(IF(BASE!H142="TBD", BASE!P142, ""), ""),
  IFERROR(IF(ESPORTS!H142="TBD", ESPORTS!P142, ""), "")
)
</f>
        <v/>
      </c>
    </row>
    <row r="143" ht="22.5" customHeight="1">
      <c r="A143" s="6">
        <v>142.0</v>
      </c>
      <c r="B143" s="6" t="str">
        <f>'Master Schedule'!B143</f>
        <v/>
      </c>
      <c r="C143" s="7">
        <v>46376.0</v>
      </c>
      <c r="D143" s="8" t="str">
        <f t="shared" si="1"/>
        <v>Sunday</v>
      </c>
      <c r="E143" s="11" t="str">
        <f>TEXTJOIN(
  CHAR(10) &amp; CHAR(10),
  TRUE,
  IFERROR(IF(WSO!H143="TBD", WSO!E143, ""), ""),
  IFERROR(IF(MSO!H143="TBD", MSO!E143, ""), ""),
  IFERROR(IF(FH!H143="TBD", FH!E143, ""), ""),
  IFERROR(IF(MGOLF!H143="TBD", MGOLF!E143, ""), ""),
  IFERROR(IF(Football!H143="TBD", Football!E143, ""), ""),
  IFERROR(IF(WVB!H143="TBD", WVB!E143, ""), ""),
  IFERROR(IF(XC!H143="TBD", XC!E143, ""), ""),
  IFERROR(IF(SWIMMING!H143="TBD", SWIMMING!E143, ""), ""),
  IFERROR(IF(WTEN!H143="TBD", WTEN!E143, ""), ""),
  IFERROR(IF(TF!H143="TBD", TF!E143, ""), ""),
  IFERROR(IF(WGOLF!H143="TBD", WGOLF!E143, ""), ""),
  IFERROR(IF(WBB!H143="TBD", WBB!E143, ""), ""),
  IFERROR(IF(MBB!H143="TBD", MBB!E143, ""), ""),
  IFERROR(IF(WLAX!H143="TBD", WLAX!E143, ""), ""),
  IFERROR(IF(MLAX!H143="TBD", MLAX!E143, ""), ""),
  IFERROR(IF(SOFT!H143="TBD", SOFT!E143, ""), ""),
  IFERROR(IF(BASE!H143="Away", BASE!E143, ""), ""),
  IFERROR(IF(ESPORTS!H143="TBD", ESPORTS!E143, ""), "")
)</f>
        <v/>
      </c>
      <c r="F143" s="11" t="str">
        <f>TEXTJOIN(
  CHAR(10) &amp; CHAR(10),
  TRUE,
  IFERROR(IF(WSO!H143="TBD", TEXT(WSO!F143, "h:mm AM/PM"), ""), ""),
  IFERROR(IF(MSO!H143="TBD", TEXT(MSO!F143, "h:mm AM/PM"), ""), ""),
  IFERROR(IF(FH!H143="TBD", TEXT(FH!F143, "h:mm AM/PM"), ""), ""),
  IFERROR(IF(MGOLF!H143="TBD", TEXT(MGOLF!F143, "h:mm AM/PM"), ""), ""),
  IFERROR(IF(Football!H143="TBD", TEXT(Football!F143, "h:mm AM/PM"), ""), ""),
  IFERROR(IF(WVB!H143="TBD", TEXT(WVB!F143, "h:mm AM/PM"), ""), ""),
  IFERROR(IF(XC!H143="TBD", TEXT(XC!F143, "h:mm AM/PM"), ""), ""),
  IFERROR(IF(SWIMMING!H143="TBD", TEXT(SWIMMING!F143, "h:mm AM/PM"), ""), ""),
  IFERROR(IF(WTEN!H143="TBD", TEXT(WTEN!F143, "h:mm AM/PM"), ""), ""),
  IFERROR(IF(TF!H143="TBD", TEXT(TF!F143, "h:mm AM/PM"), ""), ""),
  IFERROR(IF(WGOLF!H143="TBD", TEXT(WGOLF!F143, "h:mm AM/PM"), ""), ""),
  IFERROR(IF(WBB!H143="TBD", TEXT(WBB!F143, "h:mm AM/PM"), ""), ""),
  IFERROR(IF(MBB!H143="TBD", TEXT(MBB!F143, "h:mm AM/PM"), ""), ""),
  IFERROR(IF(WLAX!H143="TBD", TEXT(WLAX!F143, "h:mm AM/PM"), ""), ""),
  IFERROR(IF(MLAX!H143="TBD", TEXT(MLAX!F143, "h:mm AM/PM"), ""), ""),
  IFERROR(IF(SOFT!H143="TBD", TEXT(SOFT!F143, "h:mm AM/PM"), ""), ""),
  IFERROR(IF(BASE!H143="TBD", TEXT(BASE!F143, "h:mm AM/PM"), ""), ""),
  IFERROR(IF(ESPORTS!H143="TBD", TEXT(ESPORTS!F143, "h:mm AM/PM"), ""), "")
)
</f>
        <v/>
      </c>
      <c r="G143" s="11" t="str">
        <f>TEXTJOIN(
  CHAR(10) &amp; CHAR(10),
  TRUE,
  IFERROR(IF(WSO!H143="TBD", WSO!G143, ""), ""),
  IFERROR(IF(MSO!H143="TBD", MSO!G143, ""), ""),
  IFERROR(IF(FH!H143="TBD", FH!G143, ""), ""),
  IFERROR(IF(MGOLF!H143="TBD", MGOLF!G143, ""), ""),
  IFERROR(IF(Football!H143="TBD", Football!G143, ""), ""),
  IFERROR(IF(WVB!H143="TBD", WVB!G143, ""), ""),
  IFERROR(IF(XC!H143="TBD", XC!G143, ""), ""),
  IFERROR(IF(SWIMMING!H143="TBD", SWIMMING!G143, ""), ""),
  IFERROR(IF(WTEN!H143="TBD", WTEN!G143, ""), ""),
  IFERROR(IF(TF!H143="TBD", TF!G143, ""), ""),
  IFERROR(IF(WGOLF!H143="TBD", WGOLF!G143, ""), ""),
  IFERROR(IF(WBB!H143="TBD", WBB!G143, ""), ""),
  IFERROR(IF(MBB!H143="TBD", MBB!G143, ""), ""),
  IFERROR(IF(WLAX!H143="TBD", WLAX!G143, ""), ""),
  IFERROR(IF(MLAX!H143="TBD", MLAX!G143, ""), ""),
  IFERROR(IF(SOFT!H143="TBD", SOFT!G143, ""), ""),
  IFERROR(IF(BASE!H143="TBD", BASE!G143, ""), ""),
  IFERROR(IF(ESPORTS!H143="TBD", ESPORTS!G143, ""), "")
)
</f>
        <v/>
      </c>
      <c r="H143" s="22" t="str">
        <f>TEXTJOIN(
  CHAR(10) &amp; CHAR(10),
  TRUE,
  IFERROR(IF(WSO!H143="TBD", WSO!P143, ""), ""),
  IFERROR(IF(MSO!H143="TBD", MSO!P143, ""), ""),
  IFERROR(IF(FH!H143="TBD", FH!P143, ""), ""),
  IFERROR(IF(MGOLF!H143="TBD", MGOLF!P143, ""), ""),
  IFERROR(IF(Football!H143="TBD", Football!P143, ""), ""),
  IFERROR(IF(WVB!H143="TBD", WVB!P143, ""), ""),
  IFERROR(IF(XC!H143="TBD", XC!P143, ""), ""),
  IFERROR(IF(SWIMMING!H143="TBD", SWIMMING!P143, ""), ""),
  IFERROR(IF(WTEN!H143="TBD", WTEN!P143, ""), ""),
  IFERROR(IF(TF!H143="TBD", TF!P143, ""), ""),
  IFERROR(IF(WGOLF!H143="TBD", WGOLF!P143, ""), ""),
  IFERROR(IF(WBB!H143="TBD", WBB!P143, ""), ""),
  IFERROR(IF(MBB!H143="TBD", MBB!P143, ""), ""),
  IFERROR(IF(WLAX!H143="TBD", WLAX!P143, ""), ""),
  IFERROR(IF(MLAX!H143="TBD", MLAX!P143, ""), ""),
  IFERROR(IF(SOFT!H143="TBD", SOFT!P143, ""), ""),
  IFERROR(IF(BASE!H143="TBD", BASE!P143, ""), ""),
  IFERROR(IF(ESPORTS!H143="TBD", ESPORTS!P143, ""), "")
)
</f>
        <v/>
      </c>
    </row>
    <row r="144" ht="22.5" customHeight="1">
      <c r="A144" s="6">
        <v>143.0</v>
      </c>
      <c r="B144" s="6" t="str">
        <f>'Master Schedule'!B144</f>
        <v/>
      </c>
      <c r="C144" s="7">
        <v>46377.0</v>
      </c>
      <c r="D144" s="8" t="str">
        <f t="shared" si="1"/>
        <v>Monday</v>
      </c>
      <c r="E144" s="11" t="str">
        <f>TEXTJOIN(
  CHAR(10) &amp; CHAR(10),
  TRUE,
  IFERROR(IF(WSO!H144="TBD", WSO!E144, ""), ""),
  IFERROR(IF(MSO!H144="TBD", MSO!E144, ""), ""),
  IFERROR(IF(FH!H144="TBD", FH!E144, ""), ""),
  IFERROR(IF(MGOLF!H144="TBD", MGOLF!E144, ""), ""),
  IFERROR(IF(Football!H144="TBD", Football!E144, ""), ""),
  IFERROR(IF(WVB!H144="TBD", WVB!E144, ""), ""),
  IFERROR(IF(XC!H144="TBD", XC!E144, ""), ""),
  IFERROR(IF(SWIMMING!H144="TBD", SWIMMING!E144, ""), ""),
  IFERROR(IF(WTEN!H144="TBD", WTEN!E144, ""), ""),
  IFERROR(IF(TF!H144="TBD", TF!E144, ""), ""),
  IFERROR(IF(WGOLF!H144="TBD", WGOLF!E144, ""), ""),
  IFERROR(IF(WBB!H144="TBD", WBB!E144, ""), ""),
  IFERROR(IF(MBB!H144="TBD", MBB!E144, ""), ""),
  IFERROR(IF(WLAX!H144="TBD", WLAX!E144, ""), ""),
  IFERROR(IF(MLAX!H144="TBD", MLAX!E144, ""), ""),
  IFERROR(IF(SOFT!H144="TBD", SOFT!E144, ""), ""),
  IFERROR(IF(BASE!H144="Away", BASE!E144, ""), ""),
  IFERROR(IF(ESPORTS!H144="TBD", ESPORTS!E144, ""), "")
)</f>
        <v/>
      </c>
      <c r="F144" s="11" t="str">
        <f>TEXTJOIN(
  CHAR(10) &amp; CHAR(10),
  TRUE,
  IFERROR(IF(WSO!H144="TBD", TEXT(WSO!F144, "h:mm AM/PM"), ""), ""),
  IFERROR(IF(MSO!H144="TBD", TEXT(MSO!F144, "h:mm AM/PM"), ""), ""),
  IFERROR(IF(FH!H144="TBD", TEXT(FH!F144, "h:mm AM/PM"), ""), ""),
  IFERROR(IF(MGOLF!H144="TBD", TEXT(MGOLF!F144, "h:mm AM/PM"), ""), ""),
  IFERROR(IF(Football!H144="TBD", TEXT(Football!F144, "h:mm AM/PM"), ""), ""),
  IFERROR(IF(WVB!H144="TBD", TEXT(WVB!F144, "h:mm AM/PM"), ""), ""),
  IFERROR(IF(XC!H144="TBD", TEXT(XC!F144, "h:mm AM/PM"), ""), ""),
  IFERROR(IF(SWIMMING!H144="TBD", TEXT(SWIMMING!F144, "h:mm AM/PM"), ""), ""),
  IFERROR(IF(WTEN!H144="TBD", TEXT(WTEN!F144, "h:mm AM/PM"), ""), ""),
  IFERROR(IF(TF!H144="TBD", TEXT(TF!F144, "h:mm AM/PM"), ""), ""),
  IFERROR(IF(WGOLF!H144="TBD", TEXT(WGOLF!F144, "h:mm AM/PM"), ""), ""),
  IFERROR(IF(WBB!H144="TBD", TEXT(WBB!F144, "h:mm AM/PM"), ""), ""),
  IFERROR(IF(MBB!H144="TBD", TEXT(MBB!F144, "h:mm AM/PM"), ""), ""),
  IFERROR(IF(WLAX!H144="TBD", TEXT(WLAX!F144, "h:mm AM/PM"), ""), ""),
  IFERROR(IF(MLAX!H144="TBD", TEXT(MLAX!F144, "h:mm AM/PM"), ""), ""),
  IFERROR(IF(SOFT!H144="TBD", TEXT(SOFT!F144, "h:mm AM/PM"), ""), ""),
  IFERROR(IF(BASE!H144="TBD", TEXT(BASE!F144, "h:mm AM/PM"), ""), ""),
  IFERROR(IF(ESPORTS!H144="TBD", TEXT(ESPORTS!F144, "h:mm AM/PM"), ""), "")
)
</f>
        <v/>
      </c>
      <c r="G144" s="11" t="str">
        <f>TEXTJOIN(
  CHAR(10) &amp; CHAR(10),
  TRUE,
  IFERROR(IF(WSO!H144="TBD", WSO!G144, ""), ""),
  IFERROR(IF(MSO!H144="TBD", MSO!G144, ""), ""),
  IFERROR(IF(FH!H144="TBD", FH!G144, ""), ""),
  IFERROR(IF(MGOLF!H144="TBD", MGOLF!G144, ""), ""),
  IFERROR(IF(Football!H144="TBD", Football!G144, ""), ""),
  IFERROR(IF(WVB!H144="TBD", WVB!G144, ""), ""),
  IFERROR(IF(XC!H144="TBD", XC!G144, ""), ""),
  IFERROR(IF(SWIMMING!H144="TBD", SWIMMING!G144, ""), ""),
  IFERROR(IF(WTEN!H144="TBD", WTEN!G144, ""), ""),
  IFERROR(IF(TF!H144="TBD", TF!G144, ""), ""),
  IFERROR(IF(WGOLF!H144="TBD", WGOLF!G144, ""), ""),
  IFERROR(IF(WBB!H144="TBD", WBB!G144, ""), ""),
  IFERROR(IF(MBB!H144="TBD", MBB!G144, ""), ""),
  IFERROR(IF(WLAX!H144="TBD", WLAX!G144, ""), ""),
  IFERROR(IF(MLAX!H144="TBD", MLAX!G144, ""), ""),
  IFERROR(IF(SOFT!H144="TBD", SOFT!G144, ""), ""),
  IFERROR(IF(BASE!H144="TBD", BASE!G144, ""), ""),
  IFERROR(IF(ESPORTS!H144="TBD", ESPORTS!G144, ""), "")
)
</f>
        <v/>
      </c>
      <c r="H144" s="22" t="str">
        <f>TEXTJOIN(
  CHAR(10) &amp; CHAR(10),
  TRUE,
  IFERROR(IF(WSO!H144="TBD", WSO!P144, ""), ""),
  IFERROR(IF(MSO!H144="TBD", MSO!P144, ""), ""),
  IFERROR(IF(FH!H144="TBD", FH!P144, ""), ""),
  IFERROR(IF(MGOLF!H144="TBD", MGOLF!P144, ""), ""),
  IFERROR(IF(Football!H144="TBD", Football!P144, ""), ""),
  IFERROR(IF(WVB!H144="TBD", WVB!P144, ""), ""),
  IFERROR(IF(XC!H144="TBD", XC!P144, ""), ""),
  IFERROR(IF(SWIMMING!H144="TBD", SWIMMING!P144, ""), ""),
  IFERROR(IF(WTEN!H144="TBD", WTEN!P144, ""), ""),
  IFERROR(IF(TF!H144="TBD", TF!P144, ""), ""),
  IFERROR(IF(WGOLF!H144="TBD", WGOLF!P144, ""), ""),
  IFERROR(IF(WBB!H144="TBD", WBB!P144, ""), ""),
  IFERROR(IF(MBB!H144="TBD", MBB!P144, ""), ""),
  IFERROR(IF(WLAX!H144="TBD", WLAX!P144, ""), ""),
  IFERROR(IF(MLAX!H144="TBD", MLAX!P144, ""), ""),
  IFERROR(IF(SOFT!H144="TBD", SOFT!P144, ""), ""),
  IFERROR(IF(BASE!H144="TBD", BASE!P144, ""), ""),
  IFERROR(IF(ESPORTS!H144="TBD", ESPORTS!P144, ""), "")
)
</f>
        <v/>
      </c>
    </row>
    <row r="145" ht="22.5" customHeight="1">
      <c r="A145" s="6">
        <v>144.0</v>
      </c>
      <c r="B145" s="6" t="str">
        <f>'Master Schedule'!B145</f>
        <v/>
      </c>
      <c r="C145" s="7">
        <v>46378.0</v>
      </c>
      <c r="D145" s="8" t="str">
        <f t="shared" si="1"/>
        <v>Tuesday</v>
      </c>
      <c r="E145" s="11" t="str">
        <f>TEXTJOIN(
  CHAR(10) &amp; CHAR(10),
  TRUE,
  IFERROR(IF(WSO!H145="TBD", WSO!E145, ""), ""),
  IFERROR(IF(MSO!H145="TBD", MSO!E145, ""), ""),
  IFERROR(IF(FH!H145="TBD", FH!E145, ""), ""),
  IFERROR(IF(MGOLF!H145="TBD", MGOLF!E145, ""), ""),
  IFERROR(IF(Football!H145="TBD", Football!E145, ""), ""),
  IFERROR(IF(WVB!H145="TBD", WVB!E145, ""), ""),
  IFERROR(IF(XC!H145="TBD", XC!E145, ""), ""),
  IFERROR(IF(SWIMMING!H145="TBD", SWIMMING!E145, ""), ""),
  IFERROR(IF(WTEN!H145="TBD", WTEN!E145, ""), ""),
  IFERROR(IF(TF!H145="TBD", TF!E145, ""), ""),
  IFERROR(IF(WGOLF!H145="TBD", WGOLF!E145, ""), ""),
  IFERROR(IF(WBB!H145="TBD", WBB!E145, ""), ""),
  IFERROR(IF(MBB!H145="TBD", MBB!E145, ""), ""),
  IFERROR(IF(WLAX!H145="TBD", WLAX!E145, ""), ""),
  IFERROR(IF(MLAX!H145="TBD", MLAX!E145, ""), ""),
  IFERROR(IF(SOFT!H145="TBD", SOFT!E145, ""), ""),
  IFERROR(IF(BASE!H145="Away", BASE!E145, ""), ""),
  IFERROR(IF(ESPORTS!H145="TBD", ESPORTS!E145, ""), "")
)</f>
        <v/>
      </c>
      <c r="F145" s="11" t="str">
        <f>TEXTJOIN(
  CHAR(10) &amp; CHAR(10),
  TRUE,
  IFERROR(IF(WSO!H145="TBD", TEXT(WSO!F145, "h:mm AM/PM"), ""), ""),
  IFERROR(IF(MSO!H145="TBD", TEXT(MSO!F145, "h:mm AM/PM"), ""), ""),
  IFERROR(IF(FH!H145="TBD", TEXT(FH!F145, "h:mm AM/PM"), ""), ""),
  IFERROR(IF(MGOLF!H145="TBD", TEXT(MGOLF!F145, "h:mm AM/PM"), ""), ""),
  IFERROR(IF(Football!H145="TBD", TEXT(Football!F145, "h:mm AM/PM"), ""), ""),
  IFERROR(IF(WVB!H145="TBD", TEXT(WVB!F145, "h:mm AM/PM"), ""), ""),
  IFERROR(IF(XC!H145="TBD", TEXT(XC!F145, "h:mm AM/PM"), ""), ""),
  IFERROR(IF(SWIMMING!H145="TBD", TEXT(SWIMMING!F145, "h:mm AM/PM"), ""), ""),
  IFERROR(IF(WTEN!H145="TBD", TEXT(WTEN!F145, "h:mm AM/PM"), ""), ""),
  IFERROR(IF(TF!H145="TBD", TEXT(TF!F145, "h:mm AM/PM"), ""), ""),
  IFERROR(IF(WGOLF!H145="TBD", TEXT(WGOLF!F145, "h:mm AM/PM"), ""), ""),
  IFERROR(IF(WBB!H145="TBD", TEXT(WBB!F145, "h:mm AM/PM"), ""), ""),
  IFERROR(IF(MBB!H145="TBD", TEXT(MBB!F145, "h:mm AM/PM"), ""), ""),
  IFERROR(IF(WLAX!H145="TBD", TEXT(WLAX!F145, "h:mm AM/PM"), ""), ""),
  IFERROR(IF(MLAX!H145="TBD", TEXT(MLAX!F145, "h:mm AM/PM"), ""), ""),
  IFERROR(IF(SOFT!H145="TBD", TEXT(SOFT!F145, "h:mm AM/PM"), ""), ""),
  IFERROR(IF(BASE!H145="TBD", TEXT(BASE!F145, "h:mm AM/PM"), ""), ""),
  IFERROR(IF(ESPORTS!H145="TBD", TEXT(ESPORTS!F145, "h:mm AM/PM"), ""), "")
)
</f>
        <v/>
      </c>
      <c r="G145" s="11" t="str">
        <f>TEXTJOIN(
  CHAR(10) &amp; CHAR(10),
  TRUE,
  IFERROR(IF(WSO!H145="TBD", WSO!G145, ""), ""),
  IFERROR(IF(MSO!H145="TBD", MSO!G145, ""), ""),
  IFERROR(IF(FH!H145="TBD", FH!G145, ""), ""),
  IFERROR(IF(MGOLF!H145="TBD", MGOLF!G145, ""), ""),
  IFERROR(IF(Football!H145="TBD", Football!G145, ""), ""),
  IFERROR(IF(WVB!H145="TBD", WVB!G145, ""), ""),
  IFERROR(IF(XC!H145="TBD", XC!G145, ""), ""),
  IFERROR(IF(SWIMMING!H145="TBD", SWIMMING!G145, ""), ""),
  IFERROR(IF(WTEN!H145="TBD", WTEN!G145, ""), ""),
  IFERROR(IF(TF!H145="TBD", TF!G145, ""), ""),
  IFERROR(IF(WGOLF!H145="TBD", WGOLF!G145, ""), ""),
  IFERROR(IF(WBB!H145="TBD", WBB!G145, ""), ""),
  IFERROR(IF(MBB!H145="TBD", MBB!G145, ""), ""),
  IFERROR(IF(WLAX!H145="TBD", WLAX!G145, ""), ""),
  IFERROR(IF(MLAX!H145="TBD", MLAX!G145, ""), ""),
  IFERROR(IF(SOFT!H145="TBD", SOFT!G145, ""), ""),
  IFERROR(IF(BASE!H145="TBD", BASE!G145, ""), ""),
  IFERROR(IF(ESPORTS!H145="TBD", ESPORTS!G145, ""), "")
)
</f>
        <v/>
      </c>
      <c r="H145" s="22" t="str">
        <f>TEXTJOIN(
  CHAR(10) &amp; CHAR(10),
  TRUE,
  IFERROR(IF(WSO!H145="TBD", WSO!P145, ""), ""),
  IFERROR(IF(MSO!H145="TBD", MSO!P145, ""), ""),
  IFERROR(IF(FH!H145="TBD", FH!P145, ""), ""),
  IFERROR(IF(MGOLF!H145="TBD", MGOLF!P145, ""), ""),
  IFERROR(IF(Football!H145="TBD", Football!P145, ""), ""),
  IFERROR(IF(WVB!H145="TBD", WVB!P145, ""), ""),
  IFERROR(IF(XC!H145="TBD", XC!P145, ""), ""),
  IFERROR(IF(SWIMMING!H145="TBD", SWIMMING!P145, ""), ""),
  IFERROR(IF(WTEN!H145="TBD", WTEN!P145, ""), ""),
  IFERROR(IF(TF!H145="TBD", TF!P145, ""), ""),
  IFERROR(IF(WGOLF!H145="TBD", WGOLF!P145, ""), ""),
  IFERROR(IF(WBB!H145="TBD", WBB!P145, ""), ""),
  IFERROR(IF(MBB!H145="TBD", MBB!P145, ""), ""),
  IFERROR(IF(WLAX!H145="TBD", WLAX!P145, ""), ""),
  IFERROR(IF(MLAX!H145="TBD", MLAX!P145, ""), ""),
  IFERROR(IF(SOFT!H145="TBD", SOFT!P145, ""), ""),
  IFERROR(IF(BASE!H145="TBD", BASE!P145, ""), ""),
  IFERROR(IF(ESPORTS!H145="TBD", ESPORTS!P145, ""), "")
)
</f>
        <v/>
      </c>
    </row>
    <row r="146" ht="22.5" customHeight="1">
      <c r="A146" s="6">
        <v>145.0</v>
      </c>
      <c r="B146" s="6" t="str">
        <f>'Master Schedule'!B146</f>
        <v/>
      </c>
      <c r="C146" s="7">
        <v>46379.0</v>
      </c>
      <c r="D146" s="8" t="str">
        <f t="shared" si="1"/>
        <v>Wednesday</v>
      </c>
      <c r="E146" s="11" t="str">
        <f>TEXTJOIN(
  CHAR(10) &amp; CHAR(10),
  TRUE,
  IFERROR(IF(WSO!H146="TBD", WSO!E146, ""), ""),
  IFERROR(IF(MSO!H146="TBD", MSO!E146, ""), ""),
  IFERROR(IF(FH!H146="TBD", FH!E146, ""), ""),
  IFERROR(IF(MGOLF!H146="TBD", MGOLF!E146, ""), ""),
  IFERROR(IF(Football!H146="TBD", Football!E146, ""), ""),
  IFERROR(IF(WVB!H146="TBD", WVB!E146, ""), ""),
  IFERROR(IF(XC!H146="TBD", XC!E146, ""), ""),
  IFERROR(IF(SWIMMING!H146="TBD", SWIMMING!E146, ""), ""),
  IFERROR(IF(WTEN!H146="TBD", WTEN!E146, ""), ""),
  IFERROR(IF(TF!H146="TBD", TF!E146, ""), ""),
  IFERROR(IF(WGOLF!H146="TBD", WGOLF!E146, ""), ""),
  IFERROR(IF(WBB!H146="TBD", WBB!E146, ""), ""),
  IFERROR(IF(MBB!H146="TBD", MBB!E146, ""), ""),
  IFERROR(IF(WLAX!H146="TBD", WLAX!E146, ""), ""),
  IFERROR(IF(MLAX!H146="TBD", MLAX!E146, ""), ""),
  IFERROR(IF(SOFT!H146="TBD", SOFT!E146, ""), ""),
  IFERROR(IF(BASE!H146="Away", BASE!E146, ""), ""),
  IFERROR(IF(ESPORTS!H146="TBD", ESPORTS!E146, ""), "")
)</f>
        <v/>
      </c>
      <c r="F146" s="11" t="str">
        <f>TEXTJOIN(
  CHAR(10) &amp; CHAR(10),
  TRUE,
  IFERROR(IF(WSO!H146="TBD", TEXT(WSO!F146, "h:mm AM/PM"), ""), ""),
  IFERROR(IF(MSO!H146="TBD", TEXT(MSO!F146, "h:mm AM/PM"), ""), ""),
  IFERROR(IF(FH!H146="TBD", TEXT(FH!F146, "h:mm AM/PM"), ""), ""),
  IFERROR(IF(MGOLF!H146="TBD", TEXT(MGOLF!F146, "h:mm AM/PM"), ""), ""),
  IFERROR(IF(Football!H146="TBD", TEXT(Football!F146, "h:mm AM/PM"), ""), ""),
  IFERROR(IF(WVB!H146="TBD", TEXT(WVB!F146, "h:mm AM/PM"), ""), ""),
  IFERROR(IF(XC!H146="TBD", TEXT(XC!F146, "h:mm AM/PM"), ""), ""),
  IFERROR(IF(SWIMMING!H146="TBD", TEXT(SWIMMING!F146, "h:mm AM/PM"), ""), ""),
  IFERROR(IF(WTEN!H146="TBD", TEXT(WTEN!F146, "h:mm AM/PM"), ""), ""),
  IFERROR(IF(TF!H146="TBD", TEXT(TF!F146, "h:mm AM/PM"), ""), ""),
  IFERROR(IF(WGOLF!H146="TBD", TEXT(WGOLF!F146, "h:mm AM/PM"), ""), ""),
  IFERROR(IF(WBB!H146="TBD", TEXT(WBB!F146, "h:mm AM/PM"), ""), ""),
  IFERROR(IF(MBB!H146="TBD", TEXT(MBB!F146, "h:mm AM/PM"), ""), ""),
  IFERROR(IF(WLAX!H146="TBD", TEXT(WLAX!F146, "h:mm AM/PM"), ""), ""),
  IFERROR(IF(MLAX!H146="TBD", TEXT(MLAX!F146, "h:mm AM/PM"), ""), ""),
  IFERROR(IF(SOFT!H146="TBD", TEXT(SOFT!F146, "h:mm AM/PM"), ""), ""),
  IFERROR(IF(BASE!H146="TBD", TEXT(BASE!F146, "h:mm AM/PM"), ""), ""),
  IFERROR(IF(ESPORTS!H146="TBD", TEXT(ESPORTS!F146, "h:mm AM/PM"), ""), "")
)
</f>
        <v/>
      </c>
      <c r="G146" s="11" t="str">
        <f>TEXTJOIN(
  CHAR(10) &amp; CHAR(10),
  TRUE,
  IFERROR(IF(WSO!H146="TBD", WSO!G146, ""), ""),
  IFERROR(IF(MSO!H146="TBD", MSO!G146, ""), ""),
  IFERROR(IF(FH!H146="TBD", FH!G146, ""), ""),
  IFERROR(IF(MGOLF!H146="TBD", MGOLF!G146, ""), ""),
  IFERROR(IF(Football!H146="TBD", Football!G146, ""), ""),
  IFERROR(IF(WVB!H146="TBD", WVB!G146, ""), ""),
  IFERROR(IF(XC!H146="TBD", XC!G146, ""), ""),
  IFERROR(IF(SWIMMING!H146="TBD", SWIMMING!G146, ""), ""),
  IFERROR(IF(WTEN!H146="TBD", WTEN!G146, ""), ""),
  IFERROR(IF(TF!H146="TBD", TF!G146, ""), ""),
  IFERROR(IF(WGOLF!H146="TBD", WGOLF!G146, ""), ""),
  IFERROR(IF(WBB!H146="TBD", WBB!G146, ""), ""),
  IFERROR(IF(MBB!H146="TBD", MBB!G146, ""), ""),
  IFERROR(IF(WLAX!H146="TBD", WLAX!G146, ""), ""),
  IFERROR(IF(MLAX!H146="TBD", MLAX!G146, ""), ""),
  IFERROR(IF(SOFT!H146="TBD", SOFT!G146, ""), ""),
  IFERROR(IF(BASE!H146="TBD", BASE!G146, ""), ""),
  IFERROR(IF(ESPORTS!H146="TBD", ESPORTS!G146, ""), "")
)
</f>
        <v/>
      </c>
      <c r="H146" s="22" t="str">
        <f>TEXTJOIN(
  CHAR(10) &amp; CHAR(10),
  TRUE,
  IFERROR(IF(WSO!H146="TBD", WSO!P146, ""), ""),
  IFERROR(IF(MSO!H146="TBD", MSO!P146, ""), ""),
  IFERROR(IF(FH!H146="TBD", FH!P146, ""), ""),
  IFERROR(IF(MGOLF!H146="TBD", MGOLF!P146, ""), ""),
  IFERROR(IF(Football!H146="TBD", Football!P146, ""), ""),
  IFERROR(IF(WVB!H146="TBD", WVB!P146, ""), ""),
  IFERROR(IF(XC!H146="TBD", XC!P146, ""), ""),
  IFERROR(IF(SWIMMING!H146="TBD", SWIMMING!P146, ""), ""),
  IFERROR(IF(WTEN!H146="TBD", WTEN!P146, ""), ""),
  IFERROR(IF(TF!H146="TBD", TF!P146, ""), ""),
  IFERROR(IF(WGOLF!H146="TBD", WGOLF!P146, ""), ""),
  IFERROR(IF(WBB!H146="TBD", WBB!P146, ""), ""),
  IFERROR(IF(MBB!H146="TBD", MBB!P146, ""), ""),
  IFERROR(IF(WLAX!H146="TBD", WLAX!P146, ""), ""),
  IFERROR(IF(MLAX!H146="TBD", MLAX!P146, ""), ""),
  IFERROR(IF(SOFT!H146="TBD", SOFT!P146, ""), ""),
  IFERROR(IF(BASE!H146="TBD", BASE!P146, ""), ""),
  IFERROR(IF(ESPORTS!H146="TBD", ESPORTS!P146, ""), "")
)
</f>
        <v/>
      </c>
    </row>
    <row r="147" ht="22.5" customHeight="1">
      <c r="A147" s="6">
        <v>146.0</v>
      </c>
      <c r="B147" s="6" t="str">
        <f>'Master Schedule'!B147</f>
        <v/>
      </c>
      <c r="C147" s="7">
        <v>46380.0</v>
      </c>
      <c r="D147" s="8" t="str">
        <f t="shared" si="1"/>
        <v>Thursday</v>
      </c>
      <c r="E147" s="11" t="str">
        <f>TEXTJOIN(
  CHAR(10) &amp; CHAR(10),
  TRUE,
  IFERROR(IF(WSO!H147="TBD", WSO!E147, ""), ""),
  IFERROR(IF(MSO!H147="TBD", MSO!E147, ""), ""),
  IFERROR(IF(FH!H147="TBD", FH!E147, ""), ""),
  IFERROR(IF(MGOLF!H147="TBD", MGOLF!E147, ""), ""),
  IFERROR(IF(Football!H147="TBD", Football!E147, ""), ""),
  IFERROR(IF(WVB!H147="TBD", WVB!E147, ""), ""),
  IFERROR(IF(XC!H147="TBD", XC!E147, ""), ""),
  IFERROR(IF(SWIMMING!H147="TBD", SWIMMING!E147, ""), ""),
  IFERROR(IF(WTEN!H147="TBD", WTEN!E147, ""), ""),
  IFERROR(IF(TF!H147="TBD", TF!E147, ""), ""),
  IFERROR(IF(WGOLF!H147="TBD", WGOLF!E147, ""), ""),
  IFERROR(IF(WBB!H147="TBD", WBB!E147, ""), ""),
  IFERROR(IF(MBB!H147="TBD", MBB!E147, ""), ""),
  IFERROR(IF(WLAX!H147="TBD", WLAX!E147, ""), ""),
  IFERROR(IF(MLAX!H147="TBD", MLAX!E147, ""), ""),
  IFERROR(IF(SOFT!H147="TBD", SOFT!E147, ""), ""),
  IFERROR(IF(BASE!H147="Away", BASE!E147, ""), ""),
  IFERROR(IF(ESPORTS!H147="TBD", ESPORTS!E147, ""), "")
)</f>
        <v/>
      </c>
      <c r="F147" s="11" t="str">
        <f>TEXTJOIN(
  CHAR(10) &amp; CHAR(10),
  TRUE,
  IFERROR(IF(WSO!H147="TBD", TEXT(WSO!F147, "h:mm AM/PM"), ""), ""),
  IFERROR(IF(MSO!H147="TBD", TEXT(MSO!F147, "h:mm AM/PM"), ""), ""),
  IFERROR(IF(FH!H147="TBD", TEXT(FH!F147, "h:mm AM/PM"), ""), ""),
  IFERROR(IF(MGOLF!H147="TBD", TEXT(MGOLF!F147, "h:mm AM/PM"), ""), ""),
  IFERROR(IF(Football!H147="TBD", TEXT(Football!F147, "h:mm AM/PM"), ""), ""),
  IFERROR(IF(WVB!H147="TBD", TEXT(WVB!F147, "h:mm AM/PM"), ""), ""),
  IFERROR(IF(XC!H147="TBD", TEXT(XC!F147, "h:mm AM/PM"), ""), ""),
  IFERROR(IF(SWIMMING!H147="TBD", TEXT(SWIMMING!F147, "h:mm AM/PM"), ""), ""),
  IFERROR(IF(WTEN!H147="TBD", TEXT(WTEN!F147, "h:mm AM/PM"), ""), ""),
  IFERROR(IF(TF!H147="TBD", TEXT(TF!F147, "h:mm AM/PM"), ""), ""),
  IFERROR(IF(WGOLF!H147="TBD", TEXT(WGOLF!F147, "h:mm AM/PM"), ""), ""),
  IFERROR(IF(WBB!H147="TBD", TEXT(WBB!F147, "h:mm AM/PM"), ""), ""),
  IFERROR(IF(MBB!H147="TBD", TEXT(MBB!F147, "h:mm AM/PM"), ""), ""),
  IFERROR(IF(WLAX!H147="TBD", TEXT(WLAX!F147, "h:mm AM/PM"), ""), ""),
  IFERROR(IF(MLAX!H147="TBD", TEXT(MLAX!F147, "h:mm AM/PM"), ""), ""),
  IFERROR(IF(SOFT!H147="TBD", TEXT(SOFT!F147, "h:mm AM/PM"), ""), ""),
  IFERROR(IF(BASE!H147="TBD", TEXT(BASE!F147, "h:mm AM/PM"), ""), ""),
  IFERROR(IF(ESPORTS!H147="TBD", TEXT(ESPORTS!F147, "h:mm AM/PM"), ""), "")
)
</f>
        <v/>
      </c>
      <c r="G147" s="11" t="str">
        <f>TEXTJOIN(
  CHAR(10) &amp; CHAR(10),
  TRUE,
  IFERROR(IF(WSO!H147="TBD", WSO!G147, ""), ""),
  IFERROR(IF(MSO!H147="TBD", MSO!G147, ""), ""),
  IFERROR(IF(FH!H147="TBD", FH!G147, ""), ""),
  IFERROR(IF(MGOLF!H147="TBD", MGOLF!G147, ""), ""),
  IFERROR(IF(Football!H147="TBD", Football!G147, ""), ""),
  IFERROR(IF(WVB!H147="TBD", WVB!G147, ""), ""),
  IFERROR(IF(XC!H147="TBD", XC!G147, ""), ""),
  IFERROR(IF(SWIMMING!H147="TBD", SWIMMING!G147, ""), ""),
  IFERROR(IF(WTEN!H147="TBD", WTEN!G147, ""), ""),
  IFERROR(IF(TF!H147="TBD", TF!G147, ""), ""),
  IFERROR(IF(WGOLF!H147="TBD", WGOLF!G147, ""), ""),
  IFERROR(IF(WBB!H147="TBD", WBB!G147, ""), ""),
  IFERROR(IF(MBB!H147="TBD", MBB!G147, ""), ""),
  IFERROR(IF(WLAX!H147="TBD", WLAX!G147, ""), ""),
  IFERROR(IF(MLAX!H147="TBD", MLAX!G147, ""), ""),
  IFERROR(IF(SOFT!H147="TBD", SOFT!G147, ""), ""),
  IFERROR(IF(BASE!H147="TBD", BASE!G147, ""), ""),
  IFERROR(IF(ESPORTS!H147="TBD", ESPORTS!G147, ""), "")
)
</f>
        <v/>
      </c>
      <c r="H147" s="22" t="str">
        <f>TEXTJOIN(
  CHAR(10) &amp; CHAR(10),
  TRUE,
  IFERROR(IF(WSO!H147="TBD", WSO!P147, ""), ""),
  IFERROR(IF(MSO!H147="TBD", MSO!P147, ""), ""),
  IFERROR(IF(FH!H147="TBD", FH!P147, ""), ""),
  IFERROR(IF(MGOLF!H147="TBD", MGOLF!P147, ""), ""),
  IFERROR(IF(Football!H147="TBD", Football!P147, ""), ""),
  IFERROR(IF(WVB!H147="TBD", WVB!P147, ""), ""),
  IFERROR(IF(XC!H147="TBD", XC!P147, ""), ""),
  IFERROR(IF(SWIMMING!H147="TBD", SWIMMING!P147, ""), ""),
  IFERROR(IF(WTEN!H147="TBD", WTEN!P147, ""), ""),
  IFERROR(IF(TF!H147="TBD", TF!P147, ""), ""),
  IFERROR(IF(WGOLF!H147="TBD", WGOLF!P147, ""), ""),
  IFERROR(IF(WBB!H147="TBD", WBB!P147, ""), ""),
  IFERROR(IF(MBB!H147="TBD", MBB!P147, ""), ""),
  IFERROR(IF(WLAX!H147="TBD", WLAX!P147, ""), ""),
  IFERROR(IF(MLAX!H147="TBD", MLAX!P147, ""), ""),
  IFERROR(IF(SOFT!H147="TBD", SOFT!P147, ""), ""),
  IFERROR(IF(BASE!H147="TBD", BASE!P147, ""), ""),
  IFERROR(IF(ESPORTS!H147="TBD", ESPORTS!P147, ""), "")
)
</f>
        <v/>
      </c>
    </row>
    <row r="148" ht="22.5" customHeight="1">
      <c r="A148" s="6">
        <v>147.0</v>
      </c>
      <c r="B148" s="6" t="str">
        <f>'Master Schedule'!B148</f>
        <v/>
      </c>
      <c r="C148" s="7">
        <v>46381.0</v>
      </c>
      <c r="D148" s="8" t="str">
        <f t="shared" si="1"/>
        <v>Friday</v>
      </c>
      <c r="E148" s="11" t="str">
        <f>TEXTJOIN(
  CHAR(10) &amp; CHAR(10),
  TRUE,
  IFERROR(IF(WSO!H148="TBD", WSO!E148, ""), ""),
  IFERROR(IF(MSO!H148="TBD", MSO!E148, ""), ""),
  IFERROR(IF(FH!H148="TBD", FH!E148, ""), ""),
  IFERROR(IF(MGOLF!H148="TBD", MGOLF!E148, ""), ""),
  IFERROR(IF(Football!H148="TBD", Football!E148, ""), ""),
  IFERROR(IF(WVB!H148="TBD", WVB!E148, ""), ""),
  IFERROR(IF(XC!H148="TBD", XC!E148, ""), ""),
  IFERROR(IF(SWIMMING!H148="TBD", SWIMMING!E148, ""), ""),
  IFERROR(IF(WTEN!H148="TBD", WTEN!E148, ""), ""),
  IFERROR(IF(TF!H148="TBD", TF!E148, ""), ""),
  IFERROR(IF(WGOLF!H148="TBD", WGOLF!E148, ""), ""),
  IFERROR(IF(WBB!H148="TBD", WBB!E148, ""), ""),
  IFERROR(IF(MBB!H148="TBD", MBB!E148, ""), ""),
  IFERROR(IF(WLAX!H148="TBD", WLAX!E148, ""), ""),
  IFERROR(IF(MLAX!H148="TBD", MLAX!E148, ""), ""),
  IFERROR(IF(SOFT!H148="TBD", SOFT!E148, ""), ""),
  IFERROR(IF(BASE!H148="Away", BASE!E148, ""), ""),
  IFERROR(IF(ESPORTS!H148="TBD", ESPORTS!E148, ""), "")
)</f>
        <v/>
      </c>
      <c r="F148" s="11" t="str">
        <f>TEXTJOIN(
  CHAR(10) &amp; CHAR(10),
  TRUE,
  IFERROR(IF(WSO!H148="TBD", TEXT(WSO!F148, "h:mm AM/PM"), ""), ""),
  IFERROR(IF(MSO!H148="TBD", TEXT(MSO!F148, "h:mm AM/PM"), ""), ""),
  IFERROR(IF(FH!H148="TBD", TEXT(FH!F148, "h:mm AM/PM"), ""), ""),
  IFERROR(IF(MGOLF!H148="TBD", TEXT(MGOLF!F148, "h:mm AM/PM"), ""), ""),
  IFERROR(IF(Football!H148="TBD", TEXT(Football!F148, "h:mm AM/PM"), ""), ""),
  IFERROR(IF(WVB!H148="TBD", TEXT(WVB!F148, "h:mm AM/PM"), ""), ""),
  IFERROR(IF(XC!H148="TBD", TEXT(XC!F148, "h:mm AM/PM"), ""), ""),
  IFERROR(IF(SWIMMING!H148="TBD", TEXT(SWIMMING!F148, "h:mm AM/PM"), ""), ""),
  IFERROR(IF(WTEN!H148="TBD", TEXT(WTEN!F148, "h:mm AM/PM"), ""), ""),
  IFERROR(IF(TF!H148="TBD", TEXT(TF!F148, "h:mm AM/PM"), ""), ""),
  IFERROR(IF(WGOLF!H148="TBD", TEXT(WGOLF!F148, "h:mm AM/PM"), ""), ""),
  IFERROR(IF(WBB!H148="TBD", TEXT(WBB!F148, "h:mm AM/PM"), ""), ""),
  IFERROR(IF(MBB!H148="TBD", TEXT(MBB!F148, "h:mm AM/PM"), ""), ""),
  IFERROR(IF(WLAX!H148="TBD", TEXT(WLAX!F148, "h:mm AM/PM"), ""), ""),
  IFERROR(IF(MLAX!H148="TBD", TEXT(MLAX!F148, "h:mm AM/PM"), ""), ""),
  IFERROR(IF(SOFT!H148="TBD", TEXT(SOFT!F148, "h:mm AM/PM"), ""), ""),
  IFERROR(IF(BASE!H148="TBD", TEXT(BASE!F148, "h:mm AM/PM"), ""), ""),
  IFERROR(IF(ESPORTS!H148="TBD", TEXT(ESPORTS!F148, "h:mm AM/PM"), ""), "")
)
</f>
        <v/>
      </c>
      <c r="G148" s="11" t="str">
        <f>TEXTJOIN(
  CHAR(10) &amp; CHAR(10),
  TRUE,
  IFERROR(IF(WSO!H148="TBD", WSO!G148, ""), ""),
  IFERROR(IF(MSO!H148="TBD", MSO!G148, ""), ""),
  IFERROR(IF(FH!H148="TBD", FH!G148, ""), ""),
  IFERROR(IF(MGOLF!H148="TBD", MGOLF!G148, ""), ""),
  IFERROR(IF(Football!H148="TBD", Football!G148, ""), ""),
  IFERROR(IF(WVB!H148="TBD", WVB!G148, ""), ""),
  IFERROR(IF(XC!H148="TBD", XC!G148, ""), ""),
  IFERROR(IF(SWIMMING!H148="TBD", SWIMMING!G148, ""), ""),
  IFERROR(IF(WTEN!H148="TBD", WTEN!G148, ""), ""),
  IFERROR(IF(TF!H148="TBD", TF!G148, ""), ""),
  IFERROR(IF(WGOLF!H148="TBD", WGOLF!G148, ""), ""),
  IFERROR(IF(WBB!H148="TBD", WBB!G148, ""), ""),
  IFERROR(IF(MBB!H148="TBD", MBB!G148, ""), ""),
  IFERROR(IF(WLAX!H148="TBD", WLAX!G148, ""), ""),
  IFERROR(IF(MLAX!H148="TBD", MLAX!G148, ""), ""),
  IFERROR(IF(SOFT!H148="TBD", SOFT!G148, ""), ""),
  IFERROR(IF(BASE!H148="TBD", BASE!G148, ""), ""),
  IFERROR(IF(ESPORTS!H148="TBD", ESPORTS!G148, ""), "")
)
</f>
        <v/>
      </c>
      <c r="H148" s="22" t="str">
        <f>TEXTJOIN(
  CHAR(10) &amp; CHAR(10),
  TRUE,
  IFERROR(IF(WSO!H148="TBD", WSO!P148, ""), ""),
  IFERROR(IF(MSO!H148="TBD", MSO!P148, ""), ""),
  IFERROR(IF(FH!H148="TBD", FH!P148, ""), ""),
  IFERROR(IF(MGOLF!H148="TBD", MGOLF!P148, ""), ""),
  IFERROR(IF(Football!H148="TBD", Football!P148, ""), ""),
  IFERROR(IF(WVB!H148="TBD", WVB!P148, ""), ""),
  IFERROR(IF(XC!H148="TBD", XC!P148, ""), ""),
  IFERROR(IF(SWIMMING!H148="TBD", SWIMMING!P148, ""), ""),
  IFERROR(IF(WTEN!H148="TBD", WTEN!P148, ""), ""),
  IFERROR(IF(TF!H148="TBD", TF!P148, ""), ""),
  IFERROR(IF(WGOLF!H148="TBD", WGOLF!P148, ""), ""),
  IFERROR(IF(WBB!H148="TBD", WBB!P148, ""), ""),
  IFERROR(IF(MBB!H148="TBD", MBB!P148, ""), ""),
  IFERROR(IF(WLAX!H148="TBD", WLAX!P148, ""), ""),
  IFERROR(IF(MLAX!H148="TBD", MLAX!P148, ""), ""),
  IFERROR(IF(SOFT!H148="TBD", SOFT!P148, ""), ""),
  IFERROR(IF(BASE!H148="TBD", BASE!P148, ""), ""),
  IFERROR(IF(ESPORTS!H148="TBD", ESPORTS!P148, ""), "")
)
</f>
        <v/>
      </c>
    </row>
    <row r="149" ht="22.5" customHeight="1">
      <c r="A149" s="6">
        <v>148.0</v>
      </c>
      <c r="B149" s="6" t="str">
        <f>'Master Schedule'!B149</f>
        <v/>
      </c>
      <c r="C149" s="7">
        <v>46382.0</v>
      </c>
      <c r="D149" s="8" t="str">
        <f t="shared" si="1"/>
        <v>Saturday</v>
      </c>
      <c r="E149" s="11" t="str">
        <f>TEXTJOIN(
  CHAR(10) &amp; CHAR(10),
  TRUE,
  IFERROR(IF(WSO!H149="TBD", WSO!E149, ""), ""),
  IFERROR(IF(MSO!H149="TBD", MSO!E149, ""), ""),
  IFERROR(IF(FH!H149="TBD", FH!E149, ""), ""),
  IFERROR(IF(MGOLF!H149="TBD", MGOLF!E149, ""), ""),
  IFERROR(IF(Football!H149="TBD", Football!E149, ""), ""),
  IFERROR(IF(WVB!H149="TBD", WVB!E149, ""), ""),
  IFERROR(IF(XC!H149="TBD", XC!E149, ""), ""),
  IFERROR(IF(SWIMMING!H149="TBD", SWIMMING!E149, ""), ""),
  IFERROR(IF(WTEN!H149="TBD", WTEN!E149, ""), ""),
  IFERROR(IF(TF!H149="TBD", TF!E149, ""), ""),
  IFERROR(IF(WGOLF!H149="TBD", WGOLF!E149, ""), ""),
  IFERROR(IF(WBB!H149="TBD", WBB!E149, ""), ""),
  IFERROR(IF(MBB!H149="TBD", MBB!E149, ""), ""),
  IFERROR(IF(WLAX!H149="TBD", WLAX!E149, ""), ""),
  IFERROR(IF(MLAX!H149="TBD", MLAX!E149, ""), ""),
  IFERROR(IF(SOFT!H149="TBD", SOFT!E149, ""), ""),
  IFERROR(IF(BASE!H149="Away", BASE!E149, ""), ""),
  IFERROR(IF(ESPORTS!H149="TBD", ESPORTS!E149, ""), "")
)</f>
        <v/>
      </c>
      <c r="F149" s="11" t="str">
        <f>TEXTJOIN(
  CHAR(10) &amp; CHAR(10),
  TRUE,
  IFERROR(IF(WSO!H149="TBD", TEXT(WSO!F149, "h:mm AM/PM"), ""), ""),
  IFERROR(IF(MSO!H149="TBD", TEXT(MSO!F149, "h:mm AM/PM"), ""), ""),
  IFERROR(IF(FH!H149="TBD", TEXT(FH!F149, "h:mm AM/PM"), ""), ""),
  IFERROR(IF(MGOLF!H149="TBD", TEXT(MGOLF!F149, "h:mm AM/PM"), ""), ""),
  IFERROR(IF(Football!H149="TBD", TEXT(Football!F149, "h:mm AM/PM"), ""), ""),
  IFERROR(IF(WVB!H149="TBD", TEXT(WVB!F149, "h:mm AM/PM"), ""), ""),
  IFERROR(IF(XC!H149="TBD", TEXT(XC!F149, "h:mm AM/PM"), ""), ""),
  IFERROR(IF(SWIMMING!H149="TBD", TEXT(SWIMMING!F149, "h:mm AM/PM"), ""), ""),
  IFERROR(IF(WTEN!H149="TBD", TEXT(WTEN!F149, "h:mm AM/PM"), ""), ""),
  IFERROR(IF(TF!H149="TBD", TEXT(TF!F149, "h:mm AM/PM"), ""), ""),
  IFERROR(IF(WGOLF!H149="TBD", TEXT(WGOLF!F149, "h:mm AM/PM"), ""), ""),
  IFERROR(IF(WBB!H149="TBD", TEXT(WBB!F149, "h:mm AM/PM"), ""), ""),
  IFERROR(IF(MBB!H149="TBD", TEXT(MBB!F149, "h:mm AM/PM"), ""), ""),
  IFERROR(IF(WLAX!H149="TBD", TEXT(WLAX!F149, "h:mm AM/PM"), ""), ""),
  IFERROR(IF(MLAX!H149="TBD", TEXT(MLAX!F149, "h:mm AM/PM"), ""), ""),
  IFERROR(IF(SOFT!H149="TBD", TEXT(SOFT!F149, "h:mm AM/PM"), ""), ""),
  IFERROR(IF(BASE!H149="TBD", TEXT(BASE!F149, "h:mm AM/PM"), ""), ""),
  IFERROR(IF(ESPORTS!H149="TBD", TEXT(ESPORTS!F149, "h:mm AM/PM"), ""), "")
)
</f>
        <v/>
      </c>
      <c r="G149" s="11" t="str">
        <f>TEXTJOIN(
  CHAR(10) &amp; CHAR(10),
  TRUE,
  IFERROR(IF(WSO!H149="TBD", WSO!G149, ""), ""),
  IFERROR(IF(MSO!H149="TBD", MSO!G149, ""), ""),
  IFERROR(IF(FH!H149="TBD", FH!G149, ""), ""),
  IFERROR(IF(MGOLF!H149="TBD", MGOLF!G149, ""), ""),
  IFERROR(IF(Football!H149="TBD", Football!G149, ""), ""),
  IFERROR(IF(WVB!H149="TBD", WVB!G149, ""), ""),
  IFERROR(IF(XC!H149="TBD", XC!G149, ""), ""),
  IFERROR(IF(SWIMMING!H149="TBD", SWIMMING!G149, ""), ""),
  IFERROR(IF(WTEN!H149="TBD", WTEN!G149, ""), ""),
  IFERROR(IF(TF!H149="TBD", TF!G149, ""), ""),
  IFERROR(IF(WGOLF!H149="TBD", WGOLF!G149, ""), ""),
  IFERROR(IF(WBB!H149="TBD", WBB!G149, ""), ""),
  IFERROR(IF(MBB!H149="TBD", MBB!G149, ""), ""),
  IFERROR(IF(WLAX!H149="TBD", WLAX!G149, ""), ""),
  IFERROR(IF(MLAX!H149="TBD", MLAX!G149, ""), ""),
  IFERROR(IF(SOFT!H149="TBD", SOFT!G149, ""), ""),
  IFERROR(IF(BASE!H149="TBD", BASE!G149, ""), ""),
  IFERROR(IF(ESPORTS!H149="TBD", ESPORTS!G149, ""), "")
)
</f>
        <v/>
      </c>
      <c r="H149" s="22" t="str">
        <f>TEXTJOIN(
  CHAR(10) &amp; CHAR(10),
  TRUE,
  IFERROR(IF(WSO!H149="TBD", WSO!P149, ""), ""),
  IFERROR(IF(MSO!H149="TBD", MSO!P149, ""), ""),
  IFERROR(IF(FH!H149="TBD", FH!P149, ""), ""),
  IFERROR(IF(MGOLF!H149="TBD", MGOLF!P149, ""), ""),
  IFERROR(IF(Football!H149="TBD", Football!P149, ""), ""),
  IFERROR(IF(WVB!H149="TBD", WVB!P149, ""), ""),
  IFERROR(IF(XC!H149="TBD", XC!P149, ""), ""),
  IFERROR(IF(SWIMMING!H149="TBD", SWIMMING!P149, ""), ""),
  IFERROR(IF(WTEN!H149="TBD", WTEN!P149, ""), ""),
  IFERROR(IF(TF!H149="TBD", TF!P149, ""), ""),
  IFERROR(IF(WGOLF!H149="TBD", WGOLF!P149, ""), ""),
  IFERROR(IF(WBB!H149="TBD", WBB!P149, ""), ""),
  IFERROR(IF(MBB!H149="TBD", MBB!P149, ""), ""),
  IFERROR(IF(WLAX!H149="TBD", WLAX!P149, ""), ""),
  IFERROR(IF(MLAX!H149="TBD", MLAX!P149, ""), ""),
  IFERROR(IF(SOFT!H149="TBD", SOFT!P149, ""), ""),
  IFERROR(IF(BASE!H149="TBD", BASE!P149, ""), ""),
  IFERROR(IF(ESPORTS!H149="TBD", ESPORTS!P149, ""), "")
)
</f>
        <v/>
      </c>
    </row>
    <row r="150" ht="22.5" customHeight="1">
      <c r="A150" s="6">
        <v>149.0</v>
      </c>
      <c r="B150" s="6" t="str">
        <f>'Master Schedule'!B150</f>
        <v/>
      </c>
      <c r="C150" s="7">
        <v>46383.0</v>
      </c>
      <c r="D150" s="8" t="str">
        <f t="shared" si="1"/>
        <v>Sunday</v>
      </c>
      <c r="E150" s="11" t="str">
        <f>TEXTJOIN(
  CHAR(10) &amp; CHAR(10),
  TRUE,
  IFERROR(IF(WSO!H150="TBD", WSO!E150, ""), ""),
  IFERROR(IF(MSO!H150="TBD", MSO!E150, ""), ""),
  IFERROR(IF(FH!H150="TBD", FH!E150, ""), ""),
  IFERROR(IF(MGOLF!H150="TBD", MGOLF!E150, ""), ""),
  IFERROR(IF(Football!H150="TBD", Football!E150, ""), ""),
  IFERROR(IF(WVB!H150="TBD", WVB!E150, ""), ""),
  IFERROR(IF(XC!H150="TBD", XC!E150, ""), ""),
  IFERROR(IF(SWIMMING!H150="TBD", SWIMMING!E150, ""), ""),
  IFERROR(IF(WTEN!H150="TBD", WTEN!E150, ""), ""),
  IFERROR(IF(TF!H150="TBD", TF!E150, ""), ""),
  IFERROR(IF(WGOLF!H150="TBD", WGOLF!E150, ""), ""),
  IFERROR(IF(WBB!H150="TBD", WBB!E150, ""), ""),
  IFERROR(IF(MBB!H150="TBD", MBB!E150, ""), ""),
  IFERROR(IF(WLAX!H150="TBD", WLAX!E150, ""), ""),
  IFERROR(IF(MLAX!H150="TBD", MLAX!E150, ""), ""),
  IFERROR(IF(SOFT!H150="TBD", SOFT!E150, ""), ""),
  IFERROR(IF(BASE!H150="Away", BASE!E150, ""), ""),
  IFERROR(IF(ESPORTS!H150="TBD", ESPORTS!E150, ""), "")
)</f>
        <v/>
      </c>
      <c r="F150" s="11" t="str">
        <f>TEXTJOIN(
  CHAR(10) &amp; CHAR(10),
  TRUE,
  IFERROR(IF(WSO!H150="TBD", TEXT(WSO!F150, "h:mm AM/PM"), ""), ""),
  IFERROR(IF(MSO!H150="TBD", TEXT(MSO!F150, "h:mm AM/PM"), ""), ""),
  IFERROR(IF(FH!H150="TBD", TEXT(FH!F150, "h:mm AM/PM"), ""), ""),
  IFERROR(IF(MGOLF!H150="TBD", TEXT(MGOLF!F150, "h:mm AM/PM"), ""), ""),
  IFERROR(IF(Football!H150="TBD", TEXT(Football!F150, "h:mm AM/PM"), ""), ""),
  IFERROR(IF(WVB!H150="TBD", TEXT(WVB!F150, "h:mm AM/PM"), ""), ""),
  IFERROR(IF(XC!H150="TBD", TEXT(XC!F150, "h:mm AM/PM"), ""), ""),
  IFERROR(IF(SWIMMING!H150="TBD", TEXT(SWIMMING!F150, "h:mm AM/PM"), ""), ""),
  IFERROR(IF(WTEN!H150="TBD", TEXT(WTEN!F150, "h:mm AM/PM"), ""), ""),
  IFERROR(IF(TF!H150="TBD", TEXT(TF!F150, "h:mm AM/PM"), ""), ""),
  IFERROR(IF(WGOLF!H150="TBD", TEXT(WGOLF!F150, "h:mm AM/PM"), ""), ""),
  IFERROR(IF(WBB!H150="TBD", TEXT(WBB!F150, "h:mm AM/PM"), ""), ""),
  IFERROR(IF(MBB!H150="TBD", TEXT(MBB!F150, "h:mm AM/PM"), ""), ""),
  IFERROR(IF(WLAX!H150="TBD", TEXT(WLAX!F150, "h:mm AM/PM"), ""), ""),
  IFERROR(IF(MLAX!H150="TBD", TEXT(MLAX!F150, "h:mm AM/PM"), ""), ""),
  IFERROR(IF(SOFT!H150="TBD", TEXT(SOFT!F150, "h:mm AM/PM"), ""), ""),
  IFERROR(IF(BASE!H150="TBD", TEXT(BASE!F150, "h:mm AM/PM"), ""), ""),
  IFERROR(IF(ESPORTS!H150="TBD", TEXT(ESPORTS!F150, "h:mm AM/PM"), ""), "")
)
</f>
        <v/>
      </c>
      <c r="G150" s="11" t="str">
        <f>TEXTJOIN(
  CHAR(10) &amp; CHAR(10),
  TRUE,
  IFERROR(IF(WSO!H150="TBD", WSO!G150, ""), ""),
  IFERROR(IF(MSO!H150="TBD", MSO!G150, ""), ""),
  IFERROR(IF(FH!H150="TBD", FH!G150, ""), ""),
  IFERROR(IF(MGOLF!H150="TBD", MGOLF!G150, ""), ""),
  IFERROR(IF(Football!H150="TBD", Football!G150, ""), ""),
  IFERROR(IF(WVB!H150="TBD", WVB!G150, ""), ""),
  IFERROR(IF(XC!H150="TBD", XC!G150, ""), ""),
  IFERROR(IF(SWIMMING!H150="TBD", SWIMMING!G150, ""), ""),
  IFERROR(IF(WTEN!H150="TBD", WTEN!G150, ""), ""),
  IFERROR(IF(TF!H150="TBD", TF!G150, ""), ""),
  IFERROR(IF(WGOLF!H150="TBD", WGOLF!G150, ""), ""),
  IFERROR(IF(WBB!H150="TBD", WBB!G150, ""), ""),
  IFERROR(IF(MBB!H150="TBD", MBB!G150, ""), ""),
  IFERROR(IF(WLAX!H150="TBD", WLAX!G150, ""), ""),
  IFERROR(IF(MLAX!H150="TBD", MLAX!G150, ""), ""),
  IFERROR(IF(SOFT!H150="TBD", SOFT!G150, ""), ""),
  IFERROR(IF(BASE!H150="TBD", BASE!G150, ""), ""),
  IFERROR(IF(ESPORTS!H150="TBD", ESPORTS!G150, ""), "")
)
</f>
        <v/>
      </c>
      <c r="H150" s="22" t="str">
        <f>TEXTJOIN(
  CHAR(10) &amp; CHAR(10),
  TRUE,
  IFERROR(IF(WSO!H150="TBD", WSO!P150, ""), ""),
  IFERROR(IF(MSO!H150="TBD", MSO!P150, ""), ""),
  IFERROR(IF(FH!H150="TBD", FH!P150, ""), ""),
  IFERROR(IF(MGOLF!H150="TBD", MGOLF!P150, ""), ""),
  IFERROR(IF(Football!H150="TBD", Football!P150, ""), ""),
  IFERROR(IF(WVB!H150="TBD", WVB!P150, ""), ""),
  IFERROR(IF(XC!H150="TBD", XC!P150, ""), ""),
  IFERROR(IF(SWIMMING!H150="TBD", SWIMMING!P150, ""), ""),
  IFERROR(IF(WTEN!H150="TBD", WTEN!P150, ""), ""),
  IFERROR(IF(TF!H150="TBD", TF!P150, ""), ""),
  IFERROR(IF(WGOLF!H150="TBD", WGOLF!P150, ""), ""),
  IFERROR(IF(WBB!H150="TBD", WBB!P150, ""), ""),
  IFERROR(IF(MBB!H150="TBD", MBB!P150, ""), ""),
  IFERROR(IF(WLAX!H150="TBD", WLAX!P150, ""), ""),
  IFERROR(IF(MLAX!H150="TBD", MLAX!P150, ""), ""),
  IFERROR(IF(SOFT!H150="TBD", SOFT!P150, ""), ""),
  IFERROR(IF(BASE!H150="TBD", BASE!P150, ""), ""),
  IFERROR(IF(ESPORTS!H150="TBD", ESPORTS!P150, ""), "")
)
</f>
        <v/>
      </c>
    </row>
    <row r="151" ht="22.5" customHeight="1">
      <c r="A151" s="6">
        <v>150.0</v>
      </c>
      <c r="B151" s="6" t="str">
        <f>'Master Schedule'!B151</f>
        <v/>
      </c>
      <c r="C151" s="7">
        <v>46384.0</v>
      </c>
      <c r="D151" s="8" t="str">
        <f t="shared" si="1"/>
        <v>Monday</v>
      </c>
      <c r="E151" s="11" t="str">
        <f>TEXTJOIN(
  CHAR(10) &amp; CHAR(10),
  TRUE,
  IFERROR(IF(WSO!H151="TBD", WSO!E151, ""), ""),
  IFERROR(IF(MSO!H151="TBD", MSO!E151, ""), ""),
  IFERROR(IF(FH!H151="TBD", FH!E151, ""), ""),
  IFERROR(IF(MGOLF!H151="TBD", MGOLF!E151, ""), ""),
  IFERROR(IF(Football!H151="TBD", Football!E151, ""), ""),
  IFERROR(IF(WVB!H151="TBD", WVB!E151, ""), ""),
  IFERROR(IF(XC!H151="TBD", XC!E151, ""), ""),
  IFERROR(IF(SWIMMING!H151="TBD", SWIMMING!E151, ""), ""),
  IFERROR(IF(WTEN!H151="TBD", WTEN!E151, ""), ""),
  IFERROR(IF(TF!H151="TBD", TF!E151, ""), ""),
  IFERROR(IF(WGOLF!H151="TBD", WGOLF!E151, ""), ""),
  IFERROR(IF(WBB!H151="TBD", WBB!E151, ""), ""),
  IFERROR(IF(MBB!H151="TBD", MBB!E151, ""), ""),
  IFERROR(IF(WLAX!H151="TBD", WLAX!E151, ""), ""),
  IFERROR(IF(MLAX!H151="TBD", MLAX!E151, ""), ""),
  IFERROR(IF(SOFT!H151="TBD", SOFT!E151, ""), ""),
  IFERROR(IF(BASE!H151="Away", BASE!E151, ""), ""),
  IFERROR(IF(ESPORTS!H151="TBD", ESPORTS!E151, ""), "")
)</f>
        <v/>
      </c>
      <c r="F151" s="11" t="str">
        <f>TEXTJOIN(
  CHAR(10) &amp; CHAR(10),
  TRUE,
  IFERROR(IF(WSO!H151="TBD", TEXT(WSO!F151, "h:mm AM/PM"), ""), ""),
  IFERROR(IF(MSO!H151="TBD", TEXT(MSO!F151, "h:mm AM/PM"), ""), ""),
  IFERROR(IF(FH!H151="TBD", TEXT(FH!F151, "h:mm AM/PM"), ""), ""),
  IFERROR(IF(MGOLF!H151="TBD", TEXT(MGOLF!F151, "h:mm AM/PM"), ""), ""),
  IFERROR(IF(Football!H151="TBD", TEXT(Football!F151, "h:mm AM/PM"), ""), ""),
  IFERROR(IF(WVB!H151="TBD", TEXT(WVB!F151, "h:mm AM/PM"), ""), ""),
  IFERROR(IF(XC!H151="TBD", TEXT(XC!F151, "h:mm AM/PM"), ""), ""),
  IFERROR(IF(SWIMMING!H151="TBD", TEXT(SWIMMING!F151, "h:mm AM/PM"), ""), ""),
  IFERROR(IF(WTEN!H151="TBD", TEXT(WTEN!F151, "h:mm AM/PM"), ""), ""),
  IFERROR(IF(TF!H151="TBD", TEXT(TF!F151, "h:mm AM/PM"), ""), ""),
  IFERROR(IF(WGOLF!H151="TBD", TEXT(WGOLF!F151, "h:mm AM/PM"), ""), ""),
  IFERROR(IF(WBB!H151="TBD", TEXT(WBB!F151, "h:mm AM/PM"), ""), ""),
  IFERROR(IF(MBB!H151="TBD", TEXT(MBB!F151, "h:mm AM/PM"), ""), ""),
  IFERROR(IF(WLAX!H151="TBD", TEXT(WLAX!F151, "h:mm AM/PM"), ""), ""),
  IFERROR(IF(MLAX!H151="TBD", TEXT(MLAX!F151, "h:mm AM/PM"), ""), ""),
  IFERROR(IF(SOFT!H151="TBD", TEXT(SOFT!F151, "h:mm AM/PM"), ""), ""),
  IFERROR(IF(BASE!H151="TBD", TEXT(BASE!F151, "h:mm AM/PM"), ""), ""),
  IFERROR(IF(ESPORTS!H151="TBD", TEXT(ESPORTS!F151, "h:mm AM/PM"), ""), "")
)
</f>
        <v/>
      </c>
      <c r="G151" s="11" t="str">
        <f>TEXTJOIN(
  CHAR(10) &amp; CHAR(10),
  TRUE,
  IFERROR(IF(WSO!H151="TBD", WSO!G151, ""), ""),
  IFERROR(IF(MSO!H151="TBD", MSO!G151, ""), ""),
  IFERROR(IF(FH!H151="TBD", FH!G151, ""), ""),
  IFERROR(IF(MGOLF!H151="TBD", MGOLF!G151, ""), ""),
  IFERROR(IF(Football!H151="TBD", Football!G151, ""), ""),
  IFERROR(IF(WVB!H151="TBD", WVB!G151, ""), ""),
  IFERROR(IF(XC!H151="TBD", XC!G151, ""), ""),
  IFERROR(IF(SWIMMING!H151="TBD", SWIMMING!G151, ""), ""),
  IFERROR(IF(WTEN!H151="TBD", WTEN!G151, ""), ""),
  IFERROR(IF(TF!H151="TBD", TF!G151, ""), ""),
  IFERROR(IF(WGOLF!H151="TBD", WGOLF!G151, ""), ""),
  IFERROR(IF(WBB!H151="TBD", WBB!G151, ""), ""),
  IFERROR(IF(MBB!H151="TBD", MBB!G151, ""), ""),
  IFERROR(IF(WLAX!H151="TBD", WLAX!G151, ""), ""),
  IFERROR(IF(MLAX!H151="TBD", MLAX!G151, ""), ""),
  IFERROR(IF(SOFT!H151="TBD", SOFT!G151, ""), ""),
  IFERROR(IF(BASE!H151="TBD", BASE!G151, ""), ""),
  IFERROR(IF(ESPORTS!H151="TBD", ESPORTS!G151, ""), "")
)
</f>
        <v/>
      </c>
      <c r="H151" s="22" t="str">
        <f>TEXTJOIN(
  CHAR(10) &amp; CHAR(10),
  TRUE,
  IFERROR(IF(WSO!H151="TBD", WSO!P151, ""), ""),
  IFERROR(IF(MSO!H151="TBD", MSO!P151, ""), ""),
  IFERROR(IF(FH!H151="TBD", FH!P151, ""), ""),
  IFERROR(IF(MGOLF!H151="TBD", MGOLF!P151, ""), ""),
  IFERROR(IF(Football!H151="TBD", Football!P151, ""), ""),
  IFERROR(IF(WVB!H151="TBD", WVB!P151, ""), ""),
  IFERROR(IF(XC!H151="TBD", XC!P151, ""), ""),
  IFERROR(IF(SWIMMING!H151="TBD", SWIMMING!P151, ""), ""),
  IFERROR(IF(WTEN!H151="TBD", WTEN!P151, ""), ""),
  IFERROR(IF(TF!H151="TBD", TF!P151, ""), ""),
  IFERROR(IF(WGOLF!H151="TBD", WGOLF!P151, ""), ""),
  IFERROR(IF(WBB!H151="TBD", WBB!P151, ""), ""),
  IFERROR(IF(MBB!H151="TBD", MBB!P151, ""), ""),
  IFERROR(IF(WLAX!H151="TBD", WLAX!P151, ""), ""),
  IFERROR(IF(MLAX!H151="TBD", MLAX!P151, ""), ""),
  IFERROR(IF(SOFT!H151="TBD", SOFT!P151, ""), ""),
  IFERROR(IF(BASE!H151="TBD", BASE!P151, ""), ""),
  IFERROR(IF(ESPORTS!H151="TBD", ESPORTS!P151, ""), "")
)
</f>
        <v/>
      </c>
    </row>
    <row r="152" ht="22.5" customHeight="1">
      <c r="A152" s="6">
        <v>151.0</v>
      </c>
      <c r="B152" s="6" t="str">
        <f>'Master Schedule'!B152</f>
        <v/>
      </c>
      <c r="C152" s="7">
        <v>46385.0</v>
      </c>
      <c r="D152" s="8" t="str">
        <f t="shared" si="1"/>
        <v>Tuesday</v>
      </c>
      <c r="E152" s="11" t="str">
        <f>TEXTJOIN(
  CHAR(10) &amp; CHAR(10),
  TRUE,
  IFERROR(IF(WSO!H152="TBD", WSO!E152, ""), ""),
  IFERROR(IF(MSO!H152="TBD", MSO!E152, ""), ""),
  IFERROR(IF(FH!H152="TBD", FH!E152, ""), ""),
  IFERROR(IF(MGOLF!H152="TBD", MGOLF!E152, ""), ""),
  IFERROR(IF(Football!H152="TBD", Football!E152, ""), ""),
  IFERROR(IF(WVB!H152="TBD", WVB!E152, ""), ""),
  IFERROR(IF(XC!H152="TBD", XC!E152, ""), ""),
  IFERROR(IF(SWIMMING!H152="TBD", SWIMMING!E152, ""), ""),
  IFERROR(IF(WTEN!H152="TBD", WTEN!E152, ""), ""),
  IFERROR(IF(TF!H152="TBD", TF!E152, ""), ""),
  IFERROR(IF(WGOLF!H152="TBD", WGOLF!E152, ""), ""),
  IFERROR(IF(WBB!H152="TBD", WBB!E152, ""), ""),
  IFERROR(IF(MBB!H152="TBD", MBB!E152, ""), ""),
  IFERROR(IF(WLAX!H152="TBD", WLAX!E152, ""), ""),
  IFERROR(IF(MLAX!H152="TBD", MLAX!E152, ""), ""),
  IFERROR(IF(SOFT!H152="TBD", SOFT!E152, ""), ""),
  IFERROR(IF(BASE!H152="Away", BASE!E152, ""), ""),
  IFERROR(IF(ESPORTS!H152="TBD", ESPORTS!E152, ""), "")
)</f>
        <v/>
      </c>
      <c r="F152" s="11" t="str">
        <f>TEXTJOIN(
  CHAR(10) &amp; CHAR(10),
  TRUE,
  IFERROR(IF(WSO!H152="TBD", TEXT(WSO!F152, "h:mm AM/PM"), ""), ""),
  IFERROR(IF(MSO!H152="TBD", TEXT(MSO!F152, "h:mm AM/PM"), ""), ""),
  IFERROR(IF(FH!H152="TBD", TEXT(FH!F152, "h:mm AM/PM"), ""), ""),
  IFERROR(IF(MGOLF!H152="TBD", TEXT(MGOLF!F152, "h:mm AM/PM"), ""), ""),
  IFERROR(IF(Football!H152="TBD", TEXT(Football!F152, "h:mm AM/PM"), ""), ""),
  IFERROR(IF(WVB!H152="TBD", TEXT(WVB!F152, "h:mm AM/PM"), ""), ""),
  IFERROR(IF(XC!H152="TBD", TEXT(XC!F152, "h:mm AM/PM"), ""), ""),
  IFERROR(IF(SWIMMING!H152="TBD", TEXT(SWIMMING!F152, "h:mm AM/PM"), ""), ""),
  IFERROR(IF(WTEN!H152="TBD", TEXT(WTEN!F152, "h:mm AM/PM"), ""), ""),
  IFERROR(IF(TF!H152="TBD", TEXT(TF!F152, "h:mm AM/PM"), ""), ""),
  IFERROR(IF(WGOLF!H152="TBD", TEXT(WGOLF!F152, "h:mm AM/PM"), ""), ""),
  IFERROR(IF(WBB!H152="TBD", TEXT(WBB!F152, "h:mm AM/PM"), ""), ""),
  IFERROR(IF(MBB!H152="TBD", TEXT(MBB!F152, "h:mm AM/PM"), ""), ""),
  IFERROR(IF(WLAX!H152="TBD", TEXT(WLAX!F152, "h:mm AM/PM"), ""), ""),
  IFERROR(IF(MLAX!H152="TBD", TEXT(MLAX!F152, "h:mm AM/PM"), ""), ""),
  IFERROR(IF(SOFT!H152="TBD", TEXT(SOFT!F152, "h:mm AM/PM"), ""), ""),
  IFERROR(IF(BASE!H152="TBD", TEXT(BASE!F152, "h:mm AM/PM"), ""), ""),
  IFERROR(IF(ESPORTS!H152="TBD", TEXT(ESPORTS!F152, "h:mm AM/PM"), ""), "")
)
</f>
        <v/>
      </c>
      <c r="G152" s="11" t="str">
        <f>TEXTJOIN(
  CHAR(10) &amp; CHAR(10),
  TRUE,
  IFERROR(IF(WSO!H152="TBD", WSO!G152, ""), ""),
  IFERROR(IF(MSO!H152="TBD", MSO!G152, ""), ""),
  IFERROR(IF(FH!H152="TBD", FH!G152, ""), ""),
  IFERROR(IF(MGOLF!H152="TBD", MGOLF!G152, ""), ""),
  IFERROR(IF(Football!H152="TBD", Football!G152, ""), ""),
  IFERROR(IF(WVB!H152="TBD", WVB!G152, ""), ""),
  IFERROR(IF(XC!H152="TBD", XC!G152, ""), ""),
  IFERROR(IF(SWIMMING!H152="TBD", SWIMMING!G152, ""), ""),
  IFERROR(IF(WTEN!H152="TBD", WTEN!G152, ""), ""),
  IFERROR(IF(TF!H152="TBD", TF!G152, ""), ""),
  IFERROR(IF(WGOLF!H152="TBD", WGOLF!G152, ""), ""),
  IFERROR(IF(WBB!H152="TBD", WBB!G152, ""), ""),
  IFERROR(IF(MBB!H152="TBD", MBB!G152, ""), ""),
  IFERROR(IF(WLAX!H152="TBD", WLAX!G152, ""), ""),
  IFERROR(IF(MLAX!H152="TBD", MLAX!G152, ""), ""),
  IFERROR(IF(SOFT!H152="TBD", SOFT!G152, ""), ""),
  IFERROR(IF(BASE!H152="TBD", BASE!G152, ""), ""),
  IFERROR(IF(ESPORTS!H152="TBD", ESPORTS!G152, ""), "")
)
</f>
        <v/>
      </c>
      <c r="H152" s="22" t="str">
        <f>TEXTJOIN(
  CHAR(10) &amp; CHAR(10),
  TRUE,
  IFERROR(IF(WSO!H152="TBD", WSO!P152, ""), ""),
  IFERROR(IF(MSO!H152="TBD", MSO!P152, ""), ""),
  IFERROR(IF(FH!H152="TBD", FH!P152, ""), ""),
  IFERROR(IF(MGOLF!H152="TBD", MGOLF!P152, ""), ""),
  IFERROR(IF(Football!H152="TBD", Football!P152, ""), ""),
  IFERROR(IF(WVB!H152="TBD", WVB!P152, ""), ""),
  IFERROR(IF(XC!H152="TBD", XC!P152, ""), ""),
  IFERROR(IF(SWIMMING!H152="TBD", SWIMMING!P152, ""), ""),
  IFERROR(IF(WTEN!H152="TBD", WTEN!P152, ""), ""),
  IFERROR(IF(TF!H152="TBD", TF!P152, ""), ""),
  IFERROR(IF(WGOLF!H152="TBD", WGOLF!P152, ""), ""),
  IFERROR(IF(WBB!H152="TBD", WBB!P152, ""), ""),
  IFERROR(IF(MBB!H152="TBD", MBB!P152, ""), ""),
  IFERROR(IF(WLAX!H152="TBD", WLAX!P152, ""), ""),
  IFERROR(IF(MLAX!H152="TBD", MLAX!P152, ""), ""),
  IFERROR(IF(SOFT!H152="TBD", SOFT!P152, ""), ""),
  IFERROR(IF(BASE!H152="TBD", BASE!P152, ""), ""),
  IFERROR(IF(ESPORTS!H152="TBD", ESPORTS!P152, ""), "")
)
</f>
        <v/>
      </c>
    </row>
    <row r="153" ht="22.5" customHeight="1">
      <c r="A153" s="6">
        <v>152.0</v>
      </c>
      <c r="B153" s="6" t="str">
        <f>'Master Schedule'!B153</f>
        <v/>
      </c>
      <c r="C153" s="7">
        <v>46386.0</v>
      </c>
      <c r="D153" s="8" t="str">
        <f t="shared" si="1"/>
        <v>Wednesday</v>
      </c>
      <c r="E153" s="11" t="str">
        <f>TEXTJOIN(
  CHAR(10) &amp; CHAR(10),
  TRUE,
  IFERROR(IF(WSO!H153="TBD", WSO!E153, ""), ""),
  IFERROR(IF(MSO!H153="TBD", MSO!E153, ""), ""),
  IFERROR(IF(FH!H153="TBD", FH!E153, ""), ""),
  IFERROR(IF(MGOLF!H153="TBD", MGOLF!E153, ""), ""),
  IFERROR(IF(Football!H153="TBD", Football!E153, ""), ""),
  IFERROR(IF(WVB!H153="TBD", WVB!E153, ""), ""),
  IFERROR(IF(XC!H153="TBD", XC!E153, ""), ""),
  IFERROR(IF(SWIMMING!H153="TBD", SWIMMING!E153, ""), ""),
  IFERROR(IF(WTEN!H153="TBD", WTEN!E153, ""), ""),
  IFERROR(IF(TF!H153="TBD", TF!E153, ""), ""),
  IFERROR(IF(WGOLF!H153="TBD", WGOLF!E153, ""), ""),
  IFERROR(IF(WBB!H153="TBD", WBB!E153, ""), ""),
  IFERROR(IF(MBB!H153="TBD", MBB!E153, ""), ""),
  IFERROR(IF(WLAX!H153="TBD", WLAX!E153, ""), ""),
  IFERROR(IF(MLAX!H153="TBD", MLAX!E153, ""), ""),
  IFERROR(IF(SOFT!H153="TBD", SOFT!E153, ""), ""),
  IFERROR(IF(BASE!H153="Away", BASE!E153, ""), ""),
  IFERROR(IF(ESPORTS!H153="TBD", ESPORTS!E153, ""), "")
)</f>
        <v/>
      </c>
      <c r="F153" s="11" t="str">
        <f>TEXTJOIN(
  CHAR(10) &amp; CHAR(10),
  TRUE,
  IFERROR(IF(WSO!H153="TBD", TEXT(WSO!F153, "h:mm AM/PM"), ""), ""),
  IFERROR(IF(MSO!H153="TBD", TEXT(MSO!F153, "h:mm AM/PM"), ""), ""),
  IFERROR(IF(FH!H153="TBD", TEXT(FH!F153, "h:mm AM/PM"), ""), ""),
  IFERROR(IF(MGOLF!H153="TBD", TEXT(MGOLF!F153, "h:mm AM/PM"), ""), ""),
  IFERROR(IF(Football!H153="TBD", TEXT(Football!F153, "h:mm AM/PM"), ""), ""),
  IFERROR(IF(WVB!H153="TBD", TEXT(WVB!F153, "h:mm AM/PM"), ""), ""),
  IFERROR(IF(XC!H153="TBD", TEXT(XC!F153, "h:mm AM/PM"), ""), ""),
  IFERROR(IF(SWIMMING!H153="TBD", TEXT(SWIMMING!F153, "h:mm AM/PM"), ""), ""),
  IFERROR(IF(WTEN!H153="TBD", TEXT(WTEN!F153, "h:mm AM/PM"), ""), ""),
  IFERROR(IF(TF!H153="TBD", TEXT(TF!F153, "h:mm AM/PM"), ""), ""),
  IFERROR(IF(WGOLF!H153="TBD", TEXT(WGOLF!F153, "h:mm AM/PM"), ""), ""),
  IFERROR(IF(WBB!H153="TBD", TEXT(WBB!F153, "h:mm AM/PM"), ""), ""),
  IFERROR(IF(MBB!H153="TBD", TEXT(MBB!F153, "h:mm AM/PM"), ""), ""),
  IFERROR(IF(WLAX!H153="TBD", TEXT(WLAX!F153, "h:mm AM/PM"), ""), ""),
  IFERROR(IF(MLAX!H153="TBD", TEXT(MLAX!F153, "h:mm AM/PM"), ""), ""),
  IFERROR(IF(SOFT!H153="TBD", TEXT(SOFT!F153, "h:mm AM/PM"), ""), ""),
  IFERROR(IF(BASE!H153="TBD", TEXT(BASE!F153, "h:mm AM/PM"), ""), ""),
  IFERROR(IF(ESPORTS!H153="TBD", TEXT(ESPORTS!F153, "h:mm AM/PM"), ""), "")
)
</f>
        <v/>
      </c>
      <c r="G153" s="11" t="str">
        <f>TEXTJOIN(
  CHAR(10) &amp; CHAR(10),
  TRUE,
  IFERROR(IF(WSO!H153="TBD", WSO!G153, ""), ""),
  IFERROR(IF(MSO!H153="TBD", MSO!G153, ""), ""),
  IFERROR(IF(FH!H153="TBD", FH!G153, ""), ""),
  IFERROR(IF(MGOLF!H153="TBD", MGOLF!G153, ""), ""),
  IFERROR(IF(Football!H153="TBD", Football!G153, ""), ""),
  IFERROR(IF(WVB!H153="TBD", WVB!G153, ""), ""),
  IFERROR(IF(XC!H153="TBD", XC!G153, ""), ""),
  IFERROR(IF(SWIMMING!H153="TBD", SWIMMING!G153, ""), ""),
  IFERROR(IF(WTEN!H153="TBD", WTEN!G153, ""), ""),
  IFERROR(IF(TF!H153="TBD", TF!G153, ""), ""),
  IFERROR(IF(WGOLF!H153="TBD", WGOLF!G153, ""), ""),
  IFERROR(IF(WBB!H153="TBD", WBB!G153, ""), ""),
  IFERROR(IF(MBB!H153="TBD", MBB!G153, ""), ""),
  IFERROR(IF(WLAX!H153="TBD", WLAX!G153, ""), ""),
  IFERROR(IF(MLAX!H153="TBD", MLAX!G153, ""), ""),
  IFERROR(IF(SOFT!H153="TBD", SOFT!G153, ""), ""),
  IFERROR(IF(BASE!H153="TBD", BASE!G153, ""), ""),
  IFERROR(IF(ESPORTS!H153="TBD", ESPORTS!G153, ""), "")
)
</f>
        <v/>
      </c>
      <c r="H153" s="22" t="str">
        <f>TEXTJOIN(
  CHAR(10) &amp; CHAR(10),
  TRUE,
  IFERROR(IF(WSO!H153="TBD", WSO!P153, ""), ""),
  IFERROR(IF(MSO!H153="TBD", MSO!P153, ""), ""),
  IFERROR(IF(FH!H153="TBD", FH!P153, ""), ""),
  IFERROR(IF(MGOLF!H153="TBD", MGOLF!P153, ""), ""),
  IFERROR(IF(Football!H153="TBD", Football!P153, ""), ""),
  IFERROR(IF(WVB!H153="TBD", WVB!P153, ""), ""),
  IFERROR(IF(XC!H153="TBD", XC!P153, ""), ""),
  IFERROR(IF(SWIMMING!H153="TBD", SWIMMING!P153, ""), ""),
  IFERROR(IF(WTEN!H153="TBD", WTEN!P153, ""), ""),
  IFERROR(IF(TF!H153="TBD", TF!P153, ""), ""),
  IFERROR(IF(WGOLF!H153="TBD", WGOLF!P153, ""), ""),
  IFERROR(IF(WBB!H153="TBD", WBB!P153, ""), ""),
  IFERROR(IF(MBB!H153="TBD", MBB!P153, ""), ""),
  IFERROR(IF(WLAX!H153="TBD", WLAX!P153, ""), ""),
  IFERROR(IF(MLAX!H153="TBD", MLAX!P153, ""), ""),
  IFERROR(IF(SOFT!H153="TBD", SOFT!P153, ""), ""),
  IFERROR(IF(BASE!H153="TBD", BASE!P153, ""), ""),
  IFERROR(IF(ESPORTS!H153="TBD", ESPORTS!P153, ""), "")
)
</f>
        <v/>
      </c>
    </row>
    <row r="154" ht="22.5" customHeight="1">
      <c r="A154" s="6">
        <v>153.0</v>
      </c>
      <c r="B154" s="6" t="str">
        <f>'Master Schedule'!B154</f>
        <v/>
      </c>
      <c r="C154" s="7">
        <v>46387.0</v>
      </c>
      <c r="D154" s="8" t="str">
        <f t="shared" si="1"/>
        <v>Thursday</v>
      </c>
      <c r="E154" s="11" t="str">
        <f>TEXTJOIN(
  CHAR(10) &amp; CHAR(10),
  TRUE,
  IFERROR(IF(WSO!H154="TBD", WSO!E154, ""), ""),
  IFERROR(IF(MSO!H154="TBD", MSO!E154, ""), ""),
  IFERROR(IF(FH!H154="TBD", FH!E154, ""), ""),
  IFERROR(IF(MGOLF!H154="TBD", MGOLF!E154, ""), ""),
  IFERROR(IF(Football!H154="TBD", Football!E154, ""), ""),
  IFERROR(IF(WVB!H154="TBD", WVB!E154, ""), ""),
  IFERROR(IF(XC!H154="TBD", XC!E154, ""), ""),
  IFERROR(IF(SWIMMING!H154="TBD", SWIMMING!E154, ""), ""),
  IFERROR(IF(WTEN!H154="TBD", WTEN!E154, ""), ""),
  IFERROR(IF(TF!H154="TBD", TF!E154, ""), ""),
  IFERROR(IF(WGOLF!H154="TBD", WGOLF!E154, ""), ""),
  IFERROR(IF(WBB!H154="TBD", WBB!E154, ""), ""),
  IFERROR(IF(MBB!H154="TBD", MBB!E154, ""), ""),
  IFERROR(IF(WLAX!H154="TBD", WLAX!E154, ""), ""),
  IFERROR(IF(MLAX!H154="TBD", MLAX!E154, ""), ""),
  IFERROR(IF(SOFT!H154="TBD", SOFT!E154, ""), ""),
  IFERROR(IF(BASE!H154="Away", BASE!E154, ""), ""),
  IFERROR(IF(ESPORTS!H154="TBD", ESPORTS!E154, ""), "")
)</f>
        <v/>
      </c>
      <c r="F154" s="11" t="str">
        <f>TEXTJOIN(
  CHAR(10) &amp; CHAR(10),
  TRUE,
  IFERROR(IF(WSO!H154="TBD", TEXT(WSO!F154, "h:mm AM/PM"), ""), ""),
  IFERROR(IF(MSO!H154="TBD", TEXT(MSO!F154, "h:mm AM/PM"), ""), ""),
  IFERROR(IF(FH!H154="TBD", TEXT(FH!F154, "h:mm AM/PM"), ""), ""),
  IFERROR(IF(MGOLF!H154="TBD", TEXT(MGOLF!F154, "h:mm AM/PM"), ""), ""),
  IFERROR(IF(Football!H154="TBD", TEXT(Football!F154, "h:mm AM/PM"), ""), ""),
  IFERROR(IF(WVB!H154="TBD", TEXT(WVB!F154, "h:mm AM/PM"), ""), ""),
  IFERROR(IF(XC!H154="TBD", TEXT(XC!F154, "h:mm AM/PM"), ""), ""),
  IFERROR(IF(SWIMMING!H154="TBD", TEXT(SWIMMING!F154, "h:mm AM/PM"), ""), ""),
  IFERROR(IF(WTEN!H154="TBD", TEXT(WTEN!F154, "h:mm AM/PM"), ""), ""),
  IFERROR(IF(TF!H154="TBD", TEXT(TF!F154, "h:mm AM/PM"), ""), ""),
  IFERROR(IF(WGOLF!H154="TBD", TEXT(WGOLF!F154, "h:mm AM/PM"), ""), ""),
  IFERROR(IF(WBB!H154="TBD", TEXT(WBB!F154, "h:mm AM/PM"), ""), ""),
  IFERROR(IF(MBB!H154="TBD", TEXT(MBB!F154, "h:mm AM/PM"), ""), ""),
  IFERROR(IF(WLAX!H154="TBD", TEXT(WLAX!F154, "h:mm AM/PM"), ""), ""),
  IFERROR(IF(MLAX!H154="TBD", TEXT(MLAX!F154, "h:mm AM/PM"), ""), ""),
  IFERROR(IF(SOFT!H154="TBD", TEXT(SOFT!F154, "h:mm AM/PM"), ""), ""),
  IFERROR(IF(BASE!H154="TBD", TEXT(BASE!F154, "h:mm AM/PM"), ""), ""),
  IFERROR(IF(ESPORTS!H154="TBD", TEXT(ESPORTS!F154, "h:mm AM/PM"), ""), "")
)
</f>
        <v/>
      </c>
      <c r="G154" s="11" t="str">
        <f>TEXTJOIN(
  CHAR(10) &amp; CHAR(10),
  TRUE,
  IFERROR(IF(WSO!H154="TBD", WSO!G154, ""), ""),
  IFERROR(IF(MSO!H154="TBD", MSO!G154, ""), ""),
  IFERROR(IF(FH!H154="TBD", FH!G154, ""), ""),
  IFERROR(IF(MGOLF!H154="TBD", MGOLF!G154, ""), ""),
  IFERROR(IF(Football!H154="TBD", Football!G154, ""), ""),
  IFERROR(IF(WVB!H154="TBD", WVB!G154, ""), ""),
  IFERROR(IF(XC!H154="TBD", XC!G154, ""), ""),
  IFERROR(IF(SWIMMING!H154="TBD", SWIMMING!G154, ""), ""),
  IFERROR(IF(WTEN!H154="TBD", WTEN!G154, ""), ""),
  IFERROR(IF(TF!H154="TBD", TF!G154, ""), ""),
  IFERROR(IF(WGOLF!H154="TBD", WGOLF!G154, ""), ""),
  IFERROR(IF(WBB!H154="TBD", WBB!G154, ""), ""),
  IFERROR(IF(MBB!H154="TBD", MBB!G154, ""), ""),
  IFERROR(IF(WLAX!H154="TBD", WLAX!G154, ""), ""),
  IFERROR(IF(MLAX!H154="TBD", MLAX!G154, ""), ""),
  IFERROR(IF(SOFT!H154="TBD", SOFT!G154, ""), ""),
  IFERROR(IF(BASE!H154="TBD", BASE!G154, ""), ""),
  IFERROR(IF(ESPORTS!H154="TBD", ESPORTS!G154, ""), "")
)
</f>
        <v/>
      </c>
      <c r="H154" s="22" t="str">
        <f>TEXTJOIN(
  CHAR(10) &amp; CHAR(10),
  TRUE,
  IFERROR(IF(WSO!H154="TBD", WSO!P154, ""), ""),
  IFERROR(IF(MSO!H154="TBD", MSO!P154, ""), ""),
  IFERROR(IF(FH!H154="TBD", FH!P154, ""), ""),
  IFERROR(IF(MGOLF!H154="TBD", MGOLF!P154, ""), ""),
  IFERROR(IF(Football!H154="TBD", Football!P154, ""), ""),
  IFERROR(IF(WVB!H154="TBD", WVB!P154, ""), ""),
  IFERROR(IF(XC!H154="TBD", XC!P154, ""), ""),
  IFERROR(IF(SWIMMING!H154="TBD", SWIMMING!P154, ""), ""),
  IFERROR(IF(WTEN!H154="TBD", WTEN!P154, ""), ""),
  IFERROR(IF(TF!H154="TBD", TF!P154, ""), ""),
  IFERROR(IF(WGOLF!H154="TBD", WGOLF!P154, ""), ""),
  IFERROR(IF(WBB!H154="TBD", WBB!P154, ""), ""),
  IFERROR(IF(MBB!H154="TBD", MBB!P154, ""), ""),
  IFERROR(IF(WLAX!H154="TBD", WLAX!P154, ""), ""),
  IFERROR(IF(MLAX!H154="TBD", MLAX!P154, ""), ""),
  IFERROR(IF(SOFT!H154="TBD", SOFT!P154, ""), ""),
  IFERROR(IF(BASE!H154="TBD", BASE!P154, ""), ""),
  IFERROR(IF(ESPORTS!H154="TBD", ESPORTS!P154, ""), "")
)
</f>
        <v/>
      </c>
    </row>
    <row r="155" ht="22.5" customHeight="1">
      <c r="A155" s="6">
        <v>154.0</v>
      </c>
      <c r="B155" s="6" t="str">
        <f>'Master Schedule'!B155</f>
        <v/>
      </c>
      <c r="C155" s="7">
        <v>46388.0</v>
      </c>
      <c r="D155" s="8" t="str">
        <f t="shared" si="1"/>
        <v>Friday</v>
      </c>
      <c r="E155" s="11" t="str">
        <f>TEXTJOIN(
  CHAR(10) &amp; CHAR(10),
  TRUE,
  IFERROR(IF(WSO!H155="TBD", WSO!E155, ""), ""),
  IFERROR(IF(MSO!H155="TBD", MSO!E155, ""), ""),
  IFERROR(IF(FH!H155="TBD", FH!E155, ""), ""),
  IFERROR(IF(MGOLF!H155="TBD", MGOLF!E155, ""), ""),
  IFERROR(IF(Football!H155="TBD", Football!E155, ""), ""),
  IFERROR(IF(WVB!H155="TBD", WVB!E155, ""), ""),
  IFERROR(IF(XC!H155="TBD", XC!E155, ""), ""),
  IFERROR(IF(SWIMMING!H155="TBD", SWIMMING!E155, ""), ""),
  IFERROR(IF(WTEN!H155="TBD", WTEN!E155, ""), ""),
  IFERROR(IF(TF!H155="TBD", TF!E155, ""), ""),
  IFERROR(IF(WGOLF!H155="TBD", WGOLF!E155, ""), ""),
  IFERROR(IF(WBB!H155="TBD", WBB!E155, ""), ""),
  IFERROR(IF(MBB!H155="TBD", MBB!E155, ""), ""),
  IFERROR(IF(WLAX!H155="TBD", WLAX!E155, ""), ""),
  IFERROR(IF(MLAX!H155="TBD", MLAX!E155, ""), ""),
  IFERROR(IF(SOFT!H155="TBD", SOFT!E155, ""), ""),
  IFERROR(IF(BASE!H155="Away", BASE!E155, ""), ""),
  IFERROR(IF(ESPORTS!H155="TBD", ESPORTS!E155, ""), "")
)</f>
        <v/>
      </c>
      <c r="F155" s="11" t="str">
        <f>TEXTJOIN(
  CHAR(10) &amp; CHAR(10),
  TRUE,
  IFERROR(IF(WSO!H155="TBD", TEXT(WSO!F155, "h:mm AM/PM"), ""), ""),
  IFERROR(IF(MSO!H155="TBD", TEXT(MSO!F155, "h:mm AM/PM"), ""), ""),
  IFERROR(IF(FH!H155="TBD", TEXT(FH!F155, "h:mm AM/PM"), ""), ""),
  IFERROR(IF(MGOLF!H155="TBD", TEXT(MGOLF!F155, "h:mm AM/PM"), ""), ""),
  IFERROR(IF(Football!H155="TBD", TEXT(Football!F155, "h:mm AM/PM"), ""), ""),
  IFERROR(IF(WVB!H155="TBD", TEXT(WVB!F155, "h:mm AM/PM"), ""), ""),
  IFERROR(IF(XC!H155="TBD", TEXT(XC!F155, "h:mm AM/PM"), ""), ""),
  IFERROR(IF(SWIMMING!H155="TBD", TEXT(SWIMMING!F155, "h:mm AM/PM"), ""), ""),
  IFERROR(IF(WTEN!H155="TBD", TEXT(WTEN!F155, "h:mm AM/PM"), ""), ""),
  IFERROR(IF(TF!H155="TBD", TEXT(TF!F155, "h:mm AM/PM"), ""), ""),
  IFERROR(IF(WGOLF!H155="TBD", TEXT(WGOLF!F155, "h:mm AM/PM"), ""), ""),
  IFERROR(IF(WBB!H155="TBD", TEXT(WBB!F155, "h:mm AM/PM"), ""), ""),
  IFERROR(IF(MBB!H155="TBD", TEXT(MBB!F155, "h:mm AM/PM"), ""), ""),
  IFERROR(IF(WLAX!H155="TBD", TEXT(WLAX!F155, "h:mm AM/PM"), ""), ""),
  IFERROR(IF(MLAX!H155="TBD", TEXT(MLAX!F155, "h:mm AM/PM"), ""), ""),
  IFERROR(IF(SOFT!H155="TBD", TEXT(SOFT!F155, "h:mm AM/PM"), ""), ""),
  IFERROR(IF(BASE!H155="TBD", TEXT(BASE!F155, "h:mm AM/PM"), ""), ""),
  IFERROR(IF(ESPORTS!H155="TBD", TEXT(ESPORTS!F155, "h:mm AM/PM"), ""), "")
)
</f>
        <v/>
      </c>
      <c r="G155" s="11" t="str">
        <f>TEXTJOIN(
  CHAR(10) &amp; CHAR(10),
  TRUE,
  IFERROR(IF(WSO!H155="TBD", WSO!G155, ""), ""),
  IFERROR(IF(MSO!H155="TBD", MSO!G155, ""), ""),
  IFERROR(IF(FH!H155="TBD", FH!G155, ""), ""),
  IFERROR(IF(MGOLF!H155="TBD", MGOLF!G155, ""), ""),
  IFERROR(IF(Football!H155="TBD", Football!G155, ""), ""),
  IFERROR(IF(WVB!H155="TBD", WVB!G155, ""), ""),
  IFERROR(IF(XC!H155="TBD", XC!G155, ""), ""),
  IFERROR(IF(SWIMMING!H155="TBD", SWIMMING!G155, ""), ""),
  IFERROR(IF(WTEN!H155="TBD", WTEN!G155, ""), ""),
  IFERROR(IF(TF!H155="TBD", TF!G155, ""), ""),
  IFERROR(IF(WGOLF!H155="TBD", WGOLF!G155, ""), ""),
  IFERROR(IF(WBB!H155="TBD", WBB!G155, ""), ""),
  IFERROR(IF(MBB!H155="TBD", MBB!G155, ""), ""),
  IFERROR(IF(WLAX!H155="TBD", WLAX!G155, ""), ""),
  IFERROR(IF(MLAX!H155="TBD", MLAX!G155, ""), ""),
  IFERROR(IF(SOFT!H155="TBD", SOFT!G155, ""), ""),
  IFERROR(IF(BASE!H155="TBD", BASE!G155, ""), ""),
  IFERROR(IF(ESPORTS!H155="TBD", ESPORTS!G155, ""), "")
)
</f>
        <v/>
      </c>
      <c r="H155" s="22" t="str">
        <f>TEXTJOIN(
  CHAR(10) &amp; CHAR(10),
  TRUE,
  IFERROR(IF(WSO!H155="TBD", WSO!P155, ""), ""),
  IFERROR(IF(MSO!H155="TBD", MSO!P155, ""), ""),
  IFERROR(IF(FH!H155="TBD", FH!P155, ""), ""),
  IFERROR(IF(MGOLF!H155="TBD", MGOLF!P155, ""), ""),
  IFERROR(IF(Football!H155="TBD", Football!P155, ""), ""),
  IFERROR(IF(WVB!H155="TBD", WVB!P155, ""), ""),
  IFERROR(IF(XC!H155="TBD", XC!P155, ""), ""),
  IFERROR(IF(SWIMMING!H155="TBD", SWIMMING!P155, ""), ""),
  IFERROR(IF(WTEN!H155="TBD", WTEN!P155, ""), ""),
  IFERROR(IF(TF!H155="TBD", TF!P155, ""), ""),
  IFERROR(IF(WGOLF!H155="TBD", WGOLF!P155, ""), ""),
  IFERROR(IF(WBB!H155="TBD", WBB!P155, ""), ""),
  IFERROR(IF(MBB!H155="TBD", MBB!P155, ""), ""),
  IFERROR(IF(WLAX!H155="TBD", WLAX!P155, ""), ""),
  IFERROR(IF(MLAX!H155="TBD", MLAX!P155, ""), ""),
  IFERROR(IF(SOFT!H155="TBD", SOFT!P155, ""), ""),
  IFERROR(IF(BASE!H155="TBD", BASE!P155, ""), ""),
  IFERROR(IF(ESPORTS!H155="TBD", ESPORTS!P155, ""), "")
)
</f>
        <v/>
      </c>
    </row>
    <row r="156" ht="22.5" customHeight="1">
      <c r="A156" s="6">
        <v>155.0</v>
      </c>
      <c r="B156" s="6" t="str">
        <f>'Master Schedule'!B156</f>
        <v/>
      </c>
      <c r="C156" s="7">
        <v>46389.0</v>
      </c>
      <c r="D156" s="8" t="str">
        <f t="shared" si="1"/>
        <v>Saturday</v>
      </c>
      <c r="E156" s="11" t="str">
        <f>TEXTJOIN(
  CHAR(10) &amp; CHAR(10),
  TRUE,
  IFERROR(IF(WSO!H156="TBD", WSO!E156, ""), ""),
  IFERROR(IF(MSO!H156="TBD", MSO!E156, ""), ""),
  IFERROR(IF(FH!H156="TBD", FH!E156, ""), ""),
  IFERROR(IF(MGOLF!H156="TBD", MGOLF!E156, ""), ""),
  IFERROR(IF(Football!H156="TBD", Football!E156, ""), ""),
  IFERROR(IF(WVB!H156="TBD", WVB!E156, ""), ""),
  IFERROR(IF(XC!H156="TBD", XC!E156, ""), ""),
  IFERROR(IF(SWIMMING!H156="TBD", SWIMMING!E156, ""), ""),
  IFERROR(IF(WTEN!H156="TBD", WTEN!E156, ""), ""),
  IFERROR(IF(TF!H156="TBD", TF!E156, ""), ""),
  IFERROR(IF(WGOLF!H156="TBD", WGOLF!E156, ""), ""),
  IFERROR(IF(WBB!H156="TBD", WBB!E156, ""), ""),
  IFERROR(IF(MBB!H156="TBD", MBB!E156, ""), ""),
  IFERROR(IF(WLAX!H156="TBD", WLAX!E156, ""), ""),
  IFERROR(IF(MLAX!H156="TBD", MLAX!E156, ""), ""),
  IFERROR(IF(SOFT!H156="TBD", SOFT!E156, ""), ""),
  IFERROR(IF(BASE!H156="Away", BASE!E156, ""), ""),
  IFERROR(IF(ESPORTS!H156="TBD", ESPORTS!E156, ""), "")
)</f>
        <v/>
      </c>
      <c r="F156" s="11" t="str">
        <f>TEXTJOIN(
  CHAR(10) &amp; CHAR(10),
  TRUE,
  IFERROR(IF(WSO!H156="TBD", TEXT(WSO!F156, "h:mm AM/PM"), ""), ""),
  IFERROR(IF(MSO!H156="TBD", TEXT(MSO!F156, "h:mm AM/PM"), ""), ""),
  IFERROR(IF(FH!H156="TBD", TEXT(FH!F156, "h:mm AM/PM"), ""), ""),
  IFERROR(IF(MGOLF!H156="TBD", TEXT(MGOLF!F156, "h:mm AM/PM"), ""), ""),
  IFERROR(IF(Football!H156="TBD", TEXT(Football!F156, "h:mm AM/PM"), ""), ""),
  IFERROR(IF(WVB!H156="TBD", TEXT(WVB!F156, "h:mm AM/PM"), ""), ""),
  IFERROR(IF(XC!H156="TBD", TEXT(XC!F156, "h:mm AM/PM"), ""), ""),
  IFERROR(IF(SWIMMING!H156="TBD", TEXT(SWIMMING!F156, "h:mm AM/PM"), ""), ""),
  IFERROR(IF(WTEN!H156="TBD", TEXT(WTEN!F156, "h:mm AM/PM"), ""), ""),
  IFERROR(IF(TF!H156="TBD", TEXT(TF!F156, "h:mm AM/PM"), ""), ""),
  IFERROR(IF(WGOLF!H156="TBD", TEXT(WGOLF!F156, "h:mm AM/PM"), ""), ""),
  IFERROR(IF(WBB!H156="TBD", TEXT(WBB!F156, "h:mm AM/PM"), ""), ""),
  IFERROR(IF(MBB!H156="TBD", TEXT(MBB!F156, "h:mm AM/PM"), ""), ""),
  IFERROR(IF(WLAX!H156="TBD", TEXT(WLAX!F156, "h:mm AM/PM"), ""), ""),
  IFERROR(IF(MLAX!H156="TBD", TEXT(MLAX!F156, "h:mm AM/PM"), ""), ""),
  IFERROR(IF(SOFT!H156="TBD", TEXT(SOFT!F156, "h:mm AM/PM"), ""), ""),
  IFERROR(IF(BASE!H156="TBD", TEXT(BASE!F156, "h:mm AM/PM"), ""), ""),
  IFERROR(IF(ESPORTS!H156="TBD", TEXT(ESPORTS!F156, "h:mm AM/PM"), ""), "")
)
</f>
        <v/>
      </c>
      <c r="G156" s="11" t="str">
        <f>TEXTJOIN(
  CHAR(10) &amp; CHAR(10),
  TRUE,
  IFERROR(IF(WSO!H156="TBD", WSO!G156, ""), ""),
  IFERROR(IF(MSO!H156="TBD", MSO!G156, ""), ""),
  IFERROR(IF(FH!H156="TBD", FH!G156, ""), ""),
  IFERROR(IF(MGOLF!H156="TBD", MGOLF!G156, ""), ""),
  IFERROR(IF(Football!H156="TBD", Football!G156, ""), ""),
  IFERROR(IF(WVB!H156="TBD", WVB!G156, ""), ""),
  IFERROR(IF(XC!H156="TBD", XC!G156, ""), ""),
  IFERROR(IF(SWIMMING!H156="TBD", SWIMMING!G156, ""), ""),
  IFERROR(IF(WTEN!H156="TBD", WTEN!G156, ""), ""),
  IFERROR(IF(TF!H156="TBD", TF!G156, ""), ""),
  IFERROR(IF(WGOLF!H156="TBD", WGOLF!G156, ""), ""),
  IFERROR(IF(WBB!H156="TBD", WBB!G156, ""), ""),
  IFERROR(IF(MBB!H156="TBD", MBB!G156, ""), ""),
  IFERROR(IF(WLAX!H156="TBD", WLAX!G156, ""), ""),
  IFERROR(IF(MLAX!H156="TBD", MLAX!G156, ""), ""),
  IFERROR(IF(SOFT!H156="TBD", SOFT!G156, ""), ""),
  IFERROR(IF(BASE!H156="TBD", BASE!G156, ""), ""),
  IFERROR(IF(ESPORTS!H156="TBD", ESPORTS!G156, ""), "")
)
</f>
        <v/>
      </c>
      <c r="H156" s="22" t="str">
        <f>TEXTJOIN(
  CHAR(10) &amp; CHAR(10),
  TRUE,
  IFERROR(IF(WSO!H156="TBD", WSO!P156, ""), ""),
  IFERROR(IF(MSO!H156="TBD", MSO!P156, ""), ""),
  IFERROR(IF(FH!H156="TBD", FH!P156, ""), ""),
  IFERROR(IF(MGOLF!H156="TBD", MGOLF!P156, ""), ""),
  IFERROR(IF(Football!H156="TBD", Football!P156, ""), ""),
  IFERROR(IF(WVB!H156="TBD", WVB!P156, ""), ""),
  IFERROR(IF(XC!H156="TBD", XC!P156, ""), ""),
  IFERROR(IF(SWIMMING!H156="TBD", SWIMMING!P156, ""), ""),
  IFERROR(IF(WTEN!H156="TBD", WTEN!P156, ""), ""),
  IFERROR(IF(TF!H156="TBD", TF!P156, ""), ""),
  IFERROR(IF(WGOLF!H156="TBD", WGOLF!P156, ""), ""),
  IFERROR(IF(WBB!H156="TBD", WBB!P156, ""), ""),
  IFERROR(IF(MBB!H156="TBD", MBB!P156, ""), ""),
  IFERROR(IF(WLAX!H156="TBD", WLAX!P156, ""), ""),
  IFERROR(IF(MLAX!H156="TBD", MLAX!P156, ""), ""),
  IFERROR(IF(SOFT!H156="TBD", SOFT!P156, ""), ""),
  IFERROR(IF(BASE!H156="TBD", BASE!P156, ""), ""),
  IFERROR(IF(ESPORTS!H156="TBD", ESPORTS!P156, ""), "")
)
</f>
        <v/>
      </c>
    </row>
    <row r="157" ht="22.5" customHeight="1">
      <c r="A157" s="6">
        <v>156.0</v>
      </c>
      <c r="B157" s="6" t="str">
        <f>'Master Schedule'!B157</f>
        <v/>
      </c>
      <c r="C157" s="7">
        <v>46390.0</v>
      </c>
      <c r="D157" s="8" t="str">
        <f t="shared" si="1"/>
        <v>Sunday</v>
      </c>
      <c r="E157" s="11" t="str">
        <f>TEXTJOIN(
  CHAR(10) &amp; CHAR(10),
  TRUE,
  IFERROR(IF(WSO!H157="TBD", WSO!E157, ""), ""),
  IFERROR(IF(MSO!H157="TBD", MSO!E157, ""), ""),
  IFERROR(IF(FH!H157="TBD", FH!E157, ""), ""),
  IFERROR(IF(MGOLF!H157="TBD", MGOLF!E157, ""), ""),
  IFERROR(IF(Football!H157="TBD", Football!E157, ""), ""),
  IFERROR(IF(WVB!H157="TBD", WVB!E157, ""), ""),
  IFERROR(IF(XC!H157="TBD", XC!E157, ""), ""),
  IFERROR(IF(SWIMMING!H157="TBD", SWIMMING!E157, ""), ""),
  IFERROR(IF(WTEN!H157="TBD", WTEN!E157, ""), ""),
  IFERROR(IF(TF!H157="TBD", TF!E157, ""), ""),
  IFERROR(IF(WGOLF!H157="TBD", WGOLF!E157, ""), ""),
  IFERROR(IF(WBB!H157="TBD", WBB!E157, ""), ""),
  IFERROR(IF(MBB!H157="TBD", MBB!E157, ""), ""),
  IFERROR(IF(WLAX!H157="TBD", WLAX!E157, ""), ""),
  IFERROR(IF(MLAX!H157="TBD", MLAX!E157, ""), ""),
  IFERROR(IF(SOFT!H157="TBD", SOFT!E157, ""), ""),
  IFERROR(IF(BASE!H157="Away", BASE!E157, ""), ""),
  IFERROR(IF(ESPORTS!H157="TBD", ESPORTS!E157, ""), "")
)</f>
        <v/>
      </c>
      <c r="F157" s="11" t="str">
        <f>TEXTJOIN(
  CHAR(10) &amp; CHAR(10),
  TRUE,
  IFERROR(IF(WSO!H157="TBD", TEXT(WSO!F157, "h:mm AM/PM"), ""), ""),
  IFERROR(IF(MSO!H157="TBD", TEXT(MSO!F157, "h:mm AM/PM"), ""), ""),
  IFERROR(IF(FH!H157="TBD", TEXT(FH!F157, "h:mm AM/PM"), ""), ""),
  IFERROR(IF(MGOLF!H157="TBD", TEXT(MGOLF!F157, "h:mm AM/PM"), ""), ""),
  IFERROR(IF(Football!H157="TBD", TEXT(Football!F157, "h:mm AM/PM"), ""), ""),
  IFERROR(IF(WVB!H157="TBD", TEXT(WVB!F157, "h:mm AM/PM"), ""), ""),
  IFERROR(IF(XC!H157="TBD", TEXT(XC!F157, "h:mm AM/PM"), ""), ""),
  IFERROR(IF(SWIMMING!H157="TBD", TEXT(SWIMMING!F157, "h:mm AM/PM"), ""), ""),
  IFERROR(IF(WTEN!H157="TBD", TEXT(WTEN!F157, "h:mm AM/PM"), ""), ""),
  IFERROR(IF(TF!H157="TBD", TEXT(TF!F157, "h:mm AM/PM"), ""), ""),
  IFERROR(IF(WGOLF!H157="TBD", TEXT(WGOLF!F157, "h:mm AM/PM"), ""), ""),
  IFERROR(IF(WBB!H157="TBD", TEXT(WBB!F157, "h:mm AM/PM"), ""), ""),
  IFERROR(IF(MBB!H157="TBD", TEXT(MBB!F157, "h:mm AM/PM"), ""), ""),
  IFERROR(IF(WLAX!H157="TBD", TEXT(WLAX!F157, "h:mm AM/PM"), ""), ""),
  IFERROR(IF(MLAX!H157="TBD", TEXT(MLAX!F157, "h:mm AM/PM"), ""), ""),
  IFERROR(IF(SOFT!H157="TBD", TEXT(SOFT!F157, "h:mm AM/PM"), ""), ""),
  IFERROR(IF(BASE!H157="TBD", TEXT(BASE!F157, "h:mm AM/PM"), ""), ""),
  IFERROR(IF(ESPORTS!H157="TBD", TEXT(ESPORTS!F157, "h:mm AM/PM"), ""), "")
)
</f>
        <v/>
      </c>
      <c r="G157" s="11" t="str">
        <f>TEXTJOIN(
  CHAR(10) &amp; CHAR(10),
  TRUE,
  IFERROR(IF(WSO!H157="TBD", WSO!G157, ""), ""),
  IFERROR(IF(MSO!H157="TBD", MSO!G157, ""), ""),
  IFERROR(IF(FH!H157="TBD", FH!G157, ""), ""),
  IFERROR(IF(MGOLF!H157="TBD", MGOLF!G157, ""), ""),
  IFERROR(IF(Football!H157="TBD", Football!G157, ""), ""),
  IFERROR(IF(WVB!H157="TBD", WVB!G157, ""), ""),
  IFERROR(IF(XC!H157="TBD", XC!G157, ""), ""),
  IFERROR(IF(SWIMMING!H157="TBD", SWIMMING!G157, ""), ""),
  IFERROR(IF(WTEN!H157="TBD", WTEN!G157, ""), ""),
  IFERROR(IF(TF!H157="TBD", TF!G157, ""), ""),
  IFERROR(IF(WGOLF!H157="TBD", WGOLF!G157, ""), ""),
  IFERROR(IF(WBB!H157="TBD", WBB!G157, ""), ""),
  IFERROR(IF(MBB!H157="TBD", MBB!G157, ""), ""),
  IFERROR(IF(WLAX!H157="TBD", WLAX!G157, ""), ""),
  IFERROR(IF(MLAX!H157="TBD", MLAX!G157, ""), ""),
  IFERROR(IF(SOFT!H157="TBD", SOFT!G157, ""), ""),
  IFERROR(IF(BASE!H157="TBD", BASE!G157, ""), ""),
  IFERROR(IF(ESPORTS!H157="TBD", ESPORTS!G157, ""), "")
)
</f>
        <v/>
      </c>
      <c r="H157" s="22" t="str">
        <f>TEXTJOIN(
  CHAR(10) &amp; CHAR(10),
  TRUE,
  IFERROR(IF(WSO!H157="TBD", WSO!P157, ""), ""),
  IFERROR(IF(MSO!H157="TBD", MSO!P157, ""), ""),
  IFERROR(IF(FH!H157="TBD", FH!P157, ""), ""),
  IFERROR(IF(MGOLF!H157="TBD", MGOLF!P157, ""), ""),
  IFERROR(IF(Football!H157="TBD", Football!P157, ""), ""),
  IFERROR(IF(WVB!H157="TBD", WVB!P157, ""), ""),
  IFERROR(IF(XC!H157="TBD", XC!P157, ""), ""),
  IFERROR(IF(SWIMMING!H157="TBD", SWIMMING!P157, ""), ""),
  IFERROR(IF(WTEN!H157="TBD", WTEN!P157, ""), ""),
  IFERROR(IF(TF!H157="TBD", TF!P157, ""), ""),
  IFERROR(IF(WGOLF!H157="TBD", WGOLF!P157, ""), ""),
  IFERROR(IF(WBB!H157="TBD", WBB!P157, ""), ""),
  IFERROR(IF(MBB!H157="TBD", MBB!P157, ""), ""),
  IFERROR(IF(WLAX!H157="TBD", WLAX!P157, ""), ""),
  IFERROR(IF(MLAX!H157="TBD", MLAX!P157, ""), ""),
  IFERROR(IF(SOFT!H157="TBD", SOFT!P157, ""), ""),
  IFERROR(IF(BASE!H157="TBD", BASE!P157, ""), ""),
  IFERROR(IF(ESPORTS!H157="TBD", ESPORTS!P157, ""), "")
)
</f>
        <v/>
      </c>
    </row>
    <row r="158" ht="22.5" customHeight="1">
      <c r="A158" s="6">
        <v>157.0</v>
      </c>
      <c r="B158" s="6" t="str">
        <f>'Master Schedule'!B158</f>
        <v/>
      </c>
      <c r="C158" s="7">
        <v>46391.0</v>
      </c>
      <c r="D158" s="8" t="str">
        <f t="shared" si="1"/>
        <v>Monday</v>
      </c>
      <c r="E158" s="11" t="str">
        <f>TEXTJOIN(
  CHAR(10) &amp; CHAR(10),
  TRUE,
  IFERROR(IF(WSO!H158="TBD", WSO!E158, ""), ""),
  IFERROR(IF(MSO!H158="TBD", MSO!E158, ""), ""),
  IFERROR(IF(FH!H158="TBD", FH!E158, ""), ""),
  IFERROR(IF(MGOLF!H158="TBD", MGOLF!E158, ""), ""),
  IFERROR(IF(Football!H158="TBD", Football!E158, ""), ""),
  IFERROR(IF(WVB!H158="TBD", WVB!E158, ""), ""),
  IFERROR(IF(XC!H158="TBD", XC!E158, ""), ""),
  IFERROR(IF(SWIMMING!H158="TBD", SWIMMING!E158, ""), ""),
  IFERROR(IF(WTEN!H158="TBD", WTEN!E158, ""), ""),
  IFERROR(IF(TF!H158="TBD", TF!E158, ""), ""),
  IFERROR(IF(WGOLF!H158="TBD", WGOLF!E158, ""), ""),
  IFERROR(IF(WBB!H158="TBD", WBB!E158, ""), ""),
  IFERROR(IF(MBB!H158="TBD", MBB!E158, ""), ""),
  IFERROR(IF(WLAX!H158="TBD", WLAX!E158, ""), ""),
  IFERROR(IF(MLAX!H158="TBD", MLAX!E158, ""), ""),
  IFERROR(IF(SOFT!H158="TBD", SOFT!E158, ""), ""),
  IFERROR(IF(BASE!H158="Away", BASE!E158, ""), ""),
  IFERROR(IF(ESPORTS!H158="TBD", ESPORTS!E158, ""), "")
)</f>
        <v/>
      </c>
      <c r="F158" s="11" t="str">
        <f>TEXTJOIN(
  CHAR(10) &amp; CHAR(10),
  TRUE,
  IFERROR(IF(WSO!H158="TBD", TEXT(WSO!F158, "h:mm AM/PM"), ""), ""),
  IFERROR(IF(MSO!H158="TBD", TEXT(MSO!F158, "h:mm AM/PM"), ""), ""),
  IFERROR(IF(FH!H158="TBD", TEXT(FH!F158, "h:mm AM/PM"), ""), ""),
  IFERROR(IF(MGOLF!H158="TBD", TEXT(MGOLF!F158, "h:mm AM/PM"), ""), ""),
  IFERROR(IF(Football!H158="TBD", TEXT(Football!F158, "h:mm AM/PM"), ""), ""),
  IFERROR(IF(WVB!H158="TBD", TEXT(WVB!F158, "h:mm AM/PM"), ""), ""),
  IFERROR(IF(XC!H158="TBD", TEXT(XC!F158, "h:mm AM/PM"), ""), ""),
  IFERROR(IF(SWIMMING!H158="TBD", TEXT(SWIMMING!F158, "h:mm AM/PM"), ""), ""),
  IFERROR(IF(WTEN!H158="TBD", TEXT(WTEN!F158, "h:mm AM/PM"), ""), ""),
  IFERROR(IF(TF!H158="TBD", TEXT(TF!F158, "h:mm AM/PM"), ""), ""),
  IFERROR(IF(WGOLF!H158="TBD", TEXT(WGOLF!F158, "h:mm AM/PM"), ""), ""),
  IFERROR(IF(WBB!H158="TBD", TEXT(WBB!F158, "h:mm AM/PM"), ""), ""),
  IFERROR(IF(MBB!H158="TBD", TEXT(MBB!F158, "h:mm AM/PM"), ""), ""),
  IFERROR(IF(WLAX!H158="TBD", TEXT(WLAX!F158, "h:mm AM/PM"), ""), ""),
  IFERROR(IF(MLAX!H158="TBD", TEXT(MLAX!F158, "h:mm AM/PM"), ""), ""),
  IFERROR(IF(SOFT!H158="TBD", TEXT(SOFT!F158, "h:mm AM/PM"), ""), ""),
  IFERROR(IF(BASE!H158="TBD", TEXT(BASE!F158, "h:mm AM/PM"), ""), ""),
  IFERROR(IF(ESPORTS!H158="TBD", TEXT(ESPORTS!F158, "h:mm AM/PM"), ""), "")
)
</f>
        <v/>
      </c>
      <c r="G158" s="11" t="str">
        <f>TEXTJOIN(
  CHAR(10) &amp; CHAR(10),
  TRUE,
  IFERROR(IF(WSO!H158="TBD", WSO!G158, ""), ""),
  IFERROR(IF(MSO!H158="TBD", MSO!G158, ""), ""),
  IFERROR(IF(FH!H158="TBD", FH!G158, ""), ""),
  IFERROR(IF(MGOLF!H158="TBD", MGOLF!G158, ""), ""),
  IFERROR(IF(Football!H158="TBD", Football!G158, ""), ""),
  IFERROR(IF(WVB!H158="TBD", WVB!G158, ""), ""),
  IFERROR(IF(XC!H158="TBD", XC!G158, ""), ""),
  IFERROR(IF(SWIMMING!H158="TBD", SWIMMING!G158, ""), ""),
  IFERROR(IF(WTEN!H158="TBD", WTEN!G158, ""), ""),
  IFERROR(IF(TF!H158="TBD", TF!G158, ""), ""),
  IFERROR(IF(WGOLF!H158="TBD", WGOLF!G158, ""), ""),
  IFERROR(IF(WBB!H158="TBD", WBB!G158, ""), ""),
  IFERROR(IF(MBB!H158="TBD", MBB!G158, ""), ""),
  IFERROR(IF(WLAX!H158="TBD", WLAX!G158, ""), ""),
  IFERROR(IF(MLAX!H158="TBD", MLAX!G158, ""), ""),
  IFERROR(IF(SOFT!H158="TBD", SOFT!G158, ""), ""),
  IFERROR(IF(BASE!H158="TBD", BASE!G158, ""), ""),
  IFERROR(IF(ESPORTS!H158="TBD", ESPORTS!G158, ""), "")
)
</f>
        <v/>
      </c>
      <c r="H158" s="22" t="str">
        <f>TEXTJOIN(
  CHAR(10) &amp; CHAR(10),
  TRUE,
  IFERROR(IF(WSO!H158="TBD", WSO!P158, ""), ""),
  IFERROR(IF(MSO!H158="TBD", MSO!P158, ""), ""),
  IFERROR(IF(FH!H158="TBD", FH!P158, ""), ""),
  IFERROR(IF(MGOLF!H158="TBD", MGOLF!P158, ""), ""),
  IFERROR(IF(Football!H158="TBD", Football!P158, ""), ""),
  IFERROR(IF(WVB!H158="TBD", WVB!P158, ""), ""),
  IFERROR(IF(XC!H158="TBD", XC!P158, ""), ""),
  IFERROR(IF(SWIMMING!H158="TBD", SWIMMING!P158, ""), ""),
  IFERROR(IF(WTEN!H158="TBD", WTEN!P158, ""), ""),
  IFERROR(IF(TF!H158="TBD", TF!P158, ""), ""),
  IFERROR(IF(WGOLF!H158="TBD", WGOLF!P158, ""), ""),
  IFERROR(IF(WBB!H158="TBD", WBB!P158, ""), ""),
  IFERROR(IF(MBB!H158="TBD", MBB!P158, ""), ""),
  IFERROR(IF(WLAX!H158="TBD", WLAX!P158, ""), ""),
  IFERROR(IF(MLAX!H158="TBD", MLAX!P158, ""), ""),
  IFERROR(IF(SOFT!H158="TBD", SOFT!P158, ""), ""),
  IFERROR(IF(BASE!H158="TBD", BASE!P158, ""), ""),
  IFERROR(IF(ESPORTS!H158="TBD", ESPORTS!P158, ""), "")
)
</f>
        <v/>
      </c>
    </row>
    <row r="159" ht="22.5" customHeight="1">
      <c r="A159" s="6">
        <v>158.0</v>
      </c>
      <c r="B159" s="6" t="str">
        <f>'Master Schedule'!B159</f>
        <v/>
      </c>
      <c r="C159" s="7">
        <v>46392.0</v>
      </c>
      <c r="D159" s="8" t="str">
        <f t="shared" si="1"/>
        <v>Tuesday</v>
      </c>
      <c r="E159" s="11" t="str">
        <f>TEXTJOIN(
  CHAR(10) &amp; CHAR(10),
  TRUE,
  IFERROR(IF(WSO!H159="TBD", WSO!E159, ""), ""),
  IFERROR(IF(MSO!H159="TBD", MSO!E159, ""), ""),
  IFERROR(IF(FH!H159="TBD", FH!E159, ""), ""),
  IFERROR(IF(MGOLF!H159="TBD", MGOLF!E159, ""), ""),
  IFERROR(IF(Football!H159="TBD", Football!E159, ""), ""),
  IFERROR(IF(WVB!H159="TBD", WVB!E159, ""), ""),
  IFERROR(IF(XC!H159="TBD", XC!E159, ""), ""),
  IFERROR(IF(SWIMMING!H159="TBD", SWIMMING!E159, ""), ""),
  IFERROR(IF(WTEN!H159="TBD", WTEN!E159, ""), ""),
  IFERROR(IF(TF!H159="TBD", TF!E159, ""), ""),
  IFERROR(IF(WGOLF!H159="TBD", WGOLF!E159, ""), ""),
  IFERROR(IF(WBB!H159="TBD", WBB!E159, ""), ""),
  IFERROR(IF(MBB!H159="TBD", MBB!E159, ""), ""),
  IFERROR(IF(WLAX!H159="TBD", WLAX!E159, ""), ""),
  IFERROR(IF(MLAX!H159="TBD", MLAX!E159, ""), ""),
  IFERROR(IF(SOFT!H159="TBD", SOFT!E159, ""), ""),
  IFERROR(IF(BASE!H159="Away", BASE!E159, ""), ""),
  IFERROR(IF(ESPORTS!H159="TBD", ESPORTS!E159, ""), "")
)</f>
        <v/>
      </c>
      <c r="F159" s="11" t="str">
        <f>TEXTJOIN(
  CHAR(10) &amp; CHAR(10),
  TRUE,
  IFERROR(IF(WSO!H159="TBD", TEXT(WSO!F159, "h:mm AM/PM"), ""), ""),
  IFERROR(IF(MSO!H159="TBD", TEXT(MSO!F159, "h:mm AM/PM"), ""), ""),
  IFERROR(IF(FH!H159="TBD", TEXT(FH!F159, "h:mm AM/PM"), ""), ""),
  IFERROR(IF(MGOLF!H159="TBD", TEXT(MGOLF!F159, "h:mm AM/PM"), ""), ""),
  IFERROR(IF(Football!H159="TBD", TEXT(Football!F159, "h:mm AM/PM"), ""), ""),
  IFERROR(IF(WVB!H159="TBD", TEXT(WVB!F159, "h:mm AM/PM"), ""), ""),
  IFERROR(IF(XC!H159="TBD", TEXT(XC!F159, "h:mm AM/PM"), ""), ""),
  IFERROR(IF(SWIMMING!H159="TBD", TEXT(SWIMMING!F159, "h:mm AM/PM"), ""), ""),
  IFERROR(IF(WTEN!H159="TBD", TEXT(WTEN!F159, "h:mm AM/PM"), ""), ""),
  IFERROR(IF(TF!H159="TBD", TEXT(TF!F159, "h:mm AM/PM"), ""), ""),
  IFERROR(IF(WGOLF!H159="TBD", TEXT(WGOLF!F159, "h:mm AM/PM"), ""), ""),
  IFERROR(IF(WBB!H159="TBD", TEXT(WBB!F159, "h:mm AM/PM"), ""), ""),
  IFERROR(IF(MBB!H159="TBD", TEXT(MBB!F159, "h:mm AM/PM"), ""), ""),
  IFERROR(IF(WLAX!H159="TBD", TEXT(WLAX!F159, "h:mm AM/PM"), ""), ""),
  IFERROR(IF(MLAX!H159="TBD", TEXT(MLAX!F159, "h:mm AM/PM"), ""), ""),
  IFERROR(IF(SOFT!H159="TBD", TEXT(SOFT!F159, "h:mm AM/PM"), ""), ""),
  IFERROR(IF(BASE!H159="TBD", TEXT(BASE!F159, "h:mm AM/PM"), ""), ""),
  IFERROR(IF(ESPORTS!H159="TBD", TEXT(ESPORTS!F159, "h:mm AM/PM"), ""), "")
)
</f>
        <v/>
      </c>
      <c r="G159" s="11" t="str">
        <f>TEXTJOIN(
  CHAR(10) &amp; CHAR(10),
  TRUE,
  IFERROR(IF(WSO!H159="TBD", WSO!G159, ""), ""),
  IFERROR(IF(MSO!H159="TBD", MSO!G159, ""), ""),
  IFERROR(IF(FH!H159="TBD", FH!G159, ""), ""),
  IFERROR(IF(MGOLF!H159="TBD", MGOLF!G159, ""), ""),
  IFERROR(IF(Football!H159="TBD", Football!G159, ""), ""),
  IFERROR(IF(WVB!H159="TBD", WVB!G159, ""), ""),
  IFERROR(IF(XC!H159="TBD", XC!G159, ""), ""),
  IFERROR(IF(SWIMMING!H159="TBD", SWIMMING!G159, ""), ""),
  IFERROR(IF(WTEN!H159="TBD", WTEN!G159, ""), ""),
  IFERROR(IF(TF!H159="TBD", TF!G159, ""), ""),
  IFERROR(IF(WGOLF!H159="TBD", WGOLF!G159, ""), ""),
  IFERROR(IF(WBB!H159="TBD", WBB!G159, ""), ""),
  IFERROR(IF(MBB!H159="TBD", MBB!G159, ""), ""),
  IFERROR(IF(WLAX!H159="TBD", WLAX!G159, ""), ""),
  IFERROR(IF(MLAX!H159="TBD", MLAX!G159, ""), ""),
  IFERROR(IF(SOFT!H159="TBD", SOFT!G159, ""), ""),
  IFERROR(IF(BASE!H159="TBD", BASE!G159, ""), ""),
  IFERROR(IF(ESPORTS!H159="TBD", ESPORTS!G159, ""), "")
)
</f>
        <v/>
      </c>
      <c r="H159" s="22" t="str">
        <f>TEXTJOIN(
  CHAR(10) &amp; CHAR(10),
  TRUE,
  IFERROR(IF(WSO!H159="TBD", WSO!P159, ""), ""),
  IFERROR(IF(MSO!H159="TBD", MSO!P159, ""), ""),
  IFERROR(IF(FH!H159="TBD", FH!P159, ""), ""),
  IFERROR(IF(MGOLF!H159="TBD", MGOLF!P159, ""), ""),
  IFERROR(IF(Football!H159="TBD", Football!P159, ""), ""),
  IFERROR(IF(WVB!H159="TBD", WVB!P159, ""), ""),
  IFERROR(IF(XC!H159="TBD", XC!P159, ""), ""),
  IFERROR(IF(SWIMMING!H159="TBD", SWIMMING!P159, ""), ""),
  IFERROR(IF(WTEN!H159="TBD", WTEN!P159, ""), ""),
  IFERROR(IF(TF!H159="TBD", TF!P159, ""), ""),
  IFERROR(IF(WGOLF!H159="TBD", WGOLF!P159, ""), ""),
  IFERROR(IF(WBB!H159="TBD", WBB!P159, ""), ""),
  IFERROR(IF(MBB!H159="TBD", MBB!P159, ""), ""),
  IFERROR(IF(WLAX!H159="TBD", WLAX!P159, ""), ""),
  IFERROR(IF(MLAX!H159="TBD", MLAX!P159, ""), ""),
  IFERROR(IF(SOFT!H159="TBD", SOFT!P159, ""), ""),
  IFERROR(IF(BASE!H159="TBD", BASE!P159, ""), ""),
  IFERROR(IF(ESPORTS!H159="TBD", ESPORTS!P159, ""), "")
)
</f>
        <v/>
      </c>
    </row>
    <row r="160" ht="22.5" customHeight="1">
      <c r="A160" s="6">
        <v>159.0</v>
      </c>
      <c r="B160" s="6" t="str">
        <f>'Master Schedule'!B160</f>
        <v/>
      </c>
      <c r="C160" s="7">
        <v>46393.0</v>
      </c>
      <c r="D160" s="8" t="str">
        <f t="shared" si="1"/>
        <v>Wednesday</v>
      </c>
      <c r="E160" s="11" t="str">
        <f>TEXTJOIN(
  CHAR(10) &amp; CHAR(10),
  TRUE,
  IFERROR(IF(WSO!H160="TBD", WSO!E160, ""), ""),
  IFERROR(IF(MSO!H160="TBD", MSO!E160, ""), ""),
  IFERROR(IF(FH!H160="TBD", FH!E160, ""), ""),
  IFERROR(IF(MGOLF!H160="TBD", MGOLF!E160, ""), ""),
  IFERROR(IF(Football!H160="TBD", Football!E160, ""), ""),
  IFERROR(IF(WVB!H160="TBD", WVB!E160, ""), ""),
  IFERROR(IF(XC!H160="TBD", XC!E160, ""), ""),
  IFERROR(IF(SWIMMING!H160="TBD", SWIMMING!E160, ""), ""),
  IFERROR(IF(WTEN!H160="TBD", WTEN!E160, ""), ""),
  IFERROR(IF(TF!H160="TBD", TF!E160, ""), ""),
  IFERROR(IF(WGOLF!H160="TBD", WGOLF!E160, ""), ""),
  IFERROR(IF(WBB!H160="TBD", WBB!E160, ""), ""),
  IFERROR(IF(MBB!H160="TBD", MBB!E160, ""), ""),
  IFERROR(IF(WLAX!H160="TBD", WLAX!E160, ""), ""),
  IFERROR(IF(MLAX!H160="TBD", MLAX!E160, ""), ""),
  IFERROR(IF(SOFT!H160="TBD", SOFT!E160, ""), ""),
  IFERROR(IF(BASE!H160="Away", BASE!E160, ""), ""),
  IFERROR(IF(ESPORTS!H160="TBD", ESPORTS!E160, ""), "")
)</f>
        <v/>
      </c>
      <c r="F160" s="11" t="str">
        <f>TEXTJOIN(
  CHAR(10) &amp; CHAR(10),
  TRUE,
  IFERROR(IF(WSO!H160="TBD", TEXT(WSO!F160, "h:mm AM/PM"), ""), ""),
  IFERROR(IF(MSO!H160="TBD", TEXT(MSO!F160, "h:mm AM/PM"), ""), ""),
  IFERROR(IF(FH!H160="TBD", TEXT(FH!F160, "h:mm AM/PM"), ""), ""),
  IFERROR(IF(MGOLF!H160="TBD", TEXT(MGOLF!F160, "h:mm AM/PM"), ""), ""),
  IFERROR(IF(Football!H160="TBD", TEXT(Football!F160, "h:mm AM/PM"), ""), ""),
  IFERROR(IF(WVB!H160="TBD", TEXT(WVB!F160, "h:mm AM/PM"), ""), ""),
  IFERROR(IF(XC!H160="TBD", TEXT(XC!F160, "h:mm AM/PM"), ""), ""),
  IFERROR(IF(SWIMMING!H160="TBD", TEXT(SWIMMING!F160, "h:mm AM/PM"), ""), ""),
  IFERROR(IF(WTEN!H160="TBD", TEXT(WTEN!F160, "h:mm AM/PM"), ""), ""),
  IFERROR(IF(TF!H160="TBD", TEXT(TF!F160, "h:mm AM/PM"), ""), ""),
  IFERROR(IF(WGOLF!H160="TBD", TEXT(WGOLF!F160, "h:mm AM/PM"), ""), ""),
  IFERROR(IF(WBB!H160="TBD", TEXT(WBB!F160, "h:mm AM/PM"), ""), ""),
  IFERROR(IF(MBB!H160="TBD", TEXT(MBB!F160, "h:mm AM/PM"), ""), ""),
  IFERROR(IF(WLAX!H160="TBD", TEXT(WLAX!F160, "h:mm AM/PM"), ""), ""),
  IFERROR(IF(MLAX!H160="TBD", TEXT(MLAX!F160, "h:mm AM/PM"), ""), ""),
  IFERROR(IF(SOFT!H160="TBD", TEXT(SOFT!F160, "h:mm AM/PM"), ""), ""),
  IFERROR(IF(BASE!H160="TBD", TEXT(BASE!F160, "h:mm AM/PM"), ""), ""),
  IFERROR(IF(ESPORTS!H160="TBD", TEXT(ESPORTS!F160, "h:mm AM/PM"), ""), "")
)
</f>
        <v/>
      </c>
      <c r="G160" s="11" t="str">
        <f>TEXTJOIN(
  CHAR(10) &amp; CHAR(10),
  TRUE,
  IFERROR(IF(WSO!H160="TBD", WSO!G160, ""), ""),
  IFERROR(IF(MSO!H160="TBD", MSO!G160, ""), ""),
  IFERROR(IF(FH!H160="TBD", FH!G160, ""), ""),
  IFERROR(IF(MGOLF!H160="TBD", MGOLF!G160, ""), ""),
  IFERROR(IF(Football!H160="TBD", Football!G160, ""), ""),
  IFERROR(IF(WVB!H160="TBD", WVB!G160, ""), ""),
  IFERROR(IF(XC!H160="TBD", XC!G160, ""), ""),
  IFERROR(IF(SWIMMING!H160="TBD", SWIMMING!G160, ""), ""),
  IFERROR(IF(WTEN!H160="TBD", WTEN!G160, ""), ""),
  IFERROR(IF(TF!H160="TBD", TF!G160, ""), ""),
  IFERROR(IF(WGOLF!H160="TBD", WGOLF!G160, ""), ""),
  IFERROR(IF(WBB!H160="TBD", WBB!G160, ""), ""),
  IFERROR(IF(MBB!H160="TBD", MBB!G160, ""), ""),
  IFERROR(IF(WLAX!H160="TBD", WLAX!G160, ""), ""),
  IFERROR(IF(MLAX!H160="TBD", MLAX!G160, ""), ""),
  IFERROR(IF(SOFT!H160="TBD", SOFT!G160, ""), ""),
  IFERROR(IF(BASE!H160="TBD", BASE!G160, ""), ""),
  IFERROR(IF(ESPORTS!H160="TBD", ESPORTS!G160, ""), "")
)
</f>
        <v/>
      </c>
      <c r="H160" s="22" t="str">
        <f>TEXTJOIN(
  CHAR(10) &amp; CHAR(10),
  TRUE,
  IFERROR(IF(WSO!H160="TBD", WSO!P160, ""), ""),
  IFERROR(IF(MSO!H160="TBD", MSO!P160, ""), ""),
  IFERROR(IF(FH!H160="TBD", FH!P160, ""), ""),
  IFERROR(IF(MGOLF!H160="TBD", MGOLF!P160, ""), ""),
  IFERROR(IF(Football!H160="TBD", Football!P160, ""), ""),
  IFERROR(IF(WVB!H160="TBD", WVB!P160, ""), ""),
  IFERROR(IF(XC!H160="TBD", XC!P160, ""), ""),
  IFERROR(IF(SWIMMING!H160="TBD", SWIMMING!P160, ""), ""),
  IFERROR(IF(WTEN!H160="TBD", WTEN!P160, ""), ""),
  IFERROR(IF(TF!H160="TBD", TF!P160, ""), ""),
  IFERROR(IF(WGOLF!H160="TBD", WGOLF!P160, ""), ""),
  IFERROR(IF(WBB!H160="TBD", WBB!P160, ""), ""),
  IFERROR(IF(MBB!H160="TBD", MBB!P160, ""), ""),
  IFERROR(IF(WLAX!H160="TBD", WLAX!P160, ""), ""),
  IFERROR(IF(MLAX!H160="TBD", MLAX!P160, ""), ""),
  IFERROR(IF(SOFT!H160="TBD", SOFT!P160, ""), ""),
  IFERROR(IF(BASE!H160="TBD", BASE!P160, ""), ""),
  IFERROR(IF(ESPORTS!H160="TBD", ESPORTS!P160, ""), "")
)
</f>
        <v/>
      </c>
    </row>
    <row r="161" ht="22.5" customHeight="1">
      <c r="A161" s="6">
        <v>160.0</v>
      </c>
      <c r="B161" s="6" t="str">
        <f>'Master Schedule'!B161</f>
        <v/>
      </c>
      <c r="C161" s="7">
        <v>46394.0</v>
      </c>
      <c r="D161" s="8" t="str">
        <f t="shared" si="1"/>
        <v>Thursday</v>
      </c>
      <c r="E161" s="11" t="str">
        <f>TEXTJOIN(
  CHAR(10) &amp; CHAR(10),
  TRUE,
  IFERROR(IF(WSO!H161="TBD", WSO!E161, ""), ""),
  IFERROR(IF(MSO!H161="TBD", MSO!E161, ""), ""),
  IFERROR(IF(FH!H161="TBD", FH!E161, ""), ""),
  IFERROR(IF(MGOLF!H161="TBD", MGOLF!E161, ""), ""),
  IFERROR(IF(Football!H161="TBD", Football!E161, ""), ""),
  IFERROR(IF(WVB!H161="TBD", WVB!E161, ""), ""),
  IFERROR(IF(XC!H161="TBD", XC!E161, ""), ""),
  IFERROR(IF(SWIMMING!H161="TBD", SWIMMING!E161, ""), ""),
  IFERROR(IF(WTEN!H161="TBD", WTEN!E161, ""), ""),
  IFERROR(IF(TF!H161="TBD", TF!E161, ""), ""),
  IFERROR(IF(WGOLF!H161="TBD", WGOLF!E161, ""), ""),
  IFERROR(IF(WBB!H161="TBD", WBB!E161, ""), ""),
  IFERROR(IF(MBB!H161="TBD", MBB!E161, ""), ""),
  IFERROR(IF(WLAX!H161="TBD", WLAX!E161, ""), ""),
  IFERROR(IF(MLAX!H161="TBD", MLAX!E161, ""), ""),
  IFERROR(IF(SOFT!H161="TBD", SOFT!E161, ""), ""),
  IFERROR(IF(BASE!H161="Away", BASE!E161, ""), ""),
  IFERROR(IF(ESPORTS!H161="TBD", ESPORTS!E161, ""), "")
)</f>
        <v/>
      </c>
      <c r="F161" s="11" t="str">
        <f>TEXTJOIN(
  CHAR(10) &amp; CHAR(10),
  TRUE,
  IFERROR(IF(WSO!H161="TBD", TEXT(WSO!F161, "h:mm AM/PM"), ""), ""),
  IFERROR(IF(MSO!H161="TBD", TEXT(MSO!F161, "h:mm AM/PM"), ""), ""),
  IFERROR(IF(FH!H161="TBD", TEXT(FH!F161, "h:mm AM/PM"), ""), ""),
  IFERROR(IF(MGOLF!H161="TBD", TEXT(MGOLF!F161, "h:mm AM/PM"), ""), ""),
  IFERROR(IF(Football!H161="TBD", TEXT(Football!F161, "h:mm AM/PM"), ""), ""),
  IFERROR(IF(WVB!H161="TBD", TEXT(WVB!F161, "h:mm AM/PM"), ""), ""),
  IFERROR(IF(XC!H161="TBD", TEXT(XC!F161, "h:mm AM/PM"), ""), ""),
  IFERROR(IF(SWIMMING!H161="TBD", TEXT(SWIMMING!F161, "h:mm AM/PM"), ""), ""),
  IFERROR(IF(WTEN!H161="TBD", TEXT(WTEN!F161, "h:mm AM/PM"), ""), ""),
  IFERROR(IF(TF!H161="TBD", TEXT(TF!F161, "h:mm AM/PM"), ""), ""),
  IFERROR(IF(WGOLF!H161="TBD", TEXT(WGOLF!F161, "h:mm AM/PM"), ""), ""),
  IFERROR(IF(WBB!H161="TBD", TEXT(WBB!F161, "h:mm AM/PM"), ""), ""),
  IFERROR(IF(MBB!H161="TBD", TEXT(MBB!F161, "h:mm AM/PM"), ""), ""),
  IFERROR(IF(WLAX!H161="TBD", TEXT(WLAX!F161, "h:mm AM/PM"), ""), ""),
  IFERROR(IF(MLAX!H161="TBD", TEXT(MLAX!F161, "h:mm AM/PM"), ""), ""),
  IFERROR(IF(SOFT!H161="TBD", TEXT(SOFT!F161, "h:mm AM/PM"), ""), ""),
  IFERROR(IF(BASE!H161="TBD", TEXT(BASE!F161, "h:mm AM/PM"), ""), ""),
  IFERROR(IF(ESPORTS!H161="TBD", TEXT(ESPORTS!F161, "h:mm AM/PM"), ""), "")
)
</f>
        <v/>
      </c>
      <c r="G161" s="11" t="str">
        <f>TEXTJOIN(
  CHAR(10) &amp; CHAR(10),
  TRUE,
  IFERROR(IF(WSO!H161="TBD", WSO!G161, ""), ""),
  IFERROR(IF(MSO!H161="TBD", MSO!G161, ""), ""),
  IFERROR(IF(FH!H161="TBD", FH!G161, ""), ""),
  IFERROR(IF(MGOLF!H161="TBD", MGOLF!G161, ""), ""),
  IFERROR(IF(Football!H161="TBD", Football!G161, ""), ""),
  IFERROR(IF(WVB!H161="TBD", WVB!G161, ""), ""),
  IFERROR(IF(XC!H161="TBD", XC!G161, ""), ""),
  IFERROR(IF(SWIMMING!H161="TBD", SWIMMING!G161, ""), ""),
  IFERROR(IF(WTEN!H161="TBD", WTEN!G161, ""), ""),
  IFERROR(IF(TF!H161="TBD", TF!G161, ""), ""),
  IFERROR(IF(WGOLF!H161="TBD", WGOLF!G161, ""), ""),
  IFERROR(IF(WBB!H161="TBD", WBB!G161, ""), ""),
  IFERROR(IF(MBB!H161="TBD", MBB!G161, ""), ""),
  IFERROR(IF(WLAX!H161="TBD", WLAX!G161, ""), ""),
  IFERROR(IF(MLAX!H161="TBD", MLAX!G161, ""), ""),
  IFERROR(IF(SOFT!H161="TBD", SOFT!G161, ""), ""),
  IFERROR(IF(BASE!H161="TBD", BASE!G161, ""), ""),
  IFERROR(IF(ESPORTS!H161="TBD", ESPORTS!G161, ""), "")
)
</f>
        <v/>
      </c>
      <c r="H161" s="22" t="str">
        <f>TEXTJOIN(
  CHAR(10) &amp; CHAR(10),
  TRUE,
  IFERROR(IF(WSO!H161="TBD", WSO!P161, ""), ""),
  IFERROR(IF(MSO!H161="TBD", MSO!P161, ""), ""),
  IFERROR(IF(FH!H161="TBD", FH!P161, ""), ""),
  IFERROR(IF(MGOLF!H161="TBD", MGOLF!P161, ""), ""),
  IFERROR(IF(Football!H161="TBD", Football!P161, ""), ""),
  IFERROR(IF(WVB!H161="TBD", WVB!P161, ""), ""),
  IFERROR(IF(XC!H161="TBD", XC!P161, ""), ""),
  IFERROR(IF(SWIMMING!H161="TBD", SWIMMING!P161, ""), ""),
  IFERROR(IF(WTEN!H161="TBD", WTEN!P161, ""), ""),
  IFERROR(IF(TF!H161="TBD", TF!P161, ""), ""),
  IFERROR(IF(WGOLF!H161="TBD", WGOLF!P161, ""), ""),
  IFERROR(IF(WBB!H161="TBD", WBB!P161, ""), ""),
  IFERROR(IF(MBB!H161="TBD", MBB!P161, ""), ""),
  IFERROR(IF(WLAX!H161="TBD", WLAX!P161, ""), ""),
  IFERROR(IF(MLAX!H161="TBD", MLAX!P161, ""), ""),
  IFERROR(IF(SOFT!H161="TBD", SOFT!P161, ""), ""),
  IFERROR(IF(BASE!H161="TBD", BASE!P161, ""), ""),
  IFERROR(IF(ESPORTS!H161="TBD", ESPORTS!P161, ""), "")
)
</f>
        <v/>
      </c>
    </row>
    <row r="162" ht="22.5" customHeight="1">
      <c r="A162" s="6">
        <v>161.0</v>
      </c>
      <c r="B162" s="6" t="str">
        <f>'Master Schedule'!B162</f>
        <v/>
      </c>
      <c r="C162" s="7">
        <v>46395.0</v>
      </c>
      <c r="D162" s="8" t="str">
        <f t="shared" si="1"/>
        <v>Friday</v>
      </c>
      <c r="E162" s="11" t="str">
        <f>TEXTJOIN(
  CHAR(10) &amp; CHAR(10),
  TRUE,
  IFERROR(IF(WSO!H162="TBD", WSO!E162, ""), ""),
  IFERROR(IF(MSO!H162="TBD", MSO!E162, ""), ""),
  IFERROR(IF(FH!H162="TBD", FH!E162, ""), ""),
  IFERROR(IF(MGOLF!H162="TBD", MGOLF!E162, ""), ""),
  IFERROR(IF(Football!H162="TBD", Football!E162, ""), ""),
  IFERROR(IF(WVB!H162="TBD", WVB!E162, ""), ""),
  IFERROR(IF(XC!H162="TBD", XC!E162, ""), ""),
  IFERROR(IF(SWIMMING!H162="TBD", SWIMMING!E162, ""), ""),
  IFERROR(IF(WTEN!H162="TBD", WTEN!E162, ""), ""),
  IFERROR(IF(TF!H162="TBD", TF!E162, ""), ""),
  IFERROR(IF(WGOLF!H162="TBD", WGOLF!E162, ""), ""),
  IFERROR(IF(WBB!H162="TBD", WBB!E162, ""), ""),
  IFERROR(IF(MBB!H162="TBD", MBB!E162, ""), ""),
  IFERROR(IF(WLAX!H162="TBD", WLAX!E162, ""), ""),
  IFERROR(IF(MLAX!H162="TBD", MLAX!E162, ""), ""),
  IFERROR(IF(SOFT!H162="TBD", SOFT!E162, ""), ""),
  IFERROR(IF(BASE!H162="Away", BASE!E162, ""), ""),
  IFERROR(IF(ESPORTS!H162="TBD", ESPORTS!E162, ""), "")
)</f>
        <v/>
      </c>
      <c r="F162" s="11" t="str">
        <f>TEXTJOIN(
  CHAR(10) &amp; CHAR(10),
  TRUE,
  IFERROR(IF(WSO!H162="TBD", TEXT(WSO!F162, "h:mm AM/PM"), ""), ""),
  IFERROR(IF(MSO!H162="TBD", TEXT(MSO!F162, "h:mm AM/PM"), ""), ""),
  IFERROR(IF(FH!H162="TBD", TEXT(FH!F162, "h:mm AM/PM"), ""), ""),
  IFERROR(IF(MGOLF!H162="TBD", TEXT(MGOLF!F162, "h:mm AM/PM"), ""), ""),
  IFERROR(IF(Football!H162="TBD", TEXT(Football!F162, "h:mm AM/PM"), ""), ""),
  IFERROR(IF(WVB!H162="TBD", TEXT(WVB!F162, "h:mm AM/PM"), ""), ""),
  IFERROR(IF(XC!H162="TBD", TEXT(XC!F162, "h:mm AM/PM"), ""), ""),
  IFERROR(IF(SWIMMING!H162="TBD", TEXT(SWIMMING!F162, "h:mm AM/PM"), ""), ""),
  IFERROR(IF(WTEN!H162="TBD", TEXT(WTEN!F162, "h:mm AM/PM"), ""), ""),
  IFERROR(IF(TF!H162="TBD", TEXT(TF!F162, "h:mm AM/PM"), ""), ""),
  IFERROR(IF(WGOLF!H162="TBD", TEXT(WGOLF!F162, "h:mm AM/PM"), ""), ""),
  IFERROR(IF(WBB!H162="TBD", TEXT(WBB!F162, "h:mm AM/PM"), ""), ""),
  IFERROR(IF(MBB!H162="TBD", TEXT(MBB!F162, "h:mm AM/PM"), ""), ""),
  IFERROR(IF(WLAX!H162="TBD", TEXT(WLAX!F162, "h:mm AM/PM"), ""), ""),
  IFERROR(IF(MLAX!H162="TBD", TEXT(MLAX!F162, "h:mm AM/PM"), ""), ""),
  IFERROR(IF(SOFT!H162="TBD", TEXT(SOFT!F162, "h:mm AM/PM"), ""), ""),
  IFERROR(IF(BASE!H162="TBD", TEXT(BASE!F162, "h:mm AM/PM"), ""), ""),
  IFERROR(IF(ESPORTS!H162="TBD", TEXT(ESPORTS!F162, "h:mm AM/PM"), ""), "")
)
</f>
        <v/>
      </c>
      <c r="G162" s="11" t="str">
        <f>TEXTJOIN(
  CHAR(10) &amp; CHAR(10),
  TRUE,
  IFERROR(IF(WSO!H162="TBD", WSO!G162, ""), ""),
  IFERROR(IF(MSO!H162="TBD", MSO!G162, ""), ""),
  IFERROR(IF(FH!H162="TBD", FH!G162, ""), ""),
  IFERROR(IF(MGOLF!H162="TBD", MGOLF!G162, ""), ""),
  IFERROR(IF(Football!H162="TBD", Football!G162, ""), ""),
  IFERROR(IF(WVB!H162="TBD", WVB!G162, ""), ""),
  IFERROR(IF(XC!H162="TBD", XC!G162, ""), ""),
  IFERROR(IF(SWIMMING!H162="TBD", SWIMMING!G162, ""), ""),
  IFERROR(IF(WTEN!H162="TBD", WTEN!G162, ""), ""),
  IFERROR(IF(TF!H162="TBD", TF!G162, ""), ""),
  IFERROR(IF(WGOLF!H162="TBD", WGOLF!G162, ""), ""),
  IFERROR(IF(WBB!H162="TBD", WBB!G162, ""), ""),
  IFERROR(IF(MBB!H162="TBD", MBB!G162, ""), ""),
  IFERROR(IF(WLAX!H162="TBD", WLAX!G162, ""), ""),
  IFERROR(IF(MLAX!H162="TBD", MLAX!G162, ""), ""),
  IFERROR(IF(SOFT!H162="TBD", SOFT!G162, ""), ""),
  IFERROR(IF(BASE!H162="TBD", BASE!G162, ""), ""),
  IFERROR(IF(ESPORTS!H162="TBD", ESPORTS!G162, ""), "")
)
</f>
        <v/>
      </c>
      <c r="H162" s="22" t="str">
        <f>TEXTJOIN(
  CHAR(10) &amp; CHAR(10),
  TRUE,
  IFERROR(IF(WSO!H162="TBD", WSO!P162, ""), ""),
  IFERROR(IF(MSO!H162="TBD", MSO!P162, ""), ""),
  IFERROR(IF(FH!H162="TBD", FH!P162, ""), ""),
  IFERROR(IF(MGOLF!H162="TBD", MGOLF!P162, ""), ""),
  IFERROR(IF(Football!H162="TBD", Football!P162, ""), ""),
  IFERROR(IF(WVB!H162="TBD", WVB!P162, ""), ""),
  IFERROR(IF(XC!H162="TBD", XC!P162, ""), ""),
  IFERROR(IF(SWIMMING!H162="TBD", SWIMMING!P162, ""), ""),
  IFERROR(IF(WTEN!H162="TBD", WTEN!P162, ""), ""),
  IFERROR(IF(TF!H162="TBD", TF!P162, ""), ""),
  IFERROR(IF(WGOLF!H162="TBD", WGOLF!P162, ""), ""),
  IFERROR(IF(WBB!H162="TBD", WBB!P162, ""), ""),
  IFERROR(IF(MBB!H162="TBD", MBB!P162, ""), ""),
  IFERROR(IF(WLAX!H162="TBD", WLAX!P162, ""), ""),
  IFERROR(IF(MLAX!H162="TBD", MLAX!P162, ""), ""),
  IFERROR(IF(SOFT!H162="TBD", SOFT!P162, ""), ""),
  IFERROR(IF(BASE!H162="TBD", BASE!P162, ""), ""),
  IFERROR(IF(ESPORTS!H162="TBD", ESPORTS!P162, ""), "")
)
</f>
        <v/>
      </c>
    </row>
    <row r="163" ht="22.5" customHeight="1">
      <c r="A163" s="6">
        <v>162.0</v>
      </c>
      <c r="B163" s="6" t="str">
        <f>'Master Schedule'!B163</f>
        <v/>
      </c>
      <c r="C163" s="7">
        <v>46396.0</v>
      </c>
      <c r="D163" s="8" t="str">
        <f t="shared" si="1"/>
        <v>Saturday</v>
      </c>
      <c r="E163" s="11" t="str">
        <f>TEXTJOIN(
  CHAR(10) &amp; CHAR(10),
  TRUE,
  IFERROR(IF(WSO!H163="TBD", WSO!E163, ""), ""),
  IFERROR(IF(MSO!H163="TBD", MSO!E163, ""), ""),
  IFERROR(IF(FH!H163="TBD", FH!E163, ""), ""),
  IFERROR(IF(MGOLF!H163="TBD", MGOLF!E163, ""), ""),
  IFERROR(IF(Football!H163="TBD", Football!E163, ""), ""),
  IFERROR(IF(WVB!H163="TBD", WVB!E163, ""), ""),
  IFERROR(IF(XC!H163="TBD", XC!E163, ""), ""),
  IFERROR(IF(SWIMMING!H163="TBD", SWIMMING!E163, ""), ""),
  IFERROR(IF(WTEN!H163="TBD", WTEN!E163, ""), ""),
  IFERROR(IF(TF!H163="TBD", TF!E163, ""), ""),
  IFERROR(IF(WGOLF!H163="TBD", WGOLF!E163, ""), ""),
  IFERROR(IF(WBB!H163="TBD", WBB!E163, ""), ""),
  IFERROR(IF(MBB!H163="TBD", MBB!E163, ""), ""),
  IFERROR(IF(WLAX!H163="TBD", WLAX!E163, ""), ""),
  IFERROR(IF(MLAX!H163="TBD", MLAX!E163, ""), ""),
  IFERROR(IF(SOFT!H163="TBD", SOFT!E163, ""), ""),
  IFERROR(IF(BASE!H163="Away", BASE!E163, ""), ""),
  IFERROR(IF(ESPORTS!H163="TBD", ESPORTS!E163, ""), "")
)</f>
        <v/>
      </c>
      <c r="F163" s="11" t="str">
        <f>TEXTJOIN(
  CHAR(10) &amp; CHAR(10),
  TRUE,
  IFERROR(IF(WSO!H163="TBD", TEXT(WSO!F163, "h:mm AM/PM"), ""), ""),
  IFERROR(IF(MSO!H163="TBD", TEXT(MSO!F163, "h:mm AM/PM"), ""), ""),
  IFERROR(IF(FH!H163="TBD", TEXT(FH!F163, "h:mm AM/PM"), ""), ""),
  IFERROR(IF(MGOLF!H163="TBD", TEXT(MGOLF!F163, "h:mm AM/PM"), ""), ""),
  IFERROR(IF(Football!H163="TBD", TEXT(Football!F163, "h:mm AM/PM"), ""), ""),
  IFERROR(IF(WVB!H163="TBD", TEXT(WVB!F163, "h:mm AM/PM"), ""), ""),
  IFERROR(IF(XC!H163="TBD", TEXT(XC!F163, "h:mm AM/PM"), ""), ""),
  IFERROR(IF(SWIMMING!H163="TBD", TEXT(SWIMMING!F163, "h:mm AM/PM"), ""), ""),
  IFERROR(IF(WTEN!H163="TBD", TEXT(WTEN!F163, "h:mm AM/PM"), ""), ""),
  IFERROR(IF(TF!H163="TBD", TEXT(TF!F163, "h:mm AM/PM"), ""), ""),
  IFERROR(IF(WGOLF!H163="TBD", TEXT(WGOLF!F163, "h:mm AM/PM"), ""), ""),
  IFERROR(IF(WBB!H163="TBD", TEXT(WBB!F163, "h:mm AM/PM"), ""), ""),
  IFERROR(IF(MBB!H163="TBD", TEXT(MBB!F163, "h:mm AM/PM"), ""), ""),
  IFERROR(IF(WLAX!H163="TBD", TEXT(WLAX!F163, "h:mm AM/PM"), ""), ""),
  IFERROR(IF(MLAX!H163="TBD", TEXT(MLAX!F163, "h:mm AM/PM"), ""), ""),
  IFERROR(IF(SOFT!H163="TBD", TEXT(SOFT!F163, "h:mm AM/PM"), ""), ""),
  IFERROR(IF(BASE!H163="TBD", TEXT(BASE!F163, "h:mm AM/PM"), ""), ""),
  IFERROR(IF(ESPORTS!H163="TBD", TEXT(ESPORTS!F163, "h:mm AM/PM"), ""), "")
)
</f>
        <v/>
      </c>
      <c r="G163" s="11" t="str">
        <f>TEXTJOIN(
  CHAR(10) &amp; CHAR(10),
  TRUE,
  IFERROR(IF(WSO!H163="TBD", WSO!G163, ""), ""),
  IFERROR(IF(MSO!H163="TBD", MSO!G163, ""), ""),
  IFERROR(IF(FH!H163="TBD", FH!G163, ""), ""),
  IFERROR(IF(MGOLF!H163="TBD", MGOLF!G163, ""), ""),
  IFERROR(IF(Football!H163="TBD", Football!G163, ""), ""),
  IFERROR(IF(WVB!H163="TBD", WVB!G163, ""), ""),
  IFERROR(IF(XC!H163="TBD", XC!G163, ""), ""),
  IFERROR(IF(SWIMMING!H163="TBD", SWIMMING!G163, ""), ""),
  IFERROR(IF(WTEN!H163="TBD", WTEN!G163, ""), ""),
  IFERROR(IF(TF!H163="TBD", TF!G163, ""), ""),
  IFERROR(IF(WGOLF!H163="TBD", WGOLF!G163, ""), ""),
  IFERROR(IF(WBB!H163="TBD", WBB!G163, ""), ""),
  IFERROR(IF(MBB!H163="TBD", MBB!G163, ""), ""),
  IFERROR(IF(WLAX!H163="TBD", WLAX!G163, ""), ""),
  IFERROR(IF(MLAX!H163="TBD", MLAX!G163, ""), ""),
  IFERROR(IF(SOFT!H163="TBD", SOFT!G163, ""), ""),
  IFERROR(IF(BASE!H163="TBD", BASE!G163, ""), ""),
  IFERROR(IF(ESPORTS!H163="TBD", ESPORTS!G163, ""), "")
)
</f>
        <v/>
      </c>
      <c r="H163" s="22" t="str">
        <f>TEXTJOIN(
  CHAR(10) &amp; CHAR(10),
  TRUE,
  IFERROR(IF(WSO!H163="TBD", WSO!P163, ""), ""),
  IFERROR(IF(MSO!H163="TBD", MSO!P163, ""), ""),
  IFERROR(IF(FH!H163="TBD", FH!P163, ""), ""),
  IFERROR(IF(MGOLF!H163="TBD", MGOLF!P163, ""), ""),
  IFERROR(IF(Football!H163="TBD", Football!P163, ""), ""),
  IFERROR(IF(WVB!H163="TBD", WVB!P163, ""), ""),
  IFERROR(IF(XC!H163="TBD", XC!P163, ""), ""),
  IFERROR(IF(SWIMMING!H163="TBD", SWIMMING!P163, ""), ""),
  IFERROR(IF(WTEN!H163="TBD", WTEN!P163, ""), ""),
  IFERROR(IF(TF!H163="TBD", TF!P163, ""), ""),
  IFERROR(IF(WGOLF!H163="TBD", WGOLF!P163, ""), ""),
  IFERROR(IF(WBB!H163="TBD", WBB!P163, ""), ""),
  IFERROR(IF(MBB!H163="TBD", MBB!P163, ""), ""),
  IFERROR(IF(WLAX!H163="TBD", WLAX!P163, ""), ""),
  IFERROR(IF(MLAX!H163="TBD", MLAX!P163, ""), ""),
  IFERROR(IF(SOFT!H163="TBD", SOFT!P163, ""), ""),
  IFERROR(IF(BASE!H163="TBD", BASE!P163, ""), ""),
  IFERROR(IF(ESPORTS!H163="TBD", ESPORTS!P163, ""), "")
)
</f>
        <v/>
      </c>
    </row>
    <row r="164" ht="22.5" customHeight="1">
      <c r="A164" s="6">
        <v>163.0</v>
      </c>
      <c r="B164" s="6" t="str">
        <f>'Master Schedule'!B164</f>
        <v/>
      </c>
      <c r="C164" s="7">
        <v>46397.0</v>
      </c>
      <c r="D164" s="8" t="str">
        <f t="shared" si="1"/>
        <v>Sunday</v>
      </c>
      <c r="E164" s="11" t="str">
        <f>TEXTJOIN(
  CHAR(10) &amp; CHAR(10),
  TRUE,
  IFERROR(IF(WSO!H164="TBD", WSO!E164, ""), ""),
  IFERROR(IF(MSO!H164="TBD", MSO!E164, ""), ""),
  IFERROR(IF(FH!H164="TBD", FH!E164, ""), ""),
  IFERROR(IF(MGOLF!H164="TBD", MGOLF!E164, ""), ""),
  IFERROR(IF(Football!H164="TBD", Football!E164, ""), ""),
  IFERROR(IF(WVB!H164="TBD", WVB!E164, ""), ""),
  IFERROR(IF(XC!H164="TBD", XC!E164, ""), ""),
  IFERROR(IF(SWIMMING!H164="TBD", SWIMMING!E164, ""), ""),
  IFERROR(IF(WTEN!H164="TBD", WTEN!E164, ""), ""),
  IFERROR(IF(TF!H164="TBD", TF!E164, ""), ""),
  IFERROR(IF(WGOLF!H164="TBD", WGOLF!E164, ""), ""),
  IFERROR(IF(WBB!H164="TBD", WBB!E164, ""), ""),
  IFERROR(IF(MBB!H164="TBD", MBB!E164, ""), ""),
  IFERROR(IF(WLAX!H164="TBD", WLAX!E164, ""), ""),
  IFERROR(IF(MLAX!H164="TBD", MLAX!E164, ""), ""),
  IFERROR(IF(SOFT!H164="TBD", SOFT!E164, ""), ""),
  IFERROR(IF(BASE!H164="Away", BASE!E164, ""), ""),
  IFERROR(IF(ESPORTS!H164="TBD", ESPORTS!E164, ""), "")
)</f>
        <v/>
      </c>
      <c r="F164" s="11" t="str">
        <f>TEXTJOIN(
  CHAR(10) &amp; CHAR(10),
  TRUE,
  IFERROR(IF(WSO!H164="TBD", TEXT(WSO!F164, "h:mm AM/PM"), ""), ""),
  IFERROR(IF(MSO!H164="TBD", TEXT(MSO!F164, "h:mm AM/PM"), ""), ""),
  IFERROR(IF(FH!H164="TBD", TEXT(FH!F164, "h:mm AM/PM"), ""), ""),
  IFERROR(IF(MGOLF!H164="TBD", TEXT(MGOLF!F164, "h:mm AM/PM"), ""), ""),
  IFERROR(IF(Football!H164="TBD", TEXT(Football!F164, "h:mm AM/PM"), ""), ""),
  IFERROR(IF(WVB!H164="TBD", TEXT(WVB!F164, "h:mm AM/PM"), ""), ""),
  IFERROR(IF(XC!H164="TBD", TEXT(XC!F164, "h:mm AM/PM"), ""), ""),
  IFERROR(IF(SWIMMING!H164="TBD", TEXT(SWIMMING!F164, "h:mm AM/PM"), ""), ""),
  IFERROR(IF(WTEN!H164="TBD", TEXT(WTEN!F164, "h:mm AM/PM"), ""), ""),
  IFERROR(IF(TF!H164="TBD", TEXT(TF!F164, "h:mm AM/PM"), ""), ""),
  IFERROR(IF(WGOLF!H164="TBD", TEXT(WGOLF!F164, "h:mm AM/PM"), ""), ""),
  IFERROR(IF(WBB!H164="TBD", TEXT(WBB!F164, "h:mm AM/PM"), ""), ""),
  IFERROR(IF(MBB!H164="TBD", TEXT(MBB!F164, "h:mm AM/PM"), ""), ""),
  IFERROR(IF(WLAX!H164="TBD", TEXT(WLAX!F164, "h:mm AM/PM"), ""), ""),
  IFERROR(IF(MLAX!H164="TBD", TEXT(MLAX!F164, "h:mm AM/PM"), ""), ""),
  IFERROR(IF(SOFT!H164="TBD", TEXT(SOFT!F164, "h:mm AM/PM"), ""), ""),
  IFERROR(IF(BASE!H164="TBD", TEXT(BASE!F164, "h:mm AM/PM"), ""), ""),
  IFERROR(IF(ESPORTS!H164="TBD", TEXT(ESPORTS!F164, "h:mm AM/PM"), ""), "")
)
</f>
        <v/>
      </c>
      <c r="G164" s="11" t="str">
        <f>TEXTJOIN(
  CHAR(10) &amp; CHAR(10),
  TRUE,
  IFERROR(IF(WSO!H164="TBD", WSO!G164, ""), ""),
  IFERROR(IF(MSO!H164="TBD", MSO!G164, ""), ""),
  IFERROR(IF(FH!H164="TBD", FH!G164, ""), ""),
  IFERROR(IF(MGOLF!H164="TBD", MGOLF!G164, ""), ""),
  IFERROR(IF(Football!H164="TBD", Football!G164, ""), ""),
  IFERROR(IF(WVB!H164="TBD", WVB!G164, ""), ""),
  IFERROR(IF(XC!H164="TBD", XC!G164, ""), ""),
  IFERROR(IF(SWIMMING!H164="TBD", SWIMMING!G164, ""), ""),
  IFERROR(IF(WTEN!H164="TBD", WTEN!G164, ""), ""),
  IFERROR(IF(TF!H164="TBD", TF!G164, ""), ""),
  IFERROR(IF(WGOLF!H164="TBD", WGOLF!G164, ""), ""),
  IFERROR(IF(WBB!H164="TBD", WBB!G164, ""), ""),
  IFERROR(IF(MBB!H164="TBD", MBB!G164, ""), ""),
  IFERROR(IF(WLAX!H164="TBD", WLAX!G164, ""), ""),
  IFERROR(IF(MLAX!H164="TBD", MLAX!G164, ""), ""),
  IFERROR(IF(SOFT!H164="TBD", SOFT!G164, ""), ""),
  IFERROR(IF(BASE!H164="TBD", BASE!G164, ""), ""),
  IFERROR(IF(ESPORTS!H164="TBD", ESPORTS!G164, ""), "")
)
</f>
        <v/>
      </c>
      <c r="H164" s="22" t="str">
        <f>TEXTJOIN(
  CHAR(10) &amp; CHAR(10),
  TRUE,
  IFERROR(IF(WSO!H164="TBD", WSO!P164, ""), ""),
  IFERROR(IF(MSO!H164="TBD", MSO!P164, ""), ""),
  IFERROR(IF(FH!H164="TBD", FH!P164, ""), ""),
  IFERROR(IF(MGOLF!H164="TBD", MGOLF!P164, ""), ""),
  IFERROR(IF(Football!H164="TBD", Football!P164, ""), ""),
  IFERROR(IF(WVB!H164="TBD", WVB!P164, ""), ""),
  IFERROR(IF(XC!H164="TBD", XC!P164, ""), ""),
  IFERROR(IF(SWIMMING!H164="TBD", SWIMMING!P164, ""), ""),
  IFERROR(IF(WTEN!H164="TBD", WTEN!P164, ""), ""),
  IFERROR(IF(TF!H164="TBD", TF!P164, ""), ""),
  IFERROR(IF(WGOLF!H164="TBD", WGOLF!P164, ""), ""),
  IFERROR(IF(WBB!H164="TBD", WBB!P164, ""), ""),
  IFERROR(IF(MBB!H164="TBD", MBB!P164, ""), ""),
  IFERROR(IF(WLAX!H164="TBD", WLAX!P164, ""), ""),
  IFERROR(IF(MLAX!H164="TBD", MLAX!P164, ""), ""),
  IFERROR(IF(SOFT!H164="TBD", SOFT!P164, ""), ""),
  IFERROR(IF(BASE!H164="TBD", BASE!P164, ""), ""),
  IFERROR(IF(ESPORTS!H164="TBD", ESPORTS!P164, ""), "")
)
</f>
        <v/>
      </c>
    </row>
    <row r="165" ht="22.5" customHeight="1">
      <c r="A165" s="6">
        <v>164.0</v>
      </c>
      <c r="B165" s="6" t="str">
        <f>'Master Schedule'!B165</f>
        <v/>
      </c>
      <c r="C165" s="7">
        <v>46398.0</v>
      </c>
      <c r="D165" s="8" t="str">
        <f t="shared" si="1"/>
        <v>Monday</v>
      </c>
      <c r="E165" s="11" t="str">
        <f>TEXTJOIN(
  CHAR(10) &amp; CHAR(10),
  TRUE,
  IFERROR(IF(WSO!H165="TBD", WSO!E165, ""), ""),
  IFERROR(IF(MSO!H165="TBD", MSO!E165, ""), ""),
  IFERROR(IF(FH!H165="TBD", FH!E165, ""), ""),
  IFERROR(IF(MGOLF!H165="TBD", MGOLF!E165, ""), ""),
  IFERROR(IF(Football!H165="TBD", Football!E165, ""), ""),
  IFERROR(IF(WVB!H165="TBD", WVB!E165, ""), ""),
  IFERROR(IF(XC!H165="TBD", XC!E165, ""), ""),
  IFERROR(IF(SWIMMING!H165="TBD", SWIMMING!E165, ""), ""),
  IFERROR(IF(WTEN!H165="TBD", WTEN!E165, ""), ""),
  IFERROR(IF(TF!H165="TBD", TF!E165, ""), ""),
  IFERROR(IF(WGOLF!H165="TBD", WGOLF!E165, ""), ""),
  IFERROR(IF(WBB!H165="TBD", WBB!E165, ""), ""),
  IFERROR(IF(MBB!H165="TBD", MBB!E165, ""), ""),
  IFERROR(IF(WLAX!H165="TBD", WLAX!E165, ""), ""),
  IFERROR(IF(MLAX!H165="TBD", MLAX!E165, ""), ""),
  IFERROR(IF(SOFT!H165="TBD", SOFT!E165, ""), ""),
  IFERROR(IF(BASE!H165="Away", BASE!E165, ""), ""),
  IFERROR(IF(ESPORTS!H165="TBD", ESPORTS!E165, ""), "")
)</f>
        <v/>
      </c>
      <c r="F165" s="11" t="str">
        <f>TEXTJOIN(
  CHAR(10) &amp; CHAR(10),
  TRUE,
  IFERROR(IF(WSO!H165="TBD", TEXT(WSO!F165, "h:mm AM/PM"), ""), ""),
  IFERROR(IF(MSO!H165="TBD", TEXT(MSO!F165, "h:mm AM/PM"), ""), ""),
  IFERROR(IF(FH!H165="TBD", TEXT(FH!F165, "h:mm AM/PM"), ""), ""),
  IFERROR(IF(MGOLF!H165="TBD", TEXT(MGOLF!F165, "h:mm AM/PM"), ""), ""),
  IFERROR(IF(Football!H165="TBD", TEXT(Football!F165, "h:mm AM/PM"), ""), ""),
  IFERROR(IF(WVB!H165="TBD", TEXT(WVB!F165, "h:mm AM/PM"), ""), ""),
  IFERROR(IF(XC!H165="TBD", TEXT(XC!F165, "h:mm AM/PM"), ""), ""),
  IFERROR(IF(SWIMMING!H165="TBD", TEXT(SWIMMING!F165, "h:mm AM/PM"), ""), ""),
  IFERROR(IF(WTEN!H165="TBD", TEXT(WTEN!F165, "h:mm AM/PM"), ""), ""),
  IFERROR(IF(TF!H165="TBD", TEXT(TF!F165, "h:mm AM/PM"), ""), ""),
  IFERROR(IF(WGOLF!H165="TBD", TEXT(WGOLF!F165, "h:mm AM/PM"), ""), ""),
  IFERROR(IF(WBB!H165="TBD", TEXT(WBB!F165, "h:mm AM/PM"), ""), ""),
  IFERROR(IF(MBB!H165="TBD", TEXT(MBB!F165, "h:mm AM/PM"), ""), ""),
  IFERROR(IF(WLAX!H165="TBD", TEXT(WLAX!F165, "h:mm AM/PM"), ""), ""),
  IFERROR(IF(MLAX!H165="TBD", TEXT(MLAX!F165, "h:mm AM/PM"), ""), ""),
  IFERROR(IF(SOFT!H165="TBD", TEXT(SOFT!F165, "h:mm AM/PM"), ""), ""),
  IFERROR(IF(BASE!H165="TBD", TEXT(BASE!F165, "h:mm AM/PM"), ""), ""),
  IFERROR(IF(ESPORTS!H165="TBD", TEXT(ESPORTS!F165, "h:mm AM/PM"), ""), "")
)
</f>
        <v/>
      </c>
      <c r="G165" s="11" t="str">
        <f>TEXTJOIN(
  CHAR(10) &amp; CHAR(10),
  TRUE,
  IFERROR(IF(WSO!H165="TBD", WSO!G165, ""), ""),
  IFERROR(IF(MSO!H165="TBD", MSO!G165, ""), ""),
  IFERROR(IF(FH!H165="TBD", FH!G165, ""), ""),
  IFERROR(IF(MGOLF!H165="TBD", MGOLF!G165, ""), ""),
  IFERROR(IF(Football!H165="TBD", Football!G165, ""), ""),
  IFERROR(IF(WVB!H165="TBD", WVB!G165, ""), ""),
  IFERROR(IF(XC!H165="TBD", XC!G165, ""), ""),
  IFERROR(IF(SWIMMING!H165="TBD", SWIMMING!G165, ""), ""),
  IFERROR(IF(WTEN!H165="TBD", WTEN!G165, ""), ""),
  IFERROR(IF(TF!H165="TBD", TF!G165, ""), ""),
  IFERROR(IF(WGOLF!H165="TBD", WGOLF!G165, ""), ""),
  IFERROR(IF(WBB!H165="TBD", WBB!G165, ""), ""),
  IFERROR(IF(MBB!H165="TBD", MBB!G165, ""), ""),
  IFERROR(IF(WLAX!H165="TBD", WLAX!G165, ""), ""),
  IFERROR(IF(MLAX!H165="TBD", MLAX!G165, ""), ""),
  IFERROR(IF(SOFT!H165="TBD", SOFT!G165, ""), ""),
  IFERROR(IF(BASE!H165="TBD", BASE!G165, ""), ""),
  IFERROR(IF(ESPORTS!H165="TBD", ESPORTS!G165, ""), "")
)
</f>
        <v/>
      </c>
      <c r="H165" s="22" t="str">
        <f>TEXTJOIN(
  CHAR(10) &amp; CHAR(10),
  TRUE,
  IFERROR(IF(WSO!H165="TBD", WSO!P165, ""), ""),
  IFERROR(IF(MSO!H165="TBD", MSO!P165, ""), ""),
  IFERROR(IF(FH!H165="TBD", FH!P165, ""), ""),
  IFERROR(IF(MGOLF!H165="TBD", MGOLF!P165, ""), ""),
  IFERROR(IF(Football!H165="TBD", Football!P165, ""), ""),
  IFERROR(IF(WVB!H165="TBD", WVB!P165, ""), ""),
  IFERROR(IF(XC!H165="TBD", XC!P165, ""), ""),
  IFERROR(IF(SWIMMING!H165="TBD", SWIMMING!P165, ""), ""),
  IFERROR(IF(WTEN!H165="TBD", WTEN!P165, ""), ""),
  IFERROR(IF(TF!H165="TBD", TF!P165, ""), ""),
  IFERROR(IF(WGOLF!H165="TBD", WGOLF!P165, ""), ""),
  IFERROR(IF(WBB!H165="TBD", WBB!P165, ""), ""),
  IFERROR(IF(MBB!H165="TBD", MBB!P165, ""), ""),
  IFERROR(IF(WLAX!H165="TBD", WLAX!P165, ""), ""),
  IFERROR(IF(MLAX!H165="TBD", MLAX!P165, ""), ""),
  IFERROR(IF(SOFT!H165="TBD", SOFT!P165, ""), ""),
  IFERROR(IF(BASE!H165="TBD", BASE!P165, ""), ""),
  IFERROR(IF(ESPORTS!H165="TBD", ESPORTS!P165, ""), "")
)
</f>
        <v/>
      </c>
    </row>
    <row r="166" ht="22.5" customHeight="1">
      <c r="A166" s="6">
        <v>165.0</v>
      </c>
      <c r="B166" s="6" t="str">
        <f>'Master Schedule'!B166</f>
        <v/>
      </c>
      <c r="C166" s="7">
        <v>46399.0</v>
      </c>
      <c r="D166" s="8" t="str">
        <f t="shared" si="1"/>
        <v>Tuesday</v>
      </c>
      <c r="E166" s="11" t="str">
        <f>TEXTJOIN(
  CHAR(10) &amp; CHAR(10),
  TRUE,
  IFERROR(IF(WSO!H166="TBD", WSO!E166, ""), ""),
  IFERROR(IF(MSO!H166="TBD", MSO!E166, ""), ""),
  IFERROR(IF(FH!H166="TBD", FH!E166, ""), ""),
  IFERROR(IF(MGOLF!H166="TBD", MGOLF!E166, ""), ""),
  IFERROR(IF(Football!H166="TBD", Football!E166, ""), ""),
  IFERROR(IF(WVB!H166="TBD", WVB!E166, ""), ""),
  IFERROR(IF(XC!H166="TBD", XC!E166, ""), ""),
  IFERROR(IF(SWIMMING!H166="TBD", SWIMMING!E166, ""), ""),
  IFERROR(IF(WTEN!H166="TBD", WTEN!E166, ""), ""),
  IFERROR(IF(TF!H166="TBD", TF!E166, ""), ""),
  IFERROR(IF(WGOLF!H166="TBD", WGOLF!E166, ""), ""),
  IFERROR(IF(WBB!H166="TBD", WBB!E166, ""), ""),
  IFERROR(IF(MBB!H166="TBD", MBB!E166, ""), ""),
  IFERROR(IF(WLAX!H166="TBD", WLAX!E166, ""), ""),
  IFERROR(IF(MLAX!H166="TBD", MLAX!E166, ""), ""),
  IFERROR(IF(SOFT!H166="TBD", SOFT!E166, ""), ""),
  IFERROR(IF(BASE!H166="Away", BASE!E166, ""), ""),
  IFERROR(IF(ESPORTS!H166="TBD", ESPORTS!E166, ""), "")
)</f>
        <v/>
      </c>
      <c r="F166" s="11" t="str">
        <f>TEXTJOIN(
  CHAR(10) &amp; CHAR(10),
  TRUE,
  IFERROR(IF(WSO!H166="TBD", TEXT(WSO!F166, "h:mm AM/PM"), ""), ""),
  IFERROR(IF(MSO!H166="TBD", TEXT(MSO!F166, "h:mm AM/PM"), ""), ""),
  IFERROR(IF(FH!H166="TBD", TEXT(FH!F166, "h:mm AM/PM"), ""), ""),
  IFERROR(IF(MGOLF!H166="TBD", TEXT(MGOLF!F166, "h:mm AM/PM"), ""), ""),
  IFERROR(IF(Football!H166="TBD", TEXT(Football!F166, "h:mm AM/PM"), ""), ""),
  IFERROR(IF(WVB!H166="TBD", TEXT(WVB!F166, "h:mm AM/PM"), ""), ""),
  IFERROR(IF(XC!H166="TBD", TEXT(XC!F166, "h:mm AM/PM"), ""), ""),
  IFERROR(IF(SWIMMING!H166="TBD", TEXT(SWIMMING!F166, "h:mm AM/PM"), ""), ""),
  IFERROR(IF(WTEN!H166="TBD", TEXT(WTEN!F166, "h:mm AM/PM"), ""), ""),
  IFERROR(IF(TF!H166="TBD", TEXT(TF!F166, "h:mm AM/PM"), ""), ""),
  IFERROR(IF(WGOLF!H166="TBD", TEXT(WGOLF!F166, "h:mm AM/PM"), ""), ""),
  IFERROR(IF(WBB!H166="TBD", TEXT(WBB!F166, "h:mm AM/PM"), ""), ""),
  IFERROR(IF(MBB!H166="TBD", TEXT(MBB!F166, "h:mm AM/PM"), ""), ""),
  IFERROR(IF(WLAX!H166="TBD", TEXT(WLAX!F166, "h:mm AM/PM"), ""), ""),
  IFERROR(IF(MLAX!H166="TBD", TEXT(MLAX!F166, "h:mm AM/PM"), ""), ""),
  IFERROR(IF(SOFT!H166="TBD", TEXT(SOFT!F166, "h:mm AM/PM"), ""), ""),
  IFERROR(IF(BASE!H166="TBD", TEXT(BASE!F166, "h:mm AM/PM"), ""), ""),
  IFERROR(IF(ESPORTS!H166="TBD", TEXT(ESPORTS!F166, "h:mm AM/PM"), ""), "")
)
</f>
        <v/>
      </c>
      <c r="G166" s="11" t="str">
        <f>TEXTJOIN(
  CHAR(10) &amp; CHAR(10),
  TRUE,
  IFERROR(IF(WSO!H166="TBD", WSO!G166, ""), ""),
  IFERROR(IF(MSO!H166="TBD", MSO!G166, ""), ""),
  IFERROR(IF(FH!H166="TBD", FH!G166, ""), ""),
  IFERROR(IF(MGOLF!H166="TBD", MGOLF!G166, ""), ""),
  IFERROR(IF(Football!H166="TBD", Football!G166, ""), ""),
  IFERROR(IF(WVB!H166="TBD", WVB!G166, ""), ""),
  IFERROR(IF(XC!H166="TBD", XC!G166, ""), ""),
  IFERROR(IF(SWIMMING!H166="TBD", SWIMMING!G166, ""), ""),
  IFERROR(IF(WTEN!H166="TBD", WTEN!G166, ""), ""),
  IFERROR(IF(TF!H166="TBD", TF!G166, ""), ""),
  IFERROR(IF(WGOLF!H166="TBD", WGOLF!G166, ""), ""),
  IFERROR(IF(WBB!H166="TBD", WBB!G166, ""), ""),
  IFERROR(IF(MBB!H166="TBD", MBB!G166, ""), ""),
  IFERROR(IF(WLAX!H166="TBD", WLAX!G166, ""), ""),
  IFERROR(IF(MLAX!H166="TBD", MLAX!G166, ""), ""),
  IFERROR(IF(SOFT!H166="TBD", SOFT!G166, ""), ""),
  IFERROR(IF(BASE!H166="TBD", BASE!G166, ""), ""),
  IFERROR(IF(ESPORTS!H166="TBD", ESPORTS!G166, ""), "")
)
</f>
        <v/>
      </c>
      <c r="H166" s="22" t="str">
        <f>TEXTJOIN(
  CHAR(10) &amp; CHAR(10),
  TRUE,
  IFERROR(IF(WSO!H166="TBD", WSO!P166, ""), ""),
  IFERROR(IF(MSO!H166="TBD", MSO!P166, ""), ""),
  IFERROR(IF(FH!H166="TBD", FH!P166, ""), ""),
  IFERROR(IF(MGOLF!H166="TBD", MGOLF!P166, ""), ""),
  IFERROR(IF(Football!H166="TBD", Football!P166, ""), ""),
  IFERROR(IF(WVB!H166="TBD", WVB!P166, ""), ""),
  IFERROR(IF(XC!H166="TBD", XC!P166, ""), ""),
  IFERROR(IF(SWIMMING!H166="TBD", SWIMMING!P166, ""), ""),
  IFERROR(IF(WTEN!H166="TBD", WTEN!P166, ""), ""),
  IFERROR(IF(TF!H166="TBD", TF!P166, ""), ""),
  IFERROR(IF(WGOLF!H166="TBD", WGOLF!P166, ""), ""),
  IFERROR(IF(WBB!H166="TBD", WBB!P166, ""), ""),
  IFERROR(IF(MBB!H166="TBD", MBB!P166, ""), ""),
  IFERROR(IF(WLAX!H166="TBD", WLAX!P166, ""), ""),
  IFERROR(IF(MLAX!H166="TBD", MLAX!P166, ""), ""),
  IFERROR(IF(SOFT!H166="TBD", SOFT!P166, ""), ""),
  IFERROR(IF(BASE!H166="TBD", BASE!P166, ""), ""),
  IFERROR(IF(ESPORTS!H166="TBD", ESPORTS!P166, ""), "")
)
</f>
        <v/>
      </c>
    </row>
    <row r="167" ht="22.5" customHeight="1">
      <c r="A167" s="6">
        <v>166.0</v>
      </c>
      <c r="B167" s="6" t="str">
        <f>'Master Schedule'!B167</f>
        <v/>
      </c>
      <c r="C167" s="7">
        <v>46400.0</v>
      </c>
      <c r="D167" s="8" t="str">
        <f t="shared" si="1"/>
        <v>Wednesday</v>
      </c>
      <c r="E167" s="11" t="str">
        <f>TEXTJOIN(
  CHAR(10) &amp; CHAR(10),
  TRUE,
  IFERROR(IF(WSO!H167="TBD", WSO!E167, ""), ""),
  IFERROR(IF(MSO!H167="TBD", MSO!E167, ""), ""),
  IFERROR(IF(FH!H167="TBD", FH!E167, ""), ""),
  IFERROR(IF(MGOLF!H167="TBD", MGOLF!E167, ""), ""),
  IFERROR(IF(Football!H167="TBD", Football!E167, ""), ""),
  IFERROR(IF(WVB!H167="TBD", WVB!E167, ""), ""),
  IFERROR(IF(XC!H167="TBD", XC!E167, ""), ""),
  IFERROR(IF(SWIMMING!H167="TBD", SWIMMING!E167, ""), ""),
  IFERROR(IF(WTEN!H167="TBD", WTEN!E167, ""), ""),
  IFERROR(IF(TF!H167="TBD", TF!E167, ""), ""),
  IFERROR(IF(WGOLF!H167="TBD", WGOLF!E167, ""), ""),
  IFERROR(IF(WBB!H167="TBD", WBB!E167, ""), ""),
  IFERROR(IF(MBB!H167="TBD", MBB!E167, ""), ""),
  IFERROR(IF(WLAX!H167="TBD", WLAX!E167, ""), ""),
  IFERROR(IF(MLAX!H167="TBD", MLAX!E167, ""), ""),
  IFERROR(IF(SOFT!H167="TBD", SOFT!E167, ""), ""),
  IFERROR(IF(BASE!H167="Away", BASE!E167, ""), ""),
  IFERROR(IF(ESPORTS!H167="TBD", ESPORTS!E167, ""), "")
)</f>
        <v/>
      </c>
      <c r="F167" s="11" t="str">
        <f>TEXTJOIN(
  CHAR(10) &amp; CHAR(10),
  TRUE,
  IFERROR(IF(WSO!H167="TBD", TEXT(WSO!F167, "h:mm AM/PM"), ""), ""),
  IFERROR(IF(MSO!H167="TBD", TEXT(MSO!F167, "h:mm AM/PM"), ""), ""),
  IFERROR(IF(FH!H167="TBD", TEXT(FH!F167, "h:mm AM/PM"), ""), ""),
  IFERROR(IF(MGOLF!H167="TBD", TEXT(MGOLF!F167, "h:mm AM/PM"), ""), ""),
  IFERROR(IF(Football!H167="TBD", TEXT(Football!F167, "h:mm AM/PM"), ""), ""),
  IFERROR(IF(WVB!H167="TBD", TEXT(WVB!F167, "h:mm AM/PM"), ""), ""),
  IFERROR(IF(XC!H167="TBD", TEXT(XC!F167, "h:mm AM/PM"), ""), ""),
  IFERROR(IF(SWIMMING!H167="TBD", TEXT(SWIMMING!F167, "h:mm AM/PM"), ""), ""),
  IFERROR(IF(WTEN!H167="TBD", TEXT(WTEN!F167, "h:mm AM/PM"), ""), ""),
  IFERROR(IF(TF!H167="TBD", TEXT(TF!F167, "h:mm AM/PM"), ""), ""),
  IFERROR(IF(WGOLF!H167="TBD", TEXT(WGOLF!F167, "h:mm AM/PM"), ""), ""),
  IFERROR(IF(WBB!H167="TBD", TEXT(WBB!F167, "h:mm AM/PM"), ""), ""),
  IFERROR(IF(MBB!H167="TBD", TEXT(MBB!F167, "h:mm AM/PM"), ""), ""),
  IFERROR(IF(WLAX!H167="TBD", TEXT(WLAX!F167, "h:mm AM/PM"), ""), ""),
  IFERROR(IF(MLAX!H167="TBD", TEXT(MLAX!F167, "h:mm AM/PM"), ""), ""),
  IFERROR(IF(SOFT!H167="TBD", TEXT(SOFT!F167, "h:mm AM/PM"), ""), ""),
  IFERROR(IF(BASE!H167="TBD", TEXT(BASE!F167, "h:mm AM/PM"), ""), ""),
  IFERROR(IF(ESPORTS!H167="TBD", TEXT(ESPORTS!F167, "h:mm AM/PM"), ""), "")
)
</f>
        <v/>
      </c>
      <c r="G167" s="11" t="str">
        <f>TEXTJOIN(
  CHAR(10) &amp; CHAR(10),
  TRUE,
  IFERROR(IF(WSO!H167="TBD", WSO!G167, ""), ""),
  IFERROR(IF(MSO!H167="TBD", MSO!G167, ""), ""),
  IFERROR(IF(FH!H167="TBD", FH!G167, ""), ""),
  IFERROR(IF(MGOLF!H167="TBD", MGOLF!G167, ""), ""),
  IFERROR(IF(Football!H167="TBD", Football!G167, ""), ""),
  IFERROR(IF(WVB!H167="TBD", WVB!G167, ""), ""),
  IFERROR(IF(XC!H167="TBD", XC!G167, ""), ""),
  IFERROR(IF(SWIMMING!H167="TBD", SWIMMING!G167, ""), ""),
  IFERROR(IF(WTEN!H167="TBD", WTEN!G167, ""), ""),
  IFERROR(IF(TF!H167="TBD", TF!G167, ""), ""),
  IFERROR(IF(WGOLF!H167="TBD", WGOLF!G167, ""), ""),
  IFERROR(IF(WBB!H167="TBD", WBB!G167, ""), ""),
  IFERROR(IF(MBB!H167="TBD", MBB!G167, ""), ""),
  IFERROR(IF(WLAX!H167="TBD", WLAX!G167, ""), ""),
  IFERROR(IF(MLAX!H167="TBD", MLAX!G167, ""), ""),
  IFERROR(IF(SOFT!H167="TBD", SOFT!G167, ""), ""),
  IFERROR(IF(BASE!H167="TBD", BASE!G167, ""), ""),
  IFERROR(IF(ESPORTS!H167="TBD", ESPORTS!G167, ""), "")
)
</f>
        <v/>
      </c>
      <c r="H167" s="22" t="str">
        <f>TEXTJOIN(
  CHAR(10) &amp; CHAR(10),
  TRUE,
  IFERROR(IF(WSO!H167="TBD", WSO!P167, ""), ""),
  IFERROR(IF(MSO!H167="TBD", MSO!P167, ""), ""),
  IFERROR(IF(FH!H167="TBD", FH!P167, ""), ""),
  IFERROR(IF(MGOLF!H167="TBD", MGOLF!P167, ""), ""),
  IFERROR(IF(Football!H167="TBD", Football!P167, ""), ""),
  IFERROR(IF(WVB!H167="TBD", WVB!P167, ""), ""),
  IFERROR(IF(XC!H167="TBD", XC!P167, ""), ""),
  IFERROR(IF(SWIMMING!H167="TBD", SWIMMING!P167, ""), ""),
  IFERROR(IF(WTEN!H167="TBD", WTEN!P167, ""), ""),
  IFERROR(IF(TF!H167="TBD", TF!P167, ""), ""),
  IFERROR(IF(WGOLF!H167="TBD", WGOLF!P167, ""), ""),
  IFERROR(IF(WBB!H167="TBD", WBB!P167, ""), ""),
  IFERROR(IF(MBB!H167="TBD", MBB!P167, ""), ""),
  IFERROR(IF(WLAX!H167="TBD", WLAX!P167, ""), ""),
  IFERROR(IF(MLAX!H167="TBD", MLAX!P167, ""), ""),
  IFERROR(IF(SOFT!H167="TBD", SOFT!P167, ""), ""),
  IFERROR(IF(BASE!H167="TBD", BASE!P167, ""), ""),
  IFERROR(IF(ESPORTS!H167="TBD", ESPORTS!P167, ""), "")
)
</f>
        <v/>
      </c>
    </row>
    <row r="168" ht="22.5" customHeight="1">
      <c r="A168" s="6">
        <v>167.0</v>
      </c>
      <c r="B168" s="6" t="str">
        <f>'Master Schedule'!B168</f>
        <v/>
      </c>
      <c r="C168" s="7">
        <v>46401.0</v>
      </c>
      <c r="D168" s="8" t="str">
        <f t="shared" si="1"/>
        <v>Thursday</v>
      </c>
      <c r="E168" s="11" t="str">
        <f>TEXTJOIN(
  CHAR(10) &amp; CHAR(10),
  TRUE,
  IFERROR(IF(WSO!H168="TBD", WSO!E168, ""), ""),
  IFERROR(IF(MSO!H168="TBD", MSO!E168, ""), ""),
  IFERROR(IF(FH!H168="TBD", FH!E168, ""), ""),
  IFERROR(IF(MGOLF!H168="TBD", MGOLF!E168, ""), ""),
  IFERROR(IF(Football!H168="TBD", Football!E168, ""), ""),
  IFERROR(IF(WVB!H168="TBD", WVB!E168, ""), ""),
  IFERROR(IF(XC!H168="TBD", XC!E168, ""), ""),
  IFERROR(IF(SWIMMING!H168="TBD", SWIMMING!E168, ""), ""),
  IFERROR(IF(WTEN!H168="TBD", WTEN!E168, ""), ""),
  IFERROR(IF(TF!H168="TBD", TF!E168, ""), ""),
  IFERROR(IF(WGOLF!H168="TBD", WGOLF!E168, ""), ""),
  IFERROR(IF(WBB!H168="TBD", WBB!E168, ""), ""),
  IFERROR(IF(MBB!H168="TBD", MBB!E168, ""), ""),
  IFERROR(IF(WLAX!H168="TBD", WLAX!E168, ""), ""),
  IFERROR(IF(MLAX!H168="TBD", MLAX!E168, ""), ""),
  IFERROR(IF(SOFT!H168="TBD", SOFT!E168, ""), ""),
  IFERROR(IF(BASE!H168="Away", BASE!E168, ""), ""),
  IFERROR(IF(ESPORTS!H168="TBD", ESPORTS!E168, ""), "")
)</f>
        <v/>
      </c>
      <c r="F168" s="11" t="str">
        <f>TEXTJOIN(
  CHAR(10) &amp; CHAR(10),
  TRUE,
  IFERROR(IF(WSO!H168="TBD", TEXT(WSO!F168, "h:mm AM/PM"), ""), ""),
  IFERROR(IF(MSO!H168="TBD", TEXT(MSO!F168, "h:mm AM/PM"), ""), ""),
  IFERROR(IF(FH!H168="TBD", TEXT(FH!F168, "h:mm AM/PM"), ""), ""),
  IFERROR(IF(MGOLF!H168="TBD", TEXT(MGOLF!F168, "h:mm AM/PM"), ""), ""),
  IFERROR(IF(Football!H168="TBD", TEXT(Football!F168, "h:mm AM/PM"), ""), ""),
  IFERROR(IF(WVB!H168="TBD", TEXT(WVB!F168, "h:mm AM/PM"), ""), ""),
  IFERROR(IF(XC!H168="TBD", TEXT(XC!F168, "h:mm AM/PM"), ""), ""),
  IFERROR(IF(SWIMMING!H168="TBD", TEXT(SWIMMING!F168, "h:mm AM/PM"), ""), ""),
  IFERROR(IF(WTEN!H168="TBD", TEXT(WTEN!F168, "h:mm AM/PM"), ""), ""),
  IFERROR(IF(TF!H168="TBD", TEXT(TF!F168, "h:mm AM/PM"), ""), ""),
  IFERROR(IF(WGOLF!H168="TBD", TEXT(WGOLF!F168, "h:mm AM/PM"), ""), ""),
  IFERROR(IF(WBB!H168="TBD", TEXT(WBB!F168, "h:mm AM/PM"), ""), ""),
  IFERROR(IF(MBB!H168="TBD", TEXT(MBB!F168, "h:mm AM/PM"), ""), ""),
  IFERROR(IF(WLAX!H168="TBD", TEXT(WLAX!F168, "h:mm AM/PM"), ""), ""),
  IFERROR(IF(MLAX!H168="TBD", TEXT(MLAX!F168, "h:mm AM/PM"), ""), ""),
  IFERROR(IF(SOFT!H168="TBD", TEXT(SOFT!F168, "h:mm AM/PM"), ""), ""),
  IFERROR(IF(BASE!H168="TBD", TEXT(BASE!F168, "h:mm AM/PM"), ""), ""),
  IFERROR(IF(ESPORTS!H168="TBD", TEXT(ESPORTS!F168, "h:mm AM/PM"), ""), "")
)
</f>
        <v/>
      </c>
      <c r="G168" s="11" t="str">
        <f>TEXTJOIN(
  CHAR(10) &amp; CHAR(10),
  TRUE,
  IFERROR(IF(WSO!H168="TBD", WSO!G168, ""), ""),
  IFERROR(IF(MSO!H168="TBD", MSO!G168, ""), ""),
  IFERROR(IF(FH!H168="TBD", FH!G168, ""), ""),
  IFERROR(IF(MGOLF!H168="TBD", MGOLF!G168, ""), ""),
  IFERROR(IF(Football!H168="TBD", Football!G168, ""), ""),
  IFERROR(IF(WVB!H168="TBD", WVB!G168, ""), ""),
  IFERROR(IF(XC!H168="TBD", XC!G168, ""), ""),
  IFERROR(IF(SWIMMING!H168="TBD", SWIMMING!G168, ""), ""),
  IFERROR(IF(WTEN!H168="TBD", WTEN!G168, ""), ""),
  IFERROR(IF(TF!H168="TBD", TF!G168, ""), ""),
  IFERROR(IF(WGOLF!H168="TBD", WGOLF!G168, ""), ""),
  IFERROR(IF(WBB!H168="TBD", WBB!G168, ""), ""),
  IFERROR(IF(MBB!H168="TBD", MBB!G168, ""), ""),
  IFERROR(IF(WLAX!H168="TBD", WLAX!G168, ""), ""),
  IFERROR(IF(MLAX!H168="TBD", MLAX!G168, ""), ""),
  IFERROR(IF(SOFT!H168="TBD", SOFT!G168, ""), ""),
  IFERROR(IF(BASE!H168="TBD", BASE!G168, ""), ""),
  IFERROR(IF(ESPORTS!H168="TBD", ESPORTS!G168, ""), "")
)
</f>
        <v/>
      </c>
      <c r="H168" s="22" t="str">
        <f>TEXTJOIN(
  CHAR(10) &amp; CHAR(10),
  TRUE,
  IFERROR(IF(WSO!H168="TBD", WSO!P168, ""), ""),
  IFERROR(IF(MSO!H168="TBD", MSO!P168, ""), ""),
  IFERROR(IF(FH!H168="TBD", FH!P168, ""), ""),
  IFERROR(IF(MGOLF!H168="TBD", MGOLF!P168, ""), ""),
  IFERROR(IF(Football!H168="TBD", Football!P168, ""), ""),
  IFERROR(IF(WVB!H168="TBD", WVB!P168, ""), ""),
  IFERROR(IF(XC!H168="TBD", XC!P168, ""), ""),
  IFERROR(IF(SWIMMING!H168="TBD", SWIMMING!P168, ""), ""),
  IFERROR(IF(WTEN!H168="TBD", WTEN!P168, ""), ""),
  IFERROR(IF(TF!H168="TBD", TF!P168, ""), ""),
  IFERROR(IF(WGOLF!H168="TBD", WGOLF!P168, ""), ""),
  IFERROR(IF(WBB!H168="TBD", WBB!P168, ""), ""),
  IFERROR(IF(MBB!H168="TBD", MBB!P168, ""), ""),
  IFERROR(IF(WLAX!H168="TBD", WLAX!P168, ""), ""),
  IFERROR(IF(MLAX!H168="TBD", MLAX!P168, ""), ""),
  IFERROR(IF(SOFT!H168="TBD", SOFT!P168, ""), ""),
  IFERROR(IF(BASE!H168="TBD", BASE!P168, ""), ""),
  IFERROR(IF(ESPORTS!H168="TBD", ESPORTS!P168, ""), "")
)
</f>
        <v/>
      </c>
    </row>
    <row r="169" ht="22.5" customHeight="1">
      <c r="A169" s="6">
        <v>168.0</v>
      </c>
      <c r="B169" s="6" t="str">
        <f>'Master Schedule'!B169</f>
        <v/>
      </c>
      <c r="C169" s="7">
        <v>46402.0</v>
      </c>
      <c r="D169" s="8" t="str">
        <f t="shared" si="1"/>
        <v>Friday</v>
      </c>
      <c r="E169" s="11" t="str">
        <f>TEXTJOIN(
  CHAR(10) &amp; CHAR(10),
  TRUE,
  IFERROR(IF(WSO!H169="TBD", WSO!E169, ""), ""),
  IFERROR(IF(MSO!H169="TBD", MSO!E169, ""), ""),
  IFERROR(IF(FH!H169="TBD", FH!E169, ""), ""),
  IFERROR(IF(MGOLF!H169="TBD", MGOLF!E169, ""), ""),
  IFERROR(IF(Football!H169="TBD", Football!E169, ""), ""),
  IFERROR(IF(WVB!H169="TBD", WVB!E169, ""), ""),
  IFERROR(IF(XC!H169="TBD", XC!E169, ""), ""),
  IFERROR(IF(SWIMMING!H169="TBD", SWIMMING!E169, ""), ""),
  IFERROR(IF(WTEN!H169="TBD", WTEN!E169, ""), ""),
  IFERROR(IF(TF!H169="TBD", TF!E169, ""), ""),
  IFERROR(IF(WGOLF!H169="TBD", WGOLF!E169, ""), ""),
  IFERROR(IF(WBB!H169="TBD", WBB!E169, ""), ""),
  IFERROR(IF(MBB!H169="TBD", MBB!E169, ""), ""),
  IFERROR(IF(WLAX!H169="TBD", WLAX!E169, ""), ""),
  IFERROR(IF(MLAX!H169="TBD", MLAX!E169, ""), ""),
  IFERROR(IF(SOFT!H169="TBD", SOFT!E169, ""), ""),
  IFERROR(IF(BASE!H169="Away", BASE!E169, ""), ""),
  IFERROR(IF(ESPORTS!H169="TBD", ESPORTS!E169, ""), "")
)</f>
        <v/>
      </c>
      <c r="F169" s="11" t="str">
        <f>TEXTJOIN(
  CHAR(10) &amp; CHAR(10),
  TRUE,
  IFERROR(IF(WSO!H169="TBD", TEXT(WSO!F169, "h:mm AM/PM"), ""), ""),
  IFERROR(IF(MSO!H169="TBD", TEXT(MSO!F169, "h:mm AM/PM"), ""), ""),
  IFERROR(IF(FH!H169="TBD", TEXT(FH!F169, "h:mm AM/PM"), ""), ""),
  IFERROR(IF(MGOLF!H169="TBD", TEXT(MGOLF!F169, "h:mm AM/PM"), ""), ""),
  IFERROR(IF(Football!H169="TBD", TEXT(Football!F169, "h:mm AM/PM"), ""), ""),
  IFERROR(IF(WVB!H169="TBD", TEXT(WVB!F169, "h:mm AM/PM"), ""), ""),
  IFERROR(IF(XC!H169="TBD", TEXT(XC!F169, "h:mm AM/PM"), ""), ""),
  IFERROR(IF(SWIMMING!H169="TBD", TEXT(SWIMMING!F169, "h:mm AM/PM"), ""), ""),
  IFERROR(IF(WTEN!H169="TBD", TEXT(WTEN!F169, "h:mm AM/PM"), ""), ""),
  IFERROR(IF(TF!H169="TBD", TEXT(TF!F169, "h:mm AM/PM"), ""), ""),
  IFERROR(IF(WGOLF!H169="TBD", TEXT(WGOLF!F169, "h:mm AM/PM"), ""), ""),
  IFERROR(IF(WBB!H169="TBD", TEXT(WBB!F169, "h:mm AM/PM"), ""), ""),
  IFERROR(IF(MBB!H169="TBD", TEXT(MBB!F169, "h:mm AM/PM"), ""), ""),
  IFERROR(IF(WLAX!H169="TBD", TEXT(WLAX!F169, "h:mm AM/PM"), ""), ""),
  IFERROR(IF(MLAX!H169="TBD", TEXT(MLAX!F169, "h:mm AM/PM"), ""), ""),
  IFERROR(IF(SOFT!H169="TBD", TEXT(SOFT!F169, "h:mm AM/PM"), ""), ""),
  IFERROR(IF(BASE!H169="TBD", TEXT(BASE!F169, "h:mm AM/PM"), ""), ""),
  IFERROR(IF(ESPORTS!H169="TBD", TEXT(ESPORTS!F169, "h:mm AM/PM"), ""), "")
)
</f>
        <v/>
      </c>
      <c r="G169" s="11" t="str">
        <f>TEXTJOIN(
  CHAR(10) &amp; CHAR(10),
  TRUE,
  IFERROR(IF(WSO!H169="TBD", WSO!G169, ""), ""),
  IFERROR(IF(MSO!H169="TBD", MSO!G169, ""), ""),
  IFERROR(IF(FH!H169="TBD", FH!G169, ""), ""),
  IFERROR(IF(MGOLF!H169="TBD", MGOLF!G169, ""), ""),
  IFERROR(IF(Football!H169="TBD", Football!G169, ""), ""),
  IFERROR(IF(WVB!H169="TBD", WVB!G169, ""), ""),
  IFERROR(IF(XC!H169="TBD", XC!G169, ""), ""),
  IFERROR(IF(SWIMMING!H169="TBD", SWIMMING!G169, ""), ""),
  IFERROR(IF(WTEN!H169="TBD", WTEN!G169, ""), ""),
  IFERROR(IF(TF!H169="TBD", TF!G169, ""), ""),
  IFERROR(IF(WGOLF!H169="TBD", WGOLF!G169, ""), ""),
  IFERROR(IF(WBB!H169="TBD", WBB!G169, ""), ""),
  IFERROR(IF(MBB!H169="TBD", MBB!G169, ""), ""),
  IFERROR(IF(WLAX!H169="TBD", WLAX!G169, ""), ""),
  IFERROR(IF(MLAX!H169="TBD", MLAX!G169, ""), ""),
  IFERROR(IF(SOFT!H169="TBD", SOFT!G169, ""), ""),
  IFERROR(IF(BASE!H169="TBD", BASE!G169, ""), ""),
  IFERROR(IF(ESPORTS!H169="TBD", ESPORTS!G169, ""), "")
)
</f>
        <v/>
      </c>
      <c r="H169" s="22" t="str">
        <f>TEXTJOIN(
  CHAR(10) &amp; CHAR(10),
  TRUE,
  IFERROR(IF(WSO!H169="TBD", WSO!P169, ""), ""),
  IFERROR(IF(MSO!H169="TBD", MSO!P169, ""), ""),
  IFERROR(IF(FH!H169="TBD", FH!P169, ""), ""),
  IFERROR(IF(MGOLF!H169="TBD", MGOLF!P169, ""), ""),
  IFERROR(IF(Football!H169="TBD", Football!P169, ""), ""),
  IFERROR(IF(WVB!H169="TBD", WVB!P169, ""), ""),
  IFERROR(IF(XC!H169="TBD", XC!P169, ""), ""),
  IFERROR(IF(SWIMMING!H169="TBD", SWIMMING!P169, ""), ""),
  IFERROR(IF(WTEN!H169="TBD", WTEN!P169, ""), ""),
  IFERROR(IF(TF!H169="TBD", TF!P169, ""), ""),
  IFERROR(IF(WGOLF!H169="TBD", WGOLF!P169, ""), ""),
  IFERROR(IF(WBB!H169="TBD", WBB!P169, ""), ""),
  IFERROR(IF(MBB!H169="TBD", MBB!P169, ""), ""),
  IFERROR(IF(WLAX!H169="TBD", WLAX!P169, ""), ""),
  IFERROR(IF(MLAX!H169="TBD", MLAX!P169, ""), ""),
  IFERROR(IF(SOFT!H169="TBD", SOFT!P169, ""), ""),
  IFERROR(IF(BASE!H169="TBD", BASE!P169, ""), ""),
  IFERROR(IF(ESPORTS!H169="TBD", ESPORTS!P169, ""), "")
)
</f>
        <v/>
      </c>
    </row>
    <row r="170" ht="22.5" customHeight="1">
      <c r="A170" s="6">
        <v>169.0</v>
      </c>
      <c r="B170" s="6" t="str">
        <f>'Master Schedule'!B170</f>
        <v/>
      </c>
      <c r="C170" s="7">
        <v>46403.0</v>
      </c>
      <c r="D170" s="8" t="str">
        <f t="shared" si="1"/>
        <v>Saturday</v>
      </c>
      <c r="E170" s="11" t="str">
        <f>TEXTJOIN(
  CHAR(10) &amp; CHAR(10),
  TRUE,
  IFERROR(IF(WSO!H170="TBD", WSO!E170, ""), ""),
  IFERROR(IF(MSO!H170="TBD", MSO!E170, ""), ""),
  IFERROR(IF(FH!H170="TBD", FH!E170, ""), ""),
  IFERROR(IF(MGOLF!H170="TBD", MGOLF!E170, ""), ""),
  IFERROR(IF(Football!H170="TBD", Football!E170, ""), ""),
  IFERROR(IF(WVB!H170="TBD", WVB!E170, ""), ""),
  IFERROR(IF(XC!H170="TBD", XC!E170, ""), ""),
  IFERROR(IF(SWIMMING!H170="TBD", SWIMMING!E170, ""), ""),
  IFERROR(IF(WTEN!H170="TBD", WTEN!E170, ""), ""),
  IFERROR(IF(TF!H170="TBD", TF!E170, ""), ""),
  IFERROR(IF(WGOLF!H170="TBD", WGOLF!E170, ""), ""),
  IFERROR(IF(WBB!H170="TBD", WBB!E170, ""), ""),
  IFERROR(IF(MBB!H170="TBD", MBB!E170, ""), ""),
  IFERROR(IF(WLAX!H170="TBD", WLAX!E170, ""), ""),
  IFERROR(IF(MLAX!H170="TBD", MLAX!E170, ""), ""),
  IFERROR(IF(SOFT!H170="TBD", SOFT!E170, ""), ""),
  IFERROR(IF(BASE!H170="Away", BASE!E170, ""), ""),
  IFERROR(IF(ESPORTS!H170="TBD", ESPORTS!E170, ""), "")
)</f>
        <v/>
      </c>
      <c r="F170" s="11" t="str">
        <f>TEXTJOIN(
  CHAR(10) &amp; CHAR(10),
  TRUE,
  IFERROR(IF(WSO!H170="TBD", TEXT(WSO!F170, "h:mm AM/PM"), ""), ""),
  IFERROR(IF(MSO!H170="TBD", TEXT(MSO!F170, "h:mm AM/PM"), ""), ""),
  IFERROR(IF(FH!H170="TBD", TEXT(FH!F170, "h:mm AM/PM"), ""), ""),
  IFERROR(IF(MGOLF!H170="TBD", TEXT(MGOLF!F170, "h:mm AM/PM"), ""), ""),
  IFERROR(IF(Football!H170="TBD", TEXT(Football!F170, "h:mm AM/PM"), ""), ""),
  IFERROR(IF(WVB!H170="TBD", TEXT(WVB!F170, "h:mm AM/PM"), ""), ""),
  IFERROR(IF(XC!H170="TBD", TEXT(XC!F170, "h:mm AM/PM"), ""), ""),
  IFERROR(IF(SWIMMING!H170="TBD", TEXT(SWIMMING!F170, "h:mm AM/PM"), ""), ""),
  IFERROR(IF(WTEN!H170="TBD", TEXT(WTEN!F170, "h:mm AM/PM"), ""), ""),
  IFERROR(IF(TF!H170="TBD", TEXT(TF!F170, "h:mm AM/PM"), ""), ""),
  IFERROR(IF(WGOLF!H170="TBD", TEXT(WGOLF!F170, "h:mm AM/PM"), ""), ""),
  IFERROR(IF(WBB!H170="TBD", TEXT(WBB!F170, "h:mm AM/PM"), ""), ""),
  IFERROR(IF(MBB!H170="TBD", TEXT(MBB!F170, "h:mm AM/PM"), ""), ""),
  IFERROR(IF(WLAX!H170="TBD", TEXT(WLAX!F170, "h:mm AM/PM"), ""), ""),
  IFERROR(IF(MLAX!H170="TBD", TEXT(MLAX!F170, "h:mm AM/PM"), ""), ""),
  IFERROR(IF(SOFT!H170="TBD", TEXT(SOFT!F170, "h:mm AM/PM"), ""), ""),
  IFERROR(IF(BASE!H170="TBD", TEXT(BASE!F170, "h:mm AM/PM"), ""), ""),
  IFERROR(IF(ESPORTS!H170="TBD", TEXT(ESPORTS!F170, "h:mm AM/PM"), ""), "")
)
</f>
        <v/>
      </c>
      <c r="G170" s="11" t="str">
        <f>TEXTJOIN(
  CHAR(10) &amp; CHAR(10),
  TRUE,
  IFERROR(IF(WSO!H170="TBD", WSO!G170, ""), ""),
  IFERROR(IF(MSO!H170="TBD", MSO!G170, ""), ""),
  IFERROR(IF(FH!H170="TBD", FH!G170, ""), ""),
  IFERROR(IF(MGOLF!H170="TBD", MGOLF!G170, ""), ""),
  IFERROR(IF(Football!H170="TBD", Football!G170, ""), ""),
  IFERROR(IF(WVB!H170="TBD", WVB!G170, ""), ""),
  IFERROR(IF(XC!H170="TBD", XC!G170, ""), ""),
  IFERROR(IF(SWIMMING!H170="TBD", SWIMMING!G170, ""), ""),
  IFERROR(IF(WTEN!H170="TBD", WTEN!G170, ""), ""),
  IFERROR(IF(TF!H170="TBD", TF!G170, ""), ""),
  IFERROR(IF(WGOLF!H170="TBD", WGOLF!G170, ""), ""),
  IFERROR(IF(WBB!H170="TBD", WBB!G170, ""), ""),
  IFERROR(IF(MBB!H170="TBD", MBB!G170, ""), ""),
  IFERROR(IF(WLAX!H170="TBD", WLAX!G170, ""), ""),
  IFERROR(IF(MLAX!H170="TBD", MLAX!G170, ""), ""),
  IFERROR(IF(SOFT!H170="TBD", SOFT!G170, ""), ""),
  IFERROR(IF(BASE!H170="TBD", BASE!G170, ""), ""),
  IFERROR(IF(ESPORTS!H170="TBD", ESPORTS!G170, ""), "")
)
</f>
        <v/>
      </c>
      <c r="H170" s="22" t="str">
        <f>TEXTJOIN(
  CHAR(10) &amp; CHAR(10),
  TRUE,
  IFERROR(IF(WSO!H170="TBD", WSO!P170, ""), ""),
  IFERROR(IF(MSO!H170="TBD", MSO!P170, ""), ""),
  IFERROR(IF(FH!H170="TBD", FH!P170, ""), ""),
  IFERROR(IF(MGOLF!H170="TBD", MGOLF!P170, ""), ""),
  IFERROR(IF(Football!H170="TBD", Football!P170, ""), ""),
  IFERROR(IF(WVB!H170="TBD", WVB!P170, ""), ""),
  IFERROR(IF(XC!H170="TBD", XC!P170, ""), ""),
  IFERROR(IF(SWIMMING!H170="TBD", SWIMMING!P170, ""), ""),
  IFERROR(IF(WTEN!H170="TBD", WTEN!P170, ""), ""),
  IFERROR(IF(TF!H170="TBD", TF!P170, ""), ""),
  IFERROR(IF(WGOLF!H170="TBD", WGOLF!P170, ""), ""),
  IFERROR(IF(WBB!H170="TBD", WBB!P170, ""), ""),
  IFERROR(IF(MBB!H170="TBD", MBB!P170, ""), ""),
  IFERROR(IF(WLAX!H170="TBD", WLAX!P170, ""), ""),
  IFERROR(IF(MLAX!H170="TBD", MLAX!P170, ""), ""),
  IFERROR(IF(SOFT!H170="TBD", SOFT!P170, ""), ""),
  IFERROR(IF(BASE!H170="TBD", BASE!P170, ""), ""),
  IFERROR(IF(ESPORTS!H170="TBD", ESPORTS!P170, ""), "")
)
</f>
        <v/>
      </c>
    </row>
    <row r="171" ht="22.5" customHeight="1">
      <c r="A171" s="6">
        <v>170.0</v>
      </c>
      <c r="B171" s="6" t="str">
        <f>'Master Schedule'!B171</f>
        <v/>
      </c>
      <c r="C171" s="7">
        <v>46404.0</v>
      </c>
      <c r="D171" s="8" t="str">
        <f t="shared" si="1"/>
        <v>Sunday</v>
      </c>
      <c r="E171" s="11" t="str">
        <f>TEXTJOIN(
  CHAR(10) &amp; CHAR(10),
  TRUE,
  IFERROR(IF(WSO!H171="TBD", WSO!E171, ""), ""),
  IFERROR(IF(MSO!H171="TBD", MSO!E171, ""), ""),
  IFERROR(IF(FH!H171="TBD", FH!E171, ""), ""),
  IFERROR(IF(MGOLF!H171="TBD", MGOLF!E171, ""), ""),
  IFERROR(IF(Football!H171="TBD", Football!E171, ""), ""),
  IFERROR(IF(WVB!H171="TBD", WVB!E171, ""), ""),
  IFERROR(IF(XC!H171="TBD", XC!E171, ""), ""),
  IFERROR(IF(SWIMMING!H171="TBD", SWIMMING!E171, ""), ""),
  IFERROR(IF(WTEN!H171="TBD", WTEN!E171, ""), ""),
  IFERROR(IF(TF!H171="TBD", TF!E171, ""), ""),
  IFERROR(IF(WGOLF!H171="TBD", WGOLF!E171, ""), ""),
  IFERROR(IF(WBB!H171="TBD", WBB!E171, ""), ""),
  IFERROR(IF(MBB!H171="TBD", MBB!E171, ""), ""),
  IFERROR(IF(WLAX!H171="TBD", WLAX!E171, ""), ""),
  IFERROR(IF(MLAX!H171="TBD", MLAX!E171, ""), ""),
  IFERROR(IF(SOFT!H171="TBD", SOFT!E171, ""), ""),
  IFERROR(IF(BASE!H171="Away", BASE!E171, ""), ""),
  IFERROR(IF(ESPORTS!H171="TBD", ESPORTS!E171, ""), "")
)</f>
        <v/>
      </c>
      <c r="F171" s="11" t="str">
        <f>TEXTJOIN(
  CHAR(10) &amp; CHAR(10),
  TRUE,
  IFERROR(IF(WSO!H171="TBD", TEXT(WSO!F171, "h:mm AM/PM"), ""), ""),
  IFERROR(IF(MSO!H171="TBD", TEXT(MSO!F171, "h:mm AM/PM"), ""), ""),
  IFERROR(IF(FH!H171="TBD", TEXT(FH!F171, "h:mm AM/PM"), ""), ""),
  IFERROR(IF(MGOLF!H171="TBD", TEXT(MGOLF!F171, "h:mm AM/PM"), ""), ""),
  IFERROR(IF(Football!H171="TBD", TEXT(Football!F171, "h:mm AM/PM"), ""), ""),
  IFERROR(IF(WVB!H171="TBD", TEXT(WVB!F171, "h:mm AM/PM"), ""), ""),
  IFERROR(IF(XC!H171="TBD", TEXT(XC!F171, "h:mm AM/PM"), ""), ""),
  IFERROR(IF(SWIMMING!H171="TBD", TEXT(SWIMMING!F171, "h:mm AM/PM"), ""), ""),
  IFERROR(IF(WTEN!H171="TBD", TEXT(WTEN!F171, "h:mm AM/PM"), ""), ""),
  IFERROR(IF(TF!H171="TBD", TEXT(TF!F171, "h:mm AM/PM"), ""), ""),
  IFERROR(IF(WGOLF!H171="TBD", TEXT(WGOLF!F171, "h:mm AM/PM"), ""), ""),
  IFERROR(IF(WBB!H171="TBD", TEXT(WBB!F171, "h:mm AM/PM"), ""), ""),
  IFERROR(IF(MBB!H171="TBD", TEXT(MBB!F171, "h:mm AM/PM"), ""), ""),
  IFERROR(IF(WLAX!H171="TBD", TEXT(WLAX!F171, "h:mm AM/PM"), ""), ""),
  IFERROR(IF(MLAX!H171="TBD", TEXT(MLAX!F171, "h:mm AM/PM"), ""), ""),
  IFERROR(IF(SOFT!H171="TBD", TEXT(SOFT!F171, "h:mm AM/PM"), ""), ""),
  IFERROR(IF(BASE!H171="TBD", TEXT(BASE!F171, "h:mm AM/PM"), ""), ""),
  IFERROR(IF(ESPORTS!H171="TBD", TEXT(ESPORTS!F171, "h:mm AM/PM"), ""), "")
)
</f>
        <v/>
      </c>
      <c r="G171" s="11" t="str">
        <f>TEXTJOIN(
  CHAR(10) &amp; CHAR(10),
  TRUE,
  IFERROR(IF(WSO!H171="TBD", WSO!G171, ""), ""),
  IFERROR(IF(MSO!H171="TBD", MSO!G171, ""), ""),
  IFERROR(IF(FH!H171="TBD", FH!G171, ""), ""),
  IFERROR(IF(MGOLF!H171="TBD", MGOLF!G171, ""), ""),
  IFERROR(IF(Football!H171="TBD", Football!G171, ""), ""),
  IFERROR(IF(WVB!H171="TBD", WVB!G171, ""), ""),
  IFERROR(IF(XC!H171="TBD", XC!G171, ""), ""),
  IFERROR(IF(SWIMMING!H171="TBD", SWIMMING!G171, ""), ""),
  IFERROR(IF(WTEN!H171="TBD", WTEN!G171, ""), ""),
  IFERROR(IF(TF!H171="TBD", TF!G171, ""), ""),
  IFERROR(IF(WGOLF!H171="TBD", WGOLF!G171, ""), ""),
  IFERROR(IF(WBB!H171="TBD", WBB!G171, ""), ""),
  IFERROR(IF(MBB!H171="TBD", MBB!G171, ""), ""),
  IFERROR(IF(WLAX!H171="TBD", WLAX!G171, ""), ""),
  IFERROR(IF(MLAX!H171="TBD", MLAX!G171, ""), ""),
  IFERROR(IF(SOFT!H171="TBD", SOFT!G171, ""), ""),
  IFERROR(IF(BASE!H171="TBD", BASE!G171, ""), ""),
  IFERROR(IF(ESPORTS!H171="TBD", ESPORTS!G171, ""), "")
)
</f>
        <v/>
      </c>
      <c r="H171" s="22" t="str">
        <f>TEXTJOIN(
  CHAR(10) &amp; CHAR(10),
  TRUE,
  IFERROR(IF(WSO!H171="TBD", WSO!P171, ""), ""),
  IFERROR(IF(MSO!H171="TBD", MSO!P171, ""), ""),
  IFERROR(IF(FH!H171="TBD", FH!P171, ""), ""),
  IFERROR(IF(MGOLF!H171="TBD", MGOLF!P171, ""), ""),
  IFERROR(IF(Football!H171="TBD", Football!P171, ""), ""),
  IFERROR(IF(WVB!H171="TBD", WVB!P171, ""), ""),
  IFERROR(IF(XC!H171="TBD", XC!P171, ""), ""),
  IFERROR(IF(SWIMMING!H171="TBD", SWIMMING!P171, ""), ""),
  IFERROR(IF(WTEN!H171="TBD", WTEN!P171, ""), ""),
  IFERROR(IF(TF!H171="TBD", TF!P171, ""), ""),
  IFERROR(IF(WGOLF!H171="TBD", WGOLF!P171, ""), ""),
  IFERROR(IF(WBB!H171="TBD", WBB!P171, ""), ""),
  IFERROR(IF(MBB!H171="TBD", MBB!P171, ""), ""),
  IFERROR(IF(WLAX!H171="TBD", WLAX!P171, ""), ""),
  IFERROR(IF(MLAX!H171="TBD", MLAX!P171, ""), ""),
  IFERROR(IF(SOFT!H171="TBD", SOFT!P171, ""), ""),
  IFERROR(IF(BASE!H171="TBD", BASE!P171, ""), ""),
  IFERROR(IF(ESPORTS!H171="TBD", ESPORTS!P171, ""), "")
)
</f>
        <v/>
      </c>
    </row>
    <row r="172" ht="22.5" customHeight="1">
      <c r="A172" s="6">
        <v>171.0</v>
      </c>
      <c r="B172" s="6" t="str">
        <f>'Master Schedule'!B172</f>
        <v/>
      </c>
      <c r="C172" s="7">
        <v>46405.0</v>
      </c>
      <c r="D172" s="8" t="str">
        <f t="shared" si="1"/>
        <v>Monday</v>
      </c>
      <c r="E172" s="11" t="str">
        <f>TEXTJOIN(
  CHAR(10) &amp; CHAR(10),
  TRUE,
  IFERROR(IF(WSO!H172="TBD", WSO!E172, ""), ""),
  IFERROR(IF(MSO!H172="TBD", MSO!E172, ""), ""),
  IFERROR(IF(FH!H172="TBD", FH!E172, ""), ""),
  IFERROR(IF(MGOLF!H172="TBD", MGOLF!E172, ""), ""),
  IFERROR(IF(Football!H172="TBD", Football!E172, ""), ""),
  IFERROR(IF(WVB!H172="TBD", WVB!E172, ""), ""),
  IFERROR(IF(XC!H172="TBD", XC!E172, ""), ""),
  IFERROR(IF(SWIMMING!H172="TBD", SWIMMING!E172, ""), ""),
  IFERROR(IF(WTEN!H172="TBD", WTEN!E172, ""), ""),
  IFERROR(IF(TF!H172="TBD", TF!E172, ""), ""),
  IFERROR(IF(WGOLF!H172="TBD", WGOLF!E172, ""), ""),
  IFERROR(IF(WBB!H172="TBD", WBB!E172, ""), ""),
  IFERROR(IF(MBB!H172="TBD", MBB!E172, ""), ""),
  IFERROR(IF(WLAX!H172="TBD", WLAX!E172, ""), ""),
  IFERROR(IF(MLAX!H172="TBD", MLAX!E172, ""), ""),
  IFERROR(IF(SOFT!H172="TBD", SOFT!E172, ""), ""),
  IFERROR(IF(BASE!H172="Away", BASE!E172, ""), ""),
  IFERROR(IF(ESPORTS!H172="TBD", ESPORTS!E172, ""), "")
)</f>
        <v/>
      </c>
      <c r="F172" s="11" t="str">
        <f>TEXTJOIN(
  CHAR(10) &amp; CHAR(10),
  TRUE,
  IFERROR(IF(WSO!H172="TBD", TEXT(WSO!F172, "h:mm AM/PM"), ""), ""),
  IFERROR(IF(MSO!H172="TBD", TEXT(MSO!F172, "h:mm AM/PM"), ""), ""),
  IFERROR(IF(FH!H172="TBD", TEXT(FH!F172, "h:mm AM/PM"), ""), ""),
  IFERROR(IF(MGOLF!H172="TBD", TEXT(MGOLF!F172, "h:mm AM/PM"), ""), ""),
  IFERROR(IF(Football!H172="TBD", TEXT(Football!F172, "h:mm AM/PM"), ""), ""),
  IFERROR(IF(WVB!H172="TBD", TEXT(WVB!F172, "h:mm AM/PM"), ""), ""),
  IFERROR(IF(XC!H172="TBD", TEXT(XC!F172, "h:mm AM/PM"), ""), ""),
  IFERROR(IF(SWIMMING!H172="TBD", TEXT(SWIMMING!F172, "h:mm AM/PM"), ""), ""),
  IFERROR(IF(WTEN!H172="TBD", TEXT(WTEN!F172, "h:mm AM/PM"), ""), ""),
  IFERROR(IF(TF!H172="TBD", TEXT(TF!F172, "h:mm AM/PM"), ""), ""),
  IFERROR(IF(WGOLF!H172="TBD", TEXT(WGOLF!F172, "h:mm AM/PM"), ""), ""),
  IFERROR(IF(WBB!H172="TBD", TEXT(WBB!F172, "h:mm AM/PM"), ""), ""),
  IFERROR(IF(MBB!H172="TBD", TEXT(MBB!F172, "h:mm AM/PM"), ""), ""),
  IFERROR(IF(WLAX!H172="TBD", TEXT(WLAX!F172, "h:mm AM/PM"), ""), ""),
  IFERROR(IF(MLAX!H172="TBD", TEXT(MLAX!F172, "h:mm AM/PM"), ""), ""),
  IFERROR(IF(SOFT!H172="TBD", TEXT(SOFT!F172, "h:mm AM/PM"), ""), ""),
  IFERROR(IF(BASE!H172="TBD", TEXT(BASE!F172, "h:mm AM/PM"), ""), ""),
  IFERROR(IF(ESPORTS!H172="TBD", TEXT(ESPORTS!F172, "h:mm AM/PM"), ""), "")
)
</f>
        <v/>
      </c>
      <c r="G172" s="11" t="str">
        <f>TEXTJOIN(
  CHAR(10) &amp; CHAR(10),
  TRUE,
  IFERROR(IF(WSO!H172="TBD", WSO!G172, ""), ""),
  IFERROR(IF(MSO!H172="TBD", MSO!G172, ""), ""),
  IFERROR(IF(FH!H172="TBD", FH!G172, ""), ""),
  IFERROR(IF(MGOLF!H172="TBD", MGOLF!G172, ""), ""),
  IFERROR(IF(Football!H172="TBD", Football!G172, ""), ""),
  IFERROR(IF(WVB!H172="TBD", WVB!G172, ""), ""),
  IFERROR(IF(XC!H172="TBD", XC!G172, ""), ""),
  IFERROR(IF(SWIMMING!H172="TBD", SWIMMING!G172, ""), ""),
  IFERROR(IF(WTEN!H172="TBD", WTEN!G172, ""), ""),
  IFERROR(IF(TF!H172="TBD", TF!G172, ""), ""),
  IFERROR(IF(WGOLF!H172="TBD", WGOLF!G172, ""), ""),
  IFERROR(IF(WBB!H172="TBD", WBB!G172, ""), ""),
  IFERROR(IF(MBB!H172="TBD", MBB!G172, ""), ""),
  IFERROR(IF(WLAX!H172="TBD", WLAX!G172, ""), ""),
  IFERROR(IF(MLAX!H172="TBD", MLAX!G172, ""), ""),
  IFERROR(IF(SOFT!H172="TBD", SOFT!G172, ""), ""),
  IFERROR(IF(BASE!H172="TBD", BASE!G172, ""), ""),
  IFERROR(IF(ESPORTS!H172="TBD", ESPORTS!G172, ""), "")
)
</f>
        <v/>
      </c>
      <c r="H172" s="22" t="str">
        <f>TEXTJOIN(
  CHAR(10) &amp; CHAR(10),
  TRUE,
  IFERROR(IF(WSO!H172="TBD", WSO!P172, ""), ""),
  IFERROR(IF(MSO!H172="TBD", MSO!P172, ""), ""),
  IFERROR(IF(FH!H172="TBD", FH!P172, ""), ""),
  IFERROR(IF(MGOLF!H172="TBD", MGOLF!P172, ""), ""),
  IFERROR(IF(Football!H172="TBD", Football!P172, ""), ""),
  IFERROR(IF(WVB!H172="TBD", WVB!P172, ""), ""),
  IFERROR(IF(XC!H172="TBD", XC!P172, ""), ""),
  IFERROR(IF(SWIMMING!H172="TBD", SWIMMING!P172, ""), ""),
  IFERROR(IF(WTEN!H172="TBD", WTEN!P172, ""), ""),
  IFERROR(IF(TF!H172="TBD", TF!P172, ""), ""),
  IFERROR(IF(WGOLF!H172="TBD", WGOLF!P172, ""), ""),
  IFERROR(IF(WBB!H172="TBD", WBB!P172, ""), ""),
  IFERROR(IF(MBB!H172="TBD", MBB!P172, ""), ""),
  IFERROR(IF(WLAX!H172="TBD", WLAX!P172, ""), ""),
  IFERROR(IF(MLAX!H172="TBD", MLAX!P172, ""), ""),
  IFERROR(IF(SOFT!H172="TBD", SOFT!P172, ""), ""),
  IFERROR(IF(BASE!H172="TBD", BASE!P172, ""), ""),
  IFERROR(IF(ESPORTS!H172="TBD", ESPORTS!P172, ""), "")
)
</f>
        <v/>
      </c>
    </row>
    <row r="173" ht="22.5" customHeight="1">
      <c r="A173" s="6">
        <v>172.0</v>
      </c>
      <c r="B173" s="6" t="str">
        <f>'Master Schedule'!B173</f>
        <v/>
      </c>
      <c r="C173" s="7">
        <v>46406.0</v>
      </c>
      <c r="D173" s="8" t="str">
        <f t="shared" si="1"/>
        <v>Tuesday</v>
      </c>
      <c r="E173" s="11" t="str">
        <f>TEXTJOIN(
  CHAR(10) &amp; CHAR(10),
  TRUE,
  IFERROR(IF(WSO!H173="TBD", WSO!E173, ""), ""),
  IFERROR(IF(MSO!H173="TBD", MSO!E173, ""), ""),
  IFERROR(IF(FH!H173="TBD", FH!E173, ""), ""),
  IFERROR(IF(MGOLF!H173="TBD", MGOLF!E173, ""), ""),
  IFERROR(IF(Football!H173="TBD", Football!E173, ""), ""),
  IFERROR(IF(WVB!H173="TBD", WVB!E173, ""), ""),
  IFERROR(IF(XC!H173="TBD", XC!E173, ""), ""),
  IFERROR(IF(SWIMMING!H173="TBD", SWIMMING!E173, ""), ""),
  IFERROR(IF(WTEN!H173="TBD", WTEN!E173, ""), ""),
  IFERROR(IF(TF!H173="TBD", TF!E173, ""), ""),
  IFERROR(IF(WGOLF!H173="TBD", WGOLF!E173, ""), ""),
  IFERROR(IF(WBB!H173="TBD", WBB!E173, ""), ""),
  IFERROR(IF(MBB!H173="TBD", MBB!E173, ""), ""),
  IFERROR(IF(WLAX!H173="TBD", WLAX!E173, ""), ""),
  IFERROR(IF(MLAX!H173="TBD", MLAX!E173, ""), ""),
  IFERROR(IF(SOFT!H173="TBD", SOFT!E173, ""), ""),
  IFERROR(IF(BASE!H173="Away", BASE!E173, ""), ""),
  IFERROR(IF(ESPORTS!H173="TBD", ESPORTS!E173, ""), "")
)</f>
        <v/>
      </c>
      <c r="F173" s="11" t="str">
        <f>TEXTJOIN(
  CHAR(10) &amp; CHAR(10),
  TRUE,
  IFERROR(IF(WSO!H173="TBD", TEXT(WSO!F173, "h:mm AM/PM"), ""), ""),
  IFERROR(IF(MSO!H173="TBD", TEXT(MSO!F173, "h:mm AM/PM"), ""), ""),
  IFERROR(IF(FH!H173="TBD", TEXT(FH!F173, "h:mm AM/PM"), ""), ""),
  IFERROR(IF(MGOLF!H173="TBD", TEXT(MGOLF!F173, "h:mm AM/PM"), ""), ""),
  IFERROR(IF(Football!H173="TBD", TEXT(Football!F173, "h:mm AM/PM"), ""), ""),
  IFERROR(IF(WVB!H173="TBD", TEXT(WVB!F173, "h:mm AM/PM"), ""), ""),
  IFERROR(IF(XC!H173="TBD", TEXT(XC!F173, "h:mm AM/PM"), ""), ""),
  IFERROR(IF(SWIMMING!H173="TBD", TEXT(SWIMMING!F173, "h:mm AM/PM"), ""), ""),
  IFERROR(IF(WTEN!H173="TBD", TEXT(WTEN!F173, "h:mm AM/PM"), ""), ""),
  IFERROR(IF(TF!H173="TBD", TEXT(TF!F173, "h:mm AM/PM"), ""), ""),
  IFERROR(IF(WGOLF!H173="TBD", TEXT(WGOLF!F173, "h:mm AM/PM"), ""), ""),
  IFERROR(IF(WBB!H173="TBD", TEXT(WBB!F173, "h:mm AM/PM"), ""), ""),
  IFERROR(IF(MBB!H173="TBD", TEXT(MBB!F173, "h:mm AM/PM"), ""), ""),
  IFERROR(IF(WLAX!H173="TBD", TEXT(WLAX!F173, "h:mm AM/PM"), ""), ""),
  IFERROR(IF(MLAX!H173="TBD", TEXT(MLAX!F173, "h:mm AM/PM"), ""), ""),
  IFERROR(IF(SOFT!H173="TBD", TEXT(SOFT!F173, "h:mm AM/PM"), ""), ""),
  IFERROR(IF(BASE!H173="TBD", TEXT(BASE!F173, "h:mm AM/PM"), ""), ""),
  IFERROR(IF(ESPORTS!H173="TBD", TEXT(ESPORTS!F173, "h:mm AM/PM"), ""), "")
)
</f>
        <v/>
      </c>
      <c r="G173" s="11" t="str">
        <f>TEXTJOIN(
  CHAR(10) &amp; CHAR(10),
  TRUE,
  IFERROR(IF(WSO!H173="TBD", WSO!G173, ""), ""),
  IFERROR(IF(MSO!H173="TBD", MSO!G173, ""), ""),
  IFERROR(IF(FH!H173="TBD", FH!G173, ""), ""),
  IFERROR(IF(MGOLF!H173="TBD", MGOLF!G173, ""), ""),
  IFERROR(IF(Football!H173="TBD", Football!G173, ""), ""),
  IFERROR(IF(WVB!H173="TBD", WVB!G173, ""), ""),
  IFERROR(IF(XC!H173="TBD", XC!G173, ""), ""),
  IFERROR(IF(SWIMMING!H173="TBD", SWIMMING!G173, ""), ""),
  IFERROR(IF(WTEN!H173="TBD", WTEN!G173, ""), ""),
  IFERROR(IF(TF!H173="TBD", TF!G173, ""), ""),
  IFERROR(IF(WGOLF!H173="TBD", WGOLF!G173, ""), ""),
  IFERROR(IF(WBB!H173="TBD", WBB!G173, ""), ""),
  IFERROR(IF(MBB!H173="TBD", MBB!G173, ""), ""),
  IFERROR(IF(WLAX!H173="TBD", WLAX!G173, ""), ""),
  IFERROR(IF(MLAX!H173="TBD", MLAX!G173, ""), ""),
  IFERROR(IF(SOFT!H173="TBD", SOFT!G173, ""), ""),
  IFERROR(IF(BASE!H173="TBD", BASE!G173, ""), ""),
  IFERROR(IF(ESPORTS!H173="TBD", ESPORTS!G173, ""), "")
)
</f>
        <v/>
      </c>
      <c r="H173" s="22" t="str">
        <f>TEXTJOIN(
  CHAR(10) &amp; CHAR(10),
  TRUE,
  IFERROR(IF(WSO!H173="TBD", WSO!P173, ""), ""),
  IFERROR(IF(MSO!H173="TBD", MSO!P173, ""), ""),
  IFERROR(IF(FH!H173="TBD", FH!P173, ""), ""),
  IFERROR(IF(MGOLF!H173="TBD", MGOLF!P173, ""), ""),
  IFERROR(IF(Football!H173="TBD", Football!P173, ""), ""),
  IFERROR(IF(WVB!H173="TBD", WVB!P173, ""), ""),
  IFERROR(IF(XC!H173="TBD", XC!P173, ""), ""),
  IFERROR(IF(SWIMMING!H173="TBD", SWIMMING!P173, ""), ""),
  IFERROR(IF(WTEN!H173="TBD", WTEN!P173, ""), ""),
  IFERROR(IF(TF!H173="TBD", TF!P173, ""), ""),
  IFERROR(IF(WGOLF!H173="TBD", WGOLF!P173, ""), ""),
  IFERROR(IF(WBB!H173="TBD", WBB!P173, ""), ""),
  IFERROR(IF(MBB!H173="TBD", MBB!P173, ""), ""),
  IFERROR(IF(WLAX!H173="TBD", WLAX!P173, ""), ""),
  IFERROR(IF(MLAX!H173="TBD", MLAX!P173, ""), ""),
  IFERROR(IF(SOFT!H173="TBD", SOFT!P173, ""), ""),
  IFERROR(IF(BASE!H173="TBD", BASE!P173, ""), ""),
  IFERROR(IF(ESPORTS!H173="TBD", ESPORTS!P173, ""), "")
)
</f>
        <v/>
      </c>
    </row>
    <row r="174" ht="22.5" customHeight="1">
      <c r="A174" s="6">
        <v>173.0</v>
      </c>
      <c r="B174" s="6" t="str">
        <f>'Master Schedule'!B174</f>
        <v/>
      </c>
      <c r="C174" s="7">
        <v>46407.0</v>
      </c>
      <c r="D174" s="8" t="str">
        <f t="shared" si="1"/>
        <v>Wednesday</v>
      </c>
      <c r="E174" s="11" t="str">
        <f>TEXTJOIN(
  CHAR(10) &amp; CHAR(10),
  TRUE,
  IFERROR(IF(WSO!H174="TBD", WSO!E174, ""), ""),
  IFERROR(IF(MSO!H174="TBD", MSO!E174, ""), ""),
  IFERROR(IF(FH!H174="TBD", FH!E174, ""), ""),
  IFERROR(IF(MGOLF!H174="TBD", MGOLF!E174, ""), ""),
  IFERROR(IF(Football!H174="TBD", Football!E174, ""), ""),
  IFERROR(IF(WVB!H174="TBD", WVB!E174, ""), ""),
  IFERROR(IF(XC!H174="TBD", XC!E174, ""), ""),
  IFERROR(IF(SWIMMING!H174="TBD", SWIMMING!E174, ""), ""),
  IFERROR(IF(WTEN!H174="TBD", WTEN!E174, ""), ""),
  IFERROR(IF(TF!H174="TBD", TF!E174, ""), ""),
  IFERROR(IF(WGOLF!H174="TBD", WGOLF!E174, ""), ""),
  IFERROR(IF(WBB!H174="TBD", WBB!E174, ""), ""),
  IFERROR(IF(MBB!H174="TBD", MBB!E174, ""), ""),
  IFERROR(IF(WLAX!H174="TBD", WLAX!E174, ""), ""),
  IFERROR(IF(MLAX!H174="TBD", MLAX!E174, ""), ""),
  IFERROR(IF(SOFT!H174="TBD", SOFT!E174, ""), ""),
  IFERROR(IF(BASE!H174="Away", BASE!E174, ""), ""),
  IFERROR(IF(ESPORTS!H174="TBD", ESPORTS!E174, ""), "")
)</f>
        <v/>
      </c>
      <c r="F174" s="11" t="str">
        <f>TEXTJOIN(
  CHAR(10) &amp; CHAR(10),
  TRUE,
  IFERROR(IF(WSO!H174="TBD", TEXT(WSO!F174, "h:mm AM/PM"), ""), ""),
  IFERROR(IF(MSO!H174="TBD", TEXT(MSO!F174, "h:mm AM/PM"), ""), ""),
  IFERROR(IF(FH!H174="TBD", TEXT(FH!F174, "h:mm AM/PM"), ""), ""),
  IFERROR(IF(MGOLF!H174="TBD", TEXT(MGOLF!F174, "h:mm AM/PM"), ""), ""),
  IFERROR(IF(Football!H174="TBD", TEXT(Football!F174, "h:mm AM/PM"), ""), ""),
  IFERROR(IF(WVB!H174="TBD", TEXT(WVB!F174, "h:mm AM/PM"), ""), ""),
  IFERROR(IF(XC!H174="TBD", TEXT(XC!F174, "h:mm AM/PM"), ""), ""),
  IFERROR(IF(SWIMMING!H174="TBD", TEXT(SWIMMING!F174, "h:mm AM/PM"), ""), ""),
  IFERROR(IF(WTEN!H174="TBD", TEXT(WTEN!F174, "h:mm AM/PM"), ""), ""),
  IFERROR(IF(TF!H174="TBD", TEXT(TF!F174, "h:mm AM/PM"), ""), ""),
  IFERROR(IF(WGOLF!H174="TBD", TEXT(WGOLF!F174, "h:mm AM/PM"), ""), ""),
  IFERROR(IF(WBB!H174="TBD", TEXT(WBB!F174, "h:mm AM/PM"), ""), ""),
  IFERROR(IF(MBB!H174="TBD", TEXT(MBB!F174, "h:mm AM/PM"), ""), ""),
  IFERROR(IF(WLAX!H174="TBD", TEXT(WLAX!F174, "h:mm AM/PM"), ""), ""),
  IFERROR(IF(MLAX!H174="TBD", TEXT(MLAX!F174, "h:mm AM/PM"), ""), ""),
  IFERROR(IF(SOFT!H174="TBD", TEXT(SOFT!F174, "h:mm AM/PM"), ""), ""),
  IFERROR(IF(BASE!H174="TBD", TEXT(BASE!F174, "h:mm AM/PM"), ""), ""),
  IFERROR(IF(ESPORTS!H174="TBD", TEXT(ESPORTS!F174, "h:mm AM/PM"), ""), "")
)
</f>
        <v/>
      </c>
      <c r="G174" s="11" t="str">
        <f>TEXTJOIN(
  CHAR(10) &amp; CHAR(10),
  TRUE,
  IFERROR(IF(WSO!H174="TBD", WSO!G174, ""), ""),
  IFERROR(IF(MSO!H174="TBD", MSO!G174, ""), ""),
  IFERROR(IF(FH!H174="TBD", FH!G174, ""), ""),
  IFERROR(IF(MGOLF!H174="TBD", MGOLF!G174, ""), ""),
  IFERROR(IF(Football!H174="TBD", Football!G174, ""), ""),
  IFERROR(IF(WVB!H174="TBD", WVB!G174, ""), ""),
  IFERROR(IF(XC!H174="TBD", XC!G174, ""), ""),
  IFERROR(IF(SWIMMING!H174="TBD", SWIMMING!G174, ""), ""),
  IFERROR(IF(WTEN!H174="TBD", WTEN!G174, ""), ""),
  IFERROR(IF(TF!H174="TBD", TF!G174, ""), ""),
  IFERROR(IF(WGOLF!H174="TBD", WGOLF!G174, ""), ""),
  IFERROR(IF(WBB!H174="TBD", WBB!G174, ""), ""),
  IFERROR(IF(MBB!H174="TBD", MBB!G174, ""), ""),
  IFERROR(IF(WLAX!H174="TBD", WLAX!G174, ""), ""),
  IFERROR(IF(MLAX!H174="TBD", MLAX!G174, ""), ""),
  IFERROR(IF(SOFT!H174="TBD", SOFT!G174, ""), ""),
  IFERROR(IF(BASE!H174="TBD", BASE!G174, ""), ""),
  IFERROR(IF(ESPORTS!H174="TBD", ESPORTS!G174, ""), "")
)
</f>
        <v/>
      </c>
      <c r="H174" s="22" t="str">
        <f>TEXTJOIN(
  CHAR(10) &amp; CHAR(10),
  TRUE,
  IFERROR(IF(WSO!H174="TBD", WSO!P174, ""), ""),
  IFERROR(IF(MSO!H174="TBD", MSO!P174, ""), ""),
  IFERROR(IF(FH!H174="TBD", FH!P174, ""), ""),
  IFERROR(IF(MGOLF!H174="TBD", MGOLF!P174, ""), ""),
  IFERROR(IF(Football!H174="TBD", Football!P174, ""), ""),
  IFERROR(IF(WVB!H174="TBD", WVB!P174, ""), ""),
  IFERROR(IF(XC!H174="TBD", XC!P174, ""), ""),
  IFERROR(IF(SWIMMING!H174="TBD", SWIMMING!P174, ""), ""),
  IFERROR(IF(WTEN!H174="TBD", WTEN!P174, ""), ""),
  IFERROR(IF(TF!H174="TBD", TF!P174, ""), ""),
  IFERROR(IF(WGOLF!H174="TBD", WGOLF!P174, ""), ""),
  IFERROR(IF(WBB!H174="TBD", WBB!P174, ""), ""),
  IFERROR(IF(MBB!H174="TBD", MBB!P174, ""), ""),
  IFERROR(IF(WLAX!H174="TBD", WLAX!P174, ""), ""),
  IFERROR(IF(MLAX!H174="TBD", MLAX!P174, ""), ""),
  IFERROR(IF(SOFT!H174="TBD", SOFT!P174, ""), ""),
  IFERROR(IF(BASE!H174="TBD", BASE!P174, ""), ""),
  IFERROR(IF(ESPORTS!H174="TBD", ESPORTS!P174, ""), "")
)
</f>
        <v/>
      </c>
    </row>
    <row r="175" ht="22.5" customHeight="1">
      <c r="A175" s="6">
        <v>174.0</v>
      </c>
      <c r="B175" s="6" t="str">
        <f>'Master Schedule'!B175</f>
        <v/>
      </c>
      <c r="C175" s="7">
        <v>46408.0</v>
      </c>
      <c r="D175" s="8" t="str">
        <f t="shared" si="1"/>
        <v>Thursday</v>
      </c>
      <c r="E175" s="11" t="str">
        <f>TEXTJOIN(
  CHAR(10) &amp; CHAR(10),
  TRUE,
  IFERROR(IF(WSO!H175="TBD", WSO!E175, ""), ""),
  IFERROR(IF(MSO!H175="TBD", MSO!E175, ""), ""),
  IFERROR(IF(FH!H175="TBD", FH!E175, ""), ""),
  IFERROR(IF(MGOLF!H175="TBD", MGOLF!E175, ""), ""),
  IFERROR(IF(Football!H175="TBD", Football!E175, ""), ""),
  IFERROR(IF(WVB!H175="TBD", WVB!E175, ""), ""),
  IFERROR(IF(XC!H175="TBD", XC!E175, ""), ""),
  IFERROR(IF(SWIMMING!H175="TBD", SWIMMING!E175, ""), ""),
  IFERROR(IF(WTEN!H175="TBD", WTEN!E175, ""), ""),
  IFERROR(IF(TF!H175="TBD", TF!E175, ""), ""),
  IFERROR(IF(WGOLF!H175="TBD", WGOLF!E175, ""), ""),
  IFERROR(IF(WBB!H175="TBD", WBB!E175, ""), ""),
  IFERROR(IF(MBB!H175="TBD", MBB!E175, ""), ""),
  IFERROR(IF(WLAX!H175="TBD", WLAX!E175, ""), ""),
  IFERROR(IF(MLAX!H175="TBD", MLAX!E175, ""), ""),
  IFERROR(IF(SOFT!H175="TBD", SOFT!E175, ""), ""),
  IFERROR(IF(BASE!H175="Away", BASE!E175, ""), ""),
  IFERROR(IF(ESPORTS!H175="TBD", ESPORTS!E175, ""), "")
)</f>
        <v/>
      </c>
      <c r="F175" s="11" t="str">
        <f>TEXTJOIN(
  CHAR(10) &amp; CHAR(10),
  TRUE,
  IFERROR(IF(WSO!H175="TBD", TEXT(WSO!F175, "h:mm AM/PM"), ""), ""),
  IFERROR(IF(MSO!H175="TBD", TEXT(MSO!F175, "h:mm AM/PM"), ""), ""),
  IFERROR(IF(FH!H175="TBD", TEXT(FH!F175, "h:mm AM/PM"), ""), ""),
  IFERROR(IF(MGOLF!H175="TBD", TEXT(MGOLF!F175, "h:mm AM/PM"), ""), ""),
  IFERROR(IF(Football!H175="TBD", TEXT(Football!F175, "h:mm AM/PM"), ""), ""),
  IFERROR(IF(WVB!H175="TBD", TEXT(WVB!F175, "h:mm AM/PM"), ""), ""),
  IFERROR(IF(XC!H175="TBD", TEXT(XC!F175, "h:mm AM/PM"), ""), ""),
  IFERROR(IF(SWIMMING!H175="TBD", TEXT(SWIMMING!F175, "h:mm AM/PM"), ""), ""),
  IFERROR(IF(WTEN!H175="TBD", TEXT(WTEN!F175, "h:mm AM/PM"), ""), ""),
  IFERROR(IF(TF!H175="TBD", TEXT(TF!F175, "h:mm AM/PM"), ""), ""),
  IFERROR(IF(WGOLF!H175="TBD", TEXT(WGOLF!F175, "h:mm AM/PM"), ""), ""),
  IFERROR(IF(WBB!H175="TBD", TEXT(WBB!F175, "h:mm AM/PM"), ""), ""),
  IFERROR(IF(MBB!H175="TBD", TEXT(MBB!F175, "h:mm AM/PM"), ""), ""),
  IFERROR(IF(WLAX!H175="TBD", TEXT(WLAX!F175, "h:mm AM/PM"), ""), ""),
  IFERROR(IF(MLAX!H175="TBD", TEXT(MLAX!F175, "h:mm AM/PM"), ""), ""),
  IFERROR(IF(SOFT!H175="TBD", TEXT(SOFT!F175, "h:mm AM/PM"), ""), ""),
  IFERROR(IF(BASE!H175="TBD", TEXT(BASE!F175, "h:mm AM/PM"), ""), ""),
  IFERROR(IF(ESPORTS!H175="TBD", TEXT(ESPORTS!F175, "h:mm AM/PM"), ""), "")
)
</f>
        <v/>
      </c>
      <c r="G175" s="11" t="str">
        <f>TEXTJOIN(
  CHAR(10) &amp; CHAR(10),
  TRUE,
  IFERROR(IF(WSO!H175="TBD", WSO!G175, ""), ""),
  IFERROR(IF(MSO!H175="TBD", MSO!G175, ""), ""),
  IFERROR(IF(FH!H175="TBD", FH!G175, ""), ""),
  IFERROR(IF(MGOLF!H175="TBD", MGOLF!G175, ""), ""),
  IFERROR(IF(Football!H175="TBD", Football!G175, ""), ""),
  IFERROR(IF(WVB!H175="TBD", WVB!G175, ""), ""),
  IFERROR(IF(XC!H175="TBD", XC!G175, ""), ""),
  IFERROR(IF(SWIMMING!H175="TBD", SWIMMING!G175, ""), ""),
  IFERROR(IF(WTEN!H175="TBD", WTEN!G175, ""), ""),
  IFERROR(IF(TF!H175="TBD", TF!G175, ""), ""),
  IFERROR(IF(WGOLF!H175="TBD", WGOLF!G175, ""), ""),
  IFERROR(IF(WBB!H175="TBD", WBB!G175, ""), ""),
  IFERROR(IF(MBB!H175="TBD", MBB!G175, ""), ""),
  IFERROR(IF(WLAX!H175="TBD", WLAX!G175, ""), ""),
  IFERROR(IF(MLAX!H175="TBD", MLAX!G175, ""), ""),
  IFERROR(IF(SOFT!H175="TBD", SOFT!G175, ""), ""),
  IFERROR(IF(BASE!H175="TBD", BASE!G175, ""), ""),
  IFERROR(IF(ESPORTS!H175="TBD", ESPORTS!G175, ""), "")
)
</f>
        <v/>
      </c>
      <c r="H175" s="22" t="str">
        <f>TEXTJOIN(
  CHAR(10) &amp; CHAR(10),
  TRUE,
  IFERROR(IF(WSO!H175="TBD", WSO!P175, ""), ""),
  IFERROR(IF(MSO!H175="TBD", MSO!P175, ""), ""),
  IFERROR(IF(FH!H175="TBD", FH!P175, ""), ""),
  IFERROR(IF(MGOLF!H175="TBD", MGOLF!P175, ""), ""),
  IFERROR(IF(Football!H175="TBD", Football!P175, ""), ""),
  IFERROR(IF(WVB!H175="TBD", WVB!P175, ""), ""),
  IFERROR(IF(XC!H175="TBD", XC!P175, ""), ""),
  IFERROR(IF(SWIMMING!H175="TBD", SWIMMING!P175, ""), ""),
  IFERROR(IF(WTEN!H175="TBD", WTEN!P175, ""), ""),
  IFERROR(IF(TF!H175="TBD", TF!P175, ""), ""),
  IFERROR(IF(WGOLF!H175="TBD", WGOLF!P175, ""), ""),
  IFERROR(IF(WBB!H175="TBD", WBB!P175, ""), ""),
  IFERROR(IF(MBB!H175="TBD", MBB!P175, ""), ""),
  IFERROR(IF(WLAX!H175="TBD", WLAX!P175, ""), ""),
  IFERROR(IF(MLAX!H175="TBD", MLAX!P175, ""), ""),
  IFERROR(IF(SOFT!H175="TBD", SOFT!P175, ""), ""),
  IFERROR(IF(BASE!H175="TBD", BASE!P175, ""), ""),
  IFERROR(IF(ESPORTS!H175="TBD", ESPORTS!P175, ""), "")
)
</f>
        <v/>
      </c>
    </row>
    <row r="176" ht="22.5" customHeight="1">
      <c r="A176" s="6">
        <v>175.0</v>
      </c>
      <c r="B176" s="6" t="str">
        <f>'Master Schedule'!B176</f>
        <v/>
      </c>
      <c r="C176" s="7">
        <v>46409.0</v>
      </c>
      <c r="D176" s="8" t="str">
        <f t="shared" si="1"/>
        <v>Friday</v>
      </c>
      <c r="E176" s="11" t="str">
        <f>TEXTJOIN(
  CHAR(10) &amp; CHAR(10),
  TRUE,
  IFERROR(IF(WSO!H176="TBD", WSO!E176, ""), ""),
  IFERROR(IF(MSO!H176="TBD", MSO!E176, ""), ""),
  IFERROR(IF(FH!H176="TBD", FH!E176, ""), ""),
  IFERROR(IF(MGOLF!H176="TBD", MGOLF!E176, ""), ""),
  IFERROR(IF(Football!H176="TBD", Football!E176, ""), ""),
  IFERROR(IF(WVB!H176="TBD", WVB!E176, ""), ""),
  IFERROR(IF(XC!H176="TBD", XC!E176, ""), ""),
  IFERROR(IF(SWIMMING!H176="TBD", SWIMMING!E176, ""), ""),
  IFERROR(IF(WTEN!H176="TBD", WTEN!E176, ""), ""),
  IFERROR(IF(TF!H176="TBD", TF!E176, ""), ""),
  IFERROR(IF(WGOLF!H176="TBD", WGOLF!E176, ""), ""),
  IFERROR(IF(WBB!H176="TBD", WBB!E176, ""), ""),
  IFERROR(IF(MBB!H176="TBD", MBB!E176, ""), ""),
  IFERROR(IF(WLAX!H176="TBD", WLAX!E176, ""), ""),
  IFERROR(IF(MLAX!H176="TBD", MLAX!E176, ""), ""),
  IFERROR(IF(SOFT!H176="TBD", SOFT!E176, ""), ""),
  IFERROR(IF(BASE!H176="Away", BASE!E176, ""), ""),
  IFERROR(IF(ESPORTS!H176="TBD", ESPORTS!E176, ""), "")
)</f>
        <v/>
      </c>
      <c r="F176" s="11" t="str">
        <f>TEXTJOIN(
  CHAR(10) &amp; CHAR(10),
  TRUE,
  IFERROR(IF(WSO!H176="TBD", TEXT(WSO!F176, "h:mm AM/PM"), ""), ""),
  IFERROR(IF(MSO!H176="TBD", TEXT(MSO!F176, "h:mm AM/PM"), ""), ""),
  IFERROR(IF(FH!H176="TBD", TEXT(FH!F176, "h:mm AM/PM"), ""), ""),
  IFERROR(IF(MGOLF!H176="TBD", TEXT(MGOLF!F176, "h:mm AM/PM"), ""), ""),
  IFERROR(IF(Football!H176="TBD", TEXT(Football!F176, "h:mm AM/PM"), ""), ""),
  IFERROR(IF(WVB!H176="TBD", TEXT(WVB!F176, "h:mm AM/PM"), ""), ""),
  IFERROR(IF(XC!H176="TBD", TEXT(XC!F176, "h:mm AM/PM"), ""), ""),
  IFERROR(IF(SWIMMING!H176="TBD", TEXT(SWIMMING!F176, "h:mm AM/PM"), ""), ""),
  IFERROR(IF(WTEN!H176="TBD", TEXT(WTEN!F176, "h:mm AM/PM"), ""), ""),
  IFERROR(IF(TF!H176="TBD", TEXT(TF!F176, "h:mm AM/PM"), ""), ""),
  IFERROR(IF(WGOLF!H176="TBD", TEXT(WGOLF!F176, "h:mm AM/PM"), ""), ""),
  IFERROR(IF(WBB!H176="TBD", TEXT(WBB!F176, "h:mm AM/PM"), ""), ""),
  IFERROR(IF(MBB!H176="TBD", TEXT(MBB!F176, "h:mm AM/PM"), ""), ""),
  IFERROR(IF(WLAX!H176="TBD", TEXT(WLAX!F176, "h:mm AM/PM"), ""), ""),
  IFERROR(IF(MLAX!H176="TBD", TEXT(MLAX!F176, "h:mm AM/PM"), ""), ""),
  IFERROR(IF(SOFT!H176="TBD", TEXT(SOFT!F176, "h:mm AM/PM"), ""), ""),
  IFERROR(IF(BASE!H176="TBD", TEXT(BASE!F176, "h:mm AM/PM"), ""), ""),
  IFERROR(IF(ESPORTS!H176="TBD", TEXT(ESPORTS!F176, "h:mm AM/PM"), ""), "")
)
</f>
        <v/>
      </c>
      <c r="G176" s="11" t="str">
        <f>TEXTJOIN(
  CHAR(10) &amp; CHAR(10),
  TRUE,
  IFERROR(IF(WSO!H176="TBD", WSO!G176, ""), ""),
  IFERROR(IF(MSO!H176="TBD", MSO!G176, ""), ""),
  IFERROR(IF(FH!H176="TBD", FH!G176, ""), ""),
  IFERROR(IF(MGOLF!H176="TBD", MGOLF!G176, ""), ""),
  IFERROR(IF(Football!H176="TBD", Football!G176, ""), ""),
  IFERROR(IF(WVB!H176="TBD", WVB!G176, ""), ""),
  IFERROR(IF(XC!H176="TBD", XC!G176, ""), ""),
  IFERROR(IF(SWIMMING!H176="TBD", SWIMMING!G176, ""), ""),
  IFERROR(IF(WTEN!H176="TBD", WTEN!G176, ""), ""),
  IFERROR(IF(TF!H176="TBD", TF!G176, ""), ""),
  IFERROR(IF(WGOLF!H176="TBD", WGOLF!G176, ""), ""),
  IFERROR(IF(WBB!H176="TBD", WBB!G176, ""), ""),
  IFERROR(IF(MBB!H176="TBD", MBB!G176, ""), ""),
  IFERROR(IF(WLAX!H176="TBD", WLAX!G176, ""), ""),
  IFERROR(IF(MLAX!H176="TBD", MLAX!G176, ""), ""),
  IFERROR(IF(SOFT!H176="TBD", SOFT!G176, ""), ""),
  IFERROR(IF(BASE!H176="TBD", BASE!G176, ""), ""),
  IFERROR(IF(ESPORTS!H176="TBD", ESPORTS!G176, ""), "")
)
</f>
        <v/>
      </c>
      <c r="H176" s="22" t="str">
        <f>TEXTJOIN(
  CHAR(10) &amp; CHAR(10),
  TRUE,
  IFERROR(IF(WSO!H176="TBD", WSO!P176, ""), ""),
  IFERROR(IF(MSO!H176="TBD", MSO!P176, ""), ""),
  IFERROR(IF(FH!H176="TBD", FH!P176, ""), ""),
  IFERROR(IF(MGOLF!H176="TBD", MGOLF!P176, ""), ""),
  IFERROR(IF(Football!H176="TBD", Football!P176, ""), ""),
  IFERROR(IF(WVB!H176="TBD", WVB!P176, ""), ""),
  IFERROR(IF(XC!H176="TBD", XC!P176, ""), ""),
  IFERROR(IF(SWIMMING!H176="TBD", SWIMMING!P176, ""), ""),
  IFERROR(IF(WTEN!H176="TBD", WTEN!P176, ""), ""),
  IFERROR(IF(TF!H176="TBD", TF!P176, ""), ""),
  IFERROR(IF(WGOLF!H176="TBD", WGOLF!P176, ""), ""),
  IFERROR(IF(WBB!H176="TBD", WBB!P176, ""), ""),
  IFERROR(IF(MBB!H176="TBD", MBB!P176, ""), ""),
  IFERROR(IF(WLAX!H176="TBD", WLAX!P176, ""), ""),
  IFERROR(IF(MLAX!H176="TBD", MLAX!P176, ""), ""),
  IFERROR(IF(SOFT!H176="TBD", SOFT!P176, ""), ""),
  IFERROR(IF(BASE!H176="TBD", BASE!P176, ""), ""),
  IFERROR(IF(ESPORTS!H176="TBD", ESPORTS!P176, ""), "")
)
</f>
        <v/>
      </c>
    </row>
    <row r="177" ht="22.5" customHeight="1">
      <c r="A177" s="6">
        <v>176.0</v>
      </c>
      <c r="B177" s="6" t="str">
        <f>'Master Schedule'!B177</f>
        <v/>
      </c>
      <c r="C177" s="7">
        <v>46410.0</v>
      </c>
      <c r="D177" s="8" t="str">
        <f t="shared" si="1"/>
        <v>Saturday</v>
      </c>
      <c r="E177" s="11" t="str">
        <f>TEXTJOIN(
  CHAR(10) &amp; CHAR(10),
  TRUE,
  IFERROR(IF(WSO!H177="TBD", WSO!E177, ""), ""),
  IFERROR(IF(MSO!H177="TBD", MSO!E177, ""), ""),
  IFERROR(IF(FH!H177="TBD", FH!E177, ""), ""),
  IFERROR(IF(MGOLF!H177="TBD", MGOLF!E177, ""), ""),
  IFERROR(IF(Football!H177="TBD", Football!E177, ""), ""),
  IFERROR(IF(WVB!H177="TBD", WVB!E177, ""), ""),
  IFERROR(IF(XC!H177="TBD", XC!E177, ""), ""),
  IFERROR(IF(SWIMMING!H177="TBD", SWIMMING!E177, ""), ""),
  IFERROR(IF(WTEN!H177="TBD", WTEN!E177, ""), ""),
  IFERROR(IF(TF!H177="TBD", TF!E177, ""), ""),
  IFERROR(IF(WGOLF!H177="TBD", WGOLF!E177, ""), ""),
  IFERROR(IF(WBB!H177="TBD", WBB!E177, ""), ""),
  IFERROR(IF(MBB!H177="TBD", MBB!E177, ""), ""),
  IFERROR(IF(WLAX!H177="TBD", WLAX!E177, ""), ""),
  IFERROR(IF(MLAX!H177="TBD", MLAX!E177, ""), ""),
  IFERROR(IF(SOFT!H177="TBD", SOFT!E177, ""), ""),
  IFERROR(IF(BASE!H177="Away", BASE!E177, ""), ""),
  IFERROR(IF(ESPORTS!H177="TBD", ESPORTS!E177, ""), "")
)</f>
        <v/>
      </c>
      <c r="F177" s="11" t="str">
        <f>TEXTJOIN(
  CHAR(10) &amp; CHAR(10),
  TRUE,
  IFERROR(IF(WSO!H177="TBD", TEXT(WSO!F177, "h:mm AM/PM"), ""), ""),
  IFERROR(IF(MSO!H177="TBD", TEXT(MSO!F177, "h:mm AM/PM"), ""), ""),
  IFERROR(IF(FH!H177="TBD", TEXT(FH!F177, "h:mm AM/PM"), ""), ""),
  IFERROR(IF(MGOLF!H177="TBD", TEXT(MGOLF!F177, "h:mm AM/PM"), ""), ""),
  IFERROR(IF(Football!H177="TBD", TEXT(Football!F177, "h:mm AM/PM"), ""), ""),
  IFERROR(IF(WVB!H177="TBD", TEXT(WVB!F177, "h:mm AM/PM"), ""), ""),
  IFERROR(IF(XC!H177="TBD", TEXT(XC!F177, "h:mm AM/PM"), ""), ""),
  IFERROR(IF(SWIMMING!H177="TBD", TEXT(SWIMMING!F177, "h:mm AM/PM"), ""), ""),
  IFERROR(IF(WTEN!H177="TBD", TEXT(WTEN!F177, "h:mm AM/PM"), ""), ""),
  IFERROR(IF(TF!H177="TBD", TEXT(TF!F177, "h:mm AM/PM"), ""), ""),
  IFERROR(IF(WGOLF!H177="TBD", TEXT(WGOLF!F177, "h:mm AM/PM"), ""), ""),
  IFERROR(IF(WBB!H177="TBD", TEXT(WBB!F177, "h:mm AM/PM"), ""), ""),
  IFERROR(IF(MBB!H177="TBD", TEXT(MBB!F177, "h:mm AM/PM"), ""), ""),
  IFERROR(IF(WLAX!H177="TBD", TEXT(WLAX!F177, "h:mm AM/PM"), ""), ""),
  IFERROR(IF(MLAX!H177="TBD", TEXT(MLAX!F177, "h:mm AM/PM"), ""), ""),
  IFERROR(IF(SOFT!H177="TBD", TEXT(SOFT!F177, "h:mm AM/PM"), ""), ""),
  IFERROR(IF(BASE!H177="TBD", TEXT(BASE!F177, "h:mm AM/PM"), ""), ""),
  IFERROR(IF(ESPORTS!H177="TBD", TEXT(ESPORTS!F177, "h:mm AM/PM"), ""), "")
)
</f>
        <v/>
      </c>
      <c r="G177" s="11" t="str">
        <f>TEXTJOIN(
  CHAR(10) &amp; CHAR(10),
  TRUE,
  IFERROR(IF(WSO!H177="TBD", WSO!G177, ""), ""),
  IFERROR(IF(MSO!H177="TBD", MSO!G177, ""), ""),
  IFERROR(IF(FH!H177="TBD", FH!G177, ""), ""),
  IFERROR(IF(MGOLF!H177="TBD", MGOLF!G177, ""), ""),
  IFERROR(IF(Football!H177="TBD", Football!G177, ""), ""),
  IFERROR(IF(WVB!H177="TBD", WVB!G177, ""), ""),
  IFERROR(IF(XC!H177="TBD", XC!G177, ""), ""),
  IFERROR(IF(SWIMMING!H177="TBD", SWIMMING!G177, ""), ""),
  IFERROR(IF(WTEN!H177="TBD", WTEN!G177, ""), ""),
  IFERROR(IF(TF!H177="TBD", TF!G177, ""), ""),
  IFERROR(IF(WGOLF!H177="TBD", WGOLF!G177, ""), ""),
  IFERROR(IF(WBB!H177="TBD", WBB!G177, ""), ""),
  IFERROR(IF(MBB!H177="TBD", MBB!G177, ""), ""),
  IFERROR(IF(WLAX!H177="TBD", WLAX!G177, ""), ""),
  IFERROR(IF(MLAX!H177="TBD", MLAX!G177, ""), ""),
  IFERROR(IF(SOFT!H177="TBD", SOFT!G177, ""), ""),
  IFERROR(IF(BASE!H177="TBD", BASE!G177, ""), ""),
  IFERROR(IF(ESPORTS!H177="TBD", ESPORTS!G177, ""), "")
)
</f>
        <v/>
      </c>
      <c r="H177" s="22" t="str">
        <f>TEXTJOIN(
  CHAR(10) &amp; CHAR(10),
  TRUE,
  IFERROR(IF(WSO!H177="TBD", WSO!P177, ""), ""),
  IFERROR(IF(MSO!H177="TBD", MSO!P177, ""), ""),
  IFERROR(IF(FH!H177="TBD", FH!P177, ""), ""),
  IFERROR(IF(MGOLF!H177="TBD", MGOLF!P177, ""), ""),
  IFERROR(IF(Football!H177="TBD", Football!P177, ""), ""),
  IFERROR(IF(WVB!H177="TBD", WVB!P177, ""), ""),
  IFERROR(IF(XC!H177="TBD", XC!P177, ""), ""),
  IFERROR(IF(SWIMMING!H177="TBD", SWIMMING!P177, ""), ""),
  IFERROR(IF(WTEN!H177="TBD", WTEN!P177, ""), ""),
  IFERROR(IF(TF!H177="TBD", TF!P177, ""), ""),
  IFERROR(IF(WGOLF!H177="TBD", WGOLF!P177, ""), ""),
  IFERROR(IF(WBB!H177="TBD", WBB!P177, ""), ""),
  IFERROR(IF(MBB!H177="TBD", MBB!P177, ""), ""),
  IFERROR(IF(WLAX!H177="TBD", WLAX!P177, ""), ""),
  IFERROR(IF(MLAX!H177="TBD", MLAX!P177, ""), ""),
  IFERROR(IF(SOFT!H177="TBD", SOFT!P177, ""), ""),
  IFERROR(IF(BASE!H177="TBD", BASE!P177, ""), ""),
  IFERROR(IF(ESPORTS!H177="TBD", ESPORTS!P177, ""), "")
)
</f>
        <v/>
      </c>
    </row>
    <row r="178" ht="22.5" customHeight="1">
      <c r="A178" s="6">
        <v>177.0</v>
      </c>
      <c r="B178" s="6" t="str">
        <f>'Master Schedule'!B178</f>
        <v/>
      </c>
      <c r="C178" s="7">
        <v>46411.0</v>
      </c>
      <c r="D178" s="8" t="str">
        <f t="shared" si="1"/>
        <v>Sunday</v>
      </c>
      <c r="E178" s="11" t="str">
        <f>TEXTJOIN(
  CHAR(10) &amp; CHAR(10),
  TRUE,
  IFERROR(IF(WSO!H178="TBD", WSO!E178, ""), ""),
  IFERROR(IF(MSO!H178="TBD", MSO!E178, ""), ""),
  IFERROR(IF(FH!H178="TBD", FH!E178, ""), ""),
  IFERROR(IF(MGOLF!H178="TBD", MGOLF!E178, ""), ""),
  IFERROR(IF(Football!H178="TBD", Football!E178, ""), ""),
  IFERROR(IF(WVB!H178="TBD", WVB!E178, ""), ""),
  IFERROR(IF(XC!H178="TBD", XC!E178, ""), ""),
  IFERROR(IF(SWIMMING!H178="TBD", SWIMMING!E178, ""), ""),
  IFERROR(IF(WTEN!H178="TBD", WTEN!E178, ""), ""),
  IFERROR(IF(TF!H178="TBD", TF!E178, ""), ""),
  IFERROR(IF(WGOLF!H178="TBD", WGOLF!E178, ""), ""),
  IFERROR(IF(WBB!H178="TBD", WBB!E178, ""), ""),
  IFERROR(IF(MBB!H178="TBD", MBB!E178, ""), ""),
  IFERROR(IF(WLAX!H178="TBD", WLAX!E178, ""), ""),
  IFERROR(IF(MLAX!H178="TBD", MLAX!E178, ""), ""),
  IFERROR(IF(SOFT!H178="TBD", SOFT!E178, ""), ""),
  IFERROR(IF(BASE!H178="Away", BASE!E178, ""), ""),
  IFERROR(IF(ESPORTS!H178="TBD", ESPORTS!E178, ""), "")
)</f>
        <v/>
      </c>
      <c r="F178" s="11" t="str">
        <f>TEXTJOIN(
  CHAR(10) &amp; CHAR(10),
  TRUE,
  IFERROR(IF(WSO!H178="TBD", TEXT(WSO!F178, "h:mm AM/PM"), ""), ""),
  IFERROR(IF(MSO!H178="TBD", TEXT(MSO!F178, "h:mm AM/PM"), ""), ""),
  IFERROR(IF(FH!H178="TBD", TEXT(FH!F178, "h:mm AM/PM"), ""), ""),
  IFERROR(IF(MGOLF!H178="TBD", TEXT(MGOLF!F178, "h:mm AM/PM"), ""), ""),
  IFERROR(IF(Football!H178="TBD", TEXT(Football!F178, "h:mm AM/PM"), ""), ""),
  IFERROR(IF(WVB!H178="TBD", TEXT(WVB!F178, "h:mm AM/PM"), ""), ""),
  IFERROR(IF(XC!H178="TBD", TEXT(XC!F178, "h:mm AM/PM"), ""), ""),
  IFERROR(IF(SWIMMING!H178="TBD", TEXT(SWIMMING!F178, "h:mm AM/PM"), ""), ""),
  IFERROR(IF(WTEN!H178="TBD", TEXT(WTEN!F178, "h:mm AM/PM"), ""), ""),
  IFERROR(IF(TF!H178="TBD", TEXT(TF!F178, "h:mm AM/PM"), ""), ""),
  IFERROR(IF(WGOLF!H178="TBD", TEXT(WGOLF!F178, "h:mm AM/PM"), ""), ""),
  IFERROR(IF(WBB!H178="TBD", TEXT(WBB!F178, "h:mm AM/PM"), ""), ""),
  IFERROR(IF(MBB!H178="TBD", TEXT(MBB!F178, "h:mm AM/PM"), ""), ""),
  IFERROR(IF(WLAX!H178="TBD", TEXT(WLAX!F178, "h:mm AM/PM"), ""), ""),
  IFERROR(IF(MLAX!H178="TBD", TEXT(MLAX!F178, "h:mm AM/PM"), ""), ""),
  IFERROR(IF(SOFT!H178="TBD", TEXT(SOFT!F178, "h:mm AM/PM"), ""), ""),
  IFERROR(IF(BASE!H178="TBD", TEXT(BASE!F178, "h:mm AM/PM"), ""), ""),
  IFERROR(IF(ESPORTS!H178="TBD", TEXT(ESPORTS!F178, "h:mm AM/PM"), ""), "")
)
</f>
        <v/>
      </c>
      <c r="G178" s="11" t="str">
        <f>TEXTJOIN(
  CHAR(10) &amp; CHAR(10),
  TRUE,
  IFERROR(IF(WSO!H178="TBD", WSO!G178, ""), ""),
  IFERROR(IF(MSO!H178="TBD", MSO!G178, ""), ""),
  IFERROR(IF(FH!H178="TBD", FH!G178, ""), ""),
  IFERROR(IF(MGOLF!H178="TBD", MGOLF!G178, ""), ""),
  IFERROR(IF(Football!H178="TBD", Football!G178, ""), ""),
  IFERROR(IF(WVB!H178="TBD", WVB!G178, ""), ""),
  IFERROR(IF(XC!H178="TBD", XC!G178, ""), ""),
  IFERROR(IF(SWIMMING!H178="TBD", SWIMMING!G178, ""), ""),
  IFERROR(IF(WTEN!H178="TBD", WTEN!G178, ""), ""),
  IFERROR(IF(TF!H178="TBD", TF!G178, ""), ""),
  IFERROR(IF(WGOLF!H178="TBD", WGOLF!G178, ""), ""),
  IFERROR(IF(WBB!H178="TBD", WBB!G178, ""), ""),
  IFERROR(IF(MBB!H178="TBD", MBB!G178, ""), ""),
  IFERROR(IF(WLAX!H178="TBD", WLAX!G178, ""), ""),
  IFERROR(IF(MLAX!H178="TBD", MLAX!G178, ""), ""),
  IFERROR(IF(SOFT!H178="TBD", SOFT!G178, ""), ""),
  IFERROR(IF(BASE!H178="TBD", BASE!G178, ""), ""),
  IFERROR(IF(ESPORTS!H178="TBD", ESPORTS!G178, ""), "")
)
</f>
        <v/>
      </c>
      <c r="H178" s="22" t="str">
        <f>TEXTJOIN(
  CHAR(10) &amp; CHAR(10),
  TRUE,
  IFERROR(IF(WSO!H178="TBD", WSO!P178, ""), ""),
  IFERROR(IF(MSO!H178="TBD", MSO!P178, ""), ""),
  IFERROR(IF(FH!H178="TBD", FH!P178, ""), ""),
  IFERROR(IF(MGOLF!H178="TBD", MGOLF!P178, ""), ""),
  IFERROR(IF(Football!H178="TBD", Football!P178, ""), ""),
  IFERROR(IF(WVB!H178="TBD", WVB!P178, ""), ""),
  IFERROR(IF(XC!H178="TBD", XC!P178, ""), ""),
  IFERROR(IF(SWIMMING!H178="TBD", SWIMMING!P178, ""), ""),
  IFERROR(IF(WTEN!H178="TBD", WTEN!P178, ""), ""),
  IFERROR(IF(TF!H178="TBD", TF!P178, ""), ""),
  IFERROR(IF(WGOLF!H178="TBD", WGOLF!P178, ""), ""),
  IFERROR(IF(WBB!H178="TBD", WBB!P178, ""), ""),
  IFERROR(IF(MBB!H178="TBD", MBB!P178, ""), ""),
  IFERROR(IF(WLAX!H178="TBD", WLAX!P178, ""), ""),
  IFERROR(IF(MLAX!H178="TBD", MLAX!P178, ""), ""),
  IFERROR(IF(SOFT!H178="TBD", SOFT!P178, ""), ""),
  IFERROR(IF(BASE!H178="TBD", BASE!P178, ""), ""),
  IFERROR(IF(ESPORTS!H178="TBD", ESPORTS!P178, ""), "")
)
</f>
        <v/>
      </c>
    </row>
    <row r="179" ht="22.5" customHeight="1">
      <c r="A179" s="6">
        <v>178.0</v>
      </c>
      <c r="B179" s="6" t="str">
        <f>'Master Schedule'!B179</f>
        <v/>
      </c>
      <c r="C179" s="7">
        <v>46412.0</v>
      </c>
      <c r="D179" s="8" t="str">
        <f t="shared" si="1"/>
        <v>Monday</v>
      </c>
      <c r="E179" s="11" t="str">
        <f>TEXTJOIN(
  CHAR(10) &amp; CHAR(10),
  TRUE,
  IFERROR(IF(WSO!H179="TBD", WSO!E179, ""), ""),
  IFERROR(IF(MSO!H179="TBD", MSO!E179, ""), ""),
  IFERROR(IF(FH!H179="TBD", FH!E179, ""), ""),
  IFERROR(IF(MGOLF!H179="TBD", MGOLF!E179, ""), ""),
  IFERROR(IF(Football!H179="TBD", Football!E179, ""), ""),
  IFERROR(IF(WVB!H179="TBD", WVB!E179, ""), ""),
  IFERROR(IF(XC!H179="TBD", XC!E179, ""), ""),
  IFERROR(IF(SWIMMING!H179="TBD", SWIMMING!E179, ""), ""),
  IFERROR(IF(WTEN!H179="TBD", WTEN!E179, ""), ""),
  IFERROR(IF(TF!H179="TBD", TF!E179, ""), ""),
  IFERROR(IF(WGOLF!H179="TBD", WGOLF!E179, ""), ""),
  IFERROR(IF(WBB!H179="TBD", WBB!E179, ""), ""),
  IFERROR(IF(MBB!H179="TBD", MBB!E179, ""), ""),
  IFERROR(IF(WLAX!H179="TBD", WLAX!E179, ""), ""),
  IFERROR(IF(MLAX!H179="TBD", MLAX!E179, ""), ""),
  IFERROR(IF(SOFT!H179="TBD", SOFT!E179, ""), ""),
  IFERROR(IF(BASE!H179="Away", BASE!E179, ""), ""),
  IFERROR(IF(ESPORTS!H179="TBD", ESPORTS!E179, ""), "")
)</f>
        <v/>
      </c>
      <c r="F179" s="11" t="str">
        <f>TEXTJOIN(
  CHAR(10) &amp; CHAR(10),
  TRUE,
  IFERROR(IF(WSO!H179="TBD", TEXT(WSO!F179, "h:mm AM/PM"), ""), ""),
  IFERROR(IF(MSO!H179="TBD", TEXT(MSO!F179, "h:mm AM/PM"), ""), ""),
  IFERROR(IF(FH!H179="TBD", TEXT(FH!F179, "h:mm AM/PM"), ""), ""),
  IFERROR(IF(MGOLF!H179="TBD", TEXT(MGOLF!F179, "h:mm AM/PM"), ""), ""),
  IFERROR(IF(Football!H179="TBD", TEXT(Football!F179, "h:mm AM/PM"), ""), ""),
  IFERROR(IF(WVB!H179="TBD", TEXT(WVB!F179, "h:mm AM/PM"), ""), ""),
  IFERROR(IF(XC!H179="TBD", TEXT(XC!F179, "h:mm AM/PM"), ""), ""),
  IFERROR(IF(SWIMMING!H179="TBD", TEXT(SWIMMING!F179, "h:mm AM/PM"), ""), ""),
  IFERROR(IF(WTEN!H179="TBD", TEXT(WTEN!F179, "h:mm AM/PM"), ""), ""),
  IFERROR(IF(TF!H179="TBD", TEXT(TF!F179, "h:mm AM/PM"), ""), ""),
  IFERROR(IF(WGOLF!H179="TBD", TEXT(WGOLF!F179, "h:mm AM/PM"), ""), ""),
  IFERROR(IF(WBB!H179="TBD", TEXT(WBB!F179, "h:mm AM/PM"), ""), ""),
  IFERROR(IF(MBB!H179="TBD", TEXT(MBB!F179, "h:mm AM/PM"), ""), ""),
  IFERROR(IF(WLAX!H179="TBD", TEXT(WLAX!F179, "h:mm AM/PM"), ""), ""),
  IFERROR(IF(MLAX!H179="TBD", TEXT(MLAX!F179, "h:mm AM/PM"), ""), ""),
  IFERROR(IF(SOFT!H179="TBD", TEXT(SOFT!F179, "h:mm AM/PM"), ""), ""),
  IFERROR(IF(BASE!H179="TBD", TEXT(BASE!F179, "h:mm AM/PM"), ""), ""),
  IFERROR(IF(ESPORTS!H179="TBD", TEXT(ESPORTS!F179, "h:mm AM/PM"), ""), "")
)
</f>
        <v/>
      </c>
      <c r="G179" s="11" t="str">
        <f>TEXTJOIN(
  CHAR(10) &amp; CHAR(10),
  TRUE,
  IFERROR(IF(WSO!H179="TBD", WSO!G179, ""), ""),
  IFERROR(IF(MSO!H179="TBD", MSO!G179, ""), ""),
  IFERROR(IF(FH!H179="TBD", FH!G179, ""), ""),
  IFERROR(IF(MGOLF!H179="TBD", MGOLF!G179, ""), ""),
  IFERROR(IF(Football!H179="TBD", Football!G179, ""), ""),
  IFERROR(IF(WVB!H179="TBD", WVB!G179, ""), ""),
  IFERROR(IF(XC!H179="TBD", XC!G179, ""), ""),
  IFERROR(IF(SWIMMING!H179="TBD", SWIMMING!G179, ""), ""),
  IFERROR(IF(WTEN!H179="TBD", WTEN!G179, ""), ""),
  IFERROR(IF(TF!H179="TBD", TF!G179, ""), ""),
  IFERROR(IF(WGOLF!H179="TBD", WGOLF!G179, ""), ""),
  IFERROR(IF(WBB!H179="TBD", WBB!G179, ""), ""),
  IFERROR(IF(MBB!H179="TBD", MBB!G179, ""), ""),
  IFERROR(IF(WLAX!H179="TBD", WLAX!G179, ""), ""),
  IFERROR(IF(MLAX!H179="TBD", MLAX!G179, ""), ""),
  IFERROR(IF(SOFT!H179="TBD", SOFT!G179, ""), ""),
  IFERROR(IF(BASE!H179="TBD", BASE!G179, ""), ""),
  IFERROR(IF(ESPORTS!H179="TBD", ESPORTS!G179, ""), "")
)
</f>
        <v/>
      </c>
      <c r="H179" s="22" t="str">
        <f>TEXTJOIN(
  CHAR(10) &amp; CHAR(10),
  TRUE,
  IFERROR(IF(WSO!H179="TBD", WSO!P179, ""), ""),
  IFERROR(IF(MSO!H179="TBD", MSO!P179, ""), ""),
  IFERROR(IF(FH!H179="TBD", FH!P179, ""), ""),
  IFERROR(IF(MGOLF!H179="TBD", MGOLF!P179, ""), ""),
  IFERROR(IF(Football!H179="TBD", Football!P179, ""), ""),
  IFERROR(IF(WVB!H179="TBD", WVB!P179, ""), ""),
  IFERROR(IF(XC!H179="TBD", XC!P179, ""), ""),
  IFERROR(IF(SWIMMING!H179="TBD", SWIMMING!P179, ""), ""),
  IFERROR(IF(WTEN!H179="TBD", WTEN!P179, ""), ""),
  IFERROR(IF(TF!H179="TBD", TF!P179, ""), ""),
  IFERROR(IF(WGOLF!H179="TBD", WGOLF!P179, ""), ""),
  IFERROR(IF(WBB!H179="TBD", WBB!P179, ""), ""),
  IFERROR(IF(MBB!H179="TBD", MBB!P179, ""), ""),
  IFERROR(IF(WLAX!H179="TBD", WLAX!P179, ""), ""),
  IFERROR(IF(MLAX!H179="TBD", MLAX!P179, ""), ""),
  IFERROR(IF(SOFT!H179="TBD", SOFT!P179, ""), ""),
  IFERROR(IF(BASE!H179="TBD", BASE!P179, ""), ""),
  IFERROR(IF(ESPORTS!H179="TBD", ESPORTS!P179, ""), "")
)
</f>
        <v/>
      </c>
    </row>
    <row r="180" ht="22.5" customHeight="1">
      <c r="A180" s="6">
        <v>179.0</v>
      </c>
      <c r="B180" s="6" t="str">
        <f>'Master Schedule'!B180</f>
        <v/>
      </c>
      <c r="C180" s="7">
        <v>46413.0</v>
      </c>
      <c r="D180" s="8" t="str">
        <f t="shared" si="1"/>
        <v>Tuesday</v>
      </c>
      <c r="E180" s="11" t="str">
        <f>TEXTJOIN(
  CHAR(10) &amp; CHAR(10),
  TRUE,
  IFERROR(IF(WSO!H180="TBD", WSO!E180, ""), ""),
  IFERROR(IF(MSO!H180="TBD", MSO!E180, ""), ""),
  IFERROR(IF(FH!H180="TBD", FH!E180, ""), ""),
  IFERROR(IF(MGOLF!H180="TBD", MGOLF!E180, ""), ""),
  IFERROR(IF(Football!H180="TBD", Football!E180, ""), ""),
  IFERROR(IF(WVB!H180="TBD", WVB!E180, ""), ""),
  IFERROR(IF(XC!H180="TBD", XC!E180, ""), ""),
  IFERROR(IF(SWIMMING!H180="TBD", SWIMMING!E180, ""), ""),
  IFERROR(IF(WTEN!H180="TBD", WTEN!E180, ""), ""),
  IFERROR(IF(TF!H180="TBD", TF!E180, ""), ""),
  IFERROR(IF(WGOLF!H180="TBD", WGOLF!E180, ""), ""),
  IFERROR(IF(WBB!H180="TBD", WBB!E180, ""), ""),
  IFERROR(IF(MBB!H180="TBD", MBB!E180, ""), ""),
  IFERROR(IF(WLAX!H180="TBD", WLAX!E180, ""), ""),
  IFERROR(IF(MLAX!H180="TBD", MLAX!E180, ""), ""),
  IFERROR(IF(SOFT!H180="TBD", SOFT!E180, ""), ""),
  IFERROR(IF(BASE!H180="Away", BASE!E180, ""), ""),
  IFERROR(IF(ESPORTS!H180="TBD", ESPORTS!E180, ""), "")
)</f>
        <v/>
      </c>
      <c r="F180" s="11" t="str">
        <f>TEXTJOIN(
  CHAR(10) &amp; CHAR(10),
  TRUE,
  IFERROR(IF(WSO!H180="TBD", TEXT(WSO!F180, "h:mm AM/PM"), ""), ""),
  IFERROR(IF(MSO!H180="TBD", TEXT(MSO!F180, "h:mm AM/PM"), ""), ""),
  IFERROR(IF(FH!H180="TBD", TEXT(FH!F180, "h:mm AM/PM"), ""), ""),
  IFERROR(IF(MGOLF!H180="TBD", TEXT(MGOLF!F180, "h:mm AM/PM"), ""), ""),
  IFERROR(IF(Football!H180="TBD", TEXT(Football!F180, "h:mm AM/PM"), ""), ""),
  IFERROR(IF(WVB!H180="TBD", TEXT(WVB!F180, "h:mm AM/PM"), ""), ""),
  IFERROR(IF(XC!H180="TBD", TEXT(XC!F180, "h:mm AM/PM"), ""), ""),
  IFERROR(IF(SWIMMING!H180="TBD", TEXT(SWIMMING!F180, "h:mm AM/PM"), ""), ""),
  IFERROR(IF(WTEN!H180="TBD", TEXT(WTEN!F180, "h:mm AM/PM"), ""), ""),
  IFERROR(IF(TF!H180="TBD", TEXT(TF!F180, "h:mm AM/PM"), ""), ""),
  IFERROR(IF(WGOLF!H180="TBD", TEXT(WGOLF!F180, "h:mm AM/PM"), ""), ""),
  IFERROR(IF(WBB!H180="TBD", TEXT(WBB!F180, "h:mm AM/PM"), ""), ""),
  IFERROR(IF(MBB!H180="TBD", TEXT(MBB!F180, "h:mm AM/PM"), ""), ""),
  IFERROR(IF(WLAX!H180="TBD", TEXT(WLAX!F180, "h:mm AM/PM"), ""), ""),
  IFERROR(IF(MLAX!H180="TBD", TEXT(MLAX!F180, "h:mm AM/PM"), ""), ""),
  IFERROR(IF(SOFT!H180="TBD", TEXT(SOFT!F180, "h:mm AM/PM"), ""), ""),
  IFERROR(IF(BASE!H180="TBD", TEXT(BASE!F180, "h:mm AM/PM"), ""), ""),
  IFERROR(IF(ESPORTS!H180="TBD", TEXT(ESPORTS!F180, "h:mm AM/PM"), ""), "")
)
</f>
        <v/>
      </c>
      <c r="G180" s="11" t="str">
        <f>TEXTJOIN(
  CHAR(10) &amp; CHAR(10),
  TRUE,
  IFERROR(IF(WSO!H180="TBD", WSO!G180, ""), ""),
  IFERROR(IF(MSO!H180="TBD", MSO!G180, ""), ""),
  IFERROR(IF(FH!H180="TBD", FH!G180, ""), ""),
  IFERROR(IF(MGOLF!H180="TBD", MGOLF!G180, ""), ""),
  IFERROR(IF(Football!H180="TBD", Football!G180, ""), ""),
  IFERROR(IF(WVB!H180="TBD", WVB!G180, ""), ""),
  IFERROR(IF(XC!H180="TBD", XC!G180, ""), ""),
  IFERROR(IF(SWIMMING!H180="TBD", SWIMMING!G180, ""), ""),
  IFERROR(IF(WTEN!H180="TBD", WTEN!G180, ""), ""),
  IFERROR(IF(TF!H180="TBD", TF!G180, ""), ""),
  IFERROR(IF(WGOLF!H180="TBD", WGOLF!G180, ""), ""),
  IFERROR(IF(WBB!H180="TBD", WBB!G180, ""), ""),
  IFERROR(IF(MBB!H180="TBD", MBB!G180, ""), ""),
  IFERROR(IF(WLAX!H180="TBD", WLAX!G180, ""), ""),
  IFERROR(IF(MLAX!H180="TBD", MLAX!G180, ""), ""),
  IFERROR(IF(SOFT!H180="TBD", SOFT!G180, ""), ""),
  IFERROR(IF(BASE!H180="TBD", BASE!G180, ""), ""),
  IFERROR(IF(ESPORTS!H180="TBD", ESPORTS!G180, ""), "")
)
</f>
        <v/>
      </c>
      <c r="H180" s="22" t="str">
        <f>TEXTJOIN(
  CHAR(10) &amp; CHAR(10),
  TRUE,
  IFERROR(IF(WSO!H180="TBD", WSO!P180, ""), ""),
  IFERROR(IF(MSO!H180="TBD", MSO!P180, ""), ""),
  IFERROR(IF(FH!H180="TBD", FH!P180, ""), ""),
  IFERROR(IF(MGOLF!H180="TBD", MGOLF!P180, ""), ""),
  IFERROR(IF(Football!H180="TBD", Football!P180, ""), ""),
  IFERROR(IF(WVB!H180="TBD", WVB!P180, ""), ""),
  IFERROR(IF(XC!H180="TBD", XC!P180, ""), ""),
  IFERROR(IF(SWIMMING!H180="TBD", SWIMMING!P180, ""), ""),
  IFERROR(IF(WTEN!H180="TBD", WTEN!P180, ""), ""),
  IFERROR(IF(TF!H180="TBD", TF!P180, ""), ""),
  IFERROR(IF(WGOLF!H180="TBD", WGOLF!P180, ""), ""),
  IFERROR(IF(WBB!H180="TBD", WBB!P180, ""), ""),
  IFERROR(IF(MBB!H180="TBD", MBB!P180, ""), ""),
  IFERROR(IF(WLAX!H180="TBD", WLAX!P180, ""), ""),
  IFERROR(IF(MLAX!H180="TBD", MLAX!P180, ""), ""),
  IFERROR(IF(SOFT!H180="TBD", SOFT!P180, ""), ""),
  IFERROR(IF(BASE!H180="TBD", BASE!P180, ""), ""),
  IFERROR(IF(ESPORTS!H180="TBD", ESPORTS!P180, ""), "")
)
</f>
        <v/>
      </c>
    </row>
    <row r="181" ht="22.5" customHeight="1">
      <c r="A181" s="6">
        <v>180.0</v>
      </c>
      <c r="B181" s="6" t="str">
        <f>'Master Schedule'!B181</f>
        <v/>
      </c>
      <c r="C181" s="7">
        <v>46414.0</v>
      </c>
      <c r="D181" s="8" t="str">
        <f t="shared" si="1"/>
        <v>Wednesday</v>
      </c>
      <c r="E181" s="11" t="str">
        <f>TEXTJOIN(
  CHAR(10) &amp; CHAR(10),
  TRUE,
  IFERROR(IF(WSO!H181="TBD", WSO!E181, ""), ""),
  IFERROR(IF(MSO!H181="TBD", MSO!E181, ""), ""),
  IFERROR(IF(FH!H181="TBD", FH!E181, ""), ""),
  IFERROR(IF(MGOLF!H181="TBD", MGOLF!E181, ""), ""),
  IFERROR(IF(Football!H181="TBD", Football!E181, ""), ""),
  IFERROR(IF(WVB!H181="TBD", WVB!E181, ""), ""),
  IFERROR(IF(XC!H181="TBD", XC!E181, ""), ""),
  IFERROR(IF(SWIMMING!H181="TBD", SWIMMING!E181, ""), ""),
  IFERROR(IF(WTEN!H181="TBD", WTEN!E181, ""), ""),
  IFERROR(IF(TF!H181="TBD", TF!E181, ""), ""),
  IFERROR(IF(WGOLF!H181="TBD", WGOLF!E181, ""), ""),
  IFERROR(IF(WBB!H181="TBD", WBB!E181, ""), ""),
  IFERROR(IF(MBB!H181="TBD", MBB!E181, ""), ""),
  IFERROR(IF(WLAX!H181="TBD", WLAX!E181, ""), ""),
  IFERROR(IF(MLAX!H181="TBD", MLAX!E181, ""), ""),
  IFERROR(IF(SOFT!H181="TBD", SOFT!E181, ""), ""),
  IFERROR(IF(BASE!H181="Away", BASE!E181, ""), ""),
  IFERROR(IF(ESPORTS!H181="TBD", ESPORTS!E181, ""), "")
)</f>
        <v/>
      </c>
      <c r="F181" s="11" t="str">
        <f>TEXTJOIN(
  CHAR(10) &amp; CHAR(10),
  TRUE,
  IFERROR(IF(WSO!H181="TBD", TEXT(WSO!F181, "h:mm AM/PM"), ""), ""),
  IFERROR(IF(MSO!H181="TBD", TEXT(MSO!F181, "h:mm AM/PM"), ""), ""),
  IFERROR(IF(FH!H181="TBD", TEXT(FH!F181, "h:mm AM/PM"), ""), ""),
  IFERROR(IF(MGOLF!H181="TBD", TEXT(MGOLF!F181, "h:mm AM/PM"), ""), ""),
  IFERROR(IF(Football!H181="TBD", TEXT(Football!F181, "h:mm AM/PM"), ""), ""),
  IFERROR(IF(WVB!H181="TBD", TEXT(WVB!F181, "h:mm AM/PM"), ""), ""),
  IFERROR(IF(XC!H181="TBD", TEXT(XC!F181, "h:mm AM/PM"), ""), ""),
  IFERROR(IF(SWIMMING!H181="TBD", TEXT(SWIMMING!F181, "h:mm AM/PM"), ""), ""),
  IFERROR(IF(WTEN!H181="TBD", TEXT(WTEN!F181, "h:mm AM/PM"), ""), ""),
  IFERROR(IF(TF!H181="TBD", TEXT(TF!F181, "h:mm AM/PM"), ""), ""),
  IFERROR(IF(WGOLF!H181="TBD", TEXT(WGOLF!F181, "h:mm AM/PM"), ""), ""),
  IFERROR(IF(WBB!H181="TBD", TEXT(WBB!F181, "h:mm AM/PM"), ""), ""),
  IFERROR(IF(MBB!H181="TBD", TEXT(MBB!F181, "h:mm AM/PM"), ""), ""),
  IFERROR(IF(WLAX!H181="TBD", TEXT(WLAX!F181, "h:mm AM/PM"), ""), ""),
  IFERROR(IF(MLAX!H181="TBD", TEXT(MLAX!F181, "h:mm AM/PM"), ""), ""),
  IFERROR(IF(SOFT!H181="TBD", TEXT(SOFT!F181, "h:mm AM/PM"), ""), ""),
  IFERROR(IF(BASE!H181="TBD", TEXT(BASE!F181, "h:mm AM/PM"), ""), ""),
  IFERROR(IF(ESPORTS!H181="TBD", TEXT(ESPORTS!F181, "h:mm AM/PM"), ""), "")
)
</f>
        <v/>
      </c>
      <c r="G181" s="11" t="str">
        <f>TEXTJOIN(
  CHAR(10) &amp; CHAR(10),
  TRUE,
  IFERROR(IF(WSO!H181="TBD", WSO!G181, ""), ""),
  IFERROR(IF(MSO!H181="TBD", MSO!G181, ""), ""),
  IFERROR(IF(FH!H181="TBD", FH!G181, ""), ""),
  IFERROR(IF(MGOLF!H181="TBD", MGOLF!G181, ""), ""),
  IFERROR(IF(Football!H181="TBD", Football!G181, ""), ""),
  IFERROR(IF(WVB!H181="TBD", WVB!G181, ""), ""),
  IFERROR(IF(XC!H181="TBD", XC!G181, ""), ""),
  IFERROR(IF(SWIMMING!H181="TBD", SWIMMING!G181, ""), ""),
  IFERROR(IF(WTEN!H181="TBD", WTEN!G181, ""), ""),
  IFERROR(IF(TF!H181="TBD", TF!G181, ""), ""),
  IFERROR(IF(WGOLF!H181="TBD", WGOLF!G181, ""), ""),
  IFERROR(IF(WBB!H181="TBD", WBB!G181, ""), ""),
  IFERROR(IF(MBB!H181="TBD", MBB!G181, ""), ""),
  IFERROR(IF(WLAX!H181="TBD", WLAX!G181, ""), ""),
  IFERROR(IF(MLAX!H181="TBD", MLAX!G181, ""), ""),
  IFERROR(IF(SOFT!H181="TBD", SOFT!G181, ""), ""),
  IFERROR(IF(BASE!H181="TBD", BASE!G181, ""), ""),
  IFERROR(IF(ESPORTS!H181="TBD", ESPORTS!G181, ""), "")
)
</f>
        <v/>
      </c>
      <c r="H181" s="22" t="str">
        <f>TEXTJOIN(
  CHAR(10) &amp; CHAR(10),
  TRUE,
  IFERROR(IF(WSO!H181="TBD", WSO!P181, ""), ""),
  IFERROR(IF(MSO!H181="TBD", MSO!P181, ""), ""),
  IFERROR(IF(FH!H181="TBD", FH!P181, ""), ""),
  IFERROR(IF(MGOLF!H181="TBD", MGOLF!P181, ""), ""),
  IFERROR(IF(Football!H181="TBD", Football!P181, ""), ""),
  IFERROR(IF(WVB!H181="TBD", WVB!P181, ""), ""),
  IFERROR(IF(XC!H181="TBD", XC!P181, ""), ""),
  IFERROR(IF(SWIMMING!H181="TBD", SWIMMING!P181, ""), ""),
  IFERROR(IF(WTEN!H181="TBD", WTEN!P181, ""), ""),
  IFERROR(IF(TF!H181="TBD", TF!P181, ""), ""),
  IFERROR(IF(WGOLF!H181="TBD", WGOLF!P181, ""), ""),
  IFERROR(IF(WBB!H181="TBD", WBB!P181, ""), ""),
  IFERROR(IF(MBB!H181="TBD", MBB!P181, ""), ""),
  IFERROR(IF(WLAX!H181="TBD", WLAX!P181, ""), ""),
  IFERROR(IF(MLAX!H181="TBD", MLAX!P181, ""), ""),
  IFERROR(IF(SOFT!H181="TBD", SOFT!P181, ""), ""),
  IFERROR(IF(BASE!H181="TBD", BASE!P181, ""), ""),
  IFERROR(IF(ESPORTS!H181="TBD", ESPORTS!P181, ""), "")
)
</f>
        <v/>
      </c>
    </row>
    <row r="182" ht="22.5" customHeight="1">
      <c r="A182" s="6">
        <v>181.0</v>
      </c>
      <c r="B182" s="6" t="str">
        <f>'Master Schedule'!B182</f>
        <v/>
      </c>
      <c r="C182" s="7">
        <v>46415.0</v>
      </c>
      <c r="D182" s="8" t="str">
        <f t="shared" si="1"/>
        <v>Thursday</v>
      </c>
      <c r="E182" s="11" t="str">
        <f>TEXTJOIN(
  CHAR(10) &amp; CHAR(10),
  TRUE,
  IFERROR(IF(WSO!H182="TBD", WSO!E182, ""), ""),
  IFERROR(IF(MSO!H182="TBD", MSO!E182, ""), ""),
  IFERROR(IF(FH!H182="TBD", FH!E182, ""), ""),
  IFERROR(IF(MGOLF!H182="TBD", MGOLF!E182, ""), ""),
  IFERROR(IF(Football!H182="TBD", Football!E182, ""), ""),
  IFERROR(IF(WVB!H182="TBD", WVB!E182, ""), ""),
  IFERROR(IF(XC!H182="TBD", XC!E182, ""), ""),
  IFERROR(IF(SWIMMING!H182="TBD", SWIMMING!E182, ""), ""),
  IFERROR(IF(WTEN!H182="TBD", WTEN!E182, ""), ""),
  IFERROR(IF(TF!H182="TBD", TF!E182, ""), ""),
  IFERROR(IF(WGOLF!H182="TBD", WGOLF!E182, ""), ""),
  IFERROR(IF(WBB!H182="TBD", WBB!E182, ""), ""),
  IFERROR(IF(MBB!H182="TBD", MBB!E182, ""), ""),
  IFERROR(IF(WLAX!H182="TBD", WLAX!E182, ""), ""),
  IFERROR(IF(MLAX!H182="TBD", MLAX!E182, ""), ""),
  IFERROR(IF(SOFT!H182="TBD", SOFT!E182, ""), ""),
  IFERROR(IF(BASE!H182="Away", BASE!E182, ""), ""),
  IFERROR(IF(ESPORTS!H182="TBD", ESPORTS!E182, ""), "")
)</f>
        <v/>
      </c>
      <c r="F182" s="11" t="str">
        <f>TEXTJOIN(
  CHAR(10) &amp; CHAR(10),
  TRUE,
  IFERROR(IF(WSO!H182="TBD", TEXT(WSO!F182, "h:mm AM/PM"), ""), ""),
  IFERROR(IF(MSO!H182="TBD", TEXT(MSO!F182, "h:mm AM/PM"), ""), ""),
  IFERROR(IF(FH!H182="TBD", TEXT(FH!F182, "h:mm AM/PM"), ""), ""),
  IFERROR(IF(MGOLF!H182="TBD", TEXT(MGOLF!F182, "h:mm AM/PM"), ""), ""),
  IFERROR(IF(Football!H182="TBD", TEXT(Football!F182, "h:mm AM/PM"), ""), ""),
  IFERROR(IF(WVB!H182="TBD", TEXT(WVB!F182, "h:mm AM/PM"), ""), ""),
  IFERROR(IF(XC!H182="TBD", TEXT(XC!F182, "h:mm AM/PM"), ""), ""),
  IFERROR(IF(SWIMMING!H182="TBD", TEXT(SWIMMING!F182, "h:mm AM/PM"), ""), ""),
  IFERROR(IF(WTEN!H182="TBD", TEXT(WTEN!F182, "h:mm AM/PM"), ""), ""),
  IFERROR(IF(TF!H182="TBD", TEXT(TF!F182, "h:mm AM/PM"), ""), ""),
  IFERROR(IF(WGOLF!H182="TBD", TEXT(WGOLF!F182, "h:mm AM/PM"), ""), ""),
  IFERROR(IF(WBB!H182="TBD", TEXT(WBB!F182, "h:mm AM/PM"), ""), ""),
  IFERROR(IF(MBB!H182="TBD", TEXT(MBB!F182, "h:mm AM/PM"), ""), ""),
  IFERROR(IF(WLAX!H182="TBD", TEXT(WLAX!F182, "h:mm AM/PM"), ""), ""),
  IFERROR(IF(MLAX!H182="TBD", TEXT(MLAX!F182, "h:mm AM/PM"), ""), ""),
  IFERROR(IF(SOFT!H182="TBD", TEXT(SOFT!F182, "h:mm AM/PM"), ""), ""),
  IFERROR(IF(BASE!H182="TBD", TEXT(BASE!F182, "h:mm AM/PM"), ""), ""),
  IFERROR(IF(ESPORTS!H182="TBD", TEXT(ESPORTS!F182, "h:mm AM/PM"), ""), "")
)
</f>
        <v/>
      </c>
      <c r="G182" s="11" t="str">
        <f>TEXTJOIN(
  CHAR(10) &amp; CHAR(10),
  TRUE,
  IFERROR(IF(WSO!H182="TBD", WSO!G182, ""), ""),
  IFERROR(IF(MSO!H182="TBD", MSO!G182, ""), ""),
  IFERROR(IF(FH!H182="TBD", FH!G182, ""), ""),
  IFERROR(IF(MGOLF!H182="TBD", MGOLF!G182, ""), ""),
  IFERROR(IF(Football!H182="TBD", Football!G182, ""), ""),
  IFERROR(IF(WVB!H182="TBD", WVB!G182, ""), ""),
  IFERROR(IF(XC!H182="TBD", XC!G182, ""), ""),
  IFERROR(IF(SWIMMING!H182="TBD", SWIMMING!G182, ""), ""),
  IFERROR(IF(WTEN!H182="TBD", WTEN!G182, ""), ""),
  IFERROR(IF(TF!H182="TBD", TF!G182, ""), ""),
  IFERROR(IF(WGOLF!H182="TBD", WGOLF!G182, ""), ""),
  IFERROR(IF(WBB!H182="TBD", WBB!G182, ""), ""),
  IFERROR(IF(MBB!H182="TBD", MBB!G182, ""), ""),
  IFERROR(IF(WLAX!H182="TBD", WLAX!G182, ""), ""),
  IFERROR(IF(MLAX!H182="TBD", MLAX!G182, ""), ""),
  IFERROR(IF(SOFT!H182="TBD", SOFT!G182, ""), ""),
  IFERROR(IF(BASE!H182="TBD", BASE!G182, ""), ""),
  IFERROR(IF(ESPORTS!H182="TBD", ESPORTS!G182, ""), "")
)
</f>
        <v/>
      </c>
      <c r="H182" s="22" t="str">
        <f>TEXTJOIN(
  CHAR(10) &amp; CHAR(10),
  TRUE,
  IFERROR(IF(WSO!H182="TBD", WSO!P182, ""), ""),
  IFERROR(IF(MSO!H182="TBD", MSO!P182, ""), ""),
  IFERROR(IF(FH!H182="TBD", FH!P182, ""), ""),
  IFERROR(IF(MGOLF!H182="TBD", MGOLF!P182, ""), ""),
  IFERROR(IF(Football!H182="TBD", Football!P182, ""), ""),
  IFERROR(IF(WVB!H182="TBD", WVB!P182, ""), ""),
  IFERROR(IF(XC!H182="TBD", XC!P182, ""), ""),
  IFERROR(IF(SWIMMING!H182="TBD", SWIMMING!P182, ""), ""),
  IFERROR(IF(WTEN!H182="TBD", WTEN!P182, ""), ""),
  IFERROR(IF(TF!H182="TBD", TF!P182, ""), ""),
  IFERROR(IF(WGOLF!H182="TBD", WGOLF!P182, ""), ""),
  IFERROR(IF(WBB!H182="TBD", WBB!P182, ""), ""),
  IFERROR(IF(MBB!H182="TBD", MBB!P182, ""), ""),
  IFERROR(IF(WLAX!H182="TBD", WLAX!P182, ""), ""),
  IFERROR(IF(MLAX!H182="TBD", MLAX!P182, ""), ""),
  IFERROR(IF(SOFT!H182="TBD", SOFT!P182, ""), ""),
  IFERROR(IF(BASE!H182="TBD", BASE!P182, ""), ""),
  IFERROR(IF(ESPORTS!H182="TBD", ESPORTS!P182, ""), "")
)
</f>
        <v/>
      </c>
    </row>
    <row r="183" ht="22.5" customHeight="1">
      <c r="A183" s="6">
        <v>182.0</v>
      </c>
      <c r="B183" s="6" t="str">
        <f>'Master Schedule'!B183</f>
        <v/>
      </c>
      <c r="C183" s="7">
        <v>46416.0</v>
      </c>
      <c r="D183" s="8" t="str">
        <f t="shared" si="1"/>
        <v>Friday</v>
      </c>
      <c r="E183" s="11" t="str">
        <f>TEXTJOIN(
  CHAR(10) &amp; CHAR(10),
  TRUE,
  IFERROR(IF(WSO!H183="TBD", WSO!E183, ""), ""),
  IFERROR(IF(MSO!H183="TBD", MSO!E183, ""), ""),
  IFERROR(IF(FH!H183="TBD", FH!E183, ""), ""),
  IFERROR(IF(MGOLF!H183="TBD", MGOLF!E183, ""), ""),
  IFERROR(IF(Football!H183="TBD", Football!E183, ""), ""),
  IFERROR(IF(WVB!H183="TBD", WVB!E183, ""), ""),
  IFERROR(IF(XC!H183="TBD", XC!E183, ""), ""),
  IFERROR(IF(SWIMMING!H183="TBD", SWIMMING!E183, ""), ""),
  IFERROR(IF(WTEN!H183="TBD", WTEN!E183, ""), ""),
  IFERROR(IF(TF!H183="TBD", TF!E183, ""), ""),
  IFERROR(IF(WGOLF!H183="TBD", WGOLF!E183, ""), ""),
  IFERROR(IF(WBB!H183="TBD", WBB!E183, ""), ""),
  IFERROR(IF(MBB!H183="TBD", MBB!E183, ""), ""),
  IFERROR(IF(WLAX!H183="TBD", WLAX!E183, ""), ""),
  IFERROR(IF(MLAX!H183="TBD", MLAX!E183, ""), ""),
  IFERROR(IF(SOFT!H183="TBD", SOFT!E183, ""), ""),
  IFERROR(IF(BASE!H183="Away", BASE!E183, ""), ""),
  IFERROR(IF(ESPORTS!H183="TBD", ESPORTS!E183, ""), "")
)</f>
        <v/>
      </c>
      <c r="F183" s="11" t="str">
        <f>TEXTJOIN(
  CHAR(10) &amp; CHAR(10),
  TRUE,
  IFERROR(IF(WSO!H183="TBD", TEXT(WSO!F183, "h:mm AM/PM"), ""), ""),
  IFERROR(IF(MSO!H183="TBD", TEXT(MSO!F183, "h:mm AM/PM"), ""), ""),
  IFERROR(IF(FH!H183="TBD", TEXT(FH!F183, "h:mm AM/PM"), ""), ""),
  IFERROR(IF(MGOLF!H183="TBD", TEXT(MGOLF!F183, "h:mm AM/PM"), ""), ""),
  IFERROR(IF(Football!H183="TBD", TEXT(Football!F183, "h:mm AM/PM"), ""), ""),
  IFERROR(IF(WVB!H183="TBD", TEXT(WVB!F183, "h:mm AM/PM"), ""), ""),
  IFERROR(IF(XC!H183="TBD", TEXT(XC!F183, "h:mm AM/PM"), ""), ""),
  IFERROR(IF(SWIMMING!H183="TBD", TEXT(SWIMMING!F183, "h:mm AM/PM"), ""), ""),
  IFERROR(IF(WTEN!H183="TBD", TEXT(WTEN!F183, "h:mm AM/PM"), ""), ""),
  IFERROR(IF(TF!H183="TBD", TEXT(TF!F183, "h:mm AM/PM"), ""), ""),
  IFERROR(IF(WGOLF!H183="TBD", TEXT(WGOLF!F183, "h:mm AM/PM"), ""), ""),
  IFERROR(IF(WBB!H183="TBD", TEXT(WBB!F183, "h:mm AM/PM"), ""), ""),
  IFERROR(IF(MBB!H183="TBD", TEXT(MBB!F183, "h:mm AM/PM"), ""), ""),
  IFERROR(IF(WLAX!H183="TBD", TEXT(WLAX!F183, "h:mm AM/PM"), ""), ""),
  IFERROR(IF(MLAX!H183="TBD", TEXT(MLAX!F183, "h:mm AM/PM"), ""), ""),
  IFERROR(IF(SOFT!H183="TBD", TEXT(SOFT!F183, "h:mm AM/PM"), ""), ""),
  IFERROR(IF(BASE!H183="TBD", TEXT(BASE!F183, "h:mm AM/PM"), ""), ""),
  IFERROR(IF(ESPORTS!H183="TBD", TEXT(ESPORTS!F183, "h:mm AM/PM"), ""), "")
)
</f>
        <v/>
      </c>
      <c r="G183" s="11" t="str">
        <f>TEXTJOIN(
  CHAR(10) &amp; CHAR(10),
  TRUE,
  IFERROR(IF(WSO!H183="TBD", WSO!G183, ""), ""),
  IFERROR(IF(MSO!H183="TBD", MSO!G183, ""), ""),
  IFERROR(IF(FH!H183="TBD", FH!G183, ""), ""),
  IFERROR(IF(MGOLF!H183="TBD", MGOLF!G183, ""), ""),
  IFERROR(IF(Football!H183="TBD", Football!G183, ""), ""),
  IFERROR(IF(WVB!H183="TBD", WVB!G183, ""), ""),
  IFERROR(IF(XC!H183="TBD", XC!G183, ""), ""),
  IFERROR(IF(SWIMMING!H183="TBD", SWIMMING!G183, ""), ""),
  IFERROR(IF(WTEN!H183="TBD", WTEN!G183, ""), ""),
  IFERROR(IF(TF!H183="TBD", TF!G183, ""), ""),
  IFERROR(IF(WGOLF!H183="TBD", WGOLF!G183, ""), ""),
  IFERROR(IF(WBB!H183="TBD", WBB!G183, ""), ""),
  IFERROR(IF(MBB!H183="TBD", MBB!G183, ""), ""),
  IFERROR(IF(WLAX!H183="TBD", WLAX!G183, ""), ""),
  IFERROR(IF(MLAX!H183="TBD", MLAX!G183, ""), ""),
  IFERROR(IF(SOFT!H183="TBD", SOFT!G183, ""), ""),
  IFERROR(IF(BASE!H183="TBD", BASE!G183, ""), ""),
  IFERROR(IF(ESPORTS!H183="TBD", ESPORTS!G183, ""), "")
)
</f>
        <v/>
      </c>
      <c r="H183" s="22" t="str">
        <f>TEXTJOIN(
  CHAR(10) &amp; CHAR(10),
  TRUE,
  IFERROR(IF(WSO!H183="TBD", WSO!P183, ""), ""),
  IFERROR(IF(MSO!H183="TBD", MSO!P183, ""), ""),
  IFERROR(IF(FH!H183="TBD", FH!P183, ""), ""),
  IFERROR(IF(MGOLF!H183="TBD", MGOLF!P183, ""), ""),
  IFERROR(IF(Football!H183="TBD", Football!P183, ""), ""),
  IFERROR(IF(WVB!H183="TBD", WVB!P183, ""), ""),
  IFERROR(IF(XC!H183="TBD", XC!P183, ""), ""),
  IFERROR(IF(SWIMMING!H183="TBD", SWIMMING!P183, ""), ""),
  IFERROR(IF(WTEN!H183="TBD", WTEN!P183, ""), ""),
  IFERROR(IF(TF!H183="TBD", TF!P183, ""), ""),
  IFERROR(IF(WGOLF!H183="TBD", WGOLF!P183, ""), ""),
  IFERROR(IF(WBB!H183="TBD", WBB!P183, ""), ""),
  IFERROR(IF(MBB!H183="TBD", MBB!P183, ""), ""),
  IFERROR(IF(WLAX!H183="TBD", WLAX!P183, ""), ""),
  IFERROR(IF(MLAX!H183="TBD", MLAX!P183, ""), ""),
  IFERROR(IF(SOFT!H183="TBD", SOFT!P183, ""), ""),
  IFERROR(IF(BASE!H183="TBD", BASE!P183, ""), ""),
  IFERROR(IF(ESPORTS!H183="TBD", ESPORTS!P183, ""), "")
)
</f>
        <v/>
      </c>
    </row>
    <row r="184" ht="22.5" customHeight="1">
      <c r="A184" s="6">
        <v>183.0</v>
      </c>
      <c r="B184" s="6" t="str">
        <f>'Master Schedule'!B184</f>
        <v/>
      </c>
      <c r="C184" s="7">
        <v>46417.0</v>
      </c>
      <c r="D184" s="8" t="str">
        <f t="shared" si="1"/>
        <v>Saturday</v>
      </c>
      <c r="E184" s="11" t="str">
        <f>TEXTJOIN(
  CHAR(10) &amp; CHAR(10),
  TRUE,
  IFERROR(IF(WSO!H184="TBD", WSO!E184, ""), ""),
  IFERROR(IF(MSO!H184="TBD", MSO!E184, ""), ""),
  IFERROR(IF(FH!H184="TBD", FH!E184, ""), ""),
  IFERROR(IF(MGOLF!H184="TBD", MGOLF!E184, ""), ""),
  IFERROR(IF(Football!H184="TBD", Football!E184, ""), ""),
  IFERROR(IF(WVB!H184="TBD", WVB!E184, ""), ""),
  IFERROR(IF(XC!H184="TBD", XC!E184, ""), ""),
  IFERROR(IF(SWIMMING!H184="TBD", SWIMMING!E184, ""), ""),
  IFERROR(IF(WTEN!H184="TBD", WTEN!E184, ""), ""),
  IFERROR(IF(TF!H184="TBD", TF!E184, ""), ""),
  IFERROR(IF(WGOLF!H184="TBD", WGOLF!E184, ""), ""),
  IFERROR(IF(WBB!H184="TBD", WBB!E184, ""), ""),
  IFERROR(IF(MBB!H184="TBD", MBB!E184, ""), ""),
  IFERROR(IF(WLAX!H184="TBD", WLAX!E184, ""), ""),
  IFERROR(IF(MLAX!H184="TBD", MLAX!E184, ""), ""),
  IFERROR(IF(SOFT!H184="TBD", SOFT!E184, ""), ""),
  IFERROR(IF(BASE!H184="Away", BASE!E184, ""), ""),
  IFERROR(IF(ESPORTS!H184="TBD", ESPORTS!E184, ""), "")
)</f>
        <v/>
      </c>
      <c r="F184" s="11" t="str">
        <f>TEXTJOIN(
  CHAR(10) &amp; CHAR(10),
  TRUE,
  IFERROR(IF(WSO!H184="TBD", TEXT(WSO!F184, "h:mm AM/PM"), ""), ""),
  IFERROR(IF(MSO!H184="TBD", TEXT(MSO!F184, "h:mm AM/PM"), ""), ""),
  IFERROR(IF(FH!H184="TBD", TEXT(FH!F184, "h:mm AM/PM"), ""), ""),
  IFERROR(IF(MGOLF!H184="TBD", TEXT(MGOLF!F184, "h:mm AM/PM"), ""), ""),
  IFERROR(IF(Football!H184="TBD", TEXT(Football!F184, "h:mm AM/PM"), ""), ""),
  IFERROR(IF(WVB!H184="TBD", TEXT(WVB!F184, "h:mm AM/PM"), ""), ""),
  IFERROR(IF(XC!H184="TBD", TEXT(XC!F184, "h:mm AM/PM"), ""), ""),
  IFERROR(IF(SWIMMING!H184="TBD", TEXT(SWIMMING!F184, "h:mm AM/PM"), ""), ""),
  IFERROR(IF(WTEN!H184="TBD", TEXT(WTEN!F184, "h:mm AM/PM"), ""), ""),
  IFERROR(IF(TF!H184="TBD", TEXT(TF!F184, "h:mm AM/PM"), ""), ""),
  IFERROR(IF(WGOLF!H184="TBD", TEXT(WGOLF!F184, "h:mm AM/PM"), ""), ""),
  IFERROR(IF(WBB!H184="TBD", TEXT(WBB!F184, "h:mm AM/PM"), ""), ""),
  IFERROR(IF(MBB!H184="TBD", TEXT(MBB!F184, "h:mm AM/PM"), ""), ""),
  IFERROR(IF(WLAX!H184="TBD", TEXT(WLAX!F184, "h:mm AM/PM"), ""), ""),
  IFERROR(IF(MLAX!H184="TBD", TEXT(MLAX!F184, "h:mm AM/PM"), ""), ""),
  IFERROR(IF(SOFT!H184="TBD", TEXT(SOFT!F184, "h:mm AM/PM"), ""), ""),
  IFERROR(IF(BASE!H184="TBD", TEXT(BASE!F184, "h:mm AM/PM"), ""), ""),
  IFERROR(IF(ESPORTS!H184="TBD", TEXT(ESPORTS!F184, "h:mm AM/PM"), ""), "")
)
</f>
        <v/>
      </c>
      <c r="G184" s="11" t="str">
        <f>TEXTJOIN(
  CHAR(10) &amp; CHAR(10),
  TRUE,
  IFERROR(IF(WSO!H184="TBD", WSO!G184, ""), ""),
  IFERROR(IF(MSO!H184="TBD", MSO!G184, ""), ""),
  IFERROR(IF(FH!H184="TBD", FH!G184, ""), ""),
  IFERROR(IF(MGOLF!H184="TBD", MGOLF!G184, ""), ""),
  IFERROR(IF(Football!H184="TBD", Football!G184, ""), ""),
  IFERROR(IF(WVB!H184="TBD", WVB!G184, ""), ""),
  IFERROR(IF(XC!H184="TBD", XC!G184, ""), ""),
  IFERROR(IF(SWIMMING!H184="TBD", SWIMMING!G184, ""), ""),
  IFERROR(IF(WTEN!H184="TBD", WTEN!G184, ""), ""),
  IFERROR(IF(TF!H184="TBD", TF!G184, ""), ""),
  IFERROR(IF(WGOLF!H184="TBD", WGOLF!G184, ""), ""),
  IFERROR(IF(WBB!H184="TBD", WBB!G184, ""), ""),
  IFERROR(IF(MBB!H184="TBD", MBB!G184, ""), ""),
  IFERROR(IF(WLAX!H184="TBD", WLAX!G184, ""), ""),
  IFERROR(IF(MLAX!H184="TBD", MLAX!G184, ""), ""),
  IFERROR(IF(SOFT!H184="TBD", SOFT!G184, ""), ""),
  IFERROR(IF(BASE!H184="TBD", BASE!G184, ""), ""),
  IFERROR(IF(ESPORTS!H184="TBD", ESPORTS!G184, ""), "")
)
</f>
        <v/>
      </c>
      <c r="H184" s="22" t="str">
        <f>TEXTJOIN(
  CHAR(10) &amp; CHAR(10),
  TRUE,
  IFERROR(IF(WSO!H184="TBD", WSO!P184, ""), ""),
  IFERROR(IF(MSO!H184="TBD", MSO!P184, ""), ""),
  IFERROR(IF(FH!H184="TBD", FH!P184, ""), ""),
  IFERROR(IF(MGOLF!H184="TBD", MGOLF!P184, ""), ""),
  IFERROR(IF(Football!H184="TBD", Football!P184, ""), ""),
  IFERROR(IF(WVB!H184="TBD", WVB!P184, ""), ""),
  IFERROR(IF(XC!H184="TBD", XC!P184, ""), ""),
  IFERROR(IF(SWIMMING!H184="TBD", SWIMMING!P184, ""), ""),
  IFERROR(IF(WTEN!H184="TBD", WTEN!P184, ""), ""),
  IFERROR(IF(TF!H184="TBD", TF!P184, ""), ""),
  IFERROR(IF(WGOLF!H184="TBD", WGOLF!P184, ""), ""),
  IFERROR(IF(WBB!H184="TBD", WBB!P184, ""), ""),
  IFERROR(IF(MBB!H184="TBD", MBB!P184, ""), ""),
  IFERROR(IF(WLAX!H184="TBD", WLAX!P184, ""), ""),
  IFERROR(IF(MLAX!H184="TBD", MLAX!P184, ""), ""),
  IFERROR(IF(SOFT!H184="TBD", SOFT!P184, ""), ""),
  IFERROR(IF(BASE!H184="TBD", BASE!P184, ""), ""),
  IFERROR(IF(ESPORTS!H184="TBD", ESPORTS!P184, ""), "")
)
</f>
        <v/>
      </c>
    </row>
    <row r="185" ht="22.5" customHeight="1">
      <c r="A185" s="6">
        <v>184.0</v>
      </c>
      <c r="B185" s="6" t="str">
        <f>'Master Schedule'!B185</f>
        <v/>
      </c>
      <c r="C185" s="7">
        <v>46418.0</v>
      </c>
      <c r="D185" s="8" t="str">
        <f t="shared" si="1"/>
        <v>Sunday</v>
      </c>
      <c r="E185" s="11" t="str">
        <f>TEXTJOIN(
  CHAR(10) &amp; CHAR(10),
  TRUE,
  IFERROR(IF(WSO!H185="TBD", WSO!E185, ""), ""),
  IFERROR(IF(MSO!H185="TBD", MSO!E185, ""), ""),
  IFERROR(IF(FH!H185="TBD", FH!E185, ""), ""),
  IFERROR(IF(MGOLF!H185="TBD", MGOLF!E185, ""), ""),
  IFERROR(IF(Football!H185="TBD", Football!E185, ""), ""),
  IFERROR(IF(WVB!H185="TBD", WVB!E185, ""), ""),
  IFERROR(IF(XC!H185="TBD", XC!E185, ""), ""),
  IFERROR(IF(SWIMMING!H185="TBD", SWIMMING!E185, ""), ""),
  IFERROR(IF(WTEN!H185="TBD", WTEN!E185, ""), ""),
  IFERROR(IF(TF!H185="TBD", TF!E185, ""), ""),
  IFERROR(IF(WGOLF!H185="TBD", WGOLF!E185, ""), ""),
  IFERROR(IF(WBB!H185="TBD", WBB!E185, ""), ""),
  IFERROR(IF(MBB!H185="TBD", MBB!E185, ""), ""),
  IFERROR(IF(WLAX!H185="TBD", WLAX!E185, ""), ""),
  IFERROR(IF(MLAX!H185="TBD", MLAX!E185, ""), ""),
  IFERROR(IF(SOFT!H185="TBD", SOFT!E185, ""), ""),
  IFERROR(IF(BASE!H185="Away", BASE!E185, ""), ""),
  IFERROR(IF(ESPORTS!H185="TBD", ESPORTS!E185, ""), "")
)</f>
        <v/>
      </c>
      <c r="F185" s="11" t="str">
        <f>TEXTJOIN(
  CHAR(10) &amp; CHAR(10),
  TRUE,
  IFERROR(IF(WSO!H185="TBD", TEXT(WSO!F185, "h:mm AM/PM"), ""), ""),
  IFERROR(IF(MSO!H185="TBD", TEXT(MSO!F185, "h:mm AM/PM"), ""), ""),
  IFERROR(IF(FH!H185="TBD", TEXT(FH!F185, "h:mm AM/PM"), ""), ""),
  IFERROR(IF(MGOLF!H185="TBD", TEXT(MGOLF!F185, "h:mm AM/PM"), ""), ""),
  IFERROR(IF(Football!H185="TBD", TEXT(Football!F185, "h:mm AM/PM"), ""), ""),
  IFERROR(IF(WVB!H185="TBD", TEXT(WVB!F185, "h:mm AM/PM"), ""), ""),
  IFERROR(IF(XC!H185="TBD", TEXT(XC!F185, "h:mm AM/PM"), ""), ""),
  IFERROR(IF(SWIMMING!H185="TBD", TEXT(SWIMMING!F185, "h:mm AM/PM"), ""), ""),
  IFERROR(IF(WTEN!H185="TBD", TEXT(WTEN!F185, "h:mm AM/PM"), ""), ""),
  IFERROR(IF(TF!H185="TBD", TEXT(TF!F185, "h:mm AM/PM"), ""), ""),
  IFERROR(IF(WGOLF!H185="TBD", TEXT(WGOLF!F185, "h:mm AM/PM"), ""), ""),
  IFERROR(IF(WBB!H185="TBD", TEXT(WBB!F185, "h:mm AM/PM"), ""), ""),
  IFERROR(IF(MBB!H185="TBD", TEXT(MBB!F185, "h:mm AM/PM"), ""), ""),
  IFERROR(IF(WLAX!H185="TBD", TEXT(WLAX!F185, "h:mm AM/PM"), ""), ""),
  IFERROR(IF(MLAX!H185="TBD", TEXT(MLAX!F185, "h:mm AM/PM"), ""), ""),
  IFERROR(IF(SOFT!H185="TBD", TEXT(SOFT!F185, "h:mm AM/PM"), ""), ""),
  IFERROR(IF(BASE!H185="TBD", TEXT(BASE!F185, "h:mm AM/PM"), ""), ""),
  IFERROR(IF(ESPORTS!H185="TBD", TEXT(ESPORTS!F185, "h:mm AM/PM"), ""), "")
)
</f>
        <v/>
      </c>
      <c r="G185" s="11" t="str">
        <f>TEXTJOIN(
  CHAR(10) &amp; CHAR(10),
  TRUE,
  IFERROR(IF(WSO!H185="TBD", WSO!G185, ""), ""),
  IFERROR(IF(MSO!H185="TBD", MSO!G185, ""), ""),
  IFERROR(IF(FH!H185="TBD", FH!G185, ""), ""),
  IFERROR(IF(MGOLF!H185="TBD", MGOLF!G185, ""), ""),
  IFERROR(IF(Football!H185="TBD", Football!G185, ""), ""),
  IFERROR(IF(WVB!H185="TBD", WVB!G185, ""), ""),
  IFERROR(IF(XC!H185="TBD", XC!G185, ""), ""),
  IFERROR(IF(SWIMMING!H185="TBD", SWIMMING!G185, ""), ""),
  IFERROR(IF(WTEN!H185="TBD", WTEN!G185, ""), ""),
  IFERROR(IF(TF!H185="TBD", TF!G185, ""), ""),
  IFERROR(IF(WGOLF!H185="TBD", WGOLF!G185, ""), ""),
  IFERROR(IF(WBB!H185="TBD", WBB!G185, ""), ""),
  IFERROR(IF(MBB!H185="TBD", MBB!G185, ""), ""),
  IFERROR(IF(WLAX!H185="TBD", WLAX!G185, ""), ""),
  IFERROR(IF(MLAX!H185="TBD", MLAX!G185, ""), ""),
  IFERROR(IF(SOFT!H185="TBD", SOFT!G185, ""), ""),
  IFERROR(IF(BASE!H185="TBD", BASE!G185, ""), ""),
  IFERROR(IF(ESPORTS!H185="TBD", ESPORTS!G185, ""), "")
)
</f>
        <v/>
      </c>
      <c r="H185" s="22" t="str">
        <f>TEXTJOIN(
  CHAR(10) &amp; CHAR(10),
  TRUE,
  IFERROR(IF(WSO!H185="TBD", WSO!P185, ""), ""),
  IFERROR(IF(MSO!H185="TBD", MSO!P185, ""), ""),
  IFERROR(IF(FH!H185="TBD", FH!P185, ""), ""),
  IFERROR(IF(MGOLF!H185="TBD", MGOLF!P185, ""), ""),
  IFERROR(IF(Football!H185="TBD", Football!P185, ""), ""),
  IFERROR(IF(WVB!H185="TBD", WVB!P185, ""), ""),
  IFERROR(IF(XC!H185="TBD", XC!P185, ""), ""),
  IFERROR(IF(SWIMMING!H185="TBD", SWIMMING!P185, ""), ""),
  IFERROR(IF(WTEN!H185="TBD", WTEN!P185, ""), ""),
  IFERROR(IF(TF!H185="TBD", TF!P185, ""), ""),
  IFERROR(IF(WGOLF!H185="TBD", WGOLF!P185, ""), ""),
  IFERROR(IF(WBB!H185="TBD", WBB!P185, ""), ""),
  IFERROR(IF(MBB!H185="TBD", MBB!P185, ""), ""),
  IFERROR(IF(WLAX!H185="TBD", WLAX!P185, ""), ""),
  IFERROR(IF(MLAX!H185="TBD", MLAX!P185, ""), ""),
  IFERROR(IF(SOFT!H185="TBD", SOFT!P185, ""), ""),
  IFERROR(IF(BASE!H185="TBD", BASE!P185, ""), ""),
  IFERROR(IF(ESPORTS!H185="TBD", ESPORTS!P185, ""), "")
)
</f>
        <v/>
      </c>
    </row>
    <row r="186" ht="22.5" customHeight="1">
      <c r="A186" s="6">
        <v>185.0</v>
      </c>
      <c r="B186" s="6" t="str">
        <f>'Master Schedule'!B186</f>
        <v/>
      </c>
      <c r="C186" s="7">
        <v>46419.0</v>
      </c>
      <c r="D186" s="8" t="str">
        <f t="shared" si="1"/>
        <v>Monday</v>
      </c>
      <c r="E186" s="11" t="str">
        <f>TEXTJOIN(
  CHAR(10) &amp; CHAR(10),
  TRUE,
  IFERROR(IF(WSO!H186="TBD", WSO!E186, ""), ""),
  IFERROR(IF(MSO!H186="TBD", MSO!E186, ""), ""),
  IFERROR(IF(FH!H186="TBD", FH!E186, ""), ""),
  IFERROR(IF(MGOLF!H186="TBD", MGOLF!E186, ""), ""),
  IFERROR(IF(Football!H186="TBD", Football!E186, ""), ""),
  IFERROR(IF(WVB!H186="TBD", WVB!E186, ""), ""),
  IFERROR(IF(XC!H186="TBD", XC!E186, ""), ""),
  IFERROR(IF(SWIMMING!H186="TBD", SWIMMING!E186, ""), ""),
  IFERROR(IF(WTEN!H186="TBD", WTEN!E186, ""), ""),
  IFERROR(IF(TF!H186="TBD", TF!E186, ""), ""),
  IFERROR(IF(WGOLF!H186="TBD", WGOLF!E186, ""), ""),
  IFERROR(IF(WBB!H186="TBD", WBB!E186, ""), ""),
  IFERROR(IF(MBB!H186="TBD", MBB!E186, ""), ""),
  IFERROR(IF(WLAX!H186="TBD", WLAX!E186, ""), ""),
  IFERROR(IF(MLAX!H186="TBD", MLAX!E186, ""), ""),
  IFERROR(IF(SOFT!H186="TBD", SOFT!E186, ""), ""),
  IFERROR(IF(BASE!H186="Away", BASE!E186, ""), ""),
  IFERROR(IF(ESPORTS!H186="TBD", ESPORTS!E186, ""), "")
)</f>
        <v/>
      </c>
      <c r="F186" s="11" t="str">
        <f>TEXTJOIN(
  CHAR(10) &amp; CHAR(10),
  TRUE,
  IFERROR(IF(WSO!H186="TBD", TEXT(WSO!F186, "h:mm AM/PM"), ""), ""),
  IFERROR(IF(MSO!H186="TBD", TEXT(MSO!F186, "h:mm AM/PM"), ""), ""),
  IFERROR(IF(FH!H186="TBD", TEXT(FH!F186, "h:mm AM/PM"), ""), ""),
  IFERROR(IF(MGOLF!H186="TBD", TEXT(MGOLF!F186, "h:mm AM/PM"), ""), ""),
  IFERROR(IF(Football!H186="TBD", TEXT(Football!F186, "h:mm AM/PM"), ""), ""),
  IFERROR(IF(WVB!H186="TBD", TEXT(WVB!F186, "h:mm AM/PM"), ""), ""),
  IFERROR(IF(XC!H186="TBD", TEXT(XC!F186, "h:mm AM/PM"), ""), ""),
  IFERROR(IF(SWIMMING!H186="TBD", TEXT(SWIMMING!F186, "h:mm AM/PM"), ""), ""),
  IFERROR(IF(WTEN!H186="TBD", TEXT(WTEN!F186, "h:mm AM/PM"), ""), ""),
  IFERROR(IF(TF!H186="TBD", TEXT(TF!F186, "h:mm AM/PM"), ""), ""),
  IFERROR(IF(WGOLF!H186="TBD", TEXT(WGOLF!F186, "h:mm AM/PM"), ""), ""),
  IFERROR(IF(WBB!H186="TBD", TEXT(WBB!F186, "h:mm AM/PM"), ""), ""),
  IFERROR(IF(MBB!H186="TBD", TEXT(MBB!F186, "h:mm AM/PM"), ""), ""),
  IFERROR(IF(WLAX!H186="TBD", TEXT(WLAX!F186, "h:mm AM/PM"), ""), ""),
  IFERROR(IF(MLAX!H186="TBD", TEXT(MLAX!F186, "h:mm AM/PM"), ""), ""),
  IFERROR(IF(SOFT!H186="TBD", TEXT(SOFT!F186, "h:mm AM/PM"), ""), ""),
  IFERROR(IF(BASE!H186="TBD", TEXT(BASE!F186, "h:mm AM/PM"), ""), ""),
  IFERROR(IF(ESPORTS!H186="TBD", TEXT(ESPORTS!F186, "h:mm AM/PM"), ""), "")
)
</f>
        <v/>
      </c>
      <c r="G186" s="11" t="str">
        <f>TEXTJOIN(
  CHAR(10) &amp; CHAR(10),
  TRUE,
  IFERROR(IF(WSO!H186="TBD", WSO!G186, ""), ""),
  IFERROR(IF(MSO!H186="TBD", MSO!G186, ""), ""),
  IFERROR(IF(FH!H186="TBD", FH!G186, ""), ""),
  IFERROR(IF(MGOLF!H186="TBD", MGOLF!G186, ""), ""),
  IFERROR(IF(Football!H186="TBD", Football!G186, ""), ""),
  IFERROR(IF(WVB!H186="TBD", WVB!G186, ""), ""),
  IFERROR(IF(XC!H186="TBD", XC!G186, ""), ""),
  IFERROR(IF(SWIMMING!H186="TBD", SWIMMING!G186, ""), ""),
  IFERROR(IF(WTEN!H186="TBD", WTEN!G186, ""), ""),
  IFERROR(IF(TF!H186="TBD", TF!G186, ""), ""),
  IFERROR(IF(WGOLF!H186="TBD", WGOLF!G186, ""), ""),
  IFERROR(IF(WBB!H186="TBD", WBB!G186, ""), ""),
  IFERROR(IF(MBB!H186="TBD", MBB!G186, ""), ""),
  IFERROR(IF(WLAX!H186="TBD", WLAX!G186, ""), ""),
  IFERROR(IF(MLAX!H186="TBD", MLAX!G186, ""), ""),
  IFERROR(IF(SOFT!H186="TBD", SOFT!G186, ""), ""),
  IFERROR(IF(BASE!H186="TBD", BASE!G186, ""), ""),
  IFERROR(IF(ESPORTS!H186="TBD", ESPORTS!G186, ""), "")
)
</f>
        <v/>
      </c>
      <c r="H186" s="22" t="str">
        <f>TEXTJOIN(
  CHAR(10) &amp; CHAR(10),
  TRUE,
  IFERROR(IF(WSO!H186="TBD", WSO!P186, ""), ""),
  IFERROR(IF(MSO!H186="TBD", MSO!P186, ""), ""),
  IFERROR(IF(FH!H186="TBD", FH!P186, ""), ""),
  IFERROR(IF(MGOLF!H186="TBD", MGOLF!P186, ""), ""),
  IFERROR(IF(Football!H186="TBD", Football!P186, ""), ""),
  IFERROR(IF(WVB!H186="TBD", WVB!P186, ""), ""),
  IFERROR(IF(XC!H186="TBD", XC!P186, ""), ""),
  IFERROR(IF(SWIMMING!H186="TBD", SWIMMING!P186, ""), ""),
  IFERROR(IF(WTEN!H186="TBD", WTEN!P186, ""), ""),
  IFERROR(IF(TF!H186="TBD", TF!P186, ""), ""),
  IFERROR(IF(WGOLF!H186="TBD", WGOLF!P186, ""), ""),
  IFERROR(IF(WBB!H186="TBD", WBB!P186, ""), ""),
  IFERROR(IF(MBB!H186="TBD", MBB!P186, ""), ""),
  IFERROR(IF(WLAX!H186="TBD", WLAX!P186, ""), ""),
  IFERROR(IF(MLAX!H186="TBD", MLAX!P186, ""), ""),
  IFERROR(IF(SOFT!H186="TBD", SOFT!P186, ""), ""),
  IFERROR(IF(BASE!H186="TBD", BASE!P186, ""), ""),
  IFERROR(IF(ESPORTS!H186="TBD", ESPORTS!P186, ""), "")
)
</f>
        <v/>
      </c>
    </row>
    <row r="187" ht="22.5" customHeight="1">
      <c r="A187" s="6">
        <v>186.0</v>
      </c>
      <c r="B187" s="6" t="str">
        <f>'Master Schedule'!B187</f>
        <v/>
      </c>
      <c r="C187" s="7">
        <v>46420.0</v>
      </c>
      <c r="D187" s="8" t="str">
        <f t="shared" si="1"/>
        <v>Tuesday</v>
      </c>
      <c r="E187" s="11" t="str">
        <f>TEXTJOIN(
  CHAR(10) &amp; CHAR(10),
  TRUE,
  IFERROR(IF(WSO!H187="TBD", WSO!E187, ""), ""),
  IFERROR(IF(MSO!H187="TBD", MSO!E187, ""), ""),
  IFERROR(IF(FH!H187="TBD", FH!E187, ""), ""),
  IFERROR(IF(MGOLF!H187="TBD", MGOLF!E187, ""), ""),
  IFERROR(IF(Football!H187="TBD", Football!E187, ""), ""),
  IFERROR(IF(WVB!H187="TBD", WVB!E187, ""), ""),
  IFERROR(IF(XC!H187="TBD", XC!E187, ""), ""),
  IFERROR(IF(SWIMMING!H187="TBD", SWIMMING!E187, ""), ""),
  IFERROR(IF(WTEN!H187="TBD", WTEN!E187, ""), ""),
  IFERROR(IF(TF!H187="TBD", TF!E187, ""), ""),
  IFERROR(IF(WGOLF!H187="TBD", WGOLF!E187, ""), ""),
  IFERROR(IF(WBB!H187="TBD", WBB!E187, ""), ""),
  IFERROR(IF(MBB!H187="TBD", MBB!E187, ""), ""),
  IFERROR(IF(WLAX!H187="TBD", WLAX!E187, ""), ""),
  IFERROR(IF(MLAX!H187="TBD", MLAX!E187, ""), ""),
  IFERROR(IF(SOFT!H187="TBD", SOFT!E187, ""), ""),
  IFERROR(IF(BASE!H187="Away", BASE!E187, ""), ""),
  IFERROR(IF(ESPORTS!H187="TBD", ESPORTS!E187, ""), "")
)</f>
        <v/>
      </c>
      <c r="F187" s="11" t="str">
        <f>TEXTJOIN(
  CHAR(10) &amp; CHAR(10),
  TRUE,
  IFERROR(IF(WSO!H187="TBD", TEXT(WSO!F187, "h:mm AM/PM"), ""), ""),
  IFERROR(IF(MSO!H187="TBD", TEXT(MSO!F187, "h:mm AM/PM"), ""), ""),
  IFERROR(IF(FH!H187="TBD", TEXT(FH!F187, "h:mm AM/PM"), ""), ""),
  IFERROR(IF(MGOLF!H187="TBD", TEXT(MGOLF!F187, "h:mm AM/PM"), ""), ""),
  IFERROR(IF(Football!H187="TBD", TEXT(Football!F187, "h:mm AM/PM"), ""), ""),
  IFERROR(IF(WVB!H187="TBD", TEXT(WVB!F187, "h:mm AM/PM"), ""), ""),
  IFERROR(IF(XC!H187="TBD", TEXT(XC!F187, "h:mm AM/PM"), ""), ""),
  IFERROR(IF(SWIMMING!H187="TBD", TEXT(SWIMMING!F187, "h:mm AM/PM"), ""), ""),
  IFERROR(IF(WTEN!H187="TBD", TEXT(WTEN!F187, "h:mm AM/PM"), ""), ""),
  IFERROR(IF(TF!H187="TBD", TEXT(TF!F187, "h:mm AM/PM"), ""), ""),
  IFERROR(IF(WGOLF!H187="TBD", TEXT(WGOLF!F187, "h:mm AM/PM"), ""), ""),
  IFERROR(IF(WBB!H187="TBD", TEXT(WBB!F187, "h:mm AM/PM"), ""), ""),
  IFERROR(IF(MBB!H187="TBD", TEXT(MBB!F187, "h:mm AM/PM"), ""), ""),
  IFERROR(IF(WLAX!H187="TBD", TEXT(WLAX!F187, "h:mm AM/PM"), ""), ""),
  IFERROR(IF(MLAX!H187="TBD", TEXT(MLAX!F187, "h:mm AM/PM"), ""), ""),
  IFERROR(IF(SOFT!H187="TBD", TEXT(SOFT!F187, "h:mm AM/PM"), ""), ""),
  IFERROR(IF(BASE!H187="TBD", TEXT(BASE!F187, "h:mm AM/PM"), ""), ""),
  IFERROR(IF(ESPORTS!H187="TBD", TEXT(ESPORTS!F187, "h:mm AM/PM"), ""), "")
)
</f>
        <v/>
      </c>
      <c r="G187" s="11" t="str">
        <f>TEXTJOIN(
  CHAR(10) &amp; CHAR(10),
  TRUE,
  IFERROR(IF(WSO!H187="TBD", WSO!G187, ""), ""),
  IFERROR(IF(MSO!H187="TBD", MSO!G187, ""), ""),
  IFERROR(IF(FH!H187="TBD", FH!G187, ""), ""),
  IFERROR(IF(MGOLF!H187="TBD", MGOLF!G187, ""), ""),
  IFERROR(IF(Football!H187="TBD", Football!G187, ""), ""),
  IFERROR(IF(WVB!H187="TBD", WVB!G187, ""), ""),
  IFERROR(IF(XC!H187="TBD", XC!G187, ""), ""),
  IFERROR(IF(SWIMMING!H187="TBD", SWIMMING!G187, ""), ""),
  IFERROR(IF(WTEN!H187="TBD", WTEN!G187, ""), ""),
  IFERROR(IF(TF!H187="TBD", TF!G187, ""), ""),
  IFERROR(IF(WGOLF!H187="TBD", WGOLF!G187, ""), ""),
  IFERROR(IF(WBB!H187="TBD", WBB!G187, ""), ""),
  IFERROR(IF(MBB!H187="TBD", MBB!G187, ""), ""),
  IFERROR(IF(WLAX!H187="TBD", WLAX!G187, ""), ""),
  IFERROR(IF(MLAX!H187="TBD", MLAX!G187, ""), ""),
  IFERROR(IF(SOFT!H187="TBD", SOFT!G187, ""), ""),
  IFERROR(IF(BASE!H187="TBD", BASE!G187, ""), ""),
  IFERROR(IF(ESPORTS!H187="TBD", ESPORTS!G187, ""), "")
)
</f>
        <v/>
      </c>
      <c r="H187" s="22" t="str">
        <f>TEXTJOIN(
  CHAR(10) &amp; CHAR(10),
  TRUE,
  IFERROR(IF(WSO!H187="TBD", WSO!P187, ""), ""),
  IFERROR(IF(MSO!H187="TBD", MSO!P187, ""), ""),
  IFERROR(IF(FH!H187="TBD", FH!P187, ""), ""),
  IFERROR(IF(MGOLF!H187="TBD", MGOLF!P187, ""), ""),
  IFERROR(IF(Football!H187="TBD", Football!P187, ""), ""),
  IFERROR(IF(WVB!H187="TBD", WVB!P187, ""), ""),
  IFERROR(IF(XC!H187="TBD", XC!P187, ""), ""),
  IFERROR(IF(SWIMMING!H187="TBD", SWIMMING!P187, ""), ""),
  IFERROR(IF(WTEN!H187="TBD", WTEN!P187, ""), ""),
  IFERROR(IF(TF!H187="TBD", TF!P187, ""), ""),
  IFERROR(IF(WGOLF!H187="TBD", WGOLF!P187, ""), ""),
  IFERROR(IF(WBB!H187="TBD", WBB!P187, ""), ""),
  IFERROR(IF(MBB!H187="TBD", MBB!P187, ""), ""),
  IFERROR(IF(WLAX!H187="TBD", WLAX!P187, ""), ""),
  IFERROR(IF(MLAX!H187="TBD", MLAX!P187, ""), ""),
  IFERROR(IF(SOFT!H187="TBD", SOFT!P187, ""), ""),
  IFERROR(IF(BASE!H187="TBD", BASE!P187, ""), ""),
  IFERROR(IF(ESPORTS!H187="TBD", ESPORTS!P187, ""), "")
)
</f>
        <v/>
      </c>
    </row>
    <row r="188" ht="22.5" customHeight="1">
      <c r="A188" s="6">
        <v>187.0</v>
      </c>
      <c r="B188" s="6" t="str">
        <f>'Master Schedule'!B188</f>
        <v/>
      </c>
      <c r="C188" s="7">
        <v>46421.0</v>
      </c>
      <c r="D188" s="8" t="str">
        <f t="shared" si="1"/>
        <v>Wednesday</v>
      </c>
      <c r="E188" s="11" t="str">
        <f>TEXTJOIN(
  CHAR(10) &amp; CHAR(10),
  TRUE,
  IFERROR(IF(WSO!H188="TBD", WSO!E188, ""), ""),
  IFERROR(IF(MSO!H188="TBD", MSO!E188, ""), ""),
  IFERROR(IF(FH!H188="TBD", FH!E188, ""), ""),
  IFERROR(IF(MGOLF!H188="TBD", MGOLF!E188, ""), ""),
  IFERROR(IF(Football!H188="TBD", Football!E188, ""), ""),
  IFERROR(IF(WVB!H188="TBD", WVB!E188, ""), ""),
  IFERROR(IF(XC!H188="TBD", XC!E188, ""), ""),
  IFERROR(IF(SWIMMING!H188="TBD", SWIMMING!E188, ""), ""),
  IFERROR(IF(WTEN!H188="TBD", WTEN!E188, ""), ""),
  IFERROR(IF(TF!H188="TBD", TF!E188, ""), ""),
  IFERROR(IF(WGOLF!H188="TBD", WGOLF!E188, ""), ""),
  IFERROR(IF(WBB!H188="TBD", WBB!E188, ""), ""),
  IFERROR(IF(MBB!H188="TBD", MBB!E188, ""), ""),
  IFERROR(IF(WLAX!H188="TBD", WLAX!E188, ""), ""),
  IFERROR(IF(MLAX!H188="TBD", MLAX!E188, ""), ""),
  IFERROR(IF(SOFT!H188="TBD", SOFT!E188, ""), ""),
  IFERROR(IF(BASE!H188="Away", BASE!E188, ""), ""),
  IFERROR(IF(ESPORTS!H188="TBD", ESPORTS!E188, ""), "")
)</f>
        <v/>
      </c>
      <c r="F188" s="11" t="str">
        <f>TEXTJOIN(
  CHAR(10) &amp; CHAR(10),
  TRUE,
  IFERROR(IF(WSO!H188="TBD", TEXT(WSO!F188, "h:mm AM/PM"), ""), ""),
  IFERROR(IF(MSO!H188="TBD", TEXT(MSO!F188, "h:mm AM/PM"), ""), ""),
  IFERROR(IF(FH!H188="TBD", TEXT(FH!F188, "h:mm AM/PM"), ""), ""),
  IFERROR(IF(MGOLF!H188="TBD", TEXT(MGOLF!F188, "h:mm AM/PM"), ""), ""),
  IFERROR(IF(Football!H188="TBD", TEXT(Football!F188, "h:mm AM/PM"), ""), ""),
  IFERROR(IF(WVB!H188="TBD", TEXT(WVB!F188, "h:mm AM/PM"), ""), ""),
  IFERROR(IF(XC!H188="TBD", TEXT(XC!F188, "h:mm AM/PM"), ""), ""),
  IFERROR(IF(SWIMMING!H188="TBD", TEXT(SWIMMING!F188, "h:mm AM/PM"), ""), ""),
  IFERROR(IF(WTEN!H188="TBD", TEXT(WTEN!F188, "h:mm AM/PM"), ""), ""),
  IFERROR(IF(TF!H188="TBD", TEXT(TF!F188, "h:mm AM/PM"), ""), ""),
  IFERROR(IF(WGOLF!H188="TBD", TEXT(WGOLF!F188, "h:mm AM/PM"), ""), ""),
  IFERROR(IF(WBB!H188="TBD", TEXT(WBB!F188, "h:mm AM/PM"), ""), ""),
  IFERROR(IF(MBB!H188="TBD", TEXT(MBB!F188, "h:mm AM/PM"), ""), ""),
  IFERROR(IF(WLAX!H188="TBD", TEXT(WLAX!F188, "h:mm AM/PM"), ""), ""),
  IFERROR(IF(MLAX!H188="TBD", TEXT(MLAX!F188, "h:mm AM/PM"), ""), ""),
  IFERROR(IF(SOFT!H188="TBD", TEXT(SOFT!F188, "h:mm AM/PM"), ""), ""),
  IFERROR(IF(BASE!H188="TBD", TEXT(BASE!F188, "h:mm AM/PM"), ""), ""),
  IFERROR(IF(ESPORTS!H188="TBD", TEXT(ESPORTS!F188, "h:mm AM/PM"), ""), "")
)
</f>
        <v/>
      </c>
      <c r="G188" s="11" t="str">
        <f>TEXTJOIN(
  CHAR(10) &amp; CHAR(10),
  TRUE,
  IFERROR(IF(WSO!H188="TBD", WSO!G188, ""), ""),
  IFERROR(IF(MSO!H188="TBD", MSO!G188, ""), ""),
  IFERROR(IF(FH!H188="TBD", FH!G188, ""), ""),
  IFERROR(IF(MGOLF!H188="TBD", MGOLF!G188, ""), ""),
  IFERROR(IF(Football!H188="TBD", Football!G188, ""), ""),
  IFERROR(IF(WVB!H188="TBD", WVB!G188, ""), ""),
  IFERROR(IF(XC!H188="TBD", XC!G188, ""), ""),
  IFERROR(IF(SWIMMING!H188="TBD", SWIMMING!G188, ""), ""),
  IFERROR(IF(WTEN!H188="TBD", WTEN!G188, ""), ""),
  IFERROR(IF(TF!H188="TBD", TF!G188, ""), ""),
  IFERROR(IF(WGOLF!H188="TBD", WGOLF!G188, ""), ""),
  IFERROR(IF(WBB!H188="TBD", WBB!G188, ""), ""),
  IFERROR(IF(MBB!H188="TBD", MBB!G188, ""), ""),
  IFERROR(IF(WLAX!H188="TBD", WLAX!G188, ""), ""),
  IFERROR(IF(MLAX!H188="TBD", MLAX!G188, ""), ""),
  IFERROR(IF(SOFT!H188="TBD", SOFT!G188, ""), ""),
  IFERROR(IF(BASE!H188="TBD", BASE!G188, ""), ""),
  IFERROR(IF(ESPORTS!H188="TBD", ESPORTS!G188, ""), "")
)
</f>
        <v/>
      </c>
      <c r="H188" s="22" t="str">
        <f>TEXTJOIN(
  CHAR(10) &amp; CHAR(10),
  TRUE,
  IFERROR(IF(WSO!H188="TBD", WSO!P188, ""), ""),
  IFERROR(IF(MSO!H188="TBD", MSO!P188, ""), ""),
  IFERROR(IF(FH!H188="TBD", FH!P188, ""), ""),
  IFERROR(IF(MGOLF!H188="TBD", MGOLF!P188, ""), ""),
  IFERROR(IF(Football!H188="TBD", Football!P188, ""), ""),
  IFERROR(IF(WVB!H188="TBD", WVB!P188, ""), ""),
  IFERROR(IF(XC!H188="TBD", XC!P188, ""), ""),
  IFERROR(IF(SWIMMING!H188="TBD", SWIMMING!P188, ""), ""),
  IFERROR(IF(WTEN!H188="TBD", WTEN!P188, ""), ""),
  IFERROR(IF(TF!H188="TBD", TF!P188, ""), ""),
  IFERROR(IF(WGOLF!H188="TBD", WGOLF!P188, ""), ""),
  IFERROR(IF(WBB!H188="TBD", WBB!P188, ""), ""),
  IFERROR(IF(MBB!H188="TBD", MBB!P188, ""), ""),
  IFERROR(IF(WLAX!H188="TBD", WLAX!P188, ""), ""),
  IFERROR(IF(MLAX!H188="TBD", MLAX!P188, ""), ""),
  IFERROR(IF(SOFT!H188="TBD", SOFT!P188, ""), ""),
  IFERROR(IF(BASE!H188="TBD", BASE!P188, ""), ""),
  IFERROR(IF(ESPORTS!H188="TBD", ESPORTS!P188, ""), "")
)
</f>
        <v/>
      </c>
    </row>
    <row r="189" ht="22.5" customHeight="1">
      <c r="A189" s="6">
        <v>188.0</v>
      </c>
      <c r="B189" s="6" t="str">
        <f>'Master Schedule'!B189</f>
        <v/>
      </c>
      <c r="C189" s="7">
        <v>46422.0</v>
      </c>
      <c r="D189" s="8" t="str">
        <f t="shared" si="1"/>
        <v>Thursday</v>
      </c>
      <c r="E189" s="11" t="str">
        <f>TEXTJOIN(
  CHAR(10) &amp; CHAR(10),
  TRUE,
  IFERROR(IF(WSO!H189="TBD", WSO!E189, ""), ""),
  IFERROR(IF(MSO!H189="TBD", MSO!E189, ""), ""),
  IFERROR(IF(FH!H189="TBD", FH!E189, ""), ""),
  IFERROR(IF(MGOLF!H189="TBD", MGOLF!E189, ""), ""),
  IFERROR(IF(Football!H189="TBD", Football!E189, ""), ""),
  IFERROR(IF(WVB!H189="TBD", WVB!E189, ""), ""),
  IFERROR(IF(XC!H189="TBD", XC!E189, ""), ""),
  IFERROR(IF(SWIMMING!H189="TBD", SWIMMING!E189, ""), ""),
  IFERROR(IF(WTEN!H189="TBD", WTEN!E189, ""), ""),
  IFERROR(IF(TF!H189="TBD", TF!E189, ""), ""),
  IFERROR(IF(WGOLF!H189="TBD", WGOLF!E189, ""), ""),
  IFERROR(IF(WBB!H189="TBD", WBB!E189, ""), ""),
  IFERROR(IF(MBB!H189="TBD", MBB!E189, ""), ""),
  IFERROR(IF(WLAX!H189="TBD", WLAX!E189, ""), ""),
  IFERROR(IF(MLAX!H189="TBD", MLAX!E189, ""), ""),
  IFERROR(IF(SOFT!H189="TBD", SOFT!E189, ""), ""),
  IFERROR(IF(BASE!H189="Away", BASE!E189, ""), ""),
  IFERROR(IF(ESPORTS!H189="TBD", ESPORTS!E189, ""), "")
)</f>
        <v/>
      </c>
      <c r="F189" s="11" t="str">
        <f>TEXTJOIN(
  CHAR(10) &amp; CHAR(10),
  TRUE,
  IFERROR(IF(WSO!H189="TBD", TEXT(WSO!F189, "h:mm AM/PM"), ""), ""),
  IFERROR(IF(MSO!H189="TBD", TEXT(MSO!F189, "h:mm AM/PM"), ""), ""),
  IFERROR(IF(FH!H189="TBD", TEXT(FH!F189, "h:mm AM/PM"), ""), ""),
  IFERROR(IF(MGOLF!H189="TBD", TEXT(MGOLF!F189, "h:mm AM/PM"), ""), ""),
  IFERROR(IF(Football!H189="TBD", TEXT(Football!F189, "h:mm AM/PM"), ""), ""),
  IFERROR(IF(WVB!H189="TBD", TEXT(WVB!F189, "h:mm AM/PM"), ""), ""),
  IFERROR(IF(XC!H189="TBD", TEXT(XC!F189, "h:mm AM/PM"), ""), ""),
  IFERROR(IF(SWIMMING!H189="TBD", TEXT(SWIMMING!F189, "h:mm AM/PM"), ""), ""),
  IFERROR(IF(WTEN!H189="TBD", TEXT(WTEN!F189, "h:mm AM/PM"), ""), ""),
  IFERROR(IF(TF!H189="TBD", TEXT(TF!F189, "h:mm AM/PM"), ""), ""),
  IFERROR(IF(WGOLF!H189="TBD", TEXT(WGOLF!F189, "h:mm AM/PM"), ""), ""),
  IFERROR(IF(WBB!H189="TBD", TEXT(WBB!F189, "h:mm AM/PM"), ""), ""),
  IFERROR(IF(MBB!H189="TBD", TEXT(MBB!F189, "h:mm AM/PM"), ""), ""),
  IFERROR(IF(WLAX!H189="TBD", TEXT(WLAX!F189, "h:mm AM/PM"), ""), ""),
  IFERROR(IF(MLAX!H189="TBD", TEXT(MLAX!F189, "h:mm AM/PM"), ""), ""),
  IFERROR(IF(SOFT!H189="TBD", TEXT(SOFT!F189, "h:mm AM/PM"), ""), ""),
  IFERROR(IF(BASE!H189="TBD", TEXT(BASE!F189, "h:mm AM/PM"), ""), ""),
  IFERROR(IF(ESPORTS!H189="TBD", TEXT(ESPORTS!F189, "h:mm AM/PM"), ""), "")
)
</f>
        <v/>
      </c>
      <c r="G189" s="11" t="str">
        <f>TEXTJOIN(
  CHAR(10) &amp; CHAR(10),
  TRUE,
  IFERROR(IF(WSO!H189="TBD", WSO!G189, ""), ""),
  IFERROR(IF(MSO!H189="TBD", MSO!G189, ""), ""),
  IFERROR(IF(FH!H189="TBD", FH!G189, ""), ""),
  IFERROR(IF(MGOLF!H189="TBD", MGOLF!G189, ""), ""),
  IFERROR(IF(Football!H189="TBD", Football!G189, ""), ""),
  IFERROR(IF(WVB!H189="TBD", WVB!G189, ""), ""),
  IFERROR(IF(XC!H189="TBD", XC!G189, ""), ""),
  IFERROR(IF(SWIMMING!H189="TBD", SWIMMING!G189, ""), ""),
  IFERROR(IF(WTEN!H189="TBD", WTEN!G189, ""), ""),
  IFERROR(IF(TF!H189="TBD", TF!G189, ""), ""),
  IFERROR(IF(WGOLF!H189="TBD", WGOLF!G189, ""), ""),
  IFERROR(IF(WBB!H189="TBD", WBB!G189, ""), ""),
  IFERROR(IF(MBB!H189="TBD", MBB!G189, ""), ""),
  IFERROR(IF(WLAX!H189="TBD", WLAX!G189, ""), ""),
  IFERROR(IF(MLAX!H189="TBD", MLAX!G189, ""), ""),
  IFERROR(IF(SOFT!H189="TBD", SOFT!G189, ""), ""),
  IFERROR(IF(BASE!H189="TBD", BASE!G189, ""), ""),
  IFERROR(IF(ESPORTS!H189="TBD", ESPORTS!G189, ""), "")
)
</f>
        <v/>
      </c>
      <c r="H189" s="22" t="str">
        <f>TEXTJOIN(
  CHAR(10) &amp; CHAR(10),
  TRUE,
  IFERROR(IF(WSO!H189="TBD", WSO!P189, ""), ""),
  IFERROR(IF(MSO!H189="TBD", MSO!P189, ""), ""),
  IFERROR(IF(FH!H189="TBD", FH!P189, ""), ""),
  IFERROR(IF(MGOLF!H189="TBD", MGOLF!P189, ""), ""),
  IFERROR(IF(Football!H189="TBD", Football!P189, ""), ""),
  IFERROR(IF(WVB!H189="TBD", WVB!P189, ""), ""),
  IFERROR(IF(XC!H189="TBD", XC!P189, ""), ""),
  IFERROR(IF(SWIMMING!H189="TBD", SWIMMING!P189, ""), ""),
  IFERROR(IF(WTEN!H189="TBD", WTEN!P189, ""), ""),
  IFERROR(IF(TF!H189="TBD", TF!P189, ""), ""),
  IFERROR(IF(WGOLF!H189="TBD", WGOLF!P189, ""), ""),
  IFERROR(IF(WBB!H189="TBD", WBB!P189, ""), ""),
  IFERROR(IF(MBB!H189="TBD", MBB!P189, ""), ""),
  IFERROR(IF(WLAX!H189="TBD", WLAX!P189, ""), ""),
  IFERROR(IF(MLAX!H189="TBD", MLAX!P189, ""), ""),
  IFERROR(IF(SOFT!H189="TBD", SOFT!P189, ""), ""),
  IFERROR(IF(BASE!H189="TBD", BASE!P189, ""), ""),
  IFERROR(IF(ESPORTS!H189="TBD", ESPORTS!P189, ""), "")
)
</f>
        <v/>
      </c>
    </row>
    <row r="190" ht="22.5" customHeight="1">
      <c r="A190" s="6">
        <v>189.0</v>
      </c>
      <c r="B190" s="6" t="str">
        <f>'Master Schedule'!B190</f>
        <v/>
      </c>
      <c r="C190" s="7">
        <v>46423.0</v>
      </c>
      <c r="D190" s="8" t="str">
        <f t="shared" si="1"/>
        <v>Friday</v>
      </c>
      <c r="E190" s="11" t="str">
        <f>TEXTJOIN(
  CHAR(10) &amp; CHAR(10),
  TRUE,
  IFERROR(IF(WSO!H190="TBD", WSO!E190, ""), ""),
  IFERROR(IF(MSO!H190="TBD", MSO!E190, ""), ""),
  IFERROR(IF(FH!H190="TBD", FH!E190, ""), ""),
  IFERROR(IF(MGOLF!H190="TBD", MGOLF!E190, ""), ""),
  IFERROR(IF(Football!H190="TBD", Football!E190, ""), ""),
  IFERROR(IF(WVB!H190="TBD", WVB!E190, ""), ""),
  IFERROR(IF(XC!H190="TBD", XC!E190, ""), ""),
  IFERROR(IF(SWIMMING!H190="TBD", SWIMMING!E190, ""), ""),
  IFERROR(IF(WTEN!H190="TBD", WTEN!E190, ""), ""),
  IFERROR(IF(TF!H190="TBD", TF!E190, ""), ""),
  IFERROR(IF(WGOLF!H190="TBD", WGOLF!E190, ""), ""),
  IFERROR(IF(WBB!H190="TBD", WBB!E190, ""), ""),
  IFERROR(IF(MBB!H190="TBD", MBB!E190, ""), ""),
  IFERROR(IF(WLAX!H190="TBD", WLAX!E190, ""), ""),
  IFERROR(IF(MLAX!H190="TBD", MLAX!E190, ""), ""),
  IFERROR(IF(SOFT!H190="TBD", SOFT!E190, ""), ""),
  IFERROR(IF(BASE!H190="Away", BASE!E190, ""), ""),
  IFERROR(IF(ESPORTS!H190="TBD", ESPORTS!E190, ""), "")
)</f>
        <v/>
      </c>
      <c r="F190" s="11" t="str">
        <f>TEXTJOIN(
  CHAR(10) &amp; CHAR(10),
  TRUE,
  IFERROR(IF(WSO!H190="TBD", TEXT(WSO!F190, "h:mm AM/PM"), ""), ""),
  IFERROR(IF(MSO!H190="TBD", TEXT(MSO!F190, "h:mm AM/PM"), ""), ""),
  IFERROR(IF(FH!H190="TBD", TEXT(FH!F190, "h:mm AM/PM"), ""), ""),
  IFERROR(IF(MGOLF!H190="TBD", TEXT(MGOLF!F190, "h:mm AM/PM"), ""), ""),
  IFERROR(IF(Football!H190="TBD", TEXT(Football!F190, "h:mm AM/PM"), ""), ""),
  IFERROR(IF(WVB!H190="TBD", TEXT(WVB!F190, "h:mm AM/PM"), ""), ""),
  IFERROR(IF(XC!H190="TBD", TEXT(XC!F190, "h:mm AM/PM"), ""), ""),
  IFERROR(IF(SWIMMING!H190="TBD", TEXT(SWIMMING!F190, "h:mm AM/PM"), ""), ""),
  IFERROR(IF(WTEN!H190="TBD", TEXT(WTEN!F190, "h:mm AM/PM"), ""), ""),
  IFERROR(IF(TF!H190="TBD", TEXT(TF!F190, "h:mm AM/PM"), ""), ""),
  IFERROR(IF(WGOLF!H190="TBD", TEXT(WGOLF!F190, "h:mm AM/PM"), ""), ""),
  IFERROR(IF(WBB!H190="TBD", TEXT(WBB!F190, "h:mm AM/PM"), ""), ""),
  IFERROR(IF(MBB!H190="TBD", TEXT(MBB!F190, "h:mm AM/PM"), ""), ""),
  IFERROR(IF(WLAX!H190="TBD", TEXT(WLAX!F190, "h:mm AM/PM"), ""), ""),
  IFERROR(IF(MLAX!H190="TBD", TEXT(MLAX!F190, "h:mm AM/PM"), ""), ""),
  IFERROR(IF(SOFT!H190="TBD", TEXT(SOFT!F190, "h:mm AM/PM"), ""), ""),
  IFERROR(IF(BASE!H190="TBD", TEXT(BASE!F190, "h:mm AM/PM"), ""), ""),
  IFERROR(IF(ESPORTS!H190="TBD", TEXT(ESPORTS!F190, "h:mm AM/PM"), ""), "")
)
</f>
        <v/>
      </c>
      <c r="G190" s="11" t="str">
        <f>TEXTJOIN(
  CHAR(10) &amp; CHAR(10),
  TRUE,
  IFERROR(IF(WSO!H190="TBD", WSO!G190, ""), ""),
  IFERROR(IF(MSO!H190="TBD", MSO!G190, ""), ""),
  IFERROR(IF(FH!H190="TBD", FH!G190, ""), ""),
  IFERROR(IF(MGOLF!H190="TBD", MGOLF!G190, ""), ""),
  IFERROR(IF(Football!H190="TBD", Football!G190, ""), ""),
  IFERROR(IF(WVB!H190="TBD", WVB!G190, ""), ""),
  IFERROR(IF(XC!H190="TBD", XC!G190, ""), ""),
  IFERROR(IF(SWIMMING!H190="TBD", SWIMMING!G190, ""), ""),
  IFERROR(IF(WTEN!H190="TBD", WTEN!G190, ""), ""),
  IFERROR(IF(TF!H190="TBD", TF!G190, ""), ""),
  IFERROR(IF(WGOLF!H190="TBD", WGOLF!G190, ""), ""),
  IFERROR(IF(WBB!H190="TBD", WBB!G190, ""), ""),
  IFERROR(IF(MBB!H190="TBD", MBB!G190, ""), ""),
  IFERROR(IF(WLAX!H190="TBD", WLAX!G190, ""), ""),
  IFERROR(IF(MLAX!H190="TBD", MLAX!G190, ""), ""),
  IFERROR(IF(SOFT!H190="TBD", SOFT!G190, ""), ""),
  IFERROR(IF(BASE!H190="TBD", BASE!G190, ""), ""),
  IFERROR(IF(ESPORTS!H190="TBD", ESPORTS!G190, ""), "")
)
</f>
        <v/>
      </c>
      <c r="H190" s="22" t="str">
        <f>TEXTJOIN(
  CHAR(10) &amp; CHAR(10),
  TRUE,
  IFERROR(IF(WSO!H190="TBD", WSO!P190, ""), ""),
  IFERROR(IF(MSO!H190="TBD", MSO!P190, ""), ""),
  IFERROR(IF(FH!H190="TBD", FH!P190, ""), ""),
  IFERROR(IF(MGOLF!H190="TBD", MGOLF!P190, ""), ""),
  IFERROR(IF(Football!H190="TBD", Football!P190, ""), ""),
  IFERROR(IF(WVB!H190="TBD", WVB!P190, ""), ""),
  IFERROR(IF(XC!H190="TBD", XC!P190, ""), ""),
  IFERROR(IF(SWIMMING!H190="TBD", SWIMMING!P190, ""), ""),
  IFERROR(IF(WTEN!H190="TBD", WTEN!P190, ""), ""),
  IFERROR(IF(TF!H190="TBD", TF!P190, ""), ""),
  IFERROR(IF(WGOLF!H190="TBD", WGOLF!P190, ""), ""),
  IFERROR(IF(WBB!H190="TBD", WBB!P190, ""), ""),
  IFERROR(IF(MBB!H190="TBD", MBB!P190, ""), ""),
  IFERROR(IF(WLAX!H190="TBD", WLAX!P190, ""), ""),
  IFERROR(IF(MLAX!H190="TBD", MLAX!P190, ""), ""),
  IFERROR(IF(SOFT!H190="TBD", SOFT!P190, ""), ""),
  IFERROR(IF(BASE!H190="TBD", BASE!P190, ""), ""),
  IFERROR(IF(ESPORTS!H190="TBD", ESPORTS!P190, ""), "")
)
</f>
        <v/>
      </c>
    </row>
    <row r="191" ht="22.5" customHeight="1">
      <c r="A191" s="6">
        <v>190.0</v>
      </c>
      <c r="B191" s="6" t="str">
        <f>'Master Schedule'!B191</f>
        <v/>
      </c>
      <c r="C191" s="7">
        <v>46424.0</v>
      </c>
      <c r="D191" s="8" t="str">
        <f t="shared" si="1"/>
        <v>Saturday</v>
      </c>
      <c r="E191" s="11" t="str">
        <f>TEXTJOIN(
  CHAR(10) &amp; CHAR(10),
  TRUE,
  IFERROR(IF(WSO!H191="TBD", WSO!E191, ""), ""),
  IFERROR(IF(MSO!H191="TBD", MSO!E191, ""), ""),
  IFERROR(IF(FH!H191="TBD", FH!E191, ""), ""),
  IFERROR(IF(MGOLF!H191="TBD", MGOLF!E191, ""), ""),
  IFERROR(IF(Football!H191="TBD", Football!E191, ""), ""),
  IFERROR(IF(WVB!H191="TBD", WVB!E191, ""), ""),
  IFERROR(IF(XC!H191="TBD", XC!E191, ""), ""),
  IFERROR(IF(SWIMMING!H191="TBD", SWIMMING!E191, ""), ""),
  IFERROR(IF(WTEN!H191="TBD", WTEN!E191, ""), ""),
  IFERROR(IF(TF!H191="TBD", TF!E191, ""), ""),
  IFERROR(IF(WGOLF!H191="TBD", WGOLF!E191, ""), ""),
  IFERROR(IF(WBB!H191="TBD", WBB!E191, ""), ""),
  IFERROR(IF(MBB!H191="TBD", MBB!E191, ""), ""),
  IFERROR(IF(WLAX!H191="TBD", WLAX!E191, ""), ""),
  IFERROR(IF(MLAX!H191="TBD", MLAX!E191, ""), ""),
  IFERROR(IF(SOFT!H191="TBD", SOFT!E191, ""), ""),
  IFERROR(IF(BASE!H191="Away", BASE!E191, ""), ""),
  IFERROR(IF(ESPORTS!H191="TBD", ESPORTS!E191, ""), "")
)</f>
        <v/>
      </c>
      <c r="F191" s="11" t="str">
        <f>TEXTJOIN(
  CHAR(10) &amp; CHAR(10),
  TRUE,
  IFERROR(IF(WSO!H191="TBD", TEXT(WSO!F191, "h:mm AM/PM"), ""), ""),
  IFERROR(IF(MSO!H191="TBD", TEXT(MSO!F191, "h:mm AM/PM"), ""), ""),
  IFERROR(IF(FH!H191="TBD", TEXT(FH!F191, "h:mm AM/PM"), ""), ""),
  IFERROR(IF(MGOLF!H191="TBD", TEXT(MGOLF!F191, "h:mm AM/PM"), ""), ""),
  IFERROR(IF(Football!H191="TBD", TEXT(Football!F191, "h:mm AM/PM"), ""), ""),
  IFERROR(IF(WVB!H191="TBD", TEXT(WVB!F191, "h:mm AM/PM"), ""), ""),
  IFERROR(IF(XC!H191="TBD", TEXT(XC!F191, "h:mm AM/PM"), ""), ""),
  IFERROR(IF(SWIMMING!H191="TBD", TEXT(SWIMMING!F191, "h:mm AM/PM"), ""), ""),
  IFERROR(IF(WTEN!H191="TBD", TEXT(WTEN!F191, "h:mm AM/PM"), ""), ""),
  IFERROR(IF(TF!H191="TBD", TEXT(TF!F191, "h:mm AM/PM"), ""), ""),
  IFERROR(IF(WGOLF!H191="TBD", TEXT(WGOLF!F191, "h:mm AM/PM"), ""), ""),
  IFERROR(IF(WBB!H191="TBD", TEXT(WBB!F191, "h:mm AM/PM"), ""), ""),
  IFERROR(IF(MBB!H191="TBD", TEXT(MBB!F191, "h:mm AM/PM"), ""), ""),
  IFERROR(IF(WLAX!H191="TBD", TEXT(WLAX!F191, "h:mm AM/PM"), ""), ""),
  IFERROR(IF(MLAX!H191="TBD", TEXT(MLAX!F191, "h:mm AM/PM"), ""), ""),
  IFERROR(IF(SOFT!H191="TBD", TEXT(SOFT!F191, "h:mm AM/PM"), ""), ""),
  IFERROR(IF(BASE!H191="TBD", TEXT(BASE!F191, "h:mm AM/PM"), ""), ""),
  IFERROR(IF(ESPORTS!H191="TBD", TEXT(ESPORTS!F191, "h:mm AM/PM"), ""), "")
)
</f>
        <v/>
      </c>
      <c r="G191" s="11" t="str">
        <f>TEXTJOIN(
  CHAR(10) &amp; CHAR(10),
  TRUE,
  IFERROR(IF(WSO!H191="TBD", WSO!G191, ""), ""),
  IFERROR(IF(MSO!H191="TBD", MSO!G191, ""), ""),
  IFERROR(IF(FH!H191="TBD", FH!G191, ""), ""),
  IFERROR(IF(MGOLF!H191="TBD", MGOLF!G191, ""), ""),
  IFERROR(IF(Football!H191="TBD", Football!G191, ""), ""),
  IFERROR(IF(WVB!H191="TBD", WVB!G191, ""), ""),
  IFERROR(IF(XC!H191="TBD", XC!G191, ""), ""),
  IFERROR(IF(SWIMMING!H191="TBD", SWIMMING!G191, ""), ""),
  IFERROR(IF(WTEN!H191="TBD", WTEN!G191, ""), ""),
  IFERROR(IF(TF!H191="TBD", TF!G191, ""), ""),
  IFERROR(IF(WGOLF!H191="TBD", WGOLF!G191, ""), ""),
  IFERROR(IF(WBB!H191="TBD", WBB!G191, ""), ""),
  IFERROR(IF(MBB!H191="TBD", MBB!G191, ""), ""),
  IFERROR(IF(WLAX!H191="TBD", WLAX!G191, ""), ""),
  IFERROR(IF(MLAX!H191="TBD", MLAX!G191, ""), ""),
  IFERROR(IF(SOFT!H191="TBD", SOFT!G191, ""), ""),
  IFERROR(IF(BASE!H191="TBD", BASE!G191, ""), ""),
  IFERROR(IF(ESPORTS!H191="TBD", ESPORTS!G191, ""), "")
)
</f>
        <v/>
      </c>
      <c r="H191" s="22" t="str">
        <f>TEXTJOIN(
  CHAR(10) &amp; CHAR(10),
  TRUE,
  IFERROR(IF(WSO!H191="TBD", WSO!P191, ""), ""),
  IFERROR(IF(MSO!H191="TBD", MSO!P191, ""), ""),
  IFERROR(IF(FH!H191="TBD", FH!P191, ""), ""),
  IFERROR(IF(MGOLF!H191="TBD", MGOLF!P191, ""), ""),
  IFERROR(IF(Football!H191="TBD", Football!P191, ""), ""),
  IFERROR(IF(WVB!H191="TBD", WVB!P191, ""), ""),
  IFERROR(IF(XC!H191="TBD", XC!P191, ""), ""),
  IFERROR(IF(SWIMMING!H191="TBD", SWIMMING!P191, ""), ""),
  IFERROR(IF(WTEN!H191="TBD", WTEN!P191, ""), ""),
  IFERROR(IF(TF!H191="TBD", TF!P191, ""), ""),
  IFERROR(IF(WGOLF!H191="TBD", WGOLF!P191, ""), ""),
  IFERROR(IF(WBB!H191="TBD", WBB!P191, ""), ""),
  IFERROR(IF(MBB!H191="TBD", MBB!P191, ""), ""),
  IFERROR(IF(WLAX!H191="TBD", WLAX!P191, ""), ""),
  IFERROR(IF(MLAX!H191="TBD", MLAX!P191, ""), ""),
  IFERROR(IF(SOFT!H191="TBD", SOFT!P191, ""), ""),
  IFERROR(IF(BASE!H191="TBD", BASE!P191, ""), ""),
  IFERROR(IF(ESPORTS!H191="TBD", ESPORTS!P191, ""), "")
)
</f>
        <v/>
      </c>
    </row>
    <row r="192" ht="22.5" customHeight="1">
      <c r="A192" s="6">
        <v>191.0</v>
      </c>
      <c r="B192" s="6" t="str">
        <f>'Master Schedule'!B192</f>
        <v/>
      </c>
      <c r="C192" s="7">
        <v>46425.0</v>
      </c>
      <c r="D192" s="8" t="str">
        <f t="shared" si="1"/>
        <v>Sunday</v>
      </c>
      <c r="E192" s="11" t="str">
        <f>TEXTJOIN(
  CHAR(10) &amp; CHAR(10),
  TRUE,
  IFERROR(IF(WSO!H192="TBD", WSO!E192, ""), ""),
  IFERROR(IF(MSO!H192="TBD", MSO!E192, ""), ""),
  IFERROR(IF(FH!H192="TBD", FH!E192, ""), ""),
  IFERROR(IF(MGOLF!H192="TBD", MGOLF!E192, ""), ""),
  IFERROR(IF(Football!H192="TBD", Football!E192, ""), ""),
  IFERROR(IF(WVB!H192="TBD", WVB!E192, ""), ""),
  IFERROR(IF(XC!H192="TBD", XC!E192, ""), ""),
  IFERROR(IF(SWIMMING!H192="TBD", SWIMMING!E192, ""), ""),
  IFERROR(IF(WTEN!H192="TBD", WTEN!E192, ""), ""),
  IFERROR(IF(TF!H192="TBD", TF!E192, ""), ""),
  IFERROR(IF(WGOLF!H192="TBD", WGOLF!E192, ""), ""),
  IFERROR(IF(WBB!H192="TBD", WBB!E192, ""), ""),
  IFERROR(IF(MBB!H192="TBD", MBB!E192, ""), ""),
  IFERROR(IF(WLAX!H192="TBD", WLAX!E192, ""), ""),
  IFERROR(IF(MLAX!H192="TBD", MLAX!E192, ""), ""),
  IFERROR(IF(SOFT!H192="TBD", SOFT!E192, ""), ""),
  IFERROR(IF(BASE!H192="Away", BASE!E192, ""), ""),
  IFERROR(IF(ESPORTS!H192="TBD", ESPORTS!E192, ""), "")
)</f>
        <v/>
      </c>
      <c r="F192" s="11" t="str">
        <f>TEXTJOIN(
  CHAR(10) &amp; CHAR(10),
  TRUE,
  IFERROR(IF(WSO!H192="TBD", TEXT(WSO!F192, "h:mm AM/PM"), ""), ""),
  IFERROR(IF(MSO!H192="TBD", TEXT(MSO!F192, "h:mm AM/PM"), ""), ""),
  IFERROR(IF(FH!H192="TBD", TEXT(FH!F192, "h:mm AM/PM"), ""), ""),
  IFERROR(IF(MGOLF!H192="TBD", TEXT(MGOLF!F192, "h:mm AM/PM"), ""), ""),
  IFERROR(IF(Football!H192="TBD", TEXT(Football!F192, "h:mm AM/PM"), ""), ""),
  IFERROR(IF(WVB!H192="TBD", TEXT(WVB!F192, "h:mm AM/PM"), ""), ""),
  IFERROR(IF(XC!H192="TBD", TEXT(XC!F192, "h:mm AM/PM"), ""), ""),
  IFERROR(IF(SWIMMING!H192="TBD", TEXT(SWIMMING!F192, "h:mm AM/PM"), ""), ""),
  IFERROR(IF(WTEN!H192="TBD", TEXT(WTEN!F192, "h:mm AM/PM"), ""), ""),
  IFERROR(IF(TF!H192="TBD", TEXT(TF!F192, "h:mm AM/PM"), ""), ""),
  IFERROR(IF(WGOLF!H192="TBD", TEXT(WGOLF!F192, "h:mm AM/PM"), ""), ""),
  IFERROR(IF(WBB!H192="TBD", TEXT(WBB!F192, "h:mm AM/PM"), ""), ""),
  IFERROR(IF(MBB!H192="TBD", TEXT(MBB!F192, "h:mm AM/PM"), ""), ""),
  IFERROR(IF(WLAX!H192="TBD", TEXT(WLAX!F192, "h:mm AM/PM"), ""), ""),
  IFERROR(IF(MLAX!H192="TBD", TEXT(MLAX!F192, "h:mm AM/PM"), ""), ""),
  IFERROR(IF(SOFT!H192="TBD", TEXT(SOFT!F192, "h:mm AM/PM"), ""), ""),
  IFERROR(IF(BASE!H192="TBD", TEXT(BASE!F192, "h:mm AM/PM"), ""), ""),
  IFERROR(IF(ESPORTS!H192="TBD", TEXT(ESPORTS!F192, "h:mm AM/PM"), ""), "")
)
</f>
        <v/>
      </c>
      <c r="G192" s="11" t="str">
        <f>TEXTJOIN(
  CHAR(10) &amp; CHAR(10),
  TRUE,
  IFERROR(IF(WSO!H192="TBD", WSO!G192, ""), ""),
  IFERROR(IF(MSO!H192="TBD", MSO!G192, ""), ""),
  IFERROR(IF(FH!H192="TBD", FH!G192, ""), ""),
  IFERROR(IF(MGOLF!H192="TBD", MGOLF!G192, ""), ""),
  IFERROR(IF(Football!H192="TBD", Football!G192, ""), ""),
  IFERROR(IF(WVB!H192="TBD", WVB!G192, ""), ""),
  IFERROR(IF(XC!H192="TBD", XC!G192, ""), ""),
  IFERROR(IF(SWIMMING!H192="TBD", SWIMMING!G192, ""), ""),
  IFERROR(IF(WTEN!H192="TBD", WTEN!G192, ""), ""),
  IFERROR(IF(TF!H192="TBD", TF!G192, ""), ""),
  IFERROR(IF(WGOLF!H192="TBD", WGOLF!G192, ""), ""),
  IFERROR(IF(WBB!H192="TBD", WBB!G192, ""), ""),
  IFERROR(IF(MBB!H192="TBD", MBB!G192, ""), ""),
  IFERROR(IF(WLAX!H192="TBD", WLAX!G192, ""), ""),
  IFERROR(IF(MLAX!H192="TBD", MLAX!G192, ""), ""),
  IFERROR(IF(SOFT!H192="TBD", SOFT!G192, ""), ""),
  IFERROR(IF(BASE!H192="TBD", BASE!G192, ""), ""),
  IFERROR(IF(ESPORTS!H192="TBD", ESPORTS!G192, ""), "")
)
</f>
        <v/>
      </c>
      <c r="H192" s="22" t="str">
        <f>TEXTJOIN(
  CHAR(10) &amp; CHAR(10),
  TRUE,
  IFERROR(IF(WSO!H192="TBD", WSO!P192, ""), ""),
  IFERROR(IF(MSO!H192="TBD", MSO!P192, ""), ""),
  IFERROR(IF(FH!H192="TBD", FH!P192, ""), ""),
  IFERROR(IF(MGOLF!H192="TBD", MGOLF!P192, ""), ""),
  IFERROR(IF(Football!H192="TBD", Football!P192, ""), ""),
  IFERROR(IF(WVB!H192="TBD", WVB!P192, ""), ""),
  IFERROR(IF(XC!H192="TBD", XC!P192, ""), ""),
  IFERROR(IF(SWIMMING!H192="TBD", SWIMMING!P192, ""), ""),
  IFERROR(IF(WTEN!H192="TBD", WTEN!P192, ""), ""),
  IFERROR(IF(TF!H192="TBD", TF!P192, ""), ""),
  IFERROR(IF(WGOLF!H192="TBD", WGOLF!P192, ""), ""),
  IFERROR(IF(WBB!H192="TBD", WBB!P192, ""), ""),
  IFERROR(IF(MBB!H192="TBD", MBB!P192, ""), ""),
  IFERROR(IF(WLAX!H192="TBD", WLAX!P192, ""), ""),
  IFERROR(IF(MLAX!H192="TBD", MLAX!P192, ""), ""),
  IFERROR(IF(SOFT!H192="TBD", SOFT!P192, ""), ""),
  IFERROR(IF(BASE!H192="TBD", BASE!P192, ""), ""),
  IFERROR(IF(ESPORTS!H192="TBD", ESPORTS!P192, ""), "")
)
</f>
        <v/>
      </c>
    </row>
    <row r="193" ht="22.5" customHeight="1">
      <c r="A193" s="6">
        <v>192.0</v>
      </c>
      <c r="B193" s="6" t="str">
        <f>'Master Schedule'!B193</f>
        <v/>
      </c>
      <c r="C193" s="7">
        <v>46426.0</v>
      </c>
      <c r="D193" s="8" t="str">
        <f t="shared" si="1"/>
        <v>Monday</v>
      </c>
      <c r="E193" s="11" t="str">
        <f>TEXTJOIN(
  CHAR(10) &amp; CHAR(10),
  TRUE,
  IFERROR(IF(WSO!H193="TBD", WSO!E193, ""), ""),
  IFERROR(IF(MSO!H193="TBD", MSO!E193, ""), ""),
  IFERROR(IF(FH!H193="TBD", FH!E193, ""), ""),
  IFERROR(IF(MGOLF!H193="TBD", MGOLF!E193, ""), ""),
  IFERROR(IF(Football!H193="TBD", Football!E193, ""), ""),
  IFERROR(IF(WVB!H193="TBD", WVB!E193, ""), ""),
  IFERROR(IF(XC!H193="TBD", XC!E193, ""), ""),
  IFERROR(IF(SWIMMING!H193="TBD", SWIMMING!E193, ""), ""),
  IFERROR(IF(WTEN!H193="TBD", WTEN!E193, ""), ""),
  IFERROR(IF(TF!H193="TBD", TF!E193, ""), ""),
  IFERROR(IF(WGOLF!H193="TBD", WGOLF!E193, ""), ""),
  IFERROR(IF(WBB!H193="TBD", WBB!E193, ""), ""),
  IFERROR(IF(MBB!H193="TBD", MBB!E193, ""), ""),
  IFERROR(IF(WLAX!H193="TBD", WLAX!E193, ""), ""),
  IFERROR(IF(MLAX!H193="TBD", MLAX!E193, ""), ""),
  IFERROR(IF(SOFT!H193="TBD", SOFT!E193, ""), ""),
  IFERROR(IF(BASE!H193="Away", BASE!E193, ""), ""),
  IFERROR(IF(ESPORTS!H193="TBD", ESPORTS!E193, ""), "")
)</f>
        <v/>
      </c>
      <c r="F193" s="11" t="str">
        <f>TEXTJOIN(
  CHAR(10) &amp; CHAR(10),
  TRUE,
  IFERROR(IF(WSO!H193="TBD", TEXT(WSO!F193, "h:mm AM/PM"), ""), ""),
  IFERROR(IF(MSO!H193="TBD", TEXT(MSO!F193, "h:mm AM/PM"), ""), ""),
  IFERROR(IF(FH!H193="TBD", TEXT(FH!F193, "h:mm AM/PM"), ""), ""),
  IFERROR(IF(MGOLF!H193="TBD", TEXT(MGOLF!F193, "h:mm AM/PM"), ""), ""),
  IFERROR(IF(Football!H193="TBD", TEXT(Football!F193, "h:mm AM/PM"), ""), ""),
  IFERROR(IF(WVB!H193="TBD", TEXT(WVB!F193, "h:mm AM/PM"), ""), ""),
  IFERROR(IF(XC!H193="TBD", TEXT(XC!F193, "h:mm AM/PM"), ""), ""),
  IFERROR(IF(SWIMMING!H193="TBD", TEXT(SWIMMING!F193, "h:mm AM/PM"), ""), ""),
  IFERROR(IF(WTEN!H193="TBD", TEXT(WTEN!F193, "h:mm AM/PM"), ""), ""),
  IFERROR(IF(TF!H193="TBD", TEXT(TF!F193, "h:mm AM/PM"), ""), ""),
  IFERROR(IF(WGOLF!H193="TBD", TEXT(WGOLF!F193, "h:mm AM/PM"), ""), ""),
  IFERROR(IF(WBB!H193="TBD", TEXT(WBB!F193, "h:mm AM/PM"), ""), ""),
  IFERROR(IF(MBB!H193="TBD", TEXT(MBB!F193, "h:mm AM/PM"), ""), ""),
  IFERROR(IF(WLAX!H193="TBD", TEXT(WLAX!F193, "h:mm AM/PM"), ""), ""),
  IFERROR(IF(MLAX!H193="TBD", TEXT(MLAX!F193, "h:mm AM/PM"), ""), ""),
  IFERROR(IF(SOFT!H193="TBD", TEXT(SOFT!F193, "h:mm AM/PM"), ""), ""),
  IFERROR(IF(BASE!H193="TBD", TEXT(BASE!F193, "h:mm AM/PM"), ""), ""),
  IFERROR(IF(ESPORTS!H193="TBD", TEXT(ESPORTS!F193, "h:mm AM/PM"), ""), "")
)
</f>
        <v/>
      </c>
      <c r="G193" s="11" t="str">
        <f>TEXTJOIN(
  CHAR(10) &amp; CHAR(10),
  TRUE,
  IFERROR(IF(WSO!H193="TBD", WSO!G193, ""), ""),
  IFERROR(IF(MSO!H193="TBD", MSO!G193, ""), ""),
  IFERROR(IF(FH!H193="TBD", FH!G193, ""), ""),
  IFERROR(IF(MGOLF!H193="TBD", MGOLF!G193, ""), ""),
  IFERROR(IF(Football!H193="TBD", Football!G193, ""), ""),
  IFERROR(IF(WVB!H193="TBD", WVB!G193, ""), ""),
  IFERROR(IF(XC!H193="TBD", XC!G193, ""), ""),
  IFERROR(IF(SWIMMING!H193="TBD", SWIMMING!G193, ""), ""),
  IFERROR(IF(WTEN!H193="TBD", WTEN!G193, ""), ""),
  IFERROR(IF(TF!H193="TBD", TF!G193, ""), ""),
  IFERROR(IF(WGOLF!H193="TBD", WGOLF!G193, ""), ""),
  IFERROR(IF(WBB!H193="TBD", WBB!G193, ""), ""),
  IFERROR(IF(MBB!H193="TBD", MBB!G193, ""), ""),
  IFERROR(IF(WLAX!H193="TBD", WLAX!G193, ""), ""),
  IFERROR(IF(MLAX!H193="TBD", MLAX!G193, ""), ""),
  IFERROR(IF(SOFT!H193="TBD", SOFT!G193, ""), ""),
  IFERROR(IF(BASE!H193="TBD", BASE!G193, ""), ""),
  IFERROR(IF(ESPORTS!H193="TBD", ESPORTS!G193, ""), "")
)
</f>
        <v/>
      </c>
      <c r="H193" s="22" t="str">
        <f>TEXTJOIN(
  CHAR(10) &amp; CHAR(10),
  TRUE,
  IFERROR(IF(WSO!H193="TBD", WSO!P193, ""), ""),
  IFERROR(IF(MSO!H193="TBD", MSO!P193, ""), ""),
  IFERROR(IF(FH!H193="TBD", FH!P193, ""), ""),
  IFERROR(IF(MGOLF!H193="TBD", MGOLF!P193, ""), ""),
  IFERROR(IF(Football!H193="TBD", Football!P193, ""), ""),
  IFERROR(IF(WVB!H193="TBD", WVB!P193, ""), ""),
  IFERROR(IF(XC!H193="TBD", XC!P193, ""), ""),
  IFERROR(IF(SWIMMING!H193="TBD", SWIMMING!P193, ""), ""),
  IFERROR(IF(WTEN!H193="TBD", WTEN!P193, ""), ""),
  IFERROR(IF(TF!H193="TBD", TF!P193, ""), ""),
  IFERROR(IF(WGOLF!H193="TBD", WGOLF!P193, ""), ""),
  IFERROR(IF(WBB!H193="TBD", WBB!P193, ""), ""),
  IFERROR(IF(MBB!H193="TBD", MBB!P193, ""), ""),
  IFERROR(IF(WLAX!H193="TBD", WLAX!P193, ""), ""),
  IFERROR(IF(MLAX!H193="TBD", MLAX!P193, ""), ""),
  IFERROR(IF(SOFT!H193="TBD", SOFT!P193, ""), ""),
  IFERROR(IF(BASE!H193="TBD", BASE!P193, ""), ""),
  IFERROR(IF(ESPORTS!H193="TBD", ESPORTS!P193, ""), "")
)
</f>
        <v/>
      </c>
    </row>
    <row r="194" ht="22.5" customHeight="1">
      <c r="A194" s="6">
        <v>193.0</v>
      </c>
      <c r="B194" s="6" t="str">
        <f>'Master Schedule'!B194</f>
        <v/>
      </c>
      <c r="C194" s="7">
        <v>46427.0</v>
      </c>
      <c r="D194" s="8" t="str">
        <f t="shared" si="1"/>
        <v>Tuesday</v>
      </c>
      <c r="E194" s="11" t="str">
        <f>TEXTJOIN(
  CHAR(10) &amp; CHAR(10),
  TRUE,
  IFERROR(IF(WSO!H194="TBD", WSO!E194, ""), ""),
  IFERROR(IF(MSO!H194="TBD", MSO!E194, ""), ""),
  IFERROR(IF(FH!H194="TBD", FH!E194, ""), ""),
  IFERROR(IF(MGOLF!H194="TBD", MGOLF!E194, ""), ""),
  IFERROR(IF(Football!H194="TBD", Football!E194, ""), ""),
  IFERROR(IF(WVB!H194="TBD", WVB!E194, ""), ""),
  IFERROR(IF(XC!H194="TBD", XC!E194, ""), ""),
  IFERROR(IF(SWIMMING!H194="TBD", SWIMMING!E194, ""), ""),
  IFERROR(IF(WTEN!H194="TBD", WTEN!E194, ""), ""),
  IFERROR(IF(TF!H194="TBD", TF!E194, ""), ""),
  IFERROR(IF(WGOLF!H194="TBD", WGOLF!E194, ""), ""),
  IFERROR(IF(WBB!H194="TBD", WBB!E194, ""), ""),
  IFERROR(IF(MBB!H194="TBD", MBB!E194, ""), ""),
  IFERROR(IF(WLAX!H194="TBD", WLAX!E194, ""), ""),
  IFERROR(IF(MLAX!H194="TBD", MLAX!E194, ""), ""),
  IFERROR(IF(SOFT!H194="TBD", SOFT!E194, ""), ""),
  IFERROR(IF(BASE!H194="Away", BASE!E194, ""), ""),
  IFERROR(IF(ESPORTS!H194="TBD", ESPORTS!E194, ""), "")
)</f>
        <v/>
      </c>
      <c r="F194" s="11" t="str">
        <f>TEXTJOIN(
  CHAR(10) &amp; CHAR(10),
  TRUE,
  IFERROR(IF(WSO!H194="TBD", TEXT(WSO!F194, "h:mm AM/PM"), ""), ""),
  IFERROR(IF(MSO!H194="TBD", TEXT(MSO!F194, "h:mm AM/PM"), ""), ""),
  IFERROR(IF(FH!H194="TBD", TEXT(FH!F194, "h:mm AM/PM"), ""), ""),
  IFERROR(IF(MGOLF!H194="TBD", TEXT(MGOLF!F194, "h:mm AM/PM"), ""), ""),
  IFERROR(IF(Football!H194="TBD", TEXT(Football!F194, "h:mm AM/PM"), ""), ""),
  IFERROR(IF(WVB!H194="TBD", TEXT(WVB!F194, "h:mm AM/PM"), ""), ""),
  IFERROR(IF(XC!H194="TBD", TEXT(XC!F194, "h:mm AM/PM"), ""), ""),
  IFERROR(IF(SWIMMING!H194="TBD", TEXT(SWIMMING!F194, "h:mm AM/PM"), ""), ""),
  IFERROR(IF(WTEN!H194="TBD", TEXT(WTEN!F194, "h:mm AM/PM"), ""), ""),
  IFERROR(IF(TF!H194="TBD", TEXT(TF!F194, "h:mm AM/PM"), ""), ""),
  IFERROR(IF(WGOLF!H194="TBD", TEXT(WGOLF!F194, "h:mm AM/PM"), ""), ""),
  IFERROR(IF(WBB!H194="TBD", TEXT(WBB!F194, "h:mm AM/PM"), ""), ""),
  IFERROR(IF(MBB!H194="TBD", TEXT(MBB!F194, "h:mm AM/PM"), ""), ""),
  IFERROR(IF(WLAX!H194="TBD", TEXT(WLAX!F194, "h:mm AM/PM"), ""), ""),
  IFERROR(IF(MLAX!H194="TBD", TEXT(MLAX!F194, "h:mm AM/PM"), ""), ""),
  IFERROR(IF(SOFT!H194="TBD", TEXT(SOFT!F194, "h:mm AM/PM"), ""), ""),
  IFERROR(IF(BASE!H194="TBD", TEXT(BASE!F194, "h:mm AM/PM"), ""), ""),
  IFERROR(IF(ESPORTS!H194="TBD", TEXT(ESPORTS!F194, "h:mm AM/PM"), ""), "")
)
</f>
        <v/>
      </c>
      <c r="G194" s="11" t="str">
        <f>TEXTJOIN(
  CHAR(10) &amp; CHAR(10),
  TRUE,
  IFERROR(IF(WSO!H194="TBD", WSO!G194, ""), ""),
  IFERROR(IF(MSO!H194="TBD", MSO!G194, ""), ""),
  IFERROR(IF(FH!H194="TBD", FH!G194, ""), ""),
  IFERROR(IF(MGOLF!H194="TBD", MGOLF!G194, ""), ""),
  IFERROR(IF(Football!H194="TBD", Football!G194, ""), ""),
  IFERROR(IF(WVB!H194="TBD", WVB!G194, ""), ""),
  IFERROR(IF(XC!H194="TBD", XC!G194, ""), ""),
  IFERROR(IF(SWIMMING!H194="TBD", SWIMMING!G194, ""), ""),
  IFERROR(IF(WTEN!H194="TBD", WTEN!G194, ""), ""),
  IFERROR(IF(TF!H194="TBD", TF!G194, ""), ""),
  IFERROR(IF(WGOLF!H194="TBD", WGOLF!G194, ""), ""),
  IFERROR(IF(WBB!H194="TBD", WBB!G194, ""), ""),
  IFERROR(IF(MBB!H194="TBD", MBB!G194, ""), ""),
  IFERROR(IF(WLAX!H194="TBD", WLAX!G194, ""), ""),
  IFERROR(IF(MLAX!H194="TBD", MLAX!G194, ""), ""),
  IFERROR(IF(SOFT!H194="TBD", SOFT!G194, ""), ""),
  IFERROR(IF(BASE!H194="TBD", BASE!G194, ""), ""),
  IFERROR(IF(ESPORTS!H194="TBD", ESPORTS!G194, ""), "")
)
</f>
        <v/>
      </c>
      <c r="H194" s="22" t="str">
        <f>TEXTJOIN(
  CHAR(10) &amp; CHAR(10),
  TRUE,
  IFERROR(IF(WSO!H194="TBD", WSO!P194, ""), ""),
  IFERROR(IF(MSO!H194="TBD", MSO!P194, ""), ""),
  IFERROR(IF(FH!H194="TBD", FH!P194, ""), ""),
  IFERROR(IF(MGOLF!H194="TBD", MGOLF!P194, ""), ""),
  IFERROR(IF(Football!H194="TBD", Football!P194, ""), ""),
  IFERROR(IF(WVB!H194="TBD", WVB!P194, ""), ""),
  IFERROR(IF(XC!H194="TBD", XC!P194, ""), ""),
  IFERROR(IF(SWIMMING!H194="TBD", SWIMMING!P194, ""), ""),
  IFERROR(IF(WTEN!H194="TBD", WTEN!P194, ""), ""),
  IFERROR(IF(TF!H194="TBD", TF!P194, ""), ""),
  IFERROR(IF(WGOLF!H194="TBD", WGOLF!P194, ""), ""),
  IFERROR(IF(WBB!H194="TBD", WBB!P194, ""), ""),
  IFERROR(IF(MBB!H194="TBD", MBB!P194, ""), ""),
  IFERROR(IF(WLAX!H194="TBD", WLAX!P194, ""), ""),
  IFERROR(IF(MLAX!H194="TBD", MLAX!P194, ""), ""),
  IFERROR(IF(SOFT!H194="TBD", SOFT!P194, ""), ""),
  IFERROR(IF(BASE!H194="TBD", BASE!P194, ""), ""),
  IFERROR(IF(ESPORTS!H194="TBD", ESPORTS!P194, ""), "")
)
</f>
        <v/>
      </c>
    </row>
    <row r="195" ht="22.5" customHeight="1">
      <c r="A195" s="6">
        <v>194.0</v>
      </c>
      <c r="B195" s="6" t="str">
        <f>'Master Schedule'!B195</f>
        <v/>
      </c>
      <c r="C195" s="7">
        <v>46428.0</v>
      </c>
      <c r="D195" s="8" t="str">
        <f t="shared" si="1"/>
        <v>Wednesday</v>
      </c>
      <c r="E195" s="11" t="str">
        <f>TEXTJOIN(
  CHAR(10) &amp; CHAR(10),
  TRUE,
  IFERROR(IF(WSO!H195="TBD", WSO!E195, ""), ""),
  IFERROR(IF(MSO!H195="TBD", MSO!E195, ""), ""),
  IFERROR(IF(FH!H195="TBD", FH!E195, ""), ""),
  IFERROR(IF(MGOLF!H195="TBD", MGOLF!E195, ""), ""),
  IFERROR(IF(Football!H195="TBD", Football!E195, ""), ""),
  IFERROR(IF(WVB!H195="TBD", WVB!E195, ""), ""),
  IFERROR(IF(XC!H195="TBD", XC!E195, ""), ""),
  IFERROR(IF(SWIMMING!H195="TBD", SWIMMING!E195, ""), ""),
  IFERROR(IF(WTEN!H195="TBD", WTEN!E195, ""), ""),
  IFERROR(IF(TF!H195="TBD", TF!E195, ""), ""),
  IFERROR(IF(WGOLF!H195="TBD", WGOLF!E195, ""), ""),
  IFERROR(IF(WBB!H195="TBD", WBB!E195, ""), ""),
  IFERROR(IF(MBB!H195="TBD", MBB!E195, ""), ""),
  IFERROR(IF(WLAX!H195="TBD", WLAX!E195, ""), ""),
  IFERROR(IF(MLAX!H195="TBD", MLAX!E195, ""), ""),
  IFERROR(IF(SOFT!H195="TBD", SOFT!E195, ""), ""),
  IFERROR(IF(BASE!H195="Away", BASE!E195, ""), ""),
  IFERROR(IF(ESPORTS!H195="TBD", ESPORTS!E195, ""), "")
)</f>
        <v/>
      </c>
      <c r="F195" s="11" t="str">
        <f>TEXTJOIN(
  CHAR(10) &amp; CHAR(10),
  TRUE,
  IFERROR(IF(WSO!H195="TBD", TEXT(WSO!F195, "h:mm AM/PM"), ""), ""),
  IFERROR(IF(MSO!H195="TBD", TEXT(MSO!F195, "h:mm AM/PM"), ""), ""),
  IFERROR(IF(FH!H195="TBD", TEXT(FH!F195, "h:mm AM/PM"), ""), ""),
  IFERROR(IF(MGOLF!H195="TBD", TEXT(MGOLF!F195, "h:mm AM/PM"), ""), ""),
  IFERROR(IF(Football!H195="TBD", TEXT(Football!F195, "h:mm AM/PM"), ""), ""),
  IFERROR(IF(WVB!H195="TBD", TEXT(WVB!F195, "h:mm AM/PM"), ""), ""),
  IFERROR(IF(XC!H195="TBD", TEXT(XC!F195, "h:mm AM/PM"), ""), ""),
  IFERROR(IF(SWIMMING!H195="TBD", TEXT(SWIMMING!F195, "h:mm AM/PM"), ""), ""),
  IFERROR(IF(WTEN!H195="TBD", TEXT(WTEN!F195, "h:mm AM/PM"), ""), ""),
  IFERROR(IF(TF!H195="TBD", TEXT(TF!F195, "h:mm AM/PM"), ""), ""),
  IFERROR(IF(WGOLF!H195="TBD", TEXT(WGOLF!F195, "h:mm AM/PM"), ""), ""),
  IFERROR(IF(WBB!H195="TBD", TEXT(WBB!F195, "h:mm AM/PM"), ""), ""),
  IFERROR(IF(MBB!H195="TBD", TEXT(MBB!F195, "h:mm AM/PM"), ""), ""),
  IFERROR(IF(WLAX!H195="TBD", TEXT(WLAX!F195, "h:mm AM/PM"), ""), ""),
  IFERROR(IF(MLAX!H195="TBD", TEXT(MLAX!F195, "h:mm AM/PM"), ""), ""),
  IFERROR(IF(SOFT!H195="TBD", TEXT(SOFT!F195, "h:mm AM/PM"), ""), ""),
  IFERROR(IF(BASE!H195="TBD", TEXT(BASE!F195, "h:mm AM/PM"), ""), ""),
  IFERROR(IF(ESPORTS!H195="TBD", TEXT(ESPORTS!F195, "h:mm AM/PM"), ""), "")
)
</f>
        <v/>
      </c>
      <c r="G195" s="11" t="str">
        <f>TEXTJOIN(
  CHAR(10) &amp; CHAR(10),
  TRUE,
  IFERROR(IF(WSO!H195="TBD", WSO!G195, ""), ""),
  IFERROR(IF(MSO!H195="TBD", MSO!G195, ""), ""),
  IFERROR(IF(FH!H195="TBD", FH!G195, ""), ""),
  IFERROR(IF(MGOLF!H195="TBD", MGOLF!G195, ""), ""),
  IFERROR(IF(Football!H195="TBD", Football!G195, ""), ""),
  IFERROR(IF(WVB!H195="TBD", WVB!G195, ""), ""),
  IFERROR(IF(XC!H195="TBD", XC!G195, ""), ""),
  IFERROR(IF(SWIMMING!H195="TBD", SWIMMING!G195, ""), ""),
  IFERROR(IF(WTEN!H195="TBD", WTEN!G195, ""), ""),
  IFERROR(IF(TF!H195="TBD", TF!G195, ""), ""),
  IFERROR(IF(WGOLF!H195="TBD", WGOLF!G195, ""), ""),
  IFERROR(IF(WBB!H195="TBD", WBB!G195, ""), ""),
  IFERROR(IF(MBB!H195="TBD", MBB!G195, ""), ""),
  IFERROR(IF(WLAX!H195="TBD", WLAX!G195, ""), ""),
  IFERROR(IF(MLAX!H195="TBD", MLAX!G195, ""), ""),
  IFERROR(IF(SOFT!H195="TBD", SOFT!G195, ""), ""),
  IFERROR(IF(BASE!H195="TBD", BASE!G195, ""), ""),
  IFERROR(IF(ESPORTS!H195="TBD", ESPORTS!G195, ""), "")
)
</f>
        <v/>
      </c>
      <c r="H195" s="22" t="str">
        <f>TEXTJOIN(
  CHAR(10) &amp; CHAR(10),
  TRUE,
  IFERROR(IF(WSO!H195="TBD", WSO!P195, ""), ""),
  IFERROR(IF(MSO!H195="TBD", MSO!P195, ""), ""),
  IFERROR(IF(FH!H195="TBD", FH!P195, ""), ""),
  IFERROR(IF(MGOLF!H195="TBD", MGOLF!P195, ""), ""),
  IFERROR(IF(Football!H195="TBD", Football!P195, ""), ""),
  IFERROR(IF(WVB!H195="TBD", WVB!P195, ""), ""),
  IFERROR(IF(XC!H195="TBD", XC!P195, ""), ""),
  IFERROR(IF(SWIMMING!H195="TBD", SWIMMING!P195, ""), ""),
  IFERROR(IF(WTEN!H195="TBD", WTEN!P195, ""), ""),
  IFERROR(IF(TF!H195="TBD", TF!P195, ""), ""),
  IFERROR(IF(WGOLF!H195="TBD", WGOLF!P195, ""), ""),
  IFERROR(IF(WBB!H195="TBD", WBB!P195, ""), ""),
  IFERROR(IF(MBB!H195="TBD", MBB!P195, ""), ""),
  IFERROR(IF(WLAX!H195="TBD", WLAX!P195, ""), ""),
  IFERROR(IF(MLAX!H195="TBD", MLAX!P195, ""), ""),
  IFERROR(IF(SOFT!H195="TBD", SOFT!P195, ""), ""),
  IFERROR(IF(BASE!H195="TBD", BASE!P195, ""), ""),
  IFERROR(IF(ESPORTS!H195="TBD", ESPORTS!P195, ""), "")
)
</f>
        <v/>
      </c>
    </row>
    <row r="196" ht="22.5" customHeight="1">
      <c r="A196" s="6">
        <v>195.0</v>
      </c>
      <c r="B196" s="6" t="str">
        <f>'Master Schedule'!B196</f>
        <v/>
      </c>
      <c r="C196" s="7">
        <v>46429.0</v>
      </c>
      <c r="D196" s="8" t="str">
        <f t="shared" si="1"/>
        <v>Thursday</v>
      </c>
      <c r="E196" s="11" t="str">
        <f>TEXTJOIN(
  CHAR(10) &amp; CHAR(10),
  TRUE,
  IFERROR(IF(WSO!H196="TBD", WSO!E196, ""), ""),
  IFERROR(IF(MSO!H196="TBD", MSO!E196, ""), ""),
  IFERROR(IF(FH!H196="TBD", FH!E196, ""), ""),
  IFERROR(IF(MGOLF!H196="TBD", MGOLF!E196, ""), ""),
  IFERROR(IF(Football!H196="TBD", Football!E196, ""), ""),
  IFERROR(IF(WVB!H196="TBD", WVB!E196, ""), ""),
  IFERROR(IF(XC!H196="TBD", XC!E196, ""), ""),
  IFERROR(IF(SWIMMING!H196="TBD", SWIMMING!E196, ""), ""),
  IFERROR(IF(WTEN!H196="TBD", WTEN!E196, ""), ""),
  IFERROR(IF(TF!H196="TBD", TF!E196, ""), ""),
  IFERROR(IF(WGOLF!H196="TBD", WGOLF!E196, ""), ""),
  IFERROR(IF(WBB!H196="TBD", WBB!E196, ""), ""),
  IFERROR(IF(MBB!H196="TBD", MBB!E196, ""), ""),
  IFERROR(IF(WLAX!H196="TBD", WLAX!E196, ""), ""),
  IFERROR(IF(MLAX!H196="TBD", MLAX!E196, ""), ""),
  IFERROR(IF(SOFT!H196="TBD", SOFT!E196, ""), ""),
  IFERROR(IF(BASE!H196="Away", BASE!E196, ""), ""),
  IFERROR(IF(ESPORTS!H196="TBD", ESPORTS!E196, ""), "")
)</f>
        <v/>
      </c>
      <c r="F196" s="11" t="str">
        <f>TEXTJOIN(
  CHAR(10) &amp; CHAR(10),
  TRUE,
  IFERROR(IF(WSO!H196="TBD", TEXT(WSO!F196, "h:mm AM/PM"), ""), ""),
  IFERROR(IF(MSO!H196="TBD", TEXT(MSO!F196, "h:mm AM/PM"), ""), ""),
  IFERROR(IF(FH!H196="TBD", TEXT(FH!F196, "h:mm AM/PM"), ""), ""),
  IFERROR(IF(MGOLF!H196="TBD", TEXT(MGOLF!F196, "h:mm AM/PM"), ""), ""),
  IFERROR(IF(Football!H196="TBD", TEXT(Football!F196, "h:mm AM/PM"), ""), ""),
  IFERROR(IF(WVB!H196="TBD", TEXT(WVB!F196, "h:mm AM/PM"), ""), ""),
  IFERROR(IF(XC!H196="TBD", TEXT(XC!F196, "h:mm AM/PM"), ""), ""),
  IFERROR(IF(SWIMMING!H196="TBD", TEXT(SWIMMING!F196, "h:mm AM/PM"), ""), ""),
  IFERROR(IF(WTEN!H196="TBD", TEXT(WTEN!F196, "h:mm AM/PM"), ""), ""),
  IFERROR(IF(TF!H196="TBD", TEXT(TF!F196, "h:mm AM/PM"), ""), ""),
  IFERROR(IF(WGOLF!H196="TBD", TEXT(WGOLF!F196, "h:mm AM/PM"), ""), ""),
  IFERROR(IF(WBB!H196="TBD", TEXT(WBB!F196, "h:mm AM/PM"), ""), ""),
  IFERROR(IF(MBB!H196="TBD", TEXT(MBB!F196, "h:mm AM/PM"), ""), ""),
  IFERROR(IF(WLAX!H196="TBD", TEXT(WLAX!F196, "h:mm AM/PM"), ""), ""),
  IFERROR(IF(MLAX!H196="TBD", TEXT(MLAX!F196, "h:mm AM/PM"), ""), ""),
  IFERROR(IF(SOFT!H196="TBD", TEXT(SOFT!F196, "h:mm AM/PM"), ""), ""),
  IFERROR(IF(BASE!H196="TBD", TEXT(BASE!F196, "h:mm AM/PM"), ""), ""),
  IFERROR(IF(ESPORTS!H196="TBD", TEXT(ESPORTS!F196, "h:mm AM/PM"), ""), "")
)
</f>
        <v/>
      </c>
      <c r="G196" s="11" t="str">
        <f>TEXTJOIN(
  CHAR(10) &amp; CHAR(10),
  TRUE,
  IFERROR(IF(WSO!H196="TBD", WSO!G196, ""), ""),
  IFERROR(IF(MSO!H196="TBD", MSO!G196, ""), ""),
  IFERROR(IF(FH!H196="TBD", FH!G196, ""), ""),
  IFERROR(IF(MGOLF!H196="TBD", MGOLF!G196, ""), ""),
  IFERROR(IF(Football!H196="TBD", Football!G196, ""), ""),
  IFERROR(IF(WVB!H196="TBD", WVB!G196, ""), ""),
  IFERROR(IF(XC!H196="TBD", XC!G196, ""), ""),
  IFERROR(IF(SWIMMING!H196="TBD", SWIMMING!G196, ""), ""),
  IFERROR(IF(WTEN!H196="TBD", WTEN!G196, ""), ""),
  IFERROR(IF(TF!H196="TBD", TF!G196, ""), ""),
  IFERROR(IF(WGOLF!H196="TBD", WGOLF!G196, ""), ""),
  IFERROR(IF(WBB!H196="TBD", WBB!G196, ""), ""),
  IFERROR(IF(MBB!H196="TBD", MBB!G196, ""), ""),
  IFERROR(IF(WLAX!H196="TBD", WLAX!G196, ""), ""),
  IFERROR(IF(MLAX!H196="TBD", MLAX!G196, ""), ""),
  IFERROR(IF(SOFT!H196="TBD", SOFT!G196, ""), ""),
  IFERROR(IF(BASE!H196="TBD", BASE!G196, ""), ""),
  IFERROR(IF(ESPORTS!H196="TBD", ESPORTS!G196, ""), "")
)
</f>
        <v/>
      </c>
      <c r="H196" s="22" t="str">
        <f>TEXTJOIN(
  CHAR(10) &amp; CHAR(10),
  TRUE,
  IFERROR(IF(WSO!H196="TBD", WSO!P196, ""), ""),
  IFERROR(IF(MSO!H196="TBD", MSO!P196, ""), ""),
  IFERROR(IF(FH!H196="TBD", FH!P196, ""), ""),
  IFERROR(IF(MGOLF!H196="TBD", MGOLF!P196, ""), ""),
  IFERROR(IF(Football!H196="TBD", Football!P196, ""), ""),
  IFERROR(IF(WVB!H196="TBD", WVB!P196, ""), ""),
  IFERROR(IF(XC!H196="TBD", XC!P196, ""), ""),
  IFERROR(IF(SWIMMING!H196="TBD", SWIMMING!P196, ""), ""),
  IFERROR(IF(WTEN!H196="TBD", WTEN!P196, ""), ""),
  IFERROR(IF(TF!H196="TBD", TF!P196, ""), ""),
  IFERROR(IF(WGOLF!H196="TBD", WGOLF!P196, ""), ""),
  IFERROR(IF(WBB!H196="TBD", WBB!P196, ""), ""),
  IFERROR(IF(MBB!H196="TBD", MBB!P196, ""), ""),
  IFERROR(IF(WLAX!H196="TBD", WLAX!P196, ""), ""),
  IFERROR(IF(MLAX!H196="TBD", MLAX!P196, ""), ""),
  IFERROR(IF(SOFT!H196="TBD", SOFT!P196, ""), ""),
  IFERROR(IF(BASE!H196="TBD", BASE!P196, ""), ""),
  IFERROR(IF(ESPORTS!H196="TBD", ESPORTS!P196, ""), "")
)
</f>
        <v/>
      </c>
    </row>
    <row r="197" ht="22.5" customHeight="1">
      <c r="A197" s="6">
        <v>196.0</v>
      </c>
      <c r="B197" s="6" t="str">
        <f>'Master Schedule'!B197</f>
        <v/>
      </c>
      <c r="C197" s="7">
        <v>46430.0</v>
      </c>
      <c r="D197" s="8" t="str">
        <f t="shared" si="1"/>
        <v>Friday</v>
      </c>
      <c r="E197" s="11" t="str">
        <f>TEXTJOIN(
  CHAR(10) &amp; CHAR(10),
  TRUE,
  IFERROR(IF(WSO!H197="TBD", WSO!E197, ""), ""),
  IFERROR(IF(MSO!H197="TBD", MSO!E197, ""), ""),
  IFERROR(IF(FH!H197="TBD", FH!E197, ""), ""),
  IFERROR(IF(MGOLF!H197="TBD", MGOLF!E197, ""), ""),
  IFERROR(IF(Football!H197="TBD", Football!E197, ""), ""),
  IFERROR(IF(WVB!H197="TBD", WVB!E197, ""), ""),
  IFERROR(IF(XC!H197="TBD", XC!E197, ""), ""),
  IFERROR(IF(SWIMMING!H197="TBD", SWIMMING!E197, ""), ""),
  IFERROR(IF(WTEN!H197="TBD", WTEN!E197, ""), ""),
  IFERROR(IF(TF!H197="TBD", TF!E197, ""), ""),
  IFERROR(IF(WGOLF!H197="TBD", WGOLF!E197, ""), ""),
  IFERROR(IF(WBB!H197="TBD", WBB!E197, ""), ""),
  IFERROR(IF(MBB!H197="TBD", MBB!E197, ""), ""),
  IFERROR(IF(WLAX!H197="TBD", WLAX!E197, ""), ""),
  IFERROR(IF(MLAX!H197="TBD", MLAX!E197, ""), ""),
  IFERROR(IF(SOFT!H197="TBD", SOFT!E197, ""), ""),
  IFERROR(IF(BASE!H197="Away", BASE!E197, ""), ""),
  IFERROR(IF(ESPORTS!H197="TBD", ESPORTS!E197, ""), "")
)</f>
        <v/>
      </c>
      <c r="F197" s="11" t="str">
        <f>TEXTJOIN(
  CHAR(10) &amp; CHAR(10),
  TRUE,
  IFERROR(IF(WSO!H197="TBD", TEXT(WSO!F197, "h:mm AM/PM"), ""), ""),
  IFERROR(IF(MSO!H197="TBD", TEXT(MSO!F197, "h:mm AM/PM"), ""), ""),
  IFERROR(IF(FH!H197="TBD", TEXT(FH!F197, "h:mm AM/PM"), ""), ""),
  IFERROR(IF(MGOLF!H197="TBD", TEXT(MGOLF!F197, "h:mm AM/PM"), ""), ""),
  IFERROR(IF(Football!H197="TBD", TEXT(Football!F197, "h:mm AM/PM"), ""), ""),
  IFERROR(IF(WVB!H197="TBD", TEXT(WVB!F197, "h:mm AM/PM"), ""), ""),
  IFERROR(IF(XC!H197="TBD", TEXT(XC!F197, "h:mm AM/PM"), ""), ""),
  IFERROR(IF(SWIMMING!H197="TBD", TEXT(SWIMMING!F197, "h:mm AM/PM"), ""), ""),
  IFERROR(IF(WTEN!H197="TBD", TEXT(WTEN!F197, "h:mm AM/PM"), ""), ""),
  IFERROR(IF(TF!H197="TBD", TEXT(TF!F197, "h:mm AM/PM"), ""), ""),
  IFERROR(IF(WGOLF!H197="TBD", TEXT(WGOLF!F197, "h:mm AM/PM"), ""), ""),
  IFERROR(IF(WBB!H197="TBD", TEXT(WBB!F197, "h:mm AM/PM"), ""), ""),
  IFERROR(IF(MBB!H197="TBD", TEXT(MBB!F197, "h:mm AM/PM"), ""), ""),
  IFERROR(IF(WLAX!H197="TBD", TEXT(WLAX!F197, "h:mm AM/PM"), ""), ""),
  IFERROR(IF(MLAX!H197="TBD", TEXT(MLAX!F197, "h:mm AM/PM"), ""), ""),
  IFERROR(IF(SOFT!H197="TBD", TEXT(SOFT!F197, "h:mm AM/PM"), ""), ""),
  IFERROR(IF(BASE!H197="TBD", TEXT(BASE!F197, "h:mm AM/PM"), ""), ""),
  IFERROR(IF(ESPORTS!H197="TBD", TEXT(ESPORTS!F197, "h:mm AM/PM"), ""), "")
)
</f>
        <v/>
      </c>
      <c r="G197" s="11" t="str">
        <f>TEXTJOIN(
  CHAR(10) &amp; CHAR(10),
  TRUE,
  IFERROR(IF(WSO!H197="TBD", WSO!G197, ""), ""),
  IFERROR(IF(MSO!H197="TBD", MSO!G197, ""), ""),
  IFERROR(IF(FH!H197="TBD", FH!G197, ""), ""),
  IFERROR(IF(MGOLF!H197="TBD", MGOLF!G197, ""), ""),
  IFERROR(IF(Football!H197="TBD", Football!G197, ""), ""),
  IFERROR(IF(WVB!H197="TBD", WVB!G197, ""), ""),
  IFERROR(IF(XC!H197="TBD", XC!G197, ""), ""),
  IFERROR(IF(SWIMMING!H197="TBD", SWIMMING!G197, ""), ""),
  IFERROR(IF(WTEN!H197="TBD", WTEN!G197, ""), ""),
  IFERROR(IF(TF!H197="TBD", TF!G197, ""), ""),
  IFERROR(IF(WGOLF!H197="TBD", WGOLF!G197, ""), ""),
  IFERROR(IF(WBB!H197="TBD", WBB!G197, ""), ""),
  IFERROR(IF(MBB!H197="TBD", MBB!G197, ""), ""),
  IFERROR(IF(WLAX!H197="TBD", WLAX!G197, ""), ""),
  IFERROR(IF(MLAX!H197="TBD", MLAX!G197, ""), ""),
  IFERROR(IF(SOFT!H197="TBD", SOFT!G197, ""), ""),
  IFERROR(IF(BASE!H197="TBD", BASE!G197, ""), ""),
  IFERROR(IF(ESPORTS!H197="TBD", ESPORTS!G197, ""), "")
)
</f>
        <v/>
      </c>
      <c r="H197" s="22" t="str">
        <f>TEXTJOIN(
  CHAR(10) &amp; CHAR(10),
  TRUE,
  IFERROR(IF(WSO!H197="TBD", WSO!P197, ""), ""),
  IFERROR(IF(MSO!H197="TBD", MSO!P197, ""), ""),
  IFERROR(IF(FH!H197="TBD", FH!P197, ""), ""),
  IFERROR(IF(MGOLF!H197="TBD", MGOLF!P197, ""), ""),
  IFERROR(IF(Football!H197="TBD", Football!P197, ""), ""),
  IFERROR(IF(WVB!H197="TBD", WVB!P197, ""), ""),
  IFERROR(IF(XC!H197="TBD", XC!P197, ""), ""),
  IFERROR(IF(SWIMMING!H197="TBD", SWIMMING!P197, ""), ""),
  IFERROR(IF(WTEN!H197="TBD", WTEN!P197, ""), ""),
  IFERROR(IF(TF!H197="TBD", TF!P197, ""), ""),
  IFERROR(IF(WGOLF!H197="TBD", WGOLF!P197, ""), ""),
  IFERROR(IF(WBB!H197="TBD", WBB!P197, ""), ""),
  IFERROR(IF(MBB!H197="TBD", MBB!P197, ""), ""),
  IFERROR(IF(WLAX!H197="TBD", WLAX!P197, ""), ""),
  IFERROR(IF(MLAX!H197="TBD", MLAX!P197, ""), ""),
  IFERROR(IF(SOFT!H197="TBD", SOFT!P197, ""), ""),
  IFERROR(IF(BASE!H197="TBD", BASE!P197, ""), ""),
  IFERROR(IF(ESPORTS!H197="TBD", ESPORTS!P197, ""), "")
)
</f>
        <v/>
      </c>
    </row>
    <row r="198" ht="22.5" customHeight="1">
      <c r="A198" s="6">
        <v>197.0</v>
      </c>
      <c r="B198" s="6" t="str">
        <f>'Master Schedule'!B198</f>
        <v/>
      </c>
      <c r="C198" s="7">
        <v>46431.0</v>
      </c>
      <c r="D198" s="8" t="str">
        <f t="shared" si="1"/>
        <v>Saturday</v>
      </c>
      <c r="E198" s="11" t="str">
        <f>TEXTJOIN(
  CHAR(10) &amp; CHAR(10),
  TRUE,
  IFERROR(IF(WSO!H198="TBD", WSO!E198, ""), ""),
  IFERROR(IF(MSO!H198="TBD", MSO!E198, ""), ""),
  IFERROR(IF(FH!H198="TBD", FH!E198, ""), ""),
  IFERROR(IF(MGOLF!H198="TBD", MGOLF!E198, ""), ""),
  IFERROR(IF(Football!H198="TBD", Football!E198, ""), ""),
  IFERROR(IF(WVB!H198="TBD", WVB!E198, ""), ""),
  IFERROR(IF(XC!H198="TBD", XC!E198, ""), ""),
  IFERROR(IF(SWIMMING!H198="TBD", SWIMMING!E198, ""), ""),
  IFERROR(IF(WTEN!H198="TBD", WTEN!E198, ""), ""),
  IFERROR(IF(TF!H198="TBD", TF!E198, ""), ""),
  IFERROR(IF(WGOLF!H198="TBD", WGOLF!E198, ""), ""),
  IFERROR(IF(WBB!H198="TBD", WBB!E198, ""), ""),
  IFERROR(IF(MBB!H198="TBD", MBB!E198, ""), ""),
  IFERROR(IF(WLAX!H198="TBD", WLAX!E198, ""), ""),
  IFERROR(IF(MLAX!H198="TBD", MLAX!E198, ""), ""),
  IFERROR(IF(SOFT!H198="TBD", SOFT!E198, ""), ""),
  IFERROR(IF(BASE!H198="Away", BASE!E198, ""), ""),
  IFERROR(IF(ESPORTS!H198="TBD", ESPORTS!E198, ""), "")
)</f>
        <v/>
      </c>
      <c r="F198" s="11" t="str">
        <f>TEXTJOIN(
  CHAR(10) &amp; CHAR(10),
  TRUE,
  IFERROR(IF(WSO!H198="TBD", TEXT(WSO!F198, "h:mm AM/PM"), ""), ""),
  IFERROR(IF(MSO!H198="TBD", TEXT(MSO!F198, "h:mm AM/PM"), ""), ""),
  IFERROR(IF(FH!H198="TBD", TEXT(FH!F198, "h:mm AM/PM"), ""), ""),
  IFERROR(IF(MGOLF!H198="TBD", TEXT(MGOLF!F198, "h:mm AM/PM"), ""), ""),
  IFERROR(IF(Football!H198="TBD", TEXT(Football!F198, "h:mm AM/PM"), ""), ""),
  IFERROR(IF(WVB!H198="TBD", TEXT(WVB!F198, "h:mm AM/PM"), ""), ""),
  IFERROR(IF(XC!H198="TBD", TEXT(XC!F198, "h:mm AM/PM"), ""), ""),
  IFERROR(IF(SWIMMING!H198="TBD", TEXT(SWIMMING!F198, "h:mm AM/PM"), ""), ""),
  IFERROR(IF(WTEN!H198="TBD", TEXT(WTEN!F198, "h:mm AM/PM"), ""), ""),
  IFERROR(IF(TF!H198="TBD", TEXT(TF!F198, "h:mm AM/PM"), ""), ""),
  IFERROR(IF(WGOLF!H198="TBD", TEXT(WGOLF!F198, "h:mm AM/PM"), ""), ""),
  IFERROR(IF(WBB!H198="TBD", TEXT(WBB!F198, "h:mm AM/PM"), ""), ""),
  IFERROR(IF(MBB!H198="TBD", TEXT(MBB!F198, "h:mm AM/PM"), ""), ""),
  IFERROR(IF(WLAX!H198="TBD", TEXT(WLAX!F198, "h:mm AM/PM"), ""), ""),
  IFERROR(IF(MLAX!H198="TBD", TEXT(MLAX!F198, "h:mm AM/PM"), ""), ""),
  IFERROR(IF(SOFT!H198="TBD", TEXT(SOFT!F198, "h:mm AM/PM"), ""), ""),
  IFERROR(IF(BASE!H198="TBD", TEXT(BASE!F198, "h:mm AM/PM"), ""), ""),
  IFERROR(IF(ESPORTS!H198="TBD", TEXT(ESPORTS!F198, "h:mm AM/PM"), ""), "")
)
</f>
        <v/>
      </c>
      <c r="G198" s="11" t="str">
        <f>TEXTJOIN(
  CHAR(10) &amp; CHAR(10),
  TRUE,
  IFERROR(IF(WSO!H198="TBD", WSO!G198, ""), ""),
  IFERROR(IF(MSO!H198="TBD", MSO!G198, ""), ""),
  IFERROR(IF(FH!H198="TBD", FH!G198, ""), ""),
  IFERROR(IF(MGOLF!H198="TBD", MGOLF!G198, ""), ""),
  IFERROR(IF(Football!H198="TBD", Football!G198, ""), ""),
  IFERROR(IF(WVB!H198="TBD", WVB!G198, ""), ""),
  IFERROR(IF(XC!H198="TBD", XC!G198, ""), ""),
  IFERROR(IF(SWIMMING!H198="TBD", SWIMMING!G198, ""), ""),
  IFERROR(IF(WTEN!H198="TBD", WTEN!G198, ""), ""),
  IFERROR(IF(TF!H198="TBD", TF!G198, ""), ""),
  IFERROR(IF(WGOLF!H198="TBD", WGOLF!G198, ""), ""),
  IFERROR(IF(WBB!H198="TBD", WBB!G198, ""), ""),
  IFERROR(IF(MBB!H198="TBD", MBB!G198, ""), ""),
  IFERROR(IF(WLAX!H198="TBD", WLAX!G198, ""), ""),
  IFERROR(IF(MLAX!H198="TBD", MLAX!G198, ""), ""),
  IFERROR(IF(SOFT!H198="TBD", SOFT!G198, ""), ""),
  IFERROR(IF(BASE!H198="TBD", BASE!G198, ""), ""),
  IFERROR(IF(ESPORTS!H198="TBD", ESPORTS!G198, ""), "")
)
</f>
        <v/>
      </c>
      <c r="H198" s="22" t="str">
        <f>TEXTJOIN(
  CHAR(10) &amp; CHAR(10),
  TRUE,
  IFERROR(IF(WSO!H198="TBD", WSO!P198, ""), ""),
  IFERROR(IF(MSO!H198="TBD", MSO!P198, ""), ""),
  IFERROR(IF(FH!H198="TBD", FH!P198, ""), ""),
  IFERROR(IF(MGOLF!H198="TBD", MGOLF!P198, ""), ""),
  IFERROR(IF(Football!H198="TBD", Football!P198, ""), ""),
  IFERROR(IF(WVB!H198="TBD", WVB!P198, ""), ""),
  IFERROR(IF(XC!H198="TBD", XC!P198, ""), ""),
  IFERROR(IF(SWIMMING!H198="TBD", SWIMMING!P198, ""), ""),
  IFERROR(IF(WTEN!H198="TBD", WTEN!P198, ""), ""),
  IFERROR(IF(TF!H198="TBD", TF!P198, ""), ""),
  IFERROR(IF(WGOLF!H198="TBD", WGOLF!P198, ""), ""),
  IFERROR(IF(WBB!H198="TBD", WBB!P198, ""), ""),
  IFERROR(IF(MBB!H198="TBD", MBB!P198, ""), ""),
  IFERROR(IF(WLAX!H198="TBD", WLAX!P198, ""), ""),
  IFERROR(IF(MLAX!H198="TBD", MLAX!P198, ""), ""),
  IFERROR(IF(SOFT!H198="TBD", SOFT!P198, ""), ""),
  IFERROR(IF(BASE!H198="TBD", BASE!P198, ""), ""),
  IFERROR(IF(ESPORTS!H198="TBD", ESPORTS!P198, ""), "")
)
</f>
        <v/>
      </c>
    </row>
    <row r="199" ht="22.5" customHeight="1">
      <c r="A199" s="6">
        <v>198.0</v>
      </c>
      <c r="B199" s="6" t="str">
        <f>'Master Schedule'!B199</f>
        <v/>
      </c>
      <c r="C199" s="7">
        <v>46432.0</v>
      </c>
      <c r="D199" s="8" t="str">
        <f t="shared" si="1"/>
        <v>Sunday</v>
      </c>
      <c r="E199" s="11" t="str">
        <f>TEXTJOIN(
  CHAR(10) &amp; CHAR(10),
  TRUE,
  IFERROR(IF(WSO!H199="TBD", WSO!E199, ""), ""),
  IFERROR(IF(MSO!H199="TBD", MSO!E199, ""), ""),
  IFERROR(IF(FH!H199="TBD", FH!E199, ""), ""),
  IFERROR(IF(MGOLF!H199="TBD", MGOLF!E199, ""), ""),
  IFERROR(IF(Football!H199="TBD", Football!E199, ""), ""),
  IFERROR(IF(WVB!H199="TBD", WVB!E199, ""), ""),
  IFERROR(IF(XC!H199="TBD", XC!E199, ""), ""),
  IFERROR(IF(SWIMMING!H199="TBD", SWIMMING!E199, ""), ""),
  IFERROR(IF(WTEN!H199="TBD", WTEN!E199, ""), ""),
  IFERROR(IF(TF!H199="TBD", TF!E199, ""), ""),
  IFERROR(IF(WGOLF!H199="TBD", WGOLF!E199, ""), ""),
  IFERROR(IF(WBB!H199="TBD", WBB!E199, ""), ""),
  IFERROR(IF(MBB!H199="TBD", MBB!E199, ""), ""),
  IFERROR(IF(WLAX!H199="TBD", WLAX!E199, ""), ""),
  IFERROR(IF(MLAX!H199="TBD", MLAX!E199, ""), ""),
  IFERROR(IF(SOFT!H199="TBD", SOFT!E199, ""), ""),
  IFERROR(IF(BASE!H199="Away", BASE!E199, ""), ""),
  IFERROR(IF(ESPORTS!H199="TBD", ESPORTS!E199, ""), "")
)</f>
        <v/>
      </c>
      <c r="F199" s="11" t="str">
        <f>TEXTJOIN(
  CHAR(10) &amp; CHAR(10),
  TRUE,
  IFERROR(IF(WSO!H199="TBD", TEXT(WSO!F199, "h:mm AM/PM"), ""), ""),
  IFERROR(IF(MSO!H199="TBD", TEXT(MSO!F199, "h:mm AM/PM"), ""), ""),
  IFERROR(IF(FH!H199="TBD", TEXT(FH!F199, "h:mm AM/PM"), ""), ""),
  IFERROR(IF(MGOLF!H199="TBD", TEXT(MGOLF!F199, "h:mm AM/PM"), ""), ""),
  IFERROR(IF(Football!H199="TBD", TEXT(Football!F199, "h:mm AM/PM"), ""), ""),
  IFERROR(IF(WVB!H199="TBD", TEXT(WVB!F199, "h:mm AM/PM"), ""), ""),
  IFERROR(IF(XC!H199="TBD", TEXT(XC!F199, "h:mm AM/PM"), ""), ""),
  IFERROR(IF(SWIMMING!H199="TBD", TEXT(SWIMMING!F199, "h:mm AM/PM"), ""), ""),
  IFERROR(IF(WTEN!H199="TBD", TEXT(WTEN!F199, "h:mm AM/PM"), ""), ""),
  IFERROR(IF(TF!H199="TBD", TEXT(TF!F199, "h:mm AM/PM"), ""), ""),
  IFERROR(IF(WGOLF!H199="TBD", TEXT(WGOLF!F199, "h:mm AM/PM"), ""), ""),
  IFERROR(IF(WBB!H199="TBD", TEXT(WBB!F199, "h:mm AM/PM"), ""), ""),
  IFERROR(IF(MBB!H199="TBD", TEXT(MBB!F199, "h:mm AM/PM"), ""), ""),
  IFERROR(IF(WLAX!H199="TBD", TEXT(WLAX!F199, "h:mm AM/PM"), ""), ""),
  IFERROR(IF(MLAX!H199="TBD", TEXT(MLAX!F199, "h:mm AM/PM"), ""), ""),
  IFERROR(IF(SOFT!H199="TBD", TEXT(SOFT!F199, "h:mm AM/PM"), ""), ""),
  IFERROR(IF(BASE!H199="TBD", TEXT(BASE!F199, "h:mm AM/PM"), ""), ""),
  IFERROR(IF(ESPORTS!H199="TBD", TEXT(ESPORTS!F199, "h:mm AM/PM"), ""), "")
)
</f>
        <v/>
      </c>
      <c r="G199" s="11" t="str">
        <f>TEXTJOIN(
  CHAR(10) &amp; CHAR(10),
  TRUE,
  IFERROR(IF(WSO!H199="TBD", WSO!G199, ""), ""),
  IFERROR(IF(MSO!H199="TBD", MSO!G199, ""), ""),
  IFERROR(IF(FH!H199="TBD", FH!G199, ""), ""),
  IFERROR(IF(MGOLF!H199="TBD", MGOLF!G199, ""), ""),
  IFERROR(IF(Football!H199="TBD", Football!G199, ""), ""),
  IFERROR(IF(WVB!H199="TBD", WVB!G199, ""), ""),
  IFERROR(IF(XC!H199="TBD", XC!G199, ""), ""),
  IFERROR(IF(SWIMMING!H199="TBD", SWIMMING!G199, ""), ""),
  IFERROR(IF(WTEN!H199="TBD", WTEN!G199, ""), ""),
  IFERROR(IF(TF!H199="TBD", TF!G199, ""), ""),
  IFERROR(IF(WGOLF!H199="TBD", WGOLF!G199, ""), ""),
  IFERROR(IF(WBB!H199="TBD", WBB!G199, ""), ""),
  IFERROR(IF(MBB!H199="TBD", MBB!G199, ""), ""),
  IFERROR(IF(WLAX!H199="TBD", WLAX!G199, ""), ""),
  IFERROR(IF(MLAX!H199="TBD", MLAX!G199, ""), ""),
  IFERROR(IF(SOFT!H199="TBD", SOFT!G199, ""), ""),
  IFERROR(IF(BASE!H199="TBD", BASE!G199, ""), ""),
  IFERROR(IF(ESPORTS!H199="TBD", ESPORTS!G199, ""), "")
)
</f>
        <v/>
      </c>
      <c r="H199" s="22" t="str">
        <f>TEXTJOIN(
  CHAR(10) &amp; CHAR(10),
  TRUE,
  IFERROR(IF(WSO!H199="TBD", WSO!P199, ""), ""),
  IFERROR(IF(MSO!H199="TBD", MSO!P199, ""), ""),
  IFERROR(IF(FH!H199="TBD", FH!P199, ""), ""),
  IFERROR(IF(MGOLF!H199="TBD", MGOLF!P199, ""), ""),
  IFERROR(IF(Football!H199="TBD", Football!P199, ""), ""),
  IFERROR(IF(WVB!H199="TBD", WVB!P199, ""), ""),
  IFERROR(IF(XC!H199="TBD", XC!P199, ""), ""),
  IFERROR(IF(SWIMMING!H199="TBD", SWIMMING!P199, ""), ""),
  IFERROR(IF(WTEN!H199="TBD", WTEN!P199, ""), ""),
  IFERROR(IF(TF!H199="TBD", TF!P199, ""), ""),
  IFERROR(IF(WGOLF!H199="TBD", WGOLF!P199, ""), ""),
  IFERROR(IF(WBB!H199="TBD", WBB!P199, ""), ""),
  IFERROR(IF(MBB!H199="TBD", MBB!P199, ""), ""),
  IFERROR(IF(WLAX!H199="TBD", WLAX!P199, ""), ""),
  IFERROR(IF(MLAX!H199="TBD", MLAX!P199, ""), ""),
  IFERROR(IF(SOFT!H199="TBD", SOFT!P199, ""), ""),
  IFERROR(IF(BASE!H199="TBD", BASE!P199, ""), ""),
  IFERROR(IF(ESPORTS!H199="TBD", ESPORTS!P199, ""), "")
)
</f>
        <v/>
      </c>
    </row>
    <row r="200" ht="22.5" customHeight="1">
      <c r="A200" s="6">
        <v>199.0</v>
      </c>
      <c r="B200" s="6" t="str">
        <f>'Master Schedule'!B200</f>
        <v/>
      </c>
      <c r="C200" s="7">
        <v>46433.0</v>
      </c>
      <c r="D200" s="8" t="str">
        <f t="shared" si="1"/>
        <v>Monday</v>
      </c>
      <c r="E200" s="11" t="str">
        <f>TEXTJOIN(
  CHAR(10) &amp; CHAR(10),
  TRUE,
  IFERROR(IF(WSO!H200="TBD", WSO!E200, ""), ""),
  IFERROR(IF(MSO!H200="TBD", MSO!E200, ""), ""),
  IFERROR(IF(FH!H200="TBD", FH!E200, ""), ""),
  IFERROR(IF(MGOLF!H200="TBD", MGOLF!E200, ""), ""),
  IFERROR(IF(Football!H200="TBD", Football!E200, ""), ""),
  IFERROR(IF(WVB!H200="TBD", WVB!E200, ""), ""),
  IFERROR(IF(XC!H200="TBD", XC!E200, ""), ""),
  IFERROR(IF(SWIMMING!H200="TBD", SWIMMING!E200, ""), ""),
  IFERROR(IF(WTEN!H200="TBD", WTEN!E200, ""), ""),
  IFERROR(IF(TF!H200="TBD", TF!E200, ""), ""),
  IFERROR(IF(WGOLF!H200="TBD", WGOLF!E200, ""), ""),
  IFERROR(IF(WBB!H200="TBD", WBB!E200, ""), ""),
  IFERROR(IF(MBB!H200="TBD", MBB!E200, ""), ""),
  IFERROR(IF(WLAX!H200="TBD", WLAX!E200, ""), ""),
  IFERROR(IF(MLAX!H200="TBD", MLAX!E200, ""), ""),
  IFERROR(IF(SOFT!H200="TBD", SOFT!E200, ""), ""),
  IFERROR(IF(BASE!H200="Away", BASE!E200, ""), ""),
  IFERROR(IF(ESPORTS!H200="TBD", ESPORTS!E200, ""), "")
)</f>
        <v/>
      </c>
      <c r="F200" s="11" t="str">
        <f>TEXTJOIN(
  CHAR(10) &amp; CHAR(10),
  TRUE,
  IFERROR(IF(WSO!H200="TBD", TEXT(WSO!F200, "h:mm AM/PM"), ""), ""),
  IFERROR(IF(MSO!H200="TBD", TEXT(MSO!F200, "h:mm AM/PM"), ""), ""),
  IFERROR(IF(FH!H200="TBD", TEXT(FH!F200, "h:mm AM/PM"), ""), ""),
  IFERROR(IF(MGOLF!H200="TBD", TEXT(MGOLF!F200, "h:mm AM/PM"), ""), ""),
  IFERROR(IF(Football!H200="TBD", TEXT(Football!F200, "h:mm AM/PM"), ""), ""),
  IFERROR(IF(WVB!H200="TBD", TEXT(WVB!F200, "h:mm AM/PM"), ""), ""),
  IFERROR(IF(XC!H200="TBD", TEXT(XC!F200, "h:mm AM/PM"), ""), ""),
  IFERROR(IF(SWIMMING!H200="TBD", TEXT(SWIMMING!F200, "h:mm AM/PM"), ""), ""),
  IFERROR(IF(WTEN!H200="TBD", TEXT(WTEN!F200, "h:mm AM/PM"), ""), ""),
  IFERROR(IF(TF!H200="TBD", TEXT(TF!F200, "h:mm AM/PM"), ""), ""),
  IFERROR(IF(WGOLF!H200="TBD", TEXT(WGOLF!F200, "h:mm AM/PM"), ""), ""),
  IFERROR(IF(WBB!H200="TBD", TEXT(WBB!F200, "h:mm AM/PM"), ""), ""),
  IFERROR(IF(MBB!H200="TBD", TEXT(MBB!F200, "h:mm AM/PM"), ""), ""),
  IFERROR(IF(WLAX!H200="TBD", TEXT(WLAX!F200, "h:mm AM/PM"), ""), ""),
  IFERROR(IF(MLAX!H200="TBD", TEXT(MLAX!F200, "h:mm AM/PM"), ""), ""),
  IFERROR(IF(SOFT!H200="TBD", TEXT(SOFT!F200, "h:mm AM/PM"), ""), ""),
  IFERROR(IF(BASE!H200="TBD", TEXT(BASE!F200, "h:mm AM/PM"), ""), ""),
  IFERROR(IF(ESPORTS!H200="TBD", TEXT(ESPORTS!F200, "h:mm AM/PM"), ""), "")
)
</f>
        <v/>
      </c>
      <c r="G200" s="11" t="str">
        <f>TEXTJOIN(
  CHAR(10) &amp; CHAR(10),
  TRUE,
  IFERROR(IF(WSO!H200="TBD", WSO!G200, ""), ""),
  IFERROR(IF(MSO!H200="TBD", MSO!G200, ""), ""),
  IFERROR(IF(FH!H200="TBD", FH!G200, ""), ""),
  IFERROR(IF(MGOLF!H200="TBD", MGOLF!G200, ""), ""),
  IFERROR(IF(Football!H200="TBD", Football!G200, ""), ""),
  IFERROR(IF(WVB!H200="TBD", WVB!G200, ""), ""),
  IFERROR(IF(XC!H200="TBD", XC!G200, ""), ""),
  IFERROR(IF(SWIMMING!H200="TBD", SWIMMING!G200, ""), ""),
  IFERROR(IF(WTEN!H200="TBD", WTEN!G200, ""), ""),
  IFERROR(IF(TF!H200="TBD", TF!G200, ""), ""),
  IFERROR(IF(WGOLF!H200="TBD", WGOLF!G200, ""), ""),
  IFERROR(IF(WBB!H200="TBD", WBB!G200, ""), ""),
  IFERROR(IF(MBB!H200="TBD", MBB!G200, ""), ""),
  IFERROR(IF(WLAX!H200="TBD", WLAX!G200, ""), ""),
  IFERROR(IF(MLAX!H200="TBD", MLAX!G200, ""), ""),
  IFERROR(IF(SOFT!H200="TBD", SOFT!G200, ""), ""),
  IFERROR(IF(BASE!H200="TBD", BASE!G200, ""), ""),
  IFERROR(IF(ESPORTS!H200="TBD", ESPORTS!G200, ""), "")
)
</f>
        <v/>
      </c>
      <c r="H200" s="22" t="str">
        <f>TEXTJOIN(
  CHAR(10) &amp; CHAR(10),
  TRUE,
  IFERROR(IF(WSO!H200="TBD", WSO!P200, ""), ""),
  IFERROR(IF(MSO!H200="TBD", MSO!P200, ""), ""),
  IFERROR(IF(FH!H200="TBD", FH!P200, ""), ""),
  IFERROR(IF(MGOLF!H200="TBD", MGOLF!P200, ""), ""),
  IFERROR(IF(Football!H200="TBD", Football!P200, ""), ""),
  IFERROR(IF(WVB!H200="TBD", WVB!P200, ""), ""),
  IFERROR(IF(XC!H200="TBD", XC!P200, ""), ""),
  IFERROR(IF(SWIMMING!H200="TBD", SWIMMING!P200, ""), ""),
  IFERROR(IF(WTEN!H200="TBD", WTEN!P200, ""), ""),
  IFERROR(IF(TF!H200="TBD", TF!P200, ""), ""),
  IFERROR(IF(WGOLF!H200="TBD", WGOLF!P200, ""), ""),
  IFERROR(IF(WBB!H200="TBD", WBB!P200, ""), ""),
  IFERROR(IF(MBB!H200="TBD", MBB!P200, ""), ""),
  IFERROR(IF(WLAX!H200="TBD", WLAX!P200, ""), ""),
  IFERROR(IF(MLAX!H200="TBD", MLAX!P200, ""), ""),
  IFERROR(IF(SOFT!H200="TBD", SOFT!P200, ""), ""),
  IFERROR(IF(BASE!H200="TBD", BASE!P200, ""), ""),
  IFERROR(IF(ESPORTS!H200="TBD", ESPORTS!P200, ""), "")
)
</f>
        <v/>
      </c>
    </row>
    <row r="201" ht="22.5" customHeight="1">
      <c r="A201" s="6">
        <v>200.0</v>
      </c>
      <c r="B201" s="6" t="str">
        <f>'Master Schedule'!B201</f>
        <v/>
      </c>
      <c r="C201" s="7">
        <v>46434.0</v>
      </c>
      <c r="D201" s="8" t="str">
        <f t="shared" si="1"/>
        <v>Tuesday</v>
      </c>
      <c r="E201" s="11" t="str">
        <f>TEXTJOIN(
  CHAR(10) &amp; CHAR(10),
  TRUE,
  IFERROR(IF(WSO!H201="TBD", WSO!E201, ""), ""),
  IFERROR(IF(MSO!H201="TBD", MSO!E201, ""), ""),
  IFERROR(IF(FH!H201="TBD", FH!E201, ""), ""),
  IFERROR(IF(MGOLF!H201="TBD", MGOLF!E201, ""), ""),
  IFERROR(IF(Football!H201="TBD", Football!E201, ""), ""),
  IFERROR(IF(WVB!H201="TBD", WVB!E201, ""), ""),
  IFERROR(IF(XC!H201="TBD", XC!E201, ""), ""),
  IFERROR(IF(SWIMMING!H201="TBD", SWIMMING!E201, ""), ""),
  IFERROR(IF(WTEN!H201="TBD", WTEN!E201, ""), ""),
  IFERROR(IF(TF!H201="TBD", TF!E201, ""), ""),
  IFERROR(IF(WGOLF!H201="TBD", WGOLF!E201, ""), ""),
  IFERROR(IF(WBB!H201="TBD", WBB!E201, ""), ""),
  IFERROR(IF(MBB!H201="TBD", MBB!E201, ""), ""),
  IFERROR(IF(WLAX!H201="TBD", WLAX!E201, ""), ""),
  IFERROR(IF(MLAX!H201="TBD", MLAX!E201, ""), ""),
  IFERROR(IF(SOFT!H201="TBD", SOFT!E201, ""), ""),
  IFERROR(IF(BASE!H201="Away", BASE!E201, ""), ""),
  IFERROR(IF(ESPORTS!H201="TBD", ESPORTS!E201, ""), "")
)</f>
        <v/>
      </c>
      <c r="F201" s="11" t="str">
        <f>TEXTJOIN(
  CHAR(10) &amp; CHAR(10),
  TRUE,
  IFERROR(IF(WSO!H201="TBD", TEXT(WSO!F201, "h:mm AM/PM"), ""), ""),
  IFERROR(IF(MSO!H201="TBD", TEXT(MSO!F201, "h:mm AM/PM"), ""), ""),
  IFERROR(IF(FH!H201="TBD", TEXT(FH!F201, "h:mm AM/PM"), ""), ""),
  IFERROR(IF(MGOLF!H201="TBD", TEXT(MGOLF!F201, "h:mm AM/PM"), ""), ""),
  IFERROR(IF(Football!H201="TBD", TEXT(Football!F201, "h:mm AM/PM"), ""), ""),
  IFERROR(IF(WVB!H201="TBD", TEXT(WVB!F201, "h:mm AM/PM"), ""), ""),
  IFERROR(IF(XC!H201="TBD", TEXT(XC!F201, "h:mm AM/PM"), ""), ""),
  IFERROR(IF(SWIMMING!H201="TBD", TEXT(SWIMMING!F201, "h:mm AM/PM"), ""), ""),
  IFERROR(IF(WTEN!H201="TBD", TEXT(WTEN!F201, "h:mm AM/PM"), ""), ""),
  IFERROR(IF(TF!H201="TBD", TEXT(TF!F201, "h:mm AM/PM"), ""), ""),
  IFERROR(IF(WGOLF!H201="TBD", TEXT(WGOLF!F201, "h:mm AM/PM"), ""), ""),
  IFERROR(IF(WBB!H201="TBD", TEXT(WBB!F201, "h:mm AM/PM"), ""), ""),
  IFERROR(IF(MBB!H201="TBD", TEXT(MBB!F201, "h:mm AM/PM"), ""), ""),
  IFERROR(IF(WLAX!H201="TBD", TEXT(WLAX!F201, "h:mm AM/PM"), ""), ""),
  IFERROR(IF(MLAX!H201="TBD", TEXT(MLAX!F201, "h:mm AM/PM"), ""), ""),
  IFERROR(IF(SOFT!H201="TBD", TEXT(SOFT!F201, "h:mm AM/PM"), ""), ""),
  IFERROR(IF(BASE!H201="TBD", TEXT(BASE!F201, "h:mm AM/PM"), ""), ""),
  IFERROR(IF(ESPORTS!H201="TBD", TEXT(ESPORTS!F201, "h:mm AM/PM"), ""), "")
)
</f>
        <v/>
      </c>
      <c r="G201" s="11" t="str">
        <f>TEXTJOIN(
  CHAR(10) &amp; CHAR(10),
  TRUE,
  IFERROR(IF(WSO!H201="TBD", WSO!G201, ""), ""),
  IFERROR(IF(MSO!H201="TBD", MSO!G201, ""), ""),
  IFERROR(IF(FH!H201="TBD", FH!G201, ""), ""),
  IFERROR(IF(MGOLF!H201="TBD", MGOLF!G201, ""), ""),
  IFERROR(IF(Football!H201="TBD", Football!G201, ""), ""),
  IFERROR(IF(WVB!H201="TBD", WVB!G201, ""), ""),
  IFERROR(IF(XC!H201="TBD", XC!G201, ""), ""),
  IFERROR(IF(SWIMMING!H201="TBD", SWIMMING!G201, ""), ""),
  IFERROR(IF(WTEN!H201="TBD", WTEN!G201, ""), ""),
  IFERROR(IF(TF!H201="TBD", TF!G201, ""), ""),
  IFERROR(IF(WGOLF!H201="TBD", WGOLF!G201, ""), ""),
  IFERROR(IF(WBB!H201="TBD", WBB!G201, ""), ""),
  IFERROR(IF(MBB!H201="TBD", MBB!G201, ""), ""),
  IFERROR(IF(WLAX!H201="TBD", WLAX!G201, ""), ""),
  IFERROR(IF(MLAX!H201="TBD", MLAX!G201, ""), ""),
  IFERROR(IF(SOFT!H201="TBD", SOFT!G201, ""), ""),
  IFERROR(IF(BASE!H201="TBD", BASE!G201, ""), ""),
  IFERROR(IF(ESPORTS!H201="TBD", ESPORTS!G201, ""), "")
)
</f>
        <v/>
      </c>
      <c r="H201" s="22" t="str">
        <f>TEXTJOIN(
  CHAR(10) &amp; CHAR(10),
  TRUE,
  IFERROR(IF(WSO!H201="TBD", WSO!P201, ""), ""),
  IFERROR(IF(MSO!H201="TBD", MSO!P201, ""), ""),
  IFERROR(IF(FH!H201="TBD", FH!P201, ""), ""),
  IFERROR(IF(MGOLF!H201="TBD", MGOLF!P201, ""), ""),
  IFERROR(IF(Football!H201="TBD", Football!P201, ""), ""),
  IFERROR(IF(WVB!H201="TBD", WVB!P201, ""), ""),
  IFERROR(IF(XC!H201="TBD", XC!P201, ""), ""),
  IFERROR(IF(SWIMMING!H201="TBD", SWIMMING!P201, ""), ""),
  IFERROR(IF(WTEN!H201="TBD", WTEN!P201, ""), ""),
  IFERROR(IF(TF!H201="TBD", TF!P201, ""), ""),
  IFERROR(IF(WGOLF!H201="TBD", WGOLF!P201, ""), ""),
  IFERROR(IF(WBB!H201="TBD", WBB!P201, ""), ""),
  IFERROR(IF(MBB!H201="TBD", MBB!P201, ""), ""),
  IFERROR(IF(WLAX!H201="TBD", WLAX!P201, ""), ""),
  IFERROR(IF(MLAX!H201="TBD", MLAX!P201, ""), ""),
  IFERROR(IF(SOFT!H201="TBD", SOFT!P201, ""), ""),
  IFERROR(IF(BASE!H201="TBD", BASE!P201, ""), ""),
  IFERROR(IF(ESPORTS!H201="TBD", ESPORTS!P201, ""), "")
)
</f>
        <v/>
      </c>
    </row>
    <row r="202" ht="22.5" customHeight="1">
      <c r="A202" s="6">
        <v>201.0</v>
      </c>
      <c r="B202" s="6" t="str">
        <f>'Master Schedule'!B202</f>
        <v/>
      </c>
      <c r="C202" s="7">
        <v>46435.0</v>
      </c>
      <c r="D202" s="8" t="str">
        <f t="shared" si="1"/>
        <v>Wednesday</v>
      </c>
      <c r="E202" s="11" t="str">
        <f>TEXTJOIN(
  CHAR(10) &amp; CHAR(10),
  TRUE,
  IFERROR(IF(WSO!H202="TBD", WSO!E202, ""), ""),
  IFERROR(IF(MSO!H202="TBD", MSO!E202, ""), ""),
  IFERROR(IF(FH!H202="TBD", FH!E202, ""), ""),
  IFERROR(IF(MGOLF!H202="TBD", MGOLF!E202, ""), ""),
  IFERROR(IF(Football!H202="TBD", Football!E202, ""), ""),
  IFERROR(IF(WVB!H202="TBD", WVB!E202, ""), ""),
  IFERROR(IF(XC!H202="TBD", XC!E202, ""), ""),
  IFERROR(IF(SWIMMING!H202="TBD", SWIMMING!E202, ""), ""),
  IFERROR(IF(WTEN!H202="TBD", WTEN!E202, ""), ""),
  IFERROR(IF(TF!H202="TBD", TF!E202, ""), ""),
  IFERROR(IF(WGOLF!H202="TBD", WGOLF!E202, ""), ""),
  IFERROR(IF(WBB!H202="TBD", WBB!E202, ""), ""),
  IFERROR(IF(MBB!H202="TBD", MBB!E202, ""), ""),
  IFERROR(IF(WLAX!H202="TBD", WLAX!E202, ""), ""),
  IFERROR(IF(MLAX!H202="TBD", MLAX!E202, ""), ""),
  IFERROR(IF(SOFT!H202="TBD", SOFT!E202, ""), ""),
  IFERROR(IF(BASE!H202="Away", BASE!E202, ""), ""),
  IFERROR(IF(ESPORTS!H202="TBD", ESPORTS!E202, ""), "")
)</f>
        <v/>
      </c>
      <c r="F202" s="11" t="str">
        <f>TEXTJOIN(
  CHAR(10) &amp; CHAR(10),
  TRUE,
  IFERROR(IF(WSO!H202="TBD", TEXT(WSO!F202, "h:mm AM/PM"), ""), ""),
  IFERROR(IF(MSO!H202="TBD", TEXT(MSO!F202, "h:mm AM/PM"), ""), ""),
  IFERROR(IF(FH!H202="TBD", TEXT(FH!F202, "h:mm AM/PM"), ""), ""),
  IFERROR(IF(MGOLF!H202="TBD", TEXT(MGOLF!F202, "h:mm AM/PM"), ""), ""),
  IFERROR(IF(Football!H202="TBD", TEXT(Football!F202, "h:mm AM/PM"), ""), ""),
  IFERROR(IF(WVB!H202="TBD", TEXT(WVB!F202, "h:mm AM/PM"), ""), ""),
  IFERROR(IF(XC!H202="TBD", TEXT(XC!F202, "h:mm AM/PM"), ""), ""),
  IFERROR(IF(SWIMMING!H202="TBD", TEXT(SWIMMING!F202, "h:mm AM/PM"), ""), ""),
  IFERROR(IF(WTEN!H202="TBD", TEXT(WTEN!F202, "h:mm AM/PM"), ""), ""),
  IFERROR(IF(TF!H202="TBD", TEXT(TF!F202, "h:mm AM/PM"), ""), ""),
  IFERROR(IF(WGOLF!H202="TBD", TEXT(WGOLF!F202, "h:mm AM/PM"), ""), ""),
  IFERROR(IF(WBB!H202="TBD", TEXT(WBB!F202, "h:mm AM/PM"), ""), ""),
  IFERROR(IF(MBB!H202="TBD", TEXT(MBB!F202, "h:mm AM/PM"), ""), ""),
  IFERROR(IF(WLAX!H202="TBD", TEXT(WLAX!F202, "h:mm AM/PM"), ""), ""),
  IFERROR(IF(MLAX!H202="TBD", TEXT(MLAX!F202, "h:mm AM/PM"), ""), ""),
  IFERROR(IF(SOFT!H202="TBD", TEXT(SOFT!F202, "h:mm AM/PM"), ""), ""),
  IFERROR(IF(BASE!H202="TBD", TEXT(BASE!F202, "h:mm AM/PM"), ""), ""),
  IFERROR(IF(ESPORTS!H202="TBD", TEXT(ESPORTS!F202, "h:mm AM/PM"), ""), "")
)
</f>
        <v/>
      </c>
      <c r="G202" s="11" t="str">
        <f>TEXTJOIN(
  CHAR(10) &amp; CHAR(10),
  TRUE,
  IFERROR(IF(WSO!H202="TBD", WSO!G202, ""), ""),
  IFERROR(IF(MSO!H202="TBD", MSO!G202, ""), ""),
  IFERROR(IF(FH!H202="TBD", FH!G202, ""), ""),
  IFERROR(IF(MGOLF!H202="TBD", MGOLF!G202, ""), ""),
  IFERROR(IF(Football!H202="TBD", Football!G202, ""), ""),
  IFERROR(IF(WVB!H202="TBD", WVB!G202, ""), ""),
  IFERROR(IF(XC!H202="TBD", XC!G202, ""), ""),
  IFERROR(IF(SWIMMING!H202="TBD", SWIMMING!G202, ""), ""),
  IFERROR(IF(WTEN!H202="TBD", WTEN!G202, ""), ""),
  IFERROR(IF(TF!H202="TBD", TF!G202, ""), ""),
  IFERROR(IF(WGOLF!H202="TBD", WGOLF!G202, ""), ""),
  IFERROR(IF(WBB!H202="TBD", WBB!G202, ""), ""),
  IFERROR(IF(MBB!H202="TBD", MBB!G202, ""), ""),
  IFERROR(IF(WLAX!H202="TBD", WLAX!G202, ""), ""),
  IFERROR(IF(MLAX!H202="TBD", MLAX!G202, ""), ""),
  IFERROR(IF(SOFT!H202="TBD", SOFT!G202, ""), ""),
  IFERROR(IF(BASE!H202="TBD", BASE!G202, ""), ""),
  IFERROR(IF(ESPORTS!H202="TBD", ESPORTS!G202, ""), "")
)
</f>
        <v/>
      </c>
      <c r="H202" s="22" t="str">
        <f>TEXTJOIN(
  CHAR(10) &amp; CHAR(10),
  TRUE,
  IFERROR(IF(WSO!H202="TBD", WSO!P202, ""), ""),
  IFERROR(IF(MSO!H202="TBD", MSO!P202, ""), ""),
  IFERROR(IF(FH!H202="TBD", FH!P202, ""), ""),
  IFERROR(IF(MGOLF!H202="TBD", MGOLF!P202, ""), ""),
  IFERROR(IF(Football!H202="TBD", Football!P202, ""), ""),
  IFERROR(IF(WVB!H202="TBD", WVB!P202, ""), ""),
  IFERROR(IF(XC!H202="TBD", XC!P202, ""), ""),
  IFERROR(IF(SWIMMING!H202="TBD", SWIMMING!P202, ""), ""),
  IFERROR(IF(WTEN!H202="TBD", WTEN!P202, ""), ""),
  IFERROR(IF(TF!H202="TBD", TF!P202, ""), ""),
  IFERROR(IF(WGOLF!H202="TBD", WGOLF!P202, ""), ""),
  IFERROR(IF(WBB!H202="TBD", WBB!P202, ""), ""),
  IFERROR(IF(MBB!H202="TBD", MBB!P202, ""), ""),
  IFERROR(IF(WLAX!H202="TBD", WLAX!P202, ""), ""),
  IFERROR(IF(MLAX!H202="TBD", MLAX!P202, ""), ""),
  IFERROR(IF(SOFT!H202="TBD", SOFT!P202, ""), ""),
  IFERROR(IF(BASE!H202="TBD", BASE!P202, ""), ""),
  IFERROR(IF(ESPORTS!H202="TBD", ESPORTS!P202, ""), "")
)
</f>
        <v/>
      </c>
    </row>
    <row r="203" ht="22.5" customHeight="1">
      <c r="A203" s="6">
        <v>202.0</v>
      </c>
      <c r="B203" s="6" t="str">
        <f>'Master Schedule'!B203</f>
        <v/>
      </c>
      <c r="C203" s="7">
        <v>46436.0</v>
      </c>
      <c r="D203" s="8" t="str">
        <f t="shared" si="1"/>
        <v>Thursday</v>
      </c>
      <c r="E203" s="11" t="str">
        <f>TEXTJOIN(
  CHAR(10) &amp; CHAR(10),
  TRUE,
  IFERROR(IF(WSO!H203="TBD", WSO!E203, ""), ""),
  IFERROR(IF(MSO!H203="TBD", MSO!E203, ""), ""),
  IFERROR(IF(FH!H203="TBD", FH!E203, ""), ""),
  IFERROR(IF(MGOLF!H203="TBD", MGOLF!E203, ""), ""),
  IFERROR(IF(Football!H203="TBD", Football!E203, ""), ""),
  IFERROR(IF(WVB!H203="TBD", WVB!E203, ""), ""),
  IFERROR(IF(XC!H203="TBD", XC!E203, ""), ""),
  IFERROR(IF(SWIMMING!H203="TBD", SWIMMING!E203, ""), ""),
  IFERROR(IF(WTEN!H203="TBD", WTEN!E203, ""), ""),
  IFERROR(IF(TF!H203="TBD", TF!E203, ""), ""),
  IFERROR(IF(WGOLF!H203="TBD", WGOLF!E203, ""), ""),
  IFERROR(IF(WBB!H203="TBD", WBB!E203, ""), ""),
  IFERROR(IF(MBB!H203="TBD", MBB!E203, ""), ""),
  IFERROR(IF(WLAX!H203="TBD", WLAX!E203, ""), ""),
  IFERROR(IF(MLAX!H203="TBD", MLAX!E203, ""), ""),
  IFERROR(IF(SOFT!H203="TBD", SOFT!E203, ""), ""),
  IFERROR(IF(BASE!H203="Away", BASE!E203, ""), ""),
  IFERROR(IF(ESPORTS!H203="TBD", ESPORTS!E203, ""), "")
)</f>
        <v/>
      </c>
      <c r="F203" s="11" t="str">
        <f>TEXTJOIN(
  CHAR(10) &amp; CHAR(10),
  TRUE,
  IFERROR(IF(WSO!H203="TBD", TEXT(WSO!F203, "h:mm AM/PM"), ""), ""),
  IFERROR(IF(MSO!H203="TBD", TEXT(MSO!F203, "h:mm AM/PM"), ""), ""),
  IFERROR(IF(FH!H203="TBD", TEXT(FH!F203, "h:mm AM/PM"), ""), ""),
  IFERROR(IF(MGOLF!H203="TBD", TEXT(MGOLF!F203, "h:mm AM/PM"), ""), ""),
  IFERROR(IF(Football!H203="TBD", TEXT(Football!F203, "h:mm AM/PM"), ""), ""),
  IFERROR(IF(WVB!H203="TBD", TEXT(WVB!F203, "h:mm AM/PM"), ""), ""),
  IFERROR(IF(XC!H203="TBD", TEXT(XC!F203, "h:mm AM/PM"), ""), ""),
  IFERROR(IF(SWIMMING!H203="TBD", TEXT(SWIMMING!F203, "h:mm AM/PM"), ""), ""),
  IFERROR(IF(WTEN!H203="TBD", TEXT(WTEN!F203, "h:mm AM/PM"), ""), ""),
  IFERROR(IF(TF!H203="TBD", TEXT(TF!F203, "h:mm AM/PM"), ""), ""),
  IFERROR(IF(WGOLF!H203="TBD", TEXT(WGOLF!F203, "h:mm AM/PM"), ""), ""),
  IFERROR(IF(WBB!H203="TBD", TEXT(WBB!F203, "h:mm AM/PM"), ""), ""),
  IFERROR(IF(MBB!H203="TBD", TEXT(MBB!F203, "h:mm AM/PM"), ""), ""),
  IFERROR(IF(WLAX!H203="TBD", TEXT(WLAX!F203, "h:mm AM/PM"), ""), ""),
  IFERROR(IF(MLAX!H203="TBD", TEXT(MLAX!F203, "h:mm AM/PM"), ""), ""),
  IFERROR(IF(SOFT!H203="TBD", TEXT(SOFT!F203, "h:mm AM/PM"), ""), ""),
  IFERROR(IF(BASE!H203="TBD", TEXT(BASE!F203, "h:mm AM/PM"), ""), ""),
  IFERROR(IF(ESPORTS!H203="TBD", TEXT(ESPORTS!F203, "h:mm AM/PM"), ""), "")
)
</f>
        <v/>
      </c>
      <c r="G203" s="11" t="str">
        <f>TEXTJOIN(
  CHAR(10) &amp; CHAR(10),
  TRUE,
  IFERROR(IF(WSO!H203="TBD", WSO!G203, ""), ""),
  IFERROR(IF(MSO!H203="TBD", MSO!G203, ""), ""),
  IFERROR(IF(FH!H203="TBD", FH!G203, ""), ""),
  IFERROR(IF(MGOLF!H203="TBD", MGOLF!G203, ""), ""),
  IFERROR(IF(Football!H203="TBD", Football!G203, ""), ""),
  IFERROR(IF(WVB!H203="TBD", WVB!G203, ""), ""),
  IFERROR(IF(XC!H203="TBD", XC!G203, ""), ""),
  IFERROR(IF(SWIMMING!H203="TBD", SWIMMING!G203, ""), ""),
  IFERROR(IF(WTEN!H203="TBD", WTEN!G203, ""), ""),
  IFERROR(IF(TF!H203="TBD", TF!G203, ""), ""),
  IFERROR(IF(WGOLF!H203="TBD", WGOLF!G203, ""), ""),
  IFERROR(IF(WBB!H203="TBD", WBB!G203, ""), ""),
  IFERROR(IF(MBB!H203="TBD", MBB!G203, ""), ""),
  IFERROR(IF(WLAX!H203="TBD", WLAX!G203, ""), ""),
  IFERROR(IF(MLAX!H203="TBD", MLAX!G203, ""), ""),
  IFERROR(IF(SOFT!H203="TBD", SOFT!G203, ""), ""),
  IFERROR(IF(BASE!H203="TBD", BASE!G203, ""), ""),
  IFERROR(IF(ESPORTS!H203="TBD", ESPORTS!G203, ""), "")
)
</f>
        <v/>
      </c>
      <c r="H203" s="22" t="str">
        <f>TEXTJOIN(
  CHAR(10) &amp; CHAR(10),
  TRUE,
  IFERROR(IF(WSO!H203="TBD", WSO!P203, ""), ""),
  IFERROR(IF(MSO!H203="TBD", MSO!P203, ""), ""),
  IFERROR(IF(FH!H203="TBD", FH!P203, ""), ""),
  IFERROR(IF(MGOLF!H203="TBD", MGOLF!P203, ""), ""),
  IFERROR(IF(Football!H203="TBD", Football!P203, ""), ""),
  IFERROR(IF(WVB!H203="TBD", WVB!P203, ""), ""),
  IFERROR(IF(XC!H203="TBD", XC!P203, ""), ""),
  IFERROR(IF(SWIMMING!H203="TBD", SWIMMING!P203, ""), ""),
  IFERROR(IF(WTEN!H203="TBD", WTEN!P203, ""), ""),
  IFERROR(IF(TF!H203="TBD", TF!P203, ""), ""),
  IFERROR(IF(WGOLF!H203="TBD", WGOLF!P203, ""), ""),
  IFERROR(IF(WBB!H203="TBD", WBB!P203, ""), ""),
  IFERROR(IF(MBB!H203="TBD", MBB!P203, ""), ""),
  IFERROR(IF(WLAX!H203="TBD", WLAX!P203, ""), ""),
  IFERROR(IF(MLAX!H203="TBD", MLAX!P203, ""), ""),
  IFERROR(IF(SOFT!H203="TBD", SOFT!P203, ""), ""),
  IFERROR(IF(BASE!H203="TBD", BASE!P203, ""), ""),
  IFERROR(IF(ESPORTS!H203="TBD", ESPORTS!P203, ""), "")
)
</f>
        <v/>
      </c>
    </row>
    <row r="204" ht="22.5" customHeight="1">
      <c r="A204" s="6">
        <v>203.0</v>
      </c>
      <c r="B204" s="6" t="str">
        <f>'Master Schedule'!B204</f>
        <v/>
      </c>
      <c r="C204" s="7">
        <v>46437.0</v>
      </c>
      <c r="D204" s="8" t="str">
        <f t="shared" si="1"/>
        <v>Friday</v>
      </c>
      <c r="E204" s="11" t="str">
        <f>TEXTJOIN(
  CHAR(10) &amp; CHAR(10),
  TRUE,
  IFERROR(IF(WSO!H204="TBD", WSO!E204, ""), ""),
  IFERROR(IF(MSO!H204="TBD", MSO!E204, ""), ""),
  IFERROR(IF(FH!H204="TBD", FH!E204, ""), ""),
  IFERROR(IF(MGOLF!H204="TBD", MGOLF!E204, ""), ""),
  IFERROR(IF(Football!H204="TBD", Football!E204, ""), ""),
  IFERROR(IF(WVB!H204="TBD", WVB!E204, ""), ""),
  IFERROR(IF(XC!H204="TBD", XC!E204, ""), ""),
  IFERROR(IF(SWIMMING!H204="TBD", SWIMMING!E204, ""), ""),
  IFERROR(IF(WTEN!H204="TBD", WTEN!E204, ""), ""),
  IFERROR(IF(TF!H204="TBD", TF!E204, ""), ""),
  IFERROR(IF(WGOLF!H204="TBD", WGOLF!E204, ""), ""),
  IFERROR(IF(WBB!H204="TBD", WBB!E204, ""), ""),
  IFERROR(IF(MBB!H204="TBD", MBB!E204, ""), ""),
  IFERROR(IF(WLAX!H204="TBD", WLAX!E204, ""), ""),
  IFERROR(IF(MLAX!H204="TBD", MLAX!E204, ""), ""),
  IFERROR(IF(SOFT!H204="TBD", SOFT!E204, ""), ""),
  IFERROR(IF(BASE!H204="Away", BASE!E204, ""), ""),
  IFERROR(IF(ESPORTS!H204="TBD", ESPORTS!E204, ""), "")
)</f>
        <v/>
      </c>
      <c r="F204" s="11" t="str">
        <f>TEXTJOIN(
  CHAR(10) &amp; CHAR(10),
  TRUE,
  IFERROR(IF(WSO!H204="TBD", TEXT(WSO!F204, "h:mm AM/PM"), ""), ""),
  IFERROR(IF(MSO!H204="TBD", TEXT(MSO!F204, "h:mm AM/PM"), ""), ""),
  IFERROR(IF(FH!H204="TBD", TEXT(FH!F204, "h:mm AM/PM"), ""), ""),
  IFERROR(IF(MGOLF!H204="TBD", TEXT(MGOLF!F204, "h:mm AM/PM"), ""), ""),
  IFERROR(IF(Football!H204="TBD", TEXT(Football!F204, "h:mm AM/PM"), ""), ""),
  IFERROR(IF(WVB!H204="TBD", TEXT(WVB!F204, "h:mm AM/PM"), ""), ""),
  IFERROR(IF(XC!H204="TBD", TEXT(XC!F204, "h:mm AM/PM"), ""), ""),
  IFERROR(IF(SWIMMING!H204="TBD", TEXT(SWIMMING!F204, "h:mm AM/PM"), ""), ""),
  IFERROR(IF(WTEN!H204="TBD", TEXT(WTEN!F204, "h:mm AM/PM"), ""), ""),
  IFERROR(IF(TF!H204="TBD", TEXT(TF!F204, "h:mm AM/PM"), ""), ""),
  IFERROR(IF(WGOLF!H204="TBD", TEXT(WGOLF!F204, "h:mm AM/PM"), ""), ""),
  IFERROR(IF(WBB!H204="TBD", TEXT(WBB!F204, "h:mm AM/PM"), ""), ""),
  IFERROR(IF(MBB!H204="TBD", TEXT(MBB!F204, "h:mm AM/PM"), ""), ""),
  IFERROR(IF(WLAX!H204="TBD", TEXT(WLAX!F204, "h:mm AM/PM"), ""), ""),
  IFERROR(IF(MLAX!H204="TBD", TEXT(MLAX!F204, "h:mm AM/PM"), ""), ""),
  IFERROR(IF(SOFT!H204="TBD", TEXT(SOFT!F204, "h:mm AM/PM"), ""), ""),
  IFERROR(IF(BASE!H204="TBD", TEXT(BASE!F204, "h:mm AM/PM"), ""), ""),
  IFERROR(IF(ESPORTS!H204="TBD", TEXT(ESPORTS!F204, "h:mm AM/PM"), ""), "")
)
</f>
        <v/>
      </c>
      <c r="G204" s="11" t="str">
        <f>TEXTJOIN(
  CHAR(10) &amp; CHAR(10),
  TRUE,
  IFERROR(IF(WSO!H204="TBD", WSO!G204, ""), ""),
  IFERROR(IF(MSO!H204="TBD", MSO!G204, ""), ""),
  IFERROR(IF(FH!H204="TBD", FH!G204, ""), ""),
  IFERROR(IF(MGOLF!H204="TBD", MGOLF!G204, ""), ""),
  IFERROR(IF(Football!H204="TBD", Football!G204, ""), ""),
  IFERROR(IF(WVB!H204="TBD", WVB!G204, ""), ""),
  IFERROR(IF(XC!H204="TBD", XC!G204, ""), ""),
  IFERROR(IF(SWIMMING!H204="TBD", SWIMMING!G204, ""), ""),
  IFERROR(IF(WTEN!H204="TBD", WTEN!G204, ""), ""),
  IFERROR(IF(TF!H204="TBD", TF!G204, ""), ""),
  IFERROR(IF(WGOLF!H204="TBD", WGOLF!G204, ""), ""),
  IFERROR(IF(WBB!H204="TBD", WBB!G204, ""), ""),
  IFERROR(IF(MBB!H204="TBD", MBB!G204, ""), ""),
  IFERROR(IF(WLAX!H204="TBD", WLAX!G204, ""), ""),
  IFERROR(IF(MLAX!H204="TBD", MLAX!G204, ""), ""),
  IFERROR(IF(SOFT!H204="TBD", SOFT!G204, ""), ""),
  IFERROR(IF(BASE!H204="TBD", BASE!G204, ""), ""),
  IFERROR(IF(ESPORTS!H204="TBD", ESPORTS!G204, ""), "")
)
</f>
        <v/>
      </c>
      <c r="H204" s="22" t="str">
        <f>TEXTJOIN(
  CHAR(10) &amp; CHAR(10),
  TRUE,
  IFERROR(IF(WSO!H204="TBD", WSO!P204, ""), ""),
  IFERROR(IF(MSO!H204="TBD", MSO!P204, ""), ""),
  IFERROR(IF(FH!H204="TBD", FH!P204, ""), ""),
  IFERROR(IF(MGOLF!H204="TBD", MGOLF!P204, ""), ""),
  IFERROR(IF(Football!H204="TBD", Football!P204, ""), ""),
  IFERROR(IF(WVB!H204="TBD", WVB!P204, ""), ""),
  IFERROR(IF(XC!H204="TBD", XC!P204, ""), ""),
  IFERROR(IF(SWIMMING!H204="TBD", SWIMMING!P204, ""), ""),
  IFERROR(IF(WTEN!H204="TBD", WTEN!P204, ""), ""),
  IFERROR(IF(TF!H204="TBD", TF!P204, ""), ""),
  IFERROR(IF(WGOLF!H204="TBD", WGOLF!P204, ""), ""),
  IFERROR(IF(WBB!H204="TBD", WBB!P204, ""), ""),
  IFERROR(IF(MBB!H204="TBD", MBB!P204, ""), ""),
  IFERROR(IF(WLAX!H204="TBD", WLAX!P204, ""), ""),
  IFERROR(IF(MLAX!H204="TBD", MLAX!P204, ""), ""),
  IFERROR(IF(SOFT!H204="TBD", SOFT!P204, ""), ""),
  IFERROR(IF(BASE!H204="TBD", BASE!P204, ""), ""),
  IFERROR(IF(ESPORTS!H204="TBD", ESPORTS!P204, ""), "")
)
</f>
        <v/>
      </c>
    </row>
    <row r="205" ht="22.5" customHeight="1">
      <c r="A205" s="6">
        <v>204.0</v>
      </c>
      <c r="B205" s="6" t="str">
        <f>'Master Schedule'!B205</f>
        <v/>
      </c>
      <c r="C205" s="7">
        <v>46438.0</v>
      </c>
      <c r="D205" s="8" t="str">
        <f t="shared" si="1"/>
        <v>Saturday</v>
      </c>
      <c r="E205" s="11" t="str">
        <f>TEXTJOIN(
  CHAR(10) &amp; CHAR(10),
  TRUE,
  IFERROR(IF(WSO!H205="TBD", WSO!E205, ""), ""),
  IFERROR(IF(MSO!H205="TBD", MSO!E205, ""), ""),
  IFERROR(IF(FH!H205="TBD", FH!E205, ""), ""),
  IFERROR(IF(MGOLF!H205="TBD", MGOLF!E205, ""), ""),
  IFERROR(IF(Football!H205="TBD", Football!E205, ""), ""),
  IFERROR(IF(WVB!H205="TBD", WVB!E205, ""), ""),
  IFERROR(IF(XC!H205="TBD", XC!E205, ""), ""),
  IFERROR(IF(SWIMMING!H205="TBD", SWIMMING!E205, ""), ""),
  IFERROR(IF(WTEN!H205="TBD", WTEN!E205, ""), ""),
  IFERROR(IF(TF!H205="TBD", TF!E205, ""), ""),
  IFERROR(IF(WGOLF!H205="TBD", WGOLF!E205, ""), ""),
  IFERROR(IF(WBB!H205="TBD", WBB!E205, ""), ""),
  IFERROR(IF(MBB!H205="TBD", MBB!E205, ""), ""),
  IFERROR(IF(WLAX!H205="TBD", WLAX!E205, ""), ""),
  IFERROR(IF(MLAX!H205="TBD", MLAX!E205, ""), ""),
  IFERROR(IF(SOFT!H205="TBD", SOFT!E205, ""), ""),
  IFERROR(IF(BASE!H205="Away", BASE!E205, ""), ""),
  IFERROR(IF(ESPORTS!H205="TBD", ESPORTS!E205, ""), "")
)</f>
        <v/>
      </c>
      <c r="F205" s="11" t="str">
        <f>TEXTJOIN(
  CHAR(10) &amp; CHAR(10),
  TRUE,
  IFERROR(IF(WSO!H205="TBD", TEXT(WSO!F205, "h:mm AM/PM"), ""), ""),
  IFERROR(IF(MSO!H205="TBD", TEXT(MSO!F205, "h:mm AM/PM"), ""), ""),
  IFERROR(IF(FH!H205="TBD", TEXT(FH!F205, "h:mm AM/PM"), ""), ""),
  IFERROR(IF(MGOLF!H205="TBD", TEXT(MGOLF!F205, "h:mm AM/PM"), ""), ""),
  IFERROR(IF(Football!H205="TBD", TEXT(Football!F205, "h:mm AM/PM"), ""), ""),
  IFERROR(IF(WVB!H205="TBD", TEXT(WVB!F205, "h:mm AM/PM"), ""), ""),
  IFERROR(IF(XC!H205="TBD", TEXT(XC!F205, "h:mm AM/PM"), ""), ""),
  IFERROR(IF(SWIMMING!H205="TBD", TEXT(SWIMMING!F205, "h:mm AM/PM"), ""), ""),
  IFERROR(IF(WTEN!H205="TBD", TEXT(WTEN!F205, "h:mm AM/PM"), ""), ""),
  IFERROR(IF(TF!H205="TBD", TEXT(TF!F205, "h:mm AM/PM"), ""), ""),
  IFERROR(IF(WGOLF!H205="TBD", TEXT(WGOLF!F205, "h:mm AM/PM"), ""), ""),
  IFERROR(IF(WBB!H205="TBD", TEXT(WBB!F205, "h:mm AM/PM"), ""), ""),
  IFERROR(IF(MBB!H205="TBD", TEXT(MBB!F205, "h:mm AM/PM"), ""), ""),
  IFERROR(IF(WLAX!H205="TBD", TEXT(WLAX!F205, "h:mm AM/PM"), ""), ""),
  IFERROR(IF(MLAX!H205="TBD", TEXT(MLAX!F205, "h:mm AM/PM"), ""), ""),
  IFERROR(IF(SOFT!H205="TBD", TEXT(SOFT!F205, "h:mm AM/PM"), ""), ""),
  IFERROR(IF(BASE!H205="TBD", TEXT(BASE!F205, "h:mm AM/PM"), ""), ""),
  IFERROR(IF(ESPORTS!H205="TBD", TEXT(ESPORTS!F205, "h:mm AM/PM"), ""), "")
)
</f>
        <v/>
      </c>
      <c r="G205" s="11" t="str">
        <f>TEXTJOIN(
  CHAR(10) &amp; CHAR(10),
  TRUE,
  IFERROR(IF(WSO!H205="TBD", WSO!G205, ""), ""),
  IFERROR(IF(MSO!H205="TBD", MSO!G205, ""), ""),
  IFERROR(IF(FH!H205="TBD", FH!G205, ""), ""),
  IFERROR(IF(MGOLF!H205="TBD", MGOLF!G205, ""), ""),
  IFERROR(IF(Football!H205="TBD", Football!G205, ""), ""),
  IFERROR(IF(WVB!H205="TBD", WVB!G205, ""), ""),
  IFERROR(IF(XC!H205="TBD", XC!G205, ""), ""),
  IFERROR(IF(SWIMMING!H205="TBD", SWIMMING!G205, ""), ""),
  IFERROR(IF(WTEN!H205="TBD", WTEN!G205, ""), ""),
  IFERROR(IF(TF!H205="TBD", TF!G205, ""), ""),
  IFERROR(IF(WGOLF!H205="TBD", WGOLF!G205, ""), ""),
  IFERROR(IF(WBB!H205="TBD", WBB!G205, ""), ""),
  IFERROR(IF(MBB!H205="TBD", MBB!G205, ""), ""),
  IFERROR(IF(WLAX!H205="TBD", WLAX!G205, ""), ""),
  IFERROR(IF(MLAX!H205="TBD", MLAX!G205, ""), ""),
  IFERROR(IF(SOFT!H205="TBD", SOFT!G205, ""), ""),
  IFERROR(IF(BASE!H205="TBD", BASE!G205, ""), ""),
  IFERROR(IF(ESPORTS!H205="TBD", ESPORTS!G205, ""), "")
)
</f>
        <v/>
      </c>
      <c r="H205" s="22" t="str">
        <f>TEXTJOIN(
  CHAR(10) &amp; CHAR(10),
  TRUE,
  IFERROR(IF(WSO!H205="TBD", WSO!P205, ""), ""),
  IFERROR(IF(MSO!H205="TBD", MSO!P205, ""), ""),
  IFERROR(IF(FH!H205="TBD", FH!P205, ""), ""),
  IFERROR(IF(MGOLF!H205="TBD", MGOLF!P205, ""), ""),
  IFERROR(IF(Football!H205="TBD", Football!P205, ""), ""),
  IFERROR(IF(WVB!H205="TBD", WVB!P205, ""), ""),
  IFERROR(IF(XC!H205="TBD", XC!P205, ""), ""),
  IFERROR(IF(SWIMMING!H205="TBD", SWIMMING!P205, ""), ""),
  IFERROR(IF(WTEN!H205="TBD", WTEN!P205, ""), ""),
  IFERROR(IF(TF!H205="TBD", TF!P205, ""), ""),
  IFERROR(IF(WGOLF!H205="TBD", WGOLF!P205, ""), ""),
  IFERROR(IF(WBB!H205="TBD", WBB!P205, ""), ""),
  IFERROR(IF(MBB!H205="TBD", MBB!P205, ""), ""),
  IFERROR(IF(WLAX!H205="TBD", WLAX!P205, ""), ""),
  IFERROR(IF(MLAX!H205="TBD", MLAX!P205, ""), ""),
  IFERROR(IF(SOFT!H205="TBD", SOFT!P205, ""), ""),
  IFERROR(IF(BASE!H205="TBD", BASE!P205, ""), ""),
  IFERROR(IF(ESPORTS!H205="TBD", ESPORTS!P205, ""), "")
)
</f>
        <v/>
      </c>
    </row>
    <row r="206" ht="22.5" customHeight="1">
      <c r="A206" s="6">
        <v>205.0</v>
      </c>
      <c r="B206" s="6" t="str">
        <f>'Master Schedule'!B206</f>
        <v/>
      </c>
      <c r="C206" s="7">
        <v>46439.0</v>
      </c>
      <c r="D206" s="8" t="str">
        <f t="shared" si="1"/>
        <v>Sunday</v>
      </c>
      <c r="E206" s="11" t="str">
        <f>TEXTJOIN(
  CHAR(10) &amp; CHAR(10),
  TRUE,
  IFERROR(IF(WSO!H206="TBD", WSO!E206, ""), ""),
  IFERROR(IF(MSO!H206="TBD", MSO!E206, ""), ""),
  IFERROR(IF(FH!H206="TBD", FH!E206, ""), ""),
  IFERROR(IF(MGOLF!H206="TBD", MGOLF!E206, ""), ""),
  IFERROR(IF(Football!H206="TBD", Football!E206, ""), ""),
  IFERROR(IF(WVB!H206="TBD", WVB!E206, ""), ""),
  IFERROR(IF(XC!H206="TBD", XC!E206, ""), ""),
  IFERROR(IF(SWIMMING!H206="TBD", SWIMMING!E206, ""), ""),
  IFERROR(IF(WTEN!H206="TBD", WTEN!E206, ""), ""),
  IFERROR(IF(TF!H206="TBD", TF!E206, ""), ""),
  IFERROR(IF(WGOLF!H206="TBD", WGOLF!E206, ""), ""),
  IFERROR(IF(WBB!H206="TBD", WBB!E206, ""), ""),
  IFERROR(IF(MBB!H206="TBD", MBB!E206, ""), ""),
  IFERROR(IF(WLAX!H206="TBD", WLAX!E206, ""), ""),
  IFERROR(IF(MLAX!H206="TBD", MLAX!E206, ""), ""),
  IFERROR(IF(SOFT!H206="TBD", SOFT!E206, ""), ""),
  IFERROR(IF(BASE!H206="Away", BASE!E206, ""), ""),
  IFERROR(IF(ESPORTS!H206="TBD", ESPORTS!E206, ""), "")
)</f>
        <v/>
      </c>
      <c r="F206" s="11" t="str">
        <f>TEXTJOIN(
  CHAR(10) &amp; CHAR(10),
  TRUE,
  IFERROR(IF(WSO!H206="TBD", TEXT(WSO!F206, "h:mm AM/PM"), ""), ""),
  IFERROR(IF(MSO!H206="TBD", TEXT(MSO!F206, "h:mm AM/PM"), ""), ""),
  IFERROR(IF(FH!H206="TBD", TEXT(FH!F206, "h:mm AM/PM"), ""), ""),
  IFERROR(IF(MGOLF!H206="TBD", TEXT(MGOLF!F206, "h:mm AM/PM"), ""), ""),
  IFERROR(IF(Football!H206="TBD", TEXT(Football!F206, "h:mm AM/PM"), ""), ""),
  IFERROR(IF(WVB!H206="TBD", TEXT(WVB!F206, "h:mm AM/PM"), ""), ""),
  IFERROR(IF(XC!H206="TBD", TEXT(XC!F206, "h:mm AM/PM"), ""), ""),
  IFERROR(IF(SWIMMING!H206="TBD", TEXT(SWIMMING!F206, "h:mm AM/PM"), ""), ""),
  IFERROR(IF(WTEN!H206="TBD", TEXT(WTEN!F206, "h:mm AM/PM"), ""), ""),
  IFERROR(IF(TF!H206="TBD", TEXT(TF!F206, "h:mm AM/PM"), ""), ""),
  IFERROR(IF(WGOLF!H206="TBD", TEXT(WGOLF!F206, "h:mm AM/PM"), ""), ""),
  IFERROR(IF(WBB!H206="TBD", TEXT(WBB!F206, "h:mm AM/PM"), ""), ""),
  IFERROR(IF(MBB!H206="TBD", TEXT(MBB!F206, "h:mm AM/PM"), ""), ""),
  IFERROR(IF(WLAX!H206="TBD", TEXT(WLAX!F206, "h:mm AM/PM"), ""), ""),
  IFERROR(IF(MLAX!H206="TBD", TEXT(MLAX!F206, "h:mm AM/PM"), ""), ""),
  IFERROR(IF(SOFT!H206="TBD", TEXT(SOFT!F206, "h:mm AM/PM"), ""), ""),
  IFERROR(IF(BASE!H206="TBD", TEXT(BASE!F206, "h:mm AM/PM"), ""), ""),
  IFERROR(IF(ESPORTS!H206="TBD", TEXT(ESPORTS!F206, "h:mm AM/PM"), ""), "")
)
</f>
        <v/>
      </c>
      <c r="G206" s="11" t="str">
        <f>TEXTJOIN(
  CHAR(10) &amp; CHAR(10),
  TRUE,
  IFERROR(IF(WSO!H206="TBD", WSO!G206, ""), ""),
  IFERROR(IF(MSO!H206="TBD", MSO!G206, ""), ""),
  IFERROR(IF(FH!H206="TBD", FH!G206, ""), ""),
  IFERROR(IF(MGOLF!H206="TBD", MGOLF!G206, ""), ""),
  IFERROR(IF(Football!H206="TBD", Football!G206, ""), ""),
  IFERROR(IF(WVB!H206="TBD", WVB!G206, ""), ""),
  IFERROR(IF(XC!H206="TBD", XC!G206, ""), ""),
  IFERROR(IF(SWIMMING!H206="TBD", SWIMMING!G206, ""), ""),
  IFERROR(IF(WTEN!H206="TBD", WTEN!G206, ""), ""),
  IFERROR(IF(TF!H206="TBD", TF!G206, ""), ""),
  IFERROR(IF(WGOLF!H206="TBD", WGOLF!G206, ""), ""),
  IFERROR(IF(WBB!H206="TBD", WBB!G206, ""), ""),
  IFERROR(IF(MBB!H206="TBD", MBB!G206, ""), ""),
  IFERROR(IF(WLAX!H206="TBD", WLAX!G206, ""), ""),
  IFERROR(IF(MLAX!H206="TBD", MLAX!G206, ""), ""),
  IFERROR(IF(SOFT!H206="TBD", SOFT!G206, ""), ""),
  IFERROR(IF(BASE!H206="TBD", BASE!G206, ""), ""),
  IFERROR(IF(ESPORTS!H206="TBD", ESPORTS!G206, ""), "")
)
</f>
        <v/>
      </c>
      <c r="H206" s="22" t="str">
        <f>TEXTJOIN(
  CHAR(10) &amp; CHAR(10),
  TRUE,
  IFERROR(IF(WSO!H206="TBD", WSO!P206, ""), ""),
  IFERROR(IF(MSO!H206="TBD", MSO!P206, ""), ""),
  IFERROR(IF(FH!H206="TBD", FH!P206, ""), ""),
  IFERROR(IF(MGOLF!H206="TBD", MGOLF!P206, ""), ""),
  IFERROR(IF(Football!H206="TBD", Football!P206, ""), ""),
  IFERROR(IF(WVB!H206="TBD", WVB!P206, ""), ""),
  IFERROR(IF(XC!H206="TBD", XC!P206, ""), ""),
  IFERROR(IF(SWIMMING!H206="TBD", SWIMMING!P206, ""), ""),
  IFERROR(IF(WTEN!H206="TBD", WTEN!P206, ""), ""),
  IFERROR(IF(TF!H206="TBD", TF!P206, ""), ""),
  IFERROR(IF(WGOLF!H206="TBD", WGOLF!P206, ""), ""),
  IFERROR(IF(WBB!H206="TBD", WBB!P206, ""), ""),
  IFERROR(IF(MBB!H206="TBD", MBB!P206, ""), ""),
  IFERROR(IF(WLAX!H206="TBD", WLAX!P206, ""), ""),
  IFERROR(IF(MLAX!H206="TBD", MLAX!P206, ""), ""),
  IFERROR(IF(SOFT!H206="TBD", SOFT!P206, ""), ""),
  IFERROR(IF(BASE!H206="TBD", BASE!P206, ""), ""),
  IFERROR(IF(ESPORTS!H206="TBD", ESPORTS!P206, ""), "")
)
</f>
        <v/>
      </c>
    </row>
    <row r="207" ht="22.5" customHeight="1">
      <c r="A207" s="6">
        <v>206.0</v>
      </c>
      <c r="B207" s="6" t="str">
        <f>'Master Schedule'!B207</f>
        <v/>
      </c>
      <c r="C207" s="7">
        <v>46440.0</v>
      </c>
      <c r="D207" s="8" t="str">
        <f t="shared" si="1"/>
        <v>Monday</v>
      </c>
      <c r="E207" s="11" t="str">
        <f>TEXTJOIN(
  CHAR(10) &amp; CHAR(10),
  TRUE,
  IFERROR(IF(WSO!H207="TBD", WSO!E207, ""), ""),
  IFERROR(IF(MSO!H207="TBD", MSO!E207, ""), ""),
  IFERROR(IF(FH!H207="TBD", FH!E207, ""), ""),
  IFERROR(IF(MGOLF!H207="TBD", MGOLF!E207, ""), ""),
  IFERROR(IF(Football!H207="TBD", Football!E207, ""), ""),
  IFERROR(IF(WVB!H207="TBD", WVB!E207, ""), ""),
  IFERROR(IF(XC!H207="TBD", XC!E207, ""), ""),
  IFERROR(IF(SWIMMING!H207="TBD", SWIMMING!E207, ""), ""),
  IFERROR(IF(WTEN!H207="TBD", WTEN!E207, ""), ""),
  IFERROR(IF(TF!H207="TBD", TF!E207, ""), ""),
  IFERROR(IF(WGOLF!H207="TBD", WGOLF!E207, ""), ""),
  IFERROR(IF(WBB!H207="TBD", WBB!E207, ""), ""),
  IFERROR(IF(MBB!H207="TBD", MBB!E207, ""), ""),
  IFERROR(IF(WLAX!H207="TBD", WLAX!E207, ""), ""),
  IFERROR(IF(MLAX!H207="TBD", MLAX!E207, ""), ""),
  IFERROR(IF(SOFT!H207="TBD", SOFT!E207, ""), ""),
  IFERROR(IF(BASE!H207="Away", BASE!E207, ""), ""),
  IFERROR(IF(ESPORTS!H207="TBD", ESPORTS!E207, ""), "")
)</f>
        <v/>
      </c>
      <c r="F207" s="11" t="str">
        <f>TEXTJOIN(
  CHAR(10) &amp; CHAR(10),
  TRUE,
  IFERROR(IF(WSO!H207="TBD", TEXT(WSO!F207, "h:mm AM/PM"), ""), ""),
  IFERROR(IF(MSO!H207="TBD", TEXT(MSO!F207, "h:mm AM/PM"), ""), ""),
  IFERROR(IF(FH!H207="TBD", TEXT(FH!F207, "h:mm AM/PM"), ""), ""),
  IFERROR(IF(MGOLF!H207="TBD", TEXT(MGOLF!F207, "h:mm AM/PM"), ""), ""),
  IFERROR(IF(Football!H207="TBD", TEXT(Football!F207, "h:mm AM/PM"), ""), ""),
  IFERROR(IF(WVB!H207="TBD", TEXT(WVB!F207, "h:mm AM/PM"), ""), ""),
  IFERROR(IF(XC!H207="TBD", TEXT(XC!F207, "h:mm AM/PM"), ""), ""),
  IFERROR(IF(SWIMMING!H207="TBD", TEXT(SWIMMING!F207, "h:mm AM/PM"), ""), ""),
  IFERROR(IF(WTEN!H207="TBD", TEXT(WTEN!F207, "h:mm AM/PM"), ""), ""),
  IFERROR(IF(TF!H207="TBD", TEXT(TF!F207, "h:mm AM/PM"), ""), ""),
  IFERROR(IF(WGOLF!H207="TBD", TEXT(WGOLF!F207, "h:mm AM/PM"), ""), ""),
  IFERROR(IF(WBB!H207="TBD", TEXT(WBB!F207, "h:mm AM/PM"), ""), ""),
  IFERROR(IF(MBB!H207="TBD", TEXT(MBB!F207, "h:mm AM/PM"), ""), ""),
  IFERROR(IF(WLAX!H207="TBD", TEXT(WLAX!F207, "h:mm AM/PM"), ""), ""),
  IFERROR(IF(MLAX!H207="TBD", TEXT(MLAX!F207, "h:mm AM/PM"), ""), ""),
  IFERROR(IF(SOFT!H207="TBD", TEXT(SOFT!F207, "h:mm AM/PM"), ""), ""),
  IFERROR(IF(BASE!H207="TBD", TEXT(BASE!F207, "h:mm AM/PM"), ""), ""),
  IFERROR(IF(ESPORTS!H207="TBD", TEXT(ESPORTS!F207, "h:mm AM/PM"), ""), "")
)
</f>
        <v/>
      </c>
      <c r="G207" s="11" t="str">
        <f>TEXTJOIN(
  CHAR(10) &amp; CHAR(10),
  TRUE,
  IFERROR(IF(WSO!H207="TBD", WSO!G207, ""), ""),
  IFERROR(IF(MSO!H207="TBD", MSO!G207, ""), ""),
  IFERROR(IF(FH!H207="TBD", FH!G207, ""), ""),
  IFERROR(IF(MGOLF!H207="TBD", MGOLF!G207, ""), ""),
  IFERROR(IF(Football!H207="TBD", Football!G207, ""), ""),
  IFERROR(IF(WVB!H207="TBD", WVB!G207, ""), ""),
  IFERROR(IF(XC!H207="TBD", XC!G207, ""), ""),
  IFERROR(IF(SWIMMING!H207="TBD", SWIMMING!G207, ""), ""),
  IFERROR(IF(WTEN!H207="TBD", WTEN!G207, ""), ""),
  IFERROR(IF(TF!H207="TBD", TF!G207, ""), ""),
  IFERROR(IF(WGOLF!H207="TBD", WGOLF!G207, ""), ""),
  IFERROR(IF(WBB!H207="TBD", WBB!G207, ""), ""),
  IFERROR(IF(MBB!H207="TBD", MBB!G207, ""), ""),
  IFERROR(IF(WLAX!H207="TBD", WLAX!G207, ""), ""),
  IFERROR(IF(MLAX!H207="TBD", MLAX!G207, ""), ""),
  IFERROR(IF(SOFT!H207="TBD", SOFT!G207, ""), ""),
  IFERROR(IF(BASE!H207="TBD", BASE!G207, ""), ""),
  IFERROR(IF(ESPORTS!H207="TBD", ESPORTS!G207, ""), "")
)
</f>
        <v/>
      </c>
      <c r="H207" s="22" t="str">
        <f>TEXTJOIN(
  CHAR(10) &amp; CHAR(10),
  TRUE,
  IFERROR(IF(WSO!H207="TBD", WSO!P207, ""), ""),
  IFERROR(IF(MSO!H207="TBD", MSO!P207, ""), ""),
  IFERROR(IF(FH!H207="TBD", FH!P207, ""), ""),
  IFERROR(IF(MGOLF!H207="TBD", MGOLF!P207, ""), ""),
  IFERROR(IF(Football!H207="TBD", Football!P207, ""), ""),
  IFERROR(IF(WVB!H207="TBD", WVB!P207, ""), ""),
  IFERROR(IF(XC!H207="TBD", XC!P207, ""), ""),
  IFERROR(IF(SWIMMING!H207="TBD", SWIMMING!P207, ""), ""),
  IFERROR(IF(WTEN!H207="TBD", WTEN!P207, ""), ""),
  IFERROR(IF(TF!H207="TBD", TF!P207, ""), ""),
  IFERROR(IF(WGOLF!H207="TBD", WGOLF!P207, ""), ""),
  IFERROR(IF(WBB!H207="TBD", WBB!P207, ""), ""),
  IFERROR(IF(MBB!H207="TBD", MBB!P207, ""), ""),
  IFERROR(IF(WLAX!H207="TBD", WLAX!P207, ""), ""),
  IFERROR(IF(MLAX!H207="TBD", MLAX!P207, ""), ""),
  IFERROR(IF(SOFT!H207="TBD", SOFT!P207, ""), ""),
  IFERROR(IF(BASE!H207="TBD", BASE!P207, ""), ""),
  IFERROR(IF(ESPORTS!H207="TBD", ESPORTS!P207, ""), "")
)
</f>
        <v/>
      </c>
    </row>
    <row r="208" ht="22.5" customHeight="1">
      <c r="A208" s="6">
        <v>207.0</v>
      </c>
      <c r="B208" s="6" t="str">
        <f>'Master Schedule'!B208</f>
        <v/>
      </c>
      <c r="C208" s="7">
        <v>46441.0</v>
      </c>
      <c r="D208" s="8" t="str">
        <f t="shared" si="1"/>
        <v>Tuesday</v>
      </c>
      <c r="E208" s="11" t="str">
        <f>TEXTJOIN(
  CHAR(10) &amp; CHAR(10),
  TRUE,
  IFERROR(IF(WSO!H208="TBD", WSO!E208, ""), ""),
  IFERROR(IF(MSO!H208="TBD", MSO!E208, ""), ""),
  IFERROR(IF(FH!H208="TBD", FH!E208, ""), ""),
  IFERROR(IF(MGOLF!H208="TBD", MGOLF!E208, ""), ""),
  IFERROR(IF(Football!H208="TBD", Football!E208, ""), ""),
  IFERROR(IF(WVB!H208="TBD", WVB!E208, ""), ""),
  IFERROR(IF(XC!H208="TBD", XC!E208, ""), ""),
  IFERROR(IF(SWIMMING!H208="TBD", SWIMMING!E208, ""), ""),
  IFERROR(IF(WTEN!H208="TBD", WTEN!E208, ""), ""),
  IFERROR(IF(TF!H208="TBD", TF!E208, ""), ""),
  IFERROR(IF(WGOLF!H208="TBD", WGOLF!E208, ""), ""),
  IFERROR(IF(WBB!H208="TBD", WBB!E208, ""), ""),
  IFERROR(IF(MBB!H208="TBD", MBB!E208, ""), ""),
  IFERROR(IF(WLAX!H208="TBD", WLAX!E208, ""), ""),
  IFERROR(IF(MLAX!H208="TBD", MLAX!E208, ""), ""),
  IFERROR(IF(SOFT!H208="TBD", SOFT!E208, ""), ""),
  IFERROR(IF(BASE!H208="Away", BASE!E208, ""), ""),
  IFERROR(IF(ESPORTS!H208="TBD", ESPORTS!E208, ""), "")
)</f>
        <v/>
      </c>
      <c r="F208" s="11" t="str">
        <f>TEXTJOIN(
  CHAR(10) &amp; CHAR(10),
  TRUE,
  IFERROR(IF(WSO!H208="TBD", TEXT(WSO!F208, "h:mm AM/PM"), ""), ""),
  IFERROR(IF(MSO!H208="TBD", TEXT(MSO!F208, "h:mm AM/PM"), ""), ""),
  IFERROR(IF(FH!H208="TBD", TEXT(FH!F208, "h:mm AM/PM"), ""), ""),
  IFERROR(IF(MGOLF!H208="TBD", TEXT(MGOLF!F208, "h:mm AM/PM"), ""), ""),
  IFERROR(IF(Football!H208="TBD", TEXT(Football!F208, "h:mm AM/PM"), ""), ""),
  IFERROR(IF(WVB!H208="TBD", TEXT(WVB!F208, "h:mm AM/PM"), ""), ""),
  IFERROR(IF(XC!H208="TBD", TEXT(XC!F208, "h:mm AM/PM"), ""), ""),
  IFERROR(IF(SWIMMING!H208="TBD", TEXT(SWIMMING!F208, "h:mm AM/PM"), ""), ""),
  IFERROR(IF(WTEN!H208="TBD", TEXT(WTEN!F208, "h:mm AM/PM"), ""), ""),
  IFERROR(IF(TF!H208="TBD", TEXT(TF!F208, "h:mm AM/PM"), ""), ""),
  IFERROR(IF(WGOLF!H208="TBD", TEXT(WGOLF!F208, "h:mm AM/PM"), ""), ""),
  IFERROR(IF(WBB!H208="TBD", TEXT(WBB!F208, "h:mm AM/PM"), ""), ""),
  IFERROR(IF(MBB!H208="TBD", TEXT(MBB!F208, "h:mm AM/PM"), ""), ""),
  IFERROR(IF(WLAX!H208="TBD", TEXT(WLAX!F208, "h:mm AM/PM"), ""), ""),
  IFERROR(IF(MLAX!H208="TBD", TEXT(MLAX!F208, "h:mm AM/PM"), ""), ""),
  IFERROR(IF(SOFT!H208="TBD", TEXT(SOFT!F208, "h:mm AM/PM"), ""), ""),
  IFERROR(IF(BASE!H208="TBD", TEXT(BASE!F208, "h:mm AM/PM"), ""), ""),
  IFERROR(IF(ESPORTS!H208="TBD", TEXT(ESPORTS!F208, "h:mm AM/PM"), ""), "")
)
</f>
        <v/>
      </c>
      <c r="G208" s="11" t="str">
        <f>TEXTJOIN(
  CHAR(10) &amp; CHAR(10),
  TRUE,
  IFERROR(IF(WSO!H208="TBD", WSO!G208, ""), ""),
  IFERROR(IF(MSO!H208="TBD", MSO!G208, ""), ""),
  IFERROR(IF(FH!H208="TBD", FH!G208, ""), ""),
  IFERROR(IF(MGOLF!H208="TBD", MGOLF!G208, ""), ""),
  IFERROR(IF(Football!H208="TBD", Football!G208, ""), ""),
  IFERROR(IF(WVB!H208="TBD", WVB!G208, ""), ""),
  IFERROR(IF(XC!H208="TBD", XC!G208, ""), ""),
  IFERROR(IF(SWIMMING!H208="TBD", SWIMMING!G208, ""), ""),
  IFERROR(IF(WTEN!H208="TBD", WTEN!G208, ""), ""),
  IFERROR(IF(TF!H208="TBD", TF!G208, ""), ""),
  IFERROR(IF(WGOLF!H208="TBD", WGOLF!G208, ""), ""),
  IFERROR(IF(WBB!H208="TBD", WBB!G208, ""), ""),
  IFERROR(IF(MBB!H208="TBD", MBB!G208, ""), ""),
  IFERROR(IF(WLAX!H208="TBD", WLAX!G208, ""), ""),
  IFERROR(IF(MLAX!H208="TBD", MLAX!G208, ""), ""),
  IFERROR(IF(SOFT!H208="TBD", SOFT!G208, ""), ""),
  IFERROR(IF(BASE!H208="TBD", BASE!G208, ""), ""),
  IFERROR(IF(ESPORTS!H208="TBD", ESPORTS!G208, ""), "")
)
</f>
        <v/>
      </c>
      <c r="H208" s="22" t="str">
        <f>TEXTJOIN(
  CHAR(10) &amp; CHAR(10),
  TRUE,
  IFERROR(IF(WSO!H208="TBD", WSO!P208, ""), ""),
  IFERROR(IF(MSO!H208="TBD", MSO!P208, ""), ""),
  IFERROR(IF(FH!H208="TBD", FH!P208, ""), ""),
  IFERROR(IF(MGOLF!H208="TBD", MGOLF!P208, ""), ""),
  IFERROR(IF(Football!H208="TBD", Football!P208, ""), ""),
  IFERROR(IF(WVB!H208="TBD", WVB!P208, ""), ""),
  IFERROR(IF(XC!H208="TBD", XC!P208, ""), ""),
  IFERROR(IF(SWIMMING!H208="TBD", SWIMMING!P208, ""), ""),
  IFERROR(IF(WTEN!H208="TBD", WTEN!P208, ""), ""),
  IFERROR(IF(TF!H208="TBD", TF!P208, ""), ""),
  IFERROR(IF(WGOLF!H208="TBD", WGOLF!P208, ""), ""),
  IFERROR(IF(WBB!H208="TBD", WBB!P208, ""), ""),
  IFERROR(IF(MBB!H208="TBD", MBB!P208, ""), ""),
  IFERROR(IF(WLAX!H208="TBD", WLAX!P208, ""), ""),
  IFERROR(IF(MLAX!H208="TBD", MLAX!P208, ""), ""),
  IFERROR(IF(SOFT!H208="TBD", SOFT!P208, ""), ""),
  IFERROR(IF(BASE!H208="TBD", BASE!P208, ""), ""),
  IFERROR(IF(ESPORTS!H208="TBD", ESPORTS!P208, ""), "")
)
</f>
        <v/>
      </c>
    </row>
    <row r="209" ht="22.5" customHeight="1">
      <c r="A209" s="6">
        <v>208.0</v>
      </c>
      <c r="B209" s="6" t="str">
        <f>'Master Schedule'!B209</f>
        <v/>
      </c>
      <c r="C209" s="7">
        <v>46442.0</v>
      </c>
      <c r="D209" s="8" t="str">
        <f t="shared" si="1"/>
        <v>Wednesday</v>
      </c>
      <c r="E209" s="11" t="str">
        <f>TEXTJOIN(
  CHAR(10) &amp; CHAR(10),
  TRUE,
  IFERROR(IF(WSO!H209="TBD", WSO!E209, ""), ""),
  IFERROR(IF(MSO!H209="TBD", MSO!E209, ""), ""),
  IFERROR(IF(FH!H209="TBD", FH!E209, ""), ""),
  IFERROR(IF(MGOLF!H209="TBD", MGOLF!E209, ""), ""),
  IFERROR(IF(Football!H209="TBD", Football!E209, ""), ""),
  IFERROR(IF(WVB!H209="TBD", WVB!E209, ""), ""),
  IFERROR(IF(XC!H209="TBD", XC!E209, ""), ""),
  IFERROR(IF(SWIMMING!H209="TBD", SWIMMING!E209, ""), ""),
  IFERROR(IF(WTEN!H209="TBD", WTEN!E209, ""), ""),
  IFERROR(IF(TF!H209="TBD", TF!E209, ""), ""),
  IFERROR(IF(WGOLF!H209="TBD", WGOLF!E209, ""), ""),
  IFERROR(IF(WBB!H209="TBD", WBB!E209, ""), ""),
  IFERROR(IF(MBB!H209="TBD", MBB!E209, ""), ""),
  IFERROR(IF(WLAX!H209="TBD", WLAX!E209, ""), ""),
  IFERROR(IF(MLAX!H209="TBD", MLAX!E209, ""), ""),
  IFERROR(IF(SOFT!H209="TBD", SOFT!E209, ""), ""),
  IFERROR(IF(BASE!H209="Away", BASE!E209, ""), ""),
  IFERROR(IF(ESPORTS!H209="TBD", ESPORTS!E209, ""), "")
)</f>
        <v/>
      </c>
      <c r="F209" s="11" t="str">
        <f>TEXTJOIN(
  CHAR(10) &amp; CHAR(10),
  TRUE,
  IFERROR(IF(WSO!H209="TBD", TEXT(WSO!F209, "h:mm AM/PM"), ""), ""),
  IFERROR(IF(MSO!H209="TBD", TEXT(MSO!F209, "h:mm AM/PM"), ""), ""),
  IFERROR(IF(FH!H209="TBD", TEXT(FH!F209, "h:mm AM/PM"), ""), ""),
  IFERROR(IF(MGOLF!H209="TBD", TEXT(MGOLF!F209, "h:mm AM/PM"), ""), ""),
  IFERROR(IF(Football!H209="TBD", TEXT(Football!F209, "h:mm AM/PM"), ""), ""),
  IFERROR(IF(WVB!H209="TBD", TEXT(WVB!F209, "h:mm AM/PM"), ""), ""),
  IFERROR(IF(XC!H209="TBD", TEXT(XC!F209, "h:mm AM/PM"), ""), ""),
  IFERROR(IF(SWIMMING!H209="TBD", TEXT(SWIMMING!F209, "h:mm AM/PM"), ""), ""),
  IFERROR(IF(WTEN!H209="TBD", TEXT(WTEN!F209, "h:mm AM/PM"), ""), ""),
  IFERROR(IF(TF!H209="TBD", TEXT(TF!F209, "h:mm AM/PM"), ""), ""),
  IFERROR(IF(WGOLF!H209="TBD", TEXT(WGOLF!F209, "h:mm AM/PM"), ""), ""),
  IFERROR(IF(WBB!H209="TBD", TEXT(WBB!F209, "h:mm AM/PM"), ""), ""),
  IFERROR(IF(MBB!H209="TBD", TEXT(MBB!F209, "h:mm AM/PM"), ""), ""),
  IFERROR(IF(WLAX!H209="TBD", TEXT(WLAX!F209, "h:mm AM/PM"), ""), ""),
  IFERROR(IF(MLAX!H209="TBD", TEXT(MLAX!F209, "h:mm AM/PM"), ""), ""),
  IFERROR(IF(SOFT!H209="TBD", TEXT(SOFT!F209, "h:mm AM/PM"), ""), ""),
  IFERROR(IF(BASE!H209="TBD", TEXT(BASE!F209, "h:mm AM/PM"), ""), ""),
  IFERROR(IF(ESPORTS!H209="TBD", TEXT(ESPORTS!F209, "h:mm AM/PM"), ""), "")
)
</f>
        <v/>
      </c>
      <c r="G209" s="11" t="str">
        <f>TEXTJOIN(
  CHAR(10) &amp; CHAR(10),
  TRUE,
  IFERROR(IF(WSO!H209="TBD", WSO!G209, ""), ""),
  IFERROR(IF(MSO!H209="TBD", MSO!G209, ""), ""),
  IFERROR(IF(FH!H209="TBD", FH!G209, ""), ""),
  IFERROR(IF(MGOLF!H209="TBD", MGOLF!G209, ""), ""),
  IFERROR(IF(Football!H209="TBD", Football!G209, ""), ""),
  IFERROR(IF(WVB!H209="TBD", WVB!G209, ""), ""),
  IFERROR(IF(XC!H209="TBD", XC!G209, ""), ""),
  IFERROR(IF(SWIMMING!H209="TBD", SWIMMING!G209, ""), ""),
  IFERROR(IF(WTEN!H209="TBD", WTEN!G209, ""), ""),
  IFERROR(IF(TF!H209="TBD", TF!G209, ""), ""),
  IFERROR(IF(WGOLF!H209="TBD", WGOLF!G209, ""), ""),
  IFERROR(IF(WBB!H209="TBD", WBB!G209, ""), ""),
  IFERROR(IF(MBB!H209="TBD", MBB!G209, ""), ""),
  IFERROR(IF(WLAX!H209="TBD", WLAX!G209, ""), ""),
  IFERROR(IF(MLAX!H209="TBD", MLAX!G209, ""), ""),
  IFERROR(IF(SOFT!H209="TBD", SOFT!G209, ""), ""),
  IFERROR(IF(BASE!H209="TBD", BASE!G209, ""), ""),
  IFERROR(IF(ESPORTS!H209="TBD", ESPORTS!G209, ""), "")
)
</f>
        <v/>
      </c>
      <c r="H209" s="22" t="str">
        <f>TEXTJOIN(
  CHAR(10) &amp; CHAR(10),
  TRUE,
  IFERROR(IF(WSO!H209="TBD", WSO!P209, ""), ""),
  IFERROR(IF(MSO!H209="TBD", MSO!P209, ""), ""),
  IFERROR(IF(FH!H209="TBD", FH!P209, ""), ""),
  IFERROR(IF(MGOLF!H209="TBD", MGOLF!P209, ""), ""),
  IFERROR(IF(Football!H209="TBD", Football!P209, ""), ""),
  IFERROR(IF(WVB!H209="TBD", WVB!P209, ""), ""),
  IFERROR(IF(XC!H209="TBD", XC!P209, ""), ""),
  IFERROR(IF(SWIMMING!H209="TBD", SWIMMING!P209, ""), ""),
  IFERROR(IF(WTEN!H209="TBD", WTEN!P209, ""), ""),
  IFERROR(IF(TF!H209="TBD", TF!P209, ""), ""),
  IFERROR(IF(WGOLF!H209="TBD", WGOLF!P209, ""), ""),
  IFERROR(IF(WBB!H209="TBD", WBB!P209, ""), ""),
  IFERROR(IF(MBB!H209="TBD", MBB!P209, ""), ""),
  IFERROR(IF(WLAX!H209="TBD", WLAX!P209, ""), ""),
  IFERROR(IF(MLAX!H209="TBD", MLAX!P209, ""), ""),
  IFERROR(IF(SOFT!H209="TBD", SOFT!P209, ""), ""),
  IFERROR(IF(BASE!H209="TBD", BASE!P209, ""), ""),
  IFERROR(IF(ESPORTS!H209="TBD", ESPORTS!P209, ""), "")
)
</f>
        <v/>
      </c>
    </row>
    <row r="210" ht="22.5" customHeight="1">
      <c r="A210" s="6">
        <v>209.0</v>
      </c>
      <c r="B210" s="6" t="str">
        <f>'Master Schedule'!B210</f>
        <v/>
      </c>
      <c r="C210" s="7">
        <v>46443.0</v>
      </c>
      <c r="D210" s="8" t="str">
        <f t="shared" si="1"/>
        <v>Thursday</v>
      </c>
      <c r="E210" s="11" t="str">
        <f>TEXTJOIN(
  CHAR(10) &amp; CHAR(10),
  TRUE,
  IFERROR(IF(WSO!H210="TBD", WSO!E210, ""), ""),
  IFERROR(IF(MSO!H210="TBD", MSO!E210, ""), ""),
  IFERROR(IF(FH!H210="TBD", FH!E210, ""), ""),
  IFERROR(IF(MGOLF!H210="TBD", MGOLF!E210, ""), ""),
  IFERROR(IF(Football!H210="TBD", Football!E210, ""), ""),
  IFERROR(IF(WVB!H210="TBD", WVB!E210, ""), ""),
  IFERROR(IF(XC!H210="TBD", XC!E210, ""), ""),
  IFERROR(IF(SWIMMING!H210="TBD", SWIMMING!E210, ""), ""),
  IFERROR(IF(WTEN!H210="TBD", WTEN!E210, ""), ""),
  IFERROR(IF(TF!H210="TBD", TF!E210, ""), ""),
  IFERROR(IF(WGOLF!H210="TBD", WGOLF!E210, ""), ""),
  IFERROR(IF(WBB!H210="TBD", WBB!E210, ""), ""),
  IFERROR(IF(MBB!H210="TBD", MBB!E210, ""), ""),
  IFERROR(IF(WLAX!H210="TBD", WLAX!E210, ""), ""),
  IFERROR(IF(MLAX!H210="TBD", MLAX!E210, ""), ""),
  IFERROR(IF(SOFT!H210="TBD", SOFT!E210, ""), ""),
  IFERROR(IF(BASE!H210="Away", BASE!E210, ""), ""),
  IFERROR(IF(ESPORTS!H210="TBD", ESPORTS!E210, ""), "")
)</f>
        <v/>
      </c>
      <c r="F210" s="11" t="str">
        <f>TEXTJOIN(
  CHAR(10) &amp; CHAR(10),
  TRUE,
  IFERROR(IF(WSO!H210="TBD", TEXT(WSO!F210, "h:mm AM/PM"), ""), ""),
  IFERROR(IF(MSO!H210="TBD", TEXT(MSO!F210, "h:mm AM/PM"), ""), ""),
  IFERROR(IF(FH!H210="TBD", TEXT(FH!F210, "h:mm AM/PM"), ""), ""),
  IFERROR(IF(MGOLF!H210="TBD", TEXT(MGOLF!F210, "h:mm AM/PM"), ""), ""),
  IFERROR(IF(Football!H210="TBD", TEXT(Football!F210, "h:mm AM/PM"), ""), ""),
  IFERROR(IF(WVB!H210="TBD", TEXT(WVB!F210, "h:mm AM/PM"), ""), ""),
  IFERROR(IF(XC!H210="TBD", TEXT(XC!F210, "h:mm AM/PM"), ""), ""),
  IFERROR(IF(SWIMMING!H210="TBD", TEXT(SWIMMING!F210, "h:mm AM/PM"), ""), ""),
  IFERROR(IF(WTEN!H210="TBD", TEXT(WTEN!F210, "h:mm AM/PM"), ""), ""),
  IFERROR(IF(TF!H210="TBD", TEXT(TF!F210, "h:mm AM/PM"), ""), ""),
  IFERROR(IF(WGOLF!H210="TBD", TEXT(WGOLF!F210, "h:mm AM/PM"), ""), ""),
  IFERROR(IF(WBB!H210="TBD", TEXT(WBB!F210, "h:mm AM/PM"), ""), ""),
  IFERROR(IF(MBB!H210="TBD", TEXT(MBB!F210, "h:mm AM/PM"), ""), ""),
  IFERROR(IF(WLAX!H210="TBD", TEXT(WLAX!F210, "h:mm AM/PM"), ""), ""),
  IFERROR(IF(MLAX!H210="TBD", TEXT(MLAX!F210, "h:mm AM/PM"), ""), ""),
  IFERROR(IF(SOFT!H210="TBD", TEXT(SOFT!F210, "h:mm AM/PM"), ""), ""),
  IFERROR(IF(BASE!H210="TBD", TEXT(BASE!F210, "h:mm AM/PM"), ""), ""),
  IFERROR(IF(ESPORTS!H210="TBD", TEXT(ESPORTS!F210, "h:mm AM/PM"), ""), "")
)
</f>
        <v/>
      </c>
      <c r="G210" s="11" t="str">
        <f>TEXTJOIN(
  CHAR(10) &amp; CHAR(10),
  TRUE,
  IFERROR(IF(WSO!H210="TBD", WSO!G210, ""), ""),
  IFERROR(IF(MSO!H210="TBD", MSO!G210, ""), ""),
  IFERROR(IF(FH!H210="TBD", FH!G210, ""), ""),
  IFERROR(IF(MGOLF!H210="TBD", MGOLF!G210, ""), ""),
  IFERROR(IF(Football!H210="TBD", Football!G210, ""), ""),
  IFERROR(IF(WVB!H210="TBD", WVB!G210, ""), ""),
  IFERROR(IF(XC!H210="TBD", XC!G210, ""), ""),
  IFERROR(IF(SWIMMING!H210="TBD", SWIMMING!G210, ""), ""),
  IFERROR(IF(WTEN!H210="TBD", WTEN!G210, ""), ""),
  IFERROR(IF(TF!H210="TBD", TF!G210, ""), ""),
  IFERROR(IF(WGOLF!H210="TBD", WGOLF!G210, ""), ""),
  IFERROR(IF(WBB!H210="TBD", WBB!G210, ""), ""),
  IFERROR(IF(MBB!H210="TBD", MBB!G210, ""), ""),
  IFERROR(IF(WLAX!H210="TBD", WLAX!G210, ""), ""),
  IFERROR(IF(MLAX!H210="TBD", MLAX!G210, ""), ""),
  IFERROR(IF(SOFT!H210="TBD", SOFT!G210, ""), ""),
  IFERROR(IF(BASE!H210="TBD", BASE!G210, ""), ""),
  IFERROR(IF(ESPORTS!H210="TBD", ESPORTS!G210, ""), "")
)
</f>
        <v/>
      </c>
      <c r="H210" s="22" t="str">
        <f>TEXTJOIN(
  CHAR(10) &amp; CHAR(10),
  TRUE,
  IFERROR(IF(WSO!H210="TBD", WSO!P210, ""), ""),
  IFERROR(IF(MSO!H210="TBD", MSO!P210, ""), ""),
  IFERROR(IF(FH!H210="TBD", FH!P210, ""), ""),
  IFERROR(IF(MGOLF!H210="TBD", MGOLF!P210, ""), ""),
  IFERROR(IF(Football!H210="TBD", Football!P210, ""), ""),
  IFERROR(IF(WVB!H210="TBD", WVB!P210, ""), ""),
  IFERROR(IF(XC!H210="TBD", XC!P210, ""), ""),
  IFERROR(IF(SWIMMING!H210="TBD", SWIMMING!P210, ""), ""),
  IFERROR(IF(WTEN!H210="TBD", WTEN!P210, ""), ""),
  IFERROR(IF(TF!H210="TBD", TF!P210, ""), ""),
  IFERROR(IF(WGOLF!H210="TBD", WGOLF!P210, ""), ""),
  IFERROR(IF(WBB!H210="TBD", WBB!P210, ""), ""),
  IFERROR(IF(MBB!H210="TBD", MBB!P210, ""), ""),
  IFERROR(IF(WLAX!H210="TBD", WLAX!P210, ""), ""),
  IFERROR(IF(MLAX!H210="TBD", MLAX!P210, ""), ""),
  IFERROR(IF(SOFT!H210="TBD", SOFT!P210, ""), ""),
  IFERROR(IF(BASE!H210="TBD", BASE!P210, ""), ""),
  IFERROR(IF(ESPORTS!H210="TBD", ESPORTS!P210, ""), "")
)
</f>
        <v/>
      </c>
    </row>
    <row r="211" ht="22.5" customHeight="1">
      <c r="A211" s="6">
        <v>210.0</v>
      </c>
      <c r="B211" s="6" t="str">
        <f>'Master Schedule'!B211</f>
        <v/>
      </c>
      <c r="C211" s="7">
        <v>46444.0</v>
      </c>
      <c r="D211" s="8" t="str">
        <f t="shared" si="1"/>
        <v>Friday</v>
      </c>
      <c r="E211" s="11" t="str">
        <f>TEXTJOIN(
  CHAR(10) &amp; CHAR(10),
  TRUE,
  IFERROR(IF(WSO!H211="TBD", WSO!E211, ""), ""),
  IFERROR(IF(MSO!H211="TBD", MSO!E211, ""), ""),
  IFERROR(IF(FH!H211="TBD", FH!E211, ""), ""),
  IFERROR(IF(MGOLF!H211="TBD", MGOLF!E211, ""), ""),
  IFERROR(IF(Football!H211="TBD", Football!E211, ""), ""),
  IFERROR(IF(WVB!H211="TBD", WVB!E211, ""), ""),
  IFERROR(IF(XC!H211="TBD", XC!E211, ""), ""),
  IFERROR(IF(SWIMMING!H211="TBD", SWIMMING!E211, ""), ""),
  IFERROR(IF(WTEN!H211="TBD", WTEN!E211, ""), ""),
  IFERROR(IF(TF!H211="TBD", TF!E211, ""), ""),
  IFERROR(IF(WGOLF!H211="TBD", WGOLF!E211, ""), ""),
  IFERROR(IF(WBB!H211="TBD", WBB!E211, ""), ""),
  IFERROR(IF(MBB!H211="TBD", MBB!E211, ""), ""),
  IFERROR(IF(WLAX!H211="TBD", WLAX!E211, ""), ""),
  IFERROR(IF(MLAX!H211="TBD", MLAX!E211, ""), ""),
  IFERROR(IF(SOFT!H211="TBD", SOFT!E211, ""), ""),
  IFERROR(IF(BASE!H211="Away", BASE!E211, ""), ""),
  IFERROR(IF(ESPORTS!H211="TBD", ESPORTS!E211, ""), "")
)</f>
        <v/>
      </c>
      <c r="F211" s="11" t="str">
        <f>TEXTJOIN(
  CHAR(10) &amp; CHAR(10),
  TRUE,
  IFERROR(IF(WSO!H211="TBD", TEXT(WSO!F211, "h:mm AM/PM"), ""), ""),
  IFERROR(IF(MSO!H211="TBD", TEXT(MSO!F211, "h:mm AM/PM"), ""), ""),
  IFERROR(IF(FH!H211="TBD", TEXT(FH!F211, "h:mm AM/PM"), ""), ""),
  IFERROR(IF(MGOLF!H211="TBD", TEXT(MGOLF!F211, "h:mm AM/PM"), ""), ""),
  IFERROR(IF(Football!H211="TBD", TEXT(Football!F211, "h:mm AM/PM"), ""), ""),
  IFERROR(IF(WVB!H211="TBD", TEXT(WVB!F211, "h:mm AM/PM"), ""), ""),
  IFERROR(IF(XC!H211="TBD", TEXT(XC!F211, "h:mm AM/PM"), ""), ""),
  IFERROR(IF(SWIMMING!H211="TBD", TEXT(SWIMMING!F211, "h:mm AM/PM"), ""), ""),
  IFERROR(IF(WTEN!H211="TBD", TEXT(WTEN!F211, "h:mm AM/PM"), ""), ""),
  IFERROR(IF(TF!H211="TBD", TEXT(TF!F211, "h:mm AM/PM"), ""), ""),
  IFERROR(IF(WGOLF!H211="TBD", TEXT(WGOLF!F211, "h:mm AM/PM"), ""), ""),
  IFERROR(IF(WBB!H211="TBD", TEXT(WBB!F211, "h:mm AM/PM"), ""), ""),
  IFERROR(IF(MBB!H211="TBD", TEXT(MBB!F211, "h:mm AM/PM"), ""), ""),
  IFERROR(IF(WLAX!H211="TBD", TEXT(WLAX!F211, "h:mm AM/PM"), ""), ""),
  IFERROR(IF(MLAX!H211="TBD", TEXT(MLAX!F211, "h:mm AM/PM"), ""), ""),
  IFERROR(IF(SOFT!H211="TBD", TEXT(SOFT!F211, "h:mm AM/PM"), ""), ""),
  IFERROR(IF(BASE!H211="TBD", TEXT(BASE!F211, "h:mm AM/PM"), ""), ""),
  IFERROR(IF(ESPORTS!H211="TBD", TEXT(ESPORTS!F211, "h:mm AM/PM"), ""), "")
)
</f>
        <v/>
      </c>
      <c r="G211" s="11" t="str">
        <f>TEXTJOIN(
  CHAR(10) &amp; CHAR(10),
  TRUE,
  IFERROR(IF(WSO!H211="TBD", WSO!G211, ""), ""),
  IFERROR(IF(MSO!H211="TBD", MSO!G211, ""), ""),
  IFERROR(IF(FH!H211="TBD", FH!G211, ""), ""),
  IFERROR(IF(MGOLF!H211="TBD", MGOLF!G211, ""), ""),
  IFERROR(IF(Football!H211="TBD", Football!G211, ""), ""),
  IFERROR(IF(WVB!H211="TBD", WVB!G211, ""), ""),
  IFERROR(IF(XC!H211="TBD", XC!G211, ""), ""),
  IFERROR(IF(SWIMMING!H211="TBD", SWIMMING!G211, ""), ""),
  IFERROR(IF(WTEN!H211="TBD", WTEN!G211, ""), ""),
  IFERROR(IF(TF!H211="TBD", TF!G211, ""), ""),
  IFERROR(IF(WGOLF!H211="TBD", WGOLF!G211, ""), ""),
  IFERROR(IF(WBB!H211="TBD", WBB!G211, ""), ""),
  IFERROR(IF(MBB!H211="TBD", MBB!G211, ""), ""),
  IFERROR(IF(WLAX!H211="TBD", WLAX!G211, ""), ""),
  IFERROR(IF(MLAX!H211="TBD", MLAX!G211, ""), ""),
  IFERROR(IF(SOFT!H211="TBD", SOFT!G211, ""), ""),
  IFERROR(IF(BASE!H211="TBD", BASE!G211, ""), ""),
  IFERROR(IF(ESPORTS!H211="TBD", ESPORTS!G211, ""), "")
)
</f>
        <v/>
      </c>
      <c r="H211" s="22" t="str">
        <f>TEXTJOIN(
  CHAR(10) &amp; CHAR(10),
  TRUE,
  IFERROR(IF(WSO!H211="TBD", WSO!P211, ""), ""),
  IFERROR(IF(MSO!H211="TBD", MSO!P211, ""), ""),
  IFERROR(IF(FH!H211="TBD", FH!P211, ""), ""),
  IFERROR(IF(MGOLF!H211="TBD", MGOLF!P211, ""), ""),
  IFERROR(IF(Football!H211="TBD", Football!P211, ""), ""),
  IFERROR(IF(WVB!H211="TBD", WVB!P211, ""), ""),
  IFERROR(IF(XC!H211="TBD", XC!P211, ""), ""),
  IFERROR(IF(SWIMMING!H211="TBD", SWIMMING!P211, ""), ""),
  IFERROR(IF(WTEN!H211="TBD", WTEN!P211, ""), ""),
  IFERROR(IF(TF!H211="TBD", TF!P211, ""), ""),
  IFERROR(IF(WGOLF!H211="TBD", WGOLF!P211, ""), ""),
  IFERROR(IF(WBB!H211="TBD", WBB!P211, ""), ""),
  IFERROR(IF(MBB!H211="TBD", MBB!P211, ""), ""),
  IFERROR(IF(WLAX!H211="TBD", WLAX!P211, ""), ""),
  IFERROR(IF(MLAX!H211="TBD", MLAX!P211, ""), ""),
  IFERROR(IF(SOFT!H211="TBD", SOFT!P211, ""), ""),
  IFERROR(IF(BASE!H211="TBD", BASE!P211, ""), ""),
  IFERROR(IF(ESPORTS!H211="TBD", ESPORTS!P211, ""), "")
)
</f>
        <v/>
      </c>
    </row>
    <row r="212" ht="22.5" customHeight="1">
      <c r="A212" s="6">
        <v>211.0</v>
      </c>
      <c r="B212" s="6" t="str">
        <f>'Master Schedule'!B212</f>
        <v/>
      </c>
      <c r="C212" s="7">
        <v>46445.0</v>
      </c>
      <c r="D212" s="8" t="str">
        <f t="shared" si="1"/>
        <v>Saturday</v>
      </c>
      <c r="E212" s="11" t="str">
        <f>TEXTJOIN(
  CHAR(10) &amp; CHAR(10),
  TRUE,
  IFERROR(IF(WSO!H212="TBD", WSO!E212, ""), ""),
  IFERROR(IF(MSO!H212="TBD", MSO!E212, ""), ""),
  IFERROR(IF(FH!H212="TBD", FH!E212, ""), ""),
  IFERROR(IF(MGOLF!H212="TBD", MGOLF!E212, ""), ""),
  IFERROR(IF(Football!H212="TBD", Football!E212, ""), ""),
  IFERROR(IF(WVB!H212="TBD", WVB!E212, ""), ""),
  IFERROR(IF(XC!H212="TBD", XC!E212, ""), ""),
  IFERROR(IF(SWIMMING!H212="TBD", SWIMMING!E212, ""), ""),
  IFERROR(IF(WTEN!H212="TBD", WTEN!E212, ""), ""),
  IFERROR(IF(TF!H212="TBD", TF!E212, ""), ""),
  IFERROR(IF(WGOLF!H212="TBD", WGOLF!E212, ""), ""),
  IFERROR(IF(WBB!H212="TBD", WBB!E212, ""), ""),
  IFERROR(IF(MBB!H212="TBD", MBB!E212, ""), ""),
  IFERROR(IF(WLAX!H212="TBD", WLAX!E212, ""), ""),
  IFERROR(IF(MLAX!H212="TBD", MLAX!E212, ""), ""),
  IFERROR(IF(SOFT!H212="TBD", SOFT!E212, ""), ""),
  IFERROR(IF(BASE!H212="Away", BASE!E212, ""), ""),
  IFERROR(IF(ESPORTS!H212="TBD", ESPORTS!E212, ""), "")
)</f>
        <v/>
      </c>
      <c r="F212" s="11" t="str">
        <f>TEXTJOIN(
  CHAR(10) &amp; CHAR(10),
  TRUE,
  IFERROR(IF(WSO!H212="TBD", TEXT(WSO!F212, "h:mm AM/PM"), ""), ""),
  IFERROR(IF(MSO!H212="TBD", TEXT(MSO!F212, "h:mm AM/PM"), ""), ""),
  IFERROR(IF(FH!H212="TBD", TEXT(FH!F212, "h:mm AM/PM"), ""), ""),
  IFERROR(IF(MGOLF!H212="TBD", TEXT(MGOLF!F212, "h:mm AM/PM"), ""), ""),
  IFERROR(IF(Football!H212="TBD", TEXT(Football!F212, "h:mm AM/PM"), ""), ""),
  IFERROR(IF(WVB!H212="TBD", TEXT(WVB!F212, "h:mm AM/PM"), ""), ""),
  IFERROR(IF(XC!H212="TBD", TEXT(XC!F212, "h:mm AM/PM"), ""), ""),
  IFERROR(IF(SWIMMING!H212="TBD", TEXT(SWIMMING!F212, "h:mm AM/PM"), ""), ""),
  IFERROR(IF(WTEN!H212="TBD", TEXT(WTEN!F212, "h:mm AM/PM"), ""), ""),
  IFERROR(IF(TF!H212="TBD", TEXT(TF!F212, "h:mm AM/PM"), ""), ""),
  IFERROR(IF(WGOLF!H212="TBD", TEXT(WGOLF!F212, "h:mm AM/PM"), ""), ""),
  IFERROR(IF(WBB!H212="TBD", TEXT(WBB!F212, "h:mm AM/PM"), ""), ""),
  IFERROR(IF(MBB!H212="TBD", TEXT(MBB!F212, "h:mm AM/PM"), ""), ""),
  IFERROR(IF(WLAX!H212="TBD", TEXT(WLAX!F212, "h:mm AM/PM"), ""), ""),
  IFERROR(IF(MLAX!H212="TBD", TEXT(MLAX!F212, "h:mm AM/PM"), ""), ""),
  IFERROR(IF(SOFT!H212="TBD", TEXT(SOFT!F212, "h:mm AM/PM"), ""), ""),
  IFERROR(IF(BASE!H212="TBD", TEXT(BASE!F212, "h:mm AM/PM"), ""), ""),
  IFERROR(IF(ESPORTS!H212="TBD", TEXT(ESPORTS!F212, "h:mm AM/PM"), ""), "")
)
</f>
        <v/>
      </c>
      <c r="G212" s="11" t="str">
        <f>TEXTJOIN(
  CHAR(10) &amp; CHAR(10),
  TRUE,
  IFERROR(IF(WSO!H212="TBD", WSO!G212, ""), ""),
  IFERROR(IF(MSO!H212="TBD", MSO!G212, ""), ""),
  IFERROR(IF(FH!H212="TBD", FH!G212, ""), ""),
  IFERROR(IF(MGOLF!H212="TBD", MGOLF!G212, ""), ""),
  IFERROR(IF(Football!H212="TBD", Football!G212, ""), ""),
  IFERROR(IF(WVB!H212="TBD", WVB!G212, ""), ""),
  IFERROR(IF(XC!H212="TBD", XC!G212, ""), ""),
  IFERROR(IF(SWIMMING!H212="TBD", SWIMMING!G212, ""), ""),
  IFERROR(IF(WTEN!H212="TBD", WTEN!G212, ""), ""),
  IFERROR(IF(TF!H212="TBD", TF!G212, ""), ""),
  IFERROR(IF(WGOLF!H212="TBD", WGOLF!G212, ""), ""),
  IFERROR(IF(WBB!H212="TBD", WBB!G212, ""), ""),
  IFERROR(IF(MBB!H212="TBD", MBB!G212, ""), ""),
  IFERROR(IF(WLAX!H212="TBD", WLAX!G212, ""), ""),
  IFERROR(IF(MLAX!H212="TBD", MLAX!G212, ""), ""),
  IFERROR(IF(SOFT!H212="TBD", SOFT!G212, ""), ""),
  IFERROR(IF(BASE!H212="TBD", BASE!G212, ""), ""),
  IFERROR(IF(ESPORTS!H212="TBD", ESPORTS!G212, ""), "")
)
</f>
        <v/>
      </c>
      <c r="H212" s="22" t="str">
        <f>TEXTJOIN(
  CHAR(10) &amp; CHAR(10),
  TRUE,
  IFERROR(IF(WSO!H212="TBD", WSO!P212, ""), ""),
  IFERROR(IF(MSO!H212="TBD", MSO!P212, ""), ""),
  IFERROR(IF(FH!H212="TBD", FH!P212, ""), ""),
  IFERROR(IF(MGOLF!H212="TBD", MGOLF!P212, ""), ""),
  IFERROR(IF(Football!H212="TBD", Football!P212, ""), ""),
  IFERROR(IF(WVB!H212="TBD", WVB!P212, ""), ""),
  IFERROR(IF(XC!H212="TBD", XC!P212, ""), ""),
  IFERROR(IF(SWIMMING!H212="TBD", SWIMMING!P212, ""), ""),
  IFERROR(IF(WTEN!H212="TBD", WTEN!P212, ""), ""),
  IFERROR(IF(TF!H212="TBD", TF!P212, ""), ""),
  IFERROR(IF(WGOLF!H212="TBD", WGOLF!P212, ""), ""),
  IFERROR(IF(WBB!H212="TBD", WBB!P212, ""), ""),
  IFERROR(IF(MBB!H212="TBD", MBB!P212, ""), ""),
  IFERROR(IF(WLAX!H212="TBD", WLAX!P212, ""), ""),
  IFERROR(IF(MLAX!H212="TBD", MLAX!P212, ""), ""),
  IFERROR(IF(SOFT!H212="TBD", SOFT!P212, ""), ""),
  IFERROR(IF(BASE!H212="TBD", BASE!P212, ""), ""),
  IFERROR(IF(ESPORTS!H212="TBD", ESPORTS!P212, ""), "")
)
</f>
        <v/>
      </c>
    </row>
    <row r="213" ht="22.5" customHeight="1">
      <c r="A213" s="6">
        <v>212.0</v>
      </c>
      <c r="B213" s="6" t="str">
        <f>'Master Schedule'!B213</f>
        <v/>
      </c>
      <c r="C213" s="7">
        <v>46446.0</v>
      </c>
      <c r="D213" s="8" t="str">
        <f t="shared" si="1"/>
        <v>Sunday</v>
      </c>
      <c r="E213" s="11" t="str">
        <f>TEXTJOIN(
  CHAR(10) &amp; CHAR(10),
  TRUE,
  IFERROR(IF(WSO!H213="TBD", WSO!E213, ""), ""),
  IFERROR(IF(MSO!H213="TBD", MSO!E213, ""), ""),
  IFERROR(IF(FH!H213="TBD", FH!E213, ""), ""),
  IFERROR(IF(MGOLF!H213="TBD", MGOLF!E213, ""), ""),
  IFERROR(IF(Football!H213="TBD", Football!E213, ""), ""),
  IFERROR(IF(WVB!H213="TBD", WVB!E213, ""), ""),
  IFERROR(IF(XC!H213="TBD", XC!E213, ""), ""),
  IFERROR(IF(SWIMMING!H213="TBD", SWIMMING!E213, ""), ""),
  IFERROR(IF(WTEN!H213="TBD", WTEN!E213, ""), ""),
  IFERROR(IF(TF!H213="TBD", TF!E213, ""), ""),
  IFERROR(IF(WGOLF!H213="TBD", WGOLF!E213, ""), ""),
  IFERROR(IF(WBB!H213="TBD", WBB!E213, ""), ""),
  IFERROR(IF(MBB!H213="TBD", MBB!E213, ""), ""),
  IFERROR(IF(WLAX!H213="TBD", WLAX!E213, ""), ""),
  IFERROR(IF(MLAX!H213="TBD", MLAX!E213, ""), ""),
  IFERROR(IF(SOFT!H213="TBD", SOFT!E213, ""), ""),
  IFERROR(IF(BASE!H213="Away", BASE!E213, ""), ""),
  IFERROR(IF(ESPORTS!H213="TBD", ESPORTS!E213, ""), "")
)</f>
        <v/>
      </c>
      <c r="F213" s="11" t="str">
        <f>TEXTJOIN(
  CHAR(10) &amp; CHAR(10),
  TRUE,
  IFERROR(IF(WSO!H213="TBD", TEXT(WSO!F213, "h:mm AM/PM"), ""), ""),
  IFERROR(IF(MSO!H213="TBD", TEXT(MSO!F213, "h:mm AM/PM"), ""), ""),
  IFERROR(IF(FH!H213="TBD", TEXT(FH!F213, "h:mm AM/PM"), ""), ""),
  IFERROR(IF(MGOLF!H213="TBD", TEXT(MGOLF!F213, "h:mm AM/PM"), ""), ""),
  IFERROR(IF(Football!H213="TBD", TEXT(Football!F213, "h:mm AM/PM"), ""), ""),
  IFERROR(IF(WVB!H213="TBD", TEXT(WVB!F213, "h:mm AM/PM"), ""), ""),
  IFERROR(IF(XC!H213="TBD", TEXT(XC!F213, "h:mm AM/PM"), ""), ""),
  IFERROR(IF(SWIMMING!H213="TBD", TEXT(SWIMMING!F213, "h:mm AM/PM"), ""), ""),
  IFERROR(IF(WTEN!H213="TBD", TEXT(WTEN!F213, "h:mm AM/PM"), ""), ""),
  IFERROR(IF(TF!H213="TBD", TEXT(TF!F213, "h:mm AM/PM"), ""), ""),
  IFERROR(IF(WGOLF!H213="TBD", TEXT(WGOLF!F213, "h:mm AM/PM"), ""), ""),
  IFERROR(IF(WBB!H213="TBD", TEXT(WBB!F213, "h:mm AM/PM"), ""), ""),
  IFERROR(IF(MBB!H213="TBD", TEXT(MBB!F213, "h:mm AM/PM"), ""), ""),
  IFERROR(IF(WLAX!H213="TBD", TEXT(WLAX!F213, "h:mm AM/PM"), ""), ""),
  IFERROR(IF(MLAX!H213="TBD", TEXT(MLAX!F213, "h:mm AM/PM"), ""), ""),
  IFERROR(IF(SOFT!H213="TBD", TEXT(SOFT!F213, "h:mm AM/PM"), ""), ""),
  IFERROR(IF(BASE!H213="TBD", TEXT(BASE!F213, "h:mm AM/PM"), ""), ""),
  IFERROR(IF(ESPORTS!H213="TBD", TEXT(ESPORTS!F213, "h:mm AM/PM"), ""), "")
)
</f>
        <v/>
      </c>
      <c r="G213" s="11" t="str">
        <f>TEXTJOIN(
  CHAR(10) &amp; CHAR(10),
  TRUE,
  IFERROR(IF(WSO!H213="TBD", WSO!G213, ""), ""),
  IFERROR(IF(MSO!H213="TBD", MSO!G213, ""), ""),
  IFERROR(IF(FH!H213="TBD", FH!G213, ""), ""),
  IFERROR(IF(MGOLF!H213="TBD", MGOLF!G213, ""), ""),
  IFERROR(IF(Football!H213="TBD", Football!G213, ""), ""),
  IFERROR(IF(WVB!H213="TBD", WVB!G213, ""), ""),
  IFERROR(IF(XC!H213="TBD", XC!G213, ""), ""),
  IFERROR(IF(SWIMMING!H213="TBD", SWIMMING!G213, ""), ""),
  IFERROR(IF(WTEN!H213="TBD", WTEN!G213, ""), ""),
  IFERROR(IF(TF!H213="TBD", TF!G213, ""), ""),
  IFERROR(IF(WGOLF!H213="TBD", WGOLF!G213, ""), ""),
  IFERROR(IF(WBB!H213="TBD", WBB!G213, ""), ""),
  IFERROR(IF(MBB!H213="TBD", MBB!G213, ""), ""),
  IFERROR(IF(WLAX!H213="TBD", WLAX!G213, ""), ""),
  IFERROR(IF(MLAX!H213="TBD", MLAX!G213, ""), ""),
  IFERROR(IF(SOFT!H213="TBD", SOFT!G213, ""), ""),
  IFERROR(IF(BASE!H213="TBD", BASE!G213, ""), ""),
  IFERROR(IF(ESPORTS!H213="TBD", ESPORTS!G213, ""), "")
)
</f>
        <v/>
      </c>
      <c r="H213" s="22" t="str">
        <f>TEXTJOIN(
  CHAR(10) &amp; CHAR(10),
  TRUE,
  IFERROR(IF(WSO!H213="TBD", WSO!P213, ""), ""),
  IFERROR(IF(MSO!H213="TBD", MSO!P213, ""), ""),
  IFERROR(IF(FH!H213="TBD", FH!P213, ""), ""),
  IFERROR(IF(MGOLF!H213="TBD", MGOLF!P213, ""), ""),
  IFERROR(IF(Football!H213="TBD", Football!P213, ""), ""),
  IFERROR(IF(WVB!H213="TBD", WVB!P213, ""), ""),
  IFERROR(IF(XC!H213="TBD", XC!P213, ""), ""),
  IFERROR(IF(SWIMMING!H213="TBD", SWIMMING!P213, ""), ""),
  IFERROR(IF(WTEN!H213="TBD", WTEN!P213, ""), ""),
  IFERROR(IF(TF!H213="TBD", TF!P213, ""), ""),
  IFERROR(IF(WGOLF!H213="TBD", WGOLF!P213, ""), ""),
  IFERROR(IF(WBB!H213="TBD", WBB!P213, ""), ""),
  IFERROR(IF(MBB!H213="TBD", MBB!P213, ""), ""),
  IFERROR(IF(WLAX!H213="TBD", WLAX!P213, ""), ""),
  IFERROR(IF(MLAX!H213="TBD", MLAX!P213, ""), ""),
  IFERROR(IF(SOFT!H213="TBD", SOFT!P213, ""), ""),
  IFERROR(IF(BASE!H213="TBD", BASE!P213, ""), ""),
  IFERROR(IF(ESPORTS!H213="TBD", ESPORTS!P213, ""), "")
)
</f>
        <v/>
      </c>
    </row>
    <row r="214" ht="22.5" customHeight="1">
      <c r="A214" s="6">
        <v>213.0</v>
      </c>
      <c r="B214" s="6" t="str">
        <f>'Master Schedule'!B214</f>
        <v/>
      </c>
      <c r="C214" s="7">
        <v>46447.0</v>
      </c>
      <c r="D214" s="8" t="str">
        <f t="shared" si="1"/>
        <v>Monday</v>
      </c>
      <c r="E214" s="11" t="str">
        <f>TEXTJOIN(
  CHAR(10) &amp; CHAR(10),
  TRUE,
  IFERROR(IF(WSO!H214="TBD", WSO!E214, ""), ""),
  IFERROR(IF(MSO!H214="TBD", MSO!E214, ""), ""),
  IFERROR(IF(FH!H214="TBD", FH!E214, ""), ""),
  IFERROR(IF(MGOLF!H214="TBD", MGOLF!E214, ""), ""),
  IFERROR(IF(Football!H214="TBD", Football!E214, ""), ""),
  IFERROR(IF(WVB!H214="TBD", WVB!E214, ""), ""),
  IFERROR(IF(XC!H214="TBD", XC!E214, ""), ""),
  IFERROR(IF(SWIMMING!H214="TBD", SWIMMING!E214, ""), ""),
  IFERROR(IF(WTEN!H214="TBD", WTEN!E214, ""), ""),
  IFERROR(IF(TF!H214="TBD", TF!E214, ""), ""),
  IFERROR(IF(WGOLF!H214="TBD", WGOLF!E214, ""), ""),
  IFERROR(IF(WBB!H214="TBD", WBB!E214, ""), ""),
  IFERROR(IF(MBB!H214="TBD", MBB!E214, ""), ""),
  IFERROR(IF(WLAX!H214="TBD", WLAX!E214, ""), ""),
  IFERROR(IF(MLAX!H214="TBD", MLAX!E214, ""), ""),
  IFERROR(IF(SOFT!H214="TBD", SOFT!E214, ""), ""),
  IFERROR(IF(BASE!H214="Away", BASE!E214, ""), ""),
  IFERROR(IF(ESPORTS!H214="TBD", ESPORTS!E214, ""), "")
)</f>
        <v/>
      </c>
      <c r="F214" s="11" t="str">
        <f>TEXTJOIN(
  CHAR(10) &amp; CHAR(10),
  TRUE,
  IFERROR(IF(WSO!H214="TBD", TEXT(WSO!F214, "h:mm AM/PM"), ""), ""),
  IFERROR(IF(MSO!H214="TBD", TEXT(MSO!F214, "h:mm AM/PM"), ""), ""),
  IFERROR(IF(FH!H214="TBD", TEXT(FH!F214, "h:mm AM/PM"), ""), ""),
  IFERROR(IF(MGOLF!H214="TBD", TEXT(MGOLF!F214, "h:mm AM/PM"), ""), ""),
  IFERROR(IF(Football!H214="TBD", TEXT(Football!F214, "h:mm AM/PM"), ""), ""),
  IFERROR(IF(WVB!H214="TBD", TEXT(WVB!F214, "h:mm AM/PM"), ""), ""),
  IFERROR(IF(XC!H214="TBD", TEXT(XC!F214, "h:mm AM/PM"), ""), ""),
  IFERROR(IF(SWIMMING!H214="TBD", TEXT(SWIMMING!F214, "h:mm AM/PM"), ""), ""),
  IFERROR(IF(WTEN!H214="TBD", TEXT(WTEN!F214, "h:mm AM/PM"), ""), ""),
  IFERROR(IF(TF!H214="TBD", TEXT(TF!F214, "h:mm AM/PM"), ""), ""),
  IFERROR(IF(WGOLF!H214="TBD", TEXT(WGOLF!F214, "h:mm AM/PM"), ""), ""),
  IFERROR(IF(WBB!H214="TBD", TEXT(WBB!F214, "h:mm AM/PM"), ""), ""),
  IFERROR(IF(MBB!H214="TBD", TEXT(MBB!F214, "h:mm AM/PM"), ""), ""),
  IFERROR(IF(WLAX!H214="TBD", TEXT(WLAX!F214, "h:mm AM/PM"), ""), ""),
  IFERROR(IF(MLAX!H214="TBD", TEXT(MLAX!F214, "h:mm AM/PM"), ""), ""),
  IFERROR(IF(SOFT!H214="TBD", TEXT(SOFT!F214, "h:mm AM/PM"), ""), ""),
  IFERROR(IF(BASE!H214="TBD", TEXT(BASE!F214, "h:mm AM/PM"), ""), ""),
  IFERROR(IF(ESPORTS!H214="TBD", TEXT(ESPORTS!F214, "h:mm AM/PM"), ""), "")
)
</f>
        <v/>
      </c>
      <c r="G214" s="11" t="str">
        <f>TEXTJOIN(
  CHAR(10) &amp; CHAR(10),
  TRUE,
  IFERROR(IF(WSO!H214="TBD", WSO!G214, ""), ""),
  IFERROR(IF(MSO!H214="TBD", MSO!G214, ""), ""),
  IFERROR(IF(FH!H214="TBD", FH!G214, ""), ""),
  IFERROR(IF(MGOLF!H214="TBD", MGOLF!G214, ""), ""),
  IFERROR(IF(Football!H214="TBD", Football!G214, ""), ""),
  IFERROR(IF(WVB!H214="TBD", WVB!G214, ""), ""),
  IFERROR(IF(XC!H214="TBD", XC!G214, ""), ""),
  IFERROR(IF(SWIMMING!H214="TBD", SWIMMING!G214, ""), ""),
  IFERROR(IF(WTEN!H214="TBD", WTEN!G214, ""), ""),
  IFERROR(IF(TF!H214="TBD", TF!G214, ""), ""),
  IFERROR(IF(WGOLF!H214="TBD", WGOLF!G214, ""), ""),
  IFERROR(IF(WBB!H214="TBD", WBB!G214, ""), ""),
  IFERROR(IF(MBB!H214="TBD", MBB!G214, ""), ""),
  IFERROR(IF(WLAX!H214="TBD", WLAX!G214, ""), ""),
  IFERROR(IF(MLAX!H214="TBD", MLAX!G214, ""), ""),
  IFERROR(IF(SOFT!H214="TBD", SOFT!G214, ""), ""),
  IFERROR(IF(BASE!H214="TBD", BASE!G214, ""), ""),
  IFERROR(IF(ESPORTS!H214="TBD", ESPORTS!G214, ""), "")
)
</f>
        <v/>
      </c>
      <c r="H214" s="22" t="str">
        <f>TEXTJOIN(
  CHAR(10) &amp; CHAR(10),
  TRUE,
  IFERROR(IF(WSO!H214="TBD", WSO!P214, ""), ""),
  IFERROR(IF(MSO!H214="TBD", MSO!P214, ""), ""),
  IFERROR(IF(FH!H214="TBD", FH!P214, ""), ""),
  IFERROR(IF(MGOLF!H214="TBD", MGOLF!P214, ""), ""),
  IFERROR(IF(Football!H214="TBD", Football!P214, ""), ""),
  IFERROR(IF(WVB!H214="TBD", WVB!P214, ""), ""),
  IFERROR(IF(XC!H214="TBD", XC!P214, ""), ""),
  IFERROR(IF(SWIMMING!H214="TBD", SWIMMING!P214, ""), ""),
  IFERROR(IF(WTEN!H214="TBD", WTEN!P214, ""), ""),
  IFERROR(IF(TF!H214="TBD", TF!P214, ""), ""),
  IFERROR(IF(WGOLF!H214="TBD", WGOLF!P214, ""), ""),
  IFERROR(IF(WBB!H214="TBD", WBB!P214, ""), ""),
  IFERROR(IF(MBB!H214="TBD", MBB!P214, ""), ""),
  IFERROR(IF(WLAX!H214="TBD", WLAX!P214, ""), ""),
  IFERROR(IF(MLAX!H214="TBD", MLAX!P214, ""), ""),
  IFERROR(IF(SOFT!H214="TBD", SOFT!P214, ""), ""),
  IFERROR(IF(BASE!H214="TBD", BASE!P214, ""), ""),
  IFERROR(IF(ESPORTS!H214="TBD", ESPORTS!P214, ""), "")
)
</f>
        <v/>
      </c>
    </row>
    <row r="215" ht="22.5" customHeight="1">
      <c r="A215" s="6">
        <v>214.0</v>
      </c>
      <c r="B215" s="6" t="str">
        <f>'Master Schedule'!B215</f>
        <v/>
      </c>
      <c r="C215" s="7">
        <v>46448.0</v>
      </c>
      <c r="D215" s="8" t="str">
        <f t="shared" si="1"/>
        <v>Tuesday</v>
      </c>
      <c r="E215" s="11" t="str">
        <f>TEXTJOIN(
  CHAR(10) &amp; CHAR(10),
  TRUE,
  IFERROR(IF(WSO!H215="TBD", WSO!E215, ""), ""),
  IFERROR(IF(MSO!H215="TBD", MSO!E215, ""), ""),
  IFERROR(IF(FH!H215="TBD", FH!E215, ""), ""),
  IFERROR(IF(MGOLF!H215="TBD", MGOLF!E215, ""), ""),
  IFERROR(IF(Football!H215="TBD", Football!E215, ""), ""),
  IFERROR(IF(WVB!H215="TBD", WVB!E215, ""), ""),
  IFERROR(IF(XC!H215="TBD", XC!E215, ""), ""),
  IFERROR(IF(SWIMMING!H215="TBD", SWIMMING!E215, ""), ""),
  IFERROR(IF(WTEN!H215="TBD", WTEN!E215, ""), ""),
  IFERROR(IF(TF!H215="TBD", TF!E215, ""), ""),
  IFERROR(IF(WGOLF!H215="TBD", WGOLF!E215, ""), ""),
  IFERROR(IF(WBB!H215="TBD", WBB!E215, ""), ""),
  IFERROR(IF(MBB!H215="TBD", MBB!E215, ""), ""),
  IFERROR(IF(WLAX!H215="TBD", WLAX!E215, ""), ""),
  IFERROR(IF(MLAX!H215="TBD", MLAX!E215, ""), ""),
  IFERROR(IF(SOFT!H215="TBD", SOFT!E215, ""), ""),
  IFERROR(IF(BASE!H215="Away", BASE!E215, ""), ""),
  IFERROR(IF(ESPORTS!H215="TBD", ESPORTS!E215, ""), "")
)</f>
        <v/>
      </c>
      <c r="F215" s="11" t="str">
        <f>TEXTJOIN(
  CHAR(10) &amp; CHAR(10),
  TRUE,
  IFERROR(IF(WSO!H215="TBD", TEXT(WSO!F215, "h:mm AM/PM"), ""), ""),
  IFERROR(IF(MSO!H215="TBD", TEXT(MSO!F215, "h:mm AM/PM"), ""), ""),
  IFERROR(IF(FH!H215="TBD", TEXT(FH!F215, "h:mm AM/PM"), ""), ""),
  IFERROR(IF(MGOLF!H215="TBD", TEXT(MGOLF!F215, "h:mm AM/PM"), ""), ""),
  IFERROR(IF(Football!H215="TBD", TEXT(Football!F215, "h:mm AM/PM"), ""), ""),
  IFERROR(IF(WVB!H215="TBD", TEXT(WVB!F215, "h:mm AM/PM"), ""), ""),
  IFERROR(IF(XC!H215="TBD", TEXT(XC!F215, "h:mm AM/PM"), ""), ""),
  IFERROR(IF(SWIMMING!H215="TBD", TEXT(SWIMMING!F215, "h:mm AM/PM"), ""), ""),
  IFERROR(IF(WTEN!H215="TBD", TEXT(WTEN!F215, "h:mm AM/PM"), ""), ""),
  IFERROR(IF(TF!H215="TBD", TEXT(TF!F215, "h:mm AM/PM"), ""), ""),
  IFERROR(IF(WGOLF!H215="TBD", TEXT(WGOLF!F215, "h:mm AM/PM"), ""), ""),
  IFERROR(IF(WBB!H215="TBD", TEXT(WBB!F215, "h:mm AM/PM"), ""), ""),
  IFERROR(IF(MBB!H215="TBD", TEXT(MBB!F215, "h:mm AM/PM"), ""), ""),
  IFERROR(IF(WLAX!H215="TBD", TEXT(WLAX!F215, "h:mm AM/PM"), ""), ""),
  IFERROR(IF(MLAX!H215="TBD", TEXT(MLAX!F215, "h:mm AM/PM"), ""), ""),
  IFERROR(IF(SOFT!H215="TBD", TEXT(SOFT!F215, "h:mm AM/PM"), ""), ""),
  IFERROR(IF(BASE!H215="TBD", TEXT(BASE!F215, "h:mm AM/PM"), ""), ""),
  IFERROR(IF(ESPORTS!H215="TBD", TEXT(ESPORTS!F215, "h:mm AM/PM"), ""), "")
)
</f>
        <v/>
      </c>
      <c r="G215" s="11" t="str">
        <f>TEXTJOIN(
  CHAR(10) &amp; CHAR(10),
  TRUE,
  IFERROR(IF(WSO!H215="TBD", WSO!G215, ""), ""),
  IFERROR(IF(MSO!H215="TBD", MSO!G215, ""), ""),
  IFERROR(IF(FH!H215="TBD", FH!G215, ""), ""),
  IFERROR(IF(MGOLF!H215="TBD", MGOLF!G215, ""), ""),
  IFERROR(IF(Football!H215="TBD", Football!G215, ""), ""),
  IFERROR(IF(WVB!H215="TBD", WVB!G215, ""), ""),
  IFERROR(IF(XC!H215="TBD", XC!G215, ""), ""),
  IFERROR(IF(SWIMMING!H215="TBD", SWIMMING!G215, ""), ""),
  IFERROR(IF(WTEN!H215="TBD", WTEN!G215, ""), ""),
  IFERROR(IF(TF!H215="TBD", TF!G215, ""), ""),
  IFERROR(IF(WGOLF!H215="TBD", WGOLF!G215, ""), ""),
  IFERROR(IF(WBB!H215="TBD", WBB!G215, ""), ""),
  IFERROR(IF(MBB!H215="TBD", MBB!G215, ""), ""),
  IFERROR(IF(WLAX!H215="TBD", WLAX!G215, ""), ""),
  IFERROR(IF(MLAX!H215="TBD", MLAX!G215, ""), ""),
  IFERROR(IF(SOFT!H215="TBD", SOFT!G215, ""), ""),
  IFERROR(IF(BASE!H215="TBD", BASE!G215, ""), ""),
  IFERROR(IF(ESPORTS!H215="TBD", ESPORTS!G215, ""), "")
)
</f>
        <v/>
      </c>
      <c r="H215" s="22" t="str">
        <f>TEXTJOIN(
  CHAR(10) &amp; CHAR(10),
  TRUE,
  IFERROR(IF(WSO!H215="TBD", WSO!P215, ""), ""),
  IFERROR(IF(MSO!H215="TBD", MSO!P215, ""), ""),
  IFERROR(IF(FH!H215="TBD", FH!P215, ""), ""),
  IFERROR(IF(MGOLF!H215="TBD", MGOLF!P215, ""), ""),
  IFERROR(IF(Football!H215="TBD", Football!P215, ""), ""),
  IFERROR(IF(WVB!H215="TBD", WVB!P215, ""), ""),
  IFERROR(IF(XC!H215="TBD", XC!P215, ""), ""),
  IFERROR(IF(SWIMMING!H215="TBD", SWIMMING!P215, ""), ""),
  IFERROR(IF(WTEN!H215="TBD", WTEN!P215, ""), ""),
  IFERROR(IF(TF!H215="TBD", TF!P215, ""), ""),
  IFERROR(IF(WGOLF!H215="TBD", WGOLF!P215, ""), ""),
  IFERROR(IF(WBB!H215="TBD", WBB!P215, ""), ""),
  IFERROR(IF(MBB!H215="TBD", MBB!P215, ""), ""),
  IFERROR(IF(WLAX!H215="TBD", WLAX!P215, ""), ""),
  IFERROR(IF(MLAX!H215="TBD", MLAX!P215, ""), ""),
  IFERROR(IF(SOFT!H215="TBD", SOFT!P215, ""), ""),
  IFERROR(IF(BASE!H215="TBD", BASE!P215, ""), ""),
  IFERROR(IF(ESPORTS!H215="TBD", ESPORTS!P215, ""), "")
)
</f>
        <v/>
      </c>
    </row>
    <row r="216" ht="22.5" customHeight="1">
      <c r="A216" s="6">
        <v>215.0</v>
      </c>
      <c r="B216" s="6" t="str">
        <f>'Master Schedule'!B216</f>
        <v/>
      </c>
      <c r="C216" s="7">
        <v>46449.0</v>
      </c>
      <c r="D216" s="8" t="str">
        <f t="shared" si="1"/>
        <v>Wednesday</v>
      </c>
      <c r="E216" s="11" t="str">
        <f>TEXTJOIN(
  CHAR(10) &amp; CHAR(10),
  TRUE,
  IFERROR(IF(WSO!H216="TBD", WSO!E216, ""), ""),
  IFERROR(IF(MSO!H216="TBD", MSO!E216, ""), ""),
  IFERROR(IF(FH!H216="TBD", FH!E216, ""), ""),
  IFERROR(IF(MGOLF!H216="TBD", MGOLF!E216, ""), ""),
  IFERROR(IF(Football!H216="TBD", Football!E216, ""), ""),
  IFERROR(IF(WVB!H216="TBD", WVB!E216, ""), ""),
  IFERROR(IF(XC!H216="TBD", XC!E216, ""), ""),
  IFERROR(IF(SWIMMING!H216="TBD", SWIMMING!E216, ""), ""),
  IFERROR(IF(WTEN!H216="TBD", WTEN!E216, ""), ""),
  IFERROR(IF(TF!H216="TBD", TF!E216, ""), ""),
  IFERROR(IF(WGOLF!H216="TBD", WGOLF!E216, ""), ""),
  IFERROR(IF(WBB!H216="TBD", WBB!E216, ""), ""),
  IFERROR(IF(MBB!H216="TBD", MBB!E216, ""), ""),
  IFERROR(IF(WLAX!H216="TBD", WLAX!E216, ""), ""),
  IFERROR(IF(MLAX!H216="TBD", MLAX!E216, ""), ""),
  IFERROR(IF(SOFT!H216="TBD", SOFT!E216, ""), ""),
  IFERROR(IF(BASE!H216="Away", BASE!E216, ""), ""),
  IFERROR(IF(ESPORTS!H216="TBD", ESPORTS!E216, ""), "")
)</f>
        <v/>
      </c>
      <c r="F216" s="11" t="str">
        <f>TEXTJOIN(
  CHAR(10) &amp; CHAR(10),
  TRUE,
  IFERROR(IF(WSO!H216="TBD", TEXT(WSO!F216, "h:mm AM/PM"), ""), ""),
  IFERROR(IF(MSO!H216="TBD", TEXT(MSO!F216, "h:mm AM/PM"), ""), ""),
  IFERROR(IF(FH!H216="TBD", TEXT(FH!F216, "h:mm AM/PM"), ""), ""),
  IFERROR(IF(MGOLF!H216="TBD", TEXT(MGOLF!F216, "h:mm AM/PM"), ""), ""),
  IFERROR(IF(Football!H216="TBD", TEXT(Football!F216, "h:mm AM/PM"), ""), ""),
  IFERROR(IF(WVB!H216="TBD", TEXT(WVB!F216, "h:mm AM/PM"), ""), ""),
  IFERROR(IF(XC!H216="TBD", TEXT(XC!F216, "h:mm AM/PM"), ""), ""),
  IFERROR(IF(SWIMMING!H216="TBD", TEXT(SWIMMING!F216, "h:mm AM/PM"), ""), ""),
  IFERROR(IF(WTEN!H216="TBD", TEXT(WTEN!F216, "h:mm AM/PM"), ""), ""),
  IFERROR(IF(TF!H216="TBD", TEXT(TF!F216, "h:mm AM/PM"), ""), ""),
  IFERROR(IF(WGOLF!H216="TBD", TEXT(WGOLF!F216, "h:mm AM/PM"), ""), ""),
  IFERROR(IF(WBB!H216="TBD", TEXT(WBB!F216, "h:mm AM/PM"), ""), ""),
  IFERROR(IF(MBB!H216="TBD", TEXT(MBB!F216, "h:mm AM/PM"), ""), ""),
  IFERROR(IF(WLAX!H216="TBD", TEXT(WLAX!F216, "h:mm AM/PM"), ""), ""),
  IFERROR(IF(MLAX!H216="TBD", TEXT(MLAX!F216, "h:mm AM/PM"), ""), ""),
  IFERROR(IF(SOFT!H216="TBD", TEXT(SOFT!F216, "h:mm AM/PM"), ""), ""),
  IFERROR(IF(BASE!H216="TBD", TEXT(BASE!F216, "h:mm AM/PM"), ""), ""),
  IFERROR(IF(ESPORTS!H216="TBD", TEXT(ESPORTS!F216, "h:mm AM/PM"), ""), "")
)
</f>
        <v/>
      </c>
      <c r="G216" s="11" t="str">
        <f>TEXTJOIN(
  CHAR(10) &amp; CHAR(10),
  TRUE,
  IFERROR(IF(WSO!H216="TBD", WSO!G216, ""), ""),
  IFERROR(IF(MSO!H216="TBD", MSO!G216, ""), ""),
  IFERROR(IF(FH!H216="TBD", FH!G216, ""), ""),
  IFERROR(IF(MGOLF!H216="TBD", MGOLF!G216, ""), ""),
  IFERROR(IF(Football!H216="TBD", Football!G216, ""), ""),
  IFERROR(IF(WVB!H216="TBD", WVB!G216, ""), ""),
  IFERROR(IF(XC!H216="TBD", XC!G216, ""), ""),
  IFERROR(IF(SWIMMING!H216="TBD", SWIMMING!G216, ""), ""),
  IFERROR(IF(WTEN!H216="TBD", WTEN!G216, ""), ""),
  IFERROR(IF(TF!H216="TBD", TF!G216, ""), ""),
  IFERROR(IF(WGOLF!H216="TBD", WGOLF!G216, ""), ""),
  IFERROR(IF(WBB!H216="TBD", WBB!G216, ""), ""),
  IFERROR(IF(MBB!H216="TBD", MBB!G216, ""), ""),
  IFERROR(IF(WLAX!H216="TBD", WLAX!G216, ""), ""),
  IFERROR(IF(MLAX!H216="TBD", MLAX!G216, ""), ""),
  IFERROR(IF(SOFT!H216="TBD", SOFT!G216, ""), ""),
  IFERROR(IF(BASE!H216="TBD", BASE!G216, ""), ""),
  IFERROR(IF(ESPORTS!H216="TBD", ESPORTS!G216, ""), "")
)
</f>
        <v/>
      </c>
      <c r="H216" s="22" t="str">
        <f>TEXTJOIN(
  CHAR(10) &amp; CHAR(10),
  TRUE,
  IFERROR(IF(WSO!H216="TBD", WSO!P216, ""), ""),
  IFERROR(IF(MSO!H216="TBD", MSO!P216, ""), ""),
  IFERROR(IF(FH!H216="TBD", FH!P216, ""), ""),
  IFERROR(IF(MGOLF!H216="TBD", MGOLF!P216, ""), ""),
  IFERROR(IF(Football!H216="TBD", Football!P216, ""), ""),
  IFERROR(IF(WVB!H216="TBD", WVB!P216, ""), ""),
  IFERROR(IF(XC!H216="TBD", XC!P216, ""), ""),
  IFERROR(IF(SWIMMING!H216="TBD", SWIMMING!P216, ""), ""),
  IFERROR(IF(WTEN!H216="TBD", WTEN!P216, ""), ""),
  IFERROR(IF(TF!H216="TBD", TF!P216, ""), ""),
  IFERROR(IF(WGOLF!H216="TBD", WGOLF!P216, ""), ""),
  IFERROR(IF(WBB!H216="TBD", WBB!P216, ""), ""),
  IFERROR(IF(MBB!H216="TBD", MBB!P216, ""), ""),
  IFERROR(IF(WLAX!H216="TBD", WLAX!P216, ""), ""),
  IFERROR(IF(MLAX!H216="TBD", MLAX!P216, ""), ""),
  IFERROR(IF(SOFT!H216="TBD", SOFT!P216, ""), ""),
  IFERROR(IF(BASE!H216="TBD", BASE!P216, ""), ""),
  IFERROR(IF(ESPORTS!H216="TBD", ESPORTS!P216, ""), "")
)
</f>
        <v/>
      </c>
    </row>
    <row r="217" ht="22.5" customHeight="1">
      <c r="A217" s="6">
        <v>216.0</v>
      </c>
      <c r="B217" s="6" t="str">
        <f>'Master Schedule'!B217</f>
        <v/>
      </c>
      <c r="C217" s="7">
        <v>46450.0</v>
      </c>
      <c r="D217" s="8" t="str">
        <f t="shared" si="1"/>
        <v>Thursday</v>
      </c>
      <c r="E217" s="11" t="str">
        <f>TEXTJOIN(
  CHAR(10) &amp; CHAR(10),
  TRUE,
  IFERROR(IF(WSO!H217="TBD", WSO!E217, ""), ""),
  IFERROR(IF(MSO!H217="TBD", MSO!E217, ""), ""),
  IFERROR(IF(FH!H217="TBD", FH!E217, ""), ""),
  IFERROR(IF(MGOLF!H217="TBD", MGOLF!E217, ""), ""),
  IFERROR(IF(Football!H217="TBD", Football!E217, ""), ""),
  IFERROR(IF(WVB!H217="TBD", WVB!E217, ""), ""),
  IFERROR(IF(XC!H217="TBD", XC!E217, ""), ""),
  IFERROR(IF(SWIMMING!H217="TBD", SWIMMING!E217, ""), ""),
  IFERROR(IF(WTEN!H217="TBD", WTEN!E217, ""), ""),
  IFERROR(IF(TF!H217="TBD", TF!E217, ""), ""),
  IFERROR(IF(WGOLF!H217="TBD", WGOLF!E217, ""), ""),
  IFERROR(IF(WBB!H217="TBD", WBB!E217, ""), ""),
  IFERROR(IF(MBB!H217="TBD", MBB!E217, ""), ""),
  IFERROR(IF(WLAX!H217="TBD", WLAX!E217, ""), ""),
  IFERROR(IF(MLAX!H217="TBD", MLAX!E217, ""), ""),
  IFERROR(IF(SOFT!H217="TBD", SOFT!E217, ""), ""),
  IFERROR(IF(BASE!H217="Away", BASE!E217, ""), ""),
  IFERROR(IF(ESPORTS!H217="TBD", ESPORTS!E217, ""), "")
)</f>
        <v/>
      </c>
      <c r="F217" s="11" t="str">
        <f>TEXTJOIN(
  CHAR(10) &amp; CHAR(10),
  TRUE,
  IFERROR(IF(WSO!H217="TBD", TEXT(WSO!F217, "h:mm AM/PM"), ""), ""),
  IFERROR(IF(MSO!H217="TBD", TEXT(MSO!F217, "h:mm AM/PM"), ""), ""),
  IFERROR(IF(FH!H217="TBD", TEXT(FH!F217, "h:mm AM/PM"), ""), ""),
  IFERROR(IF(MGOLF!H217="TBD", TEXT(MGOLF!F217, "h:mm AM/PM"), ""), ""),
  IFERROR(IF(Football!H217="TBD", TEXT(Football!F217, "h:mm AM/PM"), ""), ""),
  IFERROR(IF(WVB!H217="TBD", TEXT(WVB!F217, "h:mm AM/PM"), ""), ""),
  IFERROR(IF(XC!H217="TBD", TEXT(XC!F217, "h:mm AM/PM"), ""), ""),
  IFERROR(IF(SWIMMING!H217="TBD", TEXT(SWIMMING!F217, "h:mm AM/PM"), ""), ""),
  IFERROR(IF(WTEN!H217="TBD", TEXT(WTEN!F217, "h:mm AM/PM"), ""), ""),
  IFERROR(IF(TF!H217="TBD", TEXT(TF!F217, "h:mm AM/PM"), ""), ""),
  IFERROR(IF(WGOLF!H217="TBD", TEXT(WGOLF!F217, "h:mm AM/PM"), ""), ""),
  IFERROR(IF(WBB!H217="TBD", TEXT(WBB!F217, "h:mm AM/PM"), ""), ""),
  IFERROR(IF(MBB!H217="TBD", TEXT(MBB!F217, "h:mm AM/PM"), ""), ""),
  IFERROR(IF(WLAX!H217="TBD", TEXT(WLAX!F217, "h:mm AM/PM"), ""), ""),
  IFERROR(IF(MLAX!H217="TBD", TEXT(MLAX!F217, "h:mm AM/PM"), ""), ""),
  IFERROR(IF(SOFT!H217="TBD", TEXT(SOFT!F217, "h:mm AM/PM"), ""), ""),
  IFERROR(IF(BASE!H217="TBD", TEXT(BASE!F217, "h:mm AM/PM"), ""), ""),
  IFERROR(IF(ESPORTS!H217="TBD", TEXT(ESPORTS!F217, "h:mm AM/PM"), ""), "")
)
</f>
        <v/>
      </c>
      <c r="G217" s="11" t="str">
        <f>TEXTJOIN(
  CHAR(10) &amp; CHAR(10),
  TRUE,
  IFERROR(IF(WSO!H217="TBD", WSO!G217, ""), ""),
  IFERROR(IF(MSO!H217="TBD", MSO!G217, ""), ""),
  IFERROR(IF(FH!H217="TBD", FH!G217, ""), ""),
  IFERROR(IF(MGOLF!H217="TBD", MGOLF!G217, ""), ""),
  IFERROR(IF(Football!H217="TBD", Football!G217, ""), ""),
  IFERROR(IF(WVB!H217="TBD", WVB!G217, ""), ""),
  IFERROR(IF(XC!H217="TBD", XC!G217, ""), ""),
  IFERROR(IF(SWIMMING!H217="TBD", SWIMMING!G217, ""), ""),
  IFERROR(IF(WTEN!H217="TBD", WTEN!G217, ""), ""),
  IFERROR(IF(TF!H217="TBD", TF!G217, ""), ""),
  IFERROR(IF(WGOLF!H217="TBD", WGOLF!G217, ""), ""),
  IFERROR(IF(WBB!H217="TBD", WBB!G217, ""), ""),
  IFERROR(IF(MBB!H217="TBD", MBB!G217, ""), ""),
  IFERROR(IF(WLAX!H217="TBD", WLAX!G217, ""), ""),
  IFERROR(IF(MLAX!H217="TBD", MLAX!G217, ""), ""),
  IFERROR(IF(SOFT!H217="TBD", SOFT!G217, ""), ""),
  IFERROR(IF(BASE!H217="TBD", BASE!G217, ""), ""),
  IFERROR(IF(ESPORTS!H217="TBD", ESPORTS!G217, ""), "")
)
</f>
        <v/>
      </c>
      <c r="H217" s="22" t="str">
        <f>TEXTJOIN(
  CHAR(10) &amp; CHAR(10),
  TRUE,
  IFERROR(IF(WSO!H217="TBD", WSO!P217, ""), ""),
  IFERROR(IF(MSO!H217="TBD", MSO!P217, ""), ""),
  IFERROR(IF(FH!H217="TBD", FH!P217, ""), ""),
  IFERROR(IF(MGOLF!H217="TBD", MGOLF!P217, ""), ""),
  IFERROR(IF(Football!H217="TBD", Football!P217, ""), ""),
  IFERROR(IF(WVB!H217="TBD", WVB!P217, ""), ""),
  IFERROR(IF(XC!H217="TBD", XC!P217, ""), ""),
  IFERROR(IF(SWIMMING!H217="TBD", SWIMMING!P217, ""), ""),
  IFERROR(IF(WTEN!H217="TBD", WTEN!P217, ""), ""),
  IFERROR(IF(TF!H217="TBD", TF!P217, ""), ""),
  IFERROR(IF(WGOLF!H217="TBD", WGOLF!P217, ""), ""),
  IFERROR(IF(WBB!H217="TBD", WBB!P217, ""), ""),
  IFERROR(IF(MBB!H217="TBD", MBB!P217, ""), ""),
  IFERROR(IF(WLAX!H217="TBD", WLAX!P217, ""), ""),
  IFERROR(IF(MLAX!H217="TBD", MLAX!P217, ""), ""),
  IFERROR(IF(SOFT!H217="TBD", SOFT!P217, ""), ""),
  IFERROR(IF(BASE!H217="TBD", BASE!P217, ""), ""),
  IFERROR(IF(ESPORTS!H217="TBD", ESPORTS!P217, ""), "")
)
</f>
        <v/>
      </c>
    </row>
    <row r="218" ht="22.5" customHeight="1">
      <c r="A218" s="6">
        <v>217.0</v>
      </c>
      <c r="B218" s="6" t="str">
        <f>'Master Schedule'!B218</f>
        <v/>
      </c>
      <c r="C218" s="7">
        <v>46451.0</v>
      </c>
      <c r="D218" s="8" t="str">
        <f t="shared" si="1"/>
        <v>Friday</v>
      </c>
      <c r="E218" s="11" t="str">
        <f>TEXTJOIN(
  CHAR(10) &amp; CHAR(10),
  TRUE,
  IFERROR(IF(WSO!H218="TBD", WSO!E218, ""), ""),
  IFERROR(IF(MSO!H218="TBD", MSO!E218, ""), ""),
  IFERROR(IF(FH!H218="TBD", FH!E218, ""), ""),
  IFERROR(IF(MGOLF!H218="TBD", MGOLF!E218, ""), ""),
  IFERROR(IF(Football!H218="TBD", Football!E218, ""), ""),
  IFERROR(IF(WVB!H218="TBD", WVB!E218, ""), ""),
  IFERROR(IF(XC!H218="TBD", XC!E218, ""), ""),
  IFERROR(IF(SWIMMING!H218="TBD", SWIMMING!E218, ""), ""),
  IFERROR(IF(WTEN!H218="TBD", WTEN!E218, ""), ""),
  IFERROR(IF(TF!H218="TBD", TF!E218, ""), ""),
  IFERROR(IF(WGOLF!H218="TBD", WGOLF!E218, ""), ""),
  IFERROR(IF(WBB!H218="TBD", WBB!E218, ""), ""),
  IFERROR(IF(MBB!H218="TBD", MBB!E218, ""), ""),
  IFERROR(IF(WLAX!H218="TBD", WLAX!E218, ""), ""),
  IFERROR(IF(MLAX!H218="TBD", MLAX!E218, ""), ""),
  IFERROR(IF(SOFT!H218="TBD", SOFT!E218, ""), ""),
  IFERROR(IF(BASE!H218="Away", BASE!E218, ""), ""),
  IFERROR(IF(ESPORTS!H218="TBD", ESPORTS!E218, ""), "")
)</f>
        <v/>
      </c>
      <c r="F218" s="11" t="str">
        <f>TEXTJOIN(
  CHAR(10) &amp; CHAR(10),
  TRUE,
  IFERROR(IF(WSO!H218="TBD", TEXT(WSO!F218, "h:mm AM/PM"), ""), ""),
  IFERROR(IF(MSO!H218="TBD", TEXT(MSO!F218, "h:mm AM/PM"), ""), ""),
  IFERROR(IF(FH!H218="TBD", TEXT(FH!F218, "h:mm AM/PM"), ""), ""),
  IFERROR(IF(MGOLF!H218="TBD", TEXT(MGOLF!F218, "h:mm AM/PM"), ""), ""),
  IFERROR(IF(Football!H218="TBD", TEXT(Football!F218, "h:mm AM/PM"), ""), ""),
  IFERROR(IF(WVB!H218="TBD", TEXT(WVB!F218, "h:mm AM/PM"), ""), ""),
  IFERROR(IF(XC!H218="TBD", TEXT(XC!F218, "h:mm AM/PM"), ""), ""),
  IFERROR(IF(SWIMMING!H218="TBD", TEXT(SWIMMING!F218, "h:mm AM/PM"), ""), ""),
  IFERROR(IF(WTEN!H218="TBD", TEXT(WTEN!F218, "h:mm AM/PM"), ""), ""),
  IFERROR(IF(TF!H218="TBD", TEXT(TF!F218, "h:mm AM/PM"), ""), ""),
  IFERROR(IF(WGOLF!H218="TBD", TEXT(WGOLF!F218, "h:mm AM/PM"), ""), ""),
  IFERROR(IF(WBB!H218="TBD", TEXT(WBB!F218, "h:mm AM/PM"), ""), ""),
  IFERROR(IF(MBB!H218="TBD", TEXT(MBB!F218, "h:mm AM/PM"), ""), ""),
  IFERROR(IF(WLAX!H218="TBD", TEXT(WLAX!F218, "h:mm AM/PM"), ""), ""),
  IFERROR(IF(MLAX!H218="TBD", TEXT(MLAX!F218, "h:mm AM/PM"), ""), ""),
  IFERROR(IF(SOFT!H218="TBD", TEXT(SOFT!F218, "h:mm AM/PM"), ""), ""),
  IFERROR(IF(BASE!H218="TBD", TEXT(BASE!F218, "h:mm AM/PM"), ""), ""),
  IFERROR(IF(ESPORTS!H218="TBD", TEXT(ESPORTS!F218, "h:mm AM/PM"), ""), "")
)
</f>
        <v/>
      </c>
      <c r="G218" s="11" t="str">
        <f>TEXTJOIN(
  CHAR(10) &amp; CHAR(10),
  TRUE,
  IFERROR(IF(WSO!H218="TBD", WSO!G218, ""), ""),
  IFERROR(IF(MSO!H218="TBD", MSO!G218, ""), ""),
  IFERROR(IF(FH!H218="TBD", FH!G218, ""), ""),
  IFERROR(IF(MGOLF!H218="TBD", MGOLF!G218, ""), ""),
  IFERROR(IF(Football!H218="TBD", Football!G218, ""), ""),
  IFERROR(IF(WVB!H218="TBD", WVB!G218, ""), ""),
  IFERROR(IF(XC!H218="TBD", XC!G218, ""), ""),
  IFERROR(IF(SWIMMING!H218="TBD", SWIMMING!G218, ""), ""),
  IFERROR(IF(WTEN!H218="TBD", WTEN!G218, ""), ""),
  IFERROR(IF(TF!H218="TBD", TF!G218, ""), ""),
  IFERROR(IF(WGOLF!H218="TBD", WGOLF!G218, ""), ""),
  IFERROR(IF(WBB!H218="TBD", WBB!G218, ""), ""),
  IFERROR(IF(MBB!H218="TBD", MBB!G218, ""), ""),
  IFERROR(IF(WLAX!H218="TBD", WLAX!G218, ""), ""),
  IFERROR(IF(MLAX!H218="TBD", MLAX!G218, ""), ""),
  IFERROR(IF(SOFT!H218="TBD", SOFT!G218, ""), ""),
  IFERROR(IF(BASE!H218="TBD", BASE!G218, ""), ""),
  IFERROR(IF(ESPORTS!H218="TBD", ESPORTS!G218, ""), "")
)
</f>
        <v/>
      </c>
      <c r="H218" s="22" t="str">
        <f>TEXTJOIN(
  CHAR(10) &amp; CHAR(10),
  TRUE,
  IFERROR(IF(WSO!H218="TBD", WSO!P218, ""), ""),
  IFERROR(IF(MSO!H218="TBD", MSO!P218, ""), ""),
  IFERROR(IF(FH!H218="TBD", FH!P218, ""), ""),
  IFERROR(IF(MGOLF!H218="TBD", MGOLF!P218, ""), ""),
  IFERROR(IF(Football!H218="TBD", Football!P218, ""), ""),
  IFERROR(IF(WVB!H218="TBD", WVB!P218, ""), ""),
  IFERROR(IF(XC!H218="TBD", XC!P218, ""), ""),
  IFERROR(IF(SWIMMING!H218="TBD", SWIMMING!P218, ""), ""),
  IFERROR(IF(WTEN!H218="TBD", WTEN!P218, ""), ""),
  IFERROR(IF(TF!H218="TBD", TF!P218, ""), ""),
  IFERROR(IF(WGOLF!H218="TBD", WGOLF!P218, ""), ""),
  IFERROR(IF(WBB!H218="TBD", WBB!P218, ""), ""),
  IFERROR(IF(MBB!H218="TBD", MBB!P218, ""), ""),
  IFERROR(IF(WLAX!H218="TBD", WLAX!P218, ""), ""),
  IFERROR(IF(MLAX!H218="TBD", MLAX!P218, ""), ""),
  IFERROR(IF(SOFT!H218="TBD", SOFT!P218, ""), ""),
  IFERROR(IF(BASE!H218="TBD", BASE!P218, ""), ""),
  IFERROR(IF(ESPORTS!H218="TBD", ESPORTS!P218, ""), "")
)
</f>
        <v/>
      </c>
    </row>
    <row r="219" ht="22.5" customHeight="1">
      <c r="A219" s="6">
        <v>218.0</v>
      </c>
      <c r="B219" s="6" t="str">
        <f>'Master Schedule'!B219</f>
        <v/>
      </c>
      <c r="C219" s="7">
        <v>46452.0</v>
      </c>
      <c r="D219" s="8" t="str">
        <f t="shared" si="1"/>
        <v>Saturday</v>
      </c>
      <c r="E219" s="11" t="str">
        <f>TEXTJOIN(
  CHAR(10) &amp; CHAR(10),
  TRUE,
  IFERROR(IF(WSO!H219="TBD", WSO!E219, ""), ""),
  IFERROR(IF(MSO!H219="TBD", MSO!E219, ""), ""),
  IFERROR(IF(FH!H219="TBD", FH!E219, ""), ""),
  IFERROR(IF(MGOLF!H219="TBD", MGOLF!E219, ""), ""),
  IFERROR(IF(Football!H219="TBD", Football!E219, ""), ""),
  IFERROR(IF(WVB!H219="TBD", WVB!E219, ""), ""),
  IFERROR(IF(XC!H219="TBD", XC!E219, ""), ""),
  IFERROR(IF(SWIMMING!H219="TBD", SWIMMING!E219, ""), ""),
  IFERROR(IF(WTEN!H219="TBD", WTEN!E219, ""), ""),
  IFERROR(IF(TF!H219="TBD", TF!E219, ""), ""),
  IFERROR(IF(WGOLF!H219="TBD", WGOLF!E219, ""), ""),
  IFERROR(IF(WBB!H219="TBD", WBB!E219, ""), ""),
  IFERROR(IF(MBB!H219="TBD", MBB!E219, ""), ""),
  IFERROR(IF(WLAX!H219="TBD", WLAX!E219, ""), ""),
  IFERROR(IF(MLAX!H219="TBD", MLAX!E219, ""), ""),
  IFERROR(IF(SOFT!H219="TBD", SOFT!E219, ""), ""),
  IFERROR(IF(BASE!H219="Away", BASE!E219, ""), ""),
  IFERROR(IF(ESPORTS!H219="TBD", ESPORTS!E219, ""), "")
)</f>
        <v/>
      </c>
      <c r="F219" s="11" t="str">
        <f>TEXTJOIN(
  CHAR(10) &amp; CHAR(10),
  TRUE,
  IFERROR(IF(WSO!H219="TBD", TEXT(WSO!F219, "h:mm AM/PM"), ""), ""),
  IFERROR(IF(MSO!H219="TBD", TEXT(MSO!F219, "h:mm AM/PM"), ""), ""),
  IFERROR(IF(FH!H219="TBD", TEXT(FH!F219, "h:mm AM/PM"), ""), ""),
  IFERROR(IF(MGOLF!H219="TBD", TEXT(MGOLF!F219, "h:mm AM/PM"), ""), ""),
  IFERROR(IF(Football!H219="TBD", TEXT(Football!F219, "h:mm AM/PM"), ""), ""),
  IFERROR(IF(WVB!H219="TBD", TEXT(WVB!F219, "h:mm AM/PM"), ""), ""),
  IFERROR(IF(XC!H219="TBD", TEXT(XC!F219, "h:mm AM/PM"), ""), ""),
  IFERROR(IF(SWIMMING!H219="TBD", TEXT(SWIMMING!F219, "h:mm AM/PM"), ""), ""),
  IFERROR(IF(WTEN!H219="TBD", TEXT(WTEN!F219, "h:mm AM/PM"), ""), ""),
  IFERROR(IF(TF!H219="TBD", TEXT(TF!F219, "h:mm AM/PM"), ""), ""),
  IFERROR(IF(WGOLF!H219="TBD", TEXT(WGOLF!F219, "h:mm AM/PM"), ""), ""),
  IFERROR(IF(WBB!H219="TBD", TEXT(WBB!F219, "h:mm AM/PM"), ""), ""),
  IFERROR(IF(MBB!H219="TBD", TEXT(MBB!F219, "h:mm AM/PM"), ""), ""),
  IFERROR(IF(WLAX!H219="TBD", TEXT(WLAX!F219, "h:mm AM/PM"), ""), ""),
  IFERROR(IF(MLAX!H219="TBD", TEXT(MLAX!F219, "h:mm AM/PM"), ""), ""),
  IFERROR(IF(SOFT!H219="TBD", TEXT(SOFT!F219, "h:mm AM/PM"), ""), ""),
  IFERROR(IF(BASE!H219="TBD", TEXT(BASE!F219, "h:mm AM/PM"), ""), ""),
  IFERROR(IF(ESPORTS!H219="TBD", TEXT(ESPORTS!F219, "h:mm AM/PM"), ""), "")
)
</f>
        <v/>
      </c>
      <c r="G219" s="11" t="str">
        <f>TEXTJOIN(
  CHAR(10) &amp; CHAR(10),
  TRUE,
  IFERROR(IF(WSO!H219="TBD", WSO!G219, ""), ""),
  IFERROR(IF(MSO!H219="TBD", MSO!G219, ""), ""),
  IFERROR(IF(FH!H219="TBD", FH!G219, ""), ""),
  IFERROR(IF(MGOLF!H219="TBD", MGOLF!G219, ""), ""),
  IFERROR(IF(Football!H219="TBD", Football!G219, ""), ""),
  IFERROR(IF(WVB!H219="TBD", WVB!G219, ""), ""),
  IFERROR(IF(XC!H219="TBD", XC!G219, ""), ""),
  IFERROR(IF(SWIMMING!H219="TBD", SWIMMING!G219, ""), ""),
  IFERROR(IF(WTEN!H219="TBD", WTEN!G219, ""), ""),
  IFERROR(IF(TF!H219="TBD", TF!G219, ""), ""),
  IFERROR(IF(WGOLF!H219="TBD", WGOLF!G219, ""), ""),
  IFERROR(IF(WBB!H219="TBD", WBB!G219, ""), ""),
  IFERROR(IF(MBB!H219="TBD", MBB!G219, ""), ""),
  IFERROR(IF(WLAX!H219="TBD", WLAX!G219, ""), ""),
  IFERROR(IF(MLAX!H219="TBD", MLAX!G219, ""), ""),
  IFERROR(IF(SOFT!H219="TBD", SOFT!G219, ""), ""),
  IFERROR(IF(BASE!H219="TBD", BASE!G219, ""), ""),
  IFERROR(IF(ESPORTS!H219="TBD", ESPORTS!G219, ""), "")
)
</f>
        <v/>
      </c>
      <c r="H219" s="22" t="str">
        <f>TEXTJOIN(
  CHAR(10) &amp; CHAR(10),
  TRUE,
  IFERROR(IF(WSO!H219="TBD", WSO!P219, ""), ""),
  IFERROR(IF(MSO!H219="TBD", MSO!P219, ""), ""),
  IFERROR(IF(FH!H219="TBD", FH!P219, ""), ""),
  IFERROR(IF(MGOLF!H219="TBD", MGOLF!P219, ""), ""),
  IFERROR(IF(Football!H219="TBD", Football!P219, ""), ""),
  IFERROR(IF(WVB!H219="TBD", WVB!P219, ""), ""),
  IFERROR(IF(XC!H219="TBD", XC!P219, ""), ""),
  IFERROR(IF(SWIMMING!H219="TBD", SWIMMING!P219, ""), ""),
  IFERROR(IF(WTEN!H219="TBD", WTEN!P219, ""), ""),
  IFERROR(IF(TF!H219="TBD", TF!P219, ""), ""),
  IFERROR(IF(WGOLF!H219="TBD", WGOLF!P219, ""), ""),
  IFERROR(IF(WBB!H219="TBD", WBB!P219, ""), ""),
  IFERROR(IF(MBB!H219="TBD", MBB!P219, ""), ""),
  IFERROR(IF(WLAX!H219="TBD", WLAX!P219, ""), ""),
  IFERROR(IF(MLAX!H219="TBD", MLAX!P219, ""), ""),
  IFERROR(IF(SOFT!H219="TBD", SOFT!P219, ""), ""),
  IFERROR(IF(BASE!H219="TBD", BASE!P219, ""), ""),
  IFERROR(IF(ESPORTS!H219="TBD", ESPORTS!P219, ""), "")
)
</f>
        <v/>
      </c>
    </row>
    <row r="220" ht="22.5" customHeight="1">
      <c r="A220" s="6">
        <v>219.0</v>
      </c>
      <c r="B220" s="6" t="str">
        <f>'Master Schedule'!B220</f>
        <v/>
      </c>
      <c r="C220" s="7">
        <v>46453.0</v>
      </c>
      <c r="D220" s="8" t="str">
        <f t="shared" si="1"/>
        <v>Sunday</v>
      </c>
      <c r="E220" s="11" t="str">
        <f>TEXTJOIN(
  CHAR(10) &amp; CHAR(10),
  TRUE,
  IFERROR(IF(WSO!H220="TBD", WSO!E220, ""), ""),
  IFERROR(IF(MSO!H220="TBD", MSO!E220, ""), ""),
  IFERROR(IF(FH!H220="TBD", FH!E220, ""), ""),
  IFERROR(IF(MGOLF!H220="TBD", MGOLF!E220, ""), ""),
  IFERROR(IF(Football!H220="TBD", Football!E220, ""), ""),
  IFERROR(IF(WVB!H220="TBD", WVB!E220, ""), ""),
  IFERROR(IF(XC!H220="TBD", XC!E220, ""), ""),
  IFERROR(IF(SWIMMING!H220="TBD", SWIMMING!E220, ""), ""),
  IFERROR(IF(WTEN!H220="TBD", WTEN!E220, ""), ""),
  IFERROR(IF(TF!H220="TBD", TF!E220, ""), ""),
  IFERROR(IF(WGOLF!H220="TBD", WGOLF!E220, ""), ""),
  IFERROR(IF(WBB!H220="TBD", WBB!E220, ""), ""),
  IFERROR(IF(MBB!H220="TBD", MBB!E220, ""), ""),
  IFERROR(IF(WLAX!H220="TBD", WLAX!E220, ""), ""),
  IFERROR(IF(MLAX!H220="TBD", MLAX!E220, ""), ""),
  IFERROR(IF(SOFT!H220="TBD", SOFT!E220, ""), ""),
  IFERROR(IF(BASE!H220="Away", BASE!E220, ""), ""),
  IFERROR(IF(ESPORTS!H220="TBD", ESPORTS!E220, ""), "")
)</f>
        <v/>
      </c>
      <c r="F220" s="11" t="str">
        <f>TEXTJOIN(
  CHAR(10) &amp; CHAR(10),
  TRUE,
  IFERROR(IF(WSO!H220="TBD", TEXT(WSO!F220, "h:mm AM/PM"), ""), ""),
  IFERROR(IF(MSO!H220="TBD", TEXT(MSO!F220, "h:mm AM/PM"), ""), ""),
  IFERROR(IF(FH!H220="TBD", TEXT(FH!F220, "h:mm AM/PM"), ""), ""),
  IFERROR(IF(MGOLF!H220="TBD", TEXT(MGOLF!F220, "h:mm AM/PM"), ""), ""),
  IFERROR(IF(Football!H220="TBD", TEXT(Football!F220, "h:mm AM/PM"), ""), ""),
  IFERROR(IF(WVB!H220="TBD", TEXT(WVB!F220, "h:mm AM/PM"), ""), ""),
  IFERROR(IF(XC!H220="TBD", TEXT(XC!F220, "h:mm AM/PM"), ""), ""),
  IFERROR(IF(SWIMMING!H220="TBD", TEXT(SWIMMING!F220, "h:mm AM/PM"), ""), ""),
  IFERROR(IF(WTEN!H220="TBD", TEXT(WTEN!F220, "h:mm AM/PM"), ""), ""),
  IFERROR(IF(TF!H220="TBD", TEXT(TF!F220, "h:mm AM/PM"), ""), ""),
  IFERROR(IF(WGOLF!H220="TBD", TEXT(WGOLF!F220, "h:mm AM/PM"), ""), ""),
  IFERROR(IF(WBB!H220="TBD", TEXT(WBB!F220, "h:mm AM/PM"), ""), ""),
  IFERROR(IF(MBB!H220="TBD", TEXT(MBB!F220, "h:mm AM/PM"), ""), ""),
  IFERROR(IF(WLAX!H220="TBD", TEXT(WLAX!F220, "h:mm AM/PM"), ""), ""),
  IFERROR(IF(MLAX!H220="TBD", TEXT(MLAX!F220, "h:mm AM/PM"), ""), ""),
  IFERROR(IF(SOFT!H220="TBD", TEXT(SOFT!F220, "h:mm AM/PM"), ""), ""),
  IFERROR(IF(BASE!H220="TBD", TEXT(BASE!F220, "h:mm AM/PM"), ""), ""),
  IFERROR(IF(ESPORTS!H220="TBD", TEXT(ESPORTS!F220, "h:mm AM/PM"), ""), "")
)
</f>
        <v/>
      </c>
      <c r="G220" s="11" t="str">
        <f>TEXTJOIN(
  CHAR(10) &amp; CHAR(10),
  TRUE,
  IFERROR(IF(WSO!H220="TBD", WSO!G220, ""), ""),
  IFERROR(IF(MSO!H220="TBD", MSO!G220, ""), ""),
  IFERROR(IF(FH!H220="TBD", FH!G220, ""), ""),
  IFERROR(IF(MGOLF!H220="TBD", MGOLF!G220, ""), ""),
  IFERROR(IF(Football!H220="TBD", Football!G220, ""), ""),
  IFERROR(IF(WVB!H220="TBD", WVB!G220, ""), ""),
  IFERROR(IF(XC!H220="TBD", XC!G220, ""), ""),
  IFERROR(IF(SWIMMING!H220="TBD", SWIMMING!G220, ""), ""),
  IFERROR(IF(WTEN!H220="TBD", WTEN!G220, ""), ""),
  IFERROR(IF(TF!H220="TBD", TF!G220, ""), ""),
  IFERROR(IF(WGOLF!H220="TBD", WGOLF!G220, ""), ""),
  IFERROR(IF(WBB!H220="TBD", WBB!G220, ""), ""),
  IFERROR(IF(MBB!H220="TBD", MBB!G220, ""), ""),
  IFERROR(IF(WLAX!H220="TBD", WLAX!G220, ""), ""),
  IFERROR(IF(MLAX!H220="TBD", MLAX!G220, ""), ""),
  IFERROR(IF(SOFT!H220="TBD", SOFT!G220, ""), ""),
  IFERROR(IF(BASE!H220="TBD", BASE!G220, ""), ""),
  IFERROR(IF(ESPORTS!H220="TBD", ESPORTS!G220, ""), "")
)
</f>
        <v/>
      </c>
      <c r="H220" s="22" t="str">
        <f>TEXTJOIN(
  CHAR(10) &amp; CHAR(10),
  TRUE,
  IFERROR(IF(WSO!H220="TBD", WSO!P220, ""), ""),
  IFERROR(IF(MSO!H220="TBD", MSO!P220, ""), ""),
  IFERROR(IF(FH!H220="TBD", FH!P220, ""), ""),
  IFERROR(IF(MGOLF!H220="TBD", MGOLF!P220, ""), ""),
  IFERROR(IF(Football!H220="TBD", Football!P220, ""), ""),
  IFERROR(IF(WVB!H220="TBD", WVB!P220, ""), ""),
  IFERROR(IF(XC!H220="TBD", XC!P220, ""), ""),
  IFERROR(IF(SWIMMING!H220="TBD", SWIMMING!P220, ""), ""),
  IFERROR(IF(WTEN!H220="TBD", WTEN!P220, ""), ""),
  IFERROR(IF(TF!H220="TBD", TF!P220, ""), ""),
  IFERROR(IF(WGOLF!H220="TBD", WGOLF!P220, ""), ""),
  IFERROR(IF(WBB!H220="TBD", WBB!P220, ""), ""),
  IFERROR(IF(MBB!H220="TBD", MBB!P220, ""), ""),
  IFERROR(IF(WLAX!H220="TBD", WLAX!P220, ""), ""),
  IFERROR(IF(MLAX!H220="TBD", MLAX!P220, ""), ""),
  IFERROR(IF(SOFT!H220="TBD", SOFT!P220, ""), ""),
  IFERROR(IF(BASE!H220="TBD", BASE!P220, ""), ""),
  IFERROR(IF(ESPORTS!H220="TBD", ESPORTS!P220, ""), "")
)
</f>
        <v/>
      </c>
    </row>
    <row r="221" ht="22.5" customHeight="1">
      <c r="A221" s="6">
        <v>220.0</v>
      </c>
      <c r="B221" s="6" t="str">
        <f>'Master Schedule'!B221</f>
        <v/>
      </c>
      <c r="C221" s="7">
        <v>46454.0</v>
      </c>
      <c r="D221" s="8" t="str">
        <f t="shared" si="1"/>
        <v>Monday</v>
      </c>
      <c r="E221" s="11" t="str">
        <f>TEXTJOIN(
  CHAR(10) &amp; CHAR(10),
  TRUE,
  IFERROR(IF(WSO!H221="TBD", WSO!E221, ""), ""),
  IFERROR(IF(MSO!H221="TBD", MSO!E221, ""), ""),
  IFERROR(IF(FH!H221="TBD", FH!E221, ""), ""),
  IFERROR(IF(MGOLF!H221="TBD", MGOLF!E221, ""), ""),
  IFERROR(IF(Football!H221="TBD", Football!E221, ""), ""),
  IFERROR(IF(WVB!H221="TBD", WVB!E221, ""), ""),
  IFERROR(IF(XC!H221="TBD", XC!E221, ""), ""),
  IFERROR(IF(SWIMMING!H221="TBD", SWIMMING!E221, ""), ""),
  IFERROR(IF(WTEN!H221="TBD", WTEN!E221, ""), ""),
  IFERROR(IF(TF!H221="TBD", TF!E221, ""), ""),
  IFERROR(IF(WGOLF!H221="TBD", WGOLF!E221, ""), ""),
  IFERROR(IF(WBB!H221="TBD", WBB!E221, ""), ""),
  IFERROR(IF(MBB!H221="TBD", MBB!E221, ""), ""),
  IFERROR(IF(WLAX!H221="TBD", WLAX!E221, ""), ""),
  IFERROR(IF(MLAX!H221="TBD", MLAX!E221, ""), ""),
  IFERROR(IF(SOFT!H221="TBD", SOFT!E221, ""), ""),
  IFERROR(IF(BASE!H221="Away", BASE!E221, ""), ""),
  IFERROR(IF(ESPORTS!H221="TBD", ESPORTS!E221, ""), "")
)</f>
        <v/>
      </c>
      <c r="F221" s="11" t="str">
        <f>TEXTJOIN(
  CHAR(10) &amp; CHAR(10),
  TRUE,
  IFERROR(IF(WSO!H221="TBD", TEXT(WSO!F221, "h:mm AM/PM"), ""), ""),
  IFERROR(IF(MSO!H221="TBD", TEXT(MSO!F221, "h:mm AM/PM"), ""), ""),
  IFERROR(IF(FH!H221="TBD", TEXT(FH!F221, "h:mm AM/PM"), ""), ""),
  IFERROR(IF(MGOLF!H221="TBD", TEXT(MGOLF!F221, "h:mm AM/PM"), ""), ""),
  IFERROR(IF(Football!H221="TBD", TEXT(Football!F221, "h:mm AM/PM"), ""), ""),
  IFERROR(IF(WVB!H221="TBD", TEXT(WVB!F221, "h:mm AM/PM"), ""), ""),
  IFERROR(IF(XC!H221="TBD", TEXT(XC!F221, "h:mm AM/PM"), ""), ""),
  IFERROR(IF(SWIMMING!H221="TBD", TEXT(SWIMMING!F221, "h:mm AM/PM"), ""), ""),
  IFERROR(IF(WTEN!H221="TBD", TEXT(WTEN!F221, "h:mm AM/PM"), ""), ""),
  IFERROR(IF(TF!H221="TBD", TEXT(TF!F221, "h:mm AM/PM"), ""), ""),
  IFERROR(IF(WGOLF!H221="TBD", TEXT(WGOLF!F221, "h:mm AM/PM"), ""), ""),
  IFERROR(IF(WBB!H221="TBD", TEXT(WBB!F221, "h:mm AM/PM"), ""), ""),
  IFERROR(IF(MBB!H221="TBD", TEXT(MBB!F221, "h:mm AM/PM"), ""), ""),
  IFERROR(IF(WLAX!H221="TBD", TEXT(WLAX!F221, "h:mm AM/PM"), ""), ""),
  IFERROR(IF(MLAX!H221="TBD", TEXT(MLAX!F221, "h:mm AM/PM"), ""), ""),
  IFERROR(IF(SOFT!H221="TBD", TEXT(SOFT!F221, "h:mm AM/PM"), ""), ""),
  IFERROR(IF(BASE!H221="TBD", TEXT(BASE!F221, "h:mm AM/PM"), ""), ""),
  IFERROR(IF(ESPORTS!H221="TBD", TEXT(ESPORTS!F221, "h:mm AM/PM"), ""), "")
)
</f>
        <v/>
      </c>
      <c r="G221" s="11" t="str">
        <f>TEXTJOIN(
  CHAR(10) &amp; CHAR(10),
  TRUE,
  IFERROR(IF(WSO!H221="TBD", WSO!G221, ""), ""),
  IFERROR(IF(MSO!H221="TBD", MSO!G221, ""), ""),
  IFERROR(IF(FH!H221="TBD", FH!G221, ""), ""),
  IFERROR(IF(MGOLF!H221="TBD", MGOLF!G221, ""), ""),
  IFERROR(IF(Football!H221="TBD", Football!G221, ""), ""),
  IFERROR(IF(WVB!H221="TBD", WVB!G221, ""), ""),
  IFERROR(IF(XC!H221="TBD", XC!G221, ""), ""),
  IFERROR(IF(SWIMMING!H221="TBD", SWIMMING!G221, ""), ""),
  IFERROR(IF(WTEN!H221="TBD", WTEN!G221, ""), ""),
  IFERROR(IF(TF!H221="TBD", TF!G221, ""), ""),
  IFERROR(IF(WGOLF!H221="TBD", WGOLF!G221, ""), ""),
  IFERROR(IF(WBB!H221="TBD", WBB!G221, ""), ""),
  IFERROR(IF(MBB!H221="TBD", MBB!G221, ""), ""),
  IFERROR(IF(WLAX!H221="TBD", WLAX!G221, ""), ""),
  IFERROR(IF(MLAX!H221="TBD", MLAX!G221, ""), ""),
  IFERROR(IF(SOFT!H221="TBD", SOFT!G221, ""), ""),
  IFERROR(IF(BASE!H221="TBD", BASE!G221, ""), ""),
  IFERROR(IF(ESPORTS!H221="TBD", ESPORTS!G221, ""), "")
)
</f>
        <v/>
      </c>
      <c r="H221" s="22" t="str">
        <f>TEXTJOIN(
  CHAR(10) &amp; CHAR(10),
  TRUE,
  IFERROR(IF(WSO!H221="TBD", WSO!P221, ""), ""),
  IFERROR(IF(MSO!H221="TBD", MSO!P221, ""), ""),
  IFERROR(IF(FH!H221="TBD", FH!P221, ""), ""),
  IFERROR(IF(MGOLF!H221="TBD", MGOLF!P221, ""), ""),
  IFERROR(IF(Football!H221="TBD", Football!P221, ""), ""),
  IFERROR(IF(WVB!H221="TBD", WVB!P221, ""), ""),
  IFERROR(IF(XC!H221="TBD", XC!P221, ""), ""),
  IFERROR(IF(SWIMMING!H221="TBD", SWIMMING!P221, ""), ""),
  IFERROR(IF(WTEN!H221="TBD", WTEN!P221, ""), ""),
  IFERROR(IF(TF!H221="TBD", TF!P221, ""), ""),
  IFERROR(IF(WGOLF!H221="TBD", WGOLF!P221, ""), ""),
  IFERROR(IF(WBB!H221="TBD", WBB!P221, ""), ""),
  IFERROR(IF(MBB!H221="TBD", MBB!P221, ""), ""),
  IFERROR(IF(WLAX!H221="TBD", WLAX!P221, ""), ""),
  IFERROR(IF(MLAX!H221="TBD", MLAX!P221, ""), ""),
  IFERROR(IF(SOFT!H221="TBD", SOFT!P221, ""), ""),
  IFERROR(IF(BASE!H221="TBD", BASE!P221, ""), ""),
  IFERROR(IF(ESPORTS!H221="TBD", ESPORTS!P221, ""), "")
)
</f>
        <v/>
      </c>
    </row>
    <row r="222" ht="22.5" customHeight="1">
      <c r="A222" s="6">
        <v>221.0</v>
      </c>
      <c r="B222" s="6" t="str">
        <f>'Master Schedule'!B222</f>
        <v>Spring Break</v>
      </c>
      <c r="C222" s="7">
        <v>46455.0</v>
      </c>
      <c r="D222" s="8" t="str">
        <f t="shared" si="1"/>
        <v>Tuesday</v>
      </c>
      <c r="E222" s="11" t="str">
        <f>TEXTJOIN(
  CHAR(10) &amp; CHAR(10),
  TRUE,
  IFERROR(IF(WSO!H222="TBD", WSO!E222, ""), ""),
  IFERROR(IF(MSO!H222="TBD", MSO!E222, ""), ""),
  IFERROR(IF(FH!H222="TBD", FH!E222, ""), ""),
  IFERROR(IF(MGOLF!H222="TBD", MGOLF!E222, ""), ""),
  IFERROR(IF(Football!H222="TBD", Football!E222, ""), ""),
  IFERROR(IF(WVB!H222="TBD", WVB!E222, ""), ""),
  IFERROR(IF(XC!H222="TBD", XC!E222, ""), ""),
  IFERROR(IF(SWIMMING!H222="TBD", SWIMMING!E222, ""), ""),
  IFERROR(IF(WTEN!H222="TBD", WTEN!E222, ""), ""),
  IFERROR(IF(TF!H222="TBD", TF!E222, ""), ""),
  IFERROR(IF(WGOLF!H222="TBD", WGOLF!E222, ""), ""),
  IFERROR(IF(WBB!H222="TBD", WBB!E222, ""), ""),
  IFERROR(IF(MBB!H222="TBD", MBB!E222, ""), ""),
  IFERROR(IF(WLAX!H222="TBD", WLAX!E222, ""), ""),
  IFERROR(IF(MLAX!H222="TBD", MLAX!E222, ""), ""),
  IFERROR(IF(SOFT!H222="TBD", SOFT!E222, ""), ""),
  IFERROR(IF(BASE!H222="Away", BASE!E222, ""), ""),
  IFERROR(IF(ESPORTS!H222="TBD", ESPORTS!E222, ""), "")
)</f>
        <v/>
      </c>
      <c r="F222" s="11" t="str">
        <f>TEXTJOIN(
  CHAR(10) &amp; CHAR(10),
  TRUE,
  IFERROR(IF(WSO!H222="TBD", TEXT(WSO!F222, "h:mm AM/PM"), ""), ""),
  IFERROR(IF(MSO!H222="TBD", TEXT(MSO!F222, "h:mm AM/PM"), ""), ""),
  IFERROR(IF(FH!H222="TBD", TEXT(FH!F222, "h:mm AM/PM"), ""), ""),
  IFERROR(IF(MGOLF!H222="TBD", TEXT(MGOLF!F222, "h:mm AM/PM"), ""), ""),
  IFERROR(IF(Football!H222="TBD", TEXT(Football!F222, "h:mm AM/PM"), ""), ""),
  IFERROR(IF(WVB!H222="TBD", TEXT(WVB!F222, "h:mm AM/PM"), ""), ""),
  IFERROR(IF(XC!H222="TBD", TEXT(XC!F222, "h:mm AM/PM"), ""), ""),
  IFERROR(IF(SWIMMING!H222="TBD", TEXT(SWIMMING!F222, "h:mm AM/PM"), ""), ""),
  IFERROR(IF(WTEN!H222="TBD", TEXT(WTEN!F222, "h:mm AM/PM"), ""), ""),
  IFERROR(IF(TF!H222="TBD", TEXT(TF!F222, "h:mm AM/PM"), ""), ""),
  IFERROR(IF(WGOLF!H222="TBD", TEXT(WGOLF!F222, "h:mm AM/PM"), ""), ""),
  IFERROR(IF(WBB!H222="TBD", TEXT(WBB!F222, "h:mm AM/PM"), ""), ""),
  IFERROR(IF(MBB!H222="TBD", TEXT(MBB!F222, "h:mm AM/PM"), ""), ""),
  IFERROR(IF(WLAX!H222="TBD", TEXT(WLAX!F222, "h:mm AM/PM"), ""), ""),
  IFERROR(IF(MLAX!H222="TBD", TEXT(MLAX!F222, "h:mm AM/PM"), ""), ""),
  IFERROR(IF(SOFT!H222="TBD", TEXT(SOFT!F222, "h:mm AM/PM"), ""), ""),
  IFERROR(IF(BASE!H222="TBD", TEXT(BASE!F222, "h:mm AM/PM"), ""), ""),
  IFERROR(IF(ESPORTS!H222="TBD", TEXT(ESPORTS!F222, "h:mm AM/PM"), ""), "")
)
</f>
        <v/>
      </c>
      <c r="G222" s="11" t="str">
        <f>TEXTJOIN(
  CHAR(10) &amp; CHAR(10),
  TRUE,
  IFERROR(IF(WSO!H222="TBD", WSO!G222, ""), ""),
  IFERROR(IF(MSO!H222="TBD", MSO!G222, ""), ""),
  IFERROR(IF(FH!H222="TBD", FH!G222, ""), ""),
  IFERROR(IF(MGOLF!H222="TBD", MGOLF!G222, ""), ""),
  IFERROR(IF(Football!H222="TBD", Football!G222, ""), ""),
  IFERROR(IF(WVB!H222="TBD", WVB!G222, ""), ""),
  IFERROR(IF(XC!H222="TBD", XC!G222, ""), ""),
  IFERROR(IF(SWIMMING!H222="TBD", SWIMMING!G222, ""), ""),
  IFERROR(IF(WTEN!H222="TBD", WTEN!G222, ""), ""),
  IFERROR(IF(TF!H222="TBD", TF!G222, ""), ""),
  IFERROR(IF(WGOLF!H222="TBD", WGOLF!G222, ""), ""),
  IFERROR(IF(WBB!H222="TBD", WBB!G222, ""), ""),
  IFERROR(IF(MBB!H222="TBD", MBB!G222, ""), ""),
  IFERROR(IF(WLAX!H222="TBD", WLAX!G222, ""), ""),
  IFERROR(IF(MLAX!H222="TBD", MLAX!G222, ""), ""),
  IFERROR(IF(SOFT!H222="TBD", SOFT!G222, ""), ""),
  IFERROR(IF(BASE!H222="TBD", BASE!G222, ""), ""),
  IFERROR(IF(ESPORTS!H222="TBD", ESPORTS!G222, ""), "")
)
</f>
        <v/>
      </c>
      <c r="H222" s="22" t="str">
        <f>TEXTJOIN(
  CHAR(10) &amp; CHAR(10),
  TRUE,
  IFERROR(IF(WSO!H222="TBD", WSO!P222, ""), ""),
  IFERROR(IF(MSO!H222="TBD", MSO!P222, ""), ""),
  IFERROR(IF(FH!H222="TBD", FH!P222, ""), ""),
  IFERROR(IF(MGOLF!H222="TBD", MGOLF!P222, ""), ""),
  IFERROR(IF(Football!H222="TBD", Football!P222, ""), ""),
  IFERROR(IF(WVB!H222="TBD", WVB!P222, ""), ""),
  IFERROR(IF(XC!H222="TBD", XC!P222, ""), ""),
  IFERROR(IF(SWIMMING!H222="TBD", SWIMMING!P222, ""), ""),
  IFERROR(IF(WTEN!H222="TBD", WTEN!P222, ""), ""),
  IFERROR(IF(TF!H222="TBD", TF!P222, ""), ""),
  IFERROR(IF(WGOLF!H222="TBD", WGOLF!P222, ""), ""),
  IFERROR(IF(WBB!H222="TBD", WBB!P222, ""), ""),
  IFERROR(IF(MBB!H222="TBD", MBB!P222, ""), ""),
  IFERROR(IF(WLAX!H222="TBD", WLAX!P222, ""), ""),
  IFERROR(IF(MLAX!H222="TBD", MLAX!P222, ""), ""),
  IFERROR(IF(SOFT!H222="TBD", SOFT!P222, ""), ""),
  IFERROR(IF(BASE!H222="TBD", BASE!P222, ""), ""),
  IFERROR(IF(ESPORTS!H222="TBD", ESPORTS!P222, ""), "")
)
</f>
        <v/>
      </c>
    </row>
    <row r="223" ht="22.5" customHeight="1">
      <c r="A223" s="6">
        <v>222.0</v>
      </c>
      <c r="B223" s="6" t="str">
        <f>'Master Schedule'!B223</f>
        <v>Spring Break</v>
      </c>
      <c r="C223" s="7">
        <v>46456.0</v>
      </c>
      <c r="D223" s="8" t="str">
        <f t="shared" si="1"/>
        <v>Wednesday</v>
      </c>
      <c r="E223" s="11" t="str">
        <f>TEXTJOIN(
  CHAR(10) &amp; CHAR(10),
  TRUE,
  IFERROR(IF(WSO!H223="TBD", WSO!E223, ""), ""),
  IFERROR(IF(MSO!H223="TBD", MSO!E223, ""), ""),
  IFERROR(IF(FH!H223="TBD", FH!E223, ""), ""),
  IFERROR(IF(MGOLF!H223="TBD", MGOLF!E223, ""), ""),
  IFERROR(IF(Football!H223="TBD", Football!E223, ""), ""),
  IFERROR(IF(WVB!H223="TBD", WVB!E223, ""), ""),
  IFERROR(IF(XC!H223="TBD", XC!E223, ""), ""),
  IFERROR(IF(SWIMMING!H223="TBD", SWIMMING!E223, ""), ""),
  IFERROR(IF(WTEN!H223="TBD", WTEN!E223, ""), ""),
  IFERROR(IF(TF!H223="TBD", TF!E223, ""), ""),
  IFERROR(IF(WGOLF!H223="TBD", WGOLF!E223, ""), ""),
  IFERROR(IF(WBB!H223="TBD", WBB!E223, ""), ""),
  IFERROR(IF(MBB!H223="TBD", MBB!E223, ""), ""),
  IFERROR(IF(WLAX!H223="TBD", WLAX!E223, ""), ""),
  IFERROR(IF(MLAX!H223="TBD", MLAX!E223, ""), ""),
  IFERROR(IF(SOFT!H223="TBD", SOFT!E223, ""), ""),
  IFERROR(IF(BASE!H223="Away", BASE!E223, ""), ""),
  IFERROR(IF(ESPORTS!H223="TBD", ESPORTS!E223, ""), "")
)</f>
        <v/>
      </c>
      <c r="F223" s="11" t="str">
        <f>TEXTJOIN(
  CHAR(10) &amp; CHAR(10),
  TRUE,
  IFERROR(IF(WSO!H223="TBD", TEXT(WSO!F223, "h:mm AM/PM"), ""), ""),
  IFERROR(IF(MSO!H223="TBD", TEXT(MSO!F223, "h:mm AM/PM"), ""), ""),
  IFERROR(IF(FH!H223="TBD", TEXT(FH!F223, "h:mm AM/PM"), ""), ""),
  IFERROR(IF(MGOLF!H223="TBD", TEXT(MGOLF!F223, "h:mm AM/PM"), ""), ""),
  IFERROR(IF(Football!H223="TBD", TEXT(Football!F223, "h:mm AM/PM"), ""), ""),
  IFERROR(IF(WVB!H223="TBD", TEXT(WVB!F223, "h:mm AM/PM"), ""), ""),
  IFERROR(IF(XC!H223="TBD", TEXT(XC!F223, "h:mm AM/PM"), ""), ""),
  IFERROR(IF(SWIMMING!H223="TBD", TEXT(SWIMMING!F223, "h:mm AM/PM"), ""), ""),
  IFERROR(IF(WTEN!H223="TBD", TEXT(WTEN!F223, "h:mm AM/PM"), ""), ""),
  IFERROR(IF(TF!H223="TBD", TEXT(TF!F223, "h:mm AM/PM"), ""), ""),
  IFERROR(IF(WGOLF!H223="TBD", TEXT(WGOLF!F223, "h:mm AM/PM"), ""), ""),
  IFERROR(IF(WBB!H223="TBD", TEXT(WBB!F223, "h:mm AM/PM"), ""), ""),
  IFERROR(IF(MBB!H223="TBD", TEXT(MBB!F223, "h:mm AM/PM"), ""), ""),
  IFERROR(IF(WLAX!H223="TBD", TEXT(WLAX!F223, "h:mm AM/PM"), ""), ""),
  IFERROR(IF(MLAX!H223="TBD", TEXT(MLAX!F223, "h:mm AM/PM"), ""), ""),
  IFERROR(IF(SOFT!H223="TBD", TEXT(SOFT!F223, "h:mm AM/PM"), ""), ""),
  IFERROR(IF(BASE!H223="TBD", TEXT(BASE!F223, "h:mm AM/PM"), ""), ""),
  IFERROR(IF(ESPORTS!H223="TBD", TEXT(ESPORTS!F223, "h:mm AM/PM"), ""), "")
)
</f>
        <v/>
      </c>
      <c r="G223" s="11" t="str">
        <f>TEXTJOIN(
  CHAR(10) &amp; CHAR(10),
  TRUE,
  IFERROR(IF(WSO!H223="TBD", WSO!G223, ""), ""),
  IFERROR(IF(MSO!H223="TBD", MSO!G223, ""), ""),
  IFERROR(IF(FH!H223="TBD", FH!G223, ""), ""),
  IFERROR(IF(MGOLF!H223="TBD", MGOLF!G223, ""), ""),
  IFERROR(IF(Football!H223="TBD", Football!G223, ""), ""),
  IFERROR(IF(WVB!H223="TBD", WVB!G223, ""), ""),
  IFERROR(IF(XC!H223="TBD", XC!G223, ""), ""),
  IFERROR(IF(SWIMMING!H223="TBD", SWIMMING!G223, ""), ""),
  IFERROR(IF(WTEN!H223="TBD", WTEN!G223, ""), ""),
  IFERROR(IF(TF!H223="TBD", TF!G223, ""), ""),
  IFERROR(IF(WGOLF!H223="TBD", WGOLF!G223, ""), ""),
  IFERROR(IF(WBB!H223="TBD", WBB!G223, ""), ""),
  IFERROR(IF(MBB!H223="TBD", MBB!G223, ""), ""),
  IFERROR(IF(WLAX!H223="TBD", WLAX!G223, ""), ""),
  IFERROR(IF(MLAX!H223="TBD", MLAX!G223, ""), ""),
  IFERROR(IF(SOFT!H223="TBD", SOFT!G223, ""), ""),
  IFERROR(IF(BASE!H223="TBD", BASE!G223, ""), ""),
  IFERROR(IF(ESPORTS!H223="TBD", ESPORTS!G223, ""), "")
)
</f>
        <v/>
      </c>
      <c r="H223" s="22" t="str">
        <f>TEXTJOIN(
  CHAR(10) &amp; CHAR(10),
  TRUE,
  IFERROR(IF(WSO!H223="TBD", WSO!P223, ""), ""),
  IFERROR(IF(MSO!H223="TBD", MSO!P223, ""), ""),
  IFERROR(IF(FH!H223="TBD", FH!P223, ""), ""),
  IFERROR(IF(MGOLF!H223="TBD", MGOLF!P223, ""), ""),
  IFERROR(IF(Football!H223="TBD", Football!P223, ""), ""),
  IFERROR(IF(WVB!H223="TBD", WVB!P223, ""), ""),
  IFERROR(IF(XC!H223="TBD", XC!P223, ""), ""),
  IFERROR(IF(SWIMMING!H223="TBD", SWIMMING!P223, ""), ""),
  IFERROR(IF(WTEN!H223="TBD", WTEN!P223, ""), ""),
  IFERROR(IF(TF!H223="TBD", TF!P223, ""), ""),
  IFERROR(IF(WGOLF!H223="TBD", WGOLF!P223, ""), ""),
  IFERROR(IF(WBB!H223="TBD", WBB!P223, ""), ""),
  IFERROR(IF(MBB!H223="TBD", MBB!P223, ""), ""),
  IFERROR(IF(WLAX!H223="TBD", WLAX!P223, ""), ""),
  IFERROR(IF(MLAX!H223="TBD", MLAX!P223, ""), ""),
  IFERROR(IF(SOFT!H223="TBD", SOFT!P223, ""), ""),
  IFERROR(IF(BASE!H223="TBD", BASE!P223, ""), ""),
  IFERROR(IF(ESPORTS!H223="TBD", ESPORTS!P223, ""), "")
)
</f>
        <v/>
      </c>
    </row>
    <row r="224" ht="22.5" customHeight="1">
      <c r="A224" s="6">
        <v>223.0</v>
      </c>
      <c r="B224" s="6" t="str">
        <f>'Master Schedule'!B224</f>
        <v>Spring Break</v>
      </c>
      <c r="C224" s="7">
        <v>46457.0</v>
      </c>
      <c r="D224" s="8" t="str">
        <f t="shared" si="1"/>
        <v>Thursday</v>
      </c>
      <c r="E224" s="11" t="str">
        <f>TEXTJOIN(
  CHAR(10) &amp; CHAR(10),
  TRUE,
  IFERROR(IF(WSO!H224="TBD", WSO!E224, ""), ""),
  IFERROR(IF(MSO!H224="TBD", MSO!E224, ""), ""),
  IFERROR(IF(FH!H224="TBD", FH!E224, ""), ""),
  IFERROR(IF(MGOLF!H224="TBD", MGOLF!E224, ""), ""),
  IFERROR(IF(Football!H224="TBD", Football!E224, ""), ""),
  IFERROR(IF(WVB!H224="TBD", WVB!E224, ""), ""),
  IFERROR(IF(XC!H224="TBD", XC!E224, ""), ""),
  IFERROR(IF(SWIMMING!H224="TBD", SWIMMING!E224, ""), ""),
  IFERROR(IF(WTEN!H224="TBD", WTEN!E224, ""), ""),
  IFERROR(IF(TF!H224="TBD", TF!E224, ""), ""),
  IFERROR(IF(WGOLF!H224="TBD", WGOLF!E224, ""), ""),
  IFERROR(IF(WBB!H224="TBD", WBB!E224, ""), ""),
  IFERROR(IF(MBB!H224="TBD", MBB!E224, ""), ""),
  IFERROR(IF(WLAX!H224="TBD", WLAX!E224, ""), ""),
  IFERROR(IF(MLAX!H224="TBD", MLAX!E224, ""), ""),
  IFERROR(IF(SOFT!H224="TBD", SOFT!E224, ""), ""),
  IFERROR(IF(BASE!H224="Away", BASE!E224, ""), ""),
  IFERROR(IF(ESPORTS!H224="TBD", ESPORTS!E224, ""), "")
)</f>
        <v/>
      </c>
      <c r="F224" s="11" t="str">
        <f>TEXTJOIN(
  CHAR(10) &amp; CHAR(10),
  TRUE,
  IFERROR(IF(WSO!H224="TBD", TEXT(WSO!F224, "h:mm AM/PM"), ""), ""),
  IFERROR(IF(MSO!H224="TBD", TEXT(MSO!F224, "h:mm AM/PM"), ""), ""),
  IFERROR(IF(FH!H224="TBD", TEXT(FH!F224, "h:mm AM/PM"), ""), ""),
  IFERROR(IF(MGOLF!H224="TBD", TEXT(MGOLF!F224, "h:mm AM/PM"), ""), ""),
  IFERROR(IF(Football!H224="TBD", TEXT(Football!F224, "h:mm AM/PM"), ""), ""),
  IFERROR(IF(WVB!H224="TBD", TEXT(WVB!F224, "h:mm AM/PM"), ""), ""),
  IFERROR(IF(XC!H224="TBD", TEXT(XC!F224, "h:mm AM/PM"), ""), ""),
  IFERROR(IF(SWIMMING!H224="TBD", TEXT(SWIMMING!F224, "h:mm AM/PM"), ""), ""),
  IFERROR(IF(WTEN!H224="TBD", TEXT(WTEN!F224, "h:mm AM/PM"), ""), ""),
  IFERROR(IF(TF!H224="TBD", TEXT(TF!F224, "h:mm AM/PM"), ""), ""),
  IFERROR(IF(WGOLF!H224="TBD", TEXT(WGOLF!F224, "h:mm AM/PM"), ""), ""),
  IFERROR(IF(WBB!H224="TBD", TEXT(WBB!F224, "h:mm AM/PM"), ""), ""),
  IFERROR(IF(MBB!H224="TBD", TEXT(MBB!F224, "h:mm AM/PM"), ""), ""),
  IFERROR(IF(WLAX!H224="TBD", TEXT(WLAX!F224, "h:mm AM/PM"), ""), ""),
  IFERROR(IF(MLAX!H224="TBD", TEXT(MLAX!F224, "h:mm AM/PM"), ""), ""),
  IFERROR(IF(SOFT!H224="TBD", TEXT(SOFT!F224, "h:mm AM/PM"), ""), ""),
  IFERROR(IF(BASE!H224="TBD", TEXT(BASE!F224, "h:mm AM/PM"), ""), ""),
  IFERROR(IF(ESPORTS!H224="TBD", TEXT(ESPORTS!F224, "h:mm AM/PM"), ""), "")
)
</f>
        <v/>
      </c>
      <c r="G224" s="11" t="str">
        <f>TEXTJOIN(
  CHAR(10) &amp; CHAR(10),
  TRUE,
  IFERROR(IF(WSO!H224="TBD", WSO!G224, ""), ""),
  IFERROR(IF(MSO!H224="TBD", MSO!G224, ""), ""),
  IFERROR(IF(FH!H224="TBD", FH!G224, ""), ""),
  IFERROR(IF(MGOLF!H224="TBD", MGOLF!G224, ""), ""),
  IFERROR(IF(Football!H224="TBD", Football!G224, ""), ""),
  IFERROR(IF(WVB!H224="TBD", WVB!G224, ""), ""),
  IFERROR(IF(XC!H224="TBD", XC!G224, ""), ""),
  IFERROR(IF(SWIMMING!H224="TBD", SWIMMING!G224, ""), ""),
  IFERROR(IF(WTEN!H224="TBD", WTEN!G224, ""), ""),
  IFERROR(IF(TF!H224="TBD", TF!G224, ""), ""),
  IFERROR(IF(WGOLF!H224="TBD", WGOLF!G224, ""), ""),
  IFERROR(IF(WBB!H224="TBD", WBB!G224, ""), ""),
  IFERROR(IF(MBB!H224="TBD", MBB!G224, ""), ""),
  IFERROR(IF(WLAX!H224="TBD", WLAX!G224, ""), ""),
  IFERROR(IF(MLAX!H224="TBD", MLAX!G224, ""), ""),
  IFERROR(IF(SOFT!H224="TBD", SOFT!G224, ""), ""),
  IFERROR(IF(BASE!H224="TBD", BASE!G224, ""), ""),
  IFERROR(IF(ESPORTS!H224="TBD", ESPORTS!G224, ""), "")
)
</f>
        <v/>
      </c>
      <c r="H224" s="22" t="str">
        <f>TEXTJOIN(
  CHAR(10) &amp; CHAR(10),
  TRUE,
  IFERROR(IF(WSO!H224="TBD", WSO!P224, ""), ""),
  IFERROR(IF(MSO!H224="TBD", MSO!P224, ""), ""),
  IFERROR(IF(FH!H224="TBD", FH!P224, ""), ""),
  IFERROR(IF(MGOLF!H224="TBD", MGOLF!P224, ""), ""),
  IFERROR(IF(Football!H224="TBD", Football!P224, ""), ""),
  IFERROR(IF(WVB!H224="TBD", WVB!P224, ""), ""),
  IFERROR(IF(XC!H224="TBD", XC!P224, ""), ""),
  IFERROR(IF(SWIMMING!H224="TBD", SWIMMING!P224, ""), ""),
  IFERROR(IF(WTEN!H224="TBD", WTEN!P224, ""), ""),
  IFERROR(IF(TF!H224="TBD", TF!P224, ""), ""),
  IFERROR(IF(WGOLF!H224="TBD", WGOLF!P224, ""), ""),
  IFERROR(IF(WBB!H224="TBD", WBB!P224, ""), ""),
  IFERROR(IF(MBB!H224="TBD", MBB!P224, ""), ""),
  IFERROR(IF(WLAX!H224="TBD", WLAX!P224, ""), ""),
  IFERROR(IF(MLAX!H224="TBD", MLAX!P224, ""), ""),
  IFERROR(IF(SOFT!H224="TBD", SOFT!P224, ""), ""),
  IFERROR(IF(BASE!H224="TBD", BASE!P224, ""), ""),
  IFERROR(IF(ESPORTS!H224="TBD", ESPORTS!P224, ""), "")
)
</f>
        <v/>
      </c>
    </row>
    <row r="225" ht="22.5" customHeight="1">
      <c r="A225" s="6">
        <v>224.0</v>
      </c>
      <c r="B225" s="6" t="str">
        <f>'Master Schedule'!B225</f>
        <v>Spring Break</v>
      </c>
      <c r="C225" s="7">
        <v>46458.0</v>
      </c>
      <c r="D225" s="8" t="str">
        <f t="shared" si="1"/>
        <v>Friday</v>
      </c>
      <c r="E225" s="11" t="str">
        <f>TEXTJOIN(
  CHAR(10) &amp; CHAR(10),
  TRUE,
  IFERROR(IF(WSO!H225="TBD", WSO!E225, ""), ""),
  IFERROR(IF(MSO!H225="TBD", MSO!E225, ""), ""),
  IFERROR(IF(FH!H225="TBD", FH!E225, ""), ""),
  IFERROR(IF(MGOLF!H225="TBD", MGOLF!E225, ""), ""),
  IFERROR(IF(Football!H225="TBD", Football!E225, ""), ""),
  IFERROR(IF(WVB!H225="TBD", WVB!E225, ""), ""),
  IFERROR(IF(XC!H225="TBD", XC!E225, ""), ""),
  IFERROR(IF(SWIMMING!H225="TBD", SWIMMING!E225, ""), ""),
  IFERROR(IF(WTEN!H225="TBD", WTEN!E225, ""), ""),
  IFERROR(IF(TF!H225="TBD", TF!E225, ""), ""),
  IFERROR(IF(WGOLF!H225="TBD", WGOLF!E225, ""), ""),
  IFERROR(IF(WBB!H225="TBD", WBB!E225, ""), ""),
  IFERROR(IF(MBB!H225="TBD", MBB!E225, ""), ""),
  IFERROR(IF(WLAX!H225="TBD", WLAX!E225, ""), ""),
  IFERROR(IF(MLAX!H225="TBD", MLAX!E225, ""), ""),
  IFERROR(IF(SOFT!H225="TBD", SOFT!E225, ""), ""),
  IFERROR(IF(BASE!H225="Away", BASE!E225, ""), ""),
  IFERROR(IF(ESPORTS!H225="TBD", ESPORTS!E225, ""), "")
)</f>
        <v/>
      </c>
      <c r="F225" s="11" t="str">
        <f>TEXTJOIN(
  CHAR(10) &amp; CHAR(10),
  TRUE,
  IFERROR(IF(WSO!H225="TBD", TEXT(WSO!F225, "h:mm AM/PM"), ""), ""),
  IFERROR(IF(MSO!H225="TBD", TEXT(MSO!F225, "h:mm AM/PM"), ""), ""),
  IFERROR(IF(FH!H225="TBD", TEXT(FH!F225, "h:mm AM/PM"), ""), ""),
  IFERROR(IF(MGOLF!H225="TBD", TEXT(MGOLF!F225, "h:mm AM/PM"), ""), ""),
  IFERROR(IF(Football!H225="TBD", TEXT(Football!F225, "h:mm AM/PM"), ""), ""),
  IFERROR(IF(WVB!H225="TBD", TEXT(WVB!F225, "h:mm AM/PM"), ""), ""),
  IFERROR(IF(XC!H225="TBD", TEXT(XC!F225, "h:mm AM/PM"), ""), ""),
  IFERROR(IF(SWIMMING!H225="TBD", TEXT(SWIMMING!F225, "h:mm AM/PM"), ""), ""),
  IFERROR(IF(WTEN!H225="TBD", TEXT(WTEN!F225, "h:mm AM/PM"), ""), ""),
  IFERROR(IF(TF!H225="TBD", TEXT(TF!F225, "h:mm AM/PM"), ""), ""),
  IFERROR(IF(WGOLF!H225="TBD", TEXT(WGOLF!F225, "h:mm AM/PM"), ""), ""),
  IFERROR(IF(WBB!H225="TBD", TEXT(WBB!F225, "h:mm AM/PM"), ""), ""),
  IFERROR(IF(MBB!H225="TBD", TEXT(MBB!F225, "h:mm AM/PM"), ""), ""),
  IFERROR(IF(WLAX!H225="TBD", TEXT(WLAX!F225, "h:mm AM/PM"), ""), ""),
  IFERROR(IF(MLAX!H225="TBD", TEXT(MLAX!F225, "h:mm AM/PM"), ""), ""),
  IFERROR(IF(SOFT!H225="TBD", TEXT(SOFT!F225, "h:mm AM/PM"), ""), ""),
  IFERROR(IF(BASE!H225="TBD", TEXT(BASE!F225, "h:mm AM/PM"), ""), ""),
  IFERROR(IF(ESPORTS!H225="TBD", TEXT(ESPORTS!F225, "h:mm AM/PM"), ""), "")
)
</f>
        <v/>
      </c>
      <c r="G225" s="11" t="str">
        <f>TEXTJOIN(
  CHAR(10) &amp; CHAR(10),
  TRUE,
  IFERROR(IF(WSO!H225="TBD", WSO!G225, ""), ""),
  IFERROR(IF(MSO!H225="TBD", MSO!G225, ""), ""),
  IFERROR(IF(FH!H225="TBD", FH!G225, ""), ""),
  IFERROR(IF(MGOLF!H225="TBD", MGOLF!G225, ""), ""),
  IFERROR(IF(Football!H225="TBD", Football!G225, ""), ""),
  IFERROR(IF(WVB!H225="TBD", WVB!G225, ""), ""),
  IFERROR(IF(XC!H225="TBD", XC!G225, ""), ""),
  IFERROR(IF(SWIMMING!H225="TBD", SWIMMING!G225, ""), ""),
  IFERROR(IF(WTEN!H225="TBD", WTEN!G225, ""), ""),
  IFERROR(IF(TF!H225="TBD", TF!G225, ""), ""),
  IFERROR(IF(WGOLF!H225="TBD", WGOLF!G225, ""), ""),
  IFERROR(IF(WBB!H225="TBD", WBB!G225, ""), ""),
  IFERROR(IF(MBB!H225="TBD", MBB!G225, ""), ""),
  IFERROR(IF(WLAX!H225="TBD", WLAX!G225, ""), ""),
  IFERROR(IF(MLAX!H225="TBD", MLAX!G225, ""), ""),
  IFERROR(IF(SOFT!H225="TBD", SOFT!G225, ""), ""),
  IFERROR(IF(BASE!H225="TBD", BASE!G225, ""), ""),
  IFERROR(IF(ESPORTS!H225="TBD", ESPORTS!G225, ""), "")
)
</f>
        <v/>
      </c>
      <c r="H225" s="22" t="str">
        <f>TEXTJOIN(
  CHAR(10) &amp; CHAR(10),
  TRUE,
  IFERROR(IF(WSO!H225="TBD", WSO!P225, ""), ""),
  IFERROR(IF(MSO!H225="TBD", MSO!P225, ""), ""),
  IFERROR(IF(FH!H225="TBD", FH!P225, ""), ""),
  IFERROR(IF(MGOLF!H225="TBD", MGOLF!P225, ""), ""),
  IFERROR(IF(Football!H225="TBD", Football!P225, ""), ""),
  IFERROR(IF(WVB!H225="TBD", WVB!P225, ""), ""),
  IFERROR(IF(XC!H225="TBD", XC!P225, ""), ""),
  IFERROR(IF(SWIMMING!H225="TBD", SWIMMING!P225, ""), ""),
  IFERROR(IF(WTEN!H225="TBD", WTEN!P225, ""), ""),
  IFERROR(IF(TF!H225="TBD", TF!P225, ""), ""),
  IFERROR(IF(WGOLF!H225="TBD", WGOLF!P225, ""), ""),
  IFERROR(IF(WBB!H225="TBD", WBB!P225, ""), ""),
  IFERROR(IF(MBB!H225="TBD", MBB!P225, ""), ""),
  IFERROR(IF(WLAX!H225="TBD", WLAX!P225, ""), ""),
  IFERROR(IF(MLAX!H225="TBD", MLAX!P225, ""), ""),
  IFERROR(IF(SOFT!H225="TBD", SOFT!P225, ""), ""),
  IFERROR(IF(BASE!H225="TBD", BASE!P225, ""), ""),
  IFERROR(IF(ESPORTS!H225="TBD", ESPORTS!P225, ""), "")
)
</f>
        <v/>
      </c>
    </row>
    <row r="226" ht="22.5" customHeight="1">
      <c r="A226" s="6">
        <v>225.0</v>
      </c>
      <c r="B226" s="6" t="str">
        <f>'Master Schedule'!B226</f>
        <v>Spring Break</v>
      </c>
      <c r="C226" s="7">
        <v>46459.0</v>
      </c>
      <c r="D226" s="8" t="str">
        <f t="shared" si="1"/>
        <v>Saturday</v>
      </c>
      <c r="E226" s="11" t="str">
        <f>TEXTJOIN(
  CHAR(10) &amp; CHAR(10),
  TRUE,
  IFERROR(IF(WSO!H226="TBD", WSO!E226, ""), ""),
  IFERROR(IF(MSO!H226="TBD", MSO!E226, ""), ""),
  IFERROR(IF(FH!H226="TBD", FH!E226, ""), ""),
  IFERROR(IF(MGOLF!H226="TBD", MGOLF!E226, ""), ""),
  IFERROR(IF(Football!H226="TBD", Football!E226, ""), ""),
  IFERROR(IF(WVB!H226="TBD", WVB!E226, ""), ""),
  IFERROR(IF(XC!H226="TBD", XC!E226, ""), ""),
  IFERROR(IF(SWIMMING!H226="TBD", SWIMMING!E226, ""), ""),
  IFERROR(IF(WTEN!H226="TBD", WTEN!E226, ""), ""),
  IFERROR(IF(TF!H226="TBD", TF!E226, ""), ""),
  IFERROR(IF(WGOLF!H226="TBD", WGOLF!E226, ""), ""),
  IFERROR(IF(WBB!H226="TBD", WBB!E226, ""), ""),
  IFERROR(IF(MBB!H226="TBD", MBB!E226, ""), ""),
  IFERROR(IF(WLAX!H226="TBD", WLAX!E226, ""), ""),
  IFERROR(IF(MLAX!H226="TBD", MLAX!E226, ""), ""),
  IFERROR(IF(SOFT!H226="TBD", SOFT!E226, ""), ""),
  IFERROR(IF(BASE!H226="Away", BASE!E226, ""), ""),
  IFERROR(IF(ESPORTS!H226="TBD", ESPORTS!E226, ""), "")
)</f>
        <v/>
      </c>
      <c r="F226" s="11" t="str">
        <f>TEXTJOIN(
  CHAR(10) &amp; CHAR(10),
  TRUE,
  IFERROR(IF(WSO!H226="TBD", TEXT(WSO!F226, "h:mm AM/PM"), ""), ""),
  IFERROR(IF(MSO!H226="TBD", TEXT(MSO!F226, "h:mm AM/PM"), ""), ""),
  IFERROR(IF(FH!H226="TBD", TEXT(FH!F226, "h:mm AM/PM"), ""), ""),
  IFERROR(IF(MGOLF!H226="TBD", TEXT(MGOLF!F226, "h:mm AM/PM"), ""), ""),
  IFERROR(IF(Football!H226="TBD", TEXT(Football!F226, "h:mm AM/PM"), ""), ""),
  IFERROR(IF(WVB!H226="TBD", TEXT(WVB!F226, "h:mm AM/PM"), ""), ""),
  IFERROR(IF(XC!H226="TBD", TEXT(XC!F226, "h:mm AM/PM"), ""), ""),
  IFERROR(IF(SWIMMING!H226="TBD", TEXT(SWIMMING!F226, "h:mm AM/PM"), ""), ""),
  IFERROR(IF(WTEN!H226="TBD", TEXT(WTEN!F226, "h:mm AM/PM"), ""), ""),
  IFERROR(IF(TF!H226="TBD", TEXT(TF!F226, "h:mm AM/PM"), ""), ""),
  IFERROR(IF(WGOLF!H226="TBD", TEXT(WGOLF!F226, "h:mm AM/PM"), ""), ""),
  IFERROR(IF(WBB!H226="TBD", TEXT(WBB!F226, "h:mm AM/PM"), ""), ""),
  IFERROR(IF(MBB!H226="TBD", TEXT(MBB!F226, "h:mm AM/PM"), ""), ""),
  IFERROR(IF(WLAX!H226="TBD", TEXT(WLAX!F226, "h:mm AM/PM"), ""), ""),
  IFERROR(IF(MLAX!H226="TBD", TEXT(MLAX!F226, "h:mm AM/PM"), ""), ""),
  IFERROR(IF(SOFT!H226="TBD", TEXT(SOFT!F226, "h:mm AM/PM"), ""), ""),
  IFERROR(IF(BASE!H226="TBD", TEXT(BASE!F226, "h:mm AM/PM"), ""), ""),
  IFERROR(IF(ESPORTS!H226="TBD", TEXT(ESPORTS!F226, "h:mm AM/PM"), ""), "")
)
</f>
        <v/>
      </c>
      <c r="G226" s="11" t="str">
        <f>TEXTJOIN(
  CHAR(10) &amp; CHAR(10),
  TRUE,
  IFERROR(IF(WSO!H226="TBD", WSO!G226, ""), ""),
  IFERROR(IF(MSO!H226="TBD", MSO!G226, ""), ""),
  IFERROR(IF(FH!H226="TBD", FH!G226, ""), ""),
  IFERROR(IF(MGOLF!H226="TBD", MGOLF!G226, ""), ""),
  IFERROR(IF(Football!H226="TBD", Football!G226, ""), ""),
  IFERROR(IF(WVB!H226="TBD", WVB!G226, ""), ""),
  IFERROR(IF(XC!H226="TBD", XC!G226, ""), ""),
  IFERROR(IF(SWIMMING!H226="TBD", SWIMMING!G226, ""), ""),
  IFERROR(IF(WTEN!H226="TBD", WTEN!G226, ""), ""),
  IFERROR(IF(TF!H226="TBD", TF!G226, ""), ""),
  IFERROR(IF(WGOLF!H226="TBD", WGOLF!G226, ""), ""),
  IFERROR(IF(WBB!H226="TBD", WBB!G226, ""), ""),
  IFERROR(IF(MBB!H226="TBD", MBB!G226, ""), ""),
  IFERROR(IF(WLAX!H226="TBD", WLAX!G226, ""), ""),
  IFERROR(IF(MLAX!H226="TBD", MLAX!G226, ""), ""),
  IFERROR(IF(SOFT!H226="TBD", SOFT!G226, ""), ""),
  IFERROR(IF(BASE!H226="TBD", BASE!G226, ""), ""),
  IFERROR(IF(ESPORTS!H226="TBD", ESPORTS!G226, ""), "")
)
</f>
        <v/>
      </c>
      <c r="H226" s="22" t="str">
        <f>TEXTJOIN(
  CHAR(10) &amp; CHAR(10),
  TRUE,
  IFERROR(IF(WSO!H226="TBD", WSO!P226, ""), ""),
  IFERROR(IF(MSO!H226="TBD", MSO!P226, ""), ""),
  IFERROR(IF(FH!H226="TBD", FH!P226, ""), ""),
  IFERROR(IF(MGOLF!H226="TBD", MGOLF!P226, ""), ""),
  IFERROR(IF(Football!H226="TBD", Football!P226, ""), ""),
  IFERROR(IF(WVB!H226="TBD", WVB!P226, ""), ""),
  IFERROR(IF(XC!H226="TBD", XC!P226, ""), ""),
  IFERROR(IF(SWIMMING!H226="TBD", SWIMMING!P226, ""), ""),
  IFERROR(IF(WTEN!H226="TBD", WTEN!P226, ""), ""),
  IFERROR(IF(TF!H226="TBD", TF!P226, ""), ""),
  IFERROR(IF(WGOLF!H226="TBD", WGOLF!P226, ""), ""),
  IFERROR(IF(WBB!H226="TBD", WBB!P226, ""), ""),
  IFERROR(IF(MBB!H226="TBD", MBB!P226, ""), ""),
  IFERROR(IF(WLAX!H226="TBD", WLAX!P226, ""), ""),
  IFERROR(IF(MLAX!H226="TBD", MLAX!P226, ""), ""),
  IFERROR(IF(SOFT!H226="TBD", SOFT!P226, ""), ""),
  IFERROR(IF(BASE!H226="TBD", BASE!P226, ""), ""),
  IFERROR(IF(ESPORTS!H226="TBD", ESPORTS!P226, ""), "")
)
</f>
        <v/>
      </c>
    </row>
    <row r="227" ht="22.5" customHeight="1">
      <c r="A227" s="6">
        <v>226.0</v>
      </c>
      <c r="B227" s="6" t="str">
        <f>'Master Schedule'!B227</f>
        <v/>
      </c>
      <c r="C227" s="7">
        <v>46460.0</v>
      </c>
      <c r="D227" s="8" t="str">
        <f t="shared" si="1"/>
        <v>Sunday</v>
      </c>
      <c r="E227" s="11" t="str">
        <f>TEXTJOIN(
  CHAR(10) &amp; CHAR(10),
  TRUE,
  IFERROR(IF(WSO!H227="TBD", WSO!E227, ""), ""),
  IFERROR(IF(MSO!H227="TBD", MSO!E227, ""), ""),
  IFERROR(IF(FH!H227="TBD", FH!E227, ""), ""),
  IFERROR(IF(MGOLF!H227="TBD", MGOLF!E227, ""), ""),
  IFERROR(IF(Football!H227="TBD", Football!E227, ""), ""),
  IFERROR(IF(WVB!H227="TBD", WVB!E227, ""), ""),
  IFERROR(IF(XC!H227="TBD", XC!E227, ""), ""),
  IFERROR(IF(SWIMMING!H227="TBD", SWIMMING!E227, ""), ""),
  IFERROR(IF(WTEN!H227="TBD", WTEN!E227, ""), ""),
  IFERROR(IF(TF!H227="TBD", TF!E227, ""), ""),
  IFERROR(IF(WGOLF!H227="TBD", WGOLF!E227, ""), ""),
  IFERROR(IF(WBB!H227="TBD", WBB!E227, ""), ""),
  IFERROR(IF(MBB!H227="TBD", MBB!E227, ""), ""),
  IFERROR(IF(WLAX!H227="TBD", WLAX!E227, ""), ""),
  IFERROR(IF(MLAX!H227="TBD", MLAX!E227, ""), ""),
  IFERROR(IF(SOFT!H227="TBD", SOFT!E227, ""), ""),
  IFERROR(IF(BASE!H227="Away", BASE!E227, ""), ""),
  IFERROR(IF(ESPORTS!H227="TBD", ESPORTS!E227, ""), "")
)</f>
        <v/>
      </c>
      <c r="F227" s="11" t="str">
        <f>TEXTJOIN(
  CHAR(10) &amp; CHAR(10),
  TRUE,
  IFERROR(IF(WSO!H227="TBD", TEXT(WSO!F227, "h:mm AM/PM"), ""), ""),
  IFERROR(IF(MSO!H227="TBD", TEXT(MSO!F227, "h:mm AM/PM"), ""), ""),
  IFERROR(IF(FH!H227="TBD", TEXT(FH!F227, "h:mm AM/PM"), ""), ""),
  IFERROR(IF(MGOLF!H227="TBD", TEXT(MGOLF!F227, "h:mm AM/PM"), ""), ""),
  IFERROR(IF(Football!H227="TBD", TEXT(Football!F227, "h:mm AM/PM"), ""), ""),
  IFERROR(IF(WVB!H227="TBD", TEXT(WVB!F227, "h:mm AM/PM"), ""), ""),
  IFERROR(IF(XC!H227="TBD", TEXT(XC!F227, "h:mm AM/PM"), ""), ""),
  IFERROR(IF(SWIMMING!H227="TBD", TEXT(SWIMMING!F227, "h:mm AM/PM"), ""), ""),
  IFERROR(IF(WTEN!H227="TBD", TEXT(WTEN!F227, "h:mm AM/PM"), ""), ""),
  IFERROR(IF(TF!H227="TBD", TEXT(TF!F227, "h:mm AM/PM"), ""), ""),
  IFERROR(IF(WGOLF!H227="TBD", TEXT(WGOLF!F227, "h:mm AM/PM"), ""), ""),
  IFERROR(IF(WBB!H227="TBD", TEXT(WBB!F227, "h:mm AM/PM"), ""), ""),
  IFERROR(IF(MBB!H227="TBD", TEXT(MBB!F227, "h:mm AM/PM"), ""), ""),
  IFERROR(IF(WLAX!H227="TBD", TEXT(WLAX!F227, "h:mm AM/PM"), ""), ""),
  IFERROR(IF(MLAX!H227="TBD", TEXT(MLAX!F227, "h:mm AM/PM"), ""), ""),
  IFERROR(IF(SOFT!H227="TBD", TEXT(SOFT!F227, "h:mm AM/PM"), ""), ""),
  IFERROR(IF(BASE!H227="TBD", TEXT(BASE!F227, "h:mm AM/PM"), ""), ""),
  IFERROR(IF(ESPORTS!H227="TBD", TEXT(ESPORTS!F227, "h:mm AM/PM"), ""), "")
)
</f>
        <v/>
      </c>
      <c r="G227" s="11" t="str">
        <f>TEXTJOIN(
  CHAR(10) &amp; CHAR(10),
  TRUE,
  IFERROR(IF(WSO!H227="TBD", WSO!G227, ""), ""),
  IFERROR(IF(MSO!H227="TBD", MSO!G227, ""), ""),
  IFERROR(IF(FH!H227="TBD", FH!G227, ""), ""),
  IFERROR(IF(MGOLF!H227="TBD", MGOLF!G227, ""), ""),
  IFERROR(IF(Football!H227="TBD", Football!G227, ""), ""),
  IFERROR(IF(WVB!H227="TBD", WVB!G227, ""), ""),
  IFERROR(IF(XC!H227="TBD", XC!G227, ""), ""),
  IFERROR(IF(SWIMMING!H227="TBD", SWIMMING!G227, ""), ""),
  IFERROR(IF(WTEN!H227="TBD", WTEN!G227, ""), ""),
  IFERROR(IF(TF!H227="TBD", TF!G227, ""), ""),
  IFERROR(IF(WGOLF!H227="TBD", WGOLF!G227, ""), ""),
  IFERROR(IF(WBB!H227="TBD", WBB!G227, ""), ""),
  IFERROR(IF(MBB!H227="TBD", MBB!G227, ""), ""),
  IFERROR(IF(WLAX!H227="TBD", WLAX!G227, ""), ""),
  IFERROR(IF(MLAX!H227="TBD", MLAX!G227, ""), ""),
  IFERROR(IF(SOFT!H227="TBD", SOFT!G227, ""), ""),
  IFERROR(IF(BASE!H227="TBD", BASE!G227, ""), ""),
  IFERROR(IF(ESPORTS!H227="TBD", ESPORTS!G227, ""), "")
)
</f>
        <v/>
      </c>
      <c r="H227" s="22" t="str">
        <f>TEXTJOIN(
  CHAR(10) &amp; CHAR(10),
  TRUE,
  IFERROR(IF(WSO!H227="TBD", WSO!P227, ""), ""),
  IFERROR(IF(MSO!H227="TBD", MSO!P227, ""), ""),
  IFERROR(IF(FH!H227="TBD", FH!P227, ""), ""),
  IFERROR(IF(MGOLF!H227="TBD", MGOLF!P227, ""), ""),
  IFERROR(IF(Football!H227="TBD", Football!P227, ""), ""),
  IFERROR(IF(WVB!H227="TBD", WVB!P227, ""), ""),
  IFERROR(IF(XC!H227="TBD", XC!P227, ""), ""),
  IFERROR(IF(SWIMMING!H227="TBD", SWIMMING!P227, ""), ""),
  IFERROR(IF(WTEN!H227="TBD", WTEN!P227, ""), ""),
  IFERROR(IF(TF!H227="TBD", TF!P227, ""), ""),
  IFERROR(IF(WGOLF!H227="TBD", WGOLF!P227, ""), ""),
  IFERROR(IF(WBB!H227="TBD", WBB!P227, ""), ""),
  IFERROR(IF(MBB!H227="TBD", MBB!P227, ""), ""),
  IFERROR(IF(WLAX!H227="TBD", WLAX!P227, ""), ""),
  IFERROR(IF(MLAX!H227="TBD", MLAX!P227, ""), ""),
  IFERROR(IF(SOFT!H227="TBD", SOFT!P227, ""), ""),
  IFERROR(IF(BASE!H227="TBD", BASE!P227, ""), ""),
  IFERROR(IF(ESPORTS!H227="TBD", ESPORTS!P227, ""), "")
)
</f>
        <v/>
      </c>
    </row>
    <row r="228" ht="22.5" customHeight="1">
      <c r="A228" s="6">
        <v>227.0</v>
      </c>
      <c r="B228" s="6" t="str">
        <f>'Master Schedule'!B228</f>
        <v/>
      </c>
      <c r="C228" s="7">
        <v>46461.0</v>
      </c>
      <c r="D228" s="8" t="str">
        <f t="shared" si="1"/>
        <v>Monday</v>
      </c>
      <c r="E228" s="11" t="str">
        <f>TEXTJOIN(
  CHAR(10) &amp; CHAR(10),
  TRUE,
  IFERROR(IF(WSO!H228="TBD", WSO!E228, ""), ""),
  IFERROR(IF(MSO!H228="TBD", MSO!E228, ""), ""),
  IFERROR(IF(FH!H228="TBD", FH!E228, ""), ""),
  IFERROR(IF(MGOLF!H228="TBD", MGOLF!E228, ""), ""),
  IFERROR(IF(Football!H228="TBD", Football!E228, ""), ""),
  IFERROR(IF(WVB!H228="TBD", WVB!E228, ""), ""),
  IFERROR(IF(XC!H228="TBD", XC!E228, ""), ""),
  IFERROR(IF(SWIMMING!H228="TBD", SWIMMING!E228, ""), ""),
  IFERROR(IF(WTEN!H228="TBD", WTEN!E228, ""), ""),
  IFERROR(IF(TF!H228="TBD", TF!E228, ""), ""),
  IFERROR(IF(WGOLF!H228="TBD", WGOLF!E228, ""), ""),
  IFERROR(IF(WBB!H228="TBD", WBB!E228, ""), ""),
  IFERROR(IF(MBB!H228="TBD", MBB!E228, ""), ""),
  IFERROR(IF(WLAX!H228="TBD", WLAX!E228, ""), ""),
  IFERROR(IF(MLAX!H228="TBD", MLAX!E228, ""), ""),
  IFERROR(IF(SOFT!H228="TBD", SOFT!E228, ""), ""),
  IFERROR(IF(BASE!H228="Away", BASE!E228, ""), ""),
  IFERROR(IF(ESPORTS!H228="TBD", ESPORTS!E228, ""), "")
)</f>
        <v/>
      </c>
      <c r="F228" s="11" t="str">
        <f>TEXTJOIN(
  CHAR(10) &amp; CHAR(10),
  TRUE,
  IFERROR(IF(WSO!H228="TBD", TEXT(WSO!F228, "h:mm AM/PM"), ""), ""),
  IFERROR(IF(MSO!H228="TBD", TEXT(MSO!F228, "h:mm AM/PM"), ""), ""),
  IFERROR(IF(FH!H228="TBD", TEXT(FH!F228, "h:mm AM/PM"), ""), ""),
  IFERROR(IF(MGOLF!H228="TBD", TEXT(MGOLF!F228, "h:mm AM/PM"), ""), ""),
  IFERROR(IF(Football!H228="TBD", TEXT(Football!F228, "h:mm AM/PM"), ""), ""),
  IFERROR(IF(WVB!H228="TBD", TEXT(WVB!F228, "h:mm AM/PM"), ""), ""),
  IFERROR(IF(XC!H228="TBD", TEXT(XC!F228, "h:mm AM/PM"), ""), ""),
  IFERROR(IF(SWIMMING!H228="TBD", TEXT(SWIMMING!F228, "h:mm AM/PM"), ""), ""),
  IFERROR(IF(WTEN!H228="TBD", TEXT(WTEN!F228, "h:mm AM/PM"), ""), ""),
  IFERROR(IF(TF!H228="TBD", TEXT(TF!F228, "h:mm AM/PM"), ""), ""),
  IFERROR(IF(WGOLF!H228="TBD", TEXT(WGOLF!F228, "h:mm AM/PM"), ""), ""),
  IFERROR(IF(WBB!H228="TBD", TEXT(WBB!F228, "h:mm AM/PM"), ""), ""),
  IFERROR(IF(MBB!H228="TBD", TEXT(MBB!F228, "h:mm AM/PM"), ""), ""),
  IFERROR(IF(WLAX!H228="TBD", TEXT(WLAX!F228, "h:mm AM/PM"), ""), ""),
  IFERROR(IF(MLAX!H228="TBD", TEXT(MLAX!F228, "h:mm AM/PM"), ""), ""),
  IFERROR(IF(SOFT!H228="TBD", TEXT(SOFT!F228, "h:mm AM/PM"), ""), ""),
  IFERROR(IF(BASE!H228="TBD", TEXT(BASE!F228, "h:mm AM/PM"), ""), ""),
  IFERROR(IF(ESPORTS!H228="TBD", TEXT(ESPORTS!F228, "h:mm AM/PM"), ""), "")
)
</f>
        <v/>
      </c>
      <c r="G228" s="11" t="str">
        <f>TEXTJOIN(
  CHAR(10) &amp; CHAR(10),
  TRUE,
  IFERROR(IF(WSO!H228="TBD", WSO!G228, ""), ""),
  IFERROR(IF(MSO!H228="TBD", MSO!G228, ""), ""),
  IFERROR(IF(FH!H228="TBD", FH!G228, ""), ""),
  IFERROR(IF(MGOLF!H228="TBD", MGOLF!G228, ""), ""),
  IFERROR(IF(Football!H228="TBD", Football!G228, ""), ""),
  IFERROR(IF(WVB!H228="TBD", WVB!G228, ""), ""),
  IFERROR(IF(XC!H228="TBD", XC!G228, ""), ""),
  IFERROR(IF(SWIMMING!H228="TBD", SWIMMING!G228, ""), ""),
  IFERROR(IF(WTEN!H228="TBD", WTEN!G228, ""), ""),
  IFERROR(IF(TF!H228="TBD", TF!G228, ""), ""),
  IFERROR(IF(WGOLF!H228="TBD", WGOLF!G228, ""), ""),
  IFERROR(IF(WBB!H228="TBD", WBB!G228, ""), ""),
  IFERROR(IF(MBB!H228="TBD", MBB!G228, ""), ""),
  IFERROR(IF(WLAX!H228="TBD", WLAX!G228, ""), ""),
  IFERROR(IF(MLAX!H228="TBD", MLAX!G228, ""), ""),
  IFERROR(IF(SOFT!H228="TBD", SOFT!G228, ""), ""),
  IFERROR(IF(BASE!H228="TBD", BASE!G228, ""), ""),
  IFERROR(IF(ESPORTS!H228="TBD", ESPORTS!G228, ""), "")
)
</f>
        <v/>
      </c>
      <c r="H228" s="22" t="str">
        <f>TEXTJOIN(
  CHAR(10) &amp; CHAR(10),
  TRUE,
  IFERROR(IF(WSO!H228="TBD", WSO!P228, ""), ""),
  IFERROR(IF(MSO!H228="TBD", MSO!P228, ""), ""),
  IFERROR(IF(FH!H228="TBD", FH!P228, ""), ""),
  IFERROR(IF(MGOLF!H228="TBD", MGOLF!P228, ""), ""),
  IFERROR(IF(Football!H228="TBD", Football!P228, ""), ""),
  IFERROR(IF(WVB!H228="TBD", WVB!P228, ""), ""),
  IFERROR(IF(XC!H228="TBD", XC!P228, ""), ""),
  IFERROR(IF(SWIMMING!H228="TBD", SWIMMING!P228, ""), ""),
  IFERROR(IF(WTEN!H228="TBD", WTEN!P228, ""), ""),
  IFERROR(IF(TF!H228="TBD", TF!P228, ""), ""),
  IFERROR(IF(WGOLF!H228="TBD", WGOLF!P228, ""), ""),
  IFERROR(IF(WBB!H228="TBD", WBB!P228, ""), ""),
  IFERROR(IF(MBB!H228="TBD", MBB!P228, ""), ""),
  IFERROR(IF(WLAX!H228="TBD", WLAX!P228, ""), ""),
  IFERROR(IF(MLAX!H228="TBD", MLAX!P228, ""), ""),
  IFERROR(IF(SOFT!H228="TBD", SOFT!P228, ""), ""),
  IFERROR(IF(BASE!H228="TBD", BASE!P228, ""), ""),
  IFERROR(IF(ESPORTS!H228="TBD", ESPORTS!P228, ""), "")
)
</f>
        <v/>
      </c>
    </row>
    <row r="229" ht="22.5" customHeight="1">
      <c r="A229" s="6">
        <v>228.0</v>
      </c>
      <c r="B229" s="6" t="str">
        <f>'Master Schedule'!B229</f>
        <v/>
      </c>
      <c r="C229" s="7">
        <v>46462.0</v>
      </c>
      <c r="D229" s="8" t="str">
        <f t="shared" si="1"/>
        <v>Tuesday</v>
      </c>
      <c r="E229" s="11" t="str">
        <f>TEXTJOIN(
  CHAR(10) &amp; CHAR(10),
  TRUE,
  IFERROR(IF(WSO!H229="TBD", WSO!E229, ""), ""),
  IFERROR(IF(MSO!H229="TBD", MSO!E229, ""), ""),
  IFERROR(IF(FH!H229="TBD", FH!E229, ""), ""),
  IFERROR(IF(MGOLF!H229="TBD", MGOLF!E229, ""), ""),
  IFERROR(IF(Football!H229="TBD", Football!E229, ""), ""),
  IFERROR(IF(WVB!H229="TBD", WVB!E229, ""), ""),
  IFERROR(IF(XC!H229="TBD", XC!E229, ""), ""),
  IFERROR(IF(SWIMMING!H229="TBD", SWIMMING!E229, ""), ""),
  IFERROR(IF(WTEN!H229="TBD", WTEN!E229, ""), ""),
  IFERROR(IF(TF!H229="TBD", TF!E229, ""), ""),
  IFERROR(IF(WGOLF!H229="TBD", WGOLF!E229, ""), ""),
  IFERROR(IF(WBB!H229="TBD", WBB!E229, ""), ""),
  IFERROR(IF(MBB!H229="TBD", MBB!E229, ""), ""),
  IFERROR(IF(WLAX!H229="TBD", WLAX!E229, ""), ""),
  IFERROR(IF(MLAX!H229="TBD", MLAX!E229, ""), ""),
  IFERROR(IF(SOFT!H229="TBD", SOFT!E229, ""), ""),
  IFERROR(IF(BASE!H229="Away", BASE!E229, ""), ""),
  IFERROR(IF(ESPORTS!H229="TBD", ESPORTS!E229, ""), "")
)</f>
        <v/>
      </c>
      <c r="F229" s="11" t="str">
        <f>TEXTJOIN(
  CHAR(10) &amp; CHAR(10),
  TRUE,
  IFERROR(IF(WSO!H229="TBD", TEXT(WSO!F229, "h:mm AM/PM"), ""), ""),
  IFERROR(IF(MSO!H229="TBD", TEXT(MSO!F229, "h:mm AM/PM"), ""), ""),
  IFERROR(IF(FH!H229="TBD", TEXT(FH!F229, "h:mm AM/PM"), ""), ""),
  IFERROR(IF(MGOLF!H229="TBD", TEXT(MGOLF!F229, "h:mm AM/PM"), ""), ""),
  IFERROR(IF(Football!H229="TBD", TEXT(Football!F229, "h:mm AM/PM"), ""), ""),
  IFERROR(IF(WVB!H229="TBD", TEXT(WVB!F229, "h:mm AM/PM"), ""), ""),
  IFERROR(IF(XC!H229="TBD", TEXT(XC!F229, "h:mm AM/PM"), ""), ""),
  IFERROR(IF(SWIMMING!H229="TBD", TEXT(SWIMMING!F229, "h:mm AM/PM"), ""), ""),
  IFERROR(IF(WTEN!H229="TBD", TEXT(WTEN!F229, "h:mm AM/PM"), ""), ""),
  IFERROR(IF(TF!H229="TBD", TEXT(TF!F229, "h:mm AM/PM"), ""), ""),
  IFERROR(IF(WGOLF!H229="TBD", TEXT(WGOLF!F229, "h:mm AM/PM"), ""), ""),
  IFERROR(IF(WBB!H229="TBD", TEXT(WBB!F229, "h:mm AM/PM"), ""), ""),
  IFERROR(IF(MBB!H229="TBD", TEXT(MBB!F229, "h:mm AM/PM"), ""), ""),
  IFERROR(IF(WLAX!H229="TBD", TEXT(WLAX!F229, "h:mm AM/PM"), ""), ""),
  IFERROR(IF(MLAX!H229="TBD", TEXT(MLAX!F229, "h:mm AM/PM"), ""), ""),
  IFERROR(IF(SOFT!H229="TBD", TEXT(SOFT!F229, "h:mm AM/PM"), ""), ""),
  IFERROR(IF(BASE!H229="TBD", TEXT(BASE!F229, "h:mm AM/PM"), ""), ""),
  IFERROR(IF(ESPORTS!H229="TBD", TEXT(ESPORTS!F229, "h:mm AM/PM"), ""), "")
)
</f>
        <v/>
      </c>
      <c r="G229" s="11" t="str">
        <f>TEXTJOIN(
  CHAR(10) &amp; CHAR(10),
  TRUE,
  IFERROR(IF(WSO!H229="TBD", WSO!G229, ""), ""),
  IFERROR(IF(MSO!H229="TBD", MSO!G229, ""), ""),
  IFERROR(IF(FH!H229="TBD", FH!G229, ""), ""),
  IFERROR(IF(MGOLF!H229="TBD", MGOLF!G229, ""), ""),
  IFERROR(IF(Football!H229="TBD", Football!G229, ""), ""),
  IFERROR(IF(WVB!H229="TBD", WVB!G229, ""), ""),
  IFERROR(IF(XC!H229="TBD", XC!G229, ""), ""),
  IFERROR(IF(SWIMMING!H229="TBD", SWIMMING!G229, ""), ""),
  IFERROR(IF(WTEN!H229="TBD", WTEN!G229, ""), ""),
  IFERROR(IF(TF!H229="TBD", TF!G229, ""), ""),
  IFERROR(IF(WGOLF!H229="TBD", WGOLF!G229, ""), ""),
  IFERROR(IF(WBB!H229="TBD", WBB!G229, ""), ""),
  IFERROR(IF(MBB!H229="TBD", MBB!G229, ""), ""),
  IFERROR(IF(WLAX!H229="TBD", WLAX!G229, ""), ""),
  IFERROR(IF(MLAX!H229="TBD", MLAX!G229, ""), ""),
  IFERROR(IF(SOFT!H229="TBD", SOFT!G229, ""), ""),
  IFERROR(IF(BASE!H229="TBD", BASE!G229, ""), ""),
  IFERROR(IF(ESPORTS!H229="TBD", ESPORTS!G229, ""), "")
)
</f>
        <v/>
      </c>
      <c r="H229" s="22" t="str">
        <f>TEXTJOIN(
  CHAR(10) &amp; CHAR(10),
  TRUE,
  IFERROR(IF(WSO!H229="TBD", WSO!P229, ""), ""),
  IFERROR(IF(MSO!H229="TBD", MSO!P229, ""), ""),
  IFERROR(IF(FH!H229="TBD", FH!P229, ""), ""),
  IFERROR(IF(MGOLF!H229="TBD", MGOLF!P229, ""), ""),
  IFERROR(IF(Football!H229="TBD", Football!P229, ""), ""),
  IFERROR(IF(WVB!H229="TBD", WVB!P229, ""), ""),
  IFERROR(IF(XC!H229="TBD", XC!P229, ""), ""),
  IFERROR(IF(SWIMMING!H229="TBD", SWIMMING!P229, ""), ""),
  IFERROR(IF(WTEN!H229="TBD", WTEN!P229, ""), ""),
  IFERROR(IF(TF!H229="TBD", TF!P229, ""), ""),
  IFERROR(IF(WGOLF!H229="TBD", WGOLF!P229, ""), ""),
  IFERROR(IF(WBB!H229="TBD", WBB!P229, ""), ""),
  IFERROR(IF(MBB!H229="TBD", MBB!P229, ""), ""),
  IFERROR(IF(WLAX!H229="TBD", WLAX!P229, ""), ""),
  IFERROR(IF(MLAX!H229="TBD", MLAX!P229, ""), ""),
  IFERROR(IF(SOFT!H229="TBD", SOFT!P229, ""), ""),
  IFERROR(IF(BASE!H229="TBD", BASE!P229, ""), ""),
  IFERROR(IF(ESPORTS!H229="TBD", ESPORTS!P229, ""), "")
)
</f>
        <v/>
      </c>
    </row>
    <row r="230" ht="22.5" customHeight="1">
      <c r="A230" s="6">
        <v>229.0</v>
      </c>
      <c r="B230" s="6" t="str">
        <f>'Master Schedule'!B230</f>
        <v/>
      </c>
      <c r="C230" s="7">
        <v>46463.0</v>
      </c>
      <c r="D230" s="8" t="str">
        <f t="shared" si="1"/>
        <v>Wednesday</v>
      </c>
      <c r="E230" s="11" t="str">
        <f>TEXTJOIN(
  CHAR(10) &amp; CHAR(10),
  TRUE,
  IFERROR(IF(WSO!H230="TBD", WSO!E230, ""), ""),
  IFERROR(IF(MSO!H230="TBD", MSO!E230, ""), ""),
  IFERROR(IF(FH!H230="TBD", FH!E230, ""), ""),
  IFERROR(IF(MGOLF!H230="TBD", MGOLF!E230, ""), ""),
  IFERROR(IF(Football!H230="TBD", Football!E230, ""), ""),
  IFERROR(IF(WVB!H230="TBD", WVB!E230, ""), ""),
  IFERROR(IF(XC!H230="TBD", XC!E230, ""), ""),
  IFERROR(IF(SWIMMING!H230="TBD", SWIMMING!E230, ""), ""),
  IFERROR(IF(WTEN!H230="TBD", WTEN!E230, ""), ""),
  IFERROR(IF(TF!H230="TBD", TF!E230, ""), ""),
  IFERROR(IF(WGOLF!H230="TBD", WGOLF!E230, ""), ""),
  IFERROR(IF(WBB!H230="TBD", WBB!E230, ""), ""),
  IFERROR(IF(MBB!H230="TBD", MBB!E230, ""), ""),
  IFERROR(IF(WLAX!H230="TBD", WLAX!E230, ""), ""),
  IFERROR(IF(MLAX!H230="TBD", MLAX!E230, ""), ""),
  IFERROR(IF(SOFT!H230="TBD", SOFT!E230, ""), ""),
  IFERROR(IF(BASE!H230="Away", BASE!E230, ""), ""),
  IFERROR(IF(ESPORTS!H230="TBD", ESPORTS!E230, ""), "")
)</f>
        <v/>
      </c>
      <c r="F230" s="11" t="str">
        <f>TEXTJOIN(
  CHAR(10) &amp; CHAR(10),
  TRUE,
  IFERROR(IF(WSO!H230="TBD", TEXT(WSO!F230, "h:mm AM/PM"), ""), ""),
  IFERROR(IF(MSO!H230="TBD", TEXT(MSO!F230, "h:mm AM/PM"), ""), ""),
  IFERROR(IF(FH!H230="TBD", TEXT(FH!F230, "h:mm AM/PM"), ""), ""),
  IFERROR(IF(MGOLF!H230="TBD", TEXT(MGOLF!F230, "h:mm AM/PM"), ""), ""),
  IFERROR(IF(Football!H230="TBD", TEXT(Football!F230, "h:mm AM/PM"), ""), ""),
  IFERROR(IF(WVB!H230="TBD", TEXT(WVB!F230, "h:mm AM/PM"), ""), ""),
  IFERROR(IF(XC!H230="TBD", TEXT(XC!F230, "h:mm AM/PM"), ""), ""),
  IFERROR(IF(SWIMMING!H230="TBD", TEXT(SWIMMING!F230, "h:mm AM/PM"), ""), ""),
  IFERROR(IF(WTEN!H230="TBD", TEXT(WTEN!F230, "h:mm AM/PM"), ""), ""),
  IFERROR(IF(TF!H230="TBD", TEXT(TF!F230, "h:mm AM/PM"), ""), ""),
  IFERROR(IF(WGOLF!H230="TBD", TEXT(WGOLF!F230, "h:mm AM/PM"), ""), ""),
  IFERROR(IF(WBB!H230="TBD", TEXT(WBB!F230, "h:mm AM/PM"), ""), ""),
  IFERROR(IF(MBB!H230="TBD", TEXT(MBB!F230, "h:mm AM/PM"), ""), ""),
  IFERROR(IF(WLAX!H230="TBD", TEXT(WLAX!F230, "h:mm AM/PM"), ""), ""),
  IFERROR(IF(MLAX!H230="TBD", TEXT(MLAX!F230, "h:mm AM/PM"), ""), ""),
  IFERROR(IF(SOFT!H230="TBD", TEXT(SOFT!F230, "h:mm AM/PM"), ""), ""),
  IFERROR(IF(BASE!H230="TBD", TEXT(BASE!F230, "h:mm AM/PM"), ""), ""),
  IFERROR(IF(ESPORTS!H230="TBD", TEXT(ESPORTS!F230, "h:mm AM/PM"), ""), "")
)
</f>
        <v/>
      </c>
      <c r="G230" s="11" t="str">
        <f>TEXTJOIN(
  CHAR(10) &amp; CHAR(10),
  TRUE,
  IFERROR(IF(WSO!H230="TBD", WSO!G230, ""), ""),
  IFERROR(IF(MSO!H230="TBD", MSO!G230, ""), ""),
  IFERROR(IF(FH!H230="TBD", FH!G230, ""), ""),
  IFERROR(IF(MGOLF!H230="TBD", MGOLF!G230, ""), ""),
  IFERROR(IF(Football!H230="TBD", Football!G230, ""), ""),
  IFERROR(IF(WVB!H230="TBD", WVB!G230, ""), ""),
  IFERROR(IF(XC!H230="TBD", XC!G230, ""), ""),
  IFERROR(IF(SWIMMING!H230="TBD", SWIMMING!G230, ""), ""),
  IFERROR(IF(WTEN!H230="TBD", WTEN!G230, ""), ""),
  IFERROR(IF(TF!H230="TBD", TF!G230, ""), ""),
  IFERROR(IF(WGOLF!H230="TBD", WGOLF!G230, ""), ""),
  IFERROR(IF(WBB!H230="TBD", WBB!G230, ""), ""),
  IFERROR(IF(MBB!H230="TBD", MBB!G230, ""), ""),
  IFERROR(IF(WLAX!H230="TBD", WLAX!G230, ""), ""),
  IFERROR(IF(MLAX!H230="TBD", MLAX!G230, ""), ""),
  IFERROR(IF(SOFT!H230="TBD", SOFT!G230, ""), ""),
  IFERROR(IF(BASE!H230="TBD", BASE!G230, ""), ""),
  IFERROR(IF(ESPORTS!H230="TBD", ESPORTS!G230, ""), "")
)
</f>
        <v/>
      </c>
      <c r="H230" s="22" t="str">
        <f>TEXTJOIN(
  CHAR(10) &amp; CHAR(10),
  TRUE,
  IFERROR(IF(WSO!H230="TBD", WSO!P230, ""), ""),
  IFERROR(IF(MSO!H230="TBD", MSO!P230, ""), ""),
  IFERROR(IF(FH!H230="TBD", FH!P230, ""), ""),
  IFERROR(IF(MGOLF!H230="TBD", MGOLF!P230, ""), ""),
  IFERROR(IF(Football!H230="TBD", Football!P230, ""), ""),
  IFERROR(IF(WVB!H230="TBD", WVB!P230, ""), ""),
  IFERROR(IF(XC!H230="TBD", XC!P230, ""), ""),
  IFERROR(IF(SWIMMING!H230="TBD", SWIMMING!P230, ""), ""),
  IFERROR(IF(WTEN!H230="TBD", WTEN!P230, ""), ""),
  IFERROR(IF(TF!H230="TBD", TF!P230, ""), ""),
  IFERROR(IF(WGOLF!H230="TBD", WGOLF!P230, ""), ""),
  IFERROR(IF(WBB!H230="TBD", WBB!P230, ""), ""),
  IFERROR(IF(MBB!H230="TBD", MBB!P230, ""), ""),
  IFERROR(IF(WLAX!H230="TBD", WLAX!P230, ""), ""),
  IFERROR(IF(MLAX!H230="TBD", MLAX!P230, ""), ""),
  IFERROR(IF(SOFT!H230="TBD", SOFT!P230, ""), ""),
  IFERROR(IF(BASE!H230="TBD", BASE!P230, ""), ""),
  IFERROR(IF(ESPORTS!H230="TBD", ESPORTS!P230, ""), "")
)
</f>
        <v/>
      </c>
    </row>
    <row r="231" ht="22.5" customHeight="1">
      <c r="A231" s="6">
        <v>230.0</v>
      </c>
      <c r="B231" s="6" t="str">
        <f>'Master Schedule'!B231</f>
        <v/>
      </c>
      <c r="C231" s="7">
        <v>46464.0</v>
      </c>
      <c r="D231" s="8" t="str">
        <f t="shared" si="1"/>
        <v>Thursday</v>
      </c>
      <c r="E231" s="11" t="str">
        <f>TEXTJOIN(
  CHAR(10) &amp; CHAR(10),
  TRUE,
  IFERROR(IF(WSO!H231="TBD", WSO!E231, ""), ""),
  IFERROR(IF(MSO!H231="TBD", MSO!E231, ""), ""),
  IFERROR(IF(FH!H231="TBD", FH!E231, ""), ""),
  IFERROR(IF(MGOLF!H231="TBD", MGOLF!E231, ""), ""),
  IFERROR(IF(Football!H231="TBD", Football!E231, ""), ""),
  IFERROR(IF(WVB!H231="TBD", WVB!E231, ""), ""),
  IFERROR(IF(XC!H231="TBD", XC!E231, ""), ""),
  IFERROR(IF(SWIMMING!H231="TBD", SWIMMING!E231, ""), ""),
  IFERROR(IF(WTEN!H231="TBD", WTEN!E231, ""), ""),
  IFERROR(IF(TF!H231="TBD", TF!E231, ""), ""),
  IFERROR(IF(WGOLF!H231="TBD", WGOLF!E231, ""), ""),
  IFERROR(IF(WBB!H231="TBD", WBB!E231, ""), ""),
  IFERROR(IF(MBB!H231="TBD", MBB!E231, ""), ""),
  IFERROR(IF(WLAX!H231="TBD", WLAX!E231, ""), ""),
  IFERROR(IF(MLAX!H231="TBD", MLAX!E231, ""), ""),
  IFERROR(IF(SOFT!H231="TBD", SOFT!E231, ""), ""),
  IFERROR(IF(BASE!H231="Away", BASE!E231, ""), ""),
  IFERROR(IF(ESPORTS!H231="TBD", ESPORTS!E231, ""), "")
)</f>
        <v/>
      </c>
      <c r="F231" s="11" t="str">
        <f>TEXTJOIN(
  CHAR(10) &amp; CHAR(10),
  TRUE,
  IFERROR(IF(WSO!H231="TBD", TEXT(WSO!F231, "h:mm AM/PM"), ""), ""),
  IFERROR(IF(MSO!H231="TBD", TEXT(MSO!F231, "h:mm AM/PM"), ""), ""),
  IFERROR(IF(FH!H231="TBD", TEXT(FH!F231, "h:mm AM/PM"), ""), ""),
  IFERROR(IF(MGOLF!H231="TBD", TEXT(MGOLF!F231, "h:mm AM/PM"), ""), ""),
  IFERROR(IF(Football!H231="TBD", TEXT(Football!F231, "h:mm AM/PM"), ""), ""),
  IFERROR(IF(WVB!H231="TBD", TEXT(WVB!F231, "h:mm AM/PM"), ""), ""),
  IFERROR(IF(XC!H231="TBD", TEXT(XC!F231, "h:mm AM/PM"), ""), ""),
  IFERROR(IF(SWIMMING!H231="TBD", TEXT(SWIMMING!F231, "h:mm AM/PM"), ""), ""),
  IFERROR(IF(WTEN!H231="TBD", TEXT(WTEN!F231, "h:mm AM/PM"), ""), ""),
  IFERROR(IF(TF!H231="TBD", TEXT(TF!F231, "h:mm AM/PM"), ""), ""),
  IFERROR(IF(WGOLF!H231="TBD", TEXT(WGOLF!F231, "h:mm AM/PM"), ""), ""),
  IFERROR(IF(WBB!H231="TBD", TEXT(WBB!F231, "h:mm AM/PM"), ""), ""),
  IFERROR(IF(MBB!H231="TBD", TEXT(MBB!F231, "h:mm AM/PM"), ""), ""),
  IFERROR(IF(WLAX!H231="TBD", TEXT(WLAX!F231, "h:mm AM/PM"), ""), ""),
  IFERROR(IF(MLAX!H231="TBD", TEXT(MLAX!F231, "h:mm AM/PM"), ""), ""),
  IFERROR(IF(SOFT!H231="TBD", TEXT(SOFT!F231, "h:mm AM/PM"), ""), ""),
  IFERROR(IF(BASE!H231="TBD", TEXT(BASE!F231, "h:mm AM/PM"), ""), ""),
  IFERROR(IF(ESPORTS!H231="TBD", TEXT(ESPORTS!F231, "h:mm AM/PM"), ""), "")
)
</f>
        <v/>
      </c>
      <c r="G231" s="11" t="str">
        <f>TEXTJOIN(
  CHAR(10) &amp; CHAR(10),
  TRUE,
  IFERROR(IF(WSO!H231="TBD", WSO!G231, ""), ""),
  IFERROR(IF(MSO!H231="TBD", MSO!G231, ""), ""),
  IFERROR(IF(FH!H231="TBD", FH!G231, ""), ""),
  IFERROR(IF(MGOLF!H231="TBD", MGOLF!G231, ""), ""),
  IFERROR(IF(Football!H231="TBD", Football!G231, ""), ""),
  IFERROR(IF(WVB!H231="TBD", WVB!G231, ""), ""),
  IFERROR(IF(XC!H231="TBD", XC!G231, ""), ""),
  IFERROR(IF(SWIMMING!H231="TBD", SWIMMING!G231, ""), ""),
  IFERROR(IF(WTEN!H231="TBD", WTEN!G231, ""), ""),
  IFERROR(IF(TF!H231="TBD", TF!G231, ""), ""),
  IFERROR(IF(WGOLF!H231="TBD", WGOLF!G231, ""), ""),
  IFERROR(IF(WBB!H231="TBD", WBB!G231, ""), ""),
  IFERROR(IF(MBB!H231="TBD", MBB!G231, ""), ""),
  IFERROR(IF(WLAX!H231="TBD", WLAX!G231, ""), ""),
  IFERROR(IF(MLAX!H231="TBD", MLAX!G231, ""), ""),
  IFERROR(IF(SOFT!H231="TBD", SOFT!G231, ""), ""),
  IFERROR(IF(BASE!H231="TBD", BASE!G231, ""), ""),
  IFERROR(IF(ESPORTS!H231="TBD", ESPORTS!G231, ""), "")
)
</f>
        <v/>
      </c>
      <c r="H231" s="22" t="str">
        <f>TEXTJOIN(
  CHAR(10) &amp; CHAR(10),
  TRUE,
  IFERROR(IF(WSO!H231="TBD", WSO!P231, ""), ""),
  IFERROR(IF(MSO!H231="TBD", MSO!P231, ""), ""),
  IFERROR(IF(FH!H231="TBD", FH!P231, ""), ""),
  IFERROR(IF(MGOLF!H231="TBD", MGOLF!P231, ""), ""),
  IFERROR(IF(Football!H231="TBD", Football!P231, ""), ""),
  IFERROR(IF(WVB!H231="TBD", WVB!P231, ""), ""),
  IFERROR(IF(XC!H231="TBD", XC!P231, ""), ""),
  IFERROR(IF(SWIMMING!H231="TBD", SWIMMING!P231, ""), ""),
  IFERROR(IF(WTEN!H231="TBD", WTEN!P231, ""), ""),
  IFERROR(IF(TF!H231="TBD", TF!P231, ""), ""),
  IFERROR(IF(WGOLF!H231="TBD", WGOLF!P231, ""), ""),
  IFERROR(IF(WBB!H231="TBD", WBB!P231, ""), ""),
  IFERROR(IF(MBB!H231="TBD", MBB!P231, ""), ""),
  IFERROR(IF(WLAX!H231="TBD", WLAX!P231, ""), ""),
  IFERROR(IF(MLAX!H231="TBD", MLAX!P231, ""), ""),
  IFERROR(IF(SOFT!H231="TBD", SOFT!P231, ""), ""),
  IFERROR(IF(BASE!H231="TBD", BASE!P231, ""), ""),
  IFERROR(IF(ESPORTS!H231="TBD", ESPORTS!P231, ""), "")
)
</f>
        <v/>
      </c>
    </row>
    <row r="232" ht="22.5" customHeight="1">
      <c r="A232" s="6">
        <v>231.0</v>
      </c>
      <c r="B232" s="6" t="str">
        <f>'Master Schedule'!B232</f>
        <v/>
      </c>
      <c r="C232" s="7">
        <v>46465.0</v>
      </c>
      <c r="D232" s="8" t="str">
        <f t="shared" si="1"/>
        <v>Friday</v>
      </c>
      <c r="E232" s="11" t="str">
        <f>TEXTJOIN(
  CHAR(10) &amp; CHAR(10),
  TRUE,
  IFERROR(IF(WSO!H232="TBD", WSO!E232, ""), ""),
  IFERROR(IF(MSO!H232="TBD", MSO!E232, ""), ""),
  IFERROR(IF(FH!H232="TBD", FH!E232, ""), ""),
  IFERROR(IF(MGOLF!H232="TBD", MGOLF!E232, ""), ""),
  IFERROR(IF(Football!H232="TBD", Football!E232, ""), ""),
  IFERROR(IF(WVB!H232="TBD", WVB!E232, ""), ""),
  IFERROR(IF(XC!H232="TBD", XC!E232, ""), ""),
  IFERROR(IF(SWIMMING!H232="TBD", SWIMMING!E232, ""), ""),
  IFERROR(IF(WTEN!H232="TBD", WTEN!E232, ""), ""),
  IFERROR(IF(TF!H232="TBD", TF!E232, ""), ""),
  IFERROR(IF(WGOLF!H232="TBD", WGOLF!E232, ""), ""),
  IFERROR(IF(WBB!H232="TBD", WBB!E232, ""), ""),
  IFERROR(IF(MBB!H232="TBD", MBB!E232, ""), ""),
  IFERROR(IF(WLAX!H232="TBD", WLAX!E232, ""), ""),
  IFERROR(IF(MLAX!H232="TBD", MLAX!E232, ""), ""),
  IFERROR(IF(SOFT!H232="TBD", SOFT!E232, ""), ""),
  IFERROR(IF(BASE!H232="Away", BASE!E232, ""), ""),
  IFERROR(IF(ESPORTS!H232="TBD", ESPORTS!E232, ""), "")
)</f>
        <v/>
      </c>
      <c r="F232" s="11" t="str">
        <f>TEXTJOIN(
  CHAR(10) &amp; CHAR(10),
  TRUE,
  IFERROR(IF(WSO!H232="TBD", TEXT(WSO!F232, "h:mm AM/PM"), ""), ""),
  IFERROR(IF(MSO!H232="TBD", TEXT(MSO!F232, "h:mm AM/PM"), ""), ""),
  IFERROR(IF(FH!H232="TBD", TEXT(FH!F232, "h:mm AM/PM"), ""), ""),
  IFERROR(IF(MGOLF!H232="TBD", TEXT(MGOLF!F232, "h:mm AM/PM"), ""), ""),
  IFERROR(IF(Football!H232="TBD", TEXT(Football!F232, "h:mm AM/PM"), ""), ""),
  IFERROR(IF(WVB!H232="TBD", TEXT(WVB!F232, "h:mm AM/PM"), ""), ""),
  IFERROR(IF(XC!H232="TBD", TEXT(XC!F232, "h:mm AM/PM"), ""), ""),
  IFERROR(IF(SWIMMING!H232="TBD", TEXT(SWIMMING!F232, "h:mm AM/PM"), ""), ""),
  IFERROR(IF(WTEN!H232="TBD", TEXT(WTEN!F232, "h:mm AM/PM"), ""), ""),
  IFERROR(IF(TF!H232="TBD", TEXT(TF!F232, "h:mm AM/PM"), ""), ""),
  IFERROR(IF(WGOLF!H232="TBD", TEXT(WGOLF!F232, "h:mm AM/PM"), ""), ""),
  IFERROR(IF(WBB!H232="TBD", TEXT(WBB!F232, "h:mm AM/PM"), ""), ""),
  IFERROR(IF(MBB!H232="TBD", TEXT(MBB!F232, "h:mm AM/PM"), ""), ""),
  IFERROR(IF(WLAX!H232="TBD", TEXT(WLAX!F232, "h:mm AM/PM"), ""), ""),
  IFERROR(IF(MLAX!H232="TBD", TEXT(MLAX!F232, "h:mm AM/PM"), ""), ""),
  IFERROR(IF(SOFT!H232="TBD", TEXT(SOFT!F232, "h:mm AM/PM"), ""), ""),
  IFERROR(IF(BASE!H232="TBD", TEXT(BASE!F232, "h:mm AM/PM"), ""), ""),
  IFERROR(IF(ESPORTS!H232="TBD", TEXT(ESPORTS!F232, "h:mm AM/PM"), ""), "")
)
</f>
        <v/>
      </c>
      <c r="G232" s="11" t="str">
        <f>TEXTJOIN(
  CHAR(10) &amp; CHAR(10),
  TRUE,
  IFERROR(IF(WSO!H232="TBD", WSO!G232, ""), ""),
  IFERROR(IF(MSO!H232="TBD", MSO!G232, ""), ""),
  IFERROR(IF(FH!H232="TBD", FH!G232, ""), ""),
  IFERROR(IF(MGOLF!H232="TBD", MGOLF!G232, ""), ""),
  IFERROR(IF(Football!H232="TBD", Football!G232, ""), ""),
  IFERROR(IF(WVB!H232="TBD", WVB!G232, ""), ""),
  IFERROR(IF(XC!H232="TBD", XC!G232, ""), ""),
  IFERROR(IF(SWIMMING!H232="TBD", SWIMMING!G232, ""), ""),
  IFERROR(IF(WTEN!H232="TBD", WTEN!G232, ""), ""),
  IFERROR(IF(TF!H232="TBD", TF!G232, ""), ""),
  IFERROR(IF(WGOLF!H232="TBD", WGOLF!G232, ""), ""),
  IFERROR(IF(WBB!H232="TBD", WBB!G232, ""), ""),
  IFERROR(IF(MBB!H232="TBD", MBB!G232, ""), ""),
  IFERROR(IF(WLAX!H232="TBD", WLAX!G232, ""), ""),
  IFERROR(IF(MLAX!H232="TBD", MLAX!G232, ""), ""),
  IFERROR(IF(SOFT!H232="TBD", SOFT!G232, ""), ""),
  IFERROR(IF(BASE!H232="TBD", BASE!G232, ""), ""),
  IFERROR(IF(ESPORTS!H232="TBD", ESPORTS!G232, ""), "")
)
</f>
        <v/>
      </c>
      <c r="H232" s="22" t="str">
        <f>TEXTJOIN(
  CHAR(10) &amp; CHAR(10),
  TRUE,
  IFERROR(IF(WSO!H232="TBD", WSO!P232, ""), ""),
  IFERROR(IF(MSO!H232="TBD", MSO!P232, ""), ""),
  IFERROR(IF(FH!H232="TBD", FH!P232, ""), ""),
  IFERROR(IF(MGOLF!H232="TBD", MGOLF!P232, ""), ""),
  IFERROR(IF(Football!H232="TBD", Football!P232, ""), ""),
  IFERROR(IF(WVB!H232="TBD", WVB!P232, ""), ""),
  IFERROR(IF(XC!H232="TBD", XC!P232, ""), ""),
  IFERROR(IF(SWIMMING!H232="TBD", SWIMMING!P232, ""), ""),
  IFERROR(IF(WTEN!H232="TBD", WTEN!P232, ""), ""),
  IFERROR(IF(TF!H232="TBD", TF!P232, ""), ""),
  IFERROR(IF(WGOLF!H232="TBD", WGOLF!P232, ""), ""),
  IFERROR(IF(WBB!H232="TBD", WBB!P232, ""), ""),
  IFERROR(IF(MBB!H232="TBD", MBB!P232, ""), ""),
  IFERROR(IF(WLAX!H232="TBD", WLAX!P232, ""), ""),
  IFERROR(IF(MLAX!H232="TBD", MLAX!P232, ""), ""),
  IFERROR(IF(SOFT!H232="TBD", SOFT!P232, ""), ""),
  IFERROR(IF(BASE!H232="TBD", BASE!P232, ""), ""),
  IFERROR(IF(ESPORTS!H232="TBD", ESPORTS!P232, ""), "")
)
</f>
        <v/>
      </c>
    </row>
    <row r="233" ht="22.5" customHeight="1">
      <c r="A233" s="6">
        <v>232.0</v>
      </c>
      <c r="B233" s="6" t="str">
        <f>'Master Schedule'!B233</f>
        <v/>
      </c>
      <c r="C233" s="7">
        <v>46466.0</v>
      </c>
      <c r="D233" s="8" t="str">
        <f t="shared" si="1"/>
        <v>Saturday</v>
      </c>
      <c r="E233" s="11" t="str">
        <f>TEXTJOIN(
  CHAR(10) &amp; CHAR(10),
  TRUE,
  IFERROR(IF(WSO!H233="TBD", WSO!E233, ""), ""),
  IFERROR(IF(MSO!H233="TBD", MSO!E233, ""), ""),
  IFERROR(IF(FH!H233="TBD", FH!E233, ""), ""),
  IFERROR(IF(MGOLF!H233="TBD", MGOLF!E233, ""), ""),
  IFERROR(IF(Football!H233="TBD", Football!E233, ""), ""),
  IFERROR(IF(WVB!H233="TBD", WVB!E233, ""), ""),
  IFERROR(IF(XC!H233="TBD", XC!E233, ""), ""),
  IFERROR(IF(SWIMMING!H233="TBD", SWIMMING!E233, ""), ""),
  IFERROR(IF(WTEN!H233="TBD", WTEN!E233, ""), ""),
  IFERROR(IF(TF!H233="TBD", TF!E233, ""), ""),
  IFERROR(IF(WGOLF!H233="TBD", WGOLF!E233, ""), ""),
  IFERROR(IF(WBB!H233="TBD", WBB!E233, ""), ""),
  IFERROR(IF(MBB!H233="TBD", MBB!E233, ""), ""),
  IFERROR(IF(WLAX!H233="TBD", WLAX!E233, ""), ""),
  IFERROR(IF(MLAX!H233="TBD", MLAX!E233, ""), ""),
  IFERROR(IF(SOFT!H233="TBD", SOFT!E233, ""), ""),
  IFERROR(IF(BASE!H233="Away", BASE!E233, ""), ""),
  IFERROR(IF(ESPORTS!H233="TBD", ESPORTS!E233, ""), "")
)</f>
        <v>BASE</v>
      </c>
      <c r="F233" s="11" t="str">
        <f>TEXTJOIN(
  CHAR(10) &amp; CHAR(10),
  TRUE,
  IFERROR(IF(WSO!H233="TBD", TEXT(WSO!F233, "h:mm AM/PM"), ""), ""),
  IFERROR(IF(MSO!H233="TBD", TEXT(MSO!F233, "h:mm AM/PM"), ""), ""),
  IFERROR(IF(FH!H233="TBD", TEXT(FH!F233, "h:mm AM/PM"), ""), ""),
  IFERROR(IF(MGOLF!H233="TBD", TEXT(MGOLF!F233, "h:mm AM/PM"), ""), ""),
  IFERROR(IF(Football!H233="TBD", TEXT(Football!F233, "h:mm AM/PM"), ""), ""),
  IFERROR(IF(WVB!H233="TBD", TEXT(WVB!F233, "h:mm AM/PM"), ""), ""),
  IFERROR(IF(XC!H233="TBD", TEXT(XC!F233, "h:mm AM/PM"), ""), ""),
  IFERROR(IF(SWIMMING!H233="TBD", TEXT(SWIMMING!F233, "h:mm AM/PM"), ""), ""),
  IFERROR(IF(WTEN!H233="TBD", TEXT(WTEN!F233, "h:mm AM/PM"), ""), ""),
  IFERROR(IF(TF!H233="TBD", TEXT(TF!F233, "h:mm AM/PM"), ""), ""),
  IFERROR(IF(WGOLF!H233="TBD", TEXT(WGOLF!F233, "h:mm AM/PM"), ""), ""),
  IFERROR(IF(WBB!H233="TBD", TEXT(WBB!F233, "h:mm AM/PM"), ""), ""),
  IFERROR(IF(MBB!H233="TBD", TEXT(MBB!F233, "h:mm AM/PM"), ""), ""),
  IFERROR(IF(WLAX!H233="TBD", TEXT(WLAX!F233, "h:mm AM/PM"), ""), ""),
  IFERROR(IF(MLAX!H233="TBD", TEXT(MLAX!F233, "h:mm AM/PM"), ""), ""),
  IFERROR(IF(SOFT!H233="TBD", TEXT(SOFT!F233, "h:mm AM/PM"), ""), ""),
  IFERROR(IF(BASE!H233="TBD", TEXT(BASE!F233, "h:mm AM/PM"), ""), ""),
  IFERROR(IF(ESPORTS!H233="TBD", TEXT(ESPORTS!F233, "h:mm AM/PM"), ""), "")
)
</f>
        <v/>
      </c>
      <c r="G233" s="11" t="str">
        <f>TEXTJOIN(
  CHAR(10) &amp; CHAR(10),
  TRUE,
  IFERROR(IF(WSO!H233="TBD", WSO!G233, ""), ""),
  IFERROR(IF(MSO!H233="TBD", MSO!G233, ""), ""),
  IFERROR(IF(FH!H233="TBD", FH!G233, ""), ""),
  IFERROR(IF(MGOLF!H233="TBD", MGOLF!G233, ""), ""),
  IFERROR(IF(Football!H233="TBD", Football!G233, ""), ""),
  IFERROR(IF(WVB!H233="TBD", WVB!G233, ""), ""),
  IFERROR(IF(XC!H233="TBD", XC!G233, ""), ""),
  IFERROR(IF(SWIMMING!H233="TBD", SWIMMING!G233, ""), ""),
  IFERROR(IF(WTEN!H233="TBD", WTEN!G233, ""), ""),
  IFERROR(IF(TF!H233="TBD", TF!G233, ""), ""),
  IFERROR(IF(WGOLF!H233="TBD", WGOLF!G233, ""), ""),
  IFERROR(IF(WBB!H233="TBD", WBB!G233, ""), ""),
  IFERROR(IF(MBB!H233="TBD", MBB!G233, ""), ""),
  IFERROR(IF(WLAX!H233="TBD", WLAX!G233, ""), ""),
  IFERROR(IF(MLAX!H233="TBD", MLAX!G233, ""), ""),
  IFERROR(IF(SOFT!H233="TBD", SOFT!G233, ""), ""),
  IFERROR(IF(BASE!H233="TBD", BASE!G233, ""), ""),
  IFERROR(IF(ESPORTS!H233="TBD", ESPORTS!G233, ""), "")
)
</f>
        <v/>
      </c>
      <c r="H233" s="22" t="str">
        <f>TEXTJOIN(
  CHAR(10) &amp; CHAR(10),
  TRUE,
  IFERROR(IF(WSO!H233="TBD", WSO!P233, ""), ""),
  IFERROR(IF(MSO!H233="TBD", MSO!P233, ""), ""),
  IFERROR(IF(FH!H233="TBD", FH!P233, ""), ""),
  IFERROR(IF(MGOLF!H233="TBD", MGOLF!P233, ""), ""),
  IFERROR(IF(Football!H233="TBD", Football!P233, ""), ""),
  IFERROR(IF(WVB!H233="TBD", WVB!P233, ""), ""),
  IFERROR(IF(XC!H233="TBD", XC!P233, ""), ""),
  IFERROR(IF(SWIMMING!H233="TBD", SWIMMING!P233, ""), ""),
  IFERROR(IF(WTEN!H233="TBD", WTEN!P233, ""), ""),
  IFERROR(IF(TF!H233="TBD", TF!P233, ""), ""),
  IFERROR(IF(WGOLF!H233="TBD", WGOLF!P233, ""), ""),
  IFERROR(IF(WBB!H233="TBD", WBB!P233, ""), ""),
  IFERROR(IF(MBB!H233="TBD", MBB!P233, ""), ""),
  IFERROR(IF(WLAX!H233="TBD", WLAX!P233, ""), ""),
  IFERROR(IF(MLAX!H233="TBD", MLAX!P233, ""), ""),
  IFERROR(IF(SOFT!H233="TBD", SOFT!P233, ""), ""),
  IFERROR(IF(BASE!H233="TBD", BASE!P233, ""), ""),
  IFERROR(IF(ESPORTS!H233="TBD", ESPORTS!P233, ""), "")
)
</f>
        <v/>
      </c>
    </row>
    <row r="234" ht="22.5" customHeight="1">
      <c r="A234" s="6">
        <v>233.0</v>
      </c>
      <c r="B234" s="6" t="str">
        <f>'Master Schedule'!B234</f>
        <v/>
      </c>
      <c r="C234" s="7">
        <v>46467.0</v>
      </c>
      <c r="D234" s="8" t="str">
        <f t="shared" si="1"/>
        <v>Sunday</v>
      </c>
      <c r="E234" s="11" t="str">
        <f>TEXTJOIN(
  CHAR(10) &amp; CHAR(10),
  TRUE,
  IFERROR(IF(WSO!H234="TBD", WSO!E234, ""), ""),
  IFERROR(IF(MSO!H234="TBD", MSO!E234, ""), ""),
  IFERROR(IF(FH!H234="TBD", FH!E234, ""), ""),
  IFERROR(IF(MGOLF!H234="TBD", MGOLF!E234, ""), ""),
  IFERROR(IF(Football!H234="TBD", Football!E234, ""), ""),
  IFERROR(IF(WVB!H234="TBD", WVB!E234, ""), ""),
  IFERROR(IF(XC!H234="TBD", XC!E234, ""), ""),
  IFERROR(IF(SWIMMING!H234="TBD", SWIMMING!E234, ""), ""),
  IFERROR(IF(WTEN!H234="TBD", WTEN!E234, ""), ""),
  IFERROR(IF(TF!H234="TBD", TF!E234, ""), ""),
  IFERROR(IF(WGOLF!H234="TBD", WGOLF!E234, ""), ""),
  IFERROR(IF(WBB!H234="TBD", WBB!E234, ""), ""),
  IFERROR(IF(MBB!H234="TBD", MBB!E234, ""), ""),
  IFERROR(IF(WLAX!H234="TBD", WLAX!E234, ""), ""),
  IFERROR(IF(MLAX!H234="TBD", MLAX!E234, ""), ""),
  IFERROR(IF(SOFT!H234="TBD", SOFT!E234, ""), ""),
  IFERROR(IF(BASE!H234="Away", BASE!E234, ""), ""),
  IFERROR(IF(ESPORTS!H234="TBD", ESPORTS!E234, ""), "")
)</f>
        <v/>
      </c>
      <c r="F234" s="11" t="str">
        <f>TEXTJOIN(
  CHAR(10) &amp; CHAR(10),
  TRUE,
  IFERROR(IF(WSO!H234="TBD", TEXT(WSO!F234, "h:mm AM/PM"), ""), ""),
  IFERROR(IF(MSO!H234="TBD", TEXT(MSO!F234, "h:mm AM/PM"), ""), ""),
  IFERROR(IF(FH!H234="TBD", TEXT(FH!F234, "h:mm AM/PM"), ""), ""),
  IFERROR(IF(MGOLF!H234="TBD", TEXT(MGOLF!F234, "h:mm AM/PM"), ""), ""),
  IFERROR(IF(Football!H234="TBD", TEXT(Football!F234, "h:mm AM/PM"), ""), ""),
  IFERROR(IF(WVB!H234="TBD", TEXT(WVB!F234, "h:mm AM/PM"), ""), ""),
  IFERROR(IF(XC!H234="TBD", TEXT(XC!F234, "h:mm AM/PM"), ""), ""),
  IFERROR(IF(SWIMMING!H234="TBD", TEXT(SWIMMING!F234, "h:mm AM/PM"), ""), ""),
  IFERROR(IF(WTEN!H234="TBD", TEXT(WTEN!F234, "h:mm AM/PM"), ""), ""),
  IFERROR(IF(TF!H234="TBD", TEXT(TF!F234, "h:mm AM/PM"), ""), ""),
  IFERROR(IF(WGOLF!H234="TBD", TEXT(WGOLF!F234, "h:mm AM/PM"), ""), ""),
  IFERROR(IF(WBB!H234="TBD", TEXT(WBB!F234, "h:mm AM/PM"), ""), ""),
  IFERROR(IF(MBB!H234="TBD", TEXT(MBB!F234, "h:mm AM/PM"), ""), ""),
  IFERROR(IF(WLAX!H234="TBD", TEXT(WLAX!F234, "h:mm AM/PM"), ""), ""),
  IFERROR(IF(MLAX!H234="TBD", TEXT(MLAX!F234, "h:mm AM/PM"), ""), ""),
  IFERROR(IF(SOFT!H234="TBD", TEXT(SOFT!F234, "h:mm AM/PM"), ""), ""),
  IFERROR(IF(BASE!H234="TBD", TEXT(BASE!F234, "h:mm AM/PM"), ""), ""),
  IFERROR(IF(ESPORTS!H234="TBD", TEXT(ESPORTS!F234, "h:mm AM/PM"), ""), "")
)
</f>
        <v/>
      </c>
      <c r="G234" s="11" t="str">
        <f>TEXTJOIN(
  CHAR(10) &amp; CHAR(10),
  TRUE,
  IFERROR(IF(WSO!H234="TBD", WSO!G234, ""), ""),
  IFERROR(IF(MSO!H234="TBD", MSO!G234, ""), ""),
  IFERROR(IF(FH!H234="TBD", FH!G234, ""), ""),
  IFERROR(IF(MGOLF!H234="TBD", MGOLF!G234, ""), ""),
  IFERROR(IF(Football!H234="TBD", Football!G234, ""), ""),
  IFERROR(IF(WVB!H234="TBD", WVB!G234, ""), ""),
  IFERROR(IF(XC!H234="TBD", XC!G234, ""), ""),
  IFERROR(IF(SWIMMING!H234="TBD", SWIMMING!G234, ""), ""),
  IFERROR(IF(WTEN!H234="TBD", WTEN!G234, ""), ""),
  IFERROR(IF(TF!H234="TBD", TF!G234, ""), ""),
  IFERROR(IF(WGOLF!H234="TBD", WGOLF!G234, ""), ""),
  IFERROR(IF(WBB!H234="TBD", WBB!G234, ""), ""),
  IFERROR(IF(MBB!H234="TBD", MBB!G234, ""), ""),
  IFERROR(IF(WLAX!H234="TBD", WLAX!G234, ""), ""),
  IFERROR(IF(MLAX!H234="TBD", MLAX!G234, ""), ""),
  IFERROR(IF(SOFT!H234="TBD", SOFT!G234, ""), ""),
  IFERROR(IF(BASE!H234="TBD", BASE!G234, ""), ""),
  IFERROR(IF(ESPORTS!H234="TBD", ESPORTS!G234, ""), "")
)
</f>
        <v/>
      </c>
      <c r="H234" s="22" t="str">
        <f>TEXTJOIN(
  CHAR(10) &amp; CHAR(10),
  TRUE,
  IFERROR(IF(WSO!H234="TBD", WSO!P234, ""), ""),
  IFERROR(IF(MSO!H234="TBD", MSO!P234, ""), ""),
  IFERROR(IF(FH!H234="TBD", FH!P234, ""), ""),
  IFERROR(IF(MGOLF!H234="TBD", MGOLF!P234, ""), ""),
  IFERROR(IF(Football!H234="TBD", Football!P234, ""), ""),
  IFERROR(IF(WVB!H234="TBD", WVB!P234, ""), ""),
  IFERROR(IF(XC!H234="TBD", XC!P234, ""), ""),
  IFERROR(IF(SWIMMING!H234="TBD", SWIMMING!P234, ""), ""),
  IFERROR(IF(WTEN!H234="TBD", WTEN!P234, ""), ""),
  IFERROR(IF(TF!H234="TBD", TF!P234, ""), ""),
  IFERROR(IF(WGOLF!H234="TBD", WGOLF!P234, ""), ""),
  IFERROR(IF(WBB!H234="TBD", WBB!P234, ""), ""),
  IFERROR(IF(MBB!H234="TBD", MBB!P234, ""), ""),
  IFERROR(IF(WLAX!H234="TBD", WLAX!P234, ""), ""),
  IFERROR(IF(MLAX!H234="TBD", MLAX!P234, ""), ""),
  IFERROR(IF(SOFT!H234="TBD", SOFT!P234, ""), ""),
  IFERROR(IF(BASE!H234="TBD", BASE!P234, ""), ""),
  IFERROR(IF(ESPORTS!H234="TBD", ESPORTS!P234, ""), "")
)
</f>
        <v/>
      </c>
    </row>
    <row r="235" ht="22.5" customHeight="1">
      <c r="A235" s="6">
        <v>234.0</v>
      </c>
      <c r="B235" s="6" t="str">
        <f>'Master Schedule'!B235</f>
        <v/>
      </c>
      <c r="C235" s="7">
        <v>46468.0</v>
      </c>
      <c r="D235" s="8" t="str">
        <f t="shared" si="1"/>
        <v>Monday</v>
      </c>
      <c r="E235" s="11" t="str">
        <f>TEXTJOIN(
  CHAR(10) &amp; CHAR(10),
  TRUE,
  IFERROR(IF(WSO!H235="TBD", WSO!E235, ""), ""),
  IFERROR(IF(MSO!H235="TBD", MSO!E235, ""), ""),
  IFERROR(IF(FH!H235="TBD", FH!E235, ""), ""),
  IFERROR(IF(MGOLF!H235="TBD", MGOLF!E235, ""), ""),
  IFERROR(IF(Football!H235="TBD", Football!E235, ""), ""),
  IFERROR(IF(WVB!H235="TBD", WVB!E235, ""), ""),
  IFERROR(IF(XC!H235="TBD", XC!E235, ""), ""),
  IFERROR(IF(SWIMMING!H235="TBD", SWIMMING!E235, ""), ""),
  IFERROR(IF(WTEN!H235="TBD", WTEN!E235, ""), ""),
  IFERROR(IF(TF!H235="TBD", TF!E235, ""), ""),
  IFERROR(IF(WGOLF!H235="TBD", WGOLF!E235, ""), ""),
  IFERROR(IF(WBB!H235="TBD", WBB!E235, ""), ""),
  IFERROR(IF(MBB!H235="TBD", MBB!E235, ""), ""),
  IFERROR(IF(WLAX!H235="TBD", WLAX!E235, ""), ""),
  IFERROR(IF(MLAX!H235="TBD", MLAX!E235, ""), ""),
  IFERROR(IF(SOFT!H235="TBD", SOFT!E235, ""), ""),
  IFERROR(IF(BASE!H235="Away", BASE!E235, ""), ""),
  IFERROR(IF(ESPORTS!H235="TBD", ESPORTS!E235, ""), "")
)</f>
        <v/>
      </c>
      <c r="F235" s="11" t="str">
        <f>TEXTJOIN(
  CHAR(10) &amp; CHAR(10),
  TRUE,
  IFERROR(IF(WSO!H235="TBD", TEXT(WSO!F235, "h:mm AM/PM"), ""), ""),
  IFERROR(IF(MSO!H235="TBD", TEXT(MSO!F235, "h:mm AM/PM"), ""), ""),
  IFERROR(IF(FH!H235="TBD", TEXT(FH!F235, "h:mm AM/PM"), ""), ""),
  IFERROR(IF(MGOLF!H235="TBD", TEXT(MGOLF!F235, "h:mm AM/PM"), ""), ""),
  IFERROR(IF(Football!H235="TBD", TEXT(Football!F235, "h:mm AM/PM"), ""), ""),
  IFERROR(IF(WVB!H235="TBD", TEXT(WVB!F235, "h:mm AM/PM"), ""), ""),
  IFERROR(IF(XC!H235="TBD", TEXT(XC!F235, "h:mm AM/PM"), ""), ""),
  IFERROR(IF(SWIMMING!H235="TBD", TEXT(SWIMMING!F235, "h:mm AM/PM"), ""), ""),
  IFERROR(IF(WTEN!H235="TBD", TEXT(WTEN!F235, "h:mm AM/PM"), ""), ""),
  IFERROR(IF(TF!H235="TBD", TEXT(TF!F235, "h:mm AM/PM"), ""), ""),
  IFERROR(IF(WGOLF!H235="TBD", TEXT(WGOLF!F235, "h:mm AM/PM"), ""), ""),
  IFERROR(IF(WBB!H235="TBD", TEXT(WBB!F235, "h:mm AM/PM"), ""), ""),
  IFERROR(IF(MBB!H235="TBD", TEXT(MBB!F235, "h:mm AM/PM"), ""), ""),
  IFERROR(IF(WLAX!H235="TBD", TEXT(WLAX!F235, "h:mm AM/PM"), ""), ""),
  IFERROR(IF(MLAX!H235="TBD", TEXT(MLAX!F235, "h:mm AM/PM"), ""), ""),
  IFERROR(IF(SOFT!H235="TBD", TEXT(SOFT!F235, "h:mm AM/PM"), ""), ""),
  IFERROR(IF(BASE!H235="TBD", TEXT(BASE!F235, "h:mm AM/PM"), ""), ""),
  IFERROR(IF(ESPORTS!H235="TBD", TEXT(ESPORTS!F235, "h:mm AM/PM"), ""), "")
)
</f>
        <v/>
      </c>
      <c r="G235" s="11" t="str">
        <f>TEXTJOIN(
  CHAR(10) &amp; CHAR(10),
  TRUE,
  IFERROR(IF(WSO!H235="TBD", WSO!G235, ""), ""),
  IFERROR(IF(MSO!H235="TBD", MSO!G235, ""), ""),
  IFERROR(IF(FH!H235="TBD", FH!G235, ""), ""),
  IFERROR(IF(MGOLF!H235="TBD", MGOLF!G235, ""), ""),
  IFERROR(IF(Football!H235="TBD", Football!G235, ""), ""),
  IFERROR(IF(WVB!H235="TBD", WVB!G235, ""), ""),
  IFERROR(IF(XC!H235="TBD", XC!G235, ""), ""),
  IFERROR(IF(SWIMMING!H235="TBD", SWIMMING!G235, ""), ""),
  IFERROR(IF(WTEN!H235="TBD", WTEN!G235, ""), ""),
  IFERROR(IF(TF!H235="TBD", TF!G235, ""), ""),
  IFERROR(IF(WGOLF!H235="TBD", WGOLF!G235, ""), ""),
  IFERROR(IF(WBB!H235="TBD", WBB!G235, ""), ""),
  IFERROR(IF(MBB!H235="TBD", MBB!G235, ""), ""),
  IFERROR(IF(WLAX!H235="TBD", WLAX!G235, ""), ""),
  IFERROR(IF(MLAX!H235="TBD", MLAX!G235, ""), ""),
  IFERROR(IF(SOFT!H235="TBD", SOFT!G235, ""), ""),
  IFERROR(IF(BASE!H235="TBD", BASE!G235, ""), ""),
  IFERROR(IF(ESPORTS!H235="TBD", ESPORTS!G235, ""), "")
)
</f>
        <v/>
      </c>
      <c r="H235" s="22" t="str">
        <f>TEXTJOIN(
  CHAR(10) &amp; CHAR(10),
  TRUE,
  IFERROR(IF(WSO!H235="TBD", WSO!P235, ""), ""),
  IFERROR(IF(MSO!H235="TBD", MSO!P235, ""), ""),
  IFERROR(IF(FH!H235="TBD", FH!P235, ""), ""),
  IFERROR(IF(MGOLF!H235="TBD", MGOLF!P235, ""), ""),
  IFERROR(IF(Football!H235="TBD", Football!P235, ""), ""),
  IFERROR(IF(WVB!H235="TBD", WVB!P235, ""), ""),
  IFERROR(IF(XC!H235="TBD", XC!P235, ""), ""),
  IFERROR(IF(SWIMMING!H235="TBD", SWIMMING!P235, ""), ""),
  IFERROR(IF(WTEN!H235="TBD", WTEN!P235, ""), ""),
  IFERROR(IF(TF!H235="TBD", TF!P235, ""), ""),
  IFERROR(IF(WGOLF!H235="TBD", WGOLF!P235, ""), ""),
  IFERROR(IF(WBB!H235="TBD", WBB!P235, ""), ""),
  IFERROR(IF(MBB!H235="TBD", MBB!P235, ""), ""),
  IFERROR(IF(WLAX!H235="TBD", WLAX!P235, ""), ""),
  IFERROR(IF(MLAX!H235="TBD", MLAX!P235, ""), ""),
  IFERROR(IF(SOFT!H235="TBD", SOFT!P235, ""), ""),
  IFERROR(IF(BASE!H235="TBD", BASE!P235, ""), ""),
  IFERROR(IF(ESPORTS!H235="TBD", ESPORTS!P235, ""), "")
)
</f>
        <v/>
      </c>
    </row>
    <row r="236" ht="22.5" customHeight="1">
      <c r="A236" s="6">
        <v>235.0</v>
      </c>
      <c r="B236" s="6" t="str">
        <f>'Master Schedule'!B236</f>
        <v/>
      </c>
      <c r="C236" s="7">
        <v>46469.0</v>
      </c>
      <c r="D236" s="8" t="str">
        <f t="shared" si="1"/>
        <v>Tuesday</v>
      </c>
      <c r="E236" s="11" t="str">
        <f>TEXTJOIN(
  CHAR(10) &amp; CHAR(10),
  TRUE,
  IFERROR(IF(WSO!H236="TBD", WSO!E236, ""), ""),
  IFERROR(IF(MSO!H236="TBD", MSO!E236, ""), ""),
  IFERROR(IF(FH!H236="TBD", FH!E236, ""), ""),
  IFERROR(IF(MGOLF!H236="TBD", MGOLF!E236, ""), ""),
  IFERROR(IF(Football!H236="TBD", Football!E236, ""), ""),
  IFERROR(IF(WVB!H236="TBD", WVB!E236, ""), ""),
  IFERROR(IF(XC!H236="TBD", XC!E236, ""), ""),
  IFERROR(IF(SWIMMING!H236="TBD", SWIMMING!E236, ""), ""),
  IFERROR(IF(WTEN!H236="TBD", WTEN!E236, ""), ""),
  IFERROR(IF(TF!H236="TBD", TF!E236, ""), ""),
  IFERROR(IF(WGOLF!H236="TBD", WGOLF!E236, ""), ""),
  IFERROR(IF(WBB!H236="TBD", WBB!E236, ""), ""),
  IFERROR(IF(MBB!H236="TBD", MBB!E236, ""), ""),
  IFERROR(IF(WLAX!H236="TBD", WLAX!E236, ""), ""),
  IFERROR(IF(MLAX!H236="TBD", MLAX!E236, ""), ""),
  IFERROR(IF(SOFT!H236="TBD", SOFT!E236, ""), ""),
  IFERROR(IF(BASE!H236="Away", BASE!E236, ""), ""),
  IFERROR(IF(ESPORTS!H236="TBD", ESPORTS!E236, ""), "")
)</f>
        <v/>
      </c>
      <c r="F236" s="11" t="str">
        <f>TEXTJOIN(
  CHAR(10) &amp; CHAR(10),
  TRUE,
  IFERROR(IF(WSO!H236="TBD", TEXT(WSO!F236, "h:mm AM/PM"), ""), ""),
  IFERROR(IF(MSO!H236="TBD", TEXT(MSO!F236, "h:mm AM/PM"), ""), ""),
  IFERROR(IF(FH!H236="TBD", TEXT(FH!F236, "h:mm AM/PM"), ""), ""),
  IFERROR(IF(MGOLF!H236="TBD", TEXT(MGOLF!F236, "h:mm AM/PM"), ""), ""),
  IFERROR(IF(Football!H236="TBD", TEXT(Football!F236, "h:mm AM/PM"), ""), ""),
  IFERROR(IF(WVB!H236="TBD", TEXT(WVB!F236, "h:mm AM/PM"), ""), ""),
  IFERROR(IF(XC!H236="TBD", TEXT(XC!F236, "h:mm AM/PM"), ""), ""),
  IFERROR(IF(SWIMMING!H236="TBD", TEXT(SWIMMING!F236, "h:mm AM/PM"), ""), ""),
  IFERROR(IF(WTEN!H236="TBD", TEXT(WTEN!F236, "h:mm AM/PM"), ""), ""),
  IFERROR(IF(TF!H236="TBD", TEXT(TF!F236, "h:mm AM/PM"), ""), ""),
  IFERROR(IF(WGOLF!H236="TBD", TEXT(WGOLF!F236, "h:mm AM/PM"), ""), ""),
  IFERROR(IF(WBB!H236="TBD", TEXT(WBB!F236, "h:mm AM/PM"), ""), ""),
  IFERROR(IF(MBB!H236="TBD", TEXT(MBB!F236, "h:mm AM/PM"), ""), ""),
  IFERROR(IF(WLAX!H236="TBD", TEXT(WLAX!F236, "h:mm AM/PM"), ""), ""),
  IFERROR(IF(MLAX!H236="TBD", TEXT(MLAX!F236, "h:mm AM/PM"), ""), ""),
  IFERROR(IF(SOFT!H236="TBD", TEXT(SOFT!F236, "h:mm AM/PM"), ""), ""),
  IFERROR(IF(BASE!H236="TBD", TEXT(BASE!F236, "h:mm AM/PM"), ""), ""),
  IFERROR(IF(ESPORTS!H236="TBD", TEXT(ESPORTS!F236, "h:mm AM/PM"), ""), "")
)
</f>
        <v/>
      </c>
      <c r="G236" s="11" t="str">
        <f>TEXTJOIN(
  CHAR(10) &amp; CHAR(10),
  TRUE,
  IFERROR(IF(WSO!H236="TBD", WSO!G236, ""), ""),
  IFERROR(IF(MSO!H236="TBD", MSO!G236, ""), ""),
  IFERROR(IF(FH!H236="TBD", FH!G236, ""), ""),
  IFERROR(IF(MGOLF!H236="TBD", MGOLF!G236, ""), ""),
  IFERROR(IF(Football!H236="TBD", Football!G236, ""), ""),
  IFERROR(IF(WVB!H236="TBD", WVB!G236, ""), ""),
  IFERROR(IF(XC!H236="TBD", XC!G236, ""), ""),
  IFERROR(IF(SWIMMING!H236="TBD", SWIMMING!G236, ""), ""),
  IFERROR(IF(WTEN!H236="TBD", WTEN!G236, ""), ""),
  IFERROR(IF(TF!H236="TBD", TF!G236, ""), ""),
  IFERROR(IF(WGOLF!H236="TBD", WGOLF!G236, ""), ""),
  IFERROR(IF(WBB!H236="TBD", WBB!G236, ""), ""),
  IFERROR(IF(MBB!H236="TBD", MBB!G236, ""), ""),
  IFERROR(IF(WLAX!H236="TBD", WLAX!G236, ""), ""),
  IFERROR(IF(MLAX!H236="TBD", MLAX!G236, ""), ""),
  IFERROR(IF(SOFT!H236="TBD", SOFT!G236, ""), ""),
  IFERROR(IF(BASE!H236="TBD", BASE!G236, ""), ""),
  IFERROR(IF(ESPORTS!H236="TBD", ESPORTS!G236, ""), "")
)
</f>
        <v/>
      </c>
      <c r="H236" s="22" t="str">
        <f>TEXTJOIN(
  CHAR(10) &amp; CHAR(10),
  TRUE,
  IFERROR(IF(WSO!H236="TBD", WSO!P236, ""), ""),
  IFERROR(IF(MSO!H236="TBD", MSO!P236, ""), ""),
  IFERROR(IF(FH!H236="TBD", FH!P236, ""), ""),
  IFERROR(IF(MGOLF!H236="TBD", MGOLF!P236, ""), ""),
  IFERROR(IF(Football!H236="TBD", Football!P236, ""), ""),
  IFERROR(IF(WVB!H236="TBD", WVB!P236, ""), ""),
  IFERROR(IF(XC!H236="TBD", XC!P236, ""), ""),
  IFERROR(IF(SWIMMING!H236="TBD", SWIMMING!P236, ""), ""),
  IFERROR(IF(WTEN!H236="TBD", WTEN!P236, ""), ""),
  IFERROR(IF(TF!H236="TBD", TF!P236, ""), ""),
  IFERROR(IF(WGOLF!H236="TBD", WGOLF!P236, ""), ""),
  IFERROR(IF(WBB!H236="TBD", WBB!P236, ""), ""),
  IFERROR(IF(MBB!H236="TBD", MBB!P236, ""), ""),
  IFERROR(IF(WLAX!H236="TBD", WLAX!P236, ""), ""),
  IFERROR(IF(MLAX!H236="TBD", MLAX!P236, ""), ""),
  IFERROR(IF(SOFT!H236="TBD", SOFT!P236, ""), ""),
  IFERROR(IF(BASE!H236="TBD", BASE!P236, ""), ""),
  IFERROR(IF(ESPORTS!H236="TBD", ESPORTS!P236, ""), "")
)
</f>
        <v/>
      </c>
    </row>
    <row r="237" ht="22.5" customHeight="1">
      <c r="A237" s="6">
        <v>236.0</v>
      </c>
      <c r="B237" s="6" t="str">
        <f>'Master Schedule'!B237</f>
        <v/>
      </c>
      <c r="C237" s="7">
        <v>46470.0</v>
      </c>
      <c r="D237" s="8" t="str">
        <f t="shared" si="1"/>
        <v>Wednesday</v>
      </c>
      <c r="E237" s="11" t="str">
        <f>TEXTJOIN(
  CHAR(10) &amp; CHAR(10),
  TRUE,
  IFERROR(IF(WSO!H237="TBD", WSO!E237, ""), ""),
  IFERROR(IF(MSO!H237="TBD", MSO!E237, ""), ""),
  IFERROR(IF(FH!H237="TBD", FH!E237, ""), ""),
  IFERROR(IF(MGOLF!H237="TBD", MGOLF!E237, ""), ""),
  IFERROR(IF(Football!H237="TBD", Football!E237, ""), ""),
  IFERROR(IF(WVB!H237="TBD", WVB!E237, ""), ""),
  IFERROR(IF(XC!H237="TBD", XC!E237, ""), ""),
  IFERROR(IF(SWIMMING!H237="TBD", SWIMMING!E237, ""), ""),
  IFERROR(IF(WTEN!H237="TBD", WTEN!E237, ""), ""),
  IFERROR(IF(TF!H237="TBD", TF!E237, ""), ""),
  IFERROR(IF(WGOLF!H237="TBD", WGOLF!E237, ""), ""),
  IFERROR(IF(WBB!H237="TBD", WBB!E237, ""), ""),
  IFERROR(IF(MBB!H237="TBD", MBB!E237, ""), ""),
  IFERROR(IF(WLAX!H237="TBD", WLAX!E237, ""), ""),
  IFERROR(IF(MLAX!H237="TBD", MLAX!E237, ""), ""),
  IFERROR(IF(SOFT!H237="TBD", SOFT!E237, ""), ""),
  IFERROR(IF(BASE!H237="Away", BASE!E237, ""), ""),
  IFERROR(IF(ESPORTS!H237="TBD", ESPORTS!E237, ""), "")
)</f>
        <v/>
      </c>
      <c r="F237" s="11" t="str">
        <f>TEXTJOIN(
  CHAR(10) &amp; CHAR(10),
  TRUE,
  IFERROR(IF(WSO!H237="TBD", TEXT(WSO!F237, "h:mm AM/PM"), ""), ""),
  IFERROR(IF(MSO!H237="TBD", TEXT(MSO!F237, "h:mm AM/PM"), ""), ""),
  IFERROR(IF(FH!H237="TBD", TEXT(FH!F237, "h:mm AM/PM"), ""), ""),
  IFERROR(IF(MGOLF!H237="TBD", TEXT(MGOLF!F237, "h:mm AM/PM"), ""), ""),
  IFERROR(IF(Football!H237="TBD", TEXT(Football!F237, "h:mm AM/PM"), ""), ""),
  IFERROR(IF(WVB!H237="TBD", TEXT(WVB!F237, "h:mm AM/PM"), ""), ""),
  IFERROR(IF(XC!H237="TBD", TEXT(XC!F237, "h:mm AM/PM"), ""), ""),
  IFERROR(IF(SWIMMING!H237="TBD", TEXT(SWIMMING!F237, "h:mm AM/PM"), ""), ""),
  IFERROR(IF(WTEN!H237="TBD", TEXT(WTEN!F237, "h:mm AM/PM"), ""), ""),
  IFERROR(IF(TF!H237="TBD", TEXT(TF!F237, "h:mm AM/PM"), ""), ""),
  IFERROR(IF(WGOLF!H237="TBD", TEXT(WGOLF!F237, "h:mm AM/PM"), ""), ""),
  IFERROR(IF(WBB!H237="TBD", TEXT(WBB!F237, "h:mm AM/PM"), ""), ""),
  IFERROR(IF(MBB!H237="TBD", TEXT(MBB!F237, "h:mm AM/PM"), ""), ""),
  IFERROR(IF(WLAX!H237="TBD", TEXT(WLAX!F237, "h:mm AM/PM"), ""), ""),
  IFERROR(IF(MLAX!H237="TBD", TEXT(MLAX!F237, "h:mm AM/PM"), ""), ""),
  IFERROR(IF(SOFT!H237="TBD", TEXT(SOFT!F237, "h:mm AM/PM"), ""), ""),
  IFERROR(IF(BASE!H237="TBD", TEXT(BASE!F237, "h:mm AM/PM"), ""), ""),
  IFERROR(IF(ESPORTS!H237="TBD", TEXT(ESPORTS!F237, "h:mm AM/PM"), ""), "")
)
</f>
        <v/>
      </c>
      <c r="G237" s="11" t="str">
        <f>TEXTJOIN(
  CHAR(10) &amp; CHAR(10),
  TRUE,
  IFERROR(IF(WSO!H237="TBD", WSO!G237, ""), ""),
  IFERROR(IF(MSO!H237="TBD", MSO!G237, ""), ""),
  IFERROR(IF(FH!H237="TBD", FH!G237, ""), ""),
  IFERROR(IF(MGOLF!H237="TBD", MGOLF!G237, ""), ""),
  IFERROR(IF(Football!H237="TBD", Football!G237, ""), ""),
  IFERROR(IF(WVB!H237="TBD", WVB!G237, ""), ""),
  IFERROR(IF(XC!H237="TBD", XC!G237, ""), ""),
  IFERROR(IF(SWIMMING!H237="TBD", SWIMMING!G237, ""), ""),
  IFERROR(IF(WTEN!H237="TBD", WTEN!G237, ""), ""),
  IFERROR(IF(TF!H237="TBD", TF!G237, ""), ""),
  IFERROR(IF(WGOLF!H237="TBD", WGOLF!G237, ""), ""),
  IFERROR(IF(WBB!H237="TBD", WBB!G237, ""), ""),
  IFERROR(IF(MBB!H237="TBD", MBB!G237, ""), ""),
  IFERROR(IF(WLAX!H237="TBD", WLAX!G237, ""), ""),
  IFERROR(IF(MLAX!H237="TBD", MLAX!G237, ""), ""),
  IFERROR(IF(SOFT!H237="TBD", SOFT!G237, ""), ""),
  IFERROR(IF(BASE!H237="TBD", BASE!G237, ""), ""),
  IFERROR(IF(ESPORTS!H237="TBD", ESPORTS!G237, ""), "")
)
</f>
        <v/>
      </c>
      <c r="H237" s="22" t="str">
        <f>TEXTJOIN(
  CHAR(10) &amp; CHAR(10),
  TRUE,
  IFERROR(IF(WSO!H237="TBD", WSO!P237, ""), ""),
  IFERROR(IF(MSO!H237="TBD", MSO!P237, ""), ""),
  IFERROR(IF(FH!H237="TBD", FH!P237, ""), ""),
  IFERROR(IF(MGOLF!H237="TBD", MGOLF!P237, ""), ""),
  IFERROR(IF(Football!H237="TBD", Football!P237, ""), ""),
  IFERROR(IF(WVB!H237="TBD", WVB!P237, ""), ""),
  IFERROR(IF(XC!H237="TBD", XC!P237, ""), ""),
  IFERROR(IF(SWIMMING!H237="TBD", SWIMMING!P237, ""), ""),
  IFERROR(IF(WTEN!H237="TBD", WTEN!P237, ""), ""),
  IFERROR(IF(TF!H237="TBD", TF!P237, ""), ""),
  IFERROR(IF(WGOLF!H237="TBD", WGOLF!P237, ""), ""),
  IFERROR(IF(WBB!H237="TBD", WBB!P237, ""), ""),
  IFERROR(IF(MBB!H237="TBD", MBB!P237, ""), ""),
  IFERROR(IF(WLAX!H237="TBD", WLAX!P237, ""), ""),
  IFERROR(IF(MLAX!H237="TBD", MLAX!P237, ""), ""),
  IFERROR(IF(SOFT!H237="TBD", SOFT!P237, ""), ""),
  IFERROR(IF(BASE!H237="TBD", BASE!P237, ""), ""),
  IFERROR(IF(ESPORTS!H237="TBD", ESPORTS!P237, ""), "")
)
</f>
        <v/>
      </c>
    </row>
    <row r="238" ht="22.5" customHeight="1">
      <c r="A238" s="6">
        <v>237.0</v>
      </c>
      <c r="B238" s="6" t="str">
        <f>'Master Schedule'!B238</f>
        <v/>
      </c>
      <c r="C238" s="7">
        <v>46471.0</v>
      </c>
      <c r="D238" s="8" t="str">
        <f t="shared" si="1"/>
        <v>Thursday</v>
      </c>
      <c r="E238" s="11" t="str">
        <f>TEXTJOIN(
  CHAR(10) &amp; CHAR(10),
  TRUE,
  IFERROR(IF(WSO!H238="TBD", WSO!E238, ""), ""),
  IFERROR(IF(MSO!H238="TBD", MSO!E238, ""), ""),
  IFERROR(IF(FH!H238="TBD", FH!E238, ""), ""),
  IFERROR(IF(MGOLF!H238="TBD", MGOLF!E238, ""), ""),
  IFERROR(IF(Football!H238="TBD", Football!E238, ""), ""),
  IFERROR(IF(WVB!H238="TBD", WVB!E238, ""), ""),
  IFERROR(IF(XC!H238="TBD", XC!E238, ""), ""),
  IFERROR(IF(SWIMMING!H238="TBD", SWIMMING!E238, ""), ""),
  IFERROR(IF(WTEN!H238="TBD", WTEN!E238, ""), ""),
  IFERROR(IF(TF!H238="TBD", TF!E238, ""), ""),
  IFERROR(IF(WGOLF!H238="TBD", WGOLF!E238, ""), ""),
  IFERROR(IF(WBB!H238="TBD", WBB!E238, ""), ""),
  IFERROR(IF(MBB!H238="TBD", MBB!E238, ""), ""),
  IFERROR(IF(WLAX!H238="TBD", WLAX!E238, ""), ""),
  IFERROR(IF(MLAX!H238="TBD", MLAX!E238, ""), ""),
  IFERROR(IF(SOFT!H238="TBD", SOFT!E238, ""), ""),
  IFERROR(IF(BASE!H238="Away", BASE!E238, ""), ""),
  IFERROR(IF(ESPORTS!H238="TBD", ESPORTS!E238, ""), "")
)</f>
        <v/>
      </c>
      <c r="F238" s="11" t="str">
        <f>TEXTJOIN(
  CHAR(10) &amp; CHAR(10),
  TRUE,
  IFERROR(IF(WSO!H238="TBD", TEXT(WSO!F238, "h:mm AM/PM"), ""), ""),
  IFERROR(IF(MSO!H238="TBD", TEXT(MSO!F238, "h:mm AM/PM"), ""), ""),
  IFERROR(IF(FH!H238="TBD", TEXT(FH!F238, "h:mm AM/PM"), ""), ""),
  IFERROR(IF(MGOLF!H238="TBD", TEXT(MGOLF!F238, "h:mm AM/PM"), ""), ""),
  IFERROR(IF(Football!H238="TBD", TEXT(Football!F238, "h:mm AM/PM"), ""), ""),
  IFERROR(IF(WVB!H238="TBD", TEXT(WVB!F238, "h:mm AM/PM"), ""), ""),
  IFERROR(IF(XC!H238="TBD", TEXT(XC!F238, "h:mm AM/PM"), ""), ""),
  IFERROR(IF(SWIMMING!H238="TBD", TEXT(SWIMMING!F238, "h:mm AM/PM"), ""), ""),
  IFERROR(IF(WTEN!H238="TBD", TEXT(WTEN!F238, "h:mm AM/PM"), ""), ""),
  IFERROR(IF(TF!H238="TBD", TEXT(TF!F238, "h:mm AM/PM"), ""), ""),
  IFERROR(IF(WGOLF!H238="TBD", TEXT(WGOLF!F238, "h:mm AM/PM"), ""), ""),
  IFERROR(IF(WBB!H238="TBD", TEXT(WBB!F238, "h:mm AM/PM"), ""), ""),
  IFERROR(IF(MBB!H238="TBD", TEXT(MBB!F238, "h:mm AM/PM"), ""), ""),
  IFERROR(IF(WLAX!H238="TBD", TEXT(WLAX!F238, "h:mm AM/PM"), ""), ""),
  IFERROR(IF(MLAX!H238="TBD", TEXT(MLAX!F238, "h:mm AM/PM"), ""), ""),
  IFERROR(IF(SOFT!H238="TBD", TEXT(SOFT!F238, "h:mm AM/PM"), ""), ""),
  IFERROR(IF(BASE!H238="TBD", TEXT(BASE!F238, "h:mm AM/PM"), ""), ""),
  IFERROR(IF(ESPORTS!H238="TBD", TEXT(ESPORTS!F238, "h:mm AM/PM"), ""), "")
)
</f>
        <v/>
      </c>
      <c r="G238" s="11" t="str">
        <f>TEXTJOIN(
  CHAR(10) &amp; CHAR(10),
  TRUE,
  IFERROR(IF(WSO!H238="TBD", WSO!G238, ""), ""),
  IFERROR(IF(MSO!H238="TBD", MSO!G238, ""), ""),
  IFERROR(IF(FH!H238="TBD", FH!G238, ""), ""),
  IFERROR(IF(MGOLF!H238="TBD", MGOLF!G238, ""), ""),
  IFERROR(IF(Football!H238="TBD", Football!G238, ""), ""),
  IFERROR(IF(WVB!H238="TBD", WVB!G238, ""), ""),
  IFERROR(IF(XC!H238="TBD", XC!G238, ""), ""),
  IFERROR(IF(SWIMMING!H238="TBD", SWIMMING!G238, ""), ""),
  IFERROR(IF(WTEN!H238="TBD", WTEN!G238, ""), ""),
  IFERROR(IF(TF!H238="TBD", TF!G238, ""), ""),
  IFERROR(IF(WGOLF!H238="TBD", WGOLF!G238, ""), ""),
  IFERROR(IF(WBB!H238="TBD", WBB!G238, ""), ""),
  IFERROR(IF(MBB!H238="TBD", MBB!G238, ""), ""),
  IFERROR(IF(WLAX!H238="TBD", WLAX!G238, ""), ""),
  IFERROR(IF(MLAX!H238="TBD", MLAX!G238, ""), ""),
  IFERROR(IF(SOFT!H238="TBD", SOFT!G238, ""), ""),
  IFERROR(IF(BASE!H238="TBD", BASE!G238, ""), ""),
  IFERROR(IF(ESPORTS!H238="TBD", ESPORTS!G238, ""), "")
)
</f>
        <v/>
      </c>
      <c r="H238" s="22" t="str">
        <f>TEXTJOIN(
  CHAR(10) &amp; CHAR(10),
  TRUE,
  IFERROR(IF(WSO!H238="TBD", WSO!P238, ""), ""),
  IFERROR(IF(MSO!H238="TBD", MSO!P238, ""), ""),
  IFERROR(IF(FH!H238="TBD", FH!P238, ""), ""),
  IFERROR(IF(MGOLF!H238="TBD", MGOLF!P238, ""), ""),
  IFERROR(IF(Football!H238="TBD", Football!P238, ""), ""),
  IFERROR(IF(WVB!H238="TBD", WVB!P238, ""), ""),
  IFERROR(IF(XC!H238="TBD", XC!P238, ""), ""),
  IFERROR(IF(SWIMMING!H238="TBD", SWIMMING!P238, ""), ""),
  IFERROR(IF(WTEN!H238="TBD", WTEN!P238, ""), ""),
  IFERROR(IF(TF!H238="TBD", TF!P238, ""), ""),
  IFERROR(IF(WGOLF!H238="TBD", WGOLF!P238, ""), ""),
  IFERROR(IF(WBB!H238="TBD", WBB!P238, ""), ""),
  IFERROR(IF(MBB!H238="TBD", MBB!P238, ""), ""),
  IFERROR(IF(WLAX!H238="TBD", WLAX!P238, ""), ""),
  IFERROR(IF(MLAX!H238="TBD", MLAX!P238, ""), ""),
  IFERROR(IF(SOFT!H238="TBD", SOFT!P238, ""), ""),
  IFERROR(IF(BASE!H238="TBD", BASE!P238, ""), ""),
  IFERROR(IF(ESPORTS!H238="TBD", ESPORTS!P238, ""), "")
)
</f>
        <v/>
      </c>
    </row>
    <row r="239" ht="22.5" customHeight="1">
      <c r="A239" s="6">
        <v>238.0</v>
      </c>
      <c r="B239" s="6" t="str">
        <f>'Master Schedule'!B239</f>
        <v/>
      </c>
      <c r="C239" s="7">
        <v>46472.0</v>
      </c>
      <c r="D239" s="8" t="str">
        <f t="shared" si="1"/>
        <v>Friday</v>
      </c>
      <c r="E239" s="11" t="str">
        <f>TEXTJOIN(
  CHAR(10) &amp; CHAR(10),
  TRUE,
  IFERROR(IF(WSO!H239="TBD", WSO!E239, ""), ""),
  IFERROR(IF(MSO!H239="TBD", MSO!E239, ""), ""),
  IFERROR(IF(FH!H239="TBD", FH!E239, ""), ""),
  IFERROR(IF(MGOLF!H239="TBD", MGOLF!E239, ""), ""),
  IFERROR(IF(Football!H239="TBD", Football!E239, ""), ""),
  IFERROR(IF(WVB!H239="TBD", WVB!E239, ""), ""),
  IFERROR(IF(XC!H239="TBD", XC!E239, ""), ""),
  IFERROR(IF(SWIMMING!H239="TBD", SWIMMING!E239, ""), ""),
  IFERROR(IF(WTEN!H239="TBD", WTEN!E239, ""), ""),
  IFERROR(IF(TF!H239="TBD", TF!E239, ""), ""),
  IFERROR(IF(WGOLF!H239="TBD", WGOLF!E239, ""), ""),
  IFERROR(IF(WBB!H239="TBD", WBB!E239, ""), ""),
  IFERROR(IF(MBB!H239="TBD", MBB!E239, ""), ""),
  IFERROR(IF(WLAX!H239="TBD", WLAX!E239, ""), ""),
  IFERROR(IF(MLAX!H239="TBD", MLAX!E239, ""), ""),
  IFERROR(IF(SOFT!H239="TBD", SOFT!E239, ""), ""),
  IFERROR(IF(BASE!H239="Away", BASE!E239, ""), ""),
  IFERROR(IF(ESPORTS!H239="TBD", ESPORTS!E239, ""), "")
)</f>
        <v/>
      </c>
      <c r="F239" s="11" t="str">
        <f>TEXTJOIN(
  CHAR(10) &amp; CHAR(10),
  TRUE,
  IFERROR(IF(WSO!H239="TBD", TEXT(WSO!F239, "h:mm AM/PM"), ""), ""),
  IFERROR(IF(MSO!H239="TBD", TEXT(MSO!F239, "h:mm AM/PM"), ""), ""),
  IFERROR(IF(FH!H239="TBD", TEXT(FH!F239, "h:mm AM/PM"), ""), ""),
  IFERROR(IF(MGOLF!H239="TBD", TEXT(MGOLF!F239, "h:mm AM/PM"), ""), ""),
  IFERROR(IF(Football!H239="TBD", TEXT(Football!F239, "h:mm AM/PM"), ""), ""),
  IFERROR(IF(WVB!H239="TBD", TEXT(WVB!F239, "h:mm AM/PM"), ""), ""),
  IFERROR(IF(XC!H239="TBD", TEXT(XC!F239, "h:mm AM/PM"), ""), ""),
  IFERROR(IF(SWIMMING!H239="TBD", TEXT(SWIMMING!F239, "h:mm AM/PM"), ""), ""),
  IFERROR(IF(WTEN!H239="TBD", TEXT(WTEN!F239, "h:mm AM/PM"), ""), ""),
  IFERROR(IF(TF!H239="TBD", TEXT(TF!F239, "h:mm AM/PM"), ""), ""),
  IFERROR(IF(WGOLF!H239="TBD", TEXT(WGOLF!F239, "h:mm AM/PM"), ""), ""),
  IFERROR(IF(WBB!H239="TBD", TEXT(WBB!F239, "h:mm AM/PM"), ""), ""),
  IFERROR(IF(MBB!H239="TBD", TEXT(MBB!F239, "h:mm AM/PM"), ""), ""),
  IFERROR(IF(WLAX!H239="TBD", TEXT(WLAX!F239, "h:mm AM/PM"), ""), ""),
  IFERROR(IF(MLAX!H239="TBD", TEXT(MLAX!F239, "h:mm AM/PM"), ""), ""),
  IFERROR(IF(SOFT!H239="TBD", TEXT(SOFT!F239, "h:mm AM/PM"), ""), ""),
  IFERROR(IF(BASE!H239="TBD", TEXT(BASE!F239, "h:mm AM/PM"), ""), ""),
  IFERROR(IF(ESPORTS!H239="TBD", TEXT(ESPORTS!F239, "h:mm AM/PM"), ""), "")
)
</f>
        <v/>
      </c>
      <c r="G239" s="11" t="str">
        <f>TEXTJOIN(
  CHAR(10) &amp; CHAR(10),
  TRUE,
  IFERROR(IF(WSO!H239="TBD", WSO!G239, ""), ""),
  IFERROR(IF(MSO!H239="TBD", MSO!G239, ""), ""),
  IFERROR(IF(FH!H239="TBD", FH!G239, ""), ""),
  IFERROR(IF(MGOLF!H239="TBD", MGOLF!G239, ""), ""),
  IFERROR(IF(Football!H239="TBD", Football!G239, ""), ""),
  IFERROR(IF(WVB!H239="TBD", WVB!G239, ""), ""),
  IFERROR(IF(XC!H239="TBD", XC!G239, ""), ""),
  IFERROR(IF(SWIMMING!H239="TBD", SWIMMING!G239, ""), ""),
  IFERROR(IF(WTEN!H239="TBD", WTEN!G239, ""), ""),
  IFERROR(IF(TF!H239="TBD", TF!G239, ""), ""),
  IFERROR(IF(WGOLF!H239="TBD", WGOLF!G239, ""), ""),
  IFERROR(IF(WBB!H239="TBD", WBB!G239, ""), ""),
  IFERROR(IF(MBB!H239="TBD", MBB!G239, ""), ""),
  IFERROR(IF(WLAX!H239="TBD", WLAX!G239, ""), ""),
  IFERROR(IF(MLAX!H239="TBD", MLAX!G239, ""), ""),
  IFERROR(IF(SOFT!H239="TBD", SOFT!G239, ""), ""),
  IFERROR(IF(BASE!H239="TBD", BASE!G239, ""), ""),
  IFERROR(IF(ESPORTS!H239="TBD", ESPORTS!G239, ""), "")
)
</f>
        <v/>
      </c>
      <c r="H239" s="22" t="str">
        <f>TEXTJOIN(
  CHAR(10) &amp; CHAR(10),
  TRUE,
  IFERROR(IF(WSO!H239="TBD", WSO!P239, ""), ""),
  IFERROR(IF(MSO!H239="TBD", MSO!P239, ""), ""),
  IFERROR(IF(FH!H239="TBD", FH!P239, ""), ""),
  IFERROR(IF(MGOLF!H239="TBD", MGOLF!P239, ""), ""),
  IFERROR(IF(Football!H239="TBD", Football!P239, ""), ""),
  IFERROR(IF(WVB!H239="TBD", WVB!P239, ""), ""),
  IFERROR(IF(XC!H239="TBD", XC!P239, ""), ""),
  IFERROR(IF(SWIMMING!H239="TBD", SWIMMING!P239, ""), ""),
  IFERROR(IF(WTEN!H239="TBD", WTEN!P239, ""), ""),
  IFERROR(IF(TF!H239="TBD", TF!P239, ""), ""),
  IFERROR(IF(WGOLF!H239="TBD", WGOLF!P239, ""), ""),
  IFERROR(IF(WBB!H239="TBD", WBB!P239, ""), ""),
  IFERROR(IF(MBB!H239="TBD", MBB!P239, ""), ""),
  IFERROR(IF(WLAX!H239="TBD", WLAX!P239, ""), ""),
  IFERROR(IF(MLAX!H239="TBD", MLAX!P239, ""), ""),
  IFERROR(IF(SOFT!H239="TBD", SOFT!P239, ""), ""),
  IFERROR(IF(BASE!H239="TBD", BASE!P239, ""), ""),
  IFERROR(IF(ESPORTS!H239="TBD", ESPORTS!P239, ""), "")
)
</f>
        <v/>
      </c>
    </row>
    <row r="240" ht="22.5" customHeight="1">
      <c r="A240" s="6">
        <v>239.0</v>
      </c>
      <c r="B240" s="6" t="str">
        <f>'Master Schedule'!B240</f>
        <v/>
      </c>
      <c r="C240" s="7">
        <v>46473.0</v>
      </c>
      <c r="D240" s="8" t="str">
        <f t="shared" si="1"/>
        <v>Saturday</v>
      </c>
      <c r="E240" s="11" t="str">
        <f>TEXTJOIN(
  CHAR(10) &amp; CHAR(10),
  TRUE,
  IFERROR(IF(WSO!H240="TBD", WSO!E240, ""), ""),
  IFERROR(IF(MSO!H240="TBD", MSO!E240, ""), ""),
  IFERROR(IF(FH!H240="TBD", FH!E240, ""), ""),
  IFERROR(IF(MGOLF!H240="TBD", MGOLF!E240, ""), ""),
  IFERROR(IF(Football!H240="TBD", Football!E240, ""), ""),
  IFERROR(IF(WVB!H240="TBD", WVB!E240, ""), ""),
  IFERROR(IF(XC!H240="TBD", XC!E240, ""), ""),
  IFERROR(IF(SWIMMING!H240="TBD", SWIMMING!E240, ""), ""),
  IFERROR(IF(WTEN!H240="TBD", WTEN!E240, ""), ""),
  IFERROR(IF(TF!H240="TBD", TF!E240, ""), ""),
  IFERROR(IF(WGOLF!H240="TBD", WGOLF!E240, ""), ""),
  IFERROR(IF(WBB!H240="TBD", WBB!E240, ""), ""),
  IFERROR(IF(MBB!H240="TBD", MBB!E240, ""), ""),
  IFERROR(IF(WLAX!H240="TBD", WLAX!E240, ""), ""),
  IFERROR(IF(MLAX!H240="TBD", MLAX!E240, ""), ""),
  IFERROR(IF(SOFT!H240="TBD", SOFT!E240, ""), ""),
  IFERROR(IF(BASE!H240="Away", BASE!E240, ""), ""),
  IFERROR(IF(ESPORTS!H240="TBD", ESPORTS!E240, ""), "")
)</f>
        <v/>
      </c>
      <c r="F240" s="11" t="str">
        <f>TEXTJOIN(
  CHAR(10) &amp; CHAR(10),
  TRUE,
  IFERROR(IF(WSO!H240="TBD", TEXT(WSO!F240, "h:mm AM/PM"), ""), ""),
  IFERROR(IF(MSO!H240="TBD", TEXT(MSO!F240, "h:mm AM/PM"), ""), ""),
  IFERROR(IF(FH!H240="TBD", TEXT(FH!F240, "h:mm AM/PM"), ""), ""),
  IFERROR(IF(MGOLF!H240="TBD", TEXT(MGOLF!F240, "h:mm AM/PM"), ""), ""),
  IFERROR(IF(Football!H240="TBD", TEXT(Football!F240, "h:mm AM/PM"), ""), ""),
  IFERROR(IF(WVB!H240="TBD", TEXT(WVB!F240, "h:mm AM/PM"), ""), ""),
  IFERROR(IF(XC!H240="TBD", TEXT(XC!F240, "h:mm AM/PM"), ""), ""),
  IFERROR(IF(SWIMMING!H240="TBD", TEXT(SWIMMING!F240, "h:mm AM/PM"), ""), ""),
  IFERROR(IF(WTEN!H240="TBD", TEXT(WTEN!F240, "h:mm AM/PM"), ""), ""),
  IFERROR(IF(TF!H240="TBD", TEXT(TF!F240, "h:mm AM/PM"), ""), ""),
  IFERROR(IF(WGOLF!H240="TBD", TEXT(WGOLF!F240, "h:mm AM/PM"), ""), ""),
  IFERROR(IF(WBB!H240="TBD", TEXT(WBB!F240, "h:mm AM/PM"), ""), ""),
  IFERROR(IF(MBB!H240="TBD", TEXT(MBB!F240, "h:mm AM/PM"), ""), ""),
  IFERROR(IF(WLAX!H240="TBD", TEXT(WLAX!F240, "h:mm AM/PM"), ""), ""),
  IFERROR(IF(MLAX!H240="TBD", TEXT(MLAX!F240, "h:mm AM/PM"), ""), ""),
  IFERROR(IF(SOFT!H240="TBD", TEXT(SOFT!F240, "h:mm AM/PM"), ""), ""),
  IFERROR(IF(BASE!H240="TBD", TEXT(BASE!F240, "h:mm AM/PM"), ""), ""),
  IFERROR(IF(ESPORTS!H240="TBD", TEXT(ESPORTS!F240, "h:mm AM/PM"), ""), "")
)
</f>
        <v/>
      </c>
      <c r="G240" s="11" t="str">
        <f>TEXTJOIN(
  CHAR(10) &amp; CHAR(10),
  TRUE,
  IFERROR(IF(WSO!H240="TBD", WSO!G240, ""), ""),
  IFERROR(IF(MSO!H240="TBD", MSO!G240, ""), ""),
  IFERROR(IF(FH!H240="TBD", FH!G240, ""), ""),
  IFERROR(IF(MGOLF!H240="TBD", MGOLF!G240, ""), ""),
  IFERROR(IF(Football!H240="TBD", Football!G240, ""), ""),
  IFERROR(IF(WVB!H240="TBD", WVB!G240, ""), ""),
  IFERROR(IF(XC!H240="TBD", XC!G240, ""), ""),
  IFERROR(IF(SWIMMING!H240="TBD", SWIMMING!G240, ""), ""),
  IFERROR(IF(WTEN!H240="TBD", WTEN!G240, ""), ""),
  IFERROR(IF(TF!H240="TBD", TF!G240, ""), ""),
  IFERROR(IF(WGOLF!H240="TBD", WGOLF!G240, ""), ""),
  IFERROR(IF(WBB!H240="TBD", WBB!G240, ""), ""),
  IFERROR(IF(MBB!H240="TBD", MBB!G240, ""), ""),
  IFERROR(IF(WLAX!H240="TBD", WLAX!G240, ""), ""),
  IFERROR(IF(MLAX!H240="TBD", MLAX!G240, ""), ""),
  IFERROR(IF(SOFT!H240="TBD", SOFT!G240, ""), ""),
  IFERROR(IF(BASE!H240="TBD", BASE!G240, ""), ""),
  IFERROR(IF(ESPORTS!H240="TBD", ESPORTS!G240, ""), "")
)
</f>
        <v/>
      </c>
      <c r="H240" s="22" t="str">
        <f>TEXTJOIN(
  CHAR(10) &amp; CHAR(10),
  TRUE,
  IFERROR(IF(WSO!H240="TBD", WSO!P240, ""), ""),
  IFERROR(IF(MSO!H240="TBD", MSO!P240, ""), ""),
  IFERROR(IF(FH!H240="TBD", FH!P240, ""), ""),
  IFERROR(IF(MGOLF!H240="TBD", MGOLF!P240, ""), ""),
  IFERROR(IF(Football!H240="TBD", Football!P240, ""), ""),
  IFERROR(IF(WVB!H240="TBD", WVB!P240, ""), ""),
  IFERROR(IF(XC!H240="TBD", XC!P240, ""), ""),
  IFERROR(IF(SWIMMING!H240="TBD", SWIMMING!P240, ""), ""),
  IFERROR(IF(WTEN!H240="TBD", WTEN!P240, ""), ""),
  IFERROR(IF(TF!H240="TBD", TF!P240, ""), ""),
  IFERROR(IF(WGOLF!H240="TBD", WGOLF!P240, ""), ""),
  IFERROR(IF(WBB!H240="TBD", WBB!P240, ""), ""),
  IFERROR(IF(MBB!H240="TBD", MBB!P240, ""), ""),
  IFERROR(IF(WLAX!H240="TBD", WLAX!P240, ""), ""),
  IFERROR(IF(MLAX!H240="TBD", MLAX!P240, ""), ""),
  IFERROR(IF(SOFT!H240="TBD", SOFT!P240, ""), ""),
  IFERROR(IF(BASE!H240="TBD", BASE!P240, ""), ""),
  IFERROR(IF(ESPORTS!H240="TBD", ESPORTS!P240, ""), "")
)
</f>
        <v/>
      </c>
    </row>
    <row r="241" ht="22.5" customHeight="1">
      <c r="A241" s="6">
        <v>240.0</v>
      </c>
      <c r="B241" s="6" t="str">
        <f>'Master Schedule'!B241</f>
        <v/>
      </c>
      <c r="C241" s="7">
        <v>46474.0</v>
      </c>
      <c r="D241" s="8" t="str">
        <f t="shared" si="1"/>
        <v>Sunday</v>
      </c>
      <c r="E241" s="11" t="str">
        <f>TEXTJOIN(
  CHAR(10) &amp; CHAR(10),
  TRUE,
  IFERROR(IF(WSO!H241="TBD", WSO!E241, ""), ""),
  IFERROR(IF(MSO!H241="TBD", MSO!E241, ""), ""),
  IFERROR(IF(FH!H241="TBD", FH!E241, ""), ""),
  IFERROR(IF(MGOLF!H241="TBD", MGOLF!E241, ""), ""),
  IFERROR(IF(Football!H241="TBD", Football!E241, ""), ""),
  IFERROR(IF(WVB!H241="TBD", WVB!E241, ""), ""),
  IFERROR(IF(XC!H241="TBD", XC!E241, ""), ""),
  IFERROR(IF(SWIMMING!H241="TBD", SWIMMING!E241, ""), ""),
  IFERROR(IF(WTEN!H241="TBD", WTEN!E241, ""), ""),
  IFERROR(IF(TF!H241="TBD", TF!E241, ""), ""),
  IFERROR(IF(WGOLF!H241="TBD", WGOLF!E241, ""), ""),
  IFERROR(IF(WBB!H241="TBD", WBB!E241, ""), ""),
  IFERROR(IF(MBB!H241="TBD", MBB!E241, ""), ""),
  IFERROR(IF(WLAX!H241="TBD", WLAX!E241, ""), ""),
  IFERROR(IF(MLAX!H241="TBD", MLAX!E241, ""), ""),
  IFERROR(IF(SOFT!H241="TBD", SOFT!E241, ""), ""),
  IFERROR(IF(BASE!H241="Away", BASE!E241, ""), ""),
  IFERROR(IF(ESPORTS!H241="TBD", ESPORTS!E241, ""), "")
)</f>
        <v/>
      </c>
      <c r="F241" s="11" t="str">
        <f>TEXTJOIN(
  CHAR(10) &amp; CHAR(10),
  TRUE,
  IFERROR(IF(WSO!H241="TBD", TEXT(WSO!F241, "h:mm AM/PM"), ""), ""),
  IFERROR(IF(MSO!H241="TBD", TEXT(MSO!F241, "h:mm AM/PM"), ""), ""),
  IFERROR(IF(FH!H241="TBD", TEXT(FH!F241, "h:mm AM/PM"), ""), ""),
  IFERROR(IF(MGOLF!H241="TBD", TEXT(MGOLF!F241, "h:mm AM/PM"), ""), ""),
  IFERROR(IF(Football!H241="TBD", TEXT(Football!F241, "h:mm AM/PM"), ""), ""),
  IFERROR(IF(WVB!H241="TBD", TEXT(WVB!F241, "h:mm AM/PM"), ""), ""),
  IFERROR(IF(XC!H241="TBD", TEXT(XC!F241, "h:mm AM/PM"), ""), ""),
  IFERROR(IF(SWIMMING!H241="TBD", TEXT(SWIMMING!F241, "h:mm AM/PM"), ""), ""),
  IFERROR(IF(WTEN!H241="TBD", TEXT(WTEN!F241, "h:mm AM/PM"), ""), ""),
  IFERROR(IF(TF!H241="TBD", TEXT(TF!F241, "h:mm AM/PM"), ""), ""),
  IFERROR(IF(WGOLF!H241="TBD", TEXT(WGOLF!F241, "h:mm AM/PM"), ""), ""),
  IFERROR(IF(WBB!H241="TBD", TEXT(WBB!F241, "h:mm AM/PM"), ""), ""),
  IFERROR(IF(MBB!H241="TBD", TEXT(MBB!F241, "h:mm AM/PM"), ""), ""),
  IFERROR(IF(WLAX!H241="TBD", TEXT(WLAX!F241, "h:mm AM/PM"), ""), ""),
  IFERROR(IF(MLAX!H241="TBD", TEXT(MLAX!F241, "h:mm AM/PM"), ""), ""),
  IFERROR(IF(SOFT!H241="TBD", TEXT(SOFT!F241, "h:mm AM/PM"), ""), ""),
  IFERROR(IF(BASE!H241="TBD", TEXT(BASE!F241, "h:mm AM/PM"), ""), ""),
  IFERROR(IF(ESPORTS!H241="TBD", TEXT(ESPORTS!F241, "h:mm AM/PM"), ""), "")
)
</f>
        <v/>
      </c>
      <c r="G241" s="11" t="str">
        <f>TEXTJOIN(
  CHAR(10) &amp; CHAR(10),
  TRUE,
  IFERROR(IF(WSO!H241="TBD", WSO!G241, ""), ""),
  IFERROR(IF(MSO!H241="TBD", MSO!G241, ""), ""),
  IFERROR(IF(FH!H241="TBD", FH!G241, ""), ""),
  IFERROR(IF(MGOLF!H241="TBD", MGOLF!G241, ""), ""),
  IFERROR(IF(Football!H241="TBD", Football!G241, ""), ""),
  IFERROR(IF(WVB!H241="TBD", WVB!G241, ""), ""),
  IFERROR(IF(XC!H241="TBD", XC!G241, ""), ""),
  IFERROR(IF(SWIMMING!H241="TBD", SWIMMING!G241, ""), ""),
  IFERROR(IF(WTEN!H241="TBD", WTEN!G241, ""), ""),
  IFERROR(IF(TF!H241="TBD", TF!G241, ""), ""),
  IFERROR(IF(WGOLF!H241="TBD", WGOLF!G241, ""), ""),
  IFERROR(IF(WBB!H241="TBD", WBB!G241, ""), ""),
  IFERROR(IF(MBB!H241="TBD", MBB!G241, ""), ""),
  IFERROR(IF(WLAX!H241="TBD", WLAX!G241, ""), ""),
  IFERROR(IF(MLAX!H241="TBD", MLAX!G241, ""), ""),
  IFERROR(IF(SOFT!H241="TBD", SOFT!G241, ""), ""),
  IFERROR(IF(BASE!H241="TBD", BASE!G241, ""), ""),
  IFERROR(IF(ESPORTS!H241="TBD", ESPORTS!G241, ""), "")
)
</f>
        <v/>
      </c>
      <c r="H241" s="22" t="str">
        <f>TEXTJOIN(
  CHAR(10) &amp; CHAR(10),
  TRUE,
  IFERROR(IF(WSO!H241="TBD", WSO!P241, ""), ""),
  IFERROR(IF(MSO!H241="TBD", MSO!P241, ""), ""),
  IFERROR(IF(FH!H241="TBD", FH!P241, ""), ""),
  IFERROR(IF(MGOLF!H241="TBD", MGOLF!P241, ""), ""),
  IFERROR(IF(Football!H241="TBD", Football!P241, ""), ""),
  IFERROR(IF(WVB!H241="TBD", WVB!P241, ""), ""),
  IFERROR(IF(XC!H241="TBD", XC!P241, ""), ""),
  IFERROR(IF(SWIMMING!H241="TBD", SWIMMING!P241, ""), ""),
  IFERROR(IF(WTEN!H241="TBD", WTEN!P241, ""), ""),
  IFERROR(IF(TF!H241="TBD", TF!P241, ""), ""),
  IFERROR(IF(WGOLF!H241="TBD", WGOLF!P241, ""), ""),
  IFERROR(IF(WBB!H241="TBD", WBB!P241, ""), ""),
  IFERROR(IF(MBB!H241="TBD", MBB!P241, ""), ""),
  IFERROR(IF(WLAX!H241="TBD", WLAX!P241, ""), ""),
  IFERROR(IF(MLAX!H241="TBD", MLAX!P241, ""), ""),
  IFERROR(IF(SOFT!H241="TBD", SOFT!P241, ""), ""),
  IFERROR(IF(BASE!H241="TBD", BASE!P241, ""), ""),
  IFERROR(IF(ESPORTS!H241="TBD", ESPORTS!P241, ""), "")
)
</f>
        <v/>
      </c>
    </row>
    <row r="242" ht="22.5" customHeight="1">
      <c r="A242" s="6">
        <v>241.0</v>
      </c>
      <c r="B242" s="6" t="str">
        <f>'Master Schedule'!B242</f>
        <v/>
      </c>
      <c r="C242" s="7">
        <v>46475.0</v>
      </c>
      <c r="D242" s="8" t="str">
        <f t="shared" si="1"/>
        <v>Monday</v>
      </c>
      <c r="E242" s="11" t="str">
        <f>TEXTJOIN(
  CHAR(10) &amp; CHAR(10),
  TRUE,
  IFERROR(IF(WSO!H242="TBD", WSO!E242, ""), ""),
  IFERROR(IF(MSO!H242="TBD", MSO!E242, ""), ""),
  IFERROR(IF(FH!H242="TBD", FH!E242, ""), ""),
  IFERROR(IF(MGOLF!H242="TBD", MGOLF!E242, ""), ""),
  IFERROR(IF(Football!H242="TBD", Football!E242, ""), ""),
  IFERROR(IF(WVB!H242="TBD", WVB!E242, ""), ""),
  IFERROR(IF(XC!H242="TBD", XC!E242, ""), ""),
  IFERROR(IF(SWIMMING!H242="TBD", SWIMMING!E242, ""), ""),
  IFERROR(IF(WTEN!H242="TBD", WTEN!E242, ""), ""),
  IFERROR(IF(TF!H242="TBD", TF!E242, ""), ""),
  IFERROR(IF(WGOLF!H242="TBD", WGOLF!E242, ""), ""),
  IFERROR(IF(WBB!H242="TBD", WBB!E242, ""), ""),
  IFERROR(IF(MBB!H242="TBD", MBB!E242, ""), ""),
  IFERROR(IF(WLAX!H242="TBD", WLAX!E242, ""), ""),
  IFERROR(IF(MLAX!H242="TBD", MLAX!E242, ""), ""),
  IFERROR(IF(SOFT!H242="TBD", SOFT!E242, ""), ""),
  IFERROR(IF(BASE!H242="Away", BASE!E242, ""), ""),
  IFERROR(IF(ESPORTS!H242="TBD", ESPORTS!E242, ""), "")
)</f>
        <v/>
      </c>
      <c r="F242" s="11" t="str">
        <f>TEXTJOIN(
  CHAR(10) &amp; CHAR(10),
  TRUE,
  IFERROR(IF(WSO!H242="TBD", TEXT(WSO!F242, "h:mm AM/PM"), ""), ""),
  IFERROR(IF(MSO!H242="TBD", TEXT(MSO!F242, "h:mm AM/PM"), ""), ""),
  IFERROR(IF(FH!H242="TBD", TEXT(FH!F242, "h:mm AM/PM"), ""), ""),
  IFERROR(IF(MGOLF!H242="TBD", TEXT(MGOLF!F242, "h:mm AM/PM"), ""), ""),
  IFERROR(IF(Football!H242="TBD", TEXT(Football!F242, "h:mm AM/PM"), ""), ""),
  IFERROR(IF(WVB!H242="TBD", TEXT(WVB!F242, "h:mm AM/PM"), ""), ""),
  IFERROR(IF(XC!H242="TBD", TEXT(XC!F242, "h:mm AM/PM"), ""), ""),
  IFERROR(IF(SWIMMING!H242="TBD", TEXT(SWIMMING!F242, "h:mm AM/PM"), ""), ""),
  IFERROR(IF(WTEN!H242="TBD", TEXT(WTEN!F242, "h:mm AM/PM"), ""), ""),
  IFERROR(IF(TF!H242="TBD", TEXT(TF!F242, "h:mm AM/PM"), ""), ""),
  IFERROR(IF(WGOLF!H242="TBD", TEXT(WGOLF!F242, "h:mm AM/PM"), ""), ""),
  IFERROR(IF(WBB!H242="TBD", TEXT(WBB!F242, "h:mm AM/PM"), ""), ""),
  IFERROR(IF(MBB!H242="TBD", TEXT(MBB!F242, "h:mm AM/PM"), ""), ""),
  IFERROR(IF(WLAX!H242="TBD", TEXT(WLAX!F242, "h:mm AM/PM"), ""), ""),
  IFERROR(IF(MLAX!H242="TBD", TEXT(MLAX!F242, "h:mm AM/PM"), ""), ""),
  IFERROR(IF(SOFT!H242="TBD", TEXT(SOFT!F242, "h:mm AM/PM"), ""), ""),
  IFERROR(IF(BASE!H242="TBD", TEXT(BASE!F242, "h:mm AM/PM"), ""), ""),
  IFERROR(IF(ESPORTS!H242="TBD", TEXT(ESPORTS!F242, "h:mm AM/PM"), ""), "")
)
</f>
        <v/>
      </c>
      <c r="G242" s="11" t="str">
        <f>TEXTJOIN(
  CHAR(10) &amp; CHAR(10),
  TRUE,
  IFERROR(IF(WSO!H242="TBD", WSO!G242, ""), ""),
  IFERROR(IF(MSO!H242="TBD", MSO!G242, ""), ""),
  IFERROR(IF(FH!H242="TBD", FH!G242, ""), ""),
  IFERROR(IF(MGOLF!H242="TBD", MGOLF!G242, ""), ""),
  IFERROR(IF(Football!H242="TBD", Football!G242, ""), ""),
  IFERROR(IF(WVB!H242="TBD", WVB!G242, ""), ""),
  IFERROR(IF(XC!H242="TBD", XC!G242, ""), ""),
  IFERROR(IF(SWIMMING!H242="TBD", SWIMMING!G242, ""), ""),
  IFERROR(IF(WTEN!H242="TBD", WTEN!G242, ""), ""),
  IFERROR(IF(TF!H242="TBD", TF!G242, ""), ""),
  IFERROR(IF(WGOLF!H242="TBD", WGOLF!G242, ""), ""),
  IFERROR(IF(WBB!H242="TBD", WBB!G242, ""), ""),
  IFERROR(IF(MBB!H242="TBD", MBB!G242, ""), ""),
  IFERROR(IF(WLAX!H242="TBD", WLAX!G242, ""), ""),
  IFERROR(IF(MLAX!H242="TBD", MLAX!G242, ""), ""),
  IFERROR(IF(SOFT!H242="TBD", SOFT!G242, ""), ""),
  IFERROR(IF(BASE!H242="TBD", BASE!G242, ""), ""),
  IFERROR(IF(ESPORTS!H242="TBD", ESPORTS!G242, ""), "")
)
</f>
        <v/>
      </c>
      <c r="H242" s="22" t="str">
        <f>TEXTJOIN(
  CHAR(10) &amp; CHAR(10),
  TRUE,
  IFERROR(IF(WSO!H242="TBD", WSO!P242, ""), ""),
  IFERROR(IF(MSO!H242="TBD", MSO!P242, ""), ""),
  IFERROR(IF(FH!H242="TBD", FH!P242, ""), ""),
  IFERROR(IF(MGOLF!H242="TBD", MGOLF!P242, ""), ""),
  IFERROR(IF(Football!H242="TBD", Football!P242, ""), ""),
  IFERROR(IF(WVB!H242="TBD", WVB!P242, ""), ""),
  IFERROR(IF(XC!H242="TBD", XC!P242, ""), ""),
  IFERROR(IF(SWIMMING!H242="TBD", SWIMMING!P242, ""), ""),
  IFERROR(IF(WTEN!H242="TBD", WTEN!P242, ""), ""),
  IFERROR(IF(TF!H242="TBD", TF!P242, ""), ""),
  IFERROR(IF(WGOLF!H242="TBD", WGOLF!P242, ""), ""),
  IFERROR(IF(WBB!H242="TBD", WBB!P242, ""), ""),
  IFERROR(IF(MBB!H242="TBD", MBB!P242, ""), ""),
  IFERROR(IF(WLAX!H242="TBD", WLAX!P242, ""), ""),
  IFERROR(IF(MLAX!H242="TBD", MLAX!P242, ""), ""),
  IFERROR(IF(SOFT!H242="TBD", SOFT!P242, ""), ""),
  IFERROR(IF(BASE!H242="TBD", BASE!P242, ""), ""),
  IFERROR(IF(ESPORTS!H242="TBD", ESPORTS!P242, ""), "")
)
</f>
        <v/>
      </c>
    </row>
    <row r="243" ht="22.5" customHeight="1">
      <c r="A243" s="6">
        <v>242.0</v>
      </c>
      <c r="B243" s="6" t="str">
        <f>'Master Schedule'!B243</f>
        <v/>
      </c>
      <c r="C243" s="7">
        <v>46476.0</v>
      </c>
      <c r="D243" s="8" t="str">
        <f t="shared" si="1"/>
        <v>Tuesday</v>
      </c>
      <c r="E243" s="11" t="str">
        <f>TEXTJOIN(
  CHAR(10) &amp; CHAR(10),
  TRUE,
  IFERROR(IF(WSO!H243="TBD", WSO!E243, ""), ""),
  IFERROR(IF(MSO!H243="TBD", MSO!E243, ""), ""),
  IFERROR(IF(FH!H243="TBD", FH!E243, ""), ""),
  IFERROR(IF(MGOLF!H243="TBD", MGOLF!E243, ""), ""),
  IFERROR(IF(Football!H243="TBD", Football!E243, ""), ""),
  IFERROR(IF(WVB!H243="TBD", WVB!E243, ""), ""),
  IFERROR(IF(XC!H243="TBD", XC!E243, ""), ""),
  IFERROR(IF(SWIMMING!H243="TBD", SWIMMING!E243, ""), ""),
  IFERROR(IF(WTEN!H243="TBD", WTEN!E243, ""), ""),
  IFERROR(IF(TF!H243="TBD", TF!E243, ""), ""),
  IFERROR(IF(WGOLF!H243="TBD", WGOLF!E243, ""), ""),
  IFERROR(IF(WBB!H243="TBD", WBB!E243, ""), ""),
  IFERROR(IF(MBB!H243="TBD", MBB!E243, ""), ""),
  IFERROR(IF(WLAX!H243="TBD", WLAX!E243, ""), ""),
  IFERROR(IF(MLAX!H243="TBD", MLAX!E243, ""), ""),
  IFERROR(IF(SOFT!H243="TBD", SOFT!E243, ""), ""),
  IFERROR(IF(BASE!H243="Away", BASE!E243, ""), ""),
  IFERROR(IF(ESPORTS!H243="TBD", ESPORTS!E243, ""), "")
)</f>
        <v/>
      </c>
      <c r="F243" s="11" t="str">
        <f>TEXTJOIN(
  CHAR(10) &amp; CHAR(10),
  TRUE,
  IFERROR(IF(WSO!H243="TBD", TEXT(WSO!F243, "h:mm AM/PM"), ""), ""),
  IFERROR(IF(MSO!H243="TBD", TEXT(MSO!F243, "h:mm AM/PM"), ""), ""),
  IFERROR(IF(FH!H243="TBD", TEXT(FH!F243, "h:mm AM/PM"), ""), ""),
  IFERROR(IF(MGOLF!H243="TBD", TEXT(MGOLF!F243, "h:mm AM/PM"), ""), ""),
  IFERROR(IF(Football!H243="TBD", TEXT(Football!F243, "h:mm AM/PM"), ""), ""),
  IFERROR(IF(WVB!H243="TBD", TEXT(WVB!F243, "h:mm AM/PM"), ""), ""),
  IFERROR(IF(XC!H243="TBD", TEXT(XC!F243, "h:mm AM/PM"), ""), ""),
  IFERROR(IF(SWIMMING!H243="TBD", TEXT(SWIMMING!F243, "h:mm AM/PM"), ""), ""),
  IFERROR(IF(WTEN!H243="TBD", TEXT(WTEN!F243, "h:mm AM/PM"), ""), ""),
  IFERROR(IF(TF!H243="TBD", TEXT(TF!F243, "h:mm AM/PM"), ""), ""),
  IFERROR(IF(WGOLF!H243="TBD", TEXT(WGOLF!F243, "h:mm AM/PM"), ""), ""),
  IFERROR(IF(WBB!H243="TBD", TEXT(WBB!F243, "h:mm AM/PM"), ""), ""),
  IFERROR(IF(MBB!H243="TBD", TEXT(MBB!F243, "h:mm AM/PM"), ""), ""),
  IFERROR(IF(WLAX!H243="TBD", TEXT(WLAX!F243, "h:mm AM/PM"), ""), ""),
  IFERROR(IF(MLAX!H243="TBD", TEXT(MLAX!F243, "h:mm AM/PM"), ""), ""),
  IFERROR(IF(SOFT!H243="TBD", TEXT(SOFT!F243, "h:mm AM/PM"), ""), ""),
  IFERROR(IF(BASE!H243="TBD", TEXT(BASE!F243, "h:mm AM/PM"), ""), ""),
  IFERROR(IF(ESPORTS!H243="TBD", TEXT(ESPORTS!F243, "h:mm AM/PM"), ""), "")
)
</f>
        <v/>
      </c>
      <c r="G243" s="11" t="str">
        <f>TEXTJOIN(
  CHAR(10) &amp; CHAR(10),
  TRUE,
  IFERROR(IF(WSO!H243="TBD", WSO!G243, ""), ""),
  IFERROR(IF(MSO!H243="TBD", MSO!G243, ""), ""),
  IFERROR(IF(FH!H243="TBD", FH!G243, ""), ""),
  IFERROR(IF(MGOLF!H243="TBD", MGOLF!G243, ""), ""),
  IFERROR(IF(Football!H243="TBD", Football!G243, ""), ""),
  IFERROR(IF(WVB!H243="TBD", WVB!G243, ""), ""),
  IFERROR(IF(XC!H243="TBD", XC!G243, ""), ""),
  IFERROR(IF(SWIMMING!H243="TBD", SWIMMING!G243, ""), ""),
  IFERROR(IF(WTEN!H243="TBD", WTEN!G243, ""), ""),
  IFERROR(IF(TF!H243="TBD", TF!G243, ""), ""),
  IFERROR(IF(WGOLF!H243="TBD", WGOLF!G243, ""), ""),
  IFERROR(IF(WBB!H243="TBD", WBB!G243, ""), ""),
  IFERROR(IF(MBB!H243="TBD", MBB!G243, ""), ""),
  IFERROR(IF(WLAX!H243="TBD", WLAX!G243, ""), ""),
  IFERROR(IF(MLAX!H243="TBD", MLAX!G243, ""), ""),
  IFERROR(IF(SOFT!H243="TBD", SOFT!G243, ""), ""),
  IFERROR(IF(BASE!H243="TBD", BASE!G243, ""), ""),
  IFERROR(IF(ESPORTS!H243="TBD", ESPORTS!G243, ""), "")
)
</f>
        <v/>
      </c>
      <c r="H243" s="22" t="str">
        <f>TEXTJOIN(
  CHAR(10) &amp; CHAR(10),
  TRUE,
  IFERROR(IF(WSO!H243="TBD", WSO!P243, ""), ""),
  IFERROR(IF(MSO!H243="TBD", MSO!P243, ""), ""),
  IFERROR(IF(FH!H243="TBD", FH!P243, ""), ""),
  IFERROR(IF(MGOLF!H243="TBD", MGOLF!P243, ""), ""),
  IFERROR(IF(Football!H243="TBD", Football!P243, ""), ""),
  IFERROR(IF(WVB!H243="TBD", WVB!P243, ""), ""),
  IFERROR(IF(XC!H243="TBD", XC!P243, ""), ""),
  IFERROR(IF(SWIMMING!H243="TBD", SWIMMING!P243, ""), ""),
  IFERROR(IF(WTEN!H243="TBD", WTEN!P243, ""), ""),
  IFERROR(IF(TF!H243="TBD", TF!P243, ""), ""),
  IFERROR(IF(WGOLF!H243="TBD", WGOLF!P243, ""), ""),
  IFERROR(IF(WBB!H243="TBD", WBB!P243, ""), ""),
  IFERROR(IF(MBB!H243="TBD", MBB!P243, ""), ""),
  IFERROR(IF(WLAX!H243="TBD", WLAX!P243, ""), ""),
  IFERROR(IF(MLAX!H243="TBD", MLAX!P243, ""), ""),
  IFERROR(IF(SOFT!H243="TBD", SOFT!P243, ""), ""),
  IFERROR(IF(BASE!H243="TBD", BASE!P243, ""), ""),
  IFERROR(IF(ESPORTS!H243="TBD", ESPORTS!P243, ""), "")
)
</f>
        <v/>
      </c>
    </row>
    <row r="244" ht="22.5" customHeight="1">
      <c r="A244" s="6">
        <v>243.0</v>
      </c>
      <c r="B244" s="6" t="str">
        <f>'Master Schedule'!B244</f>
        <v/>
      </c>
      <c r="C244" s="7">
        <v>46477.0</v>
      </c>
      <c r="D244" s="8" t="str">
        <f t="shared" si="1"/>
        <v>Wednesday</v>
      </c>
      <c r="E244" s="11" t="str">
        <f>TEXTJOIN(
  CHAR(10) &amp; CHAR(10),
  TRUE,
  IFERROR(IF(WSO!H244="TBD", WSO!E244, ""), ""),
  IFERROR(IF(MSO!H244="TBD", MSO!E244, ""), ""),
  IFERROR(IF(FH!H244="TBD", FH!E244, ""), ""),
  IFERROR(IF(MGOLF!H244="TBD", MGOLF!E244, ""), ""),
  IFERROR(IF(Football!H244="TBD", Football!E244, ""), ""),
  IFERROR(IF(WVB!H244="TBD", WVB!E244, ""), ""),
  IFERROR(IF(XC!H244="TBD", XC!E244, ""), ""),
  IFERROR(IF(SWIMMING!H244="TBD", SWIMMING!E244, ""), ""),
  IFERROR(IF(WTEN!H244="TBD", WTEN!E244, ""), ""),
  IFERROR(IF(TF!H244="TBD", TF!E244, ""), ""),
  IFERROR(IF(WGOLF!H244="TBD", WGOLF!E244, ""), ""),
  IFERROR(IF(WBB!H244="TBD", WBB!E244, ""), ""),
  IFERROR(IF(MBB!H244="TBD", MBB!E244, ""), ""),
  IFERROR(IF(WLAX!H244="TBD", WLAX!E244, ""), ""),
  IFERROR(IF(MLAX!H244="TBD", MLAX!E244, ""), ""),
  IFERROR(IF(SOFT!H244="TBD", SOFT!E244, ""), ""),
  IFERROR(IF(BASE!H244="Away", BASE!E244, ""), ""),
  IFERROR(IF(ESPORTS!H244="TBD", ESPORTS!E244, ""), "")
)</f>
        <v/>
      </c>
      <c r="F244" s="11" t="str">
        <f>TEXTJOIN(
  CHAR(10) &amp; CHAR(10),
  TRUE,
  IFERROR(IF(WSO!H244="TBD", TEXT(WSO!F244, "h:mm AM/PM"), ""), ""),
  IFERROR(IF(MSO!H244="TBD", TEXT(MSO!F244, "h:mm AM/PM"), ""), ""),
  IFERROR(IF(FH!H244="TBD", TEXT(FH!F244, "h:mm AM/PM"), ""), ""),
  IFERROR(IF(MGOLF!H244="TBD", TEXT(MGOLF!F244, "h:mm AM/PM"), ""), ""),
  IFERROR(IF(Football!H244="TBD", TEXT(Football!F244, "h:mm AM/PM"), ""), ""),
  IFERROR(IF(WVB!H244="TBD", TEXT(WVB!F244, "h:mm AM/PM"), ""), ""),
  IFERROR(IF(XC!H244="TBD", TEXT(XC!F244, "h:mm AM/PM"), ""), ""),
  IFERROR(IF(SWIMMING!H244="TBD", TEXT(SWIMMING!F244, "h:mm AM/PM"), ""), ""),
  IFERROR(IF(WTEN!H244="TBD", TEXT(WTEN!F244, "h:mm AM/PM"), ""), ""),
  IFERROR(IF(TF!H244="TBD", TEXT(TF!F244, "h:mm AM/PM"), ""), ""),
  IFERROR(IF(WGOLF!H244="TBD", TEXT(WGOLF!F244, "h:mm AM/PM"), ""), ""),
  IFERROR(IF(WBB!H244="TBD", TEXT(WBB!F244, "h:mm AM/PM"), ""), ""),
  IFERROR(IF(MBB!H244="TBD", TEXT(MBB!F244, "h:mm AM/PM"), ""), ""),
  IFERROR(IF(WLAX!H244="TBD", TEXT(WLAX!F244, "h:mm AM/PM"), ""), ""),
  IFERROR(IF(MLAX!H244="TBD", TEXT(MLAX!F244, "h:mm AM/PM"), ""), ""),
  IFERROR(IF(SOFT!H244="TBD", TEXT(SOFT!F244, "h:mm AM/PM"), ""), ""),
  IFERROR(IF(BASE!H244="TBD", TEXT(BASE!F244, "h:mm AM/PM"), ""), ""),
  IFERROR(IF(ESPORTS!H244="TBD", TEXT(ESPORTS!F244, "h:mm AM/PM"), ""), "")
)
</f>
        <v/>
      </c>
      <c r="G244" s="11" t="str">
        <f>TEXTJOIN(
  CHAR(10) &amp; CHAR(10),
  TRUE,
  IFERROR(IF(WSO!H244="TBD", WSO!G244, ""), ""),
  IFERROR(IF(MSO!H244="TBD", MSO!G244, ""), ""),
  IFERROR(IF(FH!H244="TBD", FH!G244, ""), ""),
  IFERROR(IF(MGOLF!H244="TBD", MGOLF!G244, ""), ""),
  IFERROR(IF(Football!H244="TBD", Football!G244, ""), ""),
  IFERROR(IF(WVB!H244="TBD", WVB!G244, ""), ""),
  IFERROR(IF(XC!H244="TBD", XC!G244, ""), ""),
  IFERROR(IF(SWIMMING!H244="TBD", SWIMMING!G244, ""), ""),
  IFERROR(IF(WTEN!H244="TBD", WTEN!G244, ""), ""),
  IFERROR(IF(TF!H244="TBD", TF!G244, ""), ""),
  IFERROR(IF(WGOLF!H244="TBD", WGOLF!G244, ""), ""),
  IFERROR(IF(WBB!H244="TBD", WBB!G244, ""), ""),
  IFERROR(IF(MBB!H244="TBD", MBB!G244, ""), ""),
  IFERROR(IF(WLAX!H244="TBD", WLAX!G244, ""), ""),
  IFERROR(IF(MLAX!H244="TBD", MLAX!G244, ""), ""),
  IFERROR(IF(SOFT!H244="TBD", SOFT!G244, ""), ""),
  IFERROR(IF(BASE!H244="TBD", BASE!G244, ""), ""),
  IFERROR(IF(ESPORTS!H244="TBD", ESPORTS!G244, ""), "")
)
</f>
        <v/>
      </c>
      <c r="H244" s="22" t="str">
        <f>TEXTJOIN(
  CHAR(10) &amp; CHAR(10),
  TRUE,
  IFERROR(IF(WSO!H244="TBD", WSO!P244, ""), ""),
  IFERROR(IF(MSO!H244="TBD", MSO!P244, ""), ""),
  IFERROR(IF(FH!H244="TBD", FH!P244, ""), ""),
  IFERROR(IF(MGOLF!H244="TBD", MGOLF!P244, ""), ""),
  IFERROR(IF(Football!H244="TBD", Football!P244, ""), ""),
  IFERROR(IF(WVB!H244="TBD", WVB!P244, ""), ""),
  IFERROR(IF(XC!H244="TBD", XC!P244, ""), ""),
  IFERROR(IF(SWIMMING!H244="TBD", SWIMMING!P244, ""), ""),
  IFERROR(IF(WTEN!H244="TBD", WTEN!P244, ""), ""),
  IFERROR(IF(TF!H244="TBD", TF!P244, ""), ""),
  IFERROR(IF(WGOLF!H244="TBD", WGOLF!P244, ""), ""),
  IFERROR(IF(WBB!H244="TBD", WBB!P244, ""), ""),
  IFERROR(IF(MBB!H244="TBD", MBB!P244, ""), ""),
  IFERROR(IF(WLAX!H244="TBD", WLAX!P244, ""), ""),
  IFERROR(IF(MLAX!H244="TBD", MLAX!P244, ""), ""),
  IFERROR(IF(SOFT!H244="TBD", SOFT!P244, ""), ""),
  IFERROR(IF(BASE!H244="TBD", BASE!P244, ""), ""),
  IFERROR(IF(ESPORTS!H244="TBD", ESPORTS!P244, ""), "")
)
</f>
        <v/>
      </c>
    </row>
    <row r="245" ht="22.5" customHeight="1">
      <c r="A245" s="6">
        <v>244.0</v>
      </c>
      <c r="B245" s="6" t="str">
        <f>'Master Schedule'!B245</f>
        <v/>
      </c>
      <c r="C245" s="7">
        <v>46478.0</v>
      </c>
      <c r="D245" s="8" t="str">
        <f t="shared" si="1"/>
        <v>Thursday</v>
      </c>
      <c r="E245" s="11" t="str">
        <f>TEXTJOIN(
  CHAR(10) &amp; CHAR(10),
  TRUE,
  IFERROR(IF(WSO!H245="TBD", WSO!E245, ""), ""),
  IFERROR(IF(MSO!H245="TBD", MSO!E245, ""), ""),
  IFERROR(IF(FH!H245="TBD", FH!E245, ""), ""),
  IFERROR(IF(MGOLF!H245="TBD", MGOLF!E245, ""), ""),
  IFERROR(IF(Football!H245="TBD", Football!E245, ""), ""),
  IFERROR(IF(WVB!H245="TBD", WVB!E245, ""), ""),
  IFERROR(IF(XC!H245="TBD", XC!E245, ""), ""),
  IFERROR(IF(SWIMMING!H245="TBD", SWIMMING!E245, ""), ""),
  IFERROR(IF(WTEN!H245="TBD", WTEN!E245, ""), ""),
  IFERROR(IF(TF!H245="TBD", TF!E245, ""), ""),
  IFERROR(IF(WGOLF!H245="TBD", WGOLF!E245, ""), ""),
  IFERROR(IF(WBB!H245="TBD", WBB!E245, ""), ""),
  IFERROR(IF(MBB!H245="TBD", MBB!E245, ""), ""),
  IFERROR(IF(WLAX!H245="TBD", WLAX!E245, ""), ""),
  IFERROR(IF(MLAX!H245="TBD", MLAX!E245, ""), ""),
  IFERROR(IF(SOFT!H245="TBD", SOFT!E245, ""), ""),
  IFERROR(IF(BASE!H245="Away", BASE!E245, ""), ""),
  IFERROR(IF(ESPORTS!H245="TBD", ESPORTS!E245, ""), "")
)</f>
        <v/>
      </c>
      <c r="F245" s="11" t="str">
        <f>TEXTJOIN(
  CHAR(10) &amp; CHAR(10),
  TRUE,
  IFERROR(IF(WSO!H245="TBD", TEXT(WSO!F245, "h:mm AM/PM"), ""), ""),
  IFERROR(IF(MSO!H245="TBD", TEXT(MSO!F245, "h:mm AM/PM"), ""), ""),
  IFERROR(IF(FH!H245="TBD", TEXT(FH!F245, "h:mm AM/PM"), ""), ""),
  IFERROR(IF(MGOLF!H245="TBD", TEXT(MGOLF!F245, "h:mm AM/PM"), ""), ""),
  IFERROR(IF(Football!H245="TBD", TEXT(Football!F245, "h:mm AM/PM"), ""), ""),
  IFERROR(IF(WVB!H245="TBD", TEXT(WVB!F245, "h:mm AM/PM"), ""), ""),
  IFERROR(IF(XC!H245="TBD", TEXT(XC!F245, "h:mm AM/PM"), ""), ""),
  IFERROR(IF(SWIMMING!H245="TBD", TEXT(SWIMMING!F245, "h:mm AM/PM"), ""), ""),
  IFERROR(IF(WTEN!H245="TBD", TEXT(WTEN!F245, "h:mm AM/PM"), ""), ""),
  IFERROR(IF(TF!H245="TBD", TEXT(TF!F245, "h:mm AM/PM"), ""), ""),
  IFERROR(IF(WGOLF!H245="TBD", TEXT(WGOLF!F245, "h:mm AM/PM"), ""), ""),
  IFERROR(IF(WBB!H245="TBD", TEXT(WBB!F245, "h:mm AM/PM"), ""), ""),
  IFERROR(IF(MBB!H245="TBD", TEXT(MBB!F245, "h:mm AM/PM"), ""), ""),
  IFERROR(IF(WLAX!H245="TBD", TEXT(WLAX!F245, "h:mm AM/PM"), ""), ""),
  IFERROR(IF(MLAX!H245="TBD", TEXT(MLAX!F245, "h:mm AM/PM"), ""), ""),
  IFERROR(IF(SOFT!H245="TBD", TEXT(SOFT!F245, "h:mm AM/PM"), ""), ""),
  IFERROR(IF(BASE!H245="TBD", TEXT(BASE!F245, "h:mm AM/PM"), ""), ""),
  IFERROR(IF(ESPORTS!H245="TBD", TEXT(ESPORTS!F245, "h:mm AM/PM"), ""), "")
)
</f>
        <v/>
      </c>
      <c r="G245" s="11" t="str">
        <f>TEXTJOIN(
  CHAR(10) &amp; CHAR(10),
  TRUE,
  IFERROR(IF(WSO!H245="TBD", WSO!G245, ""), ""),
  IFERROR(IF(MSO!H245="TBD", MSO!G245, ""), ""),
  IFERROR(IF(FH!H245="TBD", FH!G245, ""), ""),
  IFERROR(IF(MGOLF!H245="TBD", MGOLF!G245, ""), ""),
  IFERROR(IF(Football!H245="TBD", Football!G245, ""), ""),
  IFERROR(IF(WVB!H245="TBD", WVB!G245, ""), ""),
  IFERROR(IF(XC!H245="TBD", XC!G245, ""), ""),
  IFERROR(IF(SWIMMING!H245="TBD", SWIMMING!G245, ""), ""),
  IFERROR(IF(WTEN!H245="TBD", WTEN!G245, ""), ""),
  IFERROR(IF(TF!H245="TBD", TF!G245, ""), ""),
  IFERROR(IF(WGOLF!H245="TBD", WGOLF!G245, ""), ""),
  IFERROR(IF(WBB!H245="TBD", WBB!G245, ""), ""),
  IFERROR(IF(MBB!H245="TBD", MBB!G245, ""), ""),
  IFERROR(IF(WLAX!H245="TBD", WLAX!G245, ""), ""),
  IFERROR(IF(MLAX!H245="TBD", MLAX!G245, ""), ""),
  IFERROR(IF(SOFT!H245="TBD", SOFT!G245, ""), ""),
  IFERROR(IF(BASE!H245="TBD", BASE!G245, ""), ""),
  IFERROR(IF(ESPORTS!H245="TBD", ESPORTS!G245, ""), "")
)
</f>
        <v/>
      </c>
      <c r="H245" s="22" t="str">
        <f>TEXTJOIN(
  CHAR(10) &amp; CHAR(10),
  TRUE,
  IFERROR(IF(WSO!H245="TBD", WSO!P245, ""), ""),
  IFERROR(IF(MSO!H245="TBD", MSO!P245, ""), ""),
  IFERROR(IF(FH!H245="TBD", FH!P245, ""), ""),
  IFERROR(IF(MGOLF!H245="TBD", MGOLF!P245, ""), ""),
  IFERROR(IF(Football!H245="TBD", Football!P245, ""), ""),
  IFERROR(IF(WVB!H245="TBD", WVB!P245, ""), ""),
  IFERROR(IF(XC!H245="TBD", XC!P245, ""), ""),
  IFERROR(IF(SWIMMING!H245="TBD", SWIMMING!P245, ""), ""),
  IFERROR(IF(WTEN!H245="TBD", WTEN!P245, ""), ""),
  IFERROR(IF(TF!H245="TBD", TF!P245, ""), ""),
  IFERROR(IF(WGOLF!H245="TBD", WGOLF!P245, ""), ""),
  IFERROR(IF(WBB!H245="TBD", WBB!P245, ""), ""),
  IFERROR(IF(MBB!H245="TBD", MBB!P245, ""), ""),
  IFERROR(IF(WLAX!H245="TBD", WLAX!P245, ""), ""),
  IFERROR(IF(MLAX!H245="TBD", MLAX!P245, ""), ""),
  IFERROR(IF(SOFT!H245="TBD", SOFT!P245, ""), ""),
  IFERROR(IF(BASE!H245="TBD", BASE!P245, ""), ""),
  IFERROR(IF(ESPORTS!H245="TBD", ESPORTS!P245, ""), "")
)
</f>
        <v/>
      </c>
    </row>
    <row r="246" ht="22.5" customHeight="1">
      <c r="A246" s="6">
        <v>245.0</v>
      </c>
      <c r="B246" s="6" t="str">
        <f>'Master Schedule'!B246</f>
        <v/>
      </c>
      <c r="C246" s="7">
        <v>46479.0</v>
      </c>
      <c r="D246" s="8" t="str">
        <f t="shared" si="1"/>
        <v>Friday</v>
      </c>
      <c r="E246" s="11" t="str">
        <f>TEXTJOIN(
  CHAR(10) &amp; CHAR(10),
  TRUE,
  IFERROR(IF(WSO!H246="TBD", WSO!E246, ""), ""),
  IFERROR(IF(MSO!H246="TBD", MSO!E246, ""), ""),
  IFERROR(IF(FH!H246="TBD", FH!E246, ""), ""),
  IFERROR(IF(MGOLF!H246="TBD", MGOLF!E246, ""), ""),
  IFERROR(IF(Football!H246="TBD", Football!E246, ""), ""),
  IFERROR(IF(WVB!H246="TBD", WVB!E246, ""), ""),
  IFERROR(IF(XC!H246="TBD", XC!E246, ""), ""),
  IFERROR(IF(SWIMMING!H246="TBD", SWIMMING!E246, ""), ""),
  IFERROR(IF(WTEN!H246="TBD", WTEN!E246, ""), ""),
  IFERROR(IF(TF!H246="TBD", TF!E246, ""), ""),
  IFERROR(IF(WGOLF!H246="TBD", WGOLF!E246, ""), ""),
  IFERROR(IF(WBB!H246="TBD", WBB!E246, ""), ""),
  IFERROR(IF(MBB!H246="TBD", MBB!E246, ""), ""),
  IFERROR(IF(WLAX!H246="TBD", WLAX!E246, ""), ""),
  IFERROR(IF(MLAX!H246="TBD", MLAX!E246, ""), ""),
  IFERROR(IF(SOFT!H246="TBD", SOFT!E246, ""), ""),
  IFERROR(IF(BASE!H246="Away", BASE!E246, ""), ""),
  IFERROR(IF(ESPORTS!H246="TBD", ESPORTS!E246, ""), "")
)</f>
        <v/>
      </c>
      <c r="F246" s="11" t="str">
        <f>TEXTJOIN(
  CHAR(10) &amp; CHAR(10),
  TRUE,
  IFERROR(IF(WSO!H246="TBD", TEXT(WSO!F246, "h:mm AM/PM"), ""), ""),
  IFERROR(IF(MSO!H246="TBD", TEXT(MSO!F246, "h:mm AM/PM"), ""), ""),
  IFERROR(IF(FH!H246="TBD", TEXT(FH!F246, "h:mm AM/PM"), ""), ""),
  IFERROR(IF(MGOLF!H246="TBD", TEXT(MGOLF!F246, "h:mm AM/PM"), ""), ""),
  IFERROR(IF(Football!H246="TBD", TEXT(Football!F246, "h:mm AM/PM"), ""), ""),
  IFERROR(IF(WVB!H246="TBD", TEXT(WVB!F246, "h:mm AM/PM"), ""), ""),
  IFERROR(IF(XC!H246="TBD", TEXT(XC!F246, "h:mm AM/PM"), ""), ""),
  IFERROR(IF(SWIMMING!H246="TBD", TEXT(SWIMMING!F246, "h:mm AM/PM"), ""), ""),
  IFERROR(IF(WTEN!H246="TBD", TEXT(WTEN!F246, "h:mm AM/PM"), ""), ""),
  IFERROR(IF(TF!H246="TBD", TEXT(TF!F246, "h:mm AM/PM"), ""), ""),
  IFERROR(IF(WGOLF!H246="TBD", TEXT(WGOLF!F246, "h:mm AM/PM"), ""), ""),
  IFERROR(IF(WBB!H246="TBD", TEXT(WBB!F246, "h:mm AM/PM"), ""), ""),
  IFERROR(IF(MBB!H246="TBD", TEXT(MBB!F246, "h:mm AM/PM"), ""), ""),
  IFERROR(IF(WLAX!H246="TBD", TEXT(WLAX!F246, "h:mm AM/PM"), ""), ""),
  IFERROR(IF(MLAX!H246="TBD", TEXT(MLAX!F246, "h:mm AM/PM"), ""), ""),
  IFERROR(IF(SOFT!H246="TBD", TEXT(SOFT!F246, "h:mm AM/PM"), ""), ""),
  IFERROR(IF(BASE!H246="TBD", TEXT(BASE!F246, "h:mm AM/PM"), ""), ""),
  IFERROR(IF(ESPORTS!H246="TBD", TEXT(ESPORTS!F246, "h:mm AM/PM"), ""), "")
)
</f>
        <v/>
      </c>
      <c r="G246" s="11" t="str">
        <f>TEXTJOIN(
  CHAR(10) &amp; CHAR(10),
  TRUE,
  IFERROR(IF(WSO!H246="TBD", WSO!G246, ""), ""),
  IFERROR(IF(MSO!H246="TBD", MSO!G246, ""), ""),
  IFERROR(IF(FH!H246="TBD", FH!G246, ""), ""),
  IFERROR(IF(MGOLF!H246="TBD", MGOLF!G246, ""), ""),
  IFERROR(IF(Football!H246="TBD", Football!G246, ""), ""),
  IFERROR(IF(WVB!H246="TBD", WVB!G246, ""), ""),
  IFERROR(IF(XC!H246="TBD", XC!G246, ""), ""),
  IFERROR(IF(SWIMMING!H246="TBD", SWIMMING!G246, ""), ""),
  IFERROR(IF(WTEN!H246="TBD", WTEN!G246, ""), ""),
  IFERROR(IF(TF!H246="TBD", TF!G246, ""), ""),
  IFERROR(IF(WGOLF!H246="TBD", WGOLF!G246, ""), ""),
  IFERROR(IF(WBB!H246="TBD", WBB!G246, ""), ""),
  IFERROR(IF(MBB!H246="TBD", MBB!G246, ""), ""),
  IFERROR(IF(WLAX!H246="TBD", WLAX!G246, ""), ""),
  IFERROR(IF(MLAX!H246="TBD", MLAX!G246, ""), ""),
  IFERROR(IF(SOFT!H246="TBD", SOFT!G246, ""), ""),
  IFERROR(IF(BASE!H246="TBD", BASE!G246, ""), ""),
  IFERROR(IF(ESPORTS!H246="TBD", ESPORTS!G246, ""), "")
)
</f>
        <v/>
      </c>
      <c r="H246" s="22" t="str">
        <f>TEXTJOIN(
  CHAR(10) &amp; CHAR(10),
  TRUE,
  IFERROR(IF(WSO!H246="TBD", WSO!P246, ""), ""),
  IFERROR(IF(MSO!H246="TBD", MSO!P246, ""), ""),
  IFERROR(IF(FH!H246="TBD", FH!P246, ""), ""),
  IFERROR(IF(MGOLF!H246="TBD", MGOLF!P246, ""), ""),
  IFERROR(IF(Football!H246="TBD", Football!P246, ""), ""),
  IFERROR(IF(WVB!H246="TBD", WVB!P246, ""), ""),
  IFERROR(IF(XC!H246="TBD", XC!P246, ""), ""),
  IFERROR(IF(SWIMMING!H246="TBD", SWIMMING!P246, ""), ""),
  IFERROR(IF(WTEN!H246="TBD", WTEN!P246, ""), ""),
  IFERROR(IF(TF!H246="TBD", TF!P246, ""), ""),
  IFERROR(IF(WGOLF!H246="TBD", WGOLF!P246, ""), ""),
  IFERROR(IF(WBB!H246="TBD", WBB!P246, ""), ""),
  IFERROR(IF(MBB!H246="TBD", MBB!P246, ""), ""),
  IFERROR(IF(WLAX!H246="TBD", WLAX!P246, ""), ""),
  IFERROR(IF(MLAX!H246="TBD", MLAX!P246, ""), ""),
  IFERROR(IF(SOFT!H246="TBD", SOFT!P246, ""), ""),
  IFERROR(IF(BASE!H246="TBD", BASE!P246, ""), ""),
  IFERROR(IF(ESPORTS!H246="TBD", ESPORTS!P246, ""), "")
)
</f>
        <v/>
      </c>
    </row>
    <row r="247" ht="22.5" customHeight="1">
      <c r="A247" s="6">
        <v>246.0</v>
      </c>
      <c r="B247" s="6" t="str">
        <f>'Master Schedule'!B247</f>
        <v/>
      </c>
      <c r="C247" s="7">
        <v>46480.0</v>
      </c>
      <c r="D247" s="8" t="str">
        <f t="shared" si="1"/>
        <v>Saturday</v>
      </c>
      <c r="E247" s="11" t="str">
        <f>TEXTJOIN(
  CHAR(10) &amp; CHAR(10),
  TRUE,
  IFERROR(IF(WSO!H247="TBD", WSO!E247, ""), ""),
  IFERROR(IF(MSO!H247="TBD", MSO!E247, ""), ""),
  IFERROR(IF(FH!H247="TBD", FH!E247, ""), ""),
  IFERROR(IF(MGOLF!H247="TBD", MGOLF!E247, ""), ""),
  IFERROR(IF(Football!H247="TBD", Football!E247, ""), ""),
  IFERROR(IF(WVB!H247="TBD", WVB!E247, ""), ""),
  IFERROR(IF(XC!H247="TBD", XC!E247, ""), ""),
  IFERROR(IF(SWIMMING!H247="TBD", SWIMMING!E247, ""), ""),
  IFERROR(IF(WTEN!H247="TBD", WTEN!E247, ""), ""),
  IFERROR(IF(TF!H247="TBD", TF!E247, ""), ""),
  IFERROR(IF(WGOLF!H247="TBD", WGOLF!E247, ""), ""),
  IFERROR(IF(WBB!H247="TBD", WBB!E247, ""), ""),
  IFERROR(IF(MBB!H247="TBD", MBB!E247, ""), ""),
  IFERROR(IF(WLAX!H247="TBD", WLAX!E247, ""), ""),
  IFERROR(IF(MLAX!H247="TBD", MLAX!E247, ""), ""),
  IFERROR(IF(SOFT!H247="TBD", SOFT!E247, ""), ""),
  IFERROR(IF(BASE!H247="Away", BASE!E247, ""), ""),
  IFERROR(IF(ESPORTS!H247="TBD", ESPORTS!E247, ""), "")
)</f>
        <v/>
      </c>
      <c r="F247" s="11" t="str">
        <f>TEXTJOIN(
  CHAR(10) &amp; CHAR(10),
  TRUE,
  IFERROR(IF(WSO!H247="TBD", TEXT(WSO!F247, "h:mm AM/PM"), ""), ""),
  IFERROR(IF(MSO!H247="TBD", TEXT(MSO!F247, "h:mm AM/PM"), ""), ""),
  IFERROR(IF(FH!H247="TBD", TEXT(FH!F247, "h:mm AM/PM"), ""), ""),
  IFERROR(IF(MGOLF!H247="TBD", TEXT(MGOLF!F247, "h:mm AM/PM"), ""), ""),
  IFERROR(IF(Football!H247="TBD", TEXT(Football!F247, "h:mm AM/PM"), ""), ""),
  IFERROR(IF(WVB!H247="TBD", TEXT(WVB!F247, "h:mm AM/PM"), ""), ""),
  IFERROR(IF(XC!H247="TBD", TEXT(XC!F247, "h:mm AM/PM"), ""), ""),
  IFERROR(IF(SWIMMING!H247="TBD", TEXT(SWIMMING!F247, "h:mm AM/PM"), ""), ""),
  IFERROR(IF(WTEN!H247="TBD", TEXT(WTEN!F247, "h:mm AM/PM"), ""), ""),
  IFERROR(IF(TF!H247="TBD", TEXT(TF!F247, "h:mm AM/PM"), ""), ""),
  IFERROR(IF(WGOLF!H247="TBD", TEXT(WGOLF!F247, "h:mm AM/PM"), ""), ""),
  IFERROR(IF(WBB!H247="TBD", TEXT(WBB!F247, "h:mm AM/PM"), ""), ""),
  IFERROR(IF(MBB!H247="TBD", TEXT(MBB!F247, "h:mm AM/PM"), ""), ""),
  IFERROR(IF(WLAX!H247="TBD", TEXT(WLAX!F247, "h:mm AM/PM"), ""), ""),
  IFERROR(IF(MLAX!H247="TBD", TEXT(MLAX!F247, "h:mm AM/PM"), ""), ""),
  IFERROR(IF(SOFT!H247="TBD", TEXT(SOFT!F247, "h:mm AM/PM"), ""), ""),
  IFERROR(IF(BASE!H247="TBD", TEXT(BASE!F247, "h:mm AM/PM"), ""), ""),
  IFERROR(IF(ESPORTS!H247="TBD", TEXT(ESPORTS!F247, "h:mm AM/PM"), ""), "")
)
</f>
        <v/>
      </c>
      <c r="G247" s="11" t="str">
        <f>TEXTJOIN(
  CHAR(10) &amp; CHAR(10),
  TRUE,
  IFERROR(IF(WSO!H247="TBD", WSO!G247, ""), ""),
  IFERROR(IF(MSO!H247="TBD", MSO!G247, ""), ""),
  IFERROR(IF(FH!H247="TBD", FH!G247, ""), ""),
  IFERROR(IF(MGOLF!H247="TBD", MGOLF!G247, ""), ""),
  IFERROR(IF(Football!H247="TBD", Football!G247, ""), ""),
  IFERROR(IF(WVB!H247="TBD", WVB!G247, ""), ""),
  IFERROR(IF(XC!H247="TBD", XC!G247, ""), ""),
  IFERROR(IF(SWIMMING!H247="TBD", SWIMMING!G247, ""), ""),
  IFERROR(IF(WTEN!H247="TBD", WTEN!G247, ""), ""),
  IFERROR(IF(TF!H247="TBD", TF!G247, ""), ""),
  IFERROR(IF(WGOLF!H247="TBD", WGOLF!G247, ""), ""),
  IFERROR(IF(WBB!H247="TBD", WBB!G247, ""), ""),
  IFERROR(IF(MBB!H247="TBD", MBB!G247, ""), ""),
  IFERROR(IF(WLAX!H247="TBD", WLAX!G247, ""), ""),
  IFERROR(IF(MLAX!H247="TBD", MLAX!G247, ""), ""),
  IFERROR(IF(SOFT!H247="TBD", SOFT!G247, ""), ""),
  IFERROR(IF(BASE!H247="TBD", BASE!G247, ""), ""),
  IFERROR(IF(ESPORTS!H247="TBD", ESPORTS!G247, ""), "")
)
</f>
        <v/>
      </c>
      <c r="H247" s="22" t="str">
        <f>TEXTJOIN(
  CHAR(10) &amp; CHAR(10),
  TRUE,
  IFERROR(IF(WSO!H247="TBD", WSO!P247, ""), ""),
  IFERROR(IF(MSO!H247="TBD", MSO!P247, ""), ""),
  IFERROR(IF(FH!H247="TBD", FH!P247, ""), ""),
  IFERROR(IF(MGOLF!H247="TBD", MGOLF!P247, ""), ""),
  IFERROR(IF(Football!H247="TBD", Football!P247, ""), ""),
  IFERROR(IF(WVB!H247="TBD", WVB!P247, ""), ""),
  IFERROR(IF(XC!H247="TBD", XC!P247, ""), ""),
  IFERROR(IF(SWIMMING!H247="TBD", SWIMMING!P247, ""), ""),
  IFERROR(IF(WTEN!H247="TBD", WTEN!P247, ""), ""),
  IFERROR(IF(TF!H247="TBD", TF!P247, ""), ""),
  IFERROR(IF(WGOLF!H247="TBD", WGOLF!P247, ""), ""),
  IFERROR(IF(WBB!H247="TBD", WBB!P247, ""), ""),
  IFERROR(IF(MBB!H247="TBD", MBB!P247, ""), ""),
  IFERROR(IF(WLAX!H247="TBD", WLAX!P247, ""), ""),
  IFERROR(IF(MLAX!H247="TBD", MLAX!P247, ""), ""),
  IFERROR(IF(SOFT!H247="TBD", SOFT!P247, ""), ""),
  IFERROR(IF(BASE!H247="TBD", BASE!P247, ""), ""),
  IFERROR(IF(ESPORTS!H247="TBD", ESPORTS!P247, ""), "")
)
</f>
        <v/>
      </c>
    </row>
    <row r="248" ht="22.5" customHeight="1">
      <c r="A248" s="6">
        <v>247.0</v>
      </c>
      <c r="B248" s="6" t="str">
        <f>'Master Schedule'!B248</f>
        <v/>
      </c>
      <c r="C248" s="7">
        <v>46481.0</v>
      </c>
      <c r="D248" s="8" t="str">
        <f t="shared" si="1"/>
        <v>Sunday</v>
      </c>
      <c r="E248" s="11" t="str">
        <f>TEXTJOIN(
  CHAR(10) &amp; CHAR(10),
  TRUE,
  IFERROR(IF(WSO!H248="TBD", WSO!E248, ""), ""),
  IFERROR(IF(MSO!H248="TBD", MSO!E248, ""), ""),
  IFERROR(IF(FH!H248="TBD", FH!E248, ""), ""),
  IFERROR(IF(MGOLF!H248="TBD", MGOLF!E248, ""), ""),
  IFERROR(IF(Football!H248="TBD", Football!E248, ""), ""),
  IFERROR(IF(WVB!H248="TBD", WVB!E248, ""), ""),
  IFERROR(IF(XC!H248="TBD", XC!E248, ""), ""),
  IFERROR(IF(SWIMMING!H248="TBD", SWIMMING!E248, ""), ""),
  IFERROR(IF(WTEN!H248="TBD", WTEN!E248, ""), ""),
  IFERROR(IF(TF!H248="TBD", TF!E248, ""), ""),
  IFERROR(IF(WGOLF!H248="TBD", WGOLF!E248, ""), ""),
  IFERROR(IF(WBB!H248="TBD", WBB!E248, ""), ""),
  IFERROR(IF(MBB!H248="TBD", MBB!E248, ""), ""),
  IFERROR(IF(WLAX!H248="TBD", WLAX!E248, ""), ""),
  IFERROR(IF(MLAX!H248="TBD", MLAX!E248, ""), ""),
  IFERROR(IF(SOFT!H248="TBD", SOFT!E248, ""), ""),
  IFERROR(IF(BASE!H248="Away", BASE!E248, ""), ""),
  IFERROR(IF(ESPORTS!H248="TBD", ESPORTS!E248, ""), "")
)</f>
        <v/>
      </c>
      <c r="F248" s="11" t="str">
        <f>TEXTJOIN(
  CHAR(10) &amp; CHAR(10),
  TRUE,
  IFERROR(IF(WSO!H248="TBD", TEXT(WSO!F248, "h:mm AM/PM"), ""), ""),
  IFERROR(IF(MSO!H248="TBD", TEXT(MSO!F248, "h:mm AM/PM"), ""), ""),
  IFERROR(IF(FH!H248="TBD", TEXT(FH!F248, "h:mm AM/PM"), ""), ""),
  IFERROR(IF(MGOLF!H248="TBD", TEXT(MGOLF!F248, "h:mm AM/PM"), ""), ""),
  IFERROR(IF(Football!H248="TBD", TEXT(Football!F248, "h:mm AM/PM"), ""), ""),
  IFERROR(IF(WVB!H248="TBD", TEXT(WVB!F248, "h:mm AM/PM"), ""), ""),
  IFERROR(IF(XC!H248="TBD", TEXT(XC!F248, "h:mm AM/PM"), ""), ""),
  IFERROR(IF(SWIMMING!H248="TBD", TEXT(SWIMMING!F248, "h:mm AM/PM"), ""), ""),
  IFERROR(IF(WTEN!H248="TBD", TEXT(WTEN!F248, "h:mm AM/PM"), ""), ""),
  IFERROR(IF(TF!H248="TBD", TEXT(TF!F248, "h:mm AM/PM"), ""), ""),
  IFERROR(IF(WGOLF!H248="TBD", TEXT(WGOLF!F248, "h:mm AM/PM"), ""), ""),
  IFERROR(IF(WBB!H248="TBD", TEXT(WBB!F248, "h:mm AM/PM"), ""), ""),
  IFERROR(IF(MBB!H248="TBD", TEXT(MBB!F248, "h:mm AM/PM"), ""), ""),
  IFERROR(IF(WLAX!H248="TBD", TEXT(WLAX!F248, "h:mm AM/PM"), ""), ""),
  IFERROR(IF(MLAX!H248="TBD", TEXT(MLAX!F248, "h:mm AM/PM"), ""), ""),
  IFERROR(IF(SOFT!H248="TBD", TEXT(SOFT!F248, "h:mm AM/PM"), ""), ""),
  IFERROR(IF(BASE!H248="TBD", TEXT(BASE!F248, "h:mm AM/PM"), ""), ""),
  IFERROR(IF(ESPORTS!H248="TBD", TEXT(ESPORTS!F248, "h:mm AM/PM"), ""), "")
)
</f>
        <v/>
      </c>
      <c r="G248" s="11" t="str">
        <f>TEXTJOIN(
  CHAR(10) &amp; CHAR(10),
  TRUE,
  IFERROR(IF(WSO!H248="TBD", WSO!G248, ""), ""),
  IFERROR(IF(MSO!H248="TBD", MSO!G248, ""), ""),
  IFERROR(IF(FH!H248="TBD", FH!G248, ""), ""),
  IFERROR(IF(MGOLF!H248="TBD", MGOLF!G248, ""), ""),
  IFERROR(IF(Football!H248="TBD", Football!G248, ""), ""),
  IFERROR(IF(WVB!H248="TBD", WVB!G248, ""), ""),
  IFERROR(IF(XC!H248="TBD", XC!G248, ""), ""),
  IFERROR(IF(SWIMMING!H248="TBD", SWIMMING!G248, ""), ""),
  IFERROR(IF(WTEN!H248="TBD", WTEN!G248, ""), ""),
  IFERROR(IF(TF!H248="TBD", TF!G248, ""), ""),
  IFERROR(IF(WGOLF!H248="TBD", WGOLF!G248, ""), ""),
  IFERROR(IF(WBB!H248="TBD", WBB!G248, ""), ""),
  IFERROR(IF(MBB!H248="TBD", MBB!G248, ""), ""),
  IFERROR(IF(WLAX!H248="TBD", WLAX!G248, ""), ""),
  IFERROR(IF(MLAX!H248="TBD", MLAX!G248, ""), ""),
  IFERROR(IF(SOFT!H248="TBD", SOFT!G248, ""), ""),
  IFERROR(IF(BASE!H248="TBD", BASE!G248, ""), ""),
  IFERROR(IF(ESPORTS!H248="TBD", ESPORTS!G248, ""), "")
)
</f>
        <v/>
      </c>
      <c r="H248" s="22" t="str">
        <f>TEXTJOIN(
  CHAR(10) &amp; CHAR(10),
  TRUE,
  IFERROR(IF(WSO!H248="TBD", WSO!P248, ""), ""),
  IFERROR(IF(MSO!H248="TBD", MSO!P248, ""), ""),
  IFERROR(IF(FH!H248="TBD", FH!P248, ""), ""),
  IFERROR(IF(MGOLF!H248="TBD", MGOLF!P248, ""), ""),
  IFERROR(IF(Football!H248="TBD", Football!P248, ""), ""),
  IFERROR(IF(WVB!H248="TBD", WVB!P248, ""), ""),
  IFERROR(IF(XC!H248="TBD", XC!P248, ""), ""),
  IFERROR(IF(SWIMMING!H248="TBD", SWIMMING!P248, ""), ""),
  IFERROR(IF(WTEN!H248="TBD", WTEN!P248, ""), ""),
  IFERROR(IF(TF!H248="TBD", TF!P248, ""), ""),
  IFERROR(IF(WGOLF!H248="TBD", WGOLF!P248, ""), ""),
  IFERROR(IF(WBB!H248="TBD", WBB!P248, ""), ""),
  IFERROR(IF(MBB!H248="TBD", MBB!P248, ""), ""),
  IFERROR(IF(WLAX!H248="TBD", WLAX!P248, ""), ""),
  IFERROR(IF(MLAX!H248="TBD", MLAX!P248, ""), ""),
  IFERROR(IF(SOFT!H248="TBD", SOFT!P248, ""), ""),
  IFERROR(IF(BASE!H248="TBD", BASE!P248, ""), ""),
  IFERROR(IF(ESPORTS!H248="TBD", ESPORTS!P248, ""), "")
)
</f>
        <v/>
      </c>
    </row>
    <row r="249" ht="22.5" customHeight="1">
      <c r="A249" s="6">
        <v>248.0</v>
      </c>
      <c r="B249" s="6" t="str">
        <f>'Master Schedule'!B249</f>
        <v/>
      </c>
      <c r="C249" s="7">
        <v>46482.0</v>
      </c>
      <c r="D249" s="8" t="str">
        <f t="shared" si="1"/>
        <v>Monday</v>
      </c>
      <c r="E249" s="11" t="str">
        <f>TEXTJOIN(
  CHAR(10) &amp; CHAR(10),
  TRUE,
  IFERROR(IF(WSO!H249="TBD", WSO!E249, ""), ""),
  IFERROR(IF(MSO!H249="TBD", MSO!E249, ""), ""),
  IFERROR(IF(FH!H249="TBD", FH!E249, ""), ""),
  IFERROR(IF(MGOLF!H249="TBD", MGOLF!E249, ""), ""),
  IFERROR(IF(Football!H249="TBD", Football!E249, ""), ""),
  IFERROR(IF(WVB!H249="TBD", WVB!E249, ""), ""),
  IFERROR(IF(XC!H249="TBD", XC!E249, ""), ""),
  IFERROR(IF(SWIMMING!H249="TBD", SWIMMING!E249, ""), ""),
  IFERROR(IF(WTEN!H249="TBD", WTEN!E249, ""), ""),
  IFERROR(IF(TF!H249="TBD", TF!E249, ""), ""),
  IFERROR(IF(WGOLF!H249="TBD", WGOLF!E249, ""), ""),
  IFERROR(IF(WBB!H249="TBD", WBB!E249, ""), ""),
  IFERROR(IF(MBB!H249="TBD", MBB!E249, ""), ""),
  IFERROR(IF(WLAX!H249="TBD", WLAX!E249, ""), ""),
  IFERROR(IF(MLAX!H249="TBD", MLAX!E249, ""), ""),
  IFERROR(IF(SOFT!H249="TBD", SOFT!E249, ""), ""),
  IFERROR(IF(BASE!H249="Away", BASE!E249, ""), ""),
  IFERROR(IF(ESPORTS!H249="TBD", ESPORTS!E249, ""), "")
)</f>
        <v/>
      </c>
      <c r="F249" s="11" t="str">
        <f>TEXTJOIN(
  CHAR(10) &amp; CHAR(10),
  TRUE,
  IFERROR(IF(WSO!H249="TBD", TEXT(WSO!F249, "h:mm AM/PM"), ""), ""),
  IFERROR(IF(MSO!H249="TBD", TEXT(MSO!F249, "h:mm AM/PM"), ""), ""),
  IFERROR(IF(FH!H249="TBD", TEXT(FH!F249, "h:mm AM/PM"), ""), ""),
  IFERROR(IF(MGOLF!H249="TBD", TEXT(MGOLF!F249, "h:mm AM/PM"), ""), ""),
  IFERROR(IF(Football!H249="TBD", TEXT(Football!F249, "h:mm AM/PM"), ""), ""),
  IFERROR(IF(WVB!H249="TBD", TEXT(WVB!F249, "h:mm AM/PM"), ""), ""),
  IFERROR(IF(XC!H249="TBD", TEXT(XC!F249, "h:mm AM/PM"), ""), ""),
  IFERROR(IF(SWIMMING!H249="TBD", TEXT(SWIMMING!F249, "h:mm AM/PM"), ""), ""),
  IFERROR(IF(WTEN!H249="TBD", TEXT(WTEN!F249, "h:mm AM/PM"), ""), ""),
  IFERROR(IF(TF!H249="TBD", TEXT(TF!F249, "h:mm AM/PM"), ""), ""),
  IFERROR(IF(WGOLF!H249="TBD", TEXT(WGOLF!F249, "h:mm AM/PM"), ""), ""),
  IFERROR(IF(WBB!H249="TBD", TEXT(WBB!F249, "h:mm AM/PM"), ""), ""),
  IFERROR(IF(MBB!H249="TBD", TEXT(MBB!F249, "h:mm AM/PM"), ""), ""),
  IFERROR(IF(WLAX!H249="TBD", TEXT(WLAX!F249, "h:mm AM/PM"), ""), ""),
  IFERROR(IF(MLAX!H249="TBD", TEXT(MLAX!F249, "h:mm AM/PM"), ""), ""),
  IFERROR(IF(SOFT!H249="TBD", TEXT(SOFT!F249, "h:mm AM/PM"), ""), ""),
  IFERROR(IF(BASE!H249="TBD", TEXT(BASE!F249, "h:mm AM/PM"), ""), ""),
  IFERROR(IF(ESPORTS!H249="TBD", TEXT(ESPORTS!F249, "h:mm AM/PM"), ""), "")
)
</f>
        <v/>
      </c>
      <c r="G249" s="11" t="str">
        <f>TEXTJOIN(
  CHAR(10) &amp; CHAR(10),
  TRUE,
  IFERROR(IF(WSO!H249="TBD", WSO!G249, ""), ""),
  IFERROR(IF(MSO!H249="TBD", MSO!G249, ""), ""),
  IFERROR(IF(FH!H249="TBD", FH!G249, ""), ""),
  IFERROR(IF(MGOLF!H249="TBD", MGOLF!G249, ""), ""),
  IFERROR(IF(Football!H249="TBD", Football!G249, ""), ""),
  IFERROR(IF(WVB!H249="TBD", WVB!G249, ""), ""),
  IFERROR(IF(XC!H249="TBD", XC!G249, ""), ""),
  IFERROR(IF(SWIMMING!H249="TBD", SWIMMING!G249, ""), ""),
  IFERROR(IF(WTEN!H249="TBD", WTEN!G249, ""), ""),
  IFERROR(IF(TF!H249="TBD", TF!G249, ""), ""),
  IFERROR(IF(WGOLF!H249="TBD", WGOLF!G249, ""), ""),
  IFERROR(IF(WBB!H249="TBD", WBB!G249, ""), ""),
  IFERROR(IF(MBB!H249="TBD", MBB!G249, ""), ""),
  IFERROR(IF(WLAX!H249="TBD", WLAX!G249, ""), ""),
  IFERROR(IF(MLAX!H249="TBD", MLAX!G249, ""), ""),
  IFERROR(IF(SOFT!H249="TBD", SOFT!G249, ""), ""),
  IFERROR(IF(BASE!H249="TBD", BASE!G249, ""), ""),
  IFERROR(IF(ESPORTS!H249="TBD", ESPORTS!G249, ""), "")
)
</f>
        <v/>
      </c>
      <c r="H249" s="22" t="str">
        <f>TEXTJOIN(
  CHAR(10) &amp; CHAR(10),
  TRUE,
  IFERROR(IF(WSO!H249="TBD", WSO!P249, ""), ""),
  IFERROR(IF(MSO!H249="TBD", MSO!P249, ""), ""),
  IFERROR(IF(FH!H249="TBD", FH!P249, ""), ""),
  IFERROR(IF(MGOLF!H249="TBD", MGOLF!P249, ""), ""),
  IFERROR(IF(Football!H249="TBD", Football!P249, ""), ""),
  IFERROR(IF(WVB!H249="TBD", WVB!P249, ""), ""),
  IFERROR(IF(XC!H249="TBD", XC!P249, ""), ""),
  IFERROR(IF(SWIMMING!H249="TBD", SWIMMING!P249, ""), ""),
  IFERROR(IF(WTEN!H249="TBD", WTEN!P249, ""), ""),
  IFERROR(IF(TF!H249="TBD", TF!P249, ""), ""),
  IFERROR(IF(WGOLF!H249="TBD", WGOLF!P249, ""), ""),
  IFERROR(IF(WBB!H249="TBD", WBB!P249, ""), ""),
  IFERROR(IF(MBB!H249="TBD", MBB!P249, ""), ""),
  IFERROR(IF(WLAX!H249="TBD", WLAX!P249, ""), ""),
  IFERROR(IF(MLAX!H249="TBD", MLAX!P249, ""), ""),
  IFERROR(IF(SOFT!H249="TBD", SOFT!P249, ""), ""),
  IFERROR(IF(BASE!H249="TBD", BASE!P249, ""), ""),
  IFERROR(IF(ESPORTS!H249="TBD", ESPORTS!P249, ""), "")
)
</f>
        <v/>
      </c>
    </row>
    <row r="250" ht="22.5" customHeight="1">
      <c r="A250" s="6">
        <v>249.0</v>
      </c>
      <c r="B250" s="6" t="str">
        <f>'Master Schedule'!B250</f>
        <v/>
      </c>
      <c r="C250" s="7">
        <v>46483.0</v>
      </c>
      <c r="D250" s="8" t="str">
        <f t="shared" si="1"/>
        <v>Tuesday</v>
      </c>
      <c r="E250" s="11" t="str">
        <f>TEXTJOIN(
  CHAR(10) &amp; CHAR(10),
  TRUE,
  IFERROR(IF(WSO!H250="TBD", WSO!E250, ""), ""),
  IFERROR(IF(MSO!H250="TBD", MSO!E250, ""), ""),
  IFERROR(IF(FH!H250="TBD", FH!E250, ""), ""),
  IFERROR(IF(MGOLF!H250="TBD", MGOLF!E250, ""), ""),
  IFERROR(IF(Football!H250="TBD", Football!E250, ""), ""),
  IFERROR(IF(WVB!H250="TBD", WVB!E250, ""), ""),
  IFERROR(IF(XC!H250="TBD", XC!E250, ""), ""),
  IFERROR(IF(SWIMMING!H250="TBD", SWIMMING!E250, ""), ""),
  IFERROR(IF(WTEN!H250="TBD", WTEN!E250, ""), ""),
  IFERROR(IF(TF!H250="TBD", TF!E250, ""), ""),
  IFERROR(IF(WGOLF!H250="TBD", WGOLF!E250, ""), ""),
  IFERROR(IF(WBB!H250="TBD", WBB!E250, ""), ""),
  IFERROR(IF(MBB!H250="TBD", MBB!E250, ""), ""),
  IFERROR(IF(WLAX!H250="TBD", WLAX!E250, ""), ""),
  IFERROR(IF(MLAX!H250="TBD", MLAX!E250, ""), ""),
  IFERROR(IF(SOFT!H250="TBD", SOFT!E250, ""), ""),
  IFERROR(IF(BASE!H250="Away", BASE!E250, ""), ""),
  IFERROR(IF(ESPORTS!H250="TBD", ESPORTS!E250, ""), "")
)</f>
        <v/>
      </c>
      <c r="F250" s="11" t="str">
        <f>TEXTJOIN(
  CHAR(10) &amp; CHAR(10),
  TRUE,
  IFERROR(IF(WSO!H250="TBD", TEXT(WSO!F250, "h:mm AM/PM"), ""), ""),
  IFERROR(IF(MSO!H250="TBD", TEXT(MSO!F250, "h:mm AM/PM"), ""), ""),
  IFERROR(IF(FH!H250="TBD", TEXT(FH!F250, "h:mm AM/PM"), ""), ""),
  IFERROR(IF(MGOLF!H250="TBD", TEXT(MGOLF!F250, "h:mm AM/PM"), ""), ""),
  IFERROR(IF(Football!H250="TBD", TEXT(Football!F250, "h:mm AM/PM"), ""), ""),
  IFERROR(IF(WVB!H250="TBD", TEXT(WVB!F250, "h:mm AM/PM"), ""), ""),
  IFERROR(IF(XC!H250="TBD", TEXT(XC!F250, "h:mm AM/PM"), ""), ""),
  IFERROR(IF(SWIMMING!H250="TBD", TEXT(SWIMMING!F250, "h:mm AM/PM"), ""), ""),
  IFERROR(IF(WTEN!H250="TBD", TEXT(WTEN!F250, "h:mm AM/PM"), ""), ""),
  IFERROR(IF(TF!H250="TBD", TEXT(TF!F250, "h:mm AM/PM"), ""), ""),
  IFERROR(IF(WGOLF!H250="TBD", TEXT(WGOLF!F250, "h:mm AM/PM"), ""), ""),
  IFERROR(IF(WBB!H250="TBD", TEXT(WBB!F250, "h:mm AM/PM"), ""), ""),
  IFERROR(IF(MBB!H250="TBD", TEXT(MBB!F250, "h:mm AM/PM"), ""), ""),
  IFERROR(IF(WLAX!H250="TBD", TEXT(WLAX!F250, "h:mm AM/PM"), ""), ""),
  IFERROR(IF(MLAX!H250="TBD", TEXT(MLAX!F250, "h:mm AM/PM"), ""), ""),
  IFERROR(IF(SOFT!H250="TBD", TEXT(SOFT!F250, "h:mm AM/PM"), ""), ""),
  IFERROR(IF(BASE!H250="TBD", TEXT(BASE!F250, "h:mm AM/PM"), ""), ""),
  IFERROR(IF(ESPORTS!H250="TBD", TEXT(ESPORTS!F250, "h:mm AM/PM"), ""), "")
)
</f>
        <v/>
      </c>
      <c r="G250" s="11" t="str">
        <f>TEXTJOIN(
  CHAR(10) &amp; CHAR(10),
  TRUE,
  IFERROR(IF(WSO!H250="TBD", WSO!G250, ""), ""),
  IFERROR(IF(MSO!H250="TBD", MSO!G250, ""), ""),
  IFERROR(IF(FH!H250="TBD", FH!G250, ""), ""),
  IFERROR(IF(MGOLF!H250="TBD", MGOLF!G250, ""), ""),
  IFERROR(IF(Football!H250="TBD", Football!G250, ""), ""),
  IFERROR(IF(WVB!H250="TBD", WVB!G250, ""), ""),
  IFERROR(IF(XC!H250="TBD", XC!G250, ""), ""),
  IFERROR(IF(SWIMMING!H250="TBD", SWIMMING!G250, ""), ""),
  IFERROR(IF(WTEN!H250="TBD", WTEN!G250, ""), ""),
  IFERROR(IF(TF!H250="TBD", TF!G250, ""), ""),
  IFERROR(IF(WGOLF!H250="TBD", WGOLF!G250, ""), ""),
  IFERROR(IF(WBB!H250="TBD", WBB!G250, ""), ""),
  IFERROR(IF(MBB!H250="TBD", MBB!G250, ""), ""),
  IFERROR(IF(WLAX!H250="TBD", WLAX!G250, ""), ""),
  IFERROR(IF(MLAX!H250="TBD", MLAX!G250, ""), ""),
  IFERROR(IF(SOFT!H250="TBD", SOFT!G250, ""), ""),
  IFERROR(IF(BASE!H250="TBD", BASE!G250, ""), ""),
  IFERROR(IF(ESPORTS!H250="TBD", ESPORTS!G250, ""), "")
)
</f>
        <v/>
      </c>
      <c r="H250" s="22" t="str">
        <f>TEXTJOIN(
  CHAR(10) &amp; CHAR(10),
  TRUE,
  IFERROR(IF(WSO!H250="TBD", WSO!P250, ""), ""),
  IFERROR(IF(MSO!H250="TBD", MSO!P250, ""), ""),
  IFERROR(IF(FH!H250="TBD", FH!P250, ""), ""),
  IFERROR(IF(MGOLF!H250="TBD", MGOLF!P250, ""), ""),
  IFERROR(IF(Football!H250="TBD", Football!P250, ""), ""),
  IFERROR(IF(WVB!H250="TBD", WVB!P250, ""), ""),
  IFERROR(IF(XC!H250="TBD", XC!P250, ""), ""),
  IFERROR(IF(SWIMMING!H250="TBD", SWIMMING!P250, ""), ""),
  IFERROR(IF(WTEN!H250="TBD", WTEN!P250, ""), ""),
  IFERROR(IF(TF!H250="TBD", TF!P250, ""), ""),
  IFERROR(IF(WGOLF!H250="TBD", WGOLF!P250, ""), ""),
  IFERROR(IF(WBB!H250="TBD", WBB!P250, ""), ""),
  IFERROR(IF(MBB!H250="TBD", MBB!P250, ""), ""),
  IFERROR(IF(WLAX!H250="TBD", WLAX!P250, ""), ""),
  IFERROR(IF(MLAX!H250="TBD", MLAX!P250, ""), ""),
  IFERROR(IF(SOFT!H250="TBD", SOFT!P250, ""), ""),
  IFERROR(IF(BASE!H250="TBD", BASE!P250, ""), ""),
  IFERROR(IF(ESPORTS!H250="TBD", ESPORTS!P250, ""), "")
)
</f>
        <v/>
      </c>
    </row>
    <row r="251" ht="22.5" customHeight="1">
      <c r="A251" s="6">
        <v>250.0</v>
      </c>
      <c r="B251" s="6" t="str">
        <f>'Master Schedule'!B251</f>
        <v/>
      </c>
      <c r="C251" s="7">
        <v>46484.0</v>
      </c>
      <c r="D251" s="8" t="str">
        <f t="shared" si="1"/>
        <v>Wednesday</v>
      </c>
      <c r="E251" s="11" t="str">
        <f>TEXTJOIN(
  CHAR(10) &amp; CHAR(10),
  TRUE,
  IFERROR(IF(WSO!H251="TBD", WSO!E251, ""), ""),
  IFERROR(IF(MSO!H251="TBD", MSO!E251, ""), ""),
  IFERROR(IF(FH!H251="TBD", FH!E251, ""), ""),
  IFERROR(IF(MGOLF!H251="TBD", MGOLF!E251, ""), ""),
  IFERROR(IF(Football!H251="TBD", Football!E251, ""), ""),
  IFERROR(IF(WVB!H251="TBD", WVB!E251, ""), ""),
  IFERROR(IF(XC!H251="TBD", XC!E251, ""), ""),
  IFERROR(IF(SWIMMING!H251="TBD", SWIMMING!E251, ""), ""),
  IFERROR(IF(WTEN!H251="TBD", WTEN!E251, ""), ""),
  IFERROR(IF(TF!H251="TBD", TF!E251, ""), ""),
  IFERROR(IF(WGOLF!H251="TBD", WGOLF!E251, ""), ""),
  IFERROR(IF(WBB!H251="TBD", WBB!E251, ""), ""),
  IFERROR(IF(MBB!H251="TBD", MBB!E251, ""), ""),
  IFERROR(IF(WLAX!H251="TBD", WLAX!E251, ""), ""),
  IFERROR(IF(MLAX!H251="TBD", MLAX!E251, ""), ""),
  IFERROR(IF(SOFT!H251="TBD", SOFT!E251, ""), ""),
  IFERROR(IF(BASE!H251="Away", BASE!E251, ""), ""),
  IFERROR(IF(ESPORTS!H251="TBD", ESPORTS!E251, ""), "")
)</f>
        <v/>
      </c>
      <c r="F251" s="11" t="str">
        <f>TEXTJOIN(
  CHAR(10) &amp; CHAR(10),
  TRUE,
  IFERROR(IF(WSO!H251="TBD", TEXT(WSO!F251, "h:mm AM/PM"), ""), ""),
  IFERROR(IF(MSO!H251="TBD", TEXT(MSO!F251, "h:mm AM/PM"), ""), ""),
  IFERROR(IF(FH!H251="TBD", TEXT(FH!F251, "h:mm AM/PM"), ""), ""),
  IFERROR(IF(MGOLF!H251="TBD", TEXT(MGOLF!F251, "h:mm AM/PM"), ""), ""),
  IFERROR(IF(Football!H251="TBD", TEXT(Football!F251, "h:mm AM/PM"), ""), ""),
  IFERROR(IF(WVB!H251="TBD", TEXT(WVB!F251, "h:mm AM/PM"), ""), ""),
  IFERROR(IF(XC!H251="TBD", TEXT(XC!F251, "h:mm AM/PM"), ""), ""),
  IFERROR(IF(SWIMMING!H251="TBD", TEXT(SWIMMING!F251, "h:mm AM/PM"), ""), ""),
  IFERROR(IF(WTEN!H251="TBD", TEXT(WTEN!F251, "h:mm AM/PM"), ""), ""),
  IFERROR(IF(TF!H251="TBD", TEXT(TF!F251, "h:mm AM/PM"), ""), ""),
  IFERROR(IF(WGOLF!H251="TBD", TEXT(WGOLF!F251, "h:mm AM/PM"), ""), ""),
  IFERROR(IF(WBB!H251="TBD", TEXT(WBB!F251, "h:mm AM/PM"), ""), ""),
  IFERROR(IF(MBB!H251="TBD", TEXT(MBB!F251, "h:mm AM/PM"), ""), ""),
  IFERROR(IF(WLAX!H251="TBD", TEXT(WLAX!F251, "h:mm AM/PM"), ""), ""),
  IFERROR(IF(MLAX!H251="TBD", TEXT(MLAX!F251, "h:mm AM/PM"), ""), ""),
  IFERROR(IF(SOFT!H251="TBD", TEXT(SOFT!F251, "h:mm AM/PM"), ""), ""),
  IFERROR(IF(BASE!H251="TBD", TEXT(BASE!F251, "h:mm AM/PM"), ""), ""),
  IFERROR(IF(ESPORTS!H251="TBD", TEXT(ESPORTS!F251, "h:mm AM/PM"), ""), "")
)
</f>
        <v/>
      </c>
      <c r="G251" s="11" t="str">
        <f>TEXTJOIN(
  CHAR(10) &amp; CHAR(10),
  TRUE,
  IFERROR(IF(WSO!H251="TBD", WSO!G251, ""), ""),
  IFERROR(IF(MSO!H251="TBD", MSO!G251, ""), ""),
  IFERROR(IF(FH!H251="TBD", FH!G251, ""), ""),
  IFERROR(IF(MGOLF!H251="TBD", MGOLF!G251, ""), ""),
  IFERROR(IF(Football!H251="TBD", Football!G251, ""), ""),
  IFERROR(IF(WVB!H251="TBD", WVB!G251, ""), ""),
  IFERROR(IF(XC!H251="TBD", XC!G251, ""), ""),
  IFERROR(IF(SWIMMING!H251="TBD", SWIMMING!G251, ""), ""),
  IFERROR(IF(WTEN!H251="TBD", WTEN!G251, ""), ""),
  IFERROR(IF(TF!H251="TBD", TF!G251, ""), ""),
  IFERROR(IF(WGOLF!H251="TBD", WGOLF!G251, ""), ""),
  IFERROR(IF(WBB!H251="TBD", WBB!G251, ""), ""),
  IFERROR(IF(MBB!H251="TBD", MBB!G251, ""), ""),
  IFERROR(IF(WLAX!H251="TBD", WLAX!G251, ""), ""),
  IFERROR(IF(MLAX!H251="TBD", MLAX!G251, ""), ""),
  IFERROR(IF(SOFT!H251="TBD", SOFT!G251, ""), ""),
  IFERROR(IF(BASE!H251="TBD", BASE!G251, ""), ""),
  IFERROR(IF(ESPORTS!H251="TBD", ESPORTS!G251, ""), "")
)
</f>
        <v/>
      </c>
      <c r="H251" s="22" t="str">
        <f>TEXTJOIN(
  CHAR(10) &amp; CHAR(10),
  TRUE,
  IFERROR(IF(WSO!H251="TBD", WSO!P251, ""), ""),
  IFERROR(IF(MSO!H251="TBD", MSO!P251, ""), ""),
  IFERROR(IF(FH!H251="TBD", FH!P251, ""), ""),
  IFERROR(IF(MGOLF!H251="TBD", MGOLF!P251, ""), ""),
  IFERROR(IF(Football!H251="TBD", Football!P251, ""), ""),
  IFERROR(IF(WVB!H251="TBD", WVB!P251, ""), ""),
  IFERROR(IF(XC!H251="TBD", XC!P251, ""), ""),
  IFERROR(IF(SWIMMING!H251="TBD", SWIMMING!P251, ""), ""),
  IFERROR(IF(WTEN!H251="TBD", WTEN!P251, ""), ""),
  IFERROR(IF(TF!H251="TBD", TF!P251, ""), ""),
  IFERROR(IF(WGOLF!H251="TBD", WGOLF!P251, ""), ""),
  IFERROR(IF(WBB!H251="TBD", WBB!P251, ""), ""),
  IFERROR(IF(MBB!H251="TBD", MBB!P251, ""), ""),
  IFERROR(IF(WLAX!H251="TBD", WLAX!P251, ""), ""),
  IFERROR(IF(MLAX!H251="TBD", MLAX!P251, ""), ""),
  IFERROR(IF(SOFT!H251="TBD", SOFT!P251, ""), ""),
  IFERROR(IF(BASE!H251="TBD", BASE!P251, ""), ""),
  IFERROR(IF(ESPORTS!H251="TBD", ESPORTS!P251, ""), "")
)
</f>
        <v/>
      </c>
    </row>
    <row r="252" ht="22.5" customHeight="1">
      <c r="A252" s="6">
        <v>251.0</v>
      </c>
      <c r="B252" s="6" t="str">
        <f>'Master Schedule'!B252</f>
        <v/>
      </c>
      <c r="C252" s="7">
        <v>46485.0</v>
      </c>
      <c r="D252" s="8" t="str">
        <f t="shared" si="1"/>
        <v>Thursday</v>
      </c>
      <c r="E252" s="11" t="str">
        <f>TEXTJOIN(
  CHAR(10) &amp; CHAR(10),
  TRUE,
  IFERROR(IF(WSO!H252="TBD", WSO!E252, ""), ""),
  IFERROR(IF(MSO!H252="TBD", MSO!E252, ""), ""),
  IFERROR(IF(FH!H252="TBD", FH!E252, ""), ""),
  IFERROR(IF(MGOLF!H252="TBD", MGOLF!E252, ""), ""),
  IFERROR(IF(Football!H252="TBD", Football!E252, ""), ""),
  IFERROR(IF(WVB!H252="TBD", WVB!E252, ""), ""),
  IFERROR(IF(XC!H252="TBD", XC!E252, ""), ""),
  IFERROR(IF(SWIMMING!H252="TBD", SWIMMING!E252, ""), ""),
  IFERROR(IF(WTEN!H252="TBD", WTEN!E252, ""), ""),
  IFERROR(IF(TF!H252="TBD", TF!E252, ""), ""),
  IFERROR(IF(WGOLF!H252="TBD", WGOLF!E252, ""), ""),
  IFERROR(IF(WBB!H252="TBD", WBB!E252, ""), ""),
  IFERROR(IF(MBB!H252="TBD", MBB!E252, ""), ""),
  IFERROR(IF(WLAX!H252="TBD", WLAX!E252, ""), ""),
  IFERROR(IF(MLAX!H252="TBD", MLAX!E252, ""), ""),
  IFERROR(IF(SOFT!H252="TBD", SOFT!E252, ""), ""),
  IFERROR(IF(BASE!H252="Away", BASE!E252, ""), ""),
  IFERROR(IF(ESPORTS!H252="TBD", ESPORTS!E252, ""), "")
)</f>
        <v/>
      </c>
      <c r="F252" s="11" t="str">
        <f>TEXTJOIN(
  CHAR(10) &amp; CHAR(10),
  TRUE,
  IFERROR(IF(WSO!H252="TBD", TEXT(WSO!F252, "h:mm AM/PM"), ""), ""),
  IFERROR(IF(MSO!H252="TBD", TEXT(MSO!F252, "h:mm AM/PM"), ""), ""),
  IFERROR(IF(FH!H252="TBD", TEXT(FH!F252, "h:mm AM/PM"), ""), ""),
  IFERROR(IF(MGOLF!H252="TBD", TEXT(MGOLF!F252, "h:mm AM/PM"), ""), ""),
  IFERROR(IF(Football!H252="TBD", TEXT(Football!F252, "h:mm AM/PM"), ""), ""),
  IFERROR(IF(WVB!H252="TBD", TEXT(WVB!F252, "h:mm AM/PM"), ""), ""),
  IFERROR(IF(XC!H252="TBD", TEXT(XC!F252, "h:mm AM/PM"), ""), ""),
  IFERROR(IF(SWIMMING!H252="TBD", TEXT(SWIMMING!F252, "h:mm AM/PM"), ""), ""),
  IFERROR(IF(WTEN!H252="TBD", TEXT(WTEN!F252, "h:mm AM/PM"), ""), ""),
  IFERROR(IF(TF!H252="TBD", TEXT(TF!F252, "h:mm AM/PM"), ""), ""),
  IFERROR(IF(WGOLF!H252="TBD", TEXT(WGOLF!F252, "h:mm AM/PM"), ""), ""),
  IFERROR(IF(WBB!H252="TBD", TEXT(WBB!F252, "h:mm AM/PM"), ""), ""),
  IFERROR(IF(MBB!H252="TBD", TEXT(MBB!F252, "h:mm AM/PM"), ""), ""),
  IFERROR(IF(WLAX!H252="TBD", TEXT(WLAX!F252, "h:mm AM/PM"), ""), ""),
  IFERROR(IF(MLAX!H252="TBD", TEXT(MLAX!F252, "h:mm AM/PM"), ""), ""),
  IFERROR(IF(SOFT!H252="TBD", TEXT(SOFT!F252, "h:mm AM/PM"), ""), ""),
  IFERROR(IF(BASE!H252="TBD", TEXT(BASE!F252, "h:mm AM/PM"), ""), ""),
  IFERROR(IF(ESPORTS!H252="TBD", TEXT(ESPORTS!F252, "h:mm AM/PM"), ""), "")
)
</f>
        <v/>
      </c>
      <c r="G252" s="11" t="str">
        <f>TEXTJOIN(
  CHAR(10) &amp; CHAR(10),
  TRUE,
  IFERROR(IF(WSO!H252="TBD", WSO!G252, ""), ""),
  IFERROR(IF(MSO!H252="TBD", MSO!G252, ""), ""),
  IFERROR(IF(FH!H252="TBD", FH!G252, ""), ""),
  IFERROR(IF(MGOLF!H252="TBD", MGOLF!G252, ""), ""),
  IFERROR(IF(Football!H252="TBD", Football!G252, ""), ""),
  IFERROR(IF(WVB!H252="TBD", WVB!G252, ""), ""),
  IFERROR(IF(XC!H252="TBD", XC!G252, ""), ""),
  IFERROR(IF(SWIMMING!H252="TBD", SWIMMING!G252, ""), ""),
  IFERROR(IF(WTEN!H252="TBD", WTEN!G252, ""), ""),
  IFERROR(IF(TF!H252="TBD", TF!G252, ""), ""),
  IFERROR(IF(WGOLF!H252="TBD", WGOLF!G252, ""), ""),
  IFERROR(IF(WBB!H252="TBD", WBB!G252, ""), ""),
  IFERROR(IF(MBB!H252="TBD", MBB!G252, ""), ""),
  IFERROR(IF(WLAX!H252="TBD", WLAX!G252, ""), ""),
  IFERROR(IF(MLAX!H252="TBD", MLAX!G252, ""), ""),
  IFERROR(IF(SOFT!H252="TBD", SOFT!G252, ""), ""),
  IFERROR(IF(BASE!H252="TBD", BASE!G252, ""), ""),
  IFERROR(IF(ESPORTS!H252="TBD", ESPORTS!G252, ""), "")
)
</f>
        <v/>
      </c>
      <c r="H252" s="22" t="str">
        <f>TEXTJOIN(
  CHAR(10) &amp; CHAR(10),
  TRUE,
  IFERROR(IF(WSO!H252="TBD", WSO!P252, ""), ""),
  IFERROR(IF(MSO!H252="TBD", MSO!P252, ""), ""),
  IFERROR(IF(FH!H252="TBD", FH!P252, ""), ""),
  IFERROR(IF(MGOLF!H252="TBD", MGOLF!P252, ""), ""),
  IFERROR(IF(Football!H252="TBD", Football!P252, ""), ""),
  IFERROR(IF(WVB!H252="TBD", WVB!P252, ""), ""),
  IFERROR(IF(XC!H252="TBD", XC!P252, ""), ""),
  IFERROR(IF(SWIMMING!H252="TBD", SWIMMING!P252, ""), ""),
  IFERROR(IF(WTEN!H252="TBD", WTEN!P252, ""), ""),
  IFERROR(IF(TF!H252="TBD", TF!P252, ""), ""),
  IFERROR(IF(WGOLF!H252="TBD", WGOLF!P252, ""), ""),
  IFERROR(IF(WBB!H252="TBD", WBB!P252, ""), ""),
  IFERROR(IF(MBB!H252="TBD", MBB!P252, ""), ""),
  IFERROR(IF(WLAX!H252="TBD", WLAX!P252, ""), ""),
  IFERROR(IF(MLAX!H252="TBD", MLAX!P252, ""), ""),
  IFERROR(IF(SOFT!H252="TBD", SOFT!P252, ""), ""),
  IFERROR(IF(BASE!H252="TBD", BASE!P252, ""), ""),
  IFERROR(IF(ESPORTS!H252="TBD", ESPORTS!P252, ""), "")
)
</f>
        <v/>
      </c>
    </row>
    <row r="253" ht="22.5" customHeight="1">
      <c r="A253" s="6">
        <v>252.0</v>
      </c>
      <c r="B253" s="6" t="str">
        <f>'Master Schedule'!B253</f>
        <v/>
      </c>
      <c r="C253" s="7">
        <v>46486.0</v>
      </c>
      <c r="D253" s="8" t="str">
        <f t="shared" si="1"/>
        <v>Friday</v>
      </c>
      <c r="E253" s="11" t="str">
        <f>TEXTJOIN(
  CHAR(10) &amp; CHAR(10),
  TRUE,
  IFERROR(IF(WSO!H253="TBD", WSO!E253, ""), ""),
  IFERROR(IF(MSO!H253="TBD", MSO!E253, ""), ""),
  IFERROR(IF(FH!H253="TBD", FH!E253, ""), ""),
  IFERROR(IF(MGOLF!H253="TBD", MGOLF!E253, ""), ""),
  IFERROR(IF(Football!H253="TBD", Football!E253, ""), ""),
  IFERROR(IF(WVB!H253="TBD", WVB!E253, ""), ""),
  IFERROR(IF(XC!H253="TBD", XC!E253, ""), ""),
  IFERROR(IF(SWIMMING!H253="TBD", SWIMMING!E253, ""), ""),
  IFERROR(IF(WTEN!H253="TBD", WTEN!E253, ""), ""),
  IFERROR(IF(TF!H253="TBD", TF!E253, ""), ""),
  IFERROR(IF(WGOLF!H253="TBD", WGOLF!E253, ""), ""),
  IFERROR(IF(WBB!H253="TBD", WBB!E253, ""), ""),
  IFERROR(IF(MBB!H253="TBD", MBB!E253, ""), ""),
  IFERROR(IF(WLAX!H253="TBD", WLAX!E253, ""), ""),
  IFERROR(IF(MLAX!H253="TBD", MLAX!E253, ""), ""),
  IFERROR(IF(SOFT!H253="TBD", SOFT!E253, ""), ""),
  IFERROR(IF(BASE!H253="Away", BASE!E253, ""), ""),
  IFERROR(IF(ESPORTS!H253="TBD", ESPORTS!E253, ""), "")
)</f>
        <v/>
      </c>
      <c r="F253" s="11" t="str">
        <f>TEXTJOIN(
  CHAR(10) &amp; CHAR(10),
  TRUE,
  IFERROR(IF(WSO!H253="TBD", TEXT(WSO!F253, "h:mm AM/PM"), ""), ""),
  IFERROR(IF(MSO!H253="TBD", TEXT(MSO!F253, "h:mm AM/PM"), ""), ""),
  IFERROR(IF(FH!H253="TBD", TEXT(FH!F253, "h:mm AM/PM"), ""), ""),
  IFERROR(IF(MGOLF!H253="TBD", TEXT(MGOLF!F253, "h:mm AM/PM"), ""), ""),
  IFERROR(IF(Football!H253="TBD", TEXT(Football!F253, "h:mm AM/PM"), ""), ""),
  IFERROR(IF(WVB!H253="TBD", TEXT(WVB!F253, "h:mm AM/PM"), ""), ""),
  IFERROR(IF(XC!H253="TBD", TEXT(XC!F253, "h:mm AM/PM"), ""), ""),
  IFERROR(IF(SWIMMING!H253="TBD", TEXT(SWIMMING!F253, "h:mm AM/PM"), ""), ""),
  IFERROR(IF(WTEN!H253="TBD", TEXT(WTEN!F253, "h:mm AM/PM"), ""), ""),
  IFERROR(IF(TF!H253="TBD", TEXT(TF!F253, "h:mm AM/PM"), ""), ""),
  IFERROR(IF(WGOLF!H253="TBD", TEXT(WGOLF!F253, "h:mm AM/PM"), ""), ""),
  IFERROR(IF(WBB!H253="TBD", TEXT(WBB!F253, "h:mm AM/PM"), ""), ""),
  IFERROR(IF(MBB!H253="TBD", TEXT(MBB!F253, "h:mm AM/PM"), ""), ""),
  IFERROR(IF(WLAX!H253="TBD", TEXT(WLAX!F253, "h:mm AM/PM"), ""), ""),
  IFERROR(IF(MLAX!H253="TBD", TEXT(MLAX!F253, "h:mm AM/PM"), ""), ""),
  IFERROR(IF(SOFT!H253="TBD", TEXT(SOFT!F253, "h:mm AM/PM"), ""), ""),
  IFERROR(IF(BASE!H253="TBD", TEXT(BASE!F253, "h:mm AM/PM"), ""), ""),
  IFERROR(IF(ESPORTS!H253="TBD", TEXT(ESPORTS!F253, "h:mm AM/PM"), ""), "")
)
</f>
        <v/>
      </c>
      <c r="G253" s="11" t="str">
        <f>TEXTJOIN(
  CHAR(10) &amp; CHAR(10),
  TRUE,
  IFERROR(IF(WSO!H253="TBD", WSO!G253, ""), ""),
  IFERROR(IF(MSO!H253="TBD", MSO!G253, ""), ""),
  IFERROR(IF(FH!H253="TBD", FH!G253, ""), ""),
  IFERROR(IF(MGOLF!H253="TBD", MGOLF!G253, ""), ""),
  IFERROR(IF(Football!H253="TBD", Football!G253, ""), ""),
  IFERROR(IF(WVB!H253="TBD", WVB!G253, ""), ""),
  IFERROR(IF(XC!H253="TBD", XC!G253, ""), ""),
  IFERROR(IF(SWIMMING!H253="TBD", SWIMMING!G253, ""), ""),
  IFERROR(IF(WTEN!H253="TBD", WTEN!G253, ""), ""),
  IFERROR(IF(TF!H253="TBD", TF!G253, ""), ""),
  IFERROR(IF(WGOLF!H253="TBD", WGOLF!G253, ""), ""),
  IFERROR(IF(WBB!H253="TBD", WBB!G253, ""), ""),
  IFERROR(IF(MBB!H253="TBD", MBB!G253, ""), ""),
  IFERROR(IF(WLAX!H253="TBD", WLAX!G253, ""), ""),
  IFERROR(IF(MLAX!H253="TBD", MLAX!G253, ""), ""),
  IFERROR(IF(SOFT!H253="TBD", SOFT!G253, ""), ""),
  IFERROR(IF(BASE!H253="TBD", BASE!G253, ""), ""),
  IFERROR(IF(ESPORTS!H253="TBD", ESPORTS!G253, ""), "")
)
</f>
        <v/>
      </c>
      <c r="H253" s="22" t="str">
        <f>TEXTJOIN(
  CHAR(10) &amp; CHAR(10),
  TRUE,
  IFERROR(IF(WSO!H253="TBD", WSO!P253, ""), ""),
  IFERROR(IF(MSO!H253="TBD", MSO!P253, ""), ""),
  IFERROR(IF(FH!H253="TBD", FH!P253, ""), ""),
  IFERROR(IF(MGOLF!H253="TBD", MGOLF!P253, ""), ""),
  IFERROR(IF(Football!H253="TBD", Football!P253, ""), ""),
  IFERROR(IF(WVB!H253="TBD", WVB!P253, ""), ""),
  IFERROR(IF(XC!H253="TBD", XC!P253, ""), ""),
  IFERROR(IF(SWIMMING!H253="TBD", SWIMMING!P253, ""), ""),
  IFERROR(IF(WTEN!H253="TBD", WTEN!P253, ""), ""),
  IFERROR(IF(TF!H253="TBD", TF!P253, ""), ""),
  IFERROR(IF(WGOLF!H253="TBD", WGOLF!P253, ""), ""),
  IFERROR(IF(WBB!H253="TBD", WBB!P253, ""), ""),
  IFERROR(IF(MBB!H253="TBD", MBB!P253, ""), ""),
  IFERROR(IF(WLAX!H253="TBD", WLAX!P253, ""), ""),
  IFERROR(IF(MLAX!H253="TBD", MLAX!P253, ""), ""),
  IFERROR(IF(SOFT!H253="TBD", SOFT!P253, ""), ""),
  IFERROR(IF(BASE!H253="TBD", BASE!P253, ""), ""),
  IFERROR(IF(ESPORTS!H253="TBD", ESPORTS!P253, ""), "")
)
</f>
        <v/>
      </c>
    </row>
    <row r="254" ht="22.5" customHeight="1">
      <c r="A254" s="6">
        <v>253.0</v>
      </c>
      <c r="B254" s="6" t="str">
        <f>'Master Schedule'!B254</f>
        <v/>
      </c>
      <c r="C254" s="7">
        <v>46487.0</v>
      </c>
      <c r="D254" s="8" t="str">
        <f t="shared" si="1"/>
        <v>Saturday</v>
      </c>
      <c r="E254" s="11" t="str">
        <f>TEXTJOIN(
  CHAR(10) &amp; CHAR(10),
  TRUE,
  IFERROR(IF(WSO!H254="TBD", WSO!E254, ""), ""),
  IFERROR(IF(MSO!H254="TBD", MSO!E254, ""), ""),
  IFERROR(IF(FH!H254="TBD", FH!E254, ""), ""),
  IFERROR(IF(MGOLF!H254="TBD", MGOLF!E254, ""), ""),
  IFERROR(IF(Football!H254="TBD", Football!E254, ""), ""),
  IFERROR(IF(WVB!H254="TBD", WVB!E254, ""), ""),
  IFERROR(IF(XC!H254="TBD", XC!E254, ""), ""),
  IFERROR(IF(SWIMMING!H254="TBD", SWIMMING!E254, ""), ""),
  IFERROR(IF(WTEN!H254="TBD", WTEN!E254, ""), ""),
  IFERROR(IF(TF!H254="TBD", TF!E254, ""), ""),
  IFERROR(IF(WGOLF!H254="TBD", WGOLF!E254, ""), ""),
  IFERROR(IF(WBB!H254="TBD", WBB!E254, ""), ""),
  IFERROR(IF(MBB!H254="TBD", MBB!E254, ""), ""),
  IFERROR(IF(WLAX!H254="TBD", WLAX!E254, ""), ""),
  IFERROR(IF(MLAX!H254="TBD", MLAX!E254, ""), ""),
  IFERROR(IF(SOFT!H254="TBD", SOFT!E254, ""), ""),
  IFERROR(IF(BASE!H254="Away", BASE!E254, ""), ""),
  IFERROR(IF(ESPORTS!H254="TBD", ESPORTS!E254, ""), "")
)</f>
        <v/>
      </c>
      <c r="F254" s="11" t="str">
        <f>TEXTJOIN(
  CHAR(10) &amp; CHAR(10),
  TRUE,
  IFERROR(IF(WSO!H254="TBD", TEXT(WSO!F254, "h:mm AM/PM"), ""), ""),
  IFERROR(IF(MSO!H254="TBD", TEXT(MSO!F254, "h:mm AM/PM"), ""), ""),
  IFERROR(IF(FH!H254="TBD", TEXT(FH!F254, "h:mm AM/PM"), ""), ""),
  IFERROR(IF(MGOLF!H254="TBD", TEXT(MGOLF!F254, "h:mm AM/PM"), ""), ""),
  IFERROR(IF(Football!H254="TBD", TEXT(Football!F254, "h:mm AM/PM"), ""), ""),
  IFERROR(IF(WVB!H254="TBD", TEXT(WVB!F254, "h:mm AM/PM"), ""), ""),
  IFERROR(IF(XC!H254="TBD", TEXT(XC!F254, "h:mm AM/PM"), ""), ""),
  IFERROR(IF(SWIMMING!H254="TBD", TEXT(SWIMMING!F254, "h:mm AM/PM"), ""), ""),
  IFERROR(IF(WTEN!H254="TBD", TEXT(WTEN!F254, "h:mm AM/PM"), ""), ""),
  IFERROR(IF(TF!H254="TBD", TEXT(TF!F254, "h:mm AM/PM"), ""), ""),
  IFERROR(IF(WGOLF!H254="TBD", TEXT(WGOLF!F254, "h:mm AM/PM"), ""), ""),
  IFERROR(IF(WBB!H254="TBD", TEXT(WBB!F254, "h:mm AM/PM"), ""), ""),
  IFERROR(IF(MBB!H254="TBD", TEXT(MBB!F254, "h:mm AM/PM"), ""), ""),
  IFERROR(IF(WLAX!H254="TBD", TEXT(WLAX!F254, "h:mm AM/PM"), ""), ""),
  IFERROR(IF(MLAX!H254="TBD", TEXT(MLAX!F254, "h:mm AM/PM"), ""), ""),
  IFERROR(IF(SOFT!H254="TBD", TEXT(SOFT!F254, "h:mm AM/PM"), ""), ""),
  IFERROR(IF(BASE!H254="TBD", TEXT(BASE!F254, "h:mm AM/PM"), ""), ""),
  IFERROR(IF(ESPORTS!H254="TBD", TEXT(ESPORTS!F254, "h:mm AM/PM"), ""), "")
)
</f>
        <v/>
      </c>
      <c r="G254" s="11" t="str">
        <f>TEXTJOIN(
  CHAR(10) &amp; CHAR(10),
  TRUE,
  IFERROR(IF(WSO!H254="TBD", WSO!G254, ""), ""),
  IFERROR(IF(MSO!H254="TBD", MSO!G254, ""), ""),
  IFERROR(IF(FH!H254="TBD", FH!G254, ""), ""),
  IFERROR(IF(MGOLF!H254="TBD", MGOLF!G254, ""), ""),
  IFERROR(IF(Football!H254="TBD", Football!G254, ""), ""),
  IFERROR(IF(WVB!H254="TBD", WVB!G254, ""), ""),
  IFERROR(IF(XC!H254="TBD", XC!G254, ""), ""),
  IFERROR(IF(SWIMMING!H254="TBD", SWIMMING!G254, ""), ""),
  IFERROR(IF(WTEN!H254="TBD", WTEN!G254, ""), ""),
  IFERROR(IF(TF!H254="TBD", TF!G254, ""), ""),
  IFERROR(IF(WGOLF!H254="TBD", WGOLF!G254, ""), ""),
  IFERROR(IF(WBB!H254="TBD", WBB!G254, ""), ""),
  IFERROR(IF(MBB!H254="TBD", MBB!G254, ""), ""),
  IFERROR(IF(WLAX!H254="TBD", WLAX!G254, ""), ""),
  IFERROR(IF(MLAX!H254="TBD", MLAX!G254, ""), ""),
  IFERROR(IF(SOFT!H254="TBD", SOFT!G254, ""), ""),
  IFERROR(IF(BASE!H254="TBD", BASE!G254, ""), ""),
  IFERROR(IF(ESPORTS!H254="TBD", ESPORTS!G254, ""), "")
)
</f>
        <v/>
      </c>
      <c r="H254" s="22" t="str">
        <f>TEXTJOIN(
  CHAR(10) &amp; CHAR(10),
  TRUE,
  IFERROR(IF(WSO!H254="TBD", WSO!P254, ""), ""),
  IFERROR(IF(MSO!H254="TBD", MSO!P254, ""), ""),
  IFERROR(IF(FH!H254="TBD", FH!P254, ""), ""),
  IFERROR(IF(MGOLF!H254="TBD", MGOLF!P254, ""), ""),
  IFERROR(IF(Football!H254="TBD", Football!P254, ""), ""),
  IFERROR(IF(WVB!H254="TBD", WVB!P254, ""), ""),
  IFERROR(IF(XC!H254="TBD", XC!P254, ""), ""),
  IFERROR(IF(SWIMMING!H254="TBD", SWIMMING!P254, ""), ""),
  IFERROR(IF(WTEN!H254="TBD", WTEN!P254, ""), ""),
  IFERROR(IF(TF!H254="TBD", TF!P254, ""), ""),
  IFERROR(IF(WGOLF!H254="TBD", WGOLF!P254, ""), ""),
  IFERROR(IF(WBB!H254="TBD", WBB!P254, ""), ""),
  IFERROR(IF(MBB!H254="TBD", MBB!P254, ""), ""),
  IFERROR(IF(WLAX!H254="TBD", WLAX!P254, ""), ""),
  IFERROR(IF(MLAX!H254="TBD", MLAX!P254, ""), ""),
  IFERROR(IF(SOFT!H254="TBD", SOFT!P254, ""), ""),
  IFERROR(IF(BASE!H254="TBD", BASE!P254, ""), ""),
  IFERROR(IF(ESPORTS!H254="TBD", ESPORTS!P254, ""), "")
)
</f>
        <v/>
      </c>
    </row>
    <row r="255" ht="22.5" customHeight="1">
      <c r="A255" s="6">
        <v>254.0</v>
      </c>
      <c r="B255" s="6" t="str">
        <f>'Master Schedule'!B255</f>
        <v/>
      </c>
      <c r="C255" s="7">
        <v>46488.0</v>
      </c>
      <c r="D255" s="8" t="str">
        <f t="shared" si="1"/>
        <v>Sunday</v>
      </c>
      <c r="E255" s="11" t="str">
        <f>TEXTJOIN(
  CHAR(10) &amp; CHAR(10),
  TRUE,
  IFERROR(IF(WSO!H255="TBD", WSO!E255, ""), ""),
  IFERROR(IF(MSO!H255="TBD", MSO!E255, ""), ""),
  IFERROR(IF(FH!H255="TBD", FH!E255, ""), ""),
  IFERROR(IF(MGOLF!H255="TBD", MGOLF!E255, ""), ""),
  IFERROR(IF(Football!H255="TBD", Football!E255, ""), ""),
  IFERROR(IF(WVB!H255="TBD", WVB!E255, ""), ""),
  IFERROR(IF(XC!H255="TBD", XC!E255, ""), ""),
  IFERROR(IF(SWIMMING!H255="TBD", SWIMMING!E255, ""), ""),
  IFERROR(IF(WTEN!H255="TBD", WTEN!E255, ""), ""),
  IFERROR(IF(TF!H255="TBD", TF!E255, ""), ""),
  IFERROR(IF(WGOLF!H255="TBD", WGOLF!E255, ""), ""),
  IFERROR(IF(WBB!H255="TBD", WBB!E255, ""), ""),
  IFERROR(IF(MBB!H255="TBD", MBB!E255, ""), ""),
  IFERROR(IF(WLAX!H255="TBD", WLAX!E255, ""), ""),
  IFERROR(IF(MLAX!H255="TBD", MLAX!E255, ""), ""),
  IFERROR(IF(SOFT!H255="TBD", SOFT!E255, ""), ""),
  IFERROR(IF(BASE!H255="Away", BASE!E255, ""), ""),
  IFERROR(IF(ESPORTS!H255="TBD", ESPORTS!E255, ""), "")
)</f>
        <v/>
      </c>
      <c r="F255" s="11" t="str">
        <f>TEXTJOIN(
  CHAR(10) &amp; CHAR(10),
  TRUE,
  IFERROR(IF(WSO!H255="TBD", TEXT(WSO!F255, "h:mm AM/PM"), ""), ""),
  IFERROR(IF(MSO!H255="TBD", TEXT(MSO!F255, "h:mm AM/PM"), ""), ""),
  IFERROR(IF(FH!H255="TBD", TEXT(FH!F255, "h:mm AM/PM"), ""), ""),
  IFERROR(IF(MGOLF!H255="TBD", TEXT(MGOLF!F255, "h:mm AM/PM"), ""), ""),
  IFERROR(IF(Football!H255="TBD", TEXT(Football!F255, "h:mm AM/PM"), ""), ""),
  IFERROR(IF(WVB!H255="TBD", TEXT(WVB!F255, "h:mm AM/PM"), ""), ""),
  IFERROR(IF(XC!H255="TBD", TEXT(XC!F255, "h:mm AM/PM"), ""), ""),
  IFERROR(IF(SWIMMING!H255="TBD", TEXT(SWIMMING!F255, "h:mm AM/PM"), ""), ""),
  IFERROR(IF(WTEN!H255="TBD", TEXT(WTEN!F255, "h:mm AM/PM"), ""), ""),
  IFERROR(IF(TF!H255="TBD", TEXT(TF!F255, "h:mm AM/PM"), ""), ""),
  IFERROR(IF(WGOLF!H255="TBD", TEXT(WGOLF!F255, "h:mm AM/PM"), ""), ""),
  IFERROR(IF(WBB!H255="TBD", TEXT(WBB!F255, "h:mm AM/PM"), ""), ""),
  IFERROR(IF(MBB!H255="TBD", TEXT(MBB!F255, "h:mm AM/PM"), ""), ""),
  IFERROR(IF(WLAX!H255="TBD", TEXT(WLAX!F255, "h:mm AM/PM"), ""), ""),
  IFERROR(IF(MLAX!H255="TBD", TEXT(MLAX!F255, "h:mm AM/PM"), ""), ""),
  IFERROR(IF(SOFT!H255="TBD", TEXT(SOFT!F255, "h:mm AM/PM"), ""), ""),
  IFERROR(IF(BASE!H255="TBD", TEXT(BASE!F255, "h:mm AM/PM"), ""), ""),
  IFERROR(IF(ESPORTS!H255="TBD", TEXT(ESPORTS!F255, "h:mm AM/PM"), ""), "")
)
</f>
        <v/>
      </c>
      <c r="G255" s="11" t="str">
        <f>TEXTJOIN(
  CHAR(10) &amp; CHAR(10),
  TRUE,
  IFERROR(IF(WSO!H255="TBD", WSO!G255, ""), ""),
  IFERROR(IF(MSO!H255="TBD", MSO!G255, ""), ""),
  IFERROR(IF(FH!H255="TBD", FH!G255, ""), ""),
  IFERROR(IF(MGOLF!H255="TBD", MGOLF!G255, ""), ""),
  IFERROR(IF(Football!H255="TBD", Football!G255, ""), ""),
  IFERROR(IF(WVB!H255="TBD", WVB!G255, ""), ""),
  IFERROR(IF(XC!H255="TBD", XC!G255, ""), ""),
  IFERROR(IF(SWIMMING!H255="TBD", SWIMMING!G255, ""), ""),
  IFERROR(IF(WTEN!H255="TBD", WTEN!G255, ""), ""),
  IFERROR(IF(TF!H255="TBD", TF!G255, ""), ""),
  IFERROR(IF(WGOLF!H255="TBD", WGOLF!G255, ""), ""),
  IFERROR(IF(WBB!H255="TBD", WBB!G255, ""), ""),
  IFERROR(IF(MBB!H255="TBD", MBB!G255, ""), ""),
  IFERROR(IF(WLAX!H255="TBD", WLAX!G255, ""), ""),
  IFERROR(IF(MLAX!H255="TBD", MLAX!G255, ""), ""),
  IFERROR(IF(SOFT!H255="TBD", SOFT!G255, ""), ""),
  IFERROR(IF(BASE!H255="TBD", BASE!G255, ""), ""),
  IFERROR(IF(ESPORTS!H255="TBD", ESPORTS!G255, ""), "")
)
</f>
        <v/>
      </c>
      <c r="H255" s="22" t="str">
        <f>TEXTJOIN(
  CHAR(10) &amp; CHAR(10),
  TRUE,
  IFERROR(IF(WSO!H255="TBD", WSO!P255, ""), ""),
  IFERROR(IF(MSO!H255="TBD", MSO!P255, ""), ""),
  IFERROR(IF(FH!H255="TBD", FH!P255, ""), ""),
  IFERROR(IF(MGOLF!H255="TBD", MGOLF!P255, ""), ""),
  IFERROR(IF(Football!H255="TBD", Football!P255, ""), ""),
  IFERROR(IF(WVB!H255="TBD", WVB!P255, ""), ""),
  IFERROR(IF(XC!H255="TBD", XC!P255, ""), ""),
  IFERROR(IF(SWIMMING!H255="TBD", SWIMMING!P255, ""), ""),
  IFERROR(IF(WTEN!H255="TBD", WTEN!P255, ""), ""),
  IFERROR(IF(TF!H255="TBD", TF!P255, ""), ""),
  IFERROR(IF(WGOLF!H255="TBD", WGOLF!P255, ""), ""),
  IFERROR(IF(WBB!H255="TBD", WBB!P255, ""), ""),
  IFERROR(IF(MBB!H255="TBD", MBB!P255, ""), ""),
  IFERROR(IF(WLAX!H255="TBD", WLAX!P255, ""), ""),
  IFERROR(IF(MLAX!H255="TBD", MLAX!P255, ""), ""),
  IFERROR(IF(SOFT!H255="TBD", SOFT!P255, ""), ""),
  IFERROR(IF(BASE!H255="TBD", BASE!P255, ""), ""),
  IFERROR(IF(ESPORTS!H255="TBD", ESPORTS!P255, ""), "")
)
</f>
        <v/>
      </c>
    </row>
    <row r="256" ht="22.5" customHeight="1">
      <c r="A256" s="6">
        <v>255.0</v>
      </c>
      <c r="B256" s="6" t="str">
        <f>'Master Schedule'!B256</f>
        <v/>
      </c>
      <c r="C256" s="7">
        <v>46489.0</v>
      </c>
      <c r="D256" s="8" t="str">
        <f t="shared" si="1"/>
        <v>Monday</v>
      </c>
      <c r="E256" s="11" t="str">
        <f>TEXTJOIN(
  CHAR(10) &amp; CHAR(10),
  TRUE,
  IFERROR(IF(WSO!H256="TBD", WSO!E256, ""), ""),
  IFERROR(IF(MSO!H256="TBD", MSO!E256, ""), ""),
  IFERROR(IF(FH!H256="TBD", FH!E256, ""), ""),
  IFERROR(IF(MGOLF!H256="TBD", MGOLF!E256, ""), ""),
  IFERROR(IF(Football!H256="TBD", Football!E256, ""), ""),
  IFERROR(IF(WVB!H256="TBD", WVB!E256, ""), ""),
  IFERROR(IF(XC!H256="TBD", XC!E256, ""), ""),
  IFERROR(IF(SWIMMING!H256="TBD", SWIMMING!E256, ""), ""),
  IFERROR(IF(WTEN!H256="TBD", WTEN!E256, ""), ""),
  IFERROR(IF(TF!H256="TBD", TF!E256, ""), ""),
  IFERROR(IF(WGOLF!H256="TBD", WGOLF!E256, ""), ""),
  IFERROR(IF(WBB!H256="TBD", WBB!E256, ""), ""),
  IFERROR(IF(MBB!H256="TBD", MBB!E256, ""), ""),
  IFERROR(IF(WLAX!H256="TBD", WLAX!E256, ""), ""),
  IFERROR(IF(MLAX!H256="TBD", MLAX!E256, ""), ""),
  IFERROR(IF(SOFT!H256="TBD", SOFT!E256, ""), ""),
  IFERROR(IF(BASE!H256="Away", BASE!E256, ""), ""),
  IFERROR(IF(ESPORTS!H256="TBD", ESPORTS!E256, ""), "")
)</f>
        <v/>
      </c>
      <c r="F256" s="11" t="str">
        <f>TEXTJOIN(
  CHAR(10) &amp; CHAR(10),
  TRUE,
  IFERROR(IF(WSO!H256="TBD", TEXT(WSO!F256, "h:mm AM/PM"), ""), ""),
  IFERROR(IF(MSO!H256="TBD", TEXT(MSO!F256, "h:mm AM/PM"), ""), ""),
  IFERROR(IF(FH!H256="TBD", TEXT(FH!F256, "h:mm AM/PM"), ""), ""),
  IFERROR(IF(MGOLF!H256="TBD", TEXT(MGOLF!F256, "h:mm AM/PM"), ""), ""),
  IFERROR(IF(Football!H256="TBD", TEXT(Football!F256, "h:mm AM/PM"), ""), ""),
  IFERROR(IF(WVB!H256="TBD", TEXT(WVB!F256, "h:mm AM/PM"), ""), ""),
  IFERROR(IF(XC!H256="TBD", TEXT(XC!F256, "h:mm AM/PM"), ""), ""),
  IFERROR(IF(SWIMMING!H256="TBD", TEXT(SWIMMING!F256, "h:mm AM/PM"), ""), ""),
  IFERROR(IF(WTEN!H256="TBD", TEXT(WTEN!F256, "h:mm AM/PM"), ""), ""),
  IFERROR(IF(TF!H256="TBD", TEXT(TF!F256, "h:mm AM/PM"), ""), ""),
  IFERROR(IF(WGOLF!H256="TBD", TEXT(WGOLF!F256, "h:mm AM/PM"), ""), ""),
  IFERROR(IF(WBB!H256="TBD", TEXT(WBB!F256, "h:mm AM/PM"), ""), ""),
  IFERROR(IF(MBB!H256="TBD", TEXT(MBB!F256, "h:mm AM/PM"), ""), ""),
  IFERROR(IF(WLAX!H256="TBD", TEXT(WLAX!F256, "h:mm AM/PM"), ""), ""),
  IFERROR(IF(MLAX!H256="TBD", TEXT(MLAX!F256, "h:mm AM/PM"), ""), ""),
  IFERROR(IF(SOFT!H256="TBD", TEXT(SOFT!F256, "h:mm AM/PM"), ""), ""),
  IFERROR(IF(BASE!H256="TBD", TEXT(BASE!F256, "h:mm AM/PM"), ""), ""),
  IFERROR(IF(ESPORTS!H256="TBD", TEXT(ESPORTS!F256, "h:mm AM/PM"), ""), "")
)
</f>
        <v/>
      </c>
      <c r="G256" s="11" t="str">
        <f>TEXTJOIN(
  CHAR(10) &amp; CHAR(10),
  TRUE,
  IFERROR(IF(WSO!H256="TBD", WSO!G256, ""), ""),
  IFERROR(IF(MSO!H256="TBD", MSO!G256, ""), ""),
  IFERROR(IF(FH!H256="TBD", FH!G256, ""), ""),
  IFERROR(IF(MGOLF!H256="TBD", MGOLF!G256, ""), ""),
  IFERROR(IF(Football!H256="TBD", Football!G256, ""), ""),
  IFERROR(IF(WVB!H256="TBD", WVB!G256, ""), ""),
  IFERROR(IF(XC!H256="TBD", XC!G256, ""), ""),
  IFERROR(IF(SWIMMING!H256="TBD", SWIMMING!G256, ""), ""),
  IFERROR(IF(WTEN!H256="TBD", WTEN!G256, ""), ""),
  IFERROR(IF(TF!H256="TBD", TF!G256, ""), ""),
  IFERROR(IF(WGOLF!H256="TBD", WGOLF!G256, ""), ""),
  IFERROR(IF(WBB!H256="TBD", WBB!G256, ""), ""),
  IFERROR(IF(MBB!H256="TBD", MBB!G256, ""), ""),
  IFERROR(IF(WLAX!H256="TBD", WLAX!G256, ""), ""),
  IFERROR(IF(MLAX!H256="TBD", MLAX!G256, ""), ""),
  IFERROR(IF(SOFT!H256="TBD", SOFT!G256, ""), ""),
  IFERROR(IF(BASE!H256="TBD", BASE!G256, ""), ""),
  IFERROR(IF(ESPORTS!H256="TBD", ESPORTS!G256, ""), "")
)
</f>
        <v/>
      </c>
      <c r="H256" s="22" t="str">
        <f>TEXTJOIN(
  CHAR(10) &amp; CHAR(10),
  TRUE,
  IFERROR(IF(WSO!H256="TBD", WSO!P256, ""), ""),
  IFERROR(IF(MSO!H256="TBD", MSO!P256, ""), ""),
  IFERROR(IF(FH!H256="TBD", FH!P256, ""), ""),
  IFERROR(IF(MGOLF!H256="TBD", MGOLF!P256, ""), ""),
  IFERROR(IF(Football!H256="TBD", Football!P256, ""), ""),
  IFERROR(IF(WVB!H256="TBD", WVB!P256, ""), ""),
  IFERROR(IF(XC!H256="TBD", XC!P256, ""), ""),
  IFERROR(IF(SWIMMING!H256="TBD", SWIMMING!P256, ""), ""),
  IFERROR(IF(WTEN!H256="TBD", WTEN!P256, ""), ""),
  IFERROR(IF(TF!H256="TBD", TF!P256, ""), ""),
  IFERROR(IF(WGOLF!H256="TBD", WGOLF!P256, ""), ""),
  IFERROR(IF(WBB!H256="TBD", WBB!P256, ""), ""),
  IFERROR(IF(MBB!H256="TBD", MBB!P256, ""), ""),
  IFERROR(IF(WLAX!H256="TBD", WLAX!P256, ""), ""),
  IFERROR(IF(MLAX!H256="TBD", MLAX!P256, ""), ""),
  IFERROR(IF(SOFT!H256="TBD", SOFT!P256, ""), ""),
  IFERROR(IF(BASE!H256="TBD", BASE!P256, ""), ""),
  IFERROR(IF(ESPORTS!H256="TBD", ESPORTS!P256, ""), "")
)
</f>
        <v/>
      </c>
    </row>
    <row r="257" ht="22.5" customHeight="1">
      <c r="A257" s="6">
        <v>256.0</v>
      </c>
      <c r="B257" s="6" t="str">
        <f>'Master Schedule'!B257</f>
        <v/>
      </c>
      <c r="C257" s="7">
        <v>46490.0</v>
      </c>
      <c r="D257" s="8" t="str">
        <f t="shared" si="1"/>
        <v>Tuesday</v>
      </c>
      <c r="E257" s="11" t="str">
        <f>TEXTJOIN(
  CHAR(10) &amp; CHAR(10),
  TRUE,
  IFERROR(IF(WSO!H257="TBD", WSO!E257, ""), ""),
  IFERROR(IF(MSO!H257="TBD", MSO!E257, ""), ""),
  IFERROR(IF(FH!H257="TBD", FH!E257, ""), ""),
  IFERROR(IF(MGOLF!H257="TBD", MGOLF!E257, ""), ""),
  IFERROR(IF(Football!H257="TBD", Football!E257, ""), ""),
  IFERROR(IF(WVB!H257="TBD", WVB!E257, ""), ""),
  IFERROR(IF(XC!H257="TBD", XC!E257, ""), ""),
  IFERROR(IF(SWIMMING!H257="TBD", SWIMMING!E257, ""), ""),
  IFERROR(IF(WTEN!H257="TBD", WTEN!E257, ""), ""),
  IFERROR(IF(TF!H257="TBD", TF!E257, ""), ""),
  IFERROR(IF(WGOLF!H257="TBD", WGOLF!E257, ""), ""),
  IFERROR(IF(WBB!H257="TBD", WBB!E257, ""), ""),
  IFERROR(IF(MBB!H257="TBD", MBB!E257, ""), ""),
  IFERROR(IF(WLAX!H257="TBD", WLAX!E257, ""), ""),
  IFERROR(IF(MLAX!H257="TBD", MLAX!E257, ""), ""),
  IFERROR(IF(SOFT!H257="TBD", SOFT!E257, ""), ""),
  IFERROR(IF(BASE!H257="Away", BASE!E257, ""), ""),
  IFERROR(IF(ESPORTS!H257="TBD", ESPORTS!E257, ""), "")
)</f>
        <v/>
      </c>
      <c r="F257" s="11" t="str">
        <f>TEXTJOIN(
  CHAR(10) &amp; CHAR(10),
  TRUE,
  IFERROR(IF(WSO!H257="TBD", TEXT(WSO!F257, "h:mm AM/PM"), ""), ""),
  IFERROR(IF(MSO!H257="TBD", TEXT(MSO!F257, "h:mm AM/PM"), ""), ""),
  IFERROR(IF(FH!H257="TBD", TEXT(FH!F257, "h:mm AM/PM"), ""), ""),
  IFERROR(IF(MGOLF!H257="TBD", TEXT(MGOLF!F257, "h:mm AM/PM"), ""), ""),
  IFERROR(IF(Football!H257="TBD", TEXT(Football!F257, "h:mm AM/PM"), ""), ""),
  IFERROR(IF(WVB!H257="TBD", TEXT(WVB!F257, "h:mm AM/PM"), ""), ""),
  IFERROR(IF(XC!H257="TBD", TEXT(XC!F257, "h:mm AM/PM"), ""), ""),
  IFERROR(IF(SWIMMING!H257="TBD", TEXT(SWIMMING!F257, "h:mm AM/PM"), ""), ""),
  IFERROR(IF(WTEN!H257="TBD", TEXT(WTEN!F257, "h:mm AM/PM"), ""), ""),
  IFERROR(IF(TF!H257="TBD", TEXT(TF!F257, "h:mm AM/PM"), ""), ""),
  IFERROR(IF(WGOLF!H257="TBD", TEXT(WGOLF!F257, "h:mm AM/PM"), ""), ""),
  IFERROR(IF(WBB!H257="TBD", TEXT(WBB!F257, "h:mm AM/PM"), ""), ""),
  IFERROR(IF(MBB!H257="TBD", TEXT(MBB!F257, "h:mm AM/PM"), ""), ""),
  IFERROR(IF(WLAX!H257="TBD", TEXT(WLAX!F257, "h:mm AM/PM"), ""), ""),
  IFERROR(IF(MLAX!H257="TBD", TEXT(MLAX!F257, "h:mm AM/PM"), ""), ""),
  IFERROR(IF(SOFT!H257="TBD", TEXT(SOFT!F257, "h:mm AM/PM"), ""), ""),
  IFERROR(IF(BASE!H257="TBD", TEXT(BASE!F257, "h:mm AM/PM"), ""), ""),
  IFERROR(IF(ESPORTS!H257="TBD", TEXT(ESPORTS!F257, "h:mm AM/PM"), ""), "")
)
</f>
        <v/>
      </c>
      <c r="G257" s="11" t="str">
        <f>TEXTJOIN(
  CHAR(10) &amp; CHAR(10),
  TRUE,
  IFERROR(IF(WSO!H257="TBD", WSO!G257, ""), ""),
  IFERROR(IF(MSO!H257="TBD", MSO!G257, ""), ""),
  IFERROR(IF(FH!H257="TBD", FH!G257, ""), ""),
  IFERROR(IF(MGOLF!H257="TBD", MGOLF!G257, ""), ""),
  IFERROR(IF(Football!H257="TBD", Football!G257, ""), ""),
  IFERROR(IF(WVB!H257="TBD", WVB!G257, ""), ""),
  IFERROR(IF(XC!H257="TBD", XC!G257, ""), ""),
  IFERROR(IF(SWIMMING!H257="TBD", SWIMMING!G257, ""), ""),
  IFERROR(IF(WTEN!H257="TBD", WTEN!G257, ""), ""),
  IFERROR(IF(TF!H257="TBD", TF!G257, ""), ""),
  IFERROR(IF(WGOLF!H257="TBD", WGOLF!G257, ""), ""),
  IFERROR(IF(WBB!H257="TBD", WBB!G257, ""), ""),
  IFERROR(IF(MBB!H257="TBD", MBB!G257, ""), ""),
  IFERROR(IF(WLAX!H257="TBD", WLAX!G257, ""), ""),
  IFERROR(IF(MLAX!H257="TBD", MLAX!G257, ""), ""),
  IFERROR(IF(SOFT!H257="TBD", SOFT!G257, ""), ""),
  IFERROR(IF(BASE!H257="TBD", BASE!G257, ""), ""),
  IFERROR(IF(ESPORTS!H257="TBD", ESPORTS!G257, ""), "")
)
</f>
        <v/>
      </c>
      <c r="H257" s="22" t="str">
        <f>TEXTJOIN(
  CHAR(10) &amp; CHAR(10),
  TRUE,
  IFERROR(IF(WSO!H257="TBD", WSO!P257, ""), ""),
  IFERROR(IF(MSO!H257="TBD", MSO!P257, ""), ""),
  IFERROR(IF(FH!H257="TBD", FH!P257, ""), ""),
  IFERROR(IF(MGOLF!H257="TBD", MGOLF!P257, ""), ""),
  IFERROR(IF(Football!H257="TBD", Football!P257, ""), ""),
  IFERROR(IF(WVB!H257="TBD", WVB!P257, ""), ""),
  IFERROR(IF(XC!H257="TBD", XC!P257, ""), ""),
  IFERROR(IF(SWIMMING!H257="TBD", SWIMMING!P257, ""), ""),
  IFERROR(IF(WTEN!H257="TBD", WTEN!P257, ""), ""),
  IFERROR(IF(TF!H257="TBD", TF!P257, ""), ""),
  IFERROR(IF(WGOLF!H257="TBD", WGOLF!P257, ""), ""),
  IFERROR(IF(WBB!H257="TBD", WBB!P257, ""), ""),
  IFERROR(IF(MBB!H257="TBD", MBB!P257, ""), ""),
  IFERROR(IF(WLAX!H257="TBD", WLAX!P257, ""), ""),
  IFERROR(IF(MLAX!H257="TBD", MLAX!P257, ""), ""),
  IFERROR(IF(SOFT!H257="TBD", SOFT!P257, ""), ""),
  IFERROR(IF(BASE!H257="TBD", BASE!P257, ""), ""),
  IFERROR(IF(ESPORTS!H257="TBD", ESPORTS!P257, ""), "")
)
</f>
        <v/>
      </c>
    </row>
    <row r="258" ht="22.5" customHeight="1">
      <c r="A258" s="6">
        <v>257.0</v>
      </c>
      <c r="B258" s="6" t="str">
        <f>'Master Schedule'!B258</f>
        <v/>
      </c>
      <c r="C258" s="7">
        <v>46491.0</v>
      </c>
      <c r="D258" s="8" t="str">
        <f t="shared" si="1"/>
        <v>Wednesday</v>
      </c>
      <c r="E258" s="11" t="str">
        <f>TEXTJOIN(
  CHAR(10) &amp; CHAR(10),
  TRUE,
  IFERROR(IF(WSO!H258="TBD", WSO!E258, ""), ""),
  IFERROR(IF(MSO!H258="TBD", MSO!E258, ""), ""),
  IFERROR(IF(FH!H258="TBD", FH!E258, ""), ""),
  IFERROR(IF(MGOLF!H258="TBD", MGOLF!E258, ""), ""),
  IFERROR(IF(Football!H258="TBD", Football!E258, ""), ""),
  IFERROR(IF(WVB!H258="TBD", WVB!E258, ""), ""),
  IFERROR(IF(XC!H258="TBD", XC!E258, ""), ""),
  IFERROR(IF(SWIMMING!H258="TBD", SWIMMING!E258, ""), ""),
  IFERROR(IF(WTEN!H258="TBD", WTEN!E258, ""), ""),
  IFERROR(IF(TF!H258="TBD", TF!E258, ""), ""),
  IFERROR(IF(WGOLF!H258="TBD", WGOLF!E258, ""), ""),
  IFERROR(IF(WBB!H258="TBD", WBB!E258, ""), ""),
  IFERROR(IF(MBB!H258="TBD", MBB!E258, ""), ""),
  IFERROR(IF(WLAX!H258="TBD", WLAX!E258, ""), ""),
  IFERROR(IF(MLAX!H258="TBD", MLAX!E258, ""), ""),
  IFERROR(IF(SOFT!H258="TBD", SOFT!E258, ""), ""),
  IFERROR(IF(BASE!H258="Away", BASE!E258, ""), ""),
  IFERROR(IF(ESPORTS!H258="TBD", ESPORTS!E258, ""), "")
)</f>
        <v/>
      </c>
      <c r="F258" s="11" t="str">
        <f>TEXTJOIN(
  CHAR(10) &amp; CHAR(10),
  TRUE,
  IFERROR(IF(WSO!H258="TBD", TEXT(WSO!F258, "h:mm AM/PM"), ""), ""),
  IFERROR(IF(MSO!H258="TBD", TEXT(MSO!F258, "h:mm AM/PM"), ""), ""),
  IFERROR(IF(FH!H258="TBD", TEXT(FH!F258, "h:mm AM/PM"), ""), ""),
  IFERROR(IF(MGOLF!H258="TBD", TEXT(MGOLF!F258, "h:mm AM/PM"), ""), ""),
  IFERROR(IF(Football!H258="TBD", TEXT(Football!F258, "h:mm AM/PM"), ""), ""),
  IFERROR(IF(WVB!H258="TBD", TEXT(WVB!F258, "h:mm AM/PM"), ""), ""),
  IFERROR(IF(XC!H258="TBD", TEXT(XC!F258, "h:mm AM/PM"), ""), ""),
  IFERROR(IF(SWIMMING!H258="TBD", TEXT(SWIMMING!F258, "h:mm AM/PM"), ""), ""),
  IFERROR(IF(WTEN!H258="TBD", TEXT(WTEN!F258, "h:mm AM/PM"), ""), ""),
  IFERROR(IF(TF!H258="TBD", TEXT(TF!F258, "h:mm AM/PM"), ""), ""),
  IFERROR(IF(WGOLF!H258="TBD", TEXT(WGOLF!F258, "h:mm AM/PM"), ""), ""),
  IFERROR(IF(WBB!H258="TBD", TEXT(WBB!F258, "h:mm AM/PM"), ""), ""),
  IFERROR(IF(MBB!H258="TBD", TEXT(MBB!F258, "h:mm AM/PM"), ""), ""),
  IFERROR(IF(WLAX!H258="TBD", TEXT(WLAX!F258, "h:mm AM/PM"), ""), ""),
  IFERROR(IF(MLAX!H258="TBD", TEXT(MLAX!F258, "h:mm AM/PM"), ""), ""),
  IFERROR(IF(SOFT!H258="TBD", TEXT(SOFT!F258, "h:mm AM/PM"), ""), ""),
  IFERROR(IF(BASE!H258="TBD", TEXT(BASE!F258, "h:mm AM/PM"), ""), ""),
  IFERROR(IF(ESPORTS!H258="TBD", TEXT(ESPORTS!F258, "h:mm AM/PM"), ""), "")
)
</f>
        <v/>
      </c>
      <c r="G258" s="11" t="str">
        <f>TEXTJOIN(
  CHAR(10) &amp; CHAR(10),
  TRUE,
  IFERROR(IF(WSO!H258="TBD", WSO!G258, ""), ""),
  IFERROR(IF(MSO!H258="TBD", MSO!G258, ""), ""),
  IFERROR(IF(FH!H258="TBD", FH!G258, ""), ""),
  IFERROR(IF(MGOLF!H258="TBD", MGOLF!G258, ""), ""),
  IFERROR(IF(Football!H258="TBD", Football!G258, ""), ""),
  IFERROR(IF(WVB!H258="TBD", WVB!G258, ""), ""),
  IFERROR(IF(XC!H258="TBD", XC!G258, ""), ""),
  IFERROR(IF(SWIMMING!H258="TBD", SWIMMING!G258, ""), ""),
  IFERROR(IF(WTEN!H258="TBD", WTEN!G258, ""), ""),
  IFERROR(IF(TF!H258="TBD", TF!G258, ""), ""),
  IFERROR(IF(WGOLF!H258="TBD", WGOLF!G258, ""), ""),
  IFERROR(IF(WBB!H258="TBD", WBB!G258, ""), ""),
  IFERROR(IF(MBB!H258="TBD", MBB!G258, ""), ""),
  IFERROR(IF(WLAX!H258="TBD", WLAX!G258, ""), ""),
  IFERROR(IF(MLAX!H258="TBD", MLAX!G258, ""), ""),
  IFERROR(IF(SOFT!H258="TBD", SOFT!G258, ""), ""),
  IFERROR(IF(BASE!H258="TBD", BASE!G258, ""), ""),
  IFERROR(IF(ESPORTS!H258="TBD", ESPORTS!G258, ""), "")
)
</f>
        <v/>
      </c>
      <c r="H258" s="22" t="str">
        <f>TEXTJOIN(
  CHAR(10) &amp; CHAR(10),
  TRUE,
  IFERROR(IF(WSO!H258="TBD", WSO!P258, ""), ""),
  IFERROR(IF(MSO!H258="TBD", MSO!P258, ""), ""),
  IFERROR(IF(FH!H258="TBD", FH!P258, ""), ""),
  IFERROR(IF(MGOLF!H258="TBD", MGOLF!P258, ""), ""),
  IFERROR(IF(Football!H258="TBD", Football!P258, ""), ""),
  IFERROR(IF(WVB!H258="TBD", WVB!P258, ""), ""),
  IFERROR(IF(XC!H258="TBD", XC!P258, ""), ""),
  IFERROR(IF(SWIMMING!H258="TBD", SWIMMING!P258, ""), ""),
  IFERROR(IF(WTEN!H258="TBD", WTEN!P258, ""), ""),
  IFERROR(IF(TF!H258="TBD", TF!P258, ""), ""),
  IFERROR(IF(WGOLF!H258="TBD", WGOLF!P258, ""), ""),
  IFERROR(IF(WBB!H258="TBD", WBB!P258, ""), ""),
  IFERROR(IF(MBB!H258="TBD", MBB!P258, ""), ""),
  IFERROR(IF(WLAX!H258="TBD", WLAX!P258, ""), ""),
  IFERROR(IF(MLAX!H258="TBD", MLAX!P258, ""), ""),
  IFERROR(IF(SOFT!H258="TBD", SOFT!P258, ""), ""),
  IFERROR(IF(BASE!H258="TBD", BASE!P258, ""), ""),
  IFERROR(IF(ESPORTS!H258="TBD", ESPORTS!P258, ""), "")
)
</f>
        <v/>
      </c>
    </row>
    <row r="259" ht="22.5" customHeight="1">
      <c r="A259" s="6">
        <v>258.0</v>
      </c>
      <c r="B259" s="6" t="str">
        <f>'Master Schedule'!B259</f>
        <v/>
      </c>
      <c r="C259" s="7">
        <v>46492.0</v>
      </c>
      <c r="D259" s="8" t="str">
        <f t="shared" si="1"/>
        <v>Thursday</v>
      </c>
      <c r="E259" s="11" t="str">
        <f>TEXTJOIN(
  CHAR(10) &amp; CHAR(10),
  TRUE,
  IFERROR(IF(WSO!H259="TBD", WSO!E259, ""), ""),
  IFERROR(IF(MSO!H259="TBD", MSO!E259, ""), ""),
  IFERROR(IF(FH!H259="TBD", FH!E259, ""), ""),
  IFERROR(IF(MGOLF!H259="TBD", MGOLF!E259, ""), ""),
  IFERROR(IF(Football!H259="TBD", Football!E259, ""), ""),
  IFERROR(IF(WVB!H259="TBD", WVB!E259, ""), ""),
  IFERROR(IF(XC!H259="TBD", XC!E259, ""), ""),
  IFERROR(IF(SWIMMING!H259="TBD", SWIMMING!E259, ""), ""),
  IFERROR(IF(WTEN!H259="TBD", WTEN!E259, ""), ""),
  IFERROR(IF(TF!H259="TBD", TF!E259, ""), ""),
  IFERROR(IF(WGOLF!H259="TBD", WGOLF!E259, ""), ""),
  IFERROR(IF(WBB!H259="TBD", WBB!E259, ""), ""),
  IFERROR(IF(MBB!H259="TBD", MBB!E259, ""), ""),
  IFERROR(IF(WLAX!H259="TBD", WLAX!E259, ""), ""),
  IFERROR(IF(MLAX!H259="TBD", MLAX!E259, ""), ""),
  IFERROR(IF(SOFT!H259="TBD", SOFT!E259, ""), ""),
  IFERROR(IF(BASE!H259="Away", BASE!E259, ""), ""),
  IFERROR(IF(ESPORTS!H259="TBD", ESPORTS!E259, ""), "")
)</f>
        <v/>
      </c>
      <c r="F259" s="11" t="str">
        <f>TEXTJOIN(
  CHAR(10) &amp; CHAR(10),
  TRUE,
  IFERROR(IF(WSO!H259="TBD", TEXT(WSO!F259, "h:mm AM/PM"), ""), ""),
  IFERROR(IF(MSO!H259="TBD", TEXT(MSO!F259, "h:mm AM/PM"), ""), ""),
  IFERROR(IF(FH!H259="TBD", TEXT(FH!F259, "h:mm AM/PM"), ""), ""),
  IFERROR(IF(MGOLF!H259="TBD", TEXT(MGOLF!F259, "h:mm AM/PM"), ""), ""),
  IFERROR(IF(Football!H259="TBD", TEXT(Football!F259, "h:mm AM/PM"), ""), ""),
  IFERROR(IF(WVB!H259="TBD", TEXT(WVB!F259, "h:mm AM/PM"), ""), ""),
  IFERROR(IF(XC!H259="TBD", TEXT(XC!F259, "h:mm AM/PM"), ""), ""),
  IFERROR(IF(SWIMMING!H259="TBD", TEXT(SWIMMING!F259, "h:mm AM/PM"), ""), ""),
  IFERROR(IF(WTEN!H259="TBD", TEXT(WTEN!F259, "h:mm AM/PM"), ""), ""),
  IFERROR(IF(TF!H259="TBD", TEXT(TF!F259, "h:mm AM/PM"), ""), ""),
  IFERROR(IF(WGOLF!H259="TBD", TEXT(WGOLF!F259, "h:mm AM/PM"), ""), ""),
  IFERROR(IF(WBB!H259="TBD", TEXT(WBB!F259, "h:mm AM/PM"), ""), ""),
  IFERROR(IF(MBB!H259="TBD", TEXT(MBB!F259, "h:mm AM/PM"), ""), ""),
  IFERROR(IF(WLAX!H259="TBD", TEXT(WLAX!F259, "h:mm AM/PM"), ""), ""),
  IFERROR(IF(MLAX!H259="TBD", TEXT(MLAX!F259, "h:mm AM/PM"), ""), ""),
  IFERROR(IF(SOFT!H259="TBD", TEXT(SOFT!F259, "h:mm AM/PM"), ""), ""),
  IFERROR(IF(BASE!H259="TBD", TEXT(BASE!F259, "h:mm AM/PM"), ""), ""),
  IFERROR(IF(ESPORTS!H259="TBD", TEXT(ESPORTS!F259, "h:mm AM/PM"), ""), "")
)
</f>
        <v/>
      </c>
      <c r="G259" s="11" t="str">
        <f>TEXTJOIN(
  CHAR(10) &amp; CHAR(10),
  TRUE,
  IFERROR(IF(WSO!H259="TBD", WSO!G259, ""), ""),
  IFERROR(IF(MSO!H259="TBD", MSO!G259, ""), ""),
  IFERROR(IF(FH!H259="TBD", FH!G259, ""), ""),
  IFERROR(IF(MGOLF!H259="TBD", MGOLF!G259, ""), ""),
  IFERROR(IF(Football!H259="TBD", Football!G259, ""), ""),
  IFERROR(IF(WVB!H259="TBD", WVB!G259, ""), ""),
  IFERROR(IF(XC!H259="TBD", XC!G259, ""), ""),
  IFERROR(IF(SWIMMING!H259="TBD", SWIMMING!G259, ""), ""),
  IFERROR(IF(WTEN!H259="TBD", WTEN!G259, ""), ""),
  IFERROR(IF(TF!H259="TBD", TF!G259, ""), ""),
  IFERROR(IF(WGOLF!H259="TBD", WGOLF!G259, ""), ""),
  IFERROR(IF(WBB!H259="TBD", WBB!G259, ""), ""),
  IFERROR(IF(MBB!H259="TBD", MBB!G259, ""), ""),
  IFERROR(IF(WLAX!H259="TBD", WLAX!G259, ""), ""),
  IFERROR(IF(MLAX!H259="TBD", MLAX!G259, ""), ""),
  IFERROR(IF(SOFT!H259="TBD", SOFT!G259, ""), ""),
  IFERROR(IF(BASE!H259="TBD", BASE!G259, ""), ""),
  IFERROR(IF(ESPORTS!H259="TBD", ESPORTS!G259, ""), "")
)
</f>
        <v/>
      </c>
      <c r="H259" s="22" t="str">
        <f>TEXTJOIN(
  CHAR(10) &amp; CHAR(10),
  TRUE,
  IFERROR(IF(WSO!H259="TBD", WSO!P259, ""), ""),
  IFERROR(IF(MSO!H259="TBD", MSO!P259, ""), ""),
  IFERROR(IF(FH!H259="TBD", FH!P259, ""), ""),
  IFERROR(IF(MGOLF!H259="TBD", MGOLF!P259, ""), ""),
  IFERROR(IF(Football!H259="TBD", Football!P259, ""), ""),
  IFERROR(IF(WVB!H259="TBD", WVB!P259, ""), ""),
  IFERROR(IF(XC!H259="TBD", XC!P259, ""), ""),
  IFERROR(IF(SWIMMING!H259="TBD", SWIMMING!P259, ""), ""),
  IFERROR(IF(WTEN!H259="TBD", WTEN!P259, ""), ""),
  IFERROR(IF(TF!H259="TBD", TF!P259, ""), ""),
  IFERROR(IF(WGOLF!H259="TBD", WGOLF!P259, ""), ""),
  IFERROR(IF(WBB!H259="TBD", WBB!P259, ""), ""),
  IFERROR(IF(MBB!H259="TBD", MBB!P259, ""), ""),
  IFERROR(IF(WLAX!H259="TBD", WLAX!P259, ""), ""),
  IFERROR(IF(MLAX!H259="TBD", MLAX!P259, ""), ""),
  IFERROR(IF(SOFT!H259="TBD", SOFT!P259, ""), ""),
  IFERROR(IF(BASE!H259="TBD", BASE!P259, ""), ""),
  IFERROR(IF(ESPORTS!H259="TBD", ESPORTS!P259, ""), "")
)
</f>
        <v/>
      </c>
    </row>
    <row r="260" ht="22.5" customHeight="1">
      <c r="A260" s="6">
        <v>259.0</v>
      </c>
      <c r="B260" s="6" t="str">
        <f>'Master Schedule'!B260</f>
        <v/>
      </c>
      <c r="C260" s="7">
        <v>46493.0</v>
      </c>
      <c r="D260" s="8" t="str">
        <f t="shared" si="1"/>
        <v>Friday</v>
      </c>
      <c r="E260" s="11" t="str">
        <f>TEXTJOIN(
  CHAR(10) &amp; CHAR(10),
  TRUE,
  IFERROR(IF(WSO!H260="TBD", WSO!E260, ""), ""),
  IFERROR(IF(MSO!H260="TBD", MSO!E260, ""), ""),
  IFERROR(IF(FH!H260="TBD", FH!E260, ""), ""),
  IFERROR(IF(MGOLF!H260="TBD", MGOLF!E260, ""), ""),
  IFERROR(IF(Football!H260="TBD", Football!E260, ""), ""),
  IFERROR(IF(WVB!H260="TBD", WVB!E260, ""), ""),
  IFERROR(IF(XC!H260="TBD", XC!E260, ""), ""),
  IFERROR(IF(SWIMMING!H260="TBD", SWIMMING!E260, ""), ""),
  IFERROR(IF(WTEN!H260="TBD", WTEN!E260, ""), ""),
  IFERROR(IF(TF!H260="TBD", TF!E260, ""), ""),
  IFERROR(IF(WGOLF!H260="TBD", WGOLF!E260, ""), ""),
  IFERROR(IF(WBB!H260="TBD", WBB!E260, ""), ""),
  IFERROR(IF(MBB!H260="TBD", MBB!E260, ""), ""),
  IFERROR(IF(WLAX!H260="TBD", WLAX!E260, ""), ""),
  IFERROR(IF(MLAX!H260="TBD", MLAX!E260, ""), ""),
  IFERROR(IF(SOFT!H260="TBD", SOFT!E260, ""), ""),
  IFERROR(IF(BASE!H260="Away", BASE!E260, ""), ""),
  IFERROR(IF(ESPORTS!H260="TBD", ESPORTS!E260, ""), "")
)</f>
        <v/>
      </c>
      <c r="F260" s="11" t="str">
        <f>TEXTJOIN(
  CHAR(10) &amp; CHAR(10),
  TRUE,
  IFERROR(IF(WSO!H260="TBD", TEXT(WSO!F260, "h:mm AM/PM"), ""), ""),
  IFERROR(IF(MSO!H260="TBD", TEXT(MSO!F260, "h:mm AM/PM"), ""), ""),
  IFERROR(IF(FH!H260="TBD", TEXT(FH!F260, "h:mm AM/PM"), ""), ""),
  IFERROR(IF(MGOLF!H260="TBD", TEXT(MGOLF!F260, "h:mm AM/PM"), ""), ""),
  IFERROR(IF(Football!H260="TBD", TEXT(Football!F260, "h:mm AM/PM"), ""), ""),
  IFERROR(IF(WVB!H260="TBD", TEXT(WVB!F260, "h:mm AM/PM"), ""), ""),
  IFERROR(IF(XC!H260="TBD", TEXT(XC!F260, "h:mm AM/PM"), ""), ""),
  IFERROR(IF(SWIMMING!H260="TBD", TEXT(SWIMMING!F260, "h:mm AM/PM"), ""), ""),
  IFERROR(IF(WTEN!H260="TBD", TEXT(WTEN!F260, "h:mm AM/PM"), ""), ""),
  IFERROR(IF(TF!H260="TBD", TEXT(TF!F260, "h:mm AM/PM"), ""), ""),
  IFERROR(IF(WGOLF!H260="TBD", TEXT(WGOLF!F260, "h:mm AM/PM"), ""), ""),
  IFERROR(IF(WBB!H260="TBD", TEXT(WBB!F260, "h:mm AM/PM"), ""), ""),
  IFERROR(IF(MBB!H260="TBD", TEXT(MBB!F260, "h:mm AM/PM"), ""), ""),
  IFERROR(IF(WLAX!H260="TBD", TEXT(WLAX!F260, "h:mm AM/PM"), ""), ""),
  IFERROR(IF(MLAX!H260="TBD", TEXT(MLAX!F260, "h:mm AM/PM"), ""), ""),
  IFERROR(IF(SOFT!H260="TBD", TEXT(SOFT!F260, "h:mm AM/PM"), ""), ""),
  IFERROR(IF(BASE!H260="TBD", TEXT(BASE!F260, "h:mm AM/PM"), ""), ""),
  IFERROR(IF(ESPORTS!H260="TBD", TEXT(ESPORTS!F260, "h:mm AM/PM"), ""), "")
)
</f>
        <v/>
      </c>
      <c r="G260" s="11" t="str">
        <f>TEXTJOIN(
  CHAR(10) &amp; CHAR(10),
  TRUE,
  IFERROR(IF(WSO!H260="TBD", WSO!G260, ""), ""),
  IFERROR(IF(MSO!H260="TBD", MSO!G260, ""), ""),
  IFERROR(IF(FH!H260="TBD", FH!G260, ""), ""),
  IFERROR(IF(MGOLF!H260="TBD", MGOLF!G260, ""), ""),
  IFERROR(IF(Football!H260="TBD", Football!G260, ""), ""),
  IFERROR(IF(WVB!H260="TBD", WVB!G260, ""), ""),
  IFERROR(IF(XC!H260="TBD", XC!G260, ""), ""),
  IFERROR(IF(SWIMMING!H260="TBD", SWIMMING!G260, ""), ""),
  IFERROR(IF(WTEN!H260="TBD", WTEN!G260, ""), ""),
  IFERROR(IF(TF!H260="TBD", TF!G260, ""), ""),
  IFERROR(IF(WGOLF!H260="TBD", WGOLF!G260, ""), ""),
  IFERROR(IF(WBB!H260="TBD", WBB!G260, ""), ""),
  IFERROR(IF(MBB!H260="TBD", MBB!G260, ""), ""),
  IFERROR(IF(WLAX!H260="TBD", WLAX!G260, ""), ""),
  IFERROR(IF(MLAX!H260="TBD", MLAX!G260, ""), ""),
  IFERROR(IF(SOFT!H260="TBD", SOFT!G260, ""), ""),
  IFERROR(IF(BASE!H260="TBD", BASE!G260, ""), ""),
  IFERROR(IF(ESPORTS!H260="TBD", ESPORTS!G260, ""), "")
)
</f>
        <v/>
      </c>
      <c r="H260" s="22" t="str">
        <f>TEXTJOIN(
  CHAR(10) &amp; CHAR(10),
  TRUE,
  IFERROR(IF(WSO!H260="TBD", WSO!P260, ""), ""),
  IFERROR(IF(MSO!H260="TBD", MSO!P260, ""), ""),
  IFERROR(IF(FH!H260="TBD", FH!P260, ""), ""),
  IFERROR(IF(MGOLF!H260="TBD", MGOLF!P260, ""), ""),
  IFERROR(IF(Football!H260="TBD", Football!P260, ""), ""),
  IFERROR(IF(WVB!H260="TBD", WVB!P260, ""), ""),
  IFERROR(IF(XC!H260="TBD", XC!P260, ""), ""),
  IFERROR(IF(SWIMMING!H260="TBD", SWIMMING!P260, ""), ""),
  IFERROR(IF(WTEN!H260="TBD", WTEN!P260, ""), ""),
  IFERROR(IF(TF!H260="TBD", TF!P260, ""), ""),
  IFERROR(IF(WGOLF!H260="TBD", WGOLF!P260, ""), ""),
  IFERROR(IF(WBB!H260="TBD", WBB!P260, ""), ""),
  IFERROR(IF(MBB!H260="TBD", MBB!P260, ""), ""),
  IFERROR(IF(WLAX!H260="TBD", WLAX!P260, ""), ""),
  IFERROR(IF(MLAX!H260="TBD", MLAX!P260, ""), ""),
  IFERROR(IF(SOFT!H260="TBD", SOFT!P260, ""), ""),
  IFERROR(IF(BASE!H260="TBD", BASE!P260, ""), ""),
  IFERROR(IF(ESPORTS!H260="TBD", ESPORTS!P260, ""), "")
)
</f>
        <v/>
      </c>
    </row>
    <row r="261" ht="22.5" customHeight="1">
      <c r="A261" s="6">
        <v>260.0</v>
      </c>
      <c r="B261" s="6" t="str">
        <f>'Master Schedule'!B261</f>
        <v/>
      </c>
      <c r="C261" s="7">
        <v>46494.0</v>
      </c>
      <c r="D261" s="8" t="str">
        <f t="shared" si="1"/>
        <v>Saturday</v>
      </c>
      <c r="E261" s="11" t="str">
        <f>TEXTJOIN(
  CHAR(10) &amp; CHAR(10),
  TRUE,
  IFERROR(IF(WSO!H261="TBD", WSO!E261, ""), ""),
  IFERROR(IF(MSO!H261="TBD", MSO!E261, ""), ""),
  IFERROR(IF(FH!H261="TBD", FH!E261, ""), ""),
  IFERROR(IF(MGOLF!H261="TBD", MGOLF!E261, ""), ""),
  IFERROR(IF(Football!H261="TBD", Football!E261, ""), ""),
  IFERROR(IF(WVB!H261="TBD", WVB!E261, ""), ""),
  IFERROR(IF(XC!H261="TBD", XC!E261, ""), ""),
  IFERROR(IF(SWIMMING!H261="TBD", SWIMMING!E261, ""), ""),
  IFERROR(IF(WTEN!H261="TBD", WTEN!E261, ""), ""),
  IFERROR(IF(TF!H261="TBD", TF!E261, ""), ""),
  IFERROR(IF(WGOLF!H261="TBD", WGOLF!E261, ""), ""),
  IFERROR(IF(WBB!H261="TBD", WBB!E261, ""), ""),
  IFERROR(IF(MBB!H261="TBD", MBB!E261, ""), ""),
  IFERROR(IF(WLAX!H261="TBD", WLAX!E261, ""), ""),
  IFERROR(IF(MLAX!H261="TBD", MLAX!E261, ""), ""),
  IFERROR(IF(SOFT!H261="TBD", SOFT!E261, ""), ""),
  IFERROR(IF(BASE!H261="Away", BASE!E261, ""), ""),
  IFERROR(IF(ESPORTS!H261="TBD", ESPORTS!E261, ""), "")
)</f>
        <v/>
      </c>
      <c r="F261" s="11" t="str">
        <f>TEXTJOIN(
  CHAR(10) &amp; CHAR(10),
  TRUE,
  IFERROR(IF(WSO!H261="TBD", TEXT(WSO!F261, "h:mm AM/PM"), ""), ""),
  IFERROR(IF(MSO!H261="TBD", TEXT(MSO!F261, "h:mm AM/PM"), ""), ""),
  IFERROR(IF(FH!H261="TBD", TEXT(FH!F261, "h:mm AM/PM"), ""), ""),
  IFERROR(IF(MGOLF!H261="TBD", TEXT(MGOLF!F261, "h:mm AM/PM"), ""), ""),
  IFERROR(IF(Football!H261="TBD", TEXT(Football!F261, "h:mm AM/PM"), ""), ""),
  IFERROR(IF(WVB!H261="TBD", TEXT(WVB!F261, "h:mm AM/PM"), ""), ""),
  IFERROR(IF(XC!H261="TBD", TEXT(XC!F261, "h:mm AM/PM"), ""), ""),
  IFERROR(IF(SWIMMING!H261="TBD", TEXT(SWIMMING!F261, "h:mm AM/PM"), ""), ""),
  IFERROR(IF(WTEN!H261="TBD", TEXT(WTEN!F261, "h:mm AM/PM"), ""), ""),
  IFERROR(IF(TF!H261="TBD", TEXT(TF!F261, "h:mm AM/PM"), ""), ""),
  IFERROR(IF(WGOLF!H261="TBD", TEXT(WGOLF!F261, "h:mm AM/PM"), ""), ""),
  IFERROR(IF(WBB!H261="TBD", TEXT(WBB!F261, "h:mm AM/PM"), ""), ""),
  IFERROR(IF(MBB!H261="TBD", TEXT(MBB!F261, "h:mm AM/PM"), ""), ""),
  IFERROR(IF(WLAX!H261="TBD", TEXT(WLAX!F261, "h:mm AM/PM"), ""), ""),
  IFERROR(IF(MLAX!H261="TBD", TEXT(MLAX!F261, "h:mm AM/PM"), ""), ""),
  IFERROR(IF(SOFT!H261="TBD", TEXT(SOFT!F261, "h:mm AM/PM"), ""), ""),
  IFERROR(IF(BASE!H261="TBD", TEXT(BASE!F261, "h:mm AM/PM"), ""), ""),
  IFERROR(IF(ESPORTS!H261="TBD", TEXT(ESPORTS!F261, "h:mm AM/PM"), ""), "")
)
</f>
        <v/>
      </c>
      <c r="G261" s="11" t="str">
        <f>TEXTJOIN(
  CHAR(10) &amp; CHAR(10),
  TRUE,
  IFERROR(IF(WSO!H261="TBD", WSO!G261, ""), ""),
  IFERROR(IF(MSO!H261="TBD", MSO!G261, ""), ""),
  IFERROR(IF(FH!H261="TBD", FH!G261, ""), ""),
  IFERROR(IF(MGOLF!H261="TBD", MGOLF!G261, ""), ""),
  IFERROR(IF(Football!H261="TBD", Football!G261, ""), ""),
  IFERROR(IF(WVB!H261="TBD", WVB!G261, ""), ""),
  IFERROR(IF(XC!H261="TBD", XC!G261, ""), ""),
  IFERROR(IF(SWIMMING!H261="TBD", SWIMMING!G261, ""), ""),
  IFERROR(IF(WTEN!H261="TBD", WTEN!G261, ""), ""),
  IFERROR(IF(TF!H261="TBD", TF!G261, ""), ""),
  IFERROR(IF(WGOLF!H261="TBD", WGOLF!G261, ""), ""),
  IFERROR(IF(WBB!H261="TBD", WBB!G261, ""), ""),
  IFERROR(IF(MBB!H261="TBD", MBB!G261, ""), ""),
  IFERROR(IF(WLAX!H261="TBD", WLAX!G261, ""), ""),
  IFERROR(IF(MLAX!H261="TBD", MLAX!G261, ""), ""),
  IFERROR(IF(SOFT!H261="TBD", SOFT!G261, ""), ""),
  IFERROR(IF(BASE!H261="TBD", BASE!G261, ""), ""),
  IFERROR(IF(ESPORTS!H261="TBD", ESPORTS!G261, ""), "")
)
</f>
        <v/>
      </c>
      <c r="H261" s="22" t="str">
        <f>TEXTJOIN(
  CHAR(10) &amp; CHAR(10),
  TRUE,
  IFERROR(IF(WSO!H261="TBD", WSO!P261, ""), ""),
  IFERROR(IF(MSO!H261="TBD", MSO!P261, ""), ""),
  IFERROR(IF(FH!H261="TBD", FH!P261, ""), ""),
  IFERROR(IF(MGOLF!H261="TBD", MGOLF!P261, ""), ""),
  IFERROR(IF(Football!H261="TBD", Football!P261, ""), ""),
  IFERROR(IF(WVB!H261="TBD", WVB!P261, ""), ""),
  IFERROR(IF(XC!H261="TBD", XC!P261, ""), ""),
  IFERROR(IF(SWIMMING!H261="TBD", SWIMMING!P261, ""), ""),
  IFERROR(IF(WTEN!H261="TBD", WTEN!P261, ""), ""),
  IFERROR(IF(TF!H261="TBD", TF!P261, ""), ""),
  IFERROR(IF(WGOLF!H261="TBD", WGOLF!P261, ""), ""),
  IFERROR(IF(WBB!H261="TBD", WBB!P261, ""), ""),
  IFERROR(IF(MBB!H261="TBD", MBB!P261, ""), ""),
  IFERROR(IF(WLAX!H261="TBD", WLAX!P261, ""), ""),
  IFERROR(IF(MLAX!H261="TBD", MLAX!P261, ""), ""),
  IFERROR(IF(SOFT!H261="TBD", SOFT!P261, ""), ""),
  IFERROR(IF(BASE!H261="TBD", BASE!P261, ""), ""),
  IFERROR(IF(ESPORTS!H261="TBD", ESPORTS!P261, ""), "")
)
</f>
        <v/>
      </c>
    </row>
    <row r="262" ht="22.5" customHeight="1">
      <c r="A262" s="6">
        <v>261.0</v>
      </c>
      <c r="B262" s="6" t="str">
        <f>'Master Schedule'!B262</f>
        <v/>
      </c>
      <c r="C262" s="7">
        <v>46495.0</v>
      </c>
      <c r="D262" s="8" t="str">
        <f t="shared" si="1"/>
        <v>Sunday</v>
      </c>
      <c r="E262" s="11" t="str">
        <f>TEXTJOIN(
  CHAR(10) &amp; CHAR(10),
  TRUE,
  IFERROR(IF(WSO!H262="TBD", WSO!E262, ""), ""),
  IFERROR(IF(MSO!H262="TBD", MSO!E262, ""), ""),
  IFERROR(IF(FH!H262="TBD", FH!E262, ""), ""),
  IFERROR(IF(MGOLF!H262="TBD", MGOLF!E262, ""), ""),
  IFERROR(IF(Football!H262="TBD", Football!E262, ""), ""),
  IFERROR(IF(WVB!H262="TBD", WVB!E262, ""), ""),
  IFERROR(IF(XC!H262="TBD", XC!E262, ""), ""),
  IFERROR(IF(SWIMMING!H262="TBD", SWIMMING!E262, ""), ""),
  IFERROR(IF(WTEN!H262="TBD", WTEN!E262, ""), ""),
  IFERROR(IF(TF!H262="TBD", TF!E262, ""), ""),
  IFERROR(IF(WGOLF!H262="TBD", WGOLF!E262, ""), ""),
  IFERROR(IF(WBB!H262="TBD", WBB!E262, ""), ""),
  IFERROR(IF(MBB!H262="TBD", MBB!E262, ""), ""),
  IFERROR(IF(WLAX!H262="TBD", WLAX!E262, ""), ""),
  IFERROR(IF(MLAX!H262="TBD", MLAX!E262, ""), ""),
  IFERROR(IF(SOFT!H262="TBD", SOFT!E262, ""), ""),
  IFERROR(IF(BASE!H262="Away", BASE!E262, ""), ""),
  IFERROR(IF(ESPORTS!H262="TBD", ESPORTS!E262, ""), "")
)</f>
        <v/>
      </c>
      <c r="F262" s="11" t="str">
        <f>TEXTJOIN(
  CHAR(10) &amp; CHAR(10),
  TRUE,
  IFERROR(IF(WSO!H262="TBD", TEXT(WSO!F262, "h:mm AM/PM"), ""), ""),
  IFERROR(IF(MSO!H262="TBD", TEXT(MSO!F262, "h:mm AM/PM"), ""), ""),
  IFERROR(IF(FH!H262="TBD", TEXT(FH!F262, "h:mm AM/PM"), ""), ""),
  IFERROR(IF(MGOLF!H262="TBD", TEXT(MGOLF!F262, "h:mm AM/PM"), ""), ""),
  IFERROR(IF(Football!H262="TBD", TEXT(Football!F262, "h:mm AM/PM"), ""), ""),
  IFERROR(IF(WVB!H262="TBD", TEXT(WVB!F262, "h:mm AM/PM"), ""), ""),
  IFERROR(IF(XC!H262="TBD", TEXT(XC!F262, "h:mm AM/PM"), ""), ""),
  IFERROR(IF(SWIMMING!H262="TBD", TEXT(SWIMMING!F262, "h:mm AM/PM"), ""), ""),
  IFERROR(IF(WTEN!H262="TBD", TEXT(WTEN!F262, "h:mm AM/PM"), ""), ""),
  IFERROR(IF(TF!H262="TBD", TEXT(TF!F262, "h:mm AM/PM"), ""), ""),
  IFERROR(IF(WGOLF!H262="TBD", TEXT(WGOLF!F262, "h:mm AM/PM"), ""), ""),
  IFERROR(IF(WBB!H262="TBD", TEXT(WBB!F262, "h:mm AM/PM"), ""), ""),
  IFERROR(IF(MBB!H262="TBD", TEXT(MBB!F262, "h:mm AM/PM"), ""), ""),
  IFERROR(IF(WLAX!H262="TBD", TEXT(WLAX!F262, "h:mm AM/PM"), ""), ""),
  IFERROR(IF(MLAX!H262="TBD", TEXT(MLAX!F262, "h:mm AM/PM"), ""), ""),
  IFERROR(IF(SOFT!H262="TBD", TEXT(SOFT!F262, "h:mm AM/PM"), ""), ""),
  IFERROR(IF(BASE!H262="TBD", TEXT(BASE!F262, "h:mm AM/PM"), ""), ""),
  IFERROR(IF(ESPORTS!H262="TBD", TEXT(ESPORTS!F262, "h:mm AM/PM"), ""), "")
)
</f>
        <v/>
      </c>
      <c r="G262" s="11" t="str">
        <f>TEXTJOIN(
  CHAR(10) &amp; CHAR(10),
  TRUE,
  IFERROR(IF(WSO!H262="TBD", WSO!G262, ""), ""),
  IFERROR(IF(MSO!H262="TBD", MSO!G262, ""), ""),
  IFERROR(IF(FH!H262="TBD", FH!G262, ""), ""),
  IFERROR(IF(MGOLF!H262="TBD", MGOLF!G262, ""), ""),
  IFERROR(IF(Football!H262="TBD", Football!G262, ""), ""),
  IFERROR(IF(WVB!H262="TBD", WVB!G262, ""), ""),
  IFERROR(IF(XC!H262="TBD", XC!G262, ""), ""),
  IFERROR(IF(SWIMMING!H262="TBD", SWIMMING!G262, ""), ""),
  IFERROR(IF(WTEN!H262="TBD", WTEN!G262, ""), ""),
  IFERROR(IF(TF!H262="TBD", TF!G262, ""), ""),
  IFERROR(IF(WGOLF!H262="TBD", WGOLF!G262, ""), ""),
  IFERROR(IF(WBB!H262="TBD", WBB!G262, ""), ""),
  IFERROR(IF(MBB!H262="TBD", MBB!G262, ""), ""),
  IFERROR(IF(WLAX!H262="TBD", WLAX!G262, ""), ""),
  IFERROR(IF(MLAX!H262="TBD", MLAX!G262, ""), ""),
  IFERROR(IF(SOFT!H262="TBD", SOFT!G262, ""), ""),
  IFERROR(IF(BASE!H262="TBD", BASE!G262, ""), ""),
  IFERROR(IF(ESPORTS!H262="TBD", ESPORTS!G262, ""), "")
)
</f>
        <v/>
      </c>
      <c r="H262" s="22" t="str">
        <f>TEXTJOIN(
  CHAR(10) &amp; CHAR(10),
  TRUE,
  IFERROR(IF(WSO!H262="TBD", WSO!P262, ""), ""),
  IFERROR(IF(MSO!H262="TBD", MSO!P262, ""), ""),
  IFERROR(IF(FH!H262="TBD", FH!P262, ""), ""),
  IFERROR(IF(MGOLF!H262="TBD", MGOLF!P262, ""), ""),
  IFERROR(IF(Football!H262="TBD", Football!P262, ""), ""),
  IFERROR(IF(WVB!H262="TBD", WVB!P262, ""), ""),
  IFERROR(IF(XC!H262="TBD", XC!P262, ""), ""),
  IFERROR(IF(SWIMMING!H262="TBD", SWIMMING!P262, ""), ""),
  IFERROR(IF(WTEN!H262="TBD", WTEN!P262, ""), ""),
  IFERROR(IF(TF!H262="TBD", TF!P262, ""), ""),
  IFERROR(IF(WGOLF!H262="TBD", WGOLF!P262, ""), ""),
  IFERROR(IF(WBB!H262="TBD", WBB!P262, ""), ""),
  IFERROR(IF(MBB!H262="TBD", MBB!P262, ""), ""),
  IFERROR(IF(WLAX!H262="TBD", WLAX!P262, ""), ""),
  IFERROR(IF(MLAX!H262="TBD", MLAX!P262, ""), ""),
  IFERROR(IF(SOFT!H262="TBD", SOFT!P262, ""), ""),
  IFERROR(IF(BASE!H262="TBD", BASE!P262, ""), ""),
  IFERROR(IF(ESPORTS!H262="TBD", ESPORTS!P262, ""), "")
)
</f>
        <v/>
      </c>
    </row>
    <row r="263" ht="22.5" customHeight="1">
      <c r="A263" s="6">
        <v>262.0</v>
      </c>
      <c r="B263" s="6" t="str">
        <f>'Master Schedule'!B263</f>
        <v/>
      </c>
      <c r="C263" s="7">
        <v>46496.0</v>
      </c>
      <c r="D263" s="8" t="str">
        <f t="shared" si="1"/>
        <v>Monday</v>
      </c>
      <c r="E263" s="11" t="str">
        <f>TEXTJOIN(
  CHAR(10) &amp; CHAR(10),
  TRUE,
  IFERROR(IF(WSO!H263="TBD", WSO!E263, ""), ""),
  IFERROR(IF(MSO!H263="TBD", MSO!E263, ""), ""),
  IFERROR(IF(FH!H263="TBD", FH!E263, ""), ""),
  IFERROR(IF(MGOLF!H263="TBD", MGOLF!E263, ""), ""),
  IFERROR(IF(Football!H263="TBD", Football!E263, ""), ""),
  IFERROR(IF(WVB!H263="TBD", WVB!E263, ""), ""),
  IFERROR(IF(XC!H263="TBD", XC!E263, ""), ""),
  IFERROR(IF(SWIMMING!H263="TBD", SWIMMING!E263, ""), ""),
  IFERROR(IF(WTEN!H263="TBD", WTEN!E263, ""), ""),
  IFERROR(IF(TF!H263="TBD", TF!E263, ""), ""),
  IFERROR(IF(WGOLF!H263="TBD", WGOLF!E263, ""), ""),
  IFERROR(IF(WBB!H263="TBD", WBB!E263, ""), ""),
  IFERROR(IF(MBB!H263="TBD", MBB!E263, ""), ""),
  IFERROR(IF(WLAX!H263="TBD", WLAX!E263, ""), ""),
  IFERROR(IF(MLAX!H263="TBD", MLAX!E263, ""), ""),
  IFERROR(IF(SOFT!H263="TBD", SOFT!E263, ""), ""),
  IFERROR(IF(BASE!H263="Away", BASE!E263, ""), ""),
  IFERROR(IF(ESPORTS!H263="TBD", ESPORTS!E263, ""), "")
)</f>
        <v/>
      </c>
      <c r="F263" s="11" t="str">
        <f>TEXTJOIN(
  CHAR(10) &amp; CHAR(10),
  TRUE,
  IFERROR(IF(WSO!H263="TBD", TEXT(WSO!F263, "h:mm AM/PM"), ""), ""),
  IFERROR(IF(MSO!H263="TBD", TEXT(MSO!F263, "h:mm AM/PM"), ""), ""),
  IFERROR(IF(FH!H263="TBD", TEXT(FH!F263, "h:mm AM/PM"), ""), ""),
  IFERROR(IF(MGOLF!H263="TBD", TEXT(MGOLF!F263, "h:mm AM/PM"), ""), ""),
  IFERROR(IF(Football!H263="TBD", TEXT(Football!F263, "h:mm AM/PM"), ""), ""),
  IFERROR(IF(WVB!H263="TBD", TEXT(WVB!F263, "h:mm AM/PM"), ""), ""),
  IFERROR(IF(XC!H263="TBD", TEXT(XC!F263, "h:mm AM/PM"), ""), ""),
  IFERROR(IF(SWIMMING!H263="TBD", TEXT(SWIMMING!F263, "h:mm AM/PM"), ""), ""),
  IFERROR(IF(WTEN!H263="TBD", TEXT(WTEN!F263, "h:mm AM/PM"), ""), ""),
  IFERROR(IF(TF!H263="TBD", TEXT(TF!F263, "h:mm AM/PM"), ""), ""),
  IFERROR(IF(WGOLF!H263="TBD", TEXT(WGOLF!F263, "h:mm AM/PM"), ""), ""),
  IFERROR(IF(WBB!H263="TBD", TEXT(WBB!F263, "h:mm AM/PM"), ""), ""),
  IFERROR(IF(MBB!H263="TBD", TEXT(MBB!F263, "h:mm AM/PM"), ""), ""),
  IFERROR(IF(WLAX!H263="TBD", TEXT(WLAX!F263, "h:mm AM/PM"), ""), ""),
  IFERROR(IF(MLAX!H263="TBD", TEXT(MLAX!F263, "h:mm AM/PM"), ""), ""),
  IFERROR(IF(SOFT!H263="TBD", TEXT(SOFT!F263, "h:mm AM/PM"), ""), ""),
  IFERROR(IF(BASE!H263="TBD", TEXT(BASE!F263, "h:mm AM/PM"), ""), ""),
  IFERROR(IF(ESPORTS!H263="TBD", TEXT(ESPORTS!F263, "h:mm AM/PM"), ""), "")
)
</f>
        <v/>
      </c>
      <c r="G263" s="11" t="str">
        <f>TEXTJOIN(
  CHAR(10) &amp; CHAR(10),
  TRUE,
  IFERROR(IF(WSO!H263="TBD", WSO!G263, ""), ""),
  IFERROR(IF(MSO!H263="TBD", MSO!G263, ""), ""),
  IFERROR(IF(FH!H263="TBD", FH!G263, ""), ""),
  IFERROR(IF(MGOLF!H263="TBD", MGOLF!G263, ""), ""),
  IFERROR(IF(Football!H263="TBD", Football!G263, ""), ""),
  IFERROR(IF(WVB!H263="TBD", WVB!G263, ""), ""),
  IFERROR(IF(XC!H263="TBD", XC!G263, ""), ""),
  IFERROR(IF(SWIMMING!H263="TBD", SWIMMING!G263, ""), ""),
  IFERROR(IF(WTEN!H263="TBD", WTEN!G263, ""), ""),
  IFERROR(IF(TF!H263="TBD", TF!G263, ""), ""),
  IFERROR(IF(WGOLF!H263="TBD", WGOLF!G263, ""), ""),
  IFERROR(IF(WBB!H263="TBD", WBB!G263, ""), ""),
  IFERROR(IF(MBB!H263="TBD", MBB!G263, ""), ""),
  IFERROR(IF(WLAX!H263="TBD", WLAX!G263, ""), ""),
  IFERROR(IF(MLAX!H263="TBD", MLAX!G263, ""), ""),
  IFERROR(IF(SOFT!H263="TBD", SOFT!G263, ""), ""),
  IFERROR(IF(BASE!H263="TBD", BASE!G263, ""), ""),
  IFERROR(IF(ESPORTS!H263="TBD", ESPORTS!G263, ""), "")
)
</f>
        <v/>
      </c>
      <c r="H263" s="22" t="str">
        <f>TEXTJOIN(
  CHAR(10) &amp; CHAR(10),
  TRUE,
  IFERROR(IF(WSO!H263="TBD", WSO!P263, ""), ""),
  IFERROR(IF(MSO!H263="TBD", MSO!P263, ""), ""),
  IFERROR(IF(FH!H263="TBD", FH!P263, ""), ""),
  IFERROR(IF(MGOLF!H263="TBD", MGOLF!P263, ""), ""),
  IFERROR(IF(Football!H263="TBD", Football!P263, ""), ""),
  IFERROR(IF(WVB!H263="TBD", WVB!P263, ""), ""),
  IFERROR(IF(XC!H263="TBD", XC!P263, ""), ""),
  IFERROR(IF(SWIMMING!H263="TBD", SWIMMING!P263, ""), ""),
  IFERROR(IF(WTEN!H263="TBD", WTEN!P263, ""), ""),
  IFERROR(IF(TF!H263="TBD", TF!P263, ""), ""),
  IFERROR(IF(WGOLF!H263="TBD", WGOLF!P263, ""), ""),
  IFERROR(IF(WBB!H263="TBD", WBB!P263, ""), ""),
  IFERROR(IF(MBB!H263="TBD", MBB!P263, ""), ""),
  IFERROR(IF(WLAX!H263="TBD", WLAX!P263, ""), ""),
  IFERROR(IF(MLAX!H263="TBD", MLAX!P263, ""), ""),
  IFERROR(IF(SOFT!H263="TBD", SOFT!P263, ""), ""),
  IFERROR(IF(BASE!H263="TBD", BASE!P263, ""), ""),
  IFERROR(IF(ESPORTS!H263="TBD", ESPORTS!P263, ""), "")
)
</f>
        <v/>
      </c>
    </row>
    <row r="264" ht="22.5" customHeight="1">
      <c r="A264" s="6">
        <v>263.0</v>
      </c>
      <c r="B264" s="6" t="str">
        <f>'Master Schedule'!B264</f>
        <v/>
      </c>
      <c r="C264" s="7">
        <v>46497.0</v>
      </c>
      <c r="D264" s="8" t="str">
        <f t="shared" si="1"/>
        <v>Tuesday</v>
      </c>
      <c r="E264" s="11" t="str">
        <f>TEXTJOIN(
  CHAR(10) &amp; CHAR(10),
  TRUE,
  IFERROR(IF(WSO!H264="TBD", WSO!E264, ""), ""),
  IFERROR(IF(MSO!H264="TBD", MSO!E264, ""), ""),
  IFERROR(IF(FH!H264="TBD", FH!E264, ""), ""),
  IFERROR(IF(MGOLF!H264="TBD", MGOLF!E264, ""), ""),
  IFERROR(IF(Football!H264="TBD", Football!E264, ""), ""),
  IFERROR(IF(WVB!H264="TBD", WVB!E264, ""), ""),
  IFERROR(IF(XC!H264="TBD", XC!E264, ""), ""),
  IFERROR(IF(SWIMMING!H264="TBD", SWIMMING!E264, ""), ""),
  IFERROR(IF(WTEN!H264="TBD", WTEN!E264, ""), ""),
  IFERROR(IF(TF!H264="TBD", TF!E264, ""), ""),
  IFERROR(IF(WGOLF!H264="TBD", WGOLF!E264, ""), ""),
  IFERROR(IF(WBB!H264="TBD", WBB!E264, ""), ""),
  IFERROR(IF(MBB!H264="TBD", MBB!E264, ""), ""),
  IFERROR(IF(WLAX!H264="TBD", WLAX!E264, ""), ""),
  IFERROR(IF(MLAX!H264="TBD", MLAX!E264, ""), ""),
  IFERROR(IF(SOFT!H264="TBD", SOFT!E264, ""), ""),
  IFERROR(IF(BASE!H264="Away", BASE!E264, ""), ""),
  IFERROR(IF(ESPORTS!H264="TBD", ESPORTS!E264, ""), "")
)</f>
        <v/>
      </c>
      <c r="F264" s="11" t="str">
        <f>TEXTJOIN(
  CHAR(10) &amp; CHAR(10),
  TRUE,
  IFERROR(IF(WSO!H264="TBD", TEXT(WSO!F264, "h:mm AM/PM"), ""), ""),
  IFERROR(IF(MSO!H264="TBD", TEXT(MSO!F264, "h:mm AM/PM"), ""), ""),
  IFERROR(IF(FH!H264="TBD", TEXT(FH!F264, "h:mm AM/PM"), ""), ""),
  IFERROR(IF(MGOLF!H264="TBD", TEXT(MGOLF!F264, "h:mm AM/PM"), ""), ""),
  IFERROR(IF(Football!H264="TBD", TEXT(Football!F264, "h:mm AM/PM"), ""), ""),
  IFERROR(IF(WVB!H264="TBD", TEXT(WVB!F264, "h:mm AM/PM"), ""), ""),
  IFERROR(IF(XC!H264="TBD", TEXT(XC!F264, "h:mm AM/PM"), ""), ""),
  IFERROR(IF(SWIMMING!H264="TBD", TEXT(SWIMMING!F264, "h:mm AM/PM"), ""), ""),
  IFERROR(IF(WTEN!H264="TBD", TEXT(WTEN!F264, "h:mm AM/PM"), ""), ""),
  IFERROR(IF(TF!H264="TBD", TEXT(TF!F264, "h:mm AM/PM"), ""), ""),
  IFERROR(IF(WGOLF!H264="TBD", TEXT(WGOLF!F264, "h:mm AM/PM"), ""), ""),
  IFERROR(IF(WBB!H264="TBD", TEXT(WBB!F264, "h:mm AM/PM"), ""), ""),
  IFERROR(IF(MBB!H264="TBD", TEXT(MBB!F264, "h:mm AM/PM"), ""), ""),
  IFERROR(IF(WLAX!H264="TBD", TEXT(WLAX!F264, "h:mm AM/PM"), ""), ""),
  IFERROR(IF(MLAX!H264="TBD", TEXT(MLAX!F264, "h:mm AM/PM"), ""), ""),
  IFERROR(IF(SOFT!H264="TBD", TEXT(SOFT!F264, "h:mm AM/PM"), ""), ""),
  IFERROR(IF(BASE!H264="TBD", TEXT(BASE!F264, "h:mm AM/PM"), ""), ""),
  IFERROR(IF(ESPORTS!H264="TBD", TEXT(ESPORTS!F264, "h:mm AM/PM"), ""), "")
)
</f>
        <v/>
      </c>
      <c r="G264" s="11" t="str">
        <f>TEXTJOIN(
  CHAR(10) &amp; CHAR(10),
  TRUE,
  IFERROR(IF(WSO!H264="TBD", WSO!G264, ""), ""),
  IFERROR(IF(MSO!H264="TBD", MSO!G264, ""), ""),
  IFERROR(IF(FH!H264="TBD", FH!G264, ""), ""),
  IFERROR(IF(MGOLF!H264="TBD", MGOLF!G264, ""), ""),
  IFERROR(IF(Football!H264="TBD", Football!G264, ""), ""),
  IFERROR(IF(WVB!H264="TBD", WVB!G264, ""), ""),
  IFERROR(IF(XC!H264="TBD", XC!G264, ""), ""),
  IFERROR(IF(SWIMMING!H264="TBD", SWIMMING!G264, ""), ""),
  IFERROR(IF(WTEN!H264="TBD", WTEN!G264, ""), ""),
  IFERROR(IF(TF!H264="TBD", TF!G264, ""), ""),
  IFERROR(IF(WGOLF!H264="TBD", WGOLF!G264, ""), ""),
  IFERROR(IF(WBB!H264="TBD", WBB!G264, ""), ""),
  IFERROR(IF(MBB!H264="TBD", MBB!G264, ""), ""),
  IFERROR(IF(WLAX!H264="TBD", WLAX!G264, ""), ""),
  IFERROR(IF(MLAX!H264="TBD", MLAX!G264, ""), ""),
  IFERROR(IF(SOFT!H264="TBD", SOFT!G264, ""), ""),
  IFERROR(IF(BASE!H264="TBD", BASE!G264, ""), ""),
  IFERROR(IF(ESPORTS!H264="TBD", ESPORTS!G264, ""), "")
)
</f>
        <v/>
      </c>
      <c r="H264" s="22" t="str">
        <f>TEXTJOIN(
  CHAR(10) &amp; CHAR(10),
  TRUE,
  IFERROR(IF(WSO!H264="TBD", WSO!P264, ""), ""),
  IFERROR(IF(MSO!H264="TBD", MSO!P264, ""), ""),
  IFERROR(IF(FH!H264="TBD", FH!P264, ""), ""),
  IFERROR(IF(MGOLF!H264="TBD", MGOLF!P264, ""), ""),
  IFERROR(IF(Football!H264="TBD", Football!P264, ""), ""),
  IFERROR(IF(WVB!H264="TBD", WVB!P264, ""), ""),
  IFERROR(IF(XC!H264="TBD", XC!P264, ""), ""),
  IFERROR(IF(SWIMMING!H264="TBD", SWIMMING!P264, ""), ""),
  IFERROR(IF(WTEN!H264="TBD", WTEN!P264, ""), ""),
  IFERROR(IF(TF!H264="TBD", TF!P264, ""), ""),
  IFERROR(IF(WGOLF!H264="TBD", WGOLF!P264, ""), ""),
  IFERROR(IF(WBB!H264="TBD", WBB!P264, ""), ""),
  IFERROR(IF(MBB!H264="TBD", MBB!P264, ""), ""),
  IFERROR(IF(WLAX!H264="TBD", WLAX!P264, ""), ""),
  IFERROR(IF(MLAX!H264="TBD", MLAX!P264, ""), ""),
  IFERROR(IF(SOFT!H264="TBD", SOFT!P264, ""), ""),
  IFERROR(IF(BASE!H264="TBD", BASE!P264, ""), ""),
  IFERROR(IF(ESPORTS!H264="TBD", ESPORTS!P264, ""), "")
)
</f>
        <v/>
      </c>
    </row>
    <row r="265" ht="22.5" customHeight="1">
      <c r="A265" s="6">
        <v>264.0</v>
      </c>
      <c r="B265" s="6" t="str">
        <f>'Master Schedule'!B265</f>
        <v/>
      </c>
      <c r="C265" s="7">
        <v>46498.0</v>
      </c>
      <c r="D265" s="8" t="str">
        <f t="shared" si="1"/>
        <v>Wednesday</v>
      </c>
      <c r="E265" s="11" t="str">
        <f>TEXTJOIN(
  CHAR(10) &amp; CHAR(10),
  TRUE,
  IFERROR(IF(WSO!H265="TBD", WSO!E265, ""), ""),
  IFERROR(IF(MSO!H265="TBD", MSO!E265, ""), ""),
  IFERROR(IF(FH!H265="TBD", FH!E265, ""), ""),
  IFERROR(IF(MGOLF!H265="TBD", MGOLF!E265, ""), ""),
  IFERROR(IF(Football!H265="TBD", Football!E265, ""), ""),
  IFERROR(IF(WVB!H265="TBD", WVB!E265, ""), ""),
  IFERROR(IF(XC!H265="TBD", XC!E265, ""), ""),
  IFERROR(IF(SWIMMING!H265="TBD", SWIMMING!E265, ""), ""),
  IFERROR(IF(WTEN!H265="TBD", WTEN!E265, ""), ""),
  IFERROR(IF(TF!H265="TBD", TF!E265, ""), ""),
  IFERROR(IF(WGOLF!H265="TBD", WGOLF!E265, ""), ""),
  IFERROR(IF(WBB!H265="TBD", WBB!E265, ""), ""),
  IFERROR(IF(MBB!H265="TBD", MBB!E265, ""), ""),
  IFERROR(IF(WLAX!H265="TBD", WLAX!E265, ""), ""),
  IFERROR(IF(MLAX!H265="TBD", MLAX!E265, ""), ""),
  IFERROR(IF(SOFT!H265="TBD", SOFT!E265, ""), ""),
  IFERROR(IF(BASE!H265="Away", BASE!E265, ""), ""),
  IFERROR(IF(ESPORTS!H265="TBD", ESPORTS!E265, ""), "")
)</f>
        <v/>
      </c>
      <c r="F265" s="11" t="str">
        <f>TEXTJOIN(
  CHAR(10) &amp; CHAR(10),
  TRUE,
  IFERROR(IF(WSO!H265="TBD", TEXT(WSO!F265, "h:mm AM/PM"), ""), ""),
  IFERROR(IF(MSO!H265="TBD", TEXT(MSO!F265, "h:mm AM/PM"), ""), ""),
  IFERROR(IF(FH!H265="TBD", TEXT(FH!F265, "h:mm AM/PM"), ""), ""),
  IFERROR(IF(MGOLF!H265="TBD", TEXT(MGOLF!F265, "h:mm AM/PM"), ""), ""),
  IFERROR(IF(Football!H265="TBD", TEXT(Football!F265, "h:mm AM/PM"), ""), ""),
  IFERROR(IF(WVB!H265="TBD", TEXT(WVB!F265, "h:mm AM/PM"), ""), ""),
  IFERROR(IF(XC!H265="TBD", TEXT(XC!F265, "h:mm AM/PM"), ""), ""),
  IFERROR(IF(SWIMMING!H265="TBD", TEXT(SWIMMING!F265, "h:mm AM/PM"), ""), ""),
  IFERROR(IF(WTEN!H265="TBD", TEXT(WTEN!F265, "h:mm AM/PM"), ""), ""),
  IFERROR(IF(TF!H265="TBD", TEXT(TF!F265, "h:mm AM/PM"), ""), ""),
  IFERROR(IF(WGOLF!H265="TBD", TEXT(WGOLF!F265, "h:mm AM/PM"), ""), ""),
  IFERROR(IF(WBB!H265="TBD", TEXT(WBB!F265, "h:mm AM/PM"), ""), ""),
  IFERROR(IF(MBB!H265="TBD", TEXT(MBB!F265, "h:mm AM/PM"), ""), ""),
  IFERROR(IF(WLAX!H265="TBD", TEXT(WLAX!F265, "h:mm AM/PM"), ""), ""),
  IFERROR(IF(MLAX!H265="TBD", TEXT(MLAX!F265, "h:mm AM/PM"), ""), ""),
  IFERROR(IF(SOFT!H265="TBD", TEXT(SOFT!F265, "h:mm AM/PM"), ""), ""),
  IFERROR(IF(BASE!H265="TBD", TEXT(BASE!F265, "h:mm AM/PM"), ""), ""),
  IFERROR(IF(ESPORTS!H265="TBD", TEXT(ESPORTS!F265, "h:mm AM/PM"), ""), "")
)
</f>
        <v/>
      </c>
      <c r="G265" s="11" t="str">
        <f>TEXTJOIN(
  CHAR(10) &amp; CHAR(10),
  TRUE,
  IFERROR(IF(WSO!H265="TBD", WSO!G265, ""), ""),
  IFERROR(IF(MSO!H265="TBD", MSO!G265, ""), ""),
  IFERROR(IF(FH!H265="TBD", FH!G265, ""), ""),
  IFERROR(IF(MGOLF!H265="TBD", MGOLF!G265, ""), ""),
  IFERROR(IF(Football!H265="TBD", Football!G265, ""), ""),
  IFERROR(IF(WVB!H265="TBD", WVB!G265, ""), ""),
  IFERROR(IF(XC!H265="TBD", XC!G265, ""), ""),
  IFERROR(IF(SWIMMING!H265="TBD", SWIMMING!G265, ""), ""),
  IFERROR(IF(WTEN!H265="TBD", WTEN!G265, ""), ""),
  IFERROR(IF(TF!H265="TBD", TF!G265, ""), ""),
  IFERROR(IF(WGOLF!H265="TBD", WGOLF!G265, ""), ""),
  IFERROR(IF(WBB!H265="TBD", WBB!G265, ""), ""),
  IFERROR(IF(MBB!H265="TBD", MBB!G265, ""), ""),
  IFERROR(IF(WLAX!H265="TBD", WLAX!G265, ""), ""),
  IFERROR(IF(MLAX!H265="TBD", MLAX!G265, ""), ""),
  IFERROR(IF(SOFT!H265="TBD", SOFT!G265, ""), ""),
  IFERROR(IF(BASE!H265="TBD", BASE!G265, ""), ""),
  IFERROR(IF(ESPORTS!H265="TBD", ESPORTS!G265, ""), "")
)
</f>
        <v/>
      </c>
      <c r="H265" s="22" t="str">
        <f>TEXTJOIN(
  CHAR(10) &amp; CHAR(10),
  TRUE,
  IFERROR(IF(WSO!H265="TBD", WSO!P265, ""), ""),
  IFERROR(IF(MSO!H265="TBD", MSO!P265, ""), ""),
  IFERROR(IF(FH!H265="TBD", FH!P265, ""), ""),
  IFERROR(IF(MGOLF!H265="TBD", MGOLF!P265, ""), ""),
  IFERROR(IF(Football!H265="TBD", Football!P265, ""), ""),
  IFERROR(IF(WVB!H265="TBD", WVB!P265, ""), ""),
  IFERROR(IF(XC!H265="TBD", XC!P265, ""), ""),
  IFERROR(IF(SWIMMING!H265="TBD", SWIMMING!P265, ""), ""),
  IFERROR(IF(WTEN!H265="TBD", WTEN!P265, ""), ""),
  IFERROR(IF(TF!H265="TBD", TF!P265, ""), ""),
  IFERROR(IF(WGOLF!H265="TBD", WGOLF!P265, ""), ""),
  IFERROR(IF(WBB!H265="TBD", WBB!P265, ""), ""),
  IFERROR(IF(MBB!H265="TBD", MBB!P265, ""), ""),
  IFERROR(IF(WLAX!H265="TBD", WLAX!P265, ""), ""),
  IFERROR(IF(MLAX!H265="TBD", MLAX!P265, ""), ""),
  IFERROR(IF(SOFT!H265="TBD", SOFT!P265, ""), ""),
  IFERROR(IF(BASE!H265="TBD", BASE!P265, ""), ""),
  IFERROR(IF(ESPORTS!H265="TBD", ESPORTS!P265, ""), "")
)
</f>
        <v/>
      </c>
    </row>
    <row r="266" ht="22.5" customHeight="1">
      <c r="A266" s="6">
        <v>265.0</v>
      </c>
      <c r="B266" s="6" t="str">
        <f>'Master Schedule'!B266</f>
        <v/>
      </c>
      <c r="C266" s="7">
        <v>46499.0</v>
      </c>
      <c r="D266" s="8" t="str">
        <f t="shared" si="1"/>
        <v>Thursday</v>
      </c>
      <c r="E266" s="11" t="str">
        <f>TEXTJOIN(
  CHAR(10) &amp; CHAR(10),
  TRUE,
  IFERROR(IF(WSO!H266="TBD", WSO!E266, ""), ""),
  IFERROR(IF(MSO!H266="TBD", MSO!E266, ""), ""),
  IFERROR(IF(FH!H266="TBD", FH!E266, ""), ""),
  IFERROR(IF(MGOLF!H266="TBD", MGOLF!E266, ""), ""),
  IFERROR(IF(Football!H266="TBD", Football!E266, ""), ""),
  IFERROR(IF(WVB!H266="TBD", WVB!E266, ""), ""),
  IFERROR(IF(XC!H266="TBD", XC!E266, ""), ""),
  IFERROR(IF(SWIMMING!H266="TBD", SWIMMING!E266, ""), ""),
  IFERROR(IF(WTEN!H266="TBD", WTEN!E266, ""), ""),
  IFERROR(IF(TF!H266="TBD", TF!E266, ""), ""),
  IFERROR(IF(WGOLF!H266="TBD", WGOLF!E266, ""), ""),
  IFERROR(IF(WBB!H266="TBD", WBB!E266, ""), ""),
  IFERROR(IF(MBB!H266="TBD", MBB!E266, ""), ""),
  IFERROR(IF(WLAX!H266="TBD", WLAX!E266, ""), ""),
  IFERROR(IF(MLAX!H266="TBD", MLAX!E266, ""), ""),
  IFERROR(IF(SOFT!H266="TBD", SOFT!E266, ""), ""),
  IFERROR(IF(BASE!H266="Away", BASE!E266, ""), ""),
  IFERROR(IF(ESPORTS!H266="TBD", ESPORTS!E266, ""), "")
)</f>
        <v/>
      </c>
      <c r="F266" s="11" t="str">
        <f>TEXTJOIN(
  CHAR(10) &amp; CHAR(10),
  TRUE,
  IFERROR(IF(WSO!H266="TBD", TEXT(WSO!F266, "h:mm AM/PM"), ""), ""),
  IFERROR(IF(MSO!H266="TBD", TEXT(MSO!F266, "h:mm AM/PM"), ""), ""),
  IFERROR(IF(FH!H266="TBD", TEXT(FH!F266, "h:mm AM/PM"), ""), ""),
  IFERROR(IF(MGOLF!H266="TBD", TEXT(MGOLF!F266, "h:mm AM/PM"), ""), ""),
  IFERROR(IF(Football!H266="TBD", TEXT(Football!F266, "h:mm AM/PM"), ""), ""),
  IFERROR(IF(WVB!H266="TBD", TEXT(WVB!F266, "h:mm AM/PM"), ""), ""),
  IFERROR(IF(XC!H266="TBD", TEXT(XC!F266, "h:mm AM/PM"), ""), ""),
  IFERROR(IF(SWIMMING!H266="TBD", TEXT(SWIMMING!F266, "h:mm AM/PM"), ""), ""),
  IFERROR(IF(WTEN!H266="TBD", TEXT(WTEN!F266, "h:mm AM/PM"), ""), ""),
  IFERROR(IF(TF!H266="TBD", TEXT(TF!F266, "h:mm AM/PM"), ""), ""),
  IFERROR(IF(WGOLF!H266="TBD", TEXT(WGOLF!F266, "h:mm AM/PM"), ""), ""),
  IFERROR(IF(WBB!H266="TBD", TEXT(WBB!F266, "h:mm AM/PM"), ""), ""),
  IFERROR(IF(MBB!H266="TBD", TEXT(MBB!F266, "h:mm AM/PM"), ""), ""),
  IFERROR(IF(WLAX!H266="TBD", TEXT(WLAX!F266, "h:mm AM/PM"), ""), ""),
  IFERROR(IF(MLAX!H266="TBD", TEXT(MLAX!F266, "h:mm AM/PM"), ""), ""),
  IFERROR(IF(SOFT!H266="TBD", TEXT(SOFT!F266, "h:mm AM/PM"), ""), ""),
  IFERROR(IF(BASE!H266="TBD", TEXT(BASE!F266, "h:mm AM/PM"), ""), ""),
  IFERROR(IF(ESPORTS!H266="TBD", TEXT(ESPORTS!F266, "h:mm AM/PM"), ""), "")
)
</f>
        <v/>
      </c>
      <c r="G266" s="11" t="str">
        <f>TEXTJOIN(
  CHAR(10) &amp; CHAR(10),
  TRUE,
  IFERROR(IF(WSO!H266="TBD", WSO!G266, ""), ""),
  IFERROR(IF(MSO!H266="TBD", MSO!G266, ""), ""),
  IFERROR(IF(FH!H266="TBD", FH!G266, ""), ""),
  IFERROR(IF(MGOLF!H266="TBD", MGOLF!G266, ""), ""),
  IFERROR(IF(Football!H266="TBD", Football!G266, ""), ""),
  IFERROR(IF(WVB!H266="TBD", WVB!G266, ""), ""),
  IFERROR(IF(XC!H266="TBD", XC!G266, ""), ""),
  IFERROR(IF(SWIMMING!H266="TBD", SWIMMING!G266, ""), ""),
  IFERROR(IF(WTEN!H266="TBD", WTEN!G266, ""), ""),
  IFERROR(IF(TF!H266="TBD", TF!G266, ""), ""),
  IFERROR(IF(WGOLF!H266="TBD", WGOLF!G266, ""), ""),
  IFERROR(IF(WBB!H266="TBD", WBB!G266, ""), ""),
  IFERROR(IF(MBB!H266="TBD", MBB!G266, ""), ""),
  IFERROR(IF(WLAX!H266="TBD", WLAX!G266, ""), ""),
  IFERROR(IF(MLAX!H266="TBD", MLAX!G266, ""), ""),
  IFERROR(IF(SOFT!H266="TBD", SOFT!G266, ""), ""),
  IFERROR(IF(BASE!H266="TBD", BASE!G266, ""), ""),
  IFERROR(IF(ESPORTS!H266="TBD", ESPORTS!G266, ""), "")
)
</f>
        <v/>
      </c>
      <c r="H266" s="22" t="str">
        <f>TEXTJOIN(
  CHAR(10) &amp; CHAR(10),
  TRUE,
  IFERROR(IF(WSO!H266="TBD", WSO!P266, ""), ""),
  IFERROR(IF(MSO!H266="TBD", MSO!P266, ""), ""),
  IFERROR(IF(FH!H266="TBD", FH!P266, ""), ""),
  IFERROR(IF(MGOLF!H266="TBD", MGOLF!P266, ""), ""),
  IFERROR(IF(Football!H266="TBD", Football!P266, ""), ""),
  IFERROR(IF(WVB!H266="TBD", WVB!P266, ""), ""),
  IFERROR(IF(XC!H266="TBD", XC!P266, ""), ""),
  IFERROR(IF(SWIMMING!H266="TBD", SWIMMING!P266, ""), ""),
  IFERROR(IF(WTEN!H266="TBD", WTEN!P266, ""), ""),
  IFERROR(IF(TF!H266="TBD", TF!P266, ""), ""),
  IFERROR(IF(WGOLF!H266="TBD", WGOLF!P266, ""), ""),
  IFERROR(IF(WBB!H266="TBD", WBB!P266, ""), ""),
  IFERROR(IF(MBB!H266="TBD", MBB!P266, ""), ""),
  IFERROR(IF(WLAX!H266="TBD", WLAX!P266, ""), ""),
  IFERROR(IF(MLAX!H266="TBD", MLAX!P266, ""), ""),
  IFERROR(IF(SOFT!H266="TBD", SOFT!P266, ""), ""),
  IFERROR(IF(BASE!H266="TBD", BASE!P266, ""), ""),
  IFERROR(IF(ESPORTS!H266="TBD", ESPORTS!P266, ""), "")
)
</f>
        <v/>
      </c>
    </row>
    <row r="267" ht="22.5" customHeight="1">
      <c r="A267" s="6">
        <v>266.0</v>
      </c>
      <c r="B267" s="6" t="str">
        <f>'Master Schedule'!B267</f>
        <v/>
      </c>
      <c r="C267" s="7">
        <v>46500.0</v>
      </c>
      <c r="D267" s="8" t="str">
        <f t="shared" si="1"/>
        <v>Friday</v>
      </c>
      <c r="E267" s="11" t="str">
        <f>TEXTJOIN(
  CHAR(10) &amp; CHAR(10),
  TRUE,
  IFERROR(IF(WSO!H267="TBD", WSO!E267, ""), ""),
  IFERROR(IF(MSO!H267="TBD", MSO!E267, ""), ""),
  IFERROR(IF(FH!H267="TBD", FH!E267, ""), ""),
  IFERROR(IF(MGOLF!H267="TBD", MGOLF!E267, ""), ""),
  IFERROR(IF(Football!H267="TBD", Football!E267, ""), ""),
  IFERROR(IF(WVB!H267="TBD", WVB!E267, ""), ""),
  IFERROR(IF(XC!H267="TBD", XC!E267, ""), ""),
  IFERROR(IF(SWIMMING!H267="TBD", SWIMMING!E267, ""), ""),
  IFERROR(IF(WTEN!H267="TBD", WTEN!E267, ""), ""),
  IFERROR(IF(TF!H267="TBD", TF!E267, ""), ""),
  IFERROR(IF(WGOLF!H267="TBD", WGOLF!E267, ""), ""),
  IFERROR(IF(WBB!H267="TBD", WBB!E267, ""), ""),
  IFERROR(IF(MBB!H267="TBD", MBB!E267, ""), ""),
  IFERROR(IF(WLAX!H267="TBD", WLAX!E267, ""), ""),
  IFERROR(IF(MLAX!H267="TBD", MLAX!E267, ""), ""),
  IFERROR(IF(SOFT!H267="TBD", SOFT!E267, ""), ""),
  IFERROR(IF(BASE!H267="Away", BASE!E267, ""), ""),
  IFERROR(IF(ESPORTS!H267="TBD", ESPORTS!E267, ""), "")
)</f>
        <v/>
      </c>
      <c r="F267" s="11" t="str">
        <f>TEXTJOIN(
  CHAR(10) &amp; CHAR(10),
  TRUE,
  IFERROR(IF(WSO!H267="TBD", TEXT(WSO!F267, "h:mm AM/PM"), ""), ""),
  IFERROR(IF(MSO!H267="TBD", TEXT(MSO!F267, "h:mm AM/PM"), ""), ""),
  IFERROR(IF(FH!H267="TBD", TEXT(FH!F267, "h:mm AM/PM"), ""), ""),
  IFERROR(IF(MGOLF!H267="TBD", TEXT(MGOLF!F267, "h:mm AM/PM"), ""), ""),
  IFERROR(IF(Football!H267="TBD", TEXT(Football!F267, "h:mm AM/PM"), ""), ""),
  IFERROR(IF(WVB!H267="TBD", TEXT(WVB!F267, "h:mm AM/PM"), ""), ""),
  IFERROR(IF(XC!H267="TBD", TEXT(XC!F267, "h:mm AM/PM"), ""), ""),
  IFERROR(IF(SWIMMING!H267="TBD", TEXT(SWIMMING!F267, "h:mm AM/PM"), ""), ""),
  IFERROR(IF(WTEN!H267="TBD", TEXT(WTEN!F267, "h:mm AM/PM"), ""), ""),
  IFERROR(IF(TF!H267="TBD", TEXT(TF!F267, "h:mm AM/PM"), ""), ""),
  IFERROR(IF(WGOLF!H267="TBD", TEXT(WGOLF!F267, "h:mm AM/PM"), ""), ""),
  IFERROR(IF(WBB!H267="TBD", TEXT(WBB!F267, "h:mm AM/PM"), ""), ""),
  IFERROR(IF(MBB!H267="TBD", TEXT(MBB!F267, "h:mm AM/PM"), ""), ""),
  IFERROR(IF(WLAX!H267="TBD", TEXT(WLAX!F267, "h:mm AM/PM"), ""), ""),
  IFERROR(IF(MLAX!H267="TBD", TEXT(MLAX!F267, "h:mm AM/PM"), ""), ""),
  IFERROR(IF(SOFT!H267="TBD", TEXT(SOFT!F267, "h:mm AM/PM"), ""), ""),
  IFERROR(IF(BASE!H267="TBD", TEXT(BASE!F267, "h:mm AM/PM"), ""), ""),
  IFERROR(IF(ESPORTS!H267="TBD", TEXT(ESPORTS!F267, "h:mm AM/PM"), ""), "")
)
</f>
        <v/>
      </c>
      <c r="G267" s="11" t="str">
        <f>TEXTJOIN(
  CHAR(10) &amp; CHAR(10),
  TRUE,
  IFERROR(IF(WSO!H267="TBD", WSO!G267, ""), ""),
  IFERROR(IF(MSO!H267="TBD", MSO!G267, ""), ""),
  IFERROR(IF(FH!H267="TBD", FH!G267, ""), ""),
  IFERROR(IF(MGOLF!H267="TBD", MGOLF!G267, ""), ""),
  IFERROR(IF(Football!H267="TBD", Football!G267, ""), ""),
  IFERROR(IF(WVB!H267="TBD", WVB!G267, ""), ""),
  IFERROR(IF(XC!H267="TBD", XC!G267, ""), ""),
  IFERROR(IF(SWIMMING!H267="TBD", SWIMMING!G267, ""), ""),
  IFERROR(IF(WTEN!H267="TBD", WTEN!G267, ""), ""),
  IFERROR(IF(TF!H267="TBD", TF!G267, ""), ""),
  IFERROR(IF(WGOLF!H267="TBD", WGOLF!G267, ""), ""),
  IFERROR(IF(WBB!H267="TBD", WBB!G267, ""), ""),
  IFERROR(IF(MBB!H267="TBD", MBB!G267, ""), ""),
  IFERROR(IF(WLAX!H267="TBD", WLAX!G267, ""), ""),
  IFERROR(IF(MLAX!H267="TBD", MLAX!G267, ""), ""),
  IFERROR(IF(SOFT!H267="TBD", SOFT!G267, ""), ""),
  IFERROR(IF(BASE!H267="TBD", BASE!G267, ""), ""),
  IFERROR(IF(ESPORTS!H267="TBD", ESPORTS!G267, ""), "")
)
</f>
        <v/>
      </c>
      <c r="H267" s="22" t="str">
        <f>TEXTJOIN(
  CHAR(10) &amp; CHAR(10),
  TRUE,
  IFERROR(IF(WSO!H267="TBD", WSO!P267, ""), ""),
  IFERROR(IF(MSO!H267="TBD", MSO!P267, ""), ""),
  IFERROR(IF(FH!H267="TBD", FH!P267, ""), ""),
  IFERROR(IF(MGOLF!H267="TBD", MGOLF!P267, ""), ""),
  IFERROR(IF(Football!H267="TBD", Football!P267, ""), ""),
  IFERROR(IF(WVB!H267="TBD", WVB!P267, ""), ""),
  IFERROR(IF(XC!H267="TBD", XC!P267, ""), ""),
  IFERROR(IF(SWIMMING!H267="TBD", SWIMMING!P267, ""), ""),
  IFERROR(IF(WTEN!H267="TBD", WTEN!P267, ""), ""),
  IFERROR(IF(TF!H267="TBD", TF!P267, ""), ""),
  IFERROR(IF(WGOLF!H267="TBD", WGOLF!P267, ""), ""),
  IFERROR(IF(WBB!H267="TBD", WBB!P267, ""), ""),
  IFERROR(IF(MBB!H267="TBD", MBB!P267, ""), ""),
  IFERROR(IF(WLAX!H267="TBD", WLAX!P267, ""), ""),
  IFERROR(IF(MLAX!H267="TBD", MLAX!P267, ""), ""),
  IFERROR(IF(SOFT!H267="TBD", SOFT!P267, ""), ""),
  IFERROR(IF(BASE!H267="TBD", BASE!P267, ""), ""),
  IFERROR(IF(ESPORTS!H267="TBD", ESPORTS!P267, ""), "")
)
</f>
        <v/>
      </c>
    </row>
    <row r="268" ht="22.5" customHeight="1">
      <c r="A268" s="6">
        <v>267.0</v>
      </c>
      <c r="B268" s="6" t="str">
        <f>'Master Schedule'!B268</f>
        <v/>
      </c>
      <c r="C268" s="7">
        <v>46501.0</v>
      </c>
      <c r="D268" s="8" t="str">
        <f t="shared" si="1"/>
        <v>Saturday</v>
      </c>
      <c r="E268" s="11" t="str">
        <f>TEXTJOIN(
  CHAR(10) &amp; CHAR(10),
  TRUE,
  IFERROR(IF(WSO!H268="TBD", WSO!E268, ""), ""),
  IFERROR(IF(MSO!H268="TBD", MSO!E268, ""), ""),
  IFERROR(IF(FH!H268="TBD", FH!E268, ""), ""),
  IFERROR(IF(MGOLF!H268="TBD", MGOLF!E268, ""), ""),
  IFERROR(IF(Football!H268="TBD", Football!E268, ""), ""),
  IFERROR(IF(WVB!H268="TBD", WVB!E268, ""), ""),
  IFERROR(IF(XC!H268="TBD", XC!E268, ""), ""),
  IFERROR(IF(SWIMMING!H268="TBD", SWIMMING!E268, ""), ""),
  IFERROR(IF(WTEN!H268="TBD", WTEN!E268, ""), ""),
  IFERROR(IF(TF!H268="TBD", TF!E268, ""), ""),
  IFERROR(IF(WGOLF!H268="TBD", WGOLF!E268, ""), ""),
  IFERROR(IF(WBB!H268="TBD", WBB!E268, ""), ""),
  IFERROR(IF(MBB!H268="TBD", MBB!E268, ""), ""),
  IFERROR(IF(WLAX!H268="TBD", WLAX!E268, ""), ""),
  IFERROR(IF(MLAX!H268="TBD", MLAX!E268, ""), ""),
  IFERROR(IF(SOFT!H268="TBD", SOFT!E268, ""), ""),
  IFERROR(IF(BASE!H268="Away", BASE!E268, ""), ""),
  IFERROR(IF(ESPORTS!H268="TBD", ESPORTS!E268, ""), "")
)</f>
        <v/>
      </c>
      <c r="F268" s="11" t="str">
        <f>TEXTJOIN(
  CHAR(10) &amp; CHAR(10),
  TRUE,
  IFERROR(IF(WSO!H268="TBD", TEXT(WSO!F268, "h:mm AM/PM"), ""), ""),
  IFERROR(IF(MSO!H268="TBD", TEXT(MSO!F268, "h:mm AM/PM"), ""), ""),
  IFERROR(IF(FH!H268="TBD", TEXT(FH!F268, "h:mm AM/PM"), ""), ""),
  IFERROR(IF(MGOLF!H268="TBD", TEXT(MGOLF!F268, "h:mm AM/PM"), ""), ""),
  IFERROR(IF(Football!H268="TBD", TEXT(Football!F268, "h:mm AM/PM"), ""), ""),
  IFERROR(IF(WVB!H268="TBD", TEXT(WVB!F268, "h:mm AM/PM"), ""), ""),
  IFERROR(IF(XC!H268="TBD", TEXT(XC!F268, "h:mm AM/PM"), ""), ""),
  IFERROR(IF(SWIMMING!H268="TBD", TEXT(SWIMMING!F268, "h:mm AM/PM"), ""), ""),
  IFERROR(IF(WTEN!H268="TBD", TEXT(WTEN!F268, "h:mm AM/PM"), ""), ""),
  IFERROR(IF(TF!H268="TBD", TEXT(TF!F268, "h:mm AM/PM"), ""), ""),
  IFERROR(IF(WGOLF!H268="TBD", TEXT(WGOLF!F268, "h:mm AM/PM"), ""), ""),
  IFERROR(IF(WBB!H268="TBD", TEXT(WBB!F268, "h:mm AM/PM"), ""), ""),
  IFERROR(IF(MBB!H268="TBD", TEXT(MBB!F268, "h:mm AM/PM"), ""), ""),
  IFERROR(IF(WLAX!H268="TBD", TEXT(WLAX!F268, "h:mm AM/PM"), ""), ""),
  IFERROR(IF(MLAX!H268="TBD", TEXT(MLAX!F268, "h:mm AM/PM"), ""), ""),
  IFERROR(IF(SOFT!H268="TBD", TEXT(SOFT!F268, "h:mm AM/PM"), ""), ""),
  IFERROR(IF(BASE!H268="TBD", TEXT(BASE!F268, "h:mm AM/PM"), ""), ""),
  IFERROR(IF(ESPORTS!H268="TBD", TEXT(ESPORTS!F268, "h:mm AM/PM"), ""), "")
)
</f>
        <v/>
      </c>
      <c r="G268" s="11" t="str">
        <f>TEXTJOIN(
  CHAR(10) &amp; CHAR(10),
  TRUE,
  IFERROR(IF(WSO!H268="TBD", WSO!G268, ""), ""),
  IFERROR(IF(MSO!H268="TBD", MSO!G268, ""), ""),
  IFERROR(IF(FH!H268="TBD", FH!G268, ""), ""),
  IFERROR(IF(MGOLF!H268="TBD", MGOLF!G268, ""), ""),
  IFERROR(IF(Football!H268="TBD", Football!G268, ""), ""),
  IFERROR(IF(WVB!H268="TBD", WVB!G268, ""), ""),
  IFERROR(IF(XC!H268="TBD", XC!G268, ""), ""),
  IFERROR(IF(SWIMMING!H268="TBD", SWIMMING!G268, ""), ""),
  IFERROR(IF(WTEN!H268="TBD", WTEN!G268, ""), ""),
  IFERROR(IF(TF!H268="TBD", TF!G268, ""), ""),
  IFERROR(IF(WGOLF!H268="TBD", WGOLF!G268, ""), ""),
  IFERROR(IF(WBB!H268="TBD", WBB!G268, ""), ""),
  IFERROR(IF(MBB!H268="TBD", MBB!G268, ""), ""),
  IFERROR(IF(WLAX!H268="TBD", WLAX!G268, ""), ""),
  IFERROR(IF(MLAX!H268="TBD", MLAX!G268, ""), ""),
  IFERROR(IF(SOFT!H268="TBD", SOFT!G268, ""), ""),
  IFERROR(IF(BASE!H268="TBD", BASE!G268, ""), ""),
  IFERROR(IF(ESPORTS!H268="TBD", ESPORTS!G268, ""), "")
)
</f>
        <v/>
      </c>
      <c r="H268" s="22" t="str">
        <f>TEXTJOIN(
  CHAR(10) &amp; CHAR(10),
  TRUE,
  IFERROR(IF(WSO!H268="TBD", WSO!P268, ""), ""),
  IFERROR(IF(MSO!H268="TBD", MSO!P268, ""), ""),
  IFERROR(IF(FH!H268="TBD", FH!P268, ""), ""),
  IFERROR(IF(MGOLF!H268="TBD", MGOLF!P268, ""), ""),
  IFERROR(IF(Football!H268="TBD", Football!P268, ""), ""),
  IFERROR(IF(WVB!H268="TBD", WVB!P268, ""), ""),
  IFERROR(IF(XC!H268="TBD", XC!P268, ""), ""),
  IFERROR(IF(SWIMMING!H268="TBD", SWIMMING!P268, ""), ""),
  IFERROR(IF(WTEN!H268="TBD", WTEN!P268, ""), ""),
  IFERROR(IF(TF!H268="TBD", TF!P268, ""), ""),
  IFERROR(IF(WGOLF!H268="TBD", WGOLF!P268, ""), ""),
  IFERROR(IF(WBB!H268="TBD", WBB!P268, ""), ""),
  IFERROR(IF(MBB!H268="TBD", MBB!P268, ""), ""),
  IFERROR(IF(WLAX!H268="TBD", WLAX!P268, ""), ""),
  IFERROR(IF(MLAX!H268="TBD", MLAX!P268, ""), ""),
  IFERROR(IF(SOFT!H268="TBD", SOFT!P268, ""), ""),
  IFERROR(IF(BASE!H268="TBD", BASE!P268, ""), ""),
  IFERROR(IF(ESPORTS!H268="TBD", ESPORTS!P268, ""), "")
)
</f>
        <v/>
      </c>
    </row>
    <row r="269" ht="22.5" customHeight="1">
      <c r="A269" s="6">
        <v>268.0</v>
      </c>
      <c r="B269" s="6" t="str">
        <f>'Master Schedule'!B269</f>
        <v/>
      </c>
      <c r="C269" s="7">
        <v>46502.0</v>
      </c>
      <c r="D269" s="8" t="str">
        <f t="shared" si="1"/>
        <v>Sunday</v>
      </c>
      <c r="E269" s="11" t="str">
        <f>TEXTJOIN(
  CHAR(10) &amp; CHAR(10),
  TRUE,
  IFERROR(IF(WSO!H269="TBD", WSO!E269, ""), ""),
  IFERROR(IF(MSO!H269="TBD", MSO!E269, ""), ""),
  IFERROR(IF(FH!H269="TBD", FH!E269, ""), ""),
  IFERROR(IF(MGOLF!H269="TBD", MGOLF!E269, ""), ""),
  IFERROR(IF(Football!H269="TBD", Football!E269, ""), ""),
  IFERROR(IF(WVB!H269="TBD", WVB!E269, ""), ""),
  IFERROR(IF(XC!H269="TBD", XC!E269, ""), ""),
  IFERROR(IF(SWIMMING!H269="TBD", SWIMMING!E269, ""), ""),
  IFERROR(IF(WTEN!H269="TBD", WTEN!E269, ""), ""),
  IFERROR(IF(TF!H269="TBD", TF!E269, ""), ""),
  IFERROR(IF(WGOLF!H269="TBD", WGOLF!E269, ""), ""),
  IFERROR(IF(WBB!H269="TBD", WBB!E269, ""), ""),
  IFERROR(IF(MBB!H269="TBD", MBB!E269, ""), ""),
  IFERROR(IF(WLAX!H269="TBD", WLAX!E269, ""), ""),
  IFERROR(IF(MLAX!H269="TBD", MLAX!E269, ""), ""),
  IFERROR(IF(SOFT!H269="TBD", SOFT!E269, ""), ""),
  IFERROR(IF(BASE!H269="Away", BASE!E269, ""), ""),
  IFERROR(IF(ESPORTS!H269="TBD", ESPORTS!E269, ""), "")
)</f>
        <v/>
      </c>
      <c r="F269" s="11" t="str">
        <f>TEXTJOIN(
  CHAR(10) &amp; CHAR(10),
  TRUE,
  IFERROR(IF(WSO!H269="TBD", TEXT(WSO!F269, "h:mm AM/PM"), ""), ""),
  IFERROR(IF(MSO!H269="TBD", TEXT(MSO!F269, "h:mm AM/PM"), ""), ""),
  IFERROR(IF(FH!H269="TBD", TEXT(FH!F269, "h:mm AM/PM"), ""), ""),
  IFERROR(IF(MGOLF!H269="TBD", TEXT(MGOLF!F269, "h:mm AM/PM"), ""), ""),
  IFERROR(IF(Football!H269="TBD", TEXT(Football!F269, "h:mm AM/PM"), ""), ""),
  IFERROR(IF(WVB!H269="TBD", TEXT(WVB!F269, "h:mm AM/PM"), ""), ""),
  IFERROR(IF(XC!H269="TBD", TEXT(XC!F269, "h:mm AM/PM"), ""), ""),
  IFERROR(IF(SWIMMING!H269="TBD", TEXT(SWIMMING!F269, "h:mm AM/PM"), ""), ""),
  IFERROR(IF(WTEN!H269="TBD", TEXT(WTEN!F269, "h:mm AM/PM"), ""), ""),
  IFERROR(IF(TF!H269="TBD", TEXT(TF!F269, "h:mm AM/PM"), ""), ""),
  IFERROR(IF(WGOLF!H269="TBD", TEXT(WGOLF!F269, "h:mm AM/PM"), ""), ""),
  IFERROR(IF(WBB!H269="TBD", TEXT(WBB!F269, "h:mm AM/PM"), ""), ""),
  IFERROR(IF(MBB!H269="TBD", TEXT(MBB!F269, "h:mm AM/PM"), ""), ""),
  IFERROR(IF(WLAX!H269="TBD", TEXT(WLAX!F269, "h:mm AM/PM"), ""), ""),
  IFERROR(IF(MLAX!H269="TBD", TEXT(MLAX!F269, "h:mm AM/PM"), ""), ""),
  IFERROR(IF(SOFT!H269="TBD", TEXT(SOFT!F269, "h:mm AM/PM"), ""), ""),
  IFERROR(IF(BASE!H269="TBD", TEXT(BASE!F269, "h:mm AM/PM"), ""), ""),
  IFERROR(IF(ESPORTS!H269="TBD", TEXT(ESPORTS!F269, "h:mm AM/PM"), ""), "")
)
</f>
        <v/>
      </c>
      <c r="G269" s="11" t="str">
        <f>TEXTJOIN(
  CHAR(10) &amp; CHAR(10),
  TRUE,
  IFERROR(IF(WSO!H269="TBD", WSO!G269, ""), ""),
  IFERROR(IF(MSO!H269="TBD", MSO!G269, ""), ""),
  IFERROR(IF(FH!H269="TBD", FH!G269, ""), ""),
  IFERROR(IF(MGOLF!H269="TBD", MGOLF!G269, ""), ""),
  IFERROR(IF(Football!H269="TBD", Football!G269, ""), ""),
  IFERROR(IF(WVB!H269="TBD", WVB!G269, ""), ""),
  IFERROR(IF(XC!H269="TBD", XC!G269, ""), ""),
  IFERROR(IF(SWIMMING!H269="TBD", SWIMMING!G269, ""), ""),
  IFERROR(IF(WTEN!H269="TBD", WTEN!G269, ""), ""),
  IFERROR(IF(TF!H269="TBD", TF!G269, ""), ""),
  IFERROR(IF(WGOLF!H269="TBD", WGOLF!G269, ""), ""),
  IFERROR(IF(WBB!H269="TBD", WBB!G269, ""), ""),
  IFERROR(IF(MBB!H269="TBD", MBB!G269, ""), ""),
  IFERROR(IF(WLAX!H269="TBD", WLAX!G269, ""), ""),
  IFERROR(IF(MLAX!H269="TBD", MLAX!G269, ""), ""),
  IFERROR(IF(SOFT!H269="TBD", SOFT!G269, ""), ""),
  IFERROR(IF(BASE!H269="TBD", BASE!G269, ""), ""),
  IFERROR(IF(ESPORTS!H269="TBD", ESPORTS!G269, ""), "")
)
</f>
        <v/>
      </c>
      <c r="H269" s="22" t="str">
        <f>TEXTJOIN(
  CHAR(10) &amp; CHAR(10),
  TRUE,
  IFERROR(IF(WSO!H269="TBD", WSO!P269, ""), ""),
  IFERROR(IF(MSO!H269="TBD", MSO!P269, ""), ""),
  IFERROR(IF(FH!H269="TBD", FH!P269, ""), ""),
  IFERROR(IF(MGOLF!H269="TBD", MGOLF!P269, ""), ""),
  IFERROR(IF(Football!H269="TBD", Football!P269, ""), ""),
  IFERROR(IF(WVB!H269="TBD", WVB!P269, ""), ""),
  IFERROR(IF(XC!H269="TBD", XC!P269, ""), ""),
  IFERROR(IF(SWIMMING!H269="TBD", SWIMMING!P269, ""), ""),
  IFERROR(IF(WTEN!H269="TBD", WTEN!P269, ""), ""),
  IFERROR(IF(TF!H269="TBD", TF!P269, ""), ""),
  IFERROR(IF(WGOLF!H269="TBD", WGOLF!P269, ""), ""),
  IFERROR(IF(WBB!H269="TBD", WBB!P269, ""), ""),
  IFERROR(IF(MBB!H269="TBD", MBB!P269, ""), ""),
  IFERROR(IF(WLAX!H269="TBD", WLAX!P269, ""), ""),
  IFERROR(IF(MLAX!H269="TBD", MLAX!P269, ""), ""),
  IFERROR(IF(SOFT!H269="TBD", SOFT!P269, ""), ""),
  IFERROR(IF(BASE!H269="TBD", BASE!P269, ""), ""),
  IFERROR(IF(ESPORTS!H269="TBD", ESPORTS!P269, ""), "")
)
</f>
        <v/>
      </c>
    </row>
    <row r="270" ht="22.5" customHeight="1">
      <c r="A270" s="6">
        <v>269.0</v>
      </c>
      <c r="B270" s="6" t="str">
        <f>'Master Schedule'!B270</f>
        <v/>
      </c>
      <c r="C270" s="7">
        <v>46503.0</v>
      </c>
      <c r="D270" s="8" t="str">
        <f t="shared" si="1"/>
        <v>Monday</v>
      </c>
      <c r="E270" s="11" t="str">
        <f>TEXTJOIN(
  CHAR(10) &amp; CHAR(10),
  TRUE,
  IFERROR(IF(WSO!H270="TBD", WSO!E270, ""), ""),
  IFERROR(IF(MSO!H270="TBD", MSO!E270, ""), ""),
  IFERROR(IF(FH!H270="TBD", FH!E270, ""), ""),
  IFERROR(IF(MGOLF!H270="TBD", MGOLF!E270, ""), ""),
  IFERROR(IF(Football!H270="TBD", Football!E270, ""), ""),
  IFERROR(IF(WVB!H270="TBD", WVB!E270, ""), ""),
  IFERROR(IF(XC!H270="TBD", XC!E270, ""), ""),
  IFERROR(IF(SWIMMING!H270="TBD", SWIMMING!E270, ""), ""),
  IFERROR(IF(WTEN!H270="TBD", WTEN!E270, ""), ""),
  IFERROR(IF(TF!H270="TBD", TF!E270, ""), ""),
  IFERROR(IF(WGOLF!H270="TBD", WGOLF!E270, ""), ""),
  IFERROR(IF(WBB!H270="TBD", WBB!E270, ""), ""),
  IFERROR(IF(MBB!H270="TBD", MBB!E270, ""), ""),
  IFERROR(IF(WLAX!H270="TBD", WLAX!E270, ""), ""),
  IFERROR(IF(MLAX!H270="TBD", MLAX!E270, ""), ""),
  IFERROR(IF(SOFT!H270="TBD", SOFT!E270, ""), ""),
  IFERROR(IF(BASE!H270="Away", BASE!E270, ""), ""),
  IFERROR(IF(ESPORTS!H270="TBD", ESPORTS!E270, ""), "")
)</f>
        <v/>
      </c>
      <c r="F270" s="11" t="str">
        <f>TEXTJOIN(
  CHAR(10) &amp; CHAR(10),
  TRUE,
  IFERROR(IF(WSO!H270="TBD", TEXT(WSO!F270, "h:mm AM/PM"), ""), ""),
  IFERROR(IF(MSO!H270="TBD", TEXT(MSO!F270, "h:mm AM/PM"), ""), ""),
  IFERROR(IF(FH!H270="TBD", TEXT(FH!F270, "h:mm AM/PM"), ""), ""),
  IFERROR(IF(MGOLF!H270="TBD", TEXT(MGOLF!F270, "h:mm AM/PM"), ""), ""),
  IFERROR(IF(Football!H270="TBD", TEXT(Football!F270, "h:mm AM/PM"), ""), ""),
  IFERROR(IF(WVB!H270="TBD", TEXT(WVB!F270, "h:mm AM/PM"), ""), ""),
  IFERROR(IF(XC!H270="TBD", TEXT(XC!F270, "h:mm AM/PM"), ""), ""),
  IFERROR(IF(SWIMMING!H270="TBD", TEXT(SWIMMING!F270, "h:mm AM/PM"), ""), ""),
  IFERROR(IF(WTEN!H270="TBD", TEXT(WTEN!F270, "h:mm AM/PM"), ""), ""),
  IFERROR(IF(TF!H270="TBD", TEXT(TF!F270, "h:mm AM/PM"), ""), ""),
  IFERROR(IF(WGOLF!H270="TBD", TEXT(WGOLF!F270, "h:mm AM/PM"), ""), ""),
  IFERROR(IF(WBB!H270="TBD", TEXT(WBB!F270, "h:mm AM/PM"), ""), ""),
  IFERROR(IF(MBB!H270="TBD", TEXT(MBB!F270, "h:mm AM/PM"), ""), ""),
  IFERROR(IF(WLAX!H270="TBD", TEXT(WLAX!F270, "h:mm AM/PM"), ""), ""),
  IFERROR(IF(MLAX!H270="TBD", TEXT(MLAX!F270, "h:mm AM/PM"), ""), ""),
  IFERROR(IF(SOFT!H270="TBD", TEXT(SOFT!F270, "h:mm AM/PM"), ""), ""),
  IFERROR(IF(BASE!H270="TBD", TEXT(BASE!F270, "h:mm AM/PM"), ""), ""),
  IFERROR(IF(ESPORTS!H270="TBD", TEXT(ESPORTS!F270, "h:mm AM/PM"), ""), "")
)
</f>
        <v/>
      </c>
      <c r="G270" s="11" t="str">
        <f>TEXTJOIN(
  CHAR(10) &amp; CHAR(10),
  TRUE,
  IFERROR(IF(WSO!H270="TBD", WSO!G270, ""), ""),
  IFERROR(IF(MSO!H270="TBD", MSO!G270, ""), ""),
  IFERROR(IF(FH!H270="TBD", FH!G270, ""), ""),
  IFERROR(IF(MGOLF!H270="TBD", MGOLF!G270, ""), ""),
  IFERROR(IF(Football!H270="TBD", Football!G270, ""), ""),
  IFERROR(IF(WVB!H270="TBD", WVB!G270, ""), ""),
  IFERROR(IF(XC!H270="TBD", XC!G270, ""), ""),
  IFERROR(IF(SWIMMING!H270="TBD", SWIMMING!G270, ""), ""),
  IFERROR(IF(WTEN!H270="TBD", WTEN!G270, ""), ""),
  IFERROR(IF(TF!H270="TBD", TF!G270, ""), ""),
  IFERROR(IF(WGOLF!H270="TBD", WGOLF!G270, ""), ""),
  IFERROR(IF(WBB!H270="TBD", WBB!G270, ""), ""),
  IFERROR(IF(MBB!H270="TBD", MBB!G270, ""), ""),
  IFERROR(IF(WLAX!H270="TBD", WLAX!G270, ""), ""),
  IFERROR(IF(MLAX!H270="TBD", MLAX!G270, ""), ""),
  IFERROR(IF(SOFT!H270="TBD", SOFT!G270, ""), ""),
  IFERROR(IF(BASE!H270="TBD", BASE!G270, ""), ""),
  IFERROR(IF(ESPORTS!H270="TBD", ESPORTS!G270, ""), "")
)
</f>
        <v/>
      </c>
      <c r="H270" s="22" t="str">
        <f>TEXTJOIN(
  CHAR(10) &amp; CHAR(10),
  TRUE,
  IFERROR(IF(WSO!H270="TBD", WSO!P270, ""), ""),
  IFERROR(IF(MSO!H270="TBD", MSO!P270, ""), ""),
  IFERROR(IF(FH!H270="TBD", FH!P270, ""), ""),
  IFERROR(IF(MGOLF!H270="TBD", MGOLF!P270, ""), ""),
  IFERROR(IF(Football!H270="TBD", Football!P270, ""), ""),
  IFERROR(IF(WVB!H270="TBD", WVB!P270, ""), ""),
  IFERROR(IF(XC!H270="TBD", XC!P270, ""), ""),
  IFERROR(IF(SWIMMING!H270="TBD", SWIMMING!P270, ""), ""),
  IFERROR(IF(WTEN!H270="TBD", WTEN!P270, ""), ""),
  IFERROR(IF(TF!H270="TBD", TF!P270, ""), ""),
  IFERROR(IF(WGOLF!H270="TBD", WGOLF!P270, ""), ""),
  IFERROR(IF(WBB!H270="TBD", WBB!P270, ""), ""),
  IFERROR(IF(MBB!H270="TBD", MBB!P270, ""), ""),
  IFERROR(IF(WLAX!H270="TBD", WLAX!P270, ""), ""),
  IFERROR(IF(MLAX!H270="TBD", MLAX!P270, ""), ""),
  IFERROR(IF(SOFT!H270="TBD", SOFT!P270, ""), ""),
  IFERROR(IF(BASE!H270="TBD", BASE!P270, ""), ""),
  IFERROR(IF(ESPORTS!H270="TBD", ESPORTS!P270, ""), "")
)
</f>
        <v/>
      </c>
    </row>
    <row r="271" ht="22.5" customHeight="1">
      <c r="A271" s="6">
        <v>270.0</v>
      </c>
      <c r="B271" s="6" t="str">
        <f>'Master Schedule'!B271</f>
        <v/>
      </c>
      <c r="C271" s="7">
        <v>46504.0</v>
      </c>
      <c r="D271" s="8" t="str">
        <f t="shared" si="1"/>
        <v>Tuesday</v>
      </c>
      <c r="E271" s="11" t="str">
        <f>TEXTJOIN(
  CHAR(10) &amp; CHAR(10),
  TRUE,
  IFERROR(IF(WSO!H271="TBD", WSO!E271, ""), ""),
  IFERROR(IF(MSO!H271="TBD", MSO!E271, ""), ""),
  IFERROR(IF(FH!H271="TBD", FH!E271, ""), ""),
  IFERROR(IF(MGOLF!H271="TBD", MGOLF!E271, ""), ""),
  IFERROR(IF(Football!H271="TBD", Football!E271, ""), ""),
  IFERROR(IF(WVB!H271="TBD", WVB!E271, ""), ""),
  IFERROR(IF(XC!H271="TBD", XC!E271, ""), ""),
  IFERROR(IF(SWIMMING!H271="TBD", SWIMMING!E271, ""), ""),
  IFERROR(IF(WTEN!H271="TBD", WTEN!E271, ""), ""),
  IFERROR(IF(TF!H271="TBD", TF!E271, ""), ""),
  IFERROR(IF(WGOLF!H271="TBD", WGOLF!E271, ""), ""),
  IFERROR(IF(WBB!H271="TBD", WBB!E271, ""), ""),
  IFERROR(IF(MBB!H271="TBD", MBB!E271, ""), ""),
  IFERROR(IF(WLAX!H271="TBD", WLAX!E271, ""), ""),
  IFERROR(IF(MLAX!H271="TBD", MLAX!E271, ""), ""),
  IFERROR(IF(SOFT!H271="TBD", SOFT!E271, ""), ""),
  IFERROR(IF(BASE!H271="Away", BASE!E271, ""), ""),
  IFERROR(IF(ESPORTS!H271="TBD", ESPORTS!E271, ""), "")
)</f>
        <v/>
      </c>
      <c r="F271" s="11" t="str">
        <f>TEXTJOIN(
  CHAR(10) &amp; CHAR(10),
  TRUE,
  IFERROR(IF(WSO!H271="TBD", TEXT(WSO!F271, "h:mm AM/PM"), ""), ""),
  IFERROR(IF(MSO!H271="TBD", TEXT(MSO!F271, "h:mm AM/PM"), ""), ""),
  IFERROR(IF(FH!H271="TBD", TEXT(FH!F271, "h:mm AM/PM"), ""), ""),
  IFERROR(IF(MGOLF!H271="TBD", TEXT(MGOLF!F271, "h:mm AM/PM"), ""), ""),
  IFERROR(IF(Football!H271="TBD", TEXT(Football!F271, "h:mm AM/PM"), ""), ""),
  IFERROR(IF(WVB!H271="TBD", TEXT(WVB!F271, "h:mm AM/PM"), ""), ""),
  IFERROR(IF(XC!H271="TBD", TEXT(XC!F271, "h:mm AM/PM"), ""), ""),
  IFERROR(IF(SWIMMING!H271="TBD", TEXT(SWIMMING!F271, "h:mm AM/PM"), ""), ""),
  IFERROR(IF(WTEN!H271="TBD", TEXT(WTEN!F271, "h:mm AM/PM"), ""), ""),
  IFERROR(IF(TF!H271="TBD", TEXT(TF!F271, "h:mm AM/PM"), ""), ""),
  IFERROR(IF(WGOLF!H271="TBD", TEXT(WGOLF!F271, "h:mm AM/PM"), ""), ""),
  IFERROR(IF(WBB!H271="TBD", TEXT(WBB!F271, "h:mm AM/PM"), ""), ""),
  IFERROR(IF(MBB!H271="TBD", TEXT(MBB!F271, "h:mm AM/PM"), ""), ""),
  IFERROR(IF(WLAX!H271="TBD", TEXT(WLAX!F271, "h:mm AM/PM"), ""), ""),
  IFERROR(IF(MLAX!H271="TBD", TEXT(MLAX!F271, "h:mm AM/PM"), ""), ""),
  IFERROR(IF(SOFT!H271="TBD", TEXT(SOFT!F271, "h:mm AM/PM"), ""), ""),
  IFERROR(IF(BASE!H271="TBD", TEXT(BASE!F271, "h:mm AM/PM"), ""), ""),
  IFERROR(IF(ESPORTS!H271="TBD", TEXT(ESPORTS!F271, "h:mm AM/PM"), ""), "")
)
</f>
        <v/>
      </c>
      <c r="G271" s="11" t="str">
        <f>TEXTJOIN(
  CHAR(10) &amp; CHAR(10),
  TRUE,
  IFERROR(IF(WSO!H271="TBD", WSO!G271, ""), ""),
  IFERROR(IF(MSO!H271="TBD", MSO!G271, ""), ""),
  IFERROR(IF(FH!H271="TBD", FH!G271, ""), ""),
  IFERROR(IF(MGOLF!H271="TBD", MGOLF!G271, ""), ""),
  IFERROR(IF(Football!H271="TBD", Football!G271, ""), ""),
  IFERROR(IF(WVB!H271="TBD", WVB!G271, ""), ""),
  IFERROR(IF(XC!H271="TBD", XC!G271, ""), ""),
  IFERROR(IF(SWIMMING!H271="TBD", SWIMMING!G271, ""), ""),
  IFERROR(IF(WTEN!H271="TBD", WTEN!G271, ""), ""),
  IFERROR(IF(TF!H271="TBD", TF!G271, ""), ""),
  IFERROR(IF(WGOLF!H271="TBD", WGOLF!G271, ""), ""),
  IFERROR(IF(WBB!H271="TBD", WBB!G271, ""), ""),
  IFERROR(IF(MBB!H271="TBD", MBB!G271, ""), ""),
  IFERROR(IF(WLAX!H271="TBD", WLAX!G271, ""), ""),
  IFERROR(IF(MLAX!H271="TBD", MLAX!G271, ""), ""),
  IFERROR(IF(SOFT!H271="TBD", SOFT!G271, ""), ""),
  IFERROR(IF(BASE!H271="TBD", BASE!G271, ""), ""),
  IFERROR(IF(ESPORTS!H271="TBD", ESPORTS!G271, ""), "")
)
</f>
        <v/>
      </c>
      <c r="H271" s="22" t="str">
        <f>TEXTJOIN(
  CHAR(10) &amp; CHAR(10),
  TRUE,
  IFERROR(IF(WSO!H271="TBD", WSO!P271, ""), ""),
  IFERROR(IF(MSO!H271="TBD", MSO!P271, ""), ""),
  IFERROR(IF(FH!H271="TBD", FH!P271, ""), ""),
  IFERROR(IF(MGOLF!H271="TBD", MGOLF!P271, ""), ""),
  IFERROR(IF(Football!H271="TBD", Football!P271, ""), ""),
  IFERROR(IF(WVB!H271="TBD", WVB!P271, ""), ""),
  IFERROR(IF(XC!H271="TBD", XC!P271, ""), ""),
  IFERROR(IF(SWIMMING!H271="TBD", SWIMMING!P271, ""), ""),
  IFERROR(IF(WTEN!H271="TBD", WTEN!P271, ""), ""),
  IFERROR(IF(TF!H271="TBD", TF!P271, ""), ""),
  IFERROR(IF(WGOLF!H271="TBD", WGOLF!P271, ""), ""),
  IFERROR(IF(WBB!H271="TBD", WBB!P271, ""), ""),
  IFERROR(IF(MBB!H271="TBD", MBB!P271, ""), ""),
  IFERROR(IF(WLAX!H271="TBD", WLAX!P271, ""), ""),
  IFERROR(IF(MLAX!H271="TBD", MLAX!P271, ""), ""),
  IFERROR(IF(SOFT!H271="TBD", SOFT!P271, ""), ""),
  IFERROR(IF(BASE!H271="TBD", BASE!P271, ""), ""),
  IFERROR(IF(ESPORTS!H271="TBD", ESPORTS!P271, ""), "")
)
</f>
        <v/>
      </c>
    </row>
    <row r="272" ht="22.5" customHeight="1">
      <c r="A272" s="6">
        <v>271.0</v>
      </c>
      <c r="B272" s="6" t="str">
        <f>'Master Schedule'!B272</f>
        <v/>
      </c>
      <c r="C272" s="7">
        <v>46505.0</v>
      </c>
      <c r="D272" s="8" t="str">
        <f t="shared" si="1"/>
        <v>Wednesday</v>
      </c>
      <c r="E272" s="11" t="str">
        <f>TEXTJOIN(
  CHAR(10) &amp; CHAR(10),
  TRUE,
  IFERROR(IF(WSO!H272="TBD", WSO!E272, ""), ""),
  IFERROR(IF(MSO!H272="TBD", MSO!E272, ""), ""),
  IFERROR(IF(FH!H272="TBD", FH!E272, ""), ""),
  IFERROR(IF(MGOLF!H272="TBD", MGOLF!E272, ""), ""),
  IFERROR(IF(Football!H272="TBD", Football!E272, ""), ""),
  IFERROR(IF(WVB!H272="TBD", WVB!E272, ""), ""),
  IFERROR(IF(XC!H272="TBD", XC!E272, ""), ""),
  IFERROR(IF(SWIMMING!H272="TBD", SWIMMING!E272, ""), ""),
  IFERROR(IF(WTEN!H272="TBD", WTEN!E272, ""), ""),
  IFERROR(IF(TF!H272="TBD", TF!E272, ""), ""),
  IFERROR(IF(WGOLF!H272="TBD", WGOLF!E272, ""), ""),
  IFERROR(IF(WBB!H272="TBD", WBB!E272, ""), ""),
  IFERROR(IF(MBB!H272="TBD", MBB!E272, ""), ""),
  IFERROR(IF(WLAX!H272="TBD", WLAX!E272, ""), ""),
  IFERROR(IF(MLAX!H272="TBD", MLAX!E272, ""), ""),
  IFERROR(IF(SOFT!H272="TBD", SOFT!E272, ""), ""),
  IFERROR(IF(BASE!H272="Away", BASE!E272, ""), ""),
  IFERROR(IF(ESPORTS!H272="TBD", ESPORTS!E272, ""), "")
)</f>
        <v/>
      </c>
      <c r="F272" s="11" t="str">
        <f>TEXTJOIN(
  CHAR(10) &amp; CHAR(10),
  TRUE,
  IFERROR(IF(WSO!H272="TBD", TEXT(WSO!F272, "h:mm AM/PM"), ""), ""),
  IFERROR(IF(MSO!H272="TBD", TEXT(MSO!F272, "h:mm AM/PM"), ""), ""),
  IFERROR(IF(FH!H272="TBD", TEXT(FH!F272, "h:mm AM/PM"), ""), ""),
  IFERROR(IF(MGOLF!H272="TBD", TEXT(MGOLF!F272, "h:mm AM/PM"), ""), ""),
  IFERROR(IF(Football!H272="TBD", TEXT(Football!F272, "h:mm AM/PM"), ""), ""),
  IFERROR(IF(WVB!H272="TBD", TEXT(WVB!F272, "h:mm AM/PM"), ""), ""),
  IFERROR(IF(XC!H272="TBD", TEXT(XC!F272, "h:mm AM/PM"), ""), ""),
  IFERROR(IF(SWIMMING!H272="TBD", TEXT(SWIMMING!F272, "h:mm AM/PM"), ""), ""),
  IFERROR(IF(WTEN!H272="TBD", TEXT(WTEN!F272, "h:mm AM/PM"), ""), ""),
  IFERROR(IF(TF!H272="TBD", TEXT(TF!F272, "h:mm AM/PM"), ""), ""),
  IFERROR(IF(WGOLF!H272="TBD", TEXT(WGOLF!F272, "h:mm AM/PM"), ""), ""),
  IFERROR(IF(WBB!H272="TBD", TEXT(WBB!F272, "h:mm AM/PM"), ""), ""),
  IFERROR(IF(MBB!H272="TBD", TEXT(MBB!F272, "h:mm AM/PM"), ""), ""),
  IFERROR(IF(WLAX!H272="TBD", TEXT(WLAX!F272, "h:mm AM/PM"), ""), ""),
  IFERROR(IF(MLAX!H272="TBD", TEXT(MLAX!F272, "h:mm AM/PM"), ""), ""),
  IFERROR(IF(SOFT!H272="TBD", TEXT(SOFT!F272, "h:mm AM/PM"), ""), ""),
  IFERROR(IF(BASE!H272="TBD", TEXT(BASE!F272, "h:mm AM/PM"), ""), ""),
  IFERROR(IF(ESPORTS!H272="TBD", TEXT(ESPORTS!F272, "h:mm AM/PM"), ""), "")
)
</f>
        <v/>
      </c>
      <c r="G272" s="11" t="str">
        <f>TEXTJOIN(
  CHAR(10) &amp; CHAR(10),
  TRUE,
  IFERROR(IF(WSO!H272="TBD", WSO!G272, ""), ""),
  IFERROR(IF(MSO!H272="TBD", MSO!G272, ""), ""),
  IFERROR(IF(FH!H272="TBD", FH!G272, ""), ""),
  IFERROR(IF(MGOLF!H272="TBD", MGOLF!G272, ""), ""),
  IFERROR(IF(Football!H272="TBD", Football!G272, ""), ""),
  IFERROR(IF(WVB!H272="TBD", WVB!G272, ""), ""),
  IFERROR(IF(XC!H272="TBD", XC!G272, ""), ""),
  IFERROR(IF(SWIMMING!H272="TBD", SWIMMING!G272, ""), ""),
  IFERROR(IF(WTEN!H272="TBD", WTEN!G272, ""), ""),
  IFERROR(IF(TF!H272="TBD", TF!G272, ""), ""),
  IFERROR(IF(WGOLF!H272="TBD", WGOLF!G272, ""), ""),
  IFERROR(IF(WBB!H272="TBD", WBB!G272, ""), ""),
  IFERROR(IF(MBB!H272="TBD", MBB!G272, ""), ""),
  IFERROR(IF(WLAX!H272="TBD", WLAX!G272, ""), ""),
  IFERROR(IF(MLAX!H272="TBD", MLAX!G272, ""), ""),
  IFERROR(IF(SOFT!H272="TBD", SOFT!G272, ""), ""),
  IFERROR(IF(BASE!H272="TBD", BASE!G272, ""), ""),
  IFERROR(IF(ESPORTS!H272="TBD", ESPORTS!G272, ""), "")
)
</f>
        <v/>
      </c>
      <c r="H272" s="22" t="str">
        <f>TEXTJOIN(
  CHAR(10) &amp; CHAR(10),
  TRUE,
  IFERROR(IF(WSO!H272="TBD", WSO!P272, ""), ""),
  IFERROR(IF(MSO!H272="TBD", MSO!P272, ""), ""),
  IFERROR(IF(FH!H272="TBD", FH!P272, ""), ""),
  IFERROR(IF(MGOLF!H272="TBD", MGOLF!P272, ""), ""),
  IFERROR(IF(Football!H272="TBD", Football!P272, ""), ""),
  IFERROR(IF(WVB!H272="TBD", WVB!P272, ""), ""),
  IFERROR(IF(XC!H272="TBD", XC!P272, ""), ""),
  IFERROR(IF(SWIMMING!H272="TBD", SWIMMING!P272, ""), ""),
  IFERROR(IF(WTEN!H272="TBD", WTEN!P272, ""), ""),
  IFERROR(IF(TF!H272="TBD", TF!P272, ""), ""),
  IFERROR(IF(WGOLF!H272="TBD", WGOLF!P272, ""), ""),
  IFERROR(IF(WBB!H272="TBD", WBB!P272, ""), ""),
  IFERROR(IF(MBB!H272="TBD", MBB!P272, ""), ""),
  IFERROR(IF(WLAX!H272="TBD", WLAX!P272, ""), ""),
  IFERROR(IF(MLAX!H272="TBD", MLAX!P272, ""), ""),
  IFERROR(IF(SOFT!H272="TBD", SOFT!P272, ""), ""),
  IFERROR(IF(BASE!H272="TBD", BASE!P272, ""), ""),
  IFERROR(IF(ESPORTS!H272="TBD", ESPORTS!P272, ""), "")
)
</f>
        <v/>
      </c>
    </row>
    <row r="273" ht="22.5" customHeight="1">
      <c r="A273" s="6">
        <v>272.0</v>
      </c>
      <c r="B273" s="6" t="str">
        <f>'Master Schedule'!B273</f>
        <v/>
      </c>
      <c r="C273" s="7">
        <v>46506.0</v>
      </c>
      <c r="D273" s="8" t="str">
        <f t="shared" si="1"/>
        <v>Thursday</v>
      </c>
      <c r="E273" s="11" t="str">
        <f>TEXTJOIN(
  CHAR(10) &amp; CHAR(10),
  TRUE,
  IFERROR(IF(WSO!H273="TBD", WSO!E273, ""), ""),
  IFERROR(IF(MSO!H273="TBD", MSO!E273, ""), ""),
  IFERROR(IF(FH!H273="TBD", FH!E273, ""), ""),
  IFERROR(IF(MGOLF!H273="TBD", MGOLF!E273, ""), ""),
  IFERROR(IF(Football!H273="TBD", Football!E273, ""), ""),
  IFERROR(IF(WVB!H273="TBD", WVB!E273, ""), ""),
  IFERROR(IF(XC!H273="TBD", XC!E273, ""), ""),
  IFERROR(IF(SWIMMING!H273="TBD", SWIMMING!E273, ""), ""),
  IFERROR(IF(WTEN!H273="TBD", WTEN!E273, ""), ""),
  IFERROR(IF(TF!H273="TBD", TF!E273, ""), ""),
  IFERROR(IF(WGOLF!H273="TBD", WGOLF!E273, ""), ""),
  IFERROR(IF(WBB!H273="TBD", WBB!E273, ""), ""),
  IFERROR(IF(MBB!H273="TBD", MBB!E273, ""), ""),
  IFERROR(IF(WLAX!H273="TBD", WLAX!E273, ""), ""),
  IFERROR(IF(MLAX!H273="TBD", MLAX!E273, ""), ""),
  IFERROR(IF(SOFT!H273="TBD", SOFT!E273, ""), ""),
  IFERROR(IF(BASE!H273="Away", BASE!E273, ""), ""),
  IFERROR(IF(ESPORTS!H273="TBD", ESPORTS!E273, ""), "")
)</f>
        <v/>
      </c>
      <c r="F273" s="11" t="str">
        <f>TEXTJOIN(
  CHAR(10) &amp; CHAR(10),
  TRUE,
  IFERROR(IF(WSO!H273="TBD", TEXT(WSO!F273, "h:mm AM/PM"), ""), ""),
  IFERROR(IF(MSO!H273="TBD", TEXT(MSO!F273, "h:mm AM/PM"), ""), ""),
  IFERROR(IF(FH!H273="TBD", TEXT(FH!F273, "h:mm AM/PM"), ""), ""),
  IFERROR(IF(MGOLF!H273="TBD", TEXT(MGOLF!F273, "h:mm AM/PM"), ""), ""),
  IFERROR(IF(Football!H273="TBD", TEXT(Football!F273, "h:mm AM/PM"), ""), ""),
  IFERROR(IF(WVB!H273="TBD", TEXT(WVB!F273, "h:mm AM/PM"), ""), ""),
  IFERROR(IF(XC!H273="TBD", TEXT(XC!F273, "h:mm AM/PM"), ""), ""),
  IFERROR(IF(SWIMMING!H273="TBD", TEXT(SWIMMING!F273, "h:mm AM/PM"), ""), ""),
  IFERROR(IF(WTEN!H273="TBD", TEXT(WTEN!F273, "h:mm AM/PM"), ""), ""),
  IFERROR(IF(TF!H273="TBD", TEXT(TF!F273, "h:mm AM/PM"), ""), ""),
  IFERROR(IF(WGOLF!H273="TBD", TEXT(WGOLF!F273, "h:mm AM/PM"), ""), ""),
  IFERROR(IF(WBB!H273="TBD", TEXT(WBB!F273, "h:mm AM/PM"), ""), ""),
  IFERROR(IF(MBB!H273="TBD", TEXT(MBB!F273, "h:mm AM/PM"), ""), ""),
  IFERROR(IF(WLAX!H273="TBD", TEXT(WLAX!F273, "h:mm AM/PM"), ""), ""),
  IFERROR(IF(MLAX!H273="TBD", TEXT(MLAX!F273, "h:mm AM/PM"), ""), ""),
  IFERROR(IF(SOFT!H273="TBD", TEXT(SOFT!F273, "h:mm AM/PM"), ""), ""),
  IFERROR(IF(BASE!H273="TBD", TEXT(BASE!F273, "h:mm AM/PM"), ""), ""),
  IFERROR(IF(ESPORTS!H273="TBD", TEXT(ESPORTS!F273, "h:mm AM/PM"), ""), "")
)
</f>
        <v/>
      </c>
      <c r="G273" s="11" t="str">
        <f>TEXTJOIN(
  CHAR(10) &amp; CHAR(10),
  TRUE,
  IFERROR(IF(WSO!H273="TBD", WSO!G273, ""), ""),
  IFERROR(IF(MSO!H273="TBD", MSO!G273, ""), ""),
  IFERROR(IF(FH!H273="TBD", FH!G273, ""), ""),
  IFERROR(IF(MGOLF!H273="TBD", MGOLF!G273, ""), ""),
  IFERROR(IF(Football!H273="TBD", Football!G273, ""), ""),
  IFERROR(IF(WVB!H273="TBD", WVB!G273, ""), ""),
  IFERROR(IF(XC!H273="TBD", XC!G273, ""), ""),
  IFERROR(IF(SWIMMING!H273="TBD", SWIMMING!G273, ""), ""),
  IFERROR(IF(WTEN!H273="TBD", WTEN!G273, ""), ""),
  IFERROR(IF(TF!H273="TBD", TF!G273, ""), ""),
  IFERROR(IF(WGOLF!H273="TBD", WGOLF!G273, ""), ""),
  IFERROR(IF(WBB!H273="TBD", WBB!G273, ""), ""),
  IFERROR(IF(MBB!H273="TBD", MBB!G273, ""), ""),
  IFERROR(IF(WLAX!H273="TBD", WLAX!G273, ""), ""),
  IFERROR(IF(MLAX!H273="TBD", MLAX!G273, ""), ""),
  IFERROR(IF(SOFT!H273="TBD", SOFT!G273, ""), ""),
  IFERROR(IF(BASE!H273="TBD", BASE!G273, ""), ""),
  IFERROR(IF(ESPORTS!H273="TBD", ESPORTS!G273, ""), "")
)
</f>
        <v/>
      </c>
      <c r="H273" s="22" t="str">
        <f>TEXTJOIN(
  CHAR(10) &amp; CHAR(10),
  TRUE,
  IFERROR(IF(WSO!H273="TBD", WSO!P273, ""), ""),
  IFERROR(IF(MSO!H273="TBD", MSO!P273, ""), ""),
  IFERROR(IF(FH!H273="TBD", FH!P273, ""), ""),
  IFERROR(IF(MGOLF!H273="TBD", MGOLF!P273, ""), ""),
  IFERROR(IF(Football!H273="TBD", Football!P273, ""), ""),
  IFERROR(IF(WVB!H273="TBD", WVB!P273, ""), ""),
  IFERROR(IF(XC!H273="TBD", XC!P273, ""), ""),
  IFERROR(IF(SWIMMING!H273="TBD", SWIMMING!P273, ""), ""),
  IFERROR(IF(WTEN!H273="TBD", WTEN!P273, ""), ""),
  IFERROR(IF(TF!H273="TBD", TF!P273, ""), ""),
  IFERROR(IF(WGOLF!H273="TBD", WGOLF!P273, ""), ""),
  IFERROR(IF(WBB!H273="TBD", WBB!P273, ""), ""),
  IFERROR(IF(MBB!H273="TBD", MBB!P273, ""), ""),
  IFERROR(IF(WLAX!H273="TBD", WLAX!P273, ""), ""),
  IFERROR(IF(MLAX!H273="TBD", MLAX!P273, ""), ""),
  IFERROR(IF(SOFT!H273="TBD", SOFT!P273, ""), ""),
  IFERROR(IF(BASE!H273="TBD", BASE!P273, ""), ""),
  IFERROR(IF(ESPORTS!H273="TBD", ESPORTS!P273, ""), "")
)
</f>
        <v/>
      </c>
    </row>
    <row r="274" ht="22.5" customHeight="1">
      <c r="A274" s="6">
        <v>273.0</v>
      </c>
      <c r="B274" s="6" t="str">
        <f>'Master Schedule'!B274</f>
        <v/>
      </c>
      <c r="C274" s="7">
        <v>46507.0</v>
      </c>
      <c r="D274" s="8" t="str">
        <f t="shared" si="1"/>
        <v>Friday</v>
      </c>
      <c r="E274" s="11" t="str">
        <f>TEXTJOIN(
  CHAR(10) &amp; CHAR(10),
  TRUE,
  IFERROR(IF(WSO!H274="TBD", WSO!E274, ""), ""),
  IFERROR(IF(MSO!H274="TBD", MSO!E274, ""), ""),
  IFERROR(IF(FH!H274="TBD", FH!E274, ""), ""),
  IFERROR(IF(MGOLF!H274="TBD", MGOLF!E274, ""), ""),
  IFERROR(IF(Football!H274="TBD", Football!E274, ""), ""),
  IFERROR(IF(WVB!H274="TBD", WVB!E274, ""), ""),
  IFERROR(IF(XC!H274="TBD", XC!E274, ""), ""),
  IFERROR(IF(SWIMMING!H274="TBD", SWIMMING!E274, ""), ""),
  IFERROR(IF(WTEN!H274="TBD", WTEN!E274, ""), ""),
  IFERROR(IF(TF!H274="TBD", TF!E274, ""), ""),
  IFERROR(IF(WGOLF!H274="TBD", WGOLF!E274, ""), ""),
  IFERROR(IF(WBB!H274="TBD", WBB!E274, ""), ""),
  IFERROR(IF(MBB!H274="TBD", MBB!E274, ""), ""),
  IFERROR(IF(WLAX!H274="TBD", WLAX!E274, ""), ""),
  IFERROR(IF(MLAX!H274="TBD", MLAX!E274, ""), ""),
  IFERROR(IF(SOFT!H274="TBD", SOFT!E274, ""), ""),
  IFERROR(IF(BASE!H274="Away", BASE!E274, ""), ""),
  IFERROR(IF(ESPORTS!H274="TBD", ESPORTS!E274, ""), "")
)</f>
        <v/>
      </c>
      <c r="F274" s="11" t="str">
        <f>TEXTJOIN(
  CHAR(10) &amp; CHAR(10),
  TRUE,
  IFERROR(IF(WSO!H274="TBD", TEXT(WSO!F274, "h:mm AM/PM"), ""), ""),
  IFERROR(IF(MSO!H274="TBD", TEXT(MSO!F274, "h:mm AM/PM"), ""), ""),
  IFERROR(IF(FH!H274="TBD", TEXT(FH!F274, "h:mm AM/PM"), ""), ""),
  IFERROR(IF(MGOLF!H274="TBD", TEXT(MGOLF!F274, "h:mm AM/PM"), ""), ""),
  IFERROR(IF(Football!H274="TBD", TEXT(Football!F274, "h:mm AM/PM"), ""), ""),
  IFERROR(IF(WVB!H274="TBD", TEXT(WVB!F274, "h:mm AM/PM"), ""), ""),
  IFERROR(IF(XC!H274="TBD", TEXT(XC!F274, "h:mm AM/PM"), ""), ""),
  IFERROR(IF(SWIMMING!H274="TBD", TEXT(SWIMMING!F274, "h:mm AM/PM"), ""), ""),
  IFERROR(IF(WTEN!H274="TBD", TEXT(WTEN!F274, "h:mm AM/PM"), ""), ""),
  IFERROR(IF(TF!H274="TBD", TEXT(TF!F274, "h:mm AM/PM"), ""), ""),
  IFERROR(IF(WGOLF!H274="TBD", TEXT(WGOLF!F274, "h:mm AM/PM"), ""), ""),
  IFERROR(IF(WBB!H274="TBD", TEXT(WBB!F274, "h:mm AM/PM"), ""), ""),
  IFERROR(IF(MBB!H274="TBD", TEXT(MBB!F274, "h:mm AM/PM"), ""), ""),
  IFERROR(IF(WLAX!H274="TBD", TEXT(WLAX!F274, "h:mm AM/PM"), ""), ""),
  IFERROR(IF(MLAX!H274="TBD", TEXT(MLAX!F274, "h:mm AM/PM"), ""), ""),
  IFERROR(IF(SOFT!H274="TBD", TEXT(SOFT!F274, "h:mm AM/PM"), ""), ""),
  IFERROR(IF(BASE!H274="TBD", TEXT(BASE!F274, "h:mm AM/PM"), ""), ""),
  IFERROR(IF(ESPORTS!H274="TBD", TEXT(ESPORTS!F274, "h:mm AM/PM"), ""), "")
)
</f>
        <v/>
      </c>
      <c r="G274" s="11" t="str">
        <f>TEXTJOIN(
  CHAR(10) &amp; CHAR(10),
  TRUE,
  IFERROR(IF(WSO!H274="TBD", WSO!G274, ""), ""),
  IFERROR(IF(MSO!H274="TBD", MSO!G274, ""), ""),
  IFERROR(IF(FH!H274="TBD", FH!G274, ""), ""),
  IFERROR(IF(MGOLF!H274="TBD", MGOLF!G274, ""), ""),
  IFERROR(IF(Football!H274="TBD", Football!G274, ""), ""),
  IFERROR(IF(WVB!H274="TBD", WVB!G274, ""), ""),
  IFERROR(IF(XC!H274="TBD", XC!G274, ""), ""),
  IFERROR(IF(SWIMMING!H274="TBD", SWIMMING!G274, ""), ""),
  IFERROR(IF(WTEN!H274="TBD", WTEN!G274, ""), ""),
  IFERROR(IF(TF!H274="TBD", TF!G274, ""), ""),
  IFERROR(IF(WGOLF!H274="TBD", WGOLF!G274, ""), ""),
  IFERROR(IF(WBB!H274="TBD", WBB!G274, ""), ""),
  IFERROR(IF(MBB!H274="TBD", MBB!G274, ""), ""),
  IFERROR(IF(WLAX!H274="TBD", WLAX!G274, ""), ""),
  IFERROR(IF(MLAX!H274="TBD", MLAX!G274, ""), ""),
  IFERROR(IF(SOFT!H274="TBD", SOFT!G274, ""), ""),
  IFERROR(IF(BASE!H274="TBD", BASE!G274, ""), ""),
  IFERROR(IF(ESPORTS!H274="TBD", ESPORTS!G274, ""), "")
)
</f>
        <v/>
      </c>
      <c r="H274" s="22" t="str">
        <f>TEXTJOIN(
  CHAR(10) &amp; CHAR(10),
  TRUE,
  IFERROR(IF(WSO!H274="TBD", WSO!P274, ""), ""),
  IFERROR(IF(MSO!H274="TBD", MSO!P274, ""), ""),
  IFERROR(IF(FH!H274="TBD", FH!P274, ""), ""),
  IFERROR(IF(MGOLF!H274="TBD", MGOLF!P274, ""), ""),
  IFERROR(IF(Football!H274="TBD", Football!P274, ""), ""),
  IFERROR(IF(WVB!H274="TBD", WVB!P274, ""), ""),
  IFERROR(IF(XC!H274="TBD", XC!P274, ""), ""),
  IFERROR(IF(SWIMMING!H274="TBD", SWIMMING!P274, ""), ""),
  IFERROR(IF(WTEN!H274="TBD", WTEN!P274, ""), ""),
  IFERROR(IF(TF!H274="TBD", TF!P274, ""), ""),
  IFERROR(IF(WGOLF!H274="TBD", WGOLF!P274, ""), ""),
  IFERROR(IF(WBB!H274="TBD", WBB!P274, ""), ""),
  IFERROR(IF(MBB!H274="TBD", MBB!P274, ""), ""),
  IFERROR(IF(WLAX!H274="TBD", WLAX!P274, ""), ""),
  IFERROR(IF(MLAX!H274="TBD", MLAX!P274, ""), ""),
  IFERROR(IF(SOFT!H274="TBD", SOFT!P274, ""), ""),
  IFERROR(IF(BASE!H274="TBD", BASE!P274, ""), ""),
  IFERROR(IF(ESPORTS!H274="TBD", ESPORTS!P274, ""), "")
)
</f>
        <v/>
      </c>
    </row>
    <row r="275" ht="22.5" customHeight="1">
      <c r="A275" s="6">
        <v>274.0</v>
      </c>
      <c r="B275" s="6" t="str">
        <f>'Master Schedule'!B275</f>
        <v/>
      </c>
      <c r="C275" s="7">
        <v>46508.0</v>
      </c>
      <c r="D275" s="8" t="str">
        <f t="shared" si="1"/>
        <v>Saturday</v>
      </c>
      <c r="E275" s="11" t="str">
        <f>TEXTJOIN(
  CHAR(10) &amp; CHAR(10),
  TRUE,
  IFERROR(IF(WSO!H275="TBD", WSO!E275, ""), ""),
  IFERROR(IF(MSO!H275="TBD", MSO!E275, ""), ""),
  IFERROR(IF(FH!H275="TBD", FH!E275, ""), ""),
  IFERROR(IF(MGOLF!H275="TBD", MGOLF!E275, ""), ""),
  IFERROR(IF(Football!H275="TBD", Football!E275, ""), ""),
  IFERROR(IF(WVB!H275="TBD", WVB!E275, ""), ""),
  IFERROR(IF(XC!H275="TBD", XC!E275, ""), ""),
  IFERROR(IF(SWIMMING!H275="TBD", SWIMMING!E275, ""), ""),
  IFERROR(IF(WTEN!H275="TBD", WTEN!E275, ""), ""),
  IFERROR(IF(TF!H275="TBD", TF!E275, ""), ""),
  IFERROR(IF(WGOLF!H275="TBD", WGOLF!E275, ""), ""),
  IFERROR(IF(WBB!H275="TBD", WBB!E275, ""), ""),
  IFERROR(IF(MBB!H275="TBD", MBB!E275, ""), ""),
  IFERROR(IF(WLAX!H275="TBD", WLAX!E275, ""), ""),
  IFERROR(IF(MLAX!H275="TBD", MLAX!E275, ""), ""),
  IFERROR(IF(SOFT!H275="TBD", SOFT!E275, ""), ""),
  IFERROR(IF(BASE!H275="Away", BASE!E275, ""), ""),
  IFERROR(IF(ESPORTS!H275="TBD", ESPORTS!E275, ""), "")
)</f>
        <v/>
      </c>
      <c r="F275" s="11" t="str">
        <f>TEXTJOIN(
  CHAR(10) &amp; CHAR(10),
  TRUE,
  IFERROR(IF(WSO!H275="TBD", TEXT(WSO!F275, "h:mm AM/PM"), ""), ""),
  IFERROR(IF(MSO!H275="TBD", TEXT(MSO!F275, "h:mm AM/PM"), ""), ""),
  IFERROR(IF(FH!H275="TBD", TEXT(FH!F275, "h:mm AM/PM"), ""), ""),
  IFERROR(IF(MGOLF!H275="TBD", TEXT(MGOLF!F275, "h:mm AM/PM"), ""), ""),
  IFERROR(IF(Football!H275="TBD", TEXT(Football!F275, "h:mm AM/PM"), ""), ""),
  IFERROR(IF(WVB!H275="TBD", TEXT(WVB!F275, "h:mm AM/PM"), ""), ""),
  IFERROR(IF(XC!H275="TBD", TEXT(XC!F275, "h:mm AM/PM"), ""), ""),
  IFERROR(IF(SWIMMING!H275="TBD", TEXT(SWIMMING!F275, "h:mm AM/PM"), ""), ""),
  IFERROR(IF(WTEN!H275="TBD", TEXT(WTEN!F275, "h:mm AM/PM"), ""), ""),
  IFERROR(IF(TF!H275="TBD", TEXT(TF!F275, "h:mm AM/PM"), ""), ""),
  IFERROR(IF(WGOLF!H275="TBD", TEXT(WGOLF!F275, "h:mm AM/PM"), ""), ""),
  IFERROR(IF(WBB!H275="TBD", TEXT(WBB!F275, "h:mm AM/PM"), ""), ""),
  IFERROR(IF(MBB!H275="TBD", TEXT(MBB!F275, "h:mm AM/PM"), ""), ""),
  IFERROR(IF(WLAX!H275="TBD", TEXT(WLAX!F275, "h:mm AM/PM"), ""), ""),
  IFERROR(IF(MLAX!H275="TBD", TEXT(MLAX!F275, "h:mm AM/PM"), ""), ""),
  IFERROR(IF(SOFT!H275="TBD", TEXT(SOFT!F275, "h:mm AM/PM"), ""), ""),
  IFERROR(IF(BASE!H275="TBD", TEXT(BASE!F275, "h:mm AM/PM"), ""), ""),
  IFERROR(IF(ESPORTS!H275="TBD", TEXT(ESPORTS!F275, "h:mm AM/PM"), ""), "")
)
</f>
        <v/>
      </c>
      <c r="G275" s="11" t="str">
        <f>TEXTJOIN(
  CHAR(10) &amp; CHAR(10),
  TRUE,
  IFERROR(IF(WSO!H275="TBD", WSO!G275, ""), ""),
  IFERROR(IF(MSO!H275="TBD", MSO!G275, ""), ""),
  IFERROR(IF(FH!H275="TBD", FH!G275, ""), ""),
  IFERROR(IF(MGOLF!H275="TBD", MGOLF!G275, ""), ""),
  IFERROR(IF(Football!H275="TBD", Football!G275, ""), ""),
  IFERROR(IF(WVB!H275="TBD", WVB!G275, ""), ""),
  IFERROR(IF(XC!H275="TBD", XC!G275, ""), ""),
  IFERROR(IF(SWIMMING!H275="TBD", SWIMMING!G275, ""), ""),
  IFERROR(IF(WTEN!H275="TBD", WTEN!G275, ""), ""),
  IFERROR(IF(TF!H275="TBD", TF!G275, ""), ""),
  IFERROR(IF(WGOLF!H275="TBD", WGOLF!G275, ""), ""),
  IFERROR(IF(WBB!H275="TBD", WBB!G275, ""), ""),
  IFERROR(IF(MBB!H275="TBD", MBB!G275, ""), ""),
  IFERROR(IF(WLAX!H275="TBD", WLAX!G275, ""), ""),
  IFERROR(IF(MLAX!H275="TBD", MLAX!G275, ""), ""),
  IFERROR(IF(SOFT!H275="TBD", SOFT!G275, ""), ""),
  IFERROR(IF(BASE!H275="TBD", BASE!G275, ""), ""),
  IFERROR(IF(ESPORTS!H275="TBD", ESPORTS!G275, ""), "")
)
</f>
        <v/>
      </c>
      <c r="H275" s="22" t="str">
        <f>TEXTJOIN(
  CHAR(10) &amp; CHAR(10),
  TRUE,
  IFERROR(IF(WSO!H275="TBD", WSO!P275, ""), ""),
  IFERROR(IF(MSO!H275="TBD", MSO!P275, ""), ""),
  IFERROR(IF(FH!H275="TBD", FH!P275, ""), ""),
  IFERROR(IF(MGOLF!H275="TBD", MGOLF!P275, ""), ""),
  IFERROR(IF(Football!H275="TBD", Football!P275, ""), ""),
  IFERROR(IF(WVB!H275="TBD", WVB!P275, ""), ""),
  IFERROR(IF(XC!H275="TBD", XC!P275, ""), ""),
  IFERROR(IF(SWIMMING!H275="TBD", SWIMMING!P275, ""), ""),
  IFERROR(IF(WTEN!H275="TBD", WTEN!P275, ""), ""),
  IFERROR(IF(TF!H275="TBD", TF!P275, ""), ""),
  IFERROR(IF(WGOLF!H275="TBD", WGOLF!P275, ""), ""),
  IFERROR(IF(WBB!H275="TBD", WBB!P275, ""), ""),
  IFERROR(IF(MBB!H275="TBD", MBB!P275, ""), ""),
  IFERROR(IF(WLAX!H275="TBD", WLAX!P275, ""), ""),
  IFERROR(IF(MLAX!H275="TBD", MLAX!P275, ""), ""),
  IFERROR(IF(SOFT!H275="TBD", SOFT!P275, ""), ""),
  IFERROR(IF(BASE!H275="TBD", BASE!P275, ""), ""),
  IFERROR(IF(ESPORTS!H275="TBD", ESPORTS!P275, ""), "")
)
</f>
        <v/>
      </c>
    </row>
    <row r="276" ht="22.5" customHeight="1">
      <c r="A276" s="6">
        <v>275.0</v>
      </c>
      <c r="B276" s="6" t="str">
        <f>'Master Schedule'!B276</f>
        <v/>
      </c>
      <c r="C276" s="7">
        <v>46509.0</v>
      </c>
      <c r="D276" s="8" t="str">
        <f t="shared" si="1"/>
        <v>Sunday</v>
      </c>
      <c r="E276" s="11" t="str">
        <f>TEXTJOIN(
  CHAR(10) &amp; CHAR(10),
  TRUE,
  IFERROR(IF(WSO!H276="TBD", WSO!E276, ""), ""),
  IFERROR(IF(MSO!H276="TBD", MSO!E276, ""), ""),
  IFERROR(IF(FH!H276="TBD", FH!E276, ""), ""),
  IFERROR(IF(MGOLF!H276="TBD", MGOLF!E276, ""), ""),
  IFERROR(IF(Football!H276="TBD", Football!E276, ""), ""),
  IFERROR(IF(WVB!H276="TBD", WVB!E276, ""), ""),
  IFERROR(IF(XC!H276="TBD", XC!E276, ""), ""),
  IFERROR(IF(SWIMMING!H276="TBD", SWIMMING!E276, ""), ""),
  IFERROR(IF(WTEN!H276="TBD", WTEN!E276, ""), ""),
  IFERROR(IF(TF!H276="TBD", TF!E276, ""), ""),
  IFERROR(IF(WGOLF!H276="TBD", WGOLF!E276, ""), ""),
  IFERROR(IF(WBB!H276="TBD", WBB!E276, ""), ""),
  IFERROR(IF(MBB!H276="TBD", MBB!E276, ""), ""),
  IFERROR(IF(WLAX!H276="TBD", WLAX!E276, ""), ""),
  IFERROR(IF(MLAX!H276="TBD", MLAX!E276, ""), ""),
  IFERROR(IF(SOFT!H276="TBD", SOFT!E276, ""), ""),
  IFERROR(IF(BASE!H276="Away", BASE!E276, ""), ""),
  IFERROR(IF(ESPORTS!H276="TBD", ESPORTS!E276, ""), "")
)</f>
        <v/>
      </c>
      <c r="F276" s="11" t="str">
        <f>TEXTJOIN(
  CHAR(10) &amp; CHAR(10),
  TRUE,
  IFERROR(IF(WSO!H276="TBD", TEXT(WSO!F276, "h:mm AM/PM"), ""), ""),
  IFERROR(IF(MSO!H276="TBD", TEXT(MSO!F276, "h:mm AM/PM"), ""), ""),
  IFERROR(IF(FH!H276="TBD", TEXT(FH!F276, "h:mm AM/PM"), ""), ""),
  IFERROR(IF(MGOLF!H276="TBD", TEXT(MGOLF!F276, "h:mm AM/PM"), ""), ""),
  IFERROR(IF(Football!H276="TBD", TEXT(Football!F276, "h:mm AM/PM"), ""), ""),
  IFERROR(IF(WVB!H276="TBD", TEXT(WVB!F276, "h:mm AM/PM"), ""), ""),
  IFERROR(IF(XC!H276="TBD", TEXT(XC!F276, "h:mm AM/PM"), ""), ""),
  IFERROR(IF(SWIMMING!H276="TBD", TEXT(SWIMMING!F276, "h:mm AM/PM"), ""), ""),
  IFERROR(IF(WTEN!H276="TBD", TEXT(WTEN!F276, "h:mm AM/PM"), ""), ""),
  IFERROR(IF(TF!H276="TBD", TEXT(TF!F276, "h:mm AM/PM"), ""), ""),
  IFERROR(IF(WGOLF!H276="TBD", TEXT(WGOLF!F276, "h:mm AM/PM"), ""), ""),
  IFERROR(IF(WBB!H276="TBD", TEXT(WBB!F276, "h:mm AM/PM"), ""), ""),
  IFERROR(IF(MBB!H276="TBD", TEXT(MBB!F276, "h:mm AM/PM"), ""), ""),
  IFERROR(IF(WLAX!H276="TBD", TEXT(WLAX!F276, "h:mm AM/PM"), ""), ""),
  IFERROR(IF(MLAX!H276="TBD", TEXT(MLAX!F276, "h:mm AM/PM"), ""), ""),
  IFERROR(IF(SOFT!H276="TBD", TEXT(SOFT!F276, "h:mm AM/PM"), ""), ""),
  IFERROR(IF(BASE!H276="TBD", TEXT(BASE!F276, "h:mm AM/PM"), ""), ""),
  IFERROR(IF(ESPORTS!H276="TBD", TEXT(ESPORTS!F276, "h:mm AM/PM"), ""), "")
)
</f>
        <v/>
      </c>
      <c r="G276" s="11" t="str">
        <f>TEXTJOIN(
  CHAR(10) &amp; CHAR(10),
  TRUE,
  IFERROR(IF(WSO!H276="TBD", WSO!G276, ""), ""),
  IFERROR(IF(MSO!H276="TBD", MSO!G276, ""), ""),
  IFERROR(IF(FH!H276="TBD", FH!G276, ""), ""),
  IFERROR(IF(MGOLF!H276="TBD", MGOLF!G276, ""), ""),
  IFERROR(IF(Football!H276="TBD", Football!G276, ""), ""),
  IFERROR(IF(WVB!H276="TBD", WVB!G276, ""), ""),
  IFERROR(IF(XC!H276="TBD", XC!G276, ""), ""),
  IFERROR(IF(SWIMMING!H276="TBD", SWIMMING!G276, ""), ""),
  IFERROR(IF(WTEN!H276="TBD", WTEN!G276, ""), ""),
  IFERROR(IF(TF!H276="TBD", TF!G276, ""), ""),
  IFERROR(IF(WGOLF!H276="TBD", WGOLF!G276, ""), ""),
  IFERROR(IF(WBB!H276="TBD", WBB!G276, ""), ""),
  IFERROR(IF(MBB!H276="TBD", MBB!G276, ""), ""),
  IFERROR(IF(WLAX!H276="TBD", WLAX!G276, ""), ""),
  IFERROR(IF(MLAX!H276="TBD", MLAX!G276, ""), ""),
  IFERROR(IF(SOFT!H276="TBD", SOFT!G276, ""), ""),
  IFERROR(IF(BASE!H276="TBD", BASE!G276, ""), ""),
  IFERROR(IF(ESPORTS!H276="TBD", ESPORTS!G276, ""), "")
)
</f>
        <v/>
      </c>
      <c r="H276" s="22" t="str">
        <f>TEXTJOIN(
  CHAR(10) &amp; CHAR(10),
  TRUE,
  IFERROR(IF(WSO!H276="TBD", WSO!P276, ""), ""),
  IFERROR(IF(MSO!H276="TBD", MSO!P276, ""), ""),
  IFERROR(IF(FH!H276="TBD", FH!P276, ""), ""),
  IFERROR(IF(MGOLF!H276="TBD", MGOLF!P276, ""), ""),
  IFERROR(IF(Football!H276="TBD", Football!P276, ""), ""),
  IFERROR(IF(WVB!H276="TBD", WVB!P276, ""), ""),
  IFERROR(IF(XC!H276="TBD", XC!P276, ""), ""),
  IFERROR(IF(SWIMMING!H276="TBD", SWIMMING!P276, ""), ""),
  IFERROR(IF(WTEN!H276="TBD", WTEN!P276, ""), ""),
  IFERROR(IF(TF!H276="TBD", TF!P276, ""), ""),
  IFERROR(IF(WGOLF!H276="TBD", WGOLF!P276, ""), ""),
  IFERROR(IF(WBB!H276="TBD", WBB!P276, ""), ""),
  IFERROR(IF(MBB!H276="TBD", MBB!P276, ""), ""),
  IFERROR(IF(WLAX!H276="TBD", WLAX!P276, ""), ""),
  IFERROR(IF(MLAX!H276="TBD", MLAX!P276, ""), ""),
  IFERROR(IF(SOFT!H276="TBD", SOFT!P276, ""), ""),
  IFERROR(IF(BASE!H276="TBD", BASE!P276, ""), ""),
  IFERROR(IF(ESPORTS!H276="TBD", ESPORTS!P276, ""), "")
)
</f>
        <v/>
      </c>
    </row>
    <row r="277" ht="22.5" customHeight="1">
      <c r="A277" s="6">
        <v>276.0</v>
      </c>
      <c r="B277" s="6" t="str">
        <f>'Master Schedule'!B277</f>
        <v/>
      </c>
      <c r="C277" s="7">
        <v>46510.0</v>
      </c>
      <c r="D277" s="8" t="str">
        <f t="shared" si="1"/>
        <v>Monday</v>
      </c>
      <c r="E277" s="11" t="str">
        <f>TEXTJOIN(
  CHAR(10) &amp; CHAR(10),
  TRUE,
  IFERROR(IF(WSO!H277="TBD", WSO!E277, ""), ""),
  IFERROR(IF(MSO!H277="TBD", MSO!E277, ""), ""),
  IFERROR(IF(FH!H277="TBD", FH!E277, ""), ""),
  IFERROR(IF(MGOLF!H277="TBD", MGOLF!E277, ""), ""),
  IFERROR(IF(Football!H277="TBD", Football!E277, ""), ""),
  IFERROR(IF(WVB!H277="TBD", WVB!E277, ""), ""),
  IFERROR(IF(XC!H277="TBD", XC!E277, ""), ""),
  IFERROR(IF(SWIMMING!H277="TBD", SWIMMING!E277, ""), ""),
  IFERROR(IF(WTEN!H277="TBD", WTEN!E277, ""), ""),
  IFERROR(IF(TF!H277="TBD", TF!E277, ""), ""),
  IFERROR(IF(WGOLF!H277="TBD", WGOLF!E277, ""), ""),
  IFERROR(IF(WBB!H277="TBD", WBB!E277, ""), ""),
  IFERROR(IF(MBB!H277="TBD", MBB!E277, ""), ""),
  IFERROR(IF(WLAX!H277="TBD", WLAX!E277, ""), ""),
  IFERROR(IF(MLAX!H277="TBD", MLAX!E277, ""), ""),
  IFERROR(IF(SOFT!H277="TBD", SOFT!E277, ""), ""),
  IFERROR(IF(BASE!H277="Away", BASE!E277, ""), ""),
  IFERROR(IF(ESPORTS!H277="TBD", ESPORTS!E277, ""), "")
)</f>
        <v/>
      </c>
      <c r="F277" s="11" t="str">
        <f>TEXTJOIN(
  CHAR(10) &amp; CHAR(10),
  TRUE,
  IFERROR(IF(WSO!H277="TBD", TEXT(WSO!F277, "h:mm AM/PM"), ""), ""),
  IFERROR(IF(MSO!H277="TBD", TEXT(MSO!F277, "h:mm AM/PM"), ""), ""),
  IFERROR(IF(FH!H277="TBD", TEXT(FH!F277, "h:mm AM/PM"), ""), ""),
  IFERROR(IF(MGOLF!H277="TBD", TEXT(MGOLF!F277, "h:mm AM/PM"), ""), ""),
  IFERROR(IF(Football!H277="TBD", TEXT(Football!F277, "h:mm AM/PM"), ""), ""),
  IFERROR(IF(WVB!H277="TBD", TEXT(WVB!F277, "h:mm AM/PM"), ""), ""),
  IFERROR(IF(XC!H277="TBD", TEXT(XC!F277, "h:mm AM/PM"), ""), ""),
  IFERROR(IF(SWIMMING!H277="TBD", TEXT(SWIMMING!F277, "h:mm AM/PM"), ""), ""),
  IFERROR(IF(WTEN!H277="TBD", TEXT(WTEN!F277, "h:mm AM/PM"), ""), ""),
  IFERROR(IF(TF!H277="TBD", TEXT(TF!F277, "h:mm AM/PM"), ""), ""),
  IFERROR(IF(WGOLF!H277="TBD", TEXT(WGOLF!F277, "h:mm AM/PM"), ""), ""),
  IFERROR(IF(WBB!H277="TBD", TEXT(WBB!F277, "h:mm AM/PM"), ""), ""),
  IFERROR(IF(MBB!H277="TBD", TEXT(MBB!F277, "h:mm AM/PM"), ""), ""),
  IFERROR(IF(WLAX!H277="TBD", TEXT(WLAX!F277, "h:mm AM/PM"), ""), ""),
  IFERROR(IF(MLAX!H277="TBD", TEXT(MLAX!F277, "h:mm AM/PM"), ""), ""),
  IFERROR(IF(SOFT!H277="TBD", TEXT(SOFT!F277, "h:mm AM/PM"), ""), ""),
  IFERROR(IF(BASE!H277="TBD", TEXT(BASE!F277, "h:mm AM/PM"), ""), ""),
  IFERROR(IF(ESPORTS!H277="TBD", TEXT(ESPORTS!F277, "h:mm AM/PM"), ""), "")
)
</f>
        <v/>
      </c>
      <c r="G277" s="11" t="str">
        <f>TEXTJOIN(
  CHAR(10) &amp; CHAR(10),
  TRUE,
  IFERROR(IF(WSO!H277="TBD", WSO!G277, ""), ""),
  IFERROR(IF(MSO!H277="TBD", MSO!G277, ""), ""),
  IFERROR(IF(FH!H277="TBD", FH!G277, ""), ""),
  IFERROR(IF(MGOLF!H277="TBD", MGOLF!G277, ""), ""),
  IFERROR(IF(Football!H277="TBD", Football!G277, ""), ""),
  IFERROR(IF(WVB!H277="TBD", WVB!G277, ""), ""),
  IFERROR(IF(XC!H277="TBD", XC!G277, ""), ""),
  IFERROR(IF(SWIMMING!H277="TBD", SWIMMING!G277, ""), ""),
  IFERROR(IF(WTEN!H277="TBD", WTEN!G277, ""), ""),
  IFERROR(IF(TF!H277="TBD", TF!G277, ""), ""),
  IFERROR(IF(WGOLF!H277="TBD", WGOLF!G277, ""), ""),
  IFERROR(IF(WBB!H277="TBD", WBB!G277, ""), ""),
  IFERROR(IF(MBB!H277="TBD", MBB!G277, ""), ""),
  IFERROR(IF(WLAX!H277="TBD", WLAX!G277, ""), ""),
  IFERROR(IF(MLAX!H277="TBD", MLAX!G277, ""), ""),
  IFERROR(IF(SOFT!H277="TBD", SOFT!G277, ""), ""),
  IFERROR(IF(BASE!H277="TBD", BASE!G277, ""), ""),
  IFERROR(IF(ESPORTS!H277="TBD", ESPORTS!G277, ""), "")
)
</f>
        <v/>
      </c>
      <c r="H277" s="22" t="str">
        <f>TEXTJOIN(
  CHAR(10) &amp; CHAR(10),
  TRUE,
  IFERROR(IF(WSO!H277="TBD", WSO!P277, ""), ""),
  IFERROR(IF(MSO!H277="TBD", MSO!P277, ""), ""),
  IFERROR(IF(FH!H277="TBD", FH!P277, ""), ""),
  IFERROR(IF(MGOLF!H277="TBD", MGOLF!P277, ""), ""),
  IFERROR(IF(Football!H277="TBD", Football!P277, ""), ""),
  IFERROR(IF(WVB!H277="TBD", WVB!P277, ""), ""),
  IFERROR(IF(XC!H277="TBD", XC!P277, ""), ""),
  IFERROR(IF(SWIMMING!H277="TBD", SWIMMING!P277, ""), ""),
  IFERROR(IF(WTEN!H277="TBD", WTEN!P277, ""), ""),
  IFERROR(IF(TF!H277="TBD", TF!P277, ""), ""),
  IFERROR(IF(WGOLF!H277="TBD", WGOLF!P277, ""), ""),
  IFERROR(IF(WBB!H277="TBD", WBB!P277, ""), ""),
  IFERROR(IF(MBB!H277="TBD", MBB!P277, ""), ""),
  IFERROR(IF(WLAX!H277="TBD", WLAX!P277, ""), ""),
  IFERROR(IF(MLAX!H277="TBD", MLAX!P277, ""), ""),
  IFERROR(IF(SOFT!H277="TBD", SOFT!P277, ""), ""),
  IFERROR(IF(BASE!H277="TBD", BASE!P277, ""), ""),
  IFERROR(IF(ESPORTS!H277="TBD", ESPORTS!P277, ""), "")
)
</f>
        <v/>
      </c>
    </row>
    <row r="278" ht="22.5" customHeight="1">
      <c r="A278" s="6">
        <v>277.0</v>
      </c>
      <c r="B278" s="6" t="str">
        <f>'Master Schedule'!B278</f>
        <v/>
      </c>
      <c r="C278" s="7">
        <v>46511.0</v>
      </c>
      <c r="D278" s="8" t="str">
        <f t="shared" si="1"/>
        <v>Tuesday</v>
      </c>
      <c r="E278" s="11" t="str">
        <f>TEXTJOIN(
  CHAR(10) &amp; CHAR(10),
  TRUE,
  IFERROR(IF(WSO!H278="TBD", WSO!E278, ""), ""),
  IFERROR(IF(MSO!H278="TBD", MSO!E278, ""), ""),
  IFERROR(IF(FH!H278="TBD", FH!E278, ""), ""),
  IFERROR(IF(MGOLF!H278="TBD", MGOLF!E278, ""), ""),
  IFERROR(IF(Football!H278="TBD", Football!E278, ""), ""),
  IFERROR(IF(WVB!H278="TBD", WVB!E278, ""), ""),
  IFERROR(IF(XC!H278="TBD", XC!E278, ""), ""),
  IFERROR(IF(SWIMMING!H278="TBD", SWIMMING!E278, ""), ""),
  IFERROR(IF(WTEN!H278="TBD", WTEN!E278, ""), ""),
  IFERROR(IF(TF!H278="TBD", TF!E278, ""), ""),
  IFERROR(IF(WGOLF!H278="TBD", WGOLF!E278, ""), ""),
  IFERROR(IF(WBB!H278="TBD", WBB!E278, ""), ""),
  IFERROR(IF(MBB!H278="TBD", MBB!E278, ""), ""),
  IFERROR(IF(WLAX!H278="TBD", WLAX!E278, ""), ""),
  IFERROR(IF(MLAX!H278="TBD", MLAX!E278, ""), ""),
  IFERROR(IF(SOFT!H278="TBD", SOFT!E278, ""), ""),
  IFERROR(IF(BASE!H278="Away", BASE!E278, ""), ""),
  IFERROR(IF(ESPORTS!H278="TBD", ESPORTS!E278, ""), "")
)</f>
        <v/>
      </c>
      <c r="F278" s="11" t="str">
        <f>TEXTJOIN(
  CHAR(10) &amp; CHAR(10),
  TRUE,
  IFERROR(IF(WSO!H278="TBD", TEXT(WSO!F278, "h:mm AM/PM"), ""), ""),
  IFERROR(IF(MSO!H278="TBD", TEXT(MSO!F278, "h:mm AM/PM"), ""), ""),
  IFERROR(IF(FH!H278="TBD", TEXT(FH!F278, "h:mm AM/PM"), ""), ""),
  IFERROR(IF(MGOLF!H278="TBD", TEXT(MGOLF!F278, "h:mm AM/PM"), ""), ""),
  IFERROR(IF(Football!H278="TBD", TEXT(Football!F278, "h:mm AM/PM"), ""), ""),
  IFERROR(IF(WVB!H278="TBD", TEXT(WVB!F278, "h:mm AM/PM"), ""), ""),
  IFERROR(IF(XC!H278="TBD", TEXT(XC!F278, "h:mm AM/PM"), ""), ""),
  IFERROR(IF(SWIMMING!H278="TBD", TEXT(SWIMMING!F278, "h:mm AM/PM"), ""), ""),
  IFERROR(IF(WTEN!H278="TBD", TEXT(WTEN!F278, "h:mm AM/PM"), ""), ""),
  IFERROR(IF(TF!H278="TBD", TEXT(TF!F278, "h:mm AM/PM"), ""), ""),
  IFERROR(IF(WGOLF!H278="TBD", TEXT(WGOLF!F278, "h:mm AM/PM"), ""), ""),
  IFERROR(IF(WBB!H278="TBD", TEXT(WBB!F278, "h:mm AM/PM"), ""), ""),
  IFERROR(IF(MBB!H278="TBD", TEXT(MBB!F278, "h:mm AM/PM"), ""), ""),
  IFERROR(IF(WLAX!H278="TBD", TEXT(WLAX!F278, "h:mm AM/PM"), ""), ""),
  IFERROR(IF(MLAX!H278="TBD", TEXT(MLAX!F278, "h:mm AM/PM"), ""), ""),
  IFERROR(IF(SOFT!H278="TBD", TEXT(SOFT!F278, "h:mm AM/PM"), ""), ""),
  IFERROR(IF(BASE!H278="TBD", TEXT(BASE!F278, "h:mm AM/PM"), ""), ""),
  IFERROR(IF(ESPORTS!H278="TBD", TEXT(ESPORTS!F278, "h:mm AM/PM"), ""), "")
)
</f>
        <v/>
      </c>
      <c r="G278" s="11" t="str">
        <f>TEXTJOIN(
  CHAR(10) &amp; CHAR(10),
  TRUE,
  IFERROR(IF(WSO!H278="TBD", WSO!G278, ""), ""),
  IFERROR(IF(MSO!H278="TBD", MSO!G278, ""), ""),
  IFERROR(IF(FH!H278="TBD", FH!G278, ""), ""),
  IFERROR(IF(MGOLF!H278="TBD", MGOLF!G278, ""), ""),
  IFERROR(IF(Football!H278="TBD", Football!G278, ""), ""),
  IFERROR(IF(WVB!H278="TBD", WVB!G278, ""), ""),
  IFERROR(IF(XC!H278="TBD", XC!G278, ""), ""),
  IFERROR(IF(SWIMMING!H278="TBD", SWIMMING!G278, ""), ""),
  IFERROR(IF(WTEN!H278="TBD", WTEN!G278, ""), ""),
  IFERROR(IF(TF!H278="TBD", TF!G278, ""), ""),
  IFERROR(IF(WGOLF!H278="TBD", WGOLF!G278, ""), ""),
  IFERROR(IF(WBB!H278="TBD", WBB!G278, ""), ""),
  IFERROR(IF(MBB!H278="TBD", MBB!G278, ""), ""),
  IFERROR(IF(WLAX!H278="TBD", WLAX!G278, ""), ""),
  IFERROR(IF(MLAX!H278="TBD", MLAX!G278, ""), ""),
  IFERROR(IF(SOFT!H278="TBD", SOFT!G278, ""), ""),
  IFERROR(IF(BASE!H278="TBD", BASE!G278, ""), ""),
  IFERROR(IF(ESPORTS!H278="TBD", ESPORTS!G278, ""), "")
)
</f>
        <v/>
      </c>
      <c r="H278" s="22" t="str">
        <f>TEXTJOIN(
  CHAR(10) &amp; CHAR(10),
  TRUE,
  IFERROR(IF(WSO!H278="TBD", WSO!P278, ""), ""),
  IFERROR(IF(MSO!H278="TBD", MSO!P278, ""), ""),
  IFERROR(IF(FH!H278="TBD", FH!P278, ""), ""),
  IFERROR(IF(MGOLF!H278="TBD", MGOLF!P278, ""), ""),
  IFERROR(IF(Football!H278="TBD", Football!P278, ""), ""),
  IFERROR(IF(WVB!H278="TBD", WVB!P278, ""), ""),
  IFERROR(IF(XC!H278="TBD", XC!P278, ""), ""),
  IFERROR(IF(SWIMMING!H278="TBD", SWIMMING!P278, ""), ""),
  IFERROR(IF(WTEN!H278="TBD", WTEN!P278, ""), ""),
  IFERROR(IF(TF!H278="TBD", TF!P278, ""), ""),
  IFERROR(IF(WGOLF!H278="TBD", WGOLF!P278, ""), ""),
  IFERROR(IF(WBB!H278="TBD", WBB!P278, ""), ""),
  IFERROR(IF(MBB!H278="TBD", MBB!P278, ""), ""),
  IFERROR(IF(WLAX!H278="TBD", WLAX!P278, ""), ""),
  IFERROR(IF(MLAX!H278="TBD", MLAX!P278, ""), ""),
  IFERROR(IF(SOFT!H278="TBD", SOFT!P278, ""), ""),
  IFERROR(IF(BASE!H278="TBD", BASE!P278, ""), ""),
  IFERROR(IF(ESPORTS!H278="TBD", ESPORTS!P278, ""), "")
)
</f>
        <v/>
      </c>
    </row>
    <row r="279" ht="22.5" customHeight="1">
      <c r="A279" s="6">
        <v>278.0</v>
      </c>
      <c r="B279" s="6" t="str">
        <f>'Master Schedule'!B279</f>
        <v/>
      </c>
      <c r="C279" s="7">
        <v>46512.0</v>
      </c>
      <c r="D279" s="8" t="str">
        <f t="shared" si="1"/>
        <v>Wednesday</v>
      </c>
      <c r="E279" s="11" t="str">
        <f>TEXTJOIN(
  CHAR(10) &amp; CHAR(10),
  TRUE,
  IFERROR(IF(WSO!H279="TBD", WSO!E279, ""), ""),
  IFERROR(IF(MSO!H279="TBD", MSO!E279, ""), ""),
  IFERROR(IF(FH!H279="TBD", FH!E279, ""), ""),
  IFERROR(IF(MGOLF!H279="TBD", MGOLF!E279, ""), ""),
  IFERROR(IF(Football!H279="TBD", Football!E279, ""), ""),
  IFERROR(IF(WVB!H279="TBD", WVB!E279, ""), ""),
  IFERROR(IF(XC!H279="TBD", XC!E279, ""), ""),
  IFERROR(IF(SWIMMING!H279="TBD", SWIMMING!E279, ""), ""),
  IFERROR(IF(WTEN!H279="TBD", WTEN!E279, ""), ""),
  IFERROR(IF(TF!H279="TBD", TF!E279, ""), ""),
  IFERROR(IF(WGOLF!H279="TBD", WGOLF!E279, ""), ""),
  IFERROR(IF(WBB!H279="TBD", WBB!E279, ""), ""),
  IFERROR(IF(MBB!H279="TBD", MBB!E279, ""), ""),
  IFERROR(IF(WLAX!H279="TBD", WLAX!E279, ""), ""),
  IFERROR(IF(MLAX!H279="TBD", MLAX!E279, ""), ""),
  IFERROR(IF(SOFT!H279="TBD", SOFT!E279, ""), ""),
  IFERROR(IF(BASE!H279="Away", BASE!E279, ""), ""),
  IFERROR(IF(ESPORTS!H279="TBD", ESPORTS!E279, ""), "")
)</f>
        <v/>
      </c>
      <c r="F279" s="11" t="str">
        <f>TEXTJOIN(
  CHAR(10) &amp; CHAR(10),
  TRUE,
  IFERROR(IF(WSO!H279="TBD", TEXT(WSO!F279, "h:mm AM/PM"), ""), ""),
  IFERROR(IF(MSO!H279="TBD", TEXT(MSO!F279, "h:mm AM/PM"), ""), ""),
  IFERROR(IF(FH!H279="TBD", TEXT(FH!F279, "h:mm AM/PM"), ""), ""),
  IFERROR(IF(MGOLF!H279="TBD", TEXT(MGOLF!F279, "h:mm AM/PM"), ""), ""),
  IFERROR(IF(Football!H279="TBD", TEXT(Football!F279, "h:mm AM/PM"), ""), ""),
  IFERROR(IF(WVB!H279="TBD", TEXT(WVB!F279, "h:mm AM/PM"), ""), ""),
  IFERROR(IF(XC!H279="TBD", TEXT(XC!F279, "h:mm AM/PM"), ""), ""),
  IFERROR(IF(SWIMMING!H279="TBD", TEXT(SWIMMING!F279, "h:mm AM/PM"), ""), ""),
  IFERROR(IF(WTEN!H279="TBD", TEXT(WTEN!F279, "h:mm AM/PM"), ""), ""),
  IFERROR(IF(TF!H279="TBD", TEXT(TF!F279, "h:mm AM/PM"), ""), ""),
  IFERROR(IF(WGOLF!H279="TBD", TEXT(WGOLF!F279, "h:mm AM/PM"), ""), ""),
  IFERROR(IF(WBB!H279="TBD", TEXT(WBB!F279, "h:mm AM/PM"), ""), ""),
  IFERROR(IF(MBB!H279="TBD", TEXT(MBB!F279, "h:mm AM/PM"), ""), ""),
  IFERROR(IF(WLAX!H279="TBD", TEXT(WLAX!F279, "h:mm AM/PM"), ""), ""),
  IFERROR(IF(MLAX!H279="TBD", TEXT(MLAX!F279, "h:mm AM/PM"), ""), ""),
  IFERROR(IF(SOFT!H279="TBD", TEXT(SOFT!F279, "h:mm AM/PM"), ""), ""),
  IFERROR(IF(BASE!H279="TBD", TEXT(BASE!F279, "h:mm AM/PM"), ""), ""),
  IFERROR(IF(ESPORTS!H279="TBD", TEXT(ESPORTS!F279, "h:mm AM/PM"), ""), "")
)
</f>
        <v/>
      </c>
      <c r="G279" s="11" t="str">
        <f>TEXTJOIN(
  CHAR(10) &amp; CHAR(10),
  TRUE,
  IFERROR(IF(WSO!H279="TBD", WSO!G279, ""), ""),
  IFERROR(IF(MSO!H279="TBD", MSO!G279, ""), ""),
  IFERROR(IF(FH!H279="TBD", FH!G279, ""), ""),
  IFERROR(IF(MGOLF!H279="TBD", MGOLF!G279, ""), ""),
  IFERROR(IF(Football!H279="TBD", Football!G279, ""), ""),
  IFERROR(IF(WVB!H279="TBD", WVB!G279, ""), ""),
  IFERROR(IF(XC!H279="TBD", XC!G279, ""), ""),
  IFERROR(IF(SWIMMING!H279="TBD", SWIMMING!G279, ""), ""),
  IFERROR(IF(WTEN!H279="TBD", WTEN!G279, ""), ""),
  IFERROR(IF(TF!H279="TBD", TF!G279, ""), ""),
  IFERROR(IF(WGOLF!H279="TBD", WGOLF!G279, ""), ""),
  IFERROR(IF(WBB!H279="TBD", WBB!G279, ""), ""),
  IFERROR(IF(MBB!H279="TBD", MBB!G279, ""), ""),
  IFERROR(IF(WLAX!H279="TBD", WLAX!G279, ""), ""),
  IFERROR(IF(MLAX!H279="TBD", MLAX!G279, ""), ""),
  IFERROR(IF(SOFT!H279="TBD", SOFT!G279, ""), ""),
  IFERROR(IF(BASE!H279="TBD", BASE!G279, ""), ""),
  IFERROR(IF(ESPORTS!H279="TBD", ESPORTS!G279, ""), "")
)
</f>
        <v/>
      </c>
      <c r="H279" s="22" t="str">
        <f>TEXTJOIN(
  CHAR(10) &amp; CHAR(10),
  TRUE,
  IFERROR(IF(WSO!H279="TBD", WSO!P279, ""), ""),
  IFERROR(IF(MSO!H279="TBD", MSO!P279, ""), ""),
  IFERROR(IF(FH!H279="TBD", FH!P279, ""), ""),
  IFERROR(IF(MGOLF!H279="TBD", MGOLF!P279, ""), ""),
  IFERROR(IF(Football!H279="TBD", Football!P279, ""), ""),
  IFERROR(IF(WVB!H279="TBD", WVB!P279, ""), ""),
  IFERROR(IF(XC!H279="TBD", XC!P279, ""), ""),
  IFERROR(IF(SWIMMING!H279="TBD", SWIMMING!P279, ""), ""),
  IFERROR(IF(WTEN!H279="TBD", WTEN!P279, ""), ""),
  IFERROR(IF(TF!H279="TBD", TF!P279, ""), ""),
  IFERROR(IF(WGOLF!H279="TBD", WGOLF!P279, ""), ""),
  IFERROR(IF(WBB!H279="TBD", WBB!P279, ""), ""),
  IFERROR(IF(MBB!H279="TBD", MBB!P279, ""), ""),
  IFERROR(IF(WLAX!H279="TBD", WLAX!P279, ""), ""),
  IFERROR(IF(MLAX!H279="TBD", MLAX!P279, ""), ""),
  IFERROR(IF(SOFT!H279="TBD", SOFT!P279, ""), ""),
  IFERROR(IF(BASE!H279="TBD", BASE!P279, ""), ""),
  IFERROR(IF(ESPORTS!H279="TBD", ESPORTS!P279, ""), "")
)
</f>
        <v/>
      </c>
    </row>
    <row r="280" ht="22.5" customHeight="1">
      <c r="A280" s="6">
        <v>279.0</v>
      </c>
      <c r="B280" s="6" t="str">
        <f>'Master Schedule'!B280</f>
        <v/>
      </c>
      <c r="C280" s="7">
        <v>46513.0</v>
      </c>
      <c r="D280" s="8" t="str">
        <f t="shared" si="1"/>
        <v>Thursday</v>
      </c>
      <c r="E280" s="11" t="str">
        <f>TEXTJOIN(
  CHAR(10) &amp; CHAR(10),
  TRUE,
  IFERROR(IF(WSO!H280="TBD", WSO!E280, ""), ""),
  IFERROR(IF(MSO!H280="TBD", MSO!E280, ""), ""),
  IFERROR(IF(FH!H280="TBD", FH!E280, ""), ""),
  IFERROR(IF(MGOLF!H280="TBD", MGOLF!E280, ""), ""),
  IFERROR(IF(Football!H280="TBD", Football!E280, ""), ""),
  IFERROR(IF(WVB!H280="TBD", WVB!E280, ""), ""),
  IFERROR(IF(XC!H280="TBD", XC!E280, ""), ""),
  IFERROR(IF(SWIMMING!H280="TBD", SWIMMING!E280, ""), ""),
  IFERROR(IF(WTEN!H280="TBD", WTEN!E280, ""), ""),
  IFERROR(IF(TF!H280="TBD", TF!E280, ""), ""),
  IFERROR(IF(WGOLF!H280="TBD", WGOLF!E280, ""), ""),
  IFERROR(IF(WBB!H280="TBD", WBB!E280, ""), ""),
  IFERROR(IF(MBB!H280="TBD", MBB!E280, ""), ""),
  IFERROR(IF(WLAX!H280="TBD", WLAX!E280, ""), ""),
  IFERROR(IF(MLAX!H280="TBD", MLAX!E280, ""), ""),
  IFERROR(IF(SOFT!H280="TBD", SOFT!E280, ""), ""),
  IFERROR(IF(BASE!H280="Away", BASE!E280, ""), ""),
  IFERROR(IF(ESPORTS!H280="TBD", ESPORTS!E280, ""), "")
)</f>
        <v/>
      </c>
      <c r="F280" s="11" t="str">
        <f>TEXTJOIN(
  CHAR(10) &amp; CHAR(10),
  TRUE,
  IFERROR(IF(WSO!H280="TBD", TEXT(WSO!F280, "h:mm AM/PM"), ""), ""),
  IFERROR(IF(MSO!H280="TBD", TEXT(MSO!F280, "h:mm AM/PM"), ""), ""),
  IFERROR(IF(FH!H280="TBD", TEXT(FH!F280, "h:mm AM/PM"), ""), ""),
  IFERROR(IF(MGOLF!H280="TBD", TEXT(MGOLF!F280, "h:mm AM/PM"), ""), ""),
  IFERROR(IF(Football!H280="TBD", TEXT(Football!F280, "h:mm AM/PM"), ""), ""),
  IFERROR(IF(WVB!H280="TBD", TEXT(WVB!F280, "h:mm AM/PM"), ""), ""),
  IFERROR(IF(XC!H280="TBD", TEXT(XC!F280, "h:mm AM/PM"), ""), ""),
  IFERROR(IF(SWIMMING!H280="TBD", TEXT(SWIMMING!F280, "h:mm AM/PM"), ""), ""),
  IFERROR(IF(WTEN!H280="TBD", TEXT(WTEN!F280, "h:mm AM/PM"), ""), ""),
  IFERROR(IF(TF!H280="TBD", TEXT(TF!F280, "h:mm AM/PM"), ""), ""),
  IFERROR(IF(WGOLF!H280="TBD", TEXT(WGOLF!F280, "h:mm AM/PM"), ""), ""),
  IFERROR(IF(WBB!H280="TBD", TEXT(WBB!F280, "h:mm AM/PM"), ""), ""),
  IFERROR(IF(MBB!H280="TBD", TEXT(MBB!F280, "h:mm AM/PM"), ""), ""),
  IFERROR(IF(WLAX!H280="TBD", TEXT(WLAX!F280, "h:mm AM/PM"), ""), ""),
  IFERROR(IF(MLAX!H280="TBD", TEXT(MLAX!F280, "h:mm AM/PM"), ""), ""),
  IFERROR(IF(SOFT!H280="TBD", TEXT(SOFT!F280, "h:mm AM/PM"), ""), ""),
  IFERROR(IF(BASE!H280="TBD", TEXT(BASE!F280, "h:mm AM/PM"), ""), ""),
  IFERROR(IF(ESPORTS!H280="TBD", TEXT(ESPORTS!F280, "h:mm AM/PM"), ""), "")
)
</f>
        <v/>
      </c>
      <c r="G280" s="11" t="str">
        <f>TEXTJOIN(
  CHAR(10) &amp; CHAR(10),
  TRUE,
  IFERROR(IF(WSO!H280="TBD", WSO!G280, ""), ""),
  IFERROR(IF(MSO!H280="TBD", MSO!G280, ""), ""),
  IFERROR(IF(FH!H280="TBD", FH!G280, ""), ""),
  IFERROR(IF(MGOLF!H280="TBD", MGOLF!G280, ""), ""),
  IFERROR(IF(Football!H280="TBD", Football!G280, ""), ""),
  IFERROR(IF(WVB!H280="TBD", WVB!G280, ""), ""),
  IFERROR(IF(XC!H280="TBD", XC!G280, ""), ""),
  IFERROR(IF(SWIMMING!H280="TBD", SWIMMING!G280, ""), ""),
  IFERROR(IF(WTEN!H280="TBD", WTEN!G280, ""), ""),
  IFERROR(IF(TF!H280="TBD", TF!G280, ""), ""),
  IFERROR(IF(WGOLF!H280="TBD", WGOLF!G280, ""), ""),
  IFERROR(IF(WBB!H280="TBD", WBB!G280, ""), ""),
  IFERROR(IF(MBB!H280="TBD", MBB!G280, ""), ""),
  IFERROR(IF(WLAX!H280="TBD", WLAX!G280, ""), ""),
  IFERROR(IF(MLAX!H280="TBD", MLAX!G280, ""), ""),
  IFERROR(IF(SOFT!H280="TBD", SOFT!G280, ""), ""),
  IFERROR(IF(BASE!H280="TBD", BASE!G280, ""), ""),
  IFERROR(IF(ESPORTS!H280="TBD", ESPORTS!G280, ""), "")
)
</f>
        <v/>
      </c>
      <c r="H280" s="22" t="str">
        <f>TEXTJOIN(
  CHAR(10) &amp; CHAR(10),
  TRUE,
  IFERROR(IF(WSO!H280="TBD", WSO!P280, ""), ""),
  IFERROR(IF(MSO!H280="TBD", MSO!P280, ""), ""),
  IFERROR(IF(FH!H280="TBD", FH!P280, ""), ""),
  IFERROR(IF(MGOLF!H280="TBD", MGOLF!P280, ""), ""),
  IFERROR(IF(Football!H280="TBD", Football!P280, ""), ""),
  IFERROR(IF(WVB!H280="TBD", WVB!P280, ""), ""),
  IFERROR(IF(XC!H280="TBD", XC!P280, ""), ""),
  IFERROR(IF(SWIMMING!H280="TBD", SWIMMING!P280, ""), ""),
  IFERROR(IF(WTEN!H280="TBD", WTEN!P280, ""), ""),
  IFERROR(IF(TF!H280="TBD", TF!P280, ""), ""),
  IFERROR(IF(WGOLF!H280="TBD", WGOLF!P280, ""), ""),
  IFERROR(IF(WBB!H280="TBD", WBB!P280, ""), ""),
  IFERROR(IF(MBB!H280="TBD", MBB!P280, ""), ""),
  IFERROR(IF(WLAX!H280="TBD", WLAX!P280, ""), ""),
  IFERROR(IF(MLAX!H280="TBD", MLAX!P280, ""), ""),
  IFERROR(IF(SOFT!H280="TBD", SOFT!P280, ""), ""),
  IFERROR(IF(BASE!H280="TBD", BASE!P280, ""), ""),
  IFERROR(IF(ESPORTS!H280="TBD", ESPORTS!P280, ""), "")
)
</f>
        <v/>
      </c>
    </row>
    <row r="281" ht="22.5" customHeight="1">
      <c r="A281" s="6">
        <v>280.0</v>
      </c>
      <c r="B281" s="6" t="str">
        <f>'Master Schedule'!B281</f>
        <v/>
      </c>
      <c r="C281" s="7">
        <v>46514.0</v>
      </c>
      <c r="D281" s="8" t="str">
        <f t="shared" si="1"/>
        <v>Friday</v>
      </c>
      <c r="E281" s="11" t="str">
        <f>TEXTJOIN(
  CHAR(10) &amp; CHAR(10),
  TRUE,
  IFERROR(IF(WSO!H281="TBD", WSO!E281, ""), ""),
  IFERROR(IF(MSO!H281="TBD", MSO!E281, ""), ""),
  IFERROR(IF(FH!H281="TBD", FH!E281, ""), ""),
  IFERROR(IF(MGOLF!H281="TBD", MGOLF!E281, ""), ""),
  IFERROR(IF(Football!H281="TBD", Football!E281, ""), ""),
  IFERROR(IF(WVB!H281="TBD", WVB!E281, ""), ""),
  IFERROR(IF(XC!H281="TBD", XC!E281, ""), ""),
  IFERROR(IF(SWIMMING!H281="TBD", SWIMMING!E281, ""), ""),
  IFERROR(IF(WTEN!H281="TBD", WTEN!E281, ""), ""),
  IFERROR(IF(TF!H281="TBD", TF!E281, ""), ""),
  IFERROR(IF(WGOLF!H281="TBD", WGOLF!E281, ""), ""),
  IFERROR(IF(WBB!H281="TBD", WBB!E281, ""), ""),
  IFERROR(IF(MBB!H281="TBD", MBB!E281, ""), ""),
  IFERROR(IF(WLAX!H281="TBD", WLAX!E281, ""), ""),
  IFERROR(IF(MLAX!H281="TBD", MLAX!E281, ""), ""),
  IFERROR(IF(SOFT!H281="TBD", SOFT!E281, ""), ""),
  IFERROR(IF(BASE!H281="Away", BASE!E281, ""), ""),
  IFERROR(IF(ESPORTS!H281="TBD", ESPORTS!E281, ""), "")
)</f>
        <v/>
      </c>
      <c r="F281" s="11" t="str">
        <f>TEXTJOIN(
  CHAR(10) &amp; CHAR(10),
  TRUE,
  IFERROR(IF(WSO!H281="TBD", TEXT(WSO!F281, "h:mm AM/PM"), ""), ""),
  IFERROR(IF(MSO!H281="TBD", TEXT(MSO!F281, "h:mm AM/PM"), ""), ""),
  IFERROR(IF(FH!H281="TBD", TEXT(FH!F281, "h:mm AM/PM"), ""), ""),
  IFERROR(IF(MGOLF!H281="TBD", TEXT(MGOLF!F281, "h:mm AM/PM"), ""), ""),
  IFERROR(IF(Football!H281="TBD", TEXT(Football!F281, "h:mm AM/PM"), ""), ""),
  IFERROR(IF(WVB!H281="TBD", TEXT(WVB!F281, "h:mm AM/PM"), ""), ""),
  IFERROR(IF(XC!H281="TBD", TEXT(XC!F281, "h:mm AM/PM"), ""), ""),
  IFERROR(IF(SWIMMING!H281="TBD", TEXT(SWIMMING!F281, "h:mm AM/PM"), ""), ""),
  IFERROR(IF(WTEN!H281="TBD", TEXT(WTEN!F281, "h:mm AM/PM"), ""), ""),
  IFERROR(IF(TF!H281="TBD", TEXT(TF!F281, "h:mm AM/PM"), ""), ""),
  IFERROR(IF(WGOLF!H281="TBD", TEXT(WGOLF!F281, "h:mm AM/PM"), ""), ""),
  IFERROR(IF(WBB!H281="TBD", TEXT(WBB!F281, "h:mm AM/PM"), ""), ""),
  IFERROR(IF(MBB!H281="TBD", TEXT(MBB!F281, "h:mm AM/PM"), ""), ""),
  IFERROR(IF(WLAX!H281="TBD", TEXT(WLAX!F281, "h:mm AM/PM"), ""), ""),
  IFERROR(IF(MLAX!H281="TBD", TEXT(MLAX!F281, "h:mm AM/PM"), ""), ""),
  IFERROR(IF(SOFT!H281="TBD", TEXT(SOFT!F281, "h:mm AM/PM"), ""), ""),
  IFERROR(IF(BASE!H281="TBD", TEXT(BASE!F281, "h:mm AM/PM"), ""), ""),
  IFERROR(IF(ESPORTS!H281="TBD", TEXT(ESPORTS!F281, "h:mm AM/PM"), ""), "")
)
</f>
        <v/>
      </c>
      <c r="G281" s="11" t="str">
        <f>TEXTJOIN(
  CHAR(10) &amp; CHAR(10),
  TRUE,
  IFERROR(IF(WSO!H281="TBD", WSO!G281, ""), ""),
  IFERROR(IF(MSO!H281="TBD", MSO!G281, ""), ""),
  IFERROR(IF(FH!H281="TBD", FH!G281, ""), ""),
  IFERROR(IF(MGOLF!H281="TBD", MGOLF!G281, ""), ""),
  IFERROR(IF(Football!H281="TBD", Football!G281, ""), ""),
  IFERROR(IF(WVB!H281="TBD", WVB!G281, ""), ""),
  IFERROR(IF(XC!H281="TBD", XC!G281, ""), ""),
  IFERROR(IF(SWIMMING!H281="TBD", SWIMMING!G281, ""), ""),
  IFERROR(IF(WTEN!H281="TBD", WTEN!G281, ""), ""),
  IFERROR(IF(TF!H281="TBD", TF!G281, ""), ""),
  IFERROR(IF(WGOLF!H281="TBD", WGOLF!G281, ""), ""),
  IFERROR(IF(WBB!H281="TBD", WBB!G281, ""), ""),
  IFERROR(IF(MBB!H281="TBD", MBB!G281, ""), ""),
  IFERROR(IF(WLAX!H281="TBD", WLAX!G281, ""), ""),
  IFERROR(IF(MLAX!H281="TBD", MLAX!G281, ""), ""),
  IFERROR(IF(SOFT!H281="TBD", SOFT!G281, ""), ""),
  IFERROR(IF(BASE!H281="TBD", BASE!G281, ""), ""),
  IFERROR(IF(ESPORTS!H281="TBD", ESPORTS!G281, ""), "")
)
</f>
        <v/>
      </c>
      <c r="H281" s="22" t="str">
        <f>TEXTJOIN(
  CHAR(10) &amp; CHAR(10),
  TRUE,
  IFERROR(IF(WSO!H281="TBD", WSO!P281, ""), ""),
  IFERROR(IF(MSO!H281="TBD", MSO!P281, ""), ""),
  IFERROR(IF(FH!H281="TBD", FH!P281, ""), ""),
  IFERROR(IF(MGOLF!H281="TBD", MGOLF!P281, ""), ""),
  IFERROR(IF(Football!H281="TBD", Football!P281, ""), ""),
  IFERROR(IF(WVB!H281="TBD", WVB!P281, ""), ""),
  IFERROR(IF(XC!H281="TBD", XC!P281, ""), ""),
  IFERROR(IF(SWIMMING!H281="TBD", SWIMMING!P281, ""), ""),
  IFERROR(IF(WTEN!H281="TBD", WTEN!P281, ""), ""),
  IFERROR(IF(TF!H281="TBD", TF!P281, ""), ""),
  IFERROR(IF(WGOLF!H281="TBD", WGOLF!P281, ""), ""),
  IFERROR(IF(WBB!H281="TBD", WBB!P281, ""), ""),
  IFERROR(IF(MBB!H281="TBD", MBB!P281, ""), ""),
  IFERROR(IF(WLAX!H281="TBD", WLAX!P281, ""), ""),
  IFERROR(IF(MLAX!H281="TBD", MLAX!P281, ""), ""),
  IFERROR(IF(SOFT!H281="TBD", SOFT!P281, ""), ""),
  IFERROR(IF(BASE!H281="TBD", BASE!P281, ""), ""),
  IFERROR(IF(ESPORTS!H281="TBD", ESPORTS!P281, ""), "")
)
</f>
        <v/>
      </c>
    </row>
    <row r="282" ht="22.5" customHeight="1">
      <c r="A282" s="6">
        <v>281.0</v>
      </c>
      <c r="B282" s="6" t="str">
        <f>'Master Schedule'!B282</f>
        <v/>
      </c>
      <c r="C282" s="7">
        <v>46515.0</v>
      </c>
      <c r="D282" s="8" t="str">
        <f t="shared" si="1"/>
        <v>Saturday</v>
      </c>
      <c r="E282" s="11" t="str">
        <f>TEXTJOIN(
  CHAR(10) &amp; CHAR(10),
  TRUE,
  IFERROR(IF(WSO!H282="TBD", WSO!E282, ""), ""),
  IFERROR(IF(MSO!H282="TBD", MSO!E282, ""), ""),
  IFERROR(IF(FH!H282="TBD", FH!E282, ""), ""),
  IFERROR(IF(MGOLF!H282="TBD", MGOLF!E282, ""), ""),
  IFERROR(IF(Football!H282="TBD", Football!E282, ""), ""),
  IFERROR(IF(WVB!H282="TBD", WVB!E282, ""), ""),
  IFERROR(IF(XC!H282="TBD", XC!E282, ""), ""),
  IFERROR(IF(SWIMMING!H282="TBD", SWIMMING!E282, ""), ""),
  IFERROR(IF(WTEN!H282="TBD", WTEN!E282, ""), ""),
  IFERROR(IF(TF!H282="TBD", TF!E282, ""), ""),
  IFERROR(IF(WGOLF!H282="TBD", WGOLF!E282, ""), ""),
  IFERROR(IF(WBB!H282="TBD", WBB!E282, ""), ""),
  IFERROR(IF(MBB!H282="TBD", MBB!E282, ""), ""),
  IFERROR(IF(WLAX!H282="TBD", WLAX!E282, ""), ""),
  IFERROR(IF(MLAX!H282="TBD", MLAX!E282, ""), ""),
  IFERROR(IF(SOFT!H282="TBD", SOFT!E282, ""), ""),
  IFERROR(IF(BASE!H282="Away", BASE!E282, ""), ""),
  IFERROR(IF(ESPORTS!H282="TBD", ESPORTS!E282, ""), "")
)</f>
        <v/>
      </c>
      <c r="F282" s="11" t="str">
        <f>TEXTJOIN(
  CHAR(10) &amp; CHAR(10),
  TRUE,
  IFERROR(IF(WSO!H282="TBD", TEXT(WSO!F282, "h:mm AM/PM"), ""), ""),
  IFERROR(IF(MSO!H282="TBD", TEXT(MSO!F282, "h:mm AM/PM"), ""), ""),
  IFERROR(IF(FH!H282="TBD", TEXT(FH!F282, "h:mm AM/PM"), ""), ""),
  IFERROR(IF(MGOLF!H282="TBD", TEXT(MGOLF!F282, "h:mm AM/PM"), ""), ""),
  IFERROR(IF(Football!H282="TBD", TEXT(Football!F282, "h:mm AM/PM"), ""), ""),
  IFERROR(IF(WVB!H282="TBD", TEXT(WVB!F282, "h:mm AM/PM"), ""), ""),
  IFERROR(IF(XC!H282="TBD", TEXT(XC!F282, "h:mm AM/PM"), ""), ""),
  IFERROR(IF(SWIMMING!H282="TBD", TEXT(SWIMMING!F282, "h:mm AM/PM"), ""), ""),
  IFERROR(IF(WTEN!H282="TBD", TEXT(WTEN!F282, "h:mm AM/PM"), ""), ""),
  IFERROR(IF(TF!H282="TBD", TEXT(TF!F282, "h:mm AM/PM"), ""), ""),
  IFERROR(IF(WGOLF!H282="TBD", TEXT(WGOLF!F282, "h:mm AM/PM"), ""), ""),
  IFERROR(IF(WBB!H282="TBD", TEXT(WBB!F282, "h:mm AM/PM"), ""), ""),
  IFERROR(IF(MBB!H282="TBD", TEXT(MBB!F282, "h:mm AM/PM"), ""), ""),
  IFERROR(IF(WLAX!H282="TBD", TEXT(WLAX!F282, "h:mm AM/PM"), ""), ""),
  IFERROR(IF(MLAX!H282="TBD", TEXT(MLAX!F282, "h:mm AM/PM"), ""), ""),
  IFERROR(IF(SOFT!H282="TBD", TEXT(SOFT!F282, "h:mm AM/PM"), ""), ""),
  IFERROR(IF(BASE!H282="TBD", TEXT(BASE!F282, "h:mm AM/PM"), ""), ""),
  IFERROR(IF(ESPORTS!H282="TBD", TEXT(ESPORTS!F282, "h:mm AM/PM"), ""), "")
)
</f>
        <v/>
      </c>
      <c r="G282" s="11" t="str">
        <f>TEXTJOIN(
  CHAR(10) &amp; CHAR(10),
  TRUE,
  IFERROR(IF(WSO!H282="TBD", WSO!G282, ""), ""),
  IFERROR(IF(MSO!H282="TBD", MSO!G282, ""), ""),
  IFERROR(IF(FH!H282="TBD", FH!G282, ""), ""),
  IFERROR(IF(MGOLF!H282="TBD", MGOLF!G282, ""), ""),
  IFERROR(IF(Football!H282="TBD", Football!G282, ""), ""),
  IFERROR(IF(WVB!H282="TBD", WVB!G282, ""), ""),
  IFERROR(IF(XC!H282="TBD", XC!G282, ""), ""),
  IFERROR(IF(SWIMMING!H282="TBD", SWIMMING!G282, ""), ""),
  IFERROR(IF(WTEN!H282="TBD", WTEN!G282, ""), ""),
  IFERROR(IF(TF!H282="TBD", TF!G282, ""), ""),
  IFERROR(IF(WGOLF!H282="TBD", WGOLF!G282, ""), ""),
  IFERROR(IF(WBB!H282="TBD", WBB!G282, ""), ""),
  IFERROR(IF(MBB!H282="TBD", MBB!G282, ""), ""),
  IFERROR(IF(WLAX!H282="TBD", WLAX!G282, ""), ""),
  IFERROR(IF(MLAX!H282="TBD", MLAX!G282, ""), ""),
  IFERROR(IF(SOFT!H282="TBD", SOFT!G282, ""), ""),
  IFERROR(IF(BASE!H282="TBD", BASE!G282, ""), ""),
  IFERROR(IF(ESPORTS!H282="TBD", ESPORTS!G282, ""), "")
)
</f>
        <v/>
      </c>
      <c r="H282" s="22" t="str">
        <f>TEXTJOIN(
  CHAR(10) &amp; CHAR(10),
  TRUE,
  IFERROR(IF(WSO!H282="TBD", WSO!P282, ""), ""),
  IFERROR(IF(MSO!H282="TBD", MSO!P282, ""), ""),
  IFERROR(IF(FH!H282="TBD", FH!P282, ""), ""),
  IFERROR(IF(MGOLF!H282="TBD", MGOLF!P282, ""), ""),
  IFERROR(IF(Football!H282="TBD", Football!P282, ""), ""),
  IFERROR(IF(WVB!H282="TBD", WVB!P282, ""), ""),
  IFERROR(IF(XC!H282="TBD", XC!P282, ""), ""),
  IFERROR(IF(SWIMMING!H282="TBD", SWIMMING!P282, ""), ""),
  IFERROR(IF(WTEN!H282="TBD", WTEN!P282, ""), ""),
  IFERROR(IF(TF!H282="TBD", TF!P282, ""), ""),
  IFERROR(IF(WGOLF!H282="TBD", WGOLF!P282, ""), ""),
  IFERROR(IF(WBB!H282="TBD", WBB!P282, ""), ""),
  IFERROR(IF(MBB!H282="TBD", MBB!P282, ""), ""),
  IFERROR(IF(WLAX!H282="TBD", WLAX!P282, ""), ""),
  IFERROR(IF(MLAX!H282="TBD", MLAX!P282, ""), ""),
  IFERROR(IF(SOFT!H282="TBD", SOFT!P282, ""), ""),
  IFERROR(IF(BASE!H282="TBD", BASE!P282, ""), ""),
  IFERROR(IF(ESPORTS!H282="TBD", ESPORTS!P282, ""), "")
)
</f>
        <v/>
      </c>
    </row>
    <row r="283" ht="22.5" customHeight="1">
      <c r="A283" s="6">
        <v>282.0</v>
      </c>
      <c r="B283" s="6" t="str">
        <f>'Master Schedule'!B283</f>
        <v/>
      </c>
      <c r="C283" s="7">
        <v>46516.0</v>
      </c>
      <c r="D283" s="8" t="str">
        <f t="shared" si="1"/>
        <v>Sunday</v>
      </c>
      <c r="E283" s="11" t="str">
        <f>TEXTJOIN(
  CHAR(10) &amp; CHAR(10),
  TRUE,
  IFERROR(IF(WSO!H283="TBD", WSO!E283, ""), ""),
  IFERROR(IF(MSO!H283="TBD", MSO!E283, ""), ""),
  IFERROR(IF(FH!H283="TBD", FH!E283, ""), ""),
  IFERROR(IF(MGOLF!H283="TBD", MGOLF!E283, ""), ""),
  IFERROR(IF(Football!H283="TBD", Football!E283, ""), ""),
  IFERROR(IF(WVB!H283="TBD", WVB!E283, ""), ""),
  IFERROR(IF(XC!H283="TBD", XC!E283, ""), ""),
  IFERROR(IF(SWIMMING!H283="TBD", SWIMMING!E283, ""), ""),
  IFERROR(IF(WTEN!H283="TBD", WTEN!E283, ""), ""),
  IFERROR(IF(TF!H283="TBD", TF!E283, ""), ""),
  IFERROR(IF(WGOLF!H283="TBD", WGOLF!E283, ""), ""),
  IFERROR(IF(WBB!H283="TBD", WBB!E283, ""), ""),
  IFERROR(IF(MBB!H283="TBD", MBB!E283, ""), ""),
  IFERROR(IF(WLAX!H283="TBD", WLAX!E283, ""), ""),
  IFERROR(IF(MLAX!H283="TBD", MLAX!E283, ""), ""),
  IFERROR(IF(SOFT!H283="TBD", SOFT!E283, ""), ""),
  IFERROR(IF(BASE!H283="Away", BASE!E283, ""), ""),
  IFERROR(IF(ESPORTS!H283="TBD", ESPORTS!E283, ""), "")
)</f>
        <v/>
      </c>
      <c r="F283" s="11" t="str">
        <f>TEXTJOIN(
  CHAR(10) &amp; CHAR(10),
  TRUE,
  IFERROR(IF(WSO!H283="TBD", TEXT(WSO!F283, "h:mm AM/PM"), ""), ""),
  IFERROR(IF(MSO!H283="TBD", TEXT(MSO!F283, "h:mm AM/PM"), ""), ""),
  IFERROR(IF(FH!H283="TBD", TEXT(FH!F283, "h:mm AM/PM"), ""), ""),
  IFERROR(IF(MGOLF!H283="TBD", TEXT(MGOLF!F283, "h:mm AM/PM"), ""), ""),
  IFERROR(IF(Football!H283="TBD", TEXT(Football!F283, "h:mm AM/PM"), ""), ""),
  IFERROR(IF(WVB!H283="TBD", TEXT(WVB!F283, "h:mm AM/PM"), ""), ""),
  IFERROR(IF(XC!H283="TBD", TEXT(XC!F283, "h:mm AM/PM"), ""), ""),
  IFERROR(IF(SWIMMING!H283="TBD", TEXT(SWIMMING!F283, "h:mm AM/PM"), ""), ""),
  IFERROR(IF(WTEN!H283="TBD", TEXT(WTEN!F283, "h:mm AM/PM"), ""), ""),
  IFERROR(IF(TF!H283="TBD", TEXT(TF!F283, "h:mm AM/PM"), ""), ""),
  IFERROR(IF(WGOLF!H283="TBD", TEXT(WGOLF!F283, "h:mm AM/PM"), ""), ""),
  IFERROR(IF(WBB!H283="TBD", TEXT(WBB!F283, "h:mm AM/PM"), ""), ""),
  IFERROR(IF(MBB!H283="TBD", TEXT(MBB!F283, "h:mm AM/PM"), ""), ""),
  IFERROR(IF(WLAX!H283="TBD", TEXT(WLAX!F283, "h:mm AM/PM"), ""), ""),
  IFERROR(IF(MLAX!H283="TBD", TEXT(MLAX!F283, "h:mm AM/PM"), ""), ""),
  IFERROR(IF(SOFT!H283="TBD", TEXT(SOFT!F283, "h:mm AM/PM"), ""), ""),
  IFERROR(IF(BASE!H283="TBD", TEXT(BASE!F283, "h:mm AM/PM"), ""), ""),
  IFERROR(IF(ESPORTS!H283="TBD", TEXT(ESPORTS!F283, "h:mm AM/PM"), ""), "")
)
</f>
        <v/>
      </c>
      <c r="G283" s="11" t="str">
        <f>TEXTJOIN(
  CHAR(10) &amp; CHAR(10),
  TRUE,
  IFERROR(IF(WSO!H283="TBD", WSO!G283, ""), ""),
  IFERROR(IF(MSO!H283="TBD", MSO!G283, ""), ""),
  IFERROR(IF(FH!H283="TBD", FH!G283, ""), ""),
  IFERROR(IF(MGOLF!H283="TBD", MGOLF!G283, ""), ""),
  IFERROR(IF(Football!H283="TBD", Football!G283, ""), ""),
  IFERROR(IF(WVB!H283="TBD", WVB!G283, ""), ""),
  IFERROR(IF(XC!H283="TBD", XC!G283, ""), ""),
  IFERROR(IF(SWIMMING!H283="TBD", SWIMMING!G283, ""), ""),
  IFERROR(IF(WTEN!H283="TBD", WTEN!G283, ""), ""),
  IFERROR(IF(TF!H283="TBD", TF!G283, ""), ""),
  IFERROR(IF(WGOLF!H283="TBD", WGOLF!G283, ""), ""),
  IFERROR(IF(WBB!H283="TBD", WBB!G283, ""), ""),
  IFERROR(IF(MBB!H283="TBD", MBB!G283, ""), ""),
  IFERROR(IF(WLAX!H283="TBD", WLAX!G283, ""), ""),
  IFERROR(IF(MLAX!H283="TBD", MLAX!G283, ""), ""),
  IFERROR(IF(SOFT!H283="TBD", SOFT!G283, ""), ""),
  IFERROR(IF(BASE!H283="TBD", BASE!G283, ""), ""),
  IFERROR(IF(ESPORTS!H283="TBD", ESPORTS!G283, ""), "")
)
</f>
        <v/>
      </c>
      <c r="H283" s="22" t="str">
        <f>TEXTJOIN(
  CHAR(10) &amp; CHAR(10),
  TRUE,
  IFERROR(IF(WSO!H283="TBD", WSO!P283, ""), ""),
  IFERROR(IF(MSO!H283="TBD", MSO!P283, ""), ""),
  IFERROR(IF(FH!H283="TBD", FH!P283, ""), ""),
  IFERROR(IF(MGOLF!H283="TBD", MGOLF!P283, ""), ""),
  IFERROR(IF(Football!H283="TBD", Football!P283, ""), ""),
  IFERROR(IF(WVB!H283="TBD", WVB!P283, ""), ""),
  IFERROR(IF(XC!H283="TBD", XC!P283, ""), ""),
  IFERROR(IF(SWIMMING!H283="TBD", SWIMMING!P283, ""), ""),
  IFERROR(IF(WTEN!H283="TBD", WTEN!P283, ""), ""),
  IFERROR(IF(TF!H283="TBD", TF!P283, ""), ""),
  IFERROR(IF(WGOLF!H283="TBD", WGOLF!P283, ""), ""),
  IFERROR(IF(WBB!H283="TBD", WBB!P283, ""), ""),
  IFERROR(IF(MBB!H283="TBD", MBB!P283, ""), ""),
  IFERROR(IF(WLAX!H283="TBD", WLAX!P283, ""), ""),
  IFERROR(IF(MLAX!H283="TBD", MLAX!P283, ""), ""),
  IFERROR(IF(SOFT!H283="TBD", SOFT!P283, ""), ""),
  IFERROR(IF(BASE!H283="TBD", BASE!P283, ""), ""),
  IFERROR(IF(ESPORTS!H283="TBD", ESPORTS!P283, ""), "")
)
</f>
        <v/>
      </c>
    </row>
    <row r="284" ht="22.5" customHeight="1">
      <c r="A284" s="6">
        <v>283.0</v>
      </c>
      <c r="B284" s="6" t="str">
        <f>'Master Schedule'!B284</f>
        <v/>
      </c>
      <c r="C284" s="7">
        <v>46517.0</v>
      </c>
      <c r="D284" s="8" t="str">
        <f t="shared" si="1"/>
        <v>Monday</v>
      </c>
      <c r="E284" s="11" t="str">
        <f>TEXTJOIN(
  CHAR(10) &amp; CHAR(10),
  TRUE,
  IFERROR(IF(WSO!H284="TBD", WSO!E284, ""), ""),
  IFERROR(IF(MSO!H284="TBD", MSO!E284, ""), ""),
  IFERROR(IF(FH!H284="TBD", FH!E284, ""), ""),
  IFERROR(IF(MGOLF!H284="TBD", MGOLF!E284, ""), ""),
  IFERROR(IF(Football!H284="TBD", Football!E284, ""), ""),
  IFERROR(IF(WVB!H284="TBD", WVB!E284, ""), ""),
  IFERROR(IF(XC!H284="TBD", XC!E284, ""), ""),
  IFERROR(IF(SWIMMING!H284="TBD", SWIMMING!E284, ""), ""),
  IFERROR(IF(WTEN!H284="TBD", WTEN!E284, ""), ""),
  IFERROR(IF(TF!H284="TBD", TF!E284, ""), ""),
  IFERROR(IF(WGOLF!H284="TBD", WGOLF!E284, ""), ""),
  IFERROR(IF(WBB!H284="TBD", WBB!E284, ""), ""),
  IFERROR(IF(MBB!H284="TBD", MBB!E284, ""), ""),
  IFERROR(IF(WLAX!H284="TBD", WLAX!E284, ""), ""),
  IFERROR(IF(MLAX!H284="TBD", MLAX!E284, ""), ""),
  IFERROR(IF(SOFT!H284="TBD", SOFT!E284, ""), ""),
  IFERROR(IF(BASE!H284="Away", BASE!E284, ""), ""),
  IFERROR(IF(ESPORTS!H284="TBD", ESPORTS!E284, ""), "")
)</f>
        <v/>
      </c>
      <c r="F284" s="11" t="str">
        <f>TEXTJOIN(
  CHAR(10) &amp; CHAR(10),
  TRUE,
  IFERROR(IF(WSO!H284="TBD", TEXT(WSO!F284, "h:mm AM/PM"), ""), ""),
  IFERROR(IF(MSO!H284="TBD", TEXT(MSO!F284, "h:mm AM/PM"), ""), ""),
  IFERROR(IF(FH!H284="TBD", TEXT(FH!F284, "h:mm AM/PM"), ""), ""),
  IFERROR(IF(MGOLF!H284="TBD", TEXT(MGOLF!F284, "h:mm AM/PM"), ""), ""),
  IFERROR(IF(Football!H284="TBD", TEXT(Football!F284, "h:mm AM/PM"), ""), ""),
  IFERROR(IF(WVB!H284="TBD", TEXT(WVB!F284, "h:mm AM/PM"), ""), ""),
  IFERROR(IF(XC!H284="TBD", TEXT(XC!F284, "h:mm AM/PM"), ""), ""),
  IFERROR(IF(SWIMMING!H284="TBD", TEXT(SWIMMING!F284, "h:mm AM/PM"), ""), ""),
  IFERROR(IF(WTEN!H284="TBD", TEXT(WTEN!F284, "h:mm AM/PM"), ""), ""),
  IFERROR(IF(TF!H284="TBD", TEXT(TF!F284, "h:mm AM/PM"), ""), ""),
  IFERROR(IF(WGOLF!H284="TBD", TEXT(WGOLF!F284, "h:mm AM/PM"), ""), ""),
  IFERROR(IF(WBB!H284="TBD", TEXT(WBB!F284, "h:mm AM/PM"), ""), ""),
  IFERROR(IF(MBB!H284="TBD", TEXT(MBB!F284, "h:mm AM/PM"), ""), ""),
  IFERROR(IF(WLAX!H284="TBD", TEXT(WLAX!F284, "h:mm AM/PM"), ""), ""),
  IFERROR(IF(MLAX!H284="TBD", TEXT(MLAX!F284, "h:mm AM/PM"), ""), ""),
  IFERROR(IF(SOFT!H284="TBD", TEXT(SOFT!F284, "h:mm AM/PM"), ""), ""),
  IFERROR(IF(BASE!H284="TBD", TEXT(BASE!F284, "h:mm AM/PM"), ""), ""),
  IFERROR(IF(ESPORTS!H284="TBD", TEXT(ESPORTS!F284, "h:mm AM/PM"), ""), "")
)
</f>
        <v/>
      </c>
      <c r="G284" s="11" t="str">
        <f>TEXTJOIN(
  CHAR(10) &amp; CHAR(10),
  TRUE,
  IFERROR(IF(WSO!H284="TBD", WSO!G284, ""), ""),
  IFERROR(IF(MSO!H284="TBD", MSO!G284, ""), ""),
  IFERROR(IF(FH!H284="TBD", FH!G284, ""), ""),
  IFERROR(IF(MGOLF!H284="TBD", MGOLF!G284, ""), ""),
  IFERROR(IF(Football!H284="TBD", Football!G284, ""), ""),
  IFERROR(IF(WVB!H284="TBD", WVB!G284, ""), ""),
  IFERROR(IF(XC!H284="TBD", XC!G284, ""), ""),
  IFERROR(IF(SWIMMING!H284="TBD", SWIMMING!G284, ""), ""),
  IFERROR(IF(WTEN!H284="TBD", WTEN!G284, ""), ""),
  IFERROR(IF(TF!H284="TBD", TF!G284, ""), ""),
  IFERROR(IF(WGOLF!H284="TBD", WGOLF!G284, ""), ""),
  IFERROR(IF(WBB!H284="TBD", WBB!G284, ""), ""),
  IFERROR(IF(MBB!H284="TBD", MBB!G284, ""), ""),
  IFERROR(IF(WLAX!H284="TBD", WLAX!G284, ""), ""),
  IFERROR(IF(MLAX!H284="TBD", MLAX!G284, ""), ""),
  IFERROR(IF(SOFT!H284="TBD", SOFT!G284, ""), ""),
  IFERROR(IF(BASE!H284="TBD", BASE!G284, ""), ""),
  IFERROR(IF(ESPORTS!H284="TBD", ESPORTS!G284, ""), "")
)
</f>
        <v/>
      </c>
      <c r="H284" s="22" t="str">
        <f>TEXTJOIN(
  CHAR(10) &amp; CHAR(10),
  TRUE,
  IFERROR(IF(WSO!H284="TBD", WSO!P284, ""), ""),
  IFERROR(IF(MSO!H284="TBD", MSO!P284, ""), ""),
  IFERROR(IF(FH!H284="TBD", FH!P284, ""), ""),
  IFERROR(IF(MGOLF!H284="TBD", MGOLF!P284, ""), ""),
  IFERROR(IF(Football!H284="TBD", Football!P284, ""), ""),
  IFERROR(IF(WVB!H284="TBD", WVB!P284, ""), ""),
  IFERROR(IF(XC!H284="TBD", XC!P284, ""), ""),
  IFERROR(IF(SWIMMING!H284="TBD", SWIMMING!P284, ""), ""),
  IFERROR(IF(WTEN!H284="TBD", WTEN!P284, ""), ""),
  IFERROR(IF(TF!H284="TBD", TF!P284, ""), ""),
  IFERROR(IF(WGOLF!H284="TBD", WGOLF!P284, ""), ""),
  IFERROR(IF(WBB!H284="TBD", WBB!P284, ""), ""),
  IFERROR(IF(MBB!H284="TBD", MBB!P284, ""), ""),
  IFERROR(IF(WLAX!H284="TBD", WLAX!P284, ""), ""),
  IFERROR(IF(MLAX!H284="TBD", MLAX!P284, ""), ""),
  IFERROR(IF(SOFT!H284="TBD", SOFT!P284, ""), ""),
  IFERROR(IF(BASE!H284="TBD", BASE!P284, ""), ""),
  IFERROR(IF(ESPORTS!H284="TBD", ESPORTS!P284, ""), "")
)
</f>
        <v/>
      </c>
    </row>
    <row r="285" ht="22.5" customHeight="1">
      <c r="A285" s="6">
        <v>284.0</v>
      </c>
      <c r="B285" s="6" t="str">
        <f>'Master Schedule'!B285</f>
        <v/>
      </c>
      <c r="C285" s="7">
        <v>46518.0</v>
      </c>
      <c r="D285" s="8" t="str">
        <f t="shared" si="1"/>
        <v>Tuesday</v>
      </c>
      <c r="E285" s="11" t="str">
        <f>TEXTJOIN(
  CHAR(10) &amp; CHAR(10),
  TRUE,
  IFERROR(IF(WSO!H285="TBD", WSO!E285, ""), ""),
  IFERROR(IF(MSO!H285="TBD", MSO!E285, ""), ""),
  IFERROR(IF(FH!H285="TBD", FH!E285, ""), ""),
  IFERROR(IF(MGOLF!H285="TBD", MGOLF!E285, ""), ""),
  IFERROR(IF(Football!H285="TBD", Football!E285, ""), ""),
  IFERROR(IF(WVB!H285="TBD", WVB!E285, ""), ""),
  IFERROR(IF(XC!H285="TBD", XC!E285, ""), ""),
  IFERROR(IF(SWIMMING!H285="TBD", SWIMMING!E285, ""), ""),
  IFERROR(IF(WTEN!H285="TBD", WTEN!E285, ""), ""),
  IFERROR(IF(TF!H285="TBD", TF!E285, ""), ""),
  IFERROR(IF(WGOLF!H285="TBD", WGOLF!E285, ""), ""),
  IFERROR(IF(WBB!H285="TBD", WBB!E285, ""), ""),
  IFERROR(IF(MBB!H285="TBD", MBB!E285, ""), ""),
  IFERROR(IF(WLAX!H285="TBD", WLAX!E285, ""), ""),
  IFERROR(IF(MLAX!H285="TBD", MLAX!E285, ""), ""),
  IFERROR(IF(SOFT!H285="TBD", SOFT!E285, ""), ""),
  IFERROR(IF(BASE!H285="Away", BASE!E285, ""), ""),
  IFERROR(IF(ESPORTS!H285="TBD", ESPORTS!E285, ""), "")
)</f>
        <v/>
      </c>
      <c r="F285" s="11" t="str">
        <f>TEXTJOIN(
  CHAR(10) &amp; CHAR(10),
  TRUE,
  IFERROR(IF(WSO!H285="TBD", TEXT(WSO!F285, "h:mm AM/PM"), ""), ""),
  IFERROR(IF(MSO!H285="TBD", TEXT(MSO!F285, "h:mm AM/PM"), ""), ""),
  IFERROR(IF(FH!H285="TBD", TEXT(FH!F285, "h:mm AM/PM"), ""), ""),
  IFERROR(IF(MGOLF!H285="TBD", TEXT(MGOLF!F285, "h:mm AM/PM"), ""), ""),
  IFERROR(IF(Football!H285="TBD", TEXT(Football!F285, "h:mm AM/PM"), ""), ""),
  IFERROR(IF(WVB!H285="TBD", TEXT(WVB!F285, "h:mm AM/PM"), ""), ""),
  IFERROR(IF(XC!H285="TBD", TEXT(XC!F285, "h:mm AM/PM"), ""), ""),
  IFERROR(IF(SWIMMING!H285="TBD", TEXT(SWIMMING!F285, "h:mm AM/PM"), ""), ""),
  IFERROR(IF(WTEN!H285="TBD", TEXT(WTEN!F285, "h:mm AM/PM"), ""), ""),
  IFERROR(IF(TF!H285="TBD", TEXT(TF!F285, "h:mm AM/PM"), ""), ""),
  IFERROR(IF(WGOLF!H285="TBD", TEXT(WGOLF!F285, "h:mm AM/PM"), ""), ""),
  IFERROR(IF(WBB!H285="TBD", TEXT(WBB!F285, "h:mm AM/PM"), ""), ""),
  IFERROR(IF(MBB!H285="TBD", TEXT(MBB!F285, "h:mm AM/PM"), ""), ""),
  IFERROR(IF(WLAX!H285="TBD", TEXT(WLAX!F285, "h:mm AM/PM"), ""), ""),
  IFERROR(IF(MLAX!H285="TBD", TEXT(MLAX!F285, "h:mm AM/PM"), ""), ""),
  IFERROR(IF(SOFT!H285="TBD", TEXT(SOFT!F285, "h:mm AM/PM"), ""), ""),
  IFERROR(IF(BASE!H285="TBD", TEXT(BASE!F285, "h:mm AM/PM"), ""), ""),
  IFERROR(IF(ESPORTS!H285="TBD", TEXT(ESPORTS!F285, "h:mm AM/PM"), ""), "")
)
</f>
        <v/>
      </c>
      <c r="G285" s="11" t="str">
        <f>TEXTJOIN(
  CHAR(10) &amp; CHAR(10),
  TRUE,
  IFERROR(IF(WSO!H285="TBD", WSO!G285, ""), ""),
  IFERROR(IF(MSO!H285="TBD", MSO!G285, ""), ""),
  IFERROR(IF(FH!H285="TBD", FH!G285, ""), ""),
  IFERROR(IF(MGOLF!H285="TBD", MGOLF!G285, ""), ""),
  IFERROR(IF(Football!H285="TBD", Football!G285, ""), ""),
  IFERROR(IF(WVB!H285="TBD", WVB!G285, ""), ""),
  IFERROR(IF(XC!H285="TBD", XC!G285, ""), ""),
  IFERROR(IF(SWIMMING!H285="TBD", SWIMMING!G285, ""), ""),
  IFERROR(IF(WTEN!H285="TBD", WTEN!G285, ""), ""),
  IFERROR(IF(TF!H285="TBD", TF!G285, ""), ""),
  IFERROR(IF(WGOLF!H285="TBD", WGOLF!G285, ""), ""),
  IFERROR(IF(WBB!H285="TBD", WBB!G285, ""), ""),
  IFERROR(IF(MBB!H285="TBD", MBB!G285, ""), ""),
  IFERROR(IF(WLAX!H285="TBD", WLAX!G285, ""), ""),
  IFERROR(IF(MLAX!H285="TBD", MLAX!G285, ""), ""),
  IFERROR(IF(SOFT!H285="TBD", SOFT!G285, ""), ""),
  IFERROR(IF(BASE!H285="TBD", BASE!G285, ""), ""),
  IFERROR(IF(ESPORTS!H285="TBD", ESPORTS!G285, ""), "")
)
</f>
        <v/>
      </c>
      <c r="H285" s="22" t="str">
        <f>TEXTJOIN(
  CHAR(10) &amp; CHAR(10),
  TRUE,
  IFERROR(IF(WSO!H285="TBD", WSO!P285, ""), ""),
  IFERROR(IF(MSO!H285="TBD", MSO!P285, ""), ""),
  IFERROR(IF(FH!H285="TBD", FH!P285, ""), ""),
  IFERROR(IF(MGOLF!H285="TBD", MGOLF!P285, ""), ""),
  IFERROR(IF(Football!H285="TBD", Football!P285, ""), ""),
  IFERROR(IF(WVB!H285="TBD", WVB!P285, ""), ""),
  IFERROR(IF(XC!H285="TBD", XC!P285, ""), ""),
  IFERROR(IF(SWIMMING!H285="TBD", SWIMMING!P285, ""), ""),
  IFERROR(IF(WTEN!H285="TBD", WTEN!P285, ""), ""),
  IFERROR(IF(TF!H285="TBD", TF!P285, ""), ""),
  IFERROR(IF(WGOLF!H285="TBD", WGOLF!P285, ""), ""),
  IFERROR(IF(WBB!H285="TBD", WBB!P285, ""), ""),
  IFERROR(IF(MBB!H285="TBD", MBB!P285, ""), ""),
  IFERROR(IF(WLAX!H285="TBD", WLAX!P285, ""), ""),
  IFERROR(IF(MLAX!H285="TBD", MLAX!P285, ""), ""),
  IFERROR(IF(SOFT!H285="TBD", SOFT!P285, ""), ""),
  IFERROR(IF(BASE!H285="TBD", BASE!P285, ""), ""),
  IFERROR(IF(ESPORTS!H285="TBD", ESPORTS!P285, ""), "")
)
</f>
        <v/>
      </c>
    </row>
    <row r="286" ht="22.5" customHeight="1">
      <c r="A286" s="6">
        <v>285.0</v>
      </c>
      <c r="B286" s="6" t="str">
        <f>'Master Schedule'!B286</f>
        <v/>
      </c>
      <c r="C286" s="7">
        <v>46519.0</v>
      </c>
      <c r="D286" s="8" t="str">
        <f t="shared" si="1"/>
        <v>Wednesday</v>
      </c>
      <c r="E286" s="11" t="str">
        <f>TEXTJOIN(
  CHAR(10) &amp; CHAR(10),
  TRUE,
  IFERROR(IF(WSO!H286="TBD", WSO!E286, ""), ""),
  IFERROR(IF(MSO!H286="TBD", MSO!E286, ""), ""),
  IFERROR(IF(FH!H286="TBD", FH!E286, ""), ""),
  IFERROR(IF(MGOLF!H286="TBD", MGOLF!E286, ""), ""),
  IFERROR(IF(Football!H286="TBD", Football!E286, ""), ""),
  IFERROR(IF(WVB!H286="TBD", WVB!E286, ""), ""),
  IFERROR(IF(XC!H286="TBD", XC!E286, ""), ""),
  IFERROR(IF(SWIMMING!H286="TBD", SWIMMING!E286, ""), ""),
  IFERROR(IF(WTEN!H286="TBD", WTEN!E286, ""), ""),
  IFERROR(IF(TF!H286="TBD", TF!E286, ""), ""),
  IFERROR(IF(WGOLF!H286="TBD", WGOLF!E286, ""), ""),
  IFERROR(IF(WBB!H286="TBD", WBB!E286, ""), ""),
  IFERROR(IF(MBB!H286="TBD", MBB!E286, ""), ""),
  IFERROR(IF(WLAX!H286="TBD", WLAX!E286, ""), ""),
  IFERROR(IF(MLAX!H286="TBD", MLAX!E286, ""), ""),
  IFERROR(IF(SOFT!H286="TBD", SOFT!E286, ""), ""),
  IFERROR(IF(BASE!H286="Away", BASE!E286, ""), ""),
  IFERROR(IF(ESPORTS!H286="TBD", ESPORTS!E286, ""), "")
)</f>
        <v/>
      </c>
      <c r="F286" s="11" t="str">
        <f>TEXTJOIN(
  CHAR(10) &amp; CHAR(10),
  TRUE,
  IFERROR(IF(WSO!H286="TBD", TEXT(WSO!F286, "h:mm AM/PM"), ""), ""),
  IFERROR(IF(MSO!H286="TBD", TEXT(MSO!F286, "h:mm AM/PM"), ""), ""),
  IFERROR(IF(FH!H286="TBD", TEXT(FH!F286, "h:mm AM/PM"), ""), ""),
  IFERROR(IF(MGOLF!H286="TBD", TEXT(MGOLF!F286, "h:mm AM/PM"), ""), ""),
  IFERROR(IF(Football!H286="TBD", TEXT(Football!F286, "h:mm AM/PM"), ""), ""),
  IFERROR(IF(WVB!H286="TBD", TEXT(WVB!F286, "h:mm AM/PM"), ""), ""),
  IFERROR(IF(XC!H286="TBD", TEXT(XC!F286, "h:mm AM/PM"), ""), ""),
  IFERROR(IF(SWIMMING!H286="TBD", TEXT(SWIMMING!F286, "h:mm AM/PM"), ""), ""),
  IFERROR(IF(WTEN!H286="TBD", TEXT(WTEN!F286, "h:mm AM/PM"), ""), ""),
  IFERROR(IF(TF!H286="TBD", TEXT(TF!F286, "h:mm AM/PM"), ""), ""),
  IFERROR(IF(WGOLF!H286="TBD", TEXT(WGOLF!F286, "h:mm AM/PM"), ""), ""),
  IFERROR(IF(WBB!H286="TBD", TEXT(WBB!F286, "h:mm AM/PM"), ""), ""),
  IFERROR(IF(MBB!H286="TBD", TEXT(MBB!F286, "h:mm AM/PM"), ""), ""),
  IFERROR(IF(WLAX!H286="TBD", TEXT(WLAX!F286, "h:mm AM/PM"), ""), ""),
  IFERROR(IF(MLAX!H286="TBD", TEXT(MLAX!F286, "h:mm AM/PM"), ""), ""),
  IFERROR(IF(SOFT!H286="TBD", TEXT(SOFT!F286, "h:mm AM/PM"), ""), ""),
  IFERROR(IF(BASE!H286="TBD", TEXT(BASE!F286, "h:mm AM/PM"), ""), ""),
  IFERROR(IF(ESPORTS!H286="TBD", TEXT(ESPORTS!F286, "h:mm AM/PM"), ""), "")
)
</f>
        <v/>
      </c>
      <c r="G286" s="11" t="str">
        <f>TEXTJOIN(
  CHAR(10) &amp; CHAR(10),
  TRUE,
  IFERROR(IF(WSO!H286="TBD", WSO!G286, ""), ""),
  IFERROR(IF(MSO!H286="TBD", MSO!G286, ""), ""),
  IFERROR(IF(FH!H286="TBD", FH!G286, ""), ""),
  IFERROR(IF(MGOLF!H286="TBD", MGOLF!G286, ""), ""),
  IFERROR(IF(Football!H286="TBD", Football!G286, ""), ""),
  IFERROR(IF(WVB!H286="TBD", WVB!G286, ""), ""),
  IFERROR(IF(XC!H286="TBD", XC!G286, ""), ""),
  IFERROR(IF(SWIMMING!H286="TBD", SWIMMING!G286, ""), ""),
  IFERROR(IF(WTEN!H286="TBD", WTEN!G286, ""), ""),
  IFERROR(IF(TF!H286="TBD", TF!G286, ""), ""),
  IFERROR(IF(WGOLF!H286="TBD", WGOLF!G286, ""), ""),
  IFERROR(IF(WBB!H286="TBD", WBB!G286, ""), ""),
  IFERROR(IF(MBB!H286="TBD", MBB!G286, ""), ""),
  IFERROR(IF(WLAX!H286="TBD", WLAX!G286, ""), ""),
  IFERROR(IF(MLAX!H286="TBD", MLAX!G286, ""), ""),
  IFERROR(IF(SOFT!H286="TBD", SOFT!G286, ""), ""),
  IFERROR(IF(BASE!H286="TBD", BASE!G286, ""), ""),
  IFERROR(IF(ESPORTS!H286="TBD", ESPORTS!G286, ""), "")
)
</f>
        <v/>
      </c>
      <c r="H286" s="22" t="str">
        <f>TEXTJOIN(
  CHAR(10) &amp; CHAR(10),
  TRUE,
  IFERROR(IF(WSO!H286="TBD", WSO!P286, ""), ""),
  IFERROR(IF(MSO!H286="TBD", MSO!P286, ""), ""),
  IFERROR(IF(FH!H286="TBD", FH!P286, ""), ""),
  IFERROR(IF(MGOLF!H286="TBD", MGOLF!P286, ""), ""),
  IFERROR(IF(Football!H286="TBD", Football!P286, ""), ""),
  IFERROR(IF(WVB!H286="TBD", WVB!P286, ""), ""),
  IFERROR(IF(XC!H286="TBD", XC!P286, ""), ""),
  IFERROR(IF(SWIMMING!H286="TBD", SWIMMING!P286, ""), ""),
  IFERROR(IF(WTEN!H286="TBD", WTEN!P286, ""), ""),
  IFERROR(IF(TF!H286="TBD", TF!P286, ""), ""),
  IFERROR(IF(WGOLF!H286="TBD", WGOLF!P286, ""), ""),
  IFERROR(IF(WBB!H286="TBD", WBB!P286, ""), ""),
  IFERROR(IF(MBB!H286="TBD", MBB!P286, ""), ""),
  IFERROR(IF(WLAX!H286="TBD", WLAX!P286, ""), ""),
  IFERROR(IF(MLAX!H286="TBD", MLAX!P286, ""), ""),
  IFERROR(IF(SOFT!H286="TBD", SOFT!P286, ""), ""),
  IFERROR(IF(BASE!H286="TBD", BASE!P286, ""), ""),
  IFERROR(IF(ESPORTS!H286="TBD", ESPORTS!P286, ""), "")
)
</f>
        <v/>
      </c>
    </row>
    <row r="287" ht="22.5" customHeight="1">
      <c r="A287" s="6">
        <v>286.0</v>
      </c>
      <c r="B287" s="6" t="str">
        <f>'Master Schedule'!B287</f>
        <v/>
      </c>
      <c r="C287" s="7">
        <v>46520.0</v>
      </c>
      <c r="D287" s="8" t="str">
        <f t="shared" si="1"/>
        <v>Thursday</v>
      </c>
      <c r="E287" s="11" t="str">
        <f>TEXTJOIN(
  CHAR(10) &amp; CHAR(10),
  TRUE,
  IFERROR(IF(WSO!H287="TBD", WSO!E287, ""), ""),
  IFERROR(IF(MSO!H287="TBD", MSO!E287, ""), ""),
  IFERROR(IF(FH!H287="TBD", FH!E287, ""), ""),
  IFERROR(IF(MGOLF!H287="TBD", MGOLF!E287, ""), ""),
  IFERROR(IF(Football!H287="TBD", Football!E287, ""), ""),
  IFERROR(IF(WVB!H287="TBD", WVB!E287, ""), ""),
  IFERROR(IF(XC!H287="TBD", XC!E287, ""), ""),
  IFERROR(IF(SWIMMING!H287="TBD", SWIMMING!E287, ""), ""),
  IFERROR(IF(WTEN!H287="TBD", WTEN!E287, ""), ""),
  IFERROR(IF(TF!H287="TBD", TF!E287, ""), ""),
  IFERROR(IF(WGOLF!H287="TBD", WGOLF!E287, ""), ""),
  IFERROR(IF(WBB!H287="TBD", WBB!E287, ""), ""),
  IFERROR(IF(MBB!H287="TBD", MBB!E287, ""), ""),
  IFERROR(IF(WLAX!H287="TBD", WLAX!E287, ""), ""),
  IFERROR(IF(MLAX!H287="TBD", MLAX!E287, ""), ""),
  IFERROR(IF(SOFT!H287="TBD", SOFT!E287, ""), ""),
  IFERROR(IF(BASE!H287="Away", BASE!E287, ""), ""),
  IFERROR(IF(ESPORTS!H287="TBD", ESPORTS!E287, ""), "")
)</f>
        <v/>
      </c>
      <c r="F287" s="11" t="str">
        <f>TEXTJOIN(
  CHAR(10) &amp; CHAR(10),
  TRUE,
  IFERROR(IF(WSO!H287="TBD", TEXT(WSO!F287, "h:mm AM/PM"), ""), ""),
  IFERROR(IF(MSO!H287="TBD", TEXT(MSO!F287, "h:mm AM/PM"), ""), ""),
  IFERROR(IF(FH!H287="TBD", TEXT(FH!F287, "h:mm AM/PM"), ""), ""),
  IFERROR(IF(MGOLF!H287="TBD", TEXT(MGOLF!F287, "h:mm AM/PM"), ""), ""),
  IFERROR(IF(Football!H287="TBD", TEXT(Football!F287, "h:mm AM/PM"), ""), ""),
  IFERROR(IF(WVB!H287="TBD", TEXT(WVB!F287, "h:mm AM/PM"), ""), ""),
  IFERROR(IF(XC!H287="TBD", TEXT(XC!F287, "h:mm AM/PM"), ""), ""),
  IFERROR(IF(SWIMMING!H287="TBD", TEXT(SWIMMING!F287, "h:mm AM/PM"), ""), ""),
  IFERROR(IF(WTEN!H287="TBD", TEXT(WTEN!F287, "h:mm AM/PM"), ""), ""),
  IFERROR(IF(TF!H287="TBD", TEXT(TF!F287, "h:mm AM/PM"), ""), ""),
  IFERROR(IF(WGOLF!H287="TBD", TEXT(WGOLF!F287, "h:mm AM/PM"), ""), ""),
  IFERROR(IF(WBB!H287="TBD", TEXT(WBB!F287, "h:mm AM/PM"), ""), ""),
  IFERROR(IF(MBB!H287="TBD", TEXT(MBB!F287, "h:mm AM/PM"), ""), ""),
  IFERROR(IF(WLAX!H287="TBD", TEXT(WLAX!F287, "h:mm AM/PM"), ""), ""),
  IFERROR(IF(MLAX!H287="TBD", TEXT(MLAX!F287, "h:mm AM/PM"), ""), ""),
  IFERROR(IF(SOFT!H287="TBD", TEXT(SOFT!F287, "h:mm AM/PM"), ""), ""),
  IFERROR(IF(BASE!H287="TBD", TEXT(BASE!F287, "h:mm AM/PM"), ""), ""),
  IFERROR(IF(ESPORTS!H287="TBD", TEXT(ESPORTS!F287, "h:mm AM/PM"), ""), "")
)
</f>
        <v/>
      </c>
      <c r="G287" s="11" t="str">
        <f>TEXTJOIN(
  CHAR(10) &amp; CHAR(10),
  TRUE,
  IFERROR(IF(WSO!H287="TBD", WSO!G287, ""), ""),
  IFERROR(IF(MSO!H287="TBD", MSO!G287, ""), ""),
  IFERROR(IF(FH!H287="TBD", FH!G287, ""), ""),
  IFERROR(IF(MGOLF!H287="TBD", MGOLF!G287, ""), ""),
  IFERROR(IF(Football!H287="TBD", Football!G287, ""), ""),
  IFERROR(IF(WVB!H287="TBD", WVB!G287, ""), ""),
  IFERROR(IF(XC!H287="TBD", XC!G287, ""), ""),
  IFERROR(IF(SWIMMING!H287="TBD", SWIMMING!G287, ""), ""),
  IFERROR(IF(WTEN!H287="TBD", WTEN!G287, ""), ""),
  IFERROR(IF(TF!H287="TBD", TF!G287, ""), ""),
  IFERROR(IF(WGOLF!H287="TBD", WGOLF!G287, ""), ""),
  IFERROR(IF(WBB!H287="TBD", WBB!G287, ""), ""),
  IFERROR(IF(MBB!H287="TBD", MBB!G287, ""), ""),
  IFERROR(IF(WLAX!H287="TBD", WLAX!G287, ""), ""),
  IFERROR(IF(MLAX!H287="TBD", MLAX!G287, ""), ""),
  IFERROR(IF(SOFT!H287="TBD", SOFT!G287, ""), ""),
  IFERROR(IF(BASE!H287="TBD", BASE!G287, ""), ""),
  IFERROR(IF(ESPORTS!H287="TBD", ESPORTS!G287, ""), "")
)
</f>
        <v/>
      </c>
      <c r="H287" s="22" t="str">
        <f>TEXTJOIN(
  CHAR(10) &amp; CHAR(10),
  TRUE,
  IFERROR(IF(WSO!H287="TBD", WSO!P287, ""), ""),
  IFERROR(IF(MSO!H287="TBD", MSO!P287, ""), ""),
  IFERROR(IF(FH!H287="TBD", FH!P287, ""), ""),
  IFERROR(IF(MGOLF!H287="TBD", MGOLF!P287, ""), ""),
  IFERROR(IF(Football!H287="TBD", Football!P287, ""), ""),
  IFERROR(IF(WVB!H287="TBD", WVB!P287, ""), ""),
  IFERROR(IF(XC!H287="TBD", XC!P287, ""), ""),
  IFERROR(IF(SWIMMING!H287="TBD", SWIMMING!P287, ""), ""),
  IFERROR(IF(WTEN!H287="TBD", WTEN!P287, ""), ""),
  IFERROR(IF(TF!H287="TBD", TF!P287, ""), ""),
  IFERROR(IF(WGOLF!H287="TBD", WGOLF!P287, ""), ""),
  IFERROR(IF(WBB!H287="TBD", WBB!P287, ""), ""),
  IFERROR(IF(MBB!H287="TBD", MBB!P287, ""), ""),
  IFERROR(IF(WLAX!H287="TBD", WLAX!P287, ""), ""),
  IFERROR(IF(MLAX!H287="TBD", MLAX!P287, ""), ""),
  IFERROR(IF(SOFT!H287="TBD", SOFT!P287, ""), ""),
  IFERROR(IF(BASE!H287="TBD", BASE!P287, ""), ""),
  IFERROR(IF(ESPORTS!H287="TBD", ESPORTS!P287, ""), "")
)
</f>
        <v/>
      </c>
    </row>
    <row r="288" ht="22.5" customHeight="1">
      <c r="A288" s="6">
        <v>287.0</v>
      </c>
      <c r="B288" s="6" t="str">
        <f>'Master Schedule'!B288</f>
        <v/>
      </c>
      <c r="C288" s="7">
        <v>46521.0</v>
      </c>
      <c r="D288" s="8" t="str">
        <f t="shared" si="1"/>
        <v>Friday</v>
      </c>
      <c r="E288" s="11" t="str">
        <f>TEXTJOIN(
  CHAR(10) &amp; CHAR(10),
  TRUE,
  IFERROR(IF(WSO!H288="TBD", WSO!E288, ""), ""),
  IFERROR(IF(MSO!H288="TBD", MSO!E288, ""), ""),
  IFERROR(IF(FH!H288="TBD", FH!E288, ""), ""),
  IFERROR(IF(MGOLF!H288="TBD", MGOLF!E288, ""), ""),
  IFERROR(IF(Football!H288="TBD", Football!E288, ""), ""),
  IFERROR(IF(WVB!H288="TBD", WVB!E288, ""), ""),
  IFERROR(IF(XC!H288="TBD", XC!E288, ""), ""),
  IFERROR(IF(SWIMMING!H288="TBD", SWIMMING!E288, ""), ""),
  IFERROR(IF(WTEN!H288="TBD", WTEN!E288, ""), ""),
  IFERROR(IF(TF!H288="TBD", TF!E288, ""), ""),
  IFERROR(IF(WGOLF!H288="TBD", WGOLF!E288, ""), ""),
  IFERROR(IF(WBB!H288="TBD", WBB!E288, ""), ""),
  IFERROR(IF(MBB!H288="TBD", MBB!E288, ""), ""),
  IFERROR(IF(WLAX!H288="TBD", WLAX!E288, ""), ""),
  IFERROR(IF(MLAX!H288="TBD", MLAX!E288, ""), ""),
  IFERROR(IF(SOFT!H288="TBD", SOFT!E288, ""), ""),
  IFERROR(IF(BASE!H288="Away", BASE!E288, ""), ""),
  IFERROR(IF(ESPORTS!H288="TBD", ESPORTS!E288, ""), "")
)</f>
        <v/>
      </c>
      <c r="F288" s="11" t="str">
        <f>TEXTJOIN(
  CHAR(10) &amp; CHAR(10),
  TRUE,
  IFERROR(IF(WSO!H288="TBD", TEXT(WSO!F288, "h:mm AM/PM"), ""), ""),
  IFERROR(IF(MSO!H288="TBD", TEXT(MSO!F288, "h:mm AM/PM"), ""), ""),
  IFERROR(IF(FH!H288="TBD", TEXT(FH!F288, "h:mm AM/PM"), ""), ""),
  IFERROR(IF(MGOLF!H288="TBD", TEXT(MGOLF!F288, "h:mm AM/PM"), ""), ""),
  IFERROR(IF(Football!H288="TBD", TEXT(Football!F288, "h:mm AM/PM"), ""), ""),
  IFERROR(IF(WVB!H288="TBD", TEXT(WVB!F288, "h:mm AM/PM"), ""), ""),
  IFERROR(IF(XC!H288="TBD", TEXT(XC!F288, "h:mm AM/PM"), ""), ""),
  IFERROR(IF(SWIMMING!H288="TBD", TEXT(SWIMMING!F288, "h:mm AM/PM"), ""), ""),
  IFERROR(IF(WTEN!H288="TBD", TEXT(WTEN!F288, "h:mm AM/PM"), ""), ""),
  IFERROR(IF(TF!H288="TBD", TEXT(TF!F288, "h:mm AM/PM"), ""), ""),
  IFERROR(IF(WGOLF!H288="TBD", TEXT(WGOLF!F288, "h:mm AM/PM"), ""), ""),
  IFERROR(IF(WBB!H288="TBD", TEXT(WBB!F288, "h:mm AM/PM"), ""), ""),
  IFERROR(IF(MBB!H288="TBD", TEXT(MBB!F288, "h:mm AM/PM"), ""), ""),
  IFERROR(IF(WLAX!H288="TBD", TEXT(WLAX!F288, "h:mm AM/PM"), ""), ""),
  IFERROR(IF(MLAX!H288="TBD", TEXT(MLAX!F288, "h:mm AM/PM"), ""), ""),
  IFERROR(IF(SOFT!H288="TBD", TEXT(SOFT!F288, "h:mm AM/PM"), ""), ""),
  IFERROR(IF(BASE!H288="TBD", TEXT(BASE!F288, "h:mm AM/PM"), ""), ""),
  IFERROR(IF(ESPORTS!H288="TBD", TEXT(ESPORTS!F288, "h:mm AM/PM"), ""), "")
)
</f>
        <v/>
      </c>
      <c r="G288" s="11" t="str">
        <f>TEXTJOIN(
  CHAR(10) &amp; CHAR(10),
  TRUE,
  IFERROR(IF(WSO!H288="TBD", WSO!G288, ""), ""),
  IFERROR(IF(MSO!H288="TBD", MSO!G288, ""), ""),
  IFERROR(IF(FH!H288="TBD", FH!G288, ""), ""),
  IFERROR(IF(MGOLF!H288="TBD", MGOLF!G288, ""), ""),
  IFERROR(IF(Football!H288="TBD", Football!G288, ""), ""),
  IFERROR(IF(WVB!H288="TBD", WVB!G288, ""), ""),
  IFERROR(IF(XC!H288="TBD", XC!G288, ""), ""),
  IFERROR(IF(SWIMMING!H288="TBD", SWIMMING!G288, ""), ""),
  IFERROR(IF(WTEN!H288="TBD", WTEN!G288, ""), ""),
  IFERROR(IF(TF!H288="TBD", TF!G288, ""), ""),
  IFERROR(IF(WGOLF!H288="TBD", WGOLF!G288, ""), ""),
  IFERROR(IF(WBB!H288="TBD", WBB!G288, ""), ""),
  IFERROR(IF(MBB!H288="TBD", MBB!G288, ""), ""),
  IFERROR(IF(WLAX!H288="TBD", WLAX!G288, ""), ""),
  IFERROR(IF(MLAX!H288="TBD", MLAX!G288, ""), ""),
  IFERROR(IF(SOFT!H288="TBD", SOFT!G288, ""), ""),
  IFERROR(IF(BASE!H288="TBD", BASE!G288, ""), ""),
  IFERROR(IF(ESPORTS!H288="TBD", ESPORTS!G288, ""), "")
)
</f>
        <v/>
      </c>
      <c r="H288" s="22" t="str">
        <f>TEXTJOIN(
  CHAR(10) &amp; CHAR(10),
  TRUE,
  IFERROR(IF(WSO!H288="TBD", WSO!P288, ""), ""),
  IFERROR(IF(MSO!H288="TBD", MSO!P288, ""), ""),
  IFERROR(IF(FH!H288="TBD", FH!P288, ""), ""),
  IFERROR(IF(MGOLF!H288="TBD", MGOLF!P288, ""), ""),
  IFERROR(IF(Football!H288="TBD", Football!P288, ""), ""),
  IFERROR(IF(WVB!H288="TBD", WVB!P288, ""), ""),
  IFERROR(IF(XC!H288="TBD", XC!P288, ""), ""),
  IFERROR(IF(SWIMMING!H288="TBD", SWIMMING!P288, ""), ""),
  IFERROR(IF(WTEN!H288="TBD", WTEN!P288, ""), ""),
  IFERROR(IF(TF!H288="TBD", TF!P288, ""), ""),
  IFERROR(IF(WGOLF!H288="TBD", WGOLF!P288, ""), ""),
  IFERROR(IF(WBB!H288="TBD", WBB!P288, ""), ""),
  IFERROR(IF(MBB!H288="TBD", MBB!P288, ""), ""),
  IFERROR(IF(WLAX!H288="TBD", WLAX!P288, ""), ""),
  IFERROR(IF(MLAX!H288="TBD", MLAX!P288, ""), ""),
  IFERROR(IF(SOFT!H288="TBD", SOFT!P288, ""), ""),
  IFERROR(IF(BASE!H288="TBD", BASE!P288, ""), ""),
  IFERROR(IF(ESPORTS!H288="TBD", ESPORTS!P288, ""), "")
)
</f>
        <v/>
      </c>
    </row>
    <row r="289" ht="22.5" customHeight="1">
      <c r="A289" s="6">
        <v>288.0</v>
      </c>
      <c r="B289" s="6" t="str">
        <f>'Master Schedule'!B289</f>
        <v/>
      </c>
      <c r="C289" s="7">
        <v>46522.0</v>
      </c>
      <c r="D289" s="8" t="str">
        <f t="shared" si="1"/>
        <v>Saturday</v>
      </c>
      <c r="E289" s="11" t="str">
        <f>TEXTJOIN(
  CHAR(10) &amp; CHAR(10),
  TRUE,
  IFERROR(IF(WSO!H289="TBD", WSO!E289, ""), ""),
  IFERROR(IF(MSO!H289="TBD", MSO!E289, ""), ""),
  IFERROR(IF(FH!H289="TBD", FH!E289, ""), ""),
  IFERROR(IF(MGOLF!H289="TBD", MGOLF!E289, ""), ""),
  IFERROR(IF(Football!H289="TBD", Football!E289, ""), ""),
  IFERROR(IF(WVB!H289="TBD", WVB!E289, ""), ""),
  IFERROR(IF(XC!H289="TBD", XC!E289, ""), ""),
  IFERROR(IF(SWIMMING!H289="TBD", SWIMMING!E289, ""), ""),
  IFERROR(IF(WTEN!H289="TBD", WTEN!E289, ""), ""),
  IFERROR(IF(TF!H289="TBD", TF!E289, ""), ""),
  IFERROR(IF(WGOLF!H289="TBD", WGOLF!E289, ""), ""),
  IFERROR(IF(WBB!H289="TBD", WBB!E289, ""), ""),
  IFERROR(IF(MBB!H289="TBD", MBB!E289, ""), ""),
  IFERROR(IF(WLAX!H289="TBD", WLAX!E289, ""), ""),
  IFERROR(IF(MLAX!H289="TBD", MLAX!E289, ""), ""),
  IFERROR(IF(SOFT!H289="TBD", SOFT!E289, ""), ""),
  IFERROR(IF(BASE!H289="Away", BASE!E289, ""), ""),
  IFERROR(IF(ESPORTS!H289="TBD", ESPORTS!E289, ""), "")
)</f>
        <v/>
      </c>
      <c r="F289" s="11" t="str">
        <f>TEXTJOIN(
  CHAR(10) &amp; CHAR(10),
  TRUE,
  IFERROR(IF(WSO!H289="TBD", TEXT(WSO!F289, "h:mm AM/PM"), ""), ""),
  IFERROR(IF(MSO!H289="TBD", TEXT(MSO!F289, "h:mm AM/PM"), ""), ""),
  IFERROR(IF(FH!H289="TBD", TEXT(FH!F289, "h:mm AM/PM"), ""), ""),
  IFERROR(IF(MGOLF!H289="TBD", TEXT(MGOLF!F289, "h:mm AM/PM"), ""), ""),
  IFERROR(IF(Football!H289="TBD", TEXT(Football!F289, "h:mm AM/PM"), ""), ""),
  IFERROR(IF(WVB!H289="TBD", TEXT(WVB!F289, "h:mm AM/PM"), ""), ""),
  IFERROR(IF(XC!H289="TBD", TEXT(XC!F289, "h:mm AM/PM"), ""), ""),
  IFERROR(IF(SWIMMING!H289="TBD", TEXT(SWIMMING!F289, "h:mm AM/PM"), ""), ""),
  IFERROR(IF(WTEN!H289="TBD", TEXT(WTEN!F289, "h:mm AM/PM"), ""), ""),
  IFERROR(IF(TF!H289="TBD", TEXT(TF!F289, "h:mm AM/PM"), ""), ""),
  IFERROR(IF(WGOLF!H289="TBD", TEXT(WGOLF!F289, "h:mm AM/PM"), ""), ""),
  IFERROR(IF(WBB!H289="TBD", TEXT(WBB!F289, "h:mm AM/PM"), ""), ""),
  IFERROR(IF(MBB!H289="TBD", TEXT(MBB!F289, "h:mm AM/PM"), ""), ""),
  IFERROR(IF(WLAX!H289="TBD", TEXT(WLAX!F289, "h:mm AM/PM"), ""), ""),
  IFERROR(IF(MLAX!H289="TBD", TEXT(MLAX!F289, "h:mm AM/PM"), ""), ""),
  IFERROR(IF(SOFT!H289="TBD", TEXT(SOFT!F289, "h:mm AM/PM"), ""), ""),
  IFERROR(IF(BASE!H289="TBD", TEXT(BASE!F289, "h:mm AM/PM"), ""), ""),
  IFERROR(IF(ESPORTS!H289="TBD", TEXT(ESPORTS!F289, "h:mm AM/PM"), ""), "")
)
</f>
        <v/>
      </c>
      <c r="G289" s="11" t="str">
        <f>TEXTJOIN(
  CHAR(10) &amp; CHAR(10),
  TRUE,
  IFERROR(IF(WSO!H289="TBD", WSO!G289, ""), ""),
  IFERROR(IF(MSO!H289="TBD", MSO!G289, ""), ""),
  IFERROR(IF(FH!H289="TBD", FH!G289, ""), ""),
  IFERROR(IF(MGOLF!H289="TBD", MGOLF!G289, ""), ""),
  IFERROR(IF(Football!H289="TBD", Football!G289, ""), ""),
  IFERROR(IF(WVB!H289="TBD", WVB!G289, ""), ""),
  IFERROR(IF(XC!H289="TBD", XC!G289, ""), ""),
  IFERROR(IF(SWIMMING!H289="TBD", SWIMMING!G289, ""), ""),
  IFERROR(IF(WTEN!H289="TBD", WTEN!G289, ""), ""),
  IFERROR(IF(TF!H289="TBD", TF!G289, ""), ""),
  IFERROR(IF(WGOLF!H289="TBD", WGOLF!G289, ""), ""),
  IFERROR(IF(WBB!H289="TBD", WBB!G289, ""), ""),
  IFERROR(IF(MBB!H289="TBD", MBB!G289, ""), ""),
  IFERROR(IF(WLAX!H289="TBD", WLAX!G289, ""), ""),
  IFERROR(IF(MLAX!H289="TBD", MLAX!G289, ""), ""),
  IFERROR(IF(SOFT!H289="TBD", SOFT!G289, ""), ""),
  IFERROR(IF(BASE!H289="TBD", BASE!G289, ""), ""),
  IFERROR(IF(ESPORTS!H289="TBD", ESPORTS!G289, ""), "")
)
</f>
        <v/>
      </c>
      <c r="H289" s="22" t="str">
        <f>TEXTJOIN(
  CHAR(10) &amp; CHAR(10),
  TRUE,
  IFERROR(IF(WSO!H289="TBD", WSO!P289, ""), ""),
  IFERROR(IF(MSO!H289="TBD", MSO!P289, ""), ""),
  IFERROR(IF(FH!H289="TBD", FH!P289, ""), ""),
  IFERROR(IF(MGOLF!H289="TBD", MGOLF!P289, ""), ""),
  IFERROR(IF(Football!H289="TBD", Football!P289, ""), ""),
  IFERROR(IF(WVB!H289="TBD", WVB!P289, ""), ""),
  IFERROR(IF(XC!H289="TBD", XC!P289, ""), ""),
  IFERROR(IF(SWIMMING!H289="TBD", SWIMMING!P289, ""), ""),
  IFERROR(IF(WTEN!H289="TBD", WTEN!P289, ""), ""),
  IFERROR(IF(TF!H289="TBD", TF!P289, ""), ""),
  IFERROR(IF(WGOLF!H289="TBD", WGOLF!P289, ""), ""),
  IFERROR(IF(WBB!H289="TBD", WBB!P289, ""), ""),
  IFERROR(IF(MBB!H289="TBD", MBB!P289, ""), ""),
  IFERROR(IF(WLAX!H289="TBD", WLAX!P289, ""), ""),
  IFERROR(IF(MLAX!H289="TBD", MLAX!P289, ""), ""),
  IFERROR(IF(SOFT!H289="TBD", SOFT!P289, ""), ""),
  IFERROR(IF(BASE!H289="TBD", BASE!P289, ""), ""),
  IFERROR(IF(ESPORTS!H289="TBD", ESPORTS!P289, ""), "")
)
</f>
        <v/>
      </c>
    </row>
    <row r="290" ht="22.5" customHeight="1">
      <c r="A290" s="6">
        <v>289.0</v>
      </c>
      <c r="B290" s="6" t="str">
        <f>'Master Schedule'!B290</f>
        <v/>
      </c>
      <c r="C290" s="7">
        <v>46523.0</v>
      </c>
      <c r="D290" s="8" t="str">
        <f t="shared" si="1"/>
        <v>Sunday</v>
      </c>
      <c r="E290" s="11" t="str">
        <f>TEXTJOIN(
  CHAR(10) &amp; CHAR(10),
  TRUE,
  IFERROR(IF(WSO!H290="TBD", WSO!E290, ""), ""),
  IFERROR(IF(MSO!H290="TBD", MSO!E290, ""), ""),
  IFERROR(IF(FH!H290="TBD", FH!E290, ""), ""),
  IFERROR(IF(MGOLF!H290="TBD", MGOLF!E290, ""), ""),
  IFERROR(IF(Football!H290="TBD", Football!E290, ""), ""),
  IFERROR(IF(WVB!H290="TBD", WVB!E290, ""), ""),
  IFERROR(IF(XC!H290="TBD", XC!E290, ""), ""),
  IFERROR(IF(SWIMMING!H290="TBD", SWIMMING!E290, ""), ""),
  IFERROR(IF(WTEN!H290="TBD", WTEN!E290, ""), ""),
  IFERROR(IF(TF!H290="TBD", TF!E290, ""), ""),
  IFERROR(IF(WGOLF!H290="TBD", WGOLF!E290, ""), ""),
  IFERROR(IF(WBB!H290="TBD", WBB!E290, ""), ""),
  IFERROR(IF(MBB!H290="TBD", MBB!E290, ""), ""),
  IFERROR(IF(WLAX!H290="TBD", WLAX!E290, ""), ""),
  IFERROR(IF(MLAX!H290="TBD", MLAX!E290, ""), ""),
  IFERROR(IF(SOFT!H290="TBD", SOFT!E290, ""), ""),
  IFERROR(IF(BASE!H290="Away", BASE!E290, ""), ""),
  IFERROR(IF(ESPORTS!H290="TBD", ESPORTS!E290, ""), "")
)</f>
        <v/>
      </c>
      <c r="F290" s="11" t="str">
        <f>TEXTJOIN(
  CHAR(10) &amp; CHAR(10),
  TRUE,
  IFERROR(IF(WSO!H290="TBD", TEXT(WSO!F290, "h:mm AM/PM"), ""), ""),
  IFERROR(IF(MSO!H290="TBD", TEXT(MSO!F290, "h:mm AM/PM"), ""), ""),
  IFERROR(IF(FH!H290="TBD", TEXT(FH!F290, "h:mm AM/PM"), ""), ""),
  IFERROR(IF(MGOLF!H290="TBD", TEXT(MGOLF!F290, "h:mm AM/PM"), ""), ""),
  IFERROR(IF(Football!H290="TBD", TEXT(Football!F290, "h:mm AM/PM"), ""), ""),
  IFERROR(IF(WVB!H290="TBD", TEXT(WVB!F290, "h:mm AM/PM"), ""), ""),
  IFERROR(IF(XC!H290="TBD", TEXT(XC!F290, "h:mm AM/PM"), ""), ""),
  IFERROR(IF(SWIMMING!H290="TBD", TEXT(SWIMMING!F290, "h:mm AM/PM"), ""), ""),
  IFERROR(IF(WTEN!H290="TBD", TEXT(WTEN!F290, "h:mm AM/PM"), ""), ""),
  IFERROR(IF(TF!H290="TBD", TEXT(TF!F290, "h:mm AM/PM"), ""), ""),
  IFERROR(IF(WGOLF!H290="TBD", TEXT(WGOLF!F290, "h:mm AM/PM"), ""), ""),
  IFERROR(IF(WBB!H290="TBD", TEXT(WBB!F290, "h:mm AM/PM"), ""), ""),
  IFERROR(IF(MBB!H290="TBD", TEXT(MBB!F290, "h:mm AM/PM"), ""), ""),
  IFERROR(IF(WLAX!H290="TBD", TEXT(WLAX!F290, "h:mm AM/PM"), ""), ""),
  IFERROR(IF(MLAX!H290="TBD", TEXT(MLAX!F290, "h:mm AM/PM"), ""), ""),
  IFERROR(IF(SOFT!H290="TBD", TEXT(SOFT!F290, "h:mm AM/PM"), ""), ""),
  IFERROR(IF(BASE!H290="TBD", TEXT(BASE!F290, "h:mm AM/PM"), ""), ""),
  IFERROR(IF(ESPORTS!H290="TBD", TEXT(ESPORTS!F290, "h:mm AM/PM"), ""), "")
)
</f>
        <v/>
      </c>
      <c r="G290" s="11" t="str">
        <f>TEXTJOIN(
  CHAR(10) &amp; CHAR(10),
  TRUE,
  IFERROR(IF(WSO!H290="TBD", WSO!G290, ""), ""),
  IFERROR(IF(MSO!H290="TBD", MSO!G290, ""), ""),
  IFERROR(IF(FH!H290="TBD", FH!G290, ""), ""),
  IFERROR(IF(MGOLF!H290="TBD", MGOLF!G290, ""), ""),
  IFERROR(IF(Football!H290="TBD", Football!G290, ""), ""),
  IFERROR(IF(WVB!H290="TBD", WVB!G290, ""), ""),
  IFERROR(IF(XC!H290="TBD", XC!G290, ""), ""),
  IFERROR(IF(SWIMMING!H290="TBD", SWIMMING!G290, ""), ""),
  IFERROR(IF(WTEN!H290="TBD", WTEN!G290, ""), ""),
  IFERROR(IF(TF!H290="TBD", TF!G290, ""), ""),
  IFERROR(IF(WGOLF!H290="TBD", WGOLF!G290, ""), ""),
  IFERROR(IF(WBB!H290="TBD", WBB!G290, ""), ""),
  IFERROR(IF(MBB!H290="TBD", MBB!G290, ""), ""),
  IFERROR(IF(WLAX!H290="TBD", WLAX!G290, ""), ""),
  IFERROR(IF(MLAX!H290="TBD", MLAX!G290, ""), ""),
  IFERROR(IF(SOFT!H290="TBD", SOFT!G290, ""), ""),
  IFERROR(IF(BASE!H290="TBD", BASE!G290, ""), ""),
  IFERROR(IF(ESPORTS!H290="TBD", ESPORTS!G290, ""), "")
)
</f>
        <v/>
      </c>
      <c r="H290" s="22" t="str">
        <f>TEXTJOIN(
  CHAR(10) &amp; CHAR(10),
  TRUE,
  IFERROR(IF(WSO!H290="TBD", WSO!P290, ""), ""),
  IFERROR(IF(MSO!H290="TBD", MSO!P290, ""), ""),
  IFERROR(IF(FH!H290="TBD", FH!P290, ""), ""),
  IFERROR(IF(MGOLF!H290="TBD", MGOLF!P290, ""), ""),
  IFERROR(IF(Football!H290="TBD", Football!P290, ""), ""),
  IFERROR(IF(WVB!H290="TBD", WVB!P290, ""), ""),
  IFERROR(IF(XC!H290="TBD", XC!P290, ""), ""),
  IFERROR(IF(SWIMMING!H290="TBD", SWIMMING!P290, ""), ""),
  IFERROR(IF(WTEN!H290="TBD", WTEN!P290, ""), ""),
  IFERROR(IF(TF!H290="TBD", TF!P290, ""), ""),
  IFERROR(IF(WGOLF!H290="TBD", WGOLF!P290, ""), ""),
  IFERROR(IF(WBB!H290="TBD", WBB!P290, ""), ""),
  IFERROR(IF(MBB!H290="TBD", MBB!P290, ""), ""),
  IFERROR(IF(WLAX!H290="TBD", WLAX!P290, ""), ""),
  IFERROR(IF(MLAX!H290="TBD", MLAX!P290, ""), ""),
  IFERROR(IF(SOFT!H290="TBD", SOFT!P290, ""), ""),
  IFERROR(IF(BASE!H290="TBD", BASE!P290, ""), ""),
  IFERROR(IF(ESPORTS!H290="TBD", ESPORTS!P290, ""), "")
)
</f>
        <v/>
      </c>
    </row>
    <row r="291" ht="22.5" customHeight="1">
      <c r="A291" s="6">
        <v>290.0</v>
      </c>
      <c r="B291" s="6" t="str">
        <f>'Master Schedule'!B291</f>
        <v/>
      </c>
      <c r="C291" s="7">
        <v>46524.0</v>
      </c>
      <c r="D291" s="8" t="str">
        <f t="shared" si="1"/>
        <v>Monday</v>
      </c>
      <c r="E291" s="11" t="str">
        <f>TEXTJOIN(
  CHAR(10) &amp; CHAR(10),
  TRUE,
  IFERROR(IF(WSO!H291="TBD", WSO!E291, ""), ""),
  IFERROR(IF(MSO!H291="TBD", MSO!E291, ""), ""),
  IFERROR(IF(FH!H291="TBD", FH!E291, ""), ""),
  IFERROR(IF(MGOLF!H291="TBD", MGOLF!E291, ""), ""),
  IFERROR(IF(Football!H291="TBD", Football!E291, ""), ""),
  IFERROR(IF(WVB!H291="TBD", WVB!E291, ""), ""),
  IFERROR(IF(XC!H291="TBD", XC!E291, ""), ""),
  IFERROR(IF(SWIMMING!H291="TBD", SWIMMING!E291, ""), ""),
  IFERROR(IF(WTEN!H291="TBD", WTEN!E291, ""), ""),
  IFERROR(IF(TF!H291="TBD", TF!E291, ""), ""),
  IFERROR(IF(WGOLF!H291="TBD", WGOLF!E291, ""), ""),
  IFERROR(IF(WBB!H291="TBD", WBB!E291, ""), ""),
  IFERROR(IF(MBB!H291="TBD", MBB!E291, ""), ""),
  IFERROR(IF(WLAX!H291="TBD", WLAX!E291, ""), ""),
  IFERROR(IF(MLAX!H291="TBD", MLAX!E291, ""), ""),
  IFERROR(IF(SOFT!H291="TBD", SOFT!E291, ""), ""),
  IFERROR(IF(BASE!H291="Away", BASE!E291, ""), ""),
  IFERROR(IF(ESPORTS!H291="TBD", ESPORTS!E291, ""), "")
)</f>
        <v/>
      </c>
      <c r="F291" s="11" t="str">
        <f>TEXTJOIN(
  CHAR(10) &amp; CHAR(10),
  TRUE,
  IFERROR(IF(WSO!H291="TBD", TEXT(WSO!F291, "h:mm AM/PM"), ""), ""),
  IFERROR(IF(MSO!H291="TBD", TEXT(MSO!F291, "h:mm AM/PM"), ""), ""),
  IFERROR(IF(FH!H291="TBD", TEXT(FH!F291, "h:mm AM/PM"), ""), ""),
  IFERROR(IF(MGOLF!H291="TBD", TEXT(MGOLF!F291, "h:mm AM/PM"), ""), ""),
  IFERROR(IF(Football!H291="TBD", TEXT(Football!F291, "h:mm AM/PM"), ""), ""),
  IFERROR(IF(WVB!H291="TBD", TEXT(WVB!F291, "h:mm AM/PM"), ""), ""),
  IFERROR(IF(XC!H291="TBD", TEXT(XC!F291, "h:mm AM/PM"), ""), ""),
  IFERROR(IF(SWIMMING!H291="TBD", TEXT(SWIMMING!F291, "h:mm AM/PM"), ""), ""),
  IFERROR(IF(WTEN!H291="TBD", TEXT(WTEN!F291, "h:mm AM/PM"), ""), ""),
  IFERROR(IF(TF!H291="TBD", TEXT(TF!F291, "h:mm AM/PM"), ""), ""),
  IFERROR(IF(WGOLF!H291="TBD", TEXT(WGOLF!F291, "h:mm AM/PM"), ""), ""),
  IFERROR(IF(WBB!H291="TBD", TEXT(WBB!F291, "h:mm AM/PM"), ""), ""),
  IFERROR(IF(MBB!H291="TBD", TEXT(MBB!F291, "h:mm AM/PM"), ""), ""),
  IFERROR(IF(WLAX!H291="TBD", TEXT(WLAX!F291, "h:mm AM/PM"), ""), ""),
  IFERROR(IF(MLAX!H291="TBD", TEXT(MLAX!F291, "h:mm AM/PM"), ""), ""),
  IFERROR(IF(SOFT!H291="TBD", TEXT(SOFT!F291, "h:mm AM/PM"), ""), ""),
  IFERROR(IF(BASE!H291="TBD", TEXT(BASE!F291, "h:mm AM/PM"), ""), ""),
  IFERROR(IF(ESPORTS!H291="TBD", TEXT(ESPORTS!F291, "h:mm AM/PM"), ""), "")
)
</f>
        <v/>
      </c>
      <c r="G291" s="11" t="str">
        <f>TEXTJOIN(
  CHAR(10) &amp; CHAR(10),
  TRUE,
  IFERROR(IF(WSO!H291="TBD", WSO!G291, ""), ""),
  IFERROR(IF(MSO!H291="TBD", MSO!G291, ""), ""),
  IFERROR(IF(FH!H291="TBD", FH!G291, ""), ""),
  IFERROR(IF(MGOLF!H291="TBD", MGOLF!G291, ""), ""),
  IFERROR(IF(Football!H291="TBD", Football!G291, ""), ""),
  IFERROR(IF(WVB!H291="TBD", WVB!G291, ""), ""),
  IFERROR(IF(XC!H291="TBD", XC!G291, ""), ""),
  IFERROR(IF(SWIMMING!H291="TBD", SWIMMING!G291, ""), ""),
  IFERROR(IF(WTEN!H291="TBD", WTEN!G291, ""), ""),
  IFERROR(IF(TF!H291="TBD", TF!G291, ""), ""),
  IFERROR(IF(WGOLF!H291="TBD", WGOLF!G291, ""), ""),
  IFERROR(IF(WBB!H291="TBD", WBB!G291, ""), ""),
  IFERROR(IF(MBB!H291="TBD", MBB!G291, ""), ""),
  IFERROR(IF(WLAX!H291="TBD", WLAX!G291, ""), ""),
  IFERROR(IF(MLAX!H291="TBD", MLAX!G291, ""), ""),
  IFERROR(IF(SOFT!H291="TBD", SOFT!G291, ""), ""),
  IFERROR(IF(BASE!H291="TBD", BASE!G291, ""), ""),
  IFERROR(IF(ESPORTS!H291="TBD", ESPORTS!G291, ""), "")
)
</f>
        <v/>
      </c>
      <c r="H291" s="22" t="str">
        <f>TEXTJOIN(
  CHAR(10) &amp; CHAR(10),
  TRUE,
  IFERROR(IF(WSO!H291="TBD", WSO!P291, ""), ""),
  IFERROR(IF(MSO!H291="TBD", MSO!P291, ""), ""),
  IFERROR(IF(FH!H291="TBD", FH!P291, ""), ""),
  IFERROR(IF(MGOLF!H291="TBD", MGOLF!P291, ""), ""),
  IFERROR(IF(Football!H291="TBD", Football!P291, ""), ""),
  IFERROR(IF(WVB!H291="TBD", WVB!P291, ""), ""),
  IFERROR(IF(XC!H291="TBD", XC!P291, ""), ""),
  IFERROR(IF(SWIMMING!H291="TBD", SWIMMING!P291, ""), ""),
  IFERROR(IF(WTEN!H291="TBD", WTEN!P291, ""), ""),
  IFERROR(IF(TF!H291="TBD", TF!P291, ""), ""),
  IFERROR(IF(WGOLF!H291="TBD", WGOLF!P291, ""), ""),
  IFERROR(IF(WBB!H291="TBD", WBB!P291, ""), ""),
  IFERROR(IF(MBB!H291="TBD", MBB!P291, ""), ""),
  IFERROR(IF(WLAX!H291="TBD", WLAX!P291, ""), ""),
  IFERROR(IF(MLAX!H291="TBD", MLAX!P291, ""), ""),
  IFERROR(IF(SOFT!H291="TBD", SOFT!P291, ""), ""),
  IFERROR(IF(BASE!H291="TBD", BASE!P291, ""), ""),
  IFERROR(IF(ESPORTS!H291="TBD", ESPORTS!P291, ""), "")
)
</f>
        <v/>
      </c>
    </row>
    <row r="292" ht="22.5" customHeight="1">
      <c r="A292" s="6">
        <v>291.0</v>
      </c>
      <c r="B292" s="6" t="str">
        <f>'Master Schedule'!B292</f>
        <v/>
      </c>
      <c r="C292" s="7">
        <v>46525.0</v>
      </c>
      <c r="D292" s="8" t="str">
        <f t="shared" si="1"/>
        <v>Tuesday</v>
      </c>
      <c r="E292" s="11" t="str">
        <f>TEXTJOIN(
  CHAR(10) &amp; CHAR(10),
  TRUE,
  IFERROR(IF(WSO!H292="TBD", WSO!E292, ""), ""),
  IFERROR(IF(MSO!H292="TBD", MSO!E292, ""), ""),
  IFERROR(IF(FH!H292="TBD", FH!E292, ""), ""),
  IFERROR(IF(MGOLF!H292="TBD", MGOLF!E292, ""), ""),
  IFERROR(IF(Football!H292="TBD", Football!E292, ""), ""),
  IFERROR(IF(WVB!H292="TBD", WVB!E292, ""), ""),
  IFERROR(IF(XC!H292="TBD", XC!E292, ""), ""),
  IFERROR(IF(SWIMMING!H292="TBD", SWIMMING!E292, ""), ""),
  IFERROR(IF(WTEN!H292="TBD", WTEN!E292, ""), ""),
  IFERROR(IF(TF!H292="TBD", TF!E292, ""), ""),
  IFERROR(IF(WGOLF!H292="TBD", WGOLF!E292, ""), ""),
  IFERROR(IF(WBB!H292="TBD", WBB!E292, ""), ""),
  IFERROR(IF(MBB!H292="TBD", MBB!E292, ""), ""),
  IFERROR(IF(WLAX!H292="TBD", WLAX!E292, ""), ""),
  IFERROR(IF(MLAX!H292="TBD", MLAX!E292, ""), ""),
  IFERROR(IF(SOFT!H292="TBD", SOFT!E292, ""), ""),
  IFERROR(IF(BASE!H292="Away", BASE!E292, ""), ""),
  IFERROR(IF(ESPORTS!H292="TBD", ESPORTS!E292, ""), "")
)</f>
        <v/>
      </c>
      <c r="F292" s="11" t="str">
        <f>TEXTJOIN(
  CHAR(10) &amp; CHAR(10),
  TRUE,
  IFERROR(IF(WSO!H292="TBD", TEXT(WSO!F292, "h:mm AM/PM"), ""), ""),
  IFERROR(IF(MSO!H292="TBD", TEXT(MSO!F292, "h:mm AM/PM"), ""), ""),
  IFERROR(IF(FH!H292="TBD", TEXT(FH!F292, "h:mm AM/PM"), ""), ""),
  IFERROR(IF(MGOLF!H292="TBD", TEXT(MGOLF!F292, "h:mm AM/PM"), ""), ""),
  IFERROR(IF(Football!H292="TBD", TEXT(Football!F292, "h:mm AM/PM"), ""), ""),
  IFERROR(IF(WVB!H292="TBD", TEXT(WVB!F292, "h:mm AM/PM"), ""), ""),
  IFERROR(IF(XC!H292="TBD", TEXT(XC!F292, "h:mm AM/PM"), ""), ""),
  IFERROR(IF(SWIMMING!H292="TBD", TEXT(SWIMMING!F292, "h:mm AM/PM"), ""), ""),
  IFERROR(IF(WTEN!H292="TBD", TEXT(WTEN!F292, "h:mm AM/PM"), ""), ""),
  IFERROR(IF(TF!H292="TBD", TEXT(TF!F292, "h:mm AM/PM"), ""), ""),
  IFERROR(IF(WGOLF!H292="TBD", TEXT(WGOLF!F292, "h:mm AM/PM"), ""), ""),
  IFERROR(IF(WBB!H292="TBD", TEXT(WBB!F292, "h:mm AM/PM"), ""), ""),
  IFERROR(IF(MBB!H292="TBD", TEXT(MBB!F292, "h:mm AM/PM"), ""), ""),
  IFERROR(IF(WLAX!H292="TBD", TEXT(WLAX!F292, "h:mm AM/PM"), ""), ""),
  IFERROR(IF(MLAX!H292="TBD", TEXT(MLAX!F292, "h:mm AM/PM"), ""), ""),
  IFERROR(IF(SOFT!H292="TBD", TEXT(SOFT!F292, "h:mm AM/PM"), ""), ""),
  IFERROR(IF(BASE!H292="TBD", TEXT(BASE!F292, "h:mm AM/PM"), ""), ""),
  IFERROR(IF(ESPORTS!H292="TBD", TEXT(ESPORTS!F292, "h:mm AM/PM"), ""), "")
)
</f>
        <v/>
      </c>
      <c r="G292" s="11" t="str">
        <f>TEXTJOIN(
  CHAR(10) &amp; CHAR(10),
  TRUE,
  IFERROR(IF(WSO!H292="TBD", WSO!G292, ""), ""),
  IFERROR(IF(MSO!H292="TBD", MSO!G292, ""), ""),
  IFERROR(IF(FH!H292="TBD", FH!G292, ""), ""),
  IFERROR(IF(MGOLF!H292="TBD", MGOLF!G292, ""), ""),
  IFERROR(IF(Football!H292="TBD", Football!G292, ""), ""),
  IFERROR(IF(WVB!H292="TBD", WVB!G292, ""), ""),
  IFERROR(IF(XC!H292="TBD", XC!G292, ""), ""),
  IFERROR(IF(SWIMMING!H292="TBD", SWIMMING!G292, ""), ""),
  IFERROR(IF(WTEN!H292="TBD", WTEN!G292, ""), ""),
  IFERROR(IF(TF!H292="TBD", TF!G292, ""), ""),
  IFERROR(IF(WGOLF!H292="TBD", WGOLF!G292, ""), ""),
  IFERROR(IF(WBB!H292="TBD", WBB!G292, ""), ""),
  IFERROR(IF(MBB!H292="TBD", MBB!G292, ""), ""),
  IFERROR(IF(WLAX!H292="TBD", WLAX!G292, ""), ""),
  IFERROR(IF(MLAX!H292="TBD", MLAX!G292, ""), ""),
  IFERROR(IF(SOFT!H292="TBD", SOFT!G292, ""), ""),
  IFERROR(IF(BASE!H292="TBD", BASE!G292, ""), ""),
  IFERROR(IF(ESPORTS!H292="TBD", ESPORTS!G292, ""), "")
)
</f>
        <v/>
      </c>
      <c r="H292" s="22" t="str">
        <f>TEXTJOIN(
  CHAR(10) &amp; CHAR(10),
  TRUE,
  IFERROR(IF(WSO!H292="TBD", WSO!P292, ""), ""),
  IFERROR(IF(MSO!H292="TBD", MSO!P292, ""), ""),
  IFERROR(IF(FH!H292="TBD", FH!P292, ""), ""),
  IFERROR(IF(MGOLF!H292="TBD", MGOLF!P292, ""), ""),
  IFERROR(IF(Football!H292="TBD", Football!P292, ""), ""),
  IFERROR(IF(WVB!H292="TBD", WVB!P292, ""), ""),
  IFERROR(IF(XC!H292="TBD", XC!P292, ""), ""),
  IFERROR(IF(SWIMMING!H292="TBD", SWIMMING!P292, ""), ""),
  IFERROR(IF(WTEN!H292="TBD", WTEN!P292, ""), ""),
  IFERROR(IF(TF!H292="TBD", TF!P292, ""), ""),
  IFERROR(IF(WGOLF!H292="TBD", WGOLF!P292, ""), ""),
  IFERROR(IF(WBB!H292="TBD", WBB!P292, ""), ""),
  IFERROR(IF(MBB!H292="TBD", MBB!P292, ""), ""),
  IFERROR(IF(WLAX!H292="TBD", WLAX!P292, ""), ""),
  IFERROR(IF(MLAX!H292="TBD", MLAX!P292, ""), ""),
  IFERROR(IF(SOFT!H292="TBD", SOFT!P292, ""), ""),
  IFERROR(IF(BASE!H292="TBD", BASE!P292, ""), ""),
  IFERROR(IF(ESPORTS!H292="TBD", ESPORTS!P292, ""), "")
)
</f>
        <v/>
      </c>
    </row>
    <row r="293" ht="22.5" customHeight="1">
      <c r="A293" s="6">
        <v>292.0</v>
      </c>
      <c r="B293" s="6" t="str">
        <f>'Master Schedule'!B293</f>
        <v/>
      </c>
      <c r="C293" s="7">
        <v>46526.0</v>
      </c>
      <c r="D293" s="8" t="str">
        <f t="shared" si="1"/>
        <v>Wednesday</v>
      </c>
      <c r="E293" s="11" t="str">
        <f>TEXTJOIN(
  CHAR(10) &amp; CHAR(10),
  TRUE,
  IFERROR(IF(WSO!H293="TBD", WSO!E293, ""), ""),
  IFERROR(IF(MSO!H293="TBD", MSO!E293, ""), ""),
  IFERROR(IF(FH!H293="TBD", FH!E293, ""), ""),
  IFERROR(IF(MGOLF!H293="TBD", MGOLF!E293, ""), ""),
  IFERROR(IF(Football!H293="TBD", Football!E293, ""), ""),
  IFERROR(IF(WVB!H293="TBD", WVB!E293, ""), ""),
  IFERROR(IF(XC!H293="TBD", XC!E293, ""), ""),
  IFERROR(IF(SWIMMING!H293="TBD", SWIMMING!E293, ""), ""),
  IFERROR(IF(WTEN!H293="TBD", WTEN!E293, ""), ""),
  IFERROR(IF(TF!H293="TBD", TF!E293, ""), ""),
  IFERROR(IF(WGOLF!H293="TBD", WGOLF!E293, ""), ""),
  IFERROR(IF(WBB!H293="TBD", WBB!E293, ""), ""),
  IFERROR(IF(MBB!H293="TBD", MBB!E293, ""), ""),
  IFERROR(IF(WLAX!H293="TBD", WLAX!E293, ""), ""),
  IFERROR(IF(MLAX!H293="TBD", MLAX!E293, ""), ""),
  IFERROR(IF(SOFT!H293="TBD", SOFT!E293, ""), ""),
  IFERROR(IF(BASE!H293="Away", BASE!E293, ""), ""),
  IFERROR(IF(ESPORTS!H293="TBD", ESPORTS!E293, ""), "")
)</f>
        <v/>
      </c>
      <c r="F293" s="11" t="str">
        <f>TEXTJOIN(
  CHAR(10) &amp; CHAR(10),
  TRUE,
  IFERROR(IF(WSO!H293="TBD", TEXT(WSO!F293, "h:mm AM/PM"), ""), ""),
  IFERROR(IF(MSO!H293="TBD", TEXT(MSO!F293, "h:mm AM/PM"), ""), ""),
  IFERROR(IF(FH!H293="TBD", TEXT(FH!F293, "h:mm AM/PM"), ""), ""),
  IFERROR(IF(MGOLF!H293="TBD", TEXT(MGOLF!F293, "h:mm AM/PM"), ""), ""),
  IFERROR(IF(Football!H293="TBD", TEXT(Football!F293, "h:mm AM/PM"), ""), ""),
  IFERROR(IF(WVB!H293="TBD", TEXT(WVB!F293, "h:mm AM/PM"), ""), ""),
  IFERROR(IF(XC!H293="TBD", TEXT(XC!F293, "h:mm AM/PM"), ""), ""),
  IFERROR(IF(SWIMMING!H293="TBD", TEXT(SWIMMING!F293, "h:mm AM/PM"), ""), ""),
  IFERROR(IF(WTEN!H293="TBD", TEXT(WTEN!F293, "h:mm AM/PM"), ""), ""),
  IFERROR(IF(TF!H293="TBD", TEXT(TF!F293, "h:mm AM/PM"), ""), ""),
  IFERROR(IF(WGOLF!H293="TBD", TEXT(WGOLF!F293, "h:mm AM/PM"), ""), ""),
  IFERROR(IF(WBB!H293="TBD", TEXT(WBB!F293, "h:mm AM/PM"), ""), ""),
  IFERROR(IF(MBB!H293="TBD", TEXT(MBB!F293, "h:mm AM/PM"), ""), ""),
  IFERROR(IF(WLAX!H293="TBD", TEXT(WLAX!F293, "h:mm AM/PM"), ""), ""),
  IFERROR(IF(MLAX!H293="TBD", TEXT(MLAX!F293, "h:mm AM/PM"), ""), ""),
  IFERROR(IF(SOFT!H293="TBD", TEXT(SOFT!F293, "h:mm AM/PM"), ""), ""),
  IFERROR(IF(BASE!H293="TBD", TEXT(BASE!F293, "h:mm AM/PM"), ""), ""),
  IFERROR(IF(ESPORTS!H293="TBD", TEXT(ESPORTS!F293, "h:mm AM/PM"), ""), "")
)
</f>
        <v/>
      </c>
      <c r="G293" s="11" t="str">
        <f>TEXTJOIN(
  CHAR(10) &amp; CHAR(10),
  TRUE,
  IFERROR(IF(WSO!H293="TBD", WSO!G293, ""), ""),
  IFERROR(IF(MSO!H293="TBD", MSO!G293, ""), ""),
  IFERROR(IF(FH!H293="TBD", FH!G293, ""), ""),
  IFERROR(IF(MGOLF!H293="TBD", MGOLF!G293, ""), ""),
  IFERROR(IF(Football!H293="TBD", Football!G293, ""), ""),
  IFERROR(IF(WVB!H293="TBD", WVB!G293, ""), ""),
  IFERROR(IF(XC!H293="TBD", XC!G293, ""), ""),
  IFERROR(IF(SWIMMING!H293="TBD", SWIMMING!G293, ""), ""),
  IFERROR(IF(WTEN!H293="TBD", WTEN!G293, ""), ""),
  IFERROR(IF(TF!H293="TBD", TF!G293, ""), ""),
  IFERROR(IF(WGOLF!H293="TBD", WGOLF!G293, ""), ""),
  IFERROR(IF(WBB!H293="TBD", WBB!G293, ""), ""),
  IFERROR(IF(MBB!H293="TBD", MBB!G293, ""), ""),
  IFERROR(IF(WLAX!H293="TBD", WLAX!G293, ""), ""),
  IFERROR(IF(MLAX!H293="TBD", MLAX!G293, ""), ""),
  IFERROR(IF(SOFT!H293="TBD", SOFT!G293, ""), ""),
  IFERROR(IF(BASE!H293="TBD", BASE!G293, ""), ""),
  IFERROR(IF(ESPORTS!H293="TBD", ESPORTS!G293, ""), "")
)
</f>
        <v/>
      </c>
      <c r="H293" s="22" t="str">
        <f>TEXTJOIN(
  CHAR(10) &amp; CHAR(10),
  TRUE,
  IFERROR(IF(WSO!H293="TBD", WSO!P293, ""), ""),
  IFERROR(IF(MSO!H293="TBD", MSO!P293, ""), ""),
  IFERROR(IF(FH!H293="TBD", FH!P293, ""), ""),
  IFERROR(IF(MGOLF!H293="TBD", MGOLF!P293, ""), ""),
  IFERROR(IF(Football!H293="TBD", Football!P293, ""), ""),
  IFERROR(IF(WVB!H293="TBD", WVB!P293, ""), ""),
  IFERROR(IF(XC!H293="TBD", XC!P293, ""), ""),
  IFERROR(IF(SWIMMING!H293="TBD", SWIMMING!P293, ""), ""),
  IFERROR(IF(WTEN!H293="TBD", WTEN!P293, ""), ""),
  IFERROR(IF(TF!H293="TBD", TF!P293, ""), ""),
  IFERROR(IF(WGOLF!H293="TBD", WGOLF!P293, ""), ""),
  IFERROR(IF(WBB!H293="TBD", WBB!P293, ""), ""),
  IFERROR(IF(MBB!H293="TBD", MBB!P293, ""), ""),
  IFERROR(IF(WLAX!H293="TBD", WLAX!P293, ""), ""),
  IFERROR(IF(MLAX!H293="TBD", MLAX!P293, ""), ""),
  IFERROR(IF(SOFT!H293="TBD", SOFT!P293, ""), ""),
  IFERROR(IF(BASE!H293="TBD", BASE!P293, ""), ""),
  IFERROR(IF(ESPORTS!H293="TBD", ESPORTS!P293, ""), "")
)
</f>
        <v/>
      </c>
    </row>
    <row r="294" ht="22.5" customHeight="1">
      <c r="A294" s="6">
        <v>293.0</v>
      </c>
      <c r="B294" s="6" t="str">
        <f>'Master Schedule'!B294</f>
        <v/>
      </c>
      <c r="C294" s="7">
        <v>46527.0</v>
      </c>
      <c r="D294" s="8" t="str">
        <f t="shared" si="1"/>
        <v>Thursday</v>
      </c>
      <c r="E294" s="11" t="str">
        <f>TEXTJOIN(
  CHAR(10) &amp; CHAR(10),
  TRUE,
  IFERROR(IF(WSO!H294="TBD", WSO!E294, ""), ""),
  IFERROR(IF(MSO!H294="TBD", MSO!E294, ""), ""),
  IFERROR(IF(FH!H294="TBD", FH!E294, ""), ""),
  IFERROR(IF(MGOLF!H294="TBD", MGOLF!E294, ""), ""),
  IFERROR(IF(Football!H294="TBD", Football!E294, ""), ""),
  IFERROR(IF(WVB!H294="TBD", WVB!E294, ""), ""),
  IFERROR(IF(XC!H294="TBD", XC!E294, ""), ""),
  IFERROR(IF(SWIMMING!H294="TBD", SWIMMING!E294, ""), ""),
  IFERROR(IF(WTEN!H294="TBD", WTEN!E294, ""), ""),
  IFERROR(IF(TF!H294="TBD", TF!E294, ""), ""),
  IFERROR(IF(WGOLF!H294="TBD", WGOLF!E294, ""), ""),
  IFERROR(IF(WBB!H294="TBD", WBB!E294, ""), ""),
  IFERROR(IF(MBB!H294="TBD", MBB!E294, ""), ""),
  IFERROR(IF(WLAX!H294="TBD", WLAX!E294, ""), ""),
  IFERROR(IF(MLAX!H294="TBD", MLAX!E294, ""), ""),
  IFERROR(IF(SOFT!H294="TBD", SOFT!E294, ""), ""),
  IFERROR(IF(BASE!H294="Away", BASE!E294, ""), ""),
  IFERROR(IF(ESPORTS!H294="TBD", ESPORTS!E294, ""), "")
)</f>
        <v/>
      </c>
      <c r="F294" s="11" t="str">
        <f>TEXTJOIN(
  CHAR(10) &amp; CHAR(10),
  TRUE,
  IFERROR(IF(WSO!H294="TBD", TEXT(WSO!F294, "h:mm AM/PM"), ""), ""),
  IFERROR(IF(MSO!H294="TBD", TEXT(MSO!F294, "h:mm AM/PM"), ""), ""),
  IFERROR(IF(FH!H294="TBD", TEXT(FH!F294, "h:mm AM/PM"), ""), ""),
  IFERROR(IF(MGOLF!H294="TBD", TEXT(MGOLF!F294, "h:mm AM/PM"), ""), ""),
  IFERROR(IF(Football!H294="TBD", TEXT(Football!F294, "h:mm AM/PM"), ""), ""),
  IFERROR(IF(WVB!H294="TBD", TEXT(WVB!F294, "h:mm AM/PM"), ""), ""),
  IFERROR(IF(XC!H294="TBD", TEXT(XC!F294, "h:mm AM/PM"), ""), ""),
  IFERROR(IF(SWIMMING!H294="TBD", TEXT(SWIMMING!F294, "h:mm AM/PM"), ""), ""),
  IFERROR(IF(WTEN!H294="TBD", TEXT(WTEN!F294, "h:mm AM/PM"), ""), ""),
  IFERROR(IF(TF!H294="TBD", TEXT(TF!F294, "h:mm AM/PM"), ""), ""),
  IFERROR(IF(WGOLF!H294="TBD", TEXT(WGOLF!F294, "h:mm AM/PM"), ""), ""),
  IFERROR(IF(WBB!H294="TBD", TEXT(WBB!F294, "h:mm AM/PM"), ""), ""),
  IFERROR(IF(MBB!H294="TBD", TEXT(MBB!F294, "h:mm AM/PM"), ""), ""),
  IFERROR(IF(WLAX!H294="TBD", TEXT(WLAX!F294, "h:mm AM/PM"), ""), ""),
  IFERROR(IF(MLAX!H294="TBD", TEXT(MLAX!F294, "h:mm AM/PM"), ""), ""),
  IFERROR(IF(SOFT!H294="TBD", TEXT(SOFT!F294, "h:mm AM/PM"), ""), ""),
  IFERROR(IF(BASE!H294="TBD", TEXT(BASE!F294, "h:mm AM/PM"), ""), ""),
  IFERROR(IF(ESPORTS!H294="TBD", TEXT(ESPORTS!F294, "h:mm AM/PM"), ""), "")
)
</f>
        <v/>
      </c>
      <c r="G294" s="11" t="str">
        <f>TEXTJOIN(
  CHAR(10) &amp; CHAR(10),
  TRUE,
  IFERROR(IF(WSO!H294="TBD", WSO!G294, ""), ""),
  IFERROR(IF(MSO!H294="TBD", MSO!G294, ""), ""),
  IFERROR(IF(FH!H294="TBD", FH!G294, ""), ""),
  IFERROR(IF(MGOLF!H294="TBD", MGOLF!G294, ""), ""),
  IFERROR(IF(Football!H294="TBD", Football!G294, ""), ""),
  IFERROR(IF(WVB!H294="TBD", WVB!G294, ""), ""),
  IFERROR(IF(XC!H294="TBD", XC!G294, ""), ""),
  IFERROR(IF(SWIMMING!H294="TBD", SWIMMING!G294, ""), ""),
  IFERROR(IF(WTEN!H294="TBD", WTEN!G294, ""), ""),
  IFERROR(IF(TF!H294="TBD", TF!G294, ""), ""),
  IFERROR(IF(WGOLF!H294="TBD", WGOLF!G294, ""), ""),
  IFERROR(IF(WBB!H294="TBD", WBB!G294, ""), ""),
  IFERROR(IF(MBB!H294="TBD", MBB!G294, ""), ""),
  IFERROR(IF(WLAX!H294="TBD", WLAX!G294, ""), ""),
  IFERROR(IF(MLAX!H294="TBD", MLAX!G294, ""), ""),
  IFERROR(IF(SOFT!H294="TBD", SOFT!G294, ""), ""),
  IFERROR(IF(BASE!H294="TBD", BASE!G294, ""), ""),
  IFERROR(IF(ESPORTS!H294="TBD", ESPORTS!G294, ""), "")
)
</f>
        <v/>
      </c>
      <c r="H294" s="22" t="str">
        <f>TEXTJOIN(
  CHAR(10) &amp; CHAR(10),
  TRUE,
  IFERROR(IF(WSO!H294="TBD", WSO!P294, ""), ""),
  IFERROR(IF(MSO!H294="TBD", MSO!P294, ""), ""),
  IFERROR(IF(FH!H294="TBD", FH!P294, ""), ""),
  IFERROR(IF(MGOLF!H294="TBD", MGOLF!P294, ""), ""),
  IFERROR(IF(Football!H294="TBD", Football!P294, ""), ""),
  IFERROR(IF(WVB!H294="TBD", WVB!P294, ""), ""),
  IFERROR(IF(XC!H294="TBD", XC!P294, ""), ""),
  IFERROR(IF(SWIMMING!H294="TBD", SWIMMING!P294, ""), ""),
  IFERROR(IF(WTEN!H294="TBD", WTEN!P294, ""), ""),
  IFERROR(IF(TF!H294="TBD", TF!P294, ""), ""),
  IFERROR(IF(WGOLF!H294="TBD", WGOLF!P294, ""), ""),
  IFERROR(IF(WBB!H294="TBD", WBB!P294, ""), ""),
  IFERROR(IF(MBB!H294="TBD", MBB!P294, ""), ""),
  IFERROR(IF(WLAX!H294="TBD", WLAX!P294, ""), ""),
  IFERROR(IF(MLAX!H294="TBD", MLAX!P294, ""), ""),
  IFERROR(IF(SOFT!H294="TBD", SOFT!P294, ""), ""),
  IFERROR(IF(BASE!H294="TBD", BASE!P294, ""), ""),
  IFERROR(IF(ESPORTS!H294="TBD", ESPORTS!P294, ""), "")
)
</f>
        <v/>
      </c>
    </row>
    <row r="295" ht="22.5" customHeight="1">
      <c r="A295" s="6">
        <v>294.0</v>
      </c>
      <c r="B295" s="6" t="str">
        <f>'Master Schedule'!B295</f>
        <v/>
      </c>
      <c r="C295" s="7">
        <v>46528.0</v>
      </c>
      <c r="D295" s="8" t="str">
        <f t="shared" si="1"/>
        <v>Friday</v>
      </c>
      <c r="E295" s="11" t="str">
        <f>TEXTJOIN(
  CHAR(10) &amp; CHAR(10),
  TRUE,
  IFERROR(IF(WSO!H295="TBD", WSO!E295, ""), ""),
  IFERROR(IF(MSO!H295="TBD", MSO!E295, ""), ""),
  IFERROR(IF(FH!H295="TBD", FH!E295, ""), ""),
  IFERROR(IF(MGOLF!H295="TBD", MGOLF!E295, ""), ""),
  IFERROR(IF(Football!H295="TBD", Football!E295, ""), ""),
  IFERROR(IF(WVB!H295="TBD", WVB!E295, ""), ""),
  IFERROR(IF(XC!H295="TBD", XC!E295, ""), ""),
  IFERROR(IF(SWIMMING!H295="TBD", SWIMMING!E295, ""), ""),
  IFERROR(IF(WTEN!H295="TBD", WTEN!E295, ""), ""),
  IFERROR(IF(TF!H295="TBD", TF!E295, ""), ""),
  IFERROR(IF(WGOLF!H295="TBD", WGOLF!E295, ""), ""),
  IFERROR(IF(WBB!H295="TBD", WBB!E295, ""), ""),
  IFERROR(IF(MBB!H295="TBD", MBB!E295, ""), ""),
  IFERROR(IF(WLAX!H295="TBD", WLAX!E295, ""), ""),
  IFERROR(IF(MLAX!H295="TBD", MLAX!E295, ""), ""),
  IFERROR(IF(SOFT!H295="TBD", SOFT!E295, ""), ""),
  IFERROR(IF(BASE!H295="Away", BASE!E295, ""), ""),
  IFERROR(IF(ESPORTS!H295="TBD", ESPORTS!E295, ""), "")
)</f>
        <v/>
      </c>
      <c r="F295" s="11" t="str">
        <f>TEXTJOIN(
  CHAR(10) &amp; CHAR(10),
  TRUE,
  IFERROR(IF(WSO!H295="TBD", TEXT(WSO!F295, "h:mm AM/PM"), ""), ""),
  IFERROR(IF(MSO!H295="TBD", TEXT(MSO!F295, "h:mm AM/PM"), ""), ""),
  IFERROR(IF(FH!H295="TBD", TEXT(FH!F295, "h:mm AM/PM"), ""), ""),
  IFERROR(IF(MGOLF!H295="TBD", TEXT(MGOLF!F295, "h:mm AM/PM"), ""), ""),
  IFERROR(IF(Football!H295="TBD", TEXT(Football!F295, "h:mm AM/PM"), ""), ""),
  IFERROR(IF(WVB!H295="TBD", TEXT(WVB!F295, "h:mm AM/PM"), ""), ""),
  IFERROR(IF(XC!H295="TBD", TEXT(XC!F295, "h:mm AM/PM"), ""), ""),
  IFERROR(IF(SWIMMING!H295="TBD", TEXT(SWIMMING!F295, "h:mm AM/PM"), ""), ""),
  IFERROR(IF(WTEN!H295="TBD", TEXT(WTEN!F295, "h:mm AM/PM"), ""), ""),
  IFERROR(IF(TF!H295="TBD", TEXT(TF!F295, "h:mm AM/PM"), ""), ""),
  IFERROR(IF(WGOLF!H295="TBD", TEXT(WGOLF!F295, "h:mm AM/PM"), ""), ""),
  IFERROR(IF(WBB!H295="TBD", TEXT(WBB!F295, "h:mm AM/PM"), ""), ""),
  IFERROR(IF(MBB!H295="TBD", TEXT(MBB!F295, "h:mm AM/PM"), ""), ""),
  IFERROR(IF(WLAX!H295="TBD", TEXT(WLAX!F295, "h:mm AM/PM"), ""), ""),
  IFERROR(IF(MLAX!H295="TBD", TEXT(MLAX!F295, "h:mm AM/PM"), ""), ""),
  IFERROR(IF(SOFT!H295="TBD", TEXT(SOFT!F295, "h:mm AM/PM"), ""), ""),
  IFERROR(IF(BASE!H295="TBD", TEXT(BASE!F295, "h:mm AM/PM"), ""), ""),
  IFERROR(IF(ESPORTS!H295="TBD", TEXT(ESPORTS!F295, "h:mm AM/PM"), ""), "")
)
</f>
        <v/>
      </c>
      <c r="G295" s="11" t="str">
        <f>TEXTJOIN(
  CHAR(10) &amp; CHAR(10),
  TRUE,
  IFERROR(IF(WSO!H295="TBD", WSO!G295, ""), ""),
  IFERROR(IF(MSO!H295="TBD", MSO!G295, ""), ""),
  IFERROR(IF(FH!H295="TBD", FH!G295, ""), ""),
  IFERROR(IF(MGOLF!H295="TBD", MGOLF!G295, ""), ""),
  IFERROR(IF(Football!H295="TBD", Football!G295, ""), ""),
  IFERROR(IF(WVB!H295="TBD", WVB!G295, ""), ""),
  IFERROR(IF(XC!H295="TBD", XC!G295, ""), ""),
  IFERROR(IF(SWIMMING!H295="TBD", SWIMMING!G295, ""), ""),
  IFERROR(IF(WTEN!H295="TBD", WTEN!G295, ""), ""),
  IFERROR(IF(TF!H295="TBD", TF!G295, ""), ""),
  IFERROR(IF(WGOLF!H295="TBD", WGOLF!G295, ""), ""),
  IFERROR(IF(WBB!H295="TBD", WBB!G295, ""), ""),
  IFERROR(IF(MBB!H295="TBD", MBB!G295, ""), ""),
  IFERROR(IF(WLAX!H295="TBD", WLAX!G295, ""), ""),
  IFERROR(IF(MLAX!H295="TBD", MLAX!G295, ""), ""),
  IFERROR(IF(SOFT!H295="TBD", SOFT!G295, ""), ""),
  IFERROR(IF(BASE!H295="TBD", BASE!G295, ""), ""),
  IFERROR(IF(ESPORTS!H295="TBD", ESPORTS!G295, ""), "")
)
</f>
        <v/>
      </c>
      <c r="H295" s="22" t="str">
        <f>TEXTJOIN(
  CHAR(10) &amp; CHAR(10),
  TRUE,
  IFERROR(IF(WSO!H295="TBD", WSO!P295, ""), ""),
  IFERROR(IF(MSO!H295="TBD", MSO!P295, ""), ""),
  IFERROR(IF(FH!H295="TBD", FH!P295, ""), ""),
  IFERROR(IF(MGOLF!H295="TBD", MGOLF!P295, ""), ""),
  IFERROR(IF(Football!H295="TBD", Football!P295, ""), ""),
  IFERROR(IF(WVB!H295="TBD", WVB!P295, ""), ""),
  IFERROR(IF(XC!H295="TBD", XC!P295, ""), ""),
  IFERROR(IF(SWIMMING!H295="TBD", SWIMMING!P295, ""), ""),
  IFERROR(IF(WTEN!H295="TBD", WTEN!P295, ""), ""),
  IFERROR(IF(TF!H295="TBD", TF!P295, ""), ""),
  IFERROR(IF(WGOLF!H295="TBD", WGOLF!P295, ""), ""),
  IFERROR(IF(WBB!H295="TBD", WBB!P295, ""), ""),
  IFERROR(IF(MBB!H295="TBD", MBB!P295, ""), ""),
  IFERROR(IF(WLAX!H295="TBD", WLAX!P295, ""), ""),
  IFERROR(IF(MLAX!H295="TBD", MLAX!P295, ""), ""),
  IFERROR(IF(SOFT!H295="TBD", SOFT!P295, ""), ""),
  IFERROR(IF(BASE!H295="TBD", BASE!P295, ""), ""),
  IFERROR(IF(ESPORTS!H295="TBD", ESPORTS!P295, ""), "")
)
</f>
        <v/>
      </c>
    </row>
    <row r="296" ht="22.5" customHeight="1">
      <c r="A296" s="6">
        <v>295.0</v>
      </c>
      <c r="B296" s="6" t="str">
        <f>'Master Schedule'!B296</f>
        <v/>
      </c>
      <c r="C296" s="7">
        <v>46529.0</v>
      </c>
      <c r="D296" s="8" t="str">
        <f t="shared" si="1"/>
        <v>Saturday</v>
      </c>
      <c r="E296" s="11" t="str">
        <f>TEXTJOIN(
  CHAR(10) &amp; CHAR(10),
  TRUE,
  IFERROR(IF(WSO!H296="TBD", WSO!E296, ""), ""),
  IFERROR(IF(MSO!H296="TBD", MSO!E296, ""), ""),
  IFERROR(IF(FH!H296="TBD", FH!E296, ""), ""),
  IFERROR(IF(MGOLF!H296="TBD", MGOLF!E296, ""), ""),
  IFERROR(IF(Football!H296="TBD", Football!E296, ""), ""),
  IFERROR(IF(WVB!H296="TBD", WVB!E296, ""), ""),
  IFERROR(IF(XC!H296="TBD", XC!E296, ""), ""),
  IFERROR(IF(SWIMMING!H296="TBD", SWIMMING!E296, ""), ""),
  IFERROR(IF(WTEN!H296="TBD", WTEN!E296, ""), ""),
  IFERROR(IF(TF!H296="TBD", TF!E296, ""), ""),
  IFERROR(IF(WGOLF!H296="TBD", WGOLF!E296, ""), ""),
  IFERROR(IF(WBB!H296="TBD", WBB!E296, ""), ""),
  IFERROR(IF(MBB!H296="TBD", MBB!E296, ""), ""),
  IFERROR(IF(WLAX!H296="TBD", WLAX!E296, ""), ""),
  IFERROR(IF(MLAX!H296="TBD", MLAX!E296, ""), ""),
  IFERROR(IF(SOFT!H296="TBD", SOFT!E296, ""), ""),
  IFERROR(IF(BASE!H296="Away", BASE!E296, ""), ""),
  IFERROR(IF(ESPORTS!H296="TBD", ESPORTS!E296, ""), "")
)</f>
        <v/>
      </c>
      <c r="F296" s="11" t="str">
        <f>TEXTJOIN(
  CHAR(10) &amp; CHAR(10),
  TRUE,
  IFERROR(IF(WSO!H296="TBD", TEXT(WSO!F296, "h:mm AM/PM"), ""), ""),
  IFERROR(IF(MSO!H296="TBD", TEXT(MSO!F296, "h:mm AM/PM"), ""), ""),
  IFERROR(IF(FH!H296="TBD", TEXT(FH!F296, "h:mm AM/PM"), ""), ""),
  IFERROR(IF(MGOLF!H296="TBD", TEXT(MGOLF!F296, "h:mm AM/PM"), ""), ""),
  IFERROR(IF(Football!H296="TBD", TEXT(Football!F296, "h:mm AM/PM"), ""), ""),
  IFERROR(IF(WVB!H296="TBD", TEXT(WVB!F296, "h:mm AM/PM"), ""), ""),
  IFERROR(IF(XC!H296="TBD", TEXT(XC!F296, "h:mm AM/PM"), ""), ""),
  IFERROR(IF(SWIMMING!H296="TBD", TEXT(SWIMMING!F296, "h:mm AM/PM"), ""), ""),
  IFERROR(IF(WTEN!H296="TBD", TEXT(WTEN!F296, "h:mm AM/PM"), ""), ""),
  IFERROR(IF(TF!H296="TBD", TEXT(TF!F296, "h:mm AM/PM"), ""), ""),
  IFERROR(IF(WGOLF!H296="TBD", TEXT(WGOLF!F296, "h:mm AM/PM"), ""), ""),
  IFERROR(IF(WBB!H296="TBD", TEXT(WBB!F296, "h:mm AM/PM"), ""), ""),
  IFERROR(IF(MBB!H296="TBD", TEXT(MBB!F296, "h:mm AM/PM"), ""), ""),
  IFERROR(IF(WLAX!H296="TBD", TEXT(WLAX!F296, "h:mm AM/PM"), ""), ""),
  IFERROR(IF(MLAX!H296="TBD", TEXT(MLAX!F296, "h:mm AM/PM"), ""), ""),
  IFERROR(IF(SOFT!H296="TBD", TEXT(SOFT!F296, "h:mm AM/PM"), ""), ""),
  IFERROR(IF(BASE!H296="TBD", TEXT(BASE!F296, "h:mm AM/PM"), ""), ""),
  IFERROR(IF(ESPORTS!H296="TBD", TEXT(ESPORTS!F296, "h:mm AM/PM"), ""), "")
)
</f>
        <v/>
      </c>
      <c r="G296" s="11" t="str">
        <f>TEXTJOIN(
  CHAR(10) &amp; CHAR(10),
  TRUE,
  IFERROR(IF(WSO!H296="TBD", WSO!G296, ""), ""),
  IFERROR(IF(MSO!H296="TBD", MSO!G296, ""), ""),
  IFERROR(IF(FH!H296="TBD", FH!G296, ""), ""),
  IFERROR(IF(MGOLF!H296="TBD", MGOLF!G296, ""), ""),
  IFERROR(IF(Football!H296="TBD", Football!G296, ""), ""),
  IFERROR(IF(WVB!H296="TBD", WVB!G296, ""), ""),
  IFERROR(IF(XC!H296="TBD", XC!G296, ""), ""),
  IFERROR(IF(SWIMMING!H296="TBD", SWIMMING!G296, ""), ""),
  IFERROR(IF(WTEN!H296="TBD", WTEN!G296, ""), ""),
  IFERROR(IF(TF!H296="TBD", TF!G296, ""), ""),
  IFERROR(IF(WGOLF!H296="TBD", WGOLF!G296, ""), ""),
  IFERROR(IF(WBB!H296="TBD", WBB!G296, ""), ""),
  IFERROR(IF(MBB!H296="TBD", MBB!G296, ""), ""),
  IFERROR(IF(WLAX!H296="TBD", WLAX!G296, ""), ""),
  IFERROR(IF(MLAX!H296="TBD", MLAX!G296, ""), ""),
  IFERROR(IF(SOFT!H296="TBD", SOFT!G296, ""), ""),
  IFERROR(IF(BASE!H296="TBD", BASE!G296, ""), ""),
  IFERROR(IF(ESPORTS!H296="TBD", ESPORTS!G296, ""), "")
)
</f>
        <v/>
      </c>
      <c r="H296" s="22" t="str">
        <f>TEXTJOIN(
  CHAR(10) &amp; CHAR(10),
  TRUE,
  IFERROR(IF(WSO!H296="TBD", WSO!P296, ""), ""),
  IFERROR(IF(MSO!H296="TBD", MSO!P296, ""), ""),
  IFERROR(IF(FH!H296="TBD", FH!P296, ""), ""),
  IFERROR(IF(MGOLF!H296="TBD", MGOLF!P296, ""), ""),
  IFERROR(IF(Football!H296="TBD", Football!P296, ""), ""),
  IFERROR(IF(WVB!H296="TBD", WVB!P296, ""), ""),
  IFERROR(IF(XC!H296="TBD", XC!P296, ""), ""),
  IFERROR(IF(SWIMMING!H296="TBD", SWIMMING!P296, ""), ""),
  IFERROR(IF(WTEN!H296="TBD", WTEN!P296, ""), ""),
  IFERROR(IF(TF!H296="TBD", TF!P296, ""), ""),
  IFERROR(IF(WGOLF!H296="TBD", WGOLF!P296, ""), ""),
  IFERROR(IF(WBB!H296="TBD", WBB!P296, ""), ""),
  IFERROR(IF(MBB!H296="TBD", MBB!P296, ""), ""),
  IFERROR(IF(WLAX!H296="TBD", WLAX!P296, ""), ""),
  IFERROR(IF(MLAX!H296="TBD", MLAX!P296, ""), ""),
  IFERROR(IF(SOFT!H296="TBD", SOFT!P296, ""), ""),
  IFERROR(IF(BASE!H296="TBD", BASE!P296, ""), ""),
  IFERROR(IF(ESPORTS!H296="TBD", ESPORTS!P296, ""), "")
)
</f>
        <v/>
      </c>
    </row>
    <row r="297" ht="22.5" customHeight="1">
      <c r="A297" s="6">
        <v>296.0</v>
      </c>
      <c r="B297" s="6" t="str">
        <f>'Master Schedule'!B297</f>
        <v/>
      </c>
      <c r="C297" s="7">
        <v>46530.0</v>
      </c>
      <c r="D297" s="8" t="str">
        <f t="shared" si="1"/>
        <v>Sunday</v>
      </c>
      <c r="E297" s="11" t="str">
        <f>TEXTJOIN(
  CHAR(10) &amp; CHAR(10),
  TRUE,
  IFERROR(IF(WSO!H297="TBD", WSO!E297, ""), ""),
  IFERROR(IF(MSO!H297="TBD", MSO!E297, ""), ""),
  IFERROR(IF(FH!H297="TBD", FH!E297, ""), ""),
  IFERROR(IF(MGOLF!H297="TBD", MGOLF!E297, ""), ""),
  IFERROR(IF(Football!H297="TBD", Football!E297, ""), ""),
  IFERROR(IF(WVB!H297="TBD", WVB!E297, ""), ""),
  IFERROR(IF(XC!H297="TBD", XC!E297, ""), ""),
  IFERROR(IF(SWIMMING!H297="TBD", SWIMMING!E297, ""), ""),
  IFERROR(IF(WTEN!H297="TBD", WTEN!E297, ""), ""),
  IFERROR(IF(TF!H297="TBD", TF!E297, ""), ""),
  IFERROR(IF(WGOLF!H297="TBD", WGOLF!E297, ""), ""),
  IFERROR(IF(WBB!H297="TBD", WBB!E297, ""), ""),
  IFERROR(IF(MBB!H297="TBD", MBB!E297, ""), ""),
  IFERROR(IF(WLAX!H297="TBD", WLAX!E297, ""), ""),
  IFERROR(IF(MLAX!H297="TBD", MLAX!E297, ""), ""),
  IFERROR(IF(SOFT!H297="TBD", SOFT!E297, ""), ""),
  IFERROR(IF(BASE!H297="Away", BASE!E297, ""), ""),
  IFERROR(IF(ESPORTS!H297="TBD", ESPORTS!E297, ""), "")
)</f>
        <v/>
      </c>
      <c r="F297" s="11" t="str">
        <f>TEXTJOIN(
  CHAR(10) &amp; CHAR(10),
  TRUE,
  IFERROR(IF(WSO!H297="TBD", TEXT(WSO!F297, "h:mm AM/PM"), ""), ""),
  IFERROR(IF(MSO!H297="TBD", TEXT(MSO!F297, "h:mm AM/PM"), ""), ""),
  IFERROR(IF(FH!H297="TBD", TEXT(FH!F297, "h:mm AM/PM"), ""), ""),
  IFERROR(IF(MGOLF!H297="TBD", TEXT(MGOLF!F297, "h:mm AM/PM"), ""), ""),
  IFERROR(IF(Football!H297="TBD", TEXT(Football!F297, "h:mm AM/PM"), ""), ""),
  IFERROR(IF(WVB!H297="TBD", TEXT(WVB!F297, "h:mm AM/PM"), ""), ""),
  IFERROR(IF(XC!H297="TBD", TEXT(XC!F297, "h:mm AM/PM"), ""), ""),
  IFERROR(IF(SWIMMING!H297="TBD", TEXT(SWIMMING!F297, "h:mm AM/PM"), ""), ""),
  IFERROR(IF(WTEN!H297="TBD", TEXT(WTEN!F297, "h:mm AM/PM"), ""), ""),
  IFERROR(IF(TF!H297="TBD", TEXT(TF!F297, "h:mm AM/PM"), ""), ""),
  IFERROR(IF(WGOLF!H297="TBD", TEXT(WGOLF!F297, "h:mm AM/PM"), ""), ""),
  IFERROR(IF(WBB!H297="TBD", TEXT(WBB!F297, "h:mm AM/PM"), ""), ""),
  IFERROR(IF(MBB!H297="TBD", TEXT(MBB!F297, "h:mm AM/PM"), ""), ""),
  IFERROR(IF(WLAX!H297="TBD", TEXT(WLAX!F297, "h:mm AM/PM"), ""), ""),
  IFERROR(IF(MLAX!H297="TBD", TEXT(MLAX!F297, "h:mm AM/PM"), ""), ""),
  IFERROR(IF(SOFT!H297="TBD", TEXT(SOFT!F297, "h:mm AM/PM"), ""), ""),
  IFERROR(IF(BASE!H297="TBD", TEXT(BASE!F297, "h:mm AM/PM"), ""), ""),
  IFERROR(IF(ESPORTS!H297="TBD", TEXT(ESPORTS!F297, "h:mm AM/PM"), ""), "")
)
</f>
        <v/>
      </c>
      <c r="G297" s="11" t="str">
        <f>TEXTJOIN(
  CHAR(10) &amp; CHAR(10),
  TRUE,
  IFERROR(IF(WSO!H297="TBD", WSO!G297, ""), ""),
  IFERROR(IF(MSO!H297="TBD", MSO!G297, ""), ""),
  IFERROR(IF(FH!H297="TBD", FH!G297, ""), ""),
  IFERROR(IF(MGOLF!H297="TBD", MGOLF!G297, ""), ""),
  IFERROR(IF(Football!H297="TBD", Football!G297, ""), ""),
  IFERROR(IF(WVB!H297="TBD", WVB!G297, ""), ""),
  IFERROR(IF(XC!H297="TBD", XC!G297, ""), ""),
  IFERROR(IF(SWIMMING!H297="TBD", SWIMMING!G297, ""), ""),
  IFERROR(IF(WTEN!H297="TBD", WTEN!G297, ""), ""),
  IFERROR(IF(TF!H297="TBD", TF!G297, ""), ""),
  IFERROR(IF(WGOLF!H297="TBD", WGOLF!G297, ""), ""),
  IFERROR(IF(WBB!H297="TBD", WBB!G297, ""), ""),
  IFERROR(IF(MBB!H297="TBD", MBB!G297, ""), ""),
  IFERROR(IF(WLAX!H297="TBD", WLAX!G297, ""), ""),
  IFERROR(IF(MLAX!H297="TBD", MLAX!G297, ""), ""),
  IFERROR(IF(SOFT!H297="TBD", SOFT!G297, ""), ""),
  IFERROR(IF(BASE!H297="TBD", BASE!G297, ""), ""),
  IFERROR(IF(ESPORTS!H297="TBD", ESPORTS!G297, ""), "")
)
</f>
        <v/>
      </c>
      <c r="H297" s="22" t="str">
        <f>TEXTJOIN(
  CHAR(10) &amp; CHAR(10),
  TRUE,
  IFERROR(IF(WSO!H297="TBD", WSO!P297, ""), ""),
  IFERROR(IF(MSO!H297="TBD", MSO!P297, ""), ""),
  IFERROR(IF(FH!H297="TBD", FH!P297, ""), ""),
  IFERROR(IF(MGOLF!H297="TBD", MGOLF!P297, ""), ""),
  IFERROR(IF(Football!H297="TBD", Football!P297, ""), ""),
  IFERROR(IF(WVB!H297="TBD", WVB!P297, ""), ""),
  IFERROR(IF(XC!H297="TBD", XC!P297, ""), ""),
  IFERROR(IF(SWIMMING!H297="TBD", SWIMMING!P297, ""), ""),
  IFERROR(IF(WTEN!H297="TBD", WTEN!P297, ""), ""),
  IFERROR(IF(TF!H297="TBD", TF!P297, ""), ""),
  IFERROR(IF(WGOLF!H297="TBD", WGOLF!P297, ""), ""),
  IFERROR(IF(WBB!H297="TBD", WBB!P297, ""), ""),
  IFERROR(IF(MBB!H297="TBD", MBB!P297, ""), ""),
  IFERROR(IF(WLAX!H297="TBD", WLAX!P297, ""), ""),
  IFERROR(IF(MLAX!H297="TBD", MLAX!P297, ""), ""),
  IFERROR(IF(SOFT!H297="TBD", SOFT!P297, ""), ""),
  IFERROR(IF(BASE!H297="TBD", BASE!P297, ""), ""),
  IFERROR(IF(ESPORTS!H297="TBD", ESPORTS!P297, ""), "")
)
</f>
        <v/>
      </c>
    </row>
    <row r="298" ht="22.5" customHeight="1">
      <c r="A298" s="6">
        <v>297.0</v>
      </c>
      <c r="B298" s="6" t="str">
        <f>'Master Schedule'!B298</f>
        <v/>
      </c>
      <c r="C298" s="7">
        <v>46531.0</v>
      </c>
      <c r="D298" s="8" t="str">
        <f t="shared" si="1"/>
        <v>Monday</v>
      </c>
      <c r="E298" s="11" t="str">
        <f>TEXTJOIN(
  CHAR(10) &amp; CHAR(10),
  TRUE,
  IFERROR(IF(WSO!H298="TBD", WSO!E298, ""), ""),
  IFERROR(IF(MSO!H298="TBD", MSO!E298, ""), ""),
  IFERROR(IF(FH!H298="TBD", FH!E298, ""), ""),
  IFERROR(IF(MGOLF!H298="TBD", MGOLF!E298, ""), ""),
  IFERROR(IF(Football!H298="TBD", Football!E298, ""), ""),
  IFERROR(IF(WVB!H298="TBD", WVB!E298, ""), ""),
  IFERROR(IF(XC!H298="TBD", XC!E298, ""), ""),
  IFERROR(IF(SWIMMING!H298="TBD", SWIMMING!E298, ""), ""),
  IFERROR(IF(WTEN!H298="TBD", WTEN!E298, ""), ""),
  IFERROR(IF(TF!H298="TBD", TF!E298, ""), ""),
  IFERROR(IF(WGOLF!H298="TBD", WGOLF!E298, ""), ""),
  IFERROR(IF(WBB!H298="TBD", WBB!E298, ""), ""),
  IFERROR(IF(MBB!H298="TBD", MBB!E298, ""), ""),
  IFERROR(IF(WLAX!H298="TBD", WLAX!E298, ""), ""),
  IFERROR(IF(MLAX!H298="TBD", MLAX!E298, ""), ""),
  IFERROR(IF(SOFT!H298="TBD", SOFT!E298, ""), ""),
  IFERROR(IF(BASE!H298="Away", BASE!E298, ""), ""),
  IFERROR(IF(ESPORTS!H298="TBD", ESPORTS!E298, ""), "")
)</f>
        <v/>
      </c>
      <c r="F298" s="11" t="str">
        <f>TEXTJOIN(
  CHAR(10) &amp; CHAR(10),
  TRUE,
  IFERROR(IF(WSO!H298="TBD", TEXT(WSO!F298, "h:mm AM/PM"), ""), ""),
  IFERROR(IF(MSO!H298="TBD", TEXT(MSO!F298, "h:mm AM/PM"), ""), ""),
  IFERROR(IF(FH!H298="TBD", TEXT(FH!F298, "h:mm AM/PM"), ""), ""),
  IFERROR(IF(MGOLF!H298="TBD", TEXT(MGOLF!F298, "h:mm AM/PM"), ""), ""),
  IFERROR(IF(Football!H298="TBD", TEXT(Football!F298, "h:mm AM/PM"), ""), ""),
  IFERROR(IF(WVB!H298="TBD", TEXT(WVB!F298, "h:mm AM/PM"), ""), ""),
  IFERROR(IF(XC!H298="TBD", TEXT(XC!F298, "h:mm AM/PM"), ""), ""),
  IFERROR(IF(SWIMMING!H298="TBD", TEXT(SWIMMING!F298, "h:mm AM/PM"), ""), ""),
  IFERROR(IF(WTEN!H298="TBD", TEXT(WTEN!F298, "h:mm AM/PM"), ""), ""),
  IFERROR(IF(TF!H298="TBD", TEXT(TF!F298, "h:mm AM/PM"), ""), ""),
  IFERROR(IF(WGOLF!H298="TBD", TEXT(WGOLF!F298, "h:mm AM/PM"), ""), ""),
  IFERROR(IF(WBB!H298="TBD", TEXT(WBB!F298, "h:mm AM/PM"), ""), ""),
  IFERROR(IF(MBB!H298="TBD", TEXT(MBB!F298, "h:mm AM/PM"), ""), ""),
  IFERROR(IF(WLAX!H298="TBD", TEXT(WLAX!F298, "h:mm AM/PM"), ""), ""),
  IFERROR(IF(MLAX!H298="TBD", TEXT(MLAX!F298, "h:mm AM/PM"), ""), ""),
  IFERROR(IF(SOFT!H298="TBD", TEXT(SOFT!F298, "h:mm AM/PM"), ""), ""),
  IFERROR(IF(BASE!H298="TBD", TEXT(BASE!F298, "h:mm AM/PM"), ""), ""),
  IFERROR(IF(ESPORTS!H298="TBD", TEXT(ESPORTS!F298, "h:mm AM/PM"), ""), "")
)
</f>
        <v/>
      </c>
      <c r="G298" s="11" t="str">
        <f>TEXTJOIN(
  CHAR(10) &amp; CHAR(10),
  TRUE,
  IFERROR(IF(WSO!H298="TBD", WSO!G298, ""), ""),
  IFERROR(IF(MSO!H298="TBD", MSO!G298, ""), ""),
  IFERROR(IF(FH!H298="TBD", FH!G298, ""), ""),
  IFERROR(IF(MGOLF!H298="TBD", MGOLF!G298, ""), ""),
  IFERROR(IF(Football!H298="TBD", Football!G298, ""), ""),
  IFERROR(IF(WVB!H298="TBD", WVB!G298, ""), ""),
  IFERROR(IF(XC!H298="TBD", XC!G298, ""), ""),
  IFERROR(IF(SWIMMING!H298="TBD", SWIMMING!G298, ""), ""),
  IFERROR(IF(WTEN!H298="TBD", WTEN!G298, ""), ""),
  IFERROR(IF(TF!H298="TBD", TF!G298, ""), ""),
  IFERROR(IF(WGOLF!H298="TBD", WGOLF!G298, ""), ""),
  IFERROR(IF(WBB!H298="TBD", WBB!G298, ""), ""),
  IFERROR(IF(MBB!H298="TBD", MBB!G298, ""), ""),
  IFERROR(IF(WLAX!H298="TBD", WLAX!G298, ""), ""),
  IFERROR(IF(MLAX!H298="TBD", MLAX!G298, ""), ""),
  IFERROR(IF(SOFT!H298="TBD", SOFT!G298, ""), ""),
  IFERROR(IF(BASE!H298="TBD", BASE!G298, ""), ""),
  IFERROR(IF(ESPORTS!H298="TBD", ESPORTS!G298, ""), "")
)
</f>
        <v/>
      </c>
      <c r="H298" s="22" t="str">
        <f>TEXTJOIN(
  CHAR(10) &amp; CHAR(10),
  TRUE,
  IFERROR(IF(WSO!H298="TBD", WSO!P298, ""), ""),
  IFERROR(IF(MSO!H298="TBD", MSO!P298, ""), ""),
  IFERROR(IF(FH!H298="TBD", FH!P298, ""), ""),
  IFERROR(IF(MGOLF!H298="TBD", MGOLF!P298, ""), ""),
  IFERROR(IF(Football!H298="TBD", Football!P298, ""), ""),
  IFERROR(IF(WVB!H298="TBD", WVB!P298, ""), ""),
  IFERROR(IF(XC!H298="TBD", XC!P298, ""), ""),
  IFERROR(IF(SWIMMING!H298="TBD", SWIMMING!P298, ""), ""),
  IFERROR(IF(WTEN!H298="TBD", WTEN!P298, ""), ""),
  IFERROR(IF(TF!H298="TBD", TF!P298, ""), ""),
  IFERROR(IF(WGOLF!H298="TBD", WGOLF!P298, ""), ""),
  IFERROR(IF(WBB!H298="TBD", WBB!P298, ""), ""),
  IFERROR(IF(MBB!H298="TBD", MBB!P298, ""), ""),
  IFERROR(IF(WLAX!H298="TBD", WLAX!P298, ""), ""),
  IFERROR(IF(MLAX!H298="TBD", MLAX!P298, ""), ""),
  IFERROR(IF(SOFT!H298="TBD", SOFT!P298, ""), ""),
  IFERROR(IF(BASE!H298="TBD", BASE!P298, ""), ""),
  IFERROR(IF(ESPORTS!H298="TBD", ESPORTS!P298, ""), "")
)
</f>
        <v/>
      </c>
    </row>
    <row r="299" ht="22.5" customHeight="1">
      <c r="A299" s="6">
        <v>298.0</v>
      </c>
      <c r="B299" s="6" t="str">
        <f>'Master Schedule'!B299</f>
        <v/>
      </c>
      <c r="C299" s="7">
        <v>46532.0</v>
      </c>
      <c r="D299" s="8" t="str">
        <f t="shared" si="1"/>
        <v>Tuesday</v>
      </c>
      <c r="E299" s="11" t="str">
        <f>TEXTJOIN(
  CHAR(10) &amp; CHAR(10),
  TRUE,
  IFERROR(IF(WSO!H299="TBD", WSO!E299, ""), ""),
  IFERROR(IF(MSO!H299="TBD", MSO!E299, ""), ""),
  IFERROR(IF(FH!H299="TBD", FH!E299, ""), ""),
  IFERROR(IF(MGOLF!H299="TBD", MGOLF!E299, ""), ""),
  IFERROR(IF(Football!H299="TBD", Football!E299, ""), ""),
  IFERROR(IF(WVB!H299="TBD", WVB!E299, ""), ""),
  IFERROR(IF(XC!H299="TBD", XC!E299, ""), ""),
  IFERROR(IF(SWIMMING!H299="TBD", SWIMMING!E299, ""), ""),
  IFERROR(IF(WTEN!H299="TBD", WTEN!E299, ""), ""),
  IFERROR(IF(TF!H299="TBD", TF!E299, ""), ""),
  IFERROR(IF(WGOLF!H299="TBD", WGOLF!E299, ""), ""),
  IFERROR(IF(WBB!H299="TBD", WBB!E299, ""), ""),
  IFERROR(IF(MBB!H299="TBD", MBB!E299, ""), ""),
  IFERROR(IF(WLAX!H299="TBD", WLAX!E299, ""), ""),
  IFERROR(IF(MLAX!H299="TBD", MLAX!E299, ""), ""),
  IFERROR(IF(SOFT!H299="TBD", SOFT!E299, ""), ""),
  IFERROR(IF(BASE!H299="Away", BASE!E299, ""), ""),
  IFERROR(IF(ESPORTS!H299="TBD", ESPORTS!E299, ""), "")
)</f>
        <v/>
      </c>
      <c r="F299" s="11" t="str">
        <f>TEXTJOIN(
  CHAR(10) &amp; CHAR(10),
  TRUE,
  IFERROR(IF(WSO!H299="TBD", TEXT(WSO!F299, "h:mm AM/PM"), ""), ""),
  IFERROR(IF(MSO!H299="TBD", TEXT(MSO!F299, "h:mm AM/PM"), ""), ""),
  IFERROR(IF(FH!H299="TBD", TEXT(FH!F299, "h:mm AM/PM"), ""), ""),
  IFERROR(IF(MGOLF!H299="TBD", TEXT(MGOLF!F299, "h:mm AM/PM"), ""), ""),
  IFERROR(IF(Football!H299="TBD", TEXT(Football!F299, "h:mm AM/PM"), ""), ""),
  IFERROR(IF(WVB!H299="TBD", TEXT(WVB!F299, "h:mm AM/PM"), ""), ""),
  IFERROR(IF(XC!H299="TBD", TEXT(XC!F299, "h:mm AM/PM"), ""), ""),
  IFERROR(IF(SWIMMING!H299="TBD", TEXT(SWIMMING!F299, "h:mm AM/PM"), ""), ""),
  IFERROR(IF(WTEN!H299="TBD", TEXT(WTEN!F299, "h:mm AM/PM"), ""), ""),
  IFERROR(IF(TF!H299="TBD", TEXT(TF!F299, "h:mm AM/PM"), ""), ""),
  IFERROR(IF(WGOLF!H299="TBD", TEXT(WGOLF!F299, "h:mm AM/PM"), ""), ""),
  IFERROR(IF(WBB!H299="TBD", TEXT(WBB!F299, "h:mm AM/PM"), ""), ""),
  IFERROR(IF(MBB!H299="TBD", TEXT(MBB!F299, "h:mm AM/PM"), ""), ""),
  IFERROR(IF(WLAX!H299="TBD", TEXT(WLAX!F299, "h:mm AM/PM"), ""), ""),
  IFERROR(IF(MLAX!H299="TBD", TEXT(MLAX!F299, "h:mm AM/PM"), ""), ""),
  IFERROR(IF(SOFT!H299="TBD", TEXT(SOFT!F299, "h:mm AM/PM"), ""), ""),
  IFERROR(IF(BASE!H299="TBD", TEXT(BASE!F299, "h:mm AM/PM"), ""), ""),
  IFERROR(IF(ESPORTS!H299="TBD", TEXT(ESPORTS!F299, "h:mm AM/PM"), ""), "")
)
</f>
        <v/>
      </c>
      <c r="G299" s="11" t="str">
        <f>TEXTJOIN(
  CHAR(10) &amp; CHAR(10),
  TRUE,
  IFERROR(IF(WSO!H299="TBD", WSO!G299, ""), ""),
  IFERROR(IF(MSO!H299="TBD", MSO!G299, ""), ""),
  IFERROR(IF(FH!H299="TBD", FH!G299, ""), ""),
  IFERROR(IF(MGOLF!H299="TBD", MGOLF!G299, ""), ""),
  IFERROR(IF(Football!H299="TBD", Football!G299, ""), ""),
  IFERROR(IF(WVB!H299="TBD", WVB!G299, ""), ""),
  IFERROR(IF(XC!H299="TBD", XC!G299, ""), ""),
  IFERROR(IF(SWIMMING!H299="TBD", SWIMMING!G299, ""), ""),
  IFERROR(IF(WTEN!H299="TBD", WTEN!G299, ""), ""),
  IFERROR(IF(TF!H299="TBD", TF!G299, ""), ""),
  IFERROR(IF(WGOLF!H299="TBD", WGOLF!G299, ""), ""),
  IFERROR(IF(WBB!H299="TBD", WBB!G299, ""), ""),
  IFERROR(IF(MBB!H299="TBD", MBB!G299, ""), ""),
  IFERROR(IF(WLAX!H299="TBD", WLAX!G299, ""), ""),
  IFERROR(IF(MLAX!H299="TBD", MLAX!G299, ""), ""),
  IFERROR(IF(SOFT!H299="TBD", SOFT!G299, ""), ""),
  IFERROR(IF(BASE!H299="TBD", BASE!G299, ""), ""),
  IFERROR(IF(ESPORTS!H299="TBD", ESPORTS!G299, ""), "")
)
</f>
        <v/>
      </c>
      <c r="H299" s="22" t="str">
        <f>TEXTJOIN(
  CHAR(10) &amp; CHAR(10),
  TRUE,
  IFERROR(IF(WSO!H299="TBD", WSO!P299, ""), ""),
  IFERROR(IF(MSO!H299="TBD", MSO!P299, ""), ""),
  IFERROR(IF(FH!H299="TBD", FH!P299, ""), ""),
  IFERROR(IF(MGOLF!H299="TBD", MGOLF!P299, ""), ""),
  IFERROR(IF(Football!H299="TBD", Football!P299, ""), ""),
  IFERROR(IF(WVB!H299="TBD", WVB!P299, ""), ""),
  IFERROR(IF(XC!H299="TBD", XC!P299, ""), ""),
  IFERROR(IF(SWIMMING!H299="TBD", SWIMMING!P299, ""), ""),
  IFERROR(IF(WTEN!H299="TBD", WTEN!P299, ""), ""),
  IFERROR(IF(TF!H299="TBD", TF!P299, ""), ""),
  IFERROR(IF(WGOLF!H299="TBD", WGOLF!P299, ""), ""),
  IFERROR(IF(WBB!H299="TBD", WBB!P299, ""), ""),
  IFERROR(IF(MBB!H299="TBD", MBB!P299, ""), ""),
  IFERROR(IF(WLAX!H299="TBD", WLAX!P299, ""), ""),
  IFERROR(IF(MLAX!H299="TBD", MLAX!P299, ""), ""),
  IFERROR(IF(SOFT!H299="TBD", SOFT!P299, ""), ""),
  IFERROR(IF(BASE!H299="TBD", BASE!P299, ""), ""),
  IFERROR(IF(ESPORTS!H299="TBD", ESPORTS!P299, ""), "")
)
</f>
        <v/>
      </c>
    </row>
    <row r="300" ht="22.5" customHeight="1">
      <c r="A300" s="6">
        <v>299.0</v>
      </c>
      <c r="B300" s="6" t="str">
        <f>'Master Schedule'!B300</f>
        <v/>
      </c>
      <c r="C300" s="7">
        <v>46533.0</v>
      </c>
      <c r="D300" s="8" t="str">
        <f t="shared" si="1"/>
        <v>Wednesday</v>
      </c>
      <c r="E300" s="11" t="str">
        <f>TEXTJOIN(
  CHAR(10) &amp; CHAR(10),
  TRUE,
  IFERROR(IF(WSO!H300="TBD", WSO!E300, ""), ""),
  IFERROR(IF(MSO!H300="TBD", MSO!E300, ""), ""),
  IFERROR(IF(FH!H300="TBD", FH!E300, ""), ""),
  IFERROR(IF(MGOLF!H300="TBD", MGOLF!E300, ""), ""),
  IFERROR(IF(Football!H300="TBD", Football!E300, ""), ""),
  IFERROR(IF(WVB!H300="TBD", WVB!E300, ""), ""),
  IFERROR(IF(XC!H300="TBD", XC!E300, ""), ""),
  IFERROR(IF(SWIMMING!H300="TBD", SWIMMING!E300, ""), ""),
  IFERROR(IF(WTEN!H300="TBD", WTEN!E300, ""), ""),
  IFERROR(IF(TF!H300="TBD", TF!E300, ""), ""),
  IFERROR(IF(WGOLF!H300="TBD", WGOLF!E300, ""), ""),
  IFERROR(IF(WBB!H300="TBD", WBB!E300, ""), ""),
  IFERROR(IF(MBB!H300="TBD", MBB!E300, ""), ""),
  IFERROR(IF(WLAX!H300="TBD", WLAX!E300, ""), ""),
  IFERROR(IF(MLAX!H300="TBD", MLAX!E300, ""), ""),
  IFERROR(IF(SOFT!H300="TBD", SOFT!E300, ""), ""),
  IFERROR(IF(BASE!H300="Away", BASE!E300, ""), ""),
  IFERROR(IF(ESPORTS!H300="TBD", ESPORTS!E300, ""), "")
)</f>
        <v/>
      </c>
      <c r="F300" s="11" t="str">
        <f>TEXTJOIN(
  CHAR(10) &amp; CHAR(10),
  TRUE,
  IFERROR(IF(WSO!H300="TBD", TEXT(WSO!F300, "h:mm AM/PM"), ""), ""),
  IFERROR(IF(MSO!H300="TBD", TEXT(MSO!F300, "h:mm AM/PM"), ""), ""),
  IFERROR(IF(FH!H300="TBD", TEXT(FH!F300, "h:mm AM/PM"), ""), ""),
  IFERROR(IF(MGOLF!H300="TBD", TEXT(MGOLF!F300, "h:mm AM/PM"), ""), ""),
  IFERROR(IF(Football!H300="TBD", TEXT(Football!F300, "h:mm AM/PM"), ""), ""),
  IFERROR(IF(WVB!H300="TBD", TEXT(WVB!F300, "h:mm AM/PM"), ""), ""),
  IFERROR(IF(XC!H300="TBD", TEXT(XC!F300, "h:mm AM/PM"), ""), ""),
  IFERROR(IF(SWIMMING!H300="TBD", TEXT(SWIMMING!F300, "h:mm AM/PM"), ""), ""),
  IFERROR(IF(WTEN!H300="TBD", TEXT(WTEN!F300, "h:mm AM/PM"), ""), ""),
  IFERROR(IF(TF!H300="TBD", TEXT(TF!F300, "h:mm AM/PM"), ""), ""),
  IFERROR(IF(WGOLF!H300="TBD", TEXT(WGOLF!F300, "h:mm AM/PM"), ""), ""),
  IFERROR(IF(WBB!H300="TBD", TEXT(WBB!F300, "h:mm AM/PM"), ""), ""),
  IFERROR(IF(MBB!H300="TBD", TEXT(MBB!F300, "h:mm AM/PM"), ""), ""),
  IFERROR(IF(WLAX!H300="TBD", TEXT(WLAX!F300, "h:mm AM/PM"), ""), ""),
  IFERROR(IF(MLAX!H300="TBD", TEXT(MLAX!F300, "h:mm AM/PM"), ""), ""),
  IFERROR(IF(SOFT!H300="TBD", TEXT(SOFT!F300, "h:mm AM/PM"), ""), ""),
  IFERROR(IF(BASE!H300="TBD", TEXT(BASE!F300, "h:mm AM/PM"), ""), ""),
  IFERROR(IF(ESPORTS!H300="TBD", TEXT(ESPORTS!F300, "h:mm AM/PM"), ""), "")
)
</f>
        <v/>
      </c>
      <c r="G300" s="11" t="str">
        <f>TEXTJOIN(
  CHAR(10) &amp; CHAR(10),
  TRUE,
  IFERROR(IF(WSO!H300="TBD", WSO!G300, ""), ""),
  IFERROR(IF(MSO!H300="TBD", MSO!G300, ""), ""),
  IFERROR(IF(FH!H300="TBD", FH!G300, ""), ""),
  IFERROR(IF(MGOLF!H300="TBD", MGOLF!G300, ""), ""),
  IFERROR(IF(Football!H300="TBD", Football!G300, ""), ""),
  IFERROR(IF(WVB!H300="TBD", WVB!G300, ""), ""),
  IFERROR(IF(XC!H300="TBD", XC!G300, ""), ""),
  IFERROR(IF(SWIMMING!H300="TBD", SWIMMING!G300, ""), ""),
  IFERROR(IF(WTEN!H300="TBD", WTEN!G300, ""), ""),
  IFERROR(IF(TF!H300="TBD", TF!G300, ""), ""),
  IFERROR(IF(WGOLF!H300="TBD", WGOLF!G300, ""), ""),
  IFERROR(IF(WBB!H300="TBD", WBB!G300, ""), ""),
  IFERROR(IF(MBB!H300="TBD", MBB!G300, ""), ""),
  IFERROR(IF(WLAX!H300="TBD", WLAX!G300, ""), ""),
  IFERROR(IF(MLAX!H300="TBD", MLAX!G300, ""), ""),
  IFERROR(IF(SOFT!H300="TBD", SOFT!G300, ""), ""),
  IFERROR(IF(BASE!H300="TBD", BASE!G300, ""), ""),
  IFERROR(IF(ESPORTS!H300="TBD", ESPORTS!G300, ""), "")
)
</f>
        <v/>
      </c>
      <c r="H300" s="22" t="str">
        <f>TEXTJOIN(
  CHAR(10) &amp; CHAR(10),
  TRUE,
  IFERROR(IF(WSO!H300="TBD", WSO!P300, ""), ""),
  IFERROR(IF(MSO!H300="TBD", MSO!P300, ""), ""),
  IFERROR(IF(FH!H300="TBD", FH!P300, ""), ""),
  IFERROR(IF(MGOLF!H300="TBD", MGOLF!P300, ""), ""),
  IFERROR(IF(Football!H300="TBD", Football!P300, ""), ""),
  IFERROR(IF(WVB!H300="TBD", WVB!P300, ""), ""),
  IFERROR(IF(XC!H300="TBD", XC!P300, ""), ""),
  IFERROR(IF(SWIMMING!H300="TBD", SWIMMING!P300, ""), ""),
  IFERROR(IF(WTEN!H300="TBD", WTEN!P300, ""), ""),
  IFERROR(IF(TF!H300="TBD", TF!P300, ""), ""),
  IFERROR(IF(WGOLF!H300="TBD", WGOLF!P300, ""), ""),
  IFERROR(IF(WBB!H300="TBD", WBB!P300, ""), ""),
  IFERROR(IF(MBB!H300="TBD", MBB!P300, ""), ""),
  IFERROR(IF(WLAX!H300="TBD", WLAX!P300, ""), ""),
  IFERROR(IF(MLAX!H300="TBD", MLAX!P300, ""), ""),
  IFERROR(IF(SOFT!H300="TBD", SOFT!P300, ""), ""),
  IFERROR(IF(BASE!H300="TBD", BASE!P300, ""), ""),
  IFERROR(IF(ESPORTS!H300="TBD", ESPORTS!P300, ""), "")
)
</f>
        <v/>
      </c>
    </row>
    <row r="301" ht="22.5" customHeight="1">
      <c r="A301" s="6">
        <v>300.0</v>
      </c>
      <c r="B301" s="6" t="str">
        <f>'Master Schedule'!B301</f>
        <v/>
      </c>
      <c r="C301" s="7">
        <v>46534.0</v>
      </c>
      <c r="D301" s="8" t="str">
        <f t="shared" si="1"/>
        <v>Thursday</v>
      </c>
      <c r="E301" s="11" t="str">
        <f>TEXTJOIN(
  CHAR(10) &amp; CHAR(10),
  TRUE,
  IFERROR(IF(WSO!H301="TBD", WSO!E301, ""), ""),
  IFERROR(IF(MSO!H301="TBD", MSO!E301, ""), ""),
  IFERROR(IF(FH!H301="TBD", FH!E301, ""), ""),
  IFERROR(IF(MGOLF!H301="TBD", MGOLF!E301, ""), ""),
  IFERROR(IF(Football!H301="TBD", Football!E301, ""), ""),
  IFERROR(IF(WVB!H301="TBD", WVB!E301, ""), ""),
  IFERROR(IF(XC!H301="TBD", XC!E301, ""), ""),
  IFERROR(IF(SWIMMING!H301="TBD", SWIMMING!E301, ""), ""),
  IFERROR(IF(WTEN!H301="TBD", WTEN!E301, ""), ""),
  IFERROR(IF(TF!H301="TBD", TF!E301, ""), ""),
  IFERROR(IF(WGOLF!H301="TBD", WGOLF!E301, ""), ""),
  IFERROR(IF(WBB!H301="TBD", WBB!E301, ""), ""),
  IFERROR(IF(MBB!H301="TBD", MBB!E301, ""), ""),
  IFERROR(IF(WLAX!H301="TBD", WLAX!E301, ""), ""),
  IFERROR(IF(MLAX!H301="TBD", MLAX!E301, ""), ""),
  IFERROR(IF(SOFT!H301="TBD", SOFT!E301, ""), ""),
  IFERROR(IF(BASE!H301="Away", BASE!E301, ""), ""),
  IFERROR(IF(ESPORTS!H301="TBD", ESPORTS!E301, ""), "")
)</f>
        <v/>
      </c>
      <c r="F301" s="11" t="str">
        <f>TEXTJOIN(
  CHAR(10) &amp; CHAR(10),
  TRUE,
  IFERROR(IF(WSO!H301="TBD", TEXT(WSO!F301, "h:mm AM/PM"), ""), ""),
  IFERROR(IF(MSO!H301="TBD", TEXT(MSO!F301, "h:mm AM/PM"), ""), ""),
  IFERROR(IF(FH!H301="TBD", TEXT(FH!F301, "h:mm AM/PM"), ""), ""),
  IFERROR(IF(MGOLF!H301="TBD", TEXT(MGOLF!F301, "h:mm AM/PM"), ""), ""),
  IFERROR(IF(Football!H301="TBD", TEXT(Football!F301, "h:mm AM/PM"), ""), ""),
  IFERROR(IF(WVB!H301="TBD", TEXT(WVB!F301, "h:mm AM/PM"), ""), ""),
  IFERROR(IF(XC!H301="TBD", TEXT(XC!F301, "h:mm AM/PM"), ""), ""),
  IFERROR(IF(SWIMMING!H301="TBD", TEXT(SWIMMING!F301, "h:mm AM/PM"), ""), ""),
  IFERROR(IF(WTEN!H301="TBD", TEXT(WTEN!F301, "h:mm AM/PM"), ""), ""),
  IFERROR(IF(TF!H301="TBD", TEXT(TF!F301, "h:mm AM/PM"), ""), ""),
  IFERROR(IF(WGOLF!H301="TBD", TEXT(WGOLF!F301, "h:mm AM/PM"), ""), ""),
  IFERROR(IF(WBB!H301="TBD", TEXT(WBB!F301, "h:mm AM/PM"), ""), ""),
  IFERROR(IF(MBB!H301="TBD", TEXT(MBB!F301, "h:mm AM/PM"), ""), ""),
  IFERROR(IF(WLAX!H301="TBD", TEXT(WLAX!F301, "h:mm AM/PM"), ""), ""),
  IFERROR(IF(MLAX!H301="TBD", TEXT(MLAX!F301, "h:mm AM/PM"), ""), ""),
  IFERROR(IF(SOFT!H301="TBD", TEXT(SOFT!F301, "h:mm AM/PM"), ""), ""),
  IFERROR(IF(BASE!H301="TBD", TEXT(BASE!F301, "h:mm AM/PM"), ""), ""),
  IFERROR(IF(ESPORTS!H301="TBD", TEXT(ESPORTS!F301, "h:mm AM/PM"), ""), "")
)
</f>
        <v/>
      </c>
      <c r="G301" s="11" t="str">
        <f>TEXTJOIN(
  CHAR(10) &amp; CHAR(10),
  TRUE,
  IFERROR(IF(WSO!H301="TBD", WSO!G301, ""), ""),
  IFERROR(IF(MSO!H301="TBD", MSO!G301, ""), ""),
  IFERROR(IF(FH!H301="TBD", FH!G301, ""), ""),
  IFERROR(IF(MGOLF!H301="TBD", MGOLF!G301, ""), ""),
  IFERROR(IF(Football!H301="TBD", Football!G301, ""), ""),
  IFERROR(IF(WVB!H301="TBD", WVB!G301, ""), ""),
  IFERROR(IF(XC!H301="TBD", XC!G301, ""), ""),
  IFERROR(IF(SWIMMING!H301="TBD", SWIMMING!G301, ""), ""),
  IFERROR(IF(WTEN!H301="TBD", WTEN!G301, ""), ""),
  IFERROR(IF(TF!H301="TBD", TF!G301, ""), ""),
  IFERROR(IF(WGOLF!H301="TBD", WGOLF!G301, ""), ""),
  IFERROR(IF(WBB!H301="TBD", WBB!G301, ""), ""),
  IFERROR(IF(MBB!H301="TBD", MBB!G301, ""), ""),
  IFERROR(IF(WLAX!H301="TBD", WLAX!G301, ""), ""),
  IFERROR(IF(MLAX!H301="TBD", MLAX!G301, ""), ""),
  IFERROR(IF(SOFT!H301="TBD", SOFT!G301, ""), ""),
  IFERROR(IF(BASE!H301="TBD", BASE!G301, ""), ""),
  IFERROR(IF(ESPORTS!H301="TBD", ESPORTS!G301, ""), "")
)
</f>
        <v/>
      </c>
      <c r="H301" s="22" t="str">
        <f>TEXTJOIN(
  CHAR(10) &amp; CHAR(10),
  TRUE,
  IFERROR(IF(WSO!H301="TBD", WSO!P301, ""), ""),
  IFERROR(IF(MSO!H301="TBD", MSO!P301, ""), ""),
  IFERROR(IF(FH!H301="TBD", FH!P301, ""), ""),
  IFERROR(IF(MGOLF!H301="TBD", MGOLF!P301, ""), ""),
  IFERROR(IF(Football!H301="TBD", Football!P301, ""), ""),
  IFERROR(IF(WVB!H301="TBD", WVB!P301, ""), ""),
  IFERROR(IF(XC!H301="TBD", XC!P301, ""), ""),
  IFERROR(IF(SWIMMING!H301="TBD", SWIMMING!P301, ""), ""),
  IFERROR(IF(WTEN!H301="TBD", WTEN!P301, ""), ""),
  IFERROR(IF(TF!H301="TBD", TF!P301, ""), ""),
  IFERROR(IF(WGOLF!H301="TBD", WGOLF!P301, ""), ""),
  IFERROR(IF(WBB!H301="TBD", WBB!P301, ""), ""),
  IFERROR(IF(MBB!H301="TBD", MBB!P301, ""), ""),
  IFERROR(IF(WLAX!H301="TBD", WLAX!P301, ""), ""),
  IFERROR(IF(MLAX!H301="TBD", MLAX!P301, ""), ""),
  IFERROR(IF(SOFT!H301="TBD", SOFT!P301, ""), ""),
  IFERROR(IF(BASE!H301="TBD", BASE!P301, ""), ""),
  IFERROR(IF(ESPORTS!H301="TBD", ESPORTS!P301, ""), "")
)
</f>
        <v/>
      </c>
    </row>
    <row r="302" ht="22.5" customHeight="1">
      <c r="A302" s="6">
        <v>301.0</v>
      </c>
      <c r="B302" s="6" t="str">
        <f>'Master Schedule'!B302</f>
        <v/>
      </c>
      <c r="C302" s="7">
        <v>46535.0</v>
      </c>
      <c r="D302" s="8" t="str">
        <f t="shared" si="1"/>
        <v>Friday</v>
      </c>
      <c r="E302" s="11" t="str">
        <f>TEXTJOIN(
  CHAR(10) &amp; CHAR(10),
  TRUE,
  IFERROR(IF(WSO!H302="TBD", WSO!E302, ""), ""),
  IFERROR(IF(MSO!H302="TBD", MSO!E302, ""), ""),
  IFERROR(IF(FH!H302="TBD", FH!E302, ""), ""),
  IFERROR(IF(MGOLF!H302="TBD", MGOLF!E302, ""), ""),
  IFERROR(IF(Football!H302="TBD", Football!E302, ""), ""),
  IFERROR(IF(WVB!H302="TBD", WVB!E302, ""), ""),
  IFERROR(IF(XC!H302="TBD", XC!E302, ""), ""),
  IFERROR(IF(SWIMMING!H302="TBD", SWIMMING!E302, ""), ""),
  IFERROR(IF(WTEN!H302="TBD", WTEN!E302, ""), ""),
  IFERROR(IF(TF!H302="TBD", TF!E302, ""), ""),
  IFERROR(IF(WGOLF!H302="TBD", WGOLF!E302, ""), ""),
  IFERROR(IF(WBB!H302="TBD", WBB!E302, ""), ""),
  IFERROR(IF(MBB!H302="TBD", MBB!E302, ""), ""),
  IFERROR(IF(WLAX!H302="TBD", WLAX!E302, ""), ""),
  IFERROR(IF(MLAX!H302="TBD", MLAX!E302, ""), ""),
  IFERROR(IF(SOFT!H302="TBD", SOFT!E302, ""), ""),
  IFERROR(IF(BASE!H302="Away", BASE!E302, ""), ""),
  IFERROR(IF(ESPORTS!H302="TBD", ESPORTS!E302, ""), "")
)</f>
        <v/>
      </c>
      <c r="F302" s="11" t="str">
        <f>TEXTJOIN(
  CHAR(10) &amp; CHAR(10),
  TRUE,
  IFERROR(IF(WSO!H302="TBD", TEXT(WSO!F302, "h:mm AM/PM"), ""), ""),
  IFERROR(IF(MSO!H302="TBD", TEXT(MSO!F302, "h:mm AM/PM"), ""), ""),
  IFERROR(IF(FH!H302="TBD", TEXT(FH!F302, "h:mm AM/PM"), ""), ""),
  IFERROR(IF(MGOLF!H302="TBD", TEXT(MGOLF!F302, "h:mm AM/PM"), ""), ""),
  IFERROR(IF(Football!H302="TBD", TEXT(Football!F302, "h:mm AM/PM"), ""), ""),
  IFERROR(IF(WVB!H302="TBD", TEXT(WVB!F302, "h:mm AM/PM"), ""), ""),
  IFERROR(IF(XC!H302="TBD", TEXT(XC!F302, "h:mm AM/PM"), ""), ""),
  IFERROR(IF(SWIMMING!H302="TBD", TEXT(SWIMMING!F302, "h:mm AM/PM"), ""), ""),
  IFERROR(IF(WTEN!H302="TBD", TEXT(WTEN!F302, "h:mm AM/PM"), ""), ""),
  IFERROR(IF(TF!H302="TBD", TEXT(TF!F302, "h:mm AM/PM"), ""), ""),
  IFERROR(IF(WGOLF!H302="TBD", TEXT(WGOLF!F302, "h:mm AM/PM"), ""), ""),
  IFERROR(IF(WBB!H302="TBD", TEXT(WBB!F302, "h:mm AM/PM"), ""), ""),
  IFERROR(IF(MBB!H302="TBD", TEXT(MBB!F302, "h:mm AM/PM"), ""), ""),
  IFERROR(IF(WLAX!H302="TBD", TEXT(WLAX!F302, "h:mm AM/PM"), ""), ""),
  IFERROR(IF(MLAX!H302="TBD", TEXT(MLAX!F302, "h:mm AM/PM"), ""), ""),
  IFERROR(IF(SOFT!H302="TBD", TEXT(SOFT!F302, "h:mm AM/PM"), ""), ""),
  IFERROR(IF(BASE!H302="TBD", TEXT(BASE!F302, "h:mm AM/PM"), ""), ""),
  IFERROR(IF(ESPORTS!H302="TBD", TEXT(ESPORTS!F302, "h:mm AM/PM"), ""), "")
)
</f>
        <v/>
      </c>
      <c r="G302" s="11" t="str">
        <f>TEXTJOIN(
  CHAR(10) &amp; CHAR(10),
  TRUE,
  IFERROR(IF(WSO!H302="TBD", WSO!G302, ""), ""),
  IFERROR(IF(MSO!H302="TBD", MSO!G302, ""), ""),
  IFERROR(IF(FH!H302="TBD", FH!G302, ""), ""),
  IFERROR(IF(MGOLF!H302="TBD", MGOLF!G302, ""), ""),
  IFERROR(IF(Football!H302="TBD", Football!G302, ""), ""),
  IFERROR(IF(WVB!H302="TBD", WVB!G302, ""), ""),
  IFERROR(IF(XC!H302="TBD", XC!G302, ""), ""),
  IFERROR(IF(SWIMMING!H302="TBD", SWIMMING!G302, ""), ""),
  IFERROR(IF(WTEN!H302="TBD", WTEN!G302, ""), ""),
  IFERROR(IF(TF!H302="TBD", TF!G302, ""), ""),
  IFERROR(IF(WGOLF!H302="TBD", WGOLF!G302, ""), ""),
  IFERROR(IF(WBB!H302="TBD", WBB!G302, ""), ""),
  IFERROR(IF(MBB!H302="TBD", MBB!G302, ""), ""),
  IFERROR(IF(WLAX!H302="TBD", WLAX!G302, ""), ""),
  IFERROR(IF(MLAX!H302="TBD", MLAX!G302, ""), ""),
  IFERROR(IF(SOFT!H302="TBD", SOFT!G302, ""), ""),
  IFERROR(IF(BASE!H302="TBD", BASE!G302, ""), ""),
  IFERROR(IF(ESPORTS!H302="TBD", ESPORTS!G302, ""), "")
)
</f>
        <v/>
      </c>
      <c r="H302" s="22" t="str">
        <f>TEXTJOIN(
  CHAR(10) &amp; CHAR(10),
  TRUE,
  IFERROR(IF(WSO!H302="TBD", WSO!P302, ""), ""),
  IFERROR(IF(MSO!H302="TBD", MSO!P302, ""), ""),
  IFERROR(IF(FH!H302="TBD", FH!P302, ""), ""),
  IFERROR(IF(MGOLF!H302="TBD", MGOLF!P302, ""), ""),
  IFERROR(IF(Football!H302="TBD", Football!P302, ""), ""),
  IFERROR(IF(WVB!H302="TBD", WVB!P302, ""), ""),
  IFERROR(IF(XC!H302="TBD", XC!P302, ""), ""),
  IFERROR(IF(SWIMMING!H302="TBD", SWIMMING!P302, ""), ""),
  IFERROR(IF(WTEN!H302="TBD", WTEN!P302, ""), ""),
  IFERROR(IF(TF!H302="TBD", TF!P302, ""), ""),
  IFERROR(IF(WGOLF!H302="TBD", WGOLF!P302, ""), ""),
  IFERROR(IF(WBB!H302="TBD", WBB!P302, ""), ""),
  IFERROR(IF(MBB!H302="TBD", MBB!P302, ""), ""),
  IFERROR(IF(WLAX!H302="TBD", WLAX!P302, ""), ""),
  IFERROR(IF(MLAX!H302="TBD", MLAX!P302, ""), ""),
  IFERROR(IF(SOFT!H302="TBD", SOFT!P302, ""), ""),
  IFERROR(IF(BASE!H302="TBD", BASE!P302, ""), ""),
  IFERROR(IF(ESPORTS!H302="TBD", ESPORTS!P302, ""), "")
)
</f>
        <v/>
      </c>
    </row>
    <row r="303" ht="22.5" customHeight="1">
      <c r="A303" s="6">
        <v>302.0</v>
      </c>
      <c r="B303" s="6" t="str">
        <f>'Master Schedule'!B303</f>
        <v/>
      </c>
      <c r="C303" s="7">
        <v>46536.0</v>
      </c>
      <c r="D303" s="8" t="str">
        <f t="shared" si="1"/>
        <v>Saturday</v>
      </c>
      <c r="E303" s="11" t="str">
        <f>TEXTJOIN(
  CHAR(10) &amp; CHAR(10),
  TRUE,
  IFERROR(IF(WSO!H303="TBD", WSO!E303, ""), ""),
  IFERROR(IF(MSO!H303="TBD", MSO!E303, ""), ""),
  IFERROR(IF(FH!H303="TBD", FH!E303, ""), ""),
  IFERROR(IF(MGOLF!H303="TBD", MGOLF!E303, ""), ""),
  IFERROR(IF(Football!H303="TBD", Football!E303, ""), ""),
  IFERROR(IF(WVB!H303="TBD", WVB!E303, ""), ""),
  IFERROR(IF(XC!H303="TBD", XC!E303, ""), ""),
  IFERROR(IF(SWIMMING!H303="TBD", SWIMMING!E303, ""), ""),
  IFERROR(IF(WTEN!H303="TBD", WTEN!E303, ""), ""),
  IFERROR(IF(TF!H303="TBD", TF!E303, ""), ""),
  IFERROR(IF(WGOLF!H303="TBD", WGOLF!E303, ""), ""),
  IFERROR(IF(WBB!H303="TBD", WBB!E303, ""), ""),
  IFERROR(IF(MBB!H303="TBD", MBB!E303, ""), ""),
  IFERROR(IF(WLAX!H303="TBD", WLAX!E303, ""), ""),
  IFERROR(IF(MLAX!H303="TBD", MLAX!E303, ""), ""),
  IFERROR(IF(SOFT!H303="TBD", SOFT!E303, ""), ""),
  IFERROR(IF(BASE!H303="Away", BASE!E303, ""), ""),
  IFERROR(IF(ESPORTS!H303="TBD", ESPORTS!E303, ""), "")
)</f>
        <v/>
      </c>
      <c r="F303" s="11" t="str">
        <f>TEXTJOIN(
  CHAR(10) &amp; CHAR(10),
  TRUE,
  IFERROR(IF(WSO!H303="TBD", TEXT(WSO!F303, "h:mm AM/PM"), ""), ""),
  IFERROR(IF(MSO!H303="TBD", TEXT(MSO!F303, "h:mm AM/PM"), ""), ""),
  IFERROR(IF(FH!H303="TBD", TEXT(FH!F303, "h:mm AM/PM"), ""), ""),
  IFERROR(IF(MGOLF!H303="TBD", TEXT(MGOLF!F303, "h:mm AM/PM"), ""), ""),
  IFERROR(IF(Football!H303="TBD", TEXT(Football!F303, "h:mm AM/PM"), ""), ""),
  IFERROR(IF(WVB!H303="TBD", TEXT(WVB!F303, "h:mm AM/PM"), ""), ""),
  IFERROR(IF(XC!H303="TBD", TEXT(XC!F303, "h:mm AM/PM"), ""), ""),
  IFERROR(IF(SWIMMING!H303="TBD", TEXT(SWIMMING!F303, "h:mm AM/PM"), ""), ""),
  IFERROR(IF(WTEN!H303="TBD", TEXT(WTEN!F303, "h:mm AM/PM"), ""), ""),
  IFERROR(IF(TF!H303="TBD", TEXT(TF!F303, "h:mm AM/PM"), ""), ""),
  IFERROR(IF(WGOLF!H303="TBD", TEXT(WGOLF!F303, "h:mm AM/PM"), ""), ""),
  IFERROR(IF(WBB!H303="TBD", TEXT(WBB!F303, "h:mm AM/PM"), ""), ""),
  IFERROR(IF(MBB!H303="TBD", TEXT(MBB!F303, "h:mm AM/PM"), ""), ""),
  IFERROR(IF(WLAX!H303="TBD", TEXT(WLAX!F303, "h:mm AM/PM"), ""), ""),
  IFERROR(IF(MLAX!H303="TBD", TEXT(MLAX!F303, "h:mm AM/PM"), ""), ""),
  IFERROR(IF(SOFT!H303="TBD", TEXT(SOFT!F303, "h:mm AM/PM"), ""), ""),
  IFERROR(IF(BASE!H303="TBD", TEXT(BASE!F303, "h:mm AM/PM"), ""), ""),
  IFERROR(IF(ESPORTS!H303="TBD", TEXT(ESPORTS!F303, "h:mm AM/PM"), ""), "")
)
</f>
        <v/>
      </c>
      <c r="G303" s="11" t="str">
        <f>TEXTJOIN(
  CHAR(10) &amp; CHAR(10),
  TRUE,
  IFERROR(IF(WSO!H303="TBD", WSO!G303, ""), ""),
  IFERROR(IF(MSO!H303="TBD", MSO!G303, ""), ""),
  IFERROR(IF(FH!H303="TBD", FH!G303, ""), ""),
  IFERROR(IF(MGOLF!H303="TBD", MGOLF!G303, ""), ""),
  IFERROR(IF(Football!H303="TBD", Football!G303, ""), ""),
  IFERROR(IF(WVB!H303="TBD", WVB!G303, ""), ""),
  IFERROR(IF(XC!H303="TBD", XC!G303, ""), ""),
  IFERROR(IF(SWIMMING!H303="TBD", SWIMMING!G303, ""), ""),
  IFERROR(IF(WTEN!H303="TBD", WTEN!G303, ""), ""),
  IFERROR(IF(TF!H303="TBD", TF!G303, ""), ""),
  IFERROR(IF(WGOLF!H303="TBD", WGOLF!G303, ""), ""),
  IFERROR(IF(WBB!H303="TBD", WBB!G303, ""), ""),
  IFERROR(IF(MBB!H303="TBD", MBB!G303, ""), ""),
  IFERROR(IF(WLAX!H303="TBD", WLAX!G303, ""), ""),
  IFERROR(IF(MLAX!H303="TBD", MLAX!G303, ""), ""),
  IFERROR(IF(SOFT!H303="TBD", SOFT!G303, ""), ""),
  IFERROR(IF(BASE!H303="TBD", BASE!G303, ""), ""),
  IFERROR(IF(ESPORTS!H303="TBD", ESPORTS!G303, ""), "")
)
</f>
        <v/>
      </c>
      <c r="H303" s="22" t="str">
        <f>TEXTJOIN(
  CHAR(10) &amp; CHAR(10),
  TRUE,
  IFERROR(IF(WSO!H303="TBD", WSO!P303, ""), ""),
  IFERROR(IF(MSO!H303="TBD", MSO!P303, ""), ""),
  IFERROR(IF(FH!H303="TBD", FH!P303, ""), ""),
  IFERROR(IF(MGOLF!H303="TBD", MGOLF!P303, ""), ""),
  IFERROR(IF(Football!H303="TBD", Football!P303, ""), ""),
  IFERROR(IF(WVB!H303="TBD", WVB!P303, ""), ""),
  IFERROR(IF(XC!H303="TBD", XC!P303, ""), ""),
  IFERROR(IF(SWIMMING!H303="TBD", SWIMMING!P303, ""), ""),
  IFERROR(IF(WTEN!H303="TBD", WTEN!P303, ""), ""),
  IFERROR(IF(TF!H303="TBD", TF!P303, ""), ""),
  IFERROR(IF(WGOLF!H303="TBD", WGOLF!P303, ""), ""),
  IFERROR(IF(WBB!H303="TBD", WBB!P303, ""), ""),
  IFERROR(IF(MBB!H303="TBD", MBB!P303, ""), ""),
  IFERROR(IF(WLAX!H303="TBD", WLAX!P303, ""), ""),
  IFERROR(IF(MLAX!H303="TBD", MLAX!P303, ""), ""),
  IFERROR(IF(SOFT!H303="TBD", SOFT!P303, ""), ""),
  IFERROR(IF(BASE!H303="TBD", BASE!P303, ""), ""),
  IFERROR(IF(ESPORTS!H303="TBD", ESPORTS!P303, ""), "")
)
</f>
        <v/>
      </c>
    </row>
    <row r="304" ht="22.5" customHeight="1">
      <c r="A304" s="6">
        <v>303.0</v>
      </c>
      <c r="B304" s="6" t="str">
        <f>'Master Schedule'!B304</f>
        <v/>
      </c>
      <c r="C304" s="7">
        <v>46537.0</v>
      </c>
      <c r="D304" s="8" t="str">
        <f t="shared" si="1"/>
        <v>Sunday</v>
      </c>
      <c r="E304" s="11" t="str">
        <f>TEXTJOIN(
  CHAR(10) &amp; CHAR(10),
  TRUE,
  IFERROR(IF(WSO!H304="TBD", WSO!E304, ""), ""),
  IFERROR(IF(MSO!H304="TBD", MSO!E304, ""), ""),
  IFERROR(IF(FH!H304="TBD", FH!E304, ""), ""),
  IFERROR(IF(MGOLF!H304="TBD", MGOLF!E304, ""), ""),
  IFERROR(IF(Football!H304="TBD", Football!E304, ""), ""),
  IFERROR(IF(WVB!H304="TBD", WVB!E304, ""), ""),
  IFERROR(IF(XC!H304="TBD", XC!E304, ""), ""),
  IFERROR(IF(SWIMMING!H304="TBD", SWIMMING!E304, ""), ""),
  IFERROR(IF(WTEN!H304="TBD", WTEN!E304, ""), ""),
  IFERROR(IF(TF!H304="TBD", TF!E304, ""), ""),
  IFERROR(IF(WGOLF!H304="TBD", WGOLF!E304, ""), ""),
  IFERROR(IF(WBB!H304="TBD", WBB!E304, ""), ""),
  IFERROR(IF(MBB!H304="TBD", MBB!E304, ""), ""),
  IFERROR(IF(WLAX!H304="TBD", WLAX!E304, ""), ""),
  IFERROR(IF(MLAX!H304="TBD", MLAX!E304, ""), ""),
  IFERROR(IF(SOFT!H304="TBD", SOFT!E304, ""), ""),
  IFERROR(IF(BASE!H304="Away", BASE!E304, ""), ""),
  IFERROR(IF(ESPORTS!H304="TBD", ESPORTS!E304, ""), "")
)</f>
        <v/>
      </c>
      <c r="F304" s="11" t="str">
        <f>TEXTJOIN(
  CHAR(10) &amp; CHAR(10),
  TRUE,
  IFERROR(IF(WSO!H304="TBD", TEXT(WSO!F304, "h:mm AM/PM"), ""), ""),
  IFERROR(IF(MSO!H304="TBD", TEXT(MSO!F304, "h:mm AM/PM"), ""), ""),
  IFERROR(IF(FH!H304="TBD", TEXT(FH!F304, "h:mm AM/PM"), ""), ""),
  IFERROR(IF(MGOLF!H304="TBD", TEXT(MGOLF!F304, "h:mm AM/PM"), ""), ""),
  IFERROR(IF(Football!H304="TBD", TEXT(Football!F304, "h:mm AM/PM"), ""), ""),
  IFERROR(IF(WVB!H304="TBD", TEXT(WVB!F304, "h:mm AM/PM"), ""), ""),
  IFERROR(IF(XC!H304="TBD", TEXT(XC!F304, "h:mm AM/PM"), ""), ""),
  IFERROR(IF(SWIMMING!H304="TBD", TEXT(SWIMMING!F304, "h:mm AM/PM"), ""), ""),
  IFERROR(IF(WTEN!H304="TBD", TEXT(WTEN!F304, "h:mm AM/PM"), ""), ""),
  IFERROR(IF(TF!H304="TBD", TEXT(TF!F304, "h:mm AM/PM"), ""), ""),
  IFERROR(IF(WGOLF!H304="TBD", TEXT(WGOLF!F304, "h:mm AM/PM"), ""), ""),
  IFERROR(IF(WBB!H304="TBD", TEXT(WBB!F304, "h:mm AM/PM"), ""), ""),
  IFERROR(IF(MBB!H304="TBD", TEXT(MBB!F304, "h:mm AM/PM"), ""), ""),
  IFERROR(IF(WLAX!H304="TBD", TEXT(WLAX!F304, "h:mm AM/PM"), ""), ""),
  IFERROR(IF(MLAX!H304="TBD", TEXT(MLAX!F304, "h:mm AM/PM"), ""), ""),
  IFERROR(IF(SOFT!H304="TBD", TEXT(SOFT!F304, "h:mm AM/PM"), ""), ""),
  IFERROR(IF(BASE!H304="TBD", TEXT(BASE!F304, "h:mm AM/PM"), ""), ""),
  IFERROR(IF(ESPORTS!H304="TBD", TEXT(ESPORTS!F304, "h:mm AM/PM"), ""), "")
)
</f>
        <v/>
      </c>
      <c r="G304" s="11" t="str">
        <f>TEXTJOIN(
  CHAR(10) &amp; CHAR(10),
  TRUE,
  IFERROR(IF(WSO!H304="TBD", WSO!G304, ""), ""),
  IFERROR(IF(MSO!H304="TBD", MSO!G304, ""), ""),
  IFERROR(IF(FH!H304="TBD", FH!G304, ""), ""),
  IFERROR(IF(MGOLF!H304="TBD", MGOLF!G304, ""), ""),
  IFERROR(IF(Football!H304="TBD", Football!G304, ""), ""),
  IFERROR(IF(WVB!H304="TBD", WVB!G304, ""), ""),
  IFERROR(IF(XC!H304="TBD", XC!G304, ""), ""),
  IFERROR(IF(SWIMMING!H304="TBD", SWIMMING!G304, ""), ""),
  IFERROR(IF(WTEN!H304="TBD", WTEN!G304, ""), ""),
  IFERROR(IF(TF!H304="TBD", TF!G304, ""), ""),
  IFERROR(IF(WGOLF!H304="TBD", WGOLF!G304, ""), ""),
  IFERROR(IF(WBB!H304="TBD", WBB!G304, ""), ""),
  IFERROR(IF(MBB!H304="TBD", MBB!G304, ""), ""),
  IFERROR(IF(WLAX!H304="TBD", WLAX!G304, ""), ""),
  IFERROR(IF(MLAX!H304="TBD", MLAX!G304, ""), ""),
  IFERROR(IF(SOFT!H304="TBD", SOFT!G304, ""), ""),
  IFERROR(IF(BASE!H304="TBD", BASE!G304, ""), ""),
  IFERROR(IF(ESPORTS!H304="TBD", ESPORTS!G304, ""), "")
)
</f>
        <v/>
      </c>
      <c r="H304" s="22" t="str">
        <f>TEXTJOIN(
  CHAR(10) &amp; CHAR(10),
  TRUE,
  IFERROR(IF(WSO!H304="TBD", WSO!P304, ""), ""),
  IFERROR(IF(MSO!H304="TBD", MSO!P304, ""), ""),
  IFERROR(IF(FH!H304="TBD", FH!P304, ""), ""),
  IFERROR(IF(MGOLF!H304="TBD", MGOLF!P304, ""), ""),
  IFERROR(IF(Football!H304="TBD", Football!P304, ""), ""),
  IFERROR(IF(WVB!H304="TBD", WVB!P304, ""), ""),
  IFERROR(IF(XC!H304="TBD", XC!P304, ""), ""),
  IFERROR(IF(SWIMMING!H304="TBD", SWIMMING!P304, ""), ""),
  IFERROR(IF(WTEN!H304="TBD", WTEN!P304, ""), ""),
  IFERROR(IF(TF!H304="TBD", TF!P304, ""), ""),
  IFERROR(IF(WGOLF!H304="TBD", WGOLF!P304, ""), ""),
  IFERROR(IF(WBB!H304="TBD", WBB!P304, ""), ""),
  IFERROR(IF(MBB!H304="TBD", MBB!P304, ""), ""),
  IFERROR(IF(WLAX!H304="TBD", WLAX!P304, ""), ""),
  IFERROR(IF(MLAX!H304="TBD", MLAX!P304, ""), ""),
  IFERROR(IF(SOFT!H304="TBD", SOFT!P304, ""), ""),
  IFERROR(IF(BASE!H304="TBD", BASE!P304, ""), ""),
  IFERROR(IF(ESPORTS!H304="TBD", ESPORTS!P304, ""), "")
)
</f>
        <v/>
      </c>
    </row>
    <row r="305" ht="22.5" customHeight="1">
      <c r="A305" s="6">
        <v>304.0</v>
      </c>
      <c r="B305" s="6" t="str">
        <f>'Master Schedule'!B305</f>
        <v/>
      </c>
      <c r="C305" s="7">
        <v>46538.0</v>
      </c>
      <c r="D305" s="8" t="str">
        <f t="shared" si="1"/>
        <v>Monday</v>
      </c>
      <c r="E305" s="11" t="str">
        <f>TEXTJOIN(
  CHAR(10) &amp; CHAR(10),
  TRUE,
  IFERROR(IF(WSO!H305="TBD", WSO!E305, ""), ""),
  IFERROR(IF(MSO!H305="TBD", MSO!E305, ""), ""),
  IFERROR(IF(FH!H305="TBD", FH!E305, ""), ""),
  IFERROR(IF(MGOLF!H305="TBD", MGOLF!E305, ""), ""),
  IFERROR(IF(Football!H305="TBD", Football!E305, ""), ""),
  IFERROR(IF(WVB!H305="TBD", WVB!E305, ""), ""),
  IFERROR(IF(XC!H305="TBD", XC!E305, ""), ""),
  IFERROR(IF(SWIMMING!H305="TBD", SWIMMING!E305, ""), ""),
  IFERROR(IF(WTEN!H305="TBD", WTEN!E305, ""), ""),
  IFERROR(IF(TF!H305="TBD", TF!E305, ""), ""),
  IFERROR(IF(WGOLF!H305="TBD", WGOLF!E305, ""), ""),
  IFERROR(IF(WBB!H305="TBD", WBB!E305, ""), ""),
  IFERROR(IF(MBB!H305="TBD", MBB!E305, ""), ""),
  IFERROR(IF(WLAX!H305="TBD", WLAX!E305, ""), ""),
  IFERROR(IF(MLAX!H305="TBD", MLAX!E305, ""), ""),
  IFERROR(IF(SOFT!H305="TBD", SOFT!E305, ""), ""),
  IFERROR(IF(BASE!H305="Away", BASE!E305, ""), ""),
  IFERROR(IF(ESPORTS!H305="TBD", ESPORTS!E305, ""), "")
)</f>
        <v/>
      </c>
      <c r="F305" s="11" t="str">
        <f>TEXTJOIN(
  CHAR(10) &amp; CHAR(10),
  TRUE,
  IFERROR(IF(WSO!H305="TBD", TEXT(WSO!F305, "h:mm AM/PM"), ""), ""),
  IFERROR(IF(MSO!H305="TBD", TEXT(MSO!F305, "h:mm AM/PM"), ""), ""),
  IFERROR(IF(FH!H305="TBD", TEXT(FH!F305, "h:mm AM/PM"), ""), ""),
  IFERROR(IF(MGOLF!H305="TBD", TEXT(MGOLF!F305, "h:mm AM/PM"), ""), ""),
  IFERROR(IF(Football!H305="TBD", TEXT(Football!F305, "h:mm AM/PM"), ""), ""),
  IFERROR(IF(WVB!H305="TBD", TEXT(WVB!F305, "h:mm AM/PM"), ""), ""),
  IFERROR(IF(XC!H305="TBD", TEXT(XC!F305, "h:mm AM/PM"), ""), ""),
  IFERROR(IF(SWIMMING!H305="TBD", TEXT(SWIMMING!F305, "h:mm AM/PM"), ""), ""),
  IFERROR(IF(WTEN!H305="TBD", TEXT(WTEN!F305, "h:mm AM/PM"), ""), ""),
  IFERROR(IF(TF!H305="TBD", TEXT(TF!F305, "h:mm AM/PM"), ""), ""),
  IFERROR(IF(WGOLF!H305="TBD", TEXT(WGOLF!F305, "h:mm AM/PM"), ""), ""),
  IFERROR(IF(WBB!H305="TBD", TEXT(WBB!F305, "h:mm AM/PM"), ""), ""),
  IFERROR(IF(MBB!H305="TBD", TEXT(MBB!F305, "h:mm AM/PM"), ""), ""),
  IFERROR(IF(WLAX!H305="TBD", TEXT(WLAX!F305, "h:mm AM/PM"), ""), ""),
  IFERROR(IF(MLAX!H305="TBD", TEXT(MLAX!F305, "h:mm AM/PM"), ""), ""),
  IFERROR(IF(SOFT!H305="TBD", TEXT(SOFT!F305, "h:mm AM/PM"), ""), ""),
  IFERROR(IF(BASE!H305="TBD", TEXT(BASE!F305, "h:mm AM/PM"), ""), ""),
  IFERROR(IF(ESPORTS!H305="TBD", TEXT(ESPORTS!F305, "h:mm AM/PM"), ""), "")
)
</f>
        <v/>
      </c>
      <c r="G305" s="11" t="str">
        <f>TEXTJOIN(
  CHAR(10) &amp; CHAR(10),
  TRUE,
  IFERROR(IF(WSO!H305="TBD", WSO!G305, ""), ""),
  IFERROR(IF(MSO!H305="TBD", MSO!G305, ""), ""),
  IFERROR(IF(FH!H305="TBD", FH!G305, ""), ""),
  IFERROR(IF(MGOLF!H305="TBD", MGOLF!G305, ""), ""),
  IFERROR(IF(Football!H305="TBD", Football!G305, ""), ""),
  IFERROR(IF(WVB!H305="TBD", WVB!G305, ""), ""),
  IFERROR(IF(XC!H305="TBD", XC!G305, ""), ""),
  IFERROR(IF(SWIMMING!H305="TBD", SWIMMING!G305, ""), ""),
  IFERROR(IF(WTEN!H305="TBD", WTEN!G305, ""), ""),
  IFERROR(IF(TF!H305="TBD", TF!G305, ""), ""),
  IFERROR(IF(WGOLF!H305="TBD", WGOLF!G305, ""), ""),
  IFERROR(IF(WBB!H305="TBD", WBB!G305, ""), ""),
  IFERROR(IF(MBB!H305="TBD", MBB!G305, ""), ""),
  IFERROR(IF(WLAX!H305="TBD", WLAX!G305, ""), ""),
  IFERROR(IF(MLAX!H305="TBD", MLAX!G305, ""), ""),
  IFERROR(IF(SOFT!H305="TBD", SOFT!G305, ""), ""),
  IFERROR(IF(BASE!H305="TBD", BASE!G305, ""), ""),
  IFERROR(IF(ESPORTS!H305="TBD", ESPORTS!G305, ""), "")
)
</f>
        <v/>
      </c>
      <c r="H305" s="22" t="str">
        <f>TEXTJOIN(
  CHAR(10) &amp; CHAR(10),
  TRUE,
  IFERROR(IF(WSO!H305="TBD", WSO!P305, ""), ""),
  IFERROR(IF(MSO!H305="TBD", MSO!P305, ""), ""),
  IFERROR(IF(FH!H305="TBD", FH!P305, ""), ""),
  IFERROR(IF(MGOLF!H305="TBD", MGOLF!P305, ""), ""),
  IFERROR(IF(Football!H305="TBD", Football!P305, ""), ""),
  IFERROR(IF(WVB!H305="TBD", WVB!P305, ""), ""),
  IFERROR(IF(XC!H305="TBD", XC!P305, ""), ""),
  IFERROR(IF(SWIMMING!H305="TBD", SWIMMING!P305, ""), ""),
  IFERROR(IF(WTEN!H305="TBD", WTEN!P305, ""), ""),
  IFERROR(IF(TF!H305="TBD", TF!P305, ""), ""),
  IFERROR(IF(WGOLF!H305="TBD", WGOLF!P305, ""), ""),
  IFERROR(IF(WBB!H305="TBD", WBB!P305, ""), ""),
  IFERROR(IF(MBB!H305="TBD", MBB!P305, ""), ""),
  IFERROR(IF(WLAX!H305="TBD", WLAX!P305, ""), ""),
  IFERROR(IF(MLAX!H305="TBD", MLAX!P305, ""), ""),
  IFERROR(IF(SOFT!H305="TBD", SOFT!P305, ""), ""),
  IFERROR(IF(BASE!H305="TBD", BASE!P305, ""), ""),
  IFERROR(IF(ESPORTS!H305="TBD", ESPORTS!P305, ""), "")
)
</f>
        <v/>
      </c>
    </row>
  </sheetData>
  <dataValidations>
    <dataValidation type="custom" allowBlank="1" showDropDown="1" sqref="C2:C305">
      <formula1>OR(NOT(ISERROR(DATEVALUE(C2))), AND(ISNUMBER(C2), LEFT(CELL("format", C2))="D"))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28.38"/>
    <col customWidth="1" min="3" max="3" width="18.13"/>
    <col customWidth="1" min="4" max="4" width="20.13"/>
    <col customWidth="1" min="5" max="5" width="16.88"/>
    <col customWidth="1" min="6" max="6" width="16.25"/>
    <col customWidth="1" min="7" max="7" width="23.63"/>
    <col customWidth="1" min="8" max="8" width="18.63"/>
    <col customWidth="1" min="9" max="9" width="17.63"/>
    <col customWidth="1" min="11" max="11" width="18.5"/>
    <col customWidth="1" min="12" max="14" width="15.63"/>
  </cols>
  <sheetData>
    <row r="1" ht="22.5" customHeight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 t="s">
        <v>5</v>
      </c>
      <c r="G1" s="2" t="s">
        <v>6</v>
      </c>
      <c r="H1" s="2" t="s">
        <v>7</v>
      </c>
      <c r="I1" s="4" t="s">
        <v>8</v>
      </c>
      <c r="J1" s="5" t="s">
        <v>11</v>
      </c>
      <c r="K1" s="23" t="s">
        <v>12</v>
      </c>
      <c r="L1" s="23" t="s">
        <v>13</v>
      </c>
      <c r="M1" s="23" t="s">
        <v>14</v>
      </c>
      <c r="N1" s="24" t="s">
        <v>15</v>
      </c>
      <c r="O1" s="25" t="s">
        <v>9</v>
      </c>
    </row>
    <row r="2" ht="22.5" customHeight="1">
      <c r="A2" s="13">
        <v>1.0</v>
      </c>
      <c r="B2" s="13" t="str">
        <f>'Master Schedule'!B2</f>
        <v/>
      </c>
      <c r="C2" s="15">
        <v>46235.0</v>
      </c>
      <c r="D2" s="16" t="str">
        <f t="shared" ref="D2:D1000" si="1">text(C2,"dddd")</f>
        <v>Saturday</v>
      </c>
      <c r="E2" s="26"/>
      <c r="F2" s="27"/>
      <c r="G2" s="13"/>
      <c r="H2" s="26"/>
      <c r="I2" s="27"/>
      <c r="J2" s="14"/>
      <c r="K2" s="28" t="s">
        <v>16</v>
      </c>
      <c r="L2" s="28" t="s">
        <v>16</v>
      </c>
      <c r="M2" s="28" t="s">
        <v>16</v>
      </c>
      <c r="N2" s="29" t="s">
        <v>16</v>
      </c>
      <c r="O2" s="30" t="str">
        <f t="shared" ref="O2:O305" si="2">IF(G2="", "",
   IF(AND(K2="✅", L2="✅", M2="✅", N2="✅"), "✅ Approved",
   IF(OR(K2="❌", L2="❌", M2="❌", N2="❌"), "❌ Denied",
   "⌛️ Pending")))
</f>
        <v/>
      </c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ht="22.5" customHeight="1">
      <c r="A3" s="6">
        <v>2.0</v>
      </c>
      <c r="B3" s="11" t="str">
        <f>'Master Schedule'!B3</f>
        <v/>
      </c>
      <c r="C3" s="7">
        <v>46236.0</v>
      </c>
      <c r="D3" s="8" t="str">
        <f t="shared" si="1"/>
        <v>Sunday</v>
      </c>
      <c r="E3" s="31"/>
      <c r="F3" s="11"/>
      <c r="G3" s="11"/>
      <c r="H3" s="31"/>
      <c r="I3" s="11"/>
      <c r="J3" s="22"/>
      <c r="K3" s="32"/>
      <c r="L3" s="32"/>
      <c r="M3" s="32"/>
      <c r="N3" s="33"/>
      <c r="O3" s="34" t="str">
        <f t="shared" si="2"/>
        <v/>
      </c>
    </row>
    <row r="4" ht="22.5" customHeight="1">
      <c r="A4" s="6">
        <v>3.0</v>
      </c>
      <c r="B4" s="11" t="str">
        <f>'Master Schedule'!B4</f>
        <v/>
      </c>
      <c r="C4" s="7">
        <v>46237.0</v>
      </c>
      <c r="D4" s="8" t="str">
        <f t="shared" si="1"/>
        <v>Monday</v>
      </c>
      <c r="E4" s="31"/>
      <c r="F4" s="11"/>
      <c r="G4" s="11"/>
      <c r="H4" s="31"/>
      <c r="I4" s="11"/>
      <c r="J4" s="22"/>
      <c r="K4" s="35"/>
      <c r="L4" s="35"/>
      <c r="M4" s="35"/>
      <c r="N4" s="36"/>
      <c r="O4" s="34" t="str">
        <f t="shared" si="2"/>
        <v/>
      </c>
    </row>
    <row r="5" ht="22.5" customHeight="1">
      <c r="A5" s="6">
        <v>4.0</v>
      </c>
      <c r="B5" s="11" t="str">
        <f>'Master Schedule'!B5</f>
        <v/>
      </c>
      <c r="C5" s="7">
        <v>46238.0</v>
      </c>
      <c r="D5" s="8" t="str">
        <f t="shared" si="1"/>
        <v>Tuesday</v>
      </c>
      <c r="E5" s="31"/>
      <c r="F5" s="11"/>
      <c r="G5" s="11"/>
      <c r="H5" s="31"/>
      <c r="I5" s="11"/>
      <c r="J5" s="22"/>
      <c r="K5" s="32"/>
      <c r="L5" s="32"/>
      <c r="M5" s="32"/>
      <c r="N5" s="33"/>
      <c r="O5" s="34" t="str">
        <f t="shared" si="2"/>
        <v/>
      </c>
    </row>
    <row r="6" ht="22.5" customHeight="1">
      <c r="A6" s="6">
        <v>5.0</v>
      </c>
      <c r="B6" s="11" t="str">
        <f>'Master Schedule'!B6</f>
        <v/>
      </c>
      <c r="C6" s="7">
        <v>46239.0</v>
      </c>
      <c r="D6" s="8" t="str">
        <f t="shared" si="1"/>
        <v>Wednesday</v>
      </c>
      <c r="E6" s="31"/>
      <c r="F6" s="11"/>
      <c r="G6" s="11"/>
      <c r="H6" s="31"/>
      <c r="I6" s="11"/>
      <c r="J6" s="22"/>
      <c r="K6" s="35"/>
      <c r="L6" s="35"/>
      <c r="M6" s="35"/>
      <c r="N6" s="36"/>
      <c r="O6" s="34" t="str">
        <f t="shared" si="2"/>
        <v/>
      </c>
    </row>
    <row r="7" ht="22.5" customHeight="1">
      <c r="A7" s="6">
        <v>6.0</v>
      </c>
      <c r="B7" s="11" t="str">
        <f>'Master Schedule'!B7</f>
        <v/>
      </c>
      <c r="C7" s="7">
        <v>46240.0</v>
      </c>
      <c r="D7" s="8" t="str">
        <f t="shared" si="1"/>
        <v>Thursday</v>
      </c>
      <c r="E7" s="31"/>
      <c r="F7" s="11"/>
      <c r="G7" s="11"/>
      <c r="H7" s="31"/>
      <c r="I7" s="11"/>
      <c r="J7" s="22"/>
      <c r="K7" s="32"/>
      <c r="L7" s="32"/>
      <c r="M7" s="32"/>
      <c r="N7" s="33"/>
      <c r="O7" s="34" t="str">
        <f t="shared" si="2"/>
        <v/>
      </c>
    </row>
    <row r="8" ht="22.5" customHeight="1">
      <c r="A8" s="6">
        <v>7.0</v>
      </c>
      <c r="B8" s="11" t="str">
        <f>'Master Schedule'!B8</f>
        <v/>
      </c>
      <c r="C8" s="7">
        <v>46241.0</v>
      </c>
      <c r="D8" s="8" t="str">
        <f t="shared" si="1"/>
        <v>Friday</v>
      </c>
      <c r="E8" s="31"/>
      <c r="F8" s="11"/>
      <c r="G8" s="11"/>
      <c r="H8" s="31"/>
      <c r="I8" s="11"/>
      <c r="J8" s="22"/>
      <c r="K8" s="35"/>
      <c r="L8" s="35"/>
      <c r="M8" s="35"/>
      <c r="N8" s="36"/>
      <c r="O8" s="34" t="str">
        <f t="shared" si="2"/>
        <v/>
      </c>
    </row>
    <row r="9" ht="22.5" customHeight="1">
      <c r="A9" s="6">
        <v>8.0</v>
      </c>
      <c r="B9" s="11" t="str">
        <f>'Master Schedule'!B9</f>
        <v/>
      </c>
      <c r="C9" s="7">
        <v>46242.0</v>
      </c>
      <c r="D9" s="8" t="str">
        <f t="shared" si="1"/>
        <v>Saturday</v>
      </c>
      <c r="E9" s="31"/>
      <c r="F9" s="11"/>
      <c r="G9" s="11"/>
      <c r="H9" s="31"/>
      <c r="I9" s="11"/>
      <c r="J9" s="22"/>
      <c r="K9" s="32"/>
      <c r="L9" s="32"/>
      <c r="M9" s="32"/>
      <c r="N9" s="33"/>
      <c r="O9" s="34" t="str">
        <f t="shared" si="2"/>
        <v/>
      </c>
    </row>
    <row r="10" ht="22.5" customHeight="1">
      <c r="A10" s="6">
        <v>9.0</v>
      </c>
      <c r="B10" s="11" t="str">
        <f>'Master Schedule'!B10</f>
        <v/>
      </c>
      <c r="C10" s="7">
        <v>46243.0</v>
      </c>
      <c r="D10" s="8" t="str">
        <f t="shared" si="1"/>
        <v>Sunday</v>
      </c>
      <c r="E10" s="31"/>
      <c r="F10" s="11"/>
      <c r="G10" s="11"/>
      <c r="H10" s="31"/>
      <c r="I10" s="11"/>
      <c r="J10" s="22"/>
      <c r="K10" s="35"/>
      <c r="L10" s="35"/>
      <c r="M10" s="35"/>
      <c r="N10" s="36"/>
      <c r="O10" s="34" t="str">
        <f t="shared" si="2"/>
        <v/>
      </c>
    </row>
    <row r="11" ht="22.5" customHeight="1">
      <c r="A11" s="6">
        <v>10.0</v>
      </c>
      <c r="B11" s="11" t="str">
        <f>'Master Schedule'!B11</f>
        <v/>
      </c>
      <c r="C11" s="7">
        <v>46244.0</v>
      </c>
      <c r="D11" s="8" t="str">
        <f t="shared" si="1"/>
        <v>Monday</v>
      </c>
      <c r="E11" s="31"/>
      <c r="F11" s="11"/>
      <c r="G11" s="11"/>
      <c r="H11" s="31"/>
      <c r="I11" s="11"/>
      <c r="J11" s="22"/>
      <c r="K11" s="32"/>
      <c r="L11" s="32"/>
      <c r="M11" s="32"/>
      <c r="N11" s="33"/>
      <c r="O11" s="34" t="str">
        <f t="shared" si="2"/>
        <v/>
      </c>
    </row>
    <row r="12" ht="22.5" customHeight="1">
      <c r="A12" s="6">
        <v>11.0</v>
      </c>
      <c r="B12" s="11" t="str">
        <f>'Master Schedule'!B12</f>
        <v/>
      </c>
      <c r="C12" s="7">
        <v>46245.0</v>
      </c>
      <c r="D12" s="8" t="str">
        <f t="shared" si="1"/>
        <v>Tuesday</v>
      </c>
      <c r="E12" s="31"/>
      <c r="F12" s="11"/>
      <c r="G12" s="11"/>
      <c r="H12" s="31"/>
      <c r="I12" s="11"/>
      <c r="J12" s="22"/>
      <c r="K12" s="35"/>
      <c r="L12" s="35"/>
      <c r="M12" s="35"/>
      <c r="N12" s="36"/>
      <c r="O12" s="34" t="str">
        <f t="shared" si="2"/>
        <v/>
      </c>
    </row>
    <row r="13" ht="22.5" customHeight="1">
      <c r="A13" s="6">
        <v>12.0</v>
      </c>
      <c r="B13" s="11" t="str">
        <f>'Master Schedule'!B13</f>
        <v/>
      </c>
      <c r="C13" s="7">
        <v>46246.0</v>
      </c>
      <c r="D13" s="8" t="str">
        <f t="shared" si="1"/>
        <v>Wednesday</v>
      </c>
      <c r="E13" s="31"/>
      <c r="F13" s="11"/>
      <c r="G13" s="11"/>
      <c r="H13" s="31"/>
      <c r="I13" s="11"/>
      <c r="J13" s="22"/>
      <c r="K13" s="32"/>
      <c r="L13" s="32"/>
      <c r="M13" s="32"/>
      <c r="N13" s="33"/>
      <c r="O13" s="34" t="str">
        <f t="shared" si="2"/>
        <v/>
      </c>
    </row>
    <row r="14" ht="22.5" customHeight="1">
      <c r="A14" s="6">
        <v>13.0</v>
      </c>
      <c r="B14" s="11" t="str">
        <f>'Master Schedule'!B14</f>
        <v/>
      </c>
      <c r="C14" s="7">
        <v>46247.0</v>
      </c>
      <c r="D14" s="8" t="str">
        <f t="shared" si="1"/>
        <v>Thursday</v>
      </c>
      <c r="E14" s="31"/>
      <c r="F14" s="11"/>
      <c r="G14" s="11"/>
      <c r="H14" s="31"/>
      <c r="I14" s="11"/>
      <c r="J14" s="22"/>
      <c r="K14" s="35"/>
      <c r="L14" s="35"/>
      <c r="M14" s="35"/>
      <c r="N14" s="36"/>
      <c r="O14" s="34" t="str">
        <f t="shared" si="2"/>
        <v/>
      </c>
    </row>
    <row r="15" ht="22.5" customHeight="1">
      <c r="A15" s="6">
        <v>14.0</v>
      </c>
      <c r="B15" s="11" t="str">
        <f>'Master Schedule'!B15</f>
        <v/>
      </c>
      <c r="C15" s="7">
        <v>46248.0</v>
      </c>
      <c r="D15" s="8" t="str">
        <f t="shared" si="1"/>
        <v>Friday</v>
      </c>
      <c r="E15" s="31"/>
      <c r="F15" s="11"/>
      <c r="G15" s="11"/>
      <c r="H15" s="31"/>
      <c r="I15" s="11"/>
      <c r="J15" s="22"/>
      <c r="K15" s="32"/>
      <c r="L15" s="32"/>
      <c r="M15" s="32"/>
      <c r="N15" s="33"/>
      <c r="O15" s="34" t="str">
        <f t="shared" si="2"/>
        <v/>
      </c>
    </row>
    <row r="16" ht="22.5" customHeight="1">
      <c r="A16" s="6">
        <v>15.0</v>
      </c>
      <c r="B16" s="11" t="str">
        <f>'Master Schedule'!B16</f>
        <v/>
      </c>
      <c r="C16" s="7">
        <v>46249.0</v>
      </c>
      <c r="D16" s="8" t="str">
        <f t="shared" si="1"/>
        <v>Saturday</v>
      </c>
      <c r="E16" s="31"/>
      <c r="F16" s="11"/>
      <c r="G16" s="11"/>
      <c r="H16" s="31"/>
      <c r="I16" s="11"/>
      <c r="J16" s="22"/>
      <c r="K16" s="35"/>
      <c r="L16" s="35"/>
      <c r="M16" s="35"/>
      <c r="N16" s="36"/>
      <c r="O16" s="34" t="str">
        <f t="shared" si="2"/>
        <v/>
      </c>
    </row>
    <row r="17" ht="22.5" customHeight="1">
      <c r="A17" s="6">
        <v>16.0</v>
      </c>
      <c r="B17" s="11" t="str">
        <f>'Master Schedule'!B17</f>
        <v/>
      </c>
      <c r="C17" s="7">
        <v>46250.0</v>
      </c>
      <c r="D17" s="8" t="str">
        <f t="shared" si="1"/>
        <v>Sunday</v>
      </c>
      <c r="E17" s="31"/>
      <c r="F17" s="11"/>
      <c r="G17" s="11"/>
      <c r="H17" s="31"/>
      <c r="I17" s="11"/>
      <c r="J17" s="22"/>
      <c r="K17" s="32"/>
      <c r="L17" s="32"/>
      <c r="M17" s="32"/>
      <c r="N17" s="33"/>
      <c r="O17" s="34" t="str">
        <f t="shared" si="2"/>
        <v/>
      </c>
    </row>
    <row r="18" ht="22.5" customHeight="1">
      <c r="A18" s="6">
        <v>17.0</v>
      </c>
      <c r="B18" s="11" t="str">
        <f>'Master Schedule'!B18</f>
        <v/>
      </c>
      <c r="C18" s="7">
        <v>46251.0</v>
      </c>
      <c r="D18" s="8" t="str">
        <f t="shared" si="1"/>
        <v>Monday</v>
      </c>
      <c r="E18" s="31"/>
      <c r="F18" s="11"/>
      <c r="G18" s="11"/>
      <c r="H18" s="31"/>
      <c r="I18" s="11"/>
      <c r="J18" s="22"/>
      <c r="K18" s="35"/>
      <c r="L18" s="35"/>
      <c r="M18" s="35"/>
      <c r="N18" s="36"/>
      <c r="O18" s="34" t="str">
        <f t="shared" si="2"/>
        <v/>
      </c>
    </row>
    <row r="19" ht="22.5" customHeight="1">
      <c r="A19" s="6">
        <v>18.0</v>
      </c>
      <c r="B19" s="11" t="str">
        <f>'Master Schedule'!B19</f>
        <v/>
      </c>
      <c r="C19" s="7">
        <v>46252.0</v>
      </c>
      <c r="D19" s="8" t="str">
        <f t="shared" si="1"/>
        <v>Tuesday</v>
      </c>
      <c r="E19" s="31"/>
      <c r="F19" s="11"/>
      <c r="G19" s="11"/>
      <c r="H19" s="31"/>
      <c r="I19" s="11"/>
      <c r="J19" s="22"/>
      <c r="K19" s="32"/>
      <c r="L19" s="32"/>
      <c r="M19" s="32"/>
      <c r="N19" s="33"/>
      <c r="O19" s="34" t="str">
        <f t="shared" si="2"/>
        <v/>
      </c>
    </row>
    <row r="20" ht="22.5" customHeight="1">
      <c r="A20" s="6">
        <v>19.0</v>
      </c>
      <c r="B20" s="11" t="str">
        <f>'Master Schedule'!B20</f>
        <v/>
      </c>
      <c r="C20" s="7">
        <v>46253.0</v>
      </c>
      <c r="D20" s="8" t="str">
        <f t="shared" si="1"/>
        <v>Wednesday</v>
      </c>
      <c r="E20" s="31"/>
      <c r="F20" s="11"/>
      <c r="G20" s="11"/>
      <c r="H20" s="31"/>
      <c r="I20" s="11"/>
      <c r="J20" s="22"/>
      <c r="K20" s="35"/>
      <c r="L20" s="35"/>
      <c r="M20" s="35"/>
      <c r="N20" s="36"/>
      <c r="O20" s="34" t="str">
        <f t="shared" si="2"/>
        <v/>
      </c>
    </row>
    <row r="21" ht="22.5" customHeight="1">
      <c r="A21" s="6">
        <v>20.0</v>
      </c>
      <c r="B21" s="11" t="str">
        <f>'Master Schedule'!B21</f>
        <v/>
      </c>
      <c r="C21" s="7">
        <v>46254.0</v>
      </c>
      <c r="D21" s="8" t="str">
        <f t="shared" si="1"/>
        <v>Thursday</v>
      </c>
      <c r="E21" s="31"/>
      <c r="F21" s="11"/>
      <c r="G21" s="11"/>
      <c r="H21" s="31"/>
      <c r="I21" s="11"/>
      <c r="J21" s="22"/>
      <c r="K21" s="32"/>
      <c r="L21" s="32"/>
      <c r="M21" s="32"/>
      <c r="N21" s="33"/>
      <c r="O21" s="34" t="str">
        <f t="shared" si="2"/>
        <v/>
      </c>
    </row>
    <row r="22" ht="22.5" customHeight="1">
      <c r="A22" s="6">
        <v>21.0</v>
      </c>
      <c r="B22" s="11" t="str">
        <f>'Master Schedule'!B22</f>
        <v/>
      </c>
      <c r="C22" s="7">
        <v>46255.0</v>
      </c>
      <c r="D22" s="8" t="str">
        <f t="shared" si="1"/>
        <v>Friday</v>
      </c>
      <c r="E22" s="31"/>
      <c r="F22" s="11"/>
      <c r="G22" s="11"/>
      <c r="H22" s="31"/>
      <c r="I22" s="11"/>
      <c r="J22" s="22"/>
      <c r="K22" s="35"/>
      <c r="L22" s="35"/>
      <c r="M22" s="35"/>
      <c r="N22" s="36"/>
      <c r="O22" s="34" t="str">
        <f t="shared" si="2"/>
        <v/>
      </c>
    </row>
    <row r="23" ht="22.5" customHeight="1">
      <c r="A23" s="6">
        <v>22.0</v>
      </c>
      <c r="B23" s="11" t="str">
        <f>'Master Schedule'!B23</f>
        <v/>
      </c>
      <c r="C23" s="7">
        <v>46256.0</v>
      </c>
      <c r="D23" s="8" t="str">
        <f t="shared" si="1"/>
        <v>Saturday</v>
      </c>
      <c r="E23" s="31"/>
      <c r="F23" s="11"/>
      <c r="G23" s="11"/>
      <c r="H23" s="31"/>
      <c r="I23" s="11"/>
      <c r="J23" s="22"/>
      <c r="K23" s="32"/>
      <c r="L23" s="32"/>
      <c r="M23" s="32"/>
      <c r="N23" s="33"/>
      <c r="O23" s="34" t="str">
        <f t="shared" si="2"/>
        <v/>
      </c>
    </row>
    <row r="24" ht="22.5" customHeight="1">
      <c r="A24" s="6">
        <v>23.0</v>
      </c>
      <c r="B24" s="11" t="str">
        <f>'Master Schedule'!B24</f>
        <v/>
      </c>
      <c r="C24" s="7">
        <v>46257.0</v>
      </c>
      <c r="D24" s="8" t="str">
        <f t="shared" si="1"/>
        <v>Sunday</v>
      </c>
      <c r="E24" s="31"/>
      <c r="F24" s="11"/>
      <c r="G24" s="11"/>
      <c r="H24" s="31"/>
      <c r="I24" s="11"/>
      <c r="J24" s="22"/>
      <c r="K24" s="35"/>
      <c r="L24" s="35"/>
      <c r="M24" s="35"/>
      <c r="N24" s="36"/>
      <c r="O24" s="34" t="str">
        <f t="shared" si="2"/>
        <v/>
      </c>
    </row>
    <row r="25" ht="22.5" customHeight="1">
      <c r="A25" s="6">
        <v>24.0</v>
      </c>
      <c r="B25" s="11" t="str">
        <f>'Master Schedule'!B25</f>
        <v/>
      </c>
      <c r="C25" s="7">
        <v>46258.0</v>
      </c>
      <c r="D25" s="8" t="str">
        <f t="shared" si="1"/>
        <v>Monday</v>
      </c>
      <c r="E25" s="31"/>
      <c r="F25" s="11"/>
      <c r="G25" s="11"/>
      <c r="H25" s="31"/>
      <c r="I25" s="11"/>
      <c r="J25" s="22"/>
      <c r="K25" s="32"/>
      <c r="L25" s="32"/>
      <c r="M25" s="32"/>
      <c r="N25" s="33"/>
      <c r="O25" s="34" t="str">
        <f t="shared" si="2"/>
        <v/>
      </c>
    </row>
    <row r="26" ht="22.5" customHeight="1">
      <c r="A26" s="6">
        <v>25.0</v>
      </c>
      <c r="B26" s="11" t="str">
        <f>'Master Schedule'!B26</f>
        <v/>
      </c>
      <c r="C26" s="7">
        <v>46259.0</v>
      </c>
      <c r="D26" s="8" t="str">
        <f t="shared" si="1"/>
        <v>Tuesday</v>
      </c>
      <c r="E26" s="31"/>
      <c r="F26" s="11"/>
      <c r="G26" s="11"/>
      <c r="H26" s="31"/>
      <c r="I26" s="11"/>
      <c r="J26" s="22"/>
      <c r="K26" s="35"/>
      <c r="L26" s="35"/>
      <c r="M26" s="35"/>
      <c r="N26" s="36"/>
      <c r="O26" s="34" t="str">
        <f t="shared" si="2"/>
        <v/>
      </c>
    </row>
    <row r="27" ht="22.5" customHeight="1">
      <c r="A27" s="6">
        <v>26.0</v>
      </c>
      <c r="B27" s="11" t="str">
        <f>'Master Schedule'!B27</f>
        <v/>
      </c>
      <c r="C27" s="7">
        <v>46260.0</v>
      </c>
      <c r="D27" s="8" t="str">
        <f t="shared" si="1"/>
        <v>Wednesday</v>
      </c>
      <c r="E27" s="31"/>
      <c r="F27" s="11"/>
      <c r="G27" s="11"/>
      <c r="H27" s="31"/>
      <c r="I27" s="11"/>
      <c r="J27" s="22"/>
      <c r="K27" s="32"/>
      <c r="L27" s="32"/>
      <c r="M27" s="32"/>
      <c r="N27" s="33"/>
      <c r="O27" s="34" t="str">
        <f t="shared" si="2"/>
        <v/>
      </c>
    </row>
    <row r="28" ht="22.5" customHeight="1">
      <c r="A28" s="6">
        <v>27.0</v>
      </c>
      <c r="B28" s="11" t="str">
        <f>'Master Schedule'!B28</f>
        <v/>
      </c>
      <c r="C28" s="7">
        <v>46261.0</v>
      </c>
      <c r="D28" s="8" t="str">
        <f t="shared" si="1"/>
        <v>Thursday</v>
      </c>
      <c r="E28" s="31"/>
      <c r="F28" s="11"/>
      <c r="G28" s="11"/>
      <c r="H28" s="31"/>
      <c r="I28" s="11"/>
      <c r="J28" s="22"/>
      <c r="K28" s="35"/>
      <c r="L28" s="35"/>
      <c r="M28" s="35"/>
      <c r="N28" s="36"/>
      <c r="O28" s="34" t="str">
        <f t="shared" si="2"/>
        <v/>
      </c>
    </row>
    <row r="29" ht="22.5" customHeight="1">
      <c r="A29" s="6">
        <v>28.0</v>
      </c>
      <c r="B29" s="11" t="str">
        <f>'Master Schedule'!B29</f>
        <v/>
      </c>
      <c r="C29" s="7">
        <v>46262.0</v>
      </c>
      <c r="D29" s="8" t="str">
        <f t="shared" si="1"/>
        <v>Friday</v>
      </c>
      <c r="E29" s="31"/>
      <c r="F29" s="11"/>
      <c r="G29" s="11"/>
      <c r="H29" s="31"/>
      <c r="I29" s="11"/>
      <c r="J29" s="22"/>
      <c r="K29" s="32"/>
      <c r="L29" s="32"/>
      <c r="M29" s="32"/>
      <c r="N29" s="33"/>
      <c r="O29" s="34" t="str">
        <f t="shared" si="2"/>
        <v/>
      </c>
    </row>
    <row r="30" ht="22.5" customHeight="1">
      <c r="A30" s="6">
        <v>29.0</v>
      </c>
      <c r="B30" s="11" t="str">
        <f>'Master Schedule'!B30</f>
        <v/>
      </c>
      <c r="C30" s="7">
        <v>46263.0</v>
      </c>
      <c r="D30" s="8" t="str">
        <f t="shared" si="1"/>
        <v>Saturday</v>
      </c>
      <c r="E30" s="31"/>
      <c r="F30" s="11"/>
      <c r="G30" s="11"/>
      <c r="H30" s="31"/>
      <c r="I30" s="11"/>
      <c r="J30" s="22"/>
      <c r="K30" s="35"/>
      <c r="L30" s="35"/>
      <c r="M30" s="35"/>
      <c r="N30" s="36"/>
      <c r="O30" s="34" t="str">
        <f t="shared" si="2"/>
        <v/>
      </c>
    </row>
    <row r="31" ht="22.5" customHeight="1">
      <c r="A31" s="6">
        <v>30.0</v>
      </c>
      <c r="B31" s="11" t="str">
        <f>'Master Schedule'!B31</f>
        <v/>
      </c>
      <c r="C31" s="7">
        <v>46264.0</v>
      </c>
      <c r="D31" s="8" t="str">
        <f t="shared" si="1"/>
        <v>Sunday</v>
      </c>
      <c r="E31" s="31"/>
      <c r="F31" s="11"/>
      <c r="G31" s="11"/>
      <c r="H31" s="31"/>
      <c r="I31" s="11"/>
      <c r="J31" s="22"/>
      <c r="K31" s="32"/>
      <c r="L31" s="32"/>
      <c r="M31" s="32"/>
      <c r="N31" s="33"/>
      <c r="O31" s="34" t="str">
        <f t="shared" si="2"/>
        <v/>
      </c>
    </row>
    <row r="32" ht="22.5" customHeight="1">
      <c r="A32" s="6">
        <v>31.0</v>
      </c>
      <c r="B32" s="11" t="str">
        <f>'Master Schedule'!B32</f>
        <v/>
      </c>
      <c r="C32" s="7">
        <v>46265.0</v>
      </c>
      <c r="D32" s="8" t="str">
        <f t="shared" si="1"/>
        <v>Monday</v>
      </c>
      <c r="E32" s="31"/>
      <c r="F32" s="11"/>
      <c r="G32" s="11"/>
      <c r="H32" s="31"/>
      <c r="I32" s="11"/>
      <c r="J32" s="22"/>
      <c r="K32" s="35"/>
      <c r="L32" s="35"/>
      <c r="M32" s="35"/>
      <c r="N32" s="36"/>
      <c r="O32" s="34" t="str">
        <f t="shared" si="2"/>
        <v/>
      </c>
    </row>
    <row r="33" ht="22.5" customHeight="1">
      <c r="A33" s="6">
        <v>32.0</v>
      </c>
      <c r="B33" s="11" t="str">
        <f>'Master Schedule'!B33</f>
        <v/>
      </c>
      <c r="C33" s="7">
        <v>46266.0</v>
      </c>
      <c r="D33" s="8" t="str">
        <f t="shared" si="1"/>
        <v>Tuesday</v>
      </c>
      <c r="E33" s="31"/>
      <c r="F33" s="11"/>
      <c r="G33" s="11"/>
      <c r="H33" s="31"/>
      <c r="I33" s="11"/>
      <c r="J33" s="22"/>
      <c r="K33" s="32"/>
      <c r="L33" s="32"/>
      <c r="M33" s="32"/>
      <c r="N33" s="33"/>
      <c r="O33" s="34" t="str">
        <f t="shared" si="2"/>
        <v/>
      </c>
    </row>
    <row r="34" ht="22.5" customHeight="1">
      <c r="A34" s="6">
        <v>33.0</v>
      </c>
      <c r="B34" s="11" t="str">
        <f>'Master Schedule'!B34</f>
        <v/>
      </c>
      <c r="C34" s="7">
        <v>46267.0</v>
      </c>
      <c r="D34" s="8" t="str">
        <f t="shared" si="1"/>
        <v>Wednesday</v>
      </c>
      <c r="E34" s="31"/>
      <c r="F34" s="11"/>
      <c r="G34" s="11"/>
      <c r="H34" s="31"/>
      <c r="I34" s="11"/>
      <c r="J34" s="22"/>
      <c r="K34" s="35"/>
      <c r="L34" s="35"/>
      <c r="M34" s="35"/>
      <c r="N34" s="36"/>
      <c r="O34" s="34" t="str">
        <f t="shared" si="2"/>
        <v/>
      </c>
    </row>
    <row r="35" ht="22.5" customHeight="1">
      <c r="A35" s="6">
        <v>34.0</v>
      </c>
      <c r="B35" s="11" t="str">
        <f>'Master Schedule'!B35</f>
        <v/>
      </c>
      <c r="C35" s="7">
        <v>46268.0</v>
      </c>
      <c r="D35" s="8" t="str">
        <f t="shared" si="1"/>
        <v>Thursday</v>
      </c>
      <c r="E35" s="31"/>
      <c r="F35" s="11"/>
      <c r="G35" s="11"/>
      <c r="H35" s="31"/>
      <c r="I35" s="11"/>
      <c r="J35" s="22"/>
      <c r="K35" s="32"/>
      <c r="L35" s="32"/>
      <c r="M35" s="32"/>
      <c r="N35" s="33"/>
      <c r="O35" s="34" t="str">
        <f t="shared" si="2"/>
        <v/>
      </c>
    </row>
    <row r="36" ht="22.5" customHeight="1">
      <c r="A36" s="6">
        <v>35.0</v>
      </c>
      <c r="B36" s="11" t="str">
        <f>'Master Schedule'!B36</f>
        <v/>
      </c>
      <c r="C36" s="7">
        <v>46269.0</v>
      </c>
      <c r="D36" s="8" t="str">
        <f t="shared" si="1"/>
        <v>Friday</v>
      </c>
      <c r="E36" s="31"/>
      <c r="F36" s="11"/>
      <c r="G36" s="11"/>
      <c r="H36" s="31"/>
      <c r="I36" s="11"/>
      <c r="J36" s="22"/>
      <c r="K36" s="35"/>
      <c r="L36" s="35"/>
      <c r="M36" s="35"/>
      <c r="N36" s="36"/>
      <c r="O36" s="34" t="str">
        <f t="shared" si="2"/>
        <v/>
      </c>
    </row>
    <row r="37" ht="22.5" customHeight="1">
      <c r="A37" s="6">
        <v>36.0</v>
      </c>
      <c r="B37" s="11" t="str">
        <f>'Master Schedule'!B37</f>
        <v/>
      </c>
      <c r="C37" s="7">
        <v>46270.0</v>
      </c>
      <c r="D37" s="8" t="str">
        <f t="shared" si="1"/>
        <v>Saturday</v>
      </c>
      <c r="E37" s="31"/>
      <c r="F37" s="11"/>
      <c r="G37" s="11"/>
      <c r="H37" s="31"/>
      <c r="I37" s="11"/>
      <c r="J37" s="22"/>
      <c r="K37" s="32"/>
      <c r="L37" s="32"/>
      <c r="M37" s="32"/>
      <c r="N37" s="33"/>
      <c r="O37" s="34" t="str">
        <f t="shared" si="2"/>
        <v/>
      </c>
    </row>
    <row r="38" ht="22.5" customHeight="1">
      <c r="A38" s="6">
        <v>37.0</v>
      </c>
      <c r="B38" s="11" t="str">
        <f>'Master Schedule'!B38</f>
        <v/>
      </c>
      <c r="C38" s="7">
        <v>46271.0</v>
      </c>
      <c r="D38" s="8" t="str">
        <f t="shared" si="1"/>
        <v>Sunday</v>
      </c>
      <c r="E38" s="31"/>
      <c r="F38" s="11"/>
      <c r="G38" s="11"/>
      <c r="H38" s="31"/>
      <c r="I38" s="11"/>
      <c r="J38" s="22"/>
      <c r="K38" s="35"/>
      <c r="L38" s="35"/>
      <c r="M38" s="35"/>
      <c r="N38" s="36"/>
      <c r="O38" s="34" t="str">
        <f t="shared" si="2"/>
        <v/>
      </c>
    </row>
    <row r="39" ht="22.5" customHeight="1">
      <c r="A39" s="6">
        <v>38.0</v>
      </c>
      <c r="B39" s="11" t="str">
        <f>'Master Schedule'!B39</f>
        <v/>
      </c>
      <c r="C39" s="7">
        <v>46272.0</v>
      </c>
      <c r="D39" s="8" t="str">
        <f t="shared" si="1"/>
        <v>Monday</v>
      </c>
      <c r="E39" s="31"/>
      <c r="F39" s="11"/>
      <c r="G39" s="11"/>
      <c r="H39" s="31"/>
      <c r="I39" s="11"/>
      <c r="J39" s="22"/>
      <c r="K39" s="32"/>
      <c r="L39" s="32"/>
      <c r="M39" s="32"/>
      <c r="N39" s="33"/>
      <c r="O39" s="34" t="str">
        <f t="shared" si="2"/>
        <v/>
      </c>
    </row>
    <row r="40" ht="22.5" customHeight="1">
      <c r="A40" s="6">
        <v>39.0</v>
      </c>
      <c r="B40" s="11" t="str">
        <f>'Master Schedule'!B40</f>
        <v/>
      </c>
      <c r="C40" s="7">
        <v>46273.0</v>
      </c>
      <c r="D40" s="8" t="str">
        <f t="shared" si="1"/>
        <v>Tuesday</v>
      </c>
      <c r="E40" s="31"/>
      <c r="F40" s="11"/>
      <c r="G40" s="11"/>
      <c r="H40" s="31"/>
      <c r="I40" s="11"/>
      <c r="J40" s="22"/>
      <c r="K40" s="35"/>
      <c r="L40" s="35"/>
      <c r="M40" s="35"/>
      <c r="N40" s="36"/>
      <c r="O40" s="34" t="str">
        <f t="shared" si="2"/>
        <v/>
      </c>
    </row>
    <row r="41" ht="22.5" customHeight="1">
      <c r="A41" s="6">
        <v>40.0</v>
      </c>
      <c r="B41" s="11" t="str">
        <f>'Master Schedule'!B41</f>
        <v/>
      </c>
      <c r="C41" s="7">
        <v>46274.0</v>
      </c>
      <c r="D41" s="8" t="str">
        <f t="shared" si="1"/>
        <v>Wednesday</v>
      </c>
      <c r="E41" s="31"/>
      <c r="F41" s="11"/>
      <c r="G41" s="11"/>
      <c r="H41" s="31"/>
      <c r="I41" s="11"/>
      <c r="J41" s="22"/>
      <c r="K41" s="32"/>
      <c r="L41" s="32"/>
      <c r="M41" s="32"/>
      <c r="N41" s="33"/>
      <c r="O41" s="34" t="str">
        <f t="shared" si="2"/>
        <v/>
      </c>
    </row>
    <row r="42" ht="22.5" customHeight="1">
      <c r="A42" s="6">
        <v>41.0</v>
      </c>
      <c r="B42" s="11" t="str">
        <f>'Master Schedule'!B42</f>
        <v/>
      </c>
      <c r="C42" s="7">
        <v>46275.0</v>
      </c>
      <c r="D42" s="8" t="str">
        <f t="shared" si="1"/>
        <v>Thursday</v>
      </c>
      <c r="E42" s="31"/>
      <c r="F42" s="11"/>
      <c r="G42" s="11"/>
      <c r="H42" s="31"/>
      <c r="I42" s="11"/>
      <c r="J42" s="22"/>
      <c r="K42" s="35"/>
      <c r="L42" s="35"/>
      <c r="M42" s="35"/>
      <c r="N42" s="36"/>
      <c r="O42" s="34" t="str">
        <f t="shared" si="2"/>
        <v/>
      </c>
    </row>
    <row r="43" ht="22.5" customHeight="1">
      <c r="A43" s="6">
        <v>42.0</v>
      </c>
      <c r="B43" s="11" t="str">
        <f>'Master Schedule'!B43</f>
        <v/>
      </c>
      <c r="C43" s="7">
        <v>46276.0</v>
      </c>
      <c r="D43" s="8" t="str">
        <f t="shared" si="1"/>
        <v>Friday</v>
      </c>
      <c r="E43" s="31"/>
      <c r="F43" s="11"/>
      <c r="G43" s="11"/>
      <c r="H43" s="31"/>
      <c r="I43" s="11"/>
      <c r="J43" s="22"/>
      <c r="K43" s="32"/>
      <c r="L43" s="32"/>
      <c r="M43" s="32"/>
      <c r="N43" s="33"/>
      <c r="O43" s="34" t="str">
        <f t="shared" si="2"/>
        <v/>
      </c>
    </row>
    <row r="44" ht="22.5" customHeight="1">
      <c r="A44" s="6">
        <v>43.0</v>
      </c>
      <c r="B44" s="11" t="str">
        <f>'Master Schedule'!B44</f>
        <v/>
      </c>
      <c r="C44" s="7">
        <v>46277.0</v>
      </c>
      <c r="D44" s="8" t="str">
        <f t="shared" si="1"/>
        <v>Saturday</v>
      </c>
      <c r="E44" s="31"/>
      <c r="F44" s="11"/>
      <c r="G44" s="11"/>
      <c r="H44" s="31"/>
      <c r="I44" s="11"/>
      <c r="J44" s="22"/>
      <c r="K44" s="35"/>
      <c r="L44" s="35"/>
      <c r="M44" s="35"/>
      <c r="N44" s="36"/>
      <c r="O44" s="34" t="str">
        <f t="shared" si="2"/>
        <v/>
      </c>
    </row>
    <row r="45" ht="22.5" customHeight="1">
      <c r="A45" s="6">
        <v>44.0</v>
      </c>
      <c r="B45" s="11" t="str">
        <f>'Master Schedule'!B45</f>
        <v/>
      </c>
      <c r="C45" s="7">
        <v>46278.0</v>
      </c>
      <c r="D45" s="8" t="str">
        <f t="shared" si="1"/>
        <v>Sunday</v>
      </c>
      <c r="E45" s="31"/>
      <c r="F45" s="11"/>
      <c r="G45" s="11"/>
      <c r="H45" s="31"/>
      <c r="I45" s="11"/>
      <c r="J45" s="22"/>
      <c r="K45" s="32"/>
      <c r="L45" s="32"/>
      <c r="M45" s="32"/>
      <c r="N45" s="33"/>
      <c r="O45" s="34" t="str">
        <f t="shared" si="2"/>
        <v/>
      </c>
    </row>
    <row r="46" ht="22.5" customHeight="1">
      <c r="A46" s="6">
        <v>45.0</v>
      </c>
      <c r="B46" s="11" t="str">
        <f>'Master Schedule'!B46</f>
        <v/>
      </c>
      <c r="C46" s="7">
        <v>46279.0</v>
      </c>
      <c r="D46" s="8" t="str">
        <f t="shared" si="1"/>
        <v>Monday</v>
      </c>
      <c r="E46" s="31"/>
      <c r="F46" s="11"/>
      <c r="G46" s="11"/>
      <c r="H46" s="31"/>
      <c r="I46" s="11"/>
      <c r="J46" s="22"/>
      <c r="K46" s="35"/>
      <c r="L46" s="35"/>
      <c r="M46" s="35"/>
      <c r="N46" s="36"/>
      <c r="O46" s="34" t="str">
        <f t="shared" si="2"/>
        <v/>
      </c>
    </row>
    <row r="47" ht="22.5" customHeight="1">
      <c r="A47" s="6">
        <v>46.0</v>
      </c>
      <c r="B47" s="11" t="str">
        <f>'Master Schedule'!B47</f>
        <v/>
      </c>
      <c r="C47" s="7">
        <v>46280.0</v>
      </c>
      <c r="D47" s="8" t="str">
        <f t="shared" si="1"/>
        <v>Tuesday</v>
      </c>
      <c r="E47" s="31"/>
      <c r="F47" s="11"/>
      <c r="G47" s="11"/>
      <c r="H47" s="31"/>
      <c r="I47" s="11"/>
      <c r="J47" s="22"/>
      <c r="K47" s="32"/>
      <c r="L47" s="32"/>
      <c r="M47" s="32"/>
      <c r="N47" s="33"/>
      <c r="O47" s="34" t="str">
        <f t="shared" si="2"/>
        <v/>
      </c>
    </row>
    <row r="48" ht="22.5" customHeight="1">
      <c r="A48" s="6">
        <v>47.0</v>
      </c>
      <c r="B48" s="11" t="str">
        <f>'Master Schedule'!B48</f>
        <v/>
      </c>
      <c r="C48" s="7">
        <v>46281.0</v>
      </c>
      <c r="D48" s="8" t="str">
        <f t="shared" si="1"/>
        <v>Wednesday</v>
      </c>
      <c r="E48" s="31"/>
      <c r="F48" s="11"/>
      <c r="G48" s="11"/>
      <c r="H48" s="31"/>
      <c r="I48" s="11"/>
      <c r="J48" s="22"/>
      <c r="K48" s="35"/>
      <c r="L48" s="35"/>
      <c r="M48" s="35"/>
      <c r="N48" s="36"/>
      <c r="O48" s="34" t="str">
        <f t="shared" si="2"/>
        <v/>
      </c>
    </row>
    <row r="49" ht="22.5" customHeight="1">
      <c r="A49" s="6">
        <v>48.0</v>
      </c>
      <c r="B49" s="11" t="str">
        <f>'Master Schedule'!B49</f>
        <v/>
      </c>
      <c r="C49" s="7">
        <v>46282.0</v>
      </c>
      <c r="D49" s="8" t="str">
        <f t="shared" si="1"/>
        <v>Thursday</v>
      </c>
      <c r="E49" s="31"/>
      <c r="F49" s="11"/>
      <c r="G49" s="11"/>
      <c r="H49" s="31"/>
      <c r="I49" s="11"/>
      <c r="J49" s="22"/>
      <c r="K49" s="32"/>
      <c r="L49" s="32"/>
      <c r="M49" s="32"/>
      <c r="N49" s="33"/>
      <c r="O49" s="34" t="str">
        <f t="shared" si="2"/>
        <v/>
      </c>
    </row>
    <row r="50" ht="22.5" customHeight="1">
      <c r="A50" s="6">
        <v>49.0</v>
      </c>
      <c r="B50" s="11" t="str">
        <f>'Master Schedule'!B50</f>
        <v/>
      </c>
      <c r="C50" s="7">
        <v>46283.0</v>
      </c>
      <c r="D50" s="8" t="str">
        <f t="shared" si="1"/>
        <v>Friday</v>
      </c>
      <c r="E50" s="31"/>
      <c r="F50" s="11"/>
      <c r="G50" s="11"/>
      <c r="H50" s="31"/>
      <c r="I50" s="11"/>
      <c r="J50" s="22"/>
      <c r="K50" s="35"/>
      <c r="L50" s="35"/>
      <c r="M50" s="35"/>
      <c r="N50" s="36"/>
      <c r="O50" s="34" t="str">
        <f t="shared" si="2"/>
        <v/>
      </c>
    </row>
    <row r="51" ht="22.5" customHeight="1">
      <c r="A51" s="6">
        <v>50.0</v>
      </c>
      <c r="B51" s="11" t="str">
        <f>'Master Schedule'!B51</f>
        <v/>
      </c>
      <c r="C51" s="7">
        <v>46284.0</v>
      </c>
      <c r="D51" s="8" t="str">
        <f t="shared" si="1"/>
        <v>Saturday</v>
      </c>
      <c r="E51" s="31"/>
      <c r="F51" s="11"/>
      <c r="G51" s="11"/>
      <c r="H51" s="31"/>
      <c r="I51" s="11"/>
      <c r="J51" s="22"/>
      <c r="K51" s="32"/>
      <c r="L51" s="32"/>
      <c r="M51" s="32"/>
      <c r="N51" s="33"/>
      <c r="O51" s="34" t="str">
        <f t="shared" si="2"/>
        <v/>
      </c>
    </row>
    <row r="52" ht="22.5" customHeight="1">
      <c r="A52" s="6">
        <v>51.0</v>
      </c>
      <c r="B52" s="11" t="str">
        <f>'Master Schedule'!B52</f>
        <v/>
      </c>
      <c r="C52" s="7">
        <v>46285.0</v>
      </c>
      <c r="D52" s="8" t="str">
        <f t="shared" si="1"/>
        <v>Sunday</v>
      </c>
      <c r="E52" s="31"/>
      <c r="F52" s="11"/>
      <c r="G52" s="11"/>
      <c r="H52" s="31"/>
      <c r="I52" s="11"/>
      <c r="J52" s="22"/>
      <c r="K52" s="35"/>
      <c r="L52" s="35"/>
      <c r="M52" s="35"/>
      <c r="N52" s="36"/>
      <c r="O52" s="34" t="str">
        <f t="shared" si="2"/>
        <v/>
      </c>
    </row>
    <row r="53" ht="22.5" customHeight="1">
      <c r="A53" s="6">
        <v>52.0</v>
      </c>
      <c r="B53" s="11" t="str">
        <f>'Master Schedule'!B53</f>
        <v/>
      </c>
      <c r="C53" s="7">
        <v>46286.0</v>
      </c>
      <c r="D53" s="8" t="str">
        <f t="shared" si="1"/>
        <v>Monday</v>
      </c>
      <c r="E53" s="31"/>
      <c r="F53" s="11"/>
      <c r="G53" s="11"/>
      <c r="H53" s="31"/>
      <c r="I53" s="11"/>
      <c r="J53" s="22"/>
      <c r="K53" s="32"/>
      <c r="L53" s="32"/>
      <c r="M53" s="32"/>
      <c r="N53" s="33"/>
      <c r="O53" s="34" t="str">
        <f t="shared" si="2"/>
        <v/>
      </c>
    </row>
    <row r="54" ht="22.5" customHeight="1">
      <c r="A54" s="6">
        <v>53.0</v>
      </c>
      <c r="B54" s="11" t="str">
        <f>'Master Schedule'!B54</f>
        <v/>
      </c>
      <c r="C54" s="7">
        <v>46287.0</v>
      </c>
      <c r="D54" s="8" t="str">
        <f t="shared" si="1"/>
        <v>Tuesday</v>
      </c>
      <c r="E54" s="31"/>
      <c r="F54" s="11"/>
      <c r="G54" s="11"/>
      <c r="H54" s="31"/>
      <c r="I54" s="11"/>
      <c r="J54" s="22"/>
      <c r="K54" s="35"/>
      <c r="L54" s="35"/>
      <c r="M54" s="35"/>
      <c r="N54" s="36"/>
      <c r="O54" s="34" t="str">
        <f t="shared" si="2"/>
        <v/>
      </c>
    </row>
    <row r="55" ht="22.5" customHeight="1">
      <c r="A55" s="6">
        <v>54.0</v>
      </c>
      <c r="B55" s="11" t="str">
        <f>'Master Schedule'!B55</f>
        <v/>
      </c>
      <c r="C55" s="7">
        <v>46288.0</v>
      </c>
      <c r="D55" s="8" t="str">
        <f t="shared" si="1"/>
        <v>Wednesday</v>
      </c>
      <c r="E55" s="31"/>
      <c r="F55" s="11"/>
      <c r="G55" s="11"/>
      <c r="H55" s="31"/>
      <c r="I55" s="11"/>
      <c r="J55" s="22"/>
      <c r="K55" s="32"/>
      <c r="L55" s="32"/>
      <c r="M55" s="32"/>
      <c r="N55" s="33"/>
      <c r="O55" s="34" t="str">
        <f t="shared" si="2"/>
        <v/>
      </c>
    </row>
    <row r="56" ht="22.5" customHeight="1">
      <c r="A56" s="6">
        <v>55.0</v>
      </c>
      <c r="B56" s="11" t="str">
        <f>'Master Schedule'!B56</f>
        <v/>
      </c>
      <c r="C56" s="7">
        <v>46289.0</v>
      </c>
      <c r="D56" s="8" t="str">
        <f t="shared" si="1"/>
        <v>Thursday</v>
      </c>
      <c r="E56" s="31"/>
      <c r="F56" s="11"/>
      <c r="G56" s="11"/>
      <c r="H56" s="31"/>
      <c r="I56" s="11"/>
      <c r="J56" s="22"/>
      <c r="K56" s="35"/>
      <c r="L56" s="35"/>
      <c r="M56" s="35"/>
      <c r="N56" s="36"/>
      <c r="O56" s="34" t="str">
        <f t="shared" si="2"/>
        <v/>
      </c>
    </row>
    <row r="57" ht="22.5" customHeight="1">
      <c r="A57" s="6">
        <v>56.0</v>
      </c>
      <c r="B57" s="11" t="str">
        <f>'Master Schedule'!B57</f>
        <v/>
      </c>
      <c r="C57" s="7">
        <v>46290.0</v>
      </c>
      <c r="D57" s="8" t="str">
        <f t="shared" si="1"/>
        <v>Friday</v>
      </c>
      <c r="E57" s="31"/>
      <c r="F57" s="11"/>
      <c r="G57" s="11"/>
      <c r="H57" s="31"/>
      <c r="I57" s="11"/>
      <c r="J57" s="22"/>
      <c r="K57" s="32"/>
      <c r="L57" s="32"/>
      <c r="M57" s="32"/>
      <c r="N57" s="33"/>
      <c r="O57" s="34" t="str">
        <f t="shared" si="2"/>
        <v/>
      </c>
    </row>
    <row r="58" ht="22.5" customHeight="1">
      <c r="A58" s="6">
        <v>57.0</v>
      </c>
      <c r="B58" s="11" t="str">
        <f>'Master Schedule'!B58</f>
        <v/>
      </c>
      <c r="C58" s="7">
        <v>46291.0</v>
      </c>
      <c r="D58" s="8" t="str">
        <f t="shared" si="1"/>
        <v>Saturday</v>
      </c>
      <c r="E58" s="31"/>
      <c r="F58" s="11"/>
      <c r="G58" s="11"/>
      <c r="H58" s="31"/>
      <c r="I58" s="11"/>
      <c r="J58" s="22"/>
      <c r="K58" s="35"/>
      <c r="L58" s="35"/>
      <c r="M58" s="35"/>
      <c r="N58" s="36"/>
      <c r="O58" s="34" t="str">
        <f t="shared" si="2"/>
        <v/>
      </c>
    </row>
    <row r="59" ht="22.5" customHeight="1">
      <c r="A59" s="6">
        <v>58.0</v>
      </c>
      <c r="B59" s="11" t="str">
        <f>'Master Schedule'!B59</f>
        <v/>
      </c>
      <c r="C59" s="7">
        <v>46292.0</v>
      </c>
      <c r="D59" s="8" t="str">
        <f t="shared" si="1"/>
        <v>Sunday</v>
      </c>
      <c r="E59" s="31"/>
      <c r="F59" s="11"/>
      <c r="G59" s="11"/>
      <c r="H59" s="31"/>
      <c r="I59" s="11"/>
      <c r="J59" s="22"/>
      <c r="K59" s="32"/>
      <c r="L59" s="32"/>
      <c r="M59" s="32"/>
      <c r="N59" s="33"/>
      <c r="O59" s="34" t="str">
        <f t="shared" si="2"/>
        <v/>
      </c>
    </row>
    <row r="60" ht="22.5" customHeight="1">
      <c r="A60" s="6">
        <v>59.0</v>
      </c>
      <c r="B60" s="11" t="str">
        <f>'Master Schedule'!B60</f>
        <v/>
      </c>
      <c r="C60" s="7">
        <v>46293.0</v>
      </c>
      <c r="D60" s="8" t="str">
        <f t="shared" si="1"/>
        <v>Monday</v>
      </c>
      <c r="E60" s="31"/>
      <c r="F60" s="11"/>
      <c r="G60" s="11"/>
      <c r="H60" s="31"/>
      <c r="I60" s="11"/>
      <c r="J60" s="22"/>
      <c r="K60" s="35"/>
      <c r="L60" s="35"/>
      <c r="M60" s="35"/>
      <c r="N60" s="36"/>
      <c r="O60" s="34" t="str">
        <f t="shared" si="2"/>
        <v/>
      </c>
    </row>
    <row r="61" ht="22.5" customHeight="1">
      <c r="A61" s="6">
        <v>60.0</v>
      </c>
      <c r="B61" s="11" t="str">
        <f>'Master Schedule'!B61</f>
        <v/>
      </c>
      <c r="C61" s="7">
        <v>46294.0</v>
      </c>
      <c r="D61" s="8" t="str">
        <f t="shared" si="1"/>
        <v>Tuesday</v>
      </c>
      <c r="E61" s="31"/>
      <c r="F61" s="11"/>
      <c r="G61" s="11"/>
      <c r="H61" s="31"/>
      <c r="I61" s="11"/>
      <c r="J61" s="22"/>
      <c r="K61" s="32"/>
      <c r="L61" s="32"/>
      <c r="M61" s="32"/>
      <c r="N61" s="33"/>
      <c r="O61" s="34" t="str">
        <f t="shared" si="2"/>
        <v/>
      </c>
    </row>
    <row r="62" ht="22.5" customHeight="1">
      <c r="A62" s="6">
        <v>61.0</v>
      </c>
      <c r="B62" s="11" t="str">
        <f>'Master Schedule'!B62</f>
        <v/>
      </c>
      <c r="C62" s="7">
        <v>46295.0</v>
      </c>
      <c r="D62" s="8" t="str">
        <f t="shared" si="1"/>
        <v>Wednesday</v>
      </c>
      <c r="E62" s="31"/>
      <c r="F62" s="11"/>
      <c r="G62" s="11"/>
      <c r="H62" s="31"/>
      <c r="I62" s="11"/>
      <c r="J62" s="22"/>
      <c r="K62" s="35"/>
      <c r="L62" s="35"/>
      <c r="M62" s="35"/>
      <c r="N62" s="36"/>
      <c r="O62" s="34" t="str">
        <f t="shared" si="2"/>
        <v/>
      </c>
    </row>
    <row r="63" ht="22.5" customHeight="1">
      <c r="A63" s="6">
        <v>62.0</v>
      </c>
      <c r="B63" s="11" t="str">
        <f>'Master Schedule'!B63</f>
        <v/>
      </c>
      <c r="C63" s="7">
        <v>46296.0</v>
      </c>
      <c r="D63" s="8" t="str">
        <f t="shared" si="1"/>
        <v>Thursday</v>
      </c>
      <c r="E63" s="31"/>
      <c r="F63" s="11"/>
      <c r="G63" s="11"/>
      <c r="H63" s="31"/>
      <c r="I63" s="11"/>
      <c r="J63" s="22"/>
      <c r="K63" s="32"/>
      <c r="L63" s="32"/>
      <c r="M63" s="32"/>
      <c r="N63" s="33"/>
      <c r="O63" s="34" t="str">
        <f t="shared" si="2"/>
        <v/>
      </c>
    </row>
    <row r="64" ht="22.5" customHeight="1">
      <c r="A64" s="6">
        <v>63.0</v>
      </c>
      <c r="B64" s="11" t="str">
        <f>'Master Schedule'!B64</f>
        <v/>
      </c>
      <c r="C64" s="7">
        <v>46297.0</v>
      </c>
      <c r="D64" s="8" t="str">
        <f t="shared" si="1"/>
        <v>Friday</v>
      </c>
      <c r="E64" s="31"/>
      <c r="F64" s="11"/>
      <c r="G64" s="11"/>
      <c r="H64" s="31"/>
      <c r="I64" s="11"/>
      <c r="J64" s="22"/>
      <c r="K64" s="35"/>
      <c r="L64" s="35"/>
      <c r="M64" s="35"/>
      <c r="N64" s="36"/>
      <c r="O64" s="34" t="str">
        <f t="shared" si="2"/>
        <v/>
      </c>
    </row>
    <row r="65" ht="22.5" customHeight="1">
      <c r="A65" s="6">
        <v>64.0</v>
      </c>
      <c r="B65" s="11" t="str">
        <f>'Master Schedule'!B65</f>
        <v/>
      </c>
      <c r="C65" s="7">
        <v>46298.0</v>
      </c>
      <c r="D65" s="8" t="str">
        <f t="shared" si="1"/>
        <v>Saturday</v>
      </c>
      <c r="E65" s="31"/>
      <c r="F65" s="11"/>
      <c r="G65" s="11"/>
      <c r="H65" s="31"/>
      <c r="I65" s="11"/>
      <c r="J65" s="22"/>
      <c r="K65" s="32"/>
      <c r="L65" s="32"/>
      <c r="M65" s="32"/>
      <c r="N65" s="33"/>
      <c r="O65" s="34" t="str">
        <f t="shared" si="2"/>
        <v/>
      </c>
    </row>
    <row r="66" ht="22.5" customHeight="1">
      <c r="A66" s="6">
        <v>65.0</v>
      </c>
      <c r="B66" s="11" t="str">
        <f>'Master Schedule'!B66</f>
        <v/>
      </c>
      <c r="C66" s="7">
        <v>46299.0</v>
      </c>
      <c r="D66" s="8" t="str">
        <f t="shared" si="1"/>
        <v>Sunday</v>
      </c>
      <c r="E66" s="31"/>
      <c r="F66" s="11"/>
      <c r="G66" s="11"/>
      <c r="H66" s="31"/>
      <c r="I66" s="11"/>
      <c r="J66" s="22"/>
      <c r="K66" s="35"/>
      <c r="L66" s="35"/>
      <c r="M66" s="35"/>
      <c r="N66" s="36"/>
      <c r="O66" s="34" t="str">
        <f t="shared" si="2"/>
        <v/>
      </c>
    </row>
    <row r="67" ht="22.5" customHeight="1">
      <c r="A67" s="6">
        <v>66.0</v>
      </c>
      <c r="B67" s="11" t="str">
        <f>'Master Schedule'!B67</f>
        <v/>
      </c>
      <c r="C67" s="7">
        <v>46300.0</v>
      </c>
      <c r="D67" s="8" t="str">
        <f t="shared" si="1"/>
        <v>Monday</v>
      </c>
      <c r="E67" s="31"/>
      <c r="F67" s="11"/>
      <c r="G67" s="11"/>
      <c r="H67" s="31"/>
      <c r="I67" s="11"/>
      <c r="J67" s="22"/>
      <c r="K67" s="32"/>
      <c r="L67" s="32"/>
      <c r="M67" s="32"/>
      <c r="N67" s="33"/>
      <c r="O67" s="34" t="str">
        <f t="shared" si="2"/>
        <v/>
      </c>
    </row>
    <row r="68" ht="22.5" customHeight="1">
      <c r="A68" s="6">
        <v>67.0</v>
      </c>
      <c r="B68" s="11" t="str">
        <f>'Master Schedule'!B68</f>
        <v/>
      </c>
      <c r="C68" s="7">
        <v>46301.0</v>
      </c>
      <c r="D68" s="8" t="str">
        <f t="shared" si="1"/>
        <v>Tuesday</v>
      </c>
      <c r="E68" s="31"/>
      <c r="F68" s="11"/>
      <c r="G68" s="11"/>
      <c r="H68" s="31"/>
      <c r="I68" s="11"/>
      <c r="J68" s="22"/>
      <c r="K68" s="35"/>
      <c r="L68" s="35"/>
      <c r="M68" s="35"/>
      <c r="N68" s="36"/>
      <c r="O68" s="34" t="str">
        <f t="shared" si="2"/>
        <v/>
      </c>
    </row>
    <row r="69" ht="22.5" customHeight="1">
      <c r="A69" s="6">
        <v>68.0</v>
      </c>
      <c r="B69" s="11" t="str">
        <f>'Master Schedule'!B69</f>
        <v/>
      </c>
      <c r="C69" s="7">
        <v>46302.0</v>
      </c>
      <c r="D69" s="8" t="str">
        <f t="shared" si="1"/>
        <v>Wednesday</v>
      </c>
      <c r="E69" s="31"/>
      <c r="F69" s="11"/>
      <c r="G69" s="11"/>
      <c r="H69" s="31"/>
      <c r="I69" s="11"/>
      <c r="J69" s="22"/>
      <c r="K69" s="32"/>
      <c r="L69" s="32"/>
      <c r="M69" s="32"/>
      <c r="N69" s="33"/>
      <c r="O69" s="34" t="str">
        <f t="shared" si="2"/>
        <v/>
      </c>
    </row>
    <row r="70" ht="22.5" customHeight="1">
      <c r="A70" s="6">
        <v>69.0</v>
      </c>
      <c r="B70" s="11" t="str">
        <f>'Master Schedule'!B70</f>
        <v/>
      </c>
      <c r="C70" s="7">
        <v>46303.0</v>
      </c>
      <c r="D70" s="8" t="str">
        <f t="shared" si="1"/>
        <v>Thursday</v>
      </c>
      <c r="E70" s="31"/>
      <c r="F70" s="11"/>
      <c r="G70" s="11"/>
      <c r="H70" s="31"/>
      <c r="I70" s="11"/>
      <c r="J70" s="22"/>
      <c r="K70" s="35"/>
      <c r="L70" s="35"/>
      <c r="M70" s="35"/>
      <c r="N70" s="36"/>
      <c r="O70" s="34" t="str">
        <f t="shared" si="2"/>
        <v/>
      </c>
    </row>
    <row r="71" ht="22.5" customHeight="1">
      <c r="A71" s="6">
        <v>70.0</v>
      </c>
      <c r="B71" s="11" t="str">
        <f>'Master Schedule'!B71</f>
        <v/>
      </c>
      <c r="C71" s="7">
        <v>46304.0</v>
      </c>
      <c r="D71" s="8" t="str">
        <f t="shared" si="1"/>
        <v>Friday</v>
      </c>
      <c r="E71" s="31"/>
      <c r="F71" s="11"/>
      <c r="G71" s="11"/>
      <c r="H71" s="31"/>
      <c r="I71" s="11"/>
      <c r="J71" s="22"/>
      <c r="K71" s="32"/>
      <c r="L71" s="32"/>
      <c r="M71" s="32"/>
      <c r="N71" s="33"/>
      <c r="O71" s="34" t="str">
        <f t="shared" si="2"/>
        <v/>
      </c>
    </row>
    <row r="72" ht="22.5" customHeight="1">
      <c r="A72" s="6">
        <v>71.0</v>
      </c>
      <c r="B72" s="11" t="str">
        <f>'Master Schedule'!B72</f>
        <v/>
      </c>
      <c r="C72" s="7">
        <v>46305.0</v>
      </c>
      <c r="D72" s="8" t="str">
        <f t="shared" si="1"/>
        <v>Saturday</v>
      </c>
      <c r="E72" s="31"/>
      <c r="F72" s="11"/>
      <c r="G72" s="11"/>
      <c r="H72" s="31"/>
      <c r="I72" s="11"/>
      <c r="J72" s="22"/>
      <c r="K72" s="35"/>
      <c r="L72" s="35"/>
      <c r="M72" s="35"/>
      <c r="N72" s="36"/>
      <c r="O72" s="34" t="str">
        <f t="shared" si="2"/>
        <v/>
      </c>
    </row>
    <row r="73" ht="22.5" customHeight="1">
      <c r="A73" s="6">
        <v>72.0</v>
      </c>
      <c r="B73" s="11" t="str">
        <f>'Master Schedule'!B73</f>
        <v/>
      </c>
      <c r="C73" s="7">
        <v>46306.0</v>
      </c>
      <c r="D73" s="8" t="str">
        <f t="shared" si="1"/>
        <v>Sunday</v>
      </c>
      <c r="E73" s="31"/>
      <c r="F73" s="11"/>
      <c r="G73" s="11"/>
      <c r="H73" s="31"/>
      <c r="I73" s="11"/>
      <c r="J73" s="22"/>
      <c r="K73" s="32"/>
      <c r="L73" s="32"/>
      <c r="M73" s="32"/>
      <c r="N73" s="33"/>
      <c r="O73" s="34" t="str">
        <f t="shared" si="2"/>
        <v/>
      </c>
    </row>
    <row r="74" ht="22.5" customHeight="1">
      <c r="A74" s="6">
        <v>73.0</v>
      </c>
      <c r="B74" s="11" t="str">
        <f>'Master Schedule'!B74</f>
        <v/>
      </c>
      <c r="C74" s="7">
        <v>46307.0</v>
      </c>
      <c r="D74" s="8" t="str">
        <f t="shared" si="1"/>
        <v>Monday</v>
      </c>
      <c r="E74" s="31"/>
      <c r="F74" s="11"/>
      <c r="G74" s="11"/>
      <c r="H74" s="31"/>
      <c r="I74" s="11"/>
      <c r="J74" s="22"/>
      <c r="K74" s="35"/>
      <c r="L74" s="35"/>
      <c r="M74" s="35"/>
      <c r="N74" s="36"/>
      <c r="O74" s="34" t="str">
        <f t="shared" si="2"/>
        <v/>
      </c>
    </row>
    <row r="75" ht="22.5" customHeight="1">
      <c r="A75" s="6">
        <v>74.0</v>
      </c>
      <c r="B75" s="11" t="str">
        <f>'Master Schedule'!B75</f>
        <v/>
      </c>
      <c r="C75" s="7">
        <v>46308.0</v>
      </c>
      <c r="D75" s="8" t="str">
        <f t="shared" si="1"/>
        <v>Tuesday</v>
      </c>
      <c r="E75" s="31"/>
      <c r="F75" s="11"/>
      <c r="G75" s="11"/>
      <c r="H75" s="31"/>
      <c r="I75" s="11"/>
      <c r="J75" s="22"/>
      <c r="K75" s="32"/>
      <c r="L75" s="32"/>
      <c r="M75" s="32"/>
      <c r="N75" s="33"/>
      <c r="O75" s="34" t="str">
        <f t="shared" si="2"/>
        <v/>
      </c>
    </row>
    <row r="76" ht="22.5" customHeight="1">
      <c r="A76" s="6">
        <v>75.0</v>
      </c>
      <c r="B76" s="11" t="str">
        <f>'Master Schedule'!B76</f>
        <v/>
      </c>
      <c r="C76" s="7">
        <v>46309.0</v>
      </c>
      <c r="D76" s="8" t="str">
        <f t="shared" si="1"/>
        <v>Wednesday</v>
      </c>
      <c r="E76" s="31"/>
      <c r="F76" s="11"/>
      <c r="G76" s="11"/>
      <c r="H76" s="31"/>
      <c r="I76" s="11"/>
      <c r="J76" s="22"/>
      <c r="K76" s="35"/>
      <c r="L76" s="35"/>
      <c r="M76" s="35"/>
      <c r="N76" s="36"/>
      <c r="O76" s="34" t="str">
        <f t="shared" si="2"/>
        <v/>
      </c>
    </row>
    <row r="77" ht="22.5" customHeight="1">
      <c r="A77" s="6">
        <v>76.0</v>
      </c>
      <c r="B77" s="11" t="str">
        <f>'Master Schedule'!B77</f>
        <v/>
      </c>
      <c r="C77" s="7">
        <v>46310.0</v>
      </c>
      <c r="D77" s="8" t="str">
        <f t="shared" si="1"/>
        <v>Thursday</v>
      </c>
      <c r="E77" s="31"/>
      <c r="F77" s="11"/>
      <c r="G77" s="11"/>
      <c r="H77" s="31"/>
      <c r="I77" s="11"/>
      <c r="J77" s="22"/>
      <c r="K77" s="32"/>
      <c r="L77" s="32"/>
      <c r="M77" s="32"/>
      <c r="N77" s="33"/>
      <c r="O77" s="34" t="str">
        <f t="shared" si="2"/>
        <v/>
      </c>
    </row>
    <row r="78" ht="22.5" customHeight="1">
      <c r="A78" s="6">
        <v>77.0</v>
      </c>
      <c r="B78" s="11" t="str">
        <f>'Master Schedule'!B78</f>
        <v/>
      </c>
      <c r="C78" s="7">
        <v>46311.0</v>
      </c>
      <c r="D78" s="8" t="str">
        <f t="shared" si="1"/>
        <v>Friday</v>
      </c>
      <c r="E78" s="31"/>
      <c r="F78" s="11"/>
      <c r="G78" s="11"/>
      <c r="H78" s="31"/>
      <c r="I78" s="11"/>
      <c r="J78" s="22"/>
      <c r="K78" s="35"/>
      <c r="L78" s="35"/>
      <c r="M78" s="35"/>
      <c r="N78" s="36"/>
      <c r="O78" s="34" t="str">
        <f t="shared" si="2"/>
        <v/>
      </c>
    </row>
    <row r="79" ht="22.5" customHeight="1">
      <c r="A79" s="6">
        <v>78.0</v>
      </c>
      <c r="B79" s="11" t="str">
        <f>'Master Schedule'!B79</f>
        <v/>
      </c>
      <c r="C79" s="7">
        <v>46312.0</v>
      </c>
      <c r="D79" s="8" t="str">
        <f t="shared" si="1"/>
        <v>Saturday</v>
      </c>
      <c r="E79" s="31"/>
      <c r="F79" s="11"/>
      <c r="G79" s="11"/>
      <c r="H79" s="31"/>
      <c r="I79" s="11"/>
      <c r="J79" s="22"/>
      <c r="K79" s="32"/>
      <c r="L79" s="32"/>
      <c r="M79" s="32"/>
      <c r="N79" s="33"/>
      <c r="O79" s="34" t="str">
        <f t="shared" si="2"/>
        <v/>
      </c>
    </row>
    <row r="80" ht="22.5" customHeight="1">
      <c r="A80" s="6">
        <v>79.0</v>
      </c>
      <c r="B80" s="11" t="str">
        <f>'Master Schedule'!B80</f>
        <v/>
      </c>
      <c r="C80" s="7">
        <v>46313.0</v>
      </c>
      <c r="D80" s="8" t="str">
        <f t="shared" si="1"/>
        <v>Sunday</v>
      </c>
      <c r="E80" s="31"/>
      <c r="F80" s="11"/>
      <c r="G80" s="11"/>
      <c r="H80" s="31"/>
      <c r="I80" s="11"/>
      <c r="J80" s="22"/>
      <c r="K80" s="35"/>
      <c r="L80" s="35"/>
      <c r="M80" s="35"/>
      <c r="N80" s="36"/>
      <c r="O80" s="34" t="str">
        <f t="shared" si="2"/>
        <v/>
      </c>
    </row>
    <row r="81" ht="22.5" customHeight="1">
      <c r="A81" s="6">
        <v>80.0</v>
      </c>
      <c r="B81" s="11" t="str">
        <f>'Master Schedule'!B81</f>
        <v/>
      </c>
      <c r="C81" s="7">
        <v>46314.0</v>
      </c>
      <c r="D81" s="8" t="str">
        <f t="shared" si="1"/>
        <v>Monday</v>
      </c>
      <c r="E81" s="31"/>
      <c r="F81" s="11"/>
      <c r="G81" s="11"/>
      <c r="H81" s="31"/>
      <c r="I81" s="11"/>
      <c r="J81" s="22"/>
      <c r="K81" s="32"/>
      <c r="L81" s="32"/>
      <c r="M81" s="32"/>
      <c r="N81" s="33"/>
      <c r="O81" s="34" t="str">
        <f t="shared" si="2"/>
        <v/>
      </c>
    </row>
    <row r="82" ht="22.5" customHeight="1">
      <c r="A82" s="6">
        <v>81.0</v>
      </c>
      <c r="B82" s="11" t="str">
        <f>'Master Schedule'!B82</f>
        <v/>
      </c>
      <c r="C82" s="7">
        <v>46315.0</v>
      </c>
      <c r="D82" s="8" t="str">
        <f t="shared" si="1"/>
        <v>Tuesday</v>
      </c>
      <c r="E82" s="31"/>
      <c r="F82" s="11"/>
      <c r="G82" s="11"/>
      <c r="H82" s="31"/>
      <c r="I82" s="11"/>
      <c r="J82" s="22"/>
      <c r="K82" s="35"/>
      <c r="L82" s="35"/>
      <c r="M82" s="35"/>
      <c r="N82" s="36"/>
      <c r="O82" s="34" t="str">
        <f t="shared" si="2"/>
        <v/>
      </c>
    </row>
    <row r="83" ht="22.5" customHeight="1">
      <c r="A83" s="6">
        <v>82.0</v>
      </c>
      <c r="B83" s="11" t="str">
        <f>'Master Schedule'!B83</f>
        <v/>
      </c>
      <c r="C83" s="7">
        <v>46316.0</v>
      </c>
      <c r="D83" s="8" t="str">
        <f t="shared" si="1"/>
        <v>Wednesday</v>
      </c>
      <c r="E83" s="31"/>
      <c r="F83" s="11"/>
      <c r="G83" s="11"/>
      <c r="H83" s="31"/>
      <c r="I83" s="11"/>
      <c r="J83" s="22"/>
      <c r="K83" s="32"/>
      <c r="L83" s="32"/>
      <c r="M83" s="32"/>
      <c r="N83" s="33"/>
      <c r="O83" s="34" t="str">
        <f t="shared" si="2"/>
        <v/>
      </c>
    </row>
    <row r="84" ht="22.5" customHeight="1">
      <c r="A84" s="6">
        <v>83.0</v>
      </c>
      <c r="B84" s="11" t="str">
        <f>'Master Schedule'!B84</f>
        <v/>
      </c>
      <c r="C84" s="7">
        <v>46317.0</v>
      </c>
      <c r="D84" s="8" t="str">
        <f t="shared" si="1"/>
        <v>Thursday</v>
      </c>
      <c r="E84" s="31"/>
      <c r="F84" s="11"/>
      <c r="G84" s="11"/>
      <c r="H84" s="31"/>
      <c r="I84" s="11"/>
      <c r="J84" s="22"/>
      <c r="K84" s="35"/>
      <c r="L84" s="35"/>
      <c r="M84" s="35"/>
      <c r="N84" s="36"/>
      <c r="O84" s="34" t="str">
        <f t="shared" si="2"/>
        <v/>
      </c>
    </row>
    <row r="85" ht="22.5" customHeight="1">
      <c r="A85" s="6">
        <v>84.0</v>
      </c>
      <c r="B85" s="11" t="str">
        <f>'Master Schedule'!B85</f>
        <v/>
      </c>
      <c r="C85" s="7">
        <v>46318.0</v>
      </c>
      <c r="D85" s="8" t="str">
        <f t="shared" si="1"/>
        <v>Friday</v>
      </c>
      <c r="E85" s="31"/>
      <c r="F85" s="11"/>
      <c r="G85" s="11"/>
      <c r="H85" s="31"/>
      <c r="I85" s="11"/>
      <c r="J85" s="22"/>
      <c r="K85" s="32"/>
      <c r="L85" s="32"/>
      <c r="M85" s="32"/>
      <c r="N85" s="33"/>
      <c r="O85" s="34" t="str">
        <f t="shared" si="2"/>
        <v/>
      </c>
    </row>
    <row r="86" ht="22.5" customHeight="1">
      <c r="A86" s="6">
        <v>85.0</v>
      </c>
      <c r="B86" s="11" t="str">
        <f>'Master Schedule'!B86</f>
        <v/>
      </c>
      <c r="C86" s="7">
        <v>46319.0</v>
      </c>
      <c r="D86" s="8" t="str">
        <f t="shared" si="1"/>
        <v>Saturday</v>
      </c>
      <c r="E86" s="31"/>
      <c r="F86" s="11"/>
      <c r="G86" s="11"/>
      <c r="H86" s="31"/>
      <c r="I86" s="11"/>
      <c r="J86" s="22"/>
      <c r="K86" s="35"/>
      <c r="L86" s="35"/>
      <c r="M86" s="35"/>
      <c r="N86" s="36"/>
      <c r="O86" s="34" t="str">
        <f t="shared" si="2"/>
        <v/>
      </c>
    </row>
    <row r="87" ht="22.5" customHeight="1">
      <c r="A87" s="6">
        <v>86.0</v>
      </c>
      <c r="B87" s="11" t="str">
        <f>'Master Schedule'!B87</f>
        <v/>
      </c>
      <c r="C87" s="7">
        <v>46320.0</v>
      </c>
      <c r="D87" s="8" t="str">
        <f t="shared" si="1"/>
        <v>Sunday</v>
      </c>
      <c r="E87" s="31"/>
      <c r="F87" s="11"/>
      <c r="G87" s="11"/>
      <c r="H87" s="31"/>
      <c r="I87" s="11"/>
      <c r="J87" s="22"/>
      <c r="K87" s="32"/>
      <c r="L87" s="32"/>
      <c r="M87" s="32"/>
      <c r="N87" s="33"/>
      <c r="O87" s="34" t="str">
        <f t="shared" si="2"/>
        <v/>
      </c>
    </row>
    <row r="88" ht="22.5" customHeight="1">
      <c r="A88" s="6">
        <v>87.0</v>
      </c>
      <c r="B88" s="11" t="str">
        <f>'Master Schedule'!B88</f>
        <v/>
      </c>
      <c r="C88" s="7">
        <v>46321.0</v>
      </c>
      <c r="D88" s="8" t="str">
        <f t="shared" si="1"/>
        <v>Monday</v>
      </c>
      <c r="E88" s="31"/>
      <c r="F88" s="11"/>
      <c r="G88" s="11"/>
      <c r="H88" s="31"/>
      <c r="I88" s="11"/>
      <c r="J88" s="22"/>
      <c r="K88" s="35"/>
      <c r="L88" s="35"/>
      <c r="M88" s="35"/>
      <c r="N88" s="36"/>
      <c r="O88" s="34" t="str">
        <f t="shared" si="2"/>
        <v/>
      </c>
    </row>
    <row r="89" ht="22.5" customHeight="1">
      <c r="A89" s="6">
        <v>88.0</v>
      </c>
      <c r="B89" s="11" t="str">
        <f>'Master Schedule'!B89</f>
        <v/>
      </c>
      <c r="C89" s="7">
        <v>46322.0</v>
      </c>
      <c r="D89" s="8" t="str">
        <f t="shared" si="1"/>
        <v>Tuesday</v>
      </c>
      <c r="E89" s="31"/>
      <c r="F89" s="11"/>
      <c r="G89" s="11"/>
      <c r="H89" s="31"/>
      <c r="I89" s="11"/>
      <c r="J89" s="22"/>
      <c r="K89" s="32"/>
      <c r="L89" s="32"/>
      <c r="M89" s="32"/>
      <c r="N89" s="33"/>
      <c r="O89" s="34" t="str">
        <f t="shared" si="2"/>
        <v/>
      </c>
    </row>
    <row r="90" ht="22.5" customHeight="1">
      <c r="A90" s="6">
        <v>89.0</v>
      </c>
      <c r="B90" s="11" t="str">
        <f>'Master Schedule'!B90</f>
        <v/>
      </c>
      <c r="C90" s="7">
        <v>46323.0</v>
      </c>
      <c r="D90" s="8" t="str">
        <f t="shared" si="1"/>
        <v>Wednesday</v>
      </c>
      <c r="E90" s="31"/>
      <c r="F90" s="11"/>
      <c r="G90" s="11"/>
      <c r="H90" s="31"/>
      <c r="I90" s="11"/>
      <c r="J90" s="22"/>
      <c r="K90" s="35"/>
      <c r="L90" s="35"/>
      <c r="M90" s="35"/>
      <c r="N90" s="36"/>
      <c r="O90" s="34" t="str">
        <f t="shared" si="2"/>
        <v/>
      </c>
    </row>
    <row r="91" ht="22.5" customHeight="1">
      <c r="A91" s="6">
        <v>90.0</v>
      </c>
      <c r="B91" s="11" t="str">
        <f>'Master Schedule'!B91</f>
        <v/>
      </c>
      <c r="C91" s="7">
        <v>46324.0</v>
      </c>
      <c r="D91" s="8" t="str">
        <f t="shared" si="1"/>
        <v>Thursday</v>
      </c>
      <c r="E91" s="31"/>
      <c r="F91" s="11"/>
      <c r="G91" s="11"/>
      <c r="H91" s="31"/>
      <c r="I91" s="11"/>
      <c r="J91" s="22"/>
      <c r="K91" s="32"/>
      <c r="L91" s="32"/>
      <c r="M91" s="32"/>
      <c r="N91" s="33"/>
      <c r="O91" s="34" t="str">
        <f t="shared" si="2"/>
        <v/>
      </c>
    </row>
    <row r="92" ht="22.5" customHeight="1">
      <c r="A92" s="6">
        <v>91.0</v>
      </c>
      <c r="B92" s="11" t="str">
        <f>'Master Schedule'!B92</f>
        <v/>
      </c>
      <c r="C92" s="7">
        <v>46325.0</v>
      </c>
      <c r="D92" s="8" t="str">
        <f t="shared" si="1"/>
        <v>Friday</v>
      </c>
      <c r="E92" s="31"/>
      <c r="F92" s="11"/>
      <c r="G92" s="11"/>
      <c r="H92" s="31"/>
      <c r="I92" s="11"/>
      <c r="J92" s="22"/>
      <c r="K92" s="35"/>
      <c r="L92" s="35"/>
      <c r="M92" s="35"/>
      <c r="N92" s="36"/>
      <c r="O92" s="34" t="str">
        <f t="shared" si="2"/>
        <v/>
      </c>
    </row>
    <row r="93" ht="22.5" customHeight="1">
      <c r="A93" s="6">
        <v>92.0</v>
      </c>
      <c r="B93" s="11" t="str">
        <f>'Master Schedule'!B93</f>
        <v/>
      </c>
      <c r="C93" s="7">
        <v>46326.0</v>
      </c>
      <c r="D93" s="8" t="str">
        <f t="shared" si="1"/>
        <v>Saturday</v>
      </c>
      <c r="E93" s="31"/>
      <c r="F93" s="11"/>
      <c r="G93" s="11"/>
      <c r="H93" s="31"/>
      <c r="I93" s="11"/>
      <c r="J93" s="22"/>
      <c r="K93" s="32"/>
      <c r="L93" s="32"/>
      <c r="M93" s="32"/>
      <c r="N93" s="33"/>
      <c r="O93" s="34" t="str">
        <f t="shared" si="2"/>
        <v/>
      </c>
    </row>
    <row r="94" ht="22.5" customHeight="1">
      <c r="A94" s="6">
        <v>93.0</v>
      </c>
      <c r="B94" s="11" t="str">
        <f>'Master Schedule'!B94</f>
        <v/>
      </c>
      <c r="C94" s="7">
        <v>46327.0</v>
      </c>
      <c r="D94" s="8" t="str">
        <f t="shared" si="1"/>
        <v>Sunday</v>
      </c>
      <c r="E94" s="31"/>
      <c r="F94" s="11"/>
      <c r="G94" s="11"/>
      <c r="H94" s="31"/>
      <c r="I94" s="11"/>
      <c r="J94" s="22"/>
      <c r="K94" s="35"/>
      <c r="L94" s="35"/>
      <c r="M94" s="35"/>
      <c r="N94" s="36"/>
      <c r="O94" s="34" t="str">
        <f t="shared" si="2"/>
        <v/>
      </c>
    </row>
    <row r="95" ht="22.5" customHeight="1">
      <c r="A95" s="6">
        <v>94.0</v>
      </c>
      <c r="B95" s="11" t="str">
        <f>'Master Schedule'!B95</f>
        <v/>
      </c>
      <c r="C95" s="7">
        <v>46328.0</v>
      </c>
      <c r="D95" s="8" t="str">
        <f t="shared" si="1"/>
        <v>Monday</v>
      </c>
      <c r="E95" s="31"/>
      <c r="F95" s="11"/>
      <c r="G95" s="11"/>
      <c r="H95" s="31"/>
      <c r="I95" s="11"/>
      <c r="J95" s="22"/>
      <c r="K95" s="32"/>
      <c r="L95" s="32"/>
      <c r="M95" s="32"/>
      <c r="N95" s="33"/>
      <c r="O95" s="34" t="str">
        <f t="shared" si="2"/>
        <v/>
      </c>
    </row>
    <row r="96" ht="22.5" customHeight="1">
      <c r="A96" s="6">
        <v>95.0</v>
      </c>
      <c r="B96" s="11" t="str">
        <f>'Master Schedule'!B96</f>
        <v/>
      </c>
      <c r="C96" s="7">
        <v>46329.0</v>
      </c>
      <c r="D96" s="8" t="str">
        <f t="shared" si="1"/>
        <v>Tuesday</v>
      </c>
      <c r="E96" s="31"/>
      <c r="F96" s="11"/>
      <c r="G96" s="11"/>
      <c r="H96" s="31"/>
      <c r="I96" s="11"/>
      <c r="J96" s="22"/>
      <c r="K96" s="35"/>
      <c r="L96" s="35"/>
      <c r="M96" s="35"/>
      <c r="N96" s="36"/>
      <c r="O96" s="34" t="str">
        <f t="shared" si="2"/>
        <v/>
      </c>
    </row>
    <row r="97" ht="22.5" customHeight="1">
      <c r="A97" s="6">
        <v>96.0</v>
      </c>
      <c r="B97" s="11" t="str">
        <f>'Master Schedule'!B97</f>
        <v/>
      </c>
      <c r="C97" s="7">
        <v>46330.0</v>
      </c>
      <c r="D97" s="8" t="str">
        <f t="shared" si="1"/>
        <v>Wednesday</v>
      </c>
      <c r="E97" s="31"/>
      <c r="F97" s="11"/>
      <c r="G97" s="11"/>
      <c r="H97" s="31"/>
      <c r="I97" s="11"/>
      <c r="J97" s="22"/>
      <c r="K97" s="32"/>
      <c r="L97" s="32"/>
      <c r="M97" s="32"/>
      <c r="N97" s="33"/>
      <c r="O97" s="34" t="str">
        <f t="shared" si="2"/>
        <v/>
      </c>
    </row>
    <row r="98" ht="22.5" customHeight="1">
      <c r="A98" s="6">
        <v>97.0</v>
      </c>
      <c r="B98" s="11" t="str">
        <f>'Master Schedule'!B98</f>
        <v/>
      </c>
      <c r="C98" s="7">
        <v>46331.0</v>
      </c>
      <c r="D98" s="8" t="str">
        <f t="shared" si="1"/>
        <v>Thursday</v>
      </c>
      <c r="E98" s="31"/>
      <c r="F98" s="11"/>
      <c r="G98" s="11"/>
      <c r="H98" s="31"/>
      <c r="I98" s="11"/>
      <c r="J98" s="22"/>
      <c r="K98" s="35"/>
      <c r="L98" s="35"/>
      <c r="M98" s="35"/>
      <c r="N98" s="36"/>
      <c r="O98" s="34" t="str">
        <f t="shared" si="2"/>
        <v/>
      </c>
    </row>
    <row r="99" ht="22.5" customHeight="1">
      <c r="A99" s="6">
        <v>98.0</v>
      </c>
      <c r="B99" s="11" t="str">
        <f>'Master Schedule'!B99</f>
        <v/>
      </c>
      <c r="C99" s="7">
        <v>46332.0</v>
      </c>
      <c r="D99" s="8" t="str">
        <f t="shared" si="1"/>
        <v>Friday</v>
      </c>
      <c r="E99" s="31"/>
      <c r="F99" s="11"/>
      <c r="G99" s="11"/>
      <c r="H99" s="31"/>
      <c r="I99" s="11"/>
      <c r="J99" s="22"/>
      <c r="K99" s="32"/>
      <c r="L99" s="32"/>
      <c r="M99" s="32"/>
      <c r="N99" s="33"/>
      <c r="O99" s="34" t="str">
        <f t="shared" si="2"/>
        <v/>
      </c>
    </row>
    <row r="100" ht="22.5" customHeight="1">
      <c r="A100" s="6">
        <v>99.0</v>
      </c>
      <c r="B100" s="11" t="str">
        <f>'Master Schedule'!B100</f>
        <v/>
      </c>
      <c r="C100" s="7">
        <v>46333.0</v>
      </c>
      <c r="D100" s="8" t="str">
        <f t="shared" si="1"/>
        <v>Saturday</v>
      </c>
      <c r="E100" s="31"/>
      <c r="F100" s="11"/>
      <c r="G100" s="11"/>
      <c r="H100" s="31"/>
      <c r="I100" s="11"/>
      <c r="J100" s="22"/>
      <c r="K100" s="35"/>
      <c r="L100" s="35"/>
      <c r="M100" s="35"/>
      <c r="N100" s="36"/>
      <c r="O100" s="34" t="str">
        <f t="shared" si="2"/>
        <v/>
      </c>
    </row>
    <row r="101" ht="22.5" customHeight="1">
      <c r="A101" s="6">
        <v>100.0</v>
      </c>
      <c r="B101" s="11" t="str">
        <f>'Master Schedule'!B101</f>
        <v/>
      </c>
      <c r="C101" s="7">
        <v>46334.0</v>
      </c>
      <c r="D101" s="8" t="str">
        <f t="shared" si="1"/>
        <v>Sunday</v>
      </c>
      <c r="E101" s="31"/>
      <c r="F101" s="11"/>
      <c r="G101" s="11"/>
      <c r="H101" s="31"/>
      <c r="I101" s="11"/>
      <c r="J101" s="22"/>
      <c r="K101" s="32"/>
      <c r="L101" s="32"/>
      <c r="M101" s="32"/>
      <c r="N101" s="33"/>
      <c r="O101" s="34" t="str">
        <f t="shared" si="2"/>
        <v/>
      </c>
    </row>
    <row r="102" ht="22.5" customHeight="1">
      <c r="A102" s="6">
        <v>101.0</v>
      </c>
      <c r="B102" s="11" t="str">
        <f>'Master Schedule'!B102</f>
        <v/>
      </c>
      <c r="C102" s="7">
        <v>46335.0</v>
      </c>
      <c r="D102" s="8" t="str">
        <f t="shared" si="1"/>
        <v>Monday</v>
      </c>
      <c r="E102" s="31"/>
      <c r="F102" s="11"/>
      <c r="G102" s="11"/>
      <c r="H102" s="31"/>
      <c r="I102" s="11"/>
      <c r="J102" s="22"/>
      <c r="K102" s="35"/>
      <c r="L102" s="35"/>
      <c r="M102" s="35"/>
      <c r="N102" s="36"/>
      <c r="O102" s="34" t="str">
        <f t="shared" si="2"/>
        <v/>
      </c>
    </row>
    <row r="103" ht="22.5" customHeight="1">
      <c r="A103" s="6">
        <v>102.0</v>
      </c>
      <c r="B103" s="11" t="str">
        <f>'Master Schedule'!B103</f>
        <v/>
      </c>
      <c r="C103" s="7">
        <v>46336.0</v>
      </c>
      <c r="D103" s="8" t="str">
        <f t="shared" si="1"/>
        <v>Tuesday</v>
      </c>
      <c r="E103" s="31"/>
      <c r="F103" s="11"/>
      <c r="G103" s="11"/>
      <c r="H103" s="31"/>
      <c r="I103" s="11"/>
      <c r="J103" s="22"/>
      <c r="K103" s="32"/>
      <c r="L103" s="32"/>
      <c r="M103" s="32"/>
      <c r="N103" s="33"/>
      <c r="O103" s="34" t="str">
        <f t="shared" si="2"/>
        <v/>
      </c>
    </row>
    <row r="104" ht="22.5" customHeight="1">
      <c r="A104" s="6">
        <v>103.0</v>
      </c>
      <c r="B104" s="11" t="str">
        <f>'Master Schedule'!B104</f>
        <v/>
      </c>
      <c r="C104" s="7">
        <v>46337.0</v>
      </c>
      <c r="D104" s="8" t="str">
        <f t="shared" si="1"/>
        <v>Wednesday</v>
      </c>
      <c r="E104" s="31"/>
      <c r="F104" s="11"/>
      <c r="G104" s="11"/>
      <c r="H104" s="31"/>
      <c r="I104" s="11"/>
      <c r="J104" s="22"/>
      <c r="K104" s="35"/>
      <c r="L104" s="35"/>
      <c r="M104" s="35"/>
      <c r="N104" s="36"/>
      <c r="O104" s="34" t="str">
        <f t="shared" si="2"/>
        <v/>
      </c>
    </row>
    <row r="105" ht="22.5" customHeight="1">
      <c r="A105" s="6">
        <v>104.0</v>
      </c>
      <c r="B105" s="11" t="str">
        <f>'Master Schedule'!B105</f>
        <v/>
      </c>
      <c r="C105" s="7">
        <v>46338.0</v>
      </c>
      <c r="D105" s="8" t="str">
        <f t="shared" si="1"/>
        <v>Thursday</v>
      </c>
      <c r="E105" s="31"/>
      <c r="F105" s="11"/>
      <c r="G105" s="11"/>
      <c r="H105" s="31"/>
      <c r="I105" s="11"/>
      <c r="J105" s="22"/>
      <c r="K105" s="32"/>
      <c r="L105" s="32"/>
      <c r="M105" s="32"/>
      <c r="N105" s="33"/>
      <c r="O105" s="34" t="str">
        <f t="shared" si="2"/>
        <v/>
      </c>
    </row>
    <row r="106" ht="22.5" customHeight="1">
      <c r="A106" s="6">
        <v>105.0</v>
      </c>
      <c r="B106" s="11" t="str">
        <f>'Master Schedule'!B106</f>
        <v/>
      </c>
      <c r="C106" s="7">
        <v>46339.0</v>
      </c>
      <c r="D106" s="8" t="str">
        <f t="shared" si="1"/>
        <v>Friday</v>
      </c>
      <c r="E106" s="31"/>
      <c r="F106" s="11"/>
      <c r="G106" s="11"/>
      <c r="H106" s="31"/>
      <c r="I106" s="11"/>
      <c r="J106" s="22"/>
      <c r="K106" s="35"/>
      <c r="L106" s="35"/>
      <c r="M106" s="35"/>
      <c r="N106" s="36"/>
      <c r="O106" s="34" t="str">
        <f t="shared" si="2"/>
        <v/>
      </c>
    </row>
    <row r="107" ht="22.5" customHeight="1">
      <c r="A107" s="6">
        <v>106.0</v>
      </c>
      <c r="B107" s="11" t="str">
        <f>'Master Schedule'!B107</f>
        <v/>
      </c>
      <c r="C107" s="7">
        <v>46340.0</v>
      </c>
      <c r="D107" s="8" t="str">
        <f t="shared" si="1"/>
        <v>Saturday</v>
      </c>
      <c r="E107" s="31"/>
      <c r="F107" s="11"/>
      <c r="G107" s="11"/>
      <c r="H107" s="31"/>
      <c r="I107" s="11"/>
      <c r="J107" s="22"/>
      <c r="K107" s="32"/>
      <c r="L107" s="32"/>
      <c r="M107" s="32"/>
      <c r="N107" s="33"/>
      <c r="O107" s="34" t="str">
        <f t="shared" si="2"/>
        <v/>
      </c>
    </row>
    <row r="108" ht="22.5" customHeight="1">
      <c r="A108" s="6">
        <v>107.0</v>
      </c>
      <c r="B108" s="11" t="str">
        <f>'Master Schedule'!B108</f>
        <v/>
      </c>
      <c r="C108" s="7">
        <v>46341.0</v>
      </c>
      <c r="D108" s="8" t="str">
        <f t="shared" si="1"/>
        <v>Sunday</v>
      </c>
      <c r="E108" s="31"/>
      <c r="F108" s="11"/>
      <c r="G108" s="11"/>
      <c r="H108" s="31"/>
      <c r="I108" s="11"/>
      <c r="J108" s="22"/>
      <c r="K108" s="35"/>
      <c r="L108" s="35"/>
      <c r="M108" s="35"/>
      <c r="N108" s="36"/>
      <c r="O108" s="34" t="str">
        <f t="shared" si="2"/>
        <v/>
      </c>
    </row>
    <row r="109" ht="22.5" customHeight="1">
      <c r="A109" s="6">
        <v>108.0</v>
      </c>
      <c r="B109" s="11" t="str">
        <f>'Master Schedule'!B109</f>
        <v/>
      </c>
      <c r="C109" s="7">
        <v>46342.0</v>
      </c>
      <c r="D109" s="8" t="str">
        <f t="shared" si="1"/>
        <v>Monday</v>
      </c>
      <c r="E109" s="31"/>
      <c r="F109" s="11"/>
      <c r="G109" s="11"/>
      <c r="H109" s="31"/>
      <c r="I109" s="11"/>
      <c r="J109" s="22"/>
      <c r="K109" s="32"/>
      <c r="L109" s="32"/>
      <c r="M109" s="32"/>
      <c r="N109" s="33"/>
      <c r="O109" s="34" t="str">
        <f t="shared" si="2"/>
        <v/>
      </c>
    </row>
    <row r="110" ht="22.5" customHeight="1">
      <c r="A110" s="6">
        <v>109.0</v>
      </c>
      <c r="B110" s="11" t="str">
        <f>'Master Schedule'!B110</f>
        <v/>
      </c>
      <c r="C110" s="7">
        <v>46343.0</v>
      </c>
      <c r="D110" s="8" t="str">
        <f t="shared" si="1"/>
        <v>Tuesday</v>
      </c>
      <c r="E110" s="31"/>
      <c r="F110" s="11"/>
      <c r="G110" s="11"/>
      <c r="H110" s="31"/>
      <c r="I110" s="11"/>
      <c r="J110" s="22"/>
      <c r="K110" s="35"/>
      <c r="L110" s="35"/>
      <c r="M110" s="35"/>
      <c r="N110" s="36"/>
      <c r="O110" s="34" t="str">
        <f t="shared" si="2"/>
        <v/>
      </c>
    </row>
    <row r="111" ht="22.5" customHeight="1">
      <c r="A111" s="6">
        <v>110.0</v>
      </c>
      <c r="B111" s="11" t="str">
        <f>'Master Schedule'!B111</f>
        <v/>
      </c>
      <c r="C111" s="7">
        <v>46344.0</v>
      </c>
      <c r="D111" s="8" t="str">
        <f t="shared" si="1"/>
        <v>Wednesday</v>
      </c>
      <c r="E111" s="31"/>
      <c r="F111" s="11"/>
      <c r="G111" s="11"/>
      <c r="H111" s="31"/>
      <c r="I111" s="11"/>
      <c r="J111" s="22"/>
      <c r="K111" s="32"/>
      <c r="L111" s="32"/>
      <c r="M111" s="32"/>
      <c r="N111" s="33"/>
      <c r="O111" s="34" t="str">
        <f t="shared" si="2"/>
        <v/>
      </c>
    </row>
    <row r="112" ht="22.5" customHeight="1">
      <c r="A112" s="6">
        <v>111.0</v>
      </c>
      <c r="B112" s="11" t="str">
        <f>'Master Schedule'!B112</f>
        <v/>
      </c>
      <c r="C112" s="7">
        <v>46345.0</v>
      </c>
      <c r="D112" s="8" t="str">
        <f t="shared" si="1"/>
        <v>Thursday</v>
      </c>
      <c r="E112" s="31"/>
      <c r="F112" s="11"/>
      <c r="G112" s="11"/>
      <c r="H112" s="31"/>
      <c r="I112" s="11"/>
      <c r="J112" s="22"/>
      <c r="K112" s="35"/>
      <c r="L112" s="35"/>
      <c r="M112" s="35"/>
      <c r="N112" s="36"/>
      <c r="O112" s="34" t="str">
        <f t="shared" si="2"/>
        <v/>
      </c>
    </row>
    <row r="113" ht="22.5" customHeight="1">
      <c r="A113" s="6">
        <v>112.0</v>
      </c>
      <c r="B113" s="11" t="str">
        <f>'Master Schedule'!B113</f>
        <v/>
      </c>
      <c r="C113" s="7">
        <v>46346.0</v>
      </c>
      <c r="D113" s="8" t="str">
        <f t="shared" si="1"/>
        <v>Friday</v>
      </c>
      <c r="E113" s="31"/>
      <c r="F113" s="11"/>
      <c r="G113" s="11"/>
      <c r="H113" s="31"/>
      <c r="I113" s="11"/>
      <c r="J113" s="22"/>
      <c r="K113" s="32"/>
      <c r="L113" s="32"/>
      <c r="M113" s="32"/>
      <c r="N113" s="33"/>
      <c r="O113" s="34" t="str">
        <f t="shared" si="2"/>
        <v/>
      </c>
    </row>
    <row r="114" ht="22.5" customHeight="1">
      <c r="A114" s="6">
        <v>113.0</v>
      </c>
      <c r="B114" s="11" t="str">
        <f>'Master Schedule'!B114</f>
        <v/>
      </c>
      <c r="C114" s="7">
        <v>46347.0</v>
      </c>
      <c r="D114" s="8" t="str">
        <f t="shared" si="1"/>
        <v>Saturday</v>
      </c>
      <c r="E114" s="31"/>
      <c r="F114" s="11"/>
      <c r="G114" s="11"/>
      <c r="H114" s="31"/>
      <c r="I114" s="11"/>
      <c r="J114" s="22"/>
      <c r="K114" s="35"/>
      <c r="L114" s="35"/>
      <c r="M114" s="35"/>
      <c r="N114" s="36"/>
      <c r="O114" s="34" t="str">
        <f t="shared" si="2"/>
        <v/>
      </c>
    </row>
    <row r="115" ht="22.5" customHeight="1">
      <c r="A115" s="6">
        <v>114.0</v>
      </c>
      <c r="B115" s="11" t="str">
        <f>'Master Schedule'!B115</f>
        <v/>
      </c>
      <c r="C115" s="7">
        <v>46348.0</v>
      </c>
      <c r="D115" s="8" t="str">
        <f t="shared" si="1"/>
        <v>Sunday</v>
      </c>
      <c r="E115" s="31"/>
      <c r="F115" s="11"/>
      <c r="G115" s="11"/>
      <c r="H115" s="31"/>
      <c r="I115" s="11"/>
      <c r="J115" s="22"/>
      <c r="K115" s="32"/>
      <c r="L115" s="32"/>
      <c r="M115" s="32"/>
      <c r="N115" s="33"/>
      <c r="O115" s="34" t="str">
        <f t="shared" si="2"/>
        <v/>
      </c>
    </row>
    <row r="116" ht="22.5" customHeight="1">
      <c r="A116" s="6">
        <v>115.0</v>
      </c>
      <c r="B116" s="11" t="str">
        <f>'Master Schedule'!B116</f>
        <v/>
      </c>
      <c r="C116" s="7">
        <v>46349.0</v>
      </c>
      <c r="D116" s="8" t="str">
        <f t="shared" si="1"/>
        <v>Monday</v>
      </c>
      <c r="E116" s="31"/>
      <c r="F116" s="11"/>
      <c r="G116" s="11"/>
      <c r="H116" s="31"/>
      <c r="I116" s="11"/>
      <c r="J116" s="22"/>
      <c r="K116" s="35"/>
      <c r="L116" s="35"/>
      <c r="M116" s="35"/>
      <c r="N116" s="36"/>
      <c r="O116" s="34" t="str">
        <f t="shared" si="2"/>
        <v/>
      </c>
    </row>
    <row r="117" ht="22.5" customHeight="1">
      <c r="A117" s="6">
        <v>116.0</v>
      </c>
      <c r="B117" s="11" t="str">
        <f>'Master Schedule'!B117</f>
        <v/>
      </c>
      <c r="C117" s="7">
        <v>46350.0</v>
      </c>
      <c r="D117" s="8" t="str">
        <f t="shared" si="1"/>
        <v>Tuesday</v>
      </c>
      <c r="E117" s="31"/>
      <c r="F117" s="11"/>
      <c r="G117" s="11"/>
      <c r="H117" s="31"/>
      <c r="I117" s="11"/>
      <c r="J117" s="22"/>
      <c r="K117" s="32"/>
      <c r="L117" s="32"/>
      <c r="M117" s="32"/>
      <c r="N117" s="33"/>
      <c r="O117" s="34" t="str">
        <f t="shared" si="2"/>
        <v/>
      </c>
    </row>
    <row r="118" ht="22.5" customHeight="1">
      <c r="A118" s="6">
        <v>117.0</v>
      </c>
      <c r="B118" s="11" t="str">
        <f>'Master Schedule'!B118</f>
        <v/>
      </c>
      <c r="C118" s="7">
        <v>46351.0</v>
      </c>
      <c r="D118" s="8" t="str">
        <f t="shared" si="1"/>
        <v>Wednesday</v>
      </c>
      <c r="E118" s="31"/>
      <c r="F118" s="11"/>
      <c r="G118" s="11"/>
      <c r="H118" s="31"/>
      <c r="I118" s="11"/>
      <c r="J118" s="22"/>
      <c r="K118" s="35"/>
      <c r="L118" s="35"/>
      <c r="M118" s="35"/>
      <c r="N118" s="36"/>
      <c r="O118" s="34" t="str">
        <f t="shared" si="2"/>
        <v/>
      </c>
    </row>
    <row r="119" ht="22.5" customHeight="1">
      <c r="A119" s="6">
        <v>118.0</v>
      </c>
      <c r="B119" s="11" t="str">
        <f>'Master Schedule'!B119</f>
        <v/>
      </c>
      <c r="C119" s="7">
        <v>46352.0</v>
      </c>
      <c r="D119" s="8" t="str">
        <f t="shared" si="1"/>
        <v>Thursday</v>
      </c>
      <c r="E119" s="31"/>
      <c r="F119" s="11"/>
      <c r="G119" s="11"/>
      <c r="H119" s="31"/>
      <c r="I119" s="11"/>
      <c r="J119" s="22"/>
      <c r="K119" s="32"/>
      <c r="L119" s="32"/>
      <c r="M119" s="32"/>
      <c r="N119" s="33"/>
      <c r="O119" s="34" t="str">
        <f t="shared" si="2"/>
        <v/>
      </c>
    </row>
    <row r="120" ht="22.5" customHeight="1">
      <c r="A120" s="6">
        <v>119.0</v>
      </c>
      <c r="B120" s="11" t="str">
        <f>'Master Schedule'!B120</f>
        <v/>
      </c>
      <c r="C120" s="7">
        <v>46353.0</v>
      </c>
      <c r="D120" s="8" t="str">
        <f t="shared" si="1"/>
        <v>Friday</v>
      </c>
      <c r="E120" s="31"/>
      <c r="F120" s="11"/>
      <c r="G120" s="11"/>
      <c r="H120" s="31"/>
      <c r="I120" s="11"/>
      <c r="J120" s="22"/>
      <c r="K120" s="35"/>
      <c r="L120" s="35"/>
      <c r="M120" s="35"/>
      <c r="N120" s="36"/>
      <c r="O120" s="34" t="str">
        <f t="shared" si="2"/>
        <v/>
      </c>
    </row>
    <row r="121" ht="22.5" customHeight="1">
      <c r="A121" s="6">
        <v>120.0</v>
      </c>
      <c r="B121" s="11" t="str">
        <f>'Master Schedule'!B121</f>
        <v/>
      </c>
      <c r="C121" s="7">
        <v>46354.0</v>
      </c>
      <c r="D121" s="8" t="str">
        <f t="shared" si="1"/>
        <v>Saturday</v>
      </c>
      <c r="E121" s="31"/>
      <c r="F121" s="11"/>
      <c r="G121" s="11"/>
      <c r="H121" s="31"/>
      <c r="I121" s="11"/>
      <c r="J121" s="22"/>
      <c r="K121" s="32"/>
      <c r="L121" s="32"/>
      <c r="M121" s="32"/>
      <c r="N121" s="33"/>
      <c r="O121" s="34" t="str">
        <f t="shared" si="2"/>
        <v/>
      </c>
    </row>
    <row r="122" ht="22.5" customHeight="1">
      <c r="A122" s="6">
        <v>121.0</v>
      </c>
      <c r="B122" s="11" t="str">
        <f>'Master Schedule'!B122</f>
        <v/>
      </c>
      <c r="C122" s="7">
        <v>46355.0</v>
      </c>
      <c r="D122" s="8" t="str">
        <f t="shared" si="1"/>
        <v>Sunday</v>
      </c>
      <c r="E122" s="31"/>
      <c r="F122" s="11"/>
      <c r="G122" s="11"/>
      <c r="H122" s="31"/>
      <c r="I122" s="11"/>
      <c r="J122" s="22"/>
      <c r="K122" s="35"/>
      <c r="L122" s="35"/>
      <c r="M122" s="35"/>
      <c r="N122" s="36"/>
      <c r="O122" s="34" t="str">
        <f t="shared" si="2"/>
        <v/>
      </c>
    </row>
    <row r="123" ht="22.5" customHeight="1">
      <c r="A123" s="6">
        <v>122.0</v>
      </c>
      <c r="B123" s="11" t="str">
        <f>'Master Schedule'!B123</f>
        <v/>
      </c>
      <c r="C123" s="7">
        <v>46356.0</v>
      </c>
      <c r="D123" s="8" t="str">
        <f t="shared" si="1"/>
        <v>Monday</v>
      </c>
      <c r="E123" s="31"/>
      <c r="F123" s="11"/>
      <c r="G123" s="11"/>
      <c r="H123" s="31"/>
      <c r="I123" s="11"/>
      <c r="J123" s="22"/>
      <c r="K123" s="32"/>
      <c r="L123" s="32"/>
      <c r="M123" s="32"/>
      <c r="N123" s="33"/>
      <c r="O123" s="34" t="str">
        <f t="shared" si="2"/>
        <v/>
      </c>
    </row>
    <row r="124" ht="22.5" customHeight="1">
      <c r="A124" s="6">
        <v>123.0</v>
      </c>
      <c r="B124" s="11" t="str">
        <f>'Master Schedule'!B124</f>
        <v/>
      </c>
      <c r="C124" s="7">
        <v>46357.0</v>
      </c>
      <c r="D124" s="8" t="str">
        <f t="shared" si="1"/>
        <v>Tuesday</v>
      </c>
      <c r="E124" s="31"/>
      <c r="F124" s="11"/>
      <c r="G124" s="11"/>
      <c r="H124" s="31"/>
      <c r="I124" s="11"/>
      <c r="J124" s="22"/>
      <c r="K124" s="35"/>
      <c r="L124" s="35"/>
      <c r="M124" s="35"/>
      <c r="N124" s="36"/>
      <c r="O124" s="34" t="str">
        <f t="shared" si="2"/>
        <v/>
      </c>
    </row>
    <row r="125" ht="22.5" customHeight="1">
      <c r="A125" s="6">
        <v>124.0</v>
      </c>
      <c r="B125" s="11" t="str">
        <f>'Master Schedule'!B125</f>
        <v/>
      </c>
      <c r="C125" s="7">
        <v>46358.0</v>
      </c>
      <c r="D125" s="8" t="str">
        <f t="shared" si="1"/>
        <v>Wednesday</v>
      </c>
      <c r="E125" s="31"/>
      <c r="F125" s="11"/>
      <c r="G125" s="11"/>
      <c r="H125" s="31"/>
      <c r="I125" s="11"/>
      <c r="J125" s="22"/>
      <c r="K125" s="32"/>
      <c r="L125" s="32"/>
      <c r="M125" s="32"/>
      <c r="N125" s="33"/>
      <c r="O125" s="34" t="str">
        <f t="shared" si="2"/>
        <v/>
      </c>
    </row>
    <row r="126" ht="22.5" customHeight="1">
      <c r="A126" s="6">
        <v>125.0</v>
      </c>
      <c r="B126" s="11" t="str">
        <f>'Master Schedule'!B126</f>
        <v/>
      </c>
      <c r="C126" s="7">
        <v>46359.0</v>
      </c>
      <c r="D126" s="8" t="str">
        <f t="shared" si="1"/>
        <v>Thursday</v>
      </c>
      <c r="E126" s="31"/>
      <c r="F126" s="11"/>
      <c r="G126" s="11"/>
      <c r="H126" s="31"/>
      <c r="I126" s="11"/>
      <c r="J126" s="22"/>
      <c r="K126" s="35"/>
      <c r="L126" s="35"/>
      <c r="M126" s="35"/>
      <c r="N126" s="36"/>
      <c r="O126" s="34" t="str">
        <f t="shared" si="2"/>
        <v/>
      </c>
    </row>
    <row r="127" ht="22.5" customHeight="1">
      <c r="A127" s="6">
        <v>126.0</v>
      </c>
      <c r="B127" s="11" t="str">
        <f>'Master Schedule'!B127</f>
        <v/>
      </c>
      <c r="C127" s="7">
        <v>46360.0</v>
      </c>
      <c r="D127" s="8" t="str">
        <f t="shared" si="1"/>
        <v>Friday</v>
      </c>
      <c r="E127" s="31"/>
      <c r="F127" s="11"/>
      <c r="G127" s="11"/>
      <c r="H127" s="31"/>
      <c r="I127" s="11"/>
      <c r="J127" s="22"/>
      <c r="K127" s="32"/>
      <c r="L127" s="32"/>
      <c r="M127" s="32"/>
      <c r="N127" s="33"/>
      <c r="O127" s="34" t="str">
        <f t="shared" si="2"/>
        <v/>
      </c>
    </row>
    <row r="128" ht="22.5" customHeight="1">
      <c r="A128" s="6">
        <v>127.0</v>
      </c>
      <c r="B128" s="11" t="str">
        <f>'Master Schedule'!B128</f>
        <v/>
      </c>
      <c r="C128" s="7">
        <v>46361.0</v>
      </c>
      <c r="D128" s="8" t="str">
        <f t="shared" si="1"/>
        <v>Saturday</v>
      </c>
      <c r="E128" s="31"/>
      <c r="F128" s="11"/>
      <c r="G128" s="11"/>
      <c r="H128" s="31"/>
      <c r="I128" s="11"/>
      <c r="J128" s="22"/>
      <c r="K128" s="35"/>
      <c r="L128" s="35"/>
      <c r="M128" s="35"/>
      <c r="N128" s="36"/>
      <c r="O128" s="34" t="str">
        <f t="shared" si="2"/>
        <v/>
      </c>
    </row>
    <row r="129" ht="22.5" customHeight="1">
      <c r="A129" s="6">
        <v>128.0</v>
      </c>
      <c r="B129" s="11" t="str">
        <f>'Master Schedule'!B129</f>
        <v/>
      </c>
      <c r="C129" s="7">
        <v>46362.0</v>
      </c>
      <c r="D129" s="8" t="str">
        <f t="shared" si="1"/>
        <v>Sunday</v>
      </c>
      <c r="E129" s="31"/>
      <c r="F129" s="11"/>
      <c r="G129" s="11"/>
      <c r="H129" s="31"/>
      <c r="I129" s="11"/>
      <c r="J129" s="22"/>
      <c r="K129" s="32"/>
      <c r="L129" s="32"/>
      <c r="M129" s="32"/>
      <c r="N129" s="33"/>
      <c r="O129" s="34" t="str">
        <f t="shared" si="2"/>
        <v/>
      </c>
    </row>
    <row r="130" ht="22.5" customHeight="1">
      <c r="A130" s="6">
        <v>129.0</v>
      </c>
      <c r="B130" s="11" t="str">
        <f>'Master Schedule'!B130</f>
        <v/>
      </c>
      <c r="C130" s="7">
        <v>46363.0</v>
      </c>
      <c r="D130" s="8" t="str">
        <f t="shared" si="1"/>
        <v>Monday</v>
      </c>
      <c r="E130" s="31"/>
      <c r="F130" s="11"/>
      <c r="G130" s="11"/>
      <c r="H130" s="31"/>
      <c r="I130" s="11"/>
      <c r="J130" s="22"/>
      <c r="K130" s="35"/>
      <c r="L130" s="35"/>
      <c r="M130" s="35"/>
      <c r="N130" s="36"/>
      <c r="O130" s="34" t="str">
        <f t="shared" si="2"/>
        <v/>
      </c>
    </row>
    <row r="131" ht="22.5" customHeight="1">
      <c r="A131" s="6">
        <v>130.0</v>
      </c>
      <c r="B131" s="11" t="str">
        <f>'Master Schedule'!B131</f>
        <v/>
      </c>
      <c r="C131" s="7">
        <v>46364.0</v>
      </c>
      <c r="D131" s="8" t="str">
        <f t="shared" si="1"/>
        <v>Tuesday</v>
      </c>
      <c r="E131" s="31"/>
      <c r="F131" s="11"/>
      <c r="G131" s="11"/>
      <c r="H131" s="31"/>
      <c r="I131" s="11"/>
      <c r="J131" s="22"/>
      <c r="K131" s="32"/>
      <c r="L131" s="32"/>
      <c r="M131" s="32"/>
      <c r="N131" s="33"/>
      <c r="O131" s="34" t="str">
        <f t="shared" si="2"/>
        <v/>
      </c>
    </row>
    <row r="132" ht="22.5" customHeight="1">
      <c r="A132" s="6">
        <v>131.0</v>
      </c>
      <c r="B132" s="11" t="str">
        <f>'Master Schedule'!B132</f>
        <v/>
      </c>
      <c r="C132" s="7">
        <v>46365.0</v>
      </c>
      <c r="D132" s="8" t="str">
        <f t="shared" si="1"/>
        <v>Wednesday</v>
      </c>
      <c r="E132" s="31"/>
      <c r="F132" s="11"/>
      <c r="G132" s="11"/>
      <c r="H132" s="31"/>
      <c r="I132" s="11"/>
      <c r="J132" s="22"/>
      <c r="K132" s="35"/>
      <c r="L132" s="35"/>
      <c r="M132" s="35"/>
      <c r="N132" s="36"/>
      <c r="O132" s="34" t="str">
        <f t="shared" si="2"/>
        <v/>
      </c>
    </row>
    <row r="133" ht="22.5" customHeight="1">
      <c r="A133" s="6">
        <v>132.0</v>
      </c>
      <c r="B133" s="11" t="str">
        <f>'Master Schedule'!B133</f>
        <v/>
      </c>
      <c r="C133" s="7">
        <v>46366.0</v>
      </c>
      <c r="D133" s="8" t="str">
        <f t="shared" si="1"/>
        <v>Thursday</v>
      </c>
      <c r="E133" s="31"/>
      <c r="F133" s="11"/>
      <c r="G133" s="11"/>
      <c r="H133" s="31"/>
      <c r="I133" s="11"/>
      <c r="J133" s="22"/>
      <c r="K133" s="32"/>
      <c r="L133" s="32"/>
      <c r="M133" s="32"/>
      <c r="N133" s="33"/>
      <c r="O133" s="34" t="str">
        <f t="shared" si="2"/>
        <v/>
      </c>
    </row>
    <row r="134" ht="22.5" customHeight="1">
      <c r="A134" s="6">
        <v>133.0</v>
      </c>
      <c r="B134" s="11" t="str">
        <f>'Master Schedule'!B134</f>
        <v/>
      </c>
      <c r="C134" s="7">
        <v>46367.0</v>
      </c>
      <c r="D134" s="8" t="str">
        <f t="shared" si="1"/>
        <v>Friday</v>
      </c>
      <c r="E134" s="31"/>
      <c r="F134" s="11"/>
      <c r="G134" s="11"/>
      <c r="H134" s="31"/>
      <c r="I134" s="11"/>
      <c r="J134" s="22"/>
      <c r="K134" s="35"/>
      <c r="L134" s="35"/>
      <c r="M134" s="35"/>
      <c r="N134" s="36"/>
      <c r="O134" s="34" t="str">
        <f t="shared" si="2"/>
        <v/>
      </c>
    </row>
    <row r="135" ht="22.5" customHeight="1">
      <c r="A135" s="6">
        <v>134.0</v>
      </c>
      <c r="B135" s="11" t="str">
        <f>'Master Schedule'!B135</f>
        <v/>
      </c>
      <c r="C135" s="7">
        <v>46368.0</v>
      </c>
      <c r="D135" s="8" t="str">
        <f t="shared" si="1"/>
        <v>Saturday</v>
      </c>
      <c r="E135" s="31"/>
      <c r="F135" s="11"/>
      <c r="G135" s="11"/>
      <c r="H135" s="31"/>
      <c r="I135" s="11"/>
      <c r="J135" s="22"/>
      <c r="K135" s="32"/>
      <c r="L135" s="32"/>
      <c r="M135" s="32"/>
      <c r="N135" s="33"/>
      <c r="O135" s="34" t="str">
        <f t="shared" si="2"/>
        <v/>
      </c>
    </row>
    <row r="136" ht="22.5" customHeight="1">
      <c r="A136" s="6">
        <v>135.0</v>
      </c>
      <c r="B136" s="11" t="str">
        <f>'Master Schedule'!B136</f>
        <v/>
      </c>
      <c r="C136" s="7">
        <v>46369.0</v>
      </c>
      <c r="D136" s="8" t="str">
        <f t="shared" si="1"/>
        <v>Sunday</v>
      </c>
      <c r="E136" s="31"/>
      <c r="F136" s="11"/>
      <c r="G136" s="11"/>
      <c r="H136" s="31"/>
      <c r="I136" s="11"/>
      <c r="J136" s="22"/>
      <c r="K136" s="35"/>
      <c r="L136" s="35"/>
      <c r="M136" s="35"/>
      <c r="N136" s="36"/>
      <c r="O136" s="34" t="str">
        <f t="shared" si="2"/>
        <v/>
      </c>
    </row>
    <row r="137" ht="22.5" customHeight="1">
      <c r="A137" s="6">
        <v>136.0</v>
      </c>
      <c r="B137" s="11" t="str">
        <f>'Master Schedule'!B137</f>
        <v/>
      </c>
      <c r="C137" s="7">
        <v>46370.0</v>
      </c>
      <c r="D137" s="8" t="str">
        <f t="shared" si="1"/>
        <v>Monday</v>
      </c>
      <c r="E137" s="31"/>
      <c r="F137" s="11"/>
      <c r="G137" s="11"/>
      <c r="H137" s="31"/>
      <c r="I137" s="11"/>
      <c r="J137" s="22"/>
      <c r="K137" s="32"/>
      <c r="L137" s="32"/>
      <c r="M137" s="32"/>
      <c r="N137" s="33"/>
      <c r="O137" s="34" t="str">
        <f t="shared" si="2"/>
        <v/>
      </c>
    </row>
    <row r="138" ht="22.5" customHeight="1">
      <c r="A138" s="6">
        <v>137.0</v>
      </c>
      <c r="B138" s="11" t="str">
        <f>'Master Schedule'!B138</f>
        <v/>
      </c>
      <c r="C138" s="7">
        <v>46371.0</v>
      </c>
      <c r="D138" s="8" t="str">
        <f t="shared" si="1"/>
        <v>Tuesday</v>
      </c>
      <c r="E138" s="31"/>
      <c r="F138" s="11"/>
      <c r="G138" s="11"/>
      <c r="H138" s="31"/>
      <c r="I138" s="11"/>
      <c r="J138" s="22"/>
      <c r="K138" s="35"/>
      <c r="L138" s="35"/>
      <c r="M138" s="35"/>
      <c r="N138" s="36"/>
      <c r="O138" s="34" t="str">
        <f t="shared" si="2"/>
        <v/>
      </c>
    </row>
    <row r="139" ht="22.5" customHeight="1">
      <c r="A139" s="6">
        <v>138.0</v>
      </c>
      <c r="B139" s="11" t="str">
        <f>'Master Schedule'!B139</f>
        <v/>
      </c>
      <c r="C139" s="7">
        <v>46372.0</v>
      </c>
      <c r="D139" s="8" t="str">
        <f t="shared" si="1"/>
        <v>Wednesday</v>
      </c>
      <c r="E139" s="31"/>
      <c r="F139" s="11"/>
      <c r="G139" s="11"/>
      <c r="H139" s="31"/>
      <c r="I139" s="11"/>
      <c r="J139" s="22"/>
      <c r="K139" s="32"/>
      <c r="L139" s="32"/>
      <c r="M139" s="32"/>
      <c r="N139" s="33"/>
      <c r="O139" s="34" t="str">
        <f t="shared" si="2"/>
        <v/>
      </c>
    </row>
    <row r="140" ht="22.5" customHeight="1">
      <c r="A140" s="6">
        <v>139.0</v>
      </c>
      <c r="B140" s="11" t="str">
        <f>'Master Schedule'!B140</f>
        <v/>
      </c>
      <c r="C140" s="7">
        <v>46373.0</v>
      </c>
      <c r="D140" s="8" t="str">
        <f t="shared" si="1"/>
        <v>Thursday</v>
      </c>
      <c r="E140" s="31"/>
      <c r="F140" s="11"/>
      <c r="G140" s="11"/>
      <c r="H140" s="31"/>
      <c r="I140" s="11"/>
      <c r="J140" s="22"/>
      <c r="K140" s="35"/>
      <c r="L140" s="35"/>
      <c r="M140" s="35"/>
      <c r="N140" s="36"/>
      <c r="O140" s="34" t="str">
        <f t="shared" si="2"/>
        <v/>
      </c>
    </row>
    <row r="141" ht="22.5" customHeight="1">
      <c r="A141" s="6">
        <v>140.0</v>
      </c>
      <c r="B141" s="11" t="str">
        <f>'Master Schedule'!B141</f>
        <v/>
      </c>
      <c r="C141" s="7">
        <v>46374.0</v>
      </c>
      <c r="D141" s="8" t="str">
        <f t="shared" si="1"/>
        <v>Friday</v>
      </c>
      <c r="E141" s="31"/>
      <c r="F141" s="11"/>
      <c r="G141" s="11"/>
      <c r="H141" s="31"/>
      <c r="I141" s="11"/>
      <c r="J141" s="22"/>
      <c r="K141" s="32"/>
      <c r="L141" s="32"/>
      <c r="M141" s="32"/>
      <c r="N141" s="33"/>
      <c r="O141" s="34" t="str">
        <f t="shared" si="2"/>
        <v/>
      </c>
    </row>
    <row r="142" ht="22.5" customHeight="1">
      <c r="A142" s="6">
        <v>141.0</v>
      </c>
      <c r="B142" s="11" t="str">
        <f>'Master Schedule'!B142</f>
        <v/>
      </c>
      <c r="C142" s="7">
        <v>46375.0</v>
      </c>
      <c r="D142" s="8" t="str">
        <f t="shared" si="1"/>
        <v>Saturday</v>
      </c>
      <c r="E142" s="31"/>
      <c r="F142" s="11"/>
      <c r="G142" s="11"/>
      <c r="H142" s="31"/>
      <c r="I142" s="11"/>
      <c r="J142" s="22"/>
      <c r="K142" s="35"/>
      <c r="L142" s="35"/>
      <c r="M142" s="35"/>
      <c r="N142" s="36"/>
      <c r="O142" s="34" t="str">
        <f t="shared" si="2"/>
        <v/>
      </c>
    </row>
    <row r="143" ht="22.5" customHeight="1">
      <c r="A143" s="6">
        <v>142.0</v>
      </c>
      <c r="B143" s="11" t="str">
        <f>'Master Schedule'!B143</f>
        <v/>
      </c>
      <c r="C143" s="7">
        <v>46376.0</v>
      </c>
      <c r="D143" s="8" t="str">
        <f t="shared" si="1"/>
        <v>Sunday</v>
      </c>
      <c r="E143" s="31"/>
      <c r="F143" s="11"/>
      <c r="G143" s="11"/>
      <c r="H143" s="31"/>
      <c r="I143" s="11"/>
      <c r="J143" s="22"/>
      <c r="K143" s="32"/>
      <c r="L143" s="32"/>
      <c r="M143" s="32"/>
      <c r="N143" s="33"/>
      <c r="O143" s="34" t="str">
        <f t="shared" si="2"/>
        <v/>
      </c>
    </row>
    <row r="144" ht="22.5" customHeight="1">
      <c r="A144" s="6">
        <v>143.0</v>
      </c>
      <c r="B144" s="11" t="str">
        <f>'Master Schedule'!B144</f>
        <v/>
      </c>
      <c r="C144" s="7">
        <v>46377.0</v>
      </c>
      <c r="D144" s="8" t="str">
        <f t="shared" si="1"/>
        <v>Monday</v>
      </c>
      <c r="E144" s="31"/>
      <c r="F144" s="11"/>
      <c r="G144" s="11"/>
      <c r="H144" s="31"/>
      <c r="I144" s="11"/>
      <c r="J144" s="22"/>
      <c r="K144" s="35"/>
      <c r="L144" s="35"/>
      <c r="M144" s="35"/>
      <c r="N144" s="36"/>
      <c r="O144" s="34" t="str">
        <f t="shared" si="2"/>
        <v/>
      </c>
    </row>
    <row r="145" ht="22.5" customHeight="1">
      <c r="A145" s="6">
        <v>144.0</v>
      </c>
      <c r="B145" s="11" t="str">
        <f>'Master Schedule'!B145</f>
        <v/>
      </c>
      <c r="C145" s="7">
        <v>46378.0</v>
      </c>
      <c r="D145" s="8" t="str">
        <f t="shared" si="1"/>
        <v>Tuesday</v>
      </c>
      <c r="E145" s="31"/>
      <c r="F145" s="11"/>
      <c r="G145" s="11"/>
      <c r="H145" s="31"/>
      <c r="I145" s="11"/>
      <c r="J145" s="22"/>
      <c r="K145" s="32"/>
      <c r="L145" s="32"/>
      <c r="M145" s="32"/>
      <c r="N145" s="33"/>
      <c r="O145" s="34" t="str">
        <f t="shared" si="2"/>
        <v/>
      </c>
    </row>
    <row r="146" ht="22.5" customHeight="1">
      <c r="A146" s="6">
        <v>145.0</v>
      </c>
      <c r="B146" s="11" t="str">
        <f>'Master Schedule'!B146</f>
        <v/>
      </c>
      <c r="C146" s="7">
        <v>46379.0</v>
      </c>
      <c r="D146" s="8" t="str">
        <f t="shared" si="1"/>
        <v>Wednesday</v>
      </c>
      <c r="E146" s="31"/>
      <c r="F146" s="11"/>
      <c r="G146" s="11"/>
      <c r="H146" s="31"/>
      <c r="I146" s="11"/>
      <c r="J146" s="22"/>
      <c r="K146" s="35"/>
      <c r="L146" s="35"/>
      <c r="M146" s="35"/>
      <c r="N146" s="36"/>
      <c r="O146" s="34" t="str">
        <f t="shared" si="2"/>
        <v/>
      </c>
    </row>
    <row r="147" ht="22.5" customHeight="1">
      <c r="A147" s="6">
        <v>146.0</v>
      </c>
      <c r="B147" s="11" t="str">
        <f>'Master Schedule'!B147</f>
        <v/>
      </c>
      <c r="C147" s="7">
        <v>46380.0</v>
      </c>
      <c r="D147" s="8" t="str">
        <f t="shared" si="1"/>
        <v>Thursday</v>
      </c>
      <c r="E147" s="31"/>
      <c r="F147" s="11"/>
      <c r="G147" s="11"/>
      <c r="H147" s="31"/>
      <c r="I147" s="11"/>
      <c r="J147" s="22"/>
      <c r="K147" s="32"/>
      <c r="L147" s="32"/>
      <c r="M147" s="32"/>
      <c r="N147" s="33"/>
      <c r="O147" s="34" t="str">
        <f t="shared" si="2"/>
        <v/>
      </c>
    </row>
    <row r="148" ht="22.5" customHeight="1">
      <c r="A148" s="6">
        <v>147.0</v>
      </c>
      <c r="B148" s="11" t="str">
        <f>'Master Schedule'!B148</f>
        <v/>
      </c>
      <c r="C148" s="7">
        <v>46381.0</v>
      </c>
      <c r="D148" s="8" t="str">
        <f t="shared" si="1"/>
        <v>Friday</v>
      </c>
      <c r="E148" s="31"/>
      <c r="F148" s="11"/>
      <c r="G148" s="11"/>
      <c r="H148" s="31"/>
      <c r="I148" s="11"/>
      <c r="J148" s="22"/>
      <c r="K148" s="35"/>
      <c r="L148" s="35"/>
      <c r="M148" s="35"/>
      <c r="N148" s="36"/>
      <c r="O148" s="34" t="str">
        <f t="shared" si="2"/>
        <v/>
      </c>
    </row>
    <row r="149" ht="22.5" customHeight="1">
      <c r="A149" s="6">
        <v>148.0</v>
      </c>
      <c r="B149" s="11" t="str">
        <f>'Master Schedule'!B149</f>
        <v/>
      </c>
      <c r="C149" s="7">
        <v>46382.0</v>
      </c>
      <c r="D149" s="8" t="str">
        <f t="shared" si="1"/>
        <v>Saturday</v>
      </c>
      <c r="E149" s="31"/>
      <c r="F149" s="11"/>
      <c r="G149" s="11"/>
      <c r="H149" s="31"/>
      <c r="I149" s="11"/>
      <c r="J149" s="22"/>
      <c r="K149" s="32"/>
      <c r="L149" s="32"/>
      <c r="M149" s="32"/>
      <c r="N149" s="33"/>
      <c r="O149" s="34" t="str">
        <f t="shared" si="2"/>
        <v/>
      </c>
    </row>
    <row r="150" ht="22.5" customHeight="1">
      <c r="A150" s="6">
        <v>149.0</v>
      </c>
      <c r="B150" s="11" t="str">
        <f>'Master Schedule'!B150</f>
        <v/>
      </c>
      <c r="C150" s="7">
        <v>46383.0</v>
      </c>
      <c r="D150" s="8" t="str">
        <f t="shared" si="1"/>
        <v>Sunday</v>
      </c>
      <c r="E150" s="31"/>
      <c r="F150" s="11"/>
      <c r="G150" s="11"/>
      <c r="H150" s="31"/>
      <c r="I150" s="11"/>
      <c r="J150" s="22"/>
      <c r="K150" s="35"/>
      <c r="L150" s="35"/>
      <c r="M150" s="35"/>
      <c r="N150" s="36"/>
      <c r="O150" s="34" t="str">
        <f t="shared" si="2"/>
        <v/>
      </c>
    </row>
    <row r="151" ht="22.5" customHeight="1">
      <c r="A151" s="6">
        <v>150.0</v>
      </c>
      <c r="B151" s="11" t="str">
        <f>'Master Schedule'!B151</f>
        <v/>
      </c>
      <c r="C151" s="7">
        <v>46384.0</v>
      </c>
      <c r="D151" s="8" t="str">
        <f t="shared" si="1"/>
        <v>Monday</v>
      </c>
      <c r="E151" s="31"/>
      <c r="F151" s="11"/>
      <c r="G151" s="11"/>
      <c r="H151" s="31"/>
      <c r="I151" s="11"/>
      <c r="J151" s="22"/>
      <c r="K151" s="32"/>
      <c r="L151" s="32"/>
      <c r="M151" s="32"/>
      <c r="N151" s="33"/>
      <c r="O151" s="34" t="str">
        <f t="shared" si="2"/>
        <v/>
      </c>
    </row>
    <row r="152" ht="22.5" customHeight="1">
      <c r="A152" s="6">
        <v>151.0</v>
      </c>
      <c r="B152" s="11" t="str">
        <f>'Master Schedule'!B152</f>
        <v/>
      </c>
      <c r="C152" s="7">
        <v>46385.0</v>
      </c>
      <c r="D152" s="8" t="str">
        <f t="shared" si="1"/>
        <v>Tuesday</v>
      </c>
      <c r="E152" s="31"/>
      <c r="F152" s="11"/>
      <c r="G152" s="11"/>
      <c r="H152" s="31"/>
      <c r="I152" s="11"/>
      <c r="J152" s="22"/>
      <c r="K152" s="35"/>
      <c r="L152" s="35"/>
      <c r="M152" s="35"/>
      <c r="N152" s="36"/>
      <c r="O152" s="34" t="str">
        <f t="shared" si="2"/>
        <v/>
      </c>
    </row>
    <row r="153" ht="22.5" customHeight="1">
      <c r="A153" s="6">
        <v>152.0</v>
      </c>
      <c r="B153" s="11" t="str">
        <f>'Master Schedule'!B153</f>
        <v/>
      </c>
      <c r="C153" s="7">
        <v>46386.0</v>
      </c>
      <c r="D153" s="8" t="str">
        <f t="shared" si="1"/>
        <v>Wednesday</v>
      </c>
      <c r="E153" s="31"/>
      <c r="F153" s="11"/>
      <c r="G153" s="11"/>
      <c r="H153" s="31"/>
      <c r="I153" s="11"/>
      <c r="J153" s="22"/>
      <c r="K153" s="32"/>
      <c r="L153" s="32"/>
      <c r="M153" s="32"/>
      <c r="N153" s="33"/>
      <c r="O153" s="34" t="str">
        <f t="shared" si="2"/>
        <v/>
      </c>
    </row>
    <row r="154" ht="22.5" customHeight="1">
      <c r="A154" s="6">
        <v>153.0</v>
      </c>
      <c r="B154" s="11" t="str">
        <f>'Master Schedule'!B154</f>
        <v/>
      </c>
      <c r="C154" s="7">
        <v>46387.0</v>
      </c>
      <c r="D154" s="8" t="str">
        <f t="shared" si="1"/>
        <v>Thursday</v>
      </c>
      <c r="E154" s="31"/>
      <c r="F154" s="11"/>
      <c r="G154" s="11"/>
      <c r="H154" s="31"/>
      <c r="I154" s="11"/>
      <c r="J154" s="22"/>
      <c r="K154" s="35"/>
      <c r="L154" s="35"/>
      <c r="M154" s="35"/>
      <c r="N154" s="36"/>
      <c r="O154" s="34" t="str">
        <f t="shared" si="2"/>
        <v/>
      </c>
    </row>
    <row r="155" ht="22.5" customHeight="1">
      <c r="A155" s="6">
        <v>154.0</v>
      </c>
      <c r="B155" s="11" t="str">
        <f>'Master Schedule'!B155</f>
        <v/>
      </c>
      <c r="C155" s="7">
        <v>46388.0</v>
      </c>
      <c r="D155" s="8" t="str">
        <f t="shared" si="1"/>
        <v>Friday</v>
      </c>
      <c r="E155" s="31"/>
      <c r="F155" s="11"/>
      <c r="G155" s="11"/>
      <c r="H155" s="31"/>
      <c r="I155" s="11"/>
      <c r="J155" s="22"/>
      <c r="K155" s="32"/>
      <c r="L155" s="32"/>
      <c r="M155" s="32"/>
      <c r="N155" s="33"/>
      <c r="O155" s="34" t="str">
        <f t="shared" si="2"/>
        <v/>
      </c>
    </row>
    <row r="156" ht="22.5" customHeight="1">
      <c r="A156" s="6">
        <v>155.0</v>
      </c>
      <c r="B156" s="11" t="str">
        <f>'Master Schedule'!B156</f>
        <v/>
      </c>
      <c r="C156" s="7">
        <v>46389.0</v>
      </c>
      <c r="D156" s="8" t="str">
        <f t="shared" si="1"/>
        <v>Saturday</v>
      </c>
      <c r="E156" s="31"/>
      <c r="F156" s="11"/>
      <c r="G156" s="11"/>
      <c r="H156" s="31"/>
      <c r="I156" s="11"/>
      <c r="J156" s="22"/>
      <c r="K156" s="35"/>
      <c r="L156" s="35"/>
      <c r="M156" s="35"/>
      <c r="N156" s="36"/>
      <c r="O156" s="34" t="str">
        <f t="shared" si="2"/>
        <v/>
      </c>
    </row>
    <row r="157" ht="22.5" customHeight="1">
      <c r="A157" s="6">
        <v>156.0</v>
      </c>
      <c r="B157" s="11" t="str">
        <f>'Master Schedule'!B157</f>
        <v/>
      </c>
      <c r="C157" s="7">
        <v>46390.0</v>
      </c>
      <c r="D157" s="8" t="str">
        <f t="shared" si="1"/>
        <v>Sunday</v>
      </c>
      <c r="E157" s="31"/>
      <c r="F157" s="11"/>
      <c r="G157" s="11"/>
      <c r="H157" s="31"/>
      <c r="I157" s="11"/>
      <c r="J157" s="22"/>
      <c r="K157" s="32"/>
      <c r="L157" s="32"/>
      <c r="M157" s="32"/>
      <c r="N157" s="33"/>
      <c r="O157" s="34" t="str">
        <f t="shared" si="2"/>
        <v/>
      </c>
    </row>
    <row r="158" ht="22.5" customHeight="1">
      <c r="A158" s="6">
        <v>157.0</v>
      </c>
      <c r="B158" s="11" t="str">
        <f>'Master Schedule'!B158</f>
        <v/>
      </c>
      <c r="C158" s="7">
        <v>46391.0</v>
      </c>
      <c r="D158" s="8" t="str">
        <f t="shared" si="1"/>
        <v>Monday</v>
      </c>
      <c r="E158" s="31"/>
      <c r="F158" s="11"/>
      <c r="G158" s="11"/>
      <c r="H158" s="31"/>
      <c r="I158" s="11"/>
      <c r="J158" s="22"/>
      <c r="K158" s="35"/>
      <c r="L158" s="35"/>
      <c r="M158" s="35"/>
      <c r="N158" s="36"/>
      <c r="O158" s="34" t="str">
        <f t="shared" si="2"/>
        <v/>
      </c>
    </row>
    <row r="159" ht="22.5" customHeight="1">
      <c r="A159" s="6">
        <v>158.0</v>
      </c>
      <c r="B159" s="11" t="str">
        <f>'Master Schedule'!B159</f>
        <v/>
      </c>
      <c r="C159" s="7">
        <v>46392.0</v>
      </c>
      <c r="D159" s="8" t="str">
        <f t="shared" si="1"/>
        <v>Tuesday</v>
      </c>
      <c r="E159" s="31"/>
      <c r="F159" s="11"/>
      <c r="G159" s="11"/>
      <c r="H159" s="31"/>
      <c r="I159" s="11"/>
      <c r="J159" s="22"/>
      <c r="K159" s="32"/>
      <c r="L159" s="32"/>
      <c r="M159" s="32"/>
      <c r="N159" s="33"/>
      <c r="O159" s="34" t="str">
        <f t="shared" si="2"/>
        <v/>
      </c>
    </row>
    <row r="160" ht="22.5" customHeight="1">
      <c r="A160" s="6">
        <v>159.0</v>
      </c>
      <c r="B160" s="11" t="str">
        <f>'Master Schedule'!B160</f>
        <v/>
      </c>
      <c r="C160" s="7">
        <v>46393.0</v>
      </c>
      <c r="D160" s="8" t="str">
        <f t="shared" si="1"/>
        <v>Wednesday</v>
      </c>
      <c r="E160" s="31"/>
      <c r="F160" s="11"/>
      <c r="G160" s="11"/>
      <c r="H160" s="31"/>
      <c r="I160" s="11"/>
      <c r="J160" s="22"/>
      <c r="K160" s="35"/>
      <c r="L160" s="35"/>
      <c r="M160" s="35"/>
      <c r="N160" s="36"/>
      <c r="O160" s="34" t="str">
        <f t="shared" si="2"/>
        <v/>
      </c>
    </row>
    <row r="161" ht="22.5" customHeight="1">
      <c r="A161" s="6">
        <v>160.0</v>
      </c>
      <c r="B161" s="11" t="str">
        <f>'Master Schedule'!B161</f>
        <v/>
      </c>
      <c r="C161" s="7">
        <v>46394.0</v>
      </c>
      <c r="D161" s="8" t="str">
        <f t="shared" si="1"/>
        <v>Thursday</v>
      </c>
      <c r="E161" s="31"/>
      <c r="F161" s="11"/>
      <c r="G161" s="11"/>
      <c r="H161" s="31"/>
      <c r="I161" s="11"/>
      <c r="J161" s="22"/>
      <c r="K161" s="32"/>
      <c r="L161" s="32"/>
      <c r="M161" s="32"/>
      <c r="N161" s="33"/>
      <c r="O161" s="34" t="str">
        <f t="shared" si="2"/>
        <v/>
      </c>
    </row>
    <row r="162" ht="22.5" customHeight="1">
      <c r="A162" s="6">
        <v>161.0</v>
      </c>
      <c r="B162" s="11" t="str">
        <f>'Master Schedule'!B162</f>
        <v/>
      </c>
      <c r="C162" s="7">
        <v>46395.0</v>
      </c>
      <c r="D162" s="8" t="str">
        <f t="shared" si="1"/>
        <v>Friday</v>
      </c>
      <c r="E162" s="31"/>
      <c r="F162" s="11"/>
      <c r="G162" s="11"/>
      <c r="H162" s="31"/>
      <c r="I162" s="11"/>
      <c r="J162" s="22"/>
      <c r="K162" s="35"/>
      <c r="L162" s="35"/>
      <c r="M162" s="35"/>
      <c r="N162" s="36"/>
      <c r="O162" s="34" t="str">
        <f t="shared" si="2"/>
        <v/>
      </c>
    </row>
    <row r="163" ht="22.5" customHeight="1">
      <c r="A163" s="6">
        <v>162.0</v>
      </c>
      <c r="B163" s="11" t="str">
        <f>'Master Schedule'!B163</f>
        <v/>
      </c>
      <c r="C163" s="7">
        <v>46396.0</v>
      </c>
      <c r="D163" s="8" t="str">
        <f t="shared" si="1"/>
        <v>Saturday</v>
      </c>
      <c r="E163" s="31"/>
      <c r="F163" s="11"/>
      <c r="G163" s="11"/>
      <c r="H163" s="31"/>
      <c r="I163" s="11"/>
      <c r="J163" s="22"/>
      <c r="K163" s="32"/>
      <c r="L163" s="32"/>
      <c r="M163" s="32"/>
      <c r="N163" s="33"/>
      <c r="O163" s="34" t="str">
        <f t="shared" si="2"/>
        <v/>
      </c>
    </row>
    <row r="164" ht="22.5" customHeight="1">
      <c r="A164" s="6">
        <v>163.0</v>
      </c>
      <c r="B164" s="11" t="str">
        <f>'Master Schedule'!B164</f>
        <v/>
      </c>
      <c r="C164" s="7">
        <v>46397.0</v>
      </c>
      <c r="D164" s="8" t="str">
        <f t="shared" si="1"/>
        <v>Sunday</v>
      </c>
      <c r="E164" s="31"/>
      <c r="F164" s="11"/>
      <c r="G164" s="11"/>
      <c r="H164" s="31"/>
      <c r="I164" s="11"/>
      <c r="J164" s="22"/>
      <c r="K164" s="35"/>
      <c r="L164" s="35"/>
      <c r="M164" s="35"/>
      <c r="N164" s="36"/>
      <c r="O164" s="34" t="str">
        <f t="shared" si="2"/>
        <v/>
      </c>
    </row>
    <row r="165" ht="22.5" customHeight="1">
      <c r="A165" s="6">
        <v>164.0</v>
      </c>
      <c r="B165" s="11" t="str">
        <f>'Master Schedule'!B165</f>
        <v/>
      </c>
      <c r="C165" s="7">
        <v>46398.0</v>
      </c>
      <c r="D165" s="8" t="str">
        <f t="shared" si="1"/>
        <v>Monday</v>
      </c>
      <c r="E165" s="31"/>
      <c r="F165" s="11"/>
      <c r="G165" s="11"/>
      <c r="H165" s="31"/>
      <c r="I165" s="11"/>
      <c r="J165" s="22"/>
      <c r="K165" s="32"/>
      <c r="L165" s="32"/>
      <c r="M165" s="32"/>
      <c r="N165" s="33"/>
      <c r="O165" s="34" t="str">
        <f t="shared" si="2"/>
        <v/>
      </c>
    </row>
    <row r="166" ht="22.5" customHeight="1">
      <c r="A166" s="6">
        <v>165.0</v>
      </c>
      <c r="B166" s="11" t="str">
        <f>'Master Schedule'!B166</f>
        <v/>
      </c>
      <c r="C166" s="7">
        <v>46399.0</v>
      </c>
      <c r="D166" s="8" t="str">
        <f t="shared" si="1"/>
        <v>Tuesday</v>
      </c>
      <c r="E166" s="31"/>
      <c r="F166" s="11"/>
      <c r="G166" s="11"/>
      <c r="H166" s="31"/>
      <c r="I166" s="11"/>
      <c r="J166" s="22"/>
      <c r="K166" s="35"/>
      <c r="L166" s="35"/>
      <c r="M166" s="35"/>
      <c r="N166" s="36"/>
      <c r="O166" s="34" t="str">
        <f t="shared" si="2"/>
        <v/>
      </c>
    </row>
    <row r="167" ht="22.5" customHeight="1">
      <c r="A167" s="6">
        <v>166.0</v>
      </c>
      <c r="B167" s="11" t="str">
        <f>'Master Schedule'!B167</f>
        <v/>
      </c>
      <c r="C167" s="7">
        <v>46400.0</v>
      </c>
      <c r="D167" s="8" t="str">
        <f t="shared" si="1"/>
        <v>Wednesday</v>
      </c>
      <c r="E167" s="31"/>
      <c r="F167" s="11"/>
      <c r="G167" s="11"/>
      <c r="H167" s="31"/>
      <c r="I167" s="11"/>
      <c r="J167" s="22"/>
      <c r="K167" s="32"/>
      <c r="L167" s="32"/>
      <c r="M167" s="32"/>
      <c r="N167" s="33"/>
      <c r="O167" s="34" t="str">
        <f t="shared" si="2"/>
        <v/>
      </c>
    </row>
    <row r="168" ht="22.5" customHeight="1">
      <c r="A168" s="6">
        <v>167.0</v>
      </c>
      <c r="B168" s="11" t="str">
        <f>'Master Schedule'!B168</f>
        <v/>
      </c>
      <c r="C168" s="7">
        <v>46401.0</v>
      </c>
      <c r="D168" s="8" t="str">
        <f t="shared" si="1"/>
        <v>Thursday</v>
      </c>
      <c r="E168" s="31"/>
      <c r="F168" s="11"/>
      <c r="G168" s="11"/>
      <c r="H168" s="31"/>
      <c r="I168" s="11"/>
      <c r="J168" s="22"/>
      <c r="K168" s="35"/>
      <c r="L168" s="35"/>
      <c r="M168" s="35"/>
      <c r="N168" s="36"/>
      <c r="O168" s="34" t="str">
        <f t="shared" si="2"/>
        <v/>
      </c>
    </row>
    <row r="169" ht="22.5" customHeight="1">
      <c r="A169" s="6">
        <v>168.0</v>
      </c>
      <c r="B169" s="11" t="str">
        <f>'Master Schedule'!B169</f>
        <v/>
      </c>
      <c r="C169" s="7">
        <v>46402.0</v>
      </c>
      <c r="D169" s="8" t="str">
        <f t="shared" si="1"/>
        <v>Friday</v>
      </c>
      <c r="E169" s="31"/>
      <c r="F169" s="11"/>
      <c r="G169" s="11"/>
      <c r="H169" s="31"/>
      <c r="I169" s="11"/>
      <c r="J169" s="22"/>
      <c r="K169" s="32"/>
      <c r="L169" s="32"/>
      <c r="M169" s="32"/>
      <c r="N169" s="33"/>
      <c r="O169" s="34" t="str">
        <f t="shared" si="2"/>
        <v/>
      </c>
    </row>
    <row r="170" ht="22.5" customHeight="1">
      <c r="A170" s="6">
        <v>169.0</v>
      </c>
      <c r="B170" s="11" t="str">
        <f>'Master Schedule'!B170</f>
        <v/>
      </c>
      <c r="C170" s="7">
        <v>46403.0</v>
      </c>
      <c r="D170" s="8" t="str">
        <f t="shared" si="1"/>
        <v>Saturday</v>
      </c>
      <c r="E170" s="31"/>
      <c r="F170" s="11"/>
      <c r="G170" s="11"/>
      <c r="H170" s="31"/>
      <c r="I170" s="11"/>
      <c r="J170" s="22"/>
      <c r="K170" s="35"/>
      <c r="L170" s="35"/>
      <c r="M170" s="35"/>
      <c r="N170" s="36"/>
      <c r="O170" s="34" t="str">
        <f t="shared" si="2"/>
        <v/>
      </c>
    </row>
    <row r="171" ht="22.5" customHeight="1">
      <c r="A171" s="6">
        <v>170.0</v>
      </c>
      <c r="B171" s="11" t="str">
        <f>'Master Schedule'!B171</f>
        <v/>
      </c>
      <c r="C171" s="7">
        <v>46404.0</v>
      </c>
      <c r="D171" s="8" t="str">
        <f t="shared" si="1"/>
        <v>Sunday</v>
      </c>
      <c r="E171" s="31"/>
      <c r="F171" s="11"/>
      <c r="G171" s="11"/>
      <c r="H171" s="31"/>
      <c r="I171" s="11"/>
      <c r="J171" s="22"/>
      <c r="K171" s="32"/>
      <c r="L171" s="32"/>
      <c r="M171" s="32"/>
      <c r="N171" s="33"/>
      <c r="O171" s="34" t="str">
        <f t="shared" si="2"/>
        <v/>
      </c>
    </row>
    <row r="172" ht="22.5" customHeight="1">
      <c r="A172" s="6">
        <v>171.0</v>
      </c>
      <c r="B172" s="11" t="str">
        <f>'Master Schedule'!B172</f>
        <v/>
      </c>
      <c r="C172" s="7">
        <v>46405.0</v>
      </c>
      <c r="D172" s="8" t="str">
        <f t="shared" si="1"/>
        <v>Monday</v>
      </c>
      <c r="E172" s="31"/>
      <c r="F172" s="11"/>
      <c r="G172" s="11"/>
      <c r="H172" s="31"/>
      <c r="I172" s="11"/>
      <c r="J172" s="22"/>
      <c r="K172" s="35"/>
      <c r="L172" s="35"/>
      <c r="M172" s="35"/>
      <c r="N172" s="36"/>
      <c r="O172" s="34" t="str">
        <f t="shared" si="2"/>
        <v/>
      </c>
    </row>
    <row r="173" ht="22.5" customHeight="1">
      <c r="A173" s="6">
        <v>172.0</v>
      </c>
      <c r="B173" s="11" t="str">
        <f>'Master Schedule'!B173</f>
        <v/>
      </c>
      <c r="C173" s="7">
        <v>46406.0</v>
      </c>
      <c r="D173" s="8" t="str">
        <f t="shared" si="1"/>
        <v>Tuesday</v>
      </c>
      <c r="E173" s="31"/>
      <c r="F173" s="11"/>
      <c r="G173" s="11"/>
      <c r="H173" s="31"/>
      <c r="I173" s="11"/>
      <c r="J173" s="22"/>
      <c r="K173" s="32"/>
      <c r="L173" s="32"/>
      <c r="M173" s="32"/>
      <c r="N173" s="33"/>
      <c r="O173" s="34" t="str">
        <f t="shared" si="2"/>
        <v/>
      </c>
    </row>
    <row r="174" ht="22.5" customHeight="1">
      <c r="A174" s="6">
        <v>173.0</v>
      </c>
      <c r="B174" s="11" t="str">
        <f>'Master Schedule'!B174</f>
        <v/>
      </c>
      <c r="C174" s="7">
        <v>46407.0</v>
      </c>
      <c r="D174" s="8" t="str">
        <f t="shared" si="1"/>
        <v>Wednesday</v>
      </c>
      <c r="E174" s="31"/>
      <c r="F174" s="11"/>
      <c r="G174" s="11"/>
      <c r="H174" s="31"/>
      <c r="I174" s="11"/>
      <c r="J174" s="22"/>
      <c r="K174" s="35"/>
      <c r="L174" s="35"/>
      <c r="M174" s="35"/>
      <c r="N174" s="36"/>
      <c r="O174" s="34" t="str">
        <f t="shared" si="2"/>
        <v/>
      </c>
    </row>
    <row r="175" ht="22.5" customHeight="1">
      <c r="A175" s="6">
        <v>174.0</v>
      </c>
      <c r="B175" s="11" t="str">
        <f>'Master Schedule'!B175</f>
        <v/>
      </c>
      <c r="C175" s="7">
        <v>46408.0</v>
      </c>
      <c r="D175" s="8" t="str">
        <f t="shared" si="1"/>
        <v>Thursday</v>
      </c>
      <c r="E175" s="31"/>
      <c r="F175" s="11"/>
      <c r="G175" s="11"/>
      <c r="H175" s="31"/>
      <c r="I175" s="11"/>
      <c r="J175" s="22"/>
      <c r="K175" s="32"/>
      <c r="L175" s="32"/>
      <c r="M175" s="32"/>
      <c r="N175" s="33"/>
      <c r="O175" s="34" t="str">
        <f t="shared" si="2"/>
        <v/>
      </c>
    </row>
    <row r="176" ht="22.5" customHeight="1">
      <c r="A176" s="6">
        <v>175.0</v>
      </c>
      <c r="B176" s="11" t="str">
        <f>'Master Schedule'!B176</f>
        <v/>
      </c>
      <c r="C176" s="7">
        <v>46409.0</v>
      </c>
      <c r="D176" s="8" t="str">
        <f t="shared" si="1"/>
        <v>Friday</v>
      </c>
      <c r="E176" s="31"/>
      <c r="F176" s="11"/>
      <c r="G176" s="11"/>
      <c r="H176" s="31"/>
      <c r="I176" s="11"/>
      <c r="J176" s="22"/>
      <c r="K176" s="35"/>
      <c r="L176" s="35"/>
      <c r="M176" s="35"/>
      <c r="N176" s="36"/>
      <c r="O176" s="34" t="str">
        <f t="shared" si="2"/>
        <v/>
      </c>
    </row>
    <row r="177" ht="22.5" customHeight="1">
      <c r="A177" s="6">
        <v>176.0</v>
      </c>
      <c r="B177" s="11" t="str">
        <f>'Master Schedule'!B177</f>
        <v/>
      </c>
      <c r="C177" s="7">
        <v>46410.0</v>
      </c>
      <c r="D177" s="8" t="str">
        <f t="shared" si="1"/>
        <v>Saturday</v>
      </c>
      <c r="E177" s="31"/>
      <c r="F177" s="11"/>
      <c r="G177" s="11"/>
      <c r="H177" s="31"/>
      <c r="I177" s="11"/>
      <c r="J177" s="22"/>
      <c r="K177" s="32"/>
      <c r="L177" s="32"/>
      <c r="M177" s="32"/>
      <c r="N177" s="33"/>
      <c r="O177" s="34" t="str">
        <f t="shared" si="2"/>
        <v/>
      </c>
    </row>
    <row r="178" ht="22.5" customHeight="1">
      <c r="A178" s="6">
        <v>177.0</v>
      </c>
      <c r="B178" s="11" t="str">
        <f>'Master Schedule'!B178</f>
        <v/>
      </c>
      <c r="C178" s="7">
        <v>46411.0</v>
      </c>
      <c r="D178" s="8" t="str">
        <f t="shared" si="1"/>
        <v>Sunday</v>
      </c>
      <c r="E178" s="31"/>
      <c r="F178" s="11"/>
      <c r="G178" s="11"/>
      <c r="H178" s="31"/>
      <c r="I178" s="11"/>
      <c r="J178" s="22"/>
      <c r="K178" s="35"/>
      <c r="L178" s="35"/>
      <c r="M178" s="35"/>
      <c r="N178" s="36"/>
      <c r="O178" s="34" t="str">
        <f t="shared" si="2"/>
        <v/>
      </c>
    </row>
    <row r="179" ht="22.5" customHeight="1">
      <c r="A179" s="6">
        <v>178.0</v>
      </c>
      <c r="B179" s="11" t="str">
        <f>'Master Schedule'!B179</f>
        <v/>
      </c>
      <c r="C179" s="7">
        <v>46412.0</v>
      </c>
      <c r="D179" s="8" t="str">
        <f t="shared" si="1"/>
        <v>Monday</v>
      </c>
      <c r="E179" s="31"/>
      <c r="F179" s="11"/>
      <c r="G179" s="11"/>
      <c r="H179" s="31"/>
      <c r="I179" s="11"/>
      <c r="J179" s="22"/>
      <c r="K179" s="32"/>
      <c r="L179" s="32"/>
      <c r="M179" s="32"/>
      <c r="N179" s="33"/>
      <c r="O179" s="34" t="str">
        <f t="shared" si="2"/>
        <v/>
      </c>
    </row>
    <row r="180" ht="22.5" customHeight="1">
      <c r="A180" s="6">
        <v>179.0</v>
      </c>
      <c r="B180" s="11" t="str">
        <f>'Master Schedule'!B180</f>
        <v/>
      </c>
      <c r="C180" s="7">
        <v>46413.0</v>
      </c>
      <c r="D180" s="8" t="str">
        <f t="shared" si="1"/>
        <v>Tuesday</v>
      </c>
      <c r="E180" s="31"/>
      <c r="F180" s="11"/>
      <c r="G180" s="11"/>
      <c r="H180" s="31"/>
      <c r="I180" s="11"/>
      <c r="J180" s="22"/>
      <c r="K180" s="35"/>
      <c r="L180" s="35"/>
      <c r="M180" s="35"/>
      <c r="N180" s="36"/>
      <c r="O180" s="34" t="str">
        <f t="shared" si="2"/>
        <v/>
      </c>
    </row>
    <row r="181" ht="22.5" customHeight="1">
      <c r="A181" s="6">
        <v>180.0</v>
      </c>
      <c r="B181" s="11" t="str">
        <f>'Master Schedule'!B181</f>
        <v/>
      </c>
      <c r="C181" s="7">
        <v>46414.0</v>
      </c>
      <c r="D181" s="8" t="str">
        <f t="shared" si="1"/>
        <v>Wednesday</v>
      </c>
      <c r="E181" s="31"/>
      <c r="F181" s="11"/>
      <c r="G181" s="11"/>
      <c r="H181" s="31"/>
      <c r="I181" s="11"/>
      <c r="J181" s="22"/>
      <c r="K181" s="32"/>
      <c r="L181" s="32"/>
      <c r="M181" s="32"/>
      <c r="N181" s="33"/>
      <c r="O181" s="34" t="str">
        <f t="shared" si="2"/>
        <v/>
      </c>
    </row>
    <row r="182" ht="22.5" customHeight="1">
      <c r="A182" s="6">
        <v>181.0</v>
      </c>
      <c r="B182" s="11" t="str">
        <f>'Master Schedule'!B182</f>
        <v/>
      </c>
      <c r="C182" s="7">
        <v>46415.0</v>
      </c>
      <c r="D182" s="8" t="str">
        <f t="shared" si="1"/>
        <v>Thursday</v>
      </c>
      <c r="E182" s="31"/>
      <c r="F182" s="11"/>
      <c r="G182" s="11"/>
      <c r="H182" s="31"/>
      <c r="I182" s="11"/>
      <c r="J182" s="22"/>
      <c r="K182" s="35"/>
      <c r="L182" s="35"/>
      <c r="M182" s="35"/>
      <c r="N182" s="36"/>
      <c r="O182" s="34" t="str">
        <f t="shared" si="2"/>
        <v/>
      </c>
    </row>
    <row r="183" ht="22.5" customHeight="1">
      <c r="A183" s="6">
        <v>182.0</v>
      </c>
      <c r="B183" s="11" t="str">
        <f>'Master Schedule'!B183</f>
        <v/>
      </c>
      <c r="C183" s="7">
        <v>46416.0</v>
      </c>
      <c r="D183" s="8" t="str">
        <f t="shared" si="1"/>
        <v>Friday</v>
      </c>
      <c r="E183" s="31"/>
      <c r="F183" s="11"/>
      <c r="G183" s="11"/>
      <c r="H183" s="31"/>
      <c r="I183" s="11"/>
      <c r="J183" s="22"/>
      <c r="K183" s="32"/>
      <c r="L183" s="32"/>
      <c r="M183" s="32"/>
      <c r="N183" s="33"/>
      <c r="O183" s="34" t="str">
        <f t="shared" si="2"/>
        <v/>
      </c>
    </row>
    <row r="184" ht="22.5" customHeight="1">
      <c r="A184" s="6">
        <v>183.0</v>
      </c>
      <c r="B184" s="11" t="str">
        <f>'Master Schedule'!B184</f>
        <v/>
      </c>
      <c r="C184" s="7">
        <v>46417.0</v>
      </c>
      <c r="D184" s="8" t="str">
        <f t="shared" si="1"/>
        <v>Saturday</v>
      </c>
      <c r="E184" s="31"/>
      <c r="F184" s="11"/>
      <c r="G184" s="11"/>
      <c r="H184" s="31"/>
      <c r="I184" s="11"/>
      <c r="J184" s="22"/>
      <c r="K184" s="35"/>
      <c r="L184" s="35"/>
      <c r="M184" s="35"/>
      <c r="N184" s="36"/>
      <c r="O184" s="34" t="str">
        <f t="shared" si="2"/>
        <v/>
      </c>
    </row>
    <row r="185" ht="22.5" customHeight="1">
      <c r="A185" s="6">
        <v>184.0</v>
      </c>
      <c r="B185" s="11" t="str">
        <f>'Master Schedule'!B185</f>
        <v/>
      </c>
      <c r="C185" s="7">
        <v>46418.0</v>
      </c>
      <c r="D185" s="8" t="str">
        <f t="shared" si="1"/>
        <v>Sunday</v>
      </c>
      <c r="E185" s="31"/>
      <c r="F185" s="11"/>
      <c r="G185" s="11"/>
      <c r="H185" s="31"/>
      <c r="I185" s="11"/>
      <c r="J185" s="22"/>
      <c r="K185" s="32"/>
      <c r="L185" s="32"/>
      <c r="M185" s="32"/>
      <c r="N185" s="33"/>
      <c r="O185" s="34" t="str">
        <f t="shared" si="2"/>
        <v/>
      </c>
    </row>
    <row r="186" ht="22.5" customHeight="1">
      <c r="A186" s="6">
        <v>185.0</v>
      </c>
      <c r="B186" s="11" t="str">
        <f>'Master Schedule'!B186</f>
        <v/>
      </c>
      <c r="C186" s="7">
        <v>46419.0</v>
      </c>
      <c r="D186" s="8" t="str">
        <f t="shared" si="1"/>
        <v>Monday</v>
      </c>
      <c r="E186" s="31"/>
      <c r="F186" s="11"/>
      <c r="G186" s="11"/>
      <c r="H186" s="31"/>
      <c r="I186" s="11"/>
      <c r="J186" s="22"/>
      <c r="K186" s="35"/>
      <c r="L186" s="35"/>
      <c r="M186" s="35"/>
      <c r="N186" s="36"/>
      <c r="O186" s="34" t="str">
        <f t="shared" si="2"/>
        <v/>
      </c>
    </row>
    <row r="187" ht="22.5" customHeight="1">
      <c r="A187" s="6">
        <v>186.0</v>
      </c>
      <c r="B187" s="11" t="str">
        <f>'Master Schedule'!B187</f>
        <v/>
      </c>
      <c r="C187" s="7">
        <v>46420.0</v>
      </c>
      <c r="D187" s="8" t="str">
        <f t="shared" si="1"/>
        <v>Tuesday</v>
      </c>
      <c r="E187" s="31"/>
      <c r="F187" s="11"/>
      <c r="G187" s="11"/>
      <c r="H187" s="31"/>
      <c r="I187" s="11"/>
      <c r="J187" s="22"/>
      <c r="K187" s="32"/>
      <c r="L187" s="32"/>
      <c r="M187" s="32"/>
      <c r="N187" s="33"/>
      <c r="O187" s="34" t="str">
        <f t="shared" si="2"/>
        <v/>
      </c>
    </row>
    <row r="188" ht="22.5" customHeight="1">
      <c r="A188" s="6">
        <v>187.0</v>
      </c>
      <c r="B188" s="11" t="str">
        <f>'Master Schedule'!B188</f>
        <v/>
      </c>
      <c r="C188" s="7">
        <v>46421.0</v>
      </c>
      <c r="D188" s="8" t="str">
        <f t="shared" si="1"/>
        <v>Wednesday</v>
      </c>
      <c r="E188" s="31"/>
      <c r="F188" s="11"/>
      <c r="G188" s="11"/>
      <c r="H188" s="31"/>
      <c r="I188" s="11"/>
      <c r="J188" s="22"/>
      <c r="K188" s="35"/>
      <c r="L188" s="35"/>
      <c r="M188" s="35"/>
      <c r="N188" s="36"/>
      <c r="O188" s="34" t="str">
        <f t="shared" si="2"/>
        <v/>
      </c>
    </row>
    <row r="189" ht="22.5" customHeight="1">
      <c r="A189" s="6">
        <v>188.0</v>
      </c>
      <c r="B189" s="11" t="str">
        <f>'Master Schedule'!B189</f>
        <v/>
      </c>
      <c r="C189" s="7">
        <v>46422.0</v>
      </c>
      <c r="D189" s="8" t="str">
        <f t="shared" si="1"/>
        <v>Thursday</v>
      </c>
      <c r="E189" s="31"/>
      <c r="F189" s="11"/>
      <c r="G189" s="11"/>
      <c r="H189" s="31"/>
      <c r="I189" s="11"/>
      <c r="J189" s="22"/>
      <c r="K189" s="32"/>
      <c r="L189" s="32"/>
      <c r="M189" s="32"/>
      <c r="N189" s="33"/>
      <c r="O189" s="34" t="str">
        <f t="shared" si="2"/>
        <v/>
      </c>
    </row>
    <row r="190" ht="22.5" customHeight="1">
      <c r="A190" s="6">
        <v>189.0</v>
      </c>
      <c r="B190" s="11" t="str">
        <f>'Master Schedule'!B190</f>
        <v/>
      </c>
      <c r="C190" s="7">
        <v>46423.0</v>
      </c>
      <c r="D190" s="8" t="str">
        <f t="shared" si="1"/>
        <v>Friday</v>
      </c>
      <c r="E190" s="31"/>
      <c r="F190" s="11"/>
      <c r="G190" s="11"/>
      <c r="H190" s="31"/>
      <c r="I190" s="11"/>
      <c r="J190" s="22"/>
      <c r="K190" s="35"/>
      <c r="L190" s="35"/>
      <c r="M190" s="35"/>
      <c r="N190" s="36"/>
      <c r="O190" s="34" t="str">
        <f t="shared" si="2"/>
        <v/>
      </c>
    </row>
    <row r="191" ht="22.5" customHeight="1">
      <c r="A191" s="6">
        <v>190.0</v>
      </c>
      <c r="B191" s="11" t="str">
        <f>'Master Schedule'!B191</f>
        <v/>
      </c>
      <c r="C191" s="7">
        <v>46424.0</v>
      </c>
      <c r="D191" s="8" t="str">
        <f t="shared" si="1"/>
        <v>Saturday</v>
      </c>
      <c r="E191" s="31"/>
      <c r="F191" s="11"/>
      <c r="G191" s="11"/>
      <c r="H191" s="31"/>
      <c r="I191" s="11"/>
      <c r="J191" s="22"/>
      <c r="K191" s="32"/>
      <c r="L191" s="32"/>
      <c r="M191" s="32"/>
      <c r="N191" s="33"/>
      <c r="O191" s="34" t="str">
        <f t="shared" si="2"/>
        <v/>
      </c>
    </row>
    <row r="192" ht="22.5" customHeight="1">
      <c r="A192" s="6">
        <v>191.0</v>
      </c>
      <c r="B192" s="11" t="str">
        <f>'Master Schedule'!B192</f>
        <v/>
      </c>
      <c r="C192" s="7">
        <v>46425.0</v>
      </c>
      <c r="D192" s="8" t="str">
        <f t="shared" si="1"/>
        <v>Sunday</v>
      </c>
      <c r="E192" s="31"/>
      <c r="F192" s="11"/>
      <c r="G192" s="11"/>
      <c r="H192" s="31"/>
      <c r="I192" s="11"/>
      <c r="J192" s="22"/>
      <c r="K192" s="35"/>
      <c r="L192" s="35"/>
      <c r="M192" s="35"/>
      <c r="N192" s="36"/>
      <c r="O192" s="34" t="str">
        <f t="shared" si="2"/>
        <v/>
      </c>
    </row>
    <row r="193" ht="22.5" customHeight="1">
      <c r="A193" s="6">
        <v>192.0</v>
      </c>
      <c r="B193" s="11" t="str">
        <f>'Master Schedule'!B193</f>
        <v/>
      </c>
      <c r="C193" s="7">
        <v>46426.0</v>
      </c>
      <c r="D193" s="8" t="str">
        <f t="shared" si="1"/>
        <v>Monday</v>
      </c>
      <c r="E193" s="31"/>
      <c r="F193" s="11"/>
      <c r="G193" s="11"/>
      <c r="H193" s="31"/>
      <c r="I193" s="11"/>
      <c r="J193" s="22"/>
      <c r="K193" s="32"/>
      <c r="L193" s="32"/>
      <c r="M193" s="32"/>
      <c r="N193" s="33"/>
      <c r="O193" s="34" t="str">
        <f t="shared" si="2"/>
        <v/>
      </c>
    </row>
    <row r="194" ht="22.5" customHeight="1">
      <c r="A194" s="6">
        <v>193.0</v>
      </c>
      <c r="B194" s="11" t="str">
        <f>'Master Schedule'!B194</f>
        <v/>
      </c>
      <c r="C194" s="7">
        <v>46427.0</v>
      </c>
      <c r="D194" s="8" t="str">
        <f t="shared" si="1"/>
        <v>Tuesday</v>
      </c>
      <c r="E194" s="31"/>
      <c r="F194" s="11"/>
      <c r="G194" s="11"/>
      <c r="H194" s="31"/>
      <c r="I194" s="11"/>
      <c r="J194" s="22"/>
      <c r="K194" s="35"/>
      <c r="L194" s="35"/>
      <c r="M194" s="35"/>
      <c r="N194" s="36"/>
      <c r="O194" s="34" t="str">
        <f t="shared" si="2"/>
        <v/>
      </c>
    </row>
    <row r="195" ht="22.5" customHeight="1">
      <c r="A195" s="6">
        <v>194.0</v>
      </c>
      <c r="B195" s="11" t="str">
        <f>'Master Schedule'!B195</f>
        <v/>
      </c>
      <c r="C195" s="7">
        <v>46428.0</v>
      </c>
      <c r="D195" s="8" t="str">
        <f t="shared" si="1"/>
        <v>Wednesday</v>
      </c>
      <c r="E195" s="31"/>
      <c r="F195" s="11"/>
      <c r="G195" s="11"/>
      <c r="H195" s="31"/>
      <c r="I195" s="11"/>
      <c r="J195" s="22"/>
      <c r="K195" s="32"/>
      <c r="L195" s="32"/>
      <c r="M195" s="32"/>
      <c r="N195" s="33"/>
      <c r="O195" s="34" t="str">
        <f t="shared" si="2"/>
        <v/>
      </c>
    </row>
    <row r="196" ht="22.5" customHeight="1">
      <c r="A196" s="6">
        <v>195.0</v>
      </c>
      <c r="B196" s="11" t="str">
        <f>'Master Schedule'!B196</f>
        <v/>
      </c>
      <c r="C196" s="7">
        <v>46429.0</v>
      </c>
      <c r="D196" s="8" t="str">
        <f t="shared" si="1"/>
        <v>Thursday</v>
      </c>
      <c r="E196" s="31"/>
      <c r="F196" s="11"/>
      <c r="G196" s="11"/>
      <c r="H196" s="31"/>
      <c r="I196" s="11"/>
      <c r="J196" s="22"/>
      <c r="K196" s="35"/>
      <c r="L196" s="35"/>
      <c r="M196" s="35"/>
      <c r="N196" s="36"/>
      <c r="O196" s="34" t="str">
        <f t="shared" si="2"/>
        <v/>
      </c>
    </row>
    <row r="197" ht="22.5" customHeight="1">
      <c r="A197" s="6">
        <v>196.0</v>
      </c>
      <c r="B197" s="11" t="str">
        <f>'Master Schedule'!B197</f>
        <v/>
      </c>
      <c r="C197" s="7">
        <v>46430.0</v>
      </c>
      <c r="D197" s="8" t="str">
        <f t="shared" si="1"/>
        <v>Friday</v>
      </c>
      <c r="E197" s="31"/>
      <c r="F197" s="11"/>
      <c r="G197" s="11"/>
      <c r="H197" s="31"/>
      <c r="I197" s="11"/>
      <c r="J197" s="22"/>
      <c r="K197" s="32"/>
      <c r="L197" s="32"/>
      <c r="M197" s="32"/>
      <c r="N197" s="33"/>
      <c r="O197" s="34" t="str">
        <f t="shared" si="2"/>
        <v/>
      </c>
    </row>
    <row r="198" ht="22.5" customHeight="1">
      <c r="A198" s="6">
        <v>197.0</v>
      </c>
      <c r="B198" s="11" t="str">
        <f>'Master Schedule'!B198</f>
        <v/>
      </c>
      <c r="C198" s="7">
        <v>46431.0</v>
      </c>
      <c r="D198" s="8" t="str">
        <f t="shared" si="1"/>
        <v>Saturday</v>
      </c>
      <c r="E198" s="31"/>
      <c r="F198" s="11"/>
      <c r="G198" s="11"/>
      <c r="H198" s="31"/>
      <c r="I198" s="11"/>
      <c r="J198" s="22"/>
      <c r="K198" s="35"/>
      <c r="L198" s="35"/>
      <c r="M198" s="35"/>
      <c r="N198" s="36"/>
      <c r="O198" s="34" t="str">
        <f t="shared" si="2"/>
        <v/>
      </c>
    </row>
    <row r="199" ht="22.5" customHeight="1">
      <c r="A199" s="6">
        <v>198.0</v>
      </c>
      <c r="B199" s="11" t="str">
        <f>'Master Schedule'!B199</f>
        <v/>
      </c>
      <c r="C199" s="7">
        <v>46432.0</v>
      </c>
      <c r="D199" s="8" t="str">
        <f t="shared" si="1"/>
        <v>Sunday</v>
      </c>
      <c r="E199" s="31"/>
      <c r="F199" s="11"/>
      <c r="G199" s="11"/>
      <c r="H199" s="31"/>
      <c r="I199" s="11"/>
      <c r="J199" s="22"/>
      <c r="K199" s="32"/>
      <c r="L199" s="32"/>
      <c r="M199" s="32"/>
      <c r="N199" s="33"/>
      <c r="O199" s="34" t="str">
        <f t="shared" si="2"/>
        <v/>
      </c>
    </row>
    <row r="200" ht="22.5" customHeight="1">
      <c r="A200" s="6">
        <v>199.0</v>
      </c>
      <c r="B200" s="11" t="str">
        <f>'Master Schedule'!B200</f>
        <v/>
      </c>
      <c r="C200" s="7">
        <v>46433.0</v>
      </c>
      <c r="D200" s="8" t="str">
        <f t="shared" si="1"/>
        <v>Monday</v>
      </c>
      <c r="E200" s="31"/>
      <c r="F200" s="11"/>
      <c r="G200" s="11"/>
      <c r="H200" s="31"/>
      <c r="I200" s="11"/>
      <c r="J200" s="22"/>
      <c r="K200" s="35"/>
      <c r="L200" s="35"/>
      <c r="M200" s="35"/>
      <c r="N200" s="36"/>
      <c r="O200" s="34" t="str">
        <f t="shared" si="2"/>
        <v/>
      </c>
    </row>
    <row r="201" ht="22.5" customHeight="1">
      <c r="A201" s="6">
        <v>200.0</v>
      </c>
      <c r="B201" s="11" t="str">
        <f>'Master Schedule'!B201</f>
        <v/>
      </c>
      <c r="C201" s="7">
        <v>46434.0</v>
      </c>
      <c r="D201" s="8" t="str">
        <f t="shared" si="1"/>
        <v>Tuesday</v>
      </c>
      <c r="E201" s="31"/>
      <c r="F201" s="11"/>
      <c r="G201" s="11"/>
      <c r="H201" s="31"/>
      <c r="I201" s="11"/>
      <c r="J201" s="22"/>
      <c r="K201" s="32"/>
      <c r="L201" s="32"/>
      <c r="M201" s="32"/>
      <c r="N201" s="33"/>
      <c r="O201" s="34" t="str">
        <f t="shared" si="2"/>
        <v/>
      </c>
    </row>
    <row r="202" ht="22.5" customHeight="1">
      <c r="A202" s="6">
        <v>201.0</v>
      </c>
      <c r="B202" s="11" t="str">
        <f>'Master Schedule'!B202</f>
        <v/>
      </c>
      <c r="C202" s="7">
        <v>46435.0</v>
      </c>
      <c r="D202" s="8" t="str">
        <f t="shared" si="1"/>
        <v>Wednesday</v>
      </c>
      <c r="E202" s="31"/>
      <c r="F202" s="11"/>
      <c r="G202" s="11"/>
      <c r="H202" s="31"/>
      <c r="I202" s="11"/>
      <c r="J202" s="22"/>
      <c r="K202" s="35"/>
      <c r="L202" s="35"/>
      <c r="M202" s="35"/>
      <c r="N202" s="36"/>
      <c r="O202" s="34" t="str">
        <f t="shared" si="2"/>
        <v/>
      </c>
    </row>
    <row r="203" ht="22.5" customHeight="1">
      <c r="A203" s="6">
        <v>202.0</v>
      </c>
      <c r="B203" s="11" t="str">
        <f>'Master Schedule'!B203</f>
        <v/>
      </c>
      <c r="C203" s="7">
        <v>46436.0</v>
      </c>
      <c r="D203" s="8" t="str">
        <f t="shared" si="1"/>
        <v>Thursday</v>
      </c>
      <c r="E203" s="31"/>
      <c r="F203" s="11"/>
      <c r="G203" s="11"/>
      <c r="H203" s="31"/>
      <c r="I203" s="11"/>
      <c r="J203" s="22"/>
      <c r="K203" s="32"/>
      <c r="L203" s="32"/>
      <c r="M203" s="32"/>
      <c r="N203" s="33"/>
      <c r="O203" s="34" t="str">
        <f t="shared" si="2"/>
        <v/>
      </c>
    </row>
    <row r="204" ht="22.5" customHeight="1">
      <c r="A204" s="6">
        <v>203.0</v>
      </c>
      <c r="B204" s="11" t="str">
        <f>'Master Schedule'!B204</f>
        <v/>
      </c>
      <c r="C204" s="7">
        <v>46437.0</v>
      </c>
      <c r="D204" s="8" t="str">
        <f t="shared" si="1"/>
        <v>Friday</v>
      </c>
      <c r="E204" s="31"/>
      <c r="F204" s="11"/>
      <c r="G204" s="11"/>
      <c r="H204" s="31"/>
      <c r="I204" s="11"/>
      <c r="J204" s="22"/>
      <c r="K204" s="35"/>
      <c r="L204" s="35"/>
      <c r="M204" s="35"/>
      <c r="N204" s="36"/>
      <c r="O204" s="34" t="str">
        <f t="shared" si="2"/>
        <v/>
      </c>
    </row>
    <row r="205" ht="22.5" customHeight="1">
      <c r="A205" s="6">
        <v>204.0</v>
      </c>
      <c r="B205" s="11" t="str">
        <f>'Master Schedule'!B205</f>
        <v/>
      </c>
      <c r="C205" s="7">
        <v>46438.0</v>
      </c>
      <c r="D205" s="8" t="str">
        <f t="shared" si="1"/>
        <v>Saturday</v>
      </c>
      <c r="E205" s="31"/>
      <c r="F205" s="11"/>
      <c r="G205" s="11"/>
      <c r="H205" s="31"/>
      <c r="I205" s="11"/>
      <c r="J205" s="22"/>
      <c r="K205" s="32"/>
      <c r="L205" s="32"/>
      <c r="M205" s="32"/>
      <c r="N205" s="33"/>
      <c r="O205" s="34" t="str">
        <f t="shared" si="2"/>
        <v/>
      </c>
    </row>
    <row r="206" ht="22.5" customHeight="1">
      <c r="A206" s="6">
        <v>205.0</v>
      </c>
      <c r="B206" s="11" t="str">
        <f>'Master Schedule'!B206</f>
        <v/>
      </c>
      <c r="C206" s="7">
        <v>46439.0</v>
      </c>
      <c r="D206" s="8" t="str">
        <f t="shared" si="1"/>
        <v>Sunday</v>
      </c>
      <c r="E206" s="31"/>
      <c r="F206" s="11"/>
      <c r="G206" s="11"/>
      <c r="H206" s="31"/>
      <c r="I206" s="11"/>
      <c r="J206" s="22"/>
      <c r="K206" s="35"/>
      <c r="L206" s="35"/>
      <c r="M206" s="35"/>
      <c r="N206" s="36"/>
      <c r="O206" s="34" t="str">
        <f t="shared" si="2"/>
        <v/>
      </c>
    </row>
    <row r="207" ht="22.5" customHeight="1">
      <c r="A207" s="6">
        <v>206.0</v>
      </c>
      <c r="B207" s="11" t="str">
        <f>'Master Schedule'!B207</f>
        <v/>
      </c>
      <c r="C207" s="7">
        <v>46440.0</v>
      </c>
      <c r="D207" s="8" t="str">
        <f t="shared" si="1"/>
        <v>Monday</v>
      </c>
      <c r="E207" s="31"/>
      <c r="F207" s="11"/>
      <c r="G207" s="11"/>
      <c r="H207" s="31"/>
      <c r="I207" s="11"/>
      <c r="J207" s="22"/>
      <c r="K207" s="32"/>
      <c r="L207" s="32"/>
      <c r="M207" s="32"/>
      <c r="N207" s="33"/>
      <c r="O207" s="34" t="str">
        <f t="shared" si="2"/>
        <v/>
      </c>
    </row>
    <row r="208" ht="22.5" customHeight="1">
      <c r="A208" s="6">
        <v>207.0</v>
      </c>
      <c r="B208" s="11" t="str">
        <f>'Master Schedule'!B208</f>
        <v/>
      </c>
      <c r="C208" s="7">
        <v>46441.0</v>
      </c>
      <c r="D208" s="8" t="str">
        <f t="shared" si="1"/>
        <v>Tuesday</v>
      </c>
      <c r="E208" s="31"/>
      <c r="F208" s="11"/>
      <c r="G208" s="11"/>
      <c r="H208" s="31"/>
      <c r="I208" s="11"/>
      <c r="J208" s="22"/>
      <c r="K208" s="35"/>
      <c r="L208" s="35"/>
      <c r="M208" s="35"/>
      <c r="N208" s="36"/>
      <c r="O208" s="34" t="str">
        <f t="shared" si="2"/>
        <v/>
      </c>
    </row>
    <row r="209" ht="22.5" customHeight="1">
      <c r="A209" s="6">
        <v>208.0</v>
      </c>
      <c r="B209" s="11" t="str">
        <f>'Master Schedule'!B209</f>
        <v/>
      </c>
      <c r="C209" s="7">
        <v>46442.0</v>
      </c>
      <c r="D209" s="8" t="str">
        <f t="shared" si="1"/>
        <v>Wednesday</v>
      </c>
      <c r="E209" s="31"/>
      <c r="F209" s="11"/>
      <c r="G209" s="11"/>
      <c r="H209" s="31"/>
      <c r="I209" s="11"/>
      <c r="J209" s="22"/>
      <c r="K209" s="32"/>
      <c r="L209" s="32"/>
      <c r="M209" s="32"/>
      <c r="N209" s="33"/>
      <c r="O209" s="34" t="str">
        <f t="shared" si="2"/>
        <v/>
      </c>
    </row>
    <row r="210" ht="22.5" customHeight="1">
      <c r="A210" s="6">
        <v>209.0</v>
      </c>
      <c r="B210" s="11" t="str">
        <f>'Master Schedule'!B210</f>
        <v/>
      </c>
      <c r="C210" s="7">
        <v>46443.0</v>
      </c>
      <c r="D210" s="8" t="str">
        <f t="shared" si="1"/>
        <v>Thursday</v>
      </c>
      <c r="E210" s="31"/>
      <c r="F210" s="11"/>
      <c r="G210" s="11"/>
      <c r="H210" s="31"/>
      <c r="I210" s="11"/>
      <c r="J210" s="22"/>
      <c r="K210" s="35"/>
      <c r="L210" s="35"/>
      <c r="M210" s="35"/>
      <c r="N210" s="36"/>
      <c r="O210" s="34" t="str">
        <f t="shared" si="2"/>
        <v/>
      </c>
    </row>
    <row r="211" ht="22.5" customHeight="1">
      <c r="A211" s="6">
        <v>210.0</v>
      </c>
      <c r="B211" s="11" t="str">
        <f>'Master Schedule'!B211</f>
        <v/>
      </c>
      <c r="C211" s="7">
        <v>46444.0</v>
      </c>
      <c r="D211" s="8" t="str">
        <f t="shared" si="1"/>
        <v>Friday</v>
      </c>
      <c r="E211" s="31"/>
      <c r="F211" s="11"/>
      <c r="G211" s="11"/>
      <c r="H211" s="31"/>
      <c r="I211" s="11"/>
      <c r="J211" s="22"/>
      <c r="K211" s="32"/>
      <c r="L211" s="32"/>
      <c r="M211" s="32"/>
      <c r="N211" s="33"/>
      <c r="O211" s="34" t="str">
        <f t="shared" si="2"/>
        <v/>
      </c>
    </row>
    <row r="212" ht="22.5" customHeight="1">
      <c r="A212" s="6">
        <v>211.0</v>
      </c>
      <c r="B212" s="11" t="str">
        <f>'Master Schedule'!B212</f>
        <v/>
      </c>
      <c r="C212" s="7">
        <v>46445.0</v>
      </c>
      <c r="D212" s="8" t="str">
        <f t="shared" si="1"/>
        <v>Saturday</v>
      </c>
      <c r="E212" s="31"/>
      <c r="F212" s="11"/>
      <c r="G212" s="11"/>
      <c r="H212" s="31"/>
      <c r="I212" s="11"/>
      <c r="J212" s="22"/>
      <c r="K212" s="35"/>
      <c r="L212" s="35"/>
      <c r="M212" s="35"/>
      <c r="N212" s="36"/>
      <c r="O212" s="34" t="str">
        <f t="shared" si="2"/>
        <v/>
      </c>
    </row>
    <row r="213" ht="22.5" customHeight="1">
      <c r="A213" s="6">
        <v>212.0</v>
      </c>
      <c r="B213" s="11" t="str">
        <f>'Master Schedule'!B213</f>
        <v/>
      </c>
      <c r="C213" s="7">
        <v>46446.0</v>
      </c>
      <c r="D213" s="8" t="str">
        <f t="shared" si="1"/>
        <v>Sunday</v>
      </c>
      <c r="E213" s="31"/>
      <c r="F213" s="11"/>
      <c r="G213" s="11"/>
      <c r="H213" s="31"/>
      <c r="I213" s="11"/>
      <c r="J213" s="22"/>
      <c r="K213" s="32"/>
      <c r="L213" s="32"/>
      <c r="M213" s="32"/>
      <c r="N213" s="33"/>
      <c r="O213" s="34" t="str">
        <f t="shared" si="2"/>
        <v/>
      </c>
    </row>
    <row r="214" ht="22.5" customHeight="1">
      <c r="A214" s="6">
        <v>213.0</v>
      </c>
      <c r="B214" s="11" t="str">
        <f>'Master Schedule'!B214</f>
        <v/>
      </c>
      <c r="C214" s="7">
        <v>46447.0</v>
      </c>
      <c r="D214" s="8" t="str">
        <f t="shared" si="1"/>
        <v>Monday</v>
      </c>
      <c r="E214" s="31"/>
      <c r="F214" s="11"/>
      <c r="G214" s="11"/>
      <c r="H214" s="31"/>
      <c r="I214" s="11"/>
      <c r="J214" s="22"/>
      <c r="K214" s="35"/>
      <c r="L214" s="35"/>
      <c r="M214" s="35"/>
      <c r="N214" s="36"/>
      <c r="O214" s="34" t="str">
        <f t="shared" si="2"/>
        <v/>
      </c>
    </row>
    <row r="215" ht="22.5" customHeight="1">
      <c r="A215" s="6">
        <v>214.0</v>
      </c>
      <c r="B215" s="11" t="str">
        <f>'Master Schedule'!B215</f>
        <v/>
      </c>
      <c r="C215" s="7">
        <v>46448.0</v>
      </c>
      <c r="D215" s="8" t="str">
        <f t="shared" si="1"/>
        <v>Tuesday</v>
      </c>
      <c r="E215" s="31"/>
      <c r="F215" s="11"/>
      <c r="G215" s="11"/>
      <c r="H215" s="31"/>
      <c r="I215" s="11"/>
      <c r="J215" s="22"/>
      <c r="K215" s="32"/>
      <c r="L215" s="32"/>
      <c r="M215" s="32"/>
      <c r="N215" s="33"/>
      <c r="O215" s="34" t="str">
        <f t="shared" si="2"/>
        <v/>
      </c>
    </row>
    <row r="216" ht="22.5" customHeight="1">
      <c r="A216" s="6">
        <v>215.0</v>
      </c>
      <c r="B216" s="11" t="str">
        <f>'Master Schedule'!B216</f>
        <v/>
      </c>
      <c r="C216" s="7">
        <v>46449.0</v>
      </c>
      <c r="D216" s="8" t="str">
        <f t="shared" si="1"/>
        <v>Wednesday</v>
      </c>
      <c r="E216" s="31"/>
      <c r="F216" s="11"/>
      <c r="G216" s="11"/>
      <c r="H216" s="31"/>
      <c r="I216" s="11"/>
      <c r="J216" s="22"/>
      <c r="K216" s="35"/>
      <c r="L216" s="35"/>
      <c r="M216" s="35"/>
      <c r="N216" s="36"/>
      <c r="O216" s="34" t="str">
        <f t="shared" si="2"/>
        <v/>
      </c>
    </row>
    <row r="217" ht="22.5" customHeight="1">
      <c r="A217" s="6">
        <v>216.0</v>
      </c>
      <c r="B217" s="11" t="str">
        <f>'Master Schedule'!B217</f>
        <v/>
      </c>
      <c r="C217" s="7">
        <v>46450.0</v>
      </c>
      <c r="D217" s="8" t="str">
        <f t="shared" si="1"/>
        <v>Thursday</v>
      </c>
      <c r="E217" s="31"/>
      <c r="F217" s="11"/>
      <c r="G217" s="11"/>
      <c r="H217" s="31"/>
      <c r="I217" s="11"/>
      <c r="J217" s="22"/>
      <c r="K217" s="32"/>
      <c r="L217" s="32"/>
      <c r="M217" s="32"/>
      <c r="N217" s="33"/>
      <c r="O217" s="34" t="str">
        <f t="shared" si="2"/>
        <v/>
      </c>
    </row>
    <row r="218" ht="22.5" customHeight="1">
      <c r="A218" s="6">
        <v>217.0</v>
      </c>
      <c r="B218" s="11" t="str">
        <f>'Master Schedule'!B218</f>
        <v/>
      </c>
      <c r="C218" s="7">
        <v>46451.0</v>
      </c>
      <c r="D218" s="8" t="str">
        <f t="shared" si="1"/>
        <v>Friday</v>
      </c>
      <c r="E218" s="31"/>
      <c r="F218" s="11"/>
      <c r="G218" s="11"/>
      <c r="H218" s="31"/>
      <c r="I218" s="11"/>
      <c r="J218" s="22"/>
      <c r="K218" s="35"/>
      <c r="L218" s="35"/>
      <c r="M218" s="35"/>
      <c r="N218" s="36"/>
      <c r="O218" s="34" t="str">
        <f t="shared" si="2"/>
        <v/>
      </c>
    </row>
    <row r="219" ht="22.5" customHeight="1">
      <c r="A219" s="6">
        <v>218.0</v>
      </c>
      <c r="B219" s="11" t="str">
        <f>'Master Schedule'!B219</f>
        <v/>
      </c>
      <c r="C219" s="7">
        <v>46452.0</v>
      </c>
      <c r="D219" s="8" t="str">
        <f t="shared" si="1"/>
        <v>Saturday</v>
      </c>
      <c r="E219" s="31"/>
      <c r="F219" s="11"/>
      <c r="G219" s="11"/>
      <c r="H219" s="31"/>
      <c r="I219" s="11"/>
      <c r="J219" s="22"/>
      <c r="K219" s="32"/>
      <c r="L219" s="32"/>
      <c r="M219" s="32"/>
      <c r="N219" s="33"/>
      <c r="O219" s="34" t="str">
        <f t="shared" si="2"/>
        <v/>
      </c>
    </row>
    <row r="220" ht="22.5" customHeight="1">
      <c r="A220" s="6">
        <v>219.0</v>
      </c>
      <c r="B220" s="11" t="str">
        <f>'Master Schedule'!B220</f>
        <v/>
      </c>
      <c r="C220" s="7">
        <v>46453.0</v>
      </c>
      <c r="D220" s="8" t="str">
        <f t="shared" si="1"/>
        <v>Sunday</v>
      </c>
      <c r="E220" s="31"/>
      <c r="F220" s="11"/>
      <c r="G220" s="11"/>
      <c r="H220" s="31"/>
      <c r="I220" s="11"/>
      <c r="J220" s="22"/>
      <c r="K220" s="35"/>
      <c r="L220" s="35"/>
      <c r="M220" s="35"/>
      <c r="N220" s="36"/>
      <c r="O220" s="34" t="str">
        <f t="shared" si="2"/>
        <v/>
      </c>
    </row>
    <row r="221" ht="22.5" customHeight="1">
      <c r="A221" s="6">
        <v>220.0</v>
      </c>
      <c r="B221" s="11" t="str">
        <f>'Master Schedule'!B221</f>
        <v/>
      </c>
      <c r="C221" s="7">
        <v>46454.0</v>
      </c>
      <c r="D221" s="8" t="str">
        <f t="shared" si="1"/>
        <v>Monday</v>
      </c>
      <c r="E221" s="31"/>
      <c r="F221" s="11"/>
      <c r="G221" s="11"/>
      <c r="H221" s="31"/>
      <c r="I221" s="11"/>
      <c r="J221" s="22"/>
      <c r="K221" s="32"/>
      <c r="L221" s="32"/>
      <c r="M221" s="32"/>
      <c r="N221" s="33"/>
      <c r="O221" s="34" t="str">
        <f t="shared" si="2"/>
        <v/>
      </c>
    </row>
    <row r="222" ht="22.5" customHeight="1">
      <c r="A222" s="6">
        <v>221.0</v>
      </c>
      <c r="B222" s="11" t="str">
        <f>'Master Schedule'!B222</f>
        <v>Spring Break</v>
      </c>
      <c r="C222" s="7">
        <v>46455.0</v>
      </c>
      <c r="D222" s="8" t="str">
        <f t="shared" si="1"/>
        <v>Tuesday</v>
      </c>
      <c r="E222" s="31"/>
      <c r="F222" s="11"/>
      <c r="G222" s="11"/>
      <c r="H222" s="31"/>
      <c r="I222" s="11"/>
      <c r="J222" s="22"/>
      <c r="K222" s="35"/>
      <c r="L222" s="35"/>
      <c r="M222" s="35"/>
      <c r="N222" s="36"/>
      <c r="O222" s="34" t="str">
        <f t="shared" si="2"/>
        <v/>
      </c>
    </row>
    <row r="223" ht="22.5" customHeight="1">
      <c r="A223" s="6">
        <v>222.0</v>
      </c>
      <c r="B223" s="11" t="str">
        <f>'Master Schedule'!B223</f>
        <v>Spring Break</v>
      </c>
      <c r="C223" s="7">
        <v>46456.0</v>
      </c>
      <c r="D223" s="8" t="str">
        <f t="shared" si="1"/>
        <v>Wednesday</v>
      </c>
      <c r="E223" s="31"/>
      <c r="F223" s="11"/>
      <c r="G223" s="11"/>
      <c r="H223" s="31"/>
      <c r="I223" s="11"/>
      <c r="J223" s="22"/>
      <c r="K223" s="32"/>
      <c r="L223" s="32"/>
      <c r="M223" s="32"/>
      <c r="N223" s="33"/>
      <c r="O223" s="34" t="str">
        <f t="shared" si="2"/>
        <v/>
      </c>
    </row>
    <row r="224" ht="22.5" customHeight="1">
      <c r="A224" s="6">
        <v>223.0</v>
      </c>
      <c r="B224" s="11" t="str">
        <f>'Master Schedule'!B224</f>
        <v>Spring Break</v>
      </c>
      <c r="C224" s="7">
        <v>46457.0</v>
      </c>
      <c r="D224" s="8" t="str">
        <f t="shared" si="1"/>
        <v>Thursday</v>
      </c>
      <c r="E224" s="31"/>
      <c r="F224" s="11"/>
      <c r="G224" s="11"/>
      <c r="H224" s="31"/>
      <c r="I224" s="11"/>
      <c r="J224" s="22"/>
      <c r="K224" s="35"/>
      <c r="L224" s="35"/>
      <c r="M224" s="35"/>
      <c r="N224" s="36"/>
      <c r="O224" s="34" t="str">
        <f t="shared" si="2"/>
        <v/>
      </c>
    </row>
    <row r="225" ht="22.5" customHeight="1">
      <c r="A225" s="6">
        <v>224.0</v>
      </c>
      <c r="B225" s="11" t="str">
        <f>'Master Schedule'!B225</f>
        <v>Spring Break</v>
      </c>
      <c r="C225" s="7">
        <v>46458.0</v>
      </c>
      <c r="D225" s="8" t="str">
        <f t="shared" si="1"/>
        <v>Friday</v>
      </c>
      <c r="E225" s="31"/>
      <c r="F225" s="11"/>
      <c r="G225" s="11"/>
      <c r="H225" s="31"/>
      <c r="I225" s="11"/>
      <c r="J225" s="22"/>
      <c r="K225" s="32"/>
      <c r="L225" s="32"/>
      <c r="M225" s="32"/>
      <c r="N225" s="33"/>
      <c r="O225" s="34" t="str">
        <f t="shared" si="2"/>
        <v/>
      </c>
    </row>
    <row r="226" ht="22.5" customHeight="1">
      <c r="A226" s="6">
        <v>225.0</v>
      </c>
      <c r="B226" s="11" t="str">
        <f>'Master Schedule'!B226</f>
        <v>Spring Break</v>
      </c>
      <c r="C226" s="7">
        <v>46459.0</v>
      </c>
      <c r="D226" s="8" t="str">
        <f t="shared" si="1"/>
        <v>Saturday</v>
      </c>
      <c r="E226" s="31"/>
      <c r="F226" s="11"/>
      <c r="G226" s="11"/>
      <c r="H226" s="31"/>
      <c r="I226" s="11"/>
      <c r="J226" s="22"/>
      <c r="K226" s="35"/>
      <c r="L226" s="35"/>
      <c r="M226" s="35"/>
      <c r="N226" s="36"/>
      <c r="O226" s="34" t="str">
        <f t="shared" si="2"/>
        <v/>
      </c>
    </row>
    <row r="227" ht="22.5" customHeight="1">
      <c r="A227" s="6">
        <v>226.0</v>
      </c>
      <c r="B227" s="11" t="str">
        <f>'Master Schedule'!B227</f>
        <v/>
      </c>
      <c r="C227" s="7">
        <v>46460.0</v>
      </c>
      <c r="D227" s="8" t="str">
        <f t="shared" si="1"/>
        <v>Sunday</v>
      </c>
      <c r="E227" s="31"/>
      <c r="F227" s="11"/>
      <c r="G227" s="11"/>
      <c r="H227" s="31"/>
      <c r="I227" s="11"/>
      <c r="J227" s="22"/>
      <c r="K227" s="32"/>
      <c r="L227" s="32"/>
      <c r="M227" s="32"/>
      <c r="N227" s="33"/>
      <c r="O227" s="34" t="str">
        <f t="shared" si="2"/>
        <v/>
      </c>
    </row>
    <row r="228" ht="22.5" customHeight="1">
      <c r="A228" s="6">
        <v>227.0</v>
      </c>
      <c r="B228" s="11" t="str">
        <f>'Master Schedule'!B228</f>
        <v/>
      </c>
      <c r="C228" s="7">
        <v>46461.0</v>
      </c>
      <c r="D228" s="8" t="str">
        <f t="shared" si="1"/>
        <v>Monday</v>
      </c>
      <c r="E228" s="31"/>
      <c r="F228" s="11"/>
      <c r="G228" s="11"/>
      <c r="H228" s="31"/>
      <c r="I228" s="11"/>
      <c r="J228" s="22"/>
      <c r="K228" s="35"/>
      <c r="L228" s="35"/>
      <c r="M228" s="35"/>
      <c r="N228" s="36"/>
      <c r="O228" s="34" t="str">
        <f t="shared" si="2"/>
        <v/>
      </c>
    </row>
    <row r="229" ht="22.5" customHeight="1">
      <c r="A229" s="6">
        <v>228.0</v>
      </c>
      <c r="B229" s="11" t="str">
        <f>'Master Schedule'!B229</f>
        <v/>
      </c>
      <c r="C229" s="7">
        <v>46462.0</v>
      </c>
      <c r="D229" s="8" t="str">
        <f t="shared" si="1"/>
        <v>Tuesday</v>
      </c>
      <c r="E229" s="31"/>
      <c r="F229" s="11"/>
      <c r="G229" s="11"/>
      <c r="H229" s="31"/>
      <c r="I229" s="11"/>
      <c r="J229" s="22"/>
      <c r="K229" s="32"/>
      <c r="L229" s="32"/>
      <c r="M229" s="32"/>
      <c r="N229" s="33"/>
      <c r="O229" s="34" t="str">
        <f t="shared" si="2"/>
        <v/>
      </c>
    </row>
    <row r="230" ht="22.5" customHeight="1">
      <c r="A230" s="6">
        <v>229.0</v>
      </c>
      <c r="B230" s="11" t="str">
        <f>'Master Schedule'!B230</f>
        <v/>
      </c>
      <c r="C230" s="7">
        <v>46463.0</v>
      </c>
      <c r="D230" s="8" t="str">
        <f t="shared" si="1"/>
        <v>Wednesday</v>
      </c>
      <c r="E230" s="31"/>
      <c r="F230" s="11"/>
      <c r="G230" s="11"/>
      <c r="H230" s="31"/>
      <c r="I230" s="11"/>
      <c r="J230" s="22"/>
      <c r="K230" s="35"/>
      <c r="L230" s="35"/>
      <c r="M230" s="35"/>
      <c r="N230" s="36"/>
      <c r="O230" s="34" t="str">
        <f t="shared" si="2"/>
        <v/>
      </c>
    </row>
    <row r="231" ht="22.5" customHeight="1">
      <c r="A231" s="6">
        <v>230.0</v>
      </c>
      <c r="B231" s="11" t="str">
        <f>'Master Schedule'!B231</f>
        <v/>
      </c>
      <c r="C231" s="7">
        <v>46464.0</v>
      </c>
      <c r="D231" s="8" t="str">
        <f t="shared" si="1"/>
        <v>Thursday</v>
      </c>
      <c r="E231" s="31"/>
      <c r="F231" s="11"/>
      <c r="G231" s="11"/>
      <c r="H231" s="31"/>
      <c r="I231" s="11"/>
      <c r="J231" s="22"/>
      <c r="K231" s="32"/>
      <c r="L231" s="32"/>
      <c r="M231" s="32"/>
      <c r="N231" s="33"/>
      <c r="O231" s="34" t="str">
        <f t="shared" si="2"/>
        <v/>
      </c>
    </row>
    <row r="232" ht="22.5" customHeight="1">
      <c r="A232" s="6">
        <v>231.0</v>
      </c>
      <c r="B232" s="11" t="str">
        <f>'Master Schedule'!B232</f>
        <v/>
      </c>
      <c r="C232" s="7">
        <v>46465.0</v>
      </c>
      <c r="D232" s="8" t="str">
        <f t="shared" si="1"/>
        <v>Friday</v>
      </c>
      <c r="E232" s="31"/>
      <c r="F232" s="11"/>
      <c r="G232" s="11"/>
      <c r="H232" s="31"/>
      <c r="I232" s="11"/>
      <c r="J232" s="22"/>
      <c r="K232" s="35"/>
      <c r="L232" s="35"/>
      <c r="M232" s="35"/>
      <c r="N232" s="36"/>
      <c r="O232" s="34" t="str">
        <f t="shared" si="2"/>
        <v/>
      </c>
    </row>
    <row r="233" ht="22.5" customHeight="1">
      <c r="A233" s="6">
        <v>232.0</v>
      </c>
      <c r="B233" s="11" t="str">
        <f>'Master Schedule'!B233</f>
        <v/>
      </c>
      <c r="C233" s="7">
        <v>46466.0</v>
      </c>
      <c r="D233" s="8" t="str">
        <f t="shared" si="1"/>
        <v>Saturday</v>
      </c>
      <c r="E233" s="31"/>
      <c r="F233" s="11"/>
      <c r="G233" s="11"/>
      <c r="H233" s="31"/>
      <c r="I233" s="11"/>
      <c r="J233" s="22"/>
      <c r="K233" s="32"/>
      <c r="L233" s="32"/>
      <c r="M233" s="32"/>
      <c r="N233" s="33"/>
      <c r="O233" s="34" t="str">
        <f t="shared" si="2"/>
        <v/>
      </c>
    </row>
    <row r="234" ht="22.5" customHeight="1">
      <c r="A234" s="6">
        <v>233.0</v>
      </c>
      <c r="B234" s="11" t="str">
        <f>'Master Schedule'!B234</f>
        <v/>
      </c>
      <c r="C234" s="7">
        <v>46467.0</v>
      </c>
      <c r="D234" s="8" t="str">
        <f t="shared" si="1"/>
        <v>Sunday</v>
      </c>
      <c r="E234" s="31"/>
      <c r="F234" s="11"/>
      <c r="G234" s="11"/>
      <c r="H234" s="31"/>
      <c r="I234" s="11"/>
      <c r="J234" s="22"/>
      <c r="K234" s="35"/>
      <c r="L234" s="35"/>
      <c r="M234" s="35"/>
      <c r="N234" s="36"/>
      <c r="O234" s="34" t="str">
        <f t="shared" si="2"/>
        <v/>
      </c>
    </row>
    <row r="235" ht="22.5" customHeight="1">
      <c r="A235" s="6">
        <v>234.0</v>
      </c>
      <c r="B235" s="11" t="str">
        <f>'Master Schedule'!B235</f>
        <v/>
      </c>
      <c r="C235" s="7">
        <v>46468.0</v>
      </c>
      <c r="D235" s="8" t="str">
        <f t="shared" si="1"/>
        <v>Monday</v>
      </c>
      <c r="E235" s="31"/>
      <c r="F235" s="11"/>
      <c r="G235" s="11"/>
      <c r="H235" s="31"/>
      <c r="I235" s="11"/>
      <c r="J235" s="22"/>
      <c r="K235" s="32"/>
      <c r="L235" s="32"/>
      <c r="M235" s="32"/>
      <c r="N235" s="33"/>
      <c r="O235" s="34" t="str">
        <f t="shared" si="2"/>
        <v/>
      </c>
    </row>
    <row r="236" ht="22.5" customHeight="1">
      <c r="A236" s="6">
        <v>235.0</v>
      </c>
      <c r="B236" s="11" t="str">
        <f>'Master Schedule'!B236</f>
        <v/>
      </c>
      <c r="C236" s="7">
        <v>46469.0</v>
      </c>
      <c r="D236" s="8" t="str">
        <f t="shared" si="1"/>
        <v>Tuesday</v>
      </c>
      <c r="E236" s="31"/>
      <c r="F236" s="11"/>
      <c r="G236" s="11"/>
      <c r="H236" s="31"/>
      <c r="I236" s="11"/>
      <c r="J236" s="22"/>
      <c r="K236" s="35"/>
      <c r="L236" s="35"/>
      <c r="M236" s="35"/>
      <c r="N236" s="36"/>
      <c r="O236" s="34" t="str">
        <f t="shared" si="2"/>
        <v/>
      </c>
    </row>
    <row r="237" ht="22.5" customHeight="1">
      <c r="A237" s="6">
        <v>236.0</v>
      </c>
      <c r="B237" s="11" t="str">
        <f>'Master Schedule'!B237</f>
        <v/>
      </c>
      <c r="C237" s="7">
        <v>46470.0</v>
      </c>
      <c r="D237" s="8" t="str">
        <f t="shared" si="1"/>
        <v>Wednesday</v>
      </c>
      <c r="E237" s="31"/>
      <c r="F237" s="11"/>
      <c r="G237" s="11"/>
      <c r="H237" s="31"/>
      <c r="I237" s="11"/>
      <c r="J237" s="22"/>
      <c r="K237" s="32"/>
      <c r="L237" s="32"/>
      <c r="M237" s="32"/>
      <c r="N237" s="33"/>
      <c r="O237" s="34" t="str">
        <f t="shared" si="2"/>
        <v/>
      </c>
    </row>
    <row r="238" ht="22.5" customHeight="1">
      <c r="A238" s="6">
        <v>237.0</v>
      </c>
      <c r="B238" s="11" t="str">
        <f>'Master Schedule'!B238</f>
        <v/>
      </c>
      <c r="C238" s="7">
        <v>46471.0</v>
      </c>
      <c r="D238" s="8" t="str">
        <f t="shared" si="1"/>
        <v>Thursday</v>
      </c>
      <c r="E238" s="31"/>
      <c r="F238" s="11"/>
      <c r="G238" s="11"/>
      <c r="H238" s="31"/>
      <c r="I238" s="11"/>
      <c r="J238" s="22"/>
      <c r="K238" s="35"/>
      <c r="L238" s="35"/>
      <c r="M238" s="35"/>
      <c r="N238" s="36"/>
      <c r="O238" s="34" t="str">
        <f t="shared" si="2"/>
        <v/>
      </c>
    </row>
    <row r="239" ht="22.5" customHeight="1">
      <c r="A239" s="6">
        <v>238.0</v>
      </c>
      <c r="B239" s="11" t="str">
        <f>'Master Schedule'!B239</f>
        <v/>
      </c>
      <c r="C239" s="7">
        <v>46472.0</v>
      </c>
      <c r="D239" s="8" t="str">
        <f t="shared" si="1"/>
        <v>Friday</v>
      </c>
      <c r="E239" s="31"/>
      <c r="F239" s="11"/>
      <c r="G239" s="11"/>
      <c r="H239" s="31"/>
      <c r="I239" s="11"/>
      <c r="J239" s="22"/>
      <c r="K239" s="32"/>
      <c r="L239" s="32"/>
      <c r="M239" s="32"/>
      <c r="N239" s="33"/>
      <c r="O239" s="34" t="str">
        <f t="shared" si="2"/>
        <v/>
      </c>
    </row>
    <row r="240" ht="22.5" customHeight="1">
      <c r="A240" s="6">
        <v>239.0</v>
      </c>
      <c r="B240" s="11" t="str">
        <f>'Master Schedule'!B240</f>
        <v/>
      </c>
      <c r="C240" s="7">
        <v>46473.0</v>
      </c>
      <c r="D240" s="8" t="str">
        <f t="shared" si="1"/>
        <v>Saturday</v>
      </c>
      <c r="E240" s="31"/>
      <c r="F240" s="11"/>
      <c r="G240" s="11"/>
      <c r="H240" s="31"/>
      <c r="I240" s="11"/>
      <c r="J240" s="22"/>
      <c r="K240" s="35"/>
      <c r="L240" s="35"/>
      <c r="M240" s="35"/>
      <c r="N240" s="36"/>
      <c r="O240" s="34" t="str">
        <f t="shared" si="2"/>
        <v/>
      </c>
    </row>
    <row r="241" ht="22.5" customHeight="1">
      <c r="A241" s="6">
        <v>240.0</v>
      </c>
      <c r="B241" s="11" t="str">
        <f>'Master Schedule'!B241</f>
        <v/>
      </c>
      <c r="C241" s="7">
        <v>46474.0</v>
      </c>
      <c r="D241" s="8" t="str">
        <f t="shared" si="1"/>
        <v>Sunday</v>
      </c>
      <c r="E241" s="31"/>
      <c r="F241" s="11"/>
      <c r="G241" s="11"/>
      <c r="H241" s="31"/>
      <c r="I241" s="11"/>
      <c r="J241" s="22"/>
      <c r="K241" s="32"/>
      <c r="L241" s="32"/>
      <c r="M241" s="32"/>
      <c r="N241" s="33"/>
      <c r="O241" s="34" t="str">
        <f t="shared" si="2"/>
        <v/>
      </c>
    </row>
    <row r="242" ht="22.5" customHeight="1">
      <c r="A242" s="6">
        <v>241.0</v>
      </c>
      <c r="B242" s="11" t="str">
        <f>'Master Schedule'!B242</f>
        <v/>
      </c>
      <c r="C242" s="7">
        <v>46475.0</v>
      </c>
      <c r="D242" s="8" t="str">
        <f t="shared" si="1"/>
        <v>Monday</v>
      </c>
      <c r="E242" s="31"/>
      <c r="F242" s="11"/>
      <c r="G242" s="11"/>
      <c r="H242" s="31"/>
      <c r="I242" s="11"/>
      <c r="J242" s="22"/>
      <c r="K242" s="35"/>
      <c r="L242" s="35"/>
      <c r="M242" s="35"/>
      <c r="N242" s="36"/>
      <c r="O242" s="34" t="str">
        <f t="shared" si="2"/>
        <v/>
      </c>
    </row>
    <row r="243" ht="22.5" customHeight="1">
      <c r="A243" s="6">
        <v>242.0</v>
      </c>
      <c r="B243" s="11" t="str">
        <f>'Master Schedule'!B243</f>
        <v/>
      </c>
      <c r="C243" s="7">
        <v>46476.0</v>
      </c>
      <c r="D243" s="8" t="str">
        <f t="shared" si="1"/>
        <v>Tuesday</v>
      </c>
      <c r="E243" s="31"/>
      <c r="F243" s="11"/>
      <c r="G243" s="11"/>
      <c r="H243" s="31"/>
      <c r="I243" s="11"/>
      <c r="J243" s="22"/>
      <c r="K243" s="32"/>
      <c r="L243" s="32"/>
      <c r="M243" s="32"/>
      <c r="N243" s="33"/>
      <c r="O243" s="34" t="str">
        <f t="shared" si="2"/>
        <v/>
      </c>
    </row>
    <row r="244" ht="22.5" customHeight="1">
      <c r="A244" s="6">
        <v>243.0</v>
      </c>
      <c r="B244" s="11" t="str">
        <f>'Master Schedule'!B244</f>
        <v/>
      </c>
      <c r="C244" s="7">
        <v>46477.0</v>
      </c>
      <c r="D244" s="8" t="str">
        <f t="shared" si="1"/>
        <v>Wednesday</v>
      </c>
      <c r="E244" s="31"/>
      <c r="F244" s="11"/>
      <c r="G244" s="11"/>
      <c r="H244" s="31"/>
      <c r="I244" s="11"/>
      <c r="J244" s="22"/>
      <c r="K244" s="35"/>
      <c r="L244" s="35"/>
      <c r="M244" s="35"/>
      <c r="N244" s="36"/>
      <c r="O244" s="34" t="str">
        <f t="shared" si="2"/>
        <v/>
      </c>
    </row>
    <row r="245" ht="22.5" customHeight="1">
      <c r="A245" s="6">
        <v>244.0</v>
      </c>
      <c r="B245" s="11" t="str">
        <f>'Master Schedule'!B245</f>
        <v/>
      </c>
      <c r="C245" s="7">
        <v>46478.0</v>
      </c>
      <c r="D245" s="8" t="str">
        <f t="shared" si="1"/>
        <v>Thursday</v>
      </c>
      <c r="E245" s="31"/>
      <c r="F245" s="11"/>
      <c r="G245" s="11"/>
      <c r="H245" s="31"/>
      <c r="I245" s="11"/>
      <c r="J245" s="22"/>
      <c r="K245" s="32"/>
      <c r="L245" s="32"/>
      <c r="M245" s="32"/>
      <c r="N245" s="33"/>
      <c r="O245" s="34" t="str">
        <f t="shared" si="2"/>
        <v/>
      </c>
    </row>
    <row r="246" ht="22.5" customHeight="1">
      <c r="A246" s="6">
        <v>245.0</v>
      </c>
      <c r="B246" s="11" t="str">
        <f>'Master Schedule'!B246</f>
        <v/>
      </c>
      <c r="C246" s="7">
        <v>46479.0</v>
      </c>
      <c r="D246" s="8" t="str">
        <f t="shared" si="1"/>
        <v>Friday</v>
      </c>
      <c r="E246" s="31"/>
      <c r="F246" s="11"/>
      <c r="G246" s="11"/>
      <c r="H246" s="31"/>
      <c r="I246" s="11"/>
      <c r="J246" s="22"/>
      <c r="K246" s="35"/>
      <c r="L246" s="35"/>
      <c r="M246" s="35"/>
      <c r="N246" s="36"/>
      <c r="O246" s="34" t="str">
        <f t="shared" si="2"/>
        <v/>
      </c>
    </row>
    <row r="247" ht="22.5" customHeight="1">
      <c r="A247" s="6">
        <v>246.0</v>
      </c>
      <c r="B247" s="11" t="str">
        <f>'Master Schedule'!B247</f>
        <v/>
      </c>
      <c r="C247" s="7">
        <v>46480.0</v>
      </c>
      <c r="D247" s="8" t="str">
        <f t="shared" si="1"/>
        <v>Saturday</v>
      </c>
      <c r="E247" s="31"/>
      <c r="F247" s="11"/>
      <c r="G247" s="11"/>
      <c r="H247" s="31"/>
      <c r="I247" s="11"/>
      <c r="J247" s="22"/>
      <c r="K247" s="32"/>
      <c r="L247" s="32"/>
      <c r="M247" s="32"/>
      <c r="N247" s="33"/>
      <c r="O247" s="34" t="str">
        <f t="shared" si="2"/>
        <v/>
      </c>
    </row>
    <row r="248" ht="22.5" customHeight="1">
      <c r="A248" s="6">
        <v>247.0</v>
      </c>
      <c r="B248" s="11" t="str">
        <f>'Master Schedule'!B248</f>
        <v/>
      </c>
      <c r="C248" s="7">
        <v>46481.0</v>
      </c>
      <c r="D248" s="8" t="str">
        <f t="shared" si="1"/>
        <v>Sunday</v>
      </c>
      <c r="E248" s="31"/>
      <c r="F248" s="11"/>
      <c r="G248" s="11"/>
      <c r="H248" s="31"/>
      <c r="I248" s="11"/>
      <c r="J248" s="22"/>
      <c r="K248" s="35"/>
      <c r="L248" s="35"/>
      <c r="M248" s="35"/>
      <c r="N248" s="36"/>
      <c r="O248" s="34" t="str">
        <f t="shared" si="2"/>
        <v/>
      </c>
    </row>
    <row r="249" ht="22.5" customHeight="1">
      <c r="A249" s="6">
        <v>248.0</v>
      </c>
      <c r="B249" s="11" t="str">
        <f>'Master Schedule'!B249</f>
        <v/>
      </c>
      <c r="C249" s="7">
        <v>46482.0</v>
      </c>
      <c r="D249" s="8" t="str">
        <f t="shared" si="1"/>
        <v>Monday</v>
      </c>
      <c r="E249" s="31"/>
      <c r="F249" s="11"/>
      <c r="G249" s="11"/>
      <c r="H249" s="31"/>
      <c r="I249" s="11"/>
      <c r="J249" s="22"/>
      <c r="K249" s="32"/>
      <c r="L249" s="32"/>
      <c r="M249" s="32"/>
      <c r="N249" s="33"/>
      <c r="O249" s="34" t="str">
        <f t="shared" si="2"/>
        <v/>
      </c>
    </row>
    <row r="250" ht="22.5" customHeight="1">
      <c r="A250" s="6">
        <v>249.0</v>
      </c>
      <c r="B250" s="11" t="str">
        <f>'Master Schedule'!B250</f>
        <v/>
      </c>
      <c r="C250" s="7">
        <v>46483.0</v>
      </c>
      <c r="D250" s="8" t="str">
        <f t="shared" si="1"/>
        <v>Tuesday</v>
      </c>
      <c r="E250" s="31"/>
      <c r="F250" s="11"/>
      <c r="G250" s="11"/>
      <c r="H250" s="31"/>
      <c r="I250" s="11"/>
      <c r="J250" s="22"/>
      <c r="K250" s="35"/>
      <c r="L250" s="35"/>
      <c r="M250" s="35"/>
      <c r="N250" s="36"/>
      <c r="O250" s="34" t="str">
        <f t="shared" si="2"/>
        <v/>
      </c>
    </row>
    <row r="251" ht="22.5" customHeight="1">
      <c r="A251" s="6">
        <v>250.0</v>
      </c>
      <c r="B251" s="11" t="str">
        <f>'Master Schedule'!B251</f>
        <v/>
      </c>
      <c r="C251" s="7">
        <v>46484.0</v>
      </c>
      <c r="D251" s="8" t="str">
        <f t="shared" si="1"/>
        <v>Wednesday</v>
      </c>
      <c r="E251" s="31"/>
      <c r="F251" s="11"/>
      <c r="G251" s="11"/>
      <c r="H251" s="31"/>
      <c r="I251" s="11"/>
      <c r="J251" s="22"/>
      <c r="K251" s="32"/>
      <c r="L251" s="32"/>
      <c r="M251" s="32"/>
      <c r="N251" s="33"/>
      <c r="O251" s="34" t="str">
        <f t="shared" si="2"/>
        <v/>
      </c>
    </row>
    <row r="252" ht="22.5" customHeight="1">
      <c r="A252" s="6">
        <v>251.0</v>
      </c>
      <c r="B252" s="11" t="str">
        <f>'Master Schedule'!B252</f>
        <v/>
      </c>
      <c r="C252" s="7">
        <v>46485.0</v>
      </c>
      <c r="D252" s="8" t="str">
        <f t="shared" si="1"/>
        <v>Thursday</v>
      </c>
      <c r="E252" s="31"/>
      <c r="F252" s="11"/>
      <c r="G252" s="11"/>
      <c r="H252" s="31"/>
      <c r="I252" s="11"/>
      <c r="J252" s="22"/>
      <c r="K252" s="35"/>
      <c r="L252" s="35"/>
      <c r="M252" s="35"/>
      <c r="N252" s="36"/>
      <c r="O252" s="34" t="str">
        <f t="shared" si="2"/>
        <v/>
      </c>
    </row>
    <row r="253" ht="22.5" customHeight="1">
      <c r="A253" s="6">
        <v>252.0</v>
      </c>
      <c r="B253" s="11" t="str">
        <f>'Master Schedule'!B253</f>
        <v/>
      </c>
      <c r="C253" s="7">
        <v>46486.0</v>
      </c>
      <c r="D253" s="8" t="str">
        <f t="shared" si="1"/>
        <v>Friday</v>
      </c>
      <c r="E253" s="31"/>
      <c r="F253" s="11"/>
      <c r="G253" s="11"/>
      <c r="H253" s="31"/>
      <c r="I253" s="11"/>
      <c r="J253" s="22"/>
      <c r="K253" s="32"/>
      <c r="L253" s="32"/>
      <c r="M253" s="32"/>
      <c r="N253" s="33"/>
      <c r="O253" s="34" t="str">
        <f t="shared" si="2"/>
        <v/>
      </c>
    </row>
    <row r="254" ht="22.5" customHeight="1">
      <c r="A254" s="6">
        <v>253.0</v>
      </c>
      <c r="B254" s="11" t="str">
        <f>'Master Schedule'!B254</f>
        <v/>
      </c>
      <c r="C254" s="7">
        <v>46487.0</v>
      </c>
      <c r="D254" s="8" t="str">
        <f t="shared" si="1"/>
        <v>Saturday</v>
      </c>
      <c r="E254" s="31"/>
      <c r="F254" s="11"/>
      <c r="G254" s="11"/>
      <c r="H254" s="31"/>
      <c r="I254" s="11"/>
      <c r="J254" s="22"/>
      <c r="K254" s="35"/>
      <c r="L254" s="35"/>
      <c r="M254" s="35"/>
      <c r="N254" s="36"/>
      <c r="O254" s="34" t="str">
        <f t="shared" si="2"/>
        <v/>
      </c>
    </row>
    <row r="255" ht="22.5" customHeight="1">
      <c r="A255" s="6">
        <v>254.0</v>
      </c>
      <c r="B255" s="11" t="str">
        <f>'Master Schedule'!B255</f>
        <v/>
      </c>
      <c r="C255" s="7">
        <v>46488.0</v>
      </c>
      <c r="D255" s="8" t="str">
        <f t="shared" si="1"/>
        <v>Sunday</v>
      </c>
      <c r="E255" s="31"/>
      <c r="F255" s="11"/>
      <c r="G255" s="11"/>
      <c r="H255" s="31"/>
      <c r="I255" s="11"/>
      <c r="J255" s="22"/>
      <c r="K255" s="32"/>
      <c r="L255" s="32"/>
      <c r="M255" s="32"/>
      <c r="N255" s="33"/>
      <c r="O255" s="34" t="str">
        <f t="shared" si="2"/>
        <v/>
      </c>
    </row>
    <row r="256" ht="22.5" customHeight="1">
      <c r="A256" s="6">
        <v>255.0</v>
      </c>
      <c r="B256" s="11" t="str">
        <f>'Master Schedule'!B256</f>
        <v/>
      </c>
      <c r="C256" s="7">
        <v>46489.0</v>
      </c>
      <c r="D256" s="8" t="str">
        <f t="shared" si="1"/>
        <v>Monday</v>
      </c>
      <c r="E256" s="31"/>
      <c r="F256" s="11"/>
      <c r="G256" s="11"/>
      <c r="H256" s="31"/>
      <c r="I256" s="11"/>
      <c r="J256" s="22"/>
      <c r="K256" s="35"/>
      <c r="L256" s="35"/>
      <c r="M256" s="35"/>
      <c r="N256" s="36"/>
      <c r="O256" s="34" t="str">
        <f t="shared" si="2"/>
        <v/>
      </c>
    </row>
    <row r="257" ht="22.5" customHeight="1">
      <c r="A257" s="6">
        <v>256.0</v>
      </c>
      <c r="B257" s="11" t="str">
        <f>'Master Schedule'!B257</f>
        <v/>
      </c>
      <c r="C257" s="7">
        <v>46490.0</v>
      </c>
      <c r="D257" s="8" t="str">
        <f t="shared" si="1"/>
        <v>Tuesday</v>
      </c>
      <c r="E257" s="31"/>
      <c r="F257" s="11"/>
      <c r="G257" s="11"/>
      <c r="H257" s="31"/>
      <c r="I257" s="11"/>
      <c r="J257" s="22"/>
      <c r="K257" s="32"/>
      <c r="L257" s="32"/>
      <c r="M257" s="32"/>
      <c r="N257" s="33"/>
      <c r="O257" s="34" t="str">
        <f t="shared" si="2"/>
        <v/>
      </c>
    </row>
    <row r="258" ht="22.5" customHeight="1">
      <c r="A258" s="6">
        <v>257.0</v>
      </c>
      <c r="B258" s="11" t="str">
        <f>'Master Schedule'!B258</f>
        <v/>
      </c>
      <c r="C258" s="7">
        <v>46491.0</v>
      </c>
      <c r="D258" s="8" t="str">
        <f t="shared" si="1"/>
        <v>Wednesday</v>
      </c>
      <c r="E258" s="31"/>
      <c r="F258" s="11"/>
      <c r="G258" s="11"/>
      <c r="H258" s="31"/>
      <c r="I258" s="11"/>
      <c r="J258" s="22"/>
      <c r="K258" s="35"/>
      <c r="L258" s="35"/>
      <c r="M258" s="35"/>
      <c r="N258" s="36"/>
      <c r="O258" s="34" t="str">
        <f t="shared" si="2"/>
        <v/>
      </c>
    </row>
    <row r="259" ht="22.5" customHeight="1">
      <c r="A259" s="6">
        <v>258.0</v>
      </c>
      <c r="B259" s="11" t="str">
        <f>'Master Schedule'!B259</f>
        <v/>
      </c>
      <c r="C259" s="7">
        <v>46492.0</v>
      </c>
      <c r="D259" s="8" t="str">
        <f t="shared" si="1"/>
        <v>Thursday</v>
      </c>
      <c r="E259" s="31"/>
      <c r="F259" s="11"/>
      <c r="G259" s="11"/>
      <c r="H259" s="31"/>
      <c r="I259" s="11"/>
      <c r="J259" s="22"/>
      <c r="K259" s="32"/>
      <c r="L259" s="32"/>
      <c r="M259" s="32"/>
      <c r="N259" s="33"/>
      <c r="O259" s="34" t="str">
        <f t="shared" si="2"/>
        <v/>
      </c>
    </row>
    <row r="260" ht="22.5" customHeight="1">
      <c r="A260" s="6">
        <v>259.0</v>
      </c>
      <c r="B260" s="11" t="str">
        <f>'Master Schedule'!B260</f>
        <v/>
      </c>
      <c r="C260" s="7">
        <v>46493.0</v>
      </c>
      <c r="D260" s="8" t="str">
        <f t="shared" si="1"/>
        <v>Friday</v>
      </c>
      <c r="E260" s="31"/>
      <c r="F260" s="11"/>
      <c r="G260" s="11"/>
      <c r="H260" s="31"/>
      <c r="I260" s="11"/>
      <c r="J260" s="22"/>
      <c r="K260" s="35"/>
      <c r="L260" s="35"/>
      <c r="M260" s="35"/>
      <c r="N260" s="36"/>
      <c r="O260" s="34" t="str">
        <f t="shared" si="2"/>
        <v/>
      </c>
    </row>
    <row r="261" ht="22.5" customHeight="1">
      <c r="A261" s="6">
        <v>260.0</v>
      </c>
      <c r="B261" s="11" t="str">
        <f>'Master Schedule'!B261</f>
        <v/>
      </c>
      <c r="C261" s="7">
        <v>46494.0</v>
      </c>
      <c r="D261" s="8" t="str">
        <f t="shared" si="1"/>
        <v>Saturday</v>
      </c>
      <c r="E261" s="31"/>
      <c r="F261" s="11"/>
      <c r="G261" s="11"/>
      <c r="H261" s="31"/>
      <c r="I261" s="11"/>
      <c r="J261" s="22"/>
      <c r="K261" s="32"/>
      <c r="L261" s="32"/>
      <c r="M261" s="32"/>
      <c r="N261" s="33"/>
      <c r="O261" s="34" t="str">
        <f t="shared" si="2"/>
        <v/>
      </c>
    </row>
    <row r="262" ht="22.5" customHeight="1">
      <c r="A262" s="6">
        <v>261.0</v>
      </c>
      <c r="B262" s="11" t="str">
        <f>'Master Schedule'!B262</f>
        <v/>
      </c>
      <c r="C262" s="7">
        <v>46495.0</v>
      </c>
      <c r="D262" s="8" t="str">
        <f t="shared" si="1"/>
        <v>Sunday</v>
      </c>
      <c r="E262" s="31"/>
      <c r="F262" s="11"/>
      <c r="G262" s="11"/>
      <c r="H262" s="31"/>
      <c r="I262" s="11"/>
      <c r="J262" s="22"/>
      <c r="K262" s="35"/>
      <c r="L262" s="35"/>
      <c r="M262" s="35"/>
      <c r="N262" s="36"/>
      <c r="O262" s="34" t="str">
        <f t="shared" si="2"/>
        <v/>
      </c>
    </row>
    <row r="263" ht="22.5" customHeight="1">
      <c r="A263" s="6">
        <v>262.0</v>
      </c>
      <c r="B263" s="11" t="str">
        <f>'Master Schedule'!B263</f>
        <v/>
      </c>
      <c r="C263" s="7">
        <v>46496.0</v>
      </c>
      <c r="D263" s="8" t="str">
        <f t="shared" si="1"/>
        <v>Monday</v>
      </c>
      <c r="E263" s="31"/>
      <c r="F263" s="11"/>
      <c r="G263" s="11"/>
      <c r="H263" s="31"/>
      <c r="I263" s="11"/>
      <c r="J263" s="22"/>
      <c r="K263" s="32"/>
      <c r="L263" s="32"/>
      <c r="M263" s="32"/>
      <c r="N263" s="33"/>
      <c r="O263" s="34" t="str">
        <f t="shared" si="2"/>
        <v/>
      </c>
    </row>
    <row r="264" ht="22.5" customHeight="1">
      <c r="A264" s="6">
        <v>263.0</v>
      </c>
      <c r="B264" s="11" t="str">
        <f>'Master Schedule'!B264</f>
        <v/>
      </c>
      <c r="C264" s="7">
        <v>46497.0</v>
      </c>
      <c r="D264" s="8" t="str">
        <f t="shared" si="1"/>
        <v>Tuesday</v>
      </c>
      <c r="E264" s="31"/>
      <c r="F264" s="11"/>
      <c r="G264" s="11"/>
      <c r="H264" s="31"/>
      <c r="I264" s="11"/>
      <c r="J264" s="22"/>
      <c r="K264" s="35"/>
      <c r="L264" s="35"/>
      <c r="M264" s="35"/>
      <c r="N264" s="36"/>
      <c r="O264" s="34" t="str">
        <f t="shared" si="2"/>
        <v/>
      </c>
    </row>
    <row r="265" ht="22.5" customHeight="1">
      <c r="A265" s="6">
        <v>264.0</v>
      </c>
      <c r="B265" s="11" t="str">
        <f>'Master Schedule'!B265</f>
        <v/>
      </c>
      <c r="C265" s="7">
        <v>46498.0</v>
      </c>
      <c r="D265" s="8" t="str">
        <f t="shared" si="1"/>
        <v>Wednesday</v>
      </c>
      <c r="E265" s="31"/>
      <c r="F265" s="11"/>
      <c r="G265" s="11"/>
      <c r="H265" s="31"/>
      <c r="I265" s="11"/>
      <c r="J265" s="22"/>
      <c r="K265" s="32"/>
      <c r="L265" s="32"/>
      <c r="M265" s="32"/>
      <c r="N265" s="33"/>
      <c r="O265" s="34" t="str">
        <f t="shared" si="2"/>
        <v/>
      </c>
    </row>
    <row r="266" ht="22.5" customHeight="1">
      <c r="A266" s="6">
        <v>265.0</v>
      </c>
      <c r="B266" s="11" t="str">
        <f>'Master Schedule'!B266</f>
        <v/>
      </c>
      <c r="C266" s="7">
        <v>46499.0</v>
      </c>
      <c r="D266" s="8" t="str">
        <f t="shared" si="1"/>
        <v>Thursday</v>
      </c>
      <c r="E266" s="31"/>
      <c r="F266" s="11"/>
      <c r="G266" s="11"/>
      <c r="H266" s="31"/>
      <c r="I266" s="11"/>
      <c r="J266" s="22"/>
      <c r="K266" s="35"/>
      <c r="L266" s="35"/>
      <c r="M266" s="35"/>
      <c r="N266" s="36"/>
      <c r="O266" s="34" t="str">
        <f t="shared" si="2"/>
        <v/>
      </c>
    </row>
    <row r="267" ht="22.5" customHeight="1">
      <c r="A267" s="6">
        <v>266.0</v>
      </c>
      <c r="B267" s="11" t="str">
        <f>'Master Schedule'!B267</f>
        <v/>
      </c>
      <c r="C267" s="7">
        <v>46500.0</v>
      </c>
      <c r="D267" s="8" t="str">
        <f t="shared" si="1"/>
        <v>Friday</v>
      </c>
      <c r="E267" s="31"/>
      <c r="F267" s="11"/>
      <c r="G267" s="11"/>
      <c r="H267" s="31"/>
      <c r="I267" s="11"/>
      <c r="J267" s="22"/>
      <c r="K267" s="32"/>
      <c r="L267" s="32"/>
      <c r="M267" s="32"/>
      <c r="N267" s="33"/>
      <c r="O267" s="34" t="str">
        <f t="shared" si="2"/>
        <v/>
      </c>
    </row>
    <row r="268" ht="22.5" customHeight="1">
      <c r="A268" s="6">
        <v>267.0</v>
      </c>
      <c r="B268" s="11" t="str">
        <f>'Master Schedule'!B268</f>
        <v/>
      </c>
      <c r="C268" s="7">
        <v>46501.0</v>
      </c>
      <c r="D268" s="8" t="str">
        <f t="shared" si="1"/>
        <v>Saturday</v>
      </c>
      <c r="E268" s="31"/>
      <c r="F268" s="11"/>
      <c r="G268" s="11"/>
      <c r="H268" s="31"/>
      <c r="I268" s="11"/>
      <c r="J268" s="22"/>
      <c r="K268" s="35"/>
      <c r="L268" s="35"/>
      <c r="M268" s="35"/>
      <c r="N268" s="36"/>
      <c r="O268" s="34" t="str">
        <f t="shared" si="2"/>
        <v/>
      </c>
    </row>
    <row r="269" ht="22.5" customHeight="1">
      <c r="A269" s="6">
        <v>268.0</v>
      </c>
      <c r="B269" s="11" t="str">
        <f>'Master Schedule'!B269</f>
        <v/>
      </c>
      <c r="C269" s="7">
        <v>46502.0</v>
      </c>
      <c r="D269" s="8" t="str">
        <f t="shared" si="1"/>
        <v>Sunday</v>
      </c>
      <c r="E269" s="31"/>
      <c r="F269" s="11"/>
      <c r="G269" s="11"/>
      <c r="H269" s="31"/>
      <c r="I269" s="11"/>
      <c r="J269" s="22"/>
      <c r="K269" s="32"/>
      <c r="L269" s="32"/>
      <c r="M269" s="32"/>
      <c r="N269" s="33"/>
      <c r="O269" s="34" t="str">
        <f t="shared" si="2"/>
        <v/>
      </c>
    </row>
    <row r="270" ht="22.5" customHeight="1">
      <c r="A270" s="6">
        <v>269.0</v>
      </c>
      <c r="B270" s="11" t="str">
        <f>'Master Schedule'!B270</f>
        <v/>
      </c>
      <c r="C270" s="7">
        <v>46503.0</v>
      </c>
      <c r="D270" s="8" t="str">
        <f t="shared" si="1"/>
        <v>Monday</v>
      </c>
      <c r="E270" s="31"/>
      <c r="F270" s="11"/>
      <c r="G270" s="11"/>
      <c r="H270" s="31"/>
      <c r="I270" s="11"/>
      <c r="J270" s="22"/>
      <c r="K270" s="35"/>
      <c r="L270" s="35"/>
      <c r="M270" s="35"/>
      <c r="N270" s="36"/>
      <c r="O270" s="34" t="str">
        <f t="shared" si="2"/>
        <v/>
      </c>
    </row>
    <row r="271" ht="22.5" customHeight="1">
      <c r="A271" s="6">
        <v>270.0</v>
      </c>
      <c r="B271" s="11" t="str">
        <f>'Master Schedule'!B271</f>
        <v/>
      </c>
      <c r="C271" s="7">
        <v>46504.0</v>
      </c>
      <c r="D271" s="8" t="str">
        <f t="shared" si="1"/>
        <v>Tuesday</v>
      </c>
      <c r="E271" s="31"/>
      <c r="F271" s="11"/>
      <c r="G271" s="11"/>
      <c r="H271" s="31"/>
      <c r="I271" s="11"/>
      <c r="J271" s="22"/>
      <c r="K271" s="32"/>
      <c r="L271" s="32"/>
      <c r="M271" s="32"/>
      <c r="N271" s="33"/>
      <c r="O271" s="34" t="str">
        <f t="shared" si="2"/>
        <v/>
      </c>
    </row>
    <row r="272" ht="22.5" customHeight="1">
      <c r="A272" s="6">
        <v>271.0</v>
      </c>
      <c r="B272" s="11" t="str">
        <f>'Master Schedule'!B272</f>
        <v/>
      </c>
      <c r="C272" s="7">
        <v>46505.0</v>
      </c>
      <c r="D272" s="8" t="str">
        <f t="shared" si="1"/>
        <v>Wednesday</v>
      </c>
      <c r="E272" s="31"/>
      <c r="F272" s="11"/>
      <c r="G272" s="11"/>
      <c r="H272" s="31"/>
      <c r="I272" s="11"/>
      <c r="J272" s="22"/>
      <c r="K272" s="35"/>
      <c r="L272" s="35"/>
      <c r="M272" s="35"/>
      <c r="N272" s="36"/>
      <c r="O272" s="34" t="str">
        <f t="shared" si="2"/>
        <v/>
      </c>
    </row>
    <row r="273" ht="22.5" customHeight="1">
      <c r="A273" s="6">
        <v>272.0</v>
      </c>
      <c r="B273" s="11" t="str">
        <f>'Master Schedule'!B273</f>
        <v/>
      </c>
      <c r="C273" s="7">
        <v>46506.0</v>
      </c>
      <c r="D273" s="8" t="str">
        <f t="shared" si="1"/>
        <v>Thursday</v>
      </c>
      <c r="E273" s="31"/>
      <c r="F273" s="11"/>
      <c r="G273" s="11"/>
      <c r="H273" s="31"/>
      <c r="I273" s="11"/>
      <c r="J273" s="22"/>
      <c r="K273" s="32"/>
      <c r="L273" s="32"/>
      <c r="M273" s="32"/>
      <c r="N273" s="33"/>
      <c r="O273" s="34" t="str">
        <f t="shared" si="2"/>
        <v/>
      </c>
    </row>
    <row r="274" ht="22.5" customHeight="1">
      <c r="A274" s="6">
        <v>273.0</v>
      </c>
      <c r="B274" s="11" t="str">
        <f>'Master Schedule'!B274</f>
        <v/>
      </c>
      <c r="C274" s="7">
        <v>46507.0</v>
      </c>
      <c r="D274" s="8" t="str">
        <f t="shared" si="1"/>
        <v>Friday</v>
      </c>
      <c r="E274" s="31"/>
      <c r="F274" s="11"/>
      <c r="G274" s="11"/>
      <c r="H274" s="31"/>
      <c r="I274" s="11"/>
      <c r="J274" s="22"/>
      <c r="K274" s="35"/>
      <c r="L274" s="35"/>
      <c r="M274" s="35"/>
      <c r="N274" s="36"/>
      <c r="O274" s="34" t="str">
        <f t="shared" si="2"/>
        <v/>
      </c>
    </row>
    <row r="275" ht="22.5" customHeight="1">
      <c r="A275" s="6">
        <v>274.0</v>
      </c>
      <c r="B275" s="11" t="str">
        <f>'Master Schedule'!B275</f>
        <v/>
      </c>
      <c r="C275" s="7">
        <v>46508.0</v>
      </c>
      <c r="D275" s="8" t="str">
        <f t="shared" si="1"/>
        <v>Saturday</v>
      </c>
      <c r="E275" s="31"/>
      <c r="F275" s="11"/>
      <c r="G275" s="11"/>
      <c r="H275" s="31"/>
      <c r="I275" s="11"/>
      <c r="J275" s="22"/>
      <c r="K275" s="32"/>
      <c r="L275" s="32"/>
      <c r="M275" s="32"/>
      <c r="N275" s="33"/>
      <c r="O275" s="34" t="str">
        <f t="shared" si="2"/>
        <v/>
      </c>
    </row>
    <row r="276" ht="22.5" customHeight="1">
      <c r="A276" s="6">
        <v>275.0</v>
      </c>
      <c r="B276" s="11" t="str">
        <f>'Master Schedule'!B276</f>
        <v/>
      </c>
      <c r="C276" s="7">
        <v>46509.0</v>
      </c>
      <c r="D276" s="8" t="str">
        <f t="shared" si="1"/>
        <v>Sunday</v>
      </c>
      <c r="E276" s="31"/>
      <c r="F276" s="11"/>
      <c r="G276" s="11"/>
      <c r="H276" s="31"/>
      <c r="I276" s="11"/>
      <c r="J276" s="22"/>
      <c r="K276" s="35"/>
      <c r="L276" s="35"/>
      <c r="M276" s="35"/>
      <c r="N276" s="36"/>
      <c r="O276" s="34" t="str">
        <f t="shared" si="2"/>
        <v/>
      </c>
    </row>
    <row r="277" ht="22.5" customHeight="1">
      <c r="A277" s="6">
        <v>276.0</v>
      </c>
      <c r="B277" s="11" t="str">
        <f>'Master Schedule'!B277</f>
        <v/>
      </c>
      <c r="C277" s="7">
        <v>46510.0</v>
      </c>
      <c r="D277" s="8" t="str">
        <f t="shared" si="1"/>
        <v>Monday</v>
      </c>
      <c r="E277" s="31"/>
      <c r="F277" s="11"/>
      <c r="G277" s="11"/>
      <c r="H277" s="31"/>
      <c r="I277" s="11"/>
      <c r="J277" s="22"/>
      <c r="K277" s="32"/>
      <c r="L277" s="32"/>
      <c r="M277" s="32"/>
      <c r="N277" s="33"/>
      <c r="O277" s="34" t="str">
        <f t="shared" si="2"/>
        <v/>
      </c>
    </row>
    <row r="278" ht="22.5" customHeight="1">
      <c r="A278" s="6">
        <v>277.0</v>
      </c>
      <c r="B278" s="11" t="str">
        <f>'Master Schedule'!B278</f>
        <v/>
      </c>
      <c r="C278" s="7">
        <v>46511.0</v>
      </c>
      <c r="D278" s="8" t="str">
        <f t="shared" si="1"/>
        <v>Tuesday</v>
      </c>
      <c r="E278" s="31"/>
      <c r="F278" s="11"/>
      <c r="G278" s="11"/>
      <c r="H278" s="31"/>
      <c r="I278" s="11"/>
      <c r="J278" s="22"/>
      <c r="K278" s="35"/>
      <c r="L278" s="35"/>
      <c r="M278" s="35"/>
      <c r="N278" s="36"/>
      <c r="O278" s="34" t="str">
        <f t="shared" si="2"/>
        <v/>
      </c>
    </row>
    <row r="279" ht="22.5" customHeight="1">
      <c r="A279" s="6">
        <v>278.0</v>
      </c>
      <c r="B279" s="11" t="str">
        <f>'Master Schedule'!B279</f>
        <v/>
      </c>
      <c r="C279" s="7">
        <v>46512.0</v>
      </c>
      <c r="D279" s="8" t="str">
        <f t="shared" si="1"/>
        <v>Wednesday</v>
      </c>
      <c r="E279" s="31"/>
      <c r="F279" s="11"/>
      <c r="G279" s="11"/>
      <c r="H279" s="31"/>
      <c r="I279" s="11"/>
      <c r="J279" s="22"/>
      <c r="K279" s="32"/>
      <c r="L279" s="32"/>
      <c r="M279" s="32"/>
      <c r="N279" s="33"/>
      <c r="O279" s="34" t="str">
        <f t="shared" si="2"/>
        <v/>
      </c>
    </row>
    <row r="280" ht="22.5" customHeight="1">
      <c r="A280" s="6">
        <v>279.0</v>
      </c>
      <c r="B280" s="11" t="str">
        <f>'Master Schedule'!B280</f>
        <v/>
      </c>
      <c r="C280" s="7">
        <v>46513.0</v>
      </c>
      <c r="D280" s="8" t="str">
        <f t="shared" si="1"/>
        <v>Thursday</v>
      </c>
      <c r="E280" s="31"/>
      <c r="F280" s="11"/>
      <c r="G280" s="11"/>
      <c r="H280" s="31"/>
      <c r="I280" s="11"/>
      <c r="J280" s="22"/>
      <c r="K280" s="35"/>
      <c r="L280" s="35"/>
      <c r="M280" s="35"/>
      <c r="N280" s="36"/>
      <c r="O280" s="34" t="str">
        <f t="shared" si="2"/>
        <v/>
      </c>
    </row>
    <row r="281" ht="22.5" customHeight="1">
      <c r="A281" s="6">
        <v>280.0</v>
      </c>
      <c r="B281" s="11" t="str">
        <f>'Master Schedule'!B281</f>
        <v/>
      </c>
      <c r="C281" s="7">
        <v>46514.0</v>
      </c>
      <c r="D281" s="8" t="str">
        <f t="shared" si="1"/>
        <v>Friday</v>
      </c>
      <c r="E281" s="31"/>
      <c r="F281" s="11"/>
      <c r="G281" s="11"/>
      <c r="H281" s="31"/>
      <c r="I281" s="11"/>
      <c r="J281" s="22"/>
      <c r="K281" s="32"/>
      <c r="L281" s="32"/>
      <c r="M281" s="32"/>
      <c r="N281" s="33"/>
      <c r="O281" s="34" t="str">
        <f t="shared" si="2"/>
        <v/>
      </c>
    </row>
    <row r="282" ht="22.5" customHeight="1">
      <c r="A282" s="6">
        <v>281.0</v>
      </c>
      <c r="B282" s="11" t="str">
        <f>'Master Schedule'!B282</f>
        <v/>
      </c>
      <c r="C282" s="7">
        <v>46515.0</v>
      </c>
      <c r="D282" s="8" t="str">
        <f t="shared" si="1"/>
        <v>Saturday</v>
      </c>
      <c r="E282" s="31"/>
      <c r="F282" s="11"/>
      <c r="G282" s="11"/>
      <c r="H282" s="31"/>
      <c r="I282" s="11"/>
      <c r="J282" s="22"/>
      <c r="K282" s="35"/>
      <c r="L282" s="35"/>
      <c r="M282" s="35"/>
      <c r="N282" s="36"/>
      <c r="O282" s="34" t="str">
        <f t="shared" si="2"/>
        <v/>
      </c>
    </row>
    <row r="283" ht="22.5" customHeight="1">
      <c r="A283" s="6">
        <v>282.0</v>
      </c>
      <c r="B283" s="11" t="str">
        <f>'Master Schedule'!B283</f>
        <v/>
      </c>
      <c r="C283" s="7">
        <v>46516.0</v>
      </c>
      <c r="D283" s="8" t="str">
        <f t="shared" si="1"/>
        <v>Sunday</v>
      </c>
      <c r="E283" s="31"/>
      <c r="F283" s="11"/>
      <c r="G283" s="11"/>
      <c r="H283" s="31"/>
      <c r="I283" s="11"/>
      <c r="J283" s="22"/>
      <c r="K283" s="32"/>
      <c r="L283" s="32"/>
      <c r="M283" s="32"/>
      <c r="N283" s="33"/>
      <c r="O283" s="34" t="str">
        <f t="shared" si="2"/>
        <v/>
      </c>
    </row>
    <row r="284" ht="22.5" customHeight="1">
      <c r="A284" s="6">
        <v>283.0</v>
      </c>
      <c r="B284" s="11" t="str">
        <f>'Master Schedule'!B284</f>
        <v/>
      </c>
      <c r="C284" s="7">
        <v>46517.0</v>
      </c>
      <c r="D284" s="8" t="str">
        <f t="shared" si="1"/>
        <v>Monday</v>
      </c>
      <c r="E284" s="31"/>
      <c r="F284" s="11"/>
      <c r="G284" s="11"/>
      <c r="H284" s="31"/>
      <c r="I284" s="11"/>
      <c r="J284" s="22"/>
      <c r="K284" s="35"/>
      <c r="L284" s="35"/>
      <c r="M284" s="35"/>
      <c r="N284" s="36"/>
      <c r="O284" s="34" t="str">
        <f t="shared" si="2"/>
        <v/>
      </c>
    </row>
    <row r="285" ht="22.5" customHeight="1">
      <c r="A285" s="6">
        <v>284.0</v>
      </c>
      <c r="B285" s="11" t="str">
        <f>'Master Schedule'!B285</f>
        <v/>
      </c>
      <c r="C285" s="7">
        <v>46518.0</v>
      </c>
      <c r="D285" s="8" t="str">
        <f t="shared" si="1"/>
        <v>Tuesday</v>
      </c>
      <c r="E285" s="31"/>
      <c r="F285" s="11"/>
      <c r="G285" s="11"/>
      <c r="H285" s="31"/>
      <c r="I285" s="11"/>
      <c r="J285" s="22"/>
      <c r="K285" s="32"/>
      <c r="L285" s="32"/>
      <c r="M285" s="32"/>
      <c r="N285" s="33"/>
      <c r="O285" s="34" t="str">
        <f t="shared" si="2"/>
        <v/>
      </c>
    </row>
    <row r="286" ht="22.5" customHeight="1">
      <c r="A286" s="6">
        <v>285.0</v>
      </c>
      <c r="B286" s="11" t="str">
        <f>'Master Schedule'!B286</f>
        <v/>
      </c>
      <c r="C286" s="7">
        <v>46519.0</v>
      </c>
      <c r="D286" s="8" t="str">
        <f t="shared" si="1"/>
        <v>Wednesday</v>
      </c>
      <c r="E286" s="31"/>
      <c r="F286" s="11"/>
      <c r="G286" s="11"/>
      <c r="H286" s="31"/>
      <c r="I286" s="11"/>
      <c r="J286" s="22"/>
      <c r="K286" s="35"/>
      <c r="L286" s="35"/>
      <c r="M286" s="35"/>
      <c r="N286" s="36"/>
      <c r="O286" s="34" t="str">
        <f t="shared" si="2"/>
        <v/>
      </c>
    </row>
    <row r="287" ht="22.5" customHeight="1">
      <c r="A287" s="6">
        <v>286.0</v>
      </c>
      <c r="B287" s="11" t="str">
        <f>'Master Schedule'!B287</f>
        <v/>
      </c>
      <c r="C287" s="7">
        <v>46520.0</v>
      </c>
      <c r="D287" s="8" t="str">
        <f t="shared" si="1"/>
        <v>Thursday</v>
      </c>
      <c r="E287" s="31"/>
      <c r="F287" s="11"/>
      <c r="G287" s="11"/>
      <c r="H287" s="31"/>
      <c r="I287" s="11"/>
      <c r="J287" s="22"/>
      <c r="K287" s="32"/>
      <c r="L287" s="32"/>
      <c r="M287" s="32"/>
      <c r="N287" s="33"/>
      <c r="O287" s="34" t="str">
        <f t="shared" si="2"/>
        <v/>
      </c>
    </row>
    <row r="288" ht="22.5" customHeight="1">
      <c r="A288" s="6">
        <v>287.0</v>
      </c>
      <c r="B288" s="11" t="str">
        <f>'Master Schedule'!B288</f>
        <v/>
      </c>
      <c r="C288" s="7">
        <v>46521.0</v>
      </c>
      <c r="D288" s="8" t="str">
        <f t="shared" si="1"/>
        <v>Friday</v>
      </c>
      <c r="E288" s="31"/>
      <c r="F288" s="11"/>
      <c r="G288" s="11"/>
      <c r="H288" s="31"/>
      <c r="I288" s="11"/>
      <c r="J288" s="22"/>
      <c r="K288" s="35"/>
      <c r="L288" s="35"/>
      <c r="M288" s="35"/>
      <c r="N288" s="36"/>
      <c r="O288" s="34" t="str">
        <f t="shared" si="2"/>
        <v/>
      </c>
    </row>
    <row r="289" ht="22.5" customHeight="1">
      <c r="A289" s="6">
        <v>288.0</v>
      </c>
      <c r="B289" s="11" t="str">
        <f>'Master Schedule'!B289</f>
        <v/>
      </c>
      <c r="C289" s="7">
        <v>46522.0</v>
      </c>
      <c r="D289" s="8" t="str">
        <f t="shared" si="1"/>
        <v>Saturday</v>
      </c>
      <c r="E289" s="31"/>
      <c r="F289" s="11"/>
      <c r="G289" s="11"/>
      <c r="H289" s="31"/>
      <c r="I289" s="11"/>
      <c r="J289" s="22"/>
      <c r="K289" s="32"/>
      <c r="L289" s="32"/>
      <c r="M289" s="32"/>
      <c r="N289" s="33"/>
      <c r="O289" s="34" t="str">
        <f t="shared" si="2"/>
        <v/>
      </c>
    </row>
    <row r="290" ht="22.5" customHeight="1">
      <c r="A290" s="6">
        <v>289.0</v>
      </c>
      <c r="B290" s="11" t="str">
        <f>'Master Schedule'!B290</f>
        <v/>
      </c>
      <c r="C290" s="7">
        <v>46523.0</v>
      </c>
      <c r="D290" s="8" t="str">
        <f t="shared" si="1"/>
        <v>Sunday</v>
      </c>
      <c r="E290" s="31"/>
      <c r="F290" s="11"/>
      <c r="G290" s="11"/>
      <c r="H290" s="31"/>
      <c r="I290" s="11"/>
      <c r="J290" s="22"/>
      <c r="K290" s="35"/>
      <c r="L290" s="35"/>
      <c r="M290" s="35"/>
      <c r="N290" s="36"/>
      <c r="O290" s="34" t="str">
        <f t="shared" si="2"/>
        <v/>
      </c>
    </row>
    <row r="291" ht="22.5" customHeight="1">
      <c r="A291" s="6">
        <v>290.0</v>
      </c>
      <c r="B291" s="11" t="str">
        <f>'Master Schedule'!B291</f>
        <v/>
      </c>
      <c r="C291" s="7">
        <v>46524.0</v>
      </c>
      <c r="D291" s="8" t="str">
        <f t="shared" si="1"/>
        <v>Monday</v>
      </c>
      <c r="E291" s="31"/>
      <c r="F291" s="11"/>
      <c r="G291" s="11"/>
      <c r="H291" s="31"/>
      <c r="I291" s="11"/>
      <c r="J291" s="22"/>
      <c r="K291" s="32"/>
      <c r="L291" s="32"/>
      <c r="M291" s="32"/>
      <c r="N291" s="33"/>
      <c r="O291" s="34" t="str">
        <f t="shared" si="2"/>
        <v/>
      </c>
    </row>
    <row r="292" ht="22.5" customHeight="1">
      <c r="A292" s="6">
        <v>291.0</v>
      </c>
      <c r="B292" s="11" t="str">
        <f>'Master Schedule'!B292</f>
        <v/>
      </c>
      <c r="C292" s="7">
        <v>46525.0</v>
      </c>
      <c r="D292" s="8" t="str">
        <f t="shared" si="1"/>
        <v>Tuesday</v>
      </c>
      <c r="E292" s="31"/>
      <c r="F292" s="11"/>
      <c r="G292" s="11"/>
      <c r="H292" s="31"/>
      <c r="I292" s="11"/>
      <c r="J292" s="22"/>
      <c r="K292" s="35"/>
      <c r="L292" s="35"/>
      <c r="M292" s="35"/>
      <c r="N292" s="36"/>
      <c r="O292" s="34" t="str">
        <f t="shared" si="2"/>
        <v/>
      </c>
    </row>
    <row r="293" ht="22.5" customHeight="1">
      <c r="A293" s="6">
        <v>292.0</v>
      </c>
      <c r="B293" s="11" t="str">
        <f>'Master Schedule'!B293</f>
        <v/>
      </c>
      <c r="C293" s="7">
        <v>46526.0</v>
      </c>
      <c r="D293" s="8" t="str">
        <f t="shared" si="1"/>
        <v>Wednesday</v>
      </c>
      <c r="E293" s="31"/>
      <c r="F293" s="11"/>
      <c r="G293" s="11"/>
      <c r="H293" s="31"/>
      <c r="I293" s="11"/>
      <c r="J293" s="22"/>
      <c r="K293" s="32"/>
      <c r="L293" s="32"/>
      <c r="M293" s="32"/>
      <c r="N293" s="33"/>
      <c r="O293" s="34" t="str">
        <f t="shared" si="2"/>
        <v/>
      </c>
    </row>
    <row r="294" ht="22.5" customHeight="1">
      <c r="A294" s="6">
        <v>293.0</v>
      </c>
      <c r="B294" s="11" t="str">
        <f>'Master Schedule'!B294</f>
        <v/>
      </c>
      <c r="C294" s="7">
        <v>46527.0</v>
      </c>
      <c r="D294" s="8" t="str">
        <f t="shared" si="1"/>
        <v>Thursday</v>
      </c>
      <c r="E294" s="31"/>
      <c r="F294" s="11"/>
      <c r="G294" s="11"/>
      <c r="H294" s="31"/>
      <c r="I294" s="11"/>
      <c r="J294" s="22"/>
      <c r="K294" s="35"/>
      <c r="L294" s="35"/>
      <c r="M294" s="35"/>
      <c r="N294" s="36"/>
      <c r="O294" s="34" t="str">
        <f t="shared" si="2"/>
        <v/>
      </c>
    </row>
    <row r="295" ht="22.5" customHeight="1">
      <c r="A295" s="6">
        <v>294.0</v>
      </c>
      <c r="B295" s="11" t="str">
        <f>'Master Schedule'!B295</f>
        <v/>
      </c>
      <c r="C295" s="7">
        <v>46528.0</v>
      </c>
      <c r="D295" s="8" t="str">
        <f t="shared" si="1"/>
        <v>Friday</v>
      </c>
      <c r="E295" s="31"/>
      <c r="F295" s="11"/>
      <c r="G295" s="11"/>
      <c r="H295" s="31"/>
      <c r="I295" s="11"/>
      <c r="J295" s="22"/>
      <c r="K295" s="32"/>
      <c r="L295" s="32"/>
      <c r="M295" s="32"/>
      <c r="N295" s="33"/>
      <c r="O295" s="34" t="str">
        <f t="shared" si="2"/>
        <v/>
      </c>
    </row>
    <row r="296" ht="22.5" customHeight="1">
      <c r="A296" s="6">
        <v>295.0</v>
      </c>
      <c r="B296" s="11" t="str">
        <f>'Master Schedule'!B296</f>
        <v/>
      </c>
      <c r="C296" s="7">
        <v>46529.0</v>
      </c>
      <c r="D296" s="8" t="str">
        <f t="shared" si="1"/>
        <v>Saturday</v>
      </c>
      <c r="E296" s="31"/>
      <c r="F296" s="11"/>
      <c r="G296" s="11"/>
      <c r="H296" s="31"/>
      <c r="I296" s="11"/>
      <c r="J296" s="22"/>
      <c r="K296" s="35"/>
      <c r="L296" s="35"/>
      <c r="M296" s="35"/>
      <c r="N296" s="36"/>
      <c r="O296" s="34" t="str">
        <f t="shared" si="2"/>
        <v/>
      </c>
    </row>
    <row r="297" ht="22.5" customHeight="1">
      <c r="A297" s="6">
        <v>296.0</v>
      </c>
      <c r="B297" s="11" t="str">
        <f>'Master Schedule'!B297</f>
        <v/>
      </c>
      <c r="C297" s="7">
        <v>46530.0</v>
      </c>
      <c r="D297" s="8" t="str">
        <f t="shared" si="1"/>
        <v>Sunday</v>
      </c>
      <c r="E297" s="31"/>
      <c r="F297" s="11"/>
      <c r="G297" s="11"/>
      <c r="H297" s="31"/>
      <c r="I297" s="11"/>
      <c r="J297" s="22"/>
      <c r="K297" s="32"/>
      <c r="L297" s="32"/>
      <c r="M297" s="32"/>
      <c r="N297" s="33"/>
      <c r="O297" s="34" t="str">
        <f t="shared" si="2"/>
        <v/>
      </c>
    </row>
    <row r="298" ht="22.5" customHeight="1">
      <c r="A298" s="6">
        <v>297.0</v>
      </c>
      <c r="B298" s="11" t="str">
        <f>'Master Schedule'!B298</f>
        <v/>
      </c>
      <c r="C298" s="7">
        <v>46531.0</v>
      </c>
      <c r="D298" s="8" t="str">
        <f t="shared" si="1"/>
        <v>Monday</v>
      </c>
      <c r="E298" s="31"/>
      <c r="F298" s="11"/>
      <c r="G298" s="11"/>
      <c r="H298" s="31"/>
      <c r="I298" s="11"/>
      <c r="J298" s="22"/>
      <c r="K298" s="35"/>
      <c r="L298" s="35"/>
      <c r="M298" s="35"/>
      <c r="N298" s="36"/>
      <c r="O298" s="34" t="str">
        <f t="shared" si="2"/>
        <v/>
      </c>
    </row>
    <row r="299" ht="22.5" customHeight="1">
      <c r="A299" s="6">
        <v>298.0</v>
      </c>
      <c r="B299" s="11" t="str">
        <f>'Master Schedule'!B299</f>
        <v/>
      </c>
      <c r="C299" s="7">
        <v>46532.0</v>
      </c>
      <c r="D299" s="8" t="str">
        <f t="shared" si="1"/>
        <v>Tuesday</v>
      </c>
      <c r="E299" s="31"/>
      <c r="F299" s="11"/>
      <c r="G299" s="11"/>
      <c r="H299" s="31"/>
      <c r="I299" s="11"/>
      <c r="J299" s="22"/>
      <c r="K299" s="32"/>
      <c r="L299" s="32"/>
      <c r="M299" s="32"/>
      <c r="N299" s="33"/>
      <c r="O299" s="34" t="str">
        <f t="shared" si="2"/>
        <v/>
      </c>
    </row>
    <row r="300" ht="22.5" customHeight="1">
      <c r="A300" s="6">
        <v>299.0</v>
      </c>
      <c r="B300" s="11" t="str">
        <f>'Master Schedule'!B300</f>
        <v/>
      </c>
      <c r="C300" s="7">
        <v>46533.0</v>
      </c>
      <c r="D300" s="8" t="str">
        <f t="shared" si="1"/>
        <v>Wednesday</v>
      </c>
      <c r="E300" s="31"/>
      <c r="F300" s="11"/>
      <c r="G300" s="11"/>
      <c r="H300" s="31"/>
      <c r="I300" s="11"/>
      <c r="J300" s="22"/>
      <c r="K300" s="35"/>
      <c r="L300" s="35"/>
      <c r="M300" s="35"/>
      <c r="N300" s="36"/>
      <c r="O300" s="34" t="str">
        <f t="shared" si="2"/>
        <v/>
      </c>
    </row>
    <row r="301" ht="22.5" customHeight="1">
      <c r="A301" s="6">
        <v>300.0</v>
      </c>
      <c r="B301" s="11" t="str">
        <f>'Master Schedule'!B301</f>
        <v/>
      </c>
      <c r="C301" s="7">
        <v>46534.0</v>
      </c>
      <c r="D301" s="8" t="str">
        <f t="shared" si="1"/>
        <v>Thursday</v>
      </c>
      <c r="E301" s="31"/>
      <c r="F301" s="11"/>
      <c r="G301" s="11"/>
      <c r="H301" s="31"/>
      <c r="I301" s="11"/>
      <c r="J301" s="22"/>
      <c r="K301" s="32"/>
      <c r="L301" s="32"/>
      <c r="M301" s="32"/>
      <c r="N301" s="33"/>
      <c r="O301" s="34" t="str">
        <f t="shared" si="2"/>
        <v/>
      </c>
    </row>
    <row r="302" ht="22.5" customHeight="1">
      <c r="A302" s="6">
        <v>301.0</v>
      </c>
      <c r="B302" s="11" t="str">
        <f>'Master Schedule'!B302</f>
        <v/>
      </c>
      <c r="C302" s="7">
        <v>46535.0</v>
      </c>
      <c r="D302" s="8" t="str">
        <f t="shared" si="1"/>
        <v>Friday</v>
      </c>
      <c r="E302" s="31"/>
      <c r="F302" s="11"/>
      <c r="G302" s="11"/>
      <c r="H302" s="31"/>
      <c r="I302" s="11"/>
      <c r="J302" s="22"/>
      <c r="K302" s="35"/>
      <c r="L302" s="35"/>
      <c r="M302" s="35"/>
      <c r="N302" s="36"/>
      <c r="O302" s="34" t="str">
        <f t="shared" si="2"/>
        <v/>
      </c>
    </row>
    <row r="303" ht="22.5" customHeight="1">
      <c r="A303" s="6">
        <v>302.0</v>
      </c>
      <c r="B303" s="11" t="str">
        <f>'Master Schedule'!B303</f>
        <v/>
      </c>
      <c r="C303" s="7">
        <v>46536.0</v>
      </c>
      <c r="D303" s="8" t="str">
        <f t="shared" si="1"/>
        <v>Saturday</v>
      </c>
      <c r="E303" s="31"/>
      <c r="F303" s="11"/>
      <c r="G303" s="11"/>
      <c r="H303" s="31"/>
      <c r="I303" s="11"/>
      <c r="J303" s="22"/>
      <c r="K303" s="32"/>
      <c r="L303" s="32"/>
      <c r="M303" s="32"/>
      <c r="N303" s="33"/>
      <c r="O303" s="34" t="str">
        <f t="shared" si="2"/>
        <v/>
      </c>
    </row>
    <row r="304" ht="22.5" customHeight="1">
      <c r="A304" s="6">
        <v>303.0</v>
      </c>
      <c r="B304" s="11" t="str">
        <f>'Master Schedule'!B304</f>
        <v/>
      </c>
      <c r="C304" s="7">
        <v>46537.0</v>
      </c>
      <c r="D304" s="8" t="str">
        <f t="shared" si="1"/>
        <v>Sunday</v>
      </c>
      <c r="E304" s="31"/>
      <c r="F304" s="11"/>
      <c r="G304" s="11"/>
      <c r="H304" s="31"/>
      <c r="I304" s="11"/>
      <c r="J304" s="22"/>
      <c r="K304" s="35"/>
      <c r="L304" s="35"/>
      <c r="M304" s="35"/>
      <c r="N304" s="36"/>
      <c r="O304" s="34" t="str">
        <f t="shared" si="2"/>
        <v/>
      </c>
    </row>
    <row r="305" ht="22.5" customHeight="1">
      <c r="A305" s="6">
        <v>304.0</v>
      </c>
      <c r="B305" s="11" t="str">
        <f>'Master Schedule'!B305</f>
        <v/>
      </c>
      <c r="C305" s="7">
        <v>46538.0</v>
      </c>
      <c r="D305" s="8" t="str">
        <f t="shared" si="1"/>
        <v>Monday</v>
      </c>
      <c r="E305" s="31"/>
      <c r="F305" s="11"/>
      <c r="G305" s="11"/>
      <c r="H305" s="31"/>
      <c r="I305" s="11"/>
      <c r="J305" s="22"/>
      <c r="K305" s="32"/>
      <c r="L305" s="32"/>
      <c r="M305" s="32"/>
      <c r="N305" s="33"/>
      <c r="O305" s="34" t="str">
        <f t="shared" si="2"/>
        <v/>
      </c>
    </row>
    <row r="306" ht="22.5" customHeight="1">
      <c r="A306" s="37"/>
      <c r="B306" s="38" t="str">
        <f>'Master Schedule'!B306</f>
        <v/>
      </c>
      <c r="C306" s="39"/>
      <c r="D306" s="40" t="str">
        <f t="shared" si="1"/>
        <v>Saturday</v>
      </c>
      <c r="E306" s="41"/>
      <c r="F306" s="38"/>
      <c r="G306" s="38"/>
      <c r="H306" s="41"/>
      <c r="I306" s="38"/>
      <c r="J306" s="38"/>
      <c r="K306" s="42" t="s">
        <v>12</v>
      </c>
      <c r="L306" s="42" t="s">
        <v>13</v>
      </c>
      <c r="M306" s="23" t="s">
        <v>14</v>
      </c>
      <c r="N306" s="24" t="s">
        <v>15</v>
      </c>
      <c r="O306" s="25" t="s">
        <v>9</v>
      </c>
    </row>
    <row r="307" ht="22.5" customHeight="1">
      <c r="A307" s="37"/>
      <c r="B307" s="38" t="str">
        <f>'Master Schedule'!B307</f>
        <v/>
      </c>
      <c r="C307" s="39"/>
      <c r="D307" s="40" t="str">
        <f t="shared" si="1"/>
        <v>Saturday</v>
      </c>
      <c r="E307" s="41"/>
      <c r="F307" s="38"/>
      <c r="G307" s="38"/>
      <c r="H307" s="41"/>
      <c r="I307" s="38"/>
      <c r="J307" s="38"/>
      <c r="K307" s="35"/>
      <c r="L307" s="35"/>
      <c r="M307" s="35"/>
      <c r="N307" s="36"/>
      <c r="O307" s="34" t="str">
        <f t="shared" ref="O307:O610" si="3">IF(G307="", "",
   IF(AND(K307="✅", L307="✅", M307="✅", N307="✅"), "✅ Approved",
   IF(OR(K307="❌", L307="❌", M307="❌", N307="❌"), "❌ Denied",
   "⌛️ Pending")))
</f>
        <v/>
      </c>
    </row>
    <row r="308" ht="22.5" customHeight="1">
      <c r="A308" s="37"/>
      <c r="B308" s="38" t="str">
        <f>'Master Schedule'!B308</f>
        <v/>
      </c>
      <c r="C308" s="39"/>
      <c r="D308" s="40" t="str">
        <f t="shared" si="1"/>
        <v>Saturday</v>
      </c>
      <c r="E308" s="41"/>
      <c r="F308" s="38"/>
      <c r="G308" s="38"/>
      <c r="H308" s="41"/>
      <c r="I308" s="38"/>
      <c r="J308" s="38"/>
      <c r="K308" s="32"/>
      <c r="L308" s="32"/>
      <c r="M308" s="32"/>
      <c r="N308" s="33"/>
      <c r="O308" s="34" t="str">
        <f t="shared" si="3"/>
        <v/>
      </c>
    </row>
    <row r="309" ht="22.5" customHeight="1">
      <c r="A309" s="37"/>
      <c r="B309" s="38" t="str">
        <f>'Master Schedule'!B309</f>
        <v/>
      </c>
      <c r="C309" s="39"/>
      <c r="D309" s="40" t="str">
        <f t="shared" si="1"/>
        <v>Saturday</v>
      </c>
      <c r="E309" s="41"/>
      <c r="F309" s="38"/>
      <c r="G309" s="38"/>
      <c r="H309" s="41"/>
      <c r="I309" s="38"/>
      <c r="J309" s="38"/>
      <c r="K309" s="35"/>
      <c r="L309" s="35"/>
      <c r="M309" s="35"/>
      <c r="N309" s="36"/>
      <c r="O309" s="34" t="str">
        <f t="shared" si="3"/>
        <v/>
      </c>
    </row>
    <row r="310" ht="22.5" customHeight="1">
      <c r="A310" s="37"/>
      <c r="B310" s="38" t="str">
        <f>'Master Schedule'!B310</f>
        <v/>
      </c>
      <c r="C310" s="39"/>
      <c r="D310" s="40" t="str">
        <f t="shared" si="1"/>
        <v>Saturday</v>
      </c>
      <c r="E310" s="41"/>
      <c r="F310" s="38"/>
      <c r="G310" s="38"/>
      <c r="H310" s="41"/>
      <c r="I310" s="38"/>
      <c r="J310" s="38"/>
      <c r="K310" s="32"/>
      <c r="L310" s="32"/>
      <c r="M310" s="32"/>
      <c r="N310" s="33"/>
      <c r="O310" s="34" t="str">
        <f t="shared" si="3"/>
        <v/>
      </c>
    </row>
    <row r="311" ht="22.5" customHeight="1">
      <c r="A311" s="37"/>
      <c r="B311" s="38" t="str">
        <f>'Master Schedule'!B311</f>
        <v/>
      </c>
      <c r="C311" s="39"/>
      <c r="D311" s="40" t="str">
        <f t="shared" si="1"/>
        <v>Saturday</v>
      </c>
      <c r="E311" s="41"/>
      <c r="F311" s="38"/>
      <c r="G311" s="38"/>
      <c r="H311" s="41"/>
      <c r="I311" s="38"/>
      <c r="J311" s="38"/>
      <c r="K311" s="35"/>
      <c r="L311" s="35"/>
      <c r="M311" s="35"/>
      <c r="N311" s="36"/>
      <c r="O311" s="34" t="str">
        <f t="shared" si="3"/>
        <v/>
      </c>
    </row>
    <row r="312" ht="22.5" customHeight="1">
      <c r="A312" s="37"/>
      <c r="B312" s="38" t="str">
        <f>'Master Schedule'!B312</f>
        <v/>
      </c>
      <c r="C312" s="39"/>
      <c r="D312" s="40" t="str">
        <f t="shared" si="1"/>
        <v>Saturday</v>
      </c>
      <c r="E312" s="41"/>
      <c r="F312" s="38"/>
      <c r="G312" s="38"/>
      <c r="H312" s="41"/>
      <c r="I312" s="38"/>
      <c r="J312" s="38"/>
      <c r="K312" s="32"/>
      <c r="L312" s="32"/>
      <c r="M312" s="32"/>
      <c r="N312" s="33"/>
      <c r="O312" s="34" t="str">
        <f t="shared" si="3"/>
        <v/>
      </c>
    </row>
    <row r="313" ht="22.5" customHeight="1">
      <c r="A313" s="37"/>
      <c r="B313" s="38" t="str">
        <f>'Master Schedule'!B313</f>
        <v/>
      </c>
      <c r="C313" s="39"/>
      <c r="D313" s="40" t="str">
        <f t="shared" si="1"/>
        <v>Saturday</v>
      </c>
      <c r="E313" s="41"/>
      <c r="F313" s="38"/>
      <c r="G313" s="38"/>
      <c r="H313" s="41"/>
      <c r="I313" s="38"/>
      <c r="J313" s="38"/>
      <c r="K313" s="35"/>
      <c r="L313" s="35"/>
      <c r="M313" s="35"/>
      <c r="N313" s="36"/>
      <c r="O313" s="34" t="str">
        <f t="shared" si="3"/>
        <v/>
      </c>
    </row>
    <row r="314" ht="22.5" customHeight="1">
      <c r="A314" s="37"/>
      <c r="B314" s="38" t="str">
        <f>'Master Schedule'!B314</f>
        <v/>
      </c>
      <c r="C314" s="39"/>
      <c r="D314" s="40" t="str">
        <f t="shared" si="1"/>
        <v>Saturday</v>
      </c>
      <c r="E314" s="41"/>
      <c r="F314" s="38"/>
      <c r="G314" s="38"/>
      <c r="H314" s="41"/>
      <c r="I314" s="38"/>
      <c r="J314" s="38"/>
      <c r="K314" s="32"/>
      <c r="L314" s="32"/>
      <c r="M314" s="32"/>
      <c r="N314" s="33"/>
      <c r="O314" s="34" t="str">
        <f t="shared" si="3"/>
        <v/>
      </c>
    </row>
    <row r="315" ht="22.5" customHeight="1">
      <c r="A315" s="37"/>
      <c r="B315" s="38" t="str">
        <f>'Master Schedule'!B315</f>
        <v/>
      </c>
      <c r="C315" s="39"/>
      <c r="D315" s="40" t="str">
        <f t="shared" si="1"/>
        <v>Saturday</v>
      </c>
      <c r="E315" s="41"/>
      <c r="F315" s="38"/>
      <c r="G315" s="38"/>
      <c r="H315" s="41"/>
      <c r="I315" s="38"/>
      <c r="J315" s="38"/>
      <c r="K315" s="35"/>
      <c r="L315" s="35"/>
      <c r="M315" s="35"/>
      <c r="N315" s="36"/>
      <c r="O315" s="34" t="str">
        <f t="shared" si="3"/>
        <v/>
      </c>
    </row>
    <row r="316" ht="22.5" customHeight="1">
      <c r="A316" s="37"/>
      <c r="B316" s="38" t="str">
        <f>'Master Schedule'!B316</f>
        <v/>
      </c>
      <c r="C316" s="39"/>
      <c r="D316" s="40" t="str">
        <f t="shared" si="1"/>
        <v>Saturday</v>
      </c>
      <c r="E316" s="41"/>
      <c r="F316" s="38"/>
      <c r="G316" s="38"/>
      <c r="H316" s="41"/>
      <c r="I316" s="38"/>
      <c r="J316" s="38"/>
      <c r="K316" s="32"/>
      <c r="L316" s="32"/>
      <c r="M316" s="32"/>
      <c r="N316" s="33"/>
      <c r="O316" s="34" t="str">
        <f t="shared" si="3"/>
        <v/>
      </c>
    </row>
    <row r="317" ht="22.5" customHeight="1">
      <c r="A317" s="37"/>
      <c r="B317" s="38" t="str">
        <f>'Master Schedule'!B317</f>
        <v/>
      </c>
      <c r="C317" s="39"/>
      <c r="D317" s="40" t="str">
        <f t="shared" si="1"/>
        <v>Saturday</v>
      </c>
      <c r="E317" s="41"/>
      <c r="F317" s="38"/>
      <c r="G317" s="38"/>
      <c r="H317" s="41"/>
      <c r="I317" s="38"/>
      <c r="J317" s="38"/>
      <c r="K317" s="35"/>
      <c r="L317" s="35"/>
      <c r="M317" s="35"/>
      <c r="N317" s="36"/>
      <c r="O317" s="34" t="str">
        <f t="shared" si="3"/>
        <v/>
      </c>
    </row>
    <row r="318" ht="22.5" customHeight="1">
      <c r="A318" s="37"/>
      <c r="B318" s="38" t="str">
        <f>'Master Schedule'!B318</f>
        <v/>
      </c>
      <c r="C318" s="39"/>
      <c r="D318" s="40" t="str">
        <f t="shared" si="1"/>
        <v>Saturday</v>
      </c>
      <c r="E318" s="41"/>
      <c r="F318" s="38"/>
      <c r="G318" s="38"/>
      <c r="H318" s="41"/>
      <c r="I318" s="38"/>
      <c r="J318" s="38"/>
      <c r="K318" s="32"/>
      <c r="L318" s="32"/>
      <c r="M318" s="32"/>
      <c r="N318" s="33"/>
      <c r="O318" s="34" t="str">
        <f t="shared" si="3"/>
        <v/>
      </c>
    </row>
    <row r="319" ht="22.5" customHeight="1">
      <c r="A319" s="37"/>
      <c r="B319" s="38" t="str">
        <f>'Master Schedule'!B319</f>
        <v/>
      </c>
      <c r="C319" s="39"/>
      <c r="D319" s="40" t="str">
        <f t="shared" si="1"/>
        <v>Saturday</v>
      </c>
      <c r="E319" s="41"/>
      <c r="F319" s="38"/>
      <c r="G319" s="38"/>
      <c r="H319" s="41"/>
      <c r="I319" s="38"/>
      <c r="J319" s="38"/>
      <c r="K319" s="35"/>
      <c r="L319" s="35"/>
      <c r="M319" s="35"/>
      <c r="N319" s="36"/>
      <c r="O319" s="34" t="str">
        <f t="shared" si="3"/>
        <v/>
      </c>
    </row>
    <row r="320" ht="22.5" customHeight="1">
      <c r="A320" s="37"/>
      <c r="B320" s="38" t="str">
        <f>'Master Schedule'!B320</f>
        <v/>
      </c>
      <c r="C320" s="39"/>
      <c r="D320" s="40" t="str">
        <f t="shared" si="1"/>
        <v>Saturday</v>
      </c>
      <c r="E320" s="41"/>
      <c r="F320" s="38"/>
      <c r="G320" s="38"/>
      <c r="H320" s="41"/>
      <c r="I320" s="38"/>
      <c r="J320" s="38"/>
      <c r="K320" s="32"/>
      <c r="L320" s="32"/>
      <c r="M320" s="32"/>
      <c r="N320" s="33"/>
      <c r="O320" s="34" t="str">
        <f t="shared" si="3"/>
        <v/>
      </c>
    </row>
    <row r="321" ht="22.5" customHeight="1">
      <c r="A321" s="37"/>
      <c r="B321" s="38" t="str">
        <f>'Master Schedule'!B321</f>
        <v/>
      </c>
      <c r="C321" s="39"/>
      <c r="D321" s="40" t="str">
        <f t="shared" si="1"/>
        <v>Saturday</v>
      </c>
      <c r="E321" s="41"/>
      <c r="F321" s="38"/>
      <c r="G321" s="38"/>
      <c r="H321" s="41"/>
      <c r="I321" s="38"/>
      <c r="J321" s="38"/>
      <c r="K321" s="35"/>
      <c r="L321" s="35"/>
      <c r="M321" s="35"/>
      <c r="N321" s="36"/>
      <c r="O321" s="34" t="str">
        <f t="shared" si="3"/>
        <v/>
      </c>
    </row>
    <row r="322" ht="22.5" customHeight="1">
      <c r="A322" s="37"/>
      <c r="B322" s="38" t="str">
        <f>'Master Schedule'!B322</f>
        <v/>
      </c>
      <c r="C322" s="39"/>
      <c r="D322" s="40" t="str">
        <f t="shared" si="1"/>
        <v>Saturday</v>
      </c>
      <c r="E322" s="41"/>
      <c r="F322" s="38"/>
      <c r="G322" s="38"/>
      <c r="H322" s="41"/>
      <c r="I322" s="38"/>
      <c r="J322" s="38"/>
      <c r="K322" s="32"/>
      <c r="L322" s="32"/>
      <c r="M322" s="32"/>
      <c r="N322" s="33"/>
      <c r="O322" s="34" t="str">
        <f t="shared" si="3"/>
        <v/>
      </c>
    </row>
    <row r="323" ht="22.5" customHeight="1">
      <c r="A323" s="37"/>
      <c r="B323" s="38" t="str">
        <f>'Master Schedule'!B323</f>
        <v/>
      </c>
      <c r="C323" s="39"/>
      <c r="D323" s="40" t="str">
        <f t="shared" si="1"/>
        <v>Saturday</v>
      </c>
      <c r="E323" s="41"/>
      <c r="F323" s="38"/>
      <c r="G323" s="38"/>
      <c r="H323" s="41"/>
      <c r="I323" s="38"/>
      <c r="J323" s="38"/>
      <c r="K323" s="35"/>
      <c r="L323" s="35"/>
      <c r="M323" s="35"/>
      <c r="N323" s="36"/>
      <c r="O323" s="34" t="str">
        <f t="shared" si="3"/>
        <v/>
      </c>
    </row>
    <row r="324" ht="22.5" customHeight="1">
      <c r="A324" s="37"/>
      <c r="B324" s="38" t="str">
        <f>'Master Schedule'!B324</f>
        <v/>
      </c>
      <c r="C324" s="39"/>
      <c r="D324" s="40" t="str">
        <f t="shared" si="1"/>
        <v>Saturday</v>
      </c>
      <c r="E324" s="41"/>
      <c r="F324" s="38"/>
      <c r="G324" s="38"/>
      <c r="H324" s="41"/>
      <c r="I324" s="38"/>
      <c r="J324" s="38"/>
      <c r="K324" s="32"/>
      <c r="L324" s="32"/>
      <c r="M324" s="32"/>
      <c r="N324" s="33"/>
      <c r="O324" s="34" t="str">
        <f t="shared" si="3"/>
        <v/>
      </c>
    </row>
    <row r="325" ht="22.5" customHeight="1">
      <c r="A325" s="37"/>
      <c r="B325" s="38" t="str">
        <f>'Master Schedule'!B325</f>
        <v/>
      </c>
      <c r="C325" s="39"/>
      <c r="D325" s="40" t="str">
        <f t="shared" si="1"/>
        <v>Saturday</v>
      </c>
      <c r="E325" s="41"/>
      <c r="F325" s="38"/>
      <c r="G325" s="38"/>
      <c r="H325" s="41"/>
      <c r="I325" s="38"/>
      <c r="J325" s="38"/>
      <c r="K325" s="35"/>
      <c r="L325" s="35"/>
      <c r="M325" s="35"/>
      <c r="N325" s="36"/>
      <c r="O325" s="34" t="str">
        <f t="shared" si="3"/>
        <v/>
      </c>
    </row>
    <row r="326" ht="22.5" customHeight="1">
      <c r="A326" s="37"/>
      <c r="B326" s="38" t="str">
        <f>'Master Schedule'!B326</f>
        <v/>
      </c>
      <c r="C326" s="39"/>
      <c r="D326" s="40" t="str">
        <f t="shared" si="1"/>
        <v>Saturday</v>
      </c>
      <c r="E326" s="41"/>
      <c r="F326" s="38"/>
      <c r="G326" s="38"/>
      <c r="H326" s="41"/>
      <c r="I326" s="38"/>
      <c r="J326" s="38"/>
      <c r="K326" s="32"/>
      <c r="L326" s="32"/>
      <c r="M326" s="32"/>
      <c r="N326" s="33"/>
      <c r="O326" s="34" t="str">
        <f t="shared" si="3"/>
        <v/>
      </c>
    </row>
    <row r="327" ht="22.5" customHeight="1">
      <c r="A327" s="37"/>
      <c r="B327" s="38" t="str">
        <f>'Master Schedule'!B327</f>
        <v/>
      </c>
      <c r="C327" s="39"/>
      <c r="D327" s="40" t="str">
        <f t="shared" si="1"/>
        <v>Saturday</v>
      </c>
      <c r="E327" s="41"/>
      <c r="F327" s="38"/>
      <c r="G327" s="38"/>
      <c r="H327" s="41"/>
      <c r="I327" s="38"/>
      <c r="J327" s="38"/>
      <c r="K327" s="35"/>
      <c r="L327" s="35"/>
      <c r="M327" s="35"/>
      <c r="N327" s="36"/>
      <c r="O327" s="34" t="str">
        <f t="shared" si="3"/>
        <v/>
      </c>
    </row>
    <row r="328" ht="22.5" customHeight="1">
      <c r="A328" s="37"/>
      <c r="B328" s="38" t="str">
        <f>'Master Schedule'!B328</f>
        <v/>
      </c>
      <c r="C328" s="39"/>
      <c r="D328" s="40" t="str">
        <f t="shared" si="1"/>
        <v>Saturday</v>
      </c>
      <c r="E328" s="41"/>
      <c r="F328" s="38"/>
      <c r="G328" s="38"/>
      <c r="H328" s="41"/>
      <c r="I328" s="38"/>
      <c r="J328" s="38"/>
      <c r="K328" s="32"/>
      <c r="L328" s="32"/>
      <c r="M328" s="32"/>
      <c r="N328" s="33"/>
      <c r="O328" s="34" t="str">
        <f t="shared" si="3"/>
        <v/>
      </c>
    </row>
    <row r="329" ht="22.5" customHeight="1">
      <c r="A329" s="37"/>
      <c r="B329" s="38" t="str">
        <f>'Master Schedule'!B329</f>
        <v/>
      </c>
      <c r="C329" s="39"/>
      <c r="D329" s="40" t="str">
        <f t="shared" si="1"/>
        <v>Saturday</v>
      </c>
      <c r="E329" s="41"/>
      <c r="F329" s="38"/>
      <c r="G329" s="38"/>
      <c r="H329" s="41"/>
      <c r="I329" s="38"/>
      <c r="J329" s="38"/>
      <c r="K329" s="35"/>
      <c r="L329" s="35"/>
      <c r="M329" s="35"/>
      <c r="N329" s="36"/>
      <c r="O329" s="34" t="str">
        <f t="shared" si="3"/>
        <v/>
      </c>
    </row>
    <row r="330" ht="22.5" customHeight="1">
      <c r="A330" s="37"/>
      <c r="B330" s="38" t="str">
        <f>'Master Schedule'!B330</f>
        <v/>
      </c>
      <c r="C330" s="39"/>
      <c r="D330" s="40" t="str">
        <f t="shared" si="1"/>
        <v>Saturday</v>
      </c>
      <c r="E330" s="41"/>
      <c r="F330" s="38"/>
      <c r="G330" s="38"/>
      <c r="H330" s="41"/>
      <c r="I330" s="38"/>
      <c r="J330" s="38"/>
      <c r="K330" s="32"/>
      <c r="L330" s="32"/>
      <c r="M330" s="32"/>
      <c r="N330" s="33"/>
      <c r="O330" s="34" t="str">
        <f t="shared" si="3"/>
        <v/>
      </c>
    </row>
    <row r="331" ht="22.5" customHeight="1">
      <c r="A331" s="37"/>
      <c r="B331" s="38" t="str">
        <f>'Master Schedule'!B331</f>
        <v/>
      </c>
      <c r="C331" s="39"/>
      <c r="D331" s="40" t="str">
        <f t="shared" si="1"/>
        <v>Saturday</v>
      </c>
      <c r="E331" s="41"/>
      <c r="F331" s="38"/>
      <c r="G331" s="38"/>
      <c r="H331" s="41"/>
      <c r="I331" s="38"/>
      <c r="J331" s="38"/>
      <c r="K331" s="35"/>
      <c r="L331" s="35"/>
      <c r="M331" s="35"/>
      <c r="N331" s="36"/>
      <c r="O331" s="34" t="str">
        <f t="shared" si="3"/>
        <v/>
      </c>
    </row>
    <row r="332" ht="22.5" customHeight="1">
      <c r="A332" s="37"/>
      <c r="B332" s="38" t="str">
        <f>'Master Schedule'!B332</f>
        <v/>
      </c>
      <c r="C332" s="39"/>
      <c r="D332" s="40" t="str">
        <f t="shared" si="1"/>
        <v>Saturday</v>
      </c>
      <c r="E332" s="41"/>
      <c r="F332" s="38"/>
      <c r="G332" s="38"/>
      <c r="H332" s="41"/>
      <c r="I332" s="38"/>
      <c r="J332" s="38"/>
      <c r="K332" s="32"/>
      <c r="L332" s="32"/>
      <c r="M332" s="32"/>
      <c r="N332" s="33"/>
      <c r="O332" s="34" t="str">
        <f t="shared" si="3"/>
        <v/>
      </c>
    </row>
    <row r="333" ht="22.5" customHeight="1">
      <c r="A333" s="37"/>
      <c r="B333" s="38" t="str">
        <f>'Master Schedule'!B333</f>
        <v/>
      </c>
      <c r="C333" s="39"/>
      <c r="D333" s="40" t="str">
        <f t="shared" si="1"/>
        <v>Saturday</v>
      </c>
      <c r="E333" s="41"/>
      <c r="F333" s="38"/>
      <c r="G333" s="38"/>
      <c r="H333" s="41"/>
      <c r="I333" s="38"/>
      <c r="J333" s="38"/>
      <c r="K333" s="35"/>
      <c r="L333" s="35"/>
      <c r="M333" s="35"/>
      <c r="N333" s="36"/>
      <c r="O333" s="34" t="str">
        <f t="shared" si="3"/>
        <v/>
      </c>
    </row>
    <row r="334" ht="22.5" customHeight="1">
      <c r="A334" s="37"/>
      <c r="B334" s="38" t="str">
        <f>'Master Schedule'!B334</f>
        <v/>
      </c>
      <c r="C334" s="39"/>
      <c r="D334" s="40" t="str">
        <f t="shared" si="1"/>
        <v>Saturday</v>
      </c>
      <c r="E334" s="41"/>
      <c r="F334" s="38"/>
      <c r="G334" s="38"/>
      <c r="H334" s="41"/>
      <c r="I334" s="38"/>
      <c r="J334" s="38"/>
      <c r="K334" s="32"/>
      <c r="L334" s="32"/>
      <c r="M334" s="32"/>
      <c r="N334" s="33"/>
      <c r="O334" s="34" t="str">
        <f t="shared" si="3"/>
        <v/>
      </c>
    </row>
    <row r="335" ht="22.5" customHeight="1">
      <c r="A335" s="37"/>
      <c r="B335" s="38" t="str">
        <f>'Master Schedule'!B335</f>
        <v/>
      </c>
      <c r="C335" s="39"/>
      <c r="D335" s="40" t="str">
        <f t="shared" si="1"/>
        <v>Saturday</v>
      </c>
      <c r="E335" s="41"/>
      <c r="F335" s="38"/>
      <c r="G335" s="38"/>
      <c r="H335" s="41"/>
      <c r="I335" s="38"/>
      <c r="J335" s="38"/>
      <c r="K335" s="35"/>
      <c r="L335" s="35"/>
      <c r="M335" s="35"/>
      <c r="N335" s="36"/>
      <c r="O335" s="34" t="str">
        <f t="shared" si="3"/>
        <v/>
      </c>
    </row>
    <row r="336" ht="22.5" customHeight="1">
      <c r="A336" s="37"/>
      <c r="B336" s="38" t="str">
        <f>'Master Schedule'!B336</f>
        <v/>
      </c>
      <c r="C336" s="39"/>
      <c r="D336" s="40" t="str">
        <f t="shared" si="1"/>
        <v>Saturday</v>
      </c>
      <c r="E336" s="41"/>
      <c r="F336" s="38"/>
      <c r="G336" s="38"/>
      <c r="H336" s="41"/>
      <c r="I336" s="38"/>
      <c r="J336" s="38"/>
      <c r="K336" s="32"/>
      <c r="L336" s="32"/>
      <c r="M336" s="32"/>
      <c r="N336" s="33"/>
      <c r="O336" s="34" t="str">
        <f t="shared" si="3"/>
        <v/>
      </c>
    </row>
    <row r="337" ht="22.5" customHeight="1">
      <c r="A337" s="37"/>
      <c r="B337" s="38" t="str">
        <f>'Master Schedule'!B337</f>
        <v/>
      </c>
      <c r="C337" s="39"/>
      <c r="D337" s="40" t="str">
        <f t="shared" si="1"/>
        <v>Saturday</v>
      </c>
      <c r="E337" s="41"/>
      <c r="F337" s="38"/>
      <c r="G337" s="38"/>
      <c r="H337" s="41"/>
      <c r="I337" s="38"/>
      <c r="J337" s="38"/>
      <c r="K337" s="35"/>
      <c r="L337" s="35"/>
      <c r="M337" s="35"/>
      <c r="N337" s="36"/>
      <c r="O337" s="34" t="str">
        <f t="shared" si="3"/>
        <v/>
      </c>
    </row>
    <row r="338" ht="22.5" customHeight="1">
      <c r="A338" s="37"/>
      <c r="B338" s="38" t="str">
        <f>'Master Schedule'!B338</f>
        <v/>
      </c>
      <c r="C338" s="39"/>
      <c r="D338" s="40" t="str">
        <f t="shared" si="1"/>
        <v>Saturday</v>
      </c>
      <c r="E338" s="41"/>
      <c r="F338" s="38"/>
      <c r="G338" s="38"/>
      <c r="H338" s="41"/>
      <c r="I338" s="38"/>
      <c r="J338" s="38"/>
      <c r="K338" s="32"/>
      <c r="L338" s="32"/>
      <c r="M338" s="32"/>
      <c r="N338" s="33"/>
      <c r="O338" s="34" t="str">
        <f t="shared" si="3"/>
        <v/>
      </c>
    </row>
    <row r="339" ht="22.5" customHeight="1">
      <c r="A339" s="37"/>
      <c r="B339" s="38" t="str">
        <f>'Master Schedule'!B339</f>
        <v/>
      </c>
      <c r="C339" s="39"/>
      <c r="D339" s="40" t="str">
        <f t="shared" si="1"/>
        <v>Saturday</v>
      </c>
      <c r="E339" s="41"/>
      <c r="F339" s="38"/>
      <c r="G339" s="38"/>
      <c r="H339" s="41"/>
      <c r="I339" s="38"/>
      <c r="J339" s="38"/>
      <c r="K339" s="35"/>
      <c r="L339" s="35"/>
      <c r="M339" s="35"/>
      <c r="N339" s="36"/>
      <c r="O339" s="34" t="str">
        <f t="shared" si="3"/>
        <v/>
      </c>
    </row>
    <row r="340" ht="22.5" customHeight="1">
      <c r="A340" s="37"/>
      <c r="B340" s="38" t="str">
        <f>'Master Schedule'!B340</f>
        <v/>
      </c>
      <c r="C340" s="39"/>
      <c r="D340" s="40" t="str">
        <f t="shared" si="1"/>
        <v>Saturday</v>
      </c>
      <c r="E340" s="41"/>
      <c r="F340" s="38"/>
      <c r="G340" s="38"/>
      <c r="H340" s="41"/>
      <c r="I340" s="38"/>
      <c r="J340" s="38"/>
      <c r="K340" s="32"/>
      <c r="L340" s="32"/>
      <c r="M340" s="32"/>
      <c r="N340" s="33"/>
      <c r="O340" s="34" t="str">
        <f t="shared" si="3"/>
        <v/>
      </c>
    </row>
    <row r="341" ht="22.5" customHeight="1">
      <c r="A341" s="37"/>
      <c r="B341" s="38" t="str">
        <f>'Master Schedule'!B341</f>
        <v/>
      </c>
      <c r="C341" s="39"/>
      <c r="D341" s="40" t="str">
        <f t="shared" si="1"/>
        <v>Saturday</v>
      </c>
      <c r="E341" s="41"/>
      <c r="F341" s="38"/>
      <c r="G341" s="38"/>
      <c r="H341" s="41"/>
      <c r="I341" s="38"/>
      <c r="J341" s="38"/>
      <c r="K341" s="35"/>
      <c r="L341" s="35"/>
      <c r="M341" s="35"/>
      <c r="N341" s="36"/>
      <c r="O341" s="34" t="str">
        <f t="shared" si="3"/>
        <v/>
      </c>
    </row>
    <row r="342" ht="22.5" customHeight="1">
      <c r="A342" s="37"/>
      <c r="B342" s="38" t="str">
        <f>'Master Schedule'!B342</f>
        <v/>
      </c>
      <c r="C342" s="39"/>
      <c r="D342" s="40" t="str">
        <f t="shared" si="1"/>
        <v>Saturday</v>
      </c>
      <c r="E342" s="41"/>
      <c r="F342" s="38"/>
      <c r="G342" s="38"/>
      <c r="H342" s="41"/>
      <c r="I342" s="38"/>
      <c r="J342" s="38"/>
      <c r="K342" s="32"/>
      <c r="L342" s="32"/>
      <c r="M342" s="32"/>
      <c r="N342" s="33"/>
      <c r="O342" s="34" t="str">
        <f t="shared" si="3"/>
        <v/>
      </c>
    </row>
    <row r="343" ht="22.5" customHeight="1">
      <c r="A343" s="37"/>
      <c r="B343" s="38" t="str">
        <f>'Master Schedule'!B343</f>
        <v/>
      </c>
      <c r="C343" s="39"/>
      <c r="D343" s="40" t="str">
        <f t="shared" si="1"/>
        <v>Saturday</v>
      </c>
      <c r="E343" s="41"/>
      <c r="F343" s="38"/>
      <c r="G343" s="38"/>
      <c r="H343" s="41"/>
      <c r="I343" s="38"/>
      <c r="J343" s="38"/>
      <c r="K343" s="35"/>
      <c r="L343" s="35"/>
      <c r="M343" s="35"/>
      <c r="N343" s="36"/>
      <c r="O343" s="34" t="str">
        <f t="shared" si="3"/>
        <v/>
      </c>
    </row>
    <row r="344" ht="22.5" customHeight="1">
      <c r="A344" s="37"/>
      <c r="B344" s="38" t="str">
        <f>'Master Schedule'!B344</f>
        <v/>
      </c>
      <c r="C344" s="39"/>
      <c r="D344" s="40" t="str">
        <f t="shared" si="1"/>
        <v>Saturday</v>
      </c>
      <c r="E344" s="41"/>
      <c r="F344" s="38"/>
      <c r="G344" s="38"/>
      <c r="H344" s="41"/>
      <c r="I344" s="38"/>
      <c r="J344" s="38"/>
      <c r="K344" s="32"/>
      <c r="L344" s="32"/>
      <c r="M344" s="32"/>
      <c r="N344" s="33"/>
      <c r="O344" s="34" t="str">
        <f t="shared" si="3"/>
        <v/>
      </c>
    </row>
    <row r="345" ht="22.5" customHeight="1">
      <c r="A345" s="37"/>
      <c r="B345" s="38" t="str">
        <f>'Master Schedule'!B345</f>
        <v/>
      </c>
      <c r="C345" s="39"/>
      <c r="D345" s="40" t="str">
        <f t="shared" si="1"/>
        <v>Saturday</v>
      </c>
      <c r="E345" s="41"/>
      <c r="F345" s="38"/>
      <c r="G345" s="38"/>
      <c r="H345" s="41"/>
      <c r="I345" s="38"/>
      <c r="J345" s="38"/>
      <c r="K345" s="35"/>
      <c r="L345" s="35"/>
      <c r="M345" s="35"/>
      <c r="N345" s="36"/>
      <c r="O345" s="34" t="str">
        <f t="shared" si="3"/>
        <v/>
      </c>
    </row>
    <row r="346" ht="22.5" customHeight="1">
      <c r="A346" s="37"/>
      <c r="B346" s="38" t="str">
        <f>'Master Schedule'!B346</f>
        <v/>
      </c>
      <c r="C346" s="39"/>
      <c r="D346" s="40" t="str">
        <f t="shared" si="1"/>
        <v>Saturday</v>
      </c>
      <c r="E346" s="41"/>
      <c r="F346" s="38"/>
      <c r="G346" s="38"/>
      <c r="H346" s="41"/>
      <c r="I346" s="38"/>
      <c r="J346" s="38"/>
      <c r="K346" s="32"/>
      <c r="L346" s="32"/>
      <c r="M346" s="32"/>
      <c r="N346" s="33"/>
      <c r="O346" s="34" t="str">
        <f t="shared" si="3"/>
        <v/>
      </c>
    </row>
    <row r="347" ht="22.5" customHeight="1">
      <c r="A347" s="37"/>
      <c r="B347" s="38" t="str">
        <f>'Master Schedule'!B347</f>
        <v/>
      </c>
      <c r="C347" s="39"/>
      <c r="D347" s="40" t="str">
        <f t="shared" si="1"/>
        <v>Saturday</v>
      </c>
      <c r="E347" s="41"/>
      <c r="F347" s="38"/>
      <c r="G347" s="38"/>
      <c r="H347" s="41"/>
      <c r="I347" s="38"/>
      <c r="J347" s="38"/>
      <c r="K347" s="35"/>
      <c r="L347" s="35"/>
      <c r="M347" s="35"/>
      <c r="N347" s="36"/>
      <c r="O347" s="34" t="str">
        <f t="shared" si="3"/>
        <v/>
      </c>
    </row>
    <row r="348" ht="22.5" customHeight="1">
      <c r="A348" s="37"/>
      <c r="B348" s="38" t="str">
        <f>'Master Schedule'!B348</f>
        <v/>
      </c>
      <c r="C348" s="39"/>
      <c r="D348" s="40" t="str">
        <f t="shared" si="1"/>
        <v>Saturday</v>
      </c>
      <c r="E348" s="41"/>
      <c r="F348" s="38"/>
      <c r="G348" s="38"/>
      <c r="H348" s="41"/>
      <c r="I348" s="38"/>
      <c r="J348" s="38"/>
      <c r="K348" s="32"/>
      <c r="L348" s="32"/>
      <c r="M348" s="32"/>
      <c r="N348" s="33"/>
      <c r="O348" s="34" t="str">
        <f t="shared" si="3"/>
        <v/>
      </c>
    </row>
    <row r="349" ht="22.5" customHeight="1">
      <c r="A349" s="37"/>
      <c r="B349" s="38" t="str">
        <f>'Master Schedule'!B349</f>
        <v/>
      </c>
      <c r="C349" s="39"/>
      <c r="D349" s="40" t="str">
        <f t="shared" si="1"/>
        <v>Saturday</v>
      </c>
      <c r="E349" s="41"/>
      <c r="F349" s="38"/>
      <c r="G349" s="38"/>
      <c r="H349" s="41"/>
      <c r="I349" s="38"/>
      <c r="J349" s="38"/>
      <c r="K349" s="35"/>
      <c r="L349" s="35"/>
      <c r="M349" s="35"/>
      <c r="N349" s="36"/>
      <c r="O349" s="34" t="str">
        <f t="shared" si="3"/>
        <v/>
      </c>
    </row>
    <row r="350" ht="22.5" customHeight="1">
      <c r="A350" s="37"/>
      <c r="B350" s="38" t="str">
        <f>'Master Schedule'!B350</f>
        <v/>
      </c>
      <c r="C350" s="39"/>
      <c r="D350" s="40" t="str">
        <f t="shared" si="1"/>
        <v>Saturday</v>
      </c>
      <c r="E350" s="41"/>
      <c r="F350" s="38"/>
      <c r="G350" s="38"/>
      <c r="H350" s="41"/>
      <c r="I350" s="38"/>
      <c r="J350" s="38"/>
      <c r="K350" s="32"/>
      <c r="L350" s="32"/>
      <c r="M350" s="32"/>
      <c r="N350" s="33"/>
      <c r="O350" s="34" t="str">
        <f t="shared" si="3"/>
        <v/>
      </c>
    </row>
    <row r="351" ht="22.5" customHeight="1">
      <c r="A351" s="37"/>
      <c r="B351" s="38" t="str">
        <f>'Master Schedule'!B351</f>
        <v/>
      </c>
      <c r="C351" s="39"/>
      <c r="D351" s="40" t="str">
        <f t="shared" si="1"/>
        <v>Saturday</v>
      </c>
      <c r="E351" s="41"/>
      <c r="F351" s="38"/>
      <c r="G351" s="38"/>
      <c r="H351" s="41"/>
      <c r="I351" s="38"/>
      <c r="J351" s="38"/>
      <c r="K351" s="35"/>
      <c r="L351" s="35"/>
      <c r="M351" s="35"/>
      <c r="N351" s="36"/>
      <c r="O351" s="34" t="str">
        <f t="shared" si="3"/>
        <v/>
      </c>
    </row>
    <row r="352" ht="22.5" customHeight="1">
      <c r="A352" s="37"/>
      <c r="B352" s="38" t="str">
        <f>'Master Schedule'!B352</f>
        <v/>
      </c>
      <c r="C352" s="39"/>
      <c r="D352" s="40" t="str">
        <f t="shared" si="1"/>
        <v>Saturday</v>
      </c>
      <c r="E352" s="41"/>
      <c r="F352" s="38"/>
      <c r="G352" s="38"/>
      <c r="H352" s="41"/>
      <c r="I352" s="38"/>
      <c r="J352" s="38"/>
      <c r="K352" s="32"/>
      <c r="L352" s="32"/>
      <c r="M352" s="32"/>
      <c r="N352" s="33"/>
      <c r="O352" s="34" t="str">
        <f t="shared" si="3"/>
        <v/>
      </c>
    </row>
    <row r="353" ht="22.5" customHeight="1">
      <c r="A353" s="37"/>
      <c r="B353" s="38" t="str">
        <f>'Master Schedule'!B353</f>
        <v/>
      </c>
      <c r="C353" s="39"/>
      <c r="D353" s="40" t="str">
        <f t="shared" si="1"/>
        <v>Saturday</v>
      </c>
      <c r="E353" s="41"/>
      <c r="F353" s="38"/>
      <c r="G353" s="38"/>
      <c r="H353" s="41"/>
      <c r="I353" s="38"/>
      <c r="J353" s="38"/>
      <c r="K353" s="35"/>
      <c r="L353" s="35"/>
      <c r="M353" s="35"/>
      <c r="N353" s="36"/>
      <c r="O353" s="34" t="str">
        <f t="shared" si="3"/>
        <v/>
      </c>
    </row>
    <row r="354" ht="22.5" customHeight="1">
      <c r="A354" s="37"/>
      <c r="B354" s="38" t="str">
        <f>'Master Schedule'!B354</f>
        <v/>
      </c>
      <c r="C354" s="39"/>
      <c r="D354" s="40" t="str">
        <f t="shared" si="1"/>
        <v>Saturday</v>
      </c>
      <c r="E354" s="41"/>
      <c r="F354" s="38"/>
      <c r="G354" s="38"/>
      <c r="H354" s="41"/>
      <c r="I354" s="38"/>
      <c r="J354" s="38"/>
      <c r="K354" s="32"/>
      <c r="L354" s="32"/>
      <c r="M354" s="32"/>
      <c r="N354" s="33"/>
      <c r="O354" s="34" t="str">
        <f t="shared" si="3"/>
        <v/>
      </c>
    </row>
    <row r="355" ht="22.5" customHeight="1">
      <c r="A355" s="37"/>
      <c r="B355" s="38" t="str">
        <f>'Master Schedule'!B355</f>
        <v/>
      </c>
      <c r="C355" s="39"/>
      <c r="D355" s="40" t="str">
        <f t="shared" si="1"/>
        <v>Saturday</v>
      </c>
      <c r="E355" s="41"/>
      <c r="F355" s="38"/>
      <c r="G355" s="38"/>
      <c r="H355" s="41"/>
      <c r="I355" s="38"/>
      <c r="J355" s="38"/>
      <c r="K355" s="35"/>
      <c r="L355" s="35"/>
      <c r="M355" s="35"/>
      <c r="N355" s="36"/>
      <c r="O355" s="34" t="str">
        <f t="shared" si="3"/>
        <v/>
      </c>
    </row>
    <row r="356" ht="22.5" customHeight="1">
      <c r="A356" s="37"/>
      <c r="B356" s="38" t="str">
        <f>'Master Schedule'!B356</f>
        <v/>
      </c>
      <c r="C356" s="39"/>
      <c r="D356" s="40" t="str">
        <f t="shared" si="1"/>
        <v>Saturday</v>
      </c>
      <c r="E356" s="41"/>
      <c r="F356" s="38"/>
      <c r="G356" s="38"/>
      <c r="H356" s="41"/>
      <c r="I356" s="38"/>
      <c r="J356" s="38"/>
      <c r="K356" s="32"/>
      <c r="L356" s="32"/>
      <c r="M356" s="32"/>
      <c r="N356" s="33"/>
      <c r="O356" s="34" t="str">
        <f t="shared" si="3"/>
        <v/>
      </c>
    </row>
    <row r="357" ht="22.5" customHeight="1">
      <c r="A357" s="37"/>
      <c r="B357" s="38" t="str">
        <f>'Master Schedule'!B357</f>
        <v/>
      </c>
      <c r="C357" s="39"/>
      <c r="D357" s="40" t="str">
        <f t="shared" si="1"/>
        <v>Saturday</v>
      </c>
      <c r="E357" s="41"/>
      <c r="F357" s="38"/>
      <c r="G357" s="38"/>
      <c r="H357" s="41"/>
      <c r="I357" s="38"/>
      <c r="J357" s="38"/>
      <c r="K357" s="35"/>
      <c r="L357" s="35"/>
      <c r="M357" s="35"/>
      <c r="N357" s="36"/>
      <c r="O357" s="34" t="str">
        <f t="shared" si="3"/>
        <v/>
      </c>
    </row>
    <row r="358" ht="22.5" customHeight="1">
      <c r="A358" s="37"/>
      <c r="B358" s="38" t="str">
        <f>'Master Schedule'!B358</f>
        <v/>
      </c>
      <c r="C358" s="39"/>
      <c r="D358" s="40" t="str">
        <f t="shared" si="1"/>
        <v>Saturday</v>
      </c>
      <c r="E358" s="41"/>
      <c r="F358" s="38"/>
      <c r="G358" s="38"/>
      <c r="H358" s="41"/>
      <c r="I358" s="38"/>
      <c r="J358" s="38"/>
      <c r="K358" s="32"/>
      <c r="L358" s="32"/>
      <c r="M358" s="32"/>
      <c r="N358" s="33"/>
      <c r="O358" s="34" t="str">
        <f t="shared" si="3"/>
        <v/>
      </c>
    </row>
    <row r="359" ht="22.5" customHeight="1">
      <c r="A359" s="37"/>
      <c r="B359" s="38" t="str">
        <f>'Master Schedule'!B359</f>
        <v/>
      </c>
      <c r="C359" s="39"/>
      <c r="D359" s="40" t="str">
        <f t="shared" si="1"/>
        <v>Saturday</v>
      </c>
      <c r="E359" s="41"/>
      <c r="F359" s="38"/>
      <c r="G359" s="38"/>
      <c r="H359" s="41"/>
      <c r="I359" s="38"/>
      <c r="J359" s="38"/>
      <c r="K359" s="35"/>
      <c r="L359" s="35"/>
      <c r="M359" s="35"/>
      <c r="N359" s="36"/>
      <c r="O359" s="34" t="str">
        <f t="shared" si="3"/>
        <v/>
      </c>
    </row>
    <row r="360" ht="22.5" customHeight="1">
      <c r="A360" s="37"/>
      <c r="B360" s="38" t="str">
        <f>'Master Schedule'!B360</f>
        <v/>
      </c>
      <c r="C360" s="39"/>
      <c r="D360" s="40" t="str">
        <f t="shared" si="1"/>
        <v>Saturday</v>
      </c>
      <c r="E360" s="41"/>
      <c r="F360" s="38"/>
      <c r="G360" s="38"/>
      <c r="H360" s="41"/>
      <c r="I360" s="38"/>
      <c r="J360" s="38"/>
      <c r="K360" s="32"/>
      <c r="L360" s="32"/>
      <c r="M360" s="32"/>
      <c r="N360" s="33"/>
      <c r="O360" s="34" t="str">
        <f t="shared" si="3"/>
        <v/>
      </c>
    </row>
    <row r="361" ht="22.5" customHeight="1">
      <c r="A361" s="37"/>
      <c r="B361" s="38" t="str">
        <f>'Master Schedule'!B361</f>
        <v/>
      </c>
      <c r="C361" s="39"/>
      <c r="D361" s="40" t="str">
        <f t="shared" si="1"/>
        <v>Saturday</v>
      </c>
      <c r="E361" s="41"/>
      <c r="F361" s="38"/>
      <c r="G361" s="38"/>
      <c r="H361" s="41"/>
      <c r="I361" s="38"/>
      <c r="J361" s="38"/>
      <c r="K361" s="35"/>
      <c r="L361" s="35"/>
      <c r="M361" s="35"/>
      <c r="N361" s="36"/>
      <c r="O361" s="34" t="str">
        <f t="shared" si="3"/>
        <v/>
      </c>
    </row>
    <row r="362" ht="22.5" customHeight="1">
      <c r="A362" s="37"/>
      <c r="B362" s="38" t="str">
        <f>'Master Schedule'!B362</f>
        <v/>
      </c>
      <c r="C362" s="39"/>
      <c r="D362" s="40" t="str">
        <f t="shared" si="1"/>
        <v>Saturday</v>
      </c>
      <c r="E362" s="41"/>
      <c r="F362" s="38"/>
      <c r="G362" s="38"/>
      <c r="H362" s="41"/>
      <c r="I362" s="38"/>
      <c r="J362" s="38"/>
      <c r="K362" s="32"/>
      <c r="L362" s="32"/>
      <c r="M362" s="32"/>
      <c r="N362" s="33"/>
      <c r="O362" s="34" t="str">
        <f t="shared" si="3"/>
        <v/>
      </c>
    </row>
    <row r="363" ht="22.5" customHeight="1">
      <c r="A363" s="37"/>
      <c r="B363" s="38" t="str">
        <f>'Master Schedule'!B363</f>
        <v/>
      </c>
      <c r="C363" s="39"/>
      <c r="D363" s="40" t="str">
        <f t="shared" si="1"/>
        <v>Saturday</v>
      </c>
      <c r="E363" s="41"/>
      <c r="F363" s="38"/>
      <c r="G363" s="38"/>
      <c r="H363" s="41"/>
      <c r="I363" s="38"/>
      <c r="J363" s="38"/>
      <c r="K363" s="35"/>
      <c r="L363" s="35"/>
      <c r="M363" s="35"/>
      <c r="N363" s="36"/>
      <c r="O363" s="34" t="str">
        <f t="shared" si="3"/>
        <v/>
      </c>
    </row>
    <row r="364" ht="22.5" customHeight="1">
      <c r="A364" s="37"/>
      <c r="B364" s="38" t="str">
        <f>'Master Schedule'!B364</f>
        <v/>
      </c>
      <c r="C364" s="39"/>
      <c r="D364" s="40" t="str">
        <f t="shared" si="1"/>
        <v>Saturday</v>
      </c>
      <c r="E364" s="41"/>
      <c r="F364" s="38"/>
      <c r="G364" s="38"/>
      <c r="H364" s="41"/>
      <c r="I364" s="38"/>
      <c r="J364" s="38"/>
      <c r="K364" s="32"/>
      <c r="L364" s="32"/>
      <c r="M364" s="32"/>
      <c r="N364" s="33"/>
      <c r="O364" s="34" t="str">
        <f t="shared" si="3"/>
        <v/>
      </c>
    </row>
    <row r="365" ht="22.5" customHeight="1">
      <c r="A365" s="37"/>
      <c r="B365" s="38" t="str">
        <f>'Master Schedule'!B365</f>
        <v/>
      </c>
      <c r="C365" s="39"/>
      <c r="D365" s="40" t="str">
        <f t="shared" si="1"/>
        <v>Saturday</v>
      </c>
      <c r="E365" s="41"/>
      <c r="F365" s="38"/>
      <c r="G365" s="38"/>
      <c r="H365" s="41"/>
      <c r="I365" s="38"/>
      <c r="J365" s="38"/>
      <c r="K365" s="35"/>
      <c r="L365" s="35"/>
      <c r="M365" s="35"/>
      <c r="N365" s="36"/>
      <c r="O365" s="34" t="str">
        <f t="shared" si="3"/>
        <v/>
      </c>
    </row>
    <row r="366" ht="22.5" customHeight="1">
      <c r="A366" s="37"/>
      <c r="B366" s="38" t="str">
        <f>'Master Schedule'!B366</f>
        <v/>
      </c>
      <c r="C366" s="39"/>
      <c r="D366" s="40" t="str">
        <f t="shared" si="1"/>
        <v>Saturday</v>
      </c>
      <c r="E366" s="41"/>
      <c r="F366" s="38"/>
      <c r="G366" s="38"/>
      <c r="H366" s="41"/>
      <c r="I366" s="38"/>
      <c r="J366" s="38"/>
      <c r="K366" s="32"/>
      <c r="L366" s="32"/>
      <c r="M366" s="32"/>
      <c r="N366" s="33"/>
      <c r="O366" s="34" t="str">
        <f t="shared" si="3"/>
        <v/>
      </c>
    </row>
    <row r="367" ht="22.5" customHeight="1">
      <c r="A367" s="37"/>
      <c r="B367" s="38" t="str">
        <f>'Master Schedule'!B367</f>
        <v/>
      </c>
      <c r="C367" s="39"/>
      <c r="D367" s="40" t="str">
        <f t="shared" si="1"/>
        <v>Saturday</v>
      </c>
      <c r="E367" s="41"/>
      <c r="F367" s="38"/>
      <c r="G367" s="38"/>
      <c r="H367" s="41"/>
      <c r="I367" s="38"/>
      <c r="J367" s="38"/>
      <c r="K367" s="35"/>
      <c r="L367" s="35"/>
      <c r="M367" s="35"/>
      <c r="N367" s="36"/>
      <c r="O367" s="34" t="str">
        <f t="shared" si="3"/>
        <v/>
      </c>
    </row>
    <row r="368" ht="22.5" customHeight="1">
      <c r="A368" s="37"/>
      <c r="B368" s="38" t="str">
        <f>'Master Schedule'!B368</f>
        <v/>
      </c>
      <c r="C368" s="39"/>
      <c r="D368" s="40" t="str">
        <f t="shared" si="1"/>
        <v>Saturday</v>
      </c>
      <c r="E368" s="41"/>
      <c r="F368" s="38"/>
      <c r="G368" s="38"/>
      <c r="H368" s="41"/>
      <c r="I368" s="38"/>
      <c r="J368" s="38"/>
      <c r="K368" s="32"/>
      <c r="L368" s="32"/>
      <c r="M368" s="32"/>
      <c r="N368" s="33"/>
      <c r="O368" s="34" t="str">
        <f t="shared" si="3"/>
        <v/>
      </c>
    </row>
    <row r="369" ht="22.5" customHeight="1">
      <c r="A369" s="37"/>
      <c r="B369" s="38" t="str">
        <f>'Master Schedule'!B369</f>
        <v/>
      </c>
      <c r="C369" s="39"/>
      <c r="D369" s="40" t="str">
        <f t="shared" si="1"/>
        <v>Saturday</v>
      </c>
      <c r="E369" s="41"/>
      <c r="F369" s="38"/>
      <c r="G369" s="38"/>
      <c r="H369" s="41"/>
      <c r="I369" s="38"/>
      <c r="J369" s="38"/>
      <c r="K369" s="35"/>
      <c r="L369" s="35"/>
      <c r="M369" s="35"/>
      <c r="N369" s="36"/>
      <c r="O369" s="34" t="str">
        <f t="shared" si="3"/>
        <v/>
      </c>
    </row>
    <row r="370" ht="22.5" customHeight="1">
      <c r="A370" s="37"/>
      <c r="B370" s="38" t="str">
        <f>'Master Schedule'!B370</f>
        <v/>
      </c>
      <c r="C370" s="39"/>
      <c r="D370" s="40" t="str">
        <f t="shared" si="1"/>
        <v>Saturday</v>
      </c>
      <c r="E370" s="41"/>
      <c r="F370" s="38"/>
      <c r="G370" s="38"/>
      <c r="H370" s="41"/>
      <c r="I370" s="38"/>
      <c r="J370" s="38"/>
      <c r="K370" s="32"/>
      <c r="L370" s="32"/>
      <c r="M370" s="32"/>
      <c r="N370" s="33"/>
      <c r="O370" s="34" t="str">
        <f t="shared" si="3"/>
        <v/>
      </c>
    </row>
    <row r="371" ht="22.5" customHeight="1">
      <c r="A371" s="37"/>
      <c r="B371" s="38" t="str">
        <f>'Master Schedule'!B371</f>
        <v/>
      </c>
      <c r="C371" s="39"/>
      <c r="D371" s="40" t="str">
        <f t="shared" si="1"/>
        <v>Saturday</v>
      </c>
      <c r="E371" s="41"/>
      <c r="F371" s="38"/>
      <c r="G371" s="38"/>
      <c r="H371" s="41"/>
      <c r="I371" s="38"/>
      <c r="J371" s="38"/>
      <c r="K371" s="35"/>
      <c r="L371" s="35"/>
      <c r="M371" s="35"/>
      <c r="N371" s="36"/>
      <c r="O371" s="34" t="str">
        <f t="shared" si="3"/>
        <v/>
      </c>
    </row>
    <row r="372" ht="22.5" customHeight="1">
      <c r="A372" s="37"/>
      <c r="B372" s="38" t="str">
        <f>'Master Schedule'!B372</f>
        <v/>
      </c>
      <c r="C372" s="39"/>
      <c r="D372" s="40" t="str">
        <f t="shared" si="1"/>
        <v>Saturday</v>
      </c>
      <c r="E372" s="41"/>
      <c r="F372" s="38"/>
      <c r="G372" s="38"/>
      <c r="H372" s="41"/>
      <c r="I372" s="38"/>
      <c r="J372" s="38"/>
      <c r="K372" s="32"/>
      <c r="L372" s="32"/>
      <c r="M372" s="32"/>
      <c r="N372" s="33"/>
      <c r="O372" s="34" t="str">
        <f t="shared" si="3"/>
        <v/>
      </c>
    </row>
    <row r="373" ht="22.5" customHeight="1">
      <c r="A373" s="37"/>
      <c r="B373" s="38" t="str">
        <f>'Master Schedule'!B373</f>
        <v/>
      </c>
      <c r="C373" s="39"/>
      <c r="D373" s="40" t="str">
        <f t="shared" si="1"/>
        <v>Saturday</v>
      </c>
      <c r="E373" s="41"/>
      <c r="F373" s="38"/>
      <c r="G373" s="38"/>
      <c r="H373" s="41"/>
      <c r="I373" s="38"/>
      <c r="J373" s="38"/>
      <c r="K373" s="35"/>
      <c r="L373" s="35"/>
      <c r="M373" s="35"/>
      <c r="N373" s="36"/>
      <c r="O373" s="34" t="str">
        <f t="shared" si="3"/>
        <v/>
      </c>
    </row>
    <row r="374" ht="22.5" customHeight="1">
      <c r="A374" s="37"/>
      <c r="B374" s="38" t="str">
        <f>'Master Schedule'!B374</f>
        <v/>
      </c>
      <c r="C374" s="39"/>
      <c r="D374" s="40" t="str">
        <f t="shared" si="1"/>
        <v>Saturday</v>
      </c>
      <c r="E374" s="41"/>
      <c r="F374" s="38"/>
      <c r="G374" s="38"/>
      <c r="H374" s="41"/>
      <c r="I374" s="38"/>
      <c r="J374" s="38"/>
      <c r="K374" s="32"/>
      <c r="L374" s="32"/>
      <c r="M374" s="32"/>
      <c r="N374" s="33"/>
      <c r="O374" s="34" t="str">
        <f t="shared" si="3"/>
        <v/>
      </c>
    </row>
    <row r="375" ht="22.5" customHeight="1">
      <c r="A375" s="37"/>
      <c r="B375" s="38" t="str">
        <f>'Master Schedule'!B375</f>
        <v/>
      </c>
      <c r="C375" s="39"/>
      <c r="D375" s="40" t="str">
        <f t="shared" si="1"/>
        <v>Saturday</v>
      </c>
      <c r="E375" s="41"/>
      <c r="F375" s="38"/>
      <c r="G375" s="38"/>
      <c r="H375" s="41"/>
      <c r="I375" s="38"/>
      <c r="J375" s="38"/>
      <c r="K375" s="35"/>
      <c r="L375" s="35"/>
      <c r="M375" s="35"/>
      <c r="N375" s="36"/>
      <c r="O375" s="34" t="str">
        <f t="shared" si="3"/>
        <v/>
      </c>
    </row>
    <row r="376" ht="22.5" customHeight="1">
      <c r="A376" s="37"/>
      <c r="B376" s="38" t="str">
        <f>'Master Schedule'!B376</f>
        <v/>
      </c>
      <c r="C376" s="39"/>
      <c r="D376" s="40" t="str">
        <f t="shared" si="1"/>
        <v>Saturday</v>
      </c>
      <c r="E376" s="41"/>
      <c r="F376" s="38"/>
      <c r="G376" s="38"/>
      <c r="H376" s="41"/>
      <c r="I376" s="38"/>
      <c r="J376" s="38"/>
      <c r="K376" s="32"/>
      <c r="L376" s="32"/>
      <c r="M376" s="32"/>
      <c r="N376" s="33"/>
      <c r="O376" s="34" t="str">
        <f t="shared" si="3"/>
        <v/>
      </c>
    </row>
    <row r="377" ht="22.5" customHeight="1">
      <c r="A377" s="37"/>
      <c r="B377" s="38" t="str">
        <f>'Master Schedule'!B377</f>
        <v/>
      </c>
      <c r="C377" s="39"/>
      <c r="D377" s="40" t="str">
        <f t="shared" si="1"/>
        <v>Saturday</v>
      </c>
      <c r="E377" s="41"/>
      <c r="F377" s="38"/>
      <c r="G377" s="38"/>
      <c r="H377" s="41"/>
      <c r="I377" s="38"/>
      <c r="J377" s="38"/>
      <c r="K377" s="35"/>
      <c r="L377" s="35"/>
      <c r="M377" s="35"/>
      <c r="N377" s="36"/>
      <c r="O377" s="34" t="str">
        <f t="shared" si="3"/>
        <v/>
      </c>
    </row>
    <row r="378" ht="22.5" customHeight="1">
      <c r="A378" s="37"/>
      <c r="B378" s="38" t="str">
        <f>'Master Schedule'!B378</f>
        <v/>
      </c>
      <c r="C378" s="39"/>
      <c r="D378" s="40" t="str">
        <f t="shared" si="1"/>
        <v>Saturday</v>
      </c>
      <c r="E378" s="41"/>
      <c r="F378" s="38"/>
      <c r="G378" s="38"/>
      <c r="H378" s="41"/>
      <c r="I378" s="38"/>
      <c r="J378" s="38"/>
      <c r="K378" s="32"/>
      <c r="L378" s="32"/>
      <c r="M378" s="32"/>
      <c r="N378" s="33"/>
      <c r="O378" s="34" t="str">
        <f t="shared" si="3"/>
        <v/>
      </c>
    </row>
    <row r="379" ht="22.5" customHeight="1">
      <c r="A379" s="37"/>
      <c r="B379" s="38" t="str">
        <f>'Master Schedule'!B379</f>
        <v/>
      </c>
      <c r="C379" s="39"/>
      <c r="D379" s="40" t="str">
        <f t="shared" si="1"/>
        <v>Saturday</v>
      </c>
      <c r="E379" s="41"/>
      <c r="F379" s="38"/>
      <c r="G379" s="38"/>
      <c r="H379" s="41"/>
      <c r="I379" s="38"/>
      <c r="J379" s="38"/>
      <c r="K379" s="35"/>
      <c r="L379" s="35"/>
      <c r="M379" s="35"/>
      <c r="N379" s="36"/>
      <c r="O379" s="34" t="str">
        <f t="shared" si="3"/>
        <v/>
      </c>
    </row>
    <row r="380" ht="22.5" customHeight="1">
      <c r="A380" s="37"/>
      <c r="B380" s="38" t="str">
        <f>'Master Schedule'!B380</f>
        <v/>
      </c>
      <c r="C380" s="39"/>
      <c r="D380" s="40" t="str">
        <f t="shared" si="1"/>
        <v>Saturday</v>
      </c>
      <c r="E380" s="41"/>
      <c r="F380" s="38"/>
      <c r="G380" s="38"/>
      <c r="H380" s="41"/>
      <c r="I380" s="38"/>
      <c r="J380" s="38"/>
      <c r="K380" s="32"/>
      <c r="L380" s="32"/>
      <c r="M380" s="32"/>
      <c r="N380" s="33"/>
      <c r="O380" s="34" t="str">
        <f t="shared" si="3"/>
        <v/>
      </c>
    </row>
    <row r="381" ht="22.5" customHeight="1">
      <c r="A381" s="37"/>
      <c r="B381" s="38" t="str">
        <f>'Master Schedule'!B381</f>
        <v/>
      </c>
      <c r="C381" s="39"/>
      <c r="D381" s="40" t="str">
        <f t="shared" si="1"/>
        <v>Saturday</v>
      </c>
      <c r="E381" s="41"/>
      <c r="F381" s="38"/>
      <c r="G381" s="38"/>
      <c r="H381" s="41"/>
      <c r="I381" s="38"/>
      <c r="J381" s="38"/>
      <c r="K381" s="35"/>
      <c r="L381" s="35"/>
      <c r="M381" s="35"/>
      <c r="N381" s="36"/>
      <c r="O381" s="34" t="str">
        <f t="shared" si="3"/>
        <v/>
      </c>
    </row>
    <row r="382" ht="22.5" customHeight="1">
      <c r="A382" s="37"/>
      <c r="B382" s="38" t="str">
        <f>'Master Schedule'!B382</f>
        <v/>
      </c>
      <c r="C382" s="39"/>
      <c r="D382" s="40" t="str">
        <f t="shared" si="1"/>
        <v>Saturday</v>
      </c>
      <c r="E382" s="41"/>
      <c r="F382" s="38"/>
      <c r="G382" s="38"/>
      <c r="H382" s="41"/>
      <c r="I382" s="38"/>
      <c r="J382" s="38"/>
      <c r="K382" s="32"/>
      <c r="L382" s="32"/>
      <c r="M382" s="32"/>
      <c r="N382" s="33"/>
      <c r="O382" s="34" t="str">
        <f t="shared" si="3"/>
        <v/>
      </c>
    </row>
    <row r="383" ht="22.5" customHeight="1">
      <c r="A383" s="37"/>
      <c r="B383" s="38" t="str">
        <f>'Master Schedule'!B383</f>
        <v/>
      </c>
      <c r="C383" s="39"/>
      <c r="D383" s="40" t="str">
        <f t="shared" si="1"/>
        <v>Saturday</v>
      </c>
      <c r="E383" s="41"/>
      <c r="F383" s="38"/>
      <c r="G383" s="38"/>
      <c r="H383" s="41"/>
      <c r="I383" s="38"/>
      <c r="J383" s="38"/>
      <c r="K383" s="35"/>
      <c r="L383" s="35"/>
      <c r="M383" s="35"/>
      <c r="N383" s="36"/>
      <c r="O383" s="34" t="str">
        <f t="shared" si="3"/>
        <v/>
      </c>
    </row>
    <row r="384" ht="22.5" customHeight="1">
      <c r="A384" s="37"/>
      <c r="B384" s="38" t="str">
        <f>'Master Schedule'!B384</f>
        <v/>
      </c>
      <c r="C384" s="39"/>
      <c r="D384" s="40" t="str">
        <f t="shared" si="1"/>
        <v>Saturday</v>
      </c>
      <c r="E384" s="41"/>
      <c r="F384" s="38"/>
      <c r="G384" s="38"/>
      <c r="H384" s="41"/>
      <c r="I384" s="38"/>
      <c r="J384" s="38"/>
      <c r="K384" s="32"/>
      <c r="L384" s="32"/>
      <c r="M384" s="32"/>
      <c r="N384" s="33"/>
      <c r="O384" s="34" t="str">
        <f t="shared" si="3"/>
        <v/>
      </c>
    </row>
    <row r="385" ht="22.5" customHeight="1">
      <c r="A385" s="37"/>
      <c r="B385" s="38" t="str">
        <f>'Master Schedule'!B385</f>
        <v/>
      </c>
      <c r="C385" s="39"/>
      <c r="D385" s="40" t="str">
        <f t="shared" si="1"/>
        <v>Saturday</v>
      </c>
      <c r="E385" s="41"/>
      <c r="F385" s="38"/>
      <c r="G385" s="38"/>
      <c r="H385" s="41"/>
      <c r="I385" s="38"/>
      <c r="J385" s="38"/>
      <c r="K385" s="35"/>
      <c r="L385" s="35"/>
      <c r="M385" s="35"/>
      <c r="N385" s="36"/>
      <c r="O385" s="34" t="str">
        <f t="shared" si="3"/>
        <v/>
      </c>
    </row>
    <row r="386" ht="22.5" customHeight="1">
      <c r="A386" s="37"/>
      <c r="B386" s="38" t="str">
        <f>'Master Schedule'!B386</f>
        <v/>
      </c>
      <c r="C386" s="39"/>
      <c r="D386" s="40" t="str">
        <f t="shared" si="1"/>
        <v>Saturday</v>
      </c>
      <c r="E386" s="41"/>
      <c r="F386" s="38"/>
      <c r="G386" s="38"/>
      <c r="H386" s="41"/>
      <c r="I386" s="38"/>
      <c r="J386" s="38"/>
      <c r="K386" s="32"/>
      <c r="L386" s="32"/>
      <c r="M386" s="32"/>
      <c r="N386" s="33"/>
      <c r="O386" s="34" t="str">
        <f t="shared" si="3"/>
        <v/>
      </c>
    </row>
    <row r="387" ht="22.5" customHeight="1">
      <c r="A387" s="37"/>
      <c r="B387" s="38" t="str">
        <f>'Master Schedule'!B387</f>
        <v/>
      </c>
      <c r="C387" s="39"/>
      <c r="D387" s="40" t="str">
        <f t="shared" si="1"/>
        <v>Saturday</v>
      </c>
      <c r="E387" s="41"/>
      <c r="F387" s="38"/>
      <c r="G387" s="38"/>
      <c r="H387" s="41"/>
      <c r="I387" s="38"/>
      <c r="J387" s="38"/>
      <c r="K387" s="35"/>
      <c r="L387" s="35"/>
      <c r="M387" s="35"/>
      <c r="N387" s="36"/>
      <c r="O387" s="34" t="str">
        <f t="shared" si="3"/>
        <v/>
      </c>
    </row>
    <row r="388" ht="22.5" customHeight="1">
      <c r="A388" s="37"/>
      <c r="B388" s="38" t="str">
        <f>'Master Schedule'!B388</f>
        <v/>
      </c>
      <c r="C388" s="39"/>
      <c r="D388" s="40" t="str">
        <f t="shared" si="1"/>
        <v>Saturday</v>
      </c>
      <c r="E388" s="41"/>
      <c r="F388" s="38"/>
      <c r="G388" s="38"/>
      <c r="H388" s="41"/>
      <c r="I388" s="38"/>
      <c r="J388" s="38"/>
      <c r="K388" s="32"/>
      <c r="L388" s="32"/>
      <c r="M388" s="32"/>
      <c r="N388" s="33"/>
      <c r="O388" s="34" t="str">
        <f t="shared" si="3"/>
        <v/>
      </c>
    </row>
    <row r="389" ht="22.5" customHeight="1">
      <c r="A389" s="37"/>
      <c r="B389" s="38" t="str">
        <f>'Master Schedule'!B389</f>
        <v/>
      </c>
      <c r="C389" s="39"/>
      <c r="D389" s="40" t="str">
        <f t="shared" si="1"/>
        <v>Saturday</v>
      </c>
      <c r="E389" s="41"/>
      <c r="F389" s="38"/>
      <c r="G389" s="38"/>
      <c r="H389" s="41"/>
      <c r="I389" s="38"/>
      <c r="J389" s="38"/>
      <c r="K389" s="35"/>
      <c r="L389" s="35"/>
      <c r="M389" s="35"/>
      <c r="N389" s="36"/>
      <c r="O389" s="34" t="str">
        <f t="shared" si="3"/>
        <v/>
      </c>
    </row>
    <row r="390" ht="22.5" customHeight="1">
      <c r="A390" s="37"/>
      <c r="B390" s="38" t="str">
        <f>'Master Schedule'!B390</f>
        <v/>
      </c>
      <c r="C390" s="39"/>
      <c r="D390" s="40" t="str">
        <f t="shared" si="1"/>
        <v>Saturday</v>
      </c>
      <c r="E390" s="41"/>
      <c r="F390" s="38"/>
      <c r="G390" s="38"/>
      <c r="H390" s="41"/>
      <c r="I390" s="38"/>
      <c r="J390" s="38"/>
      <c r="K390" s="32"/>
      <c r="L390" s="32"/>
      <c r="M390" s="32"/>
      <c r="N390" s="33"/>
      <c r="O390" s="34" t="str">
        <f t="shared" si="3"/>
        <v/>
      </c>
    </row>
    <row r="391" ht="22.5" customHeight="1">
      <c r="A391" s="37"/>
      <c r="B391" s="38" t="str">
        <f>'Master Schedule'!B391</f>
        <v/>
      </c>
      <c r="C391" s="39"/>
      <c r="D391" s="40" t="str">
        <f t="shared" si="1"/>
        <v>Saturday</v>
      </c>
      <c r="E391" s="41"/>
      <c r="F391" s="38"/>
      <c r="G391" s="38"/>
      <c r="H391" s="41"/>
      <c r="I391" s="38"/>
      <c r="J391" s="38"/>
      <c r="K391" s="35"/>
      <c r="L391" s="35"/>
      <c r="M391" s="35"/>
      <c r="N391" s="36"/>
      <c r="O391" s="34" t="str">
        <f t="shared" si="3"/>
        <v/>
      </c>
    </row>
    <row r="392" ht="22.5" customHeight="1">
      <c r="A392" s="37"/>
      <c r="B392" s="38" t="str">
        <f>'Master Schedule'!B392</f>
        <v/>
      </c>
      <c r="C392" s="39"/>
      <c r="D392" s="40" t="str">
        <f t="shared" si="1"/>
        <v>Saturday</v>
      </c>
      <c r="E392" s="41"/>
      <c r="F392" s="38"/>
      <c r="G392" s="38"/>
      <c r="H392" s="41"/>
      <c r="I392" s="38"/>
      <c r="J392" s="38"/>
      <c r="K392" s="32"/>
      <c r="L392" s="32"/>
      <c r="M392" s="32"/>
      <c r="N392" s="33"/>
      <c r="O392" s="34" t="str">
        <f t="shared" si="3"/>
        <v/>
      </c>
    </row>
    <row r="393" ht="22.5" customHeight="1">
      <c r="A393" s="37"/>
      <c r="B393" s="38" t="str">
        <f>'Master Schedule'!B393</f>
        <v/>
      </c>
      <c r="C393" s="39"/>
      <c r="D393" s="40" t="str">
        <f t="shared" si="1"/>
        <v>Saturday</v>
      </c>
      <c r="E393" s="41"/>
      <c r="F393" s="38"/>
      <c r="G393" s="38"/>
      <c r="H393" s="41"/>
      <c r="I393" s="38"/>
      <c r="J393" s="38"/>
      <c r="K393" s="35"/>
      <c r="L393" s="35"/>
      <c r="M393" s="35"/>
      <c r="N393" s="36"/>
      <c r="O393" s="34" t="str">
        <f t="shared" si="3"/>
        <v/>
      </c>
    </row>
    <row r="394" ht="22.5" customHeight="1">
      <c r="A394" s="37"/>
      <c r="B394" s="38" t="str">
        <f>'Master Schedule'!B394</f>
        <v/>
      </c>
      <c r="C394" s="39"/>
      <c r="D394" s="40" t="str">
        <f t="shared" si="1"/>
        <v>Saturday</v>
      </c>
      <c r="E394" s="41"/>
      <c r="F394" s="38"/>
      <c r="G394" s="38"/>
      <c r="H394" s="41"/>
      <c r="I394" s="38"/>
      <c r="J394" s="38"/>
      <c r="K394" s="32"/>
      <c r="L394" s="32"/>
      <c r="M394" s="32"/>
      <c r="N394" s="33"/>
      <c r="O394" s="34" t="str">
        <f t="shared" si="3"/>
        <v/>
      </c>
    </row>
    <row r="395" ht="22.5" customHeight="1">
      <c r="A395" s="37"/>
      <c r="B395" s="38" t="str">
        <f>'Master Schedule'!B395</f>
        <v/>
      </c>
      <c r="C395" s="39"/>
      <c r="D395" s="40" t="str">
        <f t="shared" si="1"/>
        <v>Saturday</v>
      </c>
      <c r="E395" s="41"/>
      <c r="F395" s="38"/>
      <c r="G395" s="38"/>
      <c r="H395" s="41"/>
      <c r="I395" s="38"/>
      <c r="J395" s="38"/>
      <c r="K395" s="35"/>
      <c r="L395" s="35"/>
      <c r="M395" s="35"/>
      <c r="N395" s="36"/>
      <c r="O395" s="34" t="str">
        <f t="shared" si="3"/>
        <v/>
      </c>
    </row>
    <row r="396" ht="22.5" customHeight="1">
      <c r="A396" s="37"/>
      <c r="B396" s="38" t="str">
        <f>'Master Schedule'!B396</f>
        <v/>
      </c>
      <c r="C396" s="39"/>
      <c r="D396" s="40" t="str">
        <f t="shared" si="1"/>
        <v>Saturday</v>
      </c>
      <c r="E396" s="41"/>
      <c r="F396" s="38"/>
      <c r="G396" s="38"/>
      <c r="H396" s="41"/>
      <c r="I396" s="38"/>
      <c r="J396" s="38"/>
      <c r="K396" s="32"/>
      <c r="L396" s="32"/>
      <c r="M396" s="32"/>
      <c r="N396" s="33"/>
      <c r="O396" s="34" t="str">
        <f t="shared" si="3"/>
        <v/>
      </c>
    </row>
    <row r="397" ht="22.5" customHeight="1">
      <c r="A397" s="37"/>
      <c r="B397" s="38" t="str">
        <f>'Master Schedule'!B397</f>
        <v/>
      </c>
      <c r="C397" s="39"/>
      <c r="D397" s="40" t="str">
        <f t="shared" si="1"/>
        <v>Saturday</v>
      </c>
      <c r="E397" s="41"/>
      <c r="F397" s="38"/>
      <c r="G397" s="38"/>
      <c r="H397" s="41"/>
      <c r="I397" s="38"/>
      <c r="J397" s="38"/>
      <c r="K397" s="35"/>
      <c r="L397" s="35"/>
      <c r="M397" s="35"/>
      <c r="N397" s="36"/>
      <c r="O397" s="34" t="str">
        <f t="shared" si="3"/>
        <v/>
      </c>
    </row>
    <row r="398" ht="22.5" customHeight="1">
      <c r="A398" s="37"/>
      <c r="B398" s="38" t="str">
        <f>'Master Schedule'!B398</f>
        <v/>
      </c>
      <c r="C398" s="39"/>
      <c r="D398" s="40" t="str">
        <f t="shared" si="1"/>
        <v>Saturday</v>
      </c>
      <c r="E398" s="41"/>
      <c r="F398" s="38"/>
      <c r="G398" s="38"/>
      <c r="H398" s="41"/>
      <c r="I398" s="38"/>
      <c r="J398" s="38"/>
      <c r="K398" s="32"/>
      <c r="L398" s="32"/>
      <c r="M398" s="32"/>
      <c r="N398" s="33"/>
      <c r="O398" s="34" t="str">
        <f t="shared" si="3"/>
        <v/>
      </c>
    </row>
    <row r="399" ht="22.5" customHeight="1">
      <c r="A399" s="37"/>
      <c r="B399" s="38" t="str">
        <f>'Master Schedule'!B399</f>
        <v/>
      </c>
      <c r="C399" s="39"/>
      <c r="D399" s="40" t="str">
        <f t="shared" si="1"/>
        <v>Saturday</v>
      </c>
      <c r="E399" s="41"/>
      <c r="F399" s="38"/>
      <c r="G399" s="38"/>
      <c r="H399" s="41"/>
      <c r="I399" s="38"/>
      <c r="J399" s="38"/>
      <c r="K399" s="35"/>
      <c r="L399" s="35"/>
      <c r="M399" s="35"/>
      <c r="N399" s="36"/>
      <c r="O399" s="34" t="str">
        <f t="shared" si="3"/>
        <v/>
      </c>
    </row>
    <row r="400" ht="22.5" customHeight="1">
      <c r="A400" s="37"/>
      <c r="B400" s="38" t="str">
        <f>'Master Schedule'!B400</f>
        <v/>
      </c>
      <c r="C400" s="39"/>
      <c r="D400" s="40" t="str">
        <f t="shared" si="1"/>
        <v>Saturday</v>
      </c>
      <c r="E400" s="41"/>
      <c r="F400" s="38"/>
      <c r="G400" s="38"/>
      <c r="H400" s="41"/>
      <c r="I400" s="38"/>
      <c r="J400" s="38"/>
      <c r="K400" s="32"/>
      <c r="L400" s="32"/>
      <c r="M400" s="32"/>
      <c r="N400" s="33"/>
      <c r="O400" s="34" t="str">
        <f t="shared" si="3"/>
        <v/>
      </c>
    </row>
    <row r="401" ht="22.5" customHeight="1">
      <c r="A401" s="37"/>
      <c r="B401" s="38" t="str">
        <f>'Master Schedule'!B401</f>
        <v/>
      </c>
      <c r="C401" s="39"/>
      <c r="D401" s="40" t="str">
        <f t="shared" si="1"/>
        <v>Saturday</v>
      </c>
      <c r="E401" s="41"/>
      <c r="F401" s="38"/>
      <c r="G401" s="38"/>
      <c r="H401" s="41"/>
      <c r="I401" s="38"/>
      <c r="J401" s="38"/>
      <c r="K401" s="35"/>
      <c r="L401" s="35"/>
      <c r="M401" s="35"/>
      <c r="N401" s="36"/>
      <c r="O401" s="34" t="str">
        <f t="shared" si="3"/>
        <v/>
      </c>
    </row>
    <row r="402" ht="22.5" customHeight="1">
      <c r="A402" s="37"/>
      <c r="B402" s="38" t="str">
        <f>'Master Schedule'!B402</f>
        <v/>
      </c>
      <c r="C402" s="39"/>
      <c r="D402" s="40" t="str">
        <f t="shared" si="1"/>
        <v>Saturday</v>
      </c>
      <c r="E402" s="41"/>
      <c r="F402" s="38"/>
      <c r="G402" s="38"/>
      <c r="H402" s="41"/>
      <c r="I402" s="38"/>
      <c r="J402" s="38"/>
      <c r="K402" s="32"/>
      <c r="L402" s="32"/>
      <c r="M402" s="32"/>
      <c r="N402" s="33"/>
      <c r="O402" s="34" t="str">
        <f t="shared" si="3"/>
        <v/>
      </c>
    </row>
    <row r="403" ht="22.5" customHeight="1">
      <c r="A403" s="37"/>
      <c r="B403" s="38" t="str">
        <f>'Master Schedule'!B403</f>
        <v/>
      </c>
      <c r="C403" s="39"/>
      <c r="D403" s="40" t="str">
        <f t="shared" si="1"/>
        <v>Saturday</v>
      </c>
      <c r="E403" s="41"/>
      <c r="F403" s="38"/>
      <c r="G403" s="38"/>
      <c r="H403" s="41"/>
      <c r="I403" s="38"/>
      <c r="J403" s="38"/>
      <c r="K403" s="35"/>
      <c r="L403" s="35"/>
      <c r="M403" s="35"/>
      <c r="N403" s="36"/>
      <c r="O403" s="34" t="str">
        <f t="shared" si="3"/>
        <v/>
      </c>
    </row>
    <row r="404" ht="22.5" customHeight="1">
      <c r="A404" s="37"/>
      <c r="B404" s="38" t="str">
        <f>'Master Schedule'!B404</f>
        <v/>
      </c>
      <c r="C404" s="39"/>
      <c r="D404" s="40" t="str">
        <f t="shared" si="1"/>
        <v>Saturday</v>
      </c>
      <c r="E404" s="41"/>
      <c r="F404" s="38"/>
      <c r="G404" s="38"/>
      <c r="H404" s="41"/>
      <c r="I404" s="38"/>
      <c r="J404" s="38"/>
      <c r="K404" s="32"/>
      <c r="L404" s="32"/>
      <c r="M404" s="32"/>
      <c r="N404" s="33"/>
      <c r="O404" s="34" t="str">
        <f t="shared" si="3"/>
        <v/>
      </c>
    </row>
    <row r="405" ht="22.5" customHeight="1">
      <c r="A405" s="37"/>
      <c r="B405" s="38" t="str">
        <f>'Master Schedule'!B405</f>
        <v/>
      </c>
      <c r="C405" s="39"/>
      <c r="D405" s="40" t="str">
        <f t="shared" si="1"/>
        <v>Saturday</v>
      </c>
      <c r="E405" s="41"/>
      <c r="F405" s="38"/>
      <c r="G405" s="38"/>
      <c r="H405" s="41"/>
      <c r="I405" s="38"/>
      <c r="J405" s="38"/>
      <c r="K405" s="35"/>
      <c r="L405" s="35"/>
      <c r="M405" s="35"/>
      <c r="N405" s="36"/>
      <c r="O405" s="34" t="str">
        <f t="shared" si="3"/>
        <v/>
      </c>
    </row>
    <row r="406" ht="22.5" customHeight="1">
      <c r="A406" s="37"/>
      <c r="B406" s="38" t="str">
        <f>'Master Schedule'!B406</f>
        <v/>
      </c>
      <c r="C406" s="39"/>
      <c r="D406" s="40" t="str">
        <f t="shared" si="1"/>
        <v>Saturday</v>
      </c>
      <c r="E406" s="41"/>
      <c r="F406" s="38"/>
      <c r="G406" s="38"/>
      <c r="H406" s="41"/>
      <c r="I406" s="38"/>
      <c r="J406" s="38"/>
      <c r="K406" s="32"/>
      <c r="L406" s="32"/>
      <c r="M406" s="32"/>
      <c r="N406" s="33"/>
      <c r="O406" s="34" t="str">
        <f t="shared" si="3"/>
        <v/>
      </c>
    </row>
    <row r="407" ht="22.5" customHeight="1">
      <c r="A407" s="37"/>
      <c r="B407" s="38" t="str">
        <f>'Master Schedule'!B407</f>
        <v/>
      </c>
      <c r="C407" s="39"/>
      <c r="D407" s="40" t="str">
        <f t="shared" si="1"/>
        <v>Saturday</v>
      </c>
      <c r="E407" s="41"/>
      <c r="F407" s="38"/>
      <c r="G407" s="38"/>
      <c r="H407" s="41"/>
      <c r="I407" s="38"/>
      <c r="J407" s="38"/>
      <c r="K407" s="35"/>
      <c r="L407" s="35"/>
      <c r="M407" s="35"/>
      <c r="N407" s="36"/>
      <c r="O407" s="34" t="str">
        <f t="shared" si="3"/>
        <v/>
      </c>
    </row>
    <row r="408" ht="22.5" customHeight="1">
      <c r="A408" s="37"/>
      <c r="B408" s="38" t="str">
        <f>'Master Schedule'!B408</f>
        <v/>
      </c>
      <c r="C408" s="39"/>
      <c r="D408" s="40" t="str">
        <f t="shared" si="1"/>
        <v>Saturday</v>
      </c>
      <c r="E408" s="41"/>
      <c r="F408" s="38"/>
      <c r="G408" s="38"/>
      <c r="H408" s="41"/>
      <c r="I408" s="38"/>
      <c r="J408" s="38"/>
      <c r="K408" s="32"/>
      <c r="L408" s="32"/>
      <c r="M408" s="32"/>
      <c r="N408" s="33"/>
      <c r="O408" s="34" t="str">
        <f t="shared" si="3"/>
        <v/>
      </c>
    </row>
    <row r="409" ht="22.5" customHeight="1">
      <c r="A409" s="37"/>
      <c r="B409" s="38" t="str">
        <f>'Master Schedule'!B409</f>
        <v/>
      </c>
      <c r="C409" s="39"/>
      <c r="D409" s="40" t="str">
        <f t="shared" si="1"/>
        <v>Saturday</v>
      </c>
      <c r="E409" s="41"/>
      <c r="F409" s="38"/>
      <c r="G409" s="38"/>
      <c r="H409" s="41"/>
      <c r="I409" s="38"/>
      <c r="J409" s="38"/>
      <c r="K409" s="35"/>
      <c r="L409" s="35"/>
      <c r="M409" s="35"/>
      <c r="N409" s="36"/>
      <c r="O409" s="34" t="str">
        <f t="shared" si="3"/>
        <v/>
      </c>
    </row>
    <row r="410" ht="22.5" customHeight="1">
      <c r="A410" s="37"/>
      <c r="B410" s="38" t="str">
        <f>'Master Schedule'!B410</f>
        <v/>
      </c>
      <c r="C410" s="39"/>
      <c r="D410" s="40" t="str">
        <f t="shared" si="1"/>
        <v>Saturday</v>
      </c>
      <c r="E410" s="41"/>
      <c r="F410" s="38"/>
      <c r="G410" s="38"/>
      <c r="H410" s="41"/>
      <c r="I410" s="38"/>
      <c r="J410" s="38"/>
      <c r="K410" s="32"/>
      <c r="L410" s="32"/>
      <c r="M410" s="32"/>
      <c r="N410" s="33"/>
      <c r="O410" s="34" t="str">
        <f t="shared" si="3"/>
        <v/>
      </c>
    </row>
    <row r="411" ht="22.5" customHeight="1">
      <c r="A411" s="37"/>
      <c r="B411" s="38" t="str">
        <f>'Master Schedule'!B411</f>
        <v/>
      </c>
      <c r="C411" s="39"/>
      <c r="D411" s="40" t="str">
        <f t="shared" si="1"/>
        <v>Saturday</v>
      </c>
      <c r="E411" s="41"/>
      <c r="F411" s="38"/>
      <c r="G411" s="38"/>
      <c r="H411" s="41"/>
      <c r="I411" s="38"/>
      <c r="J411" s="38"/>
      <c r="K411" s="35"/>
      <c r="L411" s="35"/>
      <c r="M411" s="35"/>
      <c r="N411" s="36"/>
      <c r="O411" s="34" t="str">
        <f t="shared" si="3"/>
        <v/>
      </c>
    </row>
    <row r="412" ht="22.5" customHeight="1">
      <c r="A412" s="37"/>
      <c r="B412" s="38" t="str">
        <f>'Master Schedule'!B412</f>
        <v/>
      </c>
      <c r="C412" s="39"/>
      <c r="D412" s="40" t="str">
        <f t="shared" si="1"/>
        <v>Saturday</v>
      </c>
      <c r="E412" s="41"/>
      <c r="F412" s="38"/>
      <c r="G412" s="38"/>
      <c r="H412" s="41"/>
      <c r="I412" s="38"/>
      <c r="J412" s="38"/>
      <c r="K412" s="32"/>
      <c r="L412" s="32"/>
      <c r="M412" s="32"/>
      <c r="N412" s="33"/>
      <c r="O412" s="34" t="str">
        <f t="shared" si="3"/>
        <v/>
      </c>
    </row>
    <row r="413" ht="22.5" customHeight="1">
      <c r="A413" s="37"/>
      <c r="B413" s="38" t="str">
        <f>'Master Schedule'!B413</f>
        <v/>
      </c>
      <c r="C413" s="39"/>
      <c r="D413" s="40" t="str">
        <f t="shared" si="1"/>
        <v>Saturday</v>
      </c>
      <c r="E413" s="41"/>
      <c r="F413" s="38"/>
      <c r="G413" s="38"/>
      <c r="H413" s="41"/>
      <c r="I413" s="38"/>
      <c r="J413" s="38"/>
      <c r="K413" s="35"/>
      <c r="L413" s="35"/>
      <c r="M413" s="35"/>
      <c r="N413" s="36"/>
      <c r="O413" s="34" t="str">
        <f t="shared" si="3"/>
        <v/>
      </c>
    </row>
    <row r="414" ht="22.5" customHeight="1">
      <c r="A414" s="37"/>
      <c r="B414" s="38" t="str">
        <f>'Master Schedule'!B414</f>
        <v/>
      </c>
      <c r="C414" s="39"/>
      <c r="D414" s="40" t="str">
        <f t="shared" si="1"/>
        <v>Saturday</v>
      </c>
      <c r="E414" s="41"/>
      <c r="F414" s="38"/>
      <c r="G414" s="38"/>
      <c r="H414" s="41"/>
      <c r="I414" s="38"/>
      <c r="J414" s="38"/>
      <c r="K414" s="32"/>
      <c r="L414" s="32"/>
      <c r="M414" s="32"/>
      <c r="N414" s="33"/>
      <c r="O414" s="34" t="str">
        <f t="shared" si="3"/>
        <v/>
      </c>
    </row>
    <row r="415" ht="22.5" customHeight="1">
      <c r="A415" s="37"/>
      <c r="B415" s="38" t="str">
        <f>'Master Schedule'!B415</f>
        <v/>
      </c>
      <c r="C415" s="39"/>
      <c r="D415" s="40" t="str">
        <f t="shared" si="1"/>
        <v>Saturday</v>
      </c>
      <c r="E415" s="41"/>
      <c r="F415" s="38"/>
      <c r="G415" s="38"/>
      <c r="H415" s="41"/>
      <c r="I415" s="38"/>
      <c r="J415" s="38"/>
      <c r="K415" s="35"/>
      <c r="L415" s="35"/>
      <c r="M415" s="35"/>
      <c r="N415" s="36"/>
      <c r="O415" s="34" t="str">
        <f t="shared" si="3"/>
        <v/>
      </c>
    </row>
    <row r="416" ht="22.5" customHeight="1">
      <c r="A416" s="37"/>
      <c r="B416" s="38" t="str">
        <f>'Master Schedule'!B416</f>
        <v/>
      </c>
      <c r="C416" s="39"/>
      <c r="D416" s="40" t="str">
        <f t="shared" si="1"/>
        <v>Saturday</v>
      </c>
      <c r="E416" s="41"/>
      <c r="F416" s="38"/>
      <c r="G416" s="38"/>
      <c r="H416" s="41"/>
      <c r="I416" s="38"/>
      <c r="J416" s="38"/>
      <c r="K416" s="32"/>
      <c r="L416" s="32"/>
      <c r="M416" s="32"/>
      <c r="N416" s="33"/>
      <c r="O416" s="34" t="str">
        <f t="shared" si="3"/>
        <v/>
      </c>
    </row>
    <row r="417" ht="22.5" customHeight="1">
      <c r="A417" s="37"/>
      <c r="B417" s="38" t="str">
        <f>'Master Schedule'!B417</f>
        <v/>
      </c>
      <c r="C417" s="39"/>
      <c r="D417" s="40" t="str">
        <f t="shared" si="1"/>
        <v>Saturday</v>
      </c>
      <c r="E417" s="41"/>
      <c r="F417" s="38"/>
      <c r="G417" s="38"/>
      <c r="H417" s="41"/>
      <c r="I417" s="38"/>
      <c r="J417" s="38"/>
      <c r="K417" s="35"/>
      <c r="L417" s="35"/>
      <c r="M417" s="35"/>
      <c r="N417" s="36"/>
      <c r="O417" s="34" t="str">
        <f t="shared" si="3"/>
        <v/>
      </c>
    </row>
    <row r="418" ht="22.5" customHeight="1">
      <c r="A418" s="37"/>
      <c r="B418" s="38" t="str">
        <f>'Master Schedule'!B418</f>
        <v/>
      </c>
      <c r="C418" s="39"/>
      <c r="D418" s="40" t="str">
        <f t="shared" si="1"/>
        <v>Saturday</v>
      </c>
      <c r="E418" s="41"/>
      <c r="F418" s="38"/>
      <c r="G418" s="38"/>
      <c r="H418" s="41"/>
      <c r="I418" s="38"/>
      <c r="J418" s="38"/>
      <c r="K418" s="32"/>
      <c r="L418" s="32"/>
      <c r="M418" s="32"/>
      <c r="N418" s="33"/>
      <c r="O418" s="34" t="str">
        <f t="shared" si="3"/>
        <v/>
      </c>
    </row>
    <row r="419" ht="22.5" customHeight="1">
      <c r="A419" s="37"/>
      <c r="B419" s="38" t="str">
        <f>'Master Schedule'!B419</f>
        <v/>
      </c>
      <c r="C419" s="39"/>
      <c r="D419" s="40" t="str">
        <f t="shared" si="1"/>
        <v>Saturday</v>
      </c>
      <c r="E419" s="41"/>
      <c r="F419" s="38"/>
      <c r="G419" s="38"/>
      <c r="H419" s="41"/>
      <c r="I419" s="38"/>
      <c r="J419" s="38"/>
      <c r="K419" s="35"/>
      <c r="L419" s="35"/>
      <c r="M419" s="35"/>
      <c r="N419" s="36"/>
      <c r="O419" s="34" t="str">
        <f t="shared" si="3"/>
        <v/>
      </c>
    </row>
    <row r="420" ht="22.5" customHeight="1">
      <c r="A420" s="37"/>
      <c r="B420" s="38" t="str">
        <f>'Master Schedule'!B420</f>
        <v/>
      </c>
      <c r="C420" s="39"/>
      <c r="D420" s="40" t="str">
        <f t="shared" si="1"/>
        <v>Saturday</v>
      </c>
      <c r="E420" s="41"/>
      <c r="F420" s="38"/>
      <c r="G420" s="38"/>
      <c r="H420" s="41"/>
      <c r="I420" s="38"/>
      <c r="J420" s="38"/>
      <c r="K420" s="32"/>
      <c r="L420" s="32"/>
      <c r="M420" s="32"/>
      <c r="N420" s="33"/>
      <c r="O420" s="34" t="str">
        <f t="shared" si="3"/>
        <v/>
      </c>
    </row>
    <row r="421" ht="22.5" customHeight="1">
      <c r="A421" s="37"/>
      <c r="B421" s="38" t="str">
        <f>'Master Schedule'!B421</f>
        <v/>
      </c>
      <c r="C421" s="39"/>
      <c r="D421" s="40" t="str">
        <f t="shared" si="1"/>
        <v>Saturday</v>
      </c>
      <c r="E421" s="41"/>
      <c r="F421" s="38"/>
      <c r="G421" s="38"/>
      <c r="H421" s="41"/>
      <c r="I421" s="38"/>
      <c r="J421" s="38"/>
      <c r="K421" s="35"/>
      <c r="L421" s="35"/>
      <c r="M421" s="35"/>
      <c r="N421" s="36"/>
      <c r="O421" s="34" t="str">
        <f t="shared" si="3"/>
        <v/>
      </c>
    </row>
    <row r="422" ht="22.5" customHeight="1">
      <c r="A422" s="37"/>
      <c r="B422" s="38" t="str">
        <f>'Master Schedule'!B422</f>
        <v/>
      </c>
      <c r="C422" s="39"/>
      <c r="D422" s="40" t="str">
        <f t="shared" si="1"/>
        <v>Saturday</v>
      </c>
      <c r="E422" s="41"/>
      <c r="F422" s="38"/>
      <c r="G422" s="38"/>
      <c r="H422" s="41"/>
      <c r="I422" s="38"/>
      <c r="J422" s="38"/>
      <c r="K422" s="32"/>
      <c r="L422" s="32"/>
      <c r="M422" s="32"/>
      <c r="N422" s="33"/>
      <c r="O422" s="34" t="str">
        <f t="shared" si="3"/>
        <v/>
      </c>
    </row>
    <row r="423" ht="22.5" customHeight="1">
      <c r="A423" s="37"/>
      <c r="B423" s="38" t="str">
        <f>'Master Schedule'!B423</f>
        <v/>
      </c>
      <c r="C423" s="39"/>
      <c r="D423" s="40" t="str">
        <f t="shared" si="1"/>
        <v>Saturday</v>
      </c>
      <c r="E423" s="41"/>
      <c r="F423" s="38"/>
      <c r="G423" s="38"/>
      <c r="H423" s="41"/>
      <c r="I423" s="38"/>
      <c r="J423" s="38"/>
      <c r="K423" s="35"/>
      <c r="L423" s="35"/>
      <c r="M423" s="35"/>
      <c r="N423" s="36"/>
      <c r="O423" s="34" t="str">
        <f t="shared" si="3"/>
        <v/>
      </c>
    </row>
    <row r="424" ht="22.5" customHeight="1">
      <c r="A424" s="37"/>
      <c r="B424" s="38" t="str">
        <f>'Master Schedule'!B424</f>
        <v/>
      </c>
      <c r="C424" s="39"/>
      <c r="D424" s="40" t="str">
        <f t="shared" si="1"/>
        <v>Saturday</v>
      </c>
      <c r="E424" s="41"/>
      <c r="F424" s="38"/>
      <c r="G424" s="38"/>
      <c r="H424" s="41"/>
      <c r="I424" s="38"/>
      <c r="J424" s="38"/>
      <c r="K424" s="32"/>
      <c r="L424" s="32"/>
      <c r="M424" s="32"/>
      <c r="N424" s="33"/>
      <c r="O424" s="34" t="str">
        <f t="shared" si="3"/>
        <v/>
      </c>
    </row>
    <row r="425" ht="22.5" customHeight="1">
      <c r="A425" s="37"/>
      <c r="B425" s="38" t="str">
        <f>'Master Schedule'!B425</f>
        <v/>
      </c>
      <c r="C425" s="39"/>
      <c r="D425" s="40" t="str">
        <f t="shared" si="1"/>
        <v>Saturday</v>
      </c>
      <c r="E425" s="41"/>
      <c r="F425" s="38"/>
      <c r="G425" s="38"/>
      <c r="H425" s="41"/>
      <c r="I425" s="38"/>
      <c r="J425" s="38"/>
      <c r="K425" s="35"/>
      <c r="L425" s="35"/>
      <c r="M425" s="35"/>
      <c r="N425" s="36"/>
      <c r="O425" s="34" t="str">
        <f t="shared" si="3"/>
        <v/>
      </c>
    </row>
    <row r="426" ht="22.5" customHeight="1">
      <c r="A426" s="37"/>
      <c r="B426" s="38" t="str">
        <f>'Master Schedule'!B426</f>
        <v/>
      </c>
      <c r="C426" s="39"/>
      <c r="D426" s="40" t="str">
        <f t="shared" si="1"/>
        <v>Saturday</v>
      </c>
      <c r="E426" s="41"/>
      <c r="F426" s="38"/>
      <c r="G426" s="38"/>
      <c r="H426" s="41"/>
      <c r="I426" s="38"/>
      <c r="J426" s="38"/>
      <c r="K426" s="32"/>
      <c r="L426" s="32"/>
      <c r="M426" s="32"/>
      <c r="N426" s="33"/>
      <c r="O426" s="34" t="str">
        <f t="shared" si="3"/>
        <v/>
      </c>
    </row>
    <row r="427" ht="22.5" customHeight="1">
      <c r="A427" s="37"/>
      <c r="B427" s="38" t="str">
        <f>'Master Schedule'!B427</f>
        <v/>
      </c>
      <c r="C427" s="39"/>
      <c r="D427" s="40" t="str">
        <f t="shared" si="1"/>
        <v>Saturday</v>
      </c>
      <c r="E427" s="41"/>
      <c r="F427" s="38"/>
      <c r="G427" s="38"/>
      <c r="H427" s="41"/>
      <c r="I427" s="38"/>
      <c r="J427" s="38"/>
      <c r="K427" s="35"/>
      <c r="L427" s="35"/>
      <c r="M427" s="35"/>
      <c r="N427" s="36"/>
      <c r="O427" s="34" t="str">
        <f t="shared" si="3"/>
        <v/>
      </c>
    </row>
    <row r="428" ht="22.5" customHeight="1">
      <c r="A428" s="37"/>
      <c r="B428" s="38" t="str">
        <f>'Master Schedule'!B428</f>
        <v/>
      </c>
      <c r="C428" s="39"/>
      <c r="D428" s="40" t="str">
        <f t="shared" si="1"/>
        <v>Saturday</v>
      </c>
      <c r="E428" s="41"/>
      <c r="F428" s="38"/>
      <c r="G428" s="38"/>
      <c r="H428" s="41"/>
      <c r="I428" s="38"/>
      <c r="J428" s="38"/>
      <c r="K428" s="32"/>
      <c r="L428" s="32"/>
      <c r="M428" s="32"/>
      <c r="N428" s="33"/>
      <c r="O428" s="34" t="str">
        <f t="shared" si="3"/>
        <v/>
      </c>
    </row>
    <row r="429" ht="22.5" customHeight="1">
      <c r="A429" s="37"/>
      <c r="B429" s="38" t="str">
        <f>'Master Schedule'!B429</f>
        <v/>
      </c>
      <c r="C429" s="39"/>
      <c r="D429" s="40" t="str">
        <f t="shared" si="1"/>
        <v>Saturday</v>
      </c>
      <c r="E429" s="41"/>
      <c r="F429" s="38"/>
      <c r="G429" s="38"/>
      <c r="H429" s="41"/>
      <c r="I429" s="38"/>
      <c r="J429" s="38"/>
      <c r="K429" s="35"/>
      <c r="L429" s="35"/>
      <c r="M429" s="35"/>
      <c r="N429" s="36"/>
      <c r="O429" s="34" t="str">
        <f t="shared" si="3"/>
        <v/>
      </c>
    </row>
    <row r="430" ht="22.5" customHeight="1">
      <c r="A430" s="37"/>
      <c r="B430" s="38" t="str">
        <f>'Master Schedule'!B430</f>
        <v/>
      </c>
      <c r="C430" s="39"/>
      <c r="D430" s="40" t="str">
        <f t="shared" si="1"/>
        <v>Saturday</v>
      </c>
      <c r="E430" s="41"/>
      <c r="F430" s="38"/>
      <c r="G430" s="38"/>
      <c r="H430" s="41"/>
      <c r="I430" s="38"/>
      <c r="J430" s="38"/>
      <c r="K430" s="32"/>
      <c r="L430" s="32"/>
      <c r="M430" s="32"/>
      <c r="N430" s="33"/>
      <c r="O430" s="34" t="str">
        <f t="shared" si="3"/>
        <v/>
      </c>
    </row>
    <row r="431" ht="22.5" customHeight="1">
      <c r="A431" s="37"/>
      <c r="B431" s="38" t="str">
        <f>'Master Schedule'!B431</f>
        <v/>
      </c>
      <c r="C431" s="39"/>
      <c r="D431" s="40" t="str">
        <f t="shared" si="1"/>
        <v>Saturday</v>
      </c>
      <c r="E431" s="41"/>
      <c r="F431" s="38"/>
      <c r="G431" s="38"/>
      <c r="H431" s="41"/>
      <c r="I431" s="38"/>
      <c r="J431" s="38"/>
      <c r="K431" s="35"/>
      <c r="L431" s="35"/>
      <c r="M431" s="35"/>
      <c r="N431" s="36"/>
      <c r="O431" s="34" t="str">
        <f t="shared" si="3"/>
        <v/>
      </c>
    </row>
    <row r="432" ht="22.5" customHeight="1">
      <c r="A432" s="37"/>
      <c r="B432" s="38" t="str">
        <f>'Master Schedule'!B432</f>
        <v/>
      </c>
      <c r="C432" s="39"/>
      <c r="D432" s="40" t="str">
        <f t="shared" si="1"/>
        <v>Saturday</v>
      </c>
      <c r="E432" s="41"/>
      <c r="F432" s="38"/>
      <c r="G432" s="38"/>
      <c r="H432" s="41"/>
      <c r="I432" s="38"/>
      <c r="J432" s="38"/>
      <c r="K432" s="32"/>
      <c r="L432" s="32"/>
      <c r="M432" s="32"/>
      <c r="N432" s="33"/>
      <c r="O432" s="34" t="str">
        <f t="shared" si="3"/>
        <v/>
      </c>
    </row>
    <row r="433" ht="22.5" customHeight="1">
      <c r="A433" s="37"/>
      <c r="B433" s="38" t="str">
        <f>'Master Schedule'!B433</f>
        <v/>
      </c>
      <c r="C433" s="39"/>
      <c r="D433" s="40" t="str">
        <f t="shared" si="1"/>
        <v>Saturday</v>
      </c>
      <c r="E433" s="41"/>
      <c r="F433" s="38"/>
      <c r="G433" s="38"/>
      <c r="H433" s="41"/>
      <c r="I433" s="38"/>
      <c r="J433" s="38"/>
      <c r="K433" s="35"/>
      <c r="L433" s="35"/>
      <c r="M433" s="35"/>
      <c r="N433" s="36"/>
      <c r="O433" s="34" t="str">
        <f t="shared" si="3"/>
        <v/>
      </c>
    </row>
    <row r="434" ht="22.5" customHeight="1">
      <c r="A434" s="37"/>
      <c r="B434" s="38" t="str">
        <f>'Master Schedule'!B434</f>
        <v/>
      </c>
      <c r="C434" s="39"/>
      <c r="D434" s="40" t="str">
        <f t="shared" si="1"/>
        <v>Saturday</v>
      </c>
      <c r="E434" s="41"/>
      <c r="F434" s="38"/>
      <c r="G434" s="38"/>
      <c r="H434" s="41"/>
      <c r="I434" s="38"/>
      <c r="J434" s="38"/>
      <c r="K434" s="32"/>
      <c r="L434" s="32"/>
      <c r="M434" s="32"/>
      <c r="N434" s="33"/>
      <c r="O434" s="34" t="str">
        <f t="shared" si="3"/>
        <v/>
      </c>
    </row>
    <row r="435" ht="22.5" customHeight="1">
      <c r="A435" s="37"/>
      <c r="B435" s="38" t="str">
        <f>'Master Schedule'!B435</f>
        <v/>
      </c>
      <c r="C435" s="39"/>
      <c r="D435" s="40" t="str">
        <f t="shared" si="1"/>
        <v>Saturday</v>
      </c>
      <c r="E435" s="41"/>
      <c r="F435" s="38"/>
      <c r="G435" s="38"/>
      <c r="H435" s="41"/>
      <c r="I435" s="38"/>
      <c r="J435" s="38"/>
      <c r="K435" s="35"/>
      <c r="L435" s="35"/>
      <c r="M435" s="35"/>
      <c r="N435" s="36"/>
      <c r="O435" s="34" t="str">
        <f t="shared" si="3"/>
        <v/>
      </c>
    </row>
    <row r="436" ht="22.5" customHeight="1">
      <c r="A436" s="37"/>
      <c r="B436" s="38" t="str">
        <f>'Master Schedule'!B436</f>
        <v/>
      </c>
      <c r="C436" s="39"/>
      <c r="D436" s="40" t="str">
        <f t="shared" si="1"/>
        <v>Saturday</v>
      </c>
      <c r="E436" s="41"/>
      <c r="F436" s="38"/>
      <c r="G436" s="38"/>
      <c r="H436" s="41"/>
      <c r="I436" s="38"/>
      <c r="J436" s="38"/>
      <c r="K436" s="32"/>
      <c r="L436" s="32"/>
      <c r="M436" s="32"/>
      <c r="N436" s="33"/>
      <c r="O436" s="34" t="str">
        <f t="shared" si="3"/>
        <v/>
      </c>
    </row>
    <row r="437" ht="22.5" customHeight="1">
      <c r="A437" s="37"/>
      <c r="B437" s="38" t="str">
        <f>'Master Schedule'!B437</f>
        <v/>
      </c>
      <c r="C437" s="39"/>
      <c r="D437" s="40" t="str">
        <f t="shared" si="1"/>
        <v>Saturday</v>
      </c>
      <c r="E437" s="41"/>
      <c r="F437" s="38"/>
      <c r="G437" s="38"/>
      <c r="H437" s="41"/>
      <c r="I437" s="38"/>
      <c r="J437" s="38"/>
      <c r="K437" s="35"/>
      <c r="L437" s="35"/>
      <c r="M437" s="35"/>
      <c r="N437" s="36"/>
      <c r="O437" s="34" t="str">
        <f t="shared" si="3"/>
        <v/>
      </c>
    </row>
    <row r="438" ht="22.5" customHeight="1">
      <c r="A438" s="37"/>
      <c r="B438" s="38" t="str">
        <f>'Master Schedule'!B438</f>
        <v/>
      </c>
      <c r="C438" s="39"/>
      <c r="D438" s="40" t="str">
        <f t="shared" si="1"/>
        <v>Saturday</v>
      </c>
      <c r="E438" s="41"/>
      <c r="F438" s="38"/>
      <c r="G438" s="38"/>
      <c r="H438" s="41"/>
      <c r="I438" s="38"/>
      <c r="J438" s="38"/>
      <c r="K438" s="32"/>
      <c r="L438" s="32"/>
      <c r="M438" s="32"/>
      <c r="N438" s="33"/>
      <c r="O438" s="34" t="str">
        <f t="shared" si="3"/>
        <v/>
      </c>
    </row>
    <row r="439" ht="22.5" customHeight="1">
      <c r="A439" s="37"/>
      <c r="B439" s="38" t="str">
        <f>'Master Schedule'!B439</f>
        <v/>
      </c>
      <c r="C439" s="39"/>
      <c r="D439" s="40" t="str">
        <f t="shared" si="1"/>
        <v>Saturday</v>
      </c>
      <c r="E439" s="41"/>
      <c r="F439" s="38"/>
      <c r="G439" s="38"/>
      <c r="H439" s="41"/>
      <c r="I439" s="38"/>
      <c r="J439" s="38"/>
      <c r="K439" s="35"/>
      <c r="L439" s="35"/>
      <c r="M439" s="35"/>
      <c r="N439" s="36"/>
      <c r="O439" s="34" t="str">
        <f t="shared" si="3"/>
        <v/>
      </c>
    </row>
    <row r="440" ht="22.5" customHeight="1">
      <c r="A440" s="37"/>
      <c r="B440" s="38" t="str">
        <f>'Master Schedule'!B440</f>
        <v/>
      </c>
      <c r="C440" s="39"/>
      <c r="D440" s="40" t="str">
        <f t="shared" si="1"/>
        <v>Saturday</v>
      </c>
      <c r="E440" s="41"/>
      <c r="F440" s="38"/>
      <c r="G440" s="38"/>
      <c r="H440" s="41"/>
      <c r="I440" s="38"/>
      <c r="J440" s="38"/>
      <c r="K440" s="32"/>
      <c r="L440" s="32"/>
      <c r="M440" s="32"/>
      <c r="N440" s="33"/>
      <c r="O440" s="34" t="str">
        <f t="shared" si="3"/>
        <v/>
      </c>
    </row>
    <row r="441" ht="22.5" customHeight="1">
      <c r="A441" s="37"/>
      <c r="B441" s="38" t="str">
        <f>'Master Schedule'!B441</f>
        <v/>
      </c>
      <c r="C441" s="39"/>
      <c r="D441" s="40" t="str">
        <f t="shared" si="1"/>
        <v>Saturday</v>
      </c>
      <c r="E441" s="41"/>
      <c r="F441" s="38"/>
      <c r="G441" s="38"/>
      <c r="H441" s="41"/>
      <c r="I441" s="38"/>
      <c r="J441" s="38"/>
      <c r="K441" s="35"/>
      <c r="L441" s="35"/>
      <c r="M441" s="35"/>
      <c r="N441" s="36"/>
      <c r="O441" s="34" t="str">
        <f t="shared" si="3"/>
        <v/>
      </c>
    </row>
    <row r="442" ht="22.5" customHeight="1">
      <c r="A442" s="37"/>
      <c r="B442" s="38" t="str">
        <f>'Master Schedule'!B442</f>
        <v/>
      </c>
      <c r="C442" s="39"/>
      <c r="D442" s="40" t="str">
        <f t="shared" si="1"/>
        <v>Saturday</v>
      </c>
      <c r="E442" s="41"/>
      <c r="F442" s="38"/>
      <c r="G442" s="38"/>
      <c r="H442" s="41"/>
      <c r="I442" s="38"/>
      <c r="J442" s="38"/>
      <c r="K442" s="32"/>
      <c r="L442" s="32"/>
      <c r="M442" s="32"/>
      <c r="N442" s="33"/>
      <c r="O442" s="34" t="str">
        <f t="shared" si="3"/>
        <v/>
      </c>
    </row>
    <row r="443" ht="22.5" customHeight="1">
      <c r="A443" s="37"/>
      <c r="B443" s="38" t="str">
        <f>'Master Schedule'!B443</f>
        <v/>
      </c>
      <c r="C443" s="39"/>
      <c r="D443" s="40" t="str">
        <f t="shared" si="1"/>
        <v>Saturday</v>
      </c>
      <c r="E443" s="41"/>
      <c r="F443" s="38"/>
      <c r="G443" s="38"/>
      <c r="H443" s="41"/>
      <c r="I443" s="38"/>
      <c r="J443" s="38"/>
      <c r="K443" s="35"/>
      <c r="L443" s="35"/>
      <c r="M443" s="35"/>
      <c r="N443" s="36"/>
      <c r="O443" s="34" t="str">
        <f t="shared" si="3"/>
        <v/>
      </c>
    </row>
    <row r="444" ht="22.5" customHeight="1">
      <c r="A444" s="37"/>
      <c r="B444" s="38" t="str">
        <f>'Master Schedule'!B444</f>
        <v/>
      </c>
      <c r="C444" s="39"/>
      <c r="D444" s="40" t="str">
        <f t="shared" si="1"/>
        <v>Saturday</v>
      </c>
      <c r="E444" s="41"/>
      <c r="F444" s="38"/>
      <c r="G444" s="38"/>
      <c r="H444" s="41"/>
      <c r="I444" s="38"/>
      <c r="J444" s="38"/>
      <c r="K444" s="32"/>
      <c r="L444" s="32"/>
      <c r="M444" s="32"/>
      <c r="N444" s="33"/>
      <c r="O444" s="34" t="str">
        <f t="shared" si="3"/>
        <v/>
      </c>
    </row>
    <row r="445" ht="22.5" customHeight="1">
      <c r="A445" s="37"/>
      <c r="B445" s="38" t="str">
        <f>'Master Schedule'!B445</f>
        <v/>
      </c>
      <c r="C445" s="39"/>
      <c r="D445" s="40" t="str">
        <f t="shared" si="1"/>
        <v>Saturday</v>
      </c>
      <c r="E445" s="41"/>
      <c r="F445" s="38"/>
      <c r="G445" s="38"/>
      <c r="H445" s="41"/>
      <c r="I445" s="38"/>
      <c r="J445" s="38"/>
      <c r="K445" s="35"/>
      <c r="L445" s="35"/>
      <c r="M445" s="35"/>
      <c r="N445" s="36"/>
      <c r="O445" s="34" t="str">
        <f t="shared" si="3"/>
        <v/>
      </c>
    </row>
    <row r="446" ht="22.5" customHeight="1">
      <c r="A446" s="37"/>
      <c r="B446" s="38" t="str">
        <f>'Master Schedule'!B446</f>
        <v/>
      </c>
      <c r="C446" s="39"/>
      <c r="D446" s="40" t="str">
        <f t="shared" si="1"/>
        <v>Saturday</v>
      </c>
      <c r="E446" s="41"/>
      <c r="F446" s="38"/>
      <c r="G446" s="38"/>
      <c r="H446" s="41"/>
      <c r="I446" s="38"/>
      <c r="J446" s="38"/>
      <c r="K446" s="32"/>
      <c r="L446" s="32"/>
      <c r="M446" s="32"/>
      <c r="N446" s="33"/>
      <c r="O446" s="34" t="str">
        <f t="shared" si="3"/>
        <v/>
      </c>
    </row>
    <row r="447" ht="22.5" customHeight="1">
      <c r="A447" s="37"/>
      <c r="B447" s="38" t="str">
        <f>'Master Schedule'!B447</f>
        <v/>
      </c>
      <c r="C447" s="39"/>
      <c r="D447" s="40" t="str">
        <f t="shared" si="1"/>
        <v>Saturday</v>
      </c>
      <c r="E447" s="41"/>
      <c r="F447" s="38"/>
      <c r="G447" s="38"/>
      <c r="H447" s="41"/>
      <c r="I447" s="38"/>
      <c r="J447" s="38"/>
      <c r="K447" s="35"/>
      <c r="L447" s="35"/>
      <c r="M447" s="35"/>
      <c r="N447" s="36"/>
      <c r="O447" s="34" t="str">
        <f t="shared" si="3"/>
        <v/>
      </c>
    </row>
    <row r="448" ht="22.5" customHeight="1">
      <c r="A448" s="37"/>
      <c r="B448" s="38" t="str">
        <f>'Master Schedule'!B448</f>
        <v/>
      </c>
      <c r="C448" s="39"/>
      <c r="D448" s="40" t="str">
        <f t="shared" si="1"/>
        <v>Saturday</v>
      </c>
      <c r="E448" s="41"/>
      <c r="F448" s="38"/>
      <c r="G448" s="38"/>
      <c r="H448" s="41"/>
      <c r="I448" s="38"/>
      <c r="J448" s="38"/>
      <c r="K448" s="32"/>
      <c r="L448" s="32"/>
      <c r="M448" s="32"/>
      <c r="N448" s="33"/>
      <c r="O448" s="34" t="str">
        <f t="shared" si="3"/>
        <v/>
      </c>
    </row>
    <row r="449" ht="22.5" customHeight="1">
      <c r="A449" s="37"/>
      <c r="B449" s="38" t="str">
        <f>'Master Schedule'!B449</f>
        <v/>
      </c>
      <c r="C449" s="39"/>
      <c r="D449" s="40" t="str">
        <f t="shared" si="1"/>
        <v>Saturday</v>
      </c>
      <c r="E449" s="41"/>
      <c r="F449" s="38"/>
      <c r="G449" s="38"/>
      <c r="H449" s="41"/>
      <c r="I449" s="38"/>
      <c r="J449" s="38"/>
      <c r="K449" s="35"/>
      <c r="L449" s="35"/>
      <c r="M449" s="35"/>
      <c r="N449" s="36"/>
      <c r="O449" s="34" t="str">
        <f t="shared" si="3"/>
        <v/>
      </c>
    </row>
    <row r="450" ht="22.5" customHeight="1">
      <c r="A450" s="37"/>
      <c r="B450" s="38" t="str">
        <f>'Master Schedule'!B450</f>
        <v/>
      </c>
      <c r="C450" s="39"/>
      <c r="D450" s="40" t="str">
        <f t="shared" si="1"/>
        <v>Saturday</v>
      </c>
      <c r="E450" s="41"/>
      <c r="F450" s="38"/>
      <c r="G450" s="38"/>
      <c r="H450" s="41"/>
      <c r="I450" s="38"/>
      <c r="J450" s="38"/>
      <c r="K450" s="32"/>
      <c r="L450" s="32"/>
      <c r="M450" s="32"/>
      <c r="N450" s="33"/>
      <c r="O450" s="34" t="str">
        <f t="shared" si="3"/>
        <v/>
      </c>
    </row>
    <row r="451" ht="22.5" customHeight="1">
      <c r="A451" s="37"/>
      <c r="B451" s="38" t="str">
        <f>'Master Schedule'!B451</f>
        <v/>
      </c>
      <c r="C451" s="39"/>
      <c r="D451" s="40" t="str">
        <f t="shared" si="1"/>
        <v>Saturday</v>
      </c>
      <c r="E451" s="41"/>
      <c r="F451" s="38"/>
      <c r="G451" s="38"/>
      <c r="H451" s="41"/>
      <c r="I451" s="38"/>
      <c r="J451" s="38"/>
      <c r="K451" s="35"/>
      <c r="L451" s="35"/>
      <c r="M451" s="35"/>
      <c r="N451" s="36"/>
      <c r="O451" s="34" t="str">
        <f t="shared" si="3"/>
        <v/>
      </c>
    </row>
    <row r="452" ht="22.5" customHeight="1">
      <c r="A452" s="37"/>
      <c r="B452" s="38" t="str">
        <f>'Master Schedule'!B452</f>
        <v/>
      </c>
      <c r="C452" s="39"/>
      <c r="D452" s="40" t="str">
        <f t="shared" si="1"/>
        <v>Saturday</v>
      </c>
      <c r="E452" s="41"/>
      <c r="F452" s="38"/>
      <c r="G452" s="38"/>
      <c r="H452" s="41"/>
      <c r="I452" s="38"/>
      <c r="J452" s="38"/>
      <c r="K452" s="32"/>
      <c r="L452" s="32"/>
      <c r="M452" s="32"/>
      <c r="N452" s="33"/>
      <c r="O452" s="34" t="str">
        <f t="shared" si="3"/>
        <v/>
      </c>
    </row>
    <row r="453" ht="22.5" customHeight="1">
      <c r="A453" s="37"/>
      <c r="B453" s="38" t="str">
        <f>'Master Schedule'!B453</f>
        <v/>
      </c>
      <c r="C453" s="39"/>
      <c r="D453" s="40" t="str">
        <f t="shared" si="1"/>
        <v>Saturday</v>
      </c>
      <c r="E453" s="41"/>
      <c r="F453" s="38"/>
      <c r="G453" s="38"/>
      <c r="H453" s="41"/>
      <c r="I453" s="38"/>
      <c r="J453" s="38"/>
      <c r="K453" s="35"/>
      <c r="L453" s="35"/>
      <c r="M453" s="35"/>
      <c r="N453" s="36"/>
      <c r="O453" s="34" t="str">
        <f t="shared" si="3"/>
        <v/>
      </c>
    </row>
    <row r="454" ht="22.5" customHeight="1">
      <c r="A454" s="37"/>
      <c r="B454" s="38" t="str">
        <f>'Master Schedule'!B454</f>
        <v/>
      </c>
      <c r="C454" s="39"/>
      <c r="D454" s="40" t="str">
        <f t="shared" si="1"/>
        <v>Saturday</v>
      </c>
      <c r="E454" s="41"/>
      <c r="F454" s="38"/>
      <c r="G454" s="38"/>
      <c r="H454" s="41"/>
      <c r="I454" s="38"/>
      <c r="J454" s="38"/>
      <c r="K454" s="32"/>
      <c r="L454" s="32"/>
      <c r="M454" s="32"/>
      <c r="N454" s="33"/>
      <c r="O454" s="34" t="str">
        <f t="shared" si="3"/>
        <v/>
      </c>
    </row>
    <row r="455" ht="22.5" customHeight="1">
      <c r="A455" s="37"/>
      <c r="B455" s="38" t="str">
        <f>'Master Schedule'!B455</f>
        <v/>
      </c>
      <c r="C455" s="39"/>
      <c r="D455" s="40" t="str">
        <f t="shared" si="1"/>
        <v>Saturday</v>
      </c>
      <c r="E455" s="41"/>
      <c r="F455" s="38"/>
      <c r="G455" s="38"/>
      <c r="H455" s="41"/>
      <c r="I455" s="38"/>
      <c r="J455" s="38"/>
      <c r="K455" s="35"/>
      <c r="L455" s="35"/>
      <c r="M455" s="35"/>
      <c r="N455" s="36"/>
      <c r="O455" s="34" t="str">
        <f t="shared" si="3"/>
        <v/>
      </c>
    </row>
    <row r="456" ht="22.5" customHeight="1">
      <c r="A456" s="37"/>
      <c r="B456" s="38" t="str">
        <f>'Master Schedule'!B456</f>
        <v/>
      </c>
      <c r="C456" s="39"/>
      <c r="D456" s="40" t="str">
        <f t="shared" si="1"/>
        <v>Saturday</v>
      </c>
      <c r="E456" s="41"/>
      <c r="F456" s="38"/>
      <c r="G456" s="38"/>
      <c r="H456" s="41"/>
      <c r="I456" s="38"/>
      <c r="J456" s="38"/>
      <c r="K456" s="32"/>
      <c r="L456" s="32"/>
      <c r="M456" s="32"/>
      <c r="N456" s="33"/>
      <c r="O456" s="34" t="str">
        <f t="shared" si="3"/>
        <v/>
      </c>
    </row>
    <row r="457" ht="22.5" customHeight="1">
      <c r="A457" s="37"/>
      <c r="B457" s="38" t="str">
        <f>'Master Schedule'!B457</f>
        <v/>
      </c>
      <c r="C457" s="39"/>
      <c r="D457" s="40" t="str">
        <f t="shared" si="1"/>
        <v>Saturday</v>
      </c>
      <c r="E457" s="41"/>
      <c r="F457" s="38"/>
      <c r="G457" s="38"/>
      <c r="H457" s="41"/>
      <c r="I457" s="38"/>
      <c r="J457" s="38"/>
      <c r="K457" s="35"/>
      <c r="L457" s="35"/>
      <c r="M457" s="35"/>
      <c r="N457" s="36"/>
      <c r="O457" s="34" t="str">
        <f t="shared" si="3"/>
        <v/>
      </c>
    </row>
    <row r="458" ht="22.5" customHeight="1">
      <c r="A458" s="37"/>
      <c r="B458" s="38" t="str">
        <f>'Master Schedule'!B458</f>
        <v/>
      </c>
      <c r="C458" s="39"/>
      <c r="D458" s="40" t="str">
        <f t="shared" si="1"/>
        <v>Saturday</v>
      </c>
      <c r="E458" s="41"/>
      <c r="F458" s="38"/>
      <c r="G458" s="38"/>
      <c r="H458" s="41"/>
      <c r="I458" s="38"/>
      <c r="J458" s="38"/>
      <c r="K458" s="32"/>
      <c r="L458" s="32"/>
      <c r="M458" s="32"/>
      <c r="N458" s="33"/>
      <c r="O458" s="34" t="str">
        <f t="shared" si="3"/>
        <v/>
      </c>
    </row>
    <row r="459" ht="22.5" customHeight="1">
      <c r="A459" s="37"/>
      <c r="B459" s="38" t="str">
        <f>'Master Schedule'!B459</f>
        <v/>
      </c>
      <c r="C459" s="39"/>
      <c r="D459" s="40" t="str">
        <f t="shared" si="1"/>
        <v>Saturday</v>
      </c>
      <c r="E459" s="41"/>
      <c r="F459" s="38"/>
      <c r="G459" s="38"/>
      <c r="H459" s="41"/>
      <c r="I459" s="38"/>
      <c r="J459" s="38"/>
      <c r="K459" s="35"/>
      <c r="L459" s="35"/>
      <c r="M459" s="35"/>
      <c r="N459" s="36"/>
      <c r="O459" s="34" t="str">
        <f t="shared" si="3"/>
        <v/>
      </c>
    </row>
    <row r="460" ht="22.5" customHeight="1">
      <c r="A460" s="37"/>
      <c r="B460" s="38" t="str">
        <f>'Master Schedule'!B460</f>
        <v/>
      </c>
      <c r="C460" s="39"/>
      <c r="D460" s="40" t="str">
        <f t="shared" si="1"/>
        <v>Saturday</v>
      </c>
      <c r="E460" s="41"/>
      <c r="F460" s="38"/>
      <c r="G460" s="38"/>
      <c r="H460" s="41"/>
      <c r="I460" s="38"/>
      <c r="J460" s="38"/>
      <c r="K460" s="32"/>
      <c r="L460" s="32"/>
      <c r="M460" s="32"/>
      <c r="N460" s="33"/>
      <c r="O460" s="34" t="str">
        <f t="shared" si="3"/>
        <v/>
      </c>
    </row>
    <row r="461" ht="22.5" customHeight="1">
      <c r="A461" s="37"/>
      <c r="B461" s="38" t="str">
        <f>'Master Schedule'!B461</f>
        <v/>
      </c>
      <c r="C461" s="39"/>
      <c r="D461" s="40" t="str">
        <f t="shared" si="1"/>
        <v>Saturday</v>
      </c>
      <c r="E461" s="41"/>
      <c r="F461" s="38"/>
      <c r="G461" s="38"/>
      <c r="H461" s="41"/>
      <c r="I461" s="38"/>
      <c r="J461" s="38"/>
      <c r="K461" s="35"/>
      <c r="L461" s="35"/>
      <c r="M461" s="35"/>
      <c r="N461" s="36"/>
      <c r="O461" s="34" t="str">
        <f t="shared" si="3"/>
        <v/>
      </c>
    </row>
    <row r="462" ht="22.5" customHeight="1">
      <c r="A462" s="37"/>
      <c r="B462" s="38" t="str">
        <f>'Master Schedule'!B462</f>
        <v/>
      </c>
      <c r="C462" s="39"/>
      <c r="D462" s="40" t="str">
        <f t="shared" si="1"/>
        <v>Saturday</v>
      </c>
      <c r="E462" s="41"/>
      <c r="F462" s="38"/>
      <c r="G462" s="38"/>
      <c r="H462" s="41"/>
      <c r="I462" s="38"/>
      <c r="J462" s="38"/>
      <c r="K462" s="32"/>
      <c r="L462" s="32"/>
      <c r="M462" s="32"/>
      <c r="N462" s="33"/>
      <c r="O462" s="34" t="str">
        <f t="shared" si="3"/>
        <v/>
      </c>
    </row>
    <row r="463" ht="22.5" customHeight="1">
      <c r="A463" s="37"/>
      <c r="B463" s="38" t="str">
        <f>'Master Schedule'!B463</f>
        <v/>
      </c>
      <c r="C463" s="39"/>
      <c r="D463" s="40" t="str">
        <f t="shared" si="1"/>
        <v>Saturday</v>
      </c>
      <c r="E463" s="41"/>
      <c r="F463" s="38"/>
      <c r="G463" s="38"/>
      <c r="H463" s="41"/>
      <c r="I463" s="38"/>
      <c r="J463" s="38"/>
      <c r="K463" s="35"/>
      <c r="L463" s="35"/>
      <c r="M463" s="35"/>
      <c r="N463" s="36"/>
      <c r="O463" s="34" t="str">
        <f t="shared" si="3"/>
        <v/>
      </c>
    </row>
    <row r="464" ht="22.5" customHeight="1">
      <c r="A464" s="37"/>
      <c r="B464" s="38" t="str">
        <f>'Master Schedule'!B464</f>
        <v/>
      </c>
      <c r="C464" s="39"/>
      <c r="D464" s="40" t="str">
        <f t="shared" si="1"/>
        <v>Saturday</v>
      </c>
      <c r="E464" s="41"/>
      <c r="F464" s="38"/>
      <c r="G464" s="38"/>
      <c r="H464" s="41"/>
      <c r="I464" s="38"/>
      <c r="J464" s="38"/>
      <c r="K464" s="32"/>
      <c r="L464" s="32"/>
      <c r="M464" s="32"/>
      <c r="N464" s="33"/>
      <c r="O464" s="34" t="str">
        <f t="shared" si="3"/>
        <v/>
      </c>
    </row>
    <row r="465" ht="22.5" customHeight="1">
      <c r="A465" s="37"/>
      <c r="B465" s="38" t="str">
        <f>'Master Schedule'!B465</f>
        <v/>
      </c>
      <c r="C465" s="39"/>
      <c r="D465" s="40" t="str">
        <f t="shared" si="1"/>
        <v>Saturday</v>
      </c>
      <c r="E465" s="41"/>
      <c r="F465" s="38"/>
      <c r="G465" s="38"/>
      <c r="H465" s="41"/>
      <c r="I465" s="38"/>
      <c r="J465" s="38"/>
      <c r="K465" s="35"/>
      <c r="L465" s="35"/>
      <c r="M465" s="35"/>
      <c r="N465" s="36"/>
      <c r="O465" s="34" t="str">
        <f t="shared" si="3"/>
        <v/>
      </c>
    </row>
    <row r="466" ht="22.5" customHeight="1">
      <c r="A466" s="37"/>
      <c r="B466" s="38" t="str">
        <f>'Master Schedule'!B466</f>
        <v/>
      </c>
      <c r="C466" s="39"/>
      <c r="D466" s="40" t="str">
        <f t="shared" si="1"/>
        <v>Saturday</v>
      </c>
      <c r="E466" s="41"/>
      <c r="F466" s="38"/>
      <c r="G466" s="38"/>
      <c r="H466" s="41"/>
      <c r="I466" s="38"/>
      <c r="J466" s="38"/>
      <c r="K466" s="32"/>
      <c r="L466" s="32"/>
      <c r="M466" s="32"/>
      <c r="N466" s="33"/>
      <c r="O466" s="34" t="str">
        <f t="shared" si="3"/>
        <v/>
      </c>
    </row>
    <row r="467" ht="22.5" customHeight="1">
      <c r="A467" s="37"/>
      <c r="B467" s="38" t="str">
        <f>'Master Schedule'!B467</f>
        <v/>
      </c>
      <c r="C467" s="39"/>
      <c r="D467" s="40" t="str">
        <f t="shared" si="1"/>
        <v>Saturday</v>
      </c>
      <c r="E467" s="41"/>
      <c r="F467" s="38"/>
      <c r="G467" s="38"/>
      <c r="H467" s="41"/>
      <c r="I467" s="38"/>
      <c r="J467" s="38"/>
      <c r="K467" s="35"/>
      <c r="L467" s="35"/>
      <c r="M467" s="35"/>
      <c r="N467" s="36"/>
      <c r="O467" s="34" t="str">
        <f t="shared" si="3"/>
        <v/>
      </c>
    </row>
    <row r="468" ht="22.5" customHeight="1">
      <c r="A468" s="37"/>
      <c r="B468" s="38" t="str">
        <f>'Master Schedule'!B468</f>
        <v/>
      </c>
      <c r="C468" s="39"/>
      <c r="D468" s="40" t="str">
        <f t="shared" si="1"/>
        <v>Saturday</v>
      </c>
      <c r="E468" s="41"/>
      <c r="F468" s="38"/>
      <c r="G468" s="38"/>
      <c r="H468" s="41"/>
      <c r="I468" s="38"/>
      <c r="J468" s="38"/>
      <c r="K468" s="32"/>
      <c r="L468" s="32"/>
      <c r="M468" s="32"/>
      <c r="N468" s="33"/>
      <c r="O468" s="34" t="str">
        <f t="shared" si="3"/>
        <v/>
      </c>
    </row>
    <row r="469" ht="22.5" customHeight="1">
      <c r="A469" s="37"/>
      <c r="B469" s="38" t="str">
        <f>'Master Schedule'!B469</f>
        <v/>
      </c>
      <c r="C469" s="39"/>
      <c r="D469" s="40" t="str">
        <f t="shared" si="1"/>
        <v>Saturday</v>
      </c>
      <c r="E469" s="41"/>
      <c r="F469" s="38"/>
      <c r="G469" s="38"/>
      <c r="H469" s="41"/>
      <c r="I469" s="38"/>
      <c r="J469" s="38"/>
      <c r="K469" s="35"/>
      <c r="L469" s="35"/>
      <c r="M469" s="35"/>
      <c r="N469" s="36"/>
      <c r="O469" s="34" t="str">
        <f t="shared" si="3"/>
        <v/>
      </c>
    </row>
    <row r="470" ht="22.5" customHeight="1">
      <c r="A470" s="37"/>
      <c r="B470" s="38" t="str">
        <f>'Master Schedule'!B470</f>
        <v/>
      </c>
      <c r="C470" s="39"/>
      <c r="D470" s="40" t="str">
        <f t="shared" si="1"/>
        <v>Saturday</v>
      </c>
      <c r="E470" s="41"/>
      <c r="F470" s="38"/>
      <c r="G470" s="38"/>
      <c r="H470" s="41"/>
      <c r="I470" s="38"/>
      <c r="J470" s="38"/>
      <c r="K470" s="32"/>
      <c r="L470" s="32"/>
      <c r="M470" s="32"/>
      <c r="N470" s="33"/>
      <c r="O470" s="34" t="str">
        <f t="shared" si="3"/>
        <v/>
      </c>
    </row>
    <row r="471" ht="22.5" customHeight="1">
      <c r="A471" s="37"/>
      <c r="B471" s="38" t="str">
        <f>'Master Schedule'!B471</f>
        <v/>
      </c>
      <c r="C471" s="39"/>
      <c r="D471" s="40" t="str">
        <f t="shared" si="1"/>
        <v>Saturday</v>
      </c>
      <c r="E471" s="41"/>
      <c r="F471" s="38"/>
      <c r="G471" s="38"/>
      <c r="H471" s="41"/>
      <c r="I471" s="38"/>
      <c r="J471" s="38"/>
      <c r="K471" s="35"/>
      <c r="L471" s="35"/>
      <c r="M471" s="35"/>
      <c r="N471" s="36"/>
      <c r="O471" s="34" t="str">
        <f t="shared" si="3"/>
        <v/>
      </c>
    </row>
    <row r="472" ht="22.5" customHeight="1">
      <c r="A472" s="37"/>
      <c r="B472" s="38" t="str">
        <f>'Master Schedule'!B472</f>
        <v/>
      </c>
      <c r="C472" s="39"/>
      <c r="D472" s="40" t="str">
        <f t="shared" si="1"/>
        <v>Saturday</v>
      </c>
      <c r="E472" s="41"/>
      <c r="F472" s="38"/>
      <c r="G472" s="38"/>
      <c r="H472" s="41"/>
      <c r="I472" s="38"/>
      <c r="J472" s="38"/>
      <c r="K472" s="32"/>
      <c r="L472" s="32"/>
      <c r="M472" s="32"/>
      <c r="N472" s="33"/>
      <c r="O472" s="34" t="str">
        <f t="shared" si="3"/>
        <v/>
      </c>
    </row>
    <row r="473" ht="22.5" customHeight="1">
      <c r="A473" s="37"/>
      <c r="B473" s="38" t="str">
        <f>'Master Schedule'!B473</f>
        <v/>
      </c>
      <c r="C473" s="39"/>
      <c r="D473" s="40" t="str">
        <f t="shared" si="1"/>
        <v>Saturday</v>
      </c>
      <c r="E473" s="41"/>
      <c r="F473" s="38"/>
      <c r="G473" s="38"/>
      <c r="H473" s="41"/>
      <c r="I473" s="38"/>
      <c r="J473" s="38"/>
      <c r="K473" s="35"/>
      <c r="L473" s="35"/>
      <c r="M473" s="35"/>
      <c r="N473" s="36"/>
      <c r="O473" s="34" t="str">
        <f t="shared" si="3"/>
        <v/>
      </c>
    </row>
    <row r="474" ht="22.5" customHeight="1">
      <c r="A474" s="37"/>
      <c r="B474" s="38" t="str">
        <f>'Master Schedule'!B474</f>
        <v/>
      </c>
      <c r="C474" s="39"/>
      <c r="D474" s="40" t="str">
        <f t="shared" si="1"/>
        <v>Saturday</v>
      </c>
      <c r="E474" s="41"/>
      <c r="F474" s="38"/>
      <c r="G474" s="38"/>
      <c r="H474" s="41"/>
      <c r="I474" s="38"/>
      <c r="J474" s="38"/>
      <c r="K474" s="32"/>
      <c r="L474" s="32"/>
      <c r="M474" s="32"/>
      <c r="N474" s="33"/>
      <c r="O474" s="34" t="str">
        <f t="shared" si="3"/>
        <v/>
      </c>
    </row>
    <row r="475" ht="22.5" customHeight="1">
      <c r="A475" s="37"/>
      <c r="B475" s="38" t="str">
        <f>'Master Schedule'!B475</f>
        <v/>
      </c>
      <c r="C475" s="39"/>
      <c r="D475" s="40" t="str">
        <f t="shared" si="1"/>
        <v>Saturday</v>
      </c>
      <c r="E475" s="41"/>
      <c r="F475" s="38"/>
      <c r="G475" s="38"/>
      <c r="H475" s="41"/>
      <c r="I475" s="38"/>
      <c r="J475" s="38"/>
      <c r="K475" s="35"/>
      <c r="L475" s="35"/>
      <c r="M475" s="35"/>
      <c r="N475" s="36"/>
      <c r="O475" s="34" t="str">
        <f t="shared" si="3"/>
        <v/>
      </c>
    </row>
    <row r="476" ht="22.5" customHeight="1">
      <c r="A476" s="37"/>
      <c r="B476" s="38" t="str">
        <f>'Master Schedule'!B476</f>
        <v/>
      </c>
      <c r="C476" s="39"/>
      <c r="D476" s="40" t="str">
        <f t="shared" si="1"/>
        <v>Saturday</v>
      </c>
      <c r="E476" s="41"/>
      <c r="F476" s="38"/>
      <c r="G476" s="38"/>
      <c r="H476" s="41"/>
      <c r="I476" s="38"/>
      <c r="J476" s="38"/>
      <c r="K476" s="32"/>
      <c r="L476" s="32"/>
      <c r="M476" s="32"/>
      <c r="N476" s="33"/>
      <c r="O476" s="34" t="str">
        <f t="shared" si="3"/>
        <v/>
      </c>
    </row>
    <row r="477" ht="22.5" customHeight="1">
      <c r="A477" s="37"/>
      <c r="B477" s="38" t="str">
        <f>'Master Schedule'!B477</f>
        <v/>
      </c>
      <c r="C477" s="39"/>
      <c r="D477" s="40" t="str">
        <f t="shared" si="1"/>
        <v>Saturday</v>
      </c>
      <c r="E477" s="41"/>
      <c r="F477" s="38"/>
      <c r="G477" s="38"/>
      <c r="H477" s="41"/>
      <c r="I477" s="38"/>
      <c r="J477" s="38"/>
      <c r="K477" s="35"/>
      <c r="L477" s="35"/>
      <c r="M477" s="35"/>
      <c r="N477" s="36"/>
      <c r="O477" s="34" t="str">
        <f t="shared" si="3"/>
        <v/>
      </c>
    </row>
    <row r="478" ht="22.5" customHeight="1">
      <c r="A478" s="37"/>
      <c r="B478" s="38" t="str">
        <f>'Master Schedule'!B478</f>
        <v/>
      </c>
      <c r="C478" s="39"/>
      <c r="D478" s="40" t="str">
        <f t="shared" si="1"/>
        <v>Saturday</v>
      </c>
      <c r="E478" s="41"/>
      <c r="F478" s="38"/>
      <c r="G478" s="38"/>
      <c r="H478" s="41"/>
      <c r="I478" s="38"/>
      <c r="J478" s="38"/>
      <c r="K478" s="32"/>
      <c r="L478" s="32"/>
      <c r="M478" s="32"/>
      <c r="N478" s="33"/>
      <c r="O478" s="34" t="str">
        <f t="shared" si="3"/>
        <v/>
      </c>
    </row>
    <row r="479" ht="22.5" customHeight="1">
      <c r="A479" s="37"/>
      <c r="B479" s="38" t="str">
        <f>'Master Schedule'!B479</f>
        <v/>
      </c>
      <c r="C479" s="39"/>
      <c r="D479" s="40" t="str">
        <f t="shared" si="1"/>
        <v>Saturday</v>
      </c>
      <c r="E479" s="41"/>
      <c r="F479" s="38"/>
      <c r="G479" s="38"/>
      <c r="H479" s="41"/>
      <c r="I479" s="38"/>
      <c r="J479" s="38"/>
      <c r="K479" s="35"/>
      <c r="L479" s="35"/>
      <c r="M479" s="35"/>
      <c r="N479" s="36"/>
      <c r="O479" s="34" t="str">
        <f t="shared" si="3"/>
        <v/>
      </c>
    </row>
    <row r="480" ht="22.5" customHeight="1">
      <c r="A480" s="37"/>
      <c r="B480" s="38" t="str">
        <f>'Master Schedule'!B480</f>
        <v/>
      </c>
      <c r="C480" s="39"/>
      <c r="D480" s="40" t="str">
        <f t="shared" si="1"/>
        <v>Saturday</v>
      </c>
      <c r="E480" s="41"/>
      <c r="F480" s="38"/>
      <c r="G480" s="38"/>
      <c r="H480" s="41"/>
      <c r="I480" s="38"/>
      <c r="J480" s="38"/>
      <c r="K480" s="32"/>
      <c r="L480" s="32"/>
      <c r="M480" s="32"/>
      <c r="N480" s="33"/>
      <c r="O480" s="34" t="str">
        <f t="shared" si="3"/>
        <v/>
      </c>
    </row>
    <row r="481" ht="22.5" customHeight="1">
      <c r="A481" s="37"/>
      <c r="B481" s="38" t="str">
        <f>'Master Schedule'!B481</f>
        <v/>
      </c>
      <c r="C481" s="39"/>
      <c r="D481" s="40" t="str">
        <f t="shared" si="1"/>
        <v>Saturday</v>
      </c>
      <c r="E481" s="41"/>
      <c r="F481" s="38"/>
      <c r="G481" s="38"/>
      <c r="H481" s="41"/>
      <c r="I481" s="38"/>
      <c r="J481" s="38"/>
      <c r="K481" s="35"/>
      <c r="L481" s="35"/>
      <c r="M481" s="35"/>
      <c r="N481" s="36"/>
      <c r="O481" s="34" t="str">
        <f t="shared" si="3"/>
        <v/>
      </c>
    </row>
    <row r="482" ht="22.5" customHeight="1">
      <c r="A482" s="37"/>
      <c r="B482" s="38" t="str">
        <f>'Master Schedule'!B482</f>
        <v/>
      </c>
      <c r="C482" s="39"/>
      <c r="D482" s="40" t="str">
        <f t="shared" si="1"/>
        <v>Saturday</v>
      </c>
      <c r="E482" s="41"/>
      <c r="F482" s="38"/>
      <c r="G482" s="38"/>
      <c r="H482" s="41"/>
      <c r="I482" s="38"/>
      <c r="J482" s="38"/>
      <c r="K482" s="32"/>
      <c r="L482" s="32"/>
      <c r="M482" s="32"/>
      <c r="N482" s="33"/>
      <c r="O482" s="34" t="str">
        <f t="shared" si="3"/>
        <v/>
      </c>
    </row>
    <row r="483" ht="22.5" customHeight="1">
      <c r="A483" s="37"/>
      <c r="B483" s="38" t="str">
        <f>'Master Schedule'!B483</f>
        <v/>
      </c>
      <c r="C483" s="39"/>
      <c r="D483" s="40" t="str">
        <f t="shared" si="1"/>
        <v>Saturday</v>
      </c>
      <c r="E483" s="41"/>
      <c r="F483" s="38"/>
      <c r="G483" s="38"/>
      <c r="H483" s="41"/>
      <c r="I483" s="38"/>
      <c r="J483" s="38"/>
      <c r="K483" s="35"/>
      <c r="L483" s="35"/>
      <c r="M483" s="35"/>
      <c r="N483" s="36"/>
      <c r="O483" s="34" t="str">
        <f t="shared" si="3"/>
        <v/>
      </c>
    </row>
    <row r="484" ht="22.5" customHeight="1">
      <c r="A484" s="37"/>
      <c r="B484" s="38" t="str">
        <f>'Master Schedule'!B484</f>
        <v/>
      </c>
      <c r="C484" s="39"/>
      <c r="D484" s="40" t="str">
        <f t="shared" si="1"/>
        <v>Saturday</v>
      </c>
      <c r="E484" s="41"/>
      <c r="F484" s="38"/>
      <c r="G484" s="38"/>
      <c r="H484" s="41"/>
      <c r="I484" s="38"/>
      <c r="J484" s="38"/>
      <c r="K484" s="32"/>
      <c r="L484" s="32"/>
      <c r="M484" s="32"/>
      <c r="N484" s="33"/>
      <c r="O484" s="34" t="str">
        <f t="shared" si="3"/>
        <v/>
      </c>
    </row>
    <row r="485" ht="22.5" customHeight="1">
      <c r="A485" s="37"/>
      <c r="B485" s="38" t="str">
        <f>'Master Schedule'!B485</f>
        <v/>
      </c>
      <c r="C485" s="39"/>
      <c r="D485" s="40" t="str">
        <f t="shared" si="1"/>
        <v>Saturday</v>
      </c>
      <c r="E485" s="41"/>
      <c r="F485" s="38"/>
      <c r="G485" s="38"/>
      <c r="H485" s="41"/>
      <c r="I485" s="38"/>
      <c r="J485" s="38"/>
      <c r="K485" s="35"/>
      <c r="L485" s="35"/>
      <c r="M485" s="35"/>
      <c r="N485" s="36"/>
      <c r="O485" s="34" t="str">
        <f t="shared" si="3"/>
        <v/>
      </c>
    </row>
    <row r="486" ht="22.5" customHeight="1">
      <c r="A486" s="37"/>
      <c r="B486" s="38" t="str">
        <f>'Master Schedule'!B486</f>
        <v/>
      </c>
      <c r="C486" s="39"/>
      <c r="D486" s="40" t="str">
        <f t="shared" si="1"/>
        <v>Saturday</v>
      </c>
      <c r="E486" s="41"/>
      <c r="F486" s="38"/>
      <c r="G486" s="38"/>
      <c r="H486" s="41"/>
      <c r="I486" s="38"/>
      <c r="J486" s="38"/>
      <c r="K486" s="32"/>
      <c r="L486" s="32"/>
      <c r="M486" s="32"/>
      <c r="N486" s="33"/>
      <c r="O486" s="34" t="str">
        <f t="shared" si="3"/>
        <v/>
      </c>
    </row>
    <row r="487" ht="22.5" customHeight="1">
      <c r="A487" s="37"/>
      <c r="B487" s="38" t="str">
        <f>'Master Schedule'!B487</f>
        <v/>
      </c>
      <c r="C487" s="39"/>
      <c r="D487" s="40" t="str">
        <f t="shared" si="1"/>
        <v>Saturday</v>
      </c>
      <c r="E487" s="41"/>
      <c r="F487" s="38"/>
      <c r="G487" s="38"/>
      <c r="H487" s="41"/>
      <c r="I487" s="38"/>
      <c r="J487" s="38"/>
      <c r="K487" s="35"/>
      <c r="L487" s="35"/>
      <c r="M487" s="35"/>
      <c r="N487" s="36"/>
      <c r="O487" s="34" t="str">
        <f t="shared" si="3"/>
        <v/>
      </c>
    </row>
    <row r="488" ht="22.5" customHeight="1">
      <c r="A488" s="37"/>
      <c r="B488" s="38" t="str">
        <f>'Master Schedule'!B488</f>
        <v/>
      </c>
      <c r="C488" s="39"/>
      <c r="D488" s="40" t="str">
        <f t="shared" si="1"/>
        <v>Saturday</v>
      </c>
      <c r="E488" s="41"/>
      <c r="F488" s="38"/>
      <c r="G488" s="38"/>
      <c r="H488" s="41"/>
      <c r="I488" s="38"/>
      <c r="J488" s="38"/>
      <c r="K488" s="32"/>
      <c r="L488" s="32"/>
      <c r="M488" s="32"/>
      <c r="N488" s="33"/>
      <c r="O488" s="34" t="str">
        <f t="shared" si="3"/>
        <v/>
      </c>
    </row>
    <row r="489" ht="22.5" customHeight="1">
      <c r="A489" s="37"/>
      <c r="B489" s="38" t="str">
        <f>'Master Schedule'!B489</f>
        <v/>
      </c>
      <c r="C489" s="39"/>
      <c r="D489" s="40" t="str">
        <f t="shared" si="1"/>
        <v>Saturday</v>
      </c>
      <c r="E489" s="41"/>
      <c r="F489" s="38"/>
      <c r="G489" s="38"/>
      <c r="H489" s="41"/>
      <c r="I489" s="38"/>
      <c r="J489" s="38"/>
      <c r="K489" s="35"/>
      <c r="L489" s="35"/>
      <c r="M489" s="35"/>
      <c r="N489" s="36"/>
      <c r="O489" s="34" t="str">
        <f t="shared" si="3"/>
        <v/>
      </c>
    </row>
    <row r="490" ht="22.5" customHeight="1">
      <c r="A490" s="37"/>
      <c r="B490" s="38" t="str">
        <f>'Master Schedule'!B490</f>
        <v/>
      </c>
      <c r="C490" s="39"/>
      <c r="D490" s="40" t="str">
        <f t="shared" si="1"/>
        <v>Saturday</v>
      </c>
      <c r="E490" s="41"/>
      <c r="F490" s="38"/>
      <c r="G490" s="38"/>
      <c r="H490" s="41"/>
      <c r="I490" s="38"/>
      <c r="J490" s="38"/>
      <c r="K490" s="32"/>
      <c r="L490" s="32"/>
      <c r="M490" s="32"/>
      <c r="N490" s="33"/>
      <c r="O490" s="34" t="str">
        <f t="shared" si="3"/>
        <v/>
      </c>
    </row>
    <row r="491" ht="22.5" customHeight="1">
      <c r="A491" s="37"/>
      <c r="B491" s="38" t="str">
        <f>'Master Schedule'!B491</f>
        <v/>
      </c>
      <c r="C491" s="39"/>
      <c r="D491" s="40" t="str">
        <f t="shared" si="1"/>
        <v>Saturday</v>
      </c>
      <c r="E491" s="41"/>
      <c r="F491" s="38"/>
      <c r="G491" s="38"/>
      <c r="H491" s="41"/>
      <c r="I491" s="38"/>
      <c r="J491" s="38"/>
      <c r="K491" s="35"/>
      <c r="L491" s="35"/>
      <c r="M491" s="35"/>
      <c r="N491" s="36"/>
      <c r="O491" s="34" t="str">
        <f t="shared" si="3"/>
        <v/>
      </c>
    </row>
    <row r="492" ht="22.5" customHeight="1">
      <c r="A492" s="37"/>
      <c r="B492" s="38" t="str">
        <f>'Master Schedule'!B492</f>
        <v/>
      </c>
      <c r="C492" s="39"/>
      <c r="D492" s="40" t="str">
        <f t="shared" si="1"/>
        <v>Saturday</v>
      </c>
      <c r="E492" s="41"/>
      <c r="F492" s="38"/>
      <c r="G492" s="38"/>
      <c r="H492" s="41"/>
      <c r="I492" s="38"/>
      <c r="J492" s="38"/>
      <c r="K492" s="32"/>
      <c r="L492" s="32"/>
      <c r="M492" s="32"/>
      <c r="N492" s="33"/>
      <c r="O492" s="34" t="str">
        <f t="shared" si="3"/>
        <v/>
      </c>
    </row>
    <row r="493" ht="22.5" customHeight="1">
      <c r="A493" s="37"/>
      <c r="B493" s="38" t="str">
        <f>'Master Schedule'!B493</f>
        <v/>
      </c>
      <c r="C493" s="39"/>
      <c r="D493" s="40" t="str">
        <f t="shared" si="1"/>
        <v>Saturday</v>
      </c>
      <c r="E493" s="41"/>
      <c r="F493" s="38"/>
      <c r="G493" s="38"/>
      <c r="H493" s="41"/>
      <c r="I493" s="38"/>
      <c r="J493" s="38"/>
      <c r="K493" s="35"/>
      <c r="L493" s="35"/>
      <c r="M493" s="35"/>
      <c r="N493" s="36"/>
      <c r="O493" s="34" t="str">
        <f t="shared" si="3"/>
        <v/>
      </c>
    </row>
    <row r="494" ht="22.5" customHeight="1">
      <c r="A494" s="37"/>
      <c r="B494" s="38" t="str">
        <f>'Master Schedule'!B494</f>
        <v/>
      </c>
      <c r="C494" s="39"/>
      <c r="D494" s="40" t="str">
        <f t="shared" si="1"/>
        <v>Saturday</v>
      </c>
      <c r="E494" s="41"/>
      <c r="F494" s="38"/>
      <c r="G494" s="38"/>
      <c r="H494" s="41"/>
      <c r="I494" s="38"/>
      <c r="J494" s="38"/>
      <c r="K494" s="32"/>
      <c r="L494" s="32"/>
      <c r="M494" s="32"/>
      <c r="N494" s="33"/>
      <c r="O494" s="34" t="str">
        <f t="shared" si="3"/>
        <v/>
      </c>
    </row>
    <row r="495" ht="22.5" customHeight="1">
      <c r="A495" s="37"/>
      <c r="B495" s="38" t="str">
        <f>'Master Schedule'!B495</f>
        <v/>
      </c>
      <c r="C495" s="39"/>
      <c r="D495" s="40" t="str">
        <f t="shared" si="1"/>
        <v>Saturday</v>
      </c>
      <c r="E495" s="41"/>
      <c r="F495" s="38"/>
      <c r="G495" s="38"/>
      <c r="H495" s="41"/>
      <c r="I495" s="38"/>
      <c r="J495" s="38"/>
      <c r="K495" s="35"/>
      <c r="L495" s="35"/>
      <c r="M495" s="35"/>
      <c r="N495" s="36"/>
      <c r="O495" s="34" t="str">
        <f t="shared" si="3"/>
        <v/>
      </c>
    </row>
    <row r="496" ht="22.5" customHeight="1">
      <c r="A496" s="37"/>
      <c r="B496" s="38" t="str">
        <f>'Master Schedule'!B496</f>
        <v/>
      </c>
      <c r="C496" s="39"/>
      <c r="D496" s="40" t="str">
        <f t="shared" si="1"/>
        <v>Saturday</v>
      </c>
      <c r="E496" s="41"/>
      <c r="F496" s="38"/>
      <c r="G496" s="38"/>
      <c r="H496" s="41"/>
      <c r="I496" s="38"/>
      <c r="J496" s="38"/>
      <c r="K496" s="32"/>
      <c r="L496" s="32"/>
      <c r="M496" s="32"/>
      <c r="N496" s="33"/>
      <c r="O496" s="34" t="str">
        <f t="shared" si="3"/>
        <v/>
      </c>
    </row>
    <row r="497" ht="22.5" customHeight="1">
      <c r="A497" s="37"/>
      <c r="B497" s="38" t="str">
        <f>'Master Schedule'!B497</f>
        <v/>
      </c>
      <c r="C497" s="39"/>
      <c r="D497" s="40" t="str">
        <f t="shared" si="1"/>
        <v>Saturday</v>
      </c>
      <c r="E497" s="41"/>
      <c r="F497" s="38"/>
      <c r="G497" s="38"/>
      <c r="H497" s="41"/>
      <c r="I497" s="38"/>
      <c r="J497" s="38"/>
      <c r="K497" s="35"/>
      <c r="L497" s="35"/>
      <c r="M497" s="35"/>
      <c r="N497" s="36"/>
      <c r="O497" s="34" t="str">
        <f t="shared" si="3"/>
        <v/>
      </c>
    </row>
    <row r="498" ht="22.5" customHeight="1">
      <c r="A498" s="37"/>
      <c r="B498" s="38" t="str">
        <f>'Master Schedule'!B498</f>
        <v/>
      </c>
      <c r="C498" s="39"/>
      <c r="D498" s="40" t="str">
        <f t="shared" si="1"/>
        <v>Saturday</v>
      </c>
      <c r="E498" s="41"/>
      <c r="F498" s="38"/>
      <c r="G498" s="38"/>
      <c r="H498" s="41"/>
      <c r="I498" s="38"/>
      <c r="J498" s="38"/>
      <c r="K498" s="32"/>
      <c r="L498" s="32"/>
      <c r="M498" s="32"/>
      <c r="N498" s="33"/>
      <c r="O498" s="34" t="str">
        <f t="shared" si="3"/>
        <v/>
      </c>
    </row>
    <row r="499" ht="22.5" customHeight="1">
      <c r="A499" s="37"/>
      <c r="B499" s="38" t="str">
        <f>'Master Schedule'!B499</f>
        <v/>
      </c>
      <c r="C499" s="39"/>
      <c r="D499" s="40" t="str">
        <f t="shared" si="1"/>
        <v>Saturday</v>
      </c>
      <c r="E499" s="41"/>
      <c r="F499" s="38"/>
      <c r="G499" s="38"/>
      <c r="H499" s="41"/>
      <c r="I499" s="38"/>
      <c r="J499" s="38"/>
      <c r="K499" s="35"/>
      <c r="L499" s="35"/>
      <c r="M499" s="35"/>
      <c r="N499" s="36"/>
      <c r="O499" s="34" t="str">
        <f t="shared" si="3"/>
        <v/>
      </c>
    </row>
    <row r="500" ht="22.5" customHeight="1">
      <c r="A500" s="37"/>
      <c r="B500" s="38" t="str">
        <f>'Master Schedule'!B500</f>
        <v/>
      </c>
      <c r="C500" s="39"/>
      <c r="D500" s="40" t="str">
        <f t="shared" si="1"/>
        <v>Saturday</v>
      </c>
      <c r="E500" s="41"/>
      <c r="F500" s="38"/>
      <c r="G500" s="38"/>
      <c r="H500" s="41"/>
      <c r="I500" s="38"/>
      <c r="J500" s="38"/>
      <c r="K500" s="32"/>
      <c r="L500" s="32"/>
      <c r="M500" s="32"/>
      <c r="N500" s="33"/>
      <c r="O500" s="34" t="str">
        <f t="shared" si="3"/>
        <v/>
      </c>
    </row>
    <row r="501" ht="22.5" customHeight="1">
      <c r="A501" s="37"/>
      <c r="B501" s="38" t="str">
        <f>'Master Schedule'!B501</f>
        <v/>
      </c>
      <c r="C501" s="39"/>
      <c r="D501" s="40" t="str">
        <f t="shared" si="1"/>
        <v>Saturday</v>
      </c>
      <c r="E501" s="41"/>
      <c r="F501" s="38"/>
      <c r="G501" s="38"/>
      <c r="H501" s="41"/>
      <c r="I501" s="38"/>
      <c r="J501" s="38"/>
      <c r="K501" s="35"/>
      <c r="L501" s="35"/>
      <c r="M501" s="35"/>
      <c r="N501" s="36"/>
      <c r="O501" s="34" t="str">
        <f t="shared" si="3"/>
        <v/>
      </c>
    </row>
    <row r="502" ht="22.5" customHeight="1">
      <c r="A502" s="37"/>
      <c r="B502" s="38" t="str">
        <f>'Master Schedule'!B502</f>
        <v/>
      </c>
      <c r="C502" s="39"/>
      <c r="D502" s="40" t="str">
        <f t="shared" si="1"/>
        <v>Saturday</v>
      </c>
      <c r="E502" s="41"/>
      <c r="F502" s="38"/>
      <c r="G502" s="38"/>
      <c r="H502" s="41"/>
      <c r="I502" s="38"/>
      <c r="J502" s="38"/>
      <c r="K502" s="32"/>
      <c r="L502" s="32"/>
      <c r="M502" s="32"/>
      <c r="N502" s="33"/>
      <c r="O502" s="34" t="str">
        <f t="shared" si="3"/>
        <v/>
      </c>
    </row>
    <row r="503" ht="22.5" customHeight="1">
      <c r="A503" s="37"/>
      <c r="B503" s="38" t="str">
        <f>'Master Schedule'!B503</f>
        <v/>
      </c>
      <c r="C503" s="39"/>
      <c r="D503" s="40" t="str">
        <f t="shared" si="1"/>
        <v>Saturday</v>
      </c>
      <c r="E503" s="41"/>
      <c r="F503" s="38"/>
      <c r="G503" s="38"/>
      <c r="H503" s="41"/>
      <c r="I503" s="38"/>
      <c r="J503" s="38"/>
      <c r="K503" s="35"/>
      <c r="L503" s="35"/>
      <c r="M503" s="35"/>
      <c r="N503" s="36"/>
      <c r="O503" s="34" t="str">
        <f t="shared" si="3"/>
        <v/>
      </c>
    </row>
    <row r="504" ht="22.5" customHeight="1">
      <c r="A504" s="37"/>
      <c r="B504" s="38" t="str">
        <f>'Master Schedule'!B504</f>
        <v/>
      </c>
      <c r="C504" s="39"/>
      <c r="D504" s="40" t="str">
        <f t="shared" si="1"/>
        <v>Saturday</v>
      </c>
      <c r="E504" s="41"/>
      <c r="F504" s="38"/>
      <c r="G504" s="38"/>
      <c r="H504" s="41"/>
      <c r="I504" s="38"/>
      <c r="J504" s="38"/>
      <c r="K504" s="32"/>
      <c r="L504" s="32"/>
      <c r="M504" s="32"/>
      <c r="N504" s="33"/>
      <c r="O504" s="34" t="str">
        <f t="shared" si="3"/>
        <v/>
      </c>
    </row>
    <row r="505" ht="22.5" customHeight="1">
      <c r="A505" s="37"/>
      <c r="B505" s="38" t="str">
        <f>'Master Schedule'!B505</f>
        <v/>
      </c>
      <c r="C505" s="39"/>
      <c r="D505" s="40" t="str">
        <f t="shared" si="1"/>
        <v>Saturday</v>
      </c>
      <c r="E505" s="41"/>
      <c r="F505" s="38"/>
      <c r="G505" s="38"/>
      <c r="H505" s="41"/>
      <c r="I505" s="38"/>
      <c r="J505" s="38"/>
      <c r="K505" s="35"/>
      <c r="L505" s="35"/>
      <c r="M505" s="35"/>
      <c r="N505" s="36"/>
      <c r="O505" s="34" t="str">
        <f t="shared" si="3"/>
        <v/>
      </c>
    </row>
    <row r="506" ht="22.5" customHeight="1">
      <c r="A506" s="37"/>
      <c r="B506" s="38" t="str">
        <f>'Master Schedule'!B506</f>
        <v/>
      </c>
      <c r="C506" s="39"/>
      <c r="D506" s="40" t="str">
        <f t="shared" si="1"/>
        <v>Saturday</v>
      </c>
      <c r="E506" s="41"/>
      <c r="F506" s="38"/>
      <c r="G506" s="38"/>
      <c r="H506" s="41"/>
      <c r="I506" s="38"/>
      <c r="J506" s="38"/>
      <c r="K506" s="32"/>
      <c r="L506" s="32"/>
      <c r="M506" s="32"/>
      <c r="N506" s="33"/>
      <c r="O506" s="34" t="str">
        <f t="shared" si="3"/>
        <v/>
      </c>
    </row>
    <row r="507" ht="22.5" customHeight="1">
      <c r="A507" s="37"/>
      <c r="B507" s="38" t="str">
        <f>'Master Schedule'!B507</f>
        <v/>
      </c>
      <c r="C507" s="39"/>
      <c r="D507" s="40" t="str">
        <f t="shared" si="1"/>
        <v>Saturday</v>
      </c>
      <c r="E507" s="41"/>
      <c r="F507" s="38"/>
      <c r="G507" s="38"/>
      <c r="H507" s="41"/>
      <c r="I507" s="38"/>
      <c r="J507" s="38"/>
      <c r="K507" s="35"/>
      <c r="L507" s="35"/>
      <c r="M507" s="35"/>
      <c r="N507" s="36"/>
      <c r="O507" s="34" t="str">
        <f t="shared" si="3"/>
        <v/>
      </c>
    </row>
    <row r="508" ht="22.5" customHeight="1">
      <c r="A508" s="37"/>
      <c r="B508" s="38" t="str">
        <f>'Master Schedule'!B508</f>
        <v/>
      </c>
      <c r="C508" s="39"/>
      <c r="D508" s="40" t="str">
        <f t="shared" si="1"/>
        <v>Saturday</v>
      </c>
      <c r="E508" s="41"/>
      <c r="F508" s="38"/>
      <c r="G508" s="38"/>
      <c r="H508" s="41"/>
      <c r="I508" s="38"/>
      <c r="J508" s="38"/>
      <c r="K508" s="32"/>
      <c r="L508" s="32"/>
      <c r="M508" s="32"/>
      <c r="N508" s="33"/>
      <c r="O508" s="34" t="str">
        <f t="shared" si="3"/>
        <v/>
      </c>
    </row>
    <row r="509" ht="22.5" customHeight="1">
      <c r="A509" s="37"/>
      <c r="B509" s="38" t="str">
        <f>'Master Schedule'!B509</f>
        <v/>
      </c>
      <c r="C509" s="39"/>
      <c r="D509" s="40" t="str">
        <f t="shared" si="1"/>
        <v>Saturday</v>
      </c>
      <c r="E509" s="41"/>
      <c r="F509" s="38"/>
      <c r="G509" s="38"/>
      <c r="H509" s="41"/>
      <c r="I509" s="38"/>
      <c r="J509" s="38"/>
      <c r="K509" s="35"/>
      <c r="L509" s="35"/>
      <c r="M509" s="35"/>
      <c r="N509" s="36"/>
      <c r="O509" s="34" t="str">
        <f t="shared" si="3"/>
        <v/>
      </c>
    </row>
    <row r="510" ht="22.5" customHeight="1">
      <c r="A510" s="37"/>
      <c r="B510" s="38" t="str">
        <f>'Master Schedule'!B510</f>
        <v/>
      </c>
      <c r="C510" s="39"/>
      <c r="D510" s="40" t="str">
        <f t="shared" si="1"/>
        <v>Saturday</v>
      </c>
      <c r="E510" s="41"/>
      <c r="F510" s="38"/>
      <c r="G510" s="38"/>
      <c r="H510" s="41"/>
      <c r="I510" s="38"/>
      <c r="J510" s="38"/>
      <c r="K510" s="32"/>
      <c r="L510" s="32"/>
      <c r="M510" s="32"/>
      <c r="N510" s="33"/>
      <c r="O510" s="34" t="str">
        <f t="shared" si="3"/>
        <v/>
      </c>
    </row>
    <row r="511" ht="22.5" customHeight="1">
      <c r="A511" s="37"/>
      <c r="B511" s="38" t="str">
        <f>'Master Schedule'!B511</f>
        <v/>
      </c>
      <c r="C511" s="39"/>
      <c r="D511" s="40" t="str">
        <f t="shared" si="1"/>
        <v>Saturday</v>
      </c>
      <c r="E511" s="41"/>
      <c r="F511" s="38"/>
      <c r="G511" s="38"/>
      <c r="H511" s="41"/>
      <c r="I511" s="38"/>
      <c r="J511" s="38"/>
      <c r="K511" s="35"/>
      <c r="L511" s="35"/>
      <c r="M511" s="35"/>
      <c r="N511" s="36"/>
      <c r="O511" s="34" t="str">
        <f t="shared" si="3"/>
        <v/>
      </c>
    </row>
    <row r="512" ht="22.5" customHeight="1">
      <c r="A512" s="37"/>
      <c r="B512" s="38" t="str">
        <f>'Master Schedule'!B512</f>
        <v/>
      </c>
      <c r="C512" s="39"/>
      <c r="D512" s="40" t="str">
        <f t="shared" si="1"/>
        <v>Saturday</v>
      </c>
      <c r="E512" s="41"/>
      <c r="F512" s="38"/>
      <c r="G512" s="38"/>
      <c r="H512" s="41"/>
      <c r="I512" s="38"/>
      <c r="J512" s="38"/>
      <c r="K512" s="32"/>
      <c r="L512" s="32"/>
      <c r="M512" s="32"/>
      <c r="N512" s="33"/>
      <c r="O512" s="34" t="str">
        <f t="shared" si="3"/>
        <v/>
      </c>
    </row>
    <row r="513" ht="22.5" customHeight="1">
      <c r="A513" s="37"/>
      <c r="B513" s="38" t="str">
        <f>'Master Schedule'!B513</f>
        <v/>
      </c>
      <c r="C513" s="39"/>
      <c r="D513" s="40" t="str">
        <f t="shared" si="1"/>
        <v>Saturday</v>
      </c>
      <c r="E513" s="41"/>
      <c r="F513" s="38"/>
      <c r="G513" s="38"/>
      <c r="H513" s="41"/>
      <c r="I513" s="38"/>
      <c r="J513" s="38"/>
      <c r="K513" s="35"/>
      <c r="L513" s="35"/>
      <c r="M513" s="35"/>
      <c r="N513" s="36"/>
      <c r="O513" s="34" t="str">
        <f t="shared" si="3"/>
        <v/>
      </c>
    </row>
    <row r="514" ht="22.5" customHeight="1">
      <c r="A514" s="37"/>
      <c r="B514" s="38" t="str">
        <f>'Master Schedule'!B514</f>
        <v/>
      </c>
      <c r="C514" s="39"/>
      <c r="D514" s="40" t="str">
        <f t="shared" si="1"/>
        <v>Saturday</v>
      </c>
      <c r="E514" s="41"/>
      <c r="F514" s="38"/>
      <c r="G514" s="38"/>
      <c r="H514" s="41"/>
      <c r="I514" s="38"/>
      <c r="J514" s="38"/>
      <c r="K514" s="32"/>
      <c r="L514" s="32"/>
      <c r="M514" s="32"/>
      <c r="N514" s="33"/>
      <c r="O514" s="34" t="str">
        <f t="shared" si="3"/>
        <v/>
      </c>
    </row>
    <row r="515" ht="22.5" customHeight="1">
      <c r="A515" s="37"/>
      <c r="B515" s="38" t="str">
        <f>'Master Schedule'!B515</f>
        <v/>
      </c>
      <c r="C515" s="39"/>
      <c r="D515" s="40" t="str">
        <f t="shared" si="1"/>
        <v>Saturday</v>
      </c>
      <c r="E515" s="41"/>
      <c r="F515" s="38"/>
      <c r="G515" s="38"/>
      <c r="H515" s="41"/>
      <c r="I515" s="38"/>
      <c r="J515" s="38"/>
      <c r="K515" s="35"/>
      <c r="L515" s="35"/>
      <c r="M515" s="35"/>
      <c r="N515" s="36"/>
      <c r="O515" s="34" t="str">
        <f t="shared" si="3"/>
        <v/>
      </c>
    </row>
    <row r="516" ht="22.5" customHeight="1">
      <c r="A516" s="37"/>
      <c r="B516" s="38" t="str">
        <f>'Master Schedule'!B516</f>
        <v/>
      </c>
      <c r="C516" s="39"/>
      <c r="D516" s="40" t="str">
        <f t="shared" si="1"/>
        <v>Saturday</v>
      </c>
      <c r="E516" s="41"/>
      <c r="F516" s="38"/>
      <c r="G516" s="38"/>
      <c r="H516" s="41"/>
      <c r="I516" s="38"/>
      <c r="J516" s="38"/>
      <c r="K516" s="32"/>
      <c r="L516" s="32"/>
      <c r="M516" s="32"/>
      <c r="N516" s="33"/>
      <c r="O516" s="34" t="str">
        <f t="shared" si="3"/>
        <v/>
      </c>
    </row>
    <row r="517" ht="22.5" customHeight="1">
      <c r="A517" s="37"/>
      <c r="B517" s="38" t="str">
        <f>'Master Schedule'!B517</f>
        <v/>
      </c>
      <c r="C517" s="39"/>
      <c r="D517" s="40" t="str">
        <f t="shared" si="1"/>
        <v>Saturday</v>
      </c>
      <c r="E517" s="41"/>
      <c r="F517" s="38"/>
      <c r="G517" s="38"/>
      <c r="H517" s="41"/>
      <c r="I517" s="38"/>
      <c r="J517" s="38"/>
      <c r="K517" s="35"/>
      <c r="L517" s="35"/>
      <c r="M517" s="35"/>
      <c r="N517" s="36"/>
      <c r="O517" s="34" t="str">
        <f t="shared" si="3"/>
        <v/>
      </c>
    </row>
    <row r="518" ht="22.5" customHeight="1">
      <c r="A518" s="37"/>
      <c r="B518" s="38" t="str">
        <f>'Master Schedule'!B518</f>
        <v/>
      </c>
      <c r="C518" s="39"/>
      <c r="D518" s="40" t="str">
        <f t="shared" si="1"/>
        <v>Saturday</v>
      </c>
      <c r="E518" s="41"/>
      <c r="F518" s="38"/>
      <c r="G518" s="38"/>
      <c r="H518" s="41"/>
      <c r="I518" s="38"/>
      <c r="J518" s="38"/>
      <c r="K518" s="32"/>
      <c r="L518" s="32"/>
      <c r="M518" s="32"/>
      <c r="N518" s="33"/>
      <c r="O518" s="34" t="str">
        <f t="shared" si="3"/>
        <v/>
      </c>
    </row>
    <row r="519" ht="22.5" customHeight="1">
      <c r="A519" s="37"/>
      <c r="B519" s="38" t="str">
        <f>'Master Schedule'!B519</f>
        <v/>
      </c>
      <c r="C519" s="39"/>
      <c r="D519" s="40" t="str">
        <f t="shared" si="1"/>
        <v>Saturday</v>
      </c>
      <c r="E519" s="41"/>
      <c r="F519" s="38"/>
      <c r="G519" s="38"/>
      <c r="H519" s="41"/>
      <c r="I519" s="38"/>
      <c r="J519" s="38"/>
      <c r="K519" s="35"/>
      <c r="L519" s="35"/>
      <c r="M519" s="35"/>
      <c r="N519" s="36"/>
      <c r="O519" s="34" t="str">
        <f t="shared" si="3"/>
        <v/>
      </c>
    </row>
    <row r="520" ht="22.5" customHeight="1">
      <c r="A520" s="37"/>
      <c r="B520" s="38" t="str">
        <f>'Master Schedule'!B520</f>
        <v/>
      </c>
      <c r="C520" s="39"/>
      <c r="D520" s="40" t="str">
        <f t="shared" si="1"/>
        <v>Saturday</v>
      </c>
      <c r="E520" s="41"/>
      <c r="F520" s="38"/>
      <c r="G520" s="38"/>
      <c r="H520" s="41"/>
      <c r="I520" s="38"/>
      <c r="J520" s="38"/>
      <c r="K520" s="32"/>
      <c r="L520" s="32"/>
      <c r="M520" s="32"/>
      <c r="N520" s="33"/>
      <c r="O520" s="34" t="str">
        <f t="shared" si="3"/>
        <v/>
      </c>
    </row>
    <row r="521" ht="22.5" customHeight="1">
      <c r="A521" s="37"/>
      <c r="B521" s="38" t="str">
        <f>'Master Schedule'!B521</f>
        <v/>
      </c>
      <c r="C521" s="39"/>
      <c r="D521" s="40" t="str">
        <f t="shared" si="1"/>
        <v>Saturday</v>
      </c>
      <c r="E521" s="41"/>
      <c r="F521" s="38"/>
      <c r="G521" s="38"/>
      <c r="H521" s="41"/>
      <c r="I521" s="38"/>
      <c r="J521" s="38"/>
      <c r="K521" s="35"/>
      <c r="L521" s="35"/>
      <c r="M521" s="35"/>
      <c r="N521" s="36"/>
      <c r="O521" s="34" t="str">
        <f t="shared" si="3"/>
        <v/>
      </c>
    </row>
    <row r="522" ht="22.5" customHeight="1">
      <c r="A522" s="37"/>
      <c r="B522" s="38" t="str">
        <f>'Master Schedule'!B522</f>
        <v/>
      </c>
      <c r="C522" s="39"/>
      <c r="D522" s="40" t="str">
        <f t="shared" si="1"/>
        <v>Saturday</v>
      </c>
      <c r="E522" s="41"/>
      <c r="F522" s="38"/>
      <c r="G522" s="38"/>
      <c r="H522" s="41"/>
      <c r="I522" s="38"/>
      <c r="J522" s="38"/>
      <c r="K522" s="32"/>
      <c r="L522" s="32"/>
      <c r="M522" s="32"/>
      <c r="N522" s="33"/>
      <c r="O522" s="34" t="str">
        <f t="shared" si="3"/>
        <v/>
      </c>
    </row>
    <row r="523" ht="22.5" customHeight="1">
      <c r="A523" s="37"/>
      <c r="B523" s="38" t="str">
        <f>'Master Schedule'!B523</f>
        <v/>
      </c>
      <c r="C523" s="39"/>
      <c r="D523" s="40" t="str">
        <f t="shared" si="1"/>
        <v>Saturday</v>
      </c>
      <c r="E523" s="41"/>
      <c r="F523" s="38"/>
      <c r="G523" s="38"/>
      <c r="H523" s="41"/>
      <c r="I523" s="38"/>
      <c r="J523" s="38"/>
      <c r="K523" s="35"/>
      <c r="L523" s="35"/>
      <c r="M523" s="35"/>
      <c r="N523" s="36"/>
      <c r="O523" s="34" t="str">
        <f t="shared" si="3"/>
        <v/>
      </c>
    </row>
    <row r="524" ht="22.5" customHeight="1">
      <c r="A524" s="37"/>
      <c r="B524" s="38" t="str">
        <f>'Master Schedule'!B524</f>
        <v/>
      </c>
      <c r="C524" s="39"/>
      <c r="D524" s="40" t="str">
        <f t="shared" si="1"/>
        <v>Saturday</v>
      </c>
      <c r="E524" s="41"/>
      <c r="F524" s="38"/>
      <c r="G524" s="38"/>
      <c r="H524" s="41"/>
      <c r="I524" s="38"/>
      <c r="J524" s="38"/>
      <c r="K524" s="32"/>
      <c r="L524" s="32"/>
      <c r="M524" s="32"/>
      <c r="N524" s="33"/>
      <c r="O524" s="34" t="str">
        <f t="shared" si="3"/>
        <v/>
      </c>
    </row>
    <row r="525" ht="22.5" customHeight="1">
      <c r="A525" s="37"/>
      <c r="B525" s="38" t="str">
        <f>'Master Schedule'!B525</f>
        <v/>
      </c>
      <c r="C525" s="39"/>
      <c r="D525" s="40" t="str">
        <f t="shared" si="1"/>
        <v>Saturday</v>
      </c>
      <c r="E525" s="41"/>
      <c r="F525" s="38"/>
      <c r="G525" s="38"/>
      <c r="H525" s="41"/>
      <c r="I525" s="38"/>
      <c r="J525" s="38"/>
      <c r="K525" s="35"/>
      <c r="L525" s="35"/>
      <c r="M525" s="35"/>
      <c r="N525" s="36"/>
      <c r="O525" s="34" t="str">
        <f t="shared" si="3"/>
        <v/>
      </c>
    </row>
    <row r="526" ht="22.5" customHeight="1">
      <c r="A526" s="37"/>
      <c r="B526" s="38" t="str">
        <f>'Master Schedule'!B526</f>
        <v/>
      </c>
      <c r="C526" s="39"/>
      <c r="D526" s="40" t="str">
        <f t="shared" si="1"/>
        <v>Saturday</v>
      </c>
      <c r="E526" s="41"/>
      <c r="F526" s="38"/>
      <c r="G526" s="38"/>
      <c r="H526" s="41"/>
      <c r="I526" s="38"/>
      <c r="J526" s="38"/>
      <c r="K526" s="32"/>
      <c r="L526" s="32"/>
      <c r="M526" s="32"/>
      <c r="N526" s="33"/>
      <c r="O526" s="34" t="str">
        <f t="shared" si="3"/>
        <v/>
      </c>
    </row>
    <row r="527" ht="22.5" customHeight="1">
      <c r="A527" s="37"/>
      <c r="B527" s="38" t="str">
        <f>'Master Schedule'!B527</f>
        <v/>
      </c>
      <c r="C527" s="39"/>
      <c r="D527" s="40" t="str">
        <f t="shared" si="1"/>
        <v>Saturday</v>
      </c>
      <c r="E527" s="41"/>
      <c r="F527" s="38"/>
      <c r="G527" s="38"/>
      <c r="H527" s="41"/>
      <c r="I527" s="38"/>
      <c r="J527" s="38"/>
      <c r="K527" s="35"/>
      <c r="L527" s="35"/>
      <c r="M527" s="35"/>
      <c r="N527" s="36"/>
      <c r="O527" s="34" t="str">
        <f t="shared" si="3"/>
        <v/>
      </c>
    </row>
    <row r="528" ht="22.5" customHeight="1">
      <c r="A528" s="37"/>
      <c r="B528" s="38" t="str">
        <f>'Master Schedule'!B528</f>
        <v/>
      </c>
      <c r="C528" s="39"/>
      <c r="D528" s="40" t="str">
        <f t="shared" si="1"/>
        <v>Saturday</v>
      </c>
      <c r="E528" s="41"/>
      <c r="F528" s="38"/>
      <c r="G528" s="38"/>
      <c r="H528" s="41"/>
      <c r="I528" s="38"/>
      <c r="J528" s="38"/>
      <c r="K528" s="32"/>
      <c r="L528" s="32"/>
      <c r="M528" s="32"/>
      <c r="N528" s="33"/>
      <c r="O528" s="34" t="str">
        <f t="shared" si="3"/>
        <v/>
      </c>
    </row>
    <row r="529" ht="22.5" customHeight="1">
      <c r="A529" s="37"/>
      <c r="B529" s="38" t="str">
        <f>'Master Schedule'!B529</f>
        <v/>
      </c>
      <c r="C529" s="39"/>
      <c r="D529" s="40" t="str">
        <f t="shared" si="1"/>
        <v>Saturday</v>
      </c>
      <c r="E529" s="41"/>
      <c r="F529" s="38"/>
      <c r="G529" s="38"/>
      <c r="H529" s="41"/>
      <c r="I529" s="38"/>
      <c r="J529" s="38"/>
      <c r="K529" s="35"/>
      <c r="L529" s="35"/>
      <c r="M529" s="35"/>
      <c r="N529" s="36"/>
      <c r="O529" s="34" t="str">
        <f t="shared" si="3"/>
        <v/>
      </c>
    </row>
    <row r="530" ht="22.5" customHeight="1">
      <c r="A530" s="37"/>
      <c r="B530" s="38" t="str">
        <f>'Master Schedule'!B530</f>
        <v/>
      </c>
      <c r="C530" s="39"/>
      <c r="D530" s="40" t="str">
        <f t="shared" si="1"/>
        <v>Saturday</v>
      </c>
      <c r="E530" s="41"/>
      <c r="F530" s="38"/>
      <c r="G530" s="38"/>
      <c r="H530" s="41"/>
      <c r="I530" s="38"/>
      <c r="J530" s="38"/>
      <c r="K530" s="32"/>
      <c r="L530" s="32"/>
      <c r="M530" s="32"/>
      <c r="N530" s="33"/>
      <c r="O530" s="34" t="str">
        <f t="shared" si="3"/>
        <v/>
      </c>
    </row>
    <row r="531" ht="22.5" customHeight="1">
      <c r="A531" s="37"/>
      <c r="B531" s="38" t="str">
        <f>'Master Schedule'!B531</f>
        <v/>
      </c>
      <c r="C531" s="39"/>
      <c r="D531" s="40" t="str">
        <f t="shared" si="1"/>
        <v>Saturday</v>
      </c>
      <c r="E531" s="41"/>
      <c r="F531" s="38"/>
      <c r="G531" s="38"/>
      <c r="H531" s="41"/>
      <c r="I531" s="38"/>
      <c r="J531" s="38"/>
      <c r="K531" s="35"/>
      <c r="L531" s="35"/>
      <c r="M531" s="35"/>
      <c r="N531" s="36"/>
      <c r="O531" s="34" t="str">
        <f t="shared" si="3"/>
        <v/>
      </c>
    </row>
    <row r="532" ht="22.5" customHeight="1">
      <c r="A532" s="37"/>
      <c r="B532" s="38" t="str">
        <f>'Master Schedule'!B532</f>
        <v/>
      </c>
      <c r="C532" s="39"/>
      <c r="D532" s="40" t="str">
        <f t="shared" si="1"/>
        <v>Saturday</v>
      </c>
      <c r="E532" s="41"/>
      <c r="F532" s="38"/>
      <c r="G532" s="38"/>
      <c r="H532" s="41"/>
      <c r="I532" s="38"/>
      <c r="J532" s="38"/>
      <c r="K532" s="32"/>
      <c r="L532" s="32"/>
      <c r="M532" s="32"/>
      <c r="N532" s="33"/>
      <c r="O532" s="34" t="str">
        <f t="shared" si="3"/>
        <v/>
      </c>
    </row>
    <row r="533" ht="22.5" customHeight="1">
      <c r="A533" s="37"/>
      <c r="B533" s="38" t="str">
        <f>'Master Schedule'!B533</f>
        <v/>
      </c>
      <c r="C533" s="39"/>
      <c r="D533" s="40" t="str">
        <f t="shared" si="1"/>
        <v>Saturday</v>
      </c>
      <c r="E533" s="41"/>
      <c r="F533" s="38"/>
      <c r="G533" s="38"/>
      <c r="H533" s="41"/>
      <c r="I533" s="38"/>
      <c r="J533" s="38"/>
      <c r="K533" s="35"/>
      <c r="L533" s="35"/>
      <c r="M533" s="35"/>
      <c r="N533" s="36"/>
      <c r="O533" s="34" t="str">
        <f t="shared" si="3"/>
        <v/>
      </c>
    </row>
    <row r="534" ht="22.5" customHeight="1">
      <c r="A534" s="37"/>
      <c r="B534" s="38" t="str">
        <f>'Master Schedule'!B534</f>
        <v/>
      </c>
      <c r="C534" s="39"/>
      <c r="D534" s="40" t="str">
        <f t="shared" si="1"/>
        <v>Saturday</v>
      </c>
      <c r="E534" s="41"/>
      <c r="F534" s="38"/>
      <c r="G534" s="38"/>
      <c r="H534" s="41"/>
      <c r="I534" s="38"/>
      <c r="J534" s="38"/>
      <c r="K534" s="32"/>
      <c r="L534" s="32"/>
      <c r="M534" s="32"/>
      <c r="N534" s="33"/>
      <c r="O534" s="34" t="str">
        <f t="shared" si="3"/>
        <v/>
      </c>
    </row>
    <row r="535" ht="22.5" customHeight="1">
      <c r="A535" s="37"/>
      <c r="B535" s="38" t="str">
        <f>'Master Schedule'!B535</f>
        <v/>
      </c>
      <c r="C535" s="39"/>
      <c r="D535" s="40" t="str">
        <f t="shared" si="1"/>
        <v>Saturday</v>
      </c>
      <c r="E535" s="41"/>
      <c r="F535" s="38"/>
      <c r="G535" s="38"/>
      <c r="H535" s="41"/>
      <c r="I535" s="38"/>
      <c r="J535" s="38"/>
      <c r="K535" s="35"/>
      <c r="L535" s="35"/>
      <c r="M535" s="35"/>
      <c r="N535" s="36"/>
      <c r="O535" s="34" t="str">
        <f t="shared" si="3"/>
        <v/>
      </c>
    </row>
    <row r="536" ht="22.5" customHeight="1">
      <c r="A536" s="37"/>
      <c r="B536" s="38" t="str">
        <f>'Master Schedule'!B536</f>
        <v/>
      </c>
      <c r="C536" s="39"/>
      <c r="D536" s="40" t="str">
        <f t="shared" si="1"/>
        <v>Saturday</v>
      </c>
      <c r="E536" s="41"/>
      <c r="F536" s="38"/>
      <c r="G536" s="38"/>
      <c r="H536" s="41"/>
      <c r="I536" s="38"/>
      <c r="J536" s="38"/>
      <c r="K536" s="32"/>
      <c r="L536" s="32"/>
      <c r="M536" s="32"/>
      <c r="N536" s="33"/>
      <c r="O536" s="34" t="str">
        <f t="shared" si="3"/>
        <v/>
      </c>
    </row>
    <row r="537" ht="22.5" customHeight="1">
      <c r="A537" s="37"/>
      <c r="B537" s="38" t="str">
        <f>'Master Schedule'!B537</f>
        <v/>
      </c>
      <c r="C537" s="39"/>
      <c r="D537" s="40" t="str">
        <f t="shared" si="1"/>
        <v>Saturday</v>
      </c>
      <c r="E537" s="41"/>
      <c r="F537" s="38"/>
      <c r="G537" s="38"/>
      <c r="H537" s="41"/>
      <c r="I537" s="38"/>
      <c r="J537" s="38"/>
      <c r="K537" s="35"/>
      <c r="L537" s="35"/>
      <c r="M537" s="35"/>
      <c r="N537" s="36"/>
      <c r="O537" s="34" t="str">
        <f t="shared" si="3"/>
        <v/>
      </c>
    </row>
    <row r="538" ht="22.5" customHeight="1">
      <c r="A538" s="37"/>
      <c r="B538" s="38" t="str">
        <f>'Master Schedule'!B538</f>
        <v/>
      </c>
      <c r="C538" s="39"/>
      <c r="D538" s="40" t="str">
        <f t="shared" si="1"/>
        <v>Saturday</v>
      </c>
      <c r="E538" s="41"/>
      <c r="F538" s="38"/>
      <c r="G538" s="38"/>
      <c r="H538" s="41"/>
      <c r="I538" s="38"/>
      <c r="J538" s="38"/>
      <c r="K538" s="32"/>
      <c r="L538" s="32"/>
      <c r="M538" s="32"/>
      <c r="N538" s="33"/>
      <c r="O538" s="34" t="str">
        <f t="shared" si="3"/>
        <v/>
      </c>
    </row>
    <row r="539" ht="22.5" customHeight="1">
      <c r="A539" s="37"/>
      <c r="B539" s="38" t="str">
        <f>'Master Schedule'!B539</f>
        <v/>
      </c>
      <c r="C539" s="39"/>
      <c r="D539" s="40" t="str">
        <f t="shared" si="1"/>
        <v>Saturday</v>
      </c>
      <c r="E539" s="41"/>
      <c r="F539" s="38"/>
      <c r="G539" s="38"/>
      <c r="H539" s="41"/>
      <c r="I539" s="38"/>
      <c r="J539" s="38"/>
      <c r="K539" s="35"/>
      <c r="L539" s="35"/>
      <c r="M539" s="35"/>
      <c r="N539" s="36"/>
      <c r="O539" s="34" t="str">
        <f t="shared" si="3"/>
        <v/>
      </c>
    </row>
    <row r="540" ht="22.5" customHeight="1">
      <c r="A540" s="37"/>
      <c r="B540" s="38" t="str">
        <f>'Master Schedule'!B540</f>
        <v/>
      </c>
      <c r="C540" s="39"/>
      <c r="D540" s="40" t="str">
        <f t="shared" si="1"/>
        <v>Saturday</v>
      </c>
      <c r="E540" s="41"/>
      <c r="F540" s="38"/>
      <c r="G540" s="38"/>
      <c r="H540" s="41"/>
      <c r="I540" s="38"/>
      <c r="J540" s="38"/>
      <c r="K540" s="32"/>
      <c r="L540" s="32"/>
      <c r="M540" s="32"/>
      <c r="N540" s="33"/>
      <c r="O540" s="34" t="str">
        <f t="shared" si="3"/>
        <v/>
      </c>
    </row>
    <row r="541" ht="22.5" customHeight="1">
      <c r="A541" s="37"/>
      <c r="B541" s="38" t="str">
        <f>'Master Schedule'!B541</f>
        <v/>
      </c>
      <c r="C541" s="39"/>
      <c r="D541" s="40" t="str">
        <f t="shared" si="1"/>
        <v>Saturday</v>
      </c>
      <c r="E541" s="41"/>
      <c r="F541" s="38"/>
      <c r="G541" s="38"/>
      <c r="H541" s="41"/>
      <c r="I541" s="38"/>
      <c r="J541" s="38"/>
      <c r="K541" s="35"/>
      <c r="L541" s="35"/>
      <c r="M541" s="35"/>
      <c r="N541" s="36"/>
      <c r="O541" s="34" t="str">
        <f t="shared" si="3"/>
        <v/>
      </c>
    </row>
    <row r="542" ht="22.5" customHeight="1">
      <c r="A542" s="37"/>
      <c r="B542" s="38" t="str">
        <f>'Master Schedule'!B542</f>
        <v/>
      </c>
      <c r="C542" s="39"/>
      <c r="D542" s="40" t="str">
        <f t="shared" si="1"/>
        <v>Saturday</v>
      </c>
      <c r="E542" s="41"/>
      <c r="F542" s="38"/>
      <c r="G542" s="38"/>
      <c r="H542" s="41"/>
      <c r="I542" s="38"/>
      <c r="J542" s="38"/>
      <c r="K542" s="32"/>
      <c r="L542" s="32"/>
      <c r="M542" s="32"/>
      <c r="N542" s="33"/>
      <c r="O542" s="34" t="str">
        <f t="shared" si="3"/>
        <v/>
      </c>
    </row>
    <row r="543" ht="22.5" customHeight="1">
      <c r="A543" s="37"/>
      <c r="B543" s="38" t="str">
        <f>'Master Schedule'!B543</f>
        <v/>
      </c>
      <c r="C543" s="39"/>
      <c r="D543" s="40" t="str">
        <f t="shared" si="1"/>
        <v>Saturday</v>
      </c>
      <c r="E543" s="41"/>
      <c r="F543" s="38"/>
      <c r="G543" s="38"/>
      <c r="H543" s="41"/>
      <c r="I543" s="38"/>
      <c r="J543" s="38"/>
      <c r="K543" s="35"/>
      <c r="L543" s="35"/>
      <c r="M543" s="35"/>
      <c r="N543" s="36"/>
      <c r="O543" s="34" t="str">
        <f t="shared" si="3"/>
        <v/>
      </c>
    </row>
    <row r="544" ht="22.5" customHeight="1">
      <c r="A544" s="37"/>
      <c r="B544" s="38" t="str">
        <f>'Master Schedule'!B544</f>
        <v/>
      </c>
      <c r="C544" s="39"/>
      <c r="D544" s="40" t="str">
        <f t="shared" si="1"/>
        <v>Saturday</v>
      </c>
      <c r="E544" s="41"/>
      <c r="F544" s="38"/>
      <c r="G544" s="38"/>
      <c r="H544" s="41"/>
      <c r="I544" s="38"/>
      <c r="J544" s="38"/>
      <c r="K544" s="32"/>
      <c r="L544" s="32"/>
      <c r="M544" s="32"/>
      <c r="N544" s="33"/>
      <c r="O544" s="34" t="str">
        <f t="shared" si="3"/>
        <v/>
      </c>
    </row>
    <row r="545" ht="22.5" customHeight="1">
      <c r="A545" s="37"/>
      <c r="B545" s="38" t="str">
        <f>'Master Schedule'!B545</f>
        <v/>
      </c>
      <c r="C545" s="39"/>
      <c r="D545" s="40" t="str">
        <f t="shared" si="1"/>
        <v>Saturday</v>
      </c>
      <c r="E545" s="41"/>
      <c r="F545" s="38"/>
      <c r="G545" s="38"/>
      <c r="H545" s="41"/>
      <c r="I545" s="38"/>
      <c r="J545" s="38"/>
      <c r="K545" s="35"/>
      <c r="L545" s="35"/>
      <c r="M545" s="35"/>
      <c r="N545" s="36"/>
      <c r="O545" s="34" t="str">
        <f t="shared" si="3"/>
        <v/>
      </c>
    </row>
    <row r="546" ht="22.5" customHeight="1">
      <c r="A546" s="37"/>
      <c r="B546" s="38" t="str">
        <f>'Master Schedule'!B546</f>
        <v/>
      </c>
      <c r="C546" s="39"/>
      <c r="D546" s="40" t="str">
        <f t="shared" si="1"/>
        <v>Saturday</v>
      </c>
      <c r="E546" s="41"/>
      <c r="F546" s="38"/>
      <c r="G546" s="38"/>
      <c r="H546" s="41"/>
      <c r="I546" s="38"/>
      <c r="J546" s="38"/>
      <c r="K546" s="32"/>
      <c r="L546" s="32"/>
      <c r="M546" s="32"/>
      <c r="N546" s="33"/>
      <c r="O546" s="34" t="str">
        <f t="shared" si="3"/>
        <v/>
      </c>
    </row>
    <row r="547" ht="22.5" customHeight="1">
      <c r="A547" s="37"/>
      <c r="B547" s="38" t="str">
        <f>'Master Schedule'!B547</f>
        <v/>
      </c>
      <c r="C547" s="39"/>
      <c r="D547" s="40" t="str">
        <f t="shared" si="1"/>
        <v>Saturday</v>
      </c>
      <c r="E547" s="41"/>
      <c r="F547" s="38"/>
      <c r="G547" s="38"/>
      <c r="H547" s="41"/>
      <c r="I547" s="38"/>
      <c r="J547" s="38"/>
      <c r="K547" s="35"/>
      <c r="L547" s="35"/>
      <c r="M547" s="35"/>
      <c r="N547" s="36"/>
      <c r="O547" s="34" t="str">
        <f t="shared" si="3"/>
        <v/>
      </c>
    </row>
    <row r="548" ht="22.5" customHeight="1">
      <c r="A548" s="37"/>
      <c r="B548" s="38" t="str">
        <f>'Master Schedule'!B548</f>
        <v/>
      </c>
      <c r="C548" s="39"/>
      <c r="D548" s="40" t="str">
        <f t="shared" si="1"/>
        <v>Saturday</v>
      </c>
      <c r="E548" s="41"/>
      <c r="F548" s="38"/>
      <c r="G548" s="38"/>
      <c r="H548" s="41"/>
      <c r="I548" s="38"/>
      <c r="J548" s="38"/>
      <c r="K548" s="32"/>
      <c r="L548" s="32"/>
      <c r="M548" s="32"/>
      <c r="N548" s="33"/>
      <c r="O548" s="34" t="str">
        <f t="shared" si="3"/>
        <v/>
      </c>
    </row>
    <row r="549" ht="22.5" customHeight="1">
      <c r="A549" s="37"/>
      <c r="B549" s="38" t="str">
        <f>'Master Schedule'!B549</f>
        <v/>
      </c>
      <c r="C549" s="39"/>
      <c r="D549" s="40" t="str">
        <f t="shared" si="1"/>
        <v>Saturday</v>
      </c>
      <c r="E549" s="41"/>
      <c r="F549" s="38"/>
      <c r="G549" s="38"/>
      <c r="H549" s="41"/>
      <c r="I549" s="38"/>
      <c r="J549" s="38"/>
      <c r="K549" s="35"/>
      <c r="L549" s="35"/>
      <c r="M549" s="35"/>
      <c r="N549" s="36"/>
      <c r="O549" s="34" t="str">
        <f t="shared" si="3"/>
        <v/>
      </c>
    </row>
    <row r="550" ht="22.5" customHeight="1">
      <c r="A550" s="37"/>
      <c r="B550" s="38" t="str">
        <f>'Master Schedule'!B550</f>
        <v/>
      </c>
      <c r="C550" s="39"/>
      <c r="D550" s="40" t="str">
        <f t="shared" si="1"/>
        <v>Saturday</v>
      </c>
      <c r="E550" s="41"/>
      <c r="F550" s="38"/>
      <c r="G550" s="38"/>
      <c r="H550" s="41"/>
      <c r="I550" s="38"/>
      <c r="J550" s="38"/>
      <c r="K550" s="32"/>
      <c r="L550" s="32"/>
      <c r="M550" s="32"/>
      <c r="N550" s="33"/>
      <c r="O550" s="34" t="str">
        <f t="shared" si="3"/>
        <v/>
      </c>
    </row>
    <row r="551" ht="22.5" customHeight="1">
      <c r="A551" s="37"/>
      <c r="B551" s="38" t="str">
        <f>'Master Schedule'!B551</f>
        <v/>
      </c>
      <c r="C551" s="39"/>
      <c r="D551" s="40" t="str">
        <f t="shared" si="1"/>
        <v>Saturday</v>
      </c>
      <c r="E551" s="41"/>
      <c r="F551" s="38"/>
      <c r="G551" s="38"/>
      <c r="H551" s="41"/>
      <c r="I551" s="38"/>
      <c r="J551" s="38"/>
      <c r="K551" s="35"/>
      <c r="L551" s="35"/>
      <c r="M551" s="35"/>
      <c r="N551" s="36"/>
      <c r="O551" s="34" t="str">
        <f t="shared" si="3"/>
        <v/>
      </c>
    </row>
    <row r="552" ht="22.5" customHeight="1">
      <c r="A552" s="37"/>
      <c r="B552" s="38" t="str">
        <f>'Master Schedule'!B552</f>
        <v/>
      </c>
      <c r="C552" s="39"/>
      <c r="D552" s="40" t="str">
        <f t="shared" si="1"/>
        <v>Saturday</v>
      </c>
      <c r="E552" s="41"/>
      <c r="F552" s="38"/>
      <c r="G552" s="38"/>
      <c r="H552" s="41"/>
      <c r="I552" s="38"/>
      <c r="J552" s="38"/>
      <c r="K552" s="32"/>
      <c r="L552" s="32"/>
      <c r="M552" s="32"/>
      <c r="N552" s="33"/>
      <c r="O552" s="34" t="str">
        <f t="shared" si="3"/>
        <v/>
      </c>
    </row>
    <row r="553" ht="22.5" customHeight="1">
      <c r="A553" s="37"/>
      <c r="B553" s="38" t="str">
        <f>'Master Schedule'!B553</f>
        <v/>
      </c>
      <c r="C553" s="39"/>
      <c r="D553" s="40" t="str">
        <f t="shared" si="1"/>
        <v>Saturday</v>
      </c>
      <c r="E553" s="41"/>
      <c r="F553" s="38"/>
      <c r="G553" s="38"/>
      <c r="H553" s="41"/>
      <c r="I553" s="38"/>
      <c r="J553" s="38"/>
      <c r="K553" s="35"/>
      <c r="L553" s="35"/>
      <c r="M553" s="35"/>
      <c r="N553" s="36"/>
      <c r="O553" s="34" t="str">
        <f t="shared" si="3"/>
        <v/>
      </c>
    </row>
    <row r="554" ht="22.5" customHeight="1">
      <c r="A554" s="37"/>
      <c r="B554" s="38" t="str">
        <f>'Master Schedule'!B554</f>
        <v/>
      </c>
      <c r="C554" s="39"/>
      <c r="D554" s="40" t="str">
        <f t="shared" si="1"/>
        <v>Saturday</v>
      </c>
      <c r="E554" s="41"/>
      <c r="F554" s="38"/>
      <c r="G554" s="38"/>
      <c r="H554" s="41"/>
      <c r="I554" s="38"/>
      <c r="J554" s="38"/>
      <c r="K554" s="32"/>
      <c r="L554" s="32"/>
      <c r="M554" s="32"/>
      <c r="N554" s="33"/>
      <c r="O554" s="34" t="str">
        <f t="shared" si="3"/>
        <v/>
      </c>
    </row>
    <row r="555" ht="22.5" customHeight="1">
      <c r="A555" s="37"/>
      <c r="B555" s="38" t="str">
        <f>'Master Schedule'!B555</f>
        <v/>
      </c>
      <c r="C555" s="39"/>
      <c r="D555" s="40" t="str">
        <f t="shared" si="1"/>
        <v>Saturday</v>
      </c>
      <c r="E555" s="41"/>
      <c r="F555" s="38"/>
      <c r="G555" s="38"/>
      <c r="H555" s="41"/>
      <c r="I555" s="38"/>
      <c r="J555" s="38"/>
      <c r="K555" s="35"/>
      <c r="L555" s="35"/>
      <c r="M555" s="35"/>
      <c r="N555" s="36"/>
      <c r="O555" s="34" t="str">
        <f t="shared" si="3"/>
        <v/>
      </c>
    </row>
    <row r="556" ht="22.5" customHeight="1">
      <c r="A556" s="37"/>
      <c r="B556" s="38" t="str">
        <f>'Master Schedule'!B556</f>
        <v/>
      </c>
      <c r="C556" s="39"/>
      <c r="D556" s="40" t="str">
        <f t="shared" si="1"/>
        <v>Saturday</v>
      </c>
      <c r="E556" s="41"/>
      <c r="F556" s="38"/>
      <c r="G556" s="38"/>
      <c r="H556" s="41"/>
      <c r="I556" s="38"/>
      <c r="J556" s="38"/>
      <c r="K556" s="32"/>
      <c r="L556" s="32"/>
      <c r="M556" s="32"/>
      <c r="N556" s="33"/>
      <c r="O556" s="34" t="str">
        <f t="shared" si="3"/>
        <v/>
      </c>
    </row>
    <row r="557" ht="22.5" customHeight="1">
      <c r="A557" s="37"/>
      <c r="B557" s="38" t="str">
        <f>'Master Schedule'!B557</f>
        <v/>
      </c>
      <c r="C557" s="39"/>
      <c r="D557" s="40" t="str">
        <f t="shared" si="1"/>
        <v>Saturday</v>
      </c>
      <c r="E557" s="41"/>
      <c r="F557" s="38"/>
      <c r="G557" s="38"/>
      <c r="H557" s="41"/>
      <c r="I557" s="38"/>
      <c r="J557" s="38"/>
      <c r="K557" s="35"/>
      <c r="L557" s="35"/>
      <c r="M557" s="35"/>
      <c r="N557" s="36"/>
      <c r="O557" s="34" t="str">
        <f t="shared" si="3"/>
        <v/>
      </c>
    </row>
    <row r="558" ht="22.5" customHeight="1">
      <c r="A558" s="37"/>
      <c r="B558" s="38" t="str">
        <f>'Master Schedule'!B558</f>
        <v/>
      </c>
      <c r="C558" s="39"/>
      <c r="D558" s="40" t="str">
        <f t="shared" si="1"/>
        <v>Saturday</v>
      </c>
      <c r="E558" s="41"/>
      <c r="F558" s="38"/>
      <c r="G558" s="38"/>
      <c r="H558" s="41"/>
      <c r="I558" s="38"/>
      <c r="J558" s="38"/>
      <c r="K558" s="32"/>
      <c r="L558" s="32"/>
      <c r="M558" s="32"/>
      <c r="N558" s="33"/>
      <c r="O558" s="34" t="str">
        <f t="shared" si="3"/>
        <v/>
      </c>
    </row>
    <row r="559" ht="22.5" customHeight="1">
      <c r="A559" s="37"/>
      <c r="B559" s="38" t="str">
        <f>'Master Schedule'!B559</f>
        <v/>
      </c>
      <c r="C559" s="39"/>
      <c r="D559" s="40" t="str">
        <f t="shared" si="1"/>
        <v>Saturday</v>
      </c>
      <c r="E559" s="41"/>
      <c r="F559" s="38"/>
      <c r="G559" s="38"/>
      <c r="H559" s="41"/>
      <c r="I559" s="38"/>
      <c r="J559" s="38"/>
      <c r="K559" s="35"/>
      <c r="L559" s="35"/>
      <c r="M559" s="35"/>
      <c r="N559" s="36"/>
      <c r="O559" s="34" t="str">
        <f t="shared" si="3"/>
        <v/>
      </c>
    </row>
    <row r="560" ht="22.5" customHeight="1">
      <c r="A560" s="37"/>
      <c r="B560" s="38" t="str">
        <f>'Master Schedule'!B560</f>
        <v/>
      </c>
      <c r="C560" s="39"/>
      <c r="D560" s="40" t="str">
        <f t="shared" si="1"/>
        <v>Saturday</v>
      </c>
      <c r="E560" s="41"/>
      <c r="F560" s="38"/>
      <c r="G560" s="38"/>
      <c r="H560" s="41"/>
      <c r="I560" s="38"/>
      <c r="J560" s="38"/>
      <c r="K560" s="32"/>
      <c r="L560" s="32"/>
      <c r="M560" s="32"/>
      <c r="N560" s="33"/>
      <c r="O560" s="34" t="str">
        <f t="shared" si="3"/>
        <v/>
      </c>
    </row>
    <row r="561" ht="22.5" customHeight="1">
      <c r="A561" s="37"/>
      <c r="B561" s="38" t="str">
        <f>'Master Schedule'!B561</f>
        <v/>
      </c>
      <c r="C561" s="39"/>
      <c r="D561" s="40" t="str">
        <f t="shared" si="1"/>
        <v>Saturday</v>
      </c>
      <c r="E561" s="41"/>
      <c r="F561" s="38"/>
      <c r="G561" s="38"/>
      <c r="H561" s="41"/>
      <c r="I561" s="38"/>
      <c r="J561" s="38"/>
      <c r="K561" s="35"/>
      <c r="L561" s="35"/>
      <c r="M561" s="35"/>
      <c r="N561" s="36"/>
      <c r="O561" s="34" t="str">
        <f t="shared" si="3"/>
        <v/>
      </c>
    </row>
    <row r="562" ht="22.5" customHeight="1">
      <c r="A562" s="37"/>
      <c r="B562" s="38" t="str">
        <f>'Master Schedule'!B562</f>
        <v/>
      </c>
      <c r="C562" s="39"/>
      <c r="D562" s="40" t="str">
        <f t="shared" si="1"/>
        <v>Saturday</v>
      </c>
      <c r="E562" s="41"/>
      <c r="F562" s="38"/>
      <c r="G562" s="38"/>
      <c r="H562" s="41"/>
      <c r="I562" s="38"/>
      <c r="J562" s="38"/>
      <c r="K562" s="32"/>
      <c r="L562" s="32"/>
      <c r="M562" s="32"/>
      <c r="N562" s="33"/>
      <c r="O562" s="34" t="str">
        <f t="shared" si="3"/>
        <v/>
      </c>
    </row>
    <row r="563" ht="22.5" customHeight="1">
      <c r="A563" s="37"/>
      <c r="B563" s="38" t="str">
        <f>'Master Schedule'!B563</f>
        <v/>
      </c>
      <c r="C563" s="39"/>
      <c r="D563" s="40" t="str">
        <f t="shared" si="1"/>
        <v>Saturday</v>
      </c>
      <c r="E563" s="41"/>
      <c r="F563" s="38"/>
      <c r="G563" s="38"/>
      <c r="H563" s="41"/>
      <c r="I563" s="38"/>
      <c r="J563" s="38"/>
      <c r="K563" s="35"/>
      <c r="L563" s="35"/>
      <c r="M563" s="35"/>
      <c r="N563" s="36"/>
      <c r="O563" s="34" t="str">
        <f t="shared" si="3"/>
        <v/>
      </c>
    </row>
    <row r="564" ht="22.5" customHeight="1">
      <c r="A564" s="37"/>
      <c r="B564" s="38" t="str">
        <f>'Master Schedule'!B564</f>
        <v/>
      </c>
      <c r="C564" s="39"/>
      <c r="D564" s="40" t="str">
        <f t="shared" si="1"/>
        <v>Saturday</v>
      </c>
      <c r="E564" s="41"/>
      <c r="F564" s="38"/>
      <c r="G564" s="38"/>
      <c r="H564" s="41"/>
      <c r="I564" s="38"/>
      <c r="J564" s="38"/>
      <c r="K564" s="32"/>
      <c r="L564" s="32"/>
      <c r="M564" s="32"/>
      <c r="N564" s="33"/>
      <c r="O564" s="34" t="str">
        <f t="shared" si="3"/>
        <v/>
      </c>
    </row>
    <row r="565" ht="22.5" customHeight="1">
      <c r="A565" s="37"/>
      <c r="B565" s="38" t="str">
        <f>'Master Schedule'!B565</f>
        <v/>
      </c>
      <c r="C565" s="39"/>
      <c r="D565" s="40" t="str">
        <f t="shared" si="1"/>
        <v>Saturday</v>
      </c>
      <c r="E565" s="41"/>
      <c r="F565" s="38"/>
      <c r="G565" s="38"/>
      <c r="H565" s="41"/>
      <c r="I565" s="38"/>
      <c r="J565" s="38"/>
      <c r="K565" s="35"/>
      <c r="L565" s="35"/>
      <c r="M565" s="35"/>
      <c r="N565" s="36"/>
      <c r="O565" s="34" t="str">
        <f t="shared" si="3"/>
        <v/>
      </c>
    </row>
    <row r="566" ht="22.5" customHeight="1">
      <c r="A566" s="37"/>
      <c r="B566" s="38" t="str">
        <f>'Master Schedule'!B566</f>
        <v/>
      </c>
      <c r="C566" s="39"/>
      <c r="D566" s="40" t="str">
        <f t="shared" si="1"/>
        <v>Saturday</v>
      </c>
      <c r="E566" s="41"/>
      <c r="F566" s="38"/>
      <c r="G566" s="38"/>
      <c r="H566" s="41"/>
      <c r="I566" s="38"/>
      <c r="J566" s="38"/>
      <c r="K566" s="32"/>
      <c r="L566" s="32"/>
      <c r="M566" s="32"/>
      <c r="N566" s="33"/>
      <c r="O566" s="34" t="str">
        <f t="shared" si="3"/>
        <v/>
      </c>
    </row>
    <row r="567" ht="22.5" customHeight="1">
      <c r="A567" s="37"/>
      <c r="B567" s="38" t="str">
        <f>'Master Schedule'!B567</f>
        <v/>
      </c>
      <c r="C567" s="39"/>
      <c r="D567" s="40" t="str">
        <f t="shared" si="1"/>
        <v>Saturday</v>
      </c>
      <c r="E567" s="41"/>
      <c r="F567" s="38"/>
      <c r="G567" s="38"/>
      <c r="H567" s="41"/>
      <c r="I567" s="38"/>
      <c r="J567" s="38"/>
      <c r="K567" s="35"/>
      <c r="L567" s="35"/>
      <c r="M567" s="35"/>
      <c r="N567" s="36"/>
      <c r="O567" s="34" t="str">
        <f t="shared" si="3"/>
        <v/>
      </c>
    </row>
    <row r="568" ht="22.5" customHeight="1">
      <c r="A568" s="37"/>
      <c r="B568" s="38" t="str">
        <f>'Master Schedule'!B568</f>
        <v/>
      </c>
      <c r="C568" s="39"/>
      <c r="D568" s="40" t="str">
        <f t="shared" si="1"/>
        <v>Saturday</v>
      </c>
      <c r="E568" s="41"/>
      <c r="F568" s="38"/>
      <c r="G568" s="38"/>
      <c r="H568" s="41"/>
      <c r="I568" s="38"/>
      <c r="J568" s="38"/>
      <c r="K568" s="32"/>
      <c r="L568" s="32"/>
      <c r="M568" s="32"/>
      <c r="N568" s="33"/>
      <c r="O568" s="34" t="str">
        <f t="shared" si="3"/>
        <v/>
      </c>
    </row>
    <row r="569" ht="22.5" customHeight="1">
      <c r="A569" s="37"/>
      <c r="B569" s="38" t="str">
        <f>'Master Schedule'!B569</f>
        <v/>
      </c>
      <c r="C569" s="39"/>
      <c r="D569" s="40" t="str">
        <f t="shared" si="1"/>
        <v>Saturday</v>
      </c>
      <c r="E569" s="41"/>
      <c r="F569" s="38"/>
      <c r="G569" s="38"/>
      <c r="H569" s="41"/>
      <c r="I569" s="38"/>
      <c r="J569" s="38"/>
      <c r="K569" s="35"/>
      <c r="L569" s="35"/>
      <c r="M569" s="35"/>
      <c r="N569" s="36"/>
      <c r="O569" s="34" t="str">
        <f t="shared" si="3"/>
        <v/>
      </c>
    </row>
    <row r="570" ht="22.5" customHeight="1">
      <c r="A570" s="37"/>
      <c r="B570" s="38" t="str">
        <f>'Master Schedule'!B570</f>
        <v/>
      </c>
      <c r="C570" s="39"/>
      <c r="D570" s="40" t="str">
        <f t="shared" si="1"/>
        <v>Saturday</v>
      </c>
      <c r="E570" s="41"/>
      <c r="F570" s="38"/>
      <c r="G570" s="38"/>
      <c r="H570" s="41"/>
      <c r="I570" s="38"/>
      <c r="J570" s="38"/>
      <c r="K570" s="32"/>
      <c r="L570" s="32"/>
      <c r="M570" s="32"/>
      <c r="N570" s="33"/>
      <c r="O570" s="34" t="str">
        <f t="shared" si="3"/>
        <v/>
      </c>
    </row>
    <row r="571" ht="22.5" customHeight="1">
      <c r="A571" s="37"/>
      <c r="B571" s="38" t="str">
        <f>'Master Schedule'!B571</f>
        <v/>
      </c>
      <c r="C571" s="39"/>
      <c r="D571" s="40" t="str">
        <f t="shared" si="1"/>
        <v>Saturday</v>
      </c>
      <c r="E571" s="41"/>
      <c r="F571" s="38"/>
      <c r="G571" s="38"/>
      <c r="H571" s="41"/>
      <c r="I571" s="38"/>
      <c r="J571" s="38"/>
      <c r="K571" s="35"/>
      <c r="L571" s="35"/>
      <c r="M571" s="35"/>
      <c r="N571" s="36"/>
      <c r="O571" s="34" t="str">
        <f t="shared" si="3"/>
        <v/>
      </c>
    </row>
    <row r="572" ht="22.5" customHeight="1">
      <c r="A572" s="37"/>
      <c r="B572" s="38" t="str">
        <f>'Master Schedule'!B572</f>
        <v/>
      </c>
      <c r="C572" s="39"/>
      <c r="D572" s="40" t="str">
        <f t="shared" si="1"/>
        <v>Saturday</v>
      </c>
      <c r="E572" s="41"/>
      <c r="F572" s="38"/>
      <c r="G572" s="38"/>
      <c r="H572" s="41"/>
      <c r="I572" s="38"/>
      <c r="J572" s="38"/>
      <c r="K572" s="32"/>
      <c r="L572" s="32"/>
      <c r="M572" s="32"/>
      <c r="N572" s="33"/>
      <c r="O572" s="34" t="str">
        <f t="shared" si="3"/>
        <v/>
      </c>
    </row>
    <row r="573" ht="22.5" customHeight="1">
      <c r="A573" s="37"/>
      <c r="B573" s="38" t="str">
        <f>'Master Schedule'!B573</f>
        <v/>
      </c>
      <c r="C573" s="39"/>
      <c r="D573" s="40" t="str">
        <f t="shared" si="1"/>
        <v>Saturday</v>
      </c>
      <c r="E573" s="41"/>
      <c r="F573" s="38"/>
      <c r="G573" s="38"/>
      <c r="H573" s="41"/>
      <c r="I573" s="38"/>
      <c r="J573" s="38"/>
      <c r="K573" s="35"/>
      <c r="L573" s="35"/>
      <c r="M573" s="35"/>
      <c r="N573" s="36"/>
      <c r="O573" s="34" t="str">
        <f t="shared" si="3"/>
        <v/>
      </c>
    </row>
    <row r="574" ht="22.5" customHeight="1">
      <c r="A574" s="37"/>
      <c r="B574" s="38" t="str">
        <f>'Master Schedule'!B574</f>
        <v/>
      </c>
      <c r="C574" s="39"/>
      <c r="D574" s="40" t="str">
        <f t="shared" si="1"/>
        <v>Saturday</v>
      </c>
      <c r="E574" s="41"/>
      <c r="F574" s="38"/>
      <c r="G574" s="38"/>
      <c r="H574" s="41"/>
      <c r="I574" s="38"/>
      <c r="J574" s="38"/>
      <c r="K574" s="32"/>
      <c r="L574" s="32"/>
      <c r="M574" s="32"/>
      <c r="N574" s="33"/>
      <c r="O574" s="34" t="str">
        <f t="shared" si="3"/>
        <v/>
      </c>
    </row>
    <row r="575" ht="22.5" customHeight="1">
      <c r="A575" s="37"/>
      <c r="B575" s="38" t="str">
        <f>'Master Schedule'!B575</f>
        <v/>
      </c>
      <c r="C575" s="39"/>
      <c r="D575" s="40" t="str">
        <f t="shared" si="1"/>
        <v>Saturday</v>
      </c>
      <c r="E575" s="41"/>
      <c r="F575" s="38"/>
      <c r="G575" s="38"/>
      <c r="H575" s="41"/>
      <c r="I575" s="38"/>
      <c r="J575" s="38"/>
      <c r="K575" s="35"/>
      <c r="L575" s="35"/>
      <c r="M575" s="35"/>
      <c r="N575" s="36"/>
      <c r="O575" s="34" t="str">
        <f t="shared" si="3"/>
        <v/>
      </c>
    </row>
    <row r="576" ht="22.5" customHeight="1">
      <c r="A576" s="37"/>
      <c r="B576" s="38" t="str">
        <f>'Master Schedule'!B576</f>
        <v/>
      </c>
      <c r="C576" s="39"/>
      <c r="D576" s="40" t="str">
        <f t="shared" si="1"/>
        <v>Saturday</v>
      </c>
      <c r="E576" s="41"/>
      <c r="F576" s="38"/>
      <c r="G576" s="38"/>
      <c r="H576" s="41"/>
      <c r="I576" s="38"/>
      <c r="J576" s="38"/>
      <c r="K576" s="32"/>
      <c r="L576" s="32"/>
      <c r="M576" s="32"/>
      <c r="N576" s="33"/>
      <c r="O576" s="34" t="str">
        <f t="shared" si="3"/>
        <v/>
      </c>
    </row>
    <row r="577" ht="22.5" customHeight="1">
      <c r="A577" s="37"/>
      <c r="B577" s="38" t="str">
        <f>'Master Schedule'!B577</f>
        <v/>
      </c>
      <c r="C577" s="39"/>
      <c r="D577" s="40" t="str">
        <f t="shared" si="1"/>
        <v>Saturday</v>
      </c>
      <c r="E577" s="41"/>
      <c r="F577" s="38"/>
      <c r="G577" s="38"/>
      <c r="H577" s="41"/>
      <c r="I577" s="38"/>
      <c r="J577" s="38"/>
      <c r="K577" s="35"/>
      <c r="L577" s="35"/>
      <c r="M577" s="35"/>
      <c r="N577" s="36"/>
      <c r="O577" s="34" t="str">
        <f t="shared" si="3"/>
        <v/>
      </c>
    </row>
    <row r="578" ht="22.5" customHeight="1">
      <c r="A578" s="37"/>
      <c r="B578" s="38" t="str">
        <f>'Master Schedule'!B578</f>
        <v/>
      </c>
      <c r="C578" s="39"/>
      <c r="D578" s="40" t="str">
        <f t="shared" si="1"/>
        <v>Saturday</v>
      </c>
      <c r="E578" s="41"/>
      <c r="F578" s="38"/>
      <c r="G578" s="38"/>
      <c r="H578" s="41"/>
      <c r="I578" s="38"/>
      <c r="J578" s="38"/>
      <c r="K578" s="32"/>
      <c r="L578" s="32"/>
      <c r="M578" s="32"/>
      <c r="N578" s="33"/>
      <c r="O578" s="34" t="str">
        <f t="shared" si="3"/>
        <v/>
      </c>
    </row>
    <row r="579" ht="22.5" customHeight="1">
      <c r="A579" s="37"/>
      <c r="B579" s="38" t="str">
        <f>'Master Schedule'!B579</f>
        <v/>
      </c>
      <c r="C579" s="39"/>
      <c r="D579" s="40" t="str">
        <f t="shared" si="1"/>
        <v>Saturday</v>
      </c>
      <c r="E579" s="41"/>
      <c r="F579" s="38"/>
      <c r="G579" s="38"/>
      <c r="H579" s="41"/>
      <c r="I579" s="38"/>
      <c r="J579" s="38"/>
      <c r="K579" s="35"/>
      <c r="L579" s="35"/>
      <c r="M579" s="35"/>
      <c r="N579" s="36"/>
      <c r="O579" s="34" t="str">
        <f t="shared" si="3"/>
        <v/>
      </c>
    </row>
    <row r="580" ht="22.5" customHeight="1">
      <c r="A580" s="37"/>
      <c r="B580" s="38" t="str">
        <f>'Master Schedule'!B580</f>
        <v/>
      </c>
      <c r="C580" s="39"/>
      <c r="D580" s="40" t="str">
        <f t="shared" si="1"/>
        <v>Saturday</v>
      </c>
      <c r="E580" s="41"/>
      <c r="F580" s="38"/>
      <c r="G580" s="38"/>
      <c r="H580" s="41"/>
      <c r="I580" s="38"/>
      <c r="J580" s="38"/>
      <c r="K580" s="32"/>
      <c r="L580" s="32"/>
      <c r="M580" s="32"/>
      <c r="N580" s="33"/>
      <c r="O580" s="34" t="str">
        <f t="shared" si="3"/>
        <v/>
      </c>
    </row>
    <row r="581" ht="22.5" customHeight="1">
      <c r="A581" s="37"/>
      <c r="B581" s="38" t="str">
        <f>'Master Schedule'!B581</f>
        <v/>
      </c>
      <c r="C581" s="39"/>
      <c r="D581" s="40" t="str">
        <f t="shared" si="1"/>
        <v>Saturday</v>
      </c>
      <c r="E581" s="41"/>
      <c r="F581" s="38"/>
      <c r="G581" s="38"/>
      <c r="H581" s="41"/>
      <c r="I581" s="38"/>
      <c r="J581" s="38"/>
      <c r="K581" s="35"/>
      <c r="L581" s="35"/>
      <c r="M581" s="35"/>
      <c r="N581" s="36"/>
      <c r="O581" s="34" t="str">
        <f t="shared" si="3"/>
        <v/>
      </c>
    </row>
    <row r="582" ht="22.5" customHeight="1">
      <c r="A582" s="37"/>
      <c r="B582" s="38" t="str">
        <f>'Master Schedule'!B582</f>
        <v/>
      </c>
      <c r="C582" s="39"/>
      <c r="D582" s="40" t="str">
        <f t="shared" si="1"/>
        <v>Saturday</v>
      </c>
      <c r="E582" s="41"/>
      <c r="F582" s="38"/>
      <c r="G582" s="38"/>
      <c r="H582" s="41"/>
      <c r="I582" s="38"/>
      <c r="J582" s="38"/>
      <c r="K582" s="32"/>
      <c r="L582" s="32"/>
      <c r="M582" s="32"/>
      <c r="N582" s="33"/>
      <c r="O582" s="34" t="str">
        <f t="shared" si="3"/>
        <v/>
      </c>
    </row>
    <row r="583" ht="22.5" customHeight="1">
      <c r="A583" s="37"/>
      <c r="B583" s="38" t="str">
        <f>'Master Schedule'!B583</f>
        <v/>
      </c>
      <c r="C583" s="39"/>
      <c r="D583" s="40" t="str">
        <f t="shared" si="1"/>
        <v>Saturday</v>
      </c>
      <c r="E583" s="41"/>
      <c r="F583" s="38"/>
      <c r="G583" s="38"/>
      <c r="H583" s="41"/>
      <c r="I583" s="38"/>
      <c r="J583" s="38"/>
      <c r="K583" s="35"/>
      <c r="L583" s="35"/>
      <c r="M583" s="35"/>
      <c r="N583" s="36"/>
      <c r="O583" s="34" t="str">
        <f t="shared" si="3"/>
        <v/>
      </c>
    </row>
    <row r="584" ht="22.5" customHeight="1">
      <c r="A584" s="37"/>
      <c r="B584" s="38" t="str">
        <f>'Master Schedule'!B584</f>
        <v/>
      </c>
      <c r="C584" s="39"/>
      <c r="D584" s="40" t="str">
        <f t="shared" si="1"/>
        <v>Saturday</v>
      </c>
      <c r="E584" s="41"/>
      <c r="F584" s="38"/>
      <c r="G584" s="38"/>
      <c r="H584" s="41"/>
      <c r="I584" s="38"/>
      <c r="J584" s="38"/>
      <c r="K584" s="32"/>
      <c r="L584" s="32"/>
      <c r="M584" s="32"/>
      <c r="N584" s="33"/>
      <c r="O584" s="34" t="str">
        <f t="shared" si="3"/>
        <v/>
      </c>
    </row>
    <row r="585" ht="22.5" customHeight="1">
      <c r="A585" s="37"/>
      <c r="B585" s="38" t="str">
        <f>'Master Schedule'!B585</f>
        <v/>
      </c>
      <c r="C585" s="39"/>
      <c r="D585" s="40" t="str">
        <f t="shared" si="1"/>
        <v>Saturday</v>
      </c>
      <c r="E585" s="41"/>
      <c r="F585" s="38"/>
      <c r="G585" s="38"/>
      <c r="H585" s="41"/>
      <c r="I585" s="38"/>
      <c r="J585" s="38"/>
      <c r="K585" s="35"/>
      <c r="L585" s="35"/>
      <c r="M585" s="35"/>
      <c r="N585" s="36"/>
      <c r="O585" s="34" t="str">
        <f t="shared" si="3"/>
        <v/>
      </c>
    </row>
    <row r="586" ht="22.5" customHeight="1">
      <c r="A586" s="37"/>
      <c r="B586" s="38" t="str">
        <f>'Master Schedule'!B586</f>
        <v/>
      </c>
      <c r="C586" s="39"/>
      <c r="D586" s="40" t="str">
        <f t="shared" si="1"/>
        <v>Saturday</v>
      </c>
      <c r="E586" s="41"/>
      <c r="F586" s="38"/>
      <c r="G586" s="38"/>
      <c r="H586" s="41"/>
      <c r="I586" s="38"/>
      <c r="J586" s="38"/>
      <c r="K586" s="32"/>
      <c r="L586" s="32"/>
      <c r="M586" s="32"/>
      <c r="N586" s="33"/>
      <c r="O586" s="34" t="str">
        <f t="shared" si="3"/>
        <v/>
      </c>
    </row>
    <row r="587" ht="22.5" customHeight="1">
      <c r="A587" s="37"/>
      <c r="B587" s="38" t="str">
        <f>'Master Schedule'!B587</f>
        <v/>
      </c>
      <c r="C587" s="39"/>
      <c r="D587" s="40" t="str">
        <f t="shared" si="1"/>
        <v>Saturday</v>
      </c>
      <c r="E587" s="41"/>
      <c r="F587" s="38"/>
      <c r="G587" s="38"/>
      <c r="H587" s="41"/>
      <c r="I587" s="38"/>
      <c r="J587" s="38"/>
      <c r="K587" s="35"/>
      <c r="L587" s="35"/>
      <c r="M587" s="35"/>
      <c r="N587" s="36"/>
      <c r="O587" s="34" t="str">
        <f t="shared" si="3"/>
        <v/>
      </c>
    </row>
    <row r="588" ht="22.5" customHeight="1">
      <c r="A588" s="37"/>
      <c r="B588" s="38" t="str">
        <f>'Master Schedule'!B588</f>
        <v/>
      </c>
      <c r="C588" s="39"/>
      <c r="D588" s="40" t="str">
        <f t="shared" si="1"/>
        <v>Saturday</v>
      </c>
      <c r="E588" s="41"/>
      <c r="F588" s="38"/>
      <c r="G588" s="38"/>
      <c r="H588" s="41"/>
      <c r="I588" s="38"/>
      <c r="J588" s="38"/>
      <c r="K588" s="32"/>
      <c r="L588" s="32"/>
      <c r="M588" s="32"/>
      <c r="N588" s="33"/>
      <c r="O588" s="34" t="str">
        <f t="shared" si="3"/>
        <v/>
      </c>
    </row>
    <row r="589" ht="22.5" customHeight="1">
      <c r="A589" s="37"/>
      <c r="B589" s="38" t="str">
        <f>'Master Schedule'!B589</f>
        <v/>
      </c>
      <c r="C589" s="39"/>
      <c r="D589" s="40" t="str">
        <f t="shared" si="1"/>
        <v>Saturday</v>
      </c>
      <c r="E589" s="41"/>
      <c r="F589" s="38"/>
      <c r="G589" s="38"/>
      <c r="H589" s="41"/>
      <c r="I589" s="38"/>
      <c r="J589" s="38"/>
      <c r="K589" s="35"/>
      <c r="L589" s="35"/>
      <c r="M589" s="35"/>
      <c r="N589" s="36"/>
      <c r="O589" s="34" t="str">
        <f t="shared" si="3"/>
        <v/>
      </c>
    </row>
    <row r="590" ht="22.5" customHeight="1">
      <c r="A590" s="37"/>
      <c r="B590" s="38" t="str">
        <f>'Master Schedule'!B590</f>
        <v/>
      </c>
      <c r="C590" s="39"/>
      <c r="D590" s="40" t="str">
        <f t="shared" si="1"/>
        <v>Saturday</v>
      </c>
      <c r="E590" s="41"/>
      <c r="F590" s="38"/>
      <c r="G590" s="38"/>
      <c r="H590" s="41"/>
      <c r="I590" s="38"/>
      <c r="J590" s="38"/>
      <c r="K590" s="32"/>
      <c r="L590" s="32"/>
      <c r="M590" s="32"/>
      <c r="N590" s="33"/>
      <c r="O590" s="34" t="str">
        <f t="shared" si="3"/>
        <v/>
      </c>
    </row>
    <row r="591" ht="22.5" customHeight="1">
      <c r="A591" s="37"/>
      <c r="B591" s="38" t="str">
        <f>'Master Schedule'!B591</f>
        <v/>
      </c>
      <c r="C591" s="39"/>
      <c r="D591" s="40" t="str">
        <f t="shared" si="1"/>
        <v>Saturday</v>
      </c>
      <c r="E591" s="41"/>
      <c r="F591" s="38"/>
      <c r="G591" s="38"/>
      <c r="H591" s="41"/>
      <c r="I591" s="38"/>
      <c r="J591" s="38"/>
      <c r="K591" s="35"/>
      <c r="L591" s="35"/>
      <c r="M591" s="35"/>
      <c r="N591" s="36"/>
      <c r="O591" s="34" t="str">
        <f t="shared" si="3"/>
        <v/>
      </c>
    </row>
    <row r="592" ht="22.5" customHeight="1">
      <c r="A592" s="37"/>
      <c r="B592" s="38" t="str">
        <f>'Master Schedule'!B592</f>
        <v/>
      </c>
      <c r="C592" s="39"/>
      <c r="D592" s="40" t="str">
        <f t="shared" si="1"/>
        <v>Saturday</v>
      </c>
      <c r="E592" s="41"/>
      <c r="F592" s="38"/>
      <c r="G592" s="38"/>
      <c r="H592" s="41"/>
      <c r="I592" s="38"/>
      <c r="J592" s="38"/>
      <c r="K592" s="32"/>
      <c r="L592" s="32"/>
      <c r="M592" s="32"/>
      <c r="N592" s="33"/>
      <c r="O592" s="34" t="str">
        <f t="shared" si="3"/>
        <v/>
      </c>
    </row>
    <row r="593" ht="22.5" customHeight="1">
      <c r="A593" s="37"/>
      <c r="B593" s="38" t="str">
        <f>'Master Schedule'!B593</f>
        <v/>
      </c>
      <c r="C593" s="39"/>
      <c r="D593" s="40" t="str">
        <f t="shared" si="1"/>
        <v>Saturday</v>
      </c>
      <c r="E593" s="41"/>
      <c r="F593" s="38"/>
      <c r="G593" s="38"/>
      <c r="H593" s="41"/>
      <c r="I593" s="38"/>
      <c r="J593" s="38"/>
      <c r="K593" s="35"/>
      <c r="L593" s="35"/>
      <c r="M593" s="35"/>
      <c r="N593" s="36"/>
      <c r="O593" s="34" t="str">
        <f t="shared" si="3"/>
        <v/>
      </c>
    </row>
    <row r="594" ht="22.5" customHeight="1">
      <c r="A594" s="37"/>
      <c r="B594" s="38" t="str">
        <f>'Master Schedule'!B594</f>
        <v/>
      </c>
      <c r="C594" s="39"/>
      <c r="D594" s="40" t="str">
        <f t="shared" si="1"/>
        <v>Saturday</v>
      </c>
      <c r="E594" s="41"/>
      <c r="F594" s="38"/>
      <c r="G594" s="38"/>
      <c r="H594" s="41"/>
      <c r="I594" s="38"/>
      <c r="J594" s="38"/>
      <c r="K594" s="32"/>
      <c r="L594" s="32"/>
      <c r="M594" s="32"/>
      <c r="N594" s="33"/>
      <c r="O594" s="34" t="str">
        <f t="shared" si="3"/>
        <v/>
      </c>
    </row>
    <row r="595" ht="22.5" customHeight="1">
      <c r="A595" s="37"/>
      <c r="B595" s="38" t="str">
        <f>'Master Schedule'!B595</f>
        <v/>
      </c>
      <c r="C595" s="39"/>
      <c r="D595" s="40" t="str">
        <f t="shared" si="1"/>
        <v>Saturday</v>
      </c>
      <c r="E595" s="41"/>
      <c r="F595" s="38"/>
      <c r="G595" s="38"/>
      <c r="H595" s="41"/>
      <c r="I595" s="38"/>
      <c r="J595" s="38"/>
      <c r="K595" s="35"/>
      <c r="L595" s="35"/>
      <c r="M595" s="35"/>
      <c r="N595" s="36"/>
      <c r="O595" s="34" t="str">
        <f t="shared" si="3"/>
        <v/>
      </c>
    </row>
    <row r="596" ht="22.5" customHeight="1">
      <c r="A596" s="37"/>
      <c r="B596" s="38" t="str">
        <f>'Master Schedule'!B596</f>
        <v/>
      </c>
      <c r="C596" s="39"/>
      <c r="D596" s="40" t="str">
        <f t="shared" si="1"/>
        <v>Saturday</v>
      </c>
      <c r="E596" s="41"/>
      <c r="F596" s="38"/>
      <c r="G596" s="38"/>
      <c r="H596" s="41"/>
      <c r="I596" s="38"/>
      <c r="J596" s="38"/>
      <c r="K596" s="32"/>
      <c r="L596" s="32"/>
      <c r="M596" s="32"/>
      <c r="N596" s="33"/>
      <c r="O596" s="34" t="str">
        <f t="shared" si="3"/>
        <v/>
      </c>
    </row>
    <row r="597" ht="22.5" customHeight="1">
      <c r="A597" s="37"/>
      <c r="B597" s="38" t="str">
        <f>'Master Schedule'!B597</f>
        <v/>
      </c>
      <c r="C597" s="39"/>
      <c r="D597" s="40" t="str">
        <f t="shared" si="1"/>
        <v>Saturday</v>
      </c>
      <c r="E597" s="41"/>
      <c r="F597" s="38"/>
      <c r="G597" s="38"/>
      <c r="H597" s="41"/>
      <c r="I597" s="38"/>
      <c r="J597" s="38"/>
      <c r="K597" s="35"/>
      <c r="L597" s="35"/>
      <c r="M597" s="35"/>
      <c r="N597" s="36"/>
      <c r="O597" s="34" t="str">
        <f t="shared" si="3"/>
        <v/>
      </c>
    </row>
    <row r="598" ht="22.5" customHeight="1">
      <c r="A598" s="37"/>
      <c r="B598" s="38" t="str">
        <f>'Master Schedule'!B598</f>
        <v/>
      </c>
      <c r="C598" s="39"/>
      <c r="D598" s="40" t="str">
        <f t="shared" si="1"/>
        <v>Saturday</v>
      </c>
      <c r="E598" s="41"/>
      <c r="F598" s="38"/>
      <c r="G598" s="38"/>
      <c r="H598" s="41"/>
      <c r="I598" s="38"/>
      <c r="J598" s="38"/>
      <c r="K598" s="32"/>
      <c r="L598" s="32"/>
      <c r="M598" s="32"/>
      <c r="N598" s="33"/>
      <c r="O598" s="34" t="str">
        <f t="shared" si="3"/>
        <v/>
      </c>
    </row>
    <row r="599" ht="22.5" customHeight="1">
      <c r="A599" s="37"/>
      <c r="B599" s="38" t="str">
        <f>'Master Schedule'!B599</f>
        <v/>
      </c>
      <c r="C599" s="39"/>
      <c r="D599" s="40" t="str">
        <f t="shared" si="1"/>
        <v>Saturday</v>
      </c>
      <c r="E599" s="41"/>
      <c r="F599" s="38"/>
      <c r="G599" s="38"/>
      <c r="H599" s="41"/>
      <c r="I599" s="38"/>
      <c r="J599" s="38"/>
      <c r="K599" s="35"/>
      <c r="L599" s="35"/>
      <c r="M599" s="35"/>
      <c r="N599" s="36"/>
      <c r="O599" s="34" t="str">
        <f t="shared" si="3"/>
        <v/>
      </c>
    </row>
    <row r="600" ht="22.5" customHeight="1">
      <c r="A600" s="37"/>
      <c r="B600" s="38" t="str">
        <f>'Master Schedule'!B600</f>
        <v/>
      </c>
      <c r="C600" s="39"/>
      <c r="D600" s="40" t="str">
        <f t="shared" si="1"/>
        <v>Saturday</v>
      </c>
      <c r="E600" s="41"/>
      <c r="F600" s="38"/>
      <c r="G600" s="38"/>
      <c r="H600" s="41"/>
      <c r="I600" s="38"/>
      <c r="J600" s="38"/>
      <c r="K600" s="32"/>
      <c r="L600" s="32"/>
      <c r="M600" s="32"/>
      <c r="N600" s="33"/>
      <c r="O600" s="34" t="str">
        <f t="shared" si="3"/>
        <v/>
      </c>
    </row>
    <row r="601" ht="22.5" customHeight="1">
      <c r="A601" s="37"/>
      <c r="B601" s="38" t="str">
        <f>'Master Schedule'!B601</f>
        <v/>
      </c>
      <c r="C601" s="39"/>
      <c r="D601" s="40" t="str">
        <f t="shared" si="1"/>
        <v>Saturday</v>
      </c>
      <c r="E601" s="41"/>
      <c r="F601" s="38"/>
      <c r="G601" s="38"/>
      <c r="H601" s="41"/>
      <c r="I601" s="38"/>
      <c r="J601" s="38"/>
      <c r="K601" s="35"/>
      <c r="L601" s="35"/>
      <c r="M601" s="35"/>
      <c r="N601" s="36"/>
      <c r="O601" s="34" t="str">
        <f t="shared" si="3"/>
        <v/>
      </c>
    </row>
    <row r="602" ht="22.5" customHeight="1">
      <c r="A602" s="37"/>
      <c r="B602" s="38" t="str">
        <f>'Master Schedule'!B602</f>
        <v/>
      </c>
      <c r="C602" s="39"/>
      <c r="D602" s="40" t="str">
        <f t="shared" si="1"/>
        <v>Saturday</v>
      </c>
      <c r="E602" s="41"/>
      <c r="F602" s="38"/>
      <c r="G602" s="38"/>
      <c r="H602" s="41"/>
      <c r="I602" s="38"/>
      <c r="J602" s="38"/>
      <c r="K602" s="32"/>
      <c r="L602" s="32"/>
      <c r="M602" s="32"/>
      <c r="N602" s="33"/>
      <c r="O602" s="34" t="str">
        <f t="shared" si="3"/>
        <v/>
      </c>
    </row>
    <row r="603" ht="22.5" customHeight="1">
      <c r="A603" s="37"/>
      <c r="B603" s="38" t="str">
        <f>'Master Schedule'!B603</f>
        <v/>
      </c>
      <c r="C603" s="39"/>
      <c r="D603" s="40" t="str">
        <f t="shared" si="1"/>
        <v>Saturday</v>
      </c>
      <c r="E603" s="41"/>
      <c r="F603" s="38"/>
      <c r="G603" s="38"/>
      <c r="H603" s="41"/>
      <c r="I603" s="38"/>
      <c r="J603" s="38"/>
      <c r="K603" s="35"/>
      <c r="L603" s="35"/>
      <c r="M603" s="35"/>
      <c r="N603" s="36"/>
      <c r="O603" s="34" t="str">
        <f t="shared" si="3"/>
        <v/>
      </c>
    </row>
    <row r="604" ht="22.5" customHeight="1">
      <c r="A604" s="37"/>
      <c r="B604" s="38" t="str">
        <f>'Master Schedule'!B604</f>
        <v/>
      </c>
      <c r="C604" s="39"/>
      <c r="D604" s="40" t="str">
        <f t="shared" si="1"/>
        <v>Saturday</v>
      </c>
      <c r="E604" s="41"/>
      <c r="F604" s="38"/>
      <c r="G604" s="38"/>
      <c r="H604" s="41"/>
      <c r="I604" s="38"/>
      <c r="J604" s="38"/>
      <c r="K604" s="32"/>
      <c r="L604" s="32"/>
      <c r="M604" s="32"/>
      <c r="N604" s="33"/>
      <c r="O604" s="34" t="str">
        <f t="shared" si="3"/>
        <v/>
      </c>
    </row>
    <row r="605" ht="22.5" customHeight="1">
      <c r="A605" s="37"/>
      <c r="B605" s="38" t="str">
        <f>'Master Schedule'!B605</f>
        <v/>
      </c>
      <c r="C605" s="39"/>
      <c r="D605" s="40" t="str">
        <f t="shared" si="1"/>
        <v>Saturday</v>
      </c>
      <c r="E605" s="41"/>
      <c r="F605" s="38"/>
      <c r="G605" s="38"/>
      <c r="H605" s="41"/>
      <c r="I605" s="38"/>
      <c r="J605" s="38"/>
      <c r="K605" s="35"/>
      <c r="L605" s="35"/>
      <c r="M605" s="35"/>
      <c r="N605" s="36"/>
      <c r="O605" s="34" t="str">
        <f t="shared" si="3"/>
        <v/>
      </c>
    </row>
    <row r="606" ht="22.5" customHeight="1">
      <c r="A606" s="37"/>
      <c r="B606" s="38" t="str">
        <f>'Master Schedule'!B606</f>
        <v/>
      </c>
      <c r="C606" s="39"/>
      <c r="D606" s="40" t="str">
        <f t="shared" si="1"/>
        <v>Saturday</v>
      </c>
      <c r="E606" s="41"/>
      <c r="F606" s="38"/>
      <c r="G606" s="38"/>
      <c r="H606" s="41"/>
      <c r="I606" s="38"/>
      <c r="J606" s="38"/>
      <c r="K606" s="32"/>
      <c r="L606" s="32"/>
      <c r="M606" s="32"/>
      <c r="N606" s="33"/>
      <c r="O606" s="34" t="str">
        <f t="shared" si="3"/>
        <v/>
      </c>
    </row>
    <row r="607" ht="22.5" customHeight="1">
      <c r="A607" s="37"/>
      <c r="B607" s="38" t="str">
        <f>'Master Schedule'!B607</f>
        <v/>
      </c>
      <c r="C607" s="39"/>
      <c r="D607" s="40" t="str">
        <f t="shared" si="1"/>
        <v>Saturday</v>
      </c>
      <c r="E607" s="41"/>
      <c r="F607" s="38"/>
      <c r="G607" s="38"/>
      <c r="H607" s="41"/>
      <c r="I607" s="38"/>
      <c r="J607" s="38"/>
      <c r="K607" s="35"/>
      <c r="L607" s="35"/>
      <c r="M607" s="35"/>
      <c r="N607" s="36"/>
      <c r="O607" s="34" t="str">
        <f t="shared" si="3"/>
        <v/>
      </c>
    </row>
    <row r="608" ht="22.5" customHeight="1">
      <c r="A608" s="37"/>
      <c r="B608" s="38" t="str">
        <f>'Master Schedule'!B608</f>
        <v/>
      </c>
      <c r="C608" s="39"/>
      <c r="D608" s="40" t="str">
        <f t="shared" si="1"/>
        <v>Saturday</v>
      </c>
      <c r="E608" s="41"/>
      <c r="F608" s="38"/>
      <c r="G608" s="38"/>
      <c r="H608" s="41"/>
      <c r="I608" s="38"/>
      <c r="J608" s="38"/>
      <c r="K608" s="32"/>
      <c r="L608" s="32"/>
      <c r="M608" s="32"/>
      <c r="N608" s="33"/>
      <c r="O608" s="34" t="str">
        <f t="shared" si="3"/>
        <v/>
      </c>
    </row>
    <row r="609" ht="22.5" customHeight="1">
      <c r="A609" s="37"/>
      <c r="B609" s="38" t="str">
        <f>'Master Schedule'!B609</f>
        <v/>
      </c>
      <c r="C609" s="39"/>
      <c r="D609" s="40" t="str">
        <f t="shared" si="1"/>
        <v>Saturday</v>
      </c>
      <c r="E609" s="41"/>
      <c r="F609" s="38"/>
      <c r="G609" s="38"/>
      <c r="H609" s="41"/>
      <c r="I609" s="38"/>
      <c r="J609" s="38"/>
      <c r="K609" s="35"/>
      <c r="L609" s="35"/>
      <c r="M609" s="35"/>
      <c r="N609" s="36"/>
      <c r="O609" s="34" t="str">
        <f t="shared" si="3"/>
        <v/>
      </c>
    </row>
    <row r="610" ht="22.5" customHeight="1">
      <c r="A610" s="37"/>
      <c r="B610" s="38" t="str">
        <f>'Master Schedule'!B610</f>
        <v/>
      </c>
      <c r="C610" s="39"/>
      <c r="D610" s="40" t="str">
        <f t="shared" si="1"/>
        <v>Saturday</v>
      </c>
      <c r="E610" s="41"/>
      <c r="F610" s="38"/>
      <c r="G610" s="38"/>
      <c r="H610" s="41"/>
      <c r="I610" s="38"/>
      <c r="J610" s="38"/>
      <c r="K610" s="32"/>
      <c r="L610" s="32"/>
      <c r="M610" s="32"/>
      <c r="N610" s="33"/>
      <c r="O610" s="34" t="str">
        <f t="shared" si="3"/>
        <v/>
      </c>
    </row>
    <row r="611" ht="22.5" customHeight="1">
      <c r="A611" s="37"/>
      <c r="B611" s="38" t="str">
        <f>'Master Schedule'!B611</f>
        <v/>
      </c>
      <c r="C611" s="39"/>
      <c r="D611" s="40" t="str">
        <f t="shared" si="1"/>
        <v>Saturday</v>
      </c>
      <c r="E611" s="41"/>
      <c r="F611" s="38"/>
      <c r="G611" s="38"/>
      <c r="H611" s="41"/>
      <c r="I611" s="38"/>
      <c r="J611" s="38"/>
      <c r="K611" s="42" t="s">
        <v>12</v>
      </c>
      <c r="L611" s="42" t="s">
        <v>13</v>
      </c>
      <c r="M611" s="23" t="s">
        <v>14</v>
      </c>
      <c r="N611" s="24" t="s">
        <v>15</v>
      </c>
      <c r="O611" s="25" t="s">
        <v>9</v>
      </c>
    </row>
    <row r="612" ht="22.5" customHeight="1">
      <c r="A612" s="37"/>
      <c r="B612" s="38" t="str">
        <f>'Master Schedule'!B612</f>
        <v/>
      </c>
      <c r="C612" s="39"/>
      <c r="D612" s="40" t="str">
        <f t="shared" si="1"/>
        <v>Saturday</v>
      </c>
      <c r="E612" s="41"/>
      <c r="F612" s="38"/>
      <c r="G612" s="38"/>
      <c r="H612" s="41"/>
      <c r="I612" s="38"/>
      <c r="J612" s="38"/>
      <c r="K612" s="35"/>
      <c r="L612" s="35"/>
      <c r="M612" s="35"/>
      <c r="N612" s="36"/>
      <c r="O612" s="34" t="str">
        <f t="shared" ref="O612:O915" si="4">IF(G612="", "",
   IF(AND(K612="✅", L612="✅", M612="✅", N612="✅"), "✅ Approved",
   IF(OR(K612="❌", L612="❌", M612="❌", N612="❌"), "❌ Denied",
   "⌛️ Pending")))
</f>
        <v/>
      </c>
    </row>
    <row r="613" ht="22.5" customHeight="1">
      <c r="A613" s="37"/>
      <c r="B613" s="38" t="str">
        <f>'Master Schedule'!B613</f>
        <v/>
      </c>
      <c r="C613" s="39"/>
      <c r="D613" s="40" t="str">
        <f t="shared" si="1"/>
        <v>Saturday</v>
      </c>
      <c r="E613" s="41"/>
      <c r="F613" s="38"/>
      <c r="G613" s="38"/>
      <c r="H613" s="41"/>
      <c r="I613" s="38"/>
      <c r="J613" s="38"/>
      <c r="K613" s="32"/>
      <c r="L613" s="32"/>
      <c r="M613" s="32"/>
      <c r="N613" s="33"/>
      <c r="O613" s="34" t="str">
        <f t="shared" si="4"/>
        <v/>
      </c>
    </row>
    <row r="614" ht="22.5" customHeight="1">
      <c r="A614" s="37"/>
      <c r="B614" s="38" t="str">
        <f>'Master Schedule'!B614</f>
        <v/>
      </c>
      <c r="C614" s="39"/>
      <c r="D614" s="40" t="str">
        <f t="shared" si="1"/>
        <v>Saturday</v>
      </c>
      <c r="E614" s="41"/>
      <c r="F614" s="38"/>
      <c r="G614" s="38"/>
      <c r="H614" s="41"/>
      <c r="I614" s="38"/>
      <c r="J614" s="38"/>
      <c r="K614" s="35"/>
      <c r="L614" s="35"/>
      <c r="M614" s="35"/>
      <c r="N614" s="36"/>
      <c r="O614" s="34" t="str">
        <f t="shared" si="4"/>
        <v/>
      </c>
    </row>
    <row r="615" ht="22.5" customHeight="1">
      <c r="A615" s="37"/>
      <c r="B615" s="38" t="str">
        <f>'Master Schedule'!B615</f>
        <v/>
      </c>
      <c r="C615" s="39"/>
      <c r="D615" s="40" t="str">
        <f t="shared" si="1"/>
        <v>Saturday</v>
      </c>
      <c r="E615" s="41"/>
      <c r="F615" s="38"/>
      <c r="G615" s="38"/>
      <c r="H615" s="41"/>
      <c r="I615" s="38"/>
      <c r="J615" s="38"/>
      <c r="K615" s="32"/>
      <c r="L615" s="32"/>
      <c r="M615" s="32"/>
      <c r="N615" s="33"/>
      <c r="O615" s="34" t="str">
        <f t="shared" si="4"/>
        <v/>
      </c>
    </row>
    <row r="616" ht="22.5" customHeight="1">
      <c r="A616" s="37"/>
      <c r="B616" s="38" t="str">
        <f>'Master Schedule'!B616</f>
        <v/>
      </c>
      <c r="C616" s="39"/>
      <c r="D616" s="40" t="str">
        <f t="shared" si="1"/>
        <v>Saturday</v>
      </c>
      <c r="E616" s="41"/>
      <c r="F616" s="38"/>
      <c r="G616" s="38"/>
      <c r="H616" s="41"/>
      <c r="I616" s="38"/>
      <c r="J616" s="38"/>
      <c r="K616" s="35"/>
      <c r="L616" s="35"/>
      <c r="M616" s="35"/>
      <c r="N616" s="36"/>
      <c r="O616" s="34" t="str">
        <f t="shared" si="4"/>
        <v/>
      </c>
    </row>
    <row r="617" ht="22.5" customHeight="1">
      <c r="A617" s="37"/>
      <c r="B617" s="38" t="str">
        <f>'Master Schedule'!B617</f>
        <v/>
      </c>
      <c r="C617" s="39"/>
      <c r="D617" s="40" t="str">
        <f t="shared" si="1"/>
        <v>Saturday</v>
      </c>
      <c r="E617" s="41"/>
      <c r="F617" s="38"/>
      <c r="G617" s="38"/>
      <c r="H617" s="41"/>
      <c r="I617" s="38"/>
      <c r="J617" s="38"/>
      <c r="K617" s="32"/>
      <c r="L617" s="32"/>
      <c r="M617" s="32"/>
      <c r="N617" s="33"/>
      <c r="O617" s="34" t="str">
        <f t="shared" si="4"/>
        <v/>
      </c>
    </row>
    <row r="618" ht="22.5" customHeight="1">
      <c r="A618" s="37"/>
      <c r="B618" s="38" t="str">
        <f>'Master Schedule'!B618</f>
        <v/>
      </c>
      <c r="C618" s="39"/>
      <c r="D618" s="40" t="str">
        <f t="shared" si="1"/>
        <v>Saturday</v>
      </c>
      <c r="E618" s="41"/>
      <c r="F618" s="38"/>
      <c r="G618" s="38"/>
      <c r="H618" s="41"/>
      <c r="I618" s="38"/>
      <c r="J618" s="38"/>
      <c r="K618" s="35"/>
      <c r="L618" s="35"/>
      <c r="M618" s="35"/>
      <c r="N618" s="36"/>
      <c r="O618" s="34" t="str">
        <f t="shared" si="4"/>
        <v/>
      </c>
    </row>
    <row r="619" ht="22.5" customHeight="1">
      <c r="A619" s="37"/>
      <c r="B619" s="38" t="str">
        <f>'Master Schedule'!B619</f>
        <v/>
      </c>
      <c r="C619" s="39"/>
      <c r="D619" s="40" t="str">
        <f t="shared" si="1"/>
        <v>Saturday</v>
      </c>
      <c r="E619" s="41"/>
      <c r="F619" s="38"/>
      <c r="G619" s="38"/>
      <c r="H619" s="41"/>
      <c r="I619" s="38"/>
      <c r="J619" s="38"/>
      <c r="K619" s="32"/>
      <c r="L619" s="32"/>
      <c r="M619" s="32"/>
      <c r="N619" s="33"/>
      <c r="O619" s="34" t="str">
        <f t="shared" si="4"/>
        <v/>
      </c>
    </row>
    <row r="620" ht="22.5" customHeight="1">
      <c r="A620" s="37"/>
      <c r="B620" s="38" t="str">
        <f>'Master Schedule'!B620</f>
        <v/>
      </c>
      <c r="C620" s="39"/>
      <c r="D620" s="40" t="str">
        <f t="shared" si="1"/>
        <v>Saturday</v>
      </c>
      <c r="E620" s="41"/>
      <c r="F620" s="38"/>
      <c r="G620" s="38"/>
      <c r="H620" s="41"/>
      <c r="I620" s="38"/>
      <c r="J620" s="38"/>
      <c r="K620" s="35"/>
      <c r="L620" s="35"/>
      <c r="M620" s="35"/>
      <c r="N620" s="36"/>
      <c r="O620" s="34" t="str">
        <f t="shared" si="4"/>
        <v/>
      </c>
    </row>
    <row r="621" ht="22.5" customHeight="1">
      <c r="A621" s="37"/>
      <c r="B621" s="38" t="str">
        <f>'Master Schedule'!B621</f>
        <v/>
      </c>
      <c r="C621" s="39"/>
      <c r="D621" s="40" t="str">
        <f t="shared" si="1"/>
        <v>Saturday</v>
      </c>
      <c r="E621" s="41"/>
      <c r="F621" s="38"/>
      <c r="G621" s="38"/>
      <c r="H621" s="41"/>
      <c r="I621" s="38"/>
      <c r="J621" s="38"/>
      <c r="K621" s="32"/>
      <c r="L621" s="32"/>
      <c r="M621" s="32"/>
      <c r="N621" s="33"/>
      <c r="O621" s="34" t="str">
        <f t="shared" si="4"/>
        <v/>
      </c>
    </row>
    <row r="622" ht="22.5" customHeight="1">
      <c r="A622" s="37"/>
      <c r="B622" s="38" t="str">
        <f>'Master Schedule'!B622</f>
        <v/>
      </c>
      <c r="C622" s="39"/>
      <c r="D622" s="40" t="str">
        <f t="shared" si="1"/>
        <v>Saturday</v>
      </c>
      <c r="E622" s="41"/>
      <c r="F622" s="38"/>
      <c r="G622" s="38"/>
      <c r="H622" s="41"/>
      <c r="I622" s="38"/>
      <c r="J622" s="38"/>
      <c r="K622" s="35"/>
      <c r="L622" s="35"/>
      <c r="M622" s="35"/>
      <c r="N622" s="36"/>
      <c r="O622" s="34" t="str">
        <f t="shared" si="4"/>
        <v/>
      </c>
    </row>
    <row r="623" ht="22.5" customHeight="1">
      <c r="A623" s="37"/>
      <c r="B623" s="38" t="str">
        <f>'Master Schedule'!B623</f>
        <v/>
      </c>
      <c r="C623" s="39"/>
      <c r="D623" s="40" t="str">
        <f t="shared" si="1"/>
        <v>Saturday</v>
      </c>
      <c r="E623" s="41"/>
      <c r="F623" s="38"/>
      <c r="G623" s="38"/>
      <c r="H623" s="41"/>
      <c r="I623" s="38"/>
      <c r="J623" s="38"/>
      <c r="K623" s="32"/>
      <c r="L623" s="32"/>
      <c r="M623" s="32"/>
      <c r="N623" s="33"/>
      <c r="O623" s="34" t="str">
        <f t="shared" si="4"/>
        <v/>
      </c>
    </row>
    <row r="624" ht="22.5" customHeight="1">
      <c r="A624" s="37"/>
      <c r="B624" s="38" t="str">
        <f>'Master Schedule'!B624</f>
        <v/>
      </c>
      <c r="C624" s="39"/>
      <c r="D624" s="40" t="str">
        <f t="shared" si="1"/>
        <v>Saturday</v>
      </c>
      <c r="E624" s="41"/>
      <c r="F624" s="38"/>
      <c r="G624" s="38"/>
      <c r="H624" s="41"/>
      <c r="I624" s="38"/>
      <c r="J624" s="38"/>
      <c r="K624" s="35"/>
      <c r="L624" s="35"/>
      <c r="M624" s="35"/>
      <c r="N624" s="36"/>
      <c r="O624" s="34" t="str">
        <f t="shared" si="4"/>
        <v/>
      </c>
    </row>
    <row r="625" ht="22.5" customHeight="1">
      <c r="A625" s="37"/>
      <c r="B625" s="38" t="str">
        <f>'Master Schedule'!B625</f>
        <v/>
      </c>
      <c r="C625" s="39"/>
      <c r="D625" s="40" t="str">
        <f t="shared" si="1"/>
        <v>Saturday</v>
      </c>
      <c r="E625" s="41"/>
      <c r="F625" s="38"/>
      <c r="G625" s="38"/>
      <c r="H625" s="41"/>
      <c r="I625" s="38"/>
      <c r="J625" s="38"/>
      <c r="K625" s="32"/>
      <c r="L625" s="32"/>
      <c r="M625" s="32"/>
      <c r="N625" s="33"/>
      <c r="O625" s="34" t="str">
        <f t="shared" si="4"/>
        <v/>
      </c>
    </row>
    <row r="626" ht="22.5" customHeight="1">
      <c r="A626" s="37"/>
      <c r="B626" s="38" t="str">
        <f>'Master Schedule'!B626</f>
        <v/>
      </c>
      <c r="C626" s="39"/>
      <c r="D626" s="40" t="str">
        <f t="shared" si="1"/>
        <v>Saturday</v>
      </c>
      <c r="E626" s="41"/>
      <c r="F626" s="38"/>
      <c r="G626" s="38"/>
      <c r="H626" s="41"/>
      <c r="I626" s="38"/>
      <c r="J626" s="38"/>
      <c r="K626" s="35"/>
      <c r="L626" s="35"/>
      <c r="M626" s="35"/>
      <c r="N626" s="36"/>
      <c r="O626" s="34" t="str">
        <f t="shared" si="4"/>
        <v/>
      </c>
    </row>
    <row r="627" ht="22.5" customHeight="1">
      <c r="A627" s="37"/>
      <c r="B627" s="38" t="str">
        <f>'Master Schedule'!B627</f>
        <v/>
      </c>
      <c r="C627" s="39"/>
      <c r="D627" s="40" t="str">
        <f t="shared" si="1"/>
        <v>Saturday</v>
      </c>
      <c r="E627" s="41"/>
      <c r="F627" s="38"/>
      <c r="G627" s="38"/>
      <c r="H627" s="41"/>
      <c r="I627" s="38"/>
      <c r="J627" s="38"/>
      <c r="K627" s="32"/>
      <c r="L627" s="32"/>
      <c r="M627" s="32"/>
      <c r="N627" s="33"/>
      <c r="O627" s="34" t="str">
        <f t="shared" si="4"/>
        <v/>
      </c>
    </row>
    <row r="628" ht="22.5" customHeight="1">
      <c r="A628" s="37"/>
      <c r="B628" s="38" t="str">
        <f>'Master Schedule'!B628</f>
        <v/>
      </c>
      <c r="C628" s="39"/>
      <c r="D628" s="40" t="str">
        <f t="shared" si="1"/>
        <v>Saturday</v>
      </c>
      <c r="E628" s="41"/>
      <c r="F628" s="38"/>
      <c r="G628" s="38"/>
      <c r="H628" s="41"/>
      <c r="I628" s="38"/>
      <c r="J628" s="38"/>
      <c r="K628" s="35"/>
      <c r="L628" s="35"/>
      <c r="M628" s="35"/>
      <c r="N628" s="36"/>
      <c r="O628" s="34" t="str">
        <f t="shared" si="4"/>
        <v/>
      </c>
    </row>
    <row r="629" ht="22.5" customHeight="1">
      <c r="A629" s="37"/>
      <c r="B629" s="38" t="str">
        <f>'Master Schedule'!B629</f>
        <v/>
      </c>
      <c r="C629" s="39"/>
      <c r="D629" s="40" t="str">
        <f t="shared" si="1"/>
        <v>Saturday</v>
      </c>
      <c r="E629" s="41"/>
      <c r="F629" s="38"/>
      <c r="G629" s="38"/>
      <c r="H629" s="41"/>
      <c r="I629" s="38"/>
      <c r="J629" s="38"/>
      <c r="K629" s="32"/>
      <c r="L629" s="32"/>
      <c r="M629" s="32"/>
      <c r="N629" s="33"/>
      <c r="O629" s="34" t="str">
        <f t="shared" si="4"/>
        <v/>
      </c>
    </row>
    <row r="630" ht="22.5" customHeight="1">
      <c r="A630" s="37"/>
      <c r="B630" s="38" t="str">
        <f>'Master Schedule'!B630</f>
        <v/>
      </c>
      <c r="C630" s="39"/>
      <c r="D630" s="40" t="str">
        <f t="shared" si="1"/>
        <v>Saturday</v>
      </c>
      <c r="E630" s="41"/>
      <c r="F630" s="38"/>
      <c r="G630" s="38"/>
      <c r="H630" s="41"/>
      <c r="I630" s="38"/>
      <c r="J630" s="38"/>
      <c r="K630" s="35"/>
      <c r="L630" s="35"/>
      <c r="M630" s="35"/>
      <c r="N630" s="36"/>
      <c r="O630" s="34" t="str">
        <f t="shared" si="4"/>
        <v/>
      </c>
    </row>
    <row r="631" ht="22.5" customHeight="1">
      <c r="A631" s="37"/>
      <c r="B631" s="38" t="str">
        <f>'Master Schedule'!B631</f>
        <v/>
      </c>
      <c r="C631" s="39"/>
      <c r="D631" s="40" t="str">
        <f t="shared" si="1"/>
        <v>Saturday</v>
      </c>
      <c r="E631" s="41"/>
      <c r="F631" s="38"/>
      <c r="G631" s="38"/>
      <c r="H631" s="41"/>
      <c r="I631" s="38"/>
      <c r="J631" s="38"/>
      <c r="K631" s="32"/>
      <c r="L631" s="32"/>
      <c r="M631" s="32"/>
      <c r="N631" s="33"/>
      <c r="O631" s="34" t="str">
        <f t="shared" si="4"/>
        <v/>
      </c>
    </row>
    <row r="632" ht="22.5" customHeight="1">
      <c r="A632" s="37"/>
      <c r="B632" s="38" t="str">
        <f>'Master Schedule'!B632</f>
        <v/>
      </c>
      <c r="C632" s="39"/>
      <c r="D632" s="40" t="str">
        <f t="shared" si="1"/>
        <v>Saturday</v>
      </c>
      <c r="E632" s="41"/>
      <c r="F632" s="38"/>
      <c r="G632" s="38"/>
      <c r="H632" s="41"/>
      <c r="I632" s="38"/>
      <c r="J632" s="38"/>
      <c r="K632" s="35"/>
      <c r="L632" s="35"/>
      <c r="M632" s="35"/>
      <c r="N632" s="36"/>
      <c r="O632" s="34" t="str">
        <f t="shared" si="4"/>
        <v/>
      </c>
    </row>
    <row r="633" ht="22.5" customHeight="1">
      <c r="A633" s="37"/>
      <c r="B633" s="38" t="str">
        <f>'Master Schedule'!B633</f>
        <v/>
      </c>
      <c r="C633" s="39"/>
      <c r="D633" s="40" t="str">
        <f t="shared" si="1"/>
        <v>Saturday</v>
      </c>
      <c r="E633" s="41"/>
      <c r="F633" s="38"/>
      <c r="G633" s="38"/>
      <c r="H633" s="41"/>
      <c r="I633" s="38"/>
      <c r="J633" s="38"/>
      <c r="K633" s="32"/>
      <c r="L633" s="32"/>
      <c r="M633" s="32"/>
      <c r="N633" s="33"/>
      <c r="O633" s="34" t="str">
        <f t="shared" si="4"/>
        <v/>
      </c>
    </row>
    <row r="634" ht="22.5" customHeight="1">
      <c r="A634" s="37"/>
      <c r="B634" s="38" t="str">
        <f>'Master Schedule'!B634</f>
        <v/>
      </c>
      <c r="C634" s="39"/>
      <c r="D634" s="40" t="str">
        <f t="shared" si="1"/>
        <v>Saturday</v>
      </c>
      <c r="E634" s="41"/>
      <c r="F634" s="38"/>
      <c r="G634" s="38"/>
      <c r="H634" s="41"/>
      <c r="I634" s="38"/>
      <c r="J634" s="38"/>
      <c r="K634" s="35"/>
      <c r="L634" s="35"/>
      <c r="M634" s="35"/>
      <c r="N634" s="36"/>
      <c r="O634" s="34" t="str">
        <f t="shared" si="4"/>
        <v/>
      </c>
    </row>
    <row r="635" ht="22.5" customHeight="1">
      <c r="A635" s="37"/>
      <c r="B635" s="38" t="str">
        <f>'Master Schedule'!B635</f>
        <v/>
      </c>
      <c r="C635" s="39"/>
      <c r="D635" s="40" t="str">
        <f t="shared" si="1"/>
        <v>Saturday</v>
      </c>
      <c r="E635" s="41"/>
      <c r="F635" s="38"/>
      <c r="G635" s="38"/>
      <c r="H635" s="41"/>
      <c r="I635" s="38"/>
      <c r="J635" s="38"/>
      <c r="K635" s="32"/>
      <c r="L635" s="32"/>
      <c r="M635" s="32"/>
      <c r="N635" s="33"/>
      <c r="O635" s="34" t="str">
        <f t="shared" si="4"/>
        <v/>
      </c>
    </row>
    <row r="636" ht="22.5" customHeight="1">
      <c r="A636" s="37"/>
      <c r="B636" s="38" t="str">
        <f>'Master Schedule'!B636</f>
        <v/>
      </c>
      <c r="C636" s="39"/>
      <c r="D636" s="40" t="str">
        <f t="shared" si="1"/>
        <v>Saturday</v>
      </c>
      <c r="E636" s="41"/>
      <c r="F636" s="38"/>
      <c r="G636" s="38"/>
      <c r="H636" s="41"/>
      <c r="I636" s="38"/>
      <c r="J636" s="38"/>
      <c r="K636" s="35"/>
      <c r="L636" s="35"/>
      <c r="M636" s="35"/>
      <c r="N636" s="36"/>
      <c r="O636" s="34" t="str">
        <f t="shared" si="4"/>
        <v/>
      </c>
    </row>
    <row r="637" ht="22.5" customHeight="1">
      <c r="A637" s="37"/>
      <c r="B637" s="38" t="str">
        <f>'Master Schedule'!B637</f>
        <v/>
      </c>
      <c r="C637" s="39"/>
      <c r="D637" s="40" t="str">
        <f t="shared" si="1"/>
        <v>Saturday</v>
      </c>
      <c r="E637" s="41"/>
      <c r="F637" s="38"/>
      <c r="G637" s="38"/>
      <c r="H637" s="41"/>
      <c r="I637" s="38"/>
      <c r="J637" s="38"/>
      <c r="K637" s="32"/>
      <c r="L637" s="32"/>
      <c r="M637" s="32"/>
      <c r="N637" s="33"/>
      <c r="O637" s="34" t="str">
        <f t="shared" si="4"/>
        <v/>
      </c>
    </row>
    <row r="638" ht="22.5" customHeight="1">
      <c r="A638" s="37"/>
      <c r="B638" s="38" t="str">
        <f>'Master Schedule'!B638</f>
        <v/>
      </c>
      <c r="C638" s="39"/>
      <c r="D638" s="40" t="str">
        <f t="shared" si="1"/>
        <v>Saturday</v>
      </c>
      <c r="E638" s="41"/>
      <c r="F638" s="38"/>
      <c r="G638" s="38"/>
      <c r="H638" s="41"/>
      <c r="I638" s="38"/>
      <c r="J638" s="38"/>
      <c r="K638" s="35"/>
      <c r="L638" s="35"/>
      <c r="M638" s="35"/>
      <c r="N638" s="36"/>
      <c r="O638" s="34" t="str">
        <f t="shared" si="4"/>
        <v/>
      </c>
    </row>
    <row r="639" ht="22.5" customHeight="1">
      <c r="A639" s="37"/>
      <c r="B639" s="38" t="str">
        <f>'Master Schedule'!B639</f>
        <v/>
      </c>
      <c r="C639" s="39"/>
      <c r="D639" s="40" t="str">
        <f t="shared" si="1"/>
        <v>Saturday</v>
      </c>
      <c r="E639" s="41"/>
      <c r="F639" s="38"/>
      <c r="G639" s="38"/>
      <c r="H639" s="41"/>
      <c r="I639" s="38"/>
      <c r="J639" s="38"/>
      <c r="K639" s="32"/>
      <c r="L639" s="32"/>
      <c r="M639" s="32"/>
      <c r="N639" s="33"/>
      <c r="O639" s="34" t="str">
        <f t="shared" si="4"/>
        <v/>
      </c>
    </row>
    <row r="640" ht="22.5" customHeight="1">
      <c r="A640" s="37"/>
      <c r="B640" s="38" t="str">
        <f>'Master Schedule'!B640</f>
        <v/>
      </c>
      <c r="C640" s="39"/>
      <c r="D640" s="40" t="str">
        <f t="shared" si="1"/>
        <v>Saturday</v>
      </c>
      <c r="E640" s="41"/>
      <c r="F640" s="38"/>
      <c r="G640" s="38"/>
      <c r="H640" s="41"/>
      <c r="I640" s="38"/>
      <c r="J640" s="38"/>
      <c r="K640" s="35"/>
      <c r="L640" s="35"/>
      <c r="M640" s="35"/>
      <c r="N640" s="36"/>
      <c r="O640" s="34" t="str">
        <f t="shared" si="4"/>
        <v/>
      </c>
    </row>
    <row r="641" ht="22.5" customHeight="1">
      <c r="A641" s="37"/>
      <c r="B641" s="38" t="str">
        <f>'Master Schedule'!B641</f>
        <v/>
      </c>
      <c r="C641" s="39"/>
      <c r="D641" s="40" t="str">
        <f t="shared" si="1"/>
        <v>Saturday</v>
      </c>
      <c r="E641" s="41"/>
      <c r="F641" s="38"/>
      <c r="G641" s="38"/>
      <c r="H641" s="41"/>
      <c r="I641" s="38"/>
      <c r="J641" s="38"/>
      <c r="K641" s="32"/>
      <c r="L641" s="32"/>
      <c r="M641" s="32"/>
      <c r="N641" s="33"/>
      <c r="O641" s="34" t="str">
        <f t="shared" si="4"/>
        <v/>
      </c>
    </row>
    <row r="642" ht="22.5" customHeight="1">
      <c r="A642" s="37"/>
      <c r="B642" s="38" t="str">
        <f>'Master Schedule'!B642</f>
        <v/>
      </c>
      <c r="C642" s="39"/>
      <c r="D642" s="40" t="str">
        <f t="shared" si="1"/>
        <v>Saturday</v>
      </c>
      <c r="E642" s="41"/>
      <c r="F642" s="38"/>
      <c r="G642" s="38"/>
      <c r="H642" s="41"/>
      <c r="I642" s="38"/>
      <c r="J642" s="38"/>
      <c r="K642" s="35"/>
      <c r="L642" s="35"/>
      <c r="M642" s="35"/>
      <c r="N642" s="36"/>
      <c r="O642" s="34" t="str">
        <f t="shared" si="4"/>
        <v/>
      </c>
    </row>
    <row r="643" ht="22.5" customHeight="1">
      <c r="A643" s="37"/>
      <c r="B643" s="38" t="str">
        <f>'Master Schedule'!B643</f>
        <v/>
      </c>
      <c r="C643" s="39"/>
      <c r="D643" s="40" t="str">
        <f t="shared" si="1"/>
        <v>Saturday</v>
      </c>
      <c r="E643" s="41"/>
      <c r="F643" s="38"/>
      <c r="G643" s="38"/>
      <c r="H643" s="41"/>
      <c r="I643" s="38"/>
      <c r="J643" s="38"/>
      <c r="K643" s="32"/>
      <c r="L643" s="32"/>
      <c r="M643" s="32"/>
      <c r="N643" s="33"/>
      <c r="O643" s="34" t="str">
        <f t="shared" si="4"/>
        <v/>
      </c>
    </row>
    <row r="644" ht="22.5" customHeight="1">
      <c r="A644" s="37"/>
      <c r="B644" s="38" t="str">
        <f>'Master Schedule'!B644</f>
        <v/>
      </c>
      <c r="C644" s="39"/>
      <c r="D644" s="40" t="str">
        <f t="shared" si="1"/>
        <v>Saturday</v>
      </c>
      <c r="E644" s="41"/>
      <c r="F644" s="38"/>
      <c r="G644" s="38"/>
      <c r="H644" s="41"/>
      <c r="I644" s="38"/>
      <c r="J644" s="38"/>
      <c r="K644" s="35"/>
      <c r="L644" s="35"/>
      <c r="M644" s="35"/>
      <c r="N644" s="36"/>
      <c r="O644" s="34" t="str">
        <f t="shared" si="4"/>
        <v/>
      </c>
    </row>
    <row r="645" ht="22.5" customHeight="1">
      <c r="A645" s="37"/>
      <c r="B645" s="38" t="str">
        <f>'Master Schedule'!B645</f>
        <v/>
      </c>
      <c r="C645" s="39"/>
      <c r="D645" s="40" t="str">
        <f t="shared" si="1"/>
        <v>Saturday</v>
      </c>
      <c r="E645" s="41"/>
      <c r="F645" s="38"/>
      <c r="G645" s="38"/>
      <c r="H645" s="41"/>
      <c r="I645" s="38"/>
      <c r="J645" s="38"/>
      <c r="K645" s="32"/>
      <c r="L645" s="32"/>
      <c r="M645" s="32"/>
      <c r="N645" s="33"/>
      <c r="O645" s="34" t="str">
        <f t="shared" si="4"/>
        <v/>
      </c>
    </row>
    <row r="646" ht="22.5" customHeight="1">
      <c r="A646" s="37"/>
      <c r="B646" s="38" t="str">
        <f>'Master Schedule'!B646</f>
        <v/>
      </c>
      <c r="C646" s="39"/>
      <c r="D646" s="40" t="str">
        <f t="shared" si="1"/>
        <v>Saturday</v>
      </c>
      <c r="E646" s="41"/>
      <c r="F646" s="38"/>
      <c r="G646" s="38"/>
      <c r="H646" s="41"/>
      <c r="I646" s="38"/>
      <c r="J646" s="38"/>
      <c r="K646" s="35"/>
      <c r="L646" s="35"/>
      <c r="M646" s="35"/>
      <c r="N646" s="36"/>
      <c r="O646" s="34" t="str">
        <f t="shared" si="4"/>
        <v/>
      </c>
    </row>
    <row r="647" ht="22.5" customHeight="1">
      <c r="A647" s="37"/>
      <c r="B647" s="38" t="str">
        <f>'Master Schedule'!B647</f>
        <v/>
      </c>
      <c r="C647" s="39"/>
      <c r="D647" s="40" t="str">
        <f t="shared" si="1"/>
        <v>Saturday</v>
      </c>
      <c r="E647" s="41"/>
      <c r="F647" s="38"/>
      <c r="G647" s="38"/>
      <c r="H647" s="41"/>
      <c r="I647" s="38"/>
      <c r="J647" s="38"/>
      <c r="K647" s="32"/>
      <c r="L647" s="32"/>
      <c r="M647" s="32"/>
      <c r="N647" s="33"/>
      <c r="O647" s="34" t="str">
        <f t="shared" si="4"/>
        <v/>
      </c>
    </row>
    <row r="648" ht="22.5" customHeight="1">
      <c r="A648" s="37"/>
      <c r="B648" s="38" t="str">
        <f>'Master Schedule'!B648</f>
        <v/>
      </c>
      <c r="C648" s="39"/>
      <c r="D648" s="40" t="str">
        <f t="shared" si="1"/>
        <v>Saturday</v>
      </c>
      <c r="E648" s="41"/>
      <c r="F648" s="38"/>
      <c r="G648" s="38"/>
      <c r="H648" s="41"/>
      <c r="I648" s="38"/>
      <c r="J648" s="38"/>
      <c r="K648" s="35"/>
      <c r="L648" s="35"/>
      <c r="M648" s="35"/>
      <c r="N648" s="36"/>
      <c r="O648" s="34" t="str">
        <f t="shared" si="4"/>
        <v/>
      </c>
    </row>
    <row r="649" ht="22.5" customHeight="1">
      <c r="A649" s="37"/>
      <c r="B649" s="38" t="str">
        <f>'Master Schedule'!B649</f>
        <v/>
      </c>
      <c r="C649" s="39"/>
      <c r="D649" s="40" t="str">
        <f t="shared" si="1"/>
        <v>Saturday</v>
      </c>
      <c r="E649" s="41"/>
      <c r="F649" s="38"/>
      <c r="G649" s="38"/>
      <c r="H649" s="41"/>
      <c r="I649" s="38"/>
      <c r="J649" s="38"/>
      <c r="K649" s="32"/>
      <c r="L649" s="32"/>
      <c r="M649" s="32"/>
      <c r="N649" s="33"/>
      <c r="O649" s="34" t="str">
        <f t="shared" si="4"/>
        <v/>
      </c>
    </row>
    <row r="650" ht="22.5" customHeight="1">
      <c r="A650" s="37"/>
      <c r="B650" s="38" t="str">
        <f>'Master Schedule'!B650</f>
        <v/>
      </c>
      <c r="C650" s="39"/>
      <c r="D650" s="40" t="str">
        <f t="shared" si="1"/>
        <v>Saturday</v>
      </c>
      <c r="E650" s="41"/>
      <c r="F650" s="38"/>
      <c r="G650" s="38"/>
      <c r="H650" s="41"/>
      <c r="I650" s="38"/>
      <c r="J650" s="38"/>
      <c r="K650" s="35"/>
      <c r="L650" s="35"/>
      <c r="M650" s="35"/>
      <c r="N650" s="36"/>
      <c r="O650" s="34" t="str">
        <f t="shared" si="4"/>
        <v/>
      </c>
    </row>
    <row r="651" ht="22.5" customHeight="1">
      <c r="A651" s="37"/>
      <c r="B651" s="38" t="str">
        <f>'Master Schedule'!B651</f>
        <v/>
      </c>
      <c r="C651" s="39"/>
      <c r="D651" s="40" t="str">
        <f t="shared" si="1"/>
        <v>Saturday</v>
      </c>
      <c r="E651" s="41"/>
      <c r="F651" s="38"/>
      <c r="G651" s="38"/>
      <c r="H651" s="41"/>
      <c r="I651" s="38"/>
      <c r="J651" s="38"/>
      <c r="K651" s="32"/>
      <c r="L651" s="32"/>
      <c r="M651" s="32"/>
      <c r="N651" s="33"/>
      <c r="O651" s="34" t="str">
        <f t="shared" si="4"/>
        <v/>
      </c>
    </row>
    <row r="652" ht="22.5" customHeight="1">
      <c r="A652" s="37"/>
      <c r="B652" s="38" t="str">
        <f>'Master Schedule'!B652</f>
        <v/>
      </c>
      <c r="C652" s="39"/>
      <c r="D652" s="40" t="str">
        <f t="shared" si="1"/>
        <v>Saturday</v>
      </c>
      <c r="E652" s="41"/>
      <c r="F652" s="38"/>
      <c r="G652" s="38"/>
      <c r="H652" s="41"/>
      <c r="I652" s="38"/>
      <c r="J652" s="38"/>
      <c r="K652" s="35"/>
      <c r="L652" s="35"/>
      <c r="M652" s="35"/>
      <c r="N652" s="36"/>
      <c r="O652" s="34" t="str">
        <f t="shared" si="4"/>
        <v/>
      </c>
    </row>
    <row r="653" ht="22.5" customHeight="1">
      <c r="A653" s="37"/>
      <c r="B653" s="38" t="str">
        <f>'Master Schedule'!B653</f>
        <v/>
      </c>
      <c r="C653" s="39"/>
      <c r="D653" s="40" t="str">
        <f t="shared" si="1"/>
        <v>Saturday</v>
      </c>
      <c r="E653" s="41"/>
      <c r="F653" s="38"/>
      <c r="G653" s="38"/>
      <c r="H653" s="41"/>
      <c r="I653" s="38"/>
      <c r="J653" s="38"/>
      <c r="K653" s="32"/>
      <c r="L653" s="32"/>
      <c r="M653" s="32"/>
      <c r="N653" s="33"/>
      <c r="O653" s="34" t="str">
        <f t="shared" si="4"/>
        <v/>
      </c>
    </row>
    <row r="654" ht="22.5" customHeight="1">
      <c r="A654" s="37"/>
      <c r="B654" s="38" t="str">
        <f>'Master Schedule'!B654</f>
        <v/>
      </c>
      <c r="C654" s="39"/>
      <c r="D654" s="40" t="str">
        <f t="shared" si="1"/>
        <v>Saturday</v>
      </c>
      <c r="E654" s="41"/>
      <c r="F654" s="38"/>
      <c r="G654" s="38"/>
      <c r="H654" s="41"/>
      <c r="I654" s="38"/>
      <c r="J654" s="38"/>
      <c r="K654" s="35"/>
      <c r="L654" s="35"/>
      <c r="M654" s="35"/>
      <c r="N654" s="36"/>
      <c r="O654" s="34" t="str">
        <f t="shared" si="4"/>
        <v/>
      </c>
    </row>
    <row r="655" ht="22.5" customHeight="1">
      <c r="A655" s="37"/>
      <c r="B655" s="38" t="str">
        <f>'Master Schedule'!B655</f>
        <v/>
      </c>
      <c r="C655" s="39"/>
      <c r="D655" s="40" t="str">
        <f t="shared" si="1"/>
        <v>Saturday</v>
      </c>
      <c r="E655" s="41"/>
      <c r="F655" s="38"/>
      <c r="G655" s="38"/>
      <c r="H655" s="41"/>
      <c r="I655" s="38"/>
      <c r="J655" s="38"/>
      <c r="K655" s="32"/>
      <c r="L655" s="32"/>
      <c r="M655" s="32"/>
      <c r="N655" s="33"/>
      <c r="O655" s="34" t="str">
        <f t="shared" si="4"/>
        <v/>
      </c>
    </row>
    <row r="656" ht="22.5" customHeight="1">
      <c r="A656" s="37"/>
      <c r="B656" s="38" t="str">
        <f>'Master Schedule'!B656</f>
        <v/>
      </c>
      <c r="C656" s="39"/>
      <c r="D656" s="40" t="str">
        <f t="shared" si="1"/>
        <v>Saturday</v>
      </c>
      <c r="E656" s="41"/>
      <c r="F656" s="38"/>
      <c r="G656" s="38"/>
      <c r="H656" s="41"/>
      <c r="I656" s="38"/>
      <c r="J656" s="38"/>
      <c r="K656" s="35"/>
      <c r="L656" s="35"/>
      <c r="M656" s="35"/>
      <c r="N656" s="36"/>
      <c r="O656" s="34" t="str">
        <f t="shared" si="4"/>
        <v/>
      </c>
    </row>
    <row r="657" ht="22.5" customHeight="1">
      <c r="A657" s="37"/>
      <c r="B657" s="38" t="str">
        <f>'Master Schedule'!B657</f>
        <v/>
      </c>
      <c r="C657" s="39"/>
      <c r="D657" s="40" t="str">
        <f t="shared" si="1"/>
        <v>Saturday</v>
      </c>
      <c r="E657" s="41"/>
      <c r="F657" s="38"/>
      <c r="G657" s="38"/>
      <c r="H657" s="41"/>
      <c r="I657" s="38"/>
      <c r="J657" s="38"/>
      <c r="K657" s="32"/>
      <c r="L657" s="32"/>
      <c r="M657" s="32"/>
      <c r="N657" s="33"/>
      <c r="O657" s="34" t="str">
        <f t="shared" si="4"/>
        <v/>
      </c>
    </row>
    <row r="658" ht="22.5" customHeight="1">
      <c r="A658" s="37"/>
      <c r="B658" s="38" t="str">
        <f>'Master Schedule'!B658</f>
        <v/>
      </c>
      <c r="C658" s="39"/>
      <c r="D658" s="40" t="str">
        <f t="shared" si="1"/>
        <v>Saturday</v>
      </c>
      <c r="E658" s="41"/>
      <c r="F658" s="38"/>
      <c r="G658" s="38"/>
      <c r="H658" s="41"/>
      <c r="I658" s="38"/>
      <c r="J658" s="38"/>
      <c r="K658" s="35"/>
      <c r="L658" s="35"/>
      <c r="M658" s="35"/>
      <c r="N658" s="36"/>
      <c r="O658" s="34" t="str">
        <f t="shared" si="4"/>
        <v/>
      </c>
    </row>
    <row r="659" ht="22.5" customHeight="1">
      <c r="A659" s="37"/>
      <c r="B659" s="38" t="str">
        <f>'Master Schedule'!B659</f>
        <v/>
      </c>
      <c r="C659" s="39"/>
      <c r="D659" s="40" t="str">
        <f t="shared" si="1"/>
        <v>Saturday</v>
      </c>
      <c r="E659" s="41"/>
      <c r="F659" s="38"/>
      <c r="G659" s="38"/>
      <c r="H659" s="41"/>
      <c r="I659" s="38"/>
      <c r="J659" s="38"/>
      <c r="K659" s="32"/>
      <c r="L659" s="32"/>
      <c r="M659" s="32"/>
      <c r="N659" s="33"/>
      <c r="O659" s="34" t="str">
        <f t="shared" si="4"/>
        <v/>
      </c>
    </row>
    <row r="660" ht="22.5" customHeight="1">
      <c r="A660" s="37"/>
      <c r="B660" s="38" t="str">
        <f>'Master Schedule'!B660</f>
        <v/>
      </c>
      <c r="C660" s="39"/>
      <c r="D660" s="40" t="str">
        <f t="shared" si="1"/>
        <v>Saturday</v>
      </c>
      <c r="E660" s="41"/>
      <c r="F660" s="38"/>
      <c r="G660" s="38"/>
      <c r="H660" s="41"/>
      <c r="I660" s="38"/>
      <c r="J660" s="38"/>
      <c r="K660" s="35"/>
      <c r="L660" s="35"/>
      <c r="M660" s="35"/>
      <c r="N660" s="36"/>
      <c r="O660" s="34" t="str">
        <f t="shared" si="4"/>
        <v/>
      </c>
    </row>
    <row r="661" ht="22.5" customHeight="1">
      <c r="A661" s="37"/>
      <c r="B661" s="38" t="str">
        <f>'Master Schedule'!B661</f>
        <v/>
      </c>
      <c r="C661" s="39"/>
      <c r="D661" s="40" t="str">
        <f t="shared" si="1"/>
        <v>Saturday</v>
      </c>
      <c r="E661" s="41"/>
      <c r="F661" s="38"/>
      <c r="G661" s="38"/>
      <c r="H661" s="41"/>
      <c r="I661" s="38"/>
      <c r="J661" s="38"/>
      <c r="K661" s="32"/>
      <c r="L661" s="32"/>
      <c r="M661" s="32"/>
      <c r="N661" s="33"/>
      <c r="O661" s="34" t="str">
        <f t="shared" si="4"/>
        <v/>
      </c>
    </row>
    <row r="662" ht="22.5" customHeight="1">
      <c r="A662" s="37"/>
      <c r="B662" s="38" t="str">
        <f>'Master Schedule'!B662</f>
        <v/>
      </c>
      <c r="C662" s="39"/>
      <c r="D662" s="40" t="str">
        <f t="shared" si="1"/>
        <v>Saturday</v>
      </c>
      <c r="E662" s="41"/>
      <c r="F662" s="38"/>
      <c r="G662" s="38"/>
      <c r="H662" s="41"/>
      <c r="I662" s="38"/>
      <c r="J662" s="38"/>
      <c r="K662" s="35"/>
      <c r="L662" s="35"/>
      <c r="M662" s="35"/>
      <c r="N662" s="36"/>
      <c r="O662" s="34" t="str">
        <f t="shared" si="4"/>
        <v/>
      </c>
    </row>
    <row r="663" ht="22.5" customHeight="1">
      <c r="A663" s="37"/>
      <c r="B663" s="38" t="str">
        <f>'Master Schedule'!B663</f>
        <v/>
      </c>
      <c r="C663" s="39"/>
      <c r="D663" s="40" t="str">
        <f t="shared" si="1"/>
        <v>Saturday</v>
      </c>
      <c r="E663" s="41"/>
      <c r="F663" s="38"/>
      <c r="G663" s="38"/>
      <c r="H663" s="41"/>
      <c r="I663" s="38"/>
      <c r="J663" s="38"/>
      <c r="K663" s="32"/>
      <c r="L663" s="32"/>
      <c r="M663" s="32"/>
      <c r="N663" s="33"/>
      <c r="O663" s="34" t="str">
        <f t="shared" si="4"/>
        <v/>
      </c>
    </row>
    <row r="664" ht="22.5" customHeight="1">
      <c r="A664" s="37"/>
      <c r="B664" s="38" t="str">
        <f>'Master Schedule'!B664</f>
        <v/>
      </c>
      <c r="C664" s="39"/>
      <c r="D664" s="40" t="str">
        <f t="shared" si="1"/>
        <v>Saturday</v>
      </c>
      <c r="E664" s="41"/>
      <c r="F664" s="38"/>
      <c r="G664" s="38"/>
      <c r="H664" s="41"/>
      <c r="I664" s="38"/>
      <c r="J664" s="38"/>
      <c r="K664" s="35"/>
      <c r="L664" s="35"/>
      <c r="M664" s="35"/>
      <c r="N664" s="36"/>
      <c r="O664" s="34" t="str">
        <f t="shared" si="4"/>
        <v/>
      </c>
    </row>
    <row r="665" ht="22.5" customHeight="1">
      <c r="A665" s="37"/>
      <c r="B665" s="38" t="str">
        <f>'Master Schedule'!B665</f>
        <v/>
      </c>
      <c r="C665" s="39"/>
      <c r="D665" s="40" t="str">
        <f t="shared" si="1"/>
        <v>Saturday</v>
      </c>
      <c r="E665" s="41"/>
      <c r="F665" s="38"/>
      <c r="G665" s="38"/>
      <c r="H665" s="41"/>
      <c r="I665" s="38"/>
      <c r="J665" s="38"/>
      <c r="K665" s="32"/>
      <c r="L665" s="32"/>
      <c r="M665" s="32"/>
      <c r="N665" s="33"/>
      <c r="O665" s="34" t="str">
        <f t="shared" si="4"/>
        <v/>
      </c>
    </row>
    <row r="666" ht="22.5" customHeight="1">
      <c r="A666" s="37"/>
      <c r="B666" s="38" t="str">
        <f>'Master Schedule'!B666</f>
        <v/>
      </c>
      <c r="C666" s="39"/>
      <c r="D666" s="40" t="str">
        <f t="shared" si="1"/>
        <v>Saturday</v>
      </c>
      <c r="E666" s="41"/>
      <c r="F666" s="38"/>
      <c r="G666" s="38"/>
      <c r="H666" s="41"/>
      <c r="I666" s="38"/>
      <c r="J666" s="38"/>
      <c r="K666" s="35"/>
      <c r="L666" s="35"/>
      <c r="M666" s="35"/>
      <c r="N666" s="36"/>
      <c r="O666" s="34" t="str">
        <f t="shared" si="4"/>
        <v/>
      </c>
    </row>
    <row r="667" ht="22.5" customHeight="1">
      <c r="A667" s="37"/>
      <c r="B667" s="38" t="str">
        <f>'Master Schedule'!B667</f>
        <v/>
      </c>
      <c r="C667" s="39"/>
      <c r="D667" s="40" t="str">
        <f t="shared" si="1"/>
        <v>Saturday</v>
      </c>
      <c r="E667" s="41"/>
      <c r="F667" s="38"/>
      <c r="G667" s="38"/>
      <c r="H667" s="41"/>
      <c r="I667" s="38"/>
      <c r="J667" s="38"/>
      <c r="K667" s="32"/>
      <c r="L667" s="32"/>
      <c r="M667" s="32"/>
      <c r="N667" s="33"/>
      <c r="O667" s="34" t="str">
        <f t="shared" si="4"/>
        <v/>
      </c>
    </row>
    <row r="668" ht="22.5" customHeight="1">
      <c r="A668" s="37"/>
      <c r="B668" s="38" t="str">
        <f>'Master Schedule'!B668</f>
        <v/>
      </c>
      <c r="C668" s="39"/>
      <c r="D668" s="40" t="str">
        <f t="shared" si="1"/>
        <v>Saturday</v>
      </c>
      <c r="E668" s="41"/>
      <c r="F668" s="38"/>
      <c r="G668" s="38"/>
      <c r="H668" s="41"/>
      <c r="I668" s="38"/>
      <c r="J668" s="38"/>
      <c r="K668" s="35"/>
      <c r="L668" s="35"/>
      <c r="M668" s="35"/>
      <c r="N668" s="36"/>
      <c r="O668" s="34" t="str">
        <f t="shared" si="4"/>
        <v/>
      </c>
    </row>
    <row r="669" ht="22.5" customHeight="1">
      <c r="A669" s="37"/>
      <c r="B669" s="38" t="str">
        <f>'Master Schedule'!B669</f>
        <v/>
      </c>
      <c r="C669" s="39"/>
      <c r="D669" s="40" t="str">
        <f t="shared" si="1"/>
        <v>Saturday</v>
      </c>
      <c r="E669" s="41"/>
      <c r="F669" s="38"/>
      <c r="G669" s="38"/>
      <c r="H669" s="41"/>
      <c r="I669" s="38"/>
      <c r="J669" s="38"/>
      <c r="K669" s="32"/>
      <c r="L669" s="32"/>
      <c r="M669" s="32"/>
      <c r="N669" s="33"/>
      <c r="O669" s="34" t="str">
        <f t="shared" si="4"/>
        <v/>
      </c>
    </row>
    <row r="670" ht="22.5" customHeight="1">
      <c r="A670" s="37"/>
      <c r="B670" s="38" t="str">
        <f>'Master Schedule'!B670</f>
        <v/>
      </c>
      <c r="C670" s="39"/>
      <c r="D670" s="40" t="str">
        <f t="shared" si="1"/>
        <v>Saturday</v>
      </c>
      <c r="E670" s="41"/>
      <c r="F670" s="38"/>
      <c r="G670" s="38"/>
      <c r="H670" s="41"/>
      <c r="I670" s="38"/>
      <c r="J670" s="38"/>
      <c r="K670" s="35"/>
      <c r="L670" s="35"/>
      <c r="M670" s="35"/>
      <c r="N670" s="36"/>
      <c r="O670" s="34" t="str">
        <f t="shared" si="4"/>
        <v/>
      </c>
    </row>
    <row r="671" ht="22.5" customHeight="1">
      <c r="A671" s="37"/>
      <c r="B671" s="38" t="str">
        <f>'Master Schedule'!B671</f>
        <v/>
      </c>
      <c r="C671" s="39"/>
      <c r="D671" s="40" t="str">
        <f t="shared" si="1"/>
        <v>Saturday</v>
      </c>
      <c r="E671" s="41"/>
      <c r="F671" s="38"/>
      <c r="G671" s="38"/>
      <c r="H671" s="41"/>
      <c r="I671" s="38"/>
      <c r="J671" s="38"/>
      <c r="K671" s="32"/>
      <c r="L671" s="32"/>
      <c r="M671" s="32"/>
      <c r="N671" s="33"/>
      <c r="O671" s="34" t="str">
        <f t="shared" si="4"/>
        <v/>
      </c>
    </row>
    <row r="672" ht="22.5" customHeight="1">
      <c r="A672" s="37"/>
      <c r="B672" s="38" t="str">
        <f>'Master Schedule'!B672</f>
        <v/>
      </c>
      <c r="C672" s="39"/>
      <c r="D672" s="40" t="str">
        <f t="shared" si="1"/>
        <v>Saturday</v>
      </c>
      <c r="E672" s="41"/>
      <c r="F672" s="38"/>
      <c r="G672" s="38"/>
      <c r="H672" s="41"/>
      <c r="I672" s="38"/>
      <c r="J672" s="38"/>
      <c r="K672" s="35"/>
      <c r="L672" s="35"/>
      <c r="M672" s="35"/>
      <c r="N672" s="36"/>
      <c r="O672" s="34" t="str">
        <f t="shared" si="4"/>
        <v/>
      </c>
    </row>
    <row r="673" ht="22.5" customHeight="1">
      <c r="A673" s="37"/>
      <c r="B673" s="38" t="str">
        <f>'Master Schedule'!B673</f>
        <v/>
      </c>
      <c r="C673" s="39"/>
      <c r="D673" s="40" t="str">
        <f t="shared" si="1"/>
        <v>Saturday</v>
      </c>
      <c r="E673" s="41"/>
      <c r="F673" s="38"/>
      <c r="G673" s="38"/>
      <c r="H673" s="41"/>
      <c r="I673" s="38"/>
      <c r="J673" s="38"/>
      <c r="K673" s="32"/>
      <c r="L673" s="32"/>
      <c r="M673" s="32"/>
      <c r="N673" s="33"/>
      <c r="O673" s="34" t="str">
        <f t="shared" si="4"/>
        <v/>
      </c>
    </row>
    <row r="674" ht="22.5" customHeight="1">
      <c r="A674" s="37"/>
      <c r="B674" s="38" t="str">
        <f>'Master Schedule'!B674</f>
        <v/>
      </c>
      <c r="C674" s="39"/>
      <c r="D674" s="40" t="str">
        <f t="shared" si="1"/>
        <v>Saturday</v>
      </c>
      <c r="E674" s="41"/>
      <c r="F674" s="38"/>
      <c r="G674" s="38"/>
      <c r="H674" s="41"/>
      <c r="I674" s="38"/>
      <c r="J674" s="38"/>
      <c r="K674" s="35"/>
      <c r="L674" s="35"/>
      <c r="M674" s="35"/>
      <c r="N674" s="36"/>
      <c r="O674" s="34" t="str">
        <f t="shared" si="4"/>
        <v/>
      </c>
    </row>
    <row r="675" ht="22.5" customHeight="1">
      <c r="A675" s="37"/>
      <c r="B675" s="38" t="str">
        <f>'Master Schedule'!B675</f>
        <v/>
      </c>
      <c r="C675" s="39"/>
      <c r="D675" s="40" t="str">
        <f t="shared" si="1"/>
        <v>Saturday</v>
      </c>
      <c r="E675" s="41"/>
      <c r="F675" s="38"/>
      <c r="G675" s="38"/>
      <c r="H675" s="41"/>
      <c r="I675" s="38"/>
      <c r="J675" s="38"/>
      <c r="K675" s="32"/>
      <c r="L675" s="32"/>
      <c r="M675" s="32"/>
      <c r="N675" s="33"/>
      <c r="O675" s="34" t="str">
        <f t="shared" si="4"/>
        <v/>
      </c>
    </row>
    <row r="676" ht="22.5" customHeight="1">
      <c r="A676" s="37"/>
      <c r="B676" s="38" t="str">
        <f>'Master Schedule'!B676</f>
        <v/>
      </c>
      <c r="C676" s="39"/>
      <c r="D676" s="40" t="str">
        <f t="shared" si="1"/>
        <v>Saturday</v>
      </c>
      <c r="E676" s="41"/>
      <c r="F676" s="38"/>
      <c r="G676" s="38"/>
      <c r="H676" s="41"/>
      <c r="I676" s="38"/>
      <c r="J676" s="38"/>
      <c r="K676" s="35"/>
      <c r="L676" s="35"/>
      <c r="M676" s="35"/>
      <c r="N676" s="36"/>
      <c r="O676" s="34" t="str">
        <f t="shared" si="4"/>
        <v/>
      </c>
    </row>
    <row r="677" ht="22.5" customHeight="1">
      <c r="A677" s="37"/>
      <c r="B677" s="38" t="str">
        <f>'Master Schedule'!B677</f>
        <v/>
      </c>
      <c r="C677" s="39"/>
      <c r="D677" s="40" t="str">
        <f t="shared" si="1"/>
        <v>Saturday</v>
      </c>
      <c r="E677" s="41"/>
      <c r="F677" s="38"/>
      <c r="G677" s="38"/>
      <c r="H677" s="41"/>
      <c r="I677" s="38"/>
      <c r="J677" s="38"/>
      <c r="K677" s="32"/>
      <c r="L677" s="32"/>
      <c r="M677" s="32"/>
      <c r="N677" s="33"/>
      <c r="O677" s="34" t="str">
        <f t="shared" si="4"/>
        <v/>
      </c>
    </row>
    <row r="678" ht="22.5" customHeight="1">
      <c r="A678" s="37"/>
      <c r="B678" s="38" t="str">
        <f>'Master Schedule'!B678</f>
        <v/>
      </c>
      <c r="C678" s="39"/>
      <c r="D678" s="40" t="str">
        <f t="shared" si="1"/>
        <v>Saturday</v>
      </c>
      <c r="E678" s="41"/>
      <c r="F678" s="38"/>
      <c r="G678" s="38"/>
      <c r="H678" s="41"/>
      <c r="I678" s="38"/>
      <c r="J678" s="38"/>
      <c r="K678" s="35"/>
      <c r="L678" s="35"/>
      <c r="M678" s="35"/>
      <c r="N678" s="36"/>
      <c r="O678" s="34" t="str">
        <f t="shared" si="4"/>
        <v/>
      </c>
    </row>
    <row r="679" ht="22.5" customHeight="1">
      <c r="A679" s="37"/>
      <c r="B679" s="38" t="str">
        <f>'Master Schedule'!B679</f>
        <v/>
      </c>
      <c r="C679" s="39"/>
      <c r="D679" s="40" t="str">
        <f t="shared" si="1"/>
        <v>Saturday</v>
      </c>
      <c r="E679" s="41"/>
      <c r="F679" s="38"/>
      <c r="G679" s="38"/>
      <c r="H679" s="41"/>
      <c r="I679" s="38"/>
      <c r="J679" s="38"/>
      <c r="K679" s="32"/>
      <c r="L679" s="32"/>
      <c r="M679" s="32"/>
      <c r="N679" s="33"/>
      <c r="O679" s="34" t="str">
        <f t="shared" si="4"/>
        <v/>
      </c>
    </row>
    <row r="680" ht="22.5" customHeight="1">
      <c r="A680" s="37"/>
      <c r="B680" s="38" t="str">
        <f>'Master Schedule'!B680</f>
        <v/>
      </c>
      <c r="C680" s="39"/>
      <c r="D680" s="40" t="str">
        <f t="shared" si="1"/>
        <v>Saturday</v>
      </c>
      <c r="E680" s="41"/>
      <c r="F680" s="38"/>
      <c r="G680" s="38"/>
      <c r="H680" s="41"/>
      <c r="I680" s="38"/>
      <c r="J680" s="38"/>
      <c r="K680" s="35"/>
      <c r="L680" s="35"/>
      <c r="M680" s="35"/>
      <c r="N680" s="36"/>
      <c r="O680" s="34" t="str">
        <f t="shared" si="4"/>
        <v/>
      </c>
    </row>
    <row r="681" ht="22.5" customHeight="1">
      <c r="A681" s="37"/>
      <c r="B681" s="38" t="str">
        <f>'Master Schedule'!B681</f>
        <v/>
      </c>
      <c r="C681" s="39"/>
      <c r="D681" s="40" t="str">
        <f t="shared" si="1"/>
        <v>Saturday</v>
      </c>
      <c r="E681" s="41"/>
      <c r="F681" s="38"/>
      <c r="G681" s="38"/>
      <c r="H681" s="41"/>
      <c r="I681" s="38"/>
      <c r="J681" s="38"/>
      <c r="K681" s="32"/>
      <c r="L681" s="32"/>
      <c r="M681" s="32"/>
      <c r="N681" s="33"/>
      <c r="O681" s="34" t="str">
        <f t="shared" si="4"/>
        <v/>
      </c>
    </row>
    <row r="682" ht="22.5" customHeight="1">
      <c r="A682" s="37"/>
      <c r="B682" s="38" t="str">
        <f>'Master Schedule'!B682</f>
        <v/>
      </c>
      <c r="C682" s="39"/>
      <c r="D682" s="40" t="str">
        <f t="shared" si="1"/>
        <v>Saturday</v>
      </c>
      <c r="E682" s="41"/>
      <c r="F682" s="38"/>
      <c r="G682" s="38"/>
      <c r="H682" s="41"/>
      <c r="I682" s="38"/>
      <c r="J682" s="38"/>
      <c r="K682" s="35"/>
      <c r="L682" s="35"/>
      <c r="M682" s="35"/>
      <c r="N682" s="36"/>
      <c r="O682" s="34" t="str">
        <f t="shared" si="4"/>
        <v/>
      </c>
    </row>
    <row r="683" ht="22.5" customHeight="1">
      <c r="A683" s="37"/>
      <c r="B683" s="38" t="str">
        <f>'Master Schedule'!B683</f>
        <v/>
      </c>
      <c r="C683" s="39"/>
      <c r="D683" s="40" t="str">
        <f t="shared" si="1"/>
        <v>Saturday</v>
      </c>
      <c r="E683" s="41"/>
      <c r="F683" s="38"/>
      <c r="G683" s="38"/>
      <c r="H683" s="41"/>
      <c r="I683" s="38"/>
      <c r="J683" s="38"/>
      <c r="K683" s="32"/>
      <c r="L683" s="32"/>
      <c r="M683" s="32"/>
      <c r="N683" s="33"/>
      <c r="O683" s="34" t="str">
        <f t="shared" si="4"/>
        <v/>
      </c>
    </row>
    <row r="684" ht="22.5" customHeight="1">
      <c r="A684" s="37"/>
      <c r="B684" s="38" t="str">
        <f>'Master Schedule'!B684</f>
        <v/>
      </c>
      <c r="C684" s="39"/>
      <c r="D684" s="40" t="str">
        <f t="shared" si="1"/>
        <v>Saturday</v>
      </c>
      <c r="E684" s="41"/>
      <c r="F684" s="38"/>
      <c r="G684" s="38"/>
      <c r="H684" s="41"/>
      <c r="I684" s="38"/>
      <c r="J684" s="38"/>
      <c r="K684" s="35"/>
      <c r="L684" s="35"/>
      <c r="M684" s="35"/>
      <c r="N684" s="36"/>
      <c r="O684" s="34" t="str">
        <f t="shared" si="4"/>
        <v/>
      </c>
    </row>
    <row r="685" ht="22.5" customHeight="1">
      <c r="A685" s="37"/>
      <c r="B685" s="38" t="str">
        <f>'Master Schedule'!B685</f>
        <v/>
      </c>
      <c r="C685" s="39"/>
      <c r="D685" s="40" t="str">
        <f t="shared" si="1"/>
        <v>Saturday</v>
      </c>
      <c r="E685" s="41"/>
      <c r="F685" s="38"/>
      <c r="G685" s="38"/>
      <c r="H685" s="41"/>
      <c r="I685" s="38"/>
      <c r="J685" s="38"/>
      <c r="K685" s="32"/>
      <c r="L685" s="32"/>
      <c r="M685" s="32"/>
      <c r="N685" s="33"/>
      <c r="O685" s="34" t="str">
        <f t="shared" si="4"/>
        <v/>
      </c>
    </row>
    <row r="686" ht="22.5" customHeight="1">
      <c r="A686" s="37"/>
      <c r="B686" s="38" t="str">
        <f>'Master Schedule'!B686</f>
        <v/>
      </c>
      <c r="C686" s="39"/>
      <c r="D686" s="40" t="str">
        <f t="shared" si="1"/>
        <v>Saturday</v>
      </c>
      <c r="E686" s="41"/>
      <c r="F686" s="38"/>
      <c r="G686" s="38"/>
      <c r="H686" s="41"/>
      <c r="I686" s="38"/>
      <c r="J686" s="38"/>
      <c r="K686" s="35"/>
      <c r="L686" s="35"/>
      <c r="M686" s="35"/>
      <c r="N686" s="36"/>
      <c r="O686" s="34" t="str">
        <f t="shared" si="4"/>
        <v/>
      </c>
    </row>
    <row r="687" ht="22.5" customHeight="1">
      <c r="A687" s="37"/>
      <c r="B687" s="38" t="str">
        <f>'Master Schedule'!B687</f>
        <v/>
      </c>
      <c r="C687" s="39"/>
      <c r="D687" s="40" t="str">
        <f t="shared" si="1"/>
        <v>Saturday</v>
      </c>
      <c r="E687" s="41"/>
      <c r="F687" s="38"/>
      <c r="G687" s="38"/>
      <c r="H687" s="41"/>
      <c r="I687" s="38"/>
      <c r="J687" s="38"/>
      <c r="K687" s="32"/>
      <c r="L687" s="32"/>
      <c r="M687" s="32"/>
      <c r="N687" s="33"/>
      <c r="O687" s="34" t="str">
        <f t="shared" si="4"/>
        <v/>
      </c>
    </row>
    <row r="688" ht="22.5" customHeight="1">
      <c r="A688" s="37"/>
      <c r="B688" s="38" t="str">
        <f>'Master Schedule'!B688</f>
        <v/>
      </c>
      <c r="C688" s="39"/>
      <c r="D688" s="40" t="str">
        <f t="shared" si="1"/>
        <v>Saturday</v>
      </c>
      <c r="E688" s="41"/>
      <c r="F688" s="38"/>
      <c r="G688" s="38"/>
      <c r="H688" s="41"/>
      <c r="I688" s="38"/>
      <c r="J688" s="38"/>
      <c r="K688" s="35"/>
      <c r="L688" s="35"/>
      <c r="M688" s="35"/>
      <c r="N688" s="36"/>
      <c r="O688" s="34" t="str">
        <f t="shared" si="4"/>
        <v/>
      </c>
    </row>
    <row r="689" ht="22.5" customHeight="1">
      <c r="A689" s="37"/>
      <c r="B689" s="38" t="str">
        <f>'Master Schedule'!B689</f>
        <v/>
      </c>
      <c r="C689" s="39"/>
      <c r="D689" s="40" t="str">
        <f t="shared" si="1"/>
        <v>Saturday</v>
      </c>
      <c r="E689" s="41"/>
      <c r="F689" s="38"/>
      <c r="G689" s="38"/>
      <c r="H689" s="41"/>
      <c r="I689" s="38"/>
      <c r="J689" s="38"/>
      <c r="K689" s="32"/>
      <c r="L689" s="32"/>
      <c r="M689" s="32"/>
      <c r="N689" s="33"/>
      <c r="O689" s="34" t="str">
        <f t="shared" si="4"/>
        <v/>
      </c>
    </row>
    <row r="690" ht="22.5" customHeight="1">
      <c r="A690" s="37"/>
      <c r="B690" s="38" t="str">
        <f>'Master Schedule'!B690</f>
        <v/>
      </c>
      <c r="C690" s="39"/>
      <c r="D690" s="40" t="str">
        <f t="shared" si="1"/>
        <v>Saturday</v>
      </c>
      <c r="E690" s="41"/>
      <c r="F690" s="38"/>
      <c r="G690" s="38"/>
      <c r="H690" s="41"/>
      <c r="I690" s="38"/>
      <c r="J690" s="38"/>
      <c r="K690" s="35"/>
      <c r="L690" s="35"/>
      <c r="M690" s="35"/>
      <c r="N690" s="36"/>
      <c r="O690" s="34" t="str">
        <f t="shared" si="4"/>
        <v/>
      </c>
    </row>
    <row r="691" ht="22.5" customHeight="1">
      <c r="A691" s="37"/>
      <c r="B691" s="38" t="str">
        <f>'Master Schedule'!B691</f>
        <v/>
      </c>
      <c r="C691" s="39"/>
      <c r="D691" s="40" t="str">
        <f t="shared" si="1"/>
        <v>Saturday</v>
      </c>
      <c r="E691" s="41"/>
      <c r="F691" s="38"/>
      <c r="G691" s="38"/>
      <c r="H691" s="41"/>
      <c r="I691" s="38"/>
      <c r="J691" s="38"/>
      <c r="K691" s="32"/>
      <c r="L691" s="32"/>
      <c r="M691" s="32"/>
      <c r="N691" s="33"/>
      <c r="O691" s="34" t="str">
        <f t="shared" si="4"/>
        <v/>
      </c>
    </row>
    <row r="692" ht="22.5" customHeight="1">
      <c r="A692" s="37"/>
      <c r="B692" s="38" t="str">
        <f>'Master Schedule'!B692</f>
        <v/>
      </c>
      <c r="C692" s="39"/>
      <c r="D692" s="40" t="str">
        <f t="shared" si="1"/>
        <v>Saturday</v>
      </c>
      <c r="E692" s="41"/>
      <c r="F692" s="38"/>
      <c r="G692" s="38"/>
      <c r="H692" s="41"/>
      <c r="I692" s="38"/>
      <c r="J692" s="38"/>
      <c r="K692" s="35"/>
      <c r="L692" s="35"/>
      <c r="M692" s="35"/>
      <c r="N692" s="36"/>
      <c r="O692" s="34" t="str">
        <f t="shared" si="4"/>
        <v/>
      </c>
    </row>
    <row r="693" ht="22.5" customHeight="1">
      <c r="A693" s="37"/>
      <c r="B693" s="38" t="str">
        <f>'Master Schedule'!B693</f>
        <v/>
      </c>
      <c r="C693" s="39"/>
      <c r="D693" s="40" t="str">
        <f t="shared" si="1"/>
        <v>Saturday</v>
      </c>
      <c r="E693" s="41"/>
      <c r="F693" s="38"/>
      <c r="G693" s="38"/>
      <c r="H693" s="41"/>
      <c r="I693" s="38"/>
      <c r="J693" s="38"/>
      <c r="K693" s="32"/>
      <c r="L693" s="32"/>
      <c r="M693" s="32"/>
      <c r="N693" s="33"/>
      <c r="O693" s="34" t="str">
        <f t="shared" si="4"/>
        <v/>
      </c>
    </row>
    <row r="694" ht="22.5" customHeight="1">
      <c r="A694" s="37"/>
      <c r="B694" s="38" t="str">
        <f>'Master Schedule'!B694</f>
        <v/>
      </c>
      <c r="C694" s="39"/>
      <c r="D694" s="40" t="str">
        <f t="shared" si="1"/>
        <v>Saturday</v>
      </c>
      <c r="E694" s="41"/>
      <c r="F694" s="38"/>
      <c r="G694" s="38"/>
      <c r="H694" s="41"/>
      <c r="I694" s="38"/>
      <c r="J694" s="38"/>
      <c r="K694" s="35"/>
      <c r="L694" s="35"/>
      <c r="M694" s="35"/>
      <c r="N694" s="36"/>
      <c r="O694" s="34" t="str">
        <f t="shared" si="4"/>
        <v/>
      </c>
    </row>
    <row r="695" ht="22.5" customHeight="1">
      <c r="A695" s="37"/>
      <c r="B695" s="38" t="str">
        <f>'Master Schedule'!B695</f>
        <v/>
      </c>
      <c r="C695" s="39"/>
      <c r="D695" s="40" t="str">
        <f t="shared" si="1"/>
        <v>Saturday</v>
      </c>
      <c r="E695" s="41"/>
      <c r="F695" s="38"/>
      <c r="G695" s="38"/>
      <c r="H695" s="41"/>
      <c r="I695" s="38"/>
      <c r="J695" s="38"/>
      <c r="K695" s="32"/>
      <c r="L695" s="32"/>
      <c r="M695" s="32"/>
      <c r="N695" s="33"/>
      <c r="O695" s="34" t="str">
        <f t="shared" si="4"/>
        <v/>
      </c>
    </row>
    <row r="696" ht="22.5" customHeight="1">
      <c r="A696" s="37"/>
      <c r="B696" s="38" t="str">
        <f>'Master Schedule'!B696</f>
        <v/>
      </c>
      <c r="C696" s="39"/>
      <c r="D696" s="40" t="str">
        <f t="shared" si="1"/>
        <v>Saturday</v>
      </c>
      <c r="E696" s="41"/>
      <c r="F696" s="38"/>
      <c r="G696" s="38"/>
      <c r="H696" s="41"/>
      <c r="I696" s="38"/>
      <c r="J696" s="38"/>
      <c r="K696" s="35"/>
      <c r="L696" s="35"/>
      <c r="M696" s="35"/>
      <c r="N696" s="36"/>
      <c r="O696" s="34" t="str">
        <f t="shared" si="4"/>
        <v/>
      </c>
    </row>
    <row r="697" ht="22.5" customHeight="1">
      <c r="A697" s="37"/>
      <c r="B697" s="38" t="str">
        <f>'Master Schedule'!B697</f>
        <v/>
      </c>
      <c r="C697" s="39"/>
      <c r="D697" s="40" t="str">
        <f t="shared" si="1"/>
        <v>Saturday</v>
      </c>
      <c r="E697" s="41"/>
      <c r="F697" s="38"/>
      <c r="G697" s="38"/>
      <c r="H697" s="41"/>
      <c r="I697" s="38"/>
      <c r="J697" s="38"/>
      <c r="K697" s="32"/>
      <c r="L697" s="32"/>
      <c r="M697" s="32"/>
      <c r="N697" s="33"/>
      <c r="O697" s="34" t="str">
        <f t="shared" si="4"/>
        <v/>
      </c>
    </row>
    <row r="698" ht="22.5" customHeight="1">
      <c r="A698" s="37"/>
      <c r="B698" s="38" t="str">
        <f>'Master Schedule'!B698</f>
        <v/>
      </c>
      <c r="C698" s="39"/>
      <c r="D698" s="40" t="str">
        <f t="shared" si="1"/>
        <v>Saturday</v>
      </c>
      <c r="E698" s="41"/>
      <c r="F698" s="38"/>
      <c r="G698" s="38"/>
      <c r="H698" s="41"/>
      <c r="I698" s="38"/>
      <c r="J698" s="38"/>
      <c r="K698" s="35"/>
      <c r="L698" s="35"/>
      <c r="M698" s="35"/>
      <c r="N698" s="36"/>
      <c r="O698" s="34" t="str">
        <f t="shared" si="4"/>
        <v/>
      </c>
    </row>
    <row r="699" ht="22.5" customHeight="1">
      <c r="A699" s="37"/>
      <c r="B699" s="38" t="str">
        <f>'Master Schedule'!B699</f>
        <v/>
      </c>
      <c r="C699" s="39"/>
      <c r="D699" s="40" t="str">
        <f t="shared" si="1"/>
        <v>Saturday</v>
      </c>
      <c r="E699" s="41"/>
      <c r="F699" s="38"/>
      <c r="G699" s="38"/>
      <c r="H699" s="41"/>
      <c r="I699" s="38"/>
      <c r="J699" s="38"/>
      <c r="K699" s="32"/>
      <c r="L699" s="32"/>
      <c r="M699" s="32"/>
      <c r="N699" s="33"/>
      <c r="O699" s="34" t="str">
        <f t="shared" si="4"/>
        <v/>
      </c>
    </row>
    <row r="700" ht="22.5" customHeight="1">
      <c r="A700" s="37"/>
      <c r="B700" s="38" t="str">
        <f>'Master Schedule'!B700</f>
        <v/>
      </c>
      <c r="C700" s="39"/>
      <c r="D700" s="40" t="str">
        <f t="shared" si="1"/>
        <v>Saturday</v>
      </c>
      <c r="E700" s="41"/>
      <c r="F700" s="38"/>
      <c r="G700" s="38"/>
      <c r="H700" s="41"/>
      <c r="I700" s="38"/>
      <c r="J700" s="38"/>
      <c r="K700" s="35"/>
      <c r="L700" s="35"/>
      <c r="M700" s="35"/>
      <c r="N700" s="36"/>
      <c r="O700" s="34" t="str">
        <f t="shared" si="4"/>
        <v/>
      </c>
    </row>
    <row r="701" ht="22.5" customHeight="1">
      <c r="A701" s="37"/>
      <c r="B701" s="38" t="str">
        <f>'Master Schedule'!B701</f>
        <v/>
      </c>
      <c r="C701" s="39"/>
      <c r="D701" s="40" t="str">
        <f t="shared" si="1"/>
        <v>Saturday</v>
      </c>
      <c r="E701" s="41"/>
      <c r="F701" s="38"/>
      <c r="G701" s="38"/>
      <c r="H701" s="41"/>
      <c r="I701" s="38"/>
      <c r="J701" s="38"/>
      <c r="K701" s="32"/>
      <c r="L701" s="32"/>
      <c r="M701" s="32"/>
      <c r="N701" s="33"/>
      <c r="O701" s="34" t="str">
        <f t="shared" si="4"/>
        <v/>
      </c>
    </row>
    <row r="702" ht="22.5" customHeight="1">
      <c r="A702" s="37"/>
      <c r="B702" s="38" t="str">
        <f>'Master Schedule'!B702</f>
        <v/>
      </c>
      <c r="C702" s="39"/>
      <c r="D702" s="40" t="str">
        <f t="shared" si="1"/>
        <v>Saturday</v>
      </c>
      <c r="E702" s="41"/>
      <c r="F702" s="38"/>
      <c r="G702" s="38"/>
      <c r="H702" s="41"/>
      <c r="I702" s="38"/>
      <c r="J702" s="38"/>
      <c r="K702" s="35"/>
      <c r="L702" s="35"/>
      <c r="M702" s="35"/>
      <c r="N702" s="36"/>
      <c r="O702" s="34" t="str">
        <f t="shared" si="4"/>
        <v/>
      </c>
    </row>
    <row r="703" ht="22.5" customHeight="1">
      <c r="A703" s="37"/>
      <c r="B703" s="38" t="str">
        <f>'Master Schedule'!B703</f>
        <v/>
      </c>
      <c r="C703" s="39"/>
      <c r="D703" s="40" t="str">
        <f t="shared" si="1"/>
        <v>Saturday</v>
      </c>
      <c r="E703" s="41"/>
      <c r="F703" s="38"/>
      <c r="G703" s="38"/>
      <c r="H703" s="41"/>
      <c r="I703" s="38"/>
      <c r="J703" s="38"/>
      <c r="K703" s="32"/>
      <c r="L703" s="32"/>
      <c r="M703" s="32"/>
      <c r="N703" s="33"/>
      <c r="O703" s="34" t="str">
        <f t="shared" si="4"/>
        <v/>
      </c>
    </row>
    <row r="704" ht="22.5" customHeight="1">
      <c r="A704" s="37"/>
      <c r="B704" s="38" t="str">
        <f>'Master Schedule'!B704</f>
        <v/>
      </c>
      <c r="C704" s="39"/>
      <c r="D704" s="40" t="str">
        <f t="shared" si="1"/>
        <v>Saturday</v>
      </c>
      <c r="E704" s="41"/>
      <c r="F704" s="38"/>
      <c r="G704" s="38"/>
      <c r="H704" s="41"/>
      <c r="I704" s="38"/>
      <c r="J704" s="38"/>
      <c r="K704" s="35"/>
      <c r="L704" s="35"/>
      <c r="M704" s="35"/>
      <c r="N704" s="36"/>
      <c r="O704" s="34" t="str">
        <f t="shared" si="4"/>
        <v/>
      </c>
    </row>
    <row r="705" ht="22.5" customHeight="1">
      <c r="A705" s="37"/>
      <c r="B705" s="38" t="str">
        <f>'Master Schedule'!B705</f>
        <v/>
      </c>
      <c r="C705" s="39"/>
      <c r="D705" s="40" t="str">
        <f t="shared" si="1"/>
        <v>Saturday</v>
      </c>
      <c r="E705" s="41"/>
      <c r="F705" s="38"/>
      <c r="G705" s="38"/>
      <c r="H705" s="41"/>
      <c r="I705" s="38"/>
      <c r="J705" s="38"/>
      <c r="K705" s="32"/>
      <c r="L705" s="32"/>
      <c r="M705" s="32"/>
      <c r="N705" s="33"/>
      <c r="O705" s="34" t="str">
        <f t="shared" si="4"/>
        <v/>
      </c>
    </row>
    <row r="706" ht="22.5" customHeight="1">
      <c r="A706" s="37"/>
      <c r="B706" s="38" t="str">
        <f>'Master Schedule'!B706</f>
        <v/>
      </c>
      <c r="C706" s="39"/>
      <c r="D706" s="40" t="str">
        <f t="shared" si="1"/>
        <v>Saturday</v>
      </c>
      <c r="E706" s="41"/>
      <c r="F706" s="38"/>
      <c r="G706" s="38"/>
      <c r="H706" s="41"/>
      <c r="I706" s="38"/>
      <c r="J706" s="38"/>
      <c r="K706" s="35"/>
      <c r="L706" s="35"/>
      <c r="M706" s="35"/>
      <c r="N706" s="36"/>
      <c r="O706" s="34" t="str">
        <f t="shared" si="4"/>
        <v/>
      </c>
    </row>
    <row r="707" ht="22.5" customHeight="1">
      <c r="A707" s="37"/>
      <c r="B707" s="38" t="str">
        <f>'Master Schedule'!B707</f>
        <v/>
      </c>
      <c r="C707" s="39"/>
      <c r="D707" s="40" t="str">
        <f t="shared" si="1"/>
        <v>Saturday</v>
      </c>
      <c r="E707" s="41"/>
      <c r="F707" s="38"/>
      <c r="G707" s="38"/>
      <c r="H707" s="41"/>
      <c r="I707" s="38"/>
      <c r="J707" s="38"/>
      <c r="K707" s="32"/>
      <c r="L707" s="32"/>
      <c r="M707" s="32"/>
      <c r="N707" s="33"/>
      <c r="O707" s="34" t="str">
        <f t="shared" si="4"/>
        <v/>
      </c>
    </row>
    <row r="708" ht="22.5" customHeight="1">
      <c r="A708" s="37"/>
      <c r="B708" s="38" t="str">
        <f>'Master Schedule'!B708</f>
        <v/>
      </c>
      <c r="C708" s="39"/>
      <c r="D708" s="40" t="str">
        <f t="shared" si="1"/>
        <v>Saturday</v>
      </c>
      <c r="E708" s="41"/>
      <c r="F708" s="38"/>
      <c r="G708" s="38"/>
      <c r="H708" s="41"/>
      <c r="I708" s="38"/>
      <c r="J708" s="38"/>
      <c r="K708" s="35"/>
      <c r="L708" s="35"/>
      <c r="M708" s="35"/>
      <c r="N708" s="36"/>
      <c r="O708" s="34" t="str">
        <f t="shared" si="4"/>
        <v/>
      </c>
    </row>
    <row r="709" ht="22.5" customHeight="1">
      <c r="A709" s="37"/>
      <c r="B709" s="38" t="str">
        <f>'Master Schedule'!B709</f>
        <v/>
      </c>
      <c r="C709" s="39"/>
      <c r="D709" s="40" t="str">
        <f t="shared" si="1"/>
        <v>Saturday</v>
      </c>
      <c r="E709" s="41"/>
      <c r="F709" s="38"/>
      <c r="G709" s="38"/>
      <c r="H709" s="41"/>
      <c r="I709" s="38"/>
      <c r="J709" s="38"/>
      <c r="K709" s="32"/>
      <c r="L709" s="32"/>
      <c r="M709" s="32"/>
      <c r="N709" s="33"/>
      <c r="O709" s="34" t="str">
        <f t="shared" si="4"/>
        <v/>
      </c>
    </row>
    <row r="710" ht="22.5" customHeight="1">
      <c r="A710" s="37"/>
      <c r="B710" s="38" t="str">
        <f>'Master Schedule'!B710</f>
        <v/>
      </c>
      <c r="C710" s="39"/>
      <c r="D710" s="40" t="str">
        <f t="shared" si="1"/>
        <v>Saturday</v>
      </c>
      <c r="E710" s="41"/>
      <c r="F710" s="38"/>
      <c r="G710" s="38"/>
      <c r="H710" s="41"/>
      <c r="I710" s="38"/>
      <c r="J710" s="38"/>
      <c r="K710" s="35"/>
      <c r="L710" s="35"/>
      <c r="M710" s="35"/>
      <c r="N710" s="36"/>
      <c r="O710" s="34" t="str">
        <f t="shared" si="4"/>
        <v/>
      </c>
    </row>
    <row r="711" ht="22.5" customHeight="1">
      <c r="A711" s="37"/>
      <c r="B711" s="38" t="str">
        <f>'Master Schedule'!B711</f>
        <v/>
      </c>
      <c r="C711" s="39"/>
      <c r="D711" s="40" t="str">
        <f t="shared" si="1"/>
        <v>Saturday</v>
      </c>
      <c r="E711" s="41"/>
      <c r="F711" s="38"/>
      <c r="G711" s="38"/>
      <c r="H711" s="41"/>
      <c r="I711" s="38"/>
      <c r="J711" s="38"/>
      <c r="K711" s="32"/>
      <c r="L711" s="32"/>
      <c r="M711" s="32"/>
      <c r="N711" s="33"/>
      <c r="O711" s="34" t="str">
        <f t="shared" si="4"/>
        <v/>
      </c>
    </row>
    <row r="712" ht="22.5" customHeight="1">
      <c r="A712" s="37"/>
      <c r="B712" s="38" t="str">
        <f>'Master Schedule'!B712</f>
        <v/>
      </c>
      <c r="C712" s="39"/>
      <c r="D712" s="40" t="str">
        <f t="shared" si="1"/>
        <v>Saturday</v>
      </c>
      <c r="E712" s="41"/>
      <c r="F712" s="38"/>
      <c r="G712" s="38"/>
      <c r="H712" s="41"/>
      <c r="I712" s="38"/>
      <c r="J712" s="38"/>
      <c r="K712" s="35"/>
      <c r="L712" s="35"/>
      <c r="M712" s="35"/>
      <c r="N712" s="36"/>
      <c r="O712" s="34" t="str">
        <f t="shared" si="4"/>
        <v/>
      </c>
    </row>
    <row r="713" ht="22.5" customHeight="1">
      <c r="A713" s="37"/>
      <c r="B713" s="38" t="str">
        <f>'Master Schedule'!B713</f>
        <v/>
      </c>
      <c r="C713" s="39"/>
      <c r="D713" s="40" t="str">
        <f t="shared" si="1"/>
        <v>Saturday</v>
      </c>
      <c r="E713" s="41"/>
      <c r="F713" s="38"/>
      <c r="G713" s="38"/>
      <c r="H713" s="41"/>
      <c r="I713" s="38"/>
      <c r="J713" s="38"/>
      <c r="K713" s="32"/>
      <c r="L713" s="32"/>
      <c r="M713" s="32"/>
      <c r="N713" s="33"/>
      <c r="O713" s="34" t="str">
        <f t="shared" si="4"/>
        <v/>
      </c>
    </row>
    <row r="714" ht="22.5" customHeight="1">
      <c r="A714" s="37"/>
      <c r="B714" s="38" t="str">
        <f>'Master Schedule'!B714</f>
        <v/>
      </c>
      <c r="C714" s="39"/>
      <c r="D714" s="40" t="str">
        <f t="shared" si="1"/>
        <v>Saturday</v>
      </c>
      <c r="E714" s="41"/>
      <c r="F714" s="38"/>
      <c r="G714" s="38"/>
      <c r="H714" s="41"/>
      <c r="I714" s="38"/>
      <c r="J714" s="38"/>
      <c r="K714" s="35"/>
      <c r="L714" s="35"/>
      <c r="M714" s="35"/>
      <c r="N714" s="36"/>
      <c r="O714" s="34" t="str">
        <f t="shared" si="4"/>
        <v/>
      </c>
    </row>
    <row r="715" ht="22.5" customHeight="1">
      <c r="A715" s="37"/>
      <c r="B715" s="38" t="str">
        <f>'Master Schedule'!B715</f>
        <v/>
      </c>
      <c r="C715" s="39"/>
      <c r="D715" s="40" t="str">
        <f t="shared" si="1"/>
        <v>Saturday</v>
      </c>
      <c r="E715" s="41"/>
      <c r="F715" s="38"/>
      <c r="G715" s="38"/>
      <c r="H715" s="41"/>
      <c r="I715" s="38"/>
      <c r="J715" s="38"/>
      <c r="K715" s="32"/>
      <c r="L715" s="32"/>
      <c r="M715" s="32"/>
      <c r="N715" s="33"/>
      <c r="O715" s="34" t="str">
        <f t="shared" si="4"/>
        <v/>
      </c>
    </row>
    <row r="716" ht="22.5" customHeight="1">
      <c r="A716" s="37"/>
      <c r="B716" s="38" t="str">
        <f>'Master Schedule'!B716</f>
        <v/>
      </c>
      <c r="C716" s="39"/>
      <c r="D716" s="40" t="str">
        <f t="shared" si="1"/>
        <v>Saturday</v>
      </c>
      <c r="E716" s="41"/>
      <c r="F716" s="38"/>
      <c r="G716" s="38"/>
      <c r="H716" s="41"/>
      <c r="I716" s="38"/>
      <c r="J716" s="38"/>
      <c r="K716" s="35"/>
      <c r="L716" s="35"/>
      <c r="M716" s="35"/>
      <c r="N716" s="36"/>
      <c r="O716" s="34" t="str">
        <f t="shared" si="4"/>
        <v/>
      </c>
    </row>
    <row r="717" ht="22.5" customHeight="1">
      <c r="A717" s="37"/>
      <c r="B717" s="38" t="str">
        <f>'Master Schedule'!B717</f>
        <v/>
      </c>
      <c r="C717" s="39"/>
      <c r="D717" s="40" t="str">
        <f t="shared" si="1"/>
        <v>Saturday</v>
      </c>
      <c r="E717" s="41"/>
      <c r="F717" s="38"/>
      <c r="G717" s="38"/>
      <c r="H717" s="41"/>
      <c r="I717" s="38"/>
      <c r="J717" s="38"/>
      <c r="K717" s="32"/>
      <c r="L717" s="32"/>
      <c r="M717" s="32"/>
      <c r="N717" s="33"/>
      <c r="O717" s="34" t="str">
        <f t="shared" si="4"/>
        <v/>
      </c>
    </row>
    <row r="718" ht="22.5" customHeight="1">
      <c r="A718" s="37"/>
      <c r="B718" s="38" t="str">
        <f>'Master Schedule'!B718</f>
        <v/>
      </c>
      <c r="C718" s="39"/>
      <c r="D718" s="40" t="str">
        <f t="shared" si="1"/>
        <v>Saturday</v>
      </c>
      <c r="E718" s="41"/>
      <c r="F718" s="38"/>
      <c r="G718" s="38"/>
      <c r="H718" s="41"/>
      <c r="I718" s="38"/>
      <c r="J718" s="38"/>
      <c r="K718" s="35"/>
      <c r="L718" s="35"/>
      <c r="M718" s="35"/>
      <c r="N718" s="36"/>
      <c r="O718" s="34" t="str">
        <f t="shared" si="4"/>
        <v/>
      </c>
    </row>
    <row r="719" ht="22.5" customHeight="1">
      <c r="A719" s="37"/>
      <c r="B719" s="38" t="str">
        <f>'Master Schedule'!B719</f>
        <v/>
      </c>
      <c r="C719" s="39"/>
      <c r="D719" s="40" t="str">
        <f t="shared" si="1"/>
        <v>Saturday</v>
      </c>
      <c r="E719" s="41"/>
      <c r="F719" s="38"/>
      <c r="G719" s="38"/>
      <c r="H719" s="41"/>
      <c r="I719" s="38"/>
      <c r="J719" s="38"/>
      <c r="K719" s="32"/>
      <c r="L719" s="32"/>
      <c r="M719" s="32"/>
      <c r="N719" s="33"/>
      <c r="O719" s="34" t="str">
        <f t="shared" si="4"/>
        <v/>
      </c>
    </row>
    <row r="720" ht="22.5" customHeight="1">
      <c r="A720" s="37"/>
      <c r="B720" s="38" t="str">
        <f>'Master Schedule'!B720</f>
        <v/>
      </c>
      <c r="C720" s="39"/>
      <c r="D720" s="40" t="str">
        <f t="shared" si="1"/>
        <v>Saturday</v>
      </c>
      <c r="E720" s="41"/>
      <c r="F720" s="38"/>
      <c r="G720" s="38"/>
      <c r="H720" s="41"/>
      <c r="I720" s="38"/>
      <c r="J720" s="38"/>
      <c r="K720" s="35"/>
      <c r="L720" s="35"/>
      <c r="M720" s="35"/>
      <c r="N720" s="36"/>
      <c r="O720" s="34" t="str">
        <f t="shared" si="4"/>
        <v/>
      </c>
    </row>
    <row r="721" ht="22.5" customHeight="1">
      <c r="A721" s="37"/>
      <c r="B721" s="38" t="str">
        <f>'Master Schedule'!B721</f>
        <v/>
      </c>
      <c r="C721" s="39"/>
      <c r="D721" s="40" t="str">
        <f t="shared" si="1"/>
        <v>Saturday</v>
      </c>
      <c r="E721" s="41"/>
      <c r="F721" s="38"/>
      <c r="G721" s="38"/>
      <c r="H721" s="41"/>
      <c r="I721" s="38"/>
      <c r="J721" s="38"/>
      <c r="K721" s="32"/>
      <c r="L721" s="32"/>
      <c r="M721" s="32"/>
      <c r="N721" s="33"/>
      <c r="O721" s="34" t="str">
        <f t="shared" si="4"/>
        <v/>
      </c>
    </row>
    <row r="722" ht="22.5" customHeight="1">
      <c r="A722" s="37"/>
      <c r="B722" s="38" t="str">
        <f>'Master Schedule'!B722</f>
        <v/>
      </c>
      <c r="C722" s="39"/>
      <c r="D722" s="40" t="str">
        <f t="shared" si="1"/>
        <v>Saturday</v>
      </c>
      <c r="E722" s="41"/>
      <c r="F722" s="38"/>
      <c r="G722" s="38"/>
      <c r="H722" s="41"/>
      <c r="I722" s="38"/>
      <c r="J722" s="38"/>
      <c r="K722" s="35"/>
      <c r="L722" s="35"/>
      <c r="M722" s="35"/>
      <c r="N722" s="36"/>
      <c r="O722" s="34" t="str">
        <f t="shared" si="4"/>
        <v/>
      </c>
    </row>
    <row r="723" ht="22.5" customHeight="1">
      <c r="A723" s="37"/>
      <c r="B723" s="38" t="str">
        <f>'Master Schedule'!B723</f>
        <v/>
      </c>
      <c r="C723" s="39"/>
      <c r="D723" s="40" t="str">
        <f t="shared" si="1"/>
        <v>Saturday</v>
      </c>
      <c r="E723" s="41"/>
      <c r="F723" s="38"/>
      <c r="G723" s="38"/>
      <c r="H723" s="41"/>
      <c r="I723" s="38"/>
      <c r="J723" s="38"/>
      <c r="K723" s="32"/>
      <c r="L723" s="32"/>
      <c r="M723" s="32"/>
      <c r="N723" s="33"/>
      <c r="O723" s="34" t="str">
        <f t="shared" si="4"/>
        <v/>
      </c>
    </row>
    <row r="724" ht="22.5" customHeight="1">
      <c r="A724" s="37"/>
      <c r="B724" s="38" t="str">
        <f>'Master Schedule'!B724</f>
        <v/>
      </c>
      <c r="C724" s="39"/>
      <c r="D724" s="40" t="str">
        <f t="shared" si="1"/>
        <v>Saturday</v>
      </c>
      <c r="E724" s="41"/>
      <c r="F724" s="38"/>
      <c r="G724" s="38"/>
      <c r="H724" s="41"/>
      <c r="I724" s="38"/>
      <c r="J724" s="38"/>
      <c r="K724" s="35"/>
      <c r="L724" s="35"/>
      <c r="M724" s="35"/>
      <c r="N724" s="36"/>
      <c r="O724" s="34" t="str">
        <f t="shared" si="4"/>
        <v/>
      </c>
    </row>
    <row r="725" ht="22.5" customHeight="1">
      <c r="A725" s="37"/>
      <c r="B725" s="38" t="str">
        <f>'Master Schedule'!B725</f>
        <v/>
      </c>
      <c r="C725" s="39"/>
      <c r="D725" s="40" t="str">
        <f t="shared" si="1"/>
        <v>Saturday</v>
      </c>
      <c r="E725" s="41"/>
      <c r="F725" s="38"/>
      <c r="G725" s="38"/>
      <c r="H725" s="41"/>
      <c r="I725" s="38"/>
      <c r="J725" s="38"/>
      <c r="K725" s="32"/>
      <c r="L725" s="32"/>
      <c r="M725" s="32"/>
      <c r="N725" s="33"/>
      <c r="O725" s="34" t="str">
        <f t="shared" si="4"/>
        <v/>
      </c>
    </row>
    <row r="726" ht="22.5" customHeight="1">
      <c r="A726" s="37"/>
      <c r="B726" s="38" t="str">
        <f>'Master Schedule'!B726</f>
        <v/>
      </c>
      <c r="C726" s="39"/>
      <c r="D726" s="40" t="str">
        <f t="shared" si="1"/>
        <v>Saturday</v>
      </c>
      <c r="E726" s="41"/>
      <c r="F726" s="38"/>
      <c r="G726" s="38"/>
      <c r="H726" s="41"/>
      <c r="I726" s="38"/>
      <c r="J726" s="38"/>
      <c r="K726" s="35"/>
      <c r="L726" s="35"/>
      <c r="M726" s="35"/>
      <c r="N726" s="36"/>
      <c r="O726" s="34" t="str">
        <f t="shared" si="4"/>
        <v/>
      </c>
    </row>
    <row r="727" ht="22.5" customHeight="1">
      <c r="A727" s="37"/>
      <c r="B727" s="38" t="str">
        <f>'Master Schedule'!B727</f>
        <v/>
      </c>
      <c r="C727" s="39"/>
      <c r="D727" s="40" t="str">
        <f t="shared" si="1"/>
        <v>Saturday</v>
      </c>
      <c r="E727" s="41"/>
      <c r="F727" s="38"/>
      <c r="G727" s="38"/>
      <c r="H727" s="41"/>
      <c r="I727" s="38"/>
      <c r="J727" s="38"/>
      <c r="K727" s="32"/>
      <c r="L727" s="32"/>
      <c r="M727" s="32"/>
      <c r="N727" s="33"/>
      <c r="O727" s="34" t="str">
        <f t="shared" si="4"/>
        <v/>
      </c>
    </row>
    <row r="728" ht="22.5" customHeight="1">
      <c r="A728" s="37"/>
      <c r="B728" s="38" t="str">
        <f>'Master Schedule'!B728</f>
        <v/>
      </c>
      <c r="C728" s="39"/>
      <c r="D728" s="40" t="str">
        <f t="shared" si="1"/>
        <v>Saturday</v>
      </c>
      <c r="E728" s="41"/>
      <c r="F728" s="38"/>
      <c r="G728" s="38"/>
      <c r="H728" s="41"/>
      <c r="I728" s="38"/>
      <c r="J728" s="38"/>
      <c r="K728" s="35"/>
      <c r="L728" s="35"/>
      <c r="M728" s="35"/>
      <c r="N728" s="36"/>
      <c r="O728" s="34" t="str">
        <f t="shared" si="4"/>
        <v/>
      </c>
    </row>
    <row r="729" ht="22.5" customHeight="1">
      <c r="A729" s="37"/>
      <c r="B729" s="38" t="str">
        <f>'Master Schedule'!B729</f>
        <v/>
      </c>
      <c r="C729" s="39"/>
      <c r="D729" s="40" t="str">
        <f t="shared" si="1"/>
        <v>Saturday</v>
      </c>
      <c r="E729" s="41"/>
      <c r="F729" s="38"/>
      <c r="G729" s="38"/>
      <c r="H729" s="41"/>
      <c r="I729" s="38"/>
      <c r="J729" s="38"/>
      <c r="K729" s="32"/>
      <c r="L729" s="32"/>
      <c r="M729" s="32"/>
      <c r="N729" s="33"/>
      <c r="O729" s="34" t="str">
        <f t="shared" si="4"/>
        <v/>
      </c>
    </row>
    <row r="730" ht="22.5" customHeight="1">
      <c r="A730" s="37"/>
      <c r="B730" s="38" t="str">
        <f>'Master Schedule'!B730</f>
        <v/>
      </c>
      <c r="C730" s="39"/>
      <c r="D730" s="40" t="str">
        <f t="shared" si="1"/>
        <v>Saturday</v>
      </c>
      <c r="E730" s="41"/>
      <c r="F730" s="38"/>
      <c r="G730" s="38"/>
      <c r="H730" s="41"/>
      <c r="I730" s="38"/>
      <c r="J730" s="38"/>
      <c r="K730" s="35"/>
      <c r="L730" s="35"/>
      <c r="M730" s="35"/>
      <c r="N730" s="36"/>
      <c r="O730" s="34" t="str">
        <f t="shared" si="4"/>
        <v/>
      </c>
    </row>
    <row r="731" ht="22.5" customHeight="1">
      <c r="A731" s="37"/>
      <c r="B731" s="38" t="str">
        <f>'Master Schedule'!B731</f>
        <v/>
      </c>
      <c r="C731" s="39"/>
      <c r="D731" s="40" t="str">
        <f t="shared" si="1"/>
        <v>Saturday</v>
      </c>
      <c r="E731" s="41"/>
      <c r="F731" s="38"/>
      <c r="G731" s="38"/>
      <c r="H731" s="41"/>
      <c r="I731" s="38"/>
      <c r="J731" s="38"/>
      <c r="K731" s="32"/>
      <c r="L731" s="32"/>
      <c r="M731" s="32"/>
      <c r="N731" s="33"/>
      <c r="O731" s="34" t="str">
        <f t="shared" si="4"/>
        <v/>
      </c>
    </row>
    <row r="732" ht="22.5" customHeight="1">
      <c r="A732" s="37"/>
      <c r="B732" s="38" t="str">
        <f>'Master Schedule'!B732</f>
        <v/>
      </c>
      <c r="C732" s="39"/>
      <c r="D732" s="40" t="str">
        <f t="shared" si="1"/>
        <v>Saturday</v>
      </c>
      <c r="E732" s="41"/>
      <c r="F732" s="38"/>
      <c r="G732" s="38"/>
      <c r="H732" s="41"/>
      <c r="I732" s="38"/>
      <c r="J732" s="38"/>
      <c r="K732" s="35"/>
      <c r="L732" s="35"/>
      <c r="M732" s="35"/>
      <c r="N732" s="36"/>
      <c r="O732" s="34" t="str">
        <f t="shared" si="4"/>
        <v/>
      </c>
    </row>
    <row r="733" ht="22.5" customHeight="1">
      <c r="A733" s="37"/>
      <c r="B733" s="38" t="str">
        <f>'Master Schedule'!B733</f>
        <v/>
      </c>
      <c r="C733" s="39"/>
      <c r="D733" s="40" t="str">
        <f t="shared" si="1"/>
        <v>Saturday</v>
      </c>
      <c r="E733" s="41"/>
      <c r="F733" s="38"/>
      <c r="G733" s="38"/>
      <c r="H733" s="41"/>
      <c r="I733" s="38"/>
      <c r="J733" s="38"/>
      <c r="K733" s="32"/>
      <c r="L733" s="32"/>
      <c r="M733" s="32"/>
      <c r="N733" s="33"/>
      <c r="O733" s="34" t="str">
        <f t="shared" si="4"/>
        <v/>
      </c>
    </row>
    <row r="734" ht="22.5" customHeight="1">
      <c r="A734" s="37"/>
      <c r="B734" s="38" t="str">
        <f>'Master Schedule'!B734</f>
        <v/>
      </c>
      <c r="C734" s="39"/>
      <c r="D734" s="40" t="str">
        <f t="shared" si="1"/>
        <v>Saturday</v>
      </c>
      <c r="E734" s="41"/>
      <c r="F734" s="38"/>
      <c r="G734" s="38"/>
      <c r="H734" s="41"/>
      <c r="I734" s="38"/>
      <c r="J734" s="38"/>
      <c r="K734" s="35"/>
      <c r="L734" s="35"/>
      <c r="M734" s="35"/>
      <c r="N734" s="36"/>
      <c r="O734" s="34" t="str">
        <f t="shared" si="4"/>
        <v/>
      </c>
    </row>
    <row r="735" ht="22.5" customHeight="1">
      <c r="A735" s="37"/>
      <c r="B735" s="38" t="str">
        <f>'Master Schedule'!B735</f>
        <v/>
      </c>
      <c r="C735" s="39"/>
      <c r="D735" s="40" t="str">
        <f t="shared" si="1"/>
        <v>Saturday</v>
      </c>
      <c r="E735" s="41"/>
      <c r="F735" s="38"/>
      <c r="G735" s="38"/>
      <c r="H735" s="41"/>
      <c r="I735" s="38"/>
      <c r="J735" s="38"/>
      <c r="K735" s="32"/>
      <c r="L735" s="32"/>
      <c r="M735" s="32"/>
      <c r="N735" s="33"/>
      <c r="O735" s="34" t="str">
        <f t="shared" si="4"/>
        <v/>
      </c>
    </row>
    <row r="736" ht="22.5" customHeight="1">
      <c r="A736" s="37"/>
      <c r="B736" s="38" t="str">
        <f>'Master Schedule'!B736</f>
        <v/>
      </c>
      <c r="C736" s="39"/>
      <c r="D736" s="40" t="str">
        <f t="shared" si="1"/>
        <v>Saturday</v>
      </c>
      <c r="E736" s="41"/>
      <c r="F736" s="38"/>
      <c r="G736" s="38"/>
      <c r="H736" s="41"/>
      <c r="I736" s="38"/>
      <c r="J736" s="38"/>
      <c r="K736" s="35"/>
      <c r="L736" s="35"/>
      <c r="M736" s="35"/>
      <c r="N736" s="36"/>
      <c r="O736" s="34" t="str">
        <f t="shared" si="4"/>
        <v/>
      </c>
    </row>
    <row r="737" ht="22.5" customHeight="1">
      <c r="A737" s="37"/>
      <c r="B737" s="38" t="str">
        <f>'Master Schedule'!B737</f>
        <v/>
      </c>
      <c r="C737" s="39"/>
      <c r="D737" s="40" t="str">
        <f t="shared" si="1"/>
        <v>Saturday</v>
      </c>
      <c r="E737" s="41"/>
      <c r="F737" s="38"/>
      <c r="G737" s="38"/>
      <c r="H737" s="41"/>
      <c r="I737" s="38"/>
      <c r="J737" s="38"/>
      <c r="K737" s="32"/>
      <c r="L737" s="32"/>
      <c r="M737" s="32"/>
      <c r="N737" s="33"/>
      <c r="O737" s="34" t="str">
        <f t="shared" si="4"/>
        <v/>
      </c>
    </row>
    <row r="738" ht="22.5" customHeight="1">
      <c r="A738" s="37"/>
      <c r="B738" s="38" t="str">
        <f>'Master Schedule'!B738</f>
        <v/>
      </c>
      <c r="C738" s="39"/>
      <c r="D738" s="40" t="str">
        <f t="shared" si="1"/>
        <v>Saturday</v>
      </c>
      <c r="E738" s="41"/>
      <c r="F738" s="38"/>
      <c r="G738" s="38"/>
      <c r="H738" s="41"/>
      <c r="I738" s="38"/>
      <c r="J738" s="38"/>
      <c r="K738" s="35"/>
      <c r="L738" s="35"/>
      <c r="M738" s="35"/>
      <c r="N738" s="36"/>
      <c r="O738" s="34" t="str">
        <f t="shared" si="4"/>
        <v/>
      </c>
    </row>
    <row r="739" ht="22.5" customHeight="1">
      <c r="A739" s="37"/>
      <c r="B739" s="38" t="str">
        <f>'Master Schedule'!B739</f>
        <v/>
      </c>
      <c r="C739" s="39"/>
      <c r="D739" s="40" t="str">
        <f t="shared" si="1"/>
        <v>Saturday</v>
      </c>
      <c r="E739" s="41"/>
      <c r="F739" s="38"/>
      <c r="G739" s="38"/>
      <c r="H739" s="41"/>
      <c r="I739" s="38"/>
      <c r="J739" s="38"/>
      <c r="K739" s="32"/>
      <c r="L739" s="32"/>
      <c r="M739" s="32"/>
      <c r="N739" s="33"/>
      <c r="O739" s="34" t="str">
        <f t="shared" si="4"/>
        <v/>
      </c>
    </row>
    <row r="740" ht="22.5" customHeight="1">
      <c r="A740" s="37"/>
      <c r="B740" s="38" t="str">
        <f>'Master Schedule'!B740</f>
        <v/>
      </c>
      <c r="C740" s="39"/>
      <c r="D740" s="40" t="str">
        <f t="shared" si="1"/>
        <v>Saturday</v>
      </c>
      <c r="E740" s="41"/>
      <c r="F740" s="38"/>
      <c r="G740" s="38"/>
      <c r="H740" s="41"/>
      <c r="I740" s="38"/>
      <c r="J740" s="38"/>
      <c r="K740" s="35"/>
      <c r="L740" s="35"/>
      <c r="M740" s="35"/>
      <c r="N740" s="36"/>
      <c r="O740" s="34" t="str">
        <f t="shared" si="4"/>
        <v/>
      </c>
    </row>
    <row r="741" ht="22.5" customHeight="1">
      <c r="A741" s="37"/>
      <c r="B741" s="38" t="str">
        <f>'Master Schedule'!B741</f>
        <v/>
      </c>
      <c r="C741" s="39"/>
      <c r="D741" s="40" t="str">
        <f t="shared" si="1"/>
        <v>Saturday</v>
      </c>
      <c r="E741" s="41"/>
      <c r="F741" s="38"/>
      <c r="G741" s="38"/>
      <c r="H741" s="41"/>
      <c r="I741" s="38"/>
      <c r="J741" s="38"/>
      <c r="K741" s="32"/>
      <c r="L741" s="32"/>
      <c r="M741" s="32"/>
      <c r="N741" s="33"/>
      <c r="O741" s="34" t="str">
        <f t="shared" si="4"/>
        <v/>
      </c>
    </row>
    <row r="742" ht="22.5" customHeight="1">
      <c r="A742" s="37"/>
      <c r="B742" s="38" t="str">
        <f>'Master Schedule'!B742</f>
        <v/>
      </c>
      <c r="C742" s="39"/>
      <c r="D742" s="40" t="str">
        <f t="shared" si="1"/>
        <v>Saturday</v>
      </c>
      <c r="E742" s="41"/>
      <c r="F742" s="38"/>
      <c r="G742" s="38"/>
      <c r="H742" s="41"/>
      <c r="I742" s="38"/>
      <c r="J742" s="38"/>
      <c r="K742" s="35"/>
      <c r="L742" s="35"/>
      <c r="M742" s="35"/>
      <c r="N742" s="36"/>
      <c r="O742" s="34" t="str">
        <f t="shared" si="4"/>
        <v/>
      </c>
    </row>
    <row r="743" ht="22.5" customHeight="1">
      <c r="A743" s="37"/>
      <c r="B743" s="38" t="str">
        <f>'Master Schedule'!B743</f>
        <v/>
      </c>
      <c r="C743" s="39"/>
      <c r="D743" s="40" t="str">
        <f t="shared" si="1"/>
        <v>Saturday</v>
      </c>
      <c r="E743" s="41"/>
      <c r="F743" s="38"/>
      <c r="G743" s="38"/>
      <c r="H743" s="41"/>
      <c r="I743" s="38"/>
      <c r="J743" s="38"/>
      <c r="K743" s="32"/>
      <c r="L743" s="32"/>
      <c r="M743" s="32"/>
      <c r="N743" s="33"/>
      <c r="O743" s="34" t="str">
        <f t="shared" si="4"/>
        <v/>
      </c>
    </row>
    <row r="744" ht="22.5" customHeight="1">
      <c r="A744" s="37"/>
      <c r="B744" s="38" t="str">
        <f>'Master Schedule'!B744</f>
        <v/>
      </c>
      <c r="C744" s="39"/>
      <c r="D744" s="40" t="str">
        <f t="shared" si="1"/>
        <v>Saturday</v>
      </c>
      <c r="E744" s="41"/>
      <c r="F744" s="38"/>
      <c r="G744" s="38"/>
      <c r="H744" s="41"/>
      <c r="I744" s="38"/>
      <c r="J744" s="38"/>
      <c r="K744" s="35"/>
      <c r="L744" s="35"/>
      <c r="M744" s="35"/>
      <c r="N744" s="36"/>
      <c r="O744" s="34" t="str">
        <f t="shared" si="4"/>
        <v/>
      </c>
    </row>
    <row r="745" ht="22.5" customHeight="1">
      <c r="A745" s="37"/>
      <c r="B745" s="38" t="str">
        <f>'Master Schedule'!B745</f>
        <v/>
      </c>
      <c r="C745" s="39"/>
      <c r="D745" s="40" t="str">
        <f t="shared" si="1"/>
        <v>Saturday</v>
      </c>
      <c r="E745" s="41"/>
      <c r="F745" s="38"/>
      <c r="G745" s="38"/>
      <c r="H745" s="41"/>
      <c r="I745" s="38"/>
      <c r="J745" s="38"/>
      <c r="K745" s="32"/>
      <c r="L745" s="32"/>
      <c r="M745" s="32"/>
      <c r="N745" s="33"/>
      <c r="O745" s="34" t="str">
        <f t="shared" si="4"/>
        <v/>
      </c>
    </row>
    <row r="746" ht="22.5" customHeight="1">
      <c r="A746" s="37"/>
      <c r="B746" s="38" t="str">
        <f>'Master Schedule'!B746</f>
        <v/>
      </c>
      <c r="C746" s="39"/>
      <c r="D746" s="40" t="str">
        <f t="shared" si="1"/>
        <v>Saturday</v>
      </c>
      <c r="E746" s="41"/>
      <c r="F746" s="38"/>
      <c r="G746" s="38"/>
      <c r="H746" s="41"/>
      <c r="I746" s="38"/>
      <c r="J746" s="38"/>
      <c r="K746" s="35"/>
      <c r="L746" s="35"/>
      <c r="M746" s="35"/>
      <c r="N746" s="36"/>
      <c r="O746" s="34" t="str">
        <f t="shared" si="4"/>
        <v/>
      </c>
    </row>
    <row r="747" ht="22.5" customHeight="1">
      <c r="A747" s="37"/>
      <c r="B747" s="38" t="str">
        <f>'Master Schedule'!B747</f>
        <v/>
      </c>
      <c r="C747" s="39"/>
      <c r="D747" s="40" t="str">
        <f t="shared" si="1"/>
        <v>Saturday</v>
      </c>
      <c r="E747" s="41"/>
      <c r="F747" s="38"/>
      <c r="G747" s="38"/>
      <c r="H747" s="41"/>
      <c r="I747" s="38"/>
      <c r="J747" s="38"/>
      <c r="K747" s="32"/>
      <c r="L747" s="32"/>
      <c r="M747" s="32"/>
      <c r="N747" s="33"/>
      <c r="O747" s="34" t="str">
        <f t="shared" si="4"/>
        <v/>
      </c>
    </row>
    <row r="748" ht="22.5" customHeight="1">
      <c r="A748" s="37"/>
      <c r="B748" s="38" t="str">
        <f>'Master Schedule'!B748</f>
        <v/>
      </c>
      <c r="C748" s="39"/>
      <c r="D748" s="40" t="str">
        <f t="shared" si="1"/>
        <v>Saturday</v>
      </c>
      <c r="E748" s="41"/>
      <c r="F748" s="38"/>
      <c r="G748" s="38"/>
      <c r="H748" s="41"/>
      <c r="I748" s="38"/>
      <c r="J748" s="38"/>
      <c r="K748" s="35"/>
      <c r="L748" s="35"/>
      <c r="M748" s="35"/>
      <c r="N748" s="36"/>
      <c r="O748" s="34" t="str">
        <f t="shared" si="4"/>
        <v/>
      </c>
    </row>
    <row r="749" ht="22.5" customHeight="1">
      <c r="A749" s="37"/>
      <c r="B749" s="38" t="str">
        <f>'Master Schedule'!B749</f>
        <v/>
      </c>
      <c r="C749" s="39"/>
      <c r="D749" s="40" t="str">
        <f t="shared" si="1"/>
        <v>Saturday</v>
      </c>
      <c r="E749" s="41"/>
      <c r="F749" s="38"/>
      <c r="G749" s="38"/>
      <c r="H749" s="41"/>
      <c r="I749" s="38"/>
      <c r="J749" s="38"/>
      <c r="K749" s="32"/>
      <c r="L749" s="32"/>
      <c r="M749" s="32"/>
      <c r="N749" s="33"/>
      <c r="O749" s="34" t="str">
        <f t="shared" si="4"/>
        <v/>
      </c>
    </row>
    <row r="750" ht="22.5" customHeight="1">
      <c r="A750" s="37"/>
      <c r="B750" s="38" t="str">
        <f>'Master Schedule'!B750</f>
        <v/>
      </c>
      <c r="C750" s="39"/>
      <c r="D750" s="40" t="str">
        <f t="shared" si="1"/>
        <v>Saturday</v>
      </c>
      <c r="E750" s="41"/>
      <c r="F750" s="38"/>
      <c r="G750" s="38"/>
      <c r="H750" s="41"/>
      <c r="I750" s="38"/>
      <c r="J750" s="38"/>
      <c r="K750" s="35"/>
      <c r="L750" s="35"/>
      <c r="M750" s="35"/>
      <c r="N750" s="36"/>
      <c r="O750" s="34" t="str">
        <f t="shared" si="4"/>
        <v/>
      </c>
    </row>
    <row r="751" ht="22.5" customHeight="1">
      <c r="A751" s="37"/>
      <c r="B751" s="38" t="str">
        <f>'Master Schedule'!B751</f>
        <v/>
      </c>
      <c r="C751" s="39"/>
      <c r="D751" s="40" t="str">
        <f t="shared" si="1"/>
        <v>Saturday</v>
      </c>
      <c r="E751" s="41"/>
      <c r="F751" s="38"/>
      <c r="G751" s="38"/>
      <c r="H751" s="41"/>
      <c r="I751" s="38"/>
      <c r="J751" s="38"/>
      <c r="K751" s="32"/>
      <c r="L751" s="32"/>
      <c r="M751" s="32"/>
      <c r="N751" s="33"/>
      <c r="O751" s="34" t="str">
        <f t="shared" si="4"/>
        <v/>
      </c>
    </row>
    <row r="752" ht="22.5" customHeight="1">
      <c r="A752" s="37"/>
      <c r="B752" s="38" t="str">
        <f>'Master Schedule'!B752</f>
        <v/>
      </c>
      <c r="C752" s="39"/>
      <c r="D752" s="40" t="str">
        <f t="shared" si="1"/>
        <v>Saturday</v>
      </c>
      <c r="E752" s="41"/>
      <c r="F752" s="38"/>
      <c r="G752" s="38"/>
      <c r="H752" s="41"/>
      <c r="I752" s="38"/>
      <c r="J752" s="38"/>
      <c r="K752" s="35"/>
      <c r="L752" s="35"/>
      <c r="M752" s="35"/>
      <c r="N752" s="36"/>
      <c r="O752" s="34" t="str">
        <f t="shared" si="4"/>
        <v/>
      </c>
    </row>
    <row r="753" ht="22.5" customHeight="1">
      <c r="A753" s="37"/>
      <c r="B753" s="38" t="str">
        <f>'Master Schedule'!B753</f>
        <v/>
      </c>
      <c r="C753" s="39"/>
      <c r="D753" s="40" t="str">
        <f t="shared" si="1"/>
        <v>Saturday</v>
      </c>
      <c r="E753" s="41"/>
      <c r="F753" s="38"/>
      <c r="G753" s="38"/>
      <c r="H753" s="41"/>
      <c r="I753" s="38"/>
      <c r="J753" s="38"/>
      <c r="K753" s="32"/>
      <c r="L753" s="32"/>
      <c r="M753" s="32"/>
      <c r="N753" s="33"/>
      <c r="O753" s="34" t="str">
        <f t="shared" si="4"/>
        <v/>
      </c>
    </row>
    <row r="754" ht="22.5" customHeight="1">
      <c r="A754" s="37"/>
      <c r="B754" s="38" t="str">
        <f>'Master Schedule'!B754</f>
        <v/>
      </c>
      <c r="C754" s="39"/>
      <c r="D754" s="40" t="str">
        <f t="shared" si="1"/>
        <v>Saturday</v>
      </c>
      <c r="E754" s="41"/>
      <c r="F754" s="38"/>
      <c r="G754" s="38"/>
      <c r="H754" s="41"/>
      <c r="I754" s="38"/>
      <c r="J754" s="38"/>
      <c r="K754" s="35"/>
      <c r="L754" s="35"/>
      <c r="M754" s="35"/>
      <c r="N754" s="36"/>
      <c r="O754" s="34" t="str">
        <f t="shared" si="4"/>
        <v/>
      </c>
    </row>
    <row r="755" ht="22.5" customHeight="1">
      <c r="A755" s="37"/>
      <c r="B755" s="38" t="str">
        <f>'Master Schedule'!B755</f>
        <v/>
      </c>
      <c r="C755" s="39"/>
      <c r="D755" s="40" t="str">
        <f t="shared" si="1"/>
        <v>Saturday</v>
      </c>
      <c r="E755" s="41"/>
      <c r="F755" s="38"/>
      <c r="G755" s="38"/>
      <c r="H755" s="41"/>
      <c r="I755" s="38"/>
      <c r="J755" s="38"/>
      <c r="K755" s="32"/>
      <c r="L755" s="32"/>
      <c r="M755" s="32"/>
      <c r="N755" s="33"/>
      <c r="O755" s="34" t="str">
        <f t="shared" si="4"/>
        <v/>
      </c>
    </row>
    <row r="756" ht="22.5" customHeight="1">
      <c r="A756" s="37"/>
      <c r="B756" s="38" t="str">
        <f>'Master Schedule'!B756</f>
        <v/>
      </c>
      <c r="C756" s="39"/>
      <c r="D756" s="40" t="str">
        <f t="shared" si="1"/>
        <v>Saturday</v>
      </c>
      <c r="E756" s="41"/>
      <c r="F756" s="38"/>
      <c r="G756" s="38"/>
      <c r="H756" s="41"/>
      <c r="I756" s="38"/>
      <c r="J756" s="38"/>
      <c r="K756" s="35"/>
      <c r="L756" s="35"/>
      <c r="M756" s="35"/>
      <c r="N756" s="36"/>
      <c r="O756" s="34" t="str">
        <f t="shared" si="4"/>
        <v/>
      </c>
    </row>
    <row r="757" ht="22.5" customHeight="1">
      <c r="A757" s="37"/>
      <c r="B757" s="38" t="str">
        <f>'Master Schedule'!B757</f>
        <v/>
      </c>
      <c r="C757" s="39"/>
      <c r="D757" s="40" t="str">
        <f t="shared" si="1"/>
        <v>Saturday</v>
      </c>
      <c r="E757" s="41"/>
      <c r="F757" s="38"/>
      <c r="G757" s="38"/>
      <c r="H757" s="41"/>
      <c r="I757" s="38"/>
      <c r="J757" s="38"/>
      <c r="K757" s="32"/>
      <c r="L757" s="32"/>
      <c r="M757" s="32"/>
      <c r="N757" s="33"/>
      <c r="O757" s="34" t="str">
        <f t="shared" si="4"/>
        <v/>
      </c>
    </row>
    <row r="758" ht="22.5" customHeight="1">
      <c r="A758" s="37"/>
      <c r="B758" s="38" t="str">
        <f>'Master Schedule'!B758</f>
        <v/>
      </c>
      <c r="C758" s="39"/>
      <c r="D758" s="40" t="str">
        <f t="shared" si="1"/>
        <v>Saturday</v>
      </c>
      <c r="E758" s="41"/>
      <c r="F758" s="38"/>
      <c r="G758" s="38"/>
      <c r="H758" s="41"/>
      <c r="I758" s="38"/>
      <c r="J758" s="38"/>
      <c r="K758" s="35"/>
      <c r="L758" s="35"/>
      <c r="M758" s="35"/>
      <c r="N758" s="36"/>
      <c r="O758" s="34" t="str">
        <f t="shared" si="4"/>
        <v/>
      </c>
    </row>
    <row r="759" ht="22.5" customHeight="1">
      <c r="A759" s="37"/>
      <c r="B759" s="38" t="str">
        <f>'Master Schedule'!B759</f>
        <v/>
      </c>
      <c r="C759" s="39"/>
      <c r="D759" s="40" t="str">
        <f t="shared" si="1"/>
        <v>Saturday</v>
      </c>
      <c r="E759" s="41"/>
      <c r="F759" s="38"/>
      <c r="G759" s="38"/>
      <c r="H759" s="41"/>
      <c r="I759" s="38"/>
      <c r="J759" s="38"/>
      <c r="K759" s="32"/>
      <c r="L759" s="32"/>
      <c r="M759" s="32"/>
      <c r="N759" s="33"/>
      <c r="O759" s="34" t="str">
        <f t="shared" si="4"/>
        <v/>
      </c>
    </row>
    <row r="760" ht="22.5" customHeight="1">
      <c r="A760" s="37"/>
      <c r="B760" s="38" t="str">
        <f>'Master Schedule'!B760</f>
        <v/>
      </c>
      <c r="C760" s="39"/>
      <c r="D760" s="40" t="str">
        <f t="shared" si="1"/>
        <v>Saturday</v>
      </c>
      <c r="E760" s="41"/>
      <c r="F760" s="38"/>
      <c r="G760" s="38"/>
      <c r="H760" s="41"/>
      <c r="I760" s="38"/>
      <c r="J760" s="38"/>
      <c r="K760" s="35"/>
      <c r="L760" s="35"/>
      <c r="M760" s="35"/>
      <c r="N760" s="36"/>
      <c r="O760" s="34" t="str">
        <f t="shared" si="4"/>
        <v/>
      </c>
    </row>
    <row r="761" ht="22.5" customHeight="1">
      <c r="A761" s="37"/>
      <c r="B761" s="38" t="str">
        <f>'Master Schedule'!B761</f>
        <v/>
      </c>
      <c r="C761" s="39"/>
      <c r="D761" s="40" t="str">
        <f t="shared" si="1"/>
        <v>Saturday</v>
      </c>
      <c r="E761" s="41"/>
      <c r="F761" s="38"/>
      <c r="G761" s="38"/>
      <c r="H761" s="41"/>
      <c r="I761" s="38"/>
      <c r="J761" s="38"/>
      <c r="K761" s="32"/>
      <c r="L761" s="32"/>
      <c r="M761" s="32"/>
      <c r="N761" s="33"/>
      <c r="O761" s="34" t="str">
        <f t="shared" si="4"/>
        <v/>
      </c>
    </row>
    <row r="762" ht="22.5" customHeight="1">
      <c r="A762" s="37"/>
      <c r="B762" s="38" t="str">
        <f>'Master Schedule'!B762</f>
        <v/>
      </c>
      <c r="C762" s="39"/>
      <c r="D762" s="40" t="str">
        <f t="shared" si="1"/>
        <v>Saturday</v>
      </c>
      <c r="E762" s="41"/>
      <c r="F762" s="38"/>
      <c r="G762" s="38"/>
      <c r="H762" s="41"/>
      <c r="I762" s="38"/>
      <c r="J762" s="38"/>
      <c r="K762" s="35"/>
      <c r="L762" s="35"/>
      <c r="M762" s="35"/>
      <c r="N762" s="36"/>
      <c r="O762" s="34" t="str">
        <f t="shared" si="4"/>
        <v/>
      </c>
    </row>
    <row r="763" ht="22.5" customHeight="1">
      <c r="A763" s="37"/>
      <c r="B763" s="38" t="str">
        <f>'Master Schedule'!B763</f>
        <v/>
      </c>
      <c r="C763" s="39"/>
      <c r="D763" s="40" t="str">
        <f t="shared" si="1"/>
        <v>Saturday</v>
      </c>
      <c r="E763" s="41"/>
      <c r="F763" s="38"/>
      <c r="G763" s="38"/>
      <c r="H763" s="41"/>
      <c r="I763" s="38"/>
      <c r="J763" s="38"/>
      <c r="K763" s="32"/>
      <c r="L763" s="32"/>
      <c r="M763" s="32"/>
      <c r="N763" s="33"/>
      <c r="O763" s="34" t="str">
        <f t="shared" si="4"/>
        <v/>
      </c>
    </row>
    <row r="764" ht="22.5" customHeight="1">
      <c r="A764" s="37"/>
      <c r="B764" s="38" t="str">
        <f>'Master Schedule'!B764</f>
        <v/>
      </c>
      <c r="C764" s="39"/>
      <c r="D764" s="40" t="str">
        <f t="shared" si="1"/>
        <v>Saturday</v>
      </c>
      <c r="E764" s="41"/>
      <c r="F764" s="38"/>
      <c r="G764" s="38"/>
      <c r="H764" s="41"/>
      <c r="I764" s="38"/>
      <c r="J764" s="38"/>
      <c r="K764" s="35"/>
      <c r="L764" s="35"/>
      <c r="M764" s="35"/>
      <c r="N764" s="36"/>
      <c r="O764" s="34" t="str">
        <f t="shared" si="4"/>
        <v/>
      </c>
    </row>
    <row r="765" ht="22.5" customHeight="1">
      <c r="A765" s="37"/>
      <c r="B765" s="38" t="str">
        <f>'Master Schedule'!B765</f>
        <v/>
      </c>
      <c r="C765" s="39"/>
      <c r="D765" s="40" t="str">
        <f t="shared" si="1"/>
        <v>Saturday</v>
      </c>
      <c r="E765" s="41"/>
      <c r="F765" s="38"/>
      <c r="G765" s="38"/>
      <c r="H765" s="41"/>
      <c r="I765" s="38"/>
      <c r="J765" s="38"/>
      <c r="K765" s="32"/>
      <c r="L765" s="32"/>
      <c r="M765" s="32"/>
      <c r="N765" s="33"/>
      <c r="O765" s="34" t="str">
        <f t="shared" si="4"/>
        <v/>
      </c>
    </row>
    <row r="766" ht="22.5" customHeight="1">
      <c r="A766" s="37"/>
      <c r="B766" s="38" t="str">
        <f>'Master Schedule'!B766</f>
        <v/>
      </c>
      <c r="C766" s="39"/>
      <c r="D766" s="40" t="str">
        <f t="shared" si="1"/>
        <v>Saturday</v>
      </c>
      <c r="E766" s="41"/>
      <c r="F766" s="38"/>
      <c r="G766" s="38"/>
      <c r="H766" s="41"/>
      <c r="I766" s="38"/>
      <c r="J766" s="38"/>
      <c r="K766" s="35"/>
      <c r="L766" s="35"/>
      <c r="M766" s="35"/>
      <c r="N766" s="36"/>
      <c r="O766" s="34" t="str">
        <f t="shared" si="4"/>
        <v/>
      </c>
    </row>
    <row r="767" ht="22.5" customHeight="1">
      <c r="A767" s="37"/>
      <c r="B767" s="38" t="str">
        <f>'Master Schedule'!B767</f>
        <v/>
      </c>
      <c r="C767" s="39"/>
      <c r="D767" s="40" t="str">
        <f t="shared" si="1"/>
        <v>Saturday</v>
      </c>
      <c r="E767" s="41"/>
      <c r="F767" s="38"/>
      <c r="G767" s="38"/>
      <c r="H767" s="41"/>
      <c r="I767" s="38"/>
      <c r="J767" s="38"/>
      <c r="K767" s="32"/>
      <c r="L767" s="32"/>
      <c r="M767" s="32"/>
      <c r="N767" s="33"/>
      <c r="O767" s="34" t="str">
        <f t="shared" si="4"/>
        <v/>
      </c>
    </row>
    <row r="768" ht="22.5" customHeight="1">
      <c r="A768" s="37"/>
      <c r="B768" s="38" t="str">
        <f>'Master Schedule'!B768</f>
        <v/>
      </c>
      <c r="C768" s="39"/>
      <c r="D768" s="40" t="str">
        <f t="shared" si="1"/>
        <v>Saturday</v>
      </c>
      <c r="E768" s="41"/>
      <c r="F768" s="38"/>
      <c r="G768" s="38"/>
      <c r="H768" s="41"/>
      <c r="I768" s="38"/>
      <c r="J768" s="38"/>
      <c r="K768" s="35"/>
      <c r="L768" s="35"/>
      <c r="M768" s="35"/>
      <c r="N768" s="36"/>
      <c r="O768" s="34" t="str">
        <f t="shared" si="4"/>
        <v/>
      </c>
    </row>
    <row r="769" ht="22.5" customHeight="1">
      <c r="A769" s="37"/>
      <c r="B769" s="38" t="str">
        <f>'Master Schedule'!B769</f>
        <v/>
      </c>
      <c r="C769" s="39"/>
      <c r="D769" s="40" t="str">
        <f t="shared" si="1"/>
        <v>Saturday</v>
      </c>
      <c r="E769" s="41"/>
      <c r="F769" s="38"/>
      <c r="G769" s="38"/>
      <c r="H769" s="41"/>
      <c r="I769" s="38"/>
      <c r="J769" s="38"/>
      <c r="K769" s="32"/>
      <c r="L769" s="32"/>
      <c r="M769" s="32"/>
      <c r="N769" s="33"/>
      <c r="O769" s="34" t="str">
        <f t="shared" si="4"/>
        <v/>
      </c>
    </row>
    <row r="770" ht="22.5" customHeight="1">
      <c r="A770" s="37"/>
      <c r="B770" s="38" t="str">
        <f>'Master Schedule'!B770</f>
        <v/>
      </c>
      <c r="C770" s="39"/>
      <c r="D770" s="40" t="str">
        <f t="shared" si="1"/>
        <v>Saturday</v>
      </c>
      <c r="E770" s="41"/>
      <c r="F770" s="38"/>
      <c r="G770" s="38"/>
      <c r="H770" s="41"/>
      <c r="I770" s="38"/>
      <c r="J770" s="38"/>
      <c r="K770" s="35"/>
      <c r="L770" s="35"/>
      <c r="M770" s="35"/>
      <c r="N770" s="36"/>
      <c r="O770" s="34" t="str">
        <f t="shared" si="4"/>
        <v/>
      </c>
    </row>
    <row r="771" ht="22.5" customHeight="1">
      <c r="A771" s="37"/>
      <c r="B771" s="38" t="str">
        <f>'Master Schedule'!B771</f>
        <v/>
      </c>
      <c r="C771" s="39"/>
      <c r="D771" s="40" t="str">
        <f t="shared" si="1"/>
        <v>Saturday</v>
      </c>
      <c r="E771" s="41"/>
      <c r="F771" s="38"/>
      <c r="G771" s="38"/>
      <c r="H771" s="41"/>
      <c r="I771" s="38"/>
      <c r="J771" s="38"/>
      <c r="K771" s="32"/>
      <c r="L771" s="32"/>
      <c r="M771" s="32"/>
      <c r="N771" s="33"/>
      <c r="O771" s="34" t="str">
        <f t="shared" si="4"/>
        <v/>
      </c>
    </row>
    <row r="772" ht="22.5" customHeight="1">
      <c r="A772" s="37"/>
      <c r="B772" s="38" t="str">
        <f>'Master Schedule'!B772</f>
        <v/>
      </c>
      <c r="C772" s="39"/>
      <c r="D772" s="40" t="str">
        <f t="shared" si="1"/>
        <v>Saturday</v>
      </c>
      <c r="E772" s="41"/>
      <c r="F772" s="38"/>
      <c r="G772" s="38"/>
      <c r="H772" s="41"/>
      <c r="I772" s="38"/>
      <c r="J772" s="38"/>
      <c r="K772" s="35"/>
      <c r="L772" s="35"/>
      <c r="M772" s="35"/>
      <c r="N772" s="36"/>
      <c r="O772" s="34" t="str">
        <f t="shared" si="4"/>
        <v/>
      </c>
    </row>
    <row r="773" ht="22.5" customHeight="1">
      <c r="A773" s="37"/>
      <c r="B773" s="38" t="str">
        <f>'Master Schedule'!B773</f>
        <v/>
      </c>
      <c r="C773" s="39"/>
      <c r="D773" s="40" t="str">
        <f t="shared" si="1"/>
        <v>Saturday</v>
      </c>
      <c r="E773" s="41"/>
      <c r="F773" s="38"/>
      <c r="G773" s="38"/>
      <c r="H773" s="41"/>
      <c r="I773" s="38"/>
      <c r="J773" s="38"/>
      <c r="K773" s="32"/>
      <c r="L773" s="32"/>
      <c r="M773" s="32"/>
      <c r="N773" s="33"/>
      <c r="O773" s="34" t="str">
        <f t="shared" si="4"/>
        <v/>
      </c>
    </row>
    <row r="774" ht="22.5" customHeight="1">
      <c r="A774" s="37"/>
      <c r="B774" s="38" t="str">
        <f>'Master Schedule'!B774</f>
        <v/>
      </c>
      <c r="C774" s="39"/>
      <c r="D774" s="40" t="str">
        <f t="shared" si="1"/>
        <v>Saturday</v>
      </c>
      <c r="E774" s="41"/>
      <c r="F774" s="38"/>
      <c r="G774" s="38"/>
      <c r="H774" s="41"/>
      <c r="I774" s="38"/>
      <c r="J774" s="38"/>
      <c r="K774" s="35"/>
      <c r="L774" s="35"/>
      <c r="M774" s="35"/>
      <c r="N774" s="36"/>
      <c r="O774" s="34" t="str">
        <f t="shared" si="4"/>
        <v/>
      </c>
    </row>
    <row r="775" ht="22.5" customHeight="1">
      <c r="A775" s="37"/>
      <c r="B775" s="38" t="str">
        <f>'Master Schedule'!B775</f>
        <v/>
      </c>
      <c r="C775" s="39"/>
      <c r="D775" s="40" t="str">
        <f t="shared" si="1"/>
        <v>Saturday</v>
      </c>
      <c r="E775" s="41"/>
      <c r="F775" s="38"/>
      <c r="G775" s="38"/>
      <c r="H775" s="41"/>
      <c r="I775" s="38"/>
      <c r="J775" s="38"/>
      <c r="K775" s="32"/>
      <c r="L775" s="32"/>
      <c r="M775" s="32"/>
      <c r="N775" s="33"/>
      <c r="O775" s="34" t="str">
        <f t="shared" si="4"/>
        <v/>
      </c>
    </row>
    <row r="776" ht="22.5" customHeight="1">
      <c r="A776" s="37"/>
      <c r="B776" s="38" t="str">
        <f>'Master Schedule'!B776</f>
        <v/>
      </c>
      <c r="C776" s="39"/>
      <c r="D776" s="40" t="str">
        <f t="shared" si="1"/>
        <v>Saturday</v>
      </c>
      <c r="E776" s="41"/>
      <c r="F776" s="38"/>
      <c r="G776" s="38"/>
      <c r="H776" s="41"/>
      <c r="I776" s="38"/>
      <c r="J776" s="38"/>
      <c r="K776" s="35"/>
      <c r="L776" s="35"/>
      <c r="M776" s="35"/>
      <c r="N776" s="36"/>
      <c r="O776" s="34" t="str">
        <f t="shared" si="4"/>
        <v/>
      </c>
    </row>
    <row r="777" ht="22.5" customHeight="1">
      <c r="A777" s="37"/>
      <c r="B777" s="38" t="str">
        <f>'Master Schedule'!B777</f>
        <v/>
      </c>
      <c r="C777" s="39"/>
      <c r="D777" s="40" t="str">
        <f t="shared" si="1"/>
        <v>Saturday</v>
      </c>
      <c r="E777" s="41"/>
      <c r="F777" s="38"/>
      <c r="G777" s="38"/>
      <c r="H777" s="41"/>
      <c r="I777" s="38"/>
      <c r="J777" s="38"/>
      <c r="K777" s="32"/>
      <c r="L777" s="32"/>
      <c r="M777" s="32"/>
      <c r="N777" s="33"/>
      <c r="O777" s="34" t="str">
        <f t="shared" si="4"/>
        <v/>
      </c>
    </row>
    <row r="778" ht="22.5" customHeight="1">
      <c r="A778" s="37"/>
      <c r="B778" s="38" t="str">
        <f>'Master Schedule'!B778</f>
        <v/>
      </c>
      <c r="C778" s="39"/>
      <c r="D778" s="40" t="str">
        <f t="shared" si="1"/>
        <v>Saturday</v>
      </c>
      <c r="E778" s="41"/>
      <c r="F778" s="38"/>
      <c r="G778" s="38"/>
      <c r="H778" s="41"/>
      <c r="I778" s="38"/>
      <c r="J778" s="38"/>
      <c r="K778" s="35"/>
      <c r="L778" s="35"/>
      <c r="M778" s="35"/>
      <c r="N778" s="36"/>
      <c r="O778" s="34" t="str">
        <f t="shared" si="4"/>
        <v/>
      </c>
    </row>
    <row r="779" ht="22.5" customHeight="1">
      <c r="A779" s="37"/>
      <c r="B779" s="38" t="str">
        <f>'Master Schedule'!B779</f>
        <v/>
      </c>
      <c r="C779" s="39"/>
      <c r="D779" s="40" t="str">
        <f t="shared" si="1"/>
        <v>Saturday</v>
      </c>
      <c r="E779" s="41"/>
      <c r="F779" s="38"/>
      <c r="G779" s="38"/>
      <c r="H779" s="41"/>
      <c r="I779" s="38"/>
      <c r="J779" s="38"/>
      <c r="K779" s="32"/>
      <c r="L779" s="32"/>
      <c r="M779" s="32"/>
      <c r="N779" s="33"/>
      <c r="O779" s="34" t="str">
        <f t="shared" si="4"/>
        <v/>
      </c>
    </row>
    <row r="780" ht="22.5" customHeight="1">
      <c r="A780" s="37"/>
      <c r="B780" s="38" t="str">
        <f>'Master Schedule'!B780</f>
        <v/>
      </c>
      <c r="C780" s="39"/>
      <c r="D780" s="40" t="str">
        <f t="shared" si="1"/>
        <v>Saturday</v>
      </c>
      <c r="E780" s="41"/>
      <c r="F780" s="38"/>
      <c r="G780" s="38"/>
      <c r="H780" s="41"/>
      <c r="I780" s="38"/>
      <c r="J780" s="38"/>
      <c r="K780" s="35"/>
      <c r="L780" s="35"/>
      <c r="M780" s="35"/>
      <c r="N780" s="36"/>
      <c r="O780" s="34" t="str">
        <f t="shared" si="4"/>
        <v/>
      </c>
    </row>
    <row r="781" ht="22.5" customHeight="1">
      <c r="A781" s="37"/>
      <c r="B781" s="38" t="str">
        <f>'Master Schedule'!B781</f>
        <v/>
      </c>
      <c r="C781" s="39"/>
      <c r="D781" s="40" t="str">
        <f t="shared" si="1"/>
        <v>Saturday</v>
      </c>
      <c r="E781" s="41"/>
      <c r="F781" s="38"/>
      <c r="G781" s="38"/>
      <c r="H781" s="41"/>
      <c r="I781" s="38"/>
      <c r="J781" s="38"/>
      <c r="K781" s="32"/>
      <c r="L781" s="32"/>
      <c r="M781" s="32"/>
      <c r="N781" s="33"/>
      <c r="O781" s="34" t="str">
        <f t="shared" si="4"/>
        <v/>
      </c>
    </row>
    <row r="782" ht="22.5" customHeight="1">
      <c r="A782" s="37"/>
      <c r="B782" s="38" t="str">
        <f>'Master Schedule'!B782</f>
        <v/>
      </c>
      <c r="C782" s="39"/>
      <c r="D782" s="40" t="str">
        <f t="shared" si="1"/>
        <v>Saturday</v>
      </c>
      <c r="E782" s="41"/>
      <c r="F782" s="38"/>
      <c r="G782" s="38"/>
      <c r="H782" s="41"/>
      <c r="I782" s="38"/>
      <c r="J782" s="38"/>
      <c r="K782" s="35"/>
      <c r="L782" s="35"/>
      <c r="M782" s="35"/>
      <c r="N782" s="36"/>
      <c r="O782" s="34" t="str">
        <f t="shared" si="4"/>
        <v/>
      </c>
    </row>
    <row r="783" ht="22.5" customHeight="1">
      <c r="A783" s="37"/>
      <c r="B783" s="38" t="str">
        <f>'Master Schedule'!B783</f>
        <v/>
      </c>
      <c r="C783" s="39"/>
      <c r="D783" s="40" t="str">
        <f t="shared" si="1"/>
        <v>Saturday</v>
      </c>
      <c r="E783" s="41"/>
      <c r="F783" s="38"/>
      <c r="G783" s="38"/>
      <c r="H783" s="41"/>
      <c r="I783" s="38"/>
      <c r="J783" s="38"/>
      <c r="K783" s="32"/>
      <c r="L783" s="32"/>
      <c r="M783" s="32"/>
      <c r="N783" s="33"/>
      <c r="O783" s="34" t="str">
        <f t="shared" si="4"/>
        <v/>
      </c>
    </row>
    <row r="784" ht="22.5" customHeight="1">
      <c r="A784" s="37"/>
      <c r="B784" s="38" t="str">
        <f>'Master Schedule'!B784</f>
        <v/>
      </c>
      <c r="C784" s="39"/>
      <c r="D784" s="40" t="str">
        <f t="shared" si="1"/>
        <v>Saturday</v>
      </c>
      <c r="E784" s="41"/>
      <c r="F784" s="38"/>
      <c r="G784" s="38"/>
      <c r="H784" s="41"/>
      <c r="I784" s="38"/>
      <c r="J784" s="38"/>
      <c r="K784" s="35"/>
      <c r="L784" s="35"/>
      <c r="M784" s="35"/>
      <c r="N784" s="36"/>
      <c r="O784" s="34" t="str">
        <f t="shared" si="4"/>
        <v/>
      </c>
    </row>
    <row r="785" ht="22.5" customHeight="1">
      <c r="A785" s="37"/>
      <c r="B785" s="38" t="str">
        <f>'Master Schedule'!B785</f>
        <v/>
      </c>
      <c r="C785" s="39"/>
      <c r="D785" s="40" t="str">
        <f t="shared" si="1"/>
        <v>Saturday</v>
      </c>
      <c r="E785" s="41"/>
      <c r="F785" s="38"/>
      <c r="G785" s="38"/>
      <c r="H785" s="41"/>
      <c r="I785" s="38"/>
      <c r="J785" s="38"/>
      <c r="K785" s="32"/>
      <c r="L785" s="32"/>
      <c r="M785" s="32"/>
      <c r="N785" s="33"/>
      <c r="O785" s="34" t="str">
        <f t="shared" si="4"/>
        <v/>
      </c>
    </row>
    <row r="786" ht="22.5" customHeight="1">
      <c r="A786" s="37"/>
      <c r="B786" s="38" t="str">
        <f>'Master Schedule'!B786</f>
        <v/>
      </c>
      <c r="C786" s="39"/>
      <c r="D786" s="40" t="str">
        <f t="shared" si="1"/>
        <v>Saturday</v>
      </c>
      <c r="E786" s="41"/>
      <c r="F786" s="38"/>
      <c r="G786" s="38"/>
      <c r="H786" s="41"/>
      <c r="I786" s="38"/>
      <c r="J786" s="38"/>
      <c r="K786" s="35"/>
      <c r="L786" s="35"/>
      <c r="M786" s="35"/>
      <c r="N786" s="36"/>
      <c r="O786" s="34" t="str">
        <f t="shared" si="4"/>
        <v/>
      </c>
    </row>
    <row r="787" ht="22.5" customHeight="1">
      <c r="A787" s="37"/>
      <c r="B787" s="38" t="str">
        <f>'Master Schedule'!B787</f>
        <v/>
      </c>
      <c r="C787" s="39"/>
      <c r="D787" s="40" t="str">
        <f t="shared" si="1"/>
        <v>Saturday</v>
      </c>
      <c r="E787" s="41"/>
      <c r="F787" s="38"/>
      <c r="G787" s="38"/>
      <c r="H787" s="41"/>
      <c r="I787" s="38"/>
      <c r="J787" s="38"/>
      <c r="K787" s="32"/>
      <c r="L787" s="32"/>
      <c r="M787" s="32"/>
      <c r="N787" s="33"/>
      <c r="O787" s="34" t="str">
        <f t="shared" si="4"/>
        <v/>
      </c>
    </row>
    <row r="788" ht="22.5" customHeight="1">
      <c r="A788" s="37"/>
      <c r="B788" s="38" t="str">
        <f>'Master Schedule'!B788</f>
        <v/>
      </c>
      <c r="C788" s="39"/>
      <c r="D788" s="40" t="str">
        <f t="shared" si="1"/>
        <v>Saturday</v>
      </c>
      <c r="E788" s="41"/>
      <c r="F788" s="38"/>
      <c r="G788" s="38"/>
      <c r="H788" s="41"/>
      <c r="I788" s="38"/>
      <c r="J788" s="38"/>
      <c r="K788" s="35"/>
      <c r="L788" s="35"/>
      <c r="M788" s="35"/>
      <c r="N788" s="36"/>
      <c r="O788" s="34" t="str">
        <f t="shared" si="4"/>
        <v/>
      </c>
    </row>
    <row r="789" ht="22.5" customHeight="1">
      <c r="A789" s="37"/>
      <c r="B789" s="38" t="str">
        <f>'Master Schedule'!B789</f>
        <v/>
      </c>
      <c r="C789" s="39"/>
      <c r="D789" s="40" t="str">
        <f t="shared" si="1"/>
        <v>Saturday</v>
      </c>
      <c r="E789" s="41"/>
      <c r="F789" s="38"/>
      <c r="G789" s="38"/>
      <c r="H789" s="41"/>
      <c r="I789" s="38"/>
      <c r="J789" s="38"/>
      <c r="K789" s="32"/>
      <c r="L789" s="32"/>
      <c r="M789" s="32"/>
      <c r="N789" s="33"/>
      <c r="O789" s="34" t="str">
        <f t="shared" si="4"/>
        <v/>
      </c>
    </row>
    <row r="790" ht="22.5" customHeight="1">
      <c r="A790" s="37"/>
      <c r="B790" s="38" t="str">
        <f>'Master Schedule'!B790</f>
        <v/>
      </c>
      <c r="C790" s="39"/>
      <c r="D790" s="40" t="str">
        <f t="shared" si="1"/>
        <v>Saturday</v>
      </c>
      <c r="E790" s="41"/>
      <c r="F790" s="38"/>
      <c r="G790" s="38"/>
      <c r="H790" s="41"/>
      <c r="I790" s="38"/>
      <c r="J790" s="38"/>
      <c r="K790" s="35"/>
      <c r="L790" s="35"/>
      <c r="M790" s="35"/>
      <c r="N790" s="36"/>
      <c r="O790" s="34" t="str">
        <f t="shared" si="4"/>
        <v/>
      </c>
    </row>
    <row r="791" ht="22.5" customHeight="1">
      <c r="A791" s="37"/>
      <c r="B791" s="38" t="str">
        <f>'Master Schedule'!B791</f>
        <v/>
      </c>
      <c r="C791" s="39"/>
      <c r="D791" s="40" t="str">
        <f t="shared" si="1"/>
        <v>Saturday</v>
      </c>
      <c r="E791" s="41"/>
      <c r="F791" s="38"/>
      <c r="G791" s="38"/>
      <c r="H791" s="41"/>
      <c r="I791" s="38"/>
      <c r="J791" s="38"/>
      <c r="K791" s="32"/>
      <c r="L791" s="32"/>
      <c r="M791" s="32"/>
      <c r="N791" s="33"/>
      <c r="O791" s="34" t="str">
        <f t="shared" si="4"/>
        <v/>
      </c>
    </row>
    <row r="792" ht="22.5" customHeight="1">
      <c r="A792" s="37"/>
      <c r="B792" s="38" t="str">
        <f>'Master Schedule'!B792</f>
        <v/>
      </c>
      <c r="C792" s="39"/>
      <c r="D792" s="40" t="str">
        <f t="shared" si="1"/>
        <v>Saturday</v>
      </c>
      <c r="E792" s="41"/>
      <c r="F792" s="38"/>
      <c r="G792" s="38"/>
      <c r="H792" s="41"/>
      <c r="I792" s="38"/>
      <c r="J792" s="38"/>
      <c r="K792" s="35"/>
      <c r="L792" s="35"/>
      <c r="M792" s="35"/>
      <c r="N792" s="36"/>
      <c r="O792" s="34" t="str">
        <f t="shared" si="4"/>
        <v/>
      </c>
    </row>
    <row r="793" ht="22.5" customHeight="1">
      <c r="A793" s="37"/>
      <c r="B793" s="38" t="str">
        <f>'Master Schedule'!B793</f>
        <v/>
      </c>
      <c r="C793" s="39"/>
      <c r="D793" s="40" t="str">
        <f t="shared" si="1"/>
        <v>Saturday</v>
      </c>
      <c r="E793" s="41"/>
      <c r="F793" s="38"/>
      <c r="G793" s="38"/>
      <c r="H793" s="41"/>
      <c r="I793" s="38"/>
      <c r="J793" s="38"/>
      <c r="K793" s="32"/>
      <c r="L793" s="32"/>
      <c r="M793" s="32"/>
      <c r="N793" s="33"/>
      <c r="O793" s="34" t="str">
        <f t="shared" si="4"/>
        <v/>
      </c>
    </row>
    <row r="794" ht="22.5" customHeight="1">
      <c r="A794" s="37"/>
      <c r="B794" s="38" t="str">
        <f>'Master Schedule'!B794</f>
        <v/>
      </c>
      <c r="C794" s="39"/>
      <c r="D794" s="40" t="str">
        <f t="shared" si="1"/>
        <v>Saturday</v>
      </c>
      <c r="E794" s="41"/>
      <c r="F794" s="38"/>
      <c r="G794" s="38"/>
      <c r="H794" s="41"/>
      <c r="I794" s="38"/>
      <c r="J794" s="38"/>
      <c r="K794" s="35"/>
      <c r="L794" s="35"/>
      <c r="M794" s="35"/>
      <c r="N794" s="36"/>
      <c r="O794" s="34" t="str">
        <f t="shared" si="4"/>
        <v/>
      </c>
    </row>
    <row r="795" ht="22.5" customHeight="1">
      <c r="A795" s="37"/>
      <c r="B795" s="38" t="str">
        <f>'Master Schedule'!B795</f>
        <v/>
      </c>
      <c r="C795" s="39"/>
      <c r="D795" s="40" t="str">
        <f t="shared" si="1"/>
        <v>Saturday</v>
      </c>
      <c r="E795" s="41"/>
      <c r="F795" s="38"/>
      <c r="G795" s="38"/>
      <c r="H795" s="41"/>
      <c r="I795" s="38"/>
      <c r="J795" s="38"/>
      <c r="K795" s="32"/>
      <c r="L795" s="32"/>
      <c r="M795" s="32"/>
      <c r="N795" s="33"/>
      <c r="O795" s="34" t="str">
        <f t="shared" si="4"/>
        <v/>
      </c>
    </row>
    <row r="796" ht="22.5" customHeight="1">
      <c r="A796" s="37"/>
      <c r="B796" s="38" t="str">
        <f>'Master Schedule'!B796</f>
        <v/>
      </c>
      <c r="C796" s="39"/>
      <c r="D796" s="40" t="str">
        <f t="shared" si="1"/>
        <v>Saturday</v>
      </c>
      <c r="E796" s="41"/>
      <c r="F796" s="38"/>
      <c r="G796" s="38"/>
      <c r="H796" s="41"/>
      <c r="I796" s="38"/>
      <c r="J796" s="38"/>
      <c r="K796" s="35"/>
      <c r="L796" s="35"/>
      <c r="M796" s="35"/>
      <c r="N796" s="36"/>
      <c r="O796" s="34" t="str">
        <f t="shared" si="4"/>
        <v/>
      </c>
    </row>
    <row r="797" ht="22.5" customHeight="1">
      <c r="A797" s="37"/>
      <c r="B797" s="38" t="str">
        <f>'Master Schedule'!B797</f>
        <v/>
      </c>
      <c r="C797" s="39"/>
      <c r="D797" s="40" t="str">
        <f t="shared" si="1"/>
        <v>Saturday</v>
      </c>
      <c r="E797" s="41"/>
      <c r="F797" s="38"/>
      <c r="G797" s="38"/>
      <c r="H797" s="41"/>
      <c r="I797" s="38"/>
      <c r="J797" s="38"/>
      <c r="K797" s="32"/>
      <c r="L797" s="32"/>
      <c r="M797" s="32"/>
      <c r="N797" s="33"/>
      <c r="O797" s="34" t="str">
        <f t="shared" si="4"/>
        <v/>
      </c>
    </row>
    <row r="798" ht="22.5" customHeight="1">
      <c r="A798" s="37"/>
      <c r="B798" s="38" t="str">
        <f>'Master Schedule'!B798</f>
        <v/>
      </c>
      <c r="C798" s="39"/>
      <c r="D798" s="40" t="str">
        <f t="shared" si="1"/>
        <v>Saturday</v>
      </c>
      <c r="E798" s="41"/>
      <c r="F798" s="38"/>
      <c r="G798" s="38"/>
      <c r="H798" s="41"/>
      <c r="I798" s="38"/>
      <c r="J798" s="38"/>
      <c r="K798" s="35"/>
      <c r="L798" s="35"/>
      <c r="M798" s="35"/>
      <c r="N798" s="36"/>
      <c r="O798" s="34" t="str">
        <f t="shared" si="4"/>
        <v/>
      </c>
    </row>
    <row r="799" ht="22.5" customHeight="1">
      <c r="A799" s="37"/>
      <c r="B799" s="38" t="str">
        <f>'Master Schedule'!B799</f>
        <v/>
      </c>
      <c r="C799" s="39"/>
      <c r="D799" s="40" t="str">
        <f t="shared" si="1"/>
        <v>Saturday</v>
      </c>
      <c r="E799" s="41"/>
      <c r="F799" s="38"/>
      <c r="G799" s="38"/>
      <c r="H799" s="41"/>
      <c r="I799" s="38"/>
      <c r="J799" s="38"/>
      <c r="K799" s="32"/>
      <c r="L799" s="32"/>
      <c r="M799" s="32"/>
      <c r="N799" s="33"/>
      <c r="O799" s="34" t="str">
        <f t="shared" si="4"/>
        <v/>
      </c>
    </row>
    <row r="800" ht="22.5" customHeight="1">
      <c r="A800" s="37"/>
      <c r="B800" s="38" t="str">
        <f>'Master Schedule'!B800</f>
        <v/>
      </c>
      <c r="C800" s="39"/>
      <c r="D800" s="40" t="str">
        <f t="shared" si="1"/>
        <v>Saturday</v>
      </c>
      <c r="E800" s="41"/>
      <c r="F800" s="38"/>
      <c r="G800" s="38"/>
      <c r="H800" s="41"/>
      <c r="I800" s="38"/>
      <c r="J800" s="38"/>
      <c r="K800" s="35"/>
      <c r="L800" s="35"/>
      <c r="M800" s="35"/>
      <c r="N800" s="36"/>
      <c r="O800" s="34" t="str">
        <f t="shared" si="4"/>
        <v/>
      </c>
    </row>
    <row r="801" ht="22.5" customHeight="1">
      <c r="A801" s="37"/>
      <c r="B801" s="38" t="str">
        <f>'Master Schedule'!B801</f>
        <v/>
      </c>
      <c r="C801" s="39"/>
      <c r="D801" s="40" t="str">
        <f t="shared" si="1"/>
        <v>Saturday</v>
      </c>
      <c r="E801" s="41"/>
      <c r="F801" s="38"/>
      <c r="G801" s="38"/>
      <c r="H801" s="41"/>
      <c r="I801" s="38"/>
      <c r="J801" s="38"/>
      <c r="K801" s="32"/>
      <c r="L801" s="32"/>
      <c r="M801" s="32"/>
      <c r="N801" s="33"/>
      <c r="O801" s="34" t="str">
        <f t="shared" si="4"/>
        <v/>
      </c>
    </row>
    <row r="802" ht="22.5" customHeight="1">
      <c r="A802" s="37"/>
      <c r="B802" s="38" t="str">
        <f>'Master Schedule'!B802</f>
        <v/>
      </c>
      <c r="C802" s="39"/>
      <c r="D802" s="40" t="str">
        <f t="shared" si="1"/>
        <v>Saturday</v>
      </c>
      <c r="E802" s="41"/>
      <c r="F802" s="38"/>
      <c r="G802" s="38"/>
      <c r="H802" s="41"/>
      <c r="I802" s="38"/>
      <c r="J802" s="38"/>
      <c r="K802" s="35"/>
      <c r="L802" s="35"/>
      <c r="M802" s="35"/>
      <c r="N802" s="36"/>
      <c r="O802" s="34" t="str">
        <f t="shared" si="4"/>
        <v/>
      </c>
    </row>
    <row r="803" ht="22.5" customHeight="1">
      <c r="A803" s="37"/>
      <c r="B803" s="38" t="str">
        <f>'Master Schedule'!B803</f>
        <v/>
      </c>
      <c r="C803" s="39"/>
      <c r="D803" s="40" t="str">
        <f t="shared" si="1"/>
        <v>Saturday</v>
      </c>
      <c r="E803" s="41"/>
      <c r="F803" s="38"/>
      <c r="G803" s="38"/>
      <c r="H803" s="41"/>
      <c r="I803" s="38"/>
      <c r="J803" s="38"/>
      <c r="K803" s="32"/>
      <c r="L803" s="32"/>
      <c r="M803" s="32"/>
      <c r="N803" s="33"/>
      <c r="O803" s="34" t="str">
        <f t="shared" si="4"/>
        <v/>
      </c>
    </row>
    <row r="804" ht="22.5" customHeight="1">
      <c r="A804" s="37"/>
      <c r="B804" s="38" t="str">
        <f>'Master Schedule'!B804</f>
        <v/>
      </c>
      <c r="C804" s="39"/>
      <c r="D804" s="40" t="str">
        <f t="shared" si="1"/>
        <v>Saturday</v>
      </c>
      <c r="E804" s="41"/>
      <c r="F804" s="38"/>
      <c r="G804" s="38"/>
      <c r="H804" s="41"/>
      <c r="I804" s="38"/>
      <c r="J804" s="38"/>
      <c r="K804" s="35"/>
      <c r="L804" s="35"/>
      <c r="M804" s="35"/>
      <c r="N804" s="36"/>
      <c r="O804" s="34" t="str">
        <f t="shared" si="4"/>
        <v/>
      </c>
    </row>
    <row r="805" ht="22.5" customHeight="1">
      <c r="A805" s="37"/>
      <c r="B805" s="38" t="str">
        <f>'Master Schedule'!B805</f>
        <v/>
      </c>
      <c r="C805" s="39"/>
      <c r="D805" s="40" t="str">
        <f t="shared" si="1"/>
        <v>Saturday</v>
      </c>
      <c r="E805" s="41"/>
      <c r="F805" s="38"/>
      <c r="G805" s="38"/>
      <c r="H805" s="41"/>
      <c r="I805" s="38"/>
      <c r="J805" s="38"/>
      <c r="K805" s="32"/>
      <c r="L805" s="32"/>
      <c r="M805" s="32"/>
      <c r="N805" s="33"/>
      <c r="O805" s="34" t="str">
        <f t="shared" si="4"/>
        <v/>
      </c>
    </row>
    <row r="806" ht="22.5" customHeight="1">
      <c r="A806" s="37"/>
      <c r="B806" s="38" t="str">
        <f>'Master Schedule'!B806</f>
        <v/>
      </c>
      <c r="C806" s="39"/>
      <c r="D806" s="40" t="str">
        <f t="shared" si="1"/>
        <v>Saturday</v>
      </c>
      <c r="E806" s="41"/>
      <c r="F806" s="38"/>
      <c r="G806" s="38"/>
      <c r="H806" s="41"/>
      <c r="I806" s="38"/>
      <c r="J806" s="38"/>
      <c r="K806" s="35"/>
      <c r="L806" s="35"/>
      <c r="M806" s="35"/>
      <c r="N806" s="36"/>
      <c r="O806" s="34" t="str">
        <f t="shared" si="4"/>
        <v/>
      </c>
    </row>
    <row r="807" ht="22.5" customHeight="1">
      <c r="A807" s="37"/>
      <c r="B807" s="38" t="str">
        <f>'Master Schedule'!B807</f>
        <v/>
      </c>
      <c r="C807" s="39"/>
      <c r="D807" s="40" t="str">
        <f t="shared" si="1"/>
        <v>Saturday</v>
      </c>
      <c r="E807" s="41"/>
      <c r="F807" s="38"/>
      <c r="G807" s="38"/>
      <c r="H807" s="41"/>
      <c r="I807" s="38"/>
      <c r="J807" s="38"/>
      <c r="K807" s="32"/>
      <c r="L807" s="32"/>
      <c r="M807" s="32"/>
      <c r="N807" s="33"/>
      <c r="O807" s="34" t="str">
        <f t="shared" si="4"/>
        <v/>
      </c>
    </row>
    <row r="808" ht="22.5" customHeight="1">
      <c r="A808" s="37"/>
      <c r="B808" s="38" t="str">
        <f>'Master Schedule'!B808</f>
        <v/>
      </c>
      <c r="C808" s="39"/>
      <c r="D808" s="40" t="str">
        <f t="shared" si="1"/>
        <v>Saturday</v>
      </c>
      <c r="E808" s="41"/>
      <c r="F808" s="38"/>
      <c r="G808" s="38"/>
      <c r="H808" s="41"/>
      <c r="I808" s="38"/>
      <c r="J808" s="38"/>
      <c r="K808" s="35"/>
      <c r="L808" s="35"/>
      <c r="M808" s="35"/>
      <c r="N808" s="36"/>
      <c r="O808" s="34" t="str">
        <f t="shared" si="4"/>
        <v/>
      </c>
    </row>
    <row r="809" ht="22.5" customHeight="1">
      <c r="A809" s="37"/>
      <c r="B809" s="38" t="str">
        <f>'Master Schedule'!B809</f>
        <v/>
      </c>
      <c r="C809" s="39"/>
      <c r="D809" s="40" t="str">
        <f t="shared" si="1"/>
        <v>Saturday</v>
      </c>
      <c r="E809" s="41"/>
      <c r="F809" s="38"/>
      <c r="G809" s="38"/>
      <c r="H809" s="41"/>
      <c r="I809" s="38"/>
      <c r="J809" s="38"/>
      <c r="K809" s="32"/>
      <c r="L809" s="32"/>
      <c r="M809" s="32"/>
      <c r="N809" s="33"/>
      <c r="O809" s="34" t="str">
        <f t="shared" si="4"/>
        <v/>
      </c>
    </row>
    <row r="810" ht="22.5" customHeight="1">
      <c r="A810" s="37"/>
      <c r="B810" s="38" t="str">
        <f>'Master Schedule'!B810</f>
        <v/>
      </c>
      <c r="C810" s="39"/>
      <c r="D810" s="40" t="str">
        <f t="shared" si="1"/>
        <v>Saturday</v>
      </c>
      <c r="E810" s="41"/>
      <c r="F810" s="38"/>
      <c r="G810" s="38"/>
      <c r="H810" s="41"/>
      <c r="I810" s="38"/>
      <c r="J810" s="38"/>
      <c r="K810" s="35"/>
      <c r="L810" s="35"/>
      <c r="M810" s="35"/>
      <c r="N810" s="36"/>
      <c r="O810" s="34" t="str">
        <f t="shared" si="4"/>
        <v/>
      </c>
    </row>
    <row r="811" ht="22.5" customHeight="1">
      <c r="A811" s="37"/>
      <c r="B811" s="38" t="str">
        <f>'Master Schedule'!B811</f>
        <v/>
      </c>
      <c r="C811" s="39"/>
      <c r="D811" s="40" t="str">
        <f t="shared" si="1"/>
        <v>Saturday</v>
      </c>
      <c r="E811" s="41"/>
      <c r="F811" s="38"/>
      <c r="G811" s="38"/>
      <c r="H811" s="41"/>
      <c r="I811" s="38"/>
      <c r="J811" s="38"/>
      <c r="K811" s="32"/>
      <c r="L811" s="32"/>
      <c r="M811" s="32"/>
      <c r="N811" s="33"/>
      <c r="O811" s="34" t="str">
        <f t="shared" si="4"/>
        <v/>
      </c>
    </row>
    <row r="812" ht="22.5" customHeight="1">
      <c r="A812" s="37"/>
      <c r="B812" s="38" t="str">
        <f>'Master Schedule'!B812</f>
        <v/>
      </c>
      <c r="C812" s="39"/>
      <c r="D812" s="40" t="str">
        <f t="shared" si="1"/>
        <v>Saturday</v>
      </c>
      <c r="E812" s="41"/>
      <c r="F812" s="38"/>
      <c r="G812" s="38"/>
      <c r="H812" s="41"/>
      <c r="I812" s="38"/>
      <c r="J812" s="38"/>
      <c r="K812" s="35"/>
      <c r="L812" s="35"/>
      <c r="M812" s="35"/>
      <c r="N812" s="36"/>
      <c r="O812" s="34" t="str">
        <f t="shared" si="4"/>
        <v/>
      </c>
    </row>
    <row r="813" ht="22.5" customHeight="1">
      <c r="A813" s="37"/>
      <c r="B813" s="38" t="str">
        <f>'Master Schedule'!B813</f>
        <v/>
      </c>
      <c r="C813" s="39"/>
      <c r="D813" s="40" t="str">
        <f t="shared" si="1"/>
        <v>Saturday</v>
      </c>
      <c r="E813" s="41"/>
      <c r="F813" s="38"/>
      <c r="G813" s="38"/>
      <c r="H813" s="41"/>
      <c r="I813" s="38"/>
      <c r="J813" s="38"/>
      <c r="K813" s="32"/>
      <c r="L813" s="32"/>
      <c r="M813" s="32"/>
      <c r="N813" s="33"/>
      <c r="O813" s="34" t="str">
        <f t="shared" si="4"/>
        <v/>
      </c>
    </row>
    <row r="814" ht="22.5" customHeight="1">
      <c r="A814" s="37"/>
      <c r="B814" s="38" t="str">
        <f>'Master Schedule'!B814</f>
        <v/>
      </c>
      <c r="C814" s="39"/>
      <c r="D814" s="40" t="str">
        <f t="shared" si="1"/>
        <v>Saturday</v>
      </c>
      <c r="E814" s="41"/>
      <c r="F814" s="38"/>
      <c r="G814" s="38"/>
      <c r="H814" s="41"/>
      <c r="I814" s="38"/>
      <c r="J814" s="38"/>
      <c r="K814" s="35"/>
      <c r="L814" s="35"/>
      <c r="M814" s="35"/>
      <c r="N814" s="36"/>
      <c r="O814" s="34" t="str">
        <f t="shared" si="4"/>
        <v/>
      </c>
    </row>
    <row r="815" ht="22.5" customHeight="1">
      <c r="A815" s="37"/>
      <c r="B815" s="38" t="str">
        <f>'Master Schedule'!B815</f>
        <v/>
      </c>
      <c r="C815" s="39"/>
      <c r="D815" s="40" t="str">
        <f t="shared" si="1"/>
        <v>Saturday</v>
      </c>
      <c r="E815" s="41"/>
      <c r="F815" s="38"/>
      <c r="G815" s="38"/>
      <c r="H815" s="41"/>
      <c r="I815" s="38"/>
      <c r="J815" s="38"/>
      <c r="K815" s="32"/>
      <c r="L815" s="32"/>
      <c r="M815" s="32"/>
      <c r="N815" s="33"/>
      <c r="O815" s="34" t="str">
        <f t="shared" si="4"/>
        <v/>
      </c>
    </row>
    <row r="816" ht="22.5" customHeight="1">
      <c r="A816" s="37"/>
      <c r="B816" s="38" t="str">
        <f>'Master Schedule'!B816</f>
        <v/>
      </c>
      <c r="C816" s="39"/>
      <c r="D816" s="40" t="str">
        <f t="shared" si="1"/>
        <v>Saturday</v>
      </c>
      <c r="E816" s="41"/>
      <c r="F816" s="38"/>
      <c r="G816" s="38"/>
      <c r="H816" s="41"/>
      <c r="I816" s="38"/>
      <c r="J816" s="38"/>
      <c r="K816" s="35"/>
      <c r="L816" s="35"/>
      <c r="M816" s="35"/>
      <c r="N816" s="36"/>
      <c r="O816" s="34" t="str">
        <f t="shared" si="4"/>
        <v/>
      </c>
    </row>
    <row r="817" ht="22.5" customHeight="1">
      <c r="A817" s="37"/>
      <c r="B817" s="38" t="str">
        <f>'Master Schedule'!B817</f>
        <v/>
      </c>
      <c r="C817" s="39"/>
      <c r="D817" s="40" t="str">
        <f t="shared" si="1"/>
        <v>Saturday</v>
      </c>
      <c r="E817" s="41"/>
      <c r="F817" s="38"/>
      <c r="G817" s="38"/>
      <c r="H817" s="41"/>
      <c r="I817" s="38"/>
      <c r="J817" s="38"/>
      <c r="K817" s="32"/>
      <c r="L817" s="32"/>
      <c r="M817" s="32"/>
      <c r="N817" s="33"/>
      <c r="O817" s="34" t="str">
        <f t="shared" si="4"/>
        <v/>
      </c>
    </row>
    <row r="818" ht="22.5" customHeight="1">
      <c r="A818" s="37"/>
      <c r="B818" s="38" t="str">
        <f>'Master Schedule'!B818</f>
        <v/>
      </c>
      <c r="C818" s="39"/>
      <c r="D818" s="40" t="str">
        <f t="shared" si="1"/>
        <v>Saturday</v>
      </c>
      <c r="E818" s="41"/>
      <c r="F818" s="38"/>
      <c r="G818" s="38"/>
      <c r="H818" s="41"/>
      <c r="I818" s="38"/>
      <c r="J818" s="38"/>
      <c r="K818" s="35"/>
      <c r="L818" s="35"/>
      <c r="M818" s="35"/>
      <c r="N818" s="36"/>
      <c r="O818" s="34" t="str">
        <f t="shared" si="4"/>
        <v/>
      </c>
    </row>
    <row r="819" ht="22.5" customHeight="1">
      <c r="A819" s="37"/>
      <c r="B819" s="38" t="str">
        <f>'Master Schedule'!B819</f>
        <v/>
      </c>
      <c r="C819" s="39"/>
      <c r="D819" s="40" t="str">
        <f t="shared" si="1"/>
        <v>Saturday</v>
      </c>
      <c r="E819" s="41"/>
      <c r="F819" s="38"/>
      <c r="G819" s="38"/>
      <c r="H819" s="41"/>
      <c r="I819" s="38"/>
      <c r="J819" s="38"/>
      <c r="K819" s="32"/>
      <c r="L819" s="32"/>
      <c r="M819" s="32"/>
      <c r="N819" s="33"/>
      <c r="O819" s="34" t="str">
        <f t="shared" si="4"/>
        <v/>
      </c>
    </row>
    <row r="820" ht="22.5" customHeight="1">
      <c r="A820" s="37"/>
      <c r="B820" s="38" t="str">
        <f>'Master Schedule'!B820</f>
        <v/>
      </c>
      <c r="C820" s="39"/>
      <c r="D820" s="40" t="str">
        <f t="shared" si="1"/>
        <v>Saturday</v>
      </c>
      <c r="E820" s="41"/>
      <c r="F820" s="38"/>
      <c r="G820" s="38"/>
      <c r="H820" s="41"/>
      <c r="I820" s="38"/>
      <c r="J820" s="38"/>
      <c r="K820" s="35"/>
      <c r="L820" s="35"/>
      <c r="M820" s="35"/>
      <c r="N820" s="36"/>
      <c r="O820" s="34" t="str">
        <f t="shared" si="4"/>
        <v/>
      </c>
    </row>
    <row r="821" ht="22.5" customHeight="1">
      <c r="A821" s="37"/>
      <c r="B821" s="38" t="str">
        <f>'Master Schedule'!B821</f>
        <v/>
      </c>
      <c r="C821" s="39"/>
      <c r="D821" s="40" t="str">
        <f t="shared" si="1"/>
        <v>Saturday</v>
      </c>
      <c r="E821" s="41"/>
      <c r="F821" s="38"/>
      <c r="G821" s="38"/>
      <c r="H821" s="41"/>
      <c r="I821" s="38"/>
      <c r="J821" s="38"/>
      <c r="K821" s="32"/>
      <c r="L821" s="32"/>
      <c r="M821" s="32"/>
      <c r="N821" s="33"/>
      <c r="O821" s="34" t="str">
        <f t="shared" si="4"/>
        <v/>
      </c>
    </row>
    <row r="822" ht="22.5" customHeight="1">
      <c r="A822" s="37"/>
      <c r="B822" s="38" t="str">
        <f>'Master Schedule'!B822</f>
        <v/>
      </c>
      <c r="C822" s="39"/>
      <c r="D822" s="40" t="str">
        <f t="shared" si="1"/>
        <v>Saturday</v>
      </c>
      <c r="E822" s="41"/>
      <c r="F822" s="38"/>
      <c r="G822" s="38"/>
      <c r="H822" s="41"/>
      <c r="I822" s="38"/>
      <c r="J822" s="38"/>
      <c r="K822" s="35"/>
      <c r="L822" s="35"/>
      <c r="M822" s="35"/>
      <c r="N822" s="36"/>
      <c r="O822" s="34" t="str">
        <f t="shared" si="4"/>
        <v/>
      </c>
    </row>
    <row r="823" ht="22.5" customHeight="1">
      <c r="A823" s="37"/>
      <c r="B823" s="38" t="str">
        <f>'Master Schedule'!B823</f>
        <v/>
      </c>
      <c r="C823" s="39"/>
      <c r="D823" s="40" t="str">
        <f t="shared" si="1"/>
        <v>Saturday</v>
      </c>
      <c r="E823" s="41"/>
      <c r="F823" s="38"/>
      <c r="G823" s="38"/>
      <c r="H823" s="41"/>
      <c r="I823" s="38"/>
      <c r="J823" s="38"/>
      <c r="K823" s="32"/>
      <c r="L823" s="32"/>
      <c r="M823" s="32"/>
      <c r="N823" s="33"/>
      <c r="O823" s="34" t="str">
        <f t="shared" si="4"/>
        <v/>
      </c>
    </row>
    <row r="824" ht="22.5" customHeight="1">
      <c r="A824" s="37"/>
      <c r="B824" s="38" t="str">
        <f>'Master Schedule'!B824</f>
        <v/>
      </c>
      <c r="C824" s="39"/>
      <c r="D824" s="40" t="str">
        <f t="shared" si="1"/>
        <v>Saturday</v>
      </c>
      <c r="E824" s="41"/>
      <c r="F824" s="38"/>
      <c r="G824" s="38"/>
      <c r="H824" s="41"/>
      <c r="I824" s="38"/>
      <c r="J824" s="38"/>
      <c r="K824" s="35"/>
      <c r="L824" s="35"/>
      <c r="M824" s="35"/>
      <c r="N824" s="36"/>
      <c r="O824" s="34" t="str">
        <f t="shared" si="4"/>
        <v/>
      </c>
    </row>
    <row r="825" ht="22.5" customHeight="1">
      <c r="A825" s="37"/>
      <c r="B825" s="38" t="str">
        <f>'Master Schedule'!B825</f>
        <v/>
      </c>
      <c r="C825" s="39"/>
      <c r="D825" s="40" t="str">
        <f t="shared" si="1"/>
        <v>Saturday</v>
      </c>
      <c r="E825" s="41"/>
      <c r="F825" s="38"/>
      <c r="G825" s="38"/>
      <c r="H825" s="41"/>
      <c r="I825" s="38"/>
      <c r="J825" s="38"/>
      <c r="K825" s="32"/>
      <c r="L825" s="32"/>
      <c r="M825" s="32"/>
      <c r="N825" s="33"/>
      <c r="O825" s="34" t="str">
        <f t="shared" si="4"/>
        <v/>
      </c>
    </row>
    <row r="826" ht="22.5" customHeight="1">
      <c r="A826" s="37"/>
      <c r="B826" s="38" t="str">
        <f>'Master Schedule'!B826</f>
        <v/>
      </c>
      <c r="C826" s="39"/>
      <c r="D826" s="40" t="str">
        <f t="shared" si="1"/>
        <v>Saturday</v>
      </c>
      <c r="E826" s="41"/>
      <c r="F826" s="38"/>
      <c r="G826" s="38"/>
      <c r="H826" s="41"/>
      <c r="I826" s="38"/>
      <c r="J826" s="38"/>
      <c r="K826" s="35"/>
      <c r="L826" s="35"/>
      <c r="M826" s="35"/>
      <c r="N826" s="36"/>
      <c r="O826" s="34" t="str">
        <f t="shared" si="4"/>
        <v/>
      </c>
    </row>
    <row r="827" ht="22.5" customHeight="1">
      <c r="A827" s="37"/>
      <c r="B827" s="38" t="str">
        <f>'Master Schedule'!B827</f>
        <v/>
      </c>
      <c r="C827" s="39"/>
      <c r="D827" s="40" t="str">
        <f t="shared" si="1"/>
        <v>Saturday</v>
      </c>
      <c r="E827" s="41"/>
      <c r="F827" s="38"/>
      <c r="G827" s="38"/>
      <c r="H827" s="41"/>
      <c r="I827" s="38"/>
      <c r="J827" s="38"/>
      <c r="K827" s="32"/>
      <c r="L827" s="32"/>
      <c r="M827" s="32"/>
      <c r="N827" s="33"/>
      <c r="O827" s="34" t="str">
        <f t="shared" si="4"/>
        <v/>
      </c>
    </row>
    <row r="828" ht="22.5" customHeight="1">
      <c r="A828" s="37"/>
      <c r="B828" s="38" t="str">
        <f>'Master Schedule'!B828</f>
        <v/>
      </c>
      <c r="C828" s="39"/>
      <c r="D828" s="40" t="str">
        <f t="shared" si="1"/>
        <v>Saturday</v>
      </c>
      <c r="E828" s="41"/>
      <c r="F828" s="38"/>
      <c r="G828" s="38"/>
      <c r="H828" s="41"/>
      <c r="I828" s="38"/>
      <c r="J828" s="38"/>
      <c r="K828" s="35"/>
      <c r="L828" s="35"/>
      <c r="M828" s="35"/>
      <c r="N828" s="36"/>
      <c r="O828" s="34" t="str">
        <f t="shared" si="4"/>
        <v/>
      </c>
    </row>
    <row r="829" ht="22.5" customHeight="1">
      <c r="A829" s="37"/>
      <c r="B829" s="38" t="str">
        <f>'Master Schedule'!B829</f>
        <v/>
      </c>
      <c r="C829" s="39"/>
      <c r="D829" s="40" t="str">
        <f t="shared" si="1"/>
        <v>Saturday</v>
      </c>
      <c r="E829" s="41"/>
      <c r="F829" s="38"/>
      <c r="G829" s="38"/>
      <c r="H829" s="41"/>
      <c r="I829" s="38"/>
      <c r="J829" s="38"/>
      <c r="K829" s="32"/>
      <c r="L829" s="32"/>
      <c r="M829" s="32"/>
      <c r="N829" s="33"/>
      <c r="O829" s="34" t="str">
        <f t="shared" si="4"/>
        <v/>
      </c>
    </row>
    <row r="830" ht="22.5" customHeight="1">
      <c r="A830" s="37"/>
      <c r="B830" s="38" t="str">
        <f>'Master Schedule'!B830</f>
        <v/>
      </c>
      <c r="C830" s="39"/>
      <c r="D830" s="40" t="str">
        <f t="shared" si="1"/>
        <v>Saturday</v>
      </c>
      <c r="E830" s="41"/>
      <c r="F830" s="38"/>
      <c r="G830" s="38"/>
      <c r="H830" s="41"/>
      <c r="I830" s="38"/>
      <c r="J830" s="38"/>
      <c r="K830" s="35"/>
      <c r="L830" s="35"/>
      <c r="M830" s="35"/>
      <c r="N830" s="36"/>
      <c r="O830" s="34" t="str">
        <f t="shared" si="4"/>
        <v/>
      </c>
    </row>
    <row r="831" ht="22.5" customHeight="1">
      <c r="A831" s="37"/>
      <c r="B831" s="38" t="str">
        <f>'Master Schedule'!B831</f>
        <v/>
      </c>
      <c r="C831" s="39"/>
      <c r="D831" s="40" t="str">
        <f t="shared" si="1"/>
        <v>Saturday</v>
      </c>
      <c r="E831" s="41"/>
      <c r="F831" s="38"/>
      <c r="G831" s="38"/>
      <c r="H831" s="41"/>
      <c r="I831" s="38"/>
      <c r="J831" s="38"/>
      <c r="K831" s="32"/>
      <c r="L831" s="32"/>
      <c r="M831" s="32"/>
      <c r="N831" s="33"/>
      <c r="O831" s="34" t="str">
        <f t="shared" si="4"/>
        <v/>
      </c>
    </row>
    <row r="832" ht="22.5" customHeight="1">
      <c r="A832" s="37"/>
      <c r="B832" s="38" t="str">
        <f>'Master Schedule'!B832</f>
        <v/>
      </c>
      <c r="C832" s="39"/>
      <c r="D832" s="40" t="str">
        <f t="shared" si="1"/>
        <v>Saturday</v>
      </c>
      <c r="E832" s="41"/>
      <c r="F832" s="38"/>
      <c r="G832" s="38"/>
      <c r="H832" s="41"/>
      <c r="I832" s="38"/>
      <c r="J832" s="38"/>
      <c r="K832" s="35"/>
      <c r="L832" s="35"/>
      <c r="M832" s="35"/>
      <c r="N832" s="36"/>
      <c r="O832" s="34" t="str">
        <f t="shared" si="4"/>
        <v/>
      </c>
    </row>
    <row r="833" ht="22.5" customHeight="1">
      <c r="A833" s="37"/>
      <c r="B833" s="38" t="str">
        <f>'Master Schedule'!B833</f>
        <v/>
      </c>
      <c r="C833" s="39"/>
      <c r="D833" s="40" t="str">
        <f t="shared" si="1"/>
        <v>Saturday</v>
      </c>
      <c r="E833" s="41"/>
      <c r="F833" s="38"/>
      <c r="G833" s="38"/>
      <c r="H833" s="41"/>
      <c r="I833" s="38"/>
      <c r="J833" s="38"/>
      <c r="K833" s="32"/>
      <c r="L833" s="32"/>
      <c r="M833" s="32"/>
      <c r="N833" s="33"/>
      <c r="O833" s="34" t="str">
        <f t="shared" si="4"/>
        <v/>
      </c>
    </row>
    <row r="834" ht="22.5" customHeight="1">
      <c r="A834" s="37"/>
      <c r="B834" s="38" t="str">
        <f>'Master Schedule'!B834</f>
        <v/>
      </c>
      <c r="C834" s="39"/>
      <c r="D834" s="40" t="str">
        <f t="shared" si="1"/>
        <v>Saturday</v>
      </c>
      <c r="E834" s="41"/>
      <c r="F834" s="38"/>
      <c r="G834" s="38"/>
      <c r="H834" s="41"/>
      <c r="I834" s="38"/>
      <c r="J834" s="38"/>
      <c r="K834" s="35"/>
      <c r="L834" s="35"/>
      <c r="M834" s="35"/>
      <c r="N834" s="36"/>
      <c r="O834" s="34" t="str">
        <f t="shared" si="4"/>
        <v/>
      </c>
    </row>
    <row r="835" ht="22.5" customHeight="1">
      <c r="A835" s="37"/>
      <c r="B835" s="38" t="str">
        <f>'Master Schedule'!B835</f>
        <v/>
      </c>
      <c r="C835" s="39"/>
      <c r="D835" s="40" t="str">
        <f t="shared" si="1"/>
        <v>Saturday</v>
      </c>
      <c r="E835" s="41"/>
      <c r="F835" s="38"/>
      <c r="G835" s="38"/>
      <c r="H835" s="41"/>
      <c r="I835" s="38"/>
      <c r="J835" s="38"/>
      <c r="K835" s="32"/>
      <c r="L835" s="32"/>
      <c r="M835" s="32"/>
      <c r="N835" s="33"/>
      <c r="O835" s="34" t="str">
        <f t="shared" si="4"/>
        <v/>
      </c>
    </row>
    <row r="836" ht="22.5" customHeight="1">
      <c r="A836" s="37"/>
      <c r="B836" s="38" t="str">
        <f>'Master Schedule'!B836</f>
        <v/>
      </c>
      <c r="C836" s="39"/>
      <c r="D836" s="40" t="str">
        <f t="shared" si="1"/>
        <v>Saturday</v>
      </c>
      <c r="E836" s="41"/>
      <c r="F836" s="38"/>
      <c r="G836" s="38"/>
      <c r="H836" s="41"/>
      <c r="I836" s="38"/>
      <c r="J836" s="38"/>
      <c r="K836" s="35"/>
      <c r="L836" s="35"/>
      <c r="M836" s="35"/>
      <c r="N836" s="36"/>
      <c r="O836" s="34" t="str">
        <f t="shared" si="4"/>
        <v/>
      </c>
    </row>
    <row r="837" ht="22.5" customHeight="1">
      <c r="A837" s="37"/>
      <c r="B837" s="38" t="str">
        <f>'Master Schedule'!B837</f>
        <v/>
      </c>
      <c r="C837" s="39"/>
      <c r="D837" s="40" t="str">
        <f t="shared" si="1"/>
        <v>Saturday</v>
      </c>
      <c r="E837" s="41"/>
      <c r="F837" s="38"/>
      <c r="G837" s="38"/>
      <c r="H837" s="41"/>
      <c r="I837" s="38"/>
      <c r="J837" s="38"/>
      <c r="K837" s="32"/>
      <c r="L837" s="32"/>
      <c r="M837" s="32"/>
      <c r="N837" s="33"/>
      <c r="O837" s="34" t="str">
        <f t="shared" si="4"/>
        <v/>
      </c>
    </row>
    <row r="838" ht="22.5" customHeight="1">
      <c r="A838" s="37"/>
      <c r="B838" s="38" t="str">
        <f>'Master Schedule'!B838</f>
        <v/>
      </c>
      <c r="C838" s="39"/>
      <c r="D838" s="40" t="str">
        <f t="shared" si="1"/>
        <v>Saturday</v>
      </c>
      <c r="E838" s="41"/>
      <c r="F838" s="38"/>
      <c r="G838" s="38"/>
      <c r="H838" s="41"/>
      <c r="I838" s="38"/>
      <c r="J838" s="38"/>
      <c r="K838" s="35"/>
      <c r="L838" s="35"/>
      <c r="M838" s="35"/>
      <c r="N838" s="36"/>
      <c r="O838" s="34" t="str">
        <f t="shared" si="4"/>
        <v/>
      </c>
    </row>
    <row r="839" ht="22.5" customHeight="1">
      <c r="A839" s="37"/>
      <c r="B839" s="38" t="str">
        <f>'Master Schedule'!B839</f>
        <v/>
      </c>
      <c r="C839" s="39"/>
      <c r="D839" s="40" t="str">
        <f t="shared" si="1"/>
        <v>Saturday</v>
      </c>
      <c r="E839" s="41"/>
      <c r="F839" s="38"/>
      <c r="G839" s="38"/>
      <c r="H839" s="41"/>
      <c r="I839" s="38"/>
      <c r="J839" s="38"/>
      <c r="K839" s="32"/>
      <c r="L839" s="32"/>
      <c r="M839" s="32"/>
      <c r="N839" s="33"/>
      <c r="O839" s="34" t="str">
        <f t="shared" si="4"/>
        <v/>
      </c>
    </row>
    <row r="840" ht="22.5" customHeight="1">
      <c r="A840" s="37"/>
      <c r="B840" s="38" t="str">
        <f>'Master Schedule'!B840</f>
        <v/>
      </c>
      <c r="C840" s="39"/>
      <c r="D840" s="40" t="str">
        <f t="shared" si="1"/>
        <v>Saturday</v>
      </c>
      <c r="E840" s="41"/>
      <c r="F840" s="38"/>
      <c r="G840" s="38"/>
      <c r="H840" s="41"/>
      <c r="I840" s="38"/>
      <c r="J840" s="38"/>
      <c r="K840" s="35"/>
      <c r="L840" s="35"/>
      <c r="M840" s="35"/>
      <c r="N840" s="36"/>
      <c r="O840" s="34" t="str">
        <f t="shared" si="4"/>
        <v/>
      </c>
    </row>
    <row r="841" ht="22.5" customHeight="1">
      <c r="A841" s="37"/>
      <c r="B841" s="38" t="str">
        <f>'Master Schedule'!B841</f>
        <v/>
      </c>
      <c r="C841" s="39"/>
      <c r="D841" s="40" t="str">
        <f t="shared" si="1"/>
        <v>Saturday</v>
      </c>
      <c r="E841" s="41"/>
      <c r="F841" s="38"/>
      <c r="G841" s="38"/>
      <c r="H841" s="41"/>
      <c r="I841" s="38"/>
      <c r="J841" s="38"/>
      <c r="K841" s="32"/>
      <c r="L841" s="32"/>
      <c r="M841" s="32"/>
      <c r="N841" s="33"/>
      <c r="O841" s="34" t="str">
        <f t="shared" si="4"/>
        <v/>
      </c>
    </row>
    <row r="842" ht="22.5" customHeight="1">
      <c r="A842" s="37"/>
      <c r="B842" s="38" t="str">
        <f>'Master Schedule'!B842</f>
        <v/>
      </c>
      <c r="C842" s="39"/>
      <c r="D842" s="40" t="str">
        <f t="shared" si="1"/>
        <v>Saturday</v>
      </c>
      <c r="E842" s="41"/>
      <c r="F842" s="38"/>
      <c r="G842" s="38"/>
      <c r="H842" s="41"/>
      <c r="I842" s="38"/>
      <c r="J842" s="38"/>
      <c r="K842" s="35"/>
      <c r="L842" s="35"/>
      <c r="M842" s="35"/>
      <c r="N842" s="36"/>
      <c r="O842" s="34" t="str">
        <f t="shared" si="4"/>
        <v/>
      </c>
    </row>
    <row r="843" ht="22.5" customHeight="1">
      <c r="A843" s="37"/>
      <c r="B843" s="38" t="str">
        <f>'Master Schedule'!B843</f>
        <v/>
      </c>
      <c r="C843" s="39"/>
      <c r="D843" s="40" t="str">
        <f t="shared" si="1"/>
        <v>Saturday</v>
      </c>
      <c r="E843" s="41"/>
      <c r="F843" s="38"/>
      <c r="G843" s="38"/>
      <c r="H843" s="41"/>
      <c r="I843" s="38"/>
      <c r="J843" s="38"/>
      <c r="K843" s="32"/>
      <c r="L843" s="32"/>
      <c r="M843" s="32"/>
      <c r="N843" s="33"/>
      <c r="O843" s="34" t="str">
        <f t="shared" si="4"/>
        <v/>
      </c>
    </row>
    <row r="844" ht="22.5" customHeight="1">
      <c r="A844" s="37"/>
      <c r="B844" s="38" t="str">
        <f>'Master Schedule'!B844</f>
        <v/>
      </c>
      <c r="C844" s="39"/>
      <c r="D844" s="40" t="str">
        <f t="shared" si="1"/>
        <v>Saturday</v>
      </c>
      <c r="E844" s="41"/>
      <c r="F844" s="38"/>
      <c r="G844" s="38"/>
      <c r="H844" s="41"/>
      <c r="I844" s="38"/>
      <c r="J844" s="38"/>
      <c r="K844" s="35"/>
      <c r="L844" s="35"/>
      <c r="M844" s="35"/>
      <c r="N844" s="36"/>
      <c r="O844" s="34" t="str">
        <f t="shared" si="4"/>
        <v/>
      </c>
    </row>
    <row r="845" ht="22.5" customHeight="1">
      <c r="A845" s="37"/>
      <c r="B845" s="38" t="str">
        <f>'Master Schedule'!B845</f>
        <v/>
      </c>
      <c r="C845" s="39"/>
      <c r="D845" s="40" t="str">
        <f t="shared" si="1"/>
        <v>Saturday</v>
      </c>
      <c r="E845" s="41"/>
      <c r="F845" s="38"/>
      <c r="G845" s="38"/>
      <c r="H845" s="41"/>
      <c r="I845" s="38"/>
      <c r="J845" s="38"/>
      <c r="K845" s="32"/>
      <c r="L845" s="32"/>
      <c r="M845" s="32"/>
      <c r="N845" s="33"/>
      <c r="O845" s="34" t="str">
        <f t="shared" si="4"/>
        <v/>
      </c>
    </row>
    <row r="846" ht="22.5" customHeight="1">
      <c r="A846" s="37"/>
      <c r="B846" s="38" t="str">
        <f>'Master Schedule'!B846</f>
        <v/>
      </c>
      <c r="C846" s="39"/>
      <c r="D846" s="40" t="str">
        <f t="shared" si="1"/>
        <v>Saturday</v>
      </c>
      <c r="E846" s="41"/>
      <c r="F846" s="38"/>
      <c r="G846" s="38"/>
      <c r="H846" s="41"/>
      <c r="I846" s="38"/>
      <c r="J846" s="38"/>
      <c r="K846" s="35"/>
      <c r="L846" s="35"/>
      <c r="M846" s="35"/>
      <c r="N846" s="36"/>
      <c r="O846" s="34" t="str">
        <f t="shared" si="4"/>
        <v/>
      </c>
    </row>
    <row r="847" ht="22.5" customHeight="1">
      <c r="A847" s="37"/>
      <c r="B847" s="38" t="str">
        <f>'Master Schedule'!B847</f>
        <v/>
      </c>
      <c r="C847" s="39"/>
      <c r="D847" s="40" t="str">
        <f t="shared" si="1"/>
        <v>Saturday</v>
      </c>
      <c r="E847" s="41"/>
      <c r="F847" s="38"/>
      <c r="G847" s="38"/>
      <c r="H847" s="41"/>
      <c r="I847" s="38"/>
      <c r="J847" s="38"/>
      <c r="K847" s="32"/>
      <c r="L847" s="32"/>
      <c r="M847" s="32"/>
      <c r="N847" s="33"/>
      <c r="O847" s="34" t="str">
        <f t="shared" si="4"/>
        <v/>
      </c>
    </row>
    <row r="848" ht="22.5" customHeight="1">
      <c r="A848" s="37"/>
      <c r="B848" s="38" t="str">
        <f>'Master Schedule'!B848</f>
        <v/>
      </c>
      <c r="C848" s="39"/>
      <c r="D848" s="40" t="str">
        <f t="shared" si="1"/>
        <v>Saturday</v>
      </c>
      <c r="E848" s="41"/>
      <c r="F848" s="38"/>
      <c r="G848" s="38"/>
      <c r="H848" s="41"/>
      <c r="I848" s="38"/>
      <c r="J848" s="38"/>
      <c r="K848" s="35"/>
      <c r="L848" s="35"/>
      <c r="M848" s="35"/>
      <c r="N848" s="36"/>
      <c r="O848" s="34" t="str">
        <f t="shared" si="4"/>
        <v/>
      </c>
    </row>
    <row r="849" ht="22.5" customHeight="1">
      <c r="A849" s="37"/>
      <c r="B849" s="38" t="str">
        <f>'Master Schedule'!B849</f>
        <v/>
      </c>
      <c r="C849" s="39"/>
      <c r="D849" s="40" t="str">
        <f t="shared" si="1"/>
        <v>Saturday</v>
      </c>
      <c r="E849" s="41"/>
      <c r="F849" s="38"/>
      <c r="G849" s="38"/>
      <c r="H849" s="41"/>
      <c r="I849" s="38"/>
      <c r="J849" s="38"/>
      <c r="K849" s="32"/>
      <c r="L849" s="32"/>
      <c r="M849" s="32"/>
      <c r="N849" s="33"/>
      <c r="O849" s="34" t="str">
        <f t="shared" si="4"/>
        <v/>
      </c>
    </row>
    <row r="850" ht="22.5" customHeight="1">
      <c r="A850" s="37"/>
      <c r="B850" s="38" t="str">
        <f>'Master Schedule'!B850</f>
        <v/>
      </c>
      <c r="C850" s="39"/>
      <c r="D850" s="40" t="str">
        <f t="shared" si="1"/>
        <v>Saturday</v>
      </c>
      <c r="E850" s="41"/>
      <c r="F850" s="38"/>
      <c r="G850" s="38"/>
      <c r="H850" s="41"/>
      <c r="I850" s="38"/>
      <c r="J850" s="38"/>
      <c r="K850" s="35"/>
      <c r="L850" s="35"/>
      <c r="M850" s="35"/>
      <c r="N850" s="36"/>
      <c r="O850" s="34" t="str">
        <f t="shared" si="4"/>
        <v/>
      </c>
    </row>
    <row r="851" ht="22.5" customHeight="1">
      <c r="A851" s="37"/>
      <c r="B851" s="38" t="str">
        <f>'Master Schedule'!B851</f>
        <v/>
      </c>
      <c r="C851" s="39"/>
      <c r="D851" s="40" t="str">
        <f t="shared" si="1"/>
        <v>Saturday</v>
      </c>
      <c r="E851" s="41"/>
      <c r="F851" s="38"/>
      <c r="G851" s="38"/>
      <c r="H851" s="41"/>
      <c r="I851" s="38"/>
      <c r="J851" s="38"/>
      <c r="K851" s="32"/>
      <c r="L851" s="32"/>
      <c r="M851" s="32"/>
      <c r="N851" s="33"/>
      <c r="O851" s="34" t="str">
        <f t="shared" si="4"/>
        <v/>
      </c>
    </row>
    <row r="852" ht="22.5" customHeight="1">
      <c r="A852" s="37"/>
      <c r="B852" s="38" t="str">
        <f>'Master Schedule'!B852</f>
        <v/>
      </c>
      <c r="C852" s="39"/>
      <c r="D852" s="40" t="str">
        <f t="shared" si="1"/>
        <v>Saturday</v>
      </c>
      <c r="E852" s="41"/>
      <c r="F852" s="38"/>
      <c r="G852" s="38"/>
      <c r="H852" s="41"/>
      <c r="I852" s="38"/>
      <c r="J852" s="38"/>
      <c r="K852" s="35"/>
      <c r="L852" s="35"/>
      <c r="M852" s="35"/>
      <c r="N852" s="36"/>
      <c r="O852" s="34" t="str">
        <f t="shared" si="4"/>
        <v/>
      </c>
    </row>
    <row r="853" ht="22.5" customHeight="1">
      <c r="A853" s="37"/>
      <c r="B853" s="38" t="str">
        <f>'Master Schedule'!B853</f>
        <v/>
      </c>
      <c r="C853" s="39"/>
      <c r="D853" s="40" t="str">
        <f t="shared" si="1"/>
        <v>Saturday</v>
      </c>
      <c r="E853" s="41"/>
      <c r="F853" s="38"/>
      <c r="G853" s="38"/>
      <c r="H853" s="41"/>
      <c r="I853" s="38"/>
      <c r="J853" s="38"/>
      <c r="K853" s="32"/>
      <c r="L853" s="32"/>
      <c r="M853" s="32"/>
      <c r="N853" s="33"/>
      <c r="O853" s="34" t="str">
        <f t="shared" si="4"/>
        <v/>
      </c>
    </row>
    <row r="854" ht="22.5" customHeight="1">
      <c r="A854" s="37"/>
      <c r="B854" s="38" t="str">
        <f>'Master Schedule'!B854</f>
        <v/>
      </c>
      <c r="C854" s="39"/>
      <c r="D854" s="40" t="str">
        <f t="shared" si="1"/>
        <v>Saturday</v>
      </c>
      <c r="E854" s="41"/>
      <c r="F854" s="38"/>
      <c r="G854" s="38"/>
      <c r="H854" s="41"/>
      <c r="I854" s="38"/>
      <c r="J854" s="38"/>
      <c r="K854" s="35"/>
      <c r="L854" s="35"/>
      <c r="M854" s="35"/>
      <c r="N854" s="36"/>
      <c r="O854" s="34" t="str">
        <f t="shared" si="4"/>
        <v/>
      </c>
    </row>
    <row r="855" ht="22.5" customHeight="1">
      <c r="A855" s="37"/>
      <c r="B855" s="38" t="str">
        <f>'Master Schedule'!B855</f>
        <v/>
      </c>
      <c r="C855" s="39"/>
      <c r="D855" s="40" t="str">
        <f t="shared" si="1"/>
        <v>Saturday</v>
      </c>
      <c r="E855" s="41"/>
      <c r="F855" s="38"/>
      <c r="G855" s="38"/>
      <c r="H855" s="41"/>
      <c r="I855" s="38"/>
      <c r="J855" s="38"/>
      <c r="K855" s="32"/>
      <c r="L855" s="32"/>
      <c r="M855" s="32"/>
      <c r="N855" s="33"/>
      <c r="O855" s="34" t="str">
        <f t="shared" si="4"/>
        <v/>
      </c>
    </row>
    <row r="856" ht="22.5" customHeight="1">
      <c r="A856" s="37"/>
      <c r="B856" s="38" t="str">
        <f>'Master Schedule'!B856</f>
        <v/>
      </c>
      <c r="C856" s="39"/>
      <c r="D856" s="40" t="str">
        <f t="shared" si="1"/>
        <v>Saturday</v>
      </c>
      <c r="E856" s="41"/>
      <c r="F856" s="38"/>
      <c r="G856" s="38"/>
      <c r="H856" s="41"/>
      <c r="I856" s="38"/>
      <c r="J856" s="38"/>
      <c r="K856" s="35"/>
      <c r="L856" s="35"/>
      <c r="M856" s="35"/>
      <c r="N856" s="36"/>
      <c r="O856" s="34" t="str">
        <f t="shared" si="4"/>
        <v/>
      </c>
    </row>
    <row r="857" ht="22.5" customHeight="1">
      <c r="A857" s="37"/>
      <c r="B857" s="38" t="str">
        <f>'Master Schedule'!B857</f>
        <v/>
      </c>
      <c r="C857" s="39"/>
      <c r="D857" s="40" t="str">
        <f t="shared" si="1"/>
        <v>Saturday</v>
      </c>
      <c r="E857" s="41"/>
      <c r="F857" s="38"/>
      <c r="G857" s="38"/>
      <c r="H857" s="41"/>
      <c r="I857" s="38"/>
      <c r="J857" s="38"/>
      <c r="K857" s="32"/>
      <c r="L857" s="32"/>
      <c r="M857" s="32"/>
      <c r="N857" s="33"/>
      <c r="O857" s="34" t="str">
        <f t="shared" si="4"/>
        <v/>
      </c>
    </row>
    <row r="858" ht="22.5" customHeight="1">
      <c r="A858" s="37"/>
      <c r="B858" s="38" t="str">
        <f>'Master Schedule'!B858</f>
        <v/>
      </c>
      <c r="C858" s="39"/>
      <c r="D858" s="40" t="str">
        <f t="shared" si="1"/>
        <v>Saturday</v>
      </c>
      <c r="E858" s="41"/>
      <c r="F858" s="38"/>
      <c r="G858" s="38"/>
      <c r="H858" s="41"/>
      <c r="I858" s="38"/>
      <c r="J858" s="38"/>
      <c r="K858" s="35"/>
      <c r="L858" s="35"/>
      <c r="M858" s="35"/>
      <c r="N858" s="36"/>
      <c r="O858" s="34" t="str">
        <f t="shared" si="4"/>
        <v/>
      </c>
    </row>
    <row r="859" ht="22.5" customHeight="1">
      <c r="A859" s="37"/>
      <c r="B859" s="38" t="str">
        <f>'Master Schedule'!B859</f>
        <v/>
      </c>
      <c r="C859" s="39"/>
      <c r="D859" s="40" t="str">
        <f t="shared" si="1"/>
        <v>Saturday</v>
      </c>
      <c r="E859" s="41"/>
      <c r="F859" s="38"/>
      <c r="G859" s="38"/>
      <c r="H859" s="41"/>
      <c r="I859" s="38"/>
      <c r="J859" s="38"/>
      <c r="K859" s="32"/>
      <c r="L859" s="32"/>
      <c r="M859" s="32"/>
      <c r="N859" s="33"/>
      <c r="O859" s="34" t="str">
        <f t="shared" si="4"/>
        <v/>
      </c>
    </row>
    <row r="860" ht="22.5" customHeight="1">
      <c r="A860" s="37"/>
      <c r="B860" s="38" t="str">
        <f>'Master Schedule'!B860</f>
        <v/>
      </c>
      <c r="C860" s="39"/>
      <c r="D860" s="40" t="str">
        <f t="shared" si="1"/>
        <v>Saturday</v>
      </c>
      <c r="E860" s="41"/>
      <c r="F860" s="38"/>
      <c r="G860" s="38"/>
      <c r="H860" s="41"/>
      <c r="I860" s="38"/>
      <c r="J860" s="38"/>
      <c r="K860" s="35"/>
      <c r="L860" s="35"/>
      <c r="M860" s="35"/>
      <c r="N860" s="36"/>
      <c r="O860" s="34" t="str">
        <f t="shared" si="4"/>
        <v/>
      </c>
    </row>
    <row r="861" ht="22.5" customHeight="1">
      <c r="A861" s="37"/>
      <c r="B861" s="38" t="str">
        <f>'Master Schedule'!B861</f>
        <v/>
      </c>
      <c r="C861" s="39"/>
      <c r="D861" s="40" t="str">
        <f t="shared" si="1"/>
        <v>Saturday</v>
      </c>
      <c r="E861" s="41"/>
      <c r="F861" s="38"/>
      <c r="G861" s="38"/>
      <c r="H861" s="41"/>
      <c r="I861" s="38"/>
      <c r="J861" s="38"/>
      <c r="K861" s="32"/>
      <c r="L861" s="32"/>
      <c r="M861" s="32"/>
      <c r="N861" s="33"/>
      <c r="O861" s="34" t="str">
        <f t="shared" si="4"/>
        <v/>
      </c>
    </row>
    <row r="862" ht="22.5" customHeight="1">
      <c r="A862" s="37"/>
      <c r="B862" s="38" t="str">
        <f>'Master Schedule'!B862</f>
        <v/>
      </c>
      <c r="C862" s="39"/>
      <c r="D862" s="40" t="str">
        <f t="shared" si="1"/>
        <v>Saturday</v>
      </c>
      <c r="E862" s="41"/>
      <c r="F862" s="38"/>
      <c r="G862" s="38"/>
      <c r="H862" s="41"/>
      <c r="I862" s="38"/>
      <c r="J862" s="38"/>
      <c r="K862" s="35"/>
      <c r="L862" s="35"/>
      <c r="M862" s="35"/>
      <c r="N862" s="36"/>
      <c r="O862" s="34" t="str">
        <f t="shared" si="4"/>
        <v/>
      </c>
    </row>
    <row r="863" ht="22.5" customHeight="1">
      <c r="A863" s="37"/>
      <c r="B863" s="38" t="str">
        <f>'Master Schedule'!B863</f>
        <v/>
      </c>
      <c r="C863" s="39"/>
      <c r="D863" s="40" t="str">
        <f t="shared" si="1"/>
        <v>Saturday</v>
      </c>
      <c r="E863" s="41"/>
      <c r="F863" s="38"/>
      <c r="G863" s="38"/>
      <c r="H863" s="41"/>
      <c r="I863" s="38"/>
      <c r="J863" s="38"/>
      <c r="K863" s="32"/>
      <c r="L863" s="32"/>
      <c r="M863" s="32"/>
      <c r="N863" s="33"/>
      <c r="O863" s="34" t="str">
        <f t="shared" si="4"/>
        <v/>
      </c>
    </row>
    <row r="864" ht="22.5" customHeight="1">
      <c r="A864" s="37"/>
      <c r="B864" s="38" t="str">
        <f>'Master Schedule'!B864</f>
        <v/>
      </c>
      <c r="C864" s="39"/>
      <c r="D864" s="40" t="str">
        <f t="shared" si="1"/>
        <v>Saturday</v>
      </c>
      <c r="E864" s="41"/>
      <c r="F864" s="38"/>
      <c r="G864" s="38"/>
      <c r="H864" s="41"/>
      <c r="I864" s="38"/>
      <c r="J864" s="38"/>
      <c r="K864" s="35"/>
      <c r="L864" s="35"/>
      <c r="M864" s="35"/>
      <c r="N864" s="36"/>
      <c r="O864" s="34" t="str">
        <f t="shared" si="4"/>
        <v/>
      </c>
    </row>
    <row r="865" ht="22.5" customHeight="1">
      <c r="A865" s="37"/>
      <c r="B865" s="38" t="str">
        <f>'Master Schedule'!B865</f>
        <v/>
      </c>
      <c r="C865" s="39"/>
      <c r="D865" s="40" t="str">
        <f t="shared" si="1"/>
        <v>Saturday</v>
      </c>
      <c r="E865" s="41"/>
      <c r="F865" s="38"/>
      <c r="G865" s="38"/>
      <c r="H865" s="41"/>
      <c r="I865" s="38"/>
      <c r="J865" s="38"/>
      <c r="K865" s="32"/>
      <c r="L865" s="32"/>
      <c r="M865" s="32"/>
      <c r="N865" s="33"/>
      <c r="O865" s="34" t="str">
        <f t="shared" si="4"/>
        <v/>
      </c>
    </row>
    <row r="866" ht="22.5" customHeight="1">
      <c r="A866" s="37"/>
      <c r="B866" s="38" t="str">
        <f>'Master Schedule'!B866</f>
        <v/>
      </c>
      <c r="C866" s="39"/>
      <c r="D866" s="40" t="str">
        <f t="shared" si="1"/>
        <v>Saturday</v>
      </c>
      <c r="E866" s="41"/>
      <c r="F866" s="38"/>
      <c r="G866" s="38"/>
      <c r="H866" s="41"/>
      <c r="I866" s="38"/>
      <c r="J866" s="38"/>
      <c r="K866" s="35"/>
      <c r="L866" s="35"/>
      <c r="M866" s="35"/>
      <c r="N866" s="36"/>
      <c r="O866" s="34" t="str">
        <f t="shared" si="4"/>
        <v/>
      </c>
    </row>
    <row r="867" ht="22.5" customHeight="1">
      <c r="A867" s="37"/>
      <c r="B867" s="38" t="str">
        <f>'Master Schedule'!B867</f>
        <v/>
      </c>
      <c r="C867" s="39"/>
      <c r="D867" s="40" t="str">
        <f t="shared" si="1"/>
        <v>Saturday</v>
      </c>
      <c r="E867" s="41"/>
      <c r="F867" s="38"/>
      <c r="G867" s="38"/>
      <c r="H867" s="41"/>
      <c r="I867" s="38"/>
      <c r="J867" s="38"/>
      <c r="K867" s="32"/>
      <c r="L867" s="32"/>
      <c r="M867" s="32"/>
      <c r="N867" s="33"/>
      <c r="O867" s="34" t="str">
        <f t="shared" si="4"/>
        <v/>
      </c>
    </row>
    <row r="868" ht="22.5" customHeight="1">
      <c r="A868" s="37"/>
      <c r="B868" s="38" t="str">
        <f>'Master Schedule'!B868</f>
        <v/>
      </c>
      <c r="C868" s="39"/>
      <c r="D868" s="40" t="str">
        <f t="shared" si="1"/>
        <v>Saturday</v>
      </c>
      <c r="E868" s="41"/>
      <c r="F868" s="38"/>
      <c r="G868" s="38"/>
      <c r="H868" s="41"/>
      <c r="I868" s="38"/>
      <c r="J868" s="38"/>
      <c r="K868" s="35"/>
      <c r="L868" s="35"/>
      <c r="M868" s="35"/>
      <c r="N868" s="36"/>
      <c r="O868" s="34" t="str">
        <f t="shared" si="4"/>
        <v/>
      </c>
    </row>
    <row r="869" ht="22.5" customHeight="1">
      <c r="A869" s="37"/>
      <c r="B869" s="38" t="str">
        <f>'Master Schedule'!B869</f>
        <v/>
      </c>
      <c r="C869" s="39"/>
      <c r="D869" s="40" t="str">
        <f t="shared" si="1"/>
        <v>Saturday</v>
      </c>
      <c r="E869" s="41"/>
      <c r="F869" s="38"/>
      <c r="G869" s="38"/>
      <c r="H869" s="41"/>
      <c r="I869" s="38"/>
      <c r="J869" s="38"/>
      <c r="K869" s="32"/>
      <c r="L869" s="32"/>
      <c r="M869" s="32"/>
      <c r="N869" s="33"/>
      <c r="O869" s="34" t="str">
        <f t="shared" si="4"/>
        <v/>
      </c>
    </row>
    <row r="870" ht="22.5" customHeight="1">
      <c r="A870" s="37"/>
      <c r="B870" s="38" t="str">
        <f>'Master Schedule'!B870</f>
        <v/>
      </c>
      <c r="C870" s="39"/>
      <c r="D870" s="40" t="str">
        <f t="shared" si="1"/>
        <v>Saturday</v>
      </c>
      <c r="E870" s="41"/>
      <c r="F870" s="38"/>
      <c r="G870" s="38"/>
      <c r="H870" s="41"/>
      <c r="I870" s="38"/>
      <c r="J870" s="38"/>
      <c r="K870" s="35"/>
      <c r="L870" s="35"/>
      <c r="M870" s="35"/>
      <c r="N870" s="36"/>
      <c r="O870" s="34" t="str">
        <f t="shared" si="4"/>
        <v/>
      </c>
    </row>
    <row r="871" ht="22.5" customHeight="1">
      <c r="A871" s="37"/>
      <c r="B871" s="38" t="str">
        <f>'Master Schedule'!B871</f>
        <v/>
      </c>
      <c r="C871" s="39"/>
      <c r="D871" s="40" t="str">
        <f t="shared" si="1"/>
        <v>Saturday</v>
      </c>
      <c r="E871" s="41"/>
      <c r="F871" s="38"/>
      <c r="G871" s="38"/>
      <c r="H871" s="41"/>
      <c r="I871" s="38"/>
      <c r="J871" s="38"/>
      <c r="K871" s="32"/>
      <c r="L871" s="32"/>
      <c r="M871" s="32"/>
      <c r="N871" s="33"/>
      <c r="O871" s="34" t="str">
        <f t="shared" si="4"/>
        <v/>
      </c>
    </row>
    <row r="872" ht="22.5" customHeight="1">
      <c r="A872" s="37"/>
      <c r="B872" s="38" t="str">
        <f>'Master Schedule'!B872</f>
        <v/>
      </c>
      <c r="C872" s="39"/>
      <c r="D872" s="40" t="str">
        <f t="shared" si="1"/>
        <v>Saturday</v>
      </c>
      <c r="E872" s="41"/>
      <c r="F872" s="38"/>
      <c r="G872" s="38"/>
      <c r="H872" s="41"/>
      <c r="I872" s="38"/>
      <c r="J872" s="38"/>
      <c r="K872" s="35"/>
      <c r="L872" s="35"/>
      <c r="M872" s="35"/>
      <c r="N872" s="36"/>
      <c r="O872" s="34" t="str">
        <f t="shared" si="4"/>
        <v/>
      </c>
    </row>
    <row r="873" ht="22.5" customHeight="1">
      <c r="A873" s="37"/>
      <c r="B873" s="38" t="str">
        <f>'Master Schedule'!B873</f>
        <v/>
      </c>
      <c r="C873" s="39"/>
      <c r="D873" s="40" t="str">
        <f t="shared" si="1"/>
        <v>Saturday</v>
      </c>
      <c r="E873" s="41"/>
      <c r="F873" s="38"/>
      <c r="G873" s="38"/>
      <c r="H873" s="41"/>
      <c r="I873" s="38"/>
      <c r="J873" s="38"/>
      <c r="K873" s="32"/>
      <c r="L873" s="32"/>
      <c r="M873" s="32"/>
      <c r="N873" s="33"/>
      <c r="O873" s="34" t="str">
        <f t="shared" si="4"/>
        <v/>
      </c>
    </row>
    <row r="874" ht="22.5" customHeight="1">
      <c r="A874" s="37"/>
      <c r="B874" s="38" t="str">
        <f>'Master Schedule'!B874</f>
        <v/>
      </c>
      <c r="C874" s="39"/>
      <c r="D874" s="40" t="str">
        <f t="shared" si="1"/>
        <v>Saturday</v>
      </c>
      <c r="E874" s="41"/>
      <c r="F874" s="38"/>
      <c r="G874" s="38"/>
      <c r="H874" s="41"/>
      <c r="I874" s="38"/>
      <c r="J874" s="38"/>
      <c r="K874" s="35"/>
      <c r="L874" s="35"/>
      <c r="M874" s="35"/>
      <c r="N874" s="36"/>
      <c r="O874" s="34" t="str">
        <f t="shared" si="4"/>
        <v/>
      </c>
    </row>
    <row r="875" ht="22.5" customHeight="1">
      <c r="A875" s="37"/>
      <c r="B875" s="38" t="str">
        <f>'Master Schedule'!B875</f>
        <v/>
      </c>
      <c r="C875" s="39"/>
      <c r="D875" s="40" t="str">
        <f t="shared" si="1"/>
        <v>Saturday</v>
      </c>
      <c r="E875" s="41"/>
      <c r="F875" s="38"/>
      <c r="G875" s="38"/>
      <c r="H875" s="41"/>
      <c r="I875" s="38"/>
      <c r="J875" s="38"/>
      <c r="K875" s="32"/>
      <c r="L875" s="32"/>
      <c r="M875" s="32"/>
      <c r="N875" s="33"/>
      <c r="O875" s="34" t="str">
        <f t="shared" si="4"/>
        <v/>
      </c>
    </row>
    <row r="876" ht="22.5" customHeight="1">
      <c r="A876" s="37"/>
      <c r="B876" s="38" t="str">
        <f>'Master Schedule'!B876</f>
        <v/>
      </c>
      <c r="C876" s="39"/>
      <c r="D876" s="40" t="str">
        <f t="shared" si="1"/>
        <v>Saturday</v>
      </c>
      <c r="E876" s="41"/>
      <c r="F876" s="38"/>
      <c r="G876" s="38"/>
      <c r="H876" s="41"/>
      <c r="I876" s="38"/>
      <c r="J876" s="38"/>
      <c r="K876" s="35"/>
      <c r="L876" s="35"/>
      <c r="M876" s="35"/>
      <c r="N876" s="36"/>
      <c r="O876" s="34" t="str">
        <f t="shared" si="4"/>
        <v/>
      </c>
    </row>
    <row r="877" ht="22.5" customHeight="1">
      <c r="A877" s="37"/>
      <c r="B877" s="38" t="str">
        <f>'Master Schedule'!B877</f>
        <v/>
      </c>
      <c r="C877" s="39"/>
      <c r="D877" s="40" t="str">
        <f t="shared" si="1"/>
        <v>Saturday</v>
      </c>
      <c r="E877" s="41"/>
      <c r="F877" s="38"/>
      <c r="G877" s="38"/>
      <c r="H877" s="41"/>
      <c r="I877" s="38"/>
      <c r="J877" s="38"/>
      <c r="K877" s="32"/>
      <c r="L877" s="32"/>
      <c r="M877" s="32"/>
      <c r="N877" s="33"/>
      <c r="O877" s="34" t="str">
        <f t="shared" si="4"/>
        <v/>
      </c>
    </row>
    <row r="878" ht="22.5" customHeight="1">
      <c r="A878" s="37"/>
      <c r="B878" s="38" t="str">
        <f>'Master Schedule'!B878</f>
        <v/>
      </c>
      <c r="C878" s="39"/>
      <c r="D878" s="40" t="str">
        <f t="shared" si="1"/>
        <v>Saturday</v>
      </c>
      <c r="E878" s="41"/>
      <c r="F878" s="38"/>
      <c r="G878" s="38"/>
      <c r="H878" s="41"/>
      <c r="I878" s="38"/>
      <c r="J878" s="38"/>
      <c r="K878" s="35"/>
      <c r="L878" s="35"/>
      <c r="M878" s="35"/>
      <c r="N878" s="36"/>
      <c r="O878" s="34" t="str">
        <f t="shared" si="4"/>
        <v/>
      </c>
    </row>
    <row r="879" ht="22.5" customHeight="1">
      <c r="A879" s="37"/>
      <c r="B879" s="38" t="str">
        <f>'Master Schedule'!B879</f>
        <v/>
      </c>
      <c r="C879" s="39"/>
      <c r="D879" s="40" t="str">
        <f t="shared" si="1"/>
        <v>Saturday</v>
      </c>
      <c r="E879" s="41"/>
      <c r="F879" s="38"/>
      <c r="G879" s="38"/>
      <c r="H879" s="41"/>
      <c r="I879" s="38"/>
      <c r="J879" s="38"/>
      <c r="K879" s="32"/>
      <c r="L879" s="32"/>
      <c r="M879" s="32"/>
      <c r="N879" s="33"/>
      <c r="O879" s="34" t="str">
        <f t="shared" si="4"/>
        <v/>
      </c>
    </row>
    <row r="880" ht="22.5" customHeight="1">
      <c r="A880" s="37"/>
      <c r="B880" s="38" t="str">
        <f>'Master Schedule'!B880</f>
        <v/>
      </c>
      <c r="C880" s="39"/>
      <c r="D880" s="40" t="str">
        <f t="shared" si="1"/>
        <v>Saturday</v>
      </c>
      <c r="E880" s="41"/>
      <c r="F880" s="38"/>
      <c r="G880" s="38"/>
      <c r="H880" s="41"/>
      <c r="I880" s="38"/>
      <c r="J880" s="38"/>
      <c r="K880" s="35"/>
      <c r="L880" s="35"/>
      <c r="M880" s="35"/>
      <c r="N880" s="36"/>
      <c r="O880" s="34" t="str">
        <f t="shared" si="4"/>
        <v/>
      </c>
    </row>
    <row r="881" ht="22.5" customHeight="1">
      <c r="A881" s="37"/>
      <c r="B881" s="38" t="str">
        <f>'Master Schedule'!B881</f>
        <v/>
      </c>
      <c r="C881" s="39"/>
      <c r="D881" s="40" t="str">
        <f t="shared" si="1"/>
        <v>Saturday</v>
      </c>
      <c r="E881" s="41"/>
      <c r="F881" s="38"/>
      <c r="G881" s="38"/>
      <c r="H881" s="41"/>
      <c r="I881" s="38"/>
      <c r="J881" s="38"/>
      <c r="K881" s="32"/>
      <c r="L881" s="32"/>
      <c r="M881" s="32"/>
      <c r="N881" s="33"/>
      <c r="O881" s="34" t="str">
        <f t="shared" si="4"/>
        <v/>
      </c>
    </row>
    <row r="882" ht="22.5" customHeight="1">
      <c r="A882" s="37"/>
      <c r="B882" s="38" t="str">
        <f>'Master Schedule'!B882</f>
        <v/>
      </c>
      <c r="C882" s="39"/>
      <c r="D882" s="40" t="str">
        <f t="shared" si="1"/>
        <v>Saturday</v>
      </c>
      <c r="E882" s="41"/>
      <c r="F882" s="38"/>
      <c r="G882" s="38"/>
      <c r="H882" s="41"/>
      <c r="I882" s="38"/>
      <c r="J882" s="38"/>
      <c r="K882" s="35"/>
      <c r="L882" s="35"/>
      <c r="M882" s="35"/>
      <c r="N882" s="36"/>
      <c r="O882" s="34" t="str">
        <f t="shared" si="4"/>
        <v/>
      </c>
    </row>
    <row r="883" ht="22.5" customHeight="1">
      <c r="A883" s="37"/>
      <c r="B883" s="38" t="str">
        <f>'Master Schedule'!B883</f>
        <v/>
      </c>
      <c r="C883" s="39"/>
      <c r="D883" s="40" t="str">
        <f t="shared" si="1"/>
        <v>Saturday</v>
      </c>
      <c r="E883" s="41"/>
      <c r="F883" s="38"/>
      <c r="G883" s="38"/>
      <c r="H883" s="41"/>
      <c r="I883" s="38"/>
      <c r="J883" s="38"/>
      <c r="K883" s="32"/>
      <c r="L883" s="32"/>
      <c r="M883" s="32"/>
      <c r="N883" s="33"/>
      <c r="O883" s="34" t="str">
        <f t="shared" si="4"/>
        <v/>
      </c>
    </row>
    <row r="884" ht="22.5" customHeight="1">
      <c r="A884" s="37"/>
      <c r="B884" s="38" t="str">
        <f>'Master Schedule'!B884</f>
        <v/>
      </c>
      <c r="C884" s="39"/>
      <c r="D884" s="40" t="str">
        <f t="shared" si="1"/>
        <v>Saturday</v>
      </c>
      <c r="E884" s="41"/>
      <c r="F884" s="38"/>
      <c r="G884" s="38"/>
      <c r="H884" s="41"/>
      <c r="I884" s="38"/>
      <c r="J884" s="38"/>
      <c r="K884" s="35"/>
      <c r="L884" s="35"/>
      <c r="M884" s="35"/>
      <c r="N884" s="36"/>
      <c r="O884" s="34" t="str">
        <f t="shared" si="4"/>
        <v/>
      </c>
    </row>
    <row r="885" ht="22.5" customHeight="1">
      <c r="A885" s="37"/>
      <c r="B885" s="38" t="str">
        <f>'Master Schedule'!B885</f>
        <v/>
      </c>
      <c r="C885" s="39"/>
      <c r="D885" s="40" t="str">
        <f t="shared" si="1"/>
        <v>Saturday</v>
      </c>
      <c r="E885" s="41"/>
      <c r="F885" s="38"/>
      <c r="G885" s="38"/>
      <c r="H885" s="41"/>
      <c r="I885" s="38"/>
      <c r="J885" s="38"/>
      <c r="K885" s="32"/>
      <c r="L885" s="32"/>
      <c r="M885" s="32"/>
      <c r="N885" s="33"/>
      <c r="O885" s="34" t="str">
        <f t="shared" si="4"/>
        <v/>
      </c>
    </row>
    <row r="886" ht="22.5" customHeight="1">
      <c r="A886" s="37"/>
      <c r="B886" s="38" t="str">
        <f>'Master Schedule'!B886</f>
        <v/>
      </c>
      <c r="C886" s="39"/>
      <c r="D886" s="40" t="str">
        <f t="shared" si="1"/>
        <v>Saturday</v>
      </c>
      <c r="E886" s="41"/>
      <c r="F886" s="38"/>
      <c r="G886" s="38"/>
      <c r="H886" s="41"/>
      <c r="I886" s="38"/>
      <c r="J886" s="38"/>
      <c r="K886" s="35"/>
      <c r="L886" s="35"/>
      <c r="M886" s="35"/>
      <c r="N886" s="36"/>
      <c r="O886" s="34" t="str">
        <f t="shared" si="4"/>
        <v/>
      </c>
    </row>
    <row r="887" ht="22.5" customHeight="1">
      <c r="A887" s="37"/>
      <c r="B887" s="38" t="str">
        <f>'Master Schedule'!B887</f>
        <v/>
      </c>
      <c r="C887" s="39"/>
      <c r="D887" s="40" t="str">
        <f t="shared" si="1"/>
        <v>Saturday</v>
      </c>
      <c r="E887" s="41"/>
      <c r="F887" s="38"/>
      <c r="G887" s="38"/>
      <c r="H887" s="41"/>
      <c r="I887" s="38"/>
      <c r="J887" s="38"/>
      <c r="K887" s="32"/>
      <c r="L887" s="32"/>
      <c r="M887" s="32"/>
      <c r="N887" s="33"/>
      <c r="O887" s="34" t="str">
        <f t="shared" si="4"/>
        <v/>
      </c>
    </row>
    <row r="888" ht="22.5" customHeight="1">
      <c r="A888" s="37"/>
      <c r="B888" s="38" t="str">
        <f>'Master Schedule'!B888</f>
        <v/>
      </c>
      <c r="C888" s="39"/>
      <c r="D888" s="40" t="str">
        <f t="shared" si="1"/>
        <v>Saturday</v>
      </c>
      <c r="E888" s="41"/>
      <c r="F888" s="38"/>
      <c r="G888" s="38"/>
      <c r="H888" s="41"/>
      <c r="I888" s="38"/>
      <c r="J888" s="38"/>
      <c r="K888" s="35"/>
      <c r="L888" s="35"/>
      <c r="M888" s="35"/>
      <c r="N888" s="36"/>
      <c r="O888" s="34" t="str">
        <f t="shared" si="4"/>
        <v/>
      </c>
    </row>
    <row r="889" ht="22.5" customHeight="1">
      <c r="A889" s="37"/>
      <c r="B889" s="38" t="str">
        <f>'Master Schedule'!B889</f>
        <v/>
      </c>
      <c r="C889" s="39"/>
      <c r="D889" s="40" t="str">
        <f t="shared" si="1"/>
        <v>Saturday</v>
      </c>
      <c r="E889" s="41"/>
      <c r="F889" s="38"/>
      <c r="G889" s="38"/>
      <c r="H889" s="41"/>
      <c r="I889" s="38"/>
      <c r="J889" s="38"/>
      <c r="K889" s="32"/>
      <c r="L889" s="32"/>
      <c r="M889" s="32"/>
      <c r="N889" s="33"/>
      <c r="O889" s="34" t="str">
        <f t="shared" si="4"/>
        <v/>
      </c>
    </row>
    <row r="890" ht="22.5" customHeight="1">
      <c r="A890" s="37"/>
      <c r="B890" s="38" t="str">
        <f>'Master Schedule'!B890</f>
        <v/>
      </c>
      <c r="C890" s="39"/>
      <c r="D890" s="40" t="str">
        <f t="shared" si="1"/>
        <v>Saturday</v>
      </c>
      <c r="E890" s="41"/>
      <c r="F890" s="38"/>
      <c r="G890" s="38"/>
      <c r="H890" s="41"/>
      <c r="I890" s="38"/>
      <c r="J890" s="38"/>
      <c r="K890" s="35"/>
      <c r="L890" s="35"/>
      <c r="M890" s="35"/>
      <c r="N890" s="36"/>
      <c r="O890" s="34" t="str">
        <f t="shared" si="4"/>
        <v/>
      </c>
    </row>
    <row r="891" ht="22.5" customHeight="1">
      <c r="A891" s="37"/>
      <c r="B891" s="38" t="str">
        <f>'Master Schedule'!B891</f>
        <v/>
      </c>
      <c r="C891" s="39"/>
      <c r="D891" s="40" t="str">
        <f t="shared" si="1"/>
        <v>Saturday</v>
      </c>
      <c r="E891" s="41"/>
      <c r="F891" s="38"/>
      <c r="G891" s="38"/>
      <c r="H891" s="41"/>
      <c r="I891" s="38"/>
      <c r="J891" s="38"/>
      <c r="K891" s="32"/>
      <c r="L891" s="32"/>
      <c r="M891" s="32"/>
      <c r="N891" s="33"/>
      <c r="O891" s="34" t="str">
        <f t="shared" si="4"/>
        <v/>
      </c>
    </row>
    <row r="892" ht="22.5" customHeight="1">
      <c r="A892" s="37"/>
      <c r="B892" s="38" t="str">
        <f>'Master Schedule'!B892</f>
        <v/>
      </c>
      <c r="C892" s="39"/>
      <c r="D892" s="40" t="str">
        <f t="shared" si="1"/>
        <v>Saturday</v>
      </c>
      <c r="E892" s="41"/>
      <c r="F892" s="38"/>
      <c r="G892" s="38"/>
      <c r="H892" s="41"/>
      <c r="I892" s="38"/>
      <c r="J892" s="38"/>
      <c r="K892" s="35"/>
      <c r="L892" s="35"/>
      <c r="M892" s="35"/>
      <c r="N892" s="36"/>
      <c r="O892" s="34" t="str">
        <f t="shared" si="4"/>
        <v/>
      </c>
    </row>
    <row r="893" ht="22.5" customHeight="1">
      <c r="A893" s="37"/>
      <c r="B893" s="38" t="str">
        <f>'Master Schedule'!B893</f>
        <v/>
      </c>
      <c r="C893" s="39"/>
      <c r="D893" s="40" t="str">
        <f t="shared" si="1"/>
        <v>Saturday</v>
      </c>
      <c r="E893" s="41"/>
      <c r="F893" s="38"/>
      <c r="G893" s="38"/>
      <c r="H893" s="41"/>
      <c r="I893" s="38"/>
      <c r="J893" s="38"/>
      <c r="K893" s="32"/>
      <c r="L893" s="32"/>
      <c r="M893" s="32"/>
      <c r="N893" s="33"/>
      <c r="O893" s="34" t="str">
        <f t="shared" si="4"/>
        <v/>
      </c>
    </row>
    <row r="894" ht="22.5" customHeight="1">
      <c r="A894" s="37"/>
      <c r="B894" s="38" t="str">
        <f>'Master Schedule'!B894</f>
        <v/>
      </c>
      <c r="C894" s="39"/>
      <c r="D894" s="40" t="str">
        <f t="shared" si="1"/>
        <v>Saturday</v>
      </c>
      <c r="E894" s="41"/>
      <c r="F894" s="38"/>
      <c r="G894" s="38"/>
      <c r="H894" s="41"/>
      <c r="I894" s="38"/>
      <c r="J894" s="38"/>
      <c r="K894" s="35"/>
      <c r="L894" s="35"/>
      <c r="M894" s="35"/>
      <c r="N894" s="36"/>
      <c r="O894" s="34" t="str">
        <f t="shared" si="4"/>
        <v/>
      </c>
    </row>
    <row r="895" ht="22.5" customHeight="1">
      <c r="A895" s="37"/>
      <c r="B895" s="38" t="str">
        <f>'Master Schedule'!B895</f>
        <v/>
      </c>
      <c r="C895" s="39"/>
      <c r="D895" s="40" t="str">
        <f t="shared" si="1"/>
        <v>Saturday</v>
      </c>
      <c r="E895" s="41"/>
      <c r="F895" s="38"/>
      <c r="G895" s="38"/>
      <c r="H895" s="41"/>
      <c r="I895" s="38"/>
      <c r="J895" s="38"/>
      <c r="K895" s="32"/>
      <c r="L895" s="32"/>
      <c r="M895" s="32"/>
      <c r="N895" s="33"/>
      <c r="O895" s="34" t="str">
        <f t="shared" si="4"/>
        <v/>
      </c>
    </row>
    <row r="896" ht="22.5" customHeight="1">
      <c r="A896" s="37"/>
      <c r="B896" s="38" t="str">
        <f>'Master Schedule'!B896</f>
        <v/>
      </c>
      <c r="C896" s="39"/>
      <c r="D896" s="40" t="str">
        <f t="shared" si="1"/>
        <v>Saturday</v>
      </c>
      <c r="E896" s="41"/>
      <c r="F896" s="38"/>
      <c r="G896" s="38"/>
      <c r="H896" s="41"/>
      <c r="I896" s="38"/>
      <c r="J896" s="38"/>
      <c r="K896" s="35"/>
      <c r="L896" s="35"/>
      <c r="M896" s="35"/>
      <c r="N896" s="36"/>
      <c r="O896" s="34" t="str">
        <f t="shared" si="4"/>
        <v/>
      </c>
    </row>
    <row r="897" ht="22.5" customHeight="1">
      <c r="A897" s="37"/>
      <c r="B897" s="38" t="str">
        <f>'Master Schedule'!B897</f>
        <v/>
      </c>
      <c r="C897" s="39"/>
      <c r="D897" s="40" t="str">
        <f t="shared" si="1"/>
        <v>Saturday</v>
      </c>
      <c r="E897" s="41"/>
      <c r="F897" s="38"/>
      <c r="G897" s="38"/>
      <c r="H897" s="41"/>
      <c r="I897" s="38"/>
      <c r="J897" s="38"/>
      <c r="K897" s="32"/>
      <c r="L897" s="32"/>
      <c r="M897" s="32"/>
      <c r="N897" s="33"/>
      <c r="O897" s="34" t="str">
        <f t="shared" si="4"/>
        <v/>
      </c>
    </row>
    <row r="898" ht="22.5" customHeight="1">
      <c r="A898" s="37"/>
      <c r="B898" s="38" t="str">
        <f>'Master Schedule'!B898</f>
        <v/>
      </c>
      <c r="C898" s="39"/>
      <c r="D898" s="40" t="str">
        <f t="shared" si="1"/>
        <v>Saturday</v>
      </c>
      <c r="E898" s="41"/>
      <c r="F898" s="38"/>
      <c r="G898" s="38"/>
      <c r="H898" s="41"/>
      <c r="I898" s="38"/>
      <c r="J898" s="38"/>
      <c r="K898" s="35"/>
      <c r="L898" s="35"/>
      <c r="M898" s="35"/>
      <c r="N898" s="36"/>
      <c r="O898" s="34" t="str">
        <f t="shared" si="4"/>
        <v/>
      </c>
    </row>
    <row r="899" ht="22.5" customHeight="1">
      <c r="A899" s="37"/>
      <c r="B899" s="38" t="str">
        <f>'Master Schedule'!B899</f>
        <v/>
      </c>
      <c r="C899" s="39"/>
      <c r="D899" s="40" t="str">
        <f t="shared" si="1"/>
        <v>Saturday</v>
      </c>
      <c r="E899" s="41"/>
      <c r="F899" s="38"/>
      <c r="G899" s="38"/>
      <c r="H899" s="41"/>
      <c r="I899" s="38"/>
      <c r="J899" s="38"/>
      <c r="K899" s="32"/>
      <c r="L899" s="32"/>
      <c r="M899" s="32"/>
      <c r="N899" s="33"/>
      <c r="O899" s="34" t="str">
        <f t="shared" si="4"/>
        <v/>
      </c>
    </row>
    <row r="900" ht="22.5" customHeight="1">
      <c r="A900" s="37"/>
      <c r="B900" s="38" t="str">
        <f>'Master Schedule'!B900</f>
        <v/>
      </c>
      <c r="C900" s="39"/>
      <c r="D900" s="40" t="str">
        <f t="shared" si="1"/>
        <v>Saturday</v>
      </c>
      <c r="E900" s="41"/>
      <c r="F900" s="38"/>
      <c r="G900" s="38"/>
      <c r="H900" s="41"/>
      <c r="I900" s="38"/>
      <c r="J900" s="38"/>
      <c r="K900" s="35"/>
      <c r="L900" s="35"/>
      <c r="M900" s="35"/>
      <c r="N900" s="36"/>
      <c r="O900" s="34" t="str">
        <f t="shared" si="4"/>
        <v/>
      </c>
    </row>
    <row r="901" ht="22.5" customHeight="1">
      <c r="A901" s="37"/>
      <c r="B901" s="38" t="str">
        <f>'Master Schedule'!B901</f>
        <v/>
      </c>
      <c r="C901" s="39"/>
      <c r="D901" s="40" t="str">
        <f t="shared" si="1"/>
        <v>Saturday</v>
      </c>
      <c r="E901" s="41"/>
      <c r="F901" s="38"/>
      <c r="G901" s="38"/>
      <c r="H901" s="41"/>
      <c r="I901" s="38"/>
      <c r="J901" s="38"/>
      <c r="K901" s="32"/>
      <c r="L901" s="32"/>
      <c r="M901" s="32"/>
      <c r="N901" s="33"/>
      <c r="O901" s="34" t="str">
        <f t="shared" si="4"/>
        <v/>
      </c>
    </row>
    <row r="902" ht="22.5" customHeight="1">
      <c r="A902" s="37"/>
      <c r="B902" s="38" t="str">
        <f>'Master Schedule'!B902</f>
        <v/>
      </c>
      <c r="C902" s="39"/>
      <c r="D902" s="40" t="str">
        <f t="shared" si="1"/>
        <v>Saturday</v>
      </c>
      <c r="E902" s="41"/>
      <c r="F902" s="38"/>
      <c r="G902" s="38"/>
      <c r="H902" s="41"/>
      <c r="I902" s="38"/>
      <c r="J902" s="38"/>
      <c r="K902" s="35"/>
      <c r="L902" s="35"/>
      <c r="M902" s="35"/>
      <c r="N902" s="36"/>
      <c r="O902" s="34" t="str">
        <f t="shared" si="4"/>
        <v/>
      </c>
    </row>
    <row r="903" ht="22.5" customHeight="1">
      <c r="A903" s="37"/>
      <c r="B903" s="38" t="str">
        <f>'Master Schedule'!B903</f>
        <v/>
      </c>
      <c r="C903" s="39"/>
      <c r="D903" s="40" t="str">
        <f t="shared" si="1"/>
        <v>Saturday</v>
      </c>
      <c r="E903" s="41"/>
      <c r="F903" s="38"/>
      <c r="G903" s="38"/>
      <c r="H903" s="41"/>
      <c r="I903" s="38"/>
      <c r="J903" s="38"/>
      <c r="K903" s="32"/>
      <c r="L903" s="32"/>
      <c r="M903" s="32"/>
      <c r="N903" s="33"/>
      <c r="O903" s="34" t="str">
        <f t="shared" si="4"/>
        <v/>
      </c>
    </row>
    <row r="904" ht="22.5" customHeight="1">
      <c r="A904" s="37"/>
      <c r="B904" s="38" t="str">
        <f>'Master Schedule'!B904</f>
        <v/>
      </c>
      <c r="C904" s="39"/>
      <c r="D904" s="40" t="str">
        <f t="shared" si="1"/>
        <v>Saturday</v>
      </c>
      <c r="E904" s="41"/>
      <c r="F904" s="38"/>
      <c r="G904" s="38"/>
      <c r="H904" s="41"/>
      <c r="I904" s="38"/>
      <c r="J904" s="38"/>
      <c r="K904" s="35"/>
      <c r="L904" s="35"/>
      <c r="M904" s="35"/>
      <c r="N904" s="36"/>
      <c r="O904" s="34" t="str">
        <f t="shared" si="4"/>
        <v/>
      </c>
    </row>
    <row r="905" ht="22.5" customHeight="1">
      <c r="A905" s="37"/>
      <c r="B905" s="38" t="str">
        <f>'Master Schedule'!B905</f>
        <v/>
      </c>
      <c r="C905" s="39"/>
      <c r="D905" s="40" t="str">
        <f t="shared" si="1"/>
        <v>Saturday</v>
      </c>
      <c r="E905" s="41"/>
      <c r="F905" s="38"/>
      <c r="G905" s="38"/>
      <c r="H905" s="41"/>
      <c r="I905" s="38"/>
      <c r="J905" s="38"/>
      <c r="K905" s="32"/>
      <c r="L905" s="32"/>
      <c r="M905" s="32"/>
      <c r="N905" s="33"/>
      <c r="O905" s="34" t="str">
        <f t="shared" si="4"/>
        <v/>
      </c>
    </row>
    <row r="906" ht="22.5" customHeight="1">
      <c r="A906" s="37"/>
      <c r="B906" s="38" t="str">
        <f>'Master Schedule'!B906</f>
        <v/>
      </c>
      <c r="C906" s="39"/>
      <c r="D906" s="40" t="str">
        <f t="shared" si="1"/>
        <v>Saturday</v>
      </c>
      <c r="E906" s="41"/>
      <c r="F906" s="38"/>
      <c r="G906" s="38"/>
      <c r="H906" s="41"/>
      <c r="I906" s="38"/>
      <c r="J906" s="38"/>
      <c r="K906" s="35"/>
      <c r="L906" s="35"/>
      <c r="M906" s="35"/>
      <c r="N906" s="36"/>
      <c r="O906" s="34" t="str">
        <f t="shared" si="4"/>
        <v/>
      </c>
    </row>
    <row r="907" ht="22.5" customHeight="1">
      <c r="A907" s="37"/>
      <c r="B907" s="38" t="str">
        <f>'Master Schedule'!B907</f>
        <v/>
      </c>
      <c r="C907" s="39"/>
      <c r="D907" s="40" t="str">
        <f t="shared" si="1"/>
        <v>Saturday</v>
      </c>
      <c r="E907" s="41"/>
      <c r="F907" s="38"/>
      <c r="G907" s="38"/>
      <c r="H907" s="41"/>
      <c r="I907" s="38"/>
      <c r="J907" s="38"/>
      <c r="K907" s="32"/>
      <c r="L907" s="32"/>
      <c r="M907" s="32"/>
      <c r="N907" s="33"/>
      <c r="O907" s="34" t="str">
        <f t="shared" si="4"/>
        <v/>
      </c>
    </row>
    <row r="908" ht="22.5" customHeight="1">
      <c r="A908" s="37"/>
      <c r="B908" s="38" t="str">
        <f>'Master Schedule'!B908</f>
        <v/>
      </c>
      <c r="C908" s="39"/>
      <c r="D908" s="40" t="str">
        <f t="shared" si="1"/>
        <v>Saturday</v>
      </c>
      <c r="E908" s="41"/>
      <c r="F908" s="38"/>
      <c r="G908" s="38"/>
      <c r="H908" s="41"/>
      <c r="I908" s="38"/>
      <c r="J908" s="38"/>
      <c r="K908" s="35"/>
      <c r="L908" s="35"/>
      <c r="M908" s="35"/>
      <c r="N908" s="36"/>
      <c r="O908" s="34" t="str">
        <f t="shared" si="4"/>
        <v/>
      </c>
    </row>
    <row r="909" ht="22.5" customHeight="1">
      <c r="A909" s="37"/>
      <c r="B909" s="38" t="str">
        <f>'Master Schedule'!B909</f>
        <v/>
      </c>
      <c r="C909" s="39"/>
      <c r="D909" s="40" t="str">
        <f t="shared" si="1"/>
        <v>Saturday</v>
      </c>
      <c r="E909" s="41"/>
      <c r="F909" s="38"/>
      <c r="G909" s="38"/>
      <c r="H909" s="41"/>
      <c r="I909" s="38"/>
      <c r="J909" s="38"/>
      <c r="K909" s="32"/>
      <c r="L909" s="32"/>
      <c r="M909" s="32"/>
      <c r="N909" s="33"/>
      <c r="O909" s="34" t="str">
        <f t="shared" si="4"/>
        <v/>
      </c>
    </row>
    <row r="910" ht="22.5" customHeight="1">
      <c r="A910" s="37"/>
      <c r="B910" s="38" t="str">
        <f>'Master Schedule'!B910</f>
        <v/>
      </c>
      <c r="C910" s="39"/>
      <c r="D910" s="40" t="str">
        <f t="shared" si="1"/>
        <v>Saturday</v>
      </c>
      <c r="E910" s="41"/>
      <c r="F910" s="38"/>
      <c r="G910" s="38"/>
      <c r="H910" s="41"/>
      <c r="I910" s="38"/>
      <c r="J910" s="38"/>
      <c r="K910" s="35"/>
      <c r="L910" s="35"/>
      <c r="M910" s="35"/>
      <c r="N910" s="36"/>
      <c r="O910" s="34" t="str">
        <f t="shared" si="4"/>
        <v/>
      </c>
    </row>
    <row r="911" ht="22.5" customHeight="1">
      <c r="A911" s="37"/>
      <c r="B911" s="38" t="str">
        <f>'Master Schedule'!B911</f>
        <v/>
      </c>
      <c r="C911" s="39"/>
      <c r="D911" s="40" t="str">
        <f t="shared" si="1"/>
        <v>Saturday</v>
      </c>
      <c r="E911" s="41"/>
      <c r="F911" s="38"/>
      <c r="G911" s="38"/>
      <c r="H911" s="41"/>
      <c r="I911" s="38"/>
      <c r="J911" s="38"/>
      <c r="K911" s="32"/>
      <c r="L911" s="32"/>
      <c r="M911" s="32"/>
      <c r="N911" s="33"/>
      <c r="O911" s="34" t="str">
        <f t="shared" si="4"/>
        <v/>
      </c>
    </row>
    <row r="912" ht="22.5" customHeight="1">
      <c r="A912" s="37"/>
      <c r="B912" s="38" t="str">
        <f>'Master Schedule'!B912</f>
        <v/>
      </c>
      <c r="C912" s="39"/>
      <c r="D912" s="40" t="str">
        <f t="shared" si="1"/>
        <v>Saturday</v>
      </c>
      <c r="E912" s="41"/>
      <c r="F912" s="38"/>
      <c r="G912" s="38"/>
      <c r="H912" s="41"/>
      <c r="I912" s="38"/>
      <c r="J912" s="38"/>
      <c r="K912" s="35"/>
      <c r="L912" s="35"/>
      <c r="M912" s="35"/>
      <c r="N912" s="36"/>
      <c r="O912" s="34" t="str">
        <f t="shared" si="4"/>
        <v/>
      </c>
    </row>
    <row r="913" ht="22.5" customHeight="1">
      <c r="A913" s="37"/>
      <c r="B913" s="38" t="str">
        <f>'Master Schedule'!B913</f>
        <v/>
      </c>
      <c r="C913" s="39"/>
      <c r="D913" s="40" t="str">
        <f t="shared" si="1"/>
        <v>Saturday</v>
      </c>
      <c r="E913" s="41"/>
      <c r="F913" s="38"/>
      <c r="G913" s="38"/>
      <c r="H913" s="41"/>
      <c r="I913" s="38"/>
      <c r="J913" s="38"/>
      <c r="K913" s="32"/>
      <c r="L913" s="32"/>
      <c r="M913" s="32"/>
      <c r="N913" s="33"/>
      <c r="O913" s="34" t="str">
        <f t="shared" si="4"/>
        <v/>
      </c>
    </row>
    <row r="914" ht="22.5" customHeight="1">
      <c r="A914" s="37"/>
      <c r="B914" s="38" t="str">
        <f>'Master Schedule'!B914</f>
        <v/>
      </c>
      <c r="C914" s="39"/>
      <c r="D914" s="40" t="str">
        <f t="shared" si="1"/>
        <v>Saturday</v>
      </c>
      <c r="E914" s="41"/>
      <c r="F914" s="38"/>
      <c r="G914" s="38"/>
      <c r="H914" s="41"/>
      <c r="I914" s="38"/>
      <c r="J914" s="38"/>
      <c r="K914" s="35"/>
      <c r="L914" s="35"/>
      <c r="M914" s="35"/>
      <c r="N914" s="36"/>
      <c r="O914" s="34" t="str">
        <f t="shared" si="4"/>
        <v/>
      </c>
    </row>
    <row r="915" ht="22.5" customHeight="1">
      <c r="A915" s="37"/>
      <c r="B915" s="38" t="str">
        <f>'Master Schedule'!B915</f>
        <v/>
      </c>
      <c r="C915" s="39"/>
      <c r="D915" s="40" t="str">
        <f t="shared" si="1"/>
        <v>Saturday</v>
      </c>
      <c r="E915" s="41"/>
      <c r="F915" s="38"/>
      <c r="G915" s="38"/>
      <c r="H915" s="41"/>
      <c r="I915" s="38"/>
      <c r="J915" s="38"/>
      <c r="K915" s="32"/>
      <c r="L915" s="32"/>
      <c r="M915" s="32"/>
      <c r="N915" s="33"/>
      <c r="O915" s="34" t="str">
        <f t="shared" si="4"/>
        <v/>
      </c>
    </row>
    <row r="916" ht="22.5" customHeight="1">
      <c r="A916" s="37"/>
      <c r="B916" s="38" t="str">
        <f>'Master Schedule'!B916</f>
        <v/>
      </c>
      <c r="C916" s="39"/>
      <c r="D916" s="40" t="str">
        <f t="shared" si="1"/>
        <v>Saturday</v>
      </c>
      <c r="E916" s="41"/>
      <c r="F916" s="38"/>
      <c r="G916" s="38"/>
      <c r="H916" s="41"/>
      <c r="I916" s="38"/>
      <c r="J916" s="38"/>
      <c r="K916" s="43"/>
      <c r="L916" s="43"/>
      <c r="M916" s="44"/>
      <c r="N916" s="45"/>
    </row>
    <row r="917" ht="22.5" customHeight="1">
      <c r="A917" s="37"/>
      <c r="B917" s="38" t="str">
        <f>'Master Schedule'!B917</f>
        <v/>
      </c>
      <c r="C917" s="39"/>
      <c r="D917" s="40" t="str">
        <f t="shared" si="1"/>
        <v>Saturday</v>
      </c>
      <c r="E917" s="41"/>
      <c r="F917" s="38"/>
      <c r="G917" s="38"/>
      <c r="H917" s="41"/>
      <c r="I917" s="38"/>
      <c r="J917" s="38"/>
      <c r="K917" s="43"/>
      <c r="L917" s="43"/>
      <c r="M917" s="44"/>
      <c r="N917" s="45"/>
    </row>
    <row r="918" ht="22.5" customHeight="1">
      <c r="A918" s="37"/>
      <c r="B918" s="38" t="str">
        <f>'Master Schedule'!B918</f>
        <v/>
      </c>
      <c r="C918" s="39"/>
      <c r="D918" s="40" t="str">
        <f t="shared" si="1"/>
        <v>Saturday</v>
      </c>
      <c r="E918" s="41"/>
      <c r="F918" s="38"/>
      <c r="G918" s="38"/>
      <c r="H918" s="41"/>
      <c r="I918" s="38"/>
      <c r="J918" s="38"/>
      <c r="K918" s="43"/>
      <c r="L918" s="43"/>
      <c r="M918" s="44"/>
      <c r="N918" s="45"/>
    </row>
    <row r="919" ht="22.5" customHeight="1">
      <c r="A919" s="37"/>
      <c r="B919" s="38" t="str">
        <f>'Master Schedule'!B919</f>
        <v/>
      </c>
      <c r="C919" s="39"/>
      <c r="D919" s="40" t="str">
        <f t="shared" si="1"/>
        <v>Saturday</v>
      </c>
      <c r="E919" s="41"/>
      <c r="F919" s="38"/>
      <c r="G919" s="38"/>
      <c r="H919" s="41"/>
      <c r="I919" s="38"/>
      <c r="J919" s="38"/>
      <c r="K919" s="43"/>
      <c r="L919" s="43"/>
      <c r="M919" s="44"/>
      <c r="N919" s="45"/>
    </row>
    <row r="920" ht="22.5" customHeight="1">
      <c r="A920" s="37"/>
      <c r="B920" s="38" t="str">
        <f>'Master Schedule'!B920</f>
        <v/>
      </c>
      <c r="C920" s="39"/>
      <c r="D920" s="40" t="str">
        <f t="shared" si="1"/>
        <v>Saturday</v>
      </c>
      <c r="E920" s="41"/>
      <c r="F920" s="38"/>
      <c r="G920" s="38"/>
      <c r="H920" s="41"/>
      <c r="I920" s="38"/>
      <c r="J920" s="38"/>
      <c r="K920" s="43"/>
      <c r="L920" s="43"/>
      <c r="M920" s="44"/>
      <c r="N920" s="45"/>
    </row>
    <row r="921" ht="22.5" customHeight="1">
      <c r="A921" s="37"/>
      <c r="B921" s="38" t="str">
        <f>'Master Schedule'!B921</f>
        <v/>
      </c>
      <c r="C921" s="39"/>
      <c r="D921" s="40" t="str">
        <f t="shared" si="1"/>
        <v>Saturday</v>
      </c>
      <c r="E921" s="41"/>
      <c r="F921" s="38"/>
      <c r="G921" s="38"/>
      <c r="H921" s="41"/>
      <c r="I921" s="38"/>
      <c r="J921" s="38"/>
      <c r="K921" s="43"/>
      <c r="L921" s="43"/>
      <c r="M921" s="44"/>
      <c r="N921" s="45"/>
    </row>
    <row r="922" ht="22.5" customHeight="1">
      <c r="A922" s="37"/>
      <c r="B922" s="38" t="str">
        <f>'Master Schedule'!B922</f>
        <v/>
      </c>
      <c r="C922" s="39"/>
      <c r="D922" s="40" t="str">
        <f t="shared" si="1"/>
        <v>Saturday</v>
      </c>
      <c r="E922" s="41"/>
      <c r="F922" s="38"/>
      <c r="G922" s="38"/>
      <c r="H922" s="41"/>
      <c r="I922" s="38"/>
      <c r="J922" s="38"/>
      <c r="K922" s="43"/>
      <c r="L922" s="43"/>
      <c r="M922" s="44"/>
      <c r="N922" s="45"/>
    </row>
    <row r="923" ht="22.5" customHeight="1">
      <c r="A923" s="37"/>
      <c r="B923" s="38" t="str">
        <f>'Master Schedule'!B923</f>
        <v/>
      </c>
      <c r="C923" s="39"/>
      <c r="D923" s="40" t="str">
        <f t="shared" si="1"/>
        <v>Saturday</v>
      </c>
      <c r="E923" s="41"/>
      <c r="F923" s="38"/>
      <c r="G923" s="38"/>
      <c r="H923" s="41"/>
      <c r="I923" s="38"/>
      <c r="J923" s="38"/>
      <c r="K923" s="43"/>
      <c r="L923" s="43"/>
      <c r="M923" s="44"/>
      <c r="N923" s="45"/>
    </row>
    <row r="924" ht="22.5" customHeight="1">
      <c r="A924" s="37"/>
      <c r="B924" s="38" t="str">
        <f>'Master Schedule'!B924</f>
        <v/>
      </c>
      <c r="C924" s="39"/>
      <c r="D924" s="40" t="str">
        <f t="shared" si="1"/>
        <v>Saturday</v>
      </c>
      <c r="E924" s="41"/>
      <c r="F924" s="38"/>
      <c r="G924" s="38"/>
      <c r="H924" s="41"/>
      <c r="I924" s="38"/>
      <c r="J924" s="38"/>
      <c r="K924" s="43"/>
      <c r="L924" s="43"/>
      <c r="M924" s="44"/>
      <c r="N924" s="45"/>
    </row>
    <row r="925" ht="22.5" customHeight="1">
      <c r="A925" s="37"/>
      <c r="B925" s="38" t="str">
        <f>'Master Schedule'!B925</f>
        <v/>
      </c>
      <c r="C925" s="39"/>
      <c r="D925" s="40" t="str">
        <f t="shared" si="1"/>
        <v>Saturday</v>
      </c>
      <c r="E925" s="41"/>
      <c r="F925" s="38"/>
      <c r="G925" s="38"/>
      <c r="H925" s="41"/>
      <c r="I925" s="38"/>
      <c r="J925" s="38"/>
      <c r="K925" s="43"/>
      <c r="L925" s="43"/>
      <c r="M925" s="44"/>
      <c r="N925" s="45"/>
    </row>
    <row r="926" ht="22.5" customHeight="1">
      <c r="A926" s="37"/>
      <c r="B926" s="38" t="str">
        <f>'Master Schedule'!B926</f>
        <v/>
      </c>
      <c r="C926" s="39"/>
      <c r="D926" s="40" t="str">
        <f t="shared" si="1"/>
        <v>Saturday</v>
      </c>
      <c r="E926" s="41"/>
      <c r="F926" s="38"/>
      <c r="G926" s="38"/>
      <c r="H926" s="41"/>
      <c r="I926" s="38"/>
      <c r="J926" s="38"/>
      <c r="K926" s="43"/>
      <c r="L926" s="43"/>
      <c r="M926" s="44"/>
      <c r="N926" s="45"/>
    </row>
    <row r="927" ht="22.5" customHeight="1">
      <c r="A927" s="37"/>
      <c r="B927" s="38" t="str">
        <f>'Master Schedule'!B927</f>
        <v/>
      </c>
      <c r="C927" s="39"/>
      <c r="D927" s="40" t="str">
        <f t="shared" si="1"/>
        <v>Saturday</v>
      </c>
      <c r="E927" s="41"/>
      <c r="F927" s="38"/>
      <c r="G927" s="38"/>
      <c r="H927" s="41"/>
      <c r="I927" s="38"/>
      <c r="J927" s="38"/>
      <c r="K927" s="43"/>
      <c r="L927" s="43"/>
      <c r="M927" s="44"/>
      <c r="N927" s="45"/>
    </row>
    <row r="928" ht="22.5" customHeight="1">
      <c r="A928" s="37"/>
      <c r="B928" s="38" t="str">
        <f>'Master Schedule'!B928</f>
        <v/>
      </c>
      <c r="C928" s="39"/>
      <c r="D928" s="40" t="str">
        <f t="shared" si="1"/>
        <v>Saturday</v>
      </c>
      <c r="E928" s="41"/>
      <c r="F928" s="38"/>
      <c r="G928" s="38"/>
      <c r="H928" s="41"/>
      <c r="I928" s="38"/>
      <c r="J928" s="38"/>
      <c r="K928" s="43"/>
      <c r="L928" s="43"/>
      <c r="M928" s="44"/>
      <c r="N928" s="45"/>
    </row>
    <row r="929" ht="22.5" customHeight="1">
      <c r="A929" s="37"/>
      <c r="B929" s="38" t="str">
        <f>'Master Schedule'!B929</f>
        <v/>
      </c>
      <c r="C929" s="39"/>
      <c r="D929" s="40" t="str">
        <f t="shared" si="1"/>
        <v>Saturday</v>
      </c>
      <c r="E929" s="41"/>
      <c r="F929" s="38"/>
      <c r="G929" s="38"/>
      <c r="H929" s="41"/>
      <c r="I929" s="38"/>
      <c r="J929" s="38"/>
      <c r="K929" s="43"/>
      <c r="L929" s="43"/>
      <c r="M929" s="44"/>
      <c r="N929" s="45"/>
    </row>
    <row r="930" ht="22.5" customHeight="1">
      <c r="A930" s="37"/>
      <c r="B930" s="38" t="str">
        <f>'Master Schedule'!B930</f>
        <v/>
      </c>
      <c r="C930" s="39"/>
      <c r="D930" s="40" t="str">
        <f t="shared" si="1"/>
        <v>Saturday</v>
      </c>
      <c r="E930" s="41"/>
      <c r="F930" s="38"/>
      <c r="G930" s="38"/>
      <c r="H930" s="41"/>
      <c r="I930" s="38"/>
      <c r="J930" s="38"/>
      <c r="K930" s="43"/>
      <c r="L930" s="43"/>
      <c r="M930" s="44"/>
      <c r="N930" s="45"/>
    </row>
    <row r="931" ht="22.5" customHeight="1">
      <c r="A931" s="37"/>
      <c r="B931" s="38" t="str">
        <f>'Master Schedule'!B931</f>
        <v/>
      </c>
      <c r="C931" s="39"/>
      <c r="D931" s="40" t="str">
        <f t="shared" si="1"/>
        <v>Saturday</v>
      </c>
      <c r="E931" s="41"/>
      <c r="F931" s="38"/>
      <c r="G931" s="38"/>
      <c r="H931" s="41"/>
      <c r="I931" s="38"/>
      <c r="J931" s="38"/>
      <c r="K931" s="43"/>
      <c r="L931" s="43"/>
      <c r="M931" s="44"/>
      <c r="N931" s="45"/>
    </row>
    <row r="932" ht="22.5" customHeight="1">
      <c r="A932" s="37"/>
      <c r="B932" s="38" t="str">
        <f>'Master Schedule'!B932</f>
        <v/>
      </c>
      <c r="C932" s="39"/>
      <c r="D932" s="40" t="str">
        <f t="shared" si="1"/>
        <v>Saturday</v>
      </c>
      <c r="E932" s="41"/>
      <c r="F932" s="38"/>
      <c r="G932" s="38"/>
      <c r="H932" s="41"/>
      <c r="I932" s="38"/>
      <c r="J932" s="38"/>
      <c r="K932" s="43"/>
      <c r="L932" s="43"/>
      <c r="M932" s="44"/>
      <c r="N932" s="45"/>
    </row>
    <row r="933" ht="22.5" customHeight="1">
      <c r="A933" s="37"/>
      <c r="B933" s="38" t="str">
        <f>'Master Schedule'!B933</f>
        <v/>
      </c>
      <c r="C933" s="39"/>
      <c r="D933" s="40" t="str">
        <f t="shared" si="1"/>
        <v>Saturday</v>
      </c>
      <c r="E933" s="41"/>
      <c r="F933" s="38"/>
      <c r="G933" s="38"/>
      <c r="H933" s="41"/>
      <c r="I933" s="38"/>
      <c r="J933" s="38"/>
      <c r="K933" s="43"/>
      <c r="L933" s="43"/>
      <c r="M933" s="44"/>
      <c r="N933" s="45"/>
    </row>
    <row r="934" ht="22.5" customHeight="1">
      <c r="A934" s="37"/>
      <c r="B934" s="38" t="str">
        <f>'Master Schedule'!B934</f>
        <v/>
      </c>
      <c r="C934" s="39"/>
      <c r="D934" s="40" t="str">
        <f t="shared" si="1"/>
        <v>Saturday</v>
      </c>
      <c r="E934" s="41"/>
      <c r="F934" s="38"/>
      <c r="G934" s="38"/>
      <c r="H934" s="41"/>
      <c r="I934" s="38"/>
      <c r="J934" s="38"/>
      <c r="K934" s="43"/>
      <c r="L934" s="43"/>
      <c r="M934" s="44"/>
      <c r="N934" s="45"/>
    </row>
    <row r="935" ht="22.5" customHeight="1">
      <c r="A935" s="37"/>
      <c r="B935" s="38" t="str">
        <f>'Master Schedule'!B935</f>
        <v/>
      </c>
      <c r="C935" s="39"/>
      <c r="D935" s="40" t="str">
        <f t="shared" si="1"/>
        <v>Saturday</v>
      </c>
      <c r="E935" s="41"/>
      <c r="F935" s="38"/>
      <c r="G935" s="38"/>
      <c r="H935" s="41"/>
      <c r="I935" s="38"/>
      <c r="J935" s="38"/>
      <c r="K935" s="43"/>
      <c r="L935" s="43"/>
      <c r="M935" s="44"/>
      <c r="N935" s="45"/>
    </row>
    <row r="936" ht="22.5" customHeight="1">
      <c r="A936" s="37"/>
      <c r="B936" s="38" t="str">
        <f>'Master Schedule'!B936</f>
        <v/>
      </c>
      <c r="C936" s="39"/>
      <c r="D936" s="40" t="str">
        <f t="shared" si="1"/>
        <v>Saturday</v>
      </c>
      <c r="E936" s="41"/>
      <c r="F936" s="38"/>
      <c r="G936" s="38"/>
      <c r="H936" s="41"/>
      <c r="I936" s="38"/>
      <c r="J936" s="38"/>
      <c r="K936" s="43"/>
      <c r="L936" s="43"/>
      <c r="M936" s="44"/>
      <c r="N936" s="45"/>
    </row>
    <row r="937" ht="22.5" customHeight="1">
      <c r="A937" s="37"/>
      <c r="B937" s="38" t="str">
        <f>'Master Schedule'!B937</f>
        <v/>
      </c>
      <c r="C937" s="39"/>
      <c r="D937" s="40" t="str">
        <f t="shared" si="1"/>
        <v>Saturday</v>
      </c>
      <c r="E937" s="41"/>
      <c r="F937" s="38"/>
      <c r="G937" s="38"/>
      <c r="H937" s="41"/>
      <c r="I937" s="38"/>
      <c r="J937" s="38"/>
      <c r="K937" s="43"/>
      <c r="L937" s="43"/>
      <c r="M937" s="44"/>
      <c r="N937" s="45"/>
    </row>
    <row r="938" ht="22.5" customHeight="1">
      <c r="A938" s="37"/>
      <c r="B938" s="38" t="str">
        <f>'Master Schedule'!B938</f>
        <v/>
      </c>
      <c r="C938" s="39"/>
      <c r="D938" s="40" t="str">
        <f t="shared" si="1"/>
        <v>Saturday</v>
      </c>
      <c r="E938" s="41"/>
      <c r="F938" s="38"/>
      <c r="G938" s="38"/>
      <c r="H938" s="41"/>
      <c r="I938" s="38"/>
      <c r="J938" s="38"/>
      <c r="K938" s="43"/>
      <c r="L938" s="43"/>
      <c r="M938" s="44"/>
      <c r="N938" s="45"/>
    </row>
    <row r="939" ht="22.5" customHeight="1">
      <c r="A939" s="37"/>
      <c r="B939" s="38" t="str">
        <f>'Master Schedule'!B939</f>
        <v/>
      </c>
      <c r="C939" s="39"/>
      <c r="D939" s="40" t="str">
        <f t="shared" si="1"/>
        <v>Saturday</v>
      </c>
      <c r="E939" s="41"/>
      <c r="F939" s="38"/>
      <c r="G939" s="38"/>
      <c r="H939" s="41"/>
      <c r="I939" s="38"/>
      <c r="J939" s="38"/>
      <c r="K939" s="43"/>
      <c r="L939" s="43"/>
      <c r="M939" s="44"/>
      <c r="N939" s="45"/>
    </row>
    <row r="940" ht="22.5" customHeight="1">
      <c r="A940" s="37"/>
      <c r="B940" s="38" t="str">
        <f>'Master Schedule'!B940</f>
        <v/>
      </c>
      <c r="C940" s="39"/>
      <c r="D940" s="40" t="str">
        <f t="shared" si="1"/>
        <v>Saturday</v>
      </c>
      <c r="E940" s="41"/>
      <c r="F940" s="38"/>
      <c r="G940" s="38"/>
      <c r="H940" s="41"/>
      <c r="I940" s="38"/>
      <c r="J940" s="38"/>
      <c r="K940" s="43"/>
      <c r="L940" s="43"/>
      <c r="M940" s="44"/>
      <c r="N940" s="45"/>
    </row>
    <row r="941" ht="22.5" customHeight="1">
      <c r="A941" s="37"/>
      <c r="B941" s="38" t="str">
        <f>'Master Schedule'!B941</f>
        <v/>
      </c>
      <c r="C941" s="39"/>
      <c r="D941" s="40" t="str">
        <f t="shared" si="1"/>
        <v>Saturday</v>
      </c>
      <c r="E941" s="41"/>
      <c r="F941" s="38"/>
      <c r="G941" s="38"/>
      <c r="H941" s="41"/>
      <c r="I941" s="38"/>
      <c r="J941" s="38"/>
      <c r="K941" s="43"/>
      <c r="L941" s="43"/>
      <c r="M941" s="44"/>
      <c r="N941" s="45"/>
    </row>
    <row r="942" ht="22.5" customHeight="1">
      <c r="A942" s="37"/>
      <c r="B942" s="38" t="str">
        <f>'Master Schedule'!B942</f>
        <v/>
      </c>
      <c r="C942" s="39"/>
      <c r="D942" s="40" t="str">
        <f t="shared" si="1"/>
        <v>Saturday</v>
      </c>
      <c r="E942" s="41"/>
      <c r="F942" s="38"/>
      <c r="G942" s="38"/>
      <c r="H942" s="41"/>
      <c r="I942" s="38"/>
      <c r="J942" s="38"/>
      <c r="K942" s="43"/>
      <c r="L942" s="43"/>
      <c r="M942" s="44"/>
      <c r="N942" s="45"/>
    </row>
    <row r="943" ht="22.5" customHeight="1">
      <c r="A943" s="37"/>
      <c r="B943" s="38" t="str">
        <f>'Master Schedule'!B943</f>
        <v/>
      </c>
      <c r="C943" s="39"/>
      <c r="D943" s="40" t="str">
        <f t="shared" si="1"/>
        <v>Saturday</v>
      </c>
      <c r="E943" s="41"/>
      <c r="F943" s="38"/>
      <c r="G943" s="38"/>
      <c r="H943" s="41"/>
      <c r="I943" s="38"/>
      <c r="J943" s="38"/>
      <c r="K943" s="43"/>
      <c r="L943" s="43"/>
      <c r="M943" s="44"/>
      <c r="N943" s="45"/>
    </row>
    <row r="944" ht="22.5" customHeight="1">
      <c r="A944" s="37"/>
      <c r="B944" s="38" t="str">
        <f>'Master Schedule'!B944</f>
        <v/>
      </c>
      <c r="C944" s="39"/>
      <c r="D944" s="40" t="str">
        <f t="shared" si="1"/>
        <v>Saturday</v>
      </c>
      <c r="E944" s="41"/>
      <c r="F944" s="38"/>
      <c r="G944" s="38"/>
      <c r="H944" s="41"/>
      <c r="I944" s="38"/>
      <c r="J944" s="38"/>
      <c r="K944" s="43"/>
      <c r="L944" s="43"/>
      <c r="M944" s="44"/>
      <c r="N944" s="45"/>
    </row>
    <row r="945" ht="22.5" customHeight="1">
      <c r="A945" s="37"/>
      <c r="B945" s="38" t="str">
        <f>'Master Schedule'!B945</f>
        <v/>
      </c>
      <c r="C945" s="39"/>
      <c r="D945" s="40" t="str">
        <f t="shared" si="1"/>
        <v>Saturday</v>
      </c>
      <c r="E945" s="41"/>
      <c r="F945" s="38"/>
      <c r="G945" s="38"/>
      <c r="H945" s="41"/>
      <c r="I945" s="38"/>
      <c r="J945" s="38"/>
      <c r="K945" s="43"/>
      <c r="L945" s="43"/>
      <c r="M945" s="44"/>
      <c r="N945" s="45"/>
    </row>
    <row r="946" ht="22.5" customHeight="1">
      <c r="A946" s="37"/>
      <c r="B946" s="38" t="str">
        <f>'Master Schedule'!B946</f>
        <v/>
      </c>
      <c r="C946" s="39"/>
      <c r="D946" s="40" t="str">
        <f t="shared" si="1"/>
        <v>Saturday</v>
      </c>
      <c r="E946" s="41"/>
      <c r="F946" s="38"/>
      <c r="G946" s="38"/>
      <c r="H946" s="41"/>
      <c r="I946" s="38"/>
      <c r="J946" s="38"/>
      <c r="K946" s="43"/>
      <c r="L946" s="43"/>
      <c r="M946" s="44"/>
      <c r="N946" s="45"/>
    </row>
    <row r="947" ht="22.5" customHeight="1">
      <c r="A947" s="37"/>
      <c r="B947" s="38" t="str">
        <f>'Master Schedule'!B947</f>
        <v/>
      </c>
      <c r="C947" s="39"/>
      <c r="D947" s="40" t="str">
        <f t="shared" si="1"/>
        <v>Saturday</v>
      </c>
      <c r="E947" s="41"/>
      <c r="F947" s="38"/>
      <c r="G947" s="38"/>
      <c r="H947" s="41"/>
      <c r="I947" s="38"/>
      <c r="J947" s="38"/>
      <c r="K947" s="43"/>
      <c r="L947" s="43"/>
      <c r="M947" s="44"/>
      <c r="N947" s="45"/>
    </row>
    <row r="948" ht="22.5" customHeight="1">
      <c r="A948" s="37"/>
      <c r="B948" s="38" t="str">
        <f>'Master Schedule'!B948</f>
        <v/>
      </c>
      <c r="C948" s="39"/>
      <c r="D948" s="40" t="str">
        <f t="shared" si="1"/>
        <v>Saturday</v>
      </c>
      <c r="E948" s="41"/>
      <c r="F948" s="38"/>
      <c r="G948" s="38"/>
      <c r="H948" s="41"/>
      <c r="I948" s="38"/>
      <c r="J948" s="38"/>
      <c r="K948" s="43"/>
      <c r="L948" s="43"/>
      <c r="M948" s="44"/>
      <c r="N948" s="45"/>
    </row>
    <row r="949" ht="22.5" customHeight="1">
      <c r="A949" s="37"/>
      <c r="B949" s="38" t="str">
        <f>'Master Schedule'!B949</f>
        <v/>
      </c>
      <c r="C949" s="39"/>
      <c r="D949" s="40" t="str">
        <f t="shared" si="1"/>
        <v>Saturday</v>
      </c>
      <c r="E949" s="41"/>
      <c r="F949" s="38"/>
      <c r="G949" s="38"/>
      <c r="H949" s="41"/>
      <c r="I949" s="38"/>
      <c r="J949" s="38"/>
      <c r="K949" s="43"/>
      <c r="L949" s="43"/>
      <c r="M949" s="44"/>
      <c r="N949" s="45"/>
    </row>
    <row r="950" ht="22.5" customHeight="1">
      <c r="A950" s="37"/>
      <c r="B950" s="38" t="str">
        <f>'Master Schedule'!B950</f>
        <v/>
      </c>
      <c r="C950" s="39"/>
      <c r="D950" s="40" t="str">
        <f t="shared" si="1"/>
        <v>Saturday</v>
      </c>
      <c r="E950" s="41"/>
      <c r="F950" s="38"/>
      <c r="G950" s="38"/>
      <c r="H950" s="41"/>
      <c r="I950" s="38"/>
      <c r="J950" s="38"/>
      <c r="K950" s="43"/>
      <c r="L950" s="43"/>
      <c r="M950" s="44"/>
      <c r="N950" s="45"/>
    </row>
    <row r="951" ht="22.5" customHeight="1">
      <c r="A951" s="37"/>
      <c r="B951" s="38" t="str">
        <f>'Master Schedule'!B951</f>
        <v/>
      </c>
      <c r="C951" s="39"/>
      <c r="D951" s="40" t="str">
        <f t="shared" si="1"/>
        <v>Saturday</v>
      </c>
      <c r="E951" s="41"/>
      <c r="F951" s="38"/>
      <c r="G951" s="38"/>
      <c r="H951" s="41"/>
      <c r="I951" s="38"/>
      <c r="J951" s="38"/>
      <c r="K951" s="43"/>
      <c r="L951" s="43"/>
      <c r="M951" s="44"/>
      <c r="N951" s="45"/>
    </row>
    <row r="952" ht="22.5" customHeight="1">
      <c r="A952" s="37"/>
      <c r="B952" s="38" t="str">
        <f>'Master Schedule'!B952</f>
        <v/>
      </c>
      <c r="C952" s="39"/>
      <c r="D952" s="40" t="str">
        <f t="shared" si="1"/>
        <v>Saturday</v>
      </c>
      <c r="E952" s="41"/>
      <c r="F952" s="38"/>
      <c r="G952" s="38"/>
      <c r="H952" s="41"/>
      <c r="I952" s="38"/>
      <c r="J952" s="38"/>
      <c r="K952" s="43"/>
      <c r="L952" s="43"/>
      <c r="M952" s="44"/>
      <c r="N952" s="45"/>
    </row>
    <row r="953" ht="22.5" customHeight="1">
      <c r="A953" s="37"/>
      <c r="B953" s="38" t="str">
        <f>'Master Schedule'!B953</f>
        <v/>
      </c>
      <c r="C953" s="39"/>
      <c r="D953" s="40" t="str">
        <f t="shared" si="1"/>
        <v>Saturday</v>
      </c>
      <c r="E953" s="41"/>
      <c r="F953" s="38"/>
      <c r="G953" s="38"/>
      <c r="H953" s="41"/>
      <c r="I953" s="38"/>
      <c r="J953" s="38"/>
      <c r="K953" s="43"/>
      <c r="L953" s="43"/>
      <c r="M953" s="44"/>
      <c r="N953" s="45"/>
    </row>
    <row r="954" ht="22.5" customHeight="1">
      <c r="A954" s="37"/>
      <c r="B954" s="38" t="str">
        <f>'Master Schedule'!B954</f>
        <v/>
      </c>
      <c r="C954" s="39"/>
      <c r="D954" s="40" t="str">
        <f t="shared" si="1"/>
        <v>Saturday</v>
      </c>
      <c r="E954" s="41"/>
      <c r="F954" s="38"/>
      <c r="G954" s="38"/>
      <c r="H954" s="41"/>
      <c r="I954" s="38"/>
      <c r="J954" s="38"/>
      <c r="K954" s="43"/>
      <c r="L954" s="43"/>
      <c r="M954" s="44"/>
      <c r="N954" s="45"/>
    </row>
    <row r="955" ht="22.5" customHeight="1">
      <c r="A955" s="37"/>
      <c r="B955" s="38" t="str">
        <f>'Master Schedule'!B955</f>
        <v/>
      </c>
      <c r="C955" s="39"/>
      <c r="D955" s="40" t="str">
        <f t="shared" si="1"/>
        <v>Saturday</v>
      </c>
      <c r="E955" s="41"/>
      <c r="F955" s="38"/>
      <c r="G955" s="38"/>
      <c r="H955" s="41"/>
      <c r="I955" s="38"/>
      <c r="J955" s="38"/>
      <c r="K955" s="43"/>
      <c r="L955" s="43"/>
      <c r="M955" s="44"/>
      <c r="N955" s="45"/>
    </row>
    <row r="956" ht="22.5" customHeight="1">
      <c r="A956" s="37"/>
      <c r="B956" s="38" t="str">
        <f>'Master Schedule'!B956</f>
        <v/>
      </c>
      <c r="C956" s="39"/>
      <c r="D956" s="40" t="str">
        <f t="shared" si="1"/>
        <v>Saturday</v>
      </c>
      <c r="E956" s="41"/>
      <c r="F956" s="38"/>
      <c r="G956" s="38"/>
      <c r="H956" s="41"/>
      <c r="I956" s="38"/>
      <c r="J956" s="38"/>
      <c r="K956" s="43"/>
      <c r="L956" s="43"/>
      <c r="M956" s="44"/>
      <c r="N956" s="45"/>
    </row>
    <row r="957" ht="22.5" customHeight="1">
      <c r="A957" s="37"/>
      <c r="B957" s="38" t="str">
        <f>'Master Schedule'!B957</f>
        <v/>
      </c>
      <c r="C957" s="39"/>
      <c r="D957" s="40" t="str">
        <f t="shared" si="1"/>
        <v>Saturday</v>
      </c>
      <c r="E957" s="41"/>
      <c r="F957" s="38"/>
      <c r="G957" s="38"/>
      <c r="H957" s="41"/>
      <c r="I957" s="38"/>
      <c r="J957" s="38"/>
      <c r="K957" s="43"/>
      <c r="L957" s="43"/>
      <c r="M957" s="44"/>
      <c r="N957" s="45"/>
    </row>
    <row r="958" ht="22.5" customHeight="1">
      <c r="A958" s="37"/>
      <c r="B958" s="38" t="str">
        <f>'Master Schedule'!B958</f>
        <v/>
      </c>
      <c r="C958" s="39"/>
      <c r="D958" s="40" t="str">
        <f t="shared" si="1"/>
        <v>Saturday</v>
      </c>
      <c r="E958" s="41"/>
      <c r="F958" s="38"/>
      <c r="G958" s="38"/>
      <c r="H958" s="41"/>
      <c r="I958" s="38"/>
      <c r="J958" s="38"/>
      <c r="K958" s="43"/>
      <c r="L958" s="43"/>
      <c r="M958" s="44"/>
      <c r="N958" s="45"/>
    </row>
    <row r="959" ht="22.5" customHeight="1">
      <c r="A959" s="37"/>
      <c r="B959" s="38" t="str">
        <f>'Master Schedule'!B959</f>
        <v/>
      </c>
      <c r="C959" s="39"/>
      <c r="D959" s="40" t="str">
        <f t="shared" si="1"/>
        <v>Saturday</v>
      </c>
      <c r="E959" s="41"/>
      <c r="F959" s="38"/>
      <c r="G959" s="38"/>
      <c r="H959" s="41"/>
      <c r="I959" s="38"/>
      <c r="J959" s="38"/>
      <c r="K959" s="43"/>
      <c r="L959" s="43"/>
      <c r="M959" s="44"/>
      <c r="N959" s="45"/>
    </row>
    <row r="960" ht="22.5" customHeight="1">
      <c r="A960" s="37"/>
      <c r="B960" s="38" t="str">
        <f>'Master Schedule'!B960</f>
        <v/>
      </c>
      <c r="C960" s="39"/>
      <c r="D960" s="40" t="str">
        <f t="shared" si="1"/>
        <v>Saturday</v>
      </c>
      <c r="E960" s="41"/>
      <c r="F960" s="38"/>
      <c r="G960" s="38"/>
      <c r="H960" s="41"/>
      <c r="I960" s="38"/>
      <c r="J960" s="38"/>
      <c r="K960" s="43"/>
      <c r="L960" s="43"/>
      <c r="M960" s="44"/>
      <c r="N960" s="45"/>
    </row>
    <row r="961" ht="22.5" customHeight="1">
      <c r="A961" s="37"/>
      <c r="B961" s="38" t="str">
        <f>'Master Schedule'!B961</f>
        <v/>
      </c>
      <c r="C961" s="39"/>
      <c r="D961" s="40" t="str">
        <f t="shared" si="1"/>
        <v>Saturday</v>
      </c>
      <c r="E961" s="41"/>
      <c r="F961" s="38"/>
      <c r="G961" s="38"/>
      <c r="H961" s="41"/>
      <c r="I961" s="38"/>
      <c r="J961" s="38"/>
      <c r="K961" s="43"/>
      <c r="L961" s="43"/>
      <c r="M961" s="44"/>
      <c r="N961" s="45"/>
    </row>
    <row r="962" ht="22.5" customHeight="1">
      <c r="A962" s="37"/>
      <c r="B962" s="38" t="str">
        <f>'Master Schedule'!B962</f>
        <v/>
      </c>
      <c r="C962" s="39"/>
      <c r="D962" s="40" t="str">
        <f t="shared" si="1"/>
        <v>Saturday</v>
      </c>
      <c r="E962" s="41"/>
      <c r="F962" s="38"/>
      <c r="G962" s="38"/>
      <c r="H962" s="41"/>
      <c r="I962" s="38"/>
      <c r="J962" s="38"/>
      <c r="K962" s="43"/>
      <c r="L962" s="43"/>
      <c r="M962" s="44"/>
      <c r="N962" s="45"/>
    </row>
    <row r="963" ht="22.5" customHeight="1">
      <c r="A963" s="37"/>
      <c r="B963" s="38" t="str">
        <f>'Master Schedule'!B963</f>
        <v/>
      </c>
      <c r="C963" s="39"/>
      <c r="D963" s="40" t="str">
        <f t="shared" si="1"/>
        <v>Saturday</v>
      </c>
      <c r="E963" s="41"/>
      <c r="F963" s="38"/>
      <c r="G963" s="38"/>
      <c r="H963" s="41"/>
      <c r="I963" s="38"/>
      <c r="J963" s="38"/>
      <c r="K963" s="43"/>
      <c r="L963" s="43"/>
      <c r="M963" s="44"/>
      <c r="N963" s="45"/>
    </row>
    <row r="964" ht="22.5" customHeight="1">
      <c r="A964" s="37"/>
      <c r="B964" s="38" t="str">
        <f>'Master Schedule'!B964</f>
        <v/>
      </c>
      <c r="C964" s="39"/>
      <c r="D964" s="40" t="str">
        <f t="shared" si="1"/>
        <v>Saturday</v>
      </c>
      <c r="E964" s="41"/>
      <c r="F964" s="38"/>
      <c r="G964" s="38"/>
      <c r="H964" s="41"/>
      <c r="I964" s="38"/>
      <c r="J964" s="38"/>
      <c r="K964" s="43"/>
      <c r="L964" s="43"/>
      <c r="M964" s="44"/>
      <c r="N964" s="45"/>
    </row>
    <row r="965" ht="22.5" customHeight="1">
      <c r="A965" s="37"/>
      <c r="B965" s="38" t="str">
        <f>'Master Schedule'!B965</f>
        <v/>
      </c>
      <c r="C965" s="39"/>
      <c r="D965" s="40" t="str">
        <f t="shared" si="1"/>
        <v>Saturday</v>
      </c>
      <c r="E965" s="41"/>
      <c r="F965" s="38"/>
      <c r="G965" s="38"/>
      <c r="H965" s="41"/>
      <c r="I965" s="38"/>
      <c r="J965" s="38"/>
      <c r="K965" s="43"/>
      <c r="L965" s="43"/>
      <c r="M965" s="44"/>
      <c r="N965" s="45"/>
    </row>
    <row r="966" ht="22.5" customHeight="1">
      <c r="A966" s="37"/>
      <c r="B966" s="38" t="str">
        <f>'Master Schedule'!B966</f>
        <v/>
      </c>
      <c r="C966" s="39"/>
      <c r="D966" s="40" t="str">
        <f t="shared" si="1"/>
        <v>Saturday</v>
      </c>
      <c r="E966" s="41"/>
      <c r="F966" s="38"/>
      <c r="G966" s="38"/>
      <c r="H966" s="41"/>
      <c r="I966" s="38"/>
      <c r="J966" s="38"/>
      <c r="K966" s="43"/>
      <c r="L966" s="43"/>
      <c r="M966" s="44"/>
      <c r="N966" s="45"/>
    </row>
    <row r="967" ht="22.5" customHeight="1">
      <c r="A967" s="37"/>
      <c r="B967" s="38" t="str">
        <f>'Master Schedule'!B967</f>
        <v/>
      </c>
      <c r="C967" s="39"/>
      <c r="D967" s="40" t="str">
        <f t="shared" si="1"/>
        <v>Saturday</v>
      </c>
      <c r="E967" s="41"/>
      <c r="F967" s="38"/>
      <c r="G967" s="38"/>
      <c r="H967" s="41"/>
      <c r="I967" s="38"/>
      <c r="J967" s="38"/>
      <c r="K967" s="43"/>
      <c r="L967" s="43"/>
      <c r="M967" s="44"/>
      <c r="N967" s="45"/>
    </row>
    <row r="968" ht="22.5" customHeight="1">
      <c r="A968" s="37"/>
      <c r="B968" s="38" t="str">
        <f>'Master Schedule'!B968</f>
        <v/>
      </c>
      <c r="C968" s="39"/>
      <c r="D968" s="40" t="str">
        <f t="shared" si="1"/>
        <v>Saturday</v>
      </c>
      <c r="E968" s="41"/>
      <c r="F968" s="38"/>
      <c r="G968" s="38"/>
      <c r="H968" s="41"/>
      <c r="I968" s="38"/>
      <c r="J968" s="38"/>
      <c r="K968" s="43"/>
      <c r="L968" s="43"/>
      <c r="M968" s="44"/>
      <c r="N968" s="45"/>
    </row>
    <row r="969" ht="22.5" customHeight="1">
      <c r="A969" s="37"/>
      <c r="B969" s="38" t="str">
        <f>'Master Schedule'!B969</f>
        <v/>
      </c>
      <c r="C969" s="39"/>
      <c r="D969" s="40" t="str">
        <f t="shared" si="1"/>
        <v>Saturday</v>
      </c>
      <c r="E969" s="41"/>
      <c r="F969" s="38"/>
      <c r="G969" s="38"/>
      <c r="H969" s="41"/>
      <c r="I969" s="38"/>
      <c r="J969" s="38"/>
      <c r="K969" s="43"/>
      <c r="L969" s="43"/>
      <c r="M969" s="44"/>
      <c r="N969" s="45"/>
    </row>
    <row r="970" ht="22.5" customHeight="1">
      <c r="A970" s="37"/>
      <c r="B970" s="38" t="str">
        <f>'Master Schedule'!B970</f>
        <v/>
      </c>
      <c r="C970" s="39"/>
      <c r="D970" s="40" t="str">
        <f t="shared" si="1"/>
        <v>Saturday</v>
      </c>
      <c r="E970" s="41"/>
      <c r="F970" s="38"/>
      <c r="G970" s="38"/>
      <c r="H970" s="41"/>
      <c r="I970" s="38"/>
      <c r="J970" s="38"/>
      <c r="K970" s="43"/>
      <c r="L970" s="43"/>
      <c r="M970" s="44"/>
      <c r="N970" s="45"/>
    </row>
    <row r="971" ht="22.5" customHeight="1">
      <c r="A971" s="37"/>
      <c r="B971" s="38" t="str">
        <f>'Master Schedule'!B971</f>
        <v/>
      </c>
      <c r="C971" s="39"/>
      <c r="D971" s="40" t="str">
        <f t="shared" si="1"/>
        <v>Saturday</v>
      </c>
      <c r="E971" s="41"/>
      <c r="F971" s="38"/>
      <c r="G971" s="38"/>
      <c r="H971" s="41"/>
      <c r="I971" s="38"/>
      <c r="J971" s="38"/>
      <c r="K971" s="43"/>
      <c r="L971" s="43"/>
      <c r="M971" s="44"/>
      <c r="N971" s="45"/>
    </row>
    <row r="972" ht="22.5" customHeight="1">
      <c r="A972" s="37"/>
      <c r="B972" s="38" t="str">
        <f>'Master Schedule'!B972</f>
        <v/>
      </c>
      <c r="C972" s="39"/>
      <c r="D972" s="40" t="str">
        <f t="shared" si="1"/>
        <v>Saturday</v>
      </c>
      <c r="E972" s="41"/>
      <c r="F972" s="38"/>
      <c r="G972" s="38"/>
      <c r="H972" s="41"/>
      <c r="I972" s="38"/>
      <c r="J972" s="38"/>
      <c r="K972" s="43"/>
      <c r="L972" s="43"/>
      <c r="M972" s="44"/>
      <c r="N972" s="45"/>
    </row>
    <row r="973" ht="22.5" customHeight="1">
      <c r="A973" s="37"/>
      <c r="B973" s="38" t="str">
        <f>'Master Schedule'!B973</f>
        <v/>
      </c>
      <c r="C973" s="39"/>
      <c r="D973" s="40" t="str">
        <f t="shared" si="1"/>
        <v>Saturday</v>
      </c>
      <c r="E973" s="41"/>
      <c r="F973" s="38"/>
      <c r="G973" s="38"/>
      <c r="H973" s="41"/>
      <c r="I973" s="38"/>
      <c r="J973" s="38"/>
      <c r="K973" s="43"/>
      <c r="L973" s="43"/>
      <c r="M973" s="44"/>
      <c r="N973" s="45"/>
    </row>
    <row r="974" ht="22.5" customHeight="1">
      <c r="A974" s="37"/>
      <c r="B974" s="38" t="str">
        <f>'Master Schedule'!B974</f>
        <v/>
      </c>
      <c r="C974" s="39"/>
      <c r="D974" s="40" t="str">
        <f t="shared" si="1"/>
        <v>Saturday</v>
      </c>
      <c r="E974" s="41"/>
      <c r="F974" s="38"/>
      <c r="G974" s="38"/>
      <c r="H974" s="41"/>
      <c r="I974" s="38"/>
      <c r="J974" s="38"/>
      <c r="K974" s="43"/>
      <c r="L974" s="43"/>
      <c r="M974" s="44"/>
      <c r="N974" s="45"/>
    </row>
    <row r="975" ht="22.5" customHeight="1">
      <c r="A975" s="37"/>
      <c r="B975" s="38" t="str">
        <f>'Master Schedule'!B975</f>
        <v/>
      </c>
      <c r="C975" s="39"/>
      <c r="D975" s="40" t="str">
        <f t="shared" si="1"/>
        <v>Saturday</v>
      </c>
      <c r="E975" s="41"/>
      <c r="F975" s="38"/>
      <c r="G975" s="38"/>
      <c r="H975" s="41"/>
      <c r="I975" s="38"/>
      <c r="J975" s="38"/>
      <c r="K975" s="43"/>
      <c r="L975" s="43"/>
      <c r="M975" s="44"/>
      <c r="N975" s="45"/>
    </row>
    <row r="976" ht="22.5" customHeight="1">
      <c r="A976" s="37"/>
      <c r="B976" s="38" t="str">
        <f>'Master Schedule'!B976</f>
        <v/>
      </c>
      <c r="C976" s="39"/>
      <c r="D976" s="40" t="str">
        <f t="shared" si="1"/>
        <v>Saturday</v>
      </c>
      <c r="E976" s="41"/>
      <c r="F976" s="38"/>
      <c r="G976" s="38"/>
      <c r="H976" s="41"/>
      <c r="I976" s="38"/>
      <c r="J976" s="38"/>
      <c r="K976" s="43"/>
      <c r="L976" s="43"/>
      <c r="M976" s="44"/>
      <c r="N976" s="45"/>
    </row>
    <row r="977" ht="22.5" customHeight="1">
      <c r="A977" s="37"/>
      <c r="B977" s="38" t="str">
        <f>'Master Schedule'!B977</f>
        <v/>
      </c>
      <c r="C977" s="39"/>
      <c r="D977" s="40" t="str">
        <f t="shared" si="1"/>
        <v>Saturday</v>
      </c>
      <c r="E977" s="41"/>
      <c r="F977" s="38"/>
      <c r="G977" s="38"/>
      <c r="H977" s="41"/>
      <c r="I977" s="38"/>
      <c r="J977" s="38"/>
      <c r="K977" s="43"/>
      <c r="L977" s="43"/>
      <c r="M977" s="44"/>
      <c r="N977" s="45"/>
    </row>
    <row r="978" ht="22.5" customHeight="1">
      <c r="A978" s="37"/>
      <c r="B978" s="38" t="str">
        <f>'Master Schedule'!B978</f>
        <v/>
      </c>
      <c r="C978" s="39"/>
      <c r="D978" s="40" t="str">
        <f t="shared" si="1"/>
        <v>Saturday</v>
      </c>
      <c r="E978" s="41"/>
      <c r="F978" s="38"/>
      <c r="G978" s="38"/>
      <c r="H978" s="41"/>
      <c r="I978" s="38"/>
      <c r="J978" s="38"/>
      <c r="K978" s="43"/>
      <c r="L978" s="43"/>
      <c r="M978" s="44"/>
      <c r="N978" s="45"/>
    </row>
    <row r="979" ht="22.5" customHeight="1">
      <c r="A979" s="37"/>
      <c r="B979" s="38" t="str">
        <f>'Master Schedule'!B979</f>
        <v/>
      </c>
      <c r="C979" s="39"/>
      <c r="D979" s="40" t="str">
        <f t="shared" si="1"/>
        <v>Saturday</v>
      </c>
      <c r="E979" s="41"/>
      <c r="F979" s="38"/>
      <c r="G979" s="38"/>
      <c r="H979" s="41"/>
      <c r="I979" s="38"/>
      <c r="J979" s="38"/>
      <c r="K979" s="43"/>
      <c r="L979" s="43"/>
      <c r="M979" s="44"/>
      <c r="N979" s="45"/>
    </row>
    <row r="980" ht="22.5" customHeight="1">
      <c r="A980" s="37"/>
      <c r="B980" s="38" t="str">
        <f>'Master Schedule'!B980</f>
        <v/>
      </c>
      <c r="C980" s="39"/>
      <c r="D980" s="40" t="str">
        <f t="shared" si="1"/>
        <v>Saturday</v>
      </c>
      <c r="E980" s="41"/>
      <c r="F980" s="38"/>
      <c r="G980" s="38"/>
      <c r="H980" s="41"/>
      <c r="I980" s="38"/>
      <c r="J980" s="38"/>
      <c r="K980" s="43"/>
      <c r="L980" s="43"/>
      <c r="M980" s="44"/>
      <c r="N980" s="45"/>
    </row>
    <row r="981" ht="22.5" customHeight="1">
      <c r="A981" s="37"/>
      <c r="B981" s="38" t="str">
        <f>'Master Schedule'!B981</f>
        <v/>
      </c>
      <c r="C981" s="39"/>
      <c r="D981" s="40" t="str">
        <f t="shared" si="1"/>
        <v>Saturday</v>
      </c>
      <c r="E981" s="41"/>
      <c r="F981" s="38"/>
      <c r="G981" s="38"/>
      <c r="H981" s="41"/>
      <c r="I981" s="38"/>
      <c r="J981" s="38"/>
      <c r="K981" s="43"/>
      <c r="L981" s="43"/>
      <c r="M981" s="44"/>
      <c r="N981" s="45"/>
    </row>
    <row r="982" ht="22.5" customHeight="1">
      <c r="A982" s="37"/>
      <c r="B982" s="38" t="str">
        <f>'Master Schedule'!B982</f>
        <v/>
      </c>
      <c r="C982" s="39"/>
      <c r="D982" s="40" t="str">
        <f t="shared" si="1"/>
        <v>Saturday</v>
      </c>
      <c r="E982" s="41"/>
      <c r="F982" s="38"/>
      <c r="G982" s="38"/>
      <c r="H982" s="41"/>
      <c r="I982" s="38"/>
      <c r="J982" s="38"/>
      <c r="K982" s="43"/>
      <c r="L982" s="43"/>
      <c r="M982" s="44"/>
      <c r="N982" s="45"/>
    </row>
    <row r="983" ht="22.5" customHeight="1">
      <c r="A983" s="37"/>
      <c r="B983" s="38" t="str">
        <f>'Master Schedule'!B983</f>
        <v/>
      </c>
      <c r="C983" s="39"/>
      <c r="D983" s="40" t="str">
        <f t="shared" si="1"/>
        <v>Saturday</v>
      </c>
      <c r="E983" s="41"/>
      <c r="F983" s="38"/>
      <c r="G983" s="38"/>
      <c r="H983" s="41"/>
      <c r="I983" s="38"/>
      <c r="J983" s="38"/>
      <c r="K983" s="43"/>
      <c r="L983" s="43"/>
      <c r="M983" s="44"/>
      <c r="N983" s="45"/>
    </row>
    <row r="984" ht="22.5" customHeight="1">
      <c r="A984" s="37"/>
      <c r="B984" s="38" t="str">
        <f>'Master Schedule'!B984</f>
        <v/>
      </c>
      <c r="C984" s="39"/>
      <c r="D984" s="40" t="str">
        <f t="shared" si="1"/>
        <v>Saturday</v>
      </c>
      <c r="E984" s="41"/>
      <c r="F984" s="38"/>
      <c r="G984" s="38"/>
      <c r="H984" s="41"/>
      <c r="I984" s="38"/>
      <c r="J984" s="38"/>
      <c r="K984" s="43"/>
      <c r="L984" s="43"/>
      <c r="M984" s="44"/>
      <c r="N984" s="45"/>
    </row>
    <row r="985" ht="22.5" customHeight="1">
      <c r="A985" s="37"/>
      <c r="B985" s="38" t="str">
        <f>'Master Schedule'!B985</f>
        <v/>
      </c>
      <c r="C985" s="39"/>
      <c r="D985" s="40" t="str">
        <f t="shared" si="1"/>
        <v>Saturday</v>
      </c>
      <c r="E985" s="41"/>
      <c r="F985" s="38"/>
      <c r="G985" s="38"/>
      <c r="H985" s="41"/>
      <c r="I985" s="38"/>
      <c r="J985" s="38"/>
      <c r="K985" s="43"/>
      <c r="L985" s="43"/>
      <c r="M985" s="44"/>
      <c r="N985" s="45"/>
    </row>
    <row r="986" ht="22.5" customHeight="1">
      <c r="A986" s="37"/>
      <c r="B986" s="38" t="str">
        <f>'Master Schedule'!B986</f>
        <v/>
      </c>
      <c r="C986" s="39"/>
      <c r="D986" s="40" t="str">
        <f t="shared" si="1"/>
        <v>Saturday</v>
      </c>
      <c r="E986" s="41"/>
      <c r="F986" s="38"/>
      <c r="G986" s="38"/>
      <c r="H986" s="41"/>
      <c r="I986" s="38"/>
      <c r="J986" s="38"/>
      <c r="K986" s="43"/>
      <c r="L986" s="43"/>
      <c r="M986" s="44"/>
      <c r="N986" s="45"/>
    </row>
    <row r="987" ht="22.5" customHeight="1">
      <c r="A987" s="37"/>
      <c r="B987" s="38" t="str">
        <f>'Master Schedule'!B987</f>
        <v/>
      </c>
      <c r="C987" s="39"/>
      <c r="D987" s="40" t="str">
        <f t="shared" si="1"/>
        <v>Saturday</v>
      </c>
      <c r="E987" s="41"/>
      <c r="F987" s="38"/>
      <c r="G987" s="38"/>
      <c r="H987" s="41"/>
      <c r="I987" s="38"/>
      <c r="J987" s="38"/>
      <c r="K987" s="43"/>
      <c r="L987" s="43"/>
      <c r="M987" s="44"/>
      <c r="N987" s="45"/>
    </row>
    <row r="988" ht="22.5" customHeight="1">
      <c r="A988" s="37"/>
      <c r="B988" s="38" t="str">
        <f>'Master Schedule'!B988</f>
        <v/>
      </c>
      <c r="C988" s="39"/>
      <c r="D988" s="40" t="str">
        <f t="shared" si="1"/>
        <v>Saturday</v>
      </c>
      <c r="E988" s="41"/>
      <c r="F988" s="38"/>
      <c r="G988" s="38"/>
      <c r="H988" s="41"/>
      <c r="I988" s="38"/>
      <c r="J988" s="38"/>
      <c r="K988" s="43"/>
      <c r="L988" s="43"/>
      <c r="M988" s="44"/>
      <c r="N988" s="45"/>
    </row>
    <row r="989" ht="22.5" customHeight="1">
      <c r="A989" s="37"/>
      <c r="B989" s="38" t="str">
        <f>'Master Schedule'!B989</f>
        <v/>
      </c>
      <c r="C989" s="39"/>
      <c r="D989" s="40" t="str">
        <f t="shared" si="1"/>
        <v>Saturday</v>
      </c>
      <c r="E989" s="41"/>
      <c r="F989" s="38"/>
      <c r="G989" s="38"/>
      <c r="H989" s="41"/>
      <c r="I989" s="38"/>
      <c r="J989" s="38"/>
      <c r="K989" s="43"/>
      <c r="L989" s="43"/>
      <c r="M989" s="44"/>
      <c r="N989" s="45"/>
    </row>
    <row r="990" ht="22.5" customHeight="1">
      <c r="A990" s="37"/>
      <c r="B990" s="38" t="str">
        <f>'Master Schedule'!B990</f>
        <v/>
      </c>
      <c r="C990" s="39"/>
      <c r="D990" s="40" t="str">
        <f t="shared" si="1"/>
        <v>Saturday</v>
      </c>
      <c r="E990" s="41"/>
      <c r="F990" s="38"/>
      <c r="G990" s="38"/>
      <c r="H990" s="41"/>
      <c r="I990" s="38"/>
      <c r="J990" s="38"/>
      <c r="K990" s="43"/>
      <c r="L990" s="43"/>
      <c r="M990" s="44"/>
      <c r="N990" s="45"/>
    </row>
    <row r="991" ht="22.5" customHeight="1">
      <c r="A991" s="37"/>
      <c r="B991" s="38" t="str">
        <f>'Master Schedule'!B991</f>
        <v/>
      </c>
      <c r="C991" s="39"/>
      <c r="D991" s="40" t="str">
        <f t="shared" si="1"/>
        <v>Saturday</v>
      </c>
      <c r="E991" s="41"/>
      <c r="F991" s="38"/>
      <c r="G991" s="38"/>
      <c r="H991" s="41"/>
      <c r="I991" s="38"/>
      <c r="J991" s="38"/>
      <c r="K991" s="43"/>
      <c r="L991" s="43"/>
      <c r="M991" s="44"/>
      <c r="N991" s="45"/>
    </row>
    <row r="992" ht="22.5" customHeight="1">
      <c r="A992" s="37"/>
      <c r="B992" s="38" t="str">
        <f>'Master Schedule'!B992</f>
        <v/>
      </c>
      <c r="C992" s="39"/>
      <c r="D992" s="40" t="str">
        <f t="shared" si="1"/>
        <v>Saturday</v>
      </c>
      <c r="E992" s="41"/>
      <c r="F992" s="38"/>
      <c r="G992" s="38"/>
      <c r="H992" s="41"/>
      <c r="I992" s="38"/>
      <c r="J992" s="38"/>
      <c r="K992" s="43"/>
      <c r="L992" s="43"/>
      <c r="M992" s="44"/>
      <c r="N992" s="45"/>
    </row>
    <row r="993" ht="22.5" customHeight="1">
      <c r="A993" s="37"/>
      <c r="B993" s="38" t="str">
        <f>'Master Schedule'!B993</f>
        <v/>
      </c>
      <c r="C993" s="39"/>
      <c r="D993" s="40" t="str">
        <f t="shared" si="1"/>
        <v>Saturday</v>
      </c>
      <c r="E993" s="41"/>
      <c r="F993" s="38"/>
      <c r="G993" s="38"/>
      <c r="H993" s="41"/>
      <c r="I993" s="38"/>
      <c r="J993" s="38"/>
      <c r="K993" s="43"/>
      <c r="L993" s="43"/>
      <c r="M993" s="44"/>
      <c r="N993" s="45"/>
    </row>
    <row r="994" ht="22.5" customHeight="1">
      <c r="A994" s="37"/>
      <c r="B994" s="38" t="str">
        <f>'Master Schedule'!B994</f>
        <v/>
      </c>
      <c r="C994" s="39"/>
      <c r="D994" s="40" t="str">
        <f t="shared" si="1"/>
        <v>Saturday</v>
      </c>
      <c r="E994" s="41"/>
      <c r="F994" s="38"/>
      <c r="G994" s="38"/>
      <c r="H994" s="41"/>
      <c r="I994" s="38"/>
      <c r="J994" s="38"/>
      <c r="K994" s="43"/>
      <c r="L994" s="43"/>
      <c r="M994" s="44"/>
      <c r="N994" s="45"/>
    </row>
    <row r="995" ht="22.5" customHeight="1">
      <c r="A995" s="37"/>
      <c r="B995" s="38" t="str">
        <f>'Master Schedule'!B995</f>
        <v/>
      </c>
      <c r="C995" s="39"/>
      <c r="D995" s="40" t="str">
        <f t="shared" si="1"/>
        <v>Saturday</v>
      </c>
      <c r="E995" s="41"/>
      <c r="F995" s="38"/>
      <c r="G995" s="38"/>
      <c r="H995" s="41"/>
      <c r="I995" s="38"/>
      <c r="J995" s="38"/>
      <c r="K995" s="43"/>
      <c r="L995" s="43"/>
      <c r="M995" s="44"/>
      <c r="N995" s="45"/>
    </row>
    <row r="996" ht="22.5" customHeight="1">
      <c r="A996" s="37"/>
      <c r="B996" s="38" t="str">
        <f>'Master Schedule'!B996</f>
        <v/>
      </c>
      <c r="C996" s="39"/>
      <c r="D996" s="40" t="str">
        <f t="shared" si="1"/>
        <v>Saturday</v>
      </c>
      <c r="E996" s="41"/>
      <c r="F996" s="38"/>
      <c r="G996" s="38"/>
      <c r="H996" s="41"/>
      <c r="I996" s="38"/>
      <c r="J996" s="38"/>
      <c r="K996" s="43"/>
      <c r="L996" s="43"/>
      <c r="M996" s="44"/>
      <c r="N996" s="45"/>
    </row>
    <row r="997" ht="22.5" customHeight="1">
      <c r="A997" s="37"/>
      <c r="B997" s="38" t="str">
        <f>'Master Schedule'!B997</f>
        <v/>
      </c>
      <c r="C997" s="39"/>
      <c r="D997" s="40" t="str">
        <f t="shared" si="1"/>
        <v>Saturday</v>
      </c>
      <c r="E997" s="41"/>
      <c r="F997" s="38"/>
      <c r="G997" s="38"/>
      <c r="H997" s="41"/>
      <c r="I997" s="38"/>
      <c r="J997" s="38"/>
      <c r="K997" s="43"/>
      <c r="L997" s="43"/>
      <c r="M997" s="44"/>
      <c r="N997" s="45"/>
    </row>
    <row r="998" ht="22.5" customHeight="1">
      <c r="A998" s="37"/>
      <c r="B998" s="38" t="str">
        <f>'Master Schedule'!B998</f>
        <v/>
      </c>
      <c r="C998" s="39"/>
      <c r="D998" s="40" t="str">
        <f t="shared" si="1"/>
        <v>Saturday</v>
      </c>
      <c r="E998" s="41"/>
      <c r="F998" s="38"/>
      <c r="G998" s="38"/>
      <c r="H998" s="41"/>
      <c r="I998" s="38"/>
      <c r="J998" s="38"/>
      <c r="K998" s="43"/>
      <c r="L998" s="43"/>
      <c r="M998" s="44"/>
      <c r="N998" s="45"/>
    </row>
    <row r="999" ht="22.5" customHeight="1">
      <c r="A999" s="37"/>
      <c r="B999" s="38" t="str">
        <f>'Master Schedule'!B999</f>
        <v/>
      </c>
      <c r="C999" s="39"/>
      <c r="D999" s="40" t="str">
        <f t="shared" si="1"/>
        <v>Saturday</v>
      </c>
      <c r="E999" s="41"/>
      <c r="F999" s="38"/>
      <c r="G999" s="38"/>
      <c r="H999" s="41"/>
      <c r="I999" s="38"/>
      <c r="J999" s="38"/>
      <c r="K999" s="43"/>
      <c r="L999" s="43"/>
      <c r="M999" s="44"/>
      <c r="N999" s="45"/>
    </row>
    <row r="1000" ht="22.5" customHeight="1">
      <c r="A1000" s="37"/>
      <c r="B1000" s="38" t="str">
        <f>'Master Schedule'!B1000</f>
        <v/>
      </c>
      <c r="C1000" s="39"/>
      <c r="D1000" s="40" t="str">
        <f t="shared" si="1"/>
        <v>Saturday</v>
      </c>
      <c r="E1000" s="41"/>
      <c r="F1000" s="38"/>
      <c r="G1000" s="38"/>
      <c r="H1000" s="41"/>
      <c r="I1000" s="38"/>
      <c r="J1000" s="38"/>
      <c r="K1000" s="43"/>
      <c r="L1000" s="43"/>
      <c r="M1000" s="44"/>
      <c r="N1000" s="45"/>
    </row>
  </sheetData>
  <dataValidations>
    <dataValidation type="list" allowBlank="1" sqref="H2:H1000">
      <formula1>"Home,Away,TBD"</formula1>
    </dataValidation>
    <dataValidation type="list" allowBlank="1" sqref="M2:N305 M307:N610 M612:N915">
      <formula1>"✅,⌛️,❌"</formula1>
    </dataValidation>
    <dataValidation type="custom" allowBlank="1" showDropDown="1" sqref="C2:C1000">
      <formula1>OR(NOT(ISERROR(DATEVALUE(C2))), AND(ISNUMBER(C2), LEFT(CELL("format", C2))="D"))</formula1>
    </dataValidation>
    <dataValidation type="list" allowBlank="1" sqref="E2:E1000">
      <formula1>"Football"</formula1>
    </dataValidation>
    <dataValidation type="list" allowBlank="1" sqref="K2:L1000">
      <formula1>"✅,⌛️,❌"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28.38"/>
    <col customWidth="1" min="3" max="3" width="18.13"/>
    <col customWidth="1" min="4" max="4" width="20.13"/>
    <col customWidth="1" min="5" max="5" width="16.88"/>
    <col customWidth="1" min="6" max="6" width="16.25"/>
    <col customWidth="1" min="7" max="7" width="23.63"/>
    <col customWidth="1" min="8" max="8" width="18.63"/>
    <col customWidth="1" min="9" max="9" width="17.63"/>
    <col customWidth="1" min="11" max="11" width="18.5"/>
    <col customWidth="1" min="12" max="14" width="15.63"/>
  </cols>
  <sheetData>
    <row r="1" ht="22.5" customHeight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 t="s">
        <v>5</v>
      </c>
      <c r="G1" s="2" t="s">
        <v>6</v>
      </c>
      <c r="H1" s="2" t="s">
        <v>7</v>
      </c>
      <c r="I1" s="4" t="s">
        <v>8</v>
      </c>
      <c r="J1" s="5" t="s">
        <v>11</v>
      </c>
      <c r="K1" s="23" t="s">
        <v>12</v>
      </c>
      <c r="L1" s="23" t="s">
        <v>13</v>
      </c>
      <c r="M1" s="23" t="s">
        <v>14</v>
      </c>
      <c r="N1" s="24" t="s">
        <v>15</v>
      </c>
      <c r="O1" s="25" t="s">
        <v>9</v>
      </c>
    </row>
    <row r="2" ht="22.5" customHeight="1">
      <c r="A2" s="13">
        <v>1.0</v>
      </c>
      <c r="B2" s="13" t="str">
        <f>'Master Schedule'!B2</f>
        <v/>
      </c>
      <c r="C2" s="15">
        <v>46235.0</v>
      </c>
      <c r="D2" s="16" t="str">
        <f t="shared" ref="D2:D1000" si="1">text(C2,"dddd")</f>
        <v>Saturday</v>
      </c>
      <c r="E2" s="46"/>
      <c r="F2" s="27"/>
      <c r="G2" s="13"/>
      <c r="H2" s="26"/>
      <c r="I2" s="27"/>
      <c r="J2" s="14"/>
      <c r="K2" s="28" t="s">
        <v>16</v>
      </c>
      <c r="L2" s="28" t="s">
        <v>16</v>
      </c>
      <c r="M2" s="28" t="s">
        <v>16</v>
      </c>
      <c r="N2" s="29" t="s">
        <v>16</v>
      </c>
      <c r="O2" s="30" t="str">
        <f t="shared" ref="O2:O305" si="2">IF(G2="", "",
   IF(AND(K2="✅", L2="✅", M2="✅", N2="✅"), "✅ Approved",
   IF(OR(K2="❌", L2="❌", M2="❌", N2="❌"), "❌ Denied",
   "⌛️ Pending")))
</f>
        <v/>
      </c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ht="22.5" customHeight="1">
      <c r="A3" s="6">
        <v>2.0</v>
      </c>
      <c r="B3" s="11" t="str">
        <f>'Master Schedule'!B3</f>
        <v/>
      </c>
      <c r="C3" s="7">
        <v>46236.0</v>
      </c>
      <c r="D3" s="8" t="str">
        <f t="shared" si="1"/>
        <v>Sunday</v>
      </c>
      <c r="E3" s="31"/>
      <c r="F3" s="11"/>
      <c r="G3" s="11"/>
      <c r="H3" s="31"/>
      <c r="I3" s="11"/>
      <c r="J3" s="22"/>
      <c r="K3" s="32"/>
      <c r="L3" s="32"/>
      <c r="M3" s="32"/>
      <c r="N3" s="33"/>
      <c r="O3" s="34" t="str">
        <f t="shared" si="2"/>
        <v/>
      </c>
    </row>
    <row r="4" ht="22.5" customHeight="1">
      <c r="A4" s="6">
        <v>3.0</v>
      </c>
      <c r="B4" s="11" t="str">
        <f>'Master Schedule'!B4</f>
        <v/>
      </c>
      <c r="C4" s="7">
        <v>46237.0</v>
      </c>
      <c r="D4" s="8" t="str">
        <f t="shared" si="1"/>
        <v>Monday</v>
      </c>
      <c r="E4" s="31"/>
      <c r="F4" s="11"/>
      <c r="G4" s="11"/>
      <c r="H4" s="31"/>
      <c r="I4" s="11"/>
      <c r="J4" s="22"/>
      <c r="K4" s="35"/>
      <c r="L4" s="35"/>
      <c r="M4" s="35"/>
      <c r="N4" s="36"/>
      <c r="O4" s="34" t="str">
        <f t="shared" si="2"/>
        <v/>
      </c>
    </row>
    <row r="5" ht="22.5" customHeight="1">
      <c r="A5" s="6">
        <v>4.0</v>
      </c>
      <c r="B5" s="11" t="str">
        <f>'Master Schedule'!B5</f>
        <v/>
      </c>
      <c r="C5" s="7">
        <v>46238.0</v>
      </c>
      <c r="D5" s="8" t="str">
        <f t="shared" si="1"/>
        <v>Tuesday</v>
      </c>
      <c r="E5" s="31"/>
      <c r="F5" s="11"/>
      <c r="G5" s="11"/>
      <c r="H5" s="31"/>
      <c r="I5" s="11"/>
      <c r="J5" s="22"/>
      <c r="K5" s="32"/>
      <c r="L5" s="32"/>
      <c r="M5" s="32"/>
      <c r="N5" s="33"/>
      <c r="O5" s="34" t="str">
        <f t="shared" si="2"/>
        <v/>
      </c>
    </row>
    <row r="6" ht="22.5" customHeight="1">
      <c r="A6" s="6">
        <v>5.0</v>
      </c>
      <c r="B6" s="11" t="str">
        <f>'Master Schedule'!B6</f>
        <v/>
      </c>
      <c r="C6" s="7">
        <v>46239.0</v>
      </c>
      <c r="D6" s="8" t="str">
        <f t="shared" si="1"/>
        <v>Wednesday</v>
      </c>
      <c r="E6" s="31"/>
      <c r="F6" s="11"/>
      <c r="G6" s="11"/>
      <c r="H6" s="31"/>
      <c r="I6" s="11"/>
      <c r="J6" s="22"/>
      <c r="K6" s="35"/>
      <c r="L6" s="35"/>
      <c r="M6" s="35"/>
      <c r="N6" s="36"/>
      <c r="O6" s="34" t="str">
        <f t="shared" si="2"/>
        <v/>
      </c>
    </row>
    <row r="7" ht="22.5" customHeight="1">
      <c r="A7" s="6">
        <v>6.0</v>
      </c>
      <c r="B7" s="11" t="str">
        <f>'Master Schedule'!B7</f>
        <v/>
      </c>
      <c r="C7" s="7">
        <v>46240.0</v>
      </c>
      <c r="D7" s="8" t="str">
        <f t="shared" si="1"/>
        <v>Thursday</v>
      </c>
      <c r="E7" s="31"/>
      <c r="F7" s="11"/>
      <c r="G7" s="11"/>
      <c r="H7" s="31"/>
      <c r="I7" s="11"/>
      <c r="J7" s="22"/>
      <c r="K7" s="32"/>
      <c r="L7" s="32"/>
      <c r="M7" s="32"/>
      <c r="N7" s="33"/>
      <c r="O7" s="34" t="str">
        <f t="shared" si="2"/>
        <v/>
      </c>
    </row>
    <row r="8" ht="22.5" customHeight="1">
      <c r="A8" s="6">
        <v>7.0</v>
      </c>
      <c r="B8" s="11" t="str">
        <f>'Master Schedule'!B8</f>
        <v/>
      </c>
      <c r="C8" s="7">
        <v>46241.0</v>
      </c>
      <c r="D8" s="8" t="str">
        <f t="shared" si="1"/>
        <v>Friday</v>
      </c>
      <c r="E8" s="31"/>
      <c r="F8" s="11"/>
      <c r="G8" s="11"/>
      <c r="H8" s="31"/>
      <c r="I8" s="11"/>
      <c r="J8" s="22"/>
      <c r="K8" s="35"/>
      <c r="L8" s="35"/>
      <c r="M8" s="35"/>
      <c r="N8" s="36"/>
      <c r="O8" s="34" t="str">
        <f t="shared" si="2"/>
        <v/>
      </c>
    </row>
    <row r="9" ht="22.5" customHeight="1">
      <c r="A9" s="6">
        <v>8.0</v>
      </c>
      <c r="B9" s="11" t="str">
        <f>'Master Schedule'!B9</f>
        <v/>
      </c>
      <c r="C9" s="7">
        <v>46242.0</v>
      </c>
      <c r="D9" s="8" t="str">
        <f t="shared" si="1"/>
        <v>Saturday</v>
      </c>
      <c r="E9" s="31"/>
      <c r="F9" s="11"/>
      <c r="G9" s="11"/>
      <c r="H9" s="31"/>
      <c r="I9" s="11"/>
      <c r="J9" s="22"/>
      <c r="K9" s="32"/>
      <c r="L9" s="32"/>
      <c r="M9" s="32"/>
      <c r="N9" s="33"/>
      <c r="O9" s="34" t="str">
        <f t="shared" si="2"/>
        <v/>
      </c>
    </row>
    <row r="10" ht="22.5" customHeight="1">
      <c r="A10" s="6">
        <v>9.0</v>
      </c>
      <c r="B10" s="11" t="str">
        <f>'Master Schedule'!B10</f>
        <v/>
      </c>
      <c r="C10" s="7">
        <v>46243.0</v>
      </c>
      <c r="D10" s="8" t="str">
        <f t="shared" si="1"/>
        <v>Sunday</v>
      </c>
      <c r="E10" s="31"/>
      <c r="F10" s="11"/>
      <c r="G10" s="11"/>
      <c r="H10" s="31"/>
      <c r="I10" s="11"/>
      <c r="J10" s="22"/>
      <c r="K10" s="35"/>
      <c r="L10" s="35"/>
      <c r="M10" s="35"/>
      <c r="N10" s="36"/>
      <c r="O10" s="34" t="str">
        <f t="shared" si="2"/>
        <v/>
      </c>
    </row>
    <row r="11" ht="22.5" customHeight="1">
      <c r="A11" s="6">
        <v>10.0</v>
      </c>
      <c r="B11" s="11" t="str">
        <f>'Master Schedule'!B11</f>
        <v/>
      </c>
      <c r="C11" s="7">
        <v>46244.0</v>
      </c>
      <c r="D11" s="8" t="str">
        <f t="shared" si="1"/>
        <v>Monday</v>
      </c>
      <c r="E11" s="31"/>
      <c r="F11" s="11"/>
      <c r="G11" s="11"/>
      <c r="H11" s="31"/>
      <c r="I11" s="11"/>
      <c r="J11" s="22"/>
      <c r="K11" s="32"/>
      <c r="L11" s="32"/>
      <c r="M11" s="32"/>
      <c r="N11" s="33"/>
      <c r="O11" s="34" t="str">
        <f t="shared" si="2"/>
        <v/>
      </c>
    </row>
    <row r="12" ht="22.5" customHeight="1">
      <c r="A12" s="6">
        <v>11.0</v>
      </c>
      <c r="B12" s="11" t="str">
        <f>'Master Schedule'!B12</f>
        <v/>
      </c>
      <c r="C12" s="7">
        <v>46245.0</v>
      </c>
      <c r="D12" s="8" t="str">
        <f t="shared" si="1"/>
        <v>Tuesday</v>
      </c>
      <c r="E12" s="31"/>
      <c r="F12" s="11"/>
      <c r="G12" s="11"/>
      <c r="H12" s="31"/>
      <c r="I12" s="11"/>
      <c r="J12" s="22"/>
      <c r="K12" s="35"/>
      <c r="L12" s="35"/>
      <c r="M12" s="35"/>
      <c r="N12" s="36"/>
      <c r="O12" s="34" t="str">
        <f t="shared" si="2"/>
        <v/>
      </c>
    </row>
    <row r="13" ht="22.5" customHeight="1">
      <c r="A13" s="6">
        <v>12.0</v>
      </c>
      <c r="B13" s="11" t="str">
        <f>'Master Schedule'!B13</f>
        <v/>
      </c>
      <c r="C13" s="7">
        <v>46246.0</v>
      </c>
      <c r="D13" s="8" t="str">
        <f t="shared" si="1"/>
        <v>Wednesday</v>
      </c>
      <c r="E13" s="31"/>
      <c r="F13" s="11"/>
      <c r="G13" s="11"/>
      <c r="H13" s="31"/>
      <c r="I13" s="11"/>
      <c r="J13" s="22"/>
      <c r="K13" s="32"/>
      <c r="L13" s="32"/>
      <c r="M13" s="32"/>
      <c r="N13" s="33"/>
      <c r="O13" s="34" t="str">
        <f t="shared" si="2"/>
        <v/>
      </c>
    </row>
    <row r="14" ht="22.5" customHeight="1">
      <c r="A14" s="6">
        <v>13.0</v>
      </c>
      <c r="B14" s="11" t="str">
        <f>'Master Schedule'!B14</f>
        <v/>
      </c>
      <c r="C14" s="7">
        <v>46247.0</v>
      </c>
      <c r="D14" s="8" t="str">
        <f t="shared" si="1"/>
        <v>Thursday</v>
      </c>
      <c r="E14" s="31"/>
      <c r="F14" s="11"/>
      <c r="G14" s="11"/>
      <c r="H14" s="31"/>
      <c r="I14" s="11"/>
      <c r="J14" s="22"/>
      <c r="K14" s="35"/>
      <c r="L14" s="35"/>
      <c r="M14" s="35"/>
      <c r="N14" s="36"/>
      <c r="O14" s="34" t="str">
        <f t="shared" si="2"/>
        <v/>
      </c>
    </row>
    <row r="15" ht="22.5" customHeight="1">
      <c r="A15" s="6">
        <v>14.0</v>
      </c>
      <c r="B15" s="11" t="str">
        <f>'Master Schedule'!B15</f>
        <v/>
      </c>
      <c r="C15" s="7">
        <v>46248.0</v>
      </c>
      <c r="D15" s="8" t="str">
        <f t="shared" si="1"/>
        <v>Friday</v>
      </c>
      <c r="E15" s="31"/>
      <c r="F15" s="11"/>
      <c r="G15" s="11"/>
      <c r="H15" s="31"/>
      <c r="I15" s="11"/>
      <c r="J15" s="22"/>
      <c r="K15" s="32"/>
      <c r="L15" s="32"/>
      <c r="M15" s="32"/>
      <c r="N15" s="33"/>
      <c r="O15" s="34" t="str">
        <f t="shared" si="2"/>
        <v/>
      </c>
    </row>
    <row r="16" ht="22.5" customHeight="1">
      <c r="A16" s="6">
        <v>15.0</v>
      </c>
      <c r="B16" s="11" t="str">
        <f>'Master Schedule'!B16</f>
        <v/>
      </c>
      <c r="C16" s="7">
        <v>46249.0</v>
      </c>
      <c r="D16" s="8" t="str">
        <f t="shared" si="1"/>
        <v>Saturday</v>
      </c>
      <c r="E16" s="31"/>
      <c r="F16" s="11"/>
      <c r="G16" s="11"/>
      <c r="H16" s="31"/>
      <c r="I16" s="11"/>
      <c r="J16" s="22"/>
      <c r="K16" s="35"/>
      <c r="L16" s="35"/>
      <c r="M16" s="35"/>
      <c r="N16" s="36"/>
      <c r="O16" s="34" t="str">
        <f t="shared" si="2"/>
        <v/>
      </c>
    </row>
    <row r="17" ht="22.5" customHeight="1">
      <c r="A17" s="6">
        <v>16.0</v>
      </c>
      <c r="B17" s="11" t="str">
        <f>'Master Schedule'!B17</f>
        <v/>
      </c>
      <c r="C17" s="7">
        <v>46250.0</v>
      </c>
      <c r="D17" s="8" t="str">
        <f t="shared" si="1"/>
        <v>Sunday</v>
      </c>
      <c r="E17" s="31"/>
      <c r="F17" s="11"/>
      <c r="G17" s="11"/>
      <c r="H17" s="31"/>
      <c r="I17" s="11"/>
      <c r="J17" s="22"/>
      <c r="K17" s="32"/>
      <c r="L17" s="32"/>
      <c r="M17" s="32"/>
      <c r="N17" s="33"/>
      <c r="O17" s="34" t="str">
        <f t="shared" si="2"/>
        <v/>
      </c>
    </row>
    <row r="18" ht="22.5" customHeight="1">
      <c r="A18" s="6">
        <v>17.0</v>
      </c>
      <c r="B18" s="11" t="str">
        <f>'Master Schedule'!B18</f>
        <v/>
      </c>
      <c r="C18" s="7">
        <v>46251.0</v>
      </c>
      <c r="D18" s="8" t="str">
        <f t="shared" si="1"/>
        <v>Monday</v>
      </c>
      <c r="E18" s="31"/>
      <c r="F18" s="11"/>
      <c r="G18" s="11"/>
      <c r="H18" s="31"/>
      <c r="I18" s="11"/>
      <c r="J18" s="22"/>
      <c r="K18" s="35"/>
      <c r="L18" s="35"/>
      <c r="M18" s="35"/>
      <c r="N18" s="36"/>
      <c r="O18" s="34" t="str">
        <f t="shared" si="2"/>
        <v/>
      </c>
    </row>
    <row r="19" ht="22.5" customHeight="1">
      <c r="A19" s="6">
        <v>18.0</v>
      </c>
      <c r="B19" s="11" t="str">
        <f>'Master Schedule'!B19</f>
        <v/>
      </c>
      <c r="C19" s="7">
        <v>46252.0</v>
      </c>
      <c r="D19" s="8" t="str">
        <f t="shared" si="1"/>
        <v>Tuesday</v>
      </c>
      <c r="E19" s="31"/>
      <c r="F19" s="11"/>
      <c r="G19" s="11"/>
      <c r="H19" s="31"/>
      <c r="I19" s="11"/>
      <c r="J19" s="22"/>
      <c r="K19" s="32"/>
      <c r="L19" s="32"/>
      <c r="M19" s="32"/>
      <c r="N19" s="33"/>
      <c r="O19" s="34" t="str">
        <f t="shared" si="2"/>
        <v/>
      </c>
    </row>
    <row r="20" ht="22.5" customHeight="1">
      <c r="A20" s="6">
        <v>19.0</v>
      </c>
      <c r="B20" s="11" t="str">
        <f>'Master Schedule'!B20</f>
        <v/>
      </c>
      <c r="C20" s="7">
        <v>46253.0</v>
      </c>
      <c r="D20" s="8" t="str">
        <f t="shared" si="1"/>
        <v>Wednesday</v>
      </c>
      <c r="E20" s="31"/>
      <c r="F20" s="11"/>
      <c r="G20" s="11"/>
      <c r="H20" s="31"/>
      <c r="I20" s="11"/>
      <c r="J20" s="22"/>
      <c r="K20" s="35"/>
      <c r="L20" s="35"/>
      <c r="M20" s="35"/>
      <c r="N20" s="36"/>
      <c r="O20" s="34" t="str">
        <f t="shared" si="2"/>
        <v/>
      </c>
    </row>
    <row r="21" ht="22.5" customHeight="1">
      <c r="A21" s="6">
        <v>20.0</v>
      </c>
      <c r="B21" s="11" t="str">
        <f>'Master Schedule'!B21</f>
        <v/>
      </c>
      <c r="C21" s="7">
        <v>46254.0</v>
      </c>
      <c r="D21" s="8" t="str">
        <f t="shared" si="1"/>
        <v>Thursday</v>
      </c>
      <c r="E21" s="31"/>
      <c r="F21" s="11"/>
      <c r="G21" s="11"/>
      <c r="H21" s="31"/>
      <c r="I21" s="11"/>
      <c r="J21" s="22"/>
      <c r="K21" s="32"/>
      <c r="L21" s="32"/>
      <c r="M21" s="32"/>
      <c r="N21" s="33"/>
      <c r="O21" s="34" t="str">
        <f t="shared" si="2"/>
        <v/>
      </c>
    </row>
    <row r="22" ht="22.5" customHeight="1">
      <c r="A22" s="6">
        <v>21.0</v>
      </c>
      <c r="B22" s="11" t="str">
        <f>'Master Schedule'!B22</f>
        <v/>
      </c>
      <c r="C22" s="7">
        <v>46255.0</v>
      </c>
      <c r="D22" s="8" t="str">
        <f t="shared" si="1"/>
        <v>Friday</v>
      </c>
      <c r="E22" s="31"/>
      <c r="F22" s="11"/>
      <c r="G22" s="11"/>
      <c r="H22" s="31"/>
      <c r="I22" s="11"/>
      <c r="J22" s="22"/>
      <c r="K22" s="35"/>
      <c r="L22" s="35"/>
      <c r="M22" s="35"/>
      <c r="N22" s="36"/>
      <c r="O22" s="34" t="str">
        <f t="shared" si="2"/>
        <v/>
      </c>
    </row>
    <row r="23" ht="22.5" customHeight="1">
      <c r="A23" s="6">
        <v>22.0</v>
      </c>
      <c r="B23" s="11" t="str">
        <f>'Master Schedule'!B23</f>
        <v/>
      </c>
      <c r="C23" s="7">
        <v>46256.0</v>
      </c>
      <c r="D23" s="8" t="str">
        <f t="shared" si="1"/>
        <v>Saturday</v>
      </c>
      <c r="E23" s="31"/>
      <c r="F23" s="11"/>
      <c r="G23" s="11"/>
      <c r="H23" s="31"/>
      <c r="I23" s="11"/>
      <c r="J23" s="22"/>
      <c r="K23" s="32"/>
      <c r="L23" s="32"/>
      <c r="M23" s="32"/>
      <c r="N23" s="33"/>
      <c r="O23" s="34" t="str">
        <f t="shared" si="2"/>
        <v/>
      </c>
    </row>
    <row r="24" ht="22.5" customHeight="1">
      <c r="A24" s="6">
        <v>23.0</v>
      </c>
      <c r="B24" s="11" t="str">
        <f>'Master Schedule'!B24</f>
        <v/>
      </c>
      <c r="C24" s="7">
        <v>46257.0</v>
      </c>
      <c r="D24" s="8" t="str">
        <f t="shared" si="1"/>
        <v>Sunday</v>
      </c>
      <c r="E24" s="31"/>
      <c r="F24" s="11"/>
      <c r="G24" s="11"/>
      <c r="H24" s="31"/>
      <c r="I24" s="11"/>
      <c r="J24" s="22"/>
      <c r="K24" s="35"/>
      <c r="L24" s="35"/>
      <c r="M24" s="35"/>
      <c r="N24" s="36"/>
      <c r="O24" s="34" t="str">
        <f t="shared" si="2"/>
        <v/>
      </c>
    </row>
    <row r="25" ht="22.5" customHeight="1">
      <c r="A25" s="6">
        <v>24.0</v>
      </c>
      <c r="B25" s="11" t="str">
        <f>'Master Schedule'!B25</f>
        <v/>
      </c>
      <c r="C25" s="7">
        <v>46258.0</v>
      </c>
      <c r="D25" s="8" t="str">
        <f t="shared" si="1"/>
        <v>Monday</v>
      </c>
      <c r="E25" s="31"/>
      <c r="F25" s="11"/>
      <c r="G25" s="11"/>
      <c r="H25" s="31"/>
      <c r="I25" s="11"/>
      <c r="J25" s="22"/>
      <c r="K25" s="32"/>
      <c r="L25" s="32"/>
      <c r="M25" s="32"/>
      <c r="N25" s="33"/>
      <c r="O25" s="34" t="str">
        <f t="shared" si="2"/>
        <v/>
      </c>
    </row>
    <row r="26" ht="22.5" customHeight="1">
      <c r="A26" s="6">
        <v>25.0</v>
      </c>
      <c r="B26" s="11" t="str">
        <f>'Master Schedule'!B26</f>
        <v/>
      </c>
      <c r="C26" s="7">
        <v>46259.0</v>
      </c>
      <c r="D26" s="8" t="str">
        <f t="shared" si="1"/>
        <v>Tuesday</v>
      </c>
      <c r="E26" s="31"/>
      <c r="F26" s="11"/>
      <c r="G26" s="11"/>
      <c r="H26" s="31"/>
      <c r="I26" s="11"/>
      <c r="J26" s="22"/>
      <c r="K26" s="35"/>
      <c r="L26" s="35"/>
      <c r="M26" s="35"/>
      <c r="N26" s="36"/>
      <c r="O26" s="34" t="str">
        <f t="shared" si="2"/>
        <v/>
      </c>
    </row>
    <row r="27" ht="22.5" customHeight="1">
      <c r="A27" s="6">
        <v>26.0</v>
      </c>
      <c r="B27" s="11" t="str">
        <f>'Master Schedule'!B27</f>
        <v/>
      </c>
      <c r="C27" s="7">
        <v>46260.0</v>
      </c>
      <c r="D27" s="8" t="str">
        <f t="shared" si="1"/>
        <v>Wednesday</v>
      </c>
      <c r="E27" s="31"/>
      <c r="F27" s="11"/>
      <c r="G27" s="11"/>
      <c r="H27" s="31"/>
      <c r="I27" s="11"/>
      <c r="J27" s="22"/>
      <c r="K27" s="32"/>
      <c r="L27" s="32"/>
      <c r="M27" s="32"/>
      <c r="N27" s="33"/>
      <c r="O27" s="34" t="str">
        <f t="shared" si="2"/>
        <v/>
      </c>
    </row>
    <row r="28" ht="22.5" customHeight="1">
      <c r="A28" s="6">
        <v>27.0</v>
      </c>
      <c r="B28" s="11" t="str">
        <f>'Master Schedule'!B28</f>
        <v/>
      </c>
      <c r="C28" s="7">
        <v>46261.0</v>
      </c>
      <c r="D28" s="8" t="str">
        <f t="shared" si="1"/>
        <v>Thursday</v>
      </c>
      <c r="E28" s="31"/>
      <c r="F28" s="11"/>
      <c r="G28" s="11"/>
      <c r="H28" s="31"/>
      <c r="I28" s="11"/>
      <c r="J28" s="22"/>
      <c r="K28" s="35"/>
      <c r="L28" s="35"/>
      <c r="M28" s="35"/>
      <c r="N28" s="36"/>
      <c r="O28" s="34" t="str">
        <f t="shared" si="2"/>
        <v/>
      </c>
    </row>
    <row r="29" ht="22.5" customHeight="1">
      <c r="A29" s="6">
        <v>28.0</v>
      </c>
      <c r="B29" s="11" t="str">
        <f>'Master Schedule'!B29</f>
        <v/>
      </c>
      <c r="C29" s="7">
        <v>46262.0</v>
      </c>
      <c r="D29" s="8" t="str">
        <f t="shared" si="1"/>
        <v>Friday</v>
      </c>
      <c r="E29" s="31"/>
      <c r="F29" s="11"/>
      <c r="G29" s="11"/>
      <c r="H29" s="31"/>
      <c r="I29" s="11"/>
      <c r="J29" s="22"/>
      <c r="K29" s="32"/>
      <c r="L29" s="32"/>
      <c r="M29" s="32"/>
      <c r="N29" s="33"/>
      <c r="O29" s="34" t="str">
        <f t="shared" si="2"/>
        <v/>
      </c>
    </row>
    <row r="30" ht="22.5" customHeight="1">
      <c r="A30" s="6">
        <v>29.0</v>
      </c>
      <c r="B30" s="11" t="str">
        <f>'Master Schedule'!B30</f>
        <v/>
      </c>
      <c r="C30" s="7">
        <v>46263.0</v>
      </c>
      <c r="D30" s="8" t="str">
        <f t="shared" si="1"/>
        <v>Saturday</v>
      </c>
      <c r="E30" s="31"/>
      <c r="F30" s="11"/>
      <c r="G30" s="11"/>
      <c r="H30" s="31"/>
      <c r="I30" s="11"/>
      <c r="J30" s="22"/>
      <c r="K30" s="35"/>
      <c r="L30" s="35"/>
      <c r="M30" s="35"/>
      <c r="N30" s="36"/>
      <c r="O30" s="34" t="str">
        <f t="shared" si="2"/>
        <v/>
      </c>
    </row>
    <row r="31" ht="22.5" customHeight="1">
      <c r="A31" s="6">
        <v>30.0</v>
      </c>
      <c r="B31" s="11" t="str">
        <f>'Master Schedule'!B31</f>
        <v/>
      </c>
      <c r="C31" s="7">
        <v>46264.0</v>
      </c>
      <c r="D31" s="8" t="str">
        <f t="shared" si="1"/>
        <v>Sunday</v>
      </c>
      <c r="E31" s="31"/>
      <c r="F31" s="11"/>
      <c r="G31" s="11"/>
      <c r="H31" s="31"/>
      <c r="I31" s="11"/>
      <c r="J31" s="22"/>
      <c r="K31" s="32"/>
      <c r="L31" s="32"/>
      <c r="M31" s="32"/>
      <c r="N31" s="33"/>
      <c r="O31" s="34" t="str">
        <f t="shared" si="2"/>
        <v/>
      </c>
    </row>
    <row r="32" ht="22.5" customHeight="1">
      <c r="A32" s="6">
        <v>31.0</v>
      </c>
      <c r="B32" s="11" t="str">
        <f>'Master Schedule'!B32</f>
        <v/>
      </c>
      <c r="C32" s="7">
        <v>46265.0</v>
      </c>
      <c r="D32" s="8" t="str">
        <f t="shared" si="1"/>
        <v>Monday</v>
      </c>
      <c r="E32" s="31"/>
      <c r="F32" s="11"/>
      <c r="G32" s="11"/>
      <c r="H32" s="31"/>
      <c r="I32" s="11"/>
      <c r="J32" s="22"/>
      <c r="K32" s="35"/>
      <c r="L32" s="35"/>
      <c r="M32" s="35"/>
      <c r="N32" s="36"/>
      <c r="O32" s="34" t="str">
        <f t="shared" si="2"/>
        <v/>
      </c>
    </row>
    <row r="33" ht="22.5" customHeight="1">
      <c r="A33" s="6">
        <v>32.0</v>
      </c>
      <c r="B33" s="11" t="str">
        <f>'Master Schedule'!B33</f>
        <v/>
      </c>
      <c r="C33" s="7">
        <v>46266.0</v>
      </c>
      <c r="D33" s="8" t="str">
        <f t="shared" si="1"/>
        <v>Tuesday</v>
      </c>
      <c r="E33" s="31"/>
      <c r="F33" s="11"/>
      <c r="G33" s="11"/>
      <c r="H33" s="31"/>
      <c r="I33" s="11"/>
      <c r="J33" s="22"/>
      <c r="K33" s="32"/>
      <c r="L33" s="32"/>
      <c r="M33" s="32"/>
      <c r="N33" s="33"/>
      <c r="O33" s="34" t="str">
        <f t="shared" si="2"/>
        <v/>
      </c>
    </row>
    <row r="34" ht="22.5" customHeight="1">
      <c r="A34" s="6">
        <v>33.0</v>
      </c>
      <c r="B34" s="11" t="str">
        <f>'Master Schedule'!B34</f>
        <v/>
      </c>
      <c r="C34" s="7">
        <v>46267.0</v>
      </c>
      <c r="D34" s="8" t="str">
        <f t="shared" si="1"/>
        <v>Wednesday</v>
      </c>
      <c r="E34" s="31"/>
      <c r="F34" s="11"/>
      <c r="G34" s="11"/>
      <c r="H34" s="31"/>
      <c r="I34" s="11"/>
      <c r="J34" s="22"/>
      <c r="K34" s="35"/>
      <c r="L34" s="35"/>
      <c r="M34" s="35"/>
      <c r="N34" s="36"/>
      <c r="O34" s="34" t="str">
        <f t="shared" si="2"/>
        <v/>
      </c>
    </row>
    <row r="35" ht="22.5" customHeight="1">
      <c r="A35" s="6">
        <v>34.0</v>
      </c>
      <c r="B35" s="11" t="str">
        <f>'Master Schedule'!B35</f>
        <v/>
      </c>
      <c r="C35" s="7">
        <v>46268.0</v>
      </c>
      <c r="D35" s="8" t="str">
        <f t="shared" si="1"/>
        <v>Thursday</v>
      </c>
      <c r="E35" s="31"/>
      <c r="F35" s="11"/>
      <c r="G35" s="11"/>
      <c r="H35" s="31"/>
      <c r="I35" s="11"/>
      <c r="J35" s="22"/>
      <c r="K35" s="32"/>
      <c r="L35" s="32"/>
      <c r="M35" s="32"/>
      <c r="N35" s="33"/>
      <c r="O35" s="34" t="str">
        <f t="shared" si="2"/>
        <v/>
      </c>
    </row>
    <row r="36" ht="22.5" customHeight="1">
      <c r="A36" s="6">
        <v>35.0</v>
      </c>
      <c r="B36" s="11" t="str">
        <f>'Master Schedule'!B36</f>
        <v/>
      </c>
      <c r="C36" s="7">
        <v>46269.0</v>
      </c>
      <c r="D36" s="8" t="str">
        <f t="shared" si="1"/>
        <v>Friday</v>
      </c>
      <c r="E36" s="31"/>
      <c r="F36" s="11"/>
      <c r="G36" s="11"/>
      <c r="H36" s="31"/>
      <c r="I36" s="11"/>
      <c r="J36" s="22"/>
      <c r="K36" s="35"/>
      <c r="L36" s="35"/>
      <c r="M36" s="35"/>
      <c r="N36" s="36"/>
      <c r="O36" s="34" t="str">
        <f t="shared" si="2"/>
        <v/>
      </c>
    </row>
    <row r="37" ht="22.5" customHeight="1">
      <c r="A37" s="6">
        <v>36.0</v>
      </c>
      <c r="B37" s="11" t="str">
        <f>'Master Schedule'!B37</f>
        <v/>
      </c>
      <c r="C37" s="7">
        <v>46270.0</v>
      </c>
      <c r="D37" s="8" t="str">
        <f t="shared" si="1"/>
        <v>Saturday</v>
      </c>
      <c r="E37" s="31"/>
      <c r="F37" s="11"/>
      <c r="G37" s="11"/>
      <c r="H37" s="31"/>
      <c r="I37" s="11"/>
      <c r="J37" s="22"/>
      <c r="K37" s="32"/>
      <c r="L37" s="32"/>
      <c r="M37" s="32"/>
      <c r="N37" s="33"/>
      <c r="O37" s="34" t="str">
        <f t="shared" si="2"/>
        <v/>
      </c>
    </row>
    <row r="38" ht="22.5" customHeight="1">
      <c r="A38" s="6">
        <v>37.0</v>
      </c>
      <c r="B38" s="11" t="str">
        <f>'Master Schedule'!B38</f>
        <v/>
      </c>
      <c r="C38" s="7">
        <v>46271.0</v>
      </c>
      <c r="D38" s="8" t="str">
        <f t="shared" si="1"/>
        <v>Sunday</v>
      </c>
      <c r="E38" s="31"/>
      <c r="F38" s="11"/>
      <c r="G38" s="11"/>
      <c r="H38" s="31"/>
      <c r="I38" s="11"/>
      <c r="J38" s="22"/>
      <c r="K38" s="35"/>
      <c r="L38" s="35"/>
      <c r="M38" s="35"/>
      <c r="N38" s="36"/>
      <c r="O38" s="34" t="str">
        <f t="shared" si="2"/>
        <v/>
      </c>
    </row>
    <row r="39" ht="22.5" customHeight="1">
      <c r="A39" s="6">
        <v>38.0</v>
      </c>
      <c r="B39" s="11" t="str">
        <f>'Master Schedule'!B39</f>
        <v/>
      </c>
      <c r="C39" s="7">
        <v>46272.0</v>
      </c>
      <c r="D39" s="8" t="str">
        <f t="shared" si="1"/>
        <v>Monday</v>
      </c>
      <c r="E39" s="31"/>
      <c r="F39" s="11"/>
      <c r="G39" s="11"/>
      <c r="H39" s="31"/>
      <c r="I39" s="11"/>
      <c r="J39" s="22"/>
      <c r="K39" s="32"/>
      <c r="L39" s="32"/>
      <c r="M39" s="32"/>
      <c r="N39" s="33"/>
      <c r="O39" s="34" t="str">
        <f t="shared" si="2"/>
        <v/>
      </c>
    </row>
    <row r="40" ht="22.5" customHeight="1">
      <c r="A40" s="6">
        <v>39.0</v>
      </c>
      <c r="B40" s="11" t="str">
        <f>'Master Schedule'!B40</f>
        <v/>
      </c>
      <c r="C40" s="7">
        <v>46273.0</v>
      </c>
      <c r="D40" s="8" t="str">
        <f t="shared" si="1"/>
        <v>Tuesday</v>
      </c>
      <c r="E40" s="31"/>
      <c r="F40" s="11"/>
      <c r="G40" s="11"/>
      <c r="H40" s="31"/>
      <c r="I40" s="11"/>
      <c r="J40" s="22"/>
      <c r="K40" s="35"/>
      <c r="L40" s="35"/>
      <c r="M40" s="35"/>
      <c r="N40" s="36"/>
      <c r="O40" s="34" t="str">
        <f t="shared" si="2"/>
        <v/>
      </c>
    </row>
    <row r="41" ht="22.5" customHeight="1">
      <c r="A41" s="6">
        <v>40.0</v>
      </c>
      <c r="B41" s="11" t="str">
        <f>'Master Schedule'!B41</f>
        <v/>
      </c>
      <c r="C41" s="7">
        <v>46274.0</v>
      </c>
      <c r="D41" s="8" t="str">
        <f t="shared" si="1"/>
        <v>Wednesday</v>
      </c>
      <c r="E41" s="31"/>
      <c r="F41" s="11"/>
      <c r="G41" s="11"/>
      <c r="H41" s="31"/>
      <c r="I41" s="11"/>
      <c r="J41" s="22"/>
      <c r="K41" s="32"/>
      <c r="L41" s="32"/>
      <c r="M41" s="32"/>
      <c r="N41" s="33"/>
      <c r="O41" s="34" t="str">
        <f t="shared" si="2"/>
        <v/>
      </c>
    </row>
    <row r="42" ht="22.5" customHeight="1">
      <c r="A42" s="6">
        <v>41.0</v>
      </c>
      <c r="B42" s="11" t="str">
        <f>'Master Schedule'!B42</f>
        <v/>
      </c>
      <c r="C42" s="7">
        <v>46275.0</v>
      </c>
      <c r="D42" s="8" t="str">
        <f t="shared" si="1"/>
        <v>Thursday</v>
      </c>
      <c r="E42" s="31"/>
      <c r="F42" s="11"/>
      <c r="G42" s="11"/>
      <c r="H42" s="31"/>
      <c r="I42" s="11"/>
      <c r="J42" s="22"/>
      <c r="K42" s="35"/>
      <c r="L42" s="35"/>
      <c r="M42" s="35"/>
      <c r="N42" s="36"/>
      <c r="O42" s="34" t="str">
        <f t="shared" si="2"/>
        <v/>
      </c>
    </row>
    <row r="43" ht="22.5" customHeight="1">
      <c r="A43" s="6">
        <v>42.0</v>
      </c>
      <c r="B43" s="11" t="str">
        <f>'Master Schedule'!B43</f>
        <v/>
      </c>
      <c r="C43" s="7">
        <v>46276.0</v>
      </c>
      <c r="D43" s="8" t="str">
        <f t="shared" si="1"/>
        <v>Friday</v>
      </c>
      <c r="E43" s="31"/>
      <c r="F43" s="11"/>
      <c r="G43" s="11"/>
      <c r="H43" s="31"/>
      <c r="I43" s="11"/>
      <c r="J43" s="22"/>
      <c r="K43" s="32"/>
      <c r="L43" s="32"/>
      <c r="M43" s="32"/>
      <c r="N43" s="33"/>
      <c r="O43" s="34" t="str">
        <f t="shared" si="2"/>
        <v/>
      </c>
    </row>
    <row r="44" ht="22.5" customHeight="1">
      <c r="A44" s="6">
        <v>43.0</v>
      </c>
      <c r="B44" s="11" t="str">
        <f>'Master Schedule'!B44</f>
        <v/>
      </c>
      <c r="C44" s="7">
        <v>46277.0</v>
      </c>
      <c r="D44" s="8" t="str">
        <f t="shared" si="1"/>
        <v>Saturday</v>
      </c>
      <c r="E44" s="31"/>
      <c r="F44" s="11"/>
      <c r="G44" s="11"/>
      <c r="H44" s="31"/>
      <c r="I44" s="11"/>
      <c r="J44" s="22"/>
      <c r="K44" s="35"/>
      <c r="L44" s="35"/>
      <c r="M44" s="35"/>
      <c r="N44" s="36"/>
      <c r="O44" s="34" t="str">
        <f t="shared" si="2"/>
        <v/>
      </c>
    </row>
    <row r="45" ht="22.5" customHeight="1">
      <c r="A45" s="6">
        <v>44.0</v>
      </c>
      <c r="B45" s="11" t="str">
        <f>'Master Schedule'!B45</f>
        <v/>
      </c>
      <c r="C45" s="7">
        <v>46278.0</v>
      </c>
      <c r="D45" s="8" t="str">
        <f t="shared" si="1"/>
        <v>Sunday</v>
      </c>
      <c r="E45" s="31"/>
      <c r="F45" s="11"/>
      <c r="G45" s="11"/>
      <c r="H45" s="31"/>
      <c r="I45" s="11"/>
      <c r="J45" s="22"/>
      <c r="K45" s="32"/>
      <c r="L45" s="32"/>
      <c r="M45" s="32"/>
      <c r="N45" s="33"/>
      <c r="O45" s="34" t="str">
        <f t="shared" si="2"/>
        <v/>
      </c>
    </row>
    <row r="46" ht="22.5" customHeight="1">
      <c r="A46" s="6">
        <v>45.0</v>
      </c>
      <c r="B46" s="11" t="str">
        <f>'Master Schedule'!B46</f>
        <v/>
      </c>
      <c r="C46" s="7">
        <v>46279.0</v>
      </c>
      <c r="D46" s="8" t="str">
        <f t="shared" si="1"/>
        <v>Monday</v>
      </c>
      <c r="E46" s="31"/>
      <c r="F46" s="11"/>
      <c r="G46" s="11"/>
      <c r="H46" s="31"/>
      <c r="I46" s="11"/>
      <c r="J46" s="22"/>
      <c r="K46" s="35"/>
      <c r="L46" s="35"/>
      <c r="M46" s="35"/>
      <c r="N46" s="36"/>
      <c r="O46" s="34" t="str">
        <f t="shared" si="2"/>
        <v/>
      </c>
    </row>
    <row r="47" ht="22.5" customHeight="1">
      <c r="A47" s="6">
        <v>46.0</v>
      </c>
      <c r="B47" s="11" t="str">
        <f>'Master Schedule'!B47</f>
        <v/>
      </c>
      <c r="C47" s="7">
        <v>46280.0</v>
      </c>
      <c r="D47" s="8" t="str">
        <f t="shared" si="1"/>
        <v>Tuesday</v>
      </c>
      <c r="E47" s="31"/>
      <c r="F47" s="11"/>
      <c r="G47" s="11"/>
      <c r="H47" s="31"/>
      <c r="I47" s="11"/>
      <c r="J47" s="22"/>
      <c r="K47" s="32"/>
      <c r="L47" s="32"/>
      <c r="M47" s="32"/>
      <c r="N47" s="33"/>
      <c r="O47" s="34" t="str">
        <f t="shared" si="2"/>
        <v/>
      </c>
    </row>
    <row r="48" ht="22.5" customHeight="1">
      <c r="A48" s="6">
        <v>47.0</v>
      </c>
      <c r="B48" s="11" t="str">
        <f>'Master Schedule'!B48</f>
        <v/>
      </c>
      <c r="C48" s="7">
        <v>46281.0</v>
      </c>
      <c r="D48" s="8" t="str">
        <f t="shared" si="1"/>
        <v>Wednesday</v>
      </c>
      <c r="E48" s="31"/>
      <c r="F48" s="11"/>
      <c r="G48" s="11"/>
      <c r="H48" s="31"/>
      <c r="I48" s="11"/>
      <c r="J48" s="22"/>
      <c r="K48" s="35"/>
      <c r="L48" s="35"/>
      <c r="M48" s="35"/>
      <c r="N48" s="36"/>
      <c r="O48" s="34" t="str">
        <f t="shared" si="2"/>
        <v/>
      </c>
    </row>
    <row r="49" ht="22.5" customHeight="1">
      <c r="A49" s="6">
        <v>48.0</v>
      </c>
      <c r="B49" s="11" t="str">
        <f>'Master Schedule'!B49</f>
        <v/>
      </c>
      <c r="C49" s="7">
        <v>46282.0</v>
      </c>
      <c r="D49" s="8" t="str">
        <f t="shared" si="1"/>
        <v>Thursday</v>
      </c>
      <c r="E49" s="31"/>
      <c r="F49" s="11"/>
      <c r="G49" s="11"/>
      <c r="H49" s="31"/>
      <c r="I49" s="11"/>
      <c r="J49" s="22"/>
      <c r="K49" s="32"/>
      <c r="L49" s="32"/>
      <c r="M49" s="32"/>
      <c r="N49" s="33"/>
      <c r="O49" s="34" t="str">
        <f t="shared" si="2"/>
        <v/>
      </c>
    </row>
    <row r="50" ht="22.5" customHeight="1">
      <c r="A50" s="6">
        <v>49.0</v>
      </c>
      <c r="B50" s="11" t="str">
        <f>'Master Schedule'!B50</f>
        <v/>
      </c>
      <c r="C50" s="7">
        <v>46283.0</v>
      </c>
      <c r="D50" s="8" t="str">
        <f t="shared" si="1"/>
        <v>Friday</v>
      </c>
      <c r="E50" s="31"/>
      <c r="F50" s="11"/>
      <c r="G50" s="11"/>
      <c r="H50" s="31"/>
      <c r="I50" s="11"/>
      <c r="J50" s="22"/>
      <c r="K50" s="35"/>
      <c r="L50" s="35"/>
      <c r="M50" s="35"/>
      <c r="N50" s="36"/>
      <c r="O50" s="34" t="str">
        <f t="shared" si="2"/>
        <v/>
      </c>
    </row>
    <row r="51" ht="22.5" customHeight="1">
      <c r="A51" s="6">
        <v>50.0</v>
      </c>
      <c r="B51" s="11" t="str">
        <f>'Master Schedule'!B51</f>
        <v/>
      </c>
      <c r="C51" s="7">
        <v>46284.0</v>
      </c>
      <c r="D51" s="8" t="str">
        <f t="shared" si="1"/>
        <v>Saturday</v>
      </c>
      <c r="E51" s="31"/>
      <c r="F51" s="11"/>
      <c r="G51" s="11"/>
      <c r="H51" s="31"/>
      <c r="I51" s="11"/>
      <c r="J51" s="22"/>
      <c r="K51" s="32"/>
      <c r="L51" s="32"/>
      <c r="M51" s="32"/>
      <c r="N51" s="33"/>
      <c r="O51" s="34" t="str">
        <f t="shared" si="2"/>
        <v/>
      </c>
    </row>
    <row r="52" ht="22.5" customHeight="1">
      <c r="A52" s="6">
        <v>51.0</v>
      </c>
      <c r="B52" s="11" t="str">
        <f>'Master Schedule'!B52</f>
        <v/>
      </c>
      <c r="C52" s="7">
        <v>46285.0</v>
      </c>
      <c r="D52" s="8" t="str">
        <f t="shared" si="1"/>
        <v>Sunday</v>
      </c>
      <c r="E52" s="31"/>
      <c r="F52" s="11"/>
      <c r="G52" s="11"/>
      <c r="H52" s="31"/>
      <c r="I52" s="11"/>
      <c r="J52" s="22"/>
      <c r="K52" s="35"/>
      <c r="L52" s="35"/>
      <c r="M52" s="35"/>
      <c r="N52" s="36"/>
      <c r="O52" s="34" t="str">
        <f t="shared" si="2"/>
        <v/>
      </c>
    </row>
    <row r="53" ht="22.5" customHeight="1">
      <c r="A53" s="6">
        <v>52.0</v>
      </c>
      <c r="B53" s="11" t="str">
        <f>'Master Schedule'!B53</f>
        <v/>
      </c>
      <c r="C53" s="7">
        <v>46286.0</v>
      </c>
      <c r="D53" s="8" t="str">
        <f t="shared" si="1"/>
        <v>Monday</v>
      </c>
      <c r="E53" s="31"/>
      <c r="F53" s="11"/>
      <c r="G53" s="11"/>
      <c r="H53" s="31"/>
      <c r="I53" s="11"/>
      <c r="J53" s="22"/>
      <c r="K53" s="32"/>
      <c r="L53" s="32"/>
      <c r="M53" s="32"/>
      <c r="N53" s="33"/>
      <c r="O53" s="34" t="str">
        <f t="shared" si="2"/>
        <v/>
      </c>
    </row>
    <row r="54" ht="22.5" customHeight="1">
      <c r="A54" s="6">
        <v>53.0</v>
      </c>
      <c r="B54" s="11" t="str">
        <f>'Master Schedule'!B54</f>
        <v/>
      </c>
      <c r="C54" s="7">
        <v>46287.0</v>
      </c>
      <c r="D54" s="8" t="str">
        <f t="shared" si="1"/>
        <v>Tuesday</v>
      </c>
      <c r="E54" s="31"/>
      <c r="F54" s="11"/>
      <c r="G54" s="11"/>
      <c r="H54" s="31"/>
      <c r="I54" s="11"/>
      <c r="J54" s="22"/>
      <c r="K54" s="35"/>
      <c r="L54" s="35"/>
      <c r="M54" s="35"/>
      <c r="N54" s="36"/>
      <c r="O54" s="34" t="str">
        <f t="shared" si="2"/>
        <v/>
      </c>
    </row>
    <row r="55" ht="22.5" customHeight="1">
      <c r="A55" s="6">
        <v>54.0</v>
      </c>
      <c r="B55" s="11" t="str">
        <f>'Master Schedule'!B55</f>
        <v/>
      </c>
      <c r="C55" s="7">
        <v>46288.0</v>
      </c>
      <c r="D55" s="8" t="str">
        <f t="shared" si="1"/>
        <v>Wednesday</v>
      </c>
      <c r="E55" s="31"/>
      <c r="F55" s="11"/>
      <c r="G55" s="11"/>
      <c r="H55" s="31"/>
      <c r="I55" s="11"/>
      <c r="J55" s="22"/>
      <c r="K55" s="32"/>
      <c r="L55" s="32"/>
      <c r="M55" s="32"/>
      <c r="N55" s="33"/>
      <c r="O55" s="34" t="str">
        <f t="shared" si="2"/>
        <v/>
      </c>
    </row>
    <row r="56" ht="22.5" customHeight="1">
      <c r="A56" s="6">
        <v>55.0</v>
      </c>
      <c r="B56" s="11" t="str">
        <f>'Master Schedule'!B56</f>
        <v/>
      </c>
      <c r="C56" s="7">
        <v>46289.0</v>
      </c>
      <c r="D56" s="8" t="str">
        <f t="shared" si="1"/>
        <v>Thursday</v>
      </c>
      <c r="E56" s="31"/>
      <c r="F56" s="11"/>
      <c r="G56" s="11"/>
      <c r="H56" s="31"/>
      <c r="I56" s="11"/>
      <c r="J56" s="22"/>
      <c r="K56" s="35"/>
      <c r="L56" s="35"/>
      <c r="M56" s="35"/>
      <c r="N56" s="36"/>
      <c r="O56" s="34" t="str">
        <f t="shared" si="2"/>
        <v/>
      </c>
    </row>
    <row r="57" ht="22.5" customHeight="1">
      <c r="A57" s="6">
        <v>56.0</v>
      </c>
      <c r="B57" s="11" t="str">
        <f>'Master Schedule'!B57</f>
        <v/>
      </c>
      <c r="C57" s="7">
        <v>46290.0</v>
      </c>
      <c r="D57" s="8" t="str">
        <f t="shared" si="1"/>
        <v>Friday</v>
      </c>
      <c r="E57" s="31"/>
      <c r="F57" s="11"/>
      <c r="G57" s="11"/>
      <c r="H57" s="31"/>
      <c r="I57" s="11"/>
      <c r="J57" s="22"/>
      <c r="K57" s="32"/>
      <c r="L57" s="32"/>
      <c r="M57" s="32"/>
      <c r="N57" s="33"/>
      <c r="O57" s="34" t="str">
        <f t="shared" si="2"/>
        <v/>
      </c>
    </row>
    <row r="58" ht="22.5" customHeight="1">
      <c r="A58" s="6">
        <v>57.0</v>
      </c>
      <c r="B58" s="11" t="str">
        <f>'Master Schedule'!B58</f>
        <v/>
      </c>
      <c r="C58" s="7">
        <v>46291.0</v>
      </c>
      <c r="D58" s="8" t="str">
        <f t="shared" si="1"/>
        <v>Saturday</v>
      </c>
      <c r="E58" s="31"/>
      <c r="F58" s="11"/>
      <c r="G58" s="11"/>
      <c r="H58" s="31"/>
      <c r="I58" s="11"/>
      <c r="J58" s="22"/>
      <c r="K58" s="35"/>
      <c r="L58" s="35"/>
      <c r="M58" s="35"/>
      <c r="N58" s="36"/>
      <c r="O58" s="34" t="str">
        <f t="shared" si="2"/>
        <v/>
      </c>
    </row>
    <row r="59" ht="22.5" customHeight="1">
      <c r="A59" s="6">
        <v>58.0</v>
      </c>
      <c r="B59" s="11" t="str">
        <f>'Master Schedule'!B59</f>
        <v/>
      </c>
      <c r="C59" s="7">
        <v>46292.0</v>
      </c>
      <c r="D59" s="8" t="str">
        <f t="shared" si="1"/>
        <v>Sunday</v>
      </c>
      <c r="E59" s="31"/>
      <c r="F59" s="11"/>
      <c r="G59" s="11"/>
      <c r="H59" s="31"/>
      <c r="I59" s="11"/>
      <c r="J59" s="22"/>
      <c r="K59" s="32"/>
      <c r="L59" s="32"/>
      <c r="M59" s="32"/>
      <c r="N59" s="33"/>
      <c r="O59" s="34" t="str">
        <f t="shared" si="2"/>
        <v/>
      </c>
    </row>
    <row r="60" ht="22.5" customHeight="1">
      <c r="A60" s="6">
        <v>59.0</v>
      </c>
      <c r="B60" s="11" t="str">
        <f>'Master Schedule'!B60</f>
        <v/>
      </c>
      <c r="C60" s="7">
        <v>46293.0</v>
      </c>
      <c r="D60" s="8" t="str">
        <f t="shared" si="1"/>
        <v>Monday</v>
      </c>
      <c r="E60" s="31"/>
      <c r="F60" s="11"/>
      <c r="G60" s="11"/>
      <c r="H60" s="31"/>
      <c r="I60" s="11"/>
      <c r="J60" s="22"/>
      <c r="K60" s="35"/>
      <c r="L60" s="35"/>
      <c r="M60" s="35"/>
      <c r="N60" s="36"/>
      <c r="O60" s="34" t="str">
        <f t="shared" si="2"/>
        <v/>
      </c>
    </row>
    <row r="61" ht="22.5" customHeight="1">
      <c r="A61" s="6">
        <v>60.0</v>
      </c>
      <c r="B61" s="11" t="str">
        <f>'Master Schedule'!B61</f>
        <v/>
      </c>
      <c r="C61" s="7">
        <v>46294.0</v>
      </c>
      <c r="D61" s="8" t="str">
        <f t="shared" si="1"/>
        <v>Tuesday</v>
      </c>
      <c r="E61" s="31"/>
      <c r="F61" s="11"/>
      <c r="G61" s="11"/>
      <c r="H61" s="31"/>
      <c r="I61" s="11"/>
      <c r="J61" s="22"/>
      <c r="K61" s="32"/>
      <c r="L61" s="32"/>
      <c r="M61" s="32"/>
      <c r="N61" s="33"/>
      <c r="O61" s="34" t="str">
        <f t="shared" si="2"/>
        <v/>
      </c>
    </row>
    <row r="62" ht="22.5" customHeight="1">
      <c r="A62" s="6">
        <v>61.0</v>
      </c>
      <c r="B62" s="11" t="str">
        <f>'Master Schedule'!B62</f>
        <v/>
      </c>
      <c r="C62" s="7">
        <v>46295.0</v>
      </c>
      <c r="D62" s="8" t="str">
        <f t="shared" si="1"/>
        <v>Wednesday</v>
      </c>
      <c r="E62" s="31"/>
      <c r="F62" s="11"/>
      <c r="G62" s="11"/>
      <c r="H62" s="31"/>
      <c r="I62" s="11"/>
      <c r="J62" s="22"/>
      <c r="K62" s="35"/>
      <c r="L62" s="35"/>
      <c r="M62" s="35"/>
      <c r="N62" s="36"/>
      <c r="O62" s="34" t="str">
        <f t="shared" si="2"/>
        <v/>
      </c>
    </row>
    <row r="63" ht="22.5" customHeight="1">
      <c r="A63" s="6">
        <v>62.0</v>
      </c>
      <c r="B63" s="11" t="str">
        <f>'Master Schedule'!B63</f>
        <v/>
      </c>
      <c r="C63" s="7">
        <v>46296.0</v>
      </c>
      <c r="D63" s="8" t="str">
        <f t="shared" si="1"/>
        <v>Thursday</v>
      </c>
      <c r="E63" s="31"/>
      <c r="F63" s="11"/>
      <c r="G63" s="11"/>
      <c r="H63" s="31"/>
      <c r="I63" s="11"/>
      <c r="J63" s="22"/>
      <c r="K63" s="32"/>
      <c r="L63" s="32"/>
      <c r="M63" s="32"/>
      <c r="N63" s="33"/>
      <c r="O63" s="34" t="str">
        <f t="shared" si="2"/>
        <v/>
      </c>
    </row>
    <row r="64" ht="22.5" customHeight="1">
      <c r="A64" s="6">
        <v>63.0</v>
      </c>
      <c r="B64" s="11" t="str">
        <f>'Master Schedule'!B64</f>
        <v/>
      </c>
      <c r="C64" s="7">
        <v>46297.0</v>
      </c>
      <c r="D64" s="8" t="str">
        <f t="shared" si="1"/>
        <v>Friday</v>
      </c>
      <c r="E64" s="31"/>
      <c r="F64" s="11"/>
      <c r="G64" s="11"/>
      <c r="H64" s="31"/>
      <c r="I64" s="11"/>
      <c r="J64" s="22"/>
      <c r="K64" s="35"/>
      <c r="L64" s="35"/>
      <c r="M64" s="35"/>
      <c r="N64" s="36"/>
      <c r="O64" s="34" t="str">
        <f t="shared" si="2"/>
        <v/>
      </c>
    </row>
    <row r="65" ht="22.5" customHeight="1">
      <c r="A65" s="6">
        <v>64.0</v>
      </c>
      <c r="B65" s="11" t="str">
        <f>'Master Schedule'!B65</f>
        <v/>
      </c>
      <c r="C65" s="7">
        <v>46298.0</v>
      </c>
      <c r="D65" s="8" t="str">
        <f t="shared" si="1"/>
        <v>Saturday</v>
      </c>
      <c r="E65" s="31"/>
      <c r="F65" s="11"/>
      <c r="G65" s="11"/>
      <c r="H65" s="31"/>
      <c r="I65" s="11"/>
      <c r="J65" s="22"/>
      <c r="K65" s="32"/>
      <c r="L65" s="32"/>
      <c r="M65" s="32"/>
      <c r="N65" s="33"/>
      <c r="O65" s="34" t="str">
        <f t="shared" si="2"/>
        <v/>
      </c>
    </row>
    <row r="66" ht="22.5" customHeight="1">
      <c r="A66" s="6">
        <v>65.0</v>
      </c>
      <c r="B66" s="11" t="str">
        <f>'Master Schedule'!B66</f>
        <v/>
      </c>
      <c r="C66" s="7">
        <v>46299.0</v>
      </c>
      <c r="D66" s="8" t="str">
        <f t="shared" si="1"/>
        <v>Sunday</v>
      </c>
      <c r="E66" s="31"/>
      <c r="F66" s="11"/>
      <c r="G66" s="11"/>
      <c r="H66" s="31"/>
      <c r="I66" s="11"/>
      <c r="J66" s="22"/>
      <c r="K66" s="35"/>
      <c r="L66" s="35"/>
      <c r="M66" s="35"/>
      <c r="N66" s="36"/>
      <c r="O66" s="34" t="str">
        <f t="shared" si="2"/>
        <v/>
      </c>
    </row>
    <row r="67" ht="22.5" customHeight="1">
      <c r="A67" s="6">
        <v>66.0</v>
      </c>
      <c r="B67" s="11" t="str">
        <f>'Master Schedule'!B67</f>
        <v/>
      </c>
      <c r="C67" s="7">
        <v>46300.0</v>
      </c>
      <c r="D67" s="8" t="str">
        <f t="shared" si="1"/>
        <v>Monday</v>
      </c>
      <c r="E67" s="31"/>
      <c r="F67" s="11"/>
      <c r="G67" s="11"/>
      <c r="H67" s="31"/>
      <c r="I67" s="11"/>
      <c r="J67" s="22"/>
      <c r="K67" s="32"/>
      <c r="L67" s="32"/>
      <c r="M67" s="32"/>
      <c r="N67" s="33"/>
      <c r="O67" s="34" t="str">
        <f t="shared" si="2"/>
        <v/>
      </c>
    </row>
    <row r="68" ht="22.5" customHeight="1">
      <c r="A68" s="6">
        <v>67.0</v>
      </c>
      <c r="B68" s="11" t="str">
        <f>'Master Schedule'!B68</f>
        <v/>
      </c>
      <c r="C68" s="7">
        <v>46301.0</v>
      </c>
      <c r="D68" s="8" t="str">
        <f t="shared" si="1"/>
        <v>Tuesday</v>
      </c>
      <c r="E68" s="31"/>
      <c r="F68" s="11"/>
      <c r="G68" s="11"/>
      <c r="H68" s="31"/>
      <c r="I68" s="11"/>
      <c r="J68" s="22"/>
      <c r="K68" s="35"/>
      <c r="L68" s="35"/>
      <c r="M68" s="35"/>
      <c r="N68" s="36"/>
      <c r="O68" s="34" t="str">
        <f t="shared" si="2"/>
        <v/>
      </c>
    </row>
    <row r="69" ht="22.5" customHeight="1">
      <c r="A69" s="6">
        <v>68.0</v>
      </c>
      <c r="B69" s="11" t="str">
        <f>'Master Schedule'!B69</f>
        <v/>
      </c>
      <c r="C69" s="7">
        <v>46302.0</v>
      </c>
      <c r="D69" s="8" t="str">
        <f t="shared" si="1"/>
        <v>Wednesday</v>
      </c>
      <c r="E69" s="31"/>
      <c r="F69" s="11"/>
      <c r="G69" s="11"/>
      <c r="H69" s="31"/>
      <c r="I69" s="11"/>
      <c r="J69" s="22"/>
      <c r="K69" s="32"/>
      <c r="L69" s="32"/>
      <c r="M69" s="32"/>
      <c r="N69" s="33"/>
      <c r="O69" s="34" t="str">
        <f t="shared" si="2"/>
        <v/>
      </c>
    </row>
    <row r="70" ht="22.5" customHeight="1">
      <c r="A70" s="6">
        <v>69.0</v>
      </c>
      <c r="B70" s="11" t="str">
        <f>'Master Schedule'!B70</f>
        <v/>
      </c>
      <c r="C70" s="7">
        <v>46303.0</v>
      </c>
      <c r="D70" s="8" t="str">
        <f t="shared" si="1"/>
        <v>Thursday</v>
      </c>
      <c r="E70" s="31"/>
      <c r="F70" s="11"/>
      <c r="G70" s="11"/>
      <c r="H70" s="31"/>
      <c r="I70" s="11"/>
      <c r="J70" s="22"/>
      <c r="K70" s="35"/>
      <c r="L70" s="35"/>
      <c r="M70" s="35"/>
      <c r="N70" s="36"/>
      <c r="O70" s="34" t="str">
        <f t="shared" si="2"/>
        <v/>
      </c>
    </row>
    <row r="71" ht="22.5" customHeight="1">
      <c r="A71" s="6">
        <v>70.0</v>
      </c>
      <c r="B71" s="11" t="str">
        <f>'Master Schedule'!B71</f>
        <v/>
      </c>
      <c r="C71" s="7">
        <v>46304.0</v>
      </c>
      <c r="D71" s="8" t="str">
        <f t="shared" si="1"/>
        <v>Friday</v>
      </c>
      <c r="E71" s="31"/>
      <c r="F71" s="11"/>
      <c r="G71" s="11"/>
      <c r="H71" s="31"/>
      <c r="I71" s="11"/>
      <c r="J71" s="22"/>
      <c r="K71" s="32"/>
      <c r="L71" s="32"/>
      <c r="M71" s="32"/>
      <c r="N71" s="33"/>
      <c r="O71" s="34" t="str">
        <f t="shared" si="2"/>
        <v/>
      </c>
    </row>
    <row r="72" ht="22.5" customHeight="1">
      <c r="A72" s="6">
        <v>71.0</v>
      </c>
      <c r="B72" s="11" t="str">
        <f>'Master Schedule'!B72</f>
        <v/>
      </c>
      <c r="C72" s="7">
        <v>46305.0</v>
      </c>
      <c r="D72" s="8" t="str">
        <f t="shared" si="1"/>
        <v>Saturday</v>
      </c>
      <c r="E72" s="31"/>
      <c r="F72" s="11"/>
      <c r="G72" s="11"/>
      <c r="H72" s="31"/>
      <c r="I72" s="11"/>
      <c r="J72" s="22"/>
      <c r="K72" s="35"/>
      <c r="L72" s="35"/>
      <c r="M72" s="35"/>
      <c r="N72" s="36"/>
      <c r="O72" s="34" t="str">
        <f t="shared" si="2"/>
        <v/>
      </c>
    </row>
    <row r="73" ht="22.5" customHeight="1">
      <c r="A73" s="6">
        <v>72.0</v>
      </c>
      <c r="B73" s="11" t="str">
        <f>'Master Schedule'!B73</f>
        <v/>
      </c>
      <c r="C73" s="7">
        <v>46306.0</v>
      </c>
      <c r="D73" s="8" t="str">
        <f t="shared" si="1"/>
        <v>Sunday</v>
      </c>
      <c r="E73" s="31"/>
      <c r="F73" s="11"/>
      <c r="G73" s="11"/>
      <c r="H73" s="31"/>
      <c r="I73" s="11"/>
      <c r="J73" s="22"/>
      <c r="K73" s="32"/>
      <c r="L73" s="32"/>
      <c r="M73" s="32"/>
      <c r="N73" s="33"/>
      <c r="O73" s="34" t="str">
        <f t="shared" si="2"/>
        <v/>
      </c>
    </row>
    <row r="74" ht="22.5" customHeight="1">
      <c r="A74" s="6">
        <v>73.0</v>
      </c>
      <c r="B74" s="11" t="str">
        <f>'Master Schedule'!B74</f>
        <v/>
      </c>
      <c r="C74" s="7">
        <v>46307.0</v>
      </c>
      <c r="D74" s="8" t="str">
        <f t="shared" si="1"/>
        <v>Monday</v>
      </c>
      <c r="E74" s="31"/>
      <c r="F74" s="11"/>
      <c r="G74" s="11"/>
      <c r="H74" s="31"/>
      <c r="I74" s="11"/>
      <c r="J74" s="22"/>
      <c r="K74" s="35"/>
      <c r="L74" s="35"/>
      <c r="M74" s="35"/>
      <c r="N74" s="36"/>
      <c r="O74" s="34" t="str">
        <f t="shared" si="2"/>
        <v/>
      </c>
    </row>
    <row r="75" ht="22.5" customHeight="1">
      <c r="A75" s="6">
        <v>74.0</v>
      </c>
      <c r="B75" s="11" t="str">
        <f>'Master Schedule'!B75</f>
        <v/>
      </c>
      <c r="C75" s="7">
        <v>46308.0</v>
      </c>
      <c r="D75" s="8" t="str">
        <f t="shared" si="1"/>
        <v>Tuesday</v>
      </c>
      <c r="E75" s="31"/>
      <c r="F75" s="11"/>
      <c r="G75" s="11"/>
      <c r="H75" s="31"/>
      <c r="I75" s="11"/>
      <c r="J75" s="22"/>
      <c r="K75" s="32"/>
      <c r="L75" s="32"/>
      <c r="M75" s="32"/>
      <c r="N75" s="33"/>
      <c r="O75" s="34" t="str">
        <f t="shared" si="2"/>
        <v/>
      </c>
    </row>
    <row r="76" ht="22.5" customHeight="1">
      <c r="A76" s="6">
        <v>75.0</v>
      </c>
      <c r="B76" s="11" t="str">
        <f>'Master Schedule'!B76</f>
        <v/>
      </c>
      <c r="C76" s="7">
        <v>46309.0</v>
      </c>
      <c r="D76" s="8" t="str">
        <f t="shared" si="1"/>
        <v>Wednesday</v>
      </c>
      <c r="E76" s="31"/>
      <c r="F76" s="11"/>
      <c r="G76" s="11"/>
      <c r="H76" s="31"/>
      <c r="I76" s="11"/>
      <c r="J76" s="22"/>
      <c r="K76" s="35"/>
      <c r="L76" s="35"/>
      <c r="M76" s="35"/>
      <c r="N76" s="36"/>
      <c r="O76" s="34" t="str">
        <f t="shared" si="2"/>
        <v/>
      </c>
    </row>
    <row r="77" ht="22.5" customHeight="1">
      <c r="A77" s="6">
        <v>76.0</v>
      </c>
      <c r="B77" s="11" t="str">
        <f>'Master Schedule'!B77</f>
        <v/>
      </c>
      <c r="C77" s="7">
        <v>46310.0</v>
      </c>
      <c r="D77" s="8" t="str">
        <f t="shared" si="1"/>
        <v>Thursday</v>
      </c>
      <c r="E77" s="31"/>
      <c r="F77" s="11"/>
      <c r="G77" s="11"/>
      <c r="H77" s="31"/>
      <c r="I77" s="11"/>
      <c r="J77" s="22"/>
      <c r="K77" s="32"/>
      <c r="L77" s="32"/>
      <c r="M77" s="32"/>
      <c r="N77" s="33"/>
      <c r="O77" s="34" t="str">
        <f t="shared" si="2"/>
        <v/>
      </c>
    </row>
    <row r="78" ht="22.5" customHeight="1">
      <c r="A78" s="6">
        <v>77.0</v>
      </c>
      <c r="B78" s="11" t="str">
        <f>'Master Schedule'!B78</f>
        <v/>
      </c>
      <c r="C78" s="7">
        <v>46311.0</v>
      </c>
      <c r="D78" s="8" t="str">
        <f t="shared" si="1"/>
        <v>Friday</v>
      </c>
      <c r="E78" s="31"/>
      <c r="F78" s="11"/>
      <c r="G78" s="11"/>
      <c r="H78" s="31"/>
      <c r="I78" s="11"/>
      <c r="J78" s="22"/>
      <c r="K78" s="35"/>
      <c r="L78" s="35"/>
      <c r="M78" s="35"/>
      <c r="N78" s="36"/>
      <c r="O78" s="34" t="str">
        <f t="shared" si="2"/>
        <v/>
      </c>
    </row>
    <row r="79" ht="22.5" customHeight="1">
      <c r="A79" s="6">
        <v>78.0</v>
      </c>
      <c r="B79" s="11" t="str">
        <f>'Master Schedule'!B79</f>
        <v/>
      </c>
      <c r="C79" s="7">
        <v>46312.0</v>
      </c>
      <c r="D79" s="8" t="str">
        <f t="shared" si="1"/>
        <v>Saturday</v>
      </c>
      <c r="E79" s="31"/>
      <c r="F79" s="11"/>
      <c r="G79" s="11"/>
      <c r="H79" s="31"/>
      <c r="I79" s="11"/>
      <c r="J79" s="22"/>
      <c r="K79" s="32"/>
      <c r="L79" s="32"/>
      <c r="M79" s="32"/>
      <c r="N79" s="33"/>
      <c r="O79" s="34" t="str">
        <f t="shared" si="2"/>
        <v/>
      </c>
    </row>
    <row r="80" ht="22.5" customHeight="1">
      <c r="A80" s="6">
        <v>79.0</v>
      </c>
      <c r="B80" s="11" t="str">
        <f>'Master Schedule'!B80</f>
        <v/>
      </c>
      <c r="C80" s="7">
        <v>46313.0</v>
      </c>
      <c r="D80" s="8" t="str">
        <f t="shared" si="1"/>
        <v>Sunday</v>
      </c>
      <c r="E80" s="31"/>
      <c r="F80" s="11"/>
      <c r="G80" s="11"/>
      <c r="H80" s="31"/>
      <c r="I80" s="11"/>
      <c r="J80" s="22"/>
      <c r="K80" s="35"/>
      <c r="L80" s="35"/>
      <c r="M80" s="35"/>
      <c r="N80" s="36"/>
      <c r="O80" s="34" t="str">
        <f t="shared" si="2"/>
        <v/>
      </c>
    </row>
    <row r="81" ht="22.5" customHeight="1">
      <c r="A81" s="6">
        <v>80.0</v>
      </c>
      <c r="B81" s="11" t="str">
        <f>'Master Schedule'!B81</f>
        <v/>
      </c>
      <c r="C81" s="7">
        <v>46314.0</v>
      </c>
      <c r="D81" s="8" t="str">
        <f t="shared" si="1"/>
        <v>Monday</v>
      </c>
      <c r="E81" s="31"/>
      <c r="F81" s="11"/>
      <c r="G81" s="11"/>
      <c r="H81" s="31"/>
      <c r="I81" s="11"/>
      <c r="J81" s="22"/>
      <c r="K81" s="32"/>
      <c r="L81" s="32"/>
      <c r="M81" s="32"/>
      <c r="N81" s="33"/>
      <c r="O81" s="34" t="str">
        <f t="shared" si="2"/>
        <v/>
      </c>
    </row>
    <row r="82" ht="22.5" customHeight="1">
      <c r="A82" s="6">
        <v>81.0</v>
      </c>
      <c r="B82" s="11" t="str">
        <f>'Master Schedule'!B82</f>
        <v/>
      </c>
      <c r="C82" s="7">
        <v>46315.0</v>
      </c>
      <c r="D82" s="8" t="str">
        <f t="shared" si="1"/>
        <v>Tuesday</v>
      </c>
      <c r="E82" s="31"/>
      <c r="F82" s="11"/>
      <c r="G82" s="11"/>
      <c r="H82" s="31"/>
      <c r="I82" s="11"/>
      <c r="J82" s="22"/>
      <c r="K82" s="35"/>
      <c r="L82" s="35"/>
      <c r="M82" s="35"/>
      <c r="N82" s="36"/>
      <c r="O82" s="34" t="str">
        <f t="shared" si="2"/>
        <v/>
      </c>
    </row>
    <row r="83" ht="22.5" customHeight="1">
      <c r="A83" s="6">
        <v>82.0</v>
      </c>
      <c r="B83" s="11" t="str">
        <f>'Master Schedule'!B83</f>
        <v/>
      </c>
      <c r="C83" s="7">
        <v>46316.0</v>
      </c>
      <c r="D83" s="8" t="str">
        <f t="shared" si="1"/>
        <v>Wednesday</v>
      </c>
      <c r="E83" s="31"/>
      <c r="F83" s="11"/>
      <c r="G83" s="11"/>
      <c r="H83" s="31"/>
      <c r="I83" s="11"/>
      <c r="J83" s="22"/>
      <c r="K83" s="32"/>
      <c r="L83" s="32"/>
      <c r="M83" s="32"/>
      <c r="N83" s="33"/>
      <c r="O83" s="34" t="str">
        <f t="shared" si="2"/>
        <v/>
      </c>
    </row>
    <row r="84" ht="22.5" customHeight="1">
      <c r="A84" s="6">
        <v>83.0</v>
      </c>
      <c r="B84" s="11" t="str">
        <f>'Master Schedule'!B84</f>
        <v/>
      </c>
      <c r="C84" s="7">
        <v>46317.0</v>
      </c>
      <c r="D84" s="8" t="str">
        <f t="shared" si="1"/>
        <v>Thursday</v>
      </c>
      <c r="E84" s="31"/>
      <c r="F84" s="11"/>
      <c r="G84" s="11"/>
      <c r="H84" s="31"/>
      <c r="I84" s="11"/>
      <c r="J84" s="22"/>
      <c r="K84" s="35"/>
      <c r="L84" s="35"/>
      <c r="M84" s="35"/>
      <c r="N84" s="36"/>
      <c r="O84" s="34" t="str">
        <f t="shared" si="2"/>
        <v/>
      </c>
    </row>
    <row r="85" ht="22.5" customHeight="1">
      <c r="A85" s="6">
        <v>84.0</v>
      </c>
      <c r="B85" s="11" t="str">
        <f>'Master Schedule'!B85</f>
        <v/>
      </c>
      <c r="C85" s="7">
        <v>46318.0</v>
      </c>
      <c r="D85" s="8" t="str">
        <f t="shared" si="1"/>
        <v>Friday</v>
      </c>
      <c r="E85" s="31"/>
      <c r="F85" s="11"/>
      <c r="G85" s="11"/>
      <c r="H85" s="31"/>
      <c r="I85" s="11"/>
      <c r="J85" s="22"/>
      <c r="K85" s="32"/>
      <c r="L85" s="32"/>
      <c r="M85" s="32"/>
      <c r="N85" s="33"/>
      <c r="O85" s="34" t="str">
        <f t="shared" si="2"/>
        <v/>
      </c>
    </row>
    <row r="86" ht="22.5" customHeight="1">
      <c r="A86" s="6">
        <v>85.0</v>
      </c>
      <c r="B86" s="11" t="str">
        <f>'Master Schedule'!B86</f>
        <v/>
      </c>
      <c r="C86" s="7">
        <v>46319.0</v>
      </c>
      <c r="D86" s="8" t="str">
        <f t="shared" si="1"/>
        <v>Saturday</v>
      </c>
      <c r="E86" s="31"/>
      <c r="F86" s="11"/>
      <c r="G86" s="11"/>
      <c r="H86" s="31"/>
      <c r="I86" s="11"/>
      <c r="J86" s="22"/>
      <c r="K86" s="35"/>
      <c r="L86" s="35"/>
      <c r="M86" s="35"/>
      <c r="N86" s="36"/>
      <c r="O86" s="34" t="str">
        <f t="shared" si="2"/>
        <v/>
      </c>
    </row>
    <row r="87" ht="22.5" customHeight="1">
      <c r="A87" s="6">
        <v>86.0</v>
      </c>
      <c r="B87" s="11" t="str">
        <f>'Master Schedule'!B87</f>
        <v/>
      </c>
      <c r="C87" s="7">
        <v>46320.0</v>
      </c>
      <c r="D87" s="8" t="str">
        <f t="shared" si="1"/>
        <v>Sunday</v>
      </c>
      <c r="E87" s="31"/>
      <c r="F87" s="11"/>
      <c r="G87" s="11"/>
      <c r="H87" s="31"/>
      <c r="I87" s="11"/>
      <c r="J87" s="22"/>
      <c r="K87" s="32"/>
      <c r="L87" s="32"/>
      <c r="M87" s="32"/>
      <c r="N87" s="33"/>
      <c r="O87" s="34" t="str">
        <f t="shared" si="2"/>
        <v/>
      </c>
    </row>
    <row r="88" ht="22.5" customHeight="1">
      <c r="A88" s="6">
        <v>87.0</v>
      </c>
      <c r="B88" s="11" t="str">
        <f>'Master Schedule'!B88</f>
        <v/>
      </c>
      <c r="C88" s="7">
        <v>46321.0</v>
      </c>
      <c r="D88" s="8" t="str">
        <f t="shared" si="1"/>
        <v>Monday</v>
      </c>
      <c r="E88" s="31"/>
      <c r="F88" s="11"/>
      <c r="G88" s="11"/>
      <c r="H88" s="31"/>
      <c r="I88" s="11"/>
      <c r="J88" s="22"/>
      <c r="K88" s="35"/>
      <c r="L88" s="35"/>
      <c r="M88" s="35"/>
      <c r="N88" s="36"/>
      <c r="O88" s="34" t="str">
        <f t="shared" si="2"/>
        <v/>
      </c>
    </row>
    <row r="89" ht="22.5" customHeight="1">
      <c r="A89" s="6">
        <v>88.0</v>
      </c>
      <c r="B89" s="11" t="str">
        <f>'Master Schedule'!B89</f>
        <v/>
      </c>
      <c r="C89" s="7">
        <v>46322.0</v>
      </c>
      <c r="D89" s="8" t="str">
        <f t="shared" si="1"/>
        <v>Tuesday</v>
      </c>
      <c r="E89" s="31"/>
      <c r="F89" s="11"/>
      <c r="G89" s="11"/>
      <c r="H89" s="31"/>
      <c r="I89" s="11"/>
      <c r="J89" s="22"/>
      <c r="K89" s="32"/>
      <c r="L89" s="32"/>
      <c r="M89" s="32"/>
      <c r="N89" s="33"/>
      <c r="O89" s="34" t="str">
        <f t="shared" si="2"/>
        <v/>
      </c>
    </row>
    <row r="90" ht="22.5" customHeight="1">
      <c r="A90" s="6">
        <v>89.0</v>
      </c>
      <c r="B90" s="11" t="str">
        <f>'Master Schedule'!B90</f>
        <v/>
      </c>
      <c r="C90" s="7">
        <v>46323.0</v>
      </c>
      <c r="D90" s="8" t="str">
        <f t="shared" si="1"/>
        <v>Wednesday</v>
      </c>
      <c r="E90" s="31"/>
      <c r="F90" s="11"/>
      <c r="G90" s="11"/>
      <c r="H90" s="31"/>
      <c r="I90" s="11"/>
      <c r="J90" s="22"/>
      <c r="K90" s="35"/>
      <c r="L90" s="35"/>
      <c r="M90" s="35"/>
      <c r="N90" s="36"/>
      <c r="O90" s="34" t="str">
        <f t="shared" si="2"/>
        <v/>
      </c>
    </row>
    <row r="91" ht="22.5" customHeight="1">
      <c r="A91" s="6">
        <v>90.0</v>
      </c>
      <c r="B91" s="11" t="str">
        <f>'Master Schedule'!B91</f>
        <v/>
      </c>
      <c r="C91" s="7">
        <v>46324.0</v>
      </c>
      <c r="D91" s="8" t="str">
        <f t="shared" si="1"/>
        <v>Thursday</v>
      </c>
      <c r="E91" s="31"/>
      <c r="F91" s="11"/>
      <c r="G91" s="11"/>
      <c r="H91" s="31"/>
      <c r="I91" s="11"/>
      <c r="J91" s="22"/>
      <c r="K91" s="32"/>
      <c r="L91" s="32"/>
      <c r="M91" s="32"/>
      <c r="N91" s="33"/>
      <c r="O91" s="34" t="str">
        <f t="shared" si="2"/>
        <v/>
      </c>
    </row>
    <row r="92" ht="22.5" customHeight="1">
      <c r="A92" s="6">
        <v>91.0</v>
      </c>
      <c r="B92" s="11" t="str">
        <f>'Master Schedule'!B92</f>
        <v/>
      </c>
      <c r="C92" s="7">
        <v>46325.0</v>
      </c>
      <c r="D92" s="8" t="str">
        <f t="shared" si="1"/>
        <v>Friday</v>
      </c>
      <c r="E92" s="31"/>
      <c r="F92" s="11"/>
      <c r="G92" s="11"/>
      <c r="H92" s="31"/>
      <c r="I92" s="11"/>
      <c r="J92" s="22"/>
      <c r="K92" s="35"/>
      <c r="L92" s="35"/>
      <c r="M92" s="35"/>
      <c r="N92" s="36"/>
      <c r="O92" s="34" t="str">
        <f t="shared" si="2"/>
        <v/>
      </c>
    </row>
    <row r="93" ht="22.5" customHeight="1">
      <c r="A93" s="6">
        <v>92.0</v>
      </c>
      <c r="B93" s="11" t="str">
        <f>'Master Schedule'!B93</f>
        <v/>
      </c>
      <c r="C93" s="7">
        <v>46326.0</v>
      </c>
      <c r="D93" s="8" t="str">
        <f t="shared" si="1"/>
        <v>Saturday</v>
      </c>
      <c r="E93" s="31"/>
      <c r="F93" s="11"/>
      <c r="G93" s="11"/>
      <c r="H93" s="31"/>
      <c r="I93" s="11"/>
      <c r="J93" s="22"/>
      <c r="K93" s="32"/>
      <c r="L93" s="32"/>
      <c r="M93" s="32"/>
      <c r="N93" s="33"/>
      <c r="O93" s="34" t="str">
        <f t="shared" si="2"/>
        <v/>
      </c>
    </row>
    <row r="94" ht="22.5" customHeight="1">
      <c r="A94" s="6">
        <v>93.0</v>
      </c>
      <c r="B94" s="11" t="str">
        <f>'Master Schedule'!B94</f>
        <v/>
      </c>
      <c r="C94" s="7">
        <v>46327.0</v>
      </c>
      <c r="D94" s="8" t="str">
        <f t="shared" si="1"/>
        <v>Sunday</v>
      </c>
      <c r="E94" s="31"/>
      <c r="F94" s="11"/>
      <c r="G94" s="11"/>
      <c r="H94" s="31"/>
      <c r="I94" s="11"/>
      <c r="J94" s="22"/>
      <c r="K94" s="35"/>
      <c r="L94" s="35"/>
      <c r="M94" s="35"/>
      <c r="N94" s="36"/>
      <c r="O94" s="34" t="str">
        <f t="shared" si="2"/>
        <v/>
      </c>
    </row>
    <row r="95" ht="22.5" customHeight="1">
      <c r="A95" s="6">
        <v>94.0</v>
      </c>
      <c r="B95" s="11" t="str">
        <f>'Master Schedule'!B95</f>
        <v/>
      </c>
      <c r="C95" s="7">
        <v>46328.0</v>
      </c>
      <c r="D95" s="8" t="str">
        <f t="shared" si="1"/>
        <v>Monday</v>
      </c>
      <c r="E95" s="31"/>
      <c r="F95" s="11"/>
      <c r="G95" s="11"/>
      <c r="H95" s="31"/>
      <c r="I95" s="11"/>
      <c r="J95" s="22"/>
      <c r="K95" s="32"/>
      <c r="L95" s="32"/>
      <c r="M95" s="32"/>
      <c r="N95" s="33"/>
      <c r="O95" s="34" t="str">
        <f t="shared" si="2"/>
        <v/>
      </c>
    </row>
    <row r="96" ht="22.5" customHeight="1">
      <c r="A96" s="6">
        <v>95.0</v>
      </c>
      <c r="B96" s="11" t="str">
        <f>'Master Schedule'!B96</f>
        <v/>
      </c>
      <c r="C96" s="7">
        <v>46329.0</v>
      </c>
      <c r="D96" s="8" t="str">
        <f t="shared" si="1"/>
        <v>Tuesday</v>
      </c>
      <c r="E96" s="31"/>
      <c r="F96" s="11"/>
      <c r="G96" s="11"/>
      <c r="H96" s="31"/>
      <c r="I96" s="11"/>
      <c r="J96" s="22"/>
      <c r="K96" s="35"/>
      <c r="L96" s="35"/>
      <c r="M96" s="35"/>
      <c r="N96" s="36"/>
      <c r="O96" s="34" t="str">
        <f t="shared" si="2"/>
        <v/>
      </c>
    </row>
    <row r="97" ht="22.5" customHeight="1">
      <c r="A97" s="6">
        <v>96.0</v>
      </c>
      <c r="B97" s="11" t="str">
        <f>'Master Schedule'!B97</f>
        <v/>
      </c>
      <c r="C97" s="7">
        <v>46330.0</v>
      </c>
      <c r="D97" s="8" t="str">
        <f t="shared" si="1"/>
        <v>Wednesday</v>
      </c>
      <c r="E97" s="31"/>
      <c r="F97" s="11"/>
      <c r="G97" s="11"/>
      <c r="H97" s="31"/>
      <c r="I97" s="11"/>
      <c r="J97" s="22"/>
      <c r="K97" s="32"/>
      <c r="L97" s="32"/>
      <c r="M97" s="32"/>
      <c r="N97" s="33"/>
      <c r="O97" s="34" t="str">
        <f t="shared" si="2"/>
        <v/>
      </c>
    </row>
    <row r="98" ht="22.5" customHeight="1">
      <c r="A98" s="6">
        <v>97.0</v>
      </c>
      <c r="B98" s="11" t="str">
        <f>'Master Schedule'!B98</f>
        <v/>
      </c>
      <c r="C98" s="7">
        <v>46331.0</v>
      </c>
      <c r="D98" s="8" t="str">
        <f t="shared" si="1"/>
        <v>Thursday</v>
      </c>
      <c r="E98" s="31"/>
      <c r="F98" s="11"/>
      <c r="G98" s="11"/>
      <c r="H98" s="31"/>
      <c r="I98" s="11"/>
      <c r="J98" s="22"/>
      <c r="K98" s="35"/>
      <c r="L98" s="35"/>
      <c r="M98" s="35"/>
      <c r="N98" s="36"/>
      <c r="O98" s="34" t="str">
        <f t="shared" si="2"/>
        <v/>
      </c>
    </row>
    <row r="99" ht="22.5" customHeight="1">
      <c r="A99" s="6">
        <v>98.0</v>
      </c>
      <c r="B99" s="11" t="str">
        <f>'Master Schedule'!B99</f>
        <v/>
      </c>
      <c r="C99" s="7">
        <v>46332.0</v>
      </c>
      <c r="D99" s="8" t="str">
        <f t="shared" si="1"/>
        <v>Friday</v>
      </c>
      <c r="E99" s="31"/>
      <c r="F99" s="11"/>
      <c r="G99" s="11"/>
      <c r="H99" s="31"/>
      <c r="I99" s="11"/>
      <c r="J99" s="22"/>
      <c r="K99" s="32"/>
      <c r="L99" s="32"/>
      <c r="M99" s="32"/>
      <c r="N99" s="33"/>
      <c r="O99" s="34" t="str">
        <f t="shared" si="2"/>
        <v/>
      </c>
    </row>
    <row r="100" ht="22.5" customHeight="1">
      <c r="A100" s="6">
        <v>99.0</v>
      </c>
      <c r="B100" s="11" t="str">
        <f>'Master Schedule'!B100</f>
        <v/>
      </c>
      <c r="C100" s="7">
        <v>46333.0</v>
      </c>
      <c r="D100" s="8" t="str">
        <f t="shared" si="1"/>
        <v>Saturday</v>
      </c>
      <c r="E100" s="31"/>
      <c r="F100" s="11"/>
      <c r="G100" s="11"/>
      <c r="H100" s="31"/>
      <c r="I100" s="11"/>
      <c r="J100" s="22"/>
      <c r="K100" s="35"/>
      <c r="L100" s="35"/>
      <c r="M100" s="35"/>
      <c r="N100" s="36"/>
      <c r="O100" s="34" t="str">
        <f t="shared" si="2"/>
        <v/>
      </c>
    </row>
    <row r="101" ht="22.5" customHeight="1">
      <c r="A101" s="6">
        <v>100.0</v>
      </c>
      <c r="B101" s="11" t="str">
        <f>'Master Schedule'!B101</f>
        <v/>
      </c>
      <c r="C101" s="7">
        <v>46334.0</v>
      </c>
      <c r="D101" s="8" t="str">
        <f t="shared" si="1"/>
        <v>Sunday</v>
      </c>
      <c r="E101" s="31"/>
      <c r="F101" s="11"/>
      <c r="G101" s="11"/>
      <c r="H101" s="31"/>
      <c r="I101" s="11"/>
      <c r="J101" s="22"/>
      <c r="K101" s="32"/>
      <c r="L101" s="32"/>
      <c r="M101" s="32"/>
      <c r="N101" s="33"/>
      <c r="O101" s="34" t="str">
        <f t="shared" si="2"/>
        <v/>
      </c>
    </row>
    <row r="102" ht="22.5" customHeight="1">
      <c r="A102" s="6">
        <v>101.0</v>
      </c>
      <c r="B102" s="11" t="str">
        <f>'Master Schedule'!B102</f>
        <v/>
      </c>
      <c r="C102" s="7">
        <v>46335.0</v>
      </c>
      <c r="D102" s="8" t="str">
        <f t="shared" si="1"/>
        <v>Monday</v>
      </c>
      <c r="E102" s="31"/>
      <c r="F102" s="11"/>
      <c r="G102" s="11"/>
      <c r="H102" s="31"/>
      <c r="I102" s="11"/>
      <c r="J102" s="22"/>
      <c r="K102" s="35"/>
      <c r="L102" s="35"/>
      <c r="M102" s="35"/>
      <c r="N102" s="36"/>
      <c r="O102" s="34" t="str">
        <f t="shared" si="2"/>
        <v/>
      </c>
    </row>
    <row r="103" ht="22.5" customHeight="1">
      <c r="A103" s="6">
        <v>102.0</v>
      </c>
      <c r="B103" s="11" t="str">
        <f>'Master Schedule'!B103</f>
        <v/>
      </c>
      <c r="C103" s="7">
        <v>46336.0</v>
      </c>
      <c r="D103" s="8" t="str">
        <f t="shared" si="1"/>
        <v>Tuesday</v>
      </c>
      <c r="E103" s="31"/>
      <c r="F103" s="11"/>
      <c r="G103" s="11"/>
      <c r="H103" s="31"/>
      <c r="I103" s="11"/>
      <c r="J103" s="22"/>
      <c r="K103" s="32"/>
      <c r="L103" s="32"/>
      <c r="M103" s="32"/>
      <c r="N103" s="33"/>
      <c r="O103" s="34" t="str">
        <f t="shared" si="2"/>
        <v/>
      </c>
    </row>
    <row r="104" ht="22.5" customHeight="1">
      <c r="A104" s="6">
        <v>103.0</v>
      </c>
      <c r="B104" s="11" t="str">
        <f>'Master Schedule'!B104</f>
        <v/>
      </c>
      <c r="C104" s="7">
        <v>46337.0</v>
      </c>
      <c r="D104" s="8" t="str">
        <f t="shared" si="1"/>
        <v>Wednesday</v>
      </c>
      <c r="E104" s="31"/>
      <c r="F104" s="11"/>
      <c r="G104" s="11"/>
      <c r="H104" s="31"/>
      <c r="I104" s="11"/>
      <c r="J104" s="22"/>
      <c r="K104" s="35"/>
      <c r="L104" s="35"/>
      <c r="M104" s="35"/>
      <c r="N104" s="36"/>
      <c r="O104" s="34" t="str">
        <f t="shared" si="2"/>
        <v/>
      </c>
    </row>
    <row r="105" ht="22.5" customHeight="1">
      <c r="A105" s="6">
        <v>104.0</v>
      </c>
      <c r="B105" s="11" t="str">
        <f>'Master Schedule'!B105</f>
        <v/>
      </c>
      <c r="C105" s="7">
        <v>46338.0</v>
      </c>
      <c r="D105" s="8" t="str">
        <f t="shared" si="1"/>
        <v>Thursday</v>
      </c>
      <c r="E105" s="31"/>
      <c r="F105" s="11"/>
      <c r="G105" s="11"/>
      <c r="H105" s="31"/>
      <c r="I105" s="11"/>
      <c r="J105" s="22"/>
      <c r="K105" s="32"/>
      <c r="L105" s="32"/>
      <c r="M105" s="32"/>
      <c r="N105" s="33"/>
      <c r="O105" s="34" t="str">
        <f t="shared" si="2"/>
        <v/>
      </c>
    </row>
    <row r="106" ht="22.5" customHeight="1">
      <c r="A106" s="6">
        <v>105.0</v>
      </c>
      <c r="B106" s="11" t="str">
        <f>'Master Schedule'!B106</f>
        <v/>
      </c>
      <c r="C106" s="7">
        <v>46339.0</v>
      </c>
      <c r="D106" s="8" t="str">
        <f t="shared" si="1"/>
        <v>Friday</v>
      </c>
      <c r="E106" s="31"/>
      <c r="F106" s="11"/>
      <c r="G106" s="11"/>
      <c r="H106" s="31"/>
      <c r="I106" s="11"/>
      <c r="J106" s="22"/>
      <c r="K106" s="35"/>
      <c r="L106" s="35"/>
      <c r="M106" s="35"/>
      <c r="N106" s="36"/>
      <c r="O106" s="34" t="str">
        <f t="shared" si="2"/>
        <v/>
      </c>
    </row>
    <row r="107" ht="22.5" customHeight="1">
      <c r="A107" s="6">
        <v>106.0</v>
      </c>
      <c r="B107" s="11" t="str">
        <f>'Master Schedule'!B107</f>
        <v/>
      </c>
      <c r="C107" s="7">
        <v>46340.0</v>
      </c>
      <c r="D107" s="8" t="str">
        <f t="shared" si="1"/>
        <v>Saturday</v>
      </c>
      <c r="E107" s="31"/>
      <c r="F107" s="11"/>
      <c r="G107" s="11"/>
      <c r="H107" s="31"/>
      <c r="I107" s="11"/>
      <c r="J107" s="22"/>
      <c r="K107" s="32"/>
      <c r="L107" s="32"/>
      <c r="M107" s="32"/>
      <c r="N107" s="33"/>
      <c r="O107" s="34" t="str">
        <f t="shared" si="2"/>
        <v/>
      </c>
    </row>
    <row r="108" ht="22.5" customHeight="1">
      <c r="A108" s="6">
        <v>107.0</v>
      </c>
      <c r="B108" s="11" t="str">
        <f>'Master Schedule'!B108</f>
        <v/>
      </c>
      <c r="C108" s="7">
        <v>46341.0</v>
      </c>
      <c r="D108" s="8" t="str">
        <f t="shared" si="1"/>
        <v>Sunday</v>
      </c>
      <c r="E108" s="31"/>
      <c r="F108" s="11"/>
      <c r="G108" s="11"/>
      <c r="H108" s="31"/>
      <c r="I108" s="11"/>
      <c r="J108" s="22"/>
      <c r="K108" s="35"/>
      <c r="L108" s="35"/>
      <c r="M108" s="35"/>
      <c r="N108" s="36"/>
      <c r="O108" s="34" t="str">
        <f t="shared" si="2"/>
        <v/>
      </c>
    </row>
    <row r="109" ht="22.5" customHeight="1">
      <c r="A109" s="6">
        <v>108.0</v>
      </c>
      <c r="B109" s="11" t="str">
        <f>'Master Schedule'!B109</f>
        <v/>
      </c>
      <c r="C109" s="7">
        <v>46342.0</v>
      </c>
      <c r="D109" s="8" t="str">
        <f t="shared" si="1"/>
        <v>Monday</v>
      </c>
      <c r="E109" s="31"/>
      <c r="F109" s="11"/>
      <c r="G109" s="11"/>
      <c r="H109" s="31"/>
      <c r="I109" s="11"/>
      <c r="J109" s="22"/>
      <c r="K109" s="32"/>
      <c r="L109" s="32"/>
      <c r="M109" s="32"/>
      <c r="N109" s="33"/>
      <c r="O109" s="34" t="str">
        <f t="shared" si="2"/>
        <v/>
      </c>
    </row>
    <row r="110" ht="22.5" customHeight="1">
      <c r="A110" s="6">
        <v>109.0</v>
      </c>
      <c r="B110" s="11" t="str">
        <f>'Master Schedule'!B110</f>
        <v/>
      </c>
      <c r="C110" s="7">
        <v>46343.0</v>
      </c>
      <c r="D110" s="8" t="str">
        <f t="shared" si="1"/>
        <v>Tuesday</v>
      </c>
      <c r="E110" s="31"/>
      <c r="F110" s="11"/>
      <c r="G110" s="11"/>
      <c r="H110" s="31"/>
      <c r="I110" s="11"/>
      <c r="J110" s="22"/>
      <c r="K110" s="35"/>
      <c r="L110" s="35"/>
      <c r="M110" s="35"/>
      <c r="N110" s="36"/>
      <c r="O110" s="34" t="str">
        <f t="shared" si="2"/>
        <v/>
      </c>
    </row>
    <row r="111" ht="22.5" customHeight="1">
      <c r="A111" s="6">
        <v>110.0</v>
      </c>
      <c r="B111" s="11" t="str">
        <f>'Master Schedule'!B111</f>
        <v/>
      </c>
      <c r="C111" s="7">
        <v>46344.0</v>
      </c>
      <c r="D111" s="8" t="str">
        <f t="shared" si="1"/>
        <v>Wednesday</v>
      </c>
      <c r="E111" s="31"/>
      <c r="F111" s="11"/>
      <c r="G111" s="11"/>
      <c r="H111" s="31"/>
      <c r="I111" s="11"/>
      <c r="J111" s="22"/>
      <c r="K111" s="32"/>
      <c r="L111" s="32"/>
      <c r="M111" s="32"/>
      <c r="N111" s="33"/>
      <c r="O111" s="34" t="str">
        <f t="shared" si="2"/>
        <v/>
      </c>
    </row>
    <row r="112" ht="22.5" customHeight="1">
      <c r="A112" s="6">
        <v>111.0</v>
      </c>
      <c r="B112" s="11" t="str">
        <f>'Master Schedule'!B112</f>
        <v/>
      </c>
      <c r="C112" s="7">
        <v>46345.0</v>
      </c>
      <c r="D112" s="8" t="str">
        <f t="shared" si="1"/>
        <v>Thursday</v>
      </c>
      <c r="E112" s="31"/>
      <c r="F112" s="11"/>
      <c r="G112" s="11"/>
      <c r="H112" s="31"/>
      <c r="I112" s="11"/>
      <c r="J112" s="22"/>
      <c r="K112" s="35"/>
      <c r="L112" s="35"/>
      <c r="M112" s="35"/>
      <c r="N112" s="36"/>
      <c r="O112" s="34" t="str">
        <f t="shared" si="2"/>
        <v/>
      </c>
    </row>
    <row r="113" ht="22.5" customHeight="1">
      <c r="A113" s="6">
        <v>112.0</v>
      </c>
      <c r="B113" s="11" t="str">
        <f>'Master Schedule'!B113</f>
        <v/>
      </c>
      <c r="C113" s="7">
        <v>46346.0</v>
      </c>
      <c r="D113" s="8" t="str">
        <f t="shared" si="1"/>
        <v>Friday</v>
      </c>
      <c r="E113" s="31"/>
      <c r="F113" s="11"/>
      <c r="G113" s="11"/>
      <c r="H113" s="31"/>
      <c r="I113" s="11"/>
      <c r="J113" s="22"/>
      <c r="K113" s="32"/>
      <c r="L113" s="32"/>
      <c r="M113" s="32"/>
      <c r="N113" s="33"/>
      <c r="O113" s="34" t="str">
        <f t="shared" si="2"/>
        <v/>
      </c>
    </row>
    <row r="114" ht="22.5" customHeight="1">
      <c r="A114" s="6">
        <v>113.0</v>
      </c>
      <c r="B114" s="11" t="str">
        <f>'Master Schedule'!B114</f>
        <v/>
      </c>
      <c r="C114" s="7">
        <v>46347.0</v>
      </c>
      <c r="D114" s="8" t="str">
        <f t="shared" si="1"/>
        <v>Saturday</v>
      </c>
      <c r="E114" s="31"/>
      <c r="F114" s="11"/>
      <c r="G114" s="11"/>
      <c r="H114" s="31"/>
      <c r="I114" s="11"/>
      <c r="J114" s="22"/>
      <c r="K114" s="35"/>
      <c r="L114" s="35"/>
      <c r="M114" s="35"/>
      <c r="N114" s="36"/>
      <c r="O114" s="34" t="str">
        <f t="shared" si="2"/>
        <v/>
      </c>
    </row>
    <row r="115" ht="22.5" customHeight="1">
      <c r="A115" s="6">
        <v>114.0</v>
      </c>
      <c r="B115" s="11" t="str">
        <f>'Master Schedule'!B115</f>
        <v/>
      </c>
      <c r="C115" s="7">
        <v>46348.0</v>
      </c>
      <c r="D115" s="8" t="str">
        <f t="shared" si="1"/>
        <v>Sunday</v>
      </c>
      <c r="E115" s="31"/>
      <c r="F115" s="11"/>
      <c r="G115" s="11"/>
      <c r="H115" s="31"/>
      <c r="I115" s="11"/>
      <c r="J115" s="22"/>
      <c r="K115" s="32"/>
      <c r="L115" s="32"/>
      <c r="M115" s="32"/>
      <c r="N115" s="33"/>
      <c r="O115" s="34" t="str">
        <f t="shared" si="2"/>
        <v/>
      </c>
    </row>
    <row r="116" ht="22.5" customHeight="1">
      <c r="A116" s="6">
        <v>115.0</v>
      </c>
      <c r="B116" s="11" t="str">
        <f>'Master Schedule'!B116</f>
        <v/>
      </c>
      <c r="C116" s="7">
        <v>46349.0</v>
      </c>
      <c r="D116" s="8" t="str">
        <f t="shared" si="1"/>
        <v>Monday</v>
      </c>
      <c r="E116" s="31"/>
      <c r="F116" s="11"/>
      <c r="G116" s="11"/>
      <c r="H116" s="31"/>
      <c r="I116" s="11"/>
      <c r="J116" s="22"/>
      <c r="K116" s="35"/>
      <c r="L116" s="35"/>
      <c r="M116" s="35"/>
      <c r="N116" s="36"/>
      <c r="O116" s="34" t="str">
        <f t="shared" si="2"/>
        <v/>
      </c>
    </row>
    <row r="117" ht="22.5" customHeight="1">
      <c r="A117" s="6">
        <v>116.0</v>
      </c>
      <c r="B117" s="11" t="str">
        <f>'Master Schedule'!B117</f>
        <v/>
      </c>
      <c r="C117" s="7">
        <v>46350.0</v>
      </c>
      <c r="D117" s="8" t="str">
        <f t="shared" si="1"/>
        <v>Tuesday</v>
      </c>
      <c r="E117" s="31"/>
      <c r="F117" s="11"/>
      <c r="G117" s="11"/>
      <c r="H117" s="31"/>
      <c r="I117" s="11"/>
      <c r="J117" s="22"/>
      <c r="K117" s="32"/>
      <c r="L117" s="32"/>
      <c r="M117" s="32"/>
      <c r="N117" s="33"/>
      <c r="O117" s="34" t="str">
        <f t="shared" si="2"/>
        <v/>
      </c>
    </row>
    <row r="118" ht="22.5" customHeight="1">
      <c r="A118" s="6">
        <v>117.0</v>
      </c>
      <c r="B118" s="11" t="str">
        <f>'Master Schedule'!B118</f>
        <v/>
      </c>
      <c r="C118" s="7">
        <v>46351.0</v>
      </c>
      <c r="D118" s="8" t="str">
        <f t="shared" si="1"/>
        <v>Wednesday</v>
      </c>
      <c r="E118" s="31"/>
      <c r="F118" s="11"/>
      <c r="G118" s="11"/>
      <c r="H118" s="31"/>
      <c r="I118" s="11"/>
      <c r="J118" s="22"/>
      <c r="K118" s="35"/>
      <c r="L118" s="35"/>
      <c r="M118" s="35"/>
      <c r="N118" s="36"/>
      <c r="O118" s="34" t="str">
        <f t="shared" si="2"/>
        <v/>
      </c>
    </row>
    <row r="119" ht="22.5" customHeight="1">
      <c r="A119" s="6">
        <v>118.0</v>
      </c>
      <c r="B119" s="11" t="str">
        <f>'Master Schedule'!B119</f>
        <v/>
      </c>
      <c r="C119" s="7">
        <v>46352.0</v>
      </c>
      <c r="D119" s="8" t="str">
        <f t="shared" si="1"/>
        <v>Thursday</v>
      </c>
      <c r="E119" s="31"/>
      <c r="F119" s="11"/>
      <c r="G119" s="11"/>
      <c r="H119" s="31"/>
      <c r="I119" s="11"/>
      <c r="J119" s="22"/>
      <c r="K119" s="32"/>
      <c r="L119" s="32"/>
      <c r="M119" s="32"/>
      <c r="N119" s="33"/>
      <c r="O119" s="34" t="str">
        <f t="shared" si="2"/>
        <v/>
      </c>
    </row>
    <row r="120" ht="22.5" customHeight="1">
      <c r="A120" s="6">
        <v>119.0</v>
      </c>
      <c r="B120" s="11" t="str">
        <f>'Master Schedule'!B120</f>
        <v/>
      </c>
      <c r="C120" s="7">
        <v>46353.0</v>
      </c>
      <c r="D120" s="8" t="str">
        <f t="shared" si="1"/>
        <v>Friday</v>
      </c>
      <c r="E120" s="31"/>
      <c r="F120" s="11"/>
      <c r="G120" s="11"/>
      <c r="H120" s="31"/>
      <c r="I120" s="11"/>
      <c r="J120" s="22"/>
      <c r="K120" s="35"/>
      <c r="L120" s="35"/>
      <c r="M120" s="35"/>
      <c r="N120" s="36"/>
      <c r="O120" s="34" t="str">
        <f t="shared" si="2"/>
        <v/>
      </c>
    </row>
    <row r="121" ht="22.5" customHeight="1">
      <c r="A121" s="6">
        <v>120.0</v>
      </c>
      <c r="B121" s="11" t="str">
        <f>'Master Schedule'!B121</f>
        <v/>
      </c>
      <c r="C121" s="7">
        <v>46354.0</v>
      </c>
      <c r="D121" s="8" t="str">
        <f t="shared" si="1"/>
        <v>Saturday</v>
      </c>
      <c r="E121" s="31"/>
      <c r="F121" s="11"/>
      <c r="G121" s="11"/>
      <c r="H121" s="31"/>
      <c r="I121" s="11"/>
      <c r="J121" s="22"/>
      <c r="K121" s="32"/>
      <c r="L121" s="32"/>
      <c r="M121" s="32"/>
      <c r="N121" s="33"/>
      <c r="O121" s="34" t="str">
        <f t="shared" si="2"/>
        <v/>
      </c>
    </row>
    <row r="122" ht="22.5" customHeight="1">
      <c r="A122" s="6">
        <v>121.0</v>
      </c>
      <c r="B122" s="11" t="str">
        <f>'Master Schedule'!B122</f>
        <v/>
      </c>
      <c r="C122" s="7">
        <v>46355.0</v>
      </c>
      <c r="D122" s="8" t="str">
        <f t="shared" si="1"/>
        <v>Sunday</v>
      </c>
      <c r="E122" s="31"/>
      <c r="F122" s="11"/>
      <c r="G122" s="11"/>
      <c r="H122" s="31"/>
      <c r="I122" s="11"/>
      <c r="J122" s="22"/>
      <c r="K122" s="35"/>
      <c r="L122" s="35"/>
      <c r="M122" s="35"/>
      <c r="N122" s="36"/>
      <c r="O122" s="34" t="str">
        <f t="shared" si="2"/>
        <v/>
      </c>
    </row>
    <row r="123" ht="22.5" customHeight="1">
      <c r="A123" s="6">
        <v>122.0</v>
      </c>
      <c r="B123" s="11" t="str">
        <f>'Master Schedule'!B123</f>
        <v/>
      </c>
      <c r="C123" s="7">
        <v>46356.0</v>
      </c>
      <c r="D123" s="8" t="str">
        <f t="shared" si="1"/>
        <v>Monday</v>
      </c>
      <c r="E123" s="31"/>
      <c r="F123" s="11"/>
      <c r="G123" s="11"/>
      <c r="H123" s="31"/>
      <c r="I123" s="11"/>
      <c r="J123" s="22"/>
      <c r="K123" s="32"/>
      <c r="L123" s="32"/>
      <c r="M123" s="32"/>
      <c r="N123" s="33"/>
      <c r="O123" s="34" t="str">
        <f t="shared" si="2"/>
        <v/>
      </c>
    </row>
    <row r="124" ht="22.5" customHeight="1">
      <c r="A124" s="6">
        <v>123.0</v>
      </c>
      <c r="B124" s="11" t="str">
        <f>'Master Schedule'!B124</f>
        <v/>
      </c>
      <c r="C124" s="7">
        <v>46357.0</v>
      </c>
      <c r="D124" s="8" t="str">
        <f t="shared" si="1"/>
        <v>Tuesday</v>
      </c>
      <c r="E124" s="31"/>
      <c r="F124" s="11"/>
      <c r="G124" s="11"/>
      <c r="H124" s="31"/>
      <c r="I124" s="11"/>
      <c r="J124" s="22"/>
      <c r="K124" s="35"/>
      <c r="L124" s="35"/>
      <c r="M124" s="35"/>
      <c r="N124" s="36"/>
      <c r="O124" s="34" t="str">
        <f t="shared" si="2"/>
        <v/>
      </c>
    </row>
    <row r="125" ht="22.5" customHeight="1">
      <c r="A125" s="6">
        <v>124.0</v>
      </c>
      <c r="B125" s="11" t="str">
        <f>'Master Schedule'!B125</f>
        <v/>
      </c>
      <c r="C125" s="7">
        <v>46358.0</v>
      </c>
      <c r="D125" s="8" t="str">
        <f t="shared" si="1"/>
        <v>Wednesday</v>
      </c>
      <c r="E125" s="31"/>
      <c r="F125" s="11"/>
      <c r="G125" s="11"/>
      <c r="H125" s="31"/>
      <c r="I125" s="11"/>
      <c r="J125" s="22"/>
      <c r="K125" s="32"/>
      <c r="L125" s="32"/>
      <c r="M125" s="32"/>
      <c r="N125" s="33"/>
      <c r="O125" s="34" t="str">
        <f t="shared" si="2"/>
        <v/>
      </c>
    </row>
    <row r="126" ht="22.5" customHeight="1">
      <c r="A126" s="6">
        <v>125.0</v>
      </c>
      <c r="B126" s="11" t="str">
        <f>'Master Schedule'!B126</f>
        <v/>
      </c>
      <c r="C126" s="7">
        <v>46359.0</v>
      </c>
      <c r="D126" s="8" t="str">
        <f t="shared" si="1"/>
        <v>Thursday</v>
      </c>
      <c r="E126" s="31"/>
      <c r="F126" s="11"/>
      <c r="G126" s="11"/>
      <c r="H126" s="31"/>
      <c r="I126" s="11"/>
      <c r="J126" s="22"/>
      <c r="K126" s="35"/>
      <c r="L126" s="35"/>
      <c r="M126" s="35"/>
      <c r="N126" s="36"/>
      <c r="O126" s="34" t="str">
        <f t="shared" si="2"/>
        <v/>
      </c>
    </row>
    <row r="127" ht="22.5" customHeight="1">
      <c r="A127" s="6">
        <v>126.0</v>
      </c>
      <c r="B127" s="11" t="str">
        <f>'Master Schedule'!B127</f>
        <v/>
      </c>
      <c r="C127" s="7">
        <v>46360.0</v>
      </c>
      <c r="D127" s="8" t="str">
        <f t="shared" si="1"/>
        <v>Friday</v>
      </c>
      <c r="E127" s="31"/>
      <c r="F127" s="11"/>
      <c r="G127" s="11"/>
      <c r="H127" s="31"/>
      <c r="I127" s="11"/>
      <c r="J127" s="22"/>
      <c r="K127" s="32"/>
      <c r="L127" s="32"/>
      <c r="M127" s="32"/>
      <c r="N127" s="33"/>
      <c r="O127" s="34" t="str">
        <f t="shared" si="2"/>
        <v/>
      </c>
    </row>
    <row r="128" ht="22.5" customHeight="1">
      <c r="A128" s="6">
        <v>127.0</v>
      </c>
      <c r="B128" s="11" t="str">
        <f>'Master Schedule'!B128</f>
        <v/>
      </c>
      <c r="C128" s="7">
        <v>46361.0</v>
      </c>
      <c r="D128" s="8" t="str">
        <f t="shared" si="1"/>
        <v>Saturday</v>
      </c>
      <c r="E128" s="31"/>
      <c r="F128" s="11"/>
      <c r="G128" s="11"/>
      <c r="H128" s="31"/>
      <c r="I128" s="11"/>
      <c r="J128" s="22"/>
      <c r="K128" s="35"/>
      <c r="L128" s="35"/>
      <c r="M128" s="35"/>
      <c r="N128" s="36"/>
      <c r="O128" s="34" t="str">
        <f t="shared" si="2"/>
        <v/>
      </c>
    </row>
    <row r="129" ht="22.5" customHeight="1">
      <c r="A129" s="6">
        <v>128.0</v>
      </c>
      <c r="B129" s="11" t="str">
        <f>'Master Schedule'!B129</f>
        <v/>
      </c>
      <c r="C129" s="7">
        <v>46362.0</v>
      </c>
      <c r="D129" s="8" t="str">
        <f t="shared" si="1"/>
        <v>Sunday</v>
      </c>
      <c r="E129" s="31"/>
      <c r="F129" s="11"/>
      <c r="G129" s="11"/>
      <c r="H129" s="31"/>
      <c r="I129" s="11"/>
      <c r="J129" s="22"/>
      <c r="K129" s="32"/>
      <c r="L129" s="32"/>
      <c r="M129" s="32"/>
      <c r="N129" s="33"/>
      <c r="O129" s="34" t="str">
        <f t="shared" si="2"/>
        <v/>
      </c>
    </row>
    <row r="130" ht="22.5" customHeight="1">
      <c r="A130" s="6">
        <v>129.0</v>
      </c>
      <c r="B130" s="11" t="str">
        <f>'Master Schedule'!B130</f>
        <v/>
      </c>
      <c r="C130" s="7">
        <v>46363.0</v>
      </c>
      <c r="D130" s="8" t="str">
        <f t="shared" si="1"/>
        <v>Monday</v>
      </c>
      <c r="E130" s="31"/>
      <c r="F130" s="11"/>
      <c r="G130" s="11"/>
      <c r="H130" s="31"/>
      <c r="I130" s="11"/>
      <c r="J130" s="22"/>
      <c r="K130" s="35"/>
      <c r="L130" s="35"/>
      <c r="M130" s="35"/>
      <c r="N130" s="36"/>
      <c r="O130" s="34" t="str">
        <f t="shared" si="2"/>
        <v/>
      </c>
    </row>
    <row r="131" ht="22.5" customHeight="1">
      <c r="A131" s="6">
        <v>130.0</v>
      </c>
      <c r="B131" s="11" t="str">
        <f>'Master Schedule'!B131</f>
        <v/>
      </c>
      <c r="C131" s="7">
        <v>46364.0</v>
      </c>
      <c r="D131" s="8" t="str">
        <f t="shared" si="1"/>
        <v>Tuesday</v>
      </c>
      <c r="E131" s="31"/>
      <c r="F131" s="11"/>
      <c r="G131" s="11"/>
      <c r="H131" s="31"/>
      <c r="I131" s="11"/>
      <c r="J131" s="22"/>
      <c r="K131" s="32"/>
      <c r="L131" s="32"/>
      <c r="M131" s="32"/>
      <c r="N131" s="33"/>
      <c r="O131" s="34" t="str">
        <f t="shared" si="2"/>
        <v/>
      </c>
    </row>
    <row r="132" ht="22.5" customHeight="1">
      <c r="A132" s="6">
        <v>131.0</v>
      </c>
      <c r="B132" s="11" t="str">
        <f>'Master Schedule'!B132</f>
        <v/>
      </c>
      <c r="C132" s="7">
        <v>46365.0</v>
      </c>
      <c r="D132" s="8" t="str">
        <f t="shared" si="1"/>
        <v>Wednesday</v>
      </c>
      <c r="E132" s="31"/>
      <c r="F132" s="11"/>
      <c r="G132" s="11"/>
      <c r="H132" s="31"/>
      <c r="I132" s="11"/>
      <c r="J132" s="22"/>
      <c r="K132" s="35"/>
      <c r="L132" s="35"/>
      <c r="M132" s="35"/>
      <c r="N132" s="36"/>
      <c r="O132" s="34" t="str">
        <f t="shared" si="2"/>
        <v/>
      </c>
    </row>
    <row r="133" ht="22.5" customHeight="1">
      <c r="A133" s="6">
        <v>132.0</v>
      </c>
      <c r="B133" s="11" t="str">
        <f>'Master Schedule'!B133</f>
        <v/>
      </c>
      <c r="C133" s="7">
        <v>46366.0</v>
      </c>
      <c r="D133" s="8" t="str">
        <f t="shared" si="1"/>
        <v>Thursday</v>
      </c>
      <c r="E133" s="31"/>
      <c r="F133" s="11"/>
      <c r="G133" s="11"/>
      <c r="H133" s="31"/>
      <c r="I133" s="11"/>
      <c r="J133" s="22"/>
      <c r="K133" s="32"/>
      <c r="L133" s="32"/>
      <c r="M133" s="32"/>
      <c r="N133" s="33"/>
      <c r="O133" s="34" t="str">
        <f t="shared" si="2"/>
        <v/>
      </c>
    </row>
    <row r="134" ht="22.5" customHeight="1">
      <c r="A134" s="6">
        <v>133.0</v>
      </c>
      <c r="B134" s="11" t="str">
        <f>'Master Schedule'!B134</f>
        <v/>
      </c>
      <c r="C134" s="7">
        <v>46367.0</v>
      </c>
      <c r="D134" s="8" t="str">
        <f t="shared" si="1"/>
        <v>Friday</v>
      </c>
      <c r="E134" s="31"/>
      <c r="F134" s="11"/>
      <c r="G134" s="11"/>
      <c r="H134" s="31"/>
      <c r="I134" s="11"/>
      <c r="J134" s="22"/>
      <c r="K134" s="35"/>
      <c r="L134" s="35"/>
      <c r="M134" s="35"/>
      <c r="N134" s="36"/>
      <c r="O134" s="34" t="str">
        <f t="shared" si="2"/>
        <v/>
      </c>
    </row>
    <row r="135" ht="22.5" customHeight="1">
      <c r="A135" s="6">
        <v>134.0</v>
      </c>
      <c r="B135" s="11" t="str">
        <f>'Master Schedule'!B135</f>
        <v/>
      </c>
      <c r="C135" s="7">
        <v>46368.0</v>
      </c>
      <c r="D135" s="8" t="str">
        <f t="shared" si="1"/>
        <v>Saturday</v>
      </c>
      <c r="E135" s="31"/>
      <c r="F135" s="11"/>
      <c r="G135" s="11"/>
      <c r="H135" s="31"/>
      <c r="I135" s="11"/>
      <c r="J135" s="22"/>
      <c r="K135" s="32"/>
      <c r="L135" s="32"/>
      <c r="M135" s="32"/>
      <c r="N135" s="33"/>
      <c r="O135" s="34" t="str">
        <f t="shared" si="2"/>
        <v/>
      </c>
    </row>
    <row r="136" ht="22.5" customHeight="1">
      <c r="A136" s="6">
        <v>135.0</v>
      </c>
      <c r="B136" s="11" t="str">
        <f>'Master Schedule'!B136</f>
        <v/>
      </c>
      <c r="C136" s="7">
        <v>46369.0</v>
      </c>
      <c r="D136" s="8" t="str">
        <f t="shared" si="1"/>
        <v>Sunday</v>
      </c>
      <c r="E136" s="31"/>
      <c r="F136" s="11"/>
      <c r="G136" s="11"/>
      <c r="H136" s="31"/>
      <c r="I136" s="11"/>
      <c r="J136" s="22"/>
      <c r="K136" s="35"/>
      <c r="L136" s="35"/>
      <c r="M136" s="35"/>
      <c r="N136" s="36"/>
      <c r="O136" s="34" t="str">
        <f t="shared" si="2"/>
        <v/>
      </c>
    </row>
    <row r="137" ht="22.5" customHeight="1">
      <c r="A137" s="6">
        <v>136.0</v>
      </c>
      <c r="B137" s="11" t="str">
        <f>'Master Schedule'!B137</f>
        <v/>
      </c>
      <c r="C137" s="7">
        <v>46370.0</v>
      </c>
      <c r="D137" s="8" t="str">
        <f t="shared" si="1"/>
        <v>Monday</v>
      </c>
      <c r="E137" s="31"/>
      <c r="F137" s="11"/>
      <c r="G137" s="11"/>
      <c r="H137" s="31"/>
      <c r="I137" s="11"/>
      <c r="J137" s="22"/>
      <c r="K137" s="32"/>
      <c r="L137" s="32"/>
      <c r="M137" s="32"/>
      <c r="N137" s="33"/>
      <c r="O137" s="34" t="str">
        <f t="shared" si="2"/>
        <v/>
      </c>
    </row>
    <row r="138" ht="22.5" customHeight="1">
      <c r="A138" s="6">
        <v>137.0</v>
      </c>
      <c r="B138" s="11" t="str">
        <f>'Master Schedule'!B138</f>
        <v/>
      </c>
      <c r="C138" s="7">
        <v>46371.0</v>
      </c>
      <c r="D138" s="8" t="str">
        <f t="shared" si="1"/>
        <v>Tuesday</v>
      </c>
      <c r="E138" s="31"/>
      <c r="F138" s="11"/>
      <c r="G138" s="11"/>
      <c r="H138" s="31"/>
      <c r="I138" s="11"/>
      <c r="J138" s="22"/>
      <c r="K138" s="35"/>
      <c r="L138" s="35"/>
      <c r="M138" s="35"/>
      <c r="N138" s="36"/>
      <c r="O138" s="34" t="str">
        <f t="shared" si="2"/>
        <v/>
      </c>
    </row>
    <row r="139" ht="22.5" customHeight="1">
      <c r="A139" s="6">
        <v>138.0</v>
      </c>
      <c r="B139" s="11" t="str">
        <f>'Master Schedule'!B139</f>
        <v/>
      </c>
      <c r="C139" s="7">
        <v>46372.0</v>
      </c>
      <c r="D139" s="8" t="str">
        <f t="shared" si="1"/>
        <v>Wednesday</v>
      </c>
      <c r="E139" s="31"/>
      <c r="F139" s="11"/>
      <c r="G139" s="11"/>
      <c r="H139" s="31"/>
      <c r="I139" s="11"/>
      <c r="J139" s="22"/>
      <c r="K139" s="32"/>
      <c r="L139" s="32"/>
      <c r="M139" s="32"/>
      <c r="N139" s="33"/>
      <c r="O139" s="34" t="str">
        <f t="shared" si="2"/>
        <v/>
      </c>
    </row>
    <row r="140" ht="22.5" customHeight="1">
      <c r="A140" s="6">
        <v>139.0</v>
      </c>
      <c r="B140" s="11" t="str">
        <f>'Master Schedule'!B140</f>
        <v/>
      </c>
      <c r="C140" s="7">
        <v>46373.0</v>
      </c>
      <c r="D140" s="8" t="str">
        <f t="shared" si="1"/>
        <v>Thursday</v>
      </c>
      <c r="E140" s="31"/>
      <c r="F140" s="11"/>
      <c r="G140" s="11"/>
      <c r="H140" s="31"/>
      <c r="I140" s="11"/>
      <c r="J140" s="22"/>
      <c r="K140" s="35"/>
      <c r="L140" s="35"/>
      <c r="M140" s="35"/>
      <c r="N140" s="36"/>
      <c r="O140" s="34" t="str">
        <f t="shared" si="2"/>
        <v/>
      </c>
    </row>
    <row r="141" ht="22.5" customHeight="1">
      <c r="A141" s="6">
        <v>140.0</v>
      </c>
      <c r="B141" s="11" t="str">
        <f>'Master Schedule'!B141</f>
        <v/>
      </c>
      <c r="C141" s="7">
        <v>46374.0</v>
      </c>
      <c r="D141" s="8" t="str">
        <f t="shared" si="1"/>
        <v>Friday</v>
      </c>
      <c r="E141" s="31"/>
      <c r="F141" s="11"/>
      <c r="G141" s="11"/>
      <c r="H141" s="31"/>
      <c r="I141" s="11"/>
      <c r="J141" s="22"/>
      <c r="K141" s="32"/>
      <c r="L141" s="32"/>
      <c r="M141" s="32"/>
      <c r="N141" s="33"/>
      <c r="O141" s="34" t="str">
        <f t="shared" si="2"/>
        <v/>
      </c>
    </row>
    <row r="142" ht="22.5" customHeight="1">
      <c r="A142" s="6">
        <v>141.0</v>
      </c>
      <c r="B142" s="11" t="str">
        <f>'Master Schedule'!B142</f>
        <v/>
      </c>
      <c r="C142" s="7">
        <v>46375.0</v>
      </c>
      <c r="D142" s="8" t="str">
        <f t="shared" si="1"/>
        <v>Saturday</v>
      </c>
      <c r="E142" s="31"/>
      <c r="F142" s="11"/>
      <c r="G142" s="11"/>
      <c r="H142" s="31"/>
      <c r="I142" s="11"/>
      <c r="J142" s="22"/>
      <c r="K142" s="35"/>
      <c r="L142" s="35"/>
      <c r="M142" s="35"/>
      <c r="N142" s="36"/>
      <c r="O142" s="34" t="str">
        <f t="shared" si="2"/>
        <v/>
      </c>
    </row>
    <row r="143" ht="22.5" customHeight="1">
      <c r="A143" s="6">
        <v>142.0</v>
      </c>
      <c r="B143" s="11" t="str">
        <f>'Master Schedule'!B143</f>
        <v/>
      </c>
      <c r="C143" s="7">
        <v>46376.0</v>
      </c>
      <c r="D143" s="8" t="str">
        <f t="shared" si="1"/>
        <v>Sunday</v>
      </c>
      <c r="E143" s="31"/>
      <c r="F143" s="11"/>
      <c r="G143" s="11"/>
      <c r="H143" s="31"/>
      <c r="I143" s="11"/>
      <c r="J143" s="22"/>
      <c r="K143" s="32"/>
      <c r="L143" s="32"/>
      <c r="M143" s="32"/>
      <c r="N143" s="33"/>
      <c r="O143" s="34" t="str">
        <f t="shared" si="2"/>
        <v/>
      </c>
    </row>
    <row r="144" ht="22.5" customHeight="1">
      <c r="A144" s="6">
        <v>143.0</v>
      </c>
      <c r="B144" s="11" t="str">
        <f>'Master Schedule'!B144</f>
        <v/>
      </c>
      <c r="C144" s="7">
        <v>46377.0</v>
      </c>
      <c r="D144" s="8" t="str">
        <f t="shared" si="1"/>
        <v>Monday</v>
      </c>
      <c r="E144" s="31"/>
      <c r="F144" s="11"/>
      <c r="G144" s="11"/>
      <c r="H144" s="31"/>
      <c r="I144" s="11"/>
      <c r="J144" s="22"/>
      <c r="K144" s="35"/>
      <c r="L144" s="35"/>
      <c r="M144" s="35"/>
      <c r="N144" s="36"/>
      <c r="O144" s="34" t="str">
        <f t="shared" si="2"/>
        <v/>
      </c>
    </row>
    <row r="145" ht="22.5" customHeight="1">
      <c r="A145" s="6">
        <v>144.0</v>
      </c>
      <c r="B145" s="11" t="str">
        <f>'Master Schedule'!B145</f>
        <v/>
      </c>
      <c r="C145" s="7">
        <v>46378.0</v>
      </c>
      <c r="D145" s="8" t="str">
        <f t="shared" si="1"/>
        <v>Tuesday</v>
      </c>
      <c r="E145" s="31"/>
      <c r="F145" s="11"/>
      <c r="G145" s="11"/>
      <c r="H145" s="31"/>
      <c r="I145" s="11"/>
      <c r="J145" s="22"/>
      <c r="K145" s="32"/>
      <c r="L145" s="32"/>
      <c r="M145" s="32"/>
      <c r="N145" s="33"/>
      <c r="O145" s="34" t="str">
        <f t="shared" si="2"/>
        <v/>
      </c>
    </row>
    <row r="146" ht="22.5" customHeight="1">
      <c r="A146" s="6">
        <v>145.0</v>
      </c>
      <c r="B146" s="11" t="str">
        <f>'Master Schedule'!B146</f>
        <v/>
      </c>
      <c r="C146" s="7">
        <v>46379.0</v>
      </c>
      <c r="D146" s="8" t="str">
        <f t="shared" si="1"/>
        <v>Wednesday</v>
      </c>
      <c r="E146" s="31"/>
      <c r="F146" s="11"/>
      <c r="G146" s="11"/>
      <c r="H146" s="31"/>
      <c r="I146" s="11"/>
      <c r="J146" s="22"/>
      <c r="K146" s="35"/>
      <c r="L146" s="35"/>
      <c r="M146" s="35"/>
      <c r="N146" s="36"/>
      <c r="O146" s="34" t="str">
        <f t="shared" si="2"/>
        <v/>
      </c>
    </row>
    <row r="147" ht="22.5" customHeight="1">
      <c r="A147" s="6">
        <v>146.0</v>
      </c>
      <c r="B147" s="11" t="str">
        <f>'Master Schedule'!B147</f>
        <v/>
      </c>
      <c r="C147" s="7">
        <v>46380.0</v>
      </c>
      <c r="D147" s="8" t="str">
        <f t="shared" si="1"/>
        <v>Thursday</v>
      </c>
      <c r="E147" s="31"/>
      <c r="F147" s="11"/>
      <c r="G147" s="11"/>
      <c r="H147" s="31"/>
      <c r="I147" s="11"/>
      <c r="J147" s="22"/>
      <c r="K147" s="32"/>
      <c r="L147" s="32"/>
      <c r="M147" s="32"/>
      <c r="N147" s="33"/>
      <c r="O147" s="34" t="str">
        <f t="shared" si="2"/>
        <v/>
      </c>
    </row>
    <row r="148" ht="22.5" customHeight="1">
      <c r="A148" s="6">
        <v>147.0</v>
      </c>
      <c r="B148" s="11" t="str">
        <f>'Master Schedule'!B148</f>
        <v/>
      </c>
      <c r="C148" s="7">
        <v>46381.0</v>
      </c>
      <c r="D148" s="8" t="str">
        <f t="shared" si="1"/>
        <v>Friday</v>
      </c>
      <c r="E148" s="31"/>
      <c r="F148" s="11"/>
      <c r="G148" s="11"/>
      <c r="H148" s="31"/>
      <c r="I148" s="11"/>
      <c r="J148" s="22"/>
      <c r="K148" s="35"/>
      <c r="L148" s="35"/>
      <c r="M148" s="35"/>
      <c r="N148" s="36"/>
      <c r="O148" s="34" t="str">
        <f t="shared" si="2"/>
        <v/>
      </c>
    </row>
    <row r="149" ht="22.5" customHeight="1">
      <c r="A149" s="6">
        <v>148.0</v>
      </c>
      <c r="B149" s="11" t="str">
        <f>'Master Schedule'!B149</f>
        <v/>
      </c>
      <c r="C149" s="7">
        <v>46382.0</v>
      </c>
      <c r="D149" s="8" t="str">
        <f t="shared" si="1"/>
        <v>Saturday</v>
      </c>
      <c r="E149" s="31"/>
      <c r="F149" s="11"/>
      <c r="G149" s="11"/>
      <c r="H149" s="31"/>
      <c r="I149" s="11"/>
      <c r="J149" s="22"/>
      <c r="K149" s="32"/>
      <c r="L149" s="32"/>
      <c r="M149" s="32"/>
      <c r="N149" s="33"/>
      <c r="O149" s="34" t="str">
        <f t="shared" si="2"/>
        <v/>
      </c>
    </row>
    <row r="150" ht="22.5" customHeight="1">
      <c r="A150" s="6">
        <v>149.0</v>
      </c>
      <c r="B150" s="11" t="str">
        <f>'Master Schedule'!B150</f>
        <v/>
      </c>
      <c r="C150" s="7">
        <v>46383.0</v>
      </c>
      <c r="D150" s="8" t="str">
        <f t="shared" si="1"/>
        <v>Sunday</v>
      </c>
      <c r="E150" s="31"/>
      <c r="F150" s="11"/>
      <c r="G150" s="11"/>
      <c r="H150" s="31"/>
      <c r="I150" s="11"/>
      <c r="J150" s="22"/>
      <c r="K150" s="35"/>
      <c r="L150" s="35"/>
      <c r="M150" s="35"/>
      <c r="N150" s="36"/>
      <c r="O150" s="34" t="str">
        <f t="shared" si="2"/>
        <v/>
      </c>
    </row>
    <row r="151" ht="22.5" customHeight="1">
      <c r="A151" s="6">
        <v>150.0</v>
      </c>
      <c r="B151" s="11" t="str">
        <f>'Master Schedule'!B151</f>
        <v/>
      </c>
      <c r="C151" s="7">
        <v>46384.0</v>
      </c>
      <c r="D151" s="8" t="str">
        <f t="shared" si="1"/>
        <v>Monday</v>
      </c>
      <c r="E151" s="31"/>
      <c r="F151" s="11"/>
      <c r="G151" s="11"/>
      <c r="H151" s="31"/>
      <c r="I151" s="11"/>
      <c r="J151" s="22"/>
      <c r="K151" s="32"/>
      <c r="L151" s="32"/>
      <c r="M151" s="32"/>
      <c r="N151" s="33"/>
      <c r="O151" s="34" t="str">
        <f t="shared" si="2"/>
        <v/>
      </c>
    </row>
    <row r="152" ht="22.5" customHeight="1">
      <c r="A152" s="6">
        <v>151.0</v>
      </c>
      <c r="B152" s="11" t="str">
        <f>'Master Schedule'!B152</f>
        <v/>
      </c>
      <c r="C152" s="7">
        <v>46385.0</v>
      </c>
      <c r="D152" s="8" t="str">
        <f t="shared" si="1"/>
        <v>Tuesday</v>
      </c>
      <c r="E152" s="31"/>
      <c r="F152" s="11"/>
      <c r="G152" s="11"/>
      <c r="H152" s="31"/>
      <c r="I152" s="11"/>
      <c r="J152" s="22"/>
      <c r="K152" s="35"/>
      <c r="L152" s="35"/>
      <c r="M152" s="35"/>
      <c r="N152" s="36"/>
      <c r="O152" s="34" t="str">
        <f t="shared" si="2"/>
        <v/>
      </c>
    </row>
    <row r="153" ht="22.5" customHeight="1">
      <c r="A153" s="6">
        <v>152.0</v>
      </c>
      <c r="B153" s="11" t="str">
        <f>'Master Schedule'!B153</f>
        <v/>
      </c>
      <c r="C153" s="7">
        <v>46386.0</v>
      </c>
      <c r="D153" s="8" t="str">
        <f t="shared" si="1"/>
        <v>Wednesday</v>
      </c>
      <c r="E153" s="31"/>
      <c r="F153" s="11"/>
      <c r="G153" s="11"/>
      <c r="H153" s="31"/>
      <c r="I153" s="11"/>
      <c r="J153" s="22"/>
      <c r="K153" s="32"/>
      <c r="L153" s="32"/>
      <c r="M153" s="32"/>
      <c r="N153" s="33"/>
      <c r="O153" s="34" t="str">
        <f t="shared" si="2"/>
        <v/>
      </c>
    </row>
    <row r="154" ht="22.5" customHeight="1">
      <c r="A154" s="6">
        <v>153.0</v>
      </c>
      <c r="B154" s="11" t="str">
        <f>'Master Schedule'!B154</f>
        <v/>
      </c>
      <c r="C154" s="7">
        <v>46387.0</v>
      </c>
      <c r="D154" s="8" t="str">
        <f t="shared" si="1"/>
        <v>Thursday</v>
      </c>
      <c r="E154" s="31"/>
      <c r="F154" s="11"/>
      <c r="G154" s="11"/>
      <c r="H154" s="31"/>
      <c r="I154" s="11"/>
      <c r="J154" s="22"/>
      <c r="K154" s="35"/>
      <c r="L154" s="35"/>
      <c r="M154" s="35"/>
      <c r="N154" s="36"/>
      <c r="O154" s="34" t="str">
        <f t="shared" si="2"/>
        <v/>
      </c>
    </row>
    <row r="155" ht="22.5" customHeight="1">
      <c r="A155" s="6">
        <v>154.0</v>
      </c>
      <c r="B155" s="11" t="str">
        <f>'Master Schedule'!B155</f>
        <v/>
      </c>
      <c r="C155" s="7">
        <v>46388.0</v>
      </c>
      <c r="D155" s="8" t="str">
        <f t="shared" si="1"/>
        <v>Friday</v>
      </c>
      <c r="E155" s="31"/>
      <c r="F155" s="11"/>
      <c r="G155" s="11"/>
      <c r="H155" s="31"/>
      <c r="I155" s="11"/>
      <c r="J155" s="22"/>
      <c r="K155" s="32"/>
      <c r="L155" s="32"/>
      <c r="M155" s="32"/>
      <c r="N155" s="33"/>
      <c r="O155" s="34" t="str">
        <f t="shared" si="2"/>
        <v/>
      </c>
    </row>
    <row r="156" ht="22.5" customHeight="1">
      <c r="A156" s="6">
        <v>155.0</v>
      </c>
      <c r="B156" s="11" t="str">
        <f>'Master Schedule'!B156</f>
        <v/>
      </c>
      <c r="C156" s="7">
        <v>46389.0</v>
      </c>
      <c r="D156" s="8" t="str">
        <f t="shared" si="1"/>
        <v>Saturday</v>
      </c>
      <c r="E156" s="31"/>
      <c r="F156" s="11"/>
      <c r="G156" s="11"/>
      <c r="H156" s="31"/>
      <c r="I156" s="11"/>
      <c r="J156" s="22"/>
      <c r="K156" s="35"/>
      <c r="L156" s="35"/>
      <c r="M156" s="35"/>
      <c r="N156" s="36"/>
      <c r="O156" s="34" t="str">
        <f t="shared" si="2"/>
        <v/>
      </c>
    </row>
    <row r="157" ht="22.5" customHeight="1">
      <c r="A157" s="6">
        <v>156.0</v>
      </c>
      <c r="B157" s="11" t="str">
        <f>'Master Schedule'!B157</f>
        <v/>
      </c>
      <c r="C157" s="7">
        <v>46390.0</v>
      </c>
      <c r="D157" s="8" t="str">
        <f t="shared" si="1"/>
        <v>Sunday</v>
      </c>
      <c r="E157" s="31"/>
      <c r="F157" s="11"/>
      <c r="G157" s="11"/>
      <c r="H157" s="31"/>
      <c r="I157" s="11"/>
      <c r="J157" s="22"/>
      <c r="K157" s="32"/>
      <c r="L157" s="32"/>
      <c r="M157" s="32"/>
      <c r="N157" s="33"/>
      <c r="O157" s="34" t="str">
        <f t="shared" si="2"/>
        <v/>
      </c>
    </row>
    <row r="158" ht="22.5" customHeight="1">
      <c r="A158" s="6">
        <v>157.0</v>
      </c>
      <c r="B158" s="11" t="str">
        <f>'Master Schedule'!B158</f>
        <v/>
      </c>
      <c r="C158" s="7">
        <v>46391.0</v>
      </c>
      <c r="D158" s="8" t="str">
        <f t="shared" si="1"/>
        <v>Monday</v>
      </c>
      <c r="E158" s="31"/>
      <c r="F158" s="11"/>
      <c r="G158" s="11"/>
      <c r="H158" s="31"/>
      <c r="I158" s="11"/>
      <c r="J158" s="22"/>
      <c r="K158" s="35"/>
      <c r="L158" s="35"/>
      <c r="M158" s="35"/>
      <c r="N158" s="36"/>
      <c r="O158" s="34" t="str">
        <f t="shared" si="2"/>
        <v/>
      </c>
    </row>
    <row r="159" ht="22.5" customHeight="1">
      <c r="A159" s="6">
        <v>158.0</v>
      </c>
      <c r="B159" s="11" t="str">
        <f>'Master Schedule'!B159</f>
        <v/>
      </c>
      <c r="C159" s="7">
        <v>46392.0</v>
      </c>
      <c r="D159" s="8" t="str">
        <f t="shared" si="1"/>
        <v>Tuesday</v>
      </c>
      <c r="E159" s="31"/>
      <c r="F159" s="11"/>
      <c r="G159" s="11"/>
      <c r="H159" s="31"/>
      <c r="I159" s="11"/>
      <c r="J159" s="22"/>
      <c r="K159" s="32"/>
      <c r="L159" s="32"/>
      <c r="M159" s="32"/>
      <c r="N159" s="33"/>
      <c r="O159" s="34" t="str">
        <f t="shared" si="2"/>
        <v/>
      </c>
    </row>
    <row r="160" ht="22.5" customHeight="1">
      <c r="A160" s="6">
        <v>159.0</v>
      </c>
      <c r="B160" s="11" t="str">
        <f>'Master Schedule'!B160</f>
        <v/>
      </c>
      <c r="C160" s="7">
        <v>46393.0</v>
      </c>
      <c r="D160" s="8" t="str">
        <f t="shared" si="1"/>
        <v>Wednesday</v>
      </c>
      <c r="E160" s="31"/>
      <c r="F160" s="11"/>
      <c r="G160" s="11"/>
      <c r="H160" s="31"/>
      <c r="I160" s="11"/>
      <c r="J160" s="22"/>
      <c r="K160" s="35"/>
      <c r="L160" s="35"/>
      <c r="M160" s="35"/>
      <c r="N160" s="36"/>
      <c r="O160" s="34" t="str">
        <f t="shared" si="2"/>
        <v/>
      </c>
    </row>
    <row r="161" ht="22.5" customHeight="1">
      <c r="A161" s="6">
        <v>160.0</v>
      </c>
      <c r="B161" s="11" t="str">
        <f>'Master Schedule'!B161</f>
        <v/>
      </c>
      <c r="C161" s="7">
        <v>46394.0</v>
      </c>
      <c r="D161" s="8" t="str">
        <f t="shared" si="1"/>
        <v>Thursday</v>
      </c>
      <c r="E161" s="31"/>
      <c r="F161" s="11"/>
      <c r="G161" s="11"/>
      <c r="H161" s="31"/>
      <c r="I161" s="11"/>
      <c r="J161" s="22"/>
      <c r="K161" s="32"/>
      <c r="L161" s="32"/>
      <c r="M161" s="32"/>
      <c r="N161" s="33"/>
      <c r="O161" s="34" t="str">
        <f t="shared" si="2"/>
        <v/>
      </c>
    </row>
    <row r="162" ht="22.5" customHeight="1">
      <c r="A162" s="6">
        <v>161.0</v>
      </c>
      <c r="B162" s="11" t="str">
        <f>'Master Schedule'!B162</f>
        <v/>
      </c>
      <c r="C162" s="7">
        <v>46395.0</v>
      </c>
      <c r="D162" s="8" t="str">
        <f t="shared" si="1"/>
        <v>Friday</v>
      </c>
      <c r="E162" s="31"/>
      <c r="F162" s="11"/>
      <c r="G162" s="11"/>
      <c r="H162" s="31"/>
      <c r="I162" s="11"/>
      <c r="J162" s="22"/>
      <c r="K162" s="35"/>
      <c r="L162" s="35"/>
      <c r="M162" s="35"/>
      <c r="N162" s="36"/>
      <c r="O162" s="34" t="str">
        <f t="shared" si="2"/>
        <v/>
      </c>
    </row>
    <row r="163" ht="22.5" customHeight="1">
      <c r="A163" s="6">
        <v>162.0</v>
      </c>
      <c r="B163" s="11" t="str">
        <f>'Master Schedule'!B163</f>
        <v/>
      </c>
      <c r="C163" s="7">
        <v>46396.0</v>
      </c>
      <c r="D163" s="8" t="str">
        <f t="shared" si="1"/>
        <v>Saturday</v>
      </c>
      <c r="E163" s="31"/>
      <c r="F163" s="11"/>
      <c r="G163" s="11"/>
      <c r="H163" s="31"/>
      <c r="I163" s="11"/>
      <c r="J163" s="22"/>
      <c r="K163" s="32"/>
      <c r="L163" s="32"/>
      <c r="M163" s="32"/>
      <c r="N163" s="33"/>
      <c r="O163" s="34" t="str">
        <f t="shared" si="2"/>
        <v/>
      </c>
    </row>
    <row r="164" ht="22.5" customHeight="1">
      <c r="A164" s="6">
        <v>163.0</v>
      </c>
      <c r="B164" s="11" t="str">
        <f>'Master Schedule'!B164</f>
        <v/>
      </c>
      <c r="C164" s="7">
        <v>46397.0</v>
      </c>
      <c r="D164" s="8" t="str">
        <f t="shared" si="1"/>
        <v>Sunday</v>
      </c>
      <c r="E164" s="31"/>
      <c r="F164" s="11"/>
      <c r="G164" s="11"/>
      <c r="H164" s="31"/>
      <c r="I164" s="11"/>
      <c r="J164" s="22"/>
      <c r="K164" s="35"/>
      <c r="L164" s="35"/>
      <c r="M164" s="35"/>
      <c r="N164" s="36"/>
      <c r="O164" s="34" t="str">
        <f t="shared" si="2"/>
        <v/>
      </c>
    </row>
    <row r="165" ht="22.5" customHeight="1">
      <c r="A165" s="6">
        <v>164.0</v>
      </c>
      <c r="B165" s="11" t="str">
        <f>'Master Schedule'!B165</f>
        <v/>
      </c>
      <c r="C165" s="7">
        <v>46398.0</v>
      </c>
      <c r="D165" s="8" t="str">
        <f t="shared" si="1"/>
        <v>Monday</v>
      </c>
      <c r="E165" s="31"/>
      <c r="F165" s="11"/>
      <c r="G165" s="11"/>
      <c r="H165" s="31"/>
      <c r="I165" s="11"/>
      <c r="J165" s="22"/>
      <c r="K165" s="32"/>
      <c r="L165" s="32"/>
      <c r="M165" s="32"/>
      <c r="N165" s="33"/>
      <c r="O165" s="34" t="str">
        <f t="shared" si="2"/>
        <v/>
      </c>
    </row>
    <row r="166" ht="22.5" customHeight="1">
      <c r="A166" s="6">
        <v>165.0</v>
      </c>
      <c r="B166" s="11" t="str">
        <f>'Master Schedule'!B166</f>
        <v/>
      </c>
      <c r="C166" s="7">
        <v>46399.0</v>
      </c>
      <c r="D166" s="8" t="str">
        <f t="shared" si="1"/>
        <v>Tuesday</v>
      </c>
      <c r="E166" s="31"/>
      <c r="F166" s="11"/>
      <c r="G166" s="11"/>
      <c r="H166" s="31"/>
      <c r="I166" s="11"/>
      <c r="J166" s="22"/>
      <c r="K166" s="35"/>
      <c r="L166" s="35"/>
      <c r="M166" s="35"/>
      <c r="N166" s="36"/>
      <c r="O166" s="34" t="str">
        <f t="shared" si="2"/>
        <v/>
      </c>
    </row>
    <row r="167" ht="22.5" customHeight="1">
      <c r="A167" s="6">
        <v>166.0</v>
      </c>
      <c r="B167" s="11" t="str">
        <f>'Master Schedule'!B167</f>
        <v/>
      </c>
      <c r="C167" s="7">
        <v>46400.0</v>
      </c>
      <c r="D167" s="8" t="str">
        <f t="shared" si="1"/>
        <v>Wednesday</v>
      </c>
      <c r="E167" s="31"/>
      <c r="F167" s="11"/>
      <c r="G167" s="11"/>
      <c r="H167" s="31"/>
      <c r="I167" s="11"/>
      <c r="J167" s="22"/>
      <c r="K167" s="32"/>
      <c r="L167" s="32"/>
      <c r="M167" s="32"/>
      <c r="N167" s="33"/>
      <c r="O167" s="34" t="str">
        <f t="shared" si="2"/>
        <v/>
      </c>
    </row>
    <row r="168" ht="22.5" customHeight="1">
      <c r="A168" s="6">
        <v>167.0</v>
      </c>
      <c r="B168" s="11" t="str">
        <f>'Master Schedule'!B168</f>
        <v/>
      </c>
      <c r="C168" s="7">
        <v>46401.0</v>
      </c>
      <c r="D168" s="8" t="str">
        <f t="shared" si="1"/>
        <v>Thursday</v>
      </c>
      <c r="E168" s="31"/>
      <c r="F168" s="11"/>
      <c r="G168" s="11"/>
      <c r="H168" s="31"/>
      <c r="I168" s="11"/>
      <c r="J168" s="22"/>
      <c r="K168" s="35"/>
      <c r="L168" s="35"/>
      <c r="M168" s="35"/>
      <c r="N168" s="36"/>
      <c r="O168" s="34" t="str">
        <f t="shared" si="2"/>
        <v/>
      </c>
    </row>
    <row r="169" ht="22.5" customHeight="1">
      <c r="A169" s="6">
        <v>168.0</v>
      </c>
      <c r="B169" s="11" t="str">
        <f>'Master Schedule'!B169</f>
        <v/>
      </c>
      <c r="C169" s="7">
        <v>46402.0</v>
      </c>
      <c r="D169" s="8" t="str">
        <f t="shared" si="1"/>
        <v>Friday</v>
      </c>
      <c r="E169" s="31"/>
      <c r="F169" s="11"/>
      <c r="G169" s="11"/>
      <c r="H169" s="31"/>
      <c r="I169" s="11"/>
      <c r="J169" s="22"/>
      <c r="K169" s="32"/>
      <c r="L169" s="32"/>
      <c r="M169" s="32"/>
      <c r="N169" s="33"/>
      <c r="O169" s="34" t="str">
        <f t="shared" si="2"/>
        <v/>
      </c>
    </row>
    <row r="170" ht="22.5" customHeight="1">
      <c r="A170" s="6">
        <v>169.0</v>
      </c>
      <c r="B170" s="11" t="str">
        <f>'Master Schedule'!B170</f>
        <v/>
      </c>
      <c r="C170" s="7">
        <v>46403.0</v>
      </c>
      <c r="D170" s="8" t="str">
        <f t="shared" si="1"/>
        <v>Saturday</v>
      </c>
      <c r="E170" s="31"/>
      <c r="F170" s="11"/>
      <c r="G170" s="11"/>
      <c r="H170" s="31"/>
      <c r="I170" s="11"/>
      <c r="J170" s="22"/>
      <c r="K170" s="35"/>
      <c r="L170" s="35"/>
      <c r="M170" s="35"/>
      <c r="N170" s="36"/>
      <c r="O170" s="34" t="str">
        <f t="shared" si="2"/>
        <v/>
      </c>
    </row>
    <row r="171" ht="22.5" customHeight="1">
      <c r="A171" s="6">
        <v>170.0</v>
      </c>
      <c r="B171" s="11" t="str">
        <f>'Master Schedule'!B171</f>
        <v/>
      </c>
      <c r="C171" s="7">
        <v>46404.0</v>
      </c>
      <c r="D171" s="8" t="str">
        <f t="shared" si="1"/>
        <v>Sunday</v>
      </c>
      <c r="E171" s="31"/>
      <c r="F171" s="11"/>
      <c r="G171" s="11"/>
      <c r="H171" s="31"/>
      <c r="I171" s="11"/>
      <c r="J171" s="22"/>
      <c r="K171" s="32"/>
      <c r="L171" s="32"/>
      <c r="M171" s="32"/>
      <c r="N171" s="33"/>
      <c r="O171" s="34" t="str">
        <f t="shared" si="2"/>
        <v/>
      </c>
    </row>
    <row r="172" ht="22.5" customHeight="1">
      <c r="A172" s="6">
        <v>171.0</v>
      </c>
      <c r="B172" s="11" t="str">
        <f>'Master Schedule'!B172</f>
        <v/>
      </c>
      <c r="C172" s="7">
        <v>46405.0</v>
      </c>
      <c r="D172" s="8" t="str">
        <f t="shared" si="1"/>
        <v>Monday</v>
      </c>
      <c r="E172" s="31"/>
      <c r="F172" s="11"/>
      <c r="G172" s="11"/>
      <c r="H172" s="31"/>
      <c r="I172" s="11"/>
      <c r="J172" s="22"/>
      <c r="K172" s="35"/>
      <c r="L172" s="35"/>
      <c r="M172" s="35"/>
      <c r="N172" s="36"/>
      <c r="O172" s="34" t="str">
        <f t="shared" si="2"/>
        <v/>
      </c>
    </row>
    <row r="173" ht="22.5" customHeight="1">
      <c r="A173" s="6">
        <v>172.0</v>
      </c>
      <c r="B173" s="11" t="str">
        <f>'Master Schedule'!B173</f>
        <v/>
      </c>
      <c r="C173" s="7">
        <v>46406.0</v>
      </c>
      <c r="D173" s="8" t="str">
        <f t="shared" si="1"/>
        <v>Tuesday</v>
      </c>
      <c r="E173" s="31"/>
      <c r="F173" s="11"/>
      <c r="G173" s="11"/>
      <c r="H173" s="31"/>
      <c r="I173" s="11"/>
      <c r="J173" s="22"/>
      <c r="K173" s="32"/>
      <c r="L173" s="32"/>
      <c r="M173" s="32"/>
      <c r="N173" s="33"/>
      <c r="O173" s="34" t="str">
        <f t="shared" si="2"/>
        <v/>
      </c>
    </row>
    <row r="174" ht="22.5" customHeight="1">
      <c r="A174" s="6">
        <v>173.0</v>
      </c>
      <c r="B174" s="11" t="str">
        <f>'Master Schedule'!B174</f>
        <v/>
      </c>
      <c r="C174" s="7">
        <v>46407.0</v>
      </c>
      <c r="D174" s="8" t="str">
        <f t="shared" si="1"/>
        <v>Wednesday</v>
      </c>
      <c r="E174" s="31"/>
      <c r="F174" s="11"/>
      <c r="G174" s="11"/>
      <c r="H174" s="31"/>
      <c r="I174" s="11"/>
      <c r="J174" s="22"/>
      <c r="K174" s="35"/>
      <c r="L174" s="35"/>
      <c r="M174" s="35"/>
      <c r="N174" s="36"/>
      <c r="O174" s="34" t="str">
        <f t="shared" si="2"/>
        <v/>
      </c>
    </row>
    <row r="175" ht="22.5" customHeight="1">
      <c r="A175" s="6">
        <v>174.0</v>
      </c>
      <c r="B175" s="11" t="str">
        <f>'Master Schedule'!B175</f>
        <v/>
      </c>
      <c r="C175" s="7">
        <v>46408.0</v>
      </c>
      <c r="D175" s="8" t="str">
        <f t="shared" si="1"/>
        <v>Thursday</v>
      </c>
      <c r="E175" s="31"/>
      <c r="F175" s="11"/>
      <c r="G175" s="11"/>
      <c r="H175" s="31"/>
      <c r="I175" s="11"/>
      <c r="J175" s="22"/>
      <c r="K175" s="32"/>
      <c r="L175" s="32"/>
      <c r="M175" s="32"/>
      <c r="N175" s="33"/>
      <c r="O175" s="34" t="str">
        <f t="shared" si="2"/>
        <v/>
      </c>
    </row>
    <row r="176" ht="22.5" customHeight="1">
      <c r="A176" s="6">
        <v>175.0</v>
      </c>
      <c r="B176" s="11" t="str">
        <f>'Master Schedule'!B176</f>
        <v/>
      </c>
      <c r="C176" s="7">
        <v>46409.0</v>
      </c>
      <c r="D176" s="8" t="str">
        <f t="shared" si="1"/>
        <v>Friday</v>
      </c>
      <c r="E176" s="31"/>
      <c r="F176" s="11"/>
      <c r="G176" s="11"/>
      <c r="H176" s="31"/>
      <c r="I176" s="11"/>
      <c r="J176" s="22"/>
      <c r="K176" s="35"/>
      <c r="L176" s="35"/>
      <c r="M176" s="35"/>
      <c r="N176" s="36"/>
      <c r="O176" s="34" t="str">
        <f t="shared" si="2"/>
        <v/>
      </c>
    </row>
    <row r="177" ht="22.5" customHeight="1">
      <c r="A177" s="6">
        <v>176.0</v>
      </c>
      <c r="B177" s="11" t="str">
        <f>'Master Schedule'!B177</f>
        <v/>
      </c>
      <c r="C177" s="7">
        <v>46410.0</v>
      </c>
      <c r="D177" s="8" t="str">
        <f t="shared" si="1"/>
        <v>Saturday</v>
      </c>
      <c r="E177" s="31"/>
      <c r="F177" s="11"/>
      <c r="G177" s="11"/>
      <c r="H177" s="31"/>
      <c r="I177" s="11"/>
      <c r="J177" s="22"/>
      <c r="K177" s="32"/>
      <c r="L177" s="32"/>
      <c r="M177" s="32"/>
      <c r="N177" s="33"/>
      <c r="O177" s="34" t="str">
        <f t="shared" si="2"/>
        <v/>
      </c>
    </row>
    <row r="178" ht="22.5" customHeight="1">
      <c r="A178" s="6">
        <v>177.0</v>
      </c>
      <c r="B178" s="11" t="str">
        <f>'Master Schedule'!B178</f>
        <v/>
      </c>
      <c r="C178" s="7">
        <v>46411.0</v>
      </c>
      <c r="D178" s="8" t="str">
        <f t="shared" si="1"/>
        <v>Sunday</v>
      </c>
      <c r="E178" s="31"/>
      <c r="F178" s="11"/>
      <c r="G178" s="11"/>
      <c r="H178" s="31"/>
      <c r="I178" s="11"/>
      <c r="J178" s="22"/>
      <c r="K178" s="35"/>
      <c r="L178" s="35"/>
      <c r="M178" s="35"/>
      <c r="N178" s="36"/>
      <c r="O178" s="34" t="str">
        <f t="shared" si="2"/>
        <v/>
      </c>
    </row>
    <row r="179" ht="22.5" customHeight="1">
      <c r="A179" s="6">
        <v>178.0</v>
      </c>
      <c r="B179" s="11" t="str">
        <f>'Master Schedule'!B179</f>
        <v/>
      </c>
      <c r="C179" s="7">
        <v>46412.0</v>
      </c>
      <c r="D179" s="8" t="str">
        <f t="shared" si="1"/>
        <v>Monday</v>
      </c>
      <c r="E179" s="31"/>
      <c r="F179" s="11"/>
      <c r="G179" s="11"/>
      <c r="H179" s="31"/>
      <c r="I179" s="11"/>
      <c r="J179" s="22"/>
      <c r="K179" s="32"/>
      <c r="L179" s="32"/>
      <c r="M179" s="32"/>
      <c r="N179" s="33"/>
      <c r="O179" s="34" t="str">
        <f t="shared" si="2"/>
        <v/>
      </c>
    </row>
    <row r="180" ht="22.5" customHeight="1">
      <c r="A180" s="6">
        <v>179.0</v>
      </c>
      <c r="B180" s="11" t="str">
        <f>'Master Schedule'!B180</f>
        <v/>
      </c>
      <c r="C180" s="7">
        <v>46413.0</v>
      </c>
      <c r="D180" s="8" t="str">
        <f t="shared" si="1"/>
        <v>Tuesday</v>
      </c>
      <c r="E180" s="31"/>
      <c r="F180" s="11"/>
      <c r="G180" s="11"/>
      <c r="H180" s="31"/>
      <c r="I180" s="11"/>
      <c r="J180" s="22"/>
      <c r="K180" s="35"/>
      <c r="L180" s="35"/>
      <c r="M180" s="35"/>
      <c r="N180" s="36"/>
      <c r="O180" s="34" t="str">
        <f t="shared" si="2"/>
        <v/>
      </c>
    </row>
    <row r="181" ht="22.5" customHeight="1">
      <c r="A181" s="6">
        <v>180.0</v>
      </c>
      <c r="B181" s="11" t="str">
        <f>'Master Schedule'!B181</f>
        <v/>
      </c>
      <c r="C181" s="7">
        <v>46414.0</v>
      </c>
      <c r="D181" s="8" t="str">
        <f t="shared" si="1"/>
        <v>Wednesday</v>
      </c>
      <c r="E181" s="31"/>
      <c r="F181" s="11"/>
      <c r="G181" s="11"/>
      <c r="H181" s="31"/>
      <c r="I181" s="11"/>
      <c r="J181" s="22"/>
      <c r="K181" s="32"/>
      <c r="L181" s="32"/>
      <c r="M181" s="32"/>
      <c r="N181" s="33"/>
      <c r="O181" s="34" t="str">
        <f t="shared" si="2"/>
        <v/>
      </c>
    </row>
    <row r="182" ht="22.5" customHeight="1">
      <c r="A182" s="6">
        <v>181.0</v>
      </c>
      <c r="B182" s="11" t="str">
        <f>'Master Schedule'!B182</f>
        <v/>
      </c>
      <c r="C182" s="7">
        <v>46415.0</v>
      </c>
      <c r="D182" s="8" t="str">
        <f t="shared" si="1"/>
        <v>Thursday</v>
      </c>
      <c r="E182" s="31"/>
      <c r="F182" s="11"/>
      <c r="G182" s="11"/>
      <c r="H182" s="31"/>
      <c r="I182" s="11"/>
      <c r="J182" s="22"/>
      <c r="K182" s="35"/>
      <c r="L182" s="35"/>
      <c r="M182" s="35"/>
      <c r="N182" s="36"/>
      <c r="O182" s="34" t="str">
        <f t="shared" si="2"/>
        <v/>
      </c>
    </row>
    <row r="183" ht="22.5" customHeight="1">
      <c r="A183" s="6">
        <v>182.0</v>
      </c>
      <c r="B183" s="11" t="str">
        <f>'Master Schedule'!B183</f>
        <v/>
      </c>
      <c r="C183" s="7">
        <v>46416.0</v>
      </c>
      <c r="D183" s="8" t="str">
        <f t="shared" si="1"/>
        <v>Friday</v>
      </c>
      <c r="E183" s="31"/>
      <c r="F183" s="11"/>
      <c r="G183" s="11"/>
      <c r="H183" s="31"/>
      <c r="I183" s="11"/>
      <c r="J183" s="22"/>
      <c r="K183" s="32"/>
      <c r="L183" s="32"/>
      <c r="M183" s="32"/>
      <c r="N183" s="33"/>
      <c r="O183" s="34" t="str">
        <f t="shared" si="2"/>
        <v/>
      </c>
    </row>
    <row r="184" ht="22.5" customHeight="1">
      <c r="A184" s="6">
        <v>183.0</v>
      </c>
      <c r="B184" s="11" t="str">
        <f>'Master Schedule'!B184</f>
        <v/>
      </c>
      <c r="C184" s="7">
        <v>46417.0</v>
      </c>
      <c r="D184" s="8" t="str">
        <f t="shared" si="1"/>
        <v>Saturday</v>
      </c>
      <c r="E184" s="31"/>
      <c r="F184" s="11"/>
      <c r="G184" s="11"/>
      <c r="H184" s="31"/>
      <c r="I184" s="11"/>
      <c r="J184" s="22"/>
      <c r="K184" s="35"/>
      <c r="L184" s="35"/>
      <c r="M184" s="35"/>
      <c r="N184" s="36"/>
      <c r="O184" s="34" t="str">
        <f t="shared" si="2"/>
        <v/>
      </c>
    </row>
    <row r="185" ht="22.5" customHeight="1">
      <c r="A185" s="6">
        <v>184.0</v>
      </c>
      <c r="B185" s="11" t="str">
        <f>'Master Schedule'!B185</f>
        <v/>
      </c>
      <c r="C185" s="7">
        <v>46418.0</v>
      </c>
      <c r="D185" s="8" t="str">
        <f t="shared" si="1"/>
        <v>Sunday</v>
      </c>
      <c r="E185" s="31"/>
      <c r="F185" s="11"/>
      <c r="G185" s="11"/>
      <c r="H185" s="31"/>
      <c r="I185" s="11"/>
      <c r="J185" s="22"/>
      <c r="K185" s="32"/>
      <c r="L185" s="32"/>
      <c r="M185" s="32"/>
      <c r="N185" s="33"/>
      <c r="O185" s="34" t="str">
        <f t="shared" si="2"/>
        <v/>
      </c>
    </row>
    <row r="186" ht="22.5" customHeight="1">
      <c r="A186" s="6">
        <v>185.0</v>
      </c>
      <c r="B186" s="11" t="str">
        <f>'Master Schedule'!B186</f>
        <v/>
      </c>
      <c r="C186" s="7">
        <v>46419.0</v>
      </c>
      <c r="D186" s="8" t="str">
        <f t="shared" si="1"/>
        <v>Monday</v>
      </c>
      <c r="E186" s="31"/>
      <c r="F186" s="11"/>
      <c r="G186" s="11"/>
      <c r="H186" s="31"/>
      <c r="I186" s="11"/>
      <c r="J186" s="22"/>
      <c r="K186" s="35"/>
      <c r="L186" s="35"/>
      <c r="M186" s="35"/>
      <c r="N186" s="36"/>
      <c r="O186" s="34" t="str">
        <f t="shared" si="2"/>
        <v/>
      </c>
    </row>
    <row r="187" ht="22.5" customHeight="1">
      <c r="A187" s="6">
        <v>186.0</v>
      </c>
      <c r="B187" s="11" t="str">
        <f>'Master Schedule'!B187</f>
        <v/>
      </c>
      <c r="C187" s="7">
        <v>46420.0</v>
      </c>
      <c r="D187" s="8" t="str">
        <f t="shared" si="1"/>
        <v>Tuesday</v>
      </c>
      <c r="E187" s="31"/>
      <c r="F187" s="11"/>
      <c r="G187" s="11"/>
      <c r="H187" s="31"/>
      <c r="I187" s="11"/>
      <c r="J187" s="22"/>
      <c r="K187" s="32"/>
      <c r="L187" s="32"/>
      <c r="M187" s="32"/>
      <c r="N187" s="33"/>
      <c r="O187" s="34" t="str">
        <f t="shared" si="2"/>
        <v/>
      </c>
    </row>
    <row r="188" ht="22.5" customHeight="1">
      <c r="A188" s="6">
        <v>187.0</v>
      </c>
      <c r="B188" s="11" t="str">
        <f>'Master Schedule'!B188</f>
        <v/>
      </c>
      <c r="C188" s="7">
        <v>46421.0</v>
      </c>
      <c r="D188" s="8" t="str">
        <f t="shared" si="1"/>
        <v>Wednesday</v>
      </c>
      <c r="E188" s="31"/>
      <c r="F188" s="11"/>
      <c r="G188" s="11"/>
      <c r="H188" s="31"/>
      <c r="I188" s="11"/>
      <c r="J188" s="22"/>
      <c r="K188" s="35"/>
      <c r="L188" s="35"/>
      <c r="M188" s="35"/>
      <c r="N188" s="36"/>
      <c r="O188" s="34" t="str">
        <f t="shared" si="2"/>
        <v/>
      </c>
    </row>
    <row r="189" ht="22.5" customHeight="1">
      <c r="A189" s="6">
        <v>188.0</v>
      </c>
      <c r="B189" s="11" t="str">
        <f>'Master Schedule'!B189</f>
        <v/>
      </c>
      <c r="C189" s="7">
        <v>46422.0</v>
      </c>
      <c r="D189" s="8" t="str">
        <f t="shared" si="1"/>
        <v>Thursday</v>
      </c>
      <c r="E189" s="31"/>
      <c r="F189" s="11"/>
      <c r="G189" s="11"/>
      <c r="H189" s="31"/>
      <c r="I189" s="11"/>
      <c r="J189" s="22"/>
      <c r="K189" s="32"/>
      <c r="L189" s="32"/>
      <c r="M189" s="32"/>
      <c r="N189" s="33"/>
      <c r="O189" s="34" t="str">
        <f t="shared" si="2"/>
        <v/>
      </c>
    </row>
    <row r="190" ht="22.5" customHeight="1">
      <c r="A190" s="6">
        <v>189.0</v>
      </c>
      <c r="B190" s="11" t="str">
        <f>'Master Schedule'!B190</f>
        <v/>
      </c>
      <c r="C190" s="7">
        <v>46423.0</v>
      </c>
      <c r="D190" s="8" t="str">
        <f t="shared" si="1"/>
        <v>Friday</v>
      </c>
      <c r="E190" s="31"/>
      <c r="F190" s="11"/>
      <c r="G190" s="11"/>
      <c r="H190" s="31"/>
      <c r="I190" s="11"/>
      <c r="J190" s="22"/>
      <c r="K190" s="35"/>
      <c r="L190" s="35"/>
      <c r="M190" s="35"/>
      <c r="N190" s="36"/>
      <c r="O190" s="34" t="str">
        <f t="shared" si="2"/>
        <v/>
      </c>
    </row>
    <row r="191" ht="22.5" customHeight="1">
      <c r="A191" s="6">
        <v>190.0</v>
      </c>
      <c r="B191" s="11" t="str">
        <f>'Master Schedule'!B191</f>
        <v/>
      </c>
      <c r="C191" s="7">
        <v>46424.0</v>
      </c>
      <c r="D191" s="8" t="str">
        <f t="shared" si="1"/>
        <v>Saturday</v>
      </c>
      <c r="E191" s="31"/>
      <c r="F191" s="11"/>
      <c r="G191" s="11"/>
      <c r="H191" s="31"/>
      <c r="I191" s="11"/>
      <c r="J191" s="22"/>
      <c r="K191" s="32"/>
      <c r="L191" s="32"/>
      <c r="M191" s="32"/>
      <c r="N191" s="33"/>
      <c r="O191" s="34" t="str">
        <f t="shared" si="2"/>
        <v/>
      </c>
    </row>
    <row r="192" ht="22.5" customHeight="1">
      <c r="A192" s="6">
        <v>191.0</v>
      </c>
      <c r="B192" s="11" t="str">
        <f>'Master Schedule'!B192</f>
        <v/>
      </c>
      <c r="C192" s="7">
        <v>46425.0</v>
      </c>
      <c r="D192" s="8" t="str">
        <f t="shared" si="1"/>
        <v>Sunday</v>
      </c>
      <c r="E192" s="31"/>
      <c r="F192" s="11"/>
      <c r="G192" s="11"/>
      <c r="H192" s="31"/>
      <c r="I192" s="11"/>
      <c r="J192" s="22"/>
      <c r="K192" s="35"/>
      <c r="L192" s="35"/>
      <c r="M192" s="35"/>
      <c r="N192" s="36"/>
      <c r="O192" s="34" t="str">
        <f t="shared" si="2"/>
        <v/>
      </c>
    </row>
    <row r="193" ht="22.5" customHeight="1">
      <c r="A193" s="6">
        <v>192.0</v>
      </c>
      <c r="B193" s="11" t="str">
        <f>'Master Schedule'!B193</f>
        <v/>
      </c>
      <c r="C193" s="7">
        <v>46426.0</v>
      </c>
      <c r="D193" s="8" t="str">
        <f t="shared" si="1"/>
        <v>Monday</v>
      </c>
      <c r="E193" s="31"/>
      <c r="F193" s="11"/>
      <c r="G193" s="11"/>
      <c r="H193" s="31"/>
      <c r="I193" s="11"/>
      <c r="J193" s="22"/>
      <c r="K193" s="32"/>
      <c r="L193" s="32"/>
      <c r="M193" s="32"/>
      <c r="N193" s="33"/>
      <c r="O193" s="34" t="str">
        <f t="shared" si="2"/>
        <v/>
      </c>
    </row>
    <row r="194" ht="22.5" customHeight="1">
      <c r="A194" s="6">
        <v>193.0</v>
      </c>
      <c r="B194" s="11" t="str">
        <f>'Master Schedule'!B194</f>
        <v/>
      </c>
      <c r="C194" s="7">
        <v>46427.0</v>
      </c>
      <c r="D194" s="8" t="str">
        <f t="shared" si="1"/>
        <v>Tuesday</v>
      </c>
      <c r="E194" s="31"/>
      <c r="F194" s="11"/>
      <c r="G194" s="11"/>
      <c r="H194" s="31"/>
      <c r="I194" s="11"/>
      <c r="J194" s="22"/>
      <c r="K194" s="35"/>
      <c r="L194" s="35"/>
      <c r="M194" s="35"/>
      <c r="N194" s="36"/>
      <c r="O194" s="34" t="str">
        <f t="shared" si="2"/>
        <v/>
      </c>
    </row>
    <row r="195" ht="22.5" customHeight="1">
      <c r="A195" s="6">
        <v>194.0</v>
      </c>
      <c r="B195" s="11" t="str">
        <f>'Master Schedule'!B195</f>
        <v/>
      </c>
      <c r="C195" s="7">
        <v>46428.0</v>
      </c>
      <c r="D195" s="8" t="str">
        <f t="shared" si="1"/>
        <v>Wednesday</v>
      </c>
      <c r="E195" s="31"/>
      <c r="F195" s="11"/>
      <c r="G195" s="11"/>
      <c r="H195" s="31"/>
      <c r="I195" s="11"/>
      <c r="J195" s="22"/>
      <c r="K195" s="32"/>
      <c r="L195" s="32"/>
      <c r="M195" s="32"/>
      <c r="N195" s="33"/>
      <c r="O195" s="34" t="str">
        <f t="shared" si="2"/>
        <v/>
      </c>
    </row>
    <row r="196" ht="22.5" customHeight="1">
      <c r="A196" s="6">
        <v>195.0</v>
      </c>
      <c r="B196" s="11" t="str">
        <f>'Master Schedule'!B196</f>
        <v/>
      </c>
      <c r="C196" s="7">
        <v>46429.0</v>
      </c>
      <c r="D196" s="8" t="str">
        <f t="shared" si="1"/>
        <v>Thursday</v>
      </c>
      <c r="E196" s="31"/>
      <c r="F196" s="11"/>
      <c r="G196" s="11"/>
      <c r="H196" s="31"/>
      <c r="I196" s="11"/>
      <c r="J196" s="22"/>
      <c r="K196" s="35"/>
      <c r="L196" s="35"/>
      <c r="M196" s="35"/>
      <c r="N196" s="36"/>
      <c r="O196" s="34" t="str">
        <f t="shared" si="2"/>
        <v/>
      </c>
    </row>
    <row r="197" ht="22.5" customHeight="1">
      <c r="A197" s="6">
        <v>196.0</v>
      </c>
      <c r="B197" s="11" t="str">
        <f>'Master Schedule'!B197</f>
        <v/>
      </c>
      <c r="C197" s="7">
        <v>46430.0</v>
      </c>
      <c r="D197" s="8" t="str">
        <f t="shared" si="1"/>
        <v>Friday</v>
      </c>
      <c r="E197" s="31"/>
      <c r="F197" s="11"/>
      <c r="G197" s="11"/>
      <c r="H197" s="31"/>
      <c r="I197" s="11"/>
      <c r="J197" s="22"/>
      <c r="K197" s="32"/>
      <c r="L197" s="32"/>
      <c r="M197" s="32"/>
      <c r="N197" s="33"/>
      <c r="O197" s="34" t="str">
        <f t="shared" si="2"/>
        <v/>
      </c>
    </row>
    <row r="198" ht="22.5" customHeight="1">
      <c r="A198" s="6">
        <v>197.0</v>
      </c>
      <c r="B198" s="11" t="str">
        <f>'Master Schedule'!B198</f>
        <v/>
      </c>
      <c r="C198" s="7">
        <v>46431.0</v>
      </c>
      <c r="D198" s="8" t="str">
        <f t="shared" si="1"/>
        <v>Saturday</v>
      </c>
      <c r="E198" s="31"/>
      <c r="F198" s="11"/>
      <c r="G198" s="11"/>
      <c r="H198" s="31"/>
      <c r="I198" s="11"/>
      <c r="J198" s="22"/>
      <c r="K198" s="35"/>
      <c r="L198" s="35"/>
      <c r="M198" s="35"/>
      <c r="N198" s="36"/>
      <c r="O198" s="34" t="str">
        <f t="shared" si="2"/>
        <v/>
      </c>
    </row>
    <row r="199" ht="22.5" customHeight="1">
      <c r="A199" s="6">
        <v>198.0</v>
      </c>
      <c r="B199" s="11" t="str">
        <f>'Master Schedule'!B199</f>
        <v/>
      </c>
      <c r="C199" s="7">
        <v>46432.0</v>
      </c>
      <c r="D199" s="8" t="str">
        <f t="shared" si="1"/>
        <v>Sunday</v>
      </c>
      <c r="E199" s="31"/>
      <c r="F199" s="11"/>
      <c r="G199" s="11"/>
      <c r="H199" s="31"/>
      <c r="I199" s="11"/>
      <c r="J199" s="22"/>
      <c r="K199" s="32"/>
      <c r="L199" s="32"/>
      <c r="M199" s="32"/>
      <c r="N199" s="33"/>
      <c r="O199" s="34" t="str">
        <f t="shared" si="2"/>
        <v/>
      </c>
    </row>
    <row r="200" ht="22.5" customHeight="1">
      <c r="A200" s="6">
        <v>199.0</v>
      </c>
      <c r="B200" s="11" t="str">
        <f>'Master Schedule'!B200</f>
        <v/>
      </c>
      <c r="C200" s="7">
        <v>46433.0</v>
      </c>
      <c r="D200" s="8" t="str">
        <f t="shared" si="1"/>
        <v>Monday</v>
      </c>
      <c r="E200" s="31"/>
      <c r="F200" s="11"/>
      <c r="G200" s="11"/>
      <c r="H200" s="31"/>
      <c r="I200" s="11"/>
      <c r="J200" s="22"/>
      <c r="K200" s="35"/>
      <c r="L200" s="35"/>
      <c r="M200" s="35"/>
      <c r="N200" s="36"/>
      <c r="O200" s="34" t="str">
        <f t="shared" si="2"/>
        <v/>
      </c>
    </row>
    <row r="201" ht="22.5" customHeight="1">
      <c r="A201" s="6">
        <v>200.0</v>
      </c>
      <c r="B201" s="11" t="str">
        <f>'Master Schedule'!B201</f>
        <v/>
      </c>
      <c r="C201" s="7">
        <v>46434.0</v>
      </c>
      <c r="D201" s="8" t="str">
        <f t="shared" si="1"/>
        <v>Tuesday</v>
      </c>
      <c r="E201" s="31"/>
      <c r="F201" s="11"/>
      <c r="G201" s="11"/>
      <c r="H201" s="31"/>
      <c r="I201" s="11"/>
      <c r="J201" s="22"/>
      <c r="K201" s="32"/>
      <c r="L201" s="32"/>
      <c r="M201" s="32"/>
      <c r="N201" s="33"/>
      <c r="O201" s="34" t="str">
        <f t="shared" si="2"/>
        <v/>
      </c>
    </row>
    <row r="202" ht="22.5" customHeight="1">
      <c r="A202" s="6">
        <v>201.0</v>
      </c>
      <c r="B202" s="11" t="str">
        <f>'Master Schedule'!B202</f>
        <v/>
      </c>
      <c r="C202" s="7">
        <v>46435.0</v>
      </c>
      <c r="D202" s="8" t="str">
        <f t="shared" si="1"/>
        <v>Wednesday</v>
      </c>
      <c r="E202" s="31"/>
      <c r="F202" s="11"/>
      <c r="G202" s="11"/>
      <c r="H202" s="31"/>
      <c r="I202" s="11"/>
      <c r="J202" s="22"/>
      <c r="K202" s="35"/>
      <c r="L202" s="35"/>
      <c r="M202" s="35"/>
      <c r="N202" s="36"/>
      <c r="O202" s="34" t="str">
        <f t="shared" si="2"/>
        <v/>
      </c>
    </row>
    <row r="203" ht="22.5" customHeight="1">
      <c r="A203" s="6">
        <v>202.0</v>
      </c>
      <c r="B203" s="11" t="str">
        <f>'Master Schedule'!B203</f>
        <v/>
      </c>
      <c r="C203" s="7">
        <v>46436.0</v>
      </c>
      <c r="D203" s="8" t="str">
        <f t="shared" si="1"/>
        <v>Thursday</v>
      </c>
      <c r="E203" s="31"/>
      <c r="F203" s="11"/>
      <c r="G203" s="11"/>
      <c r="H203" s="31"/>
      <c r="I203" s="11"/>
      <c r="J203" s="22"/>
      <c r="K203" s="32"/>
      <c r="L203" s="32"/>
      <c r="M203" s="32"/>
      <c r="N203" s="33"/>
      <c r="O203" s="34" t="str">
        <f t="shared" si="2"/>
        <v/>
      </c>
    </row>
    <row r="204" ht="22.5" customHeight="1">
      <c r="A204" s="6">
        <v>203.0</v>
      </c>
      <c r="B204" s="11" t="str">
        <f>'Master Schedule'!B204</f>
        <v/>
      </c>
      <c r="C204" s="7">
        <v>46437.0</v>
      </c>
      <c r="D204" s="8" t="str">
        <f t="shared" si="1"/>
        <v>Friday</v>
      </c>
      <c r="E204" s="31"/>
      <c r="F204" s="11"/>
      <c r="G204" s="11"/>
      <c r="H204" s="31"/>
      <c r="I204" s="11"/>
      <c r="J204" s="22"/>
      <c r="K204" s="35"/>
      <c r="L204" s="35"/>
      <c r="M204" s="35"/>
      <c r="N204" s="36"/>
      <c r="O204" s="34" t="str">
        <f t="shared" si="2"/>
        <v/>
      </c>
    </row>
    <row r="205" ht="22.5" customHeight="1">
      <c r="A205" s="6">
        <v>204.0</v>
      </c>
      <c r="B205" s="11" t="str">
        <f>'Master Schedule'!B205</f>
        <v/>
      </c>
      <c r="C205" s="7">
        <v>46438.0</v>
      </c>
      <c r="D205" s="8" t="str">
        <f t="shared" si="1"/>
        <v>Saturday</v>
      </c>
      <c r="E205" s="31"/>
      <c r="F205" s="11"/>
      <c r="G205" s="11"/>
      <c r="H205" s="31"/>
      <c r="I205" s="11"/>
      <c r="J205" s="22"/>
      <c r="K205" s="32"/>
      <c r="L205" s="32"/>
      <c r="M205" s="32"/>
      <c r="N205" s="33"/>
      <c r="O205" s="34" t="str">
        <f t="shared" si="2"/>
        <v/>
      </c>
    </row>
    <row r="206" ht="22.5" customHeight="1">
      <c r="A206" s="6">
        <v>205.0</v>
      </c>
      <c r="B206" s="11" t="str">
        <f>'Master Schedule'!B206</f>
        <v/>
      </c>
      <c r="C206" s="7">
        <v>46439.0</v>
      </c>
      <c r="D206" s="8" t="str">
        <f t="shared" si="1"/>
        <v>Sunday</v>
      </c>
      <c r="E206" s="31"/>
      <c r="F206" s="11"/>
      <c r="G206" s="11"/>
      <c r="H206" s="31"/>
      <c r="I206" s="11"/>
      <c r="J206" s="22"/>
      <c r="K206" s="35"/>
      <c r="L206" s="35"/>
      <c r="M206" s="35"/>
      <c r="N206" s="36"/>
      <c r="O206" s="34" t="str">
        <f t="shared" si="2"/>
        <v/>
      </c>
    </row>
    <row r="207" ht="22.5" customHeight="1">
      <c r="A207" s="6">
        <v>206.0</v>
      </c>
      <c r="B207" s="11" t="str">
        <f>'Master Schedule'!B207</f>
        <v/>
      </c>
      <c r="C207" s="7">
        <v>46440.0</v>
      </c>
      <c r="D207" s="8" t="str">
        <f t="shared" si="1"/>
        <v>Monday</v>
      </c>
      <c r="E207" s="31"/>
      <c r="F207" s="11"/>
      <c r="G207" s="11"/>
      <c r="H207" s="31"/>
      <c r="I207" s="11"/>
      <c r="J207" s="22"/>
      <c r="K207" s="32"/>
      <c r="L207" s="32"/>
      <c r="M207" s="32"/>
      <c r="N207" s="33"/>
      <c r="O207" s="34" t="str">
        <f t="shared" si="2"/>
        <v/>
      </c>
    </row>
    <row r="208" ht="22.5" customHeight="1">
      <c r="A208" s="6">
        <v>207.0</v>
      </c>
      <c r="B208" s="11" t="str">
        <f>'Master Schedule'!B208</f>
        <v/>
      </c>
      <c r="C208" s="7">
        <v>46441.0</v>
      </c>
      <c r="D208" s="8" t="str">
        <f t="shared" si="1"/>
        <v>Tuesday</v>
      </c>
      <c r="E208" s="31"/>
      <c r="F208" s="11"/>
      <c r="G208" s="11"/>
      <c r="H208" s="31"/>
      <c r="I208" s="11"/>
      <c r="J208" s="22"/>
      <c r="K208" s="35"/>
      <c r="L208" s="35"/>
      <c r="M208" s="35"/>
      <c r="N208" s="36"/>
      <c r="O208" s="34" t="str">
        <f t="shared" si="2"/>
        <v/>
      </c>
    </row>
    <row r="209" ht="22.5" customHeight="1">
      <c r="A209" s="6">
        <v>208.0</v>
      </c>
      <c r="B209" s="11" t="str">
        <f>'Master Schedule'!B209</f>
        <v/>
      </c>
      <c r="C209" s="7">
        <v>46442.0</v>
      </c>
      <c r="D209" s="8" t="str">
        <f t="shared" si="1"/>
        <v>Wednesday</v>
      </c>
      <c r="E209" s="31"/>
      <c r="F209" s="11"/>
      <c r="G209" s="11"/>
      <c r="H209" s="31"/>
      <c r="I209" s="11"/>
      <c r="J209" s="22"/>
      <c r="K209" s="32"/>
      <c r="L209" s="32"/>
      <c r="M209" s="32"/>
      <c r="N209" s="33"/>
      <c r="O209" s="34" t="str">
        <f t="shared" si="2"/>
        <v/>
      </c>
    </row>
    <row r="210" ht="22.5" customHeight="1">
      <c r="A210" s="6">
        <v>209.0</v>
      </c>
      <c r="B210" s="11" t="str">
        <f>'Master Schedule'!B210</f>
        <v/>
      </c>
      <c r="C210" s="7">
        <v>46443.0</v>
      </c>
      <c r="D210" s="8" t="str">
        <f t="shared" si="1"/>
        <v>Thursday</v>
      </c>
      <c r="E210" s="31"/>
      <c r="F210" s="11"/>
      <c r="G210" s="11"/>
      <c r="H210" s="31"/>
      <c r="I210" s="11"/>
      <c r="J210" s="22"/>
      <c r="K210" s="35"/>
      <c r="L210" s="35"/>
      <c r="M210" s="35"/>
      <c r="N210" s="36"/>
      <c r="O210" s="34" t="str">
        <f t="shared" si="2"/>
        <v/>
      </c>
    </row>
    <row r="211" ht="22.5" customHeight="1">
      <c r="A211" s="6">
        <v>210.0</v>
      </c>
      <c r="B211" s="11" t="str">
        <f>'Master Schedule'!B211</f>
        <v/>
      </c>
      <c r="C211" s="7">
        <v>46444.0</v>
      </c>
      <c r="D211" s="8" t="str">
        <f t="shared" si="1"/>
        <v>Friday</v>
      </c>
      <c r="E211" s="31"/>
      <c r="F211" s="11"/>
      <c r="G211" s="11"/>
      <c r="H211" s="31"/>
      <c r="I211" s="11"/>
      <c r="J211" s="22"/>
      <c r="K211" s="32"/>
      <c r="L211" s="32"/>
      <c r="M211" s="32"/>
      <c r="N211" s="33"/>
      <c r="O211" s="34" t="str">
        <f t="shared" si="2"/>
        <v/>
      </c>
    </row>
    <row r="212" ht="22.5" customHeight="1">
      <c r="A212" s="6">
        <v>211.0</v>
      </c>
      <c r="B212" s="11" t="str">
        <f>'Master Schedule'!B212</f>
        <v/>
      </c>
      <c r="C212" s="7">
        <v>46445.0</v>
      </c>
      <c r="D212" s="8" t="str">
        <f t="shared" si="1"/>
        <v>Saturday</v>
      </c>
      <c r="E212" s="31"/>
      <c r="F212" s="11"/>
      <c r="G212" s="11"/>
      <c r="H212" s="31"/>
      <c r="I212" s="11"/>
      <c r="J212" s="22"/>
      <c r="K212" s="35"/>
      <c r="L212" s="35"/>
      <c r="M212" s="35"/>
      <c r="N212" s="36"/>
      <c r="O212" s="34" t="str">
        <f t="shared" si="2"/>
        <v/>
      </c>
    </row>
    <row r="213" ht="22.5" customHeight="1">
      <c r="A213" s="6">
        <v>212.0</v>
      </c>
      <c r="B213" s="11" t="str">
        <f>'Master Schedule'!B213</f>
        <v/>
      </c>
      <c r="C213" s="7">
        <v>46446.0</v>
      </c>
      <c r="D213" s="8" t="str">
        <f t="shared" si="1"/>
        <v>Sunday</v>
      </c>
      <c r="E213" s="31"/>
      <c r="F213" s="11"/>
      <c r="G213" s="11"/>
      <c r="H213" s="31"/>
      <c r="I213" s="11"/>
      <c r="J213" s="22"/>
      <c r="K213" s="32"/>
      <c r="L213" s="32"/>
      <c r="M213" s="32"/>
      <c r="N213" s="33"/>
      <c r="O213" s="34" t="str">
        <f t="shared" si="2"/>
        <v/>
      </c>
    </row>
    <row r="214" ht="22.5" customHeight="1">
      <c r="A214" s="6">
        <v>213.0</v>
      </c>
      <c r="B214" s="11" t="str">
        <f>'Master Schedule'!B214</f>
        <v/>
      </c>
      <c r="C214" s="7">
        <v>46447.0</v>
      </c>
      <c r="D214" s="8" t="str">
        <f t="shared" si="1"/>
        <v>Monday</v>
      </c>
      <c r="E214" s="31"/>
      <c r="F214" s="11"/>
      <c r="G214" s="11"/>
      <c r="H214" s="31"/>
      <c r="I214" s="11"/>
      <c r="J214" s="22"/>
      <c r="K214" s="35"/>
      <c r="L214" s="35"/>
      <c r="M214" s="35"/>
      <c r="N214" s="36"/>
      <c r="O214" s="34" t="str">
        <f t="shared" si="2"/>
        <v/>
      </c>
    </row>
    <row r="215" ht="22.5" customHeight="1">
      <c r="A215" s="6">
        <v>214.0</v>
      </c>
      <c r="B215" s="11" t="str">
        <f>'Master Schedule'!B215</f>
        <v/>
      </c>
      <c r="C215" s="7">
        <v>46448.0</v>
      </c>
      <c r="D215" s="8" t="str">
        <f t="shared" si="1"/>
        <v>Tuesday</v>
      </c>
      <c r="E215" s="31"/>
      <c r="F215" s="11"/>
      <c r="G215" s="11"/>
      <c r="H215" s="31"/>
      <c r="I215" s="11"/>
      <c r="J215" s="22"/>
      <c r="K215" s="32"/>
      <c r="L215" s="32"/>
      <c r="M215" s="32"/>
      <c r="N215" s="33"/>
      <c r="O215" s="34" t="str">
        <f t="shared" si="2"/>
        <v/>
      </c>
    </row>
    <row r="216" ht="22.5" customHeight="1">
      <c r="A216" s="6">
        <v>215.0</v>
      </c>
      <c r="B216" s="11" t="str">
        <f>'Master Schedule'!B216</f>
        <v/>
      </c>
      <c r="C216" s="7">
        <v>46449.0</v>
      </c>
      <c r="D216" s="8" t="str">
        <f t="shared" si="1"/>
        <v>Wednesday</v>
      </c>
      <c r="E216" s="31"/>
      <c r="F216" s="11"/>
      <c r="G216" s="11"/>
      <c r="H216" s="31"/>
      <c r="I216" s="11"/>
      <c r="J216" s="22"/>
      <c r="K216" s="35"/>
      <c r="L216" s="35"/>
      <c r="M216" s="35"/>
      <c r="N216" s="36"/>
      <c r="O216" s="34" t="str">
        <f t="shared" si="2"/>
        <v/>
      </c>
    </row>
    <row r="217" ht="22.5" customHeight="1">
      <c r="A217" s="6">
        <v>216.0</v>
      </c>
      <c r="B217" s="11" t="str">
        <f>'Master Schedule'!B217</f>
        <v/>
      </c>
      <c r="C217" s="7">
        <v>46450.0</v>
      </c>
      <c r="D217" s="8" t="str">
        <f t="shared" si="1"/>
        <v>Thursday</v>
      </c>
      <c r="E217" s="31"/>
      <c r="F217" s="11"/>
      <c r="G217" s="11"/>
      <c r="H217" s="31"/>
      <c r="I217" s="11"/>
      <c r="J217" s="22"/>
      <c r="K217" s="32"/>
      <c r="L217" s="32"/>
      <c r="M217" s="32"/>
      <c r="N217" s="33"/>
      <c r="O217" s="34" t="str">
        <f t="shared" si="2"/>
        <v/>
      </c>
    </row>
    <row r="218" ht="22.5" customHeight="1">
      <c r="A218" s="6">
        <v>217.0</v>
      </c>
      <c r="B218" s="11" t="str">
        <f>'Master Schedule'!B218</f>
        <v/>
      </c>
      <c r="C218" s="7">
        <v>46451.0</v>
      </c>
      <c r="D218" s="8" t="str">
        <f t="shared" si="1"/>
        <v>Friday</v>
      </c>
      <c r="E218" s="31"/>
      <c r="F218" s="11"/>
      <c r="G218" s="11"/>
      <c r="H218" s="31"/>
      <c r="I218" s="11"/>
      <c r="J218" s="22"/>
      <c r="K218" s="35"/>
      <c r="L218" s="35"/>
      <c r="M218" s="35"/>
      <c r="N218" s="36"/>
      <c r="O218" s="34" t="str">
        <f t="shared" si="2"/>
        <v/>
      </c>
    </row>
    <row r="219" ht="22.5" customHeight="1">
      <c r="A219" s="6">
        <v>218.0</v>
      </c>
      <c r="B219" s="11" t="str">
        <f>'Master Schedule'!B219</f>
        <v/>
      </c>
      <c r="C219" s="7">
        <v>46452.0</v>
      </c>
      <c r="D219" s="8" t="str">
        <f t="shared" si="1"/>
        <v>Saturday</v>
      </c>
      <c r="E219" s="31"/>
      <c r="F219" s="11"/>
      <c r="G219" s="11"/>
      <c r="H219" s="31"/>
      <c r="I219" s="11"/>
      <c r="J219" s="22"/>
      <c r="K219" s="32"/>
      <c r="L219" s="32"/>
      <c r="M219" s="32"/>
      <c r="N219" s="33"/>
      <c r="O219" s="34" t="str">
        <f t="shared" si="2"/>
        <v/>
      </c>
    </row>
    <row r="220" ht="22.5" customHeight="1">
      <c r="A220" s="6">
        <v>219.0</v>
      </c>
      <c r="B220" s="11" t="str">
        <f>'Master Schedule'!B220</f>
        <v/>
      </c>
      <c r="C220" s="7">
        <v>46453.0</v>
      </c>
      <c r="D220" s="8" t="str">
        <f t="shared" si="1"/>
        <v>Sunday</v>
      </c>
      <c r="E220" s="31"/>
      <c r="F220" s="11"/>
      <c r="G220" s="11"/>
      <c r="H220" s="31"/>
      <c r="I220" s="11"/>
      <c r="J220" s="22"/>
      <c r="K220" s="35"/>
      <c r="L220" s="35"/>
      <c r="M220" s="35"/>
      <c r="N220" s="36"/>
      <c r="O220" s="34" t="str">
        <f t="shared" si="2"/>
        <v/>
      </c>
    </row>
    <row r="221" ht="22.5" customHeight="1">
      <c r="A221" s="6">
        <v>220.0</v>
      </c>
      <c r="B221" s="11" t="str">
        <f>'Master Schedule'!B221</f>
        <v/>
      </c>
      <c r="C221" s="7">
        <v>46454.0</v>
      </c>
      <c r="D221" s="8" t="str">
        <f t="shared" si="1"/>
        <v>Monday</v>
      </c>
      <c r="E221" s="31"/>
      <c r="F221" s="11"/>
      <c r="G221" s="11"/>
      <c r="H221" s="31"/>
      <c r="I221" s="11"/>
      <c r="J221" s="22"/>
      <c r="K221" s="32"/>
      <c r="L221" s="32"/>
      <c r="M221" s="32"/>
      <c r="N221" s="33"/>
      <c r="O221" s="34" t="str">
        <f t="shared" si="2"/>
        <v/>
      </c>
    </row>
    <row r="222" ht="22.5" customHeight="1">
      <c r="A222" s="6">
        <v>221.0</v>
      </c>
      <c r="B222" s="11" t="str">
        <f>'Master Schedule'!B222</f>
        <v>Spring Break</v>
      </c>
      <c r="C222" s="7">
        <v>46455.0</v>
      </c>
      <c r="D222" s="8" t="str">
        <f t="shared" si="1"/>
        <v>Tuesday</v>
      </c>
      <c r="E222" s="31"/>
      <c r="F222" s="11"/>
      <c r="G222" s="11"/>
      <c r="H222" s="31"/>
      <c r="I222" s="11"/>
      <c r="J222" s="22"/>
      <c r="K222" s="35"/>
      <c r="L222" s="35"/>
      <c r="M222" s="35"/>
      <c r="N222" s="36"/>
      <c r="O222" s="34" t="str">
        <f t="shared" si="2"/>
        <v/>
      </c>
    </row>
    <row r="223" ht="22.5" customHeight="1">
      <c r="A223" s="6">
        <v>222.0</v>
      </c>
      <c r="B223" s="11" t="str">
        <f>'Master Schedule'!B223</f>
        <v>Spring Break</v>
      </c>
      <c r="C223" s="7">
        <v>46456.0</v>
      </c>
      <c r="D223" s="8" t="str">
        <f t="shared" si="1"/>
        <v>Wednesday</v>
      </c>
      <c r="E223" s="31"/>
      <c r="F223" s="11"/>
      <c r="G223" s="11"/>
      <c r="H223" s="31"/>
      <c r="I223" s="11"/>
      <c r="J223" s="22"/>
      <c r="K223" s="32"/>
      <c r="L223" s="32"/>
      <c r="M223" s="32"/>
      <c r="N223" s="33"/>
      <c r="O223" s="34" t="str">
        <f t="shared" si="2"/>
        <v/>
      </c>
    </row>
    <row r="224" ht="22.5" customHeight="1">
      <c r="A224" s="6">
        <v>223.0</v>
      </c>
      <c r="B224" s="11" t="str">
        <f>'Master Schedule'!B224</f>
        <v>Spring Break</v>
      </c>
      <c r="C224" s="7">
        <v>46457.0</v>
      </c>
      <c r="D224" s="8" t="str">
        <f t="shared" si="1"/>
        <v>Thursday</v>
      </c>
      <c r="E224" s="31"/>
      <c r="F224" s="11"/>
      <c r="G224" s="11"/>
      <c r="H224" s="31"/>
      <c r="I224" s="11"/>
      <c r="J224" s="22"/>
      <c r="K224" s="35"/>
      <c r="L224" s="35"/>
      <c r="M224" s="35"/>
      <c r="N224" s="36"/>
      <c r="O224" s="34" t="str">
        <f t="shared" si="2"/>
        <v/>
      </c>
    </row>
    <row r="225" ht="22.5" customHeight="1">
      <c r="A225" s="6">
        <v>224.0</v>
      </c>
      <c r="B225" s="11" t="str">
        <f>'Master Schedule'!B225</f>
        <v>Spring Break</v>
      </c>
      <c r="C225" s="7">
        <v>46458.0</v>
      </c>
      <c r="D225" s="8" t="str">
        <f t="shared" si="1"/>
        <v>Friday</v>
      </c>
      <c r="E225" s="31"/>
      <c r="F225" s="11"/>
      <c r="G225" s="11"/>
      <c r="H225" s="31"/>
      <c r="I225" s="11"/>
      <c r="J225" s="22"/>
      <c r="K225" s="32"/>
      <c r="L225" s="32"/>
      <c r="M225" s="32"/>
      <c r="N225" s="33"/>
      <c r="O225" s="34" t="str">
        <f t="shared" si="2"/>
        <v/>
      </c>
    </row>
    <row r="226" ht="22.5" customHeight="1">
      <c r="A226" s="6">
        <v>225.0</v>
      </c>
      <c r="B226" s="11" t="str">
        <f>'Master Schedule'!B226</f>
        <v>Spring Break</v>
      </c>
      <c r="C226" s="7">
        <v>46459.0</v>
      </c>
      <c r="D226" s="8" t="str">
        <f t="shared" si="1"/>
        <v>Saturday</v>
      </c>
      <c r="E226" s="31"/>
      <c r="F226" s="11"/>
      <c r="G226" s="11"/>
      <c r="H226" s="31"/>
      <c r="I226" s="11"/>
      <c r="J226" s="22"/>
      <c r="K226" s="35"/>
      <c r="L226" s="35"/>
      <c r="M226" s="35"/>
      <c r="N226" s="36"/>
      <c r="O226" s="34" t="str">
        <f t="shared" si="2"/>
        <v/>
      </c>
    </row>
    <row r="227" ht="22.5" customHeight="1">
      <c r="A227" s="6">
        <v>226.0</v>
      </c>
      <c r="B227" s="11" t="str">
        <f>'Master Schedule'!B227</f>
        <v/>
      </c>
      <c r="C227" s="7">
        <v>46460.0</v>
      </c>
      <c r="D227" s="8" t="str">
        <f t="shared" si="1"/>
        <v>Sunday</v>
      </c>
      <c r="E227" s="31"/>
      <c r="F227" s="11"/>
      <c r="G227" s="11"/>
      <c r="H227" s="31"/>
      <c r="I227" s="11"/>
      <c r="J227" s="22"/>
      <c r="K227" s="32"/>
      <c r="L227" s="32"/>
      <c r="M227" s="32"/>
      <c r="N227" s="33"/>
      <c r="O227" s="34" t="str">
        <f t="shared" si="2"/>
        <v/>
      </c>
    </row>
    <row r="228" ht="22.5" customHeight="1">
      <c r="A228" s="6">
        <v>227.0</v>
      </c>
      <c r="B228" s="11" t="str">
        <f>'Master Schedule'!B228</f>
        <v/>
      </c>
      <c r="C228" s="7">
        <v>46461.0</v>
      </c>
      <c r="D228" s="8" t="str">
        <f t="shared" si="1"/>
        <v>Monday</v>
      </c>
      <c r="E228" s="31"/>
      <c r="F228" s="11"/>
      <c r="G228" s="11"/>
      <c r="H228" s="31"/>
      <c r="I228" s="11"/>
      <c r="J228" s="22"/>
      <c r="K228" s="35"/>
      <c r="L228" s="35"/>
      <c r="M228" s="35"/>
      <c r="N228" s="36"/>
      <c r="O228" s="34" t="str">
        <f t="shared" si="2"/>
        <v/>
      </c>
    </row>
    <row r="229" ht="22.5" customHeight="1">
      <c r="A229" s="6">
        <v>228.0</v>
      </c>
      <c r="B229" s="11" t="str">
        <f>'Master Schedule'!B229</f>
        <v/>
      </c>
      <c r="C229" s="7">
        <v>46462.0</v>
      </c>
      <c r="D229" s="8" t="str">
        <f t="shared" si="1"/>
        <v>Tuesday</v>
      </c>
      <c r="E229" s="31"/>
      <c r="F229" s="11"/>
      <c r="G229" s="11"/>
      <c r="H229" s="31"/>
      <c r="I229" s="11"/>
      <c r="J229" s="22"/>
      <c r="K229" s="32"/>
      <c r="L229" s="32"/>
      <c r="M229" s="32"/>
      <c r="N229" s="33"/>
      <c r="O229" s="34" t="str">
        <f t="shared" si="2"/>
        <v/>
      </c>
    </row>
    <row r="230" ht="22.5" customHeight="1">
      <c r="A230" s="6">
        <v>229.0</v>
      </c>
      <c r="B230" s="11" t="str">
        <f>'Master Schedule'!B230</f>
        <v/>
      </c>
      <c r="C230" s="7">
        <v>46463.0</v>
      </c>
      <c r="D230" s="8" t="str">
        <f t="shared" si="1"/>
        <v>Wednesday</v>
      </c>
      <c r="E230" s="31"/>
      <c r="F230" s="11"/>
      <c r="G230" s="11"/>
      <c r="H230" s="31"/>
      <c r="I230" s="11"/>
      <c r="J230" s="22"/>
      <c r="K230" s="35"/>
      <c r="L230" s="35"/>
      <c r="M230" s="35"/>
      <c r="N230" s="36"/>
      <c r="O230" s="34" t="str">
        <f t="shared" si="2"/>
        <v/>
      </c>
    </row>
    <row r="231" ht="22.5" customHeight="1">
      <c r="A231" s="6">
        <v>230.0</v>
      </c>
      <c r="B231" s="11" t="str">
        <f>'Master Schedule'!B231</f>
        <v/>
      </c>
      <c r="C231" s="7">
        <v>46464.0</v>
      </c>
      <c r="D231" s="8" t="str">
        <f t="shared" si="1"/>
        <v>Thursday</v>
      </c>
      <c r="E231" s="31"/>
      <c r="F231" s="11"/>
      <c r="G231" s="11"/>
      <c r="H231" s="31"/>
      <c r="I231" s="11"/>
      <c r="J231" s="22"/>
      <c r="K231" s="32"/>
      <c r="L231" s="32"/>
      <c r="M231" s="32"/>
      <c r="N231" s="33"/>
      <c r="O231" s="34" t="str">
        <f t="shared" si="2"/>
        <v/>
      </c>
    </row>
    <row r="232" ht="22.5" customHeight="1">
      <c r="A232" s="6">
        <v>231.0</v>
      </c>
      <c r="B232" s="11" t="str">
        <f>'Master Schedule'!B232</f>
        <v/>
      </c>
      <c r="C232" s="7">
        <v>46465.0</v>
      </c>
      <c r="D232" s="8" t="str">
        <f t="shared" si="1"/>
        <v>Friday</v>
      </c>
      <c r="E232" s="31"/>
      <c r="F232" s="11"/>
      <c r="G232" s="11"/>
      <c r="H232" s="31"/>
      <c r="I232" s="11"/>
      <c r="J232" s="22"/>
      <c r="K232" s="35"/>
      <c r="L232" s="35"/>
      <c r="M232" s="35"/>
      <c r="N232" s="36"/>
      <c r="O232" s="34" t="str">
        <f t="shared" si="2"/>
        <v/>
      </c>
    </row>
    <row r="233" ht="22.5" customHeight="1">
      <c r="A233" s="6">
        <v>232.0</v>
      </c>
      <c r="B233" s="11" t="str">
        <f>'Master Schedule'!B233</f>
        <v/>
      </c>
      <c r="C233" s="7">
        <v>46466.0</v>
      </c>
      <c r="D233" s="8" t="str">
        <f t="shared" si="1"/>
        <v>Saturday</v>
      </c>
      <c r="E233" s="31"/>
      <c r="F233" s="11"/>
      <c r="G233" s="11"/>
      <c r="H233" s="31"/>
      <c r="I233" s="11"/>
      <c r="J233" s="22"/>
      <c r="K233" s="32"/>
      <c r="L233" s="32"/>
      <c r="M233" s="32"/>
      <c r="N233" s="33"/>
      <c r="O233" s="34" t="str">
        <f t="shared" si="2"/>
        <v/>
      </c>
    </row>
    <row r="234" ht="22.5" customHeight="1">
      <c r="A234" s="6">
        <v>233.0</v>
      </c>
      <c r="B234" s="11" t="str">
        <f>'Master Schedule'!B234</f>
        <v/>
      </c>
      <c r="C234" s="7">
        <v>46467.0</v>
      </c>
      <c r="D234" s="8" t="str">
        <f t="shared" si="1"/>
        <v>Sunday</v>
      </c>
      <c r="E234" s="31"/>
      <c r="F234" s="11"/>
      <c r="G234" s="11"/>
      <c r="H234" s="31"/>
      <c r="I234" s="11"/>
      <c r="J234" s="22"/>
      <c r="K234" s="35"/>
      <c r="L234" s="35"/>
      <c r="M234" s="35"/>
      <c r="N234" s="36"/>
      <c r="O234" s="34" t="str">
        <f t="shared" si="2"/>
        <v/>
      </c>
    </row>
    <row r="235" ht="22.5" customHeight="1">
      <c r="A235" s="6">
        <v>234.0</v>
      </c>
      <c r="B235" s="11" t="str">
        <f>'Master Schedule'!B235</f>
        <v/>
      </c>
      <c r="C235" s="7">
        <v>46468.0</v>
      </c>
      <c r="D235" s="8" t="str">
        <f t="shared" si="1"/>
        <v>Monday</v>
      </c>
      <c r="E235" s="31"/>
      <c r="F235" s="11"/>
      <c r="G235" s="11"/>
      <c r="H235" s="31"/>
      <c r="I235" s="11"/>
      <c r="J235" s="22"/>
      <c r="K235" s="32"/>
      <c r="L235" s="32"/>
      <c r="M235" s="32"/>
      <c r="N235" s="33"/>
      <c r="O235" s="34" t="str">
        <f t="shared" si="2"/>
        <v/>
      </c>
    </row>
    <row r="236" ht="22.5" customHeight="1">
      <c r="A236" s="6">
        <v>235.0</v>
      </c>
      <c r="B236" s="11" t="str">
        <f>'Master Schedule'!B236</f>
        <v/>
      </c>
      <c r="C236" s="7">
        <v>46469.0</v>
      </c>
      <c r="D236" s="8" t="str">
        <f t="shared" si="1"/>
        <v>Tuesday</v>
      </c>
      <c r="E236" s="31"/>
      <c r="F236" s="11"/>
      <c r="G236" s="11"/>
      <c r="H236" s="31"/>
      <c r="I236" s="11"/>
      <c r="J236" s="22"/>
      <c r="K236" s="35"/>
      <c r="L236" s="35"/>
      <c r="M236" s="35"/>
      <c r="N236" s="36"/>
      <c r="O236" s="34" t="str">
        <f t="shared" si="2"/>
        <v/>
      </c>
    </row>
    <row r="237" ht="22.5" customHeight="1">
      <c r="A237" s="6">
        <v>236.0</v>
      </c>
      <c r="B237" s="11" t="str">
        <f>'Master Schedule'!B237</f>
        <v/>
      </c>
      <c r="C237" s="7">
        <v>46470.0</v>
      </c>
      <c r="D237" s="8" t="str">
        <f t="shared" si="1"/>
        <v>Wednesday</v>
      </c>
      <c r="E237" s="31"/>
      <c r="F237" s="11"/>
      <c r="G237" s="11"/>
      <c r="H237" s="31"/>
      <c r="I237" s="11"/>
      <c r="J237" s="22"/>
      <c r="K237" s="32"/>
      <c r="L237" s="32"/>
      <c r="M237" s="32"/>
      <c r="N237" s="33"/>
      <c r="O237" s="34" t="str">
        <f t="shared" si="2"/>
        <v/>
      </c>
    </row>
    <row r="238" ht="22.5" customHeight="1">
      <c r="A238" s="6">
        <v>237.0</v>
      </c>
      <c r="B238" s="11" t="str">
        <f>'Master Schedule'!B238</f>
        <v/>
      </c>
      <c r="C238" s="7">
        <v>46471.0</v>
      </c>
      <c r="D238" s="8" t="str">
        <f t="shared" si="1"/>
        <v>Thursday</v>
      </c>
      <c r="E238" s="31"/>
      <c r="F238" s="11"/>
      <c r="G238" s="11"/>
      <c r="H238" s="31"/>
      <c r="I238" s="11"/>
      <c r="J238" s="22"/>
      <c r="K238" s="35"/>
      <c r="L238" s="35"/>
      <c r="M238" s="35"/>
      <c r="N238" s="36"/>
      <c r="O238" s="34" t="str">
        <f t="shared" si="2"/>
        <v/>
      </c>
    </row>
    <row r="239" ht="22.5" customHeight="1">
      <c r="A239" s="6">
        <v>238.0</v>
      </c>
      <c r="B239" s="11" t="str">
        <f>'Master Schedule'!B239</f>
        <v/>
      </c>
      <c r="C239" s="7">
        <v>46472.0</v>
      </c>
      <c r="D239" s="8" t="str">
        <f t="shared" si="1"/>
        <v>Friday</v>
      </c>
      <c r="E239" s="31"/>
      <c r="F239" s="11"/>
      <c r="G239" s="11"/>
      <c r="H239" s="31"/>
      <c r="I239" s="11"/>
      <c r="J239" s="22"/>
      <c r="K239" s="32"/>
      <c r="L239" s="32"/>
      <c r="M239" s="32"/>
      <c r="N239" s="33"/>
      <c r="O239" s="34" t="str">
        <f t="shared" si="2"/>
        <v/>
      </c>
    </row>
    <row r="240" ht="22.5" customHeight="1">
      <c r="A240" s="6">
        <v>239.0</v>
      </c>
      <c r="B240" s="11" t="str">
        <f>'Master Schedule'!B240</f>
        <v/>
      </c>
      <c r="C240" s="7">
        <v>46473.0</v>
      </c>
      <c r="D240" s="8" t="str">
        <f t="shared" si="1"/>
        <v>Saturday</v>
      </c>
      <c r="E240" s="31"/>
      <c r="F240" s="11"/>
      <c r="G240" s="11"/>
      <c r="H240" s="31"/>
      <c r="I240" s="11"/>
      <c r="J240" s="22"/>
      <c r="K240" s="35"/>
      <c r="L240" s="35"/>
      <c r="M240" s="35"/>
      <c r="N240" s="36"/>
      <c r="O240" s="34" t="str">
        <f t="shared" si="2"/>
        <v/>
      </c>
    </row>
    <row r="241" ht="22.5" customHeight="1">
      <c r="A241" s="6">
        <v>240.0</v>
      </c>
      <c r="B241" s="11" t="str">
        <f>'Master Schedule'!B241</f>
        <v/>
      </c>
      <c r="C241" s="7">
        <v>46474.0</v>
      </c>
      <c r="D241" s="8" t="str">
        <f t="shared" si="1"/>
        <v>Sunday</v>
      </c>
      <c r="E241" s="31"/>
      <c r="F241" s="11"/>
      <c r="G241" s="11"/>
      <c r="H241" s="31"/>
      <c r="I241" s="11"/>
      <c r="J241" s="22"/>
      <c r="K241" s="32"/>
      <c r="L241" s="32"/>
      <c r="M241" s="32"/>
      <c r="N241" s="33"/>
      <c r="O241" s="34" t="str">
        <f t="shared" si="2"/>
        <v/>
      </c>
    </row>
    <row r="242" ht="22.5" customHeight="1">
      <c r="A242" s="6">
        <v>241.0</v>
      </c>
      <c r="B242" s="11" t="str">
        <f>'Master Schedule'!B242</f>
        <v/>
      </c>
      <c r="C242" s="7">
        <v>46475.0</v>
      </c>
      <c r="D242" s="8" t="str">
        <f t="shared" si="1"/>
        <v>Monday</v>
      </c>
      <c r="E242" s="31"/>
      <c r="F242" s="11"/>
      <c r="G242" s="11"/>
      <c r="H242" s="31"/>
      <c r="I242" s="11"/>
      <c r="J242" s="22"/>
      <c r="K242" s="35"/>
      <c r="L242" s="35"/>
      <c r="M242" s="35"/>
      <c r="N242" s="36"/>
      <c r="O242" s="34" t="str">
        <f t="shared" si="2"/>
        <v/>
      </c>
    </row>
    <row r="243" ht="22.5" customHeight="1">
      <c r="A243" s="6">
        <v>242.0</v>
      </c>
      <c r="B243" s="11" t="str">
        <f>'Master Schedule'!B243</f>
        <v/>
      </c>
      <c r="C243" s="7">
        <v>46476.0</v>
      </c>
      <c r="D243" s="8" t="str">
        <f t="shared" si="1"/>
        <v>Tuesday</v>
      </c>
      <c r="E243" s="31"/>
      <c r="F243" s="11"/>
      <c r="G243" s="11"/>
      <c r="H243" s="31"/>
      <c r="I243" s="11"/>
      <c r="J243" s="22"/>
      <c r="K243" s="32"/>
      <c r="L243" s="32"/>
      <c r="M243" s="32"/>
      <c r="N243" s="33"/>
      <c r="O243" s="34" t="str">
        <f t="shared" si="2"/>
        <v/>
      </c>
    </row>
    <row r="244" ht="22.5" customHeight="1">
      <c r="A244" s="6">
        <v>243.0</v>
      </c>
      <c r="B244" s="11" t="str">
        <f>'Master Schedule'!B244</f>
        <v/>
      </c>
      <c r="C244" s="7">
        <v>46477.0</v>
      </c>
      <c r="D244" s="8" t="str">
        <f t="shared" si="1"/>
        <v>Wednesday</v>
      </c>
      <c r="E244" s="31"/>
      <c r="F244" s="11"/>
      <c r="G244" s="11"/>
      <c r="H244" s="31"/>
      <c r="I244" s="11"/>
      <c r="J244" s="22"/>
      <c r="K244" s="35"/>
      <c r="L244" s="35"/>
      <c r="M244" s="35"/>
      <c r="N244" s="36"/>
      <c r="O244" s="34" t="str">
        <f t="shared" si="2"/>
        <v/>
      </c>
    </row>
    <row r="245" ht="22.5" customHeight="1">
      <c r="A245" s="6">
        <v>244.0</v>
      </c>
      <c r="B245" s="11" t="str">
        <f>'Master Schedule'!B245</f>
        <v/>
      </c>
      <c r="C245" s="7">
        <v>46478.0</v>
      </c>
      <c r="D245" s="8" t="str">
        <f t="shared" si="1"/>
        <v>Thursday</v>
      </c>
      <c r="E245" s="31"/>
      <c r="F245" s="11"/>
      <c r="G245" s="11"/>
      <c r="H245" s="31"/>
      <c r="I245" s="11"/>
      <c r="J245" s="22"/>
      <c r="K245" s="32"/>
      <c r="L245" s="32"/>
      <c r="M245" s="32"/>
      <c r="N245" s="33"/>
      <c r="O245" s="34" t="str">
        <f t="shared" si="2"/>
        <v/>
      </c>
    </row>
    <row r="246" ht="22.5" customHeight="1">
      <c r="A246" s="6">
        <v>245.0</v>
      </c>
      <c r="B246" s="11" t="str">
        <f>'Master Schedule'!B246</f>
        <v/>
      </c>
      <c r="C246" s="7">
        <v>46479.0</v>
      </c>
      <c r="D246" s="8" t="str">
        <f t="shared" si="1"/>
        <v>Friday</v>
      </c>
      <c r="E246" s="31"/>
      <c r="F246" s="11"/>
      <c r="G246" s="11"/>
      <c r="H246" s="31"/>
      <c r="I246" s="11"/>
      <c r="J246" s="22"/>
      <c r="K246" s="35"/>
      <c r="L246" s="35"/>
      <c r="M246" s="35"/>
      <c r="N246" s="36"/>
      <c r="O246" s="34" t="str">
        <f t="shared" si="2"/>
        <v/>
      </c>
    </row>
    <row r="247" ht="22.5" customHeight="1">
      <c r="A247" s="6">
        <v>246.0</v>
      </c>
      <c r="B247" s="11" t="str">
        <f>'Master Schedule'!B247</f>
        <v/>
      </c>
      <c r="C247" s="7">
        <v>46480.0</v>
      </c>
      <c r="D247" s="8" t="str">
        <f t="shared" si="1"/>
        <v>Saturday</v>
      </c>
      <c r="E247" s="31"/>
      <c r="F247" s="11"/>
      <c r="G247" s="11"/>
      <c r="H247" s="31"/>
      <c r="I247" s="11"/>
      <c r="J247" s="22"/>
      <c r="K247" s="32"/>
      <c r="L247" s="32"/>
      <c r="M247" s="32"/>
      <c r="N247" s="33"/>
      <c r="O247" s="34" t="str">
        <f t="shared" si="2"/>
        <v/>
      </c>
    </row>
    <row r="248" ht="22.5" customHeight="1">
      <c r="A248" s="6">
        <v>247.0</v>
      </c>
      <c r="B248" s="11" t="str">
        <f>'Master Schedule'!B248</f>
        <v/>
      </c>
      <c r="C248" s="7">
        <v>46481.0</v>
      </c>
      <c r="D248" s="8" t="str">
        <f t="shared" si="1"/>
        <v>Sunday</v>
      </c>
      <c r="E248" s="31"/>
      <c r="F248" s="11"/>
      <c r="G248" s="11"/>
      <c r="H248" s="31"/>
      <c r="I248" s="11"/>
      <c r="J248" s="22"/>
      <c r="K248" s="35"/>
      <c r="L248" s="35"/>
      <c r="M248" s="35"/>
      <c r="N248" s="36"/>
      <c r="O248" s="34" t="str">
        <f t="shared" si="2"/>
        <v/>
      </c>
    </row>
    <row r="249" ht="22.5" customHeight="1">
      <c r="A249" s="6">
        <v>248.0</v>
      </c>
      <c r="B249" s="11" t="str">
        <f>'Master Schedule'!B249</f>
        <v/>
      </c>
      <c r="C249" s="7">
        <v>46482.0</v>
      </c>
      <c r="D249" s="8" t="str">
        <f t="shared" si="1"/>
        <v>Monday</v>
      </c>
      <c r="E249" s="31"/>
      <c r="F249" s="11"/>
      <c r="G249" s="11"/>
      <c r="H249" s="31"/>
      <c r="I249" s="11"/>
      <c r="J249" s="22"/>
      <c r="K249" s="32"/>
      <c r="L249" s="32"/>
      <c r="M249" s="32"/>
      <c r="N249" s="33"/>
      <c r="O249" s="34" t="str">
        <f t="shared" si="2"/>
        <v/>
      </c>
    </row>
    <row r="250" ht="22.5" customHeight="1">
      <c r="A250" s="6">
        <v>249.0</v>
      </c>
      <c r="B250" s="11" t="str">
        <f>'Master Schedule'!B250</f>
        <v/>
      </c>
      <c r="C250" s="7">
        <v>46483.0</v>
      </c>
      <c r="D250" s="8" t="str">
        <f t="shared" si="1"/>
        <v>Tuesday</v>
      </c>
      <c r="E250" s="31"/>
      <c r="F250" s="11"/>
      <c r="G250" s="11"/>
      <c r="H250" s="31"/>
      <c r="I250" s="11"/>
      <c r="J250" s="22"/>
      <c r="K250" s="35"/>
      <c r="L250" s="35"/>
      <c r="M250" s="35"/>
      <c r="N250" s="36"/>
      <c r="O250" s="34" t="str">
        <f t="shared" si="2"/>
        <v/>
      </c>
    </row>
    <row r="251" ht="22.5" customHeight="1">
      <c r="A251" s="6">
        <v>250.0</v>
      </c>
      <c r="B251" s="11" t="str">
        <f>'Master Schedule'!B251</f>
        <v/>
      </c>
      <c r="C251" s="7">
        <v>46484.0</v>
      </c>
      <c r="D251" s="8" t="str">
        <f t="shared" si="1"/>
        <v>Wednesday</v>
      </c>
      <c r="E251" s="31"/>
      <c r="F251" s="11"/>
      <c r="G251" s="11"/>
      <c r="H251" s="31"/>
      <c r="I251" s="11"/>
      <c r="J251" s="22"/>
      <c r="K251" s="32"/>
      <c r="L251" s="32"/>
      <c r="M251" s="32"/>
      <c r="N251" s="33"/>
      <c r="O251" s="34" t="str">
        <f t="shared" si="2"/>
        <v/>
      </c>
    </row>
    <row r="252" ht="22.5" customHeight="1">
      <c r="A252" s="6">
        <v>251.0</v>
      </c>
      <c r="B252" s="11" t="str">
        <f>'Master Schedule'!B252</f>
        <v/>
      </c>
      <c r="C252" s="7">
        <v>46485.0</v>
      </c>
      <c r="D252" s="8" t="str">
        <f t="shared" si="1"/>
        <v>Thursday</v>
      </c>
      <c r="E252" s="31"/>
      <c r="F252" s="11"/>
      <c r="G252" s="11"/>
      <c r="H252" s="31"/>
      <c r="I252" s="11"/>
      <c r="J252" s="22"/>
      <c r="K252" s="35"/>
      <c r="L252" s="35"/>
      <c r="M252" s="35"/>
      <c r="N252" s="36"/>
      <c r="O252" s="34" t="str">
        <f t="shared" si="2"/>
        <v/>
      </c>
    </row>
    <row r="253" ht="22.5" customHeight="1">
      <c r="A253" s="6">
        <v>252.0</v>
      </c>
      <c r="B253" s="11" t="str">
        <f>'Master Schedule'!B253</f>
        <v/>
      </c>
      <c r="C253" s="7">
        <v>46486.0</v>
      </c>
      <c r="D253" s="8" t="str">
        <f t="shared" si="1"/>
        <v>Friday</v>
      </c>
      <c r="E253" s="31"/>
      <c r="F253" s="11"/>
      <c r="G253" s="11"/>
      <c r="H253" s="31"/>
      <c r="I253" s="11"/>
      <c r="J253" s="22"/>
      <c r="K253" s="32"/>
      <c r="L253" s="32"/>
      <c r="M253" s="32"/>
      <c r="N253" s="33"/>
      <c r="O253" s="34" t="str">
        <f t="shared" si="2"/>
        <v/>
      </c>
    </row>
    <row r="254" ht="22.5" customHeight="1">
      <c r="A254" s="6">
        <v>253.0</v>
      </c>
      <c r="B254" s="11" t="str">
        <f>'Master Schedule'!B254</f>
        <v/>
      </c>
      <c r="C254" s="7">
        <v>46487.0</v>
      </c>
      <c r="D254" s="8" t="str">
        <f t="shared" si="1"/>
        <v>Saturday</v>
      </c>
      <c r="E254" s="31"/>
      <c r="F254" s="11"/>
      <c r="G254" s="11"/>
      <c r="H254" s="31"/>
      <c r="I254" s="11"/>
      <c r="J254" s="22"/>
      <c r="K254" s="35"/>
      <c r="L254" s="35"/>
      <c r="M254" s="35"/>
      <c r="N254" s="36"/>
      <c r="O254" s="34" t="str">
        <f t="shared" si="2"/>
        <v/>
      </c>
    </row>
    <row r="255" ht="22.5" customHeight="1">
      <c r="A255" s="6">
        <v>254.0</v>
      </c>
      <c r="B255" s="11" t="str">
        <f>'Master Schedule'!B255</f>
        <v/>
      </c>
      <c r="C255" s="7">
        <v>46488.0</v>
      </c>
      <c r="D255" s="8" t="str">
        <f t="shared" si="1"/>
        <v>Sunday</v>
      </c>
      <c r="E255" s="31"/>
      <c r="F255" s="11"/>
      <c r="G255" s="11"/>
      <c r="H255" s="31"/>
      <c r="I255" s="11"/>
      <c r="J255" s="22"/>
      <c r="K255" s="32"/>
      <c r="L255" s="32"/>
      <c r="M255" s="32"/>
      <c r="N255" s="33"/>
      <c r="O255" s="34" t="str">
        <f t="shared" si="2"/>
        <v/>
      </c>
    </row>
    <row r="256" ht="22.5" customHeight="1">
      <c r="A256" s="6">
        <v>255.0</v>
      </c>
      <c r="B256" s="11" t="str">
        <f>'Master Schedule'!B256</f>
        <v/>
      </c>
      <c r="C256" s="7">
        <v>46489.0</v>
      </c>
      <c r="D256" s="8" t="str">
        <f t="shared" si="1"/>
        <v>Monday</v>
      </c>
      <c r="E256" s="31"/>
      <c r="F256" s="11"/>
      <c r="G256" s="11"/>
      <c r="H256" s="31"/>
      <c r="I256" s="11"/>
      <c r="J256" s="22"/>
      <c r="K256" s="35"/>
      <c r="L256" s="35"/>
      <c r="M256" s="35"/>
      <c r="N256" s="36"/>
      <c r="O256" s="34" t="str">
        <f t="shared" si="2"/>
        <v/>
      </c>
    </row>
    <row r="257" ht="22.5" customHeight="1">
      <c r="A257" s="6">
        <v>256.0</v>
      </c>
      <c r="B257" s="11" t="str">
        <f>'Master Schedule'!B257</f>
        <v/>
      </c>
      <c r="C257" s="7">
        <v>46490.0</v>
      </c>
      <c r="D257" s="8" t="str">
        <f t="shared" si="1"/>
        <v>Tuesday</v>
      </c>
      <c r="E257" s="31"/>
      <c r="F257" s="11"/>
      <c r="G257" s="11"/>
      <c r="H257" s="31"/>
      <c r="I257" s="11"/>
      <c r="J257" s="22"/>
      <c r="K257" s="32"/>
      <c r="L257" s="32"/>
      <c r="M257" s="32"/>
      <c r="N257" s="33"/>
      <c r="O257" s="34" t="str">
        <f t="shared" si="2"/>
        <v/>
      </c>
    </row>
    <row r="258" ht="22.5" customHeight="1">
      <c r="A258" s="6">
        <v>257.0</v>
      </c>
      <c r="B258" s="11" t="str">
        <f>'Master Schedule'!B258</f>
        <v/>
      </c>
      <c r="C258" s="7">
        <v>46491.0</v>
      </c>
      <c r="D258" s="8" t="str">
        <f t="shared" si="1"/>
        <v>Wednesday</v>
      </c>
      <c r="E258" s="31"/>
      <c r="F258" s="11"/>
      <c r="G258" s="11"/>
      <c r="H258" s="31"/>
      <c r="I258" s="11"/>
      <c r="J258" s="22"/>
      <c r="K258" s="35"/>
      <c r="L258" s="35"/>
      <c r="M258" s="35"/>
      <c r="N258" s="36"/>
      <c r="O258" s="34" t="str">
        <f t="shared" si="2"/>
        <v/>
      </c>
    </row>
    <row r="259" ht="22.5" customHeight="1">
      <c r="A259" s="6">
        <v>258.0</v>
      </c>
      <c r="B259" s="11" t="str">
        <f>'Master Schedule'!B259</f>
        <v/>
      </c>
      <c r="C259" s="7">
        <v>46492.0</v>
      </c>
      <c r="D259" s="8" t="str">
        <f t="shared" si="1"/>
        <v>Thursday</v>
      </c>
      <c r="E259" s="31"/>
      <c r="F259" s="11"/>
      <c r="G259" s="11"/>
      <c r="H259" s="31"/>
      <c r="I259" s="11"/>
      <c r="J259" s="22"/>
      <c r="K259" s="32"/>
      <c r="L259" s="32"/>
      <c r="M259" s="32"/>
      <c r="N259" s="33"/>
      <c r="O259" s="34" t="str">
        <f t="shared" si="2"/>
        <v/>
      </c>
    </row>
    <row r="260" ht="22.5" customHeight="1">
      <c r="A260" s="6">
        <v>259.0</v>
      </c>
      <c r="B260" s="11" t="str">
        <f>'Master Schedule'!B260</f>
        <v/>
      </c>
      <c r="C260" s="7">
        <v>46493.0</v>
      </c>
      <c r="D260" s="8" t="str">
        <f t="shared" si="1"/>
        <v>Friday</v>
      </c>
      <c r="E260" s="31"/>
      <c r="F260" s="11"/>
      <c r="G260" s="11"/>
      <c r="H260" s="31"/>
      <c r="I260" s="11"/>
      <c r="J260" s="22"/>
      <c r="K260" s="35"/>
      <c r="L260" s="35"/>
      <c r="M260" s="35"/>
      <c r="N260" s="36"/>
      <c r="O260" s="34" t="str">
        <f t="shared" si="2"/>
        <v/>
      </c>
    </row>
    <row r="261" ht="22.5" customHeight="1">
      <c r="A261" s="6">
        <v>260.0</v>
      </c>
      <c r="B261" s="11" t="str">
        <f>'Master Schedule'!B261</f>
        <v/>
      </c>
      <c r="C261" s="7">
        <v>46494.0</v>
      </c>
      <c r="D261" s="8" t="str">
        <f t="shared" si="1"/>
        <v>Saturday</v>
      </c>
      <c r="E261" s="31"/>
      <c r="F261" s="11"/>
      <c r="G261" s="11"/>
      <c r="H261" s="31"/>
      <c r="I261" s="11"/>
      <c r="J261" s="22"/>
      <c r="K261" s="32"/>
      <c r="L261" s="32"/>
      <c r="M261" s="32"/>
      <c r="N261" s="33"/>
      <c r="O261" s="34" t="str">
        <f t="shared" si="2"/>
        <v/>
      </c>
    </row>
    <row r="262" ht="22.5" customHeight="1">
      <c r="A262" s="6">
        <v>261.0</v>
      </c>
      <c r="B262" s="11" t="str">
        <f>'Master Schedule'!B262</f>
        <v/>
      </c>
      <c r="C262" s="7">
        <v>46495.0</v>
      </c>
      <c r="D262" s="8" t="str">
        <f t="shared" si="1"/>
        <v>Sunday</v>
      </c>
      <c r="E262" s="31"/>
      <c r="F262" s="11"/>
      <c r="G262" s="11"/>
      <c r="H262" s="31"/>
      <c r="I262" s="11"/>
      <c r="J262" s="22"/>
      <c r="K262" s="35"/>
      <c r="L262" s="35"/>
      <c r="M262" s="35"/>
      <c r="N262" s="36"/>
      <c r="O262" s="34" t="str">
        <f t="shared" si="2"/>
        <v/>
      </c>
    </row>
    <row r="263" ht="22.5" customHeight="1">
      <c r="A263" s="6">
        <v>262.0</v>
      </c>
      <c r="B263" s="11" t="str">
        <f>'Master Schedule'!B263</f>
        <v/>
      </c>
      <c r="C263" s="7">
        <v>46496.0</v>
      </c>
      <c r="D263" s="8" t="str">
        <f t="shared" si="1"/>
        <v>Monday</v>
      </c>
      <c r="E263" s="31"/>
      <c r="F263" s="11"/>
      <c r="G263" s="11"/>
      <c r="H263" s="31"/>
      <c r="I263" s="11"/>
      <c r="J263" s="22"/>
      <c r="K263" s="32"/>
      <c r="L263" s="32"/>
      <c r="M263" s="32"/>
      <c r="N263" s="33"/>
      <c r="O263" s="34" t="str">
        <f t="shared" si="2"/>
        <v/>
      </c>
    </row>
    <row r="264" ht="22.5" customHeight="1">
      <c r="A264" s="6">
        <v>263.0</v>
      </c>
      <c r="B264" s="11" t="str">
        <f>'Master Schedule'!B264</f>
        <v/>
      </c>
      <c r="C264" s="7">
        <v>46497.0</v>
      </c>
      <c r="D264" s="8" t="str">
        <f t="shared" si="1"/>
        <v>Tuesday</v>
      </c>
      <c r="E264" s="31"/>
      <c r="F264" s="11"/>
      <c r="G264" s="11"/>
      <c r="H264" s="31"/>
      <c r="I264" s="11"/>
      <c r="J264" s="22"/>
      <c r="K264" s="35"/>
      <c r="L264" s="35"/>
      <c r="M264" s="35"/>
      <c r="N264" s="36"/>
      <c r="O264" s="34" t="str">
        <f t="shared" si="2"/>
        <v/>
      </c>
    </row>
    <row r="265" ht="22.5" customHeight="1">
      <c r="A265" s="6">
        <v>264.0</v>
      </c>
      <c r="B265" s="11" t="str">
        <f>'Master Schedule'!B265</f>
        <v/>
      </c>
      <c r="C265" s="7">
        <v>46498.0</v>
      </c>
      <c r="D265" s="8" t="str">
        <f t="shared" si="1"/>
        <v>Wednesday</v>
      </c>
      <c r="E265" s="31"/>
      <c r="F265" s="11"/>
      <c r="G265" s="11"/>
      <c r="H265" s="31"/>
      <c r="I265" s="11"/>
      <c r="J265" s="22"/>
      <c r="K265" s="32"/>
      <c r="L265" s="32"/>
      <c r="M265" s="32"/>
      <c r="N265" s="33"/>
      <c r="O265" s="34" t="str">
        <f t="shared" si="2"/>
        <v/>
      </c>
    </row>
    <row r="266" ht="22.5" customHeight="1">
      <c r="A266" s="6">
        <v>265.0</v>
      </c>
      <c r="B266" s="11" t="str">
        <f>'Master Schedule'!B266</f>
        <v/>
      </c>
      <c r="C266" s="7">
        <v>46499.0</v>
      </c>
      <c r="D266" s="8" t="str">
        <f t="shared" si="1"/>
        <v>Thursday</v>
      </c>
      <c r="E266" s="31"/>
      <c r="F266" s="11"/>
      <c r="G266" s="11"/>
      <c r="H266" s="31"/>
      <c r="I266" s="11"/>
      <c r="J266" s="22"/>
      <c r="K266" s="35"/>
      <c r="L266" s="35"/>
      <c r="M266" s="35"/>
      <c r="N266" s="36"/>
      <c r="O266" s="34" t="str">
        <f t="shared" si="2"/>
        <v/>
      </c>
    </row>
    <row r="267" ht="22.5" customHeight="1">
      <c r="A267" s="6">
        <v>266.0</v>
      </c>
      <c r="B267" s="11" t="str">
        <f>'Master Schedule'!B267</f>
        <v/>
      </c>
      <c r="C267" s="7">
        <v>46500.0</v>
      </c>
      <c r="D267" s="8" t="str">
        <f t="shared" si="1"/>
        <v>Friday</v>
      </c>
      <c r="E267" s="31"/>
      <c r="F267" s="11"/>
      <c r="G267" s="11"/>
      <c r="H267" s="31"/>
      <c r="I267" s="11"/>
      <c r="J267" s="22"/>
      <c r="K267" s="32"/>
      <c r="L267" s="32"/>
      <c r="M267" s="32"/>
      <c r="N267" s="33"/>
      <c r="O267" s="34" t="str">
        <f t="shared" si="2"/>
        <v/>
      </c>
    </row>
    <row r="268" ht="22.5" customHeight="1">
      <c r="A268" s="6">
        <v>267.0</v>
      </c>
      <c r="B268" s="11" t="str">
        <f>'Master Schedule'!B268</f>
        <v/>
      </c>
      <c r="C268" s="7">
        <v>46501.0</v>
      </c>
      <c r="D268" s="8" t="str">
        <f t="shared" si="1"/>
        <v>Saturday</v>
      </c>
      <c r="E268" s="31"/>
      <c r="F268" s="11"/>
      <c r="G268" s="11"/>
      <c r="H268" s="31"/>
      <c r="I268" s="11"/>
      <c r="J268" s="22"/>
      <c r="K268" s="35"/>
      <c r="L268" s="35"/>
      <c r="M268" s="35"/>
      <c r="N268" s="36"/>
      <c r="O268" s="34" t="str">
        <f t="shared" si="2"/>
        <v/>
      </c>
    </row>
    <row r="269" ht="22.5" customHeight="1">
      <c r="A269" s="6">
        <v>268.0</v>
      </c>
      <c r="B269" s="11" t="str">
        <f>'Master Schedule'!B269</f>
        <v/>
      </c>
      <c r="C269" s="7">
        <v>46502.0</v>
      </c>
      <c r="D269" s="8" t="str">
        <f t="shared" si="1"/>
        <v>Sunday</v>
      </c>
      <c r="E269" s="31"/>
      <c r="F269" s="11"/>
      <c r="G269" s="11"/>
      <c r="H269" s="31"/>
      <c r="I269" s="11"/>
      <c r="J269" s="22"/>
      <c r="K269" s="32"/>
      <c r="L269" s="32"/>
      <c r="M269" s="32"/>
      <c r="N269" s="33"/>
      <c r="O269" s="34" t="str">
        <f t="shared" si="2"/>
        <v/>
      </c>
    </row>
    <row r="270" ht="22.5" customHeight="1">
      <c r="A270" s="6">
        <v>269.0</v>
      </c>
      <c r="B270" s="11" t="str">
        <f>'Master Schedule'!B270</f>
        <v/>
      </c>
      <c r="C270" s="7">
        <v>46503.0</v>
      </c>
      <c r="D270" s="8" t="str">
        <f t="shared" si="1"/>
        <v>Monday</v>
      </c>
      <c r="E270" s="31"/>
      <c r="F270" s="11"/>
      <c r="G270" s="11"/>
      <c r="H270" s="31"/>
      <c r="I270" s="11"/>
      <c r="J270" s="22"/>
      <c r="K270" s="35"/>
      <c r="L270" s="35"/>
      <c r="M270" s="35"/>
      <c r="N270" s="36"/>
      <c r="O270" s="34" t="str">
        <f t="shared" si="2"/>
        <v/>
      </c>
    </row>
    <row r="271" ht="22.5" customHeight="1">
      <c r="A271" s="6">
        <v>270.0</v>
      </c>
      <c r="B271" s="11" t="str">
        <f>'Master Schedule'!B271</f>
        <v/>
      </c>
      <c r="C271" s="7">
        <v>46504.0</v>
      </c>
      <c r="D271" s="8" t="str">
        <f t="shared" si="1"/>
        <v>Tuesday</v>
      </c>
      <c r="E271" s="31"/>
      <c r="F271" s="11"/>
      <c r="G271" s="11"/>
      <c r="H271" s="31"/>
      <c r="I271" s="11"/>
      <c r="J271" s="22"/>
      <c r="K271" s="32"/>
      <c r="L271" s="32"/>
      <c r="M271" s="32"/>
      <c r="N271" s="33"/>
      <c r="O271" s="34" t="str">
        <f t="shared" si="2"/>
        <v/>
      </c>
    </row>
    <row r="272" ht="22.5" customHeight="1">
      <c r="A272" s="6">
        <v>271.0</v>
      </c>
      <c r="B272" s="11" t="str">
        <f>'Master Schedule'!B272</f>
        <v/>
      </c>
      <c r="C272" s="7">
        <v>46505.0</v>
      </c>
      <c r="D272" s="8" t="str">
        <f t="shared" si="1"/>
        <v>Wednesday</v>
      </c>
      <c r="E272" s="31"/>
      <c r="F272" s="11"/>
      <c r="G272" s="11"/>
      <c r="H272" s="31"/>
      <c r="I272" s="11"/>
      <c r="J272" s="22"/>
      <c r="K272" s="35"/>
      <c r="L272" s="35"/>
      <c r="M272" s="35"/>
      <c r="N272" s="36"/>
      <c r="O272" s="34" t="str">
        <f t="shared" si="2"/>
        <v/>
      </c>
    </row>
    <row r="273" ht="22.5" customHeight="1">
      <c r="A273" s="6">
        <v>272.0</v>
      </c>
      <c r="B273" s="11" t="str">
        <f>'Master Schedule'!B273</f>
        <v/>
      </c>
      <c r="C273" s="7">
        <v>46506.0</v>
      </c>
      <c r="D273" s="8" t="str">
        <f t="shared" si="1"/>
        <v>Thursday</v>
      </c>
      <c r="E273" s="31"/>
      <c r="F273" s="11"/>
      <c r="G273" s="11"/>
      <c r="H273" s="31"/>
      <c r="I273" s="11"/>
      <c r="J273" s="22"/>
      <c r="K273" s="32"/>
      <c r="L273" s="32"/>
      <c r="M273" s="32"/>
      <c r="N273" s="33"/>
      <c r="O273" s="34" t="str">
        <f t="shared" si="2"/>
        <v/>
      </c>
    </row>
    <row r="274" ht="22.5" customHeight="1">
      <c r="A274" s="6">
        <v>273.0</v>
      </c>
      <c r="B274" s="11" t="str">
        <f>'Master Schedule'!B274</f>
        <v/>
      </c>
      <c r="C274" s="7">
        <v>46507.0</v>
      </c>
      <c r="D274" s="8" t="str">
        <f t="shared" si="1"/>
        <v>Friday</v>
      </c>
      <c r="E274" s="31"/>
      <c r="F274" s="11"/>
      <c r="G274" s="11"/>
      <c r="H274" s="31"/>
      <c r="I274" s="11"/>
      <c r="J274" s="22"/>
      <c r="K274" s="35"/>
      <c r="L274" s="35"/>
      <c r="M274" s="35"/>
      <c r="N274" s="36"/>
      <c r="O274" s="34" t="str">
        <f t="shared" si="2"/>
        <v/>
      </c>
    </row>
    <row r="275" ht="22.5" customHeight="1">
      <c r="A275" s="6">
        <v>274.0</v>
      </c>
      <c r="B275" s="11" t="str">
        <f>'Master Schedule'!B275</f>
        <v/>
      </c>
      <c r="C275" s="7">
        <v>46508.0</v>
      </c>
      <c r="D275" s="8" t="str">
        <f t="shared" si="1"/>
        <v>Saturday</v>
      </c>
      <c r="E275" s="31"/>
      <c r="F275" s="11"/>
      <c r="G275" s="11"/>
      <c r="H275" s="31"/>
      <c r="I275" s="11"/>
      <c r="J275" s="22"/>
      <c r="K275" s="32"/>
      <c r="L275" s="32"/>
      <c r="M275" s="32"/>
      <c r="N275" s="33"/>
      <c r="O275" s="34" t="str">
        <f t="shared" si="2"/>
        <v/>
      </c>
    </row>
    <row r="276" ht="22.5" customHeight="1">
      <c r="A276" s="6">
        <v>275.0</v>
      </c>
      <c r="B276" s="11" t="str">
        <f>'Master Schedule'!B276</f>
        <v/>
      </c>
      <c r="C276" s="7">
        <v>46509.0</v>
      </c>
      <c r="D276" s="8" t="str">
        <f t="shared" si="1"/>
        <v>Sunday</v>
      </c>
      <c r="E276" s="31"/>
      <c r="F276" s="11"/>
      <c r="G276" s="11"/>
      <c r="H276" s="31"/>
      <c r="I276" s="11"/>
      <c r="J276" s="22"/>
      <c r="K276" s="35"/>
      <c r="L276" s="35"/>
      <c r="M276" s="35"/>
      <c r="N276" s="36"/>
      <c r="O276" s="34" t="str">
        <f t="shared" si="2"/>
        <v/>
      </c>
    </row>
    <row r="277" ht="22.5" customHeight="1">
      <c r="A277" s="6">
        <v>276.0</v>
      </c>
      <c r="B277" s="11" t="str">
        <f>'Master Schedule'!B277</f>
        <v/>
      </c>
      <c r="C277" s="7">
        <v>46510.0</v>
      </c>
      <c r="D277" s="8" t="str">
        <f t="shared" si="1"/>
        <v>Monday</v>
      </c>
      <c r="E277" s="31"/>
      <c r="F277" s="11"/>
      <c r="G277" s="11"/>
      <c r="H277" s="31"/>
      <c r="I277" s="11"/>
      <c r="J277" s="22"/>
      <c r="K277" s="32"/>
      <c r="L277" s="32"/>
      <c r="M277" s="32"/>
      <c r="N277" s="33"/>
      <c r="O277" s="34" t="str">
        <f t="shared" si="2"/>
        <v/>
      </c>
    </row>
    <row r="278" ht="22.5" customHeight="1">
      <c r="A278" s="6">
        <v>277.0</v>
      </c>
      <c r="B278" s="11" t="str">
        <f>'Master Schedule'!B278</f>
        <v/>
      </c>
      <c r="C278" s="7">
        <v>46511.0</v>
      </c>
      <c r="D278" s="8" t="str">
        <f t="shared" si="1"/>
        <v>Tuesday</v>
      </c>
      <c r="E278" s="31"/>
      <c r="F278" s="11"/>
      <c r="G278" s="11"/>
      <c r="H278" s="31"/>
      <c r="I278" s="11"/>
      <c r="J278" s="22"/>
      <c r="K278" s="35"/>
      <c r="L278" s="35"/>
      <c r="M278" s="35"/>
      <c r="N278" s="36"/>
      <c r="O278" s="34" t="str">
        <f t="shared" si="2"/>
        <v/>
      </c>
    </row>
    <row r="279" ht="22.5" customHeight="1">
      <c r="A279" s="6">
        <v>278.0</v>
      </c>
      <c r="B279" s="11" t="str">
        <f>'Master Schedule'!B279</f>
        <v/>
      </c>
      <c r="C279" s="7">
        <v>46512.0</v>
      </c>
      <c r="D279" s="8" t="str">
        <f t="shared" si="1"/>
        <v>Wednesday</v>
      </c>
      <c r="E279" s="31"/>
      <c r="F279" s="11"/>
      <c r="G279" s="11"/>
      <c r="H279" s="31"/>
      <c r="I279" s="11"/>
      <c r="J279" s="22"/>
      <c r="K279" s="32"/>
      <c r="L279" s="32"/>
      <c r="M279" s="32"/>
      <c r="N279" s="33"/>
      <c r="O279" s="34" t="str">
        <f t="shared" si="2"/>
        <v/>
      </c>
    </row>
    <row r="280" ht="22.5" customHeight="1">
      <c r="A280" s="6">
        <v>279.0</v>
      </c>
      <c r="B280" s="11" t="str">
        <f>'Master Schedule'!B280</f>
        <v/>
      </c>
      <c r="C280" s="7">
        <v>46513.0</v>
      </c>
      <c r="D280" s="8" t="str">
        <f t="shared" si="1"/>
        <v>Thursday</v>
      </c>
      <c r="E280" s="31"/>
      <c r="F280" s="11"/>
      <c r="G280" s="11"/>
      <c r="H280" s="31"/>
      <c r="I280" s="11"/>
      <c r="J280" s="22"/>
      <c r="K280" s="35"/>
      <c r="L280" s="35"/>
      <c r="M280" s="35"/>
      <c r="N280" s="36"/>
      <c r="O280" s="34" t="str">
        <f t="shared" si="2"/>
        <v/>
      </c>
    </row>
    <row r="281" ht="22.5" customHeight="1">
      <c r="A281" s="6">
        <v>280.0</v>
      </c>
      <c r="B281" s="11" t="str">
        <f>'Master Schedule'!B281</f>
        <v/>
      </c>
      <c r="C281" s="7">
        <v>46514.0</v>
      </c>
      <c r="D281" s="8" t="str">
        <f t="shared" si="1"/>
        <v>Friday</v>
      </c>
      <c r="E281" s="31"/>
      <c r="F281" s="11"/>
      <c r="G281" s="11"/>
      <c r="H281" s="31"/>
      <c r="I281" s="11"/>
      <c r="J281" s="22"/>
      <c r="K281" s="32"/>
      <c r="L281" s="32"/>
      <c r="M281" s="32"/>
      <c r="N281" s="33"/>
      <c r="O281" s="34" t="str">
        <f t="shared" si="2"/>
        <v/>
      </c>
    </row>
    <row r="282" ht="22.5" customHeight="1">
      <c r="A282" s="6">
        <v>281.0</v>
      </c>
      <c r="B282" s="11" t="str">
        <f>'Master Schedule'!B282</f>
        <v/>
      </c>
      <c r="C282" s="7">
        <v>46515.0</v>
      </c>
      <c r="D282" s="8" t="str">
        <f t="shared" si="1"/>
        <v>Saturday</v>
      </c>
      <c r="E282" s="31"/>
      <c r="F282" s="11"/>
      <c r="G282" s="11"/>
      <c r="H282" s="31"/>
      <c r="I282" s="11"/>
      <c r="J282" s="22"/>
      <c r="K282" s="35"/>
      <c r="L282" s="35"/>
      <c r="M282" s="35"/>
      <c r="N282" s="36"/>
      <c r="O282" s="34" t="str">
        <f t="shared" si="2"/>
        <v/>
      </c>
    </row>
    <row r="283" ht="22.5" customHeight="1">
      <c r="A283" s="6">
        <v>282.0</v>
      </c>
      <c r="B283" s="11" t="str">
        <f>'Master Schedule'!B283</f>
        <v/>
      </c>
      <c r="C283" s="7">
        <v>46516.0</v>
      </c>
      <c r="D283" s="8" t="str">
        <f t="shared" si="1"/>
        <v>Sunday</v>
      </c>
      <c r="E283" s="31"/>
      <c r="F283" s="11"/>
      <c r="G283" s="11"/>
      <c r="H283" s="31"/>
      <c r="I283" s="11"/>
      <c r="J283" s="22"/>
      <c r="K283" s="32"/>
      <c r="L283" s="32"/>
      <c r="M283" s="32"/>
      <c r="N283" s="33"/>
      <c r="O283" s="34" t="str">
        <f t="shared" si="2"/>
        <v/>
      </c>
    </row>
    <row r="284" ht="22.5" customHeight="1">
      <c r="A284" s="6">
        <v>283.0</v>
      </c>
      <c r="B284" s="11" t="str">
        <f>'Master Schedule'!B284</f>
        <v/>
      </c>
      <c r="C284" s="7">
        <v>46517.0</v>
      </c>
      <c r="D284" s="8" t="str">
        <f t="shared" si="1"/>
        <v>Monday</v>
      </c>
      <c r="E284" s="31"/>
      <c r="F284" s="11"/>
      <c r="G284" s="11"/>
      <c r="H284" s="31"/>
      <c r="I284" s="11"/>
      <c r="J284" s="22"/>
      <c r="K284" s="35"/>
      <c r="L284" s="35"/>
      <c r="M284" s="35"/>
      <c r="N284" s="36"/>
      <c r="O284" s="34" t="str">
        <f t="shared" si="2"/>
        <v/>
      </c>
    </row>
    <row r="285" ht="22.5" customHeight="1">
      <c r="A285" s="6">
        <v>284.0</v>
      </c>
      <c r="B285" s="11" t="str">
        <f>'Master Schedule'!B285</f>
        <v/>
      </c>
      <c r="C285" s="7">
        <v>46518.0</v>
      </c>
      <c r="D285" s="8" t="str">
        <f t="shared" si="1"/>
        <v>Tuesday</v>
      </c>
      <c r="E285" s="31"/>
      <c r="F285" s="11"/>
      <c r="G285" s="11"/>
      <c r="H285" s="31"/>
      <c r="I285" s="11"/>
      <c r="J285" s="22"/>
      <c r="K285" s="32"/>
      <c r="L285" s="32"/>
      <c r="M285" s="32"/>
      <c r="N285" s="33"/>
      <c r="O285" s="34" t="str">
        <f t="shared" si="2"/>
        <v/>
      </c>
    </row>
    <row r="286" ht="22.5" customHeight="1">
      <c r="A286" s="6">
        <v>285.0</v>
      </c>
      <c r="B286" s="11" t="str">
        <f>'Master Schedule'!B286</f>
        <v/>
      </c>
      <c r="C286" s="7">
        <v>46519.0</v>
      </c>
      <c r="D286" s="8" t="str">
        <f t="shared" si="1"/>
        <v>Wednesday</v>
      </c>
      <c r="E286" s="31"/>
      <c r="F286" s="11"/>
      <c r="G286" s="11"/>
      <c r="H286" s="31"/>
      <c r="I286" s="11"/>
      <c r="J286" s="22"/>
      <c r="K286" s="35"/>
      <c r="L286" s="35"/>
      <c r="M286" s="35"/>
      <c r="N286" s="36"/>
      <c r="O286" s="34" t="str">
        <f t="shared" si="2"/>
        <v/>
      </c>
    </row>
    <row r="287" ht="22.5" customHeight="1">
      <c r="A287" s="6">
        <v>286.0</v>
      </c>
      <c r="B287" s="11" t="str">
        <f>'Master Schedule'!B287</f>
        <v/>
      </c>
      <c r="C287" s="7">
        <v>46520.0</v>
      </c>
      <c r="D287" s="8" t="str">
        <f t="shared" si="1"/>
        <v>Thursday</v>
      </c>
      <c r="E287" s="31"/>
      <c r="F287" s="11"/>
      <c r="G287" s="11"/>
      <c r="H287" s="31"/>
      <c r="I287" s="11"/>
      <c r="J287" s="22"/>
      <c r="K287" s="32"/>
      <c r="L287" s="32"/>
      <c r="M287" s="32"/>
      <c r="N287" s="33"/>
      <c r="O287" s="34" t="str">
        <f t="shared" si="2"/>
        <v/>
      </c>
    </row>
    <row r="288" ht="22.5" customHeight="1">
      <c r="A288" s="6">
        <v>287.0</v>
      </c>
      <c r="B288" s="11" t="str">
        <f>'Master Schedule'!B288</f>
        <v/>
      </c>
      <c r="C288" s="7">
        <v>46521.0</v>
      </c>
      <c r="D288" s="8" t="str">
        <f t="shared" si="1"/>
        <v>Friday</v>
      </c>
      <c r="E288" s="31"/>
      <c r="F288" s="11"/>
      <c r="G288" s="11"/>
      <c r="H288" s="31"/>
      <c r="I288" s="11"/>
      <c r="J288" s="22"/>
      <c r="K288" s="35"/>
      <c r="L288" s="35"/>
      <c r="M288" s="35"/>
      <c r="N288" s="36"/>
      <c r="O288" s="34" t="str">
        <f t="shared" si="2"/>
        <v/>
      </c>
    </row>
    <row r="289" ht="22.5" customHeight="1">
      <c r="A289" s="6">
        <v>288.0</v>
      </c>
      <c r="B289" s="11" t="str">
        <f>'Master Schedule'!B289</f>
        <v/>
      </c>
      <c r="C289" s="7">
        <v>46522.0</v>
      </c>
      <c r="D289" s="8" t="str">
        <f t="shared" si="1"/>
        <v>Saturday</v>
      </c>
      <c r="E289" s="31"/>
      <c r="F289" s="11"/>
      <c r="G289" s="11"/>
      <c r="H289" s="31"/>
      <c r="I289" s="11"/>
      <c r="J289" s="22"/>
      <c r="K289" s="32"/>
      <c r="L289" s="32"/>
      <c r="M289" s="32"/>
      <c r="N289" s="33"/>
      <c r="O289" s="34" t="str">
        <f t="shared" si="2"/>
        <v/>
      </c>
    </row>
    <row r="290" ht="22.5" customHeight="1">
      <c r="A290" s="6">
        <v>289.0</v>
      </c>
      <c r="B290" s="11" t="str">
        <f>'Master Schedule'!B290</f>
        <v/>
      </c>
      <c r="C290" s="7">
        <v>46523.0</v>
      </c>
      <c r="D290" s="8" t="str">
        <f t="shared" si="1"/>
        <v>Sunday</v>
      </c>
      <c r="E290" s="31"/>
      <c r="F290" s="11"/>
      <c r="G290" s="11"/>
      <c r="H290" s="31"/>
      <c r="I290" s="11"/>
      <c r="J290" s="22"/>
      <c r="K290" s="35"/>
      <c r="L290" s="35"/>
      <c r="M290" s="35"/>
      <c r="N290" s="36"/>
      <c r="O290" s="34" t="str">
        <f t="shared" si="2"/>
        <v/>
      </c>
    </row>
    <row r="291" ht="22.5" customHeight="1">
      <c r="A291" s="6">
        <v>290.0</v>
      </c>
      <c r="B291" s="11" t="str">
        <f>'Master Schedule'!B291</f>
        <v/>
      </c>
      <c r="C291" s="7">
        <v>46524.0</v>
      </c>
      <c r="D291" s="8" t="str">
        <f t="shared" si="1"/>
        <v>Monday</v>
      </c>
      <c r="E291" s="31"/>
      <c r="F291" s="11"/>
      <c r="G291" s="11"/>
      <c r="H291" s="31"/>
      <c r="I291" s="11"/>
      <c r="J291" s="22"/>
      <c r="K291" s="32"/>
      <c r="L291" s="32"/>
      <c r="M291" s="32"/>
      <c r="N291" s="33"/>
      <c r="O291" s="34" t="str">
        <f t="shared" si="2"/>
        <v/>
      </c>
    </row>
    <row r="292" ht="22.5" customHeight="1">
      <c r="A292" s="6">
        <v>291.0</v>
      </c>
      <c r="B292" s="11" t="str">
        <f>'Master Schedule'!B292</f>
        <v/>
      </c>
      <c r="C292" s="7">
        <v>46525.0</v>
      </c>
      <c r="D292" s="8" t="str">
        <f t="shared" si="1"/>
        <v>Tuesday</v>
      </c>
      <c r="E292" s="31"/>
      <c r="F292" s="11"/>
      <c r="G292" s="11"/>
      <c r="H292" s="31"/>
      <c r="I292" s="11"/>
      <c r="J292" s="22"/>
      <c r="K292" s="35"/>
      <c r="L292" s="35"/>
      <c r="M292" s="35"/>
      <c r="N292" s="36"/>
      <c r="O292" s="34" t="str">
        <f t="shared" si="2"/>
        <v/>
      </c>
    </row>
    <row r="293" ht="22.5" customHeight="1">
      <c r="A293" s="6">
        <v>292.0</v>
      </c>
      <c r="B293" s="11" t="str">
        <f>'Master Schedule'!B293</f>
        <v/>
      </c>
      <c r="C293" s="7">
        <v>46526.0</v>
      </c>
      <c r="D293" s="8" t="str">
        <f t="shared" si="1"/>
        <v>Wednesday</v>
      </c>
      <c r="E293" s="31"/>
      <c r="F293" s="11"/>
      <c r="G293" s="11"/>
      <c r="H293" s="31"/>
      <c r="I293" s="11"/>
      <c r="J293" s="22"/>
      <c r="K293" s="32"/>
      <c r="L293" s="32"/>
      <c r="M293" s="32"/>
      <c r="N293" s="33"/>
      <c r="O293" s="34" t="str">
        <f t="shared" si="2"/>
        <v/>
      </c>
    </row>
    <row r="294" ht="22.5" customHeight="1">
      <c r="A294" s="6">
        <v>293.0</v>
      </c>
      <c r="B294" s="11" t="str">
        <f>'Master Schedule'!B294</f>
        <v/>
      </c>
      <c r="C294" s="7">
        <v>46527.0</v>
      </c>
      <c r="D294" s="8" t="str">
        <f t="shared" si="1"/>
        <v>Thursday</v>
      </c>
      <c r="E294" s="31"/>
      <c r="F294" s="11"/>
      <c r="G294" s="11"/>
      <c r="H294" s="31"/>
      <c r="I294" s="11"/>
      <c r="J294" s="22"/>
      <c r="K294" s="35"/>
      <c r="L294" s="35"/>
      <c r="M294" s="35"/>
      <c r="N294" s="36"/>
      <c r="O294" s="34" t="str">
        <f t="shared" si="2"/>
        <v/>
      </c>
    </row>
    <row r="295" ht="22.5" customHeight="1">
      <c r="A295" s="6">
        <v>294.0</v>
      </c>
      <c r="B295" s="11" t="str">
        <f>'Master Schedule'!B295</f>
        <v/>
      </c>
      <c r="C295" s="7">
        <v>46528.0</v>
      </c>
      <c r="D295" s="8" t="str">
        <f t="shared" si="1"/>
        <v>Friday</v>
      </c>
      <c r="E295" s="31"/>
      <c r="F295" s="11"/>
      <c r="G295" s="11"/>
      <c r="H295" s="31"/>
      <c r="I295" s="11"/>
      <c r="J295" s="22"/>
      <c r="K295" s="32"/>
      <c r="L295" s="32"/>
      <c r="M295" s="32"/>
      <c r="N295" s="33"/>
      <c r="O295" s="34" t="str">
        <f t="shared" si="2"/>
        <v/>
      </c>
    </row>
    <row r="296" ht="22.5" customHeight="1">
      <c r="A296" s="6">
        <v>295.0</v>
      </c>
      <c r="B296" s="11" t="str">
        <f>'Master Schedule'!B296</f>
        <v/>
      </c>
      <c r="C296" s="7">
        <v>46529.0</v>
      </c>
      <c r="D296" s="8" t="str">
        <f t="shared" si="1"/>
        <v>Saturday</v>
      </c>
      <c r="E296" s="31"/>
      <c r="F296" s="11"/>
      <c r="G296" s="11"/>
      <c r="H296" s="31"/>
      <c r="I296" s="11"/>
      <c r="J296" s="22"/>
      <c r="K296" s="35"/>
      <c r="L296" s="35"/>
      <c r="M296" s="35"/>
      <c r="N296" s="36"/>
      <c r="O296" s="34" t="str">
        <f t="shared" si="2"/>
        <v/>
      </c>
    </row>
    <row r="297" ht="22.5" customHeight="1">
      <c r="A297" s="6">
        <v>296.0</v>
      </c>
      <c r="B297" s="11" t="str">
        <f>'Master Schedule'!B297</f>
        <v/>
      </c>
      <c r="C297" s="7">
        <v>46530.0</v>
      </c>
      <c r="D297" s="8" t="str">
        <f t="shared" si="1"/>
        <v>Sunday</v>
      </c>
      <c r="E297" s="31"/>
      <c r="F297" s="11"/>
      <c r="G297" s="11"/>
      <c r="H297" s="31"/>
      <c r="I297" s="11"/>
      <c r="J297" s="22"/>
      <c r="K297" s="32"/>
      <c r="L297" s="32"/>
      <c r="M297" s="32"/>
      <c r="N297" s="33"/>
      <c r="O297" s="34" t="str">
        <f t="shared" si="2"/>
        <v/>
      </c>
    </row>
    <row r="298" ht="22.5" customHeight="1">
      <c r="A298" s="6">
        <v>297.0</v>
      </c>
      <c r="B298" s="11" t="str">
        <f>'Master Schedule'!B298</f>
        <v/>
      </c>
      <c r="C298" s="7">
        <v>46531.0</v>
      </c>
      <c r="D298" s="8" t="str">
        <f t="shared" si="1"/>
        <v>Monday</v>
      </c>
      <c r="E298" s="31"/>
      <c r="F298" s="11"/>
      <c r="G298" s="11"/>
      <c r="H298" s="31"/>
      <c r="I298" s="11"/>
      <c r="J298" s="22"/>
      <c r="K298" s="35"/>
      <c r="L298" s="35"/>
      <c r="M298" s="35"/>
      <c r="N298" s="36"/>
      <c r="O298" s="34" t="str">
        <f t="shared" si="2"/>
        <v/>
      </c>
    </row>
    <row r="299" ht="22.5" customHeight="1">
      <c r="A299" s="6">
        <v>298.0</v>
      </c>
      <c r="B299" s="11" t="str">
        <f>'Master Schedule'!B299</f>
        <v/>
      </c>
      <c r="C299" s="7">
        <v>46532.0</v>
      </c>
      <c r="D299" s="8" t="str">
        <f t="shared" si="1"/>
        <v>Tuesday</v>
      </c>
      <c r="E299" s="31"/>
      <c r="F299" s="11"/>
      <c r="G299" s="11"/>
      <c r="H299" s="31"/>
      <c r="I299" s="11"/>
      <c r="J299" s="22"/>
      <c r="K299" s="32"/>
      <c r="L299" s="32"/>
      <c r="M299" s="32"/>
      <c r="N299" s="33"/>
      <c r="O299" s="34" t="str">
        <f t="shared" si="2"/>
        <v/>
      </c>
    </row>
    <row r="300" ht="22.5" customHeight="1">
      <c r="A300" s="6">
        <v>299.0</v>
      </c>
      <c r="B300" s="11" t="str">
        <f>'Master Schedule'!B300</f>
        <v/>
      </c>
      <c r="C300" s="7">
        <v>46533.0</v>
      </c>
      <c r="D300" s="8" t="str">
        <f t="shared" si="1"/>
        <v>Wednesday</v>
      </c>
      <c r="E300" s="31"/>
      <c r="F300" s="11"/>
      <c r="G300" s="11"/>
      <c r="H300" s="31"/>
      <c r="I300" s="11"/>
      <c r="J300" s="22"/>
      <c r="K300" s="35"/>
      <c r="L300" s="35"/>
      <c r="M300" s="35"/>
      <c r="N300" s="36"/>
      <c r="O300" s="34" t="str">
        <f t="shared" si="2"/>
        <v/>
      </c>
    </row>
    <row r="301" ht="22.5" customHeight="1">
      <c r="A301" s="6">
        <v>300.0</v>
      </c>
      <c r="B301" s="11" t="str">
        <f>'Master Schedule'!B301</f>
        <v/>
      </c>
      <c r="C301" s="7">
        <v>46534.0</v>
      </c>
      <c r="D301" s="8" t="str">
        <f t="shared" si="1"/>
        <v>Thursday</v>
      </c>
      <c r="E301" s="31"/>
      <c r="F301" s="11"/>
      <c r="G301" s="11"/>
      <c r="H301" s="31"/>
      <c r="I301" s="11"/>
      <c r="J301" s="22"/>
      <c r="K301" s="32"/>
      <c r="L301" s="32"/>
      <c r="M301" s="32"/>
      <c r="N301" s="33"/>
      <c r="O301" s="34" t="str">
        <f t="shared" si="2"/>
        <v/>
      </c>
    </row>
    <row r="302" ht="22.5" customHeight="1">
      <c r="A302" s="6">
        <v>301.0</v>
      </c>
      <c r="B302" s="11" t="str">
        <f>'Master Schedule'!B302</f>
        <v/>
      </c>
      <c r="C302" s="7">
        <v>46535.0</v>
      </c>
      <c r="D302" s="8" t="str">
        <f t="shared" si="1"/>
        <v>Friday</v>
      </c>
      <c r="E302" s="31"/>
      <c r="F302" s="11"/>
      <c r="G302" s="11"/>
      <c r="H302" s="31"/>
      <c r="I302" s="11"/>
      <c r="J302" s="22"/>
      <c r="K302" s="35"/>
      <c r="L302" s="35"/>
      <c r="M302" s="35"/>
      <c r="N302" s="36"/>
      <c r="O302" s="34" t="str">
        <f t="shared" si="2"/>
        <v/>
      </c>
    </row>
    <row r="303" ht="22.5" customHeight="1">
      <c r="A303" s="6">
        <v>302.0</v>
      </c>
      <c r="B303" s="11" t="str">
        <f>'Master Schedule'!B303</f>
        <v/>
      </c>
      <c r="C303" s="7">
        <v>46536.0</v>
      </c>
      <c r="D303" s="8" t="str">
        <f t="shared" si="1"/>
        <v>Saturday</v>
      </c>
      <c r="E303" s="31"/>
      <c r="F303" s="11"/>
      <c r="G303" s="11"/>
      <c r="H303" s="31"/>
      <c r="I303" s="11"/>
      <c r="J303" s="22"/>
      <c r="K303" s="32"/>
      <c r="L303" s="32"/>
      <c r="M303" s="32"/>
      <c r="N303" s="33"/>
      <c r="O303" s="34" t="str">
        <f t="shared" si="2"/>
        <v/>
      </c>
    </row>
    <row r="304" ht="22.5" customHeight="1">
      <c r="A304" s="6">
        <v>303.0</v>
      </c>
      <c r="B304" s="11" t="str">
        <f>'Master Schedule'!B304</f>
        <v/>
      </c>
      <c r="C304" s="7">
        <v>46537.0</v>
      </c>
      <c r="D304" s="8" t="str">
        <f t="shared" si="1"/>
        <v>Sunday</v>
      </c>
      <c r="E304" s="31"/>
      <c r="F304" s="11"/>
      <c r="G304" s="11"/>
      <c r="H304" s="31"/>
      <c r="I304" s="11"/>
      <c r="J304" s="22"/>
      <c r="K304" s="35"/>
      <c r="L304" s="35"/>
      <c r="M304" s="35"/>
      <c r="N304" s="36"/>
      <c r="O304" s="34" t="str">
        <f t="shared" si="2"/>
        <v/>
      </c>
    </row>
    <row r="305" ht="22.5" customHeight="1">
      <c r="A305" s="6">
        <v>304.0</v>
      </c>
      <c r="B305" s="11" t="str">
        <f>'Master Schedule'!B305</f>
        <v/>
      </c>
      <c r="C305" s="7">
        <v>46538.0</v>
      </c>
      <c r="D305" s="8" t="str">
        <f t="shared" si="1"/>
        <v>Monday</v>
      </c>
      <c r="E305" s="31"/>
      <c r="F305" s="11"/>
      <c r="G305" s="11"/>
      <c r="H305" s="31"/>
      <c r="I305" s="11"/>
      <c r="J305" s="22"/>
      <c r="K305" s="32"/>
      <c r="L305" s="32"/>
      <c r="M305" s="32"/>
      <c r="N305" s="33"/>
      <c r="O305" s="34" t="str">
        <f t="shared" si="2"/>
        <v/>
      </c>
    </row>
    <row r="306" ht="22.5" customHeight="1">
      <c r="A306" s="37"/>
      <c r="B306" s="38" t="str">
        <f>'Master Schedule'!B306</f>
        <v/>
      </c>
      <c r="C306" s="39"/>
      <c r="D306" s="40" t="str">
        <f t="shared" si="1"/>
        <v>Saturday</v>
      </c>
      <c r="E306" s="41"/>
      <c r="F306" s="38"/>
      <c r="G306" s="38"/>
      <c r="H306" s="41"/>
      <c r="I306" s="38"/>
      <c r="J306" s="38"/>
      <c r="K306" s="42" t="s">
        <v>12</v>
      </c>
      <c r="L306" s="42" t="s">
        <v>13</v>
      </c>
      <c r="M306" s="23" t="s">
        <v>14</v>
      </c>
      <c r="N306" s="24" t="s">
        <v>15</v>
      </c>
      <c r="O306" s="25" t="s">
        <v>9</v>
      </c>
    </row>
    <row r="307" ht="22.5" customHeight="1">
      <c r="A307" s="37"/>
      <c r="B307" s="38" t="str">
        <f>'Master Schedule'!B307</f>
        <v/>
      </c>
      <c r="C307" s="39"/>
      <c r="D307" s="40" t="str">
        <f t="shared" si="1"/>
        <v>Saturday</v>
      </c>
      <c r="E307" s="41"/>
      <c r="F307" s="38"/>
      <c r="G307" s="38"/>
      <c r="H307" s="41"/>
      <c r="I307" s="38"/>
      <c r="J307" s="38"/>
      <c r="K307" s="35"/>
      <c r="L307" s="35"/>
      <c r="M307" s="35"/>
      <c r="N307" s="36"/>
      <c r="O307" s="34" t="str">
        <f t="shared" ref="O307:O610" si="3">IF(G307="", "",
   IF(AND(K307="✅", L307="✅", M307="✅", N307="✅"), "✅ Approved",
   IF(OR(K307="❌", L307="❌", M307="❌", N307="❌"), "❌ Denied",
   "⌛️ Pending")))
</f>
        <v/>
      </c>
    </row>
    <row r="308" ht="22.5" customHeight="1">
      <c r="A308" s="37"/>
      <c r="B308" s="38" t="str">
        <f>'Master Schedule'!B308</f>
        <v/>
      </c>
      <c r="C308" s="39"/>
      <c r="D308" s="40" t="str">
        <f t="shared" si="1"/>
        <v>Saturday</v>
      </c>
      <c r="E308" s="41"/>
      <c r="F308" s="38"/>
      <c r="G308" s="38"/>
      <c r="H308" s="41"/>
      <c r="I308" s="38"/>
      <c r="J308" s="38"/>
      <c r="K308" s="32"/>
      <c r="L308" s="32"/>
      <c r="M308" s="32"/>
      <c r="N308" s="33"/>
      <c r="O308" s="34" t="str">
        <f t="shared" si="3"/>
        <v/>
      </c>
    </row>
    <row r="309" ht="22.5" customHeight="1">
      <c r="A309" s="37"/>
      <c r="B309" s="38" t="str">
        <f>'Master Schedule'!B309</f>
        <v/>
      </c>
      <c r="C309" s="39"/>
      <c r="D309" s="40" t="str">
        <f t="shared" si="1"/>
        <v>Saturday</v>
      </c>
      <c r="E309" s="41"/>
      <c r="F309" s="38"/>
      <c r="G309" s="38"/>
      <c r="H309" s="41"/>
      <c r="I309" s="38"/>
      <c r="J309" s="38"/>
      <c r="K309" s="35"/>
      <c r="L309" s="35"/>
      <c r="M309" s="35"/>
      <c r="N309" s="36"/>
      <c r="O309" s="34" t="str">
        <f t="shared" si="3"/>
        <v/>
      </c>
    </row>
    <row r="310" ht="22.5" customHeight="1">
      <c r="A310" s="37"/>
      <c r="B310" s="38" t="str">
        <f>'Master Schedule'!B310</f>
        <v/>
      </c>
      <c r="C310" s="39"/>
      <c r="D310" s="40" t="str">
        <f t="shared" si="1"/>
        <v>Saturday</v>
      </c>
      <c r="E310" s="41"/>
      <c r="F310" s="38"/>
      <c r="G310" s="38"/>
      <c r="H310" s="41"/>
      <c r="I310" s="38"/>
      <c r="J310" s="38"/>
      <c r="K310" s="32"/>
      <c r="L310" s="32"/>
      <c r="M310" s="32"/>
      <c r="N310" s="33"/>
      <c r="O310" s="34" t="str">
        <f t="shared" si="3"/>
        <v/>
      </c>
    </row>
    <row r="311" ht="22.5" customHeight="1">
      <c r="A311" s="37"/>
      <c r="B311" s="38" t="str">
        <f>'Master Schedule'!B311</f>
        <v/>
      </c>
      <c r="C311" s="39"/>
      <c r="D311" s="40" t="str">
        <f t="shared" si="1"/>
        <v>Saturday</v>
      </c>
      <c r="E311" s="41"/>
      <c r="F311" s="38"/>
      <c r="G311" s="38"/>
      <c r="H311" s="41"/>
      <c r="I311" s="38"/>
      <c r="J311" s="38"/>
      <c r="K311" s="35"/>
      <c r="L311" s="35"/>
      <c r="M311" s="35"/>
      <c r="N311" s="36"/>
      <c r="O311" s="34" t="str">
        <f t="shared" si="3"/>
        <v/>
      </c>
    </row>
    <row r="312" ht="22.5" customHeight="1">
      <c r="A312" s="37"/>
      <c r="B312" s="38" t="str">
        <f>'Master Schedule'!B312</f>
        <v/>
      </c>
      <c r="C312" s="39"/>
      <c r="D312" s="40" t="str">
        <f t="shared" si="1"/>
        <v>Saturday</v>
      </c>
      <c r="E312" s="41"/>
      <c r="F312" s="38"/>
      <c r="G312" s="38"/>
      <c r="H312" s="41"/>
      <c r="I312" s="38"/>
      <c r="J312" s="38"/>
      <c r="K312" s="32"/>
      <c r="L312" s="32"/>
      <c r="M312" s="32"/>
      <c r="N312" s="33"/>
      <c r="O312" s="34" t="str">
        <f t="shared" si="3"/>
        <v/>
      </c>
    </row>
    <row r="313" ht="22.5" customHeight="1">
      <c r="A313" s="37"/>
      <c r="B313" s="38" t="str">
        <f>'Master Schedule'!B313</f>
        <v/>
      </c>
      <c r="C313" s="39"/>
      <c r="D313" s="40" t="str">
        <f t="shared" si="1"/>
        <v>Saturday</v>
      </c>
      <c r="E313" s="41"/>
      <c r="F313" s="38"/>
      <c r="G313" s="38"/>
      <c r="H313" s="41"/>
      <c r="I313" s="38"/>
      <c r="J313" s="38"/>
      <c r="K313" s="35"/>
      <c r="L313" s="35"/>
      <c r="M313" s="35"/>
      <c r="N313" s="36"/>
      <c r="O313" s="34" t="str">
        <f t="shared" si="3"/>
        <v/>
      </c>
    </row>
    <row r="314" ht="22.5" customHeight="1">
      <c r="A314" s="37"/>
      <c r="B314" s="38" t="str">
        <f>'Master Schedule'!B314</f>
        <v/>
      </c>
      <c r="C314" s="39"/>
      <c r="D314" s="40" t="str">
        <f t="shared" si="1"/>
        <v>Saturday</v>
      </c>
      <c r="E314" s="41"/>
      <c r="F314" s="38"/>
      <c r="G314" s="38"/>
      <c r="H314" s="41"/>
      <c r="I314" s="38"/>
      <c r="J314" s="38"/>
      <c r="K314" s="32"/>
      <c r="L314" s="32"/>
      <c r="M314" s="32"/>
      <c r="N314" s="33"/>
      <c r="O314" s="34" t="str">
        <f t="shared" si="3"/>
        <v/>
      </c>
    </row>
    <row r="315" ht="22.5" customHeight="1">
      <c r="A315" s="37"/>
      <c r="B315" s="38" t="str">
        <f>'Master Schedule'!B315</f>
        <v/>
      </c>
      <c r="C315" s="39"/>
      <c r="D315" s="40" t="str">
        <f t="shared" si="1"/>
        <v>Saturday</v>
      </c>
      <c r="E315" s="41"/>
      <c r="F315" s="38"/>
      <c r="G315" s="38"/>
      <c r="H315" s="41"/>
      <c r="I315" s="38"/>
      <c r="J315" s="38"/>
      <c r="K315" s="35"/>
      <c r="L315" s="35"/>
      <c r="M315" s="35"/>
      <c r="N315" s="36"/>
      <c r="O315" s="34" t="str">
        <f t="shared" si="3"/>
        <v/>
      </c>
    </row>
    <row r="316" ht="22.5" customHeight="1">
      <c r="A316" s="37"/>
      <c r="B316" s="38" t="str">
        <f>'Master Schedule'!B316</f>
        <v/>
      </c>
      <c r="C316" s="39"/>
      <c r="D316" s="40" t="str">
        <f t="shared" si="1"/>
        <v>Saturday</v>
      </c>
      <c r="E316" s="41"/>
      <c r="F316" s="38"/>
      <c r="G316" s="38"/>
      <c r="H316" s="41"/>
      <c r="I316" s="38"/>
      <c r="J316" s="38"/>
      <c r="K316" s="32"/>
      <c r="L316" s="32"/>
      <c r="M316" s="32"/>
      <c r="N316" s="33"/>
      <c r="O316" s="34" t="str">
        <f t="shared" si="3"/>
        <v/>
      </c>
    </row>
    <row r="317" ht="22.5" customHeight="1">
      <c r="A317" s="37"/>
      <c r="B317" s="38" t="str">
        <f>'Master Schedule'!B317</f>
        <v/>
      </c>
      <c r="C317" s="39"/>
      <c r="D317" s="40" t="str">
        <f t="shared" si="1"/>
        <v>Saturday</v>
      </c>
      <c r="E317" s="41"/>
      <c r="F317" s="38"/>
      <c r="G317" s="38"/>
      <c r="H317" s="41"/>
      <c r="I317" s="38"/>
      <c r="J317" s="38"/>
      <c r="K317" s="35"/>
      <c r="L317" s="35"/>
      <c r="M317" s="35"/>
      <c r="N317" s="36"/>
      <c r="O317" s="34" t="str">
        <f t="shared" si="3"/>
        <v/>
      </c>
    </row>
    <row r="318" ht="22.5" customHeight="1">
      <c r="A318" s="37"/>
      <c r="B318" s="38" t="str">
        <f>'Master Schedule'!B318</f>
        <v/>
      </c>
      <c r="C318" s="39"/>
      <c r="D318" s="40" t="str">
        <f t="shared" si="1"/>
        <v>Saturday</v>
      </c>
      <c r="E318" s="41"/>
      <c r="F318" s="38"/>
      <c r="G318" s="38"/>
      <c r="H318" s="41"/>
      <c r="I318" s="38"/>
      <c r="J318" s="38"/>
      <c r="K318" s="32"/>
      <c r="L318" s="32"/>
      <c r="M318" s="32"/>
      <c r="N318" s="33"/>
      <c r="O318" s="34" t="str">
        <f t="shared" si="3"/>
        <v/>
      </c>
    </row>
    <row r="319" ht="22.5" customHeight="1">
      <c r="A319" s="37"/>
      <c r="B319" s="38" t="str">
        <f>'Master Schedule'!B319</f>
        <v/>
      </c>
      <c r="C319" s="39"/>
      <c r="D319" s="40" t="str">
        <f t="shared" si="1"/>
        <v>Saturday</v>
      </c>
      <c r="E319" s="41"/>
      <c r="F319" s="38"/>
      <c r="G319" s="38"/>
      <c r="H319" s="41"/>
      <c r="I319" s="38"/>
      <c r="J319" s="38"/>
      <c r="K319" s="35"/>
      <c r="L319" s="35"/>
      <c r="M319" s="35"/>
      <c r="N319" s="36"/>
      <c r="O319" s="34" t="str">
        <f t="shared" si="3"/>
        <v/>
      </c>
    </row>
    <row r="320" ht="22.5" customHeight="1">
      <c r="A320" s="37"/>
      <c r="B320" s="38" t="str">
        <f>'Master Schedule'!B320</f>
        <v/>
      </c>
      <c r="C320" s="39"/>
      <c r="D320" s="40" t="str">
        <f t="shared" si="1"/>
        <v>Saturday</v>
      </c>
      <c r="E320" s="41"/>
      <c r="F320" s="38"/>
      <c r="G320" s="38"/>
      <c r="H320" s="41"/>
      <c r="I320" s="38"/>
      <c r="J320" s="38"/>
      <c r="K320" s="32"/>
      <c r="L320" s="32"/>
      <c r="M320" s="32"/>
      <c r="N320" s="33"/>
      <c r="O320" s="34" t="str">
        <f t="shared" si="3"/>
        <v/>
      </c>
    </row>
    <row r="321" ht="22.5" customHeight="1">
      <c r="A321" s="37"/>
      <c r="B321" s="38" t="str">
        <f>'Master Schedule'!B321</f>
        <v/>
      </c>
      <c r="C321" s="39"/>
      <c r="D321" s="40" t="str">
        <f t="shared" si="1"/>
        <v>Saturday</v>
      </c>
      <c r="E321" s="41"/>
      <c r="F321" s="38"/>
      <c r="G321" s="38"/>
      <c r="H321" s="41"/>
      <c r="I321" s="38"/>
      <c r="J321" s="38"/>
      <c r="K321" s="35"/>
      <c r="L321" s="35"/>
      <c r="M321" s="35"/>
      <c r="N321" s="36"/>
      <c r="O321" s="34" t="str">
        <f t="shared" si="3"/>
        <v/>
      </c>
    </row>
    <row r="322" ht="22.5" customHeight="1">
      <c r="A322" s="37"/>
      <c r="B322" s="38" t="str">
        <f>'Master Schedule'!B322</f>
        <v/>
      </c>
      <c r="C322" s="39"/>
      <c r="D322" s="40" t="str">
        <f t="shared" si="1"/>
        <v>Saturday</v>
      </c>
      <c r="E322" s="41"/>
      <c r="F322" s="38"/>
      <c r="G322" s="38"/>
      <c r="H322" s="41"/>
      <c r="I322" s="38"/>
      <c r="J322" s="38"/>
      <c r="K322" s="32"/>
      <c r="L322" s="32"/>
      <c r="M322" s="32"/>
      <c r="N322" s="33"/>
      <c r="O322" s="34" t="str">
        <f t="shared" si="3"/>
        <v/>
      </c>
    </row>
    <row r="323" ht="22.5" customHeight="1">
      <c r="A323" s="37"/>
      <c r="B323" s="38" t="str">
        <f>'Master Schedule'!B323</f>
        <v/>
      </c>
      <c r="C323" s="39"/>
      <c r="D323" s="40" t="str">
        <f t="shared" si="1"/>
        <v>Saturday</v>
      </c>
      <c r="E323" s="41"/>
      <c r="F323" s="38"/>
      <c r="G323" s="38"/>
      <c r="H323" s="41"/>
      <c r="I323" s="38"/>
      <c r="J323" s="38"/>
      <c r="K323" s="35"/>
      <c r="L323" s="35"/>
      <c r="M323" s="35"/>
      <c r="N323" s="36"/>
      <c r="O323" s="34" t="str">
        <f t="shared" si="3"/>
        <v/>
      </c>
    </row>
    <row r="324" ht="22.5" customHeight="1">
      <c r="A324" s="37"/>
      <c r="B324" s="38" t="str">
        <f>'Master Schedule'!B324</f>
        <v/>
      </c>
      <c r="C324" s="39"/>
      <c r="D324" s="40" t="str">
        <f t="shared" si="1"/>
        <v>Saturday</v>
      </c>
      <c r="E324" s="41"/>
      <c r="F324" s="38"/>
      <c r="G324" s="38"/>
      <c r="H324" s="41"/>
      <c r="I324" s="38"/>
      <c r="J324" s="38"/>
      <c r="K324" s="32"/>
      <c r="L324" s="32"/>
      <c r="M324" s="32"/>
      <c r="N324" s="33"/>
      <c r="O324" s="34" t="str">
        <f t="shared" si="3"/>
        <v/>
      </c>
    </row>
    <row r="325" ht="22.5" customHeight="1">
      <c r="A325" s="37"/>
      <c r="B325" s="38" t="str">
        <f>'Master Schedule'!B325</f>
        <v/>
      </c>
      <c r="C325" s="39"/>
      <c r="D325" s="40" t="str">
        <f t="shared" si="1"/>
        <v>Saturday</v>
      </c>
      <c r="E325" s="41"/>
      <c r="F325" s="38"/>
      <c r="G325" s="38"/>
      <c r="H325" s="41"/>
      <c r="I325" s="38"/>
      <c r="J325" s="38"/>
      <c r="K325" s="35"/>
      <c r="L325" s="35"/>
      <c r="M325" s="35"/>
      <c r="N325" s="36"/>
      <c r="O325" s="34" t="str">
        <f t="shared" si="3"/>
        <v/>
      </c>
    </row>
    <row r="326" ht="22.5" customHeight="1">
      <c r="A326" s="37"/>
      <c r="B326" s="38" t="str">
        <f>'Master Schedule'!B326</f>
        <v/>
      </c>
      <c r="C326" s="39"/>
      <c r="D326" s="40" t="str">
        <f t="shared" si="1"/>
        <v>Saturday</v>
      </c>
      <c r="E326" s="41"/>
      <c r="F326" s="38"/>
      <c r="G326" s="38"/>
      <c r="H326" s="41"/>
      <c r="I326" s="38"/>
      <c r="J326" s="38"/>
      <c r="K326" s="32"/>
      <c r="L326" s="32"/>
      <c r="M326" s="32"/>
      <c r="N326" s="33"/>
      <c r="O326" s="34" t="str">
        <f t="shared" si="3"/>
        <v/>
      </c>
    </row>
    <row r="327" ht="22.5" customHeight="1">
      <c r="A327" s="37"/>
      <c r="B327" s="38" t="str">
        <f>'Master Schedule'!B327</f>
        <v/>
      </c>
      <c r="C327" s="39"/>
      <c r="D327" s="40" t="str">
        <f t="shared" si="1"/>
        <v>Saturday</v>
      </c>
      <c r="E327" s="41"/>
      <c r="F327" s="38"/>
      <c r="G327" s="38"/>
      <c r="H327" s="41"/>
      <c r="I327" s="38"/>
      <c r="J327" s="38"/>
      <c r="K327" s="35"/>
      <c r="L327" s="35"/>
      <c r="M327" s="35"/>
      <c r="N327" s="36"/>
      <c r="O327" s="34" t="str">
        <f t="shared" si="3"/>
        <v/>
      </c>
    </row>
    <row r="328" ht="22.5" customHeight="1">
      <c r="A328" s="37"/>
      <c r="B328" s="38" t="str">
        <f>'Master Schedule'!B328</f>
        <v/>
      </c>
      <c r="C328" s="39"/>
      <c r="D328" s="40" t="str">
        <f t="shared" si="1"/>
        <v>Saturday</v>
      </c>
      <c r="E328" s="41"/>
      <c r="F328" s="38"/>
      <c r="G328" s="38"/>
      <c r="H328" s="41"/>
      <c r="I328" s="38"/>
      <c r="J328" s="38"/>
      <c r="K328" s="32"/>
      <c r="L328" s="32"/>
      <c r="M328" s="32"/>
      <c r="N328" s="33"/>
      <c r="O328" s="34" t="str">
        <f t="shared" si="3"/>
        <v/>
      </c>
    </row>
    <row r="329" ht="22.5" customHeight="1">
      <c r="A329" s="37"/>
      <c r="B329" s="38" t="str">
        <f>'Master Schedule'!B329</f>
        <v/>
      </c>
      <c r="C329" s="39"/>
      <c r="D329" s="40" t="str">
        <f t="shared" si="1"/>
        <v>Saturday</v>
      </c>
      <c r="E329" s="41"/>
      <c r="F329" s="38"/>
      <c r="G329" s="38"/>
      <c r="H329" s="41"/>
      <c r="I329" s="38"/>
      <c r="J329" s="38"/>
      <c r="K329" s="35"/>
      <c r="L329" s="35"/>
      <c r="M329" s="35"/>
      <c r="N329" s="36"/>
      <c r="O329" s="34" t="str">
        <f t="shared" si="3"/>
        <v/>
      </c>
    </row>
    <row r="330" ht="22.5" customHeight="1">
      <c r="A330" s="37"/>
      <c r="B330" s="38" t="str">
        <f>'Master Schedule'!B330</f>
        <v/>
      </c>
      <c r="C330" s="39"/>
      <c r="D330" s="40" t="str">
        <f t="shared" si="1"/>
        <v>Saturday</v>
      </c>
      <c r="E330" s="41"/>
      <c r="F330" s="38"/>
      <c r="G330" s="38"/>
      <c r="H330" s="41"/>
      <c r="I330" s="38"/>
      <c r="J330" s="38"/>
      <c r="K330" s="32"/>
      <c r="L330" s="32"/>
      <c r="M330" s="32"/>
      <c r="N330" s="33"/>
      <c r="O330" s="34" t="str">
        <f t="shared" si="3"/>
        <v/>
      </c>
    </row>
    <row r="331" ht="22.5" customHeight="1">
      <c r="A331" s="37"/>
      <c r="B331" s="38" t="str">
        <f>'Master Schedule'!B331</f>
        <v/>
      </c>
      <c r="C331" s="39"/>
      <c r="D331" s="40" t="str">
        <f t="shared" si="1"/>
        <v>Saturday</v>
      </c>
      <c r="E331" s="41"/>
      <c r="F331" s="38"/>
      <c r="G331" s="38"/>
      <c r="H331" s="41"/>
      <c r="I331" s="38"/>
      <c r="J331" s="38"/>
      <c r="K331" s="35"/>
      <c r="L331" s="35"/>
      <c r="M331" s="35"/>
      <c r="N331" s="36"/>
      <c r="O331" s="34" t="str">
        <f t="shared" si="3"/>
        <v/>
      </c>
    </row>
    <row r="332" ht="22.5" customHeight="1">
      <c r="A332" s="37"/>
      <c r="B332" s="38" t="str">
        <f>'Master Schedule'!B332</f>
        <v/>
      </c>
      <c r="C332" s="39"/>
      <c r="D332" s="40" t="str">
        <f t="shared" si="1"/>
        <v>Saturday</v>
      </c>
      <c r="E332" s="41"/>
      <c r="F332" s="38"/>
      <c r="G332" s="38"/>
      <c r="H332" s="41"/>
      <c r="I332" s="38"/>
      <c r="J332" s="38"/>
      <c r="K332" s="32"/>
      <c r="L332" s="32"/>
      <c r="M332" s="32"/>
      <c r="N332" s="33"/>
      <c r="O332" s="34" t="str">
        <f t="shared" si="3"/>
        <v/>
      </c>
    </row>
    <row r="333" ht="22.5" customHeight="1">
      <c r="A333" s="37"/>
      <c r="B333" s="38" t="str">
        <f>'Master Schedule'!B333</f>
        <v/>
      </c>
      <c r="C333" s="39"/>
      <c r="D333" s="40" t="str">
        <f t="shared" si="1"/>
        <v>Saturday</v>
      </c>
      <c r="E333" s="41"/>
      <c r="F333" s="38"/>
      <c r="G333" s="38"/>
      <c r="H333" s="41"/>
      <c r="I333" s="38"/>
      <c r="J333" s="38"/>
      <c r="K333" s="35"/>
      <c r="L333" s="35"/>
      <c r="M333" s="35"/>
      <c r="N333" s="36"/>
      <c r="O333" s="34" t="str">
        <f t="shared" si="3"/>
        <v/>
      </c>
    </row>
    <row r="334" ht="22.5" customHeight="1">
      <c r="A334" s="37"/>
      <c r="B334" s="38" t="str">
        <f>'Master Schedule'!B334</f>
        <v/>
      </c>
      <c r="C334" s="39"/>
      <c r="D334" s="40" t="str">
        <f t="shared" si="1"/>
        <v>Saturday</v>
      </c>
      <c r="E334" s="41"/>
      <c r="F334" s="38"/>
      <c r="G334" s="38"/>
      <c r="H334" s="41"/>
      <c r="I334" s="38"/>
      <c r="J334" s="38"/>
      <c r="K334" s="32"/>
      <c r="L334" s="32"/>
      <c r="M334" s="32"/>
      <c r="N334" s="33"/>
      <c r="O334" s="34" t="str">
        <f t="shared" si="3"/>
        <v/>
      </c>
    </row>
    <row r="335" ht="22.5" customHeight="1">
      <c r="A335" s="37"/>
      <c r="B335" s="38" t="str">
        <f>'Master Schedule'!B335</f>
        <v/>
      </c>
      <c r="C335" s="39"/>
      <c r="D335" s="40" t="str">
        <f t="shared" si="1"/>
        <v>Saturday</v>
      </c>
      <c r="E335" s="41"/>
      <c r="F335" s="38"/>
      <c r="G335" s="38"/>
      <c r="H335" s="41"/>
      <c r="I335" s="38"/>
      <c r="J335" s="38"/>
      <c r="K335" s="35"/>
      <c r="L335" s="35"/>
      <c r="M335" s="35"/>
      <c r="N335" s="36"/>
      <c r="O335" s="34" t="str">
        <f t="shared" si="3"/>
        <v/>
      </c>
    </row>
    <row r="336" ht="22.5" customHeight="1">
      <c r="A336" s="37"/>
      <c r="B336" s="38" t="str">
        <f>'Master Schedule'!B336</f>
        <v/>
      </c>
      <c r="C336" s="39"/>
      <c r="D336" s="40" t="str">
        <f t="shared" si="1"/>
        <v>Saturday</v>
      </c>
      <c r="E336" s="41"/>
      <c r="F336" s="38"/>
      <c r="G336" s="38"/>
      <c r="H336" s="41"/>
      <c r="I336" s="38"/>
      <c r="J336" s="38"/>
      <c r="K336" s="32"/>
      <c r="L336" s="32"/>
      <c r="M336" s="32"/>
      <c r="N336" s="33"/>
      <c r="O336" s="34" t="str">
        <f t="shared" si="3"/>
        <v/>
      </c>
    </row>
    <row r="337" ht="22.5" customHeight="1">
      <c r="A337" s="37"/>
      <c r="B337" s="38" t="str">
        <f>'Master Schedule'!B337</f>
        <v/>
      </c>
      <c r="C337" s="39"/>
      <c r="D337" s="40" t="str">
        <f t="shared" si="1"/>
        <v>Saturday</v>
      </c>
      <c r="E337" s="41"/>
      <c r="F337" s="38"/>
      <c r="G337" s="38"/>
      <c r="H337" s="41"/>
      <c r="I337" s="38"/>
      <c r="J337" s="38"/>
      <c r="K337" s="35"/>
      <c r="L337" s="35"/>
      <c r="M337" s="35"/>
      <c r="N337" s="36"/>
      <c r="O337" s="34" t="str">
        <f t="shared" si="3"/>
        <v/>
      </c>
    </row>
    <row r="338" ht="22.5" customHeight="1">
      <c r="A338" s="37"/>
      <c r="B338" s="38" t="str">
        <f>'Master Schedule'!B338</f>
        <v/>
      </c>
      <c r="C338" s="39"/>
      <c r="D338" s="40" t="str">
        <f t="shared" si="1"/>
        <v>Saturday</v>
      </c>
      <c r="E338" s="41"/>
      <c r="F338" s="38"/>
      <c r="G338" s="38"/>
      <c r="H338" s="41"/>
      <c r="I338" s="38"/>
      <c r="J338" s="38"/>
      <c r="K338" s="32"/>
      <c r="L338" s="32"/>
      <c r="M338" s="32"/>
      <c r="N338" s="33"/>
      <c r="O338" s="34" t="str">
        <f t="shared" si="3"/>
        <v/>
      </c>
    </row>
    <row r="339" ht="22.5" customHeight="1">
      <c r="A339" s="37"/>
      <c r="B339" s="38" t="str">
        <f>'Master Schedule'!B339</f>
        <v/>
      </c>
      <c r="C339" s="39"/>
      <c r="D339" s="40" t="str">
        <f t="shared" si="1"/>
        <v>Saturday</v>
      </c>
      <c r="E339" s="41"/>
      <c r="F339" s="38"/>
      <c r="G339" s="38"/>
      <c r="H339" s="41"/>
      <c r="I339" s="38"/>
      <c r="J339" s="38"/>
      <c r="K339" s="35"/>
      <c r="L339" s="35"/>
      <c r="M339" s="35"/>
      <c r="N339" s="36"/>
      <c r="O339" s="34" t="str">
        <f t="shared" si="3"/>
        <v/>
      </c>
    </row>
    <row r="340" ht="22.5" customHeight="1">
      <c r="A340" s="37"/>
      <c r="B340" s="38" t="str">
        <f>'Master Schedule'!B340</f>
        <v/>
      </c>
      <c r="C340" s="39"/>
      <c r="D340" s="40" t="str">
        <f t="shared" si="1"/>
        <v>Saturday</v>
      </c>
      <c r="E340" s="41"/>
      <c r="F340" s="38"/>
      <c r="G340" s="38"/>
      <c r="H340" s="41"/>
      <c r="I340" s="38"/>
      <c r="J340" s="38"/>
      <c r="K340" s="32"/>
      <c r="L340" s="32"/>
      <c r="M340" s="32"/>
      <c r="N340" s="33"/>
      <c r="O340" s="34" t="str">
        <f t="shared" si="3"/>
        <v/>
      </c>
    </row>
    <row r="341" ht="22.5" customHeight="1">
      <c r="A341" s="37"/>
      <c r="B341" s="38" t="str">
        <f>'Master Schedule'!B341</f>
        <v/>
      </c>
      <c r="C341" s="39"/>
      <c r="D341" s="40" t="str">
        <f t="shared" si="1"/>
        <v>Saturday</v>
      </c>
      <c r="E341" s="41"/>
      <c r="F341" s="38"/>
      <c r="G341" s="38"/>
      <c r="H341" s="41"/>
      <c r="I341" s="38"/>
      <c r="J341" s="38"/>
      <c r="K341" s="35"/>
      <c r="L341" s="35"/>
      <c r="M341" s="35"/>
      <c r="N341" s="36"/>
      <c r="O341" s="34" t="str">
        <f t="shared" si="3"/>
        <v/>
      </c>
    </row>
    <row r="342" ht="22.5" customHeight="1">
      <c r="A342" s="37"/>
      <c r="B342" s="38" t="str">
        <f>'Master Schedule'!B342</f>
        <v/>
      </c>
      <c r="C342" s="39"/>
      <c r="D342" s="40" t="str">
        <f t="shared" si="1"/>
        <v>Saturday</v>
      </c>
      <c r="E342" s="41"/>
      <c r="F342" s="38"/>
      <c r="G342" s="38"/>
      <c r="H342" s="41"/>
      <c r="I342" s="38"/>
      <c r="J342" s="38"/>
      <c r="K342" s="32"/>
      <c r="L342" s="32"/>
      <c r="M342" s="32"/>
      <c r="N342" s="33"/>
      <c r="O342" s="34" t="str">
        <f t="shared" si="3"/>
        <v/>
      </c>
    </row>
    <row r="343" ht="22.5" customHeight="1">
      <c r="A343" s="37"/>
      <c r="B343" s="38" t="str">
        <f>'Master Schedule'!B343</f>
        <v/>
      </c>
      <c r="C343" s="39"/>
      <c r="D343" s="40" t="str">
        <f t="shared" si="1"/>
        <v>Saturday</v>
      </c>
      <c r="E343" s="41"/>
      <c r="F343" s="38"/>
      <c r="G343" s="38"/>
      <c r="H343" s="41"/>
      <c r="I343" s="38"/>
      <c r="J343" s="38"/>
      <c r="K343" s="35"/>
      <c r="L343" s="35"/>
      <c r="M343" s="35"/>
      <c r="N343" s="36"/>
      <c r="O343" s="34" t="str">
        <f t="shared" si="3"/>
        <v/>
      </c>
    </row>
    <row r="344" ht="22.5" customHeight="1">
      <c r="A344" s="37"/>
      <c r="B344" s="38" t="str">
        <f>'Master Schedule'!B344</f>
        <v/>
      </c>
      <c r="C344" s="39"/>
      <c r="D344" s="40" t="str">
        <f t="shared" si="1"/>
        <v>Saturday</v>
      </c>
      <c r="E344" s="41"/>
      <c r="F344" s="38"/>
      <c r="G344" s="38"/>
      <c r="H344" s="41"/>
      <c r="I344" s="38"/>
      <c r="J344" s="38"/>
      <c r="K344" s="32"/>
      <c r="L344" s="32"/>
      <c r="M344" s="32"/>
      <c r="N344" s="33"/>
      <c r="O344" s="34" t="str">
        <f t="shared" si="3"/>
        <v/>
      </c>
    </row>
    <row r="345" ht="22.5" customHeight="1">
      <c r="A345" s="37"/>
      <c r="B345" s="38" t="str">
        <f>'Master Schedule'!B345</f>
        <v/>
      </c>
      <c r="C345" s="39"/>
      <c r="D345" s="40" t="str">
        <f t="shared" si="1"/>
        <v>Saturday</v>
      </c>
      <c r="E345" s="41"/>
      <c r="F345" s="38"/>
      <c r="G345" s="38"/>
      <c r="H345" s="41"/>
      <c r="I345" s="38"/>
      <c r="J345" s="38"/>
      <c r="K345" s="35"/>
      <c r="L345" s="35"/>
      <c r="M345" s="35"/>
      <c r="N345" s="36"/>
      <c r="O345" s="34" t="str">
        <f t="shared" si="3"/>
        <v/>
      </c>
    </row>
    <row r="346" ht="22.5" customHeight="1">
      <c r="A346" s="37"/>
      <c r="B346" s="38" t="str">
        <f>'Master Schedule'!B346</f>
        <v/>
      </c>
      <c r="C346" s="39"/>
      <c r="D346" s="40" t="str">
        <f t="shared" si="1"/>
        <v>Saturday</v>
      </c>
      <c r="E346" s="41"/>
      <c r="F346" s="38"/>
      <c r="G346" s="38"/>
      <c r="H346" s="41"/>
      <c r="I346" s="38"/>
      <c r="J346" s="38"/>
      <c r="K346" s="32"/>
      <c r="L346" s="32"/>
      <c r="M346" s="32"/>
      <c r="N346" s="33"/>
      <c r="O346" s="34" t="str">
        <f t="shared" si="3"/>
        <v/>
      </c>
    </row>
    <row r="347" ht="22.5" customHeight="1">
      <c r="A347" s="37"/>
      <c r="B347" s="38" t="str">
        <f>'Master Schedule'!B347</f>
        <v/>
      </c>
      <c r="C347" s="39"/>
      <c r="D347" s="40" t="str">
        <f t="shared" si="1"/>
        <v>Saturday</v>
      </c>
      <c r="E347" s="41"/>
      <c r="F347" s="38"/>
      <c r="G347" s="38"/>
      <c r="H347" s="41"/>
      <c r="I347" s="38"/>
      <c r="J347" s="38"/>
      <c r="K347" s="35"/>
      <c r="L347" s="35"/>
      <c r="M347" s="35"/>
      <c r="N347" s="36"/>
      <c r="O347" s="34" t="str">
        <f t="shared" si="3"/>
        <v/>
      </c>
    </row>
    <row r="348" ht="22.5" customHeight="1">
      <c r="A348" s="37"/>
      <c r="B348" s="38" t="str">
        <f>'Master Schedule'!B348</f>
        <v/>
      </c>
      <c r="C348" s="39"/>
      <c r="D348" s="40" t="str">
        <f t="shared" si="1"/>
        <v>Saturday</v>
      </c>
      <c r="E348" s="41"/>
      <c r="F348" s="38"/>
      <c r="G348" s="38"/>
      <c r="H348" s="41"/>
      <c r="I348" s="38"/>
      <c r="J348" s="38"/>
      <c r="K348" s="32"/>
      <c r="L348" s="32"/>
      <c r="M348" s="32"/>
      <c r="N348" s="33"/>
      <c r="O348" s="34" t="str">
        <f t="shared" si="3"/>
        <v/>
      </c>
    </row>
    <row r="349" ht="22.5" customHeight="1">
      <c r="A349" s="37"/>
      <c r="B349" s="38" t="str">
        <f>'Master Schedule'!B349</f>
        <v/>
      </c>
      <c r="C349" s="39"/>
      <c r="D349" s="40" t="str">
        <f t="shared" si="1"/>
        <v>Saturday</v>
      </c>
      <c r="E349" s="41"/>
      <c r="F349" s="38"/>
      <c r="G349" s="38"/>
      <c r="H349" s="41"/>
      <c r="I349" s="38"/>
      <c r="J349" s="38"/>
      <c r="K349" s="35"/>
      <c r="L349" s="35"/>
      <c r="M349" s="35"/>
      <c r="N349" s="36"/>
      <c r="O349" s="34" t="str">
        <f t="shared" si="3"/>
        <v/>
      </c>
    </row>
    <row r="350" ht="22.5" customHeight="1">
      <c r="A350" s="37"/>
      <c r="B350" s="38" t="str">
        <f>'Master Schedule'!B350</f>
        <v/>
      </c>
      <c r="C350" s="39"/>
      <c r="D350" s="40" t="str">
        <f t="shared" si="1"/>
        <v>Saturday</v>
      </c>
      <c r="E350" s="41"/>
      <c r="F350" s="38"/>
      <c r="G350" s="38"/>
      <c r="H350" s="41"/>
      <c r="I350" s="38"/>
      <c r="J350" s="38"/>
      <c r="K350" s="32"/>
      <c r="L350" s="32"/>
      <c r="M350" s="32"/>
      <c r="N350" s="33"/>
      <c r="O350" s="34" t="str">
        <f t="shared" si="3"/>
        <v/>
      </c>
    </row>
    <row r="351" ht="22.5" customHeight="1">
      <c r="A351" s="37"/>
      <c r="B351" s="38" t="str">
        <f>'Master Schedule'!B351</f>
        <v/>
      </c>
      <c r="C351" s="39"/>
      <c r="D351" s="40" t="str">
        <f t="shared" si="1"/>
        <v>Saturday</v>
      </c>
      <c r="E351" s="41"/>
      <c r="F351" s="38"/>
      <c r="G351" s="38"/>
      <c r="H351" s="41"/>
      <c r="I351" s="38"/>
      <c r="J351" s="38"/>
      <c r="K351" s="35"/>
      <c r="L351" s="35"/>
      <c r="M351" s="35"/>
      <c r="N351" s="36"/>
      <c r="O351" s="34" t="str">
        <f t="shared" si="3"/>
        <v/>
      </c>
    </row>
    <row r="352" ht="22.5" customHeight="1">
      <c r="A352" s="37"/>
      <c r="B352" s="38" t="str">
        <f>'Master Schedule'!B352</f>
        <v/>
      </c>
      <c r="C352" s="39"/>
      <c r="D352" s="40" t="str">
        <f t="shared" si="1"/>
        <v>Saturday</v>
      </c>
      <c r="E352" s="41"/>
      <c r="F352" s="38"/>
      <c r="G352" s="38"/>
      <c r="H352" s="41"/>
      <c r="I352" s="38"/>
      <c r="J352" s="38"/>
      <c r="K352" s="32"/>
      <c r="L352" s="32"/>
      <c r="M352" s="32"/>
      <c r="N352" s="33"/>
      <c r="O352" s="34" t="str">
        <f t="shared" si="3"/>
        <v/>
      </c>
    </row>
    <row r="353" ht="22.5" customHeight="1">
      <c r="A353" s="37"/>
      <c r="B353" s="38" t="str">
        <f>'Master Schedule'!B353</f>
        <v/>
      </c>
      <c r="C353" s="39"/>
      <c r="D353" s="40" t="str">
        <f t="shared" si="1"/>
        <v>Saturday</v>
      </c>
      <c r="E353" s="41"/>
      <c r="F353" s="38"/>
      <c r="G353" s="38"/>
      <c r="H353" s="41"/>
      <c r="I353" s="38"/>
      <c r="J353" s="38"/>
      <c r="K353" s="35"/>
      <c r="L353" s="35"/>
      <c r="M353" s="35"/>
      <c r="N353" s="36"/>
      <c r="O353" s="34" t="str">
        <f t="shared" si="3"/>
        <v/>
      </c>
    </row>
    <row r="354" ht="22.5" customHeight="1">
      <c r="A354" s="37"/>
      <c r="B354" s="38" t="str">
        <f>'Master Schedule'!B354</f>
        <v/>
      </c>
      <c r="C354" s="39"/>
      <c r="D354" s="40" t="str">
        <f t="shared" si="1"/>
        <v>Saturday</v>
      </c>
      <c r="E354" s="41"/>
      <c r="F354" s="38"/>
      <c r="G354" s="38"/>
      <c r="H354" s="41"/>
      <c r="I354" s="38"/>
      <c r="J354" s="38"/>
      <c r="K354" s="32"/>
      <c r="L354" s="32"/>
      <c r="M354" s="32"/>
      <c r="N354" s="33"/>
      <c r="O354" s="34" t="str">
        <f t="shared" si="3"/>
        <v/>
      </c>
    </row>
    <row r="355" ht="22.5" customHeight="1">
      <c r="A355" s="37"/>
      <c r="B355" s="38" t="str">
        <f>'Master Schedule'!B355</f>
        <v/>
      </c>
      <c r="C355" s="39"/>
      <c r="D355" s="40" t="str">
        <f t="shared" si="1"/>
        <v>Saturday</v>
      </c>
      <c r="E355" s="41"/>
      <c r="F355" s="38"/>
      <c r="G355" s="38"/>
      <c r="H355" s="41"/>
      <c r="I355" s="38"/>
      <c r="J355" s="38"/>
      <c r="K355" s="35"/>
      <c r="L355" s="35"/>
      <c r="M355" s="35"/>
      <c r="N355" s="36"/>
      <c r="O355" s="34" t="str">
        <f t="shared" si="3"/>
        <v/>
      </c>
    </row>
    <row r="356" ht="22.5" customHeight="1">
      <c r="A356" s="37"/>
      <c r="B356" s="38" t="str">
        <f>'Master Schedule'!B356</f>
        <v/>
      </c>
      <c r="C356" s="39"/>
      <c r="D356" s="40" t="str">
        <f t="shared" si="1"/>
        <v>Saturday</v>
      </c>
      <c r="E356" s="41"/>
      <c r="F356" s="38"/>
      <c r="G356" s="38"/>
      <c r="H356" s="41"/>
      <c r="I356" s="38"/>
      <c r="J356" s="38"/>
      <c r="K356" s="32"/>
      <c r="L356" s="32"/>
      <c r="M356" s="32"/>
      <c r="N356" s="33"/>
      <c r="O356" s="34" t="str">
        <f t="shared" si="3"/>
        <v/>
      </c>
    </row>
    <row r="357" ht="22.5" customHeight="1">
      <c r="A357" s="37"/>
      <c r="B357" s="38" t="str">
        <f>'Master Schedule'!B357</f>
        <v/>
      </c>
      <c r="C357" s="39"/>
      <c r="D357" s="40" t="str">
        <f t="shared" si="1"/>
        <v>Saturday</v>
      </c>
      <c r="E357" s="41"/>
      <c r="F357" s="38"/>
      <c r="G357" s="38"/>
      <c r="H357" s="41"/>
      <c r="I357" s="38"/>
      <c r="J357" s="38"/>
      <c r="K357" s="35"/>
      <c r="L357" s="35"/>
      <c r="M357" s="35"/>
      <c r="N357" s="36"/>
      <c r="O357" s="34" t="str">
        <f t="shared" si="3"/>
        <v/>
      </c>
    </row>
    <row r="358" ht="22.5" customHeight="1">
      <c r="A358" s="37"/>
      <c r="B358" s="38" t="str">
        <f>'Master Schedule'!B358</f>
        <v/>
      </c>
      <c r="C358" s="39"/>
      <c r="D358" s="40" t="str">
        <f t="shared" si="1"/>
        <v>Saturday</v>
      </c>
      <c r="E358" s="41"/>
      <c r="F358" s="38"/>
      <c r="G358" s="38"/>
      <c r="H358" s="41"/>
      <c r="I358" s="38"/>
      <c r="J358" s="38"/>
      <c r="K358" s="32"/>
      <c r="L358" s="32"/>
      <c r="M358" s="32"/>
      <c r="N358" s="33"/>
      <c r="O358" s="34" t="str">
        <f t="shared" si="3"/>
        <v/>
      </c>
    </row>
    <row r="359" ht="22.5" customHeight="1">
      <c r="A359" s="37"/>
      <c r="B359" s="38" t="str">
        <f>'Master Schedule'!B359</f>
        <v/>
      </c>
      <c r="C359" s="39"/>
      <c r="D359" s="40" t="str">
        <f t="shared" si="1"/>
        <v>Saturday</v>
      </c>
      <c r="E359" s="41"/>
      <c r="F359" s="38"/>
      <c r="G359" s="38"/>
      <c r="H359" s="41"/>
      <c r="I359" s="38"/>
      <c r="J359" s="38"/>
      <c r="K359" s="35"/>
      <c r="L359" s="35"/>
      <c r="M359" s="35"/>
      <c r="N359" s="36"/>
      <c r="O359" s="34" t="str">
        <f t="shared" si="3"/>
        <v/>
      </c>
    </row>
    <row r="360" ht="22.5" customHeight="1">
      <c r="A360" s="37"/>
      <c r="B360" s="38" t="str">
        <f>'Master Schedule'!B360</f>
        <v/>
      </c>
      <c r="C360" s="39"/>
      <c r="D360" s="40" t="str">
        <f t="shared" si="1"/>
        <v>Saturday</v>
      </c>
      <c r="E360" s="41"/>
      <c r="F360" s="38"/>
      <c r="G360" s="38"/>
      <c r="H360" s="41"/>
      <c r="I360" s="38"/>
      <c r="J360" s="38"/>
      <c r="K360" s="32"/>
      <c r="L360" s="32"/>
      <c r="M360" s="32"/>
      <c r="N360" s="33"/>
      <c r="O360" s="34" t="str">
        <f t="shared" si="3"/>
        <v/>
      </c>
    </row>
    <row r="361" ht="22.5" customHeight="1">
      <c r="A361" s="37"/>
      <c r="B361" s="38" t="str">
        <f>'Master Schedule'!B361</f>
        <v/>
      </c>
      <c r="C361" s="39"/>
      <c r="D361" s="40" t="str">
        <f t="shared" si="1"/>
        <v>Saturday</v>
      </c>
      <c r="E361" s="41"/>
      <c r="F361" s="38"/>
      <c r="G361" s="38"/>
      <c r="H361" s="41"/>
      <c r="I361" s="38"/>
      <c r="J361" s="38"/>
      <c r="K361" s="35"/>
      <c r="L361" s="35"/>
      <c r="M361" s="35"/>
      <c r="N361" s="36"/>
      <c r="O361" s="34" t="str">
        <f t="shared" si="3"/>
        <v/>
      </c>
    </row>
    <row r="362" ht="22.5" customHeight="1">
      <c r="A362" s="37"/>
      <c r="B362" s="38" t="str">
        <f>'Master Schedule'!B362</f>
        <v/>
      </c>
      <c r="C362" s="39"/>
      <c r="D362" s="40" t="str">
        <f t="shared" si="1"/>
        <v>Saturday</v>
      </c>
      <c r="E362" s="41"/>
      <c r="F362" s="38"/>
      <c r="G362" s="38"/>
      <c r="H362" s="41"/>
      <c r="I362" s="38"/>
      <c r="J362" s="38"/>
      <c r="K362" s="32"/>
      <c r="L362" s="32"/>
      <c r="M362" s="32"/>
      <c r="N362" s="33"/>
      <c r="O362" s="34" t="str">
        <f t="shared" si="3"/>
        <v/>
      </c>
    </row>
    <row r="363" ht="22.5" customHeight="1">
      <c r="A363" s="37"/>
      <c r="B363" s="38" t="str">
        <f>'Master Schedule'!B363</f>
        <v/>
      </c>
      <c r="C363" s="39"/>
      <c r="D363" s="40" t="str">
        <f t="shared" si="1"/>
        <v>Saturday</v>
      </c>
      <c r="E363" s="41"/>
      <c r="F363" s="38"/>
      <c r="G363" s="38"/>
      <c r="H363" s="41"/>
      <c r="I363" s="38"/>
      <c r="J363" s="38"/>
      <c r="K363" s="35"/>
      <c r="L363" s="35"/>
      <c r="M363" s="35"/>
      <c r="N363" s="36"/>
      <c r="O363" s="34" t="str">
        <f t="shared" si="3"/>
        <v/>
      </c>
    </row>
    <row r="364" ht="22.5" customHeight="1">
      <c r="A364" s="37"/>
      <c r="B364" s="38" t="str">
        <f>'Master Schedule'!B364</f>
        <v/>
      </c>
      <c r="C364" s="39"/>
      <c r="D364" s="40" t="str">
        <f t="shared" si="1"/>
        <v>Saturday</v>
      </c>
      <c r="E364" s="41"/>
      <c r="F364" s="38"/>
      <c r="G364" s="38"/>
      <c r="H364" s="41"/>
      <c r="I364" s="38"/>
      <c r="J364" s="38"/>
      <c r="K364" s="32"/>
      <c r="L364" s="32"/>
      <c r="M364" s="32"/>
      <c r="N364" s="33"/>
      <c r="O364" s="34" t="str">
        <f t="shared" si="3"/>
        <v/>
      </c>
    </row>
    <row r="365" ht="22.5" customHeight="1">
      <c r="A365" s="37"/>
      <c r="B365" s="38" t="str">
        <f>'Master Schedule'!B365</f>
        <v/>
      </c>
      <c r="C365" s="39"/>
      <c r="D365" s="40" t="str">
        <f t="shared" si="1"/>
        <v>Saturday</v>
      </c>
      <c r="E365" s="41"/>
      <c r="F365" s="38"/>
      <c r="G365" s="38"/>
      <c r="H365" s="41"/>
      <c r="I365" s="38"/>
      <c r="J365" s="38"/>
      <c r="K365" s="35"/>
      <c r="L365" s="35"/>
      <c r="M365" s="35"/>
      <c r="N365" s="36"/>
      <c r="O365" s="34" t="str">
        <f t="shared" si="3"/>
        <v/>
      </c>
    </row>
    <row r="366" ht="22.5" customHeight="1">
      <c r="A366" s="37"/>
      <c r="B366" s="38" t="str">
        <f>'Master Schedule'!B366</f>
        <v/>
      </c>
      <c r="C366" s="39"/>
      <c r="D366" s="40" t="str">
        <f t="shared" si="1"/>
        <v>Saturday</v>
      </c>
      <c r="E366" s="41"/>
      <c r="F366" s="38"/>
      <c r="G366" s="38"/>
      <c r="H366" s="41"/>
      <c r="I366" s="38"/>
      <c r="J366" s="38"/>
      <c r="K366" s="32"/>
      <c r="L366" s="32"/>
      <c r="M366" s="32"/>
      <c r="N366" s="33"/>
      <c r="O366" s="34" t="str">
        <f t="shared" si="3"/>
        <v/>
      </c>
    </row>
    <row r="367" ht="22.5" customHeight="1">
      <c r="A367" s="37"/>
      <c r="B367" s="38" t="str">
        <f>'Master Schedule'!B367</f>
        <v/>
      </c>
      <c r="C367" s="39"/>
      <c r="D367" s="40" t="str">
        <f t="shared" si="1"/>
        <v>Saturday</v>
      </c>
      <c r="E367" s="41"/>
      <c r="F367" s="38"/>
      <c r="G367" s="38"/>
      <c r="H367" s="41"/>
      <c r="I367" s="38"/>
      <c r="J367" s="38"/>
      <c r="K367" s="35"/>
      <c r="L367" s="35"/>
      <c r="M367" s="35"/>
      <c r="N367" s="36"/>
      <c r="O367" s="34" t="str">
        <f t="shared" si="3"/>
        <v/>
      </c>
    </row>
    <row r="368" ht="22.5" customHeight="1">
      <c r="A368" s="37"/>
      <c r="B368" s="38" t="str">
        <f>'Master Schedule'!B368</f>
        <v/>
      </c>
      <c r="C368" s="39"/>
      <c r="D368" s="40" t="str">
        <f t="shared" si="1"/>
        <v>Saturday</v>
      </c>
      <c r="E368" s="41"/>
      <c r="F368" s="38"/>
      <c r="G368" s="38"/>
      <c r="H368" s="41"/>
      <c r="I368" s="38"/>
      <c r="J368" s="38"/>
      <c r="K368" s="32"/>
      <c r="L368" s="32"/>
      <c r="M368" s="32"/>
      <c r="N368" s="33"/>
      <c r="O368" s="34" t="str">
        <f t="shared" si="3"/>
        <v/>
      </c>
    </row>
    <row r="369" ht="22.5" customHeight="1">
      <c r="A369" s="37"/>
      <c r="B369" s="38" t="str">
        <f>'Master Schedule'!B369</f>
        <v/>
      </c>
      <c r="C369" s="39"/>
      <c r="D369" s="40" t="str">
        <f t="shared" si="1"/>
        <v>Saturday</v>
      </c>
      <c r="E369" s="41"/>
      <c r="F369" s="38"/>
      <c r="G369" s="38"/>
      <c r="H369" s="41"/>
      <c r="I369" s="38"/>
      <c r="J369" s="38"/>
      <c r="K369" s="35"/>
      <c r="L369" s="35"/>
      <c r="M369" s="35"/>
      <c r="N369" s="36"/>
      <c r="O369" s="34" t="str">
        <f t="shared" si="3"/>
        <v/>
      </c>
    </row>
    <row r="370" ht="22.5" customHeight="1">
      <c r="A370" s="37"/>
      <c r="B370" s="38" t="str">
        <f>'Master Schedule'!B370</f>
        <v/>
      </c>
      <c r="C370" s="39"/>
      <c r="D370" s="40" t="str">
        <f t="shared" si="1"/>
        <v>Saturday</v>
      </c>
      <c r="E370" s="41"/>
      <c r="F370" s="38"/>
      <c r="G370" s="38"/>
      <c r="H370" s="41"/>
      <c r="I370" s="38"/>
      <c r="J370" s="38"/>
      <c r="K370" s="32"/>
      <c r="L370" s="32"/>
      <c r="M370" s="32"/>
      <c r="N370" s="33"/>
      <c r="O370" s="34" t="str">
        <f t="shared" si="3"/>
        <v/>
      </c>
    </row>
    <row r="371" ht="22.5" customHeight="1">
      <c r="A371" s="37"/>
      <c r="B371" s="38" t="str">
        <f>'Master Schedule'!B371</f>
        <v/>
      </c>
      <c r="C371" s="39"/>
      <c r="D371" s="40" t="str">
        <f t="shared" si="1"/>
        <v>Saturday</v>
      </c>
      <c r="E371" s="41"/>
      <c r="F371" s="38"/>
      <c r="G371" s="38"/>
      <c r="H371" s="41"/>
      <c r="I371" s="38"/>
      <c r="J371" s="38"/>
      <c r="K371" s="35"/>
      <c r="L371" s="35"/>
      <c r="M371" s="35"/>
      <c r="N371" s="36"/>
      <c r="O371" s="34" t="str">
        <f t="shared" si="3"/>
        <v/>
      </c>
    </row>
    <row r="372" ht="22.5" customHeight="1">
      <c r="A372" s="37"/>
      <c r="B372" s="38" t="str">
        <f>'Master Schedule'!B372</f>
        <v/>
      </c>
      <c r="C372" s="39"/>
      <c r="D372" s="40" t="str">
        <f t="shared" si="1"/>
        <v>Saturday</v>
      </c>
      <c r="E372" s="41"/>
      <c r="F372" s="38"/>
      <c r="G372" s="38"/>
      <c r="H372" s="41"/>
      <c r="I372" s="38"/>
      <c r="J372" s="38"/>
      <c r="K372" s="32"/>
      <c r="L372" s="32"/>
      <c r="M372" s="32"/>
      <c r="N372" s="33"/>
      <c r="O372" s="34" t="str">
        <f t="shared" si="3"/>
        <v/>
      </c>
    </row>
    <row r="373" ht="22.5" customHeight="1">
      <c r="A373" s="37"/>
      <c r="B373" s="38" t="str">
        <f>'Master Schedule'!B373</f>
        <v/>
      </c>
      <c r="C373" s="39"/>
      <c r="D373" s="40" t="str">
        <f t="shared" si="1"/>
        <v>Saturday</v>
      </c>
      <c r="E373" s="41"/>
      <c r="F373" s="38"/>
      <c r="G373" s="38"/>
      <c r="H373" s="41"/>
      <c r="I373" s="38"/>
      <c r="J373" s="38"/>
      <c r="K373" s="35"/>
      <c r="L373" s="35"/>
      <c r="M373" s="35"/>
      <c r="N373" s="36"/>
      <c r="O373" s="34" t="str">
        <f t="shared" si="3"/>
        <v/>
      </c>
    </row>
    <row r="374" ht="22.5" customHeight="1">
      <c r="A374" s="37"/>
      <c r="B374" s="38" t="str">
        <f>'Master Schedule'!B374</f>
        <v/>
      </c>
      <c r="C374" s="39"/>
      <c r="D374" s="40" t="str">
        <f t="shared" si="1"/>
        <v>Saturday</v>
      </c>
      <c r="E374" s="41"/>
      <c r="F374" s="38"/>
      <c r="G374" s="38"/>
      <c r="H374" s="41"/>
      <c r="I374" s="38"/>
      <c r="J374" s="38"/>
      <c r="K374" s="32"/>
      <c r="L374" s="32"/>
      <c r="M374" s="32"/>
      <c r="N374" s="33"/>
      <c r="O374" s="34" t="str">
        <f t="shared" si="3"/>
        <v/>
      </c>
    </row>
    <row r="375" ht="22.5" customHeight="1">
      <c r="A375" s="37"/>
      <c r="B375" s="38" t="str">
        <f>'Master Schedule'!B375</f>
        <v/>
      </c>
      <c r="C375" s="39"/>
      <c r="D375" s="40" t="str">
        <f t="shared" si="1"/>
        <v>Saturday</v>
      </c>
      <c r="E375" s="41"/>
      <c r="F375" s="38"/>
      <c r="G375" s="38"/>
      <c r="H375" s="41"/>
      <c r="I375" s="38"/>
      <c r="J375" s="38"/>
      <c r="K375" s="35"/>
      <c r="L375" s="35"/>
      <c r="M375" s="35"/>
      <c r="N375" s="36"/>
      <c r="O375" s="34" t="str">
        <f t="shared" si="3"/>
        <v/>
      </c>
    </row>
    <row r="376" ht="22.5" customHeight="1">
      <c r="A376" s="37"/>
      <c r="B376" s="38" t="str">
        <f>'Master Schedule'!B376</f>
        <v/>
      </c>
      <c r="C376" s="39"/>
      <c r="D376" s="40" t="str">
        <f t="shared" si="1"/>
        <v>Saturday</v>
      </c>
      <c r="E376" s="41"/>
      <c r="F376" s="38"/>
      <c r="G376" s="38"/>
      <c r="H376" s="41"/>
      <c r="I376" s="38"/>
      <c r="J376" s="38"/>
      <c r="K376" s="32"/>
      <c r="L376" s="32"/>
      <c r="M376" s="32"/>
      <c r="N376" s="33"/>
      <c r="O376" s="34" t="str">
        <f t="shared" si="3"/>
        <v/>
      </c>
    </row>
    <row r="377" ht="22.5" customHeight="1">
      <c r="A377" s="37"/>
      <c r="B377" s="38" t="str">
        <f>'Master Schedule'!B377</f>
        <v/>
      </c>
      <c r="C377" s="39"/>
      <c r="D377" s="40" t="str">
        <f t="shared" si="1"/>
        <v>Saturday</v>
      </c>
      <c r="E377" s="41"/>
      <c r="F377" s="38"/>
      <c r="G377" s="38"/>
      <c r="H377" s="41"/>
      <c r="I377" s="38"/>
      <c r="J377" s="38"/>
      <c r="K377" s="35"/>
      <c r="L377" s="35"/>
      <c r="M377" s="35"/>
      <c r="N377" s="36"/>
      <c r="O377" s="34" t="str">
        <f t="shared" si="3"/>
        <v/>
      </c>
    </row>
    <row r="378" ht="22.5" customHeight="1">
      <c r="A378" s="37"/>
      <c r="B378" s="38" t="str">
        <f>'Master Schedule'!B378</f>
        <v/>
      </c>
      <c r="C378" s="39"/>
      <c r="D378" s="40" t="str">
        <f t="shared" si="1"/>
        <v>Saturday</v>
      </c>
      <c r="E378" s="41"/>
      <c r="F378" s="38"/>
      <c r="G378" s="38"/>
      <c r="H378" s="41"/>
      <c r="I378" s="38"/>
      <c r="J378" s="38"/>
      <c r="K378" s="32"/>
      <c r="L378" s="32"/>
      <c r="M378" s="32"/>
      <c r="N378" s="33"/>
      <c r="O378" s="34" t="str">
        <f t="shared" si="3"/>
        <v/>
      </c>
    </row>
    <row r="379" ht="22.5" customHeight="1">
      <c r="A379" s="37"/>
      <c r="B379" s="38" t="str">
        <f>'Master Schedule'!B379</f>
        <v/>
      </c>
      <c r="C379" s="39"/>
      <c r="D379" s="40" t="str">
        <f t="shared" si="1"/>
        <v>Saturday</v>
      </c>
      <c r="E379" s="41"/>
      <c r="F379" s="38"/>
      <c r="G379" s="38"/>
      <c r="H379" s="41"/>
      <c r="I379" s="38"/>
      <c r="J379" s="38"/>
      <c r="K379" s="35"/>
      <c r="L379" s="35"/>
      <c r="M379" s="35"/>
      <c r="N379" s="36"/>
      <c r="O379" s="34" t="str">
        <f t="shared" si="3"/>
        <v/>
      </c>
    </row>
    <row r="380" ht="22.5" customHeight="1">
      <c r="A380" s="37"/>
      <c r="B380" s="38" t="str">
        <f>'Master Schedule'!B380</f>
        <v/>
      </c>
      <c r="C380" s="39"/>
      <c r="D380" s="40" t="str">
        <f t="shared" si="1"/>
        <v>Saturday</v>
      </c>
      <c r="E380" s="41"/>
      <c r="F380" s="38"/>
      <c r="G380" s="38"/>
      <c r="H380" s="41"/>
      <c r="I380" s="38"/>
      <c r="J380" s="38"/>
      <c r="K380" s="32"/>
      <c r="L380" s="32"/>
      <c r="M380" s="32"/>
      <c r="N380" s="33"/>
      <c r="O380" s="34" t="str">
        <f t="shared" si="3"/>
        <v/>
      </c>
    </row>
    <row r="381" ht="22.5" customHeight="1">
      <c r="A381" s="37"/>
      <c r="B381" s="38" t="str">
        <f>'Master Schedule'!B381</f>
        <v/>
      </c>
      <c r="C381" s="39"/>
      <c r="D381" s="40" t="str">
        <f t="shared" si="1"/>
        <v>Saturday</v>
      </c>
      <c r="E381" s="41"/>
      <c r="F381" s="38"/>
      <c r="G381" s="38"/>
      <c r="H381" s="41"/>
      <c r="I381" s="38"/>
      <c r="J381" s="38"/>
      <c r="K381" s="35"/>
      <c r="L381" s="35"/>
      <c r="M381" s="35"/>
      <c r="N381" s="36"/>
      <c r="O381" s="34" t="str">
        <f t="shared" si="3"/>
        <v/>
      </c>
    </row>
    <row r="382" ht="22.5" customHeight="1">
      <c r="A382" s="37"/>
      <c r="B382" s="38" t="str">
        <f>'Master Schedule'!B382</f>
        <v/>
      </c>
      <c r="C382" s="39"/>
      <c r="D382" s="40" t="str">
        <f t="shared" si="1"/>
        <v>Saturday</v>
      </c>
      <c r="E382" s="41"/>
      <c r="F382" s="38"/>
      <c r="G382" s="38"/>
      <c r="H382" s="41"/>
      <c r="I382" s="38"/>
      <c r="J382" s="38"/>
      <c r="K382" s="32"/>
      <c r="L382" s="32"/>
      <c r="M382" s="32"/>
      <c r="N382" s="33"/>
      <c r="O382" s="34" t="str">
        <f t="shared" si="3"/>
        <v/>
      </c>
    </row>
    <row r="383" ht="22.5" customHeight="1">
      <c r="A383" s="37"/>
      <c r="B383" s="38" t="str">
        <f>'Master Schedule'!B383</f>
        <v/>
      </c>
      <c r="C383" s="39"/>
      <c r="D383" s="40" t="str">
        <f t="shared" si="1"/>
        <v>Saturday</v>
      </c>
      <c r="E383" s="41"/>
      <c r="F383" s="38"/>
      <c r="G383" s="38"/>
      <c r="H383" s="41"/>
      <c r="I383" s="38"/>
      <c r="J383" s="38"/>
      <c r="K383" s="35"/>
      <c r="L383" s="35"/>
      <c r="M383" s="35"/>
      <c r="N383" s="36"/>
      <c r="O383" s="34" t="str">
        <f t="shared" si="3"/>
        <v/>
      </c>
    </row>
    <row r="384" ht="22.5" customHeight="1">
      <c r="A384" s="37"/>
      <c r="B384" s="38" t="str">
        <f>'Master Schedule'!B384</f>
        <v/>
      </c>
      <c r="C384" s="39"/>
      <c r="D384" s="40" t="str">
        <f t="shared" si="1"/>
        <v>Saturday</v>
      </c>
      <c r="E384" s="41"/>
      <c r="F384" s="38"/>
      <c r="G384" s="38"/>
      <c r="H384" s="41"/>
      <c r="I384" s="38"/>
      <c r="J384" s="38"/>
      <c r="K384" s="32"/>
      <c r="L384" s="32"/>
      <c r="M384" s="32"/>
      <c r="N384" s="33"/>
      <c r="O384" s="34" t="str">
        <f t="shared" si="3"/>
        <v/>
      </c>
    </row>
    <row r="385" ht="22.5" customHeight="1">
      <c r="A385" s="37"/>
      <c r="B385" s="38" t="str">
        <f>'Master Schedule'!B385</f>
        <v/>
      </c>
      <c r="C385" s="39"/>
      <c r="D385" s="40" t="str">
        <f t="shared" si="1"/>
        <v>Saturday</v>
      </c>
      <c r="E385" s="41"/>
      <c r="F385" s="38"/>
      <c r="G385" s="38"/>
      <c r="H385" s="41"/>
      <c r="I385" s="38"/>
      <c r="J385" s="38"/>
      <c r="K385" s="35"/>
      <c r="L385" s="35"/>
      <c r="M385" s="35"/>
      <c r="N385" s="36"/>
      <c r="O385" s="34" t="str">
        <f t="shared" si="3"/>
        <v/>
      </c>
    </row>
    <row r="386" ht="22.5" customHeight="1">
      <c r="A386" s="37"/>
      <c r="B386" s="38" t="str">
        <f>'Master Schedule'!B386</f>
        <v/>
      </c>
      <c r="C386" s="39"/>
      <c r="D386" s="40" t="str">
        <f t="shared" si="1"/>
        <v>Saturday</v>
      </c>
      <c r="E386" s="41"/>
      <c r="F386" s="38"/>
      <c r="G386" s="38"/>
      <c r="H386" s="41"/>
      <c r="I386" s="38"/>
      <c r="J386" s="38"/>
      <c r="K386" s="32"/>
      <c r="L386" s="32"/>
      <c r="M386" s="32"/>
      <c r="N386" s="33"/>
      <c r="O386" s="34" t="str">
        <f t="shared" si="3"/>
        <v/>
      </c>
    </row>
    <row r="387" ht="22.5" customHeight="1">
      <c r="A387" s="37"/>
      <c r="B387" s="38" t="str">
        <f>'Master Schedule'!B387</f>
        <v/>
      </c>
      <c r="C387" s="39"/>
      <c r="D387" s="40" t="str">
        <f t="shared" si="1"/>
        <v>Saturday</v>
      </c>
      <c r="E387" s="41"/>
      <c r="F387" s="38"/>
      <c r="G387" s="38"/>
      <c r="H387" s="41"/>
      <c r="I387" s="38"/>
      <c r="J387" s="38"/>
      <c r="K387" s="35"/>
      <c r="L387" s="35"/>
      <c r="M387" s="35"/>
      <c r="N387" s="36"/>
      <c r="O387" s="34" t="str">
        <f t="shared" si="3"/>
        <v/>
      </c>
    </row>
    <row r="388" ht="22.5" customHeight="1">
      <c r="A388" s="37"/>
      <c r="B388" s="38" t="str">
        <f>'Master Schedule'!B388</f>
        <v/>
      </c>
      <c r="C388" s="39"/>
      <c r="D388" s="40" t="str">
        <f t="shared" si="1"/>
        <v>Saturday</v>
      </c>
      <c r="E388" s="41"/>
      <c r="F388" s="38"/>
      <c r="G388" s="38"/>
      <c r="H388" s="41"/>
      <c r="I388" s="38"/>
      <c r="J388" s="38"/>
      <c r="K388" s="32"/>
      <c r="L388" s="32"/>
      <c r="M388" s="32"/>
      <c r="N388" s="33"/>
      <c r="O388" s="34" t="str">
        <f t="shared" si="3"/>
        <v/>
      </c>
    </row>
    <row r="389" ht="22.5" customHeight="1">
      <c r="A389" s="37"/>
      <c r="B389" s="38" t="str">
        <f>'Master Schedule'!B389</f>
        <v/>
      </c>
      <c r="C389" s="39"/>
      <c r="D389" s="40" t="str">
        <f t="shared" si="1"/>
        <v>Saturday</v>
      </c>
      <c r="E389" s="41"/>
      <c r="F389" s="38"/>
      <c r="G389" s="38"/>
      <c r="H389" s="41"/>
      <c r="I389" s="38"/>
      <c r="J389" s="38"/>
      <c r="K389" s="35"/>
      <c r="L389" s="35"/>
      <c r="M389" s="35"/>
      <c r="N389" s="36"/>
      <c r="O389" s="34" t="str">
        <f t="shared" si="3"/>
        <v/>
      </c>
    </row>
    <row r="390" ht="22.5" customHeight="1">
      <c r="A390" s="37"/>
      <c r="B390" s="38" t="str">
        <f>'Master Schedule'!B390</f>
        <v/>
      </c>
      <c r="C390" s="39"/>
      <c r="D390" s="40" t="str">
        <f t="shared" si="1"/>
        <v>Saturday</v>
      </c>
      <c r="E390" s="41"/>
      <c r="F390" s="38"/>
      <c r="G390" s="38"/>
      <c r="H390" s="41"/>
      <c r="I390" s="38"/>
      <c r="J390" s="38"/>
      <c r="K390" s="32"/>
      <c r="L390" s="32"/>
      <c r="M390" s="32"/>
      <c r="N390" s="33"/>
      <c r="O390" s="34" t="str">
        <f t="shared" si="3"/>
        <v/>
      </c>
    </row>
    <row r="391" ht="22.5" customHeight="1">
      <c r="A391" s="37"/>
      <c r="B391" s="38" t="str">
        <f>'Master Schedule'!B391</f>
        <v/>
      </c>
      <c r="C391" s="39"/>
      <c r="D391" s="40" t="str">
        <f t="shared" si="1"/>
        <v>Saturday</v>
      </c>
      <c r="E391" s="41"/>
      <c r="F391" s="38"/>
      <c r="G391" s="38"/>
      <c r="H391" s="41"/>
      <c r="I391" s="38"/>
      <c r="J391" s="38"/>
      <c r="K391" s="35"/>
      <c r="L391" s="35"/>
      <c r="M391" s="35"/>
      <c r="N391" s="36"/>
      <c r="O391" s="34" t="str">
        <f t="shared" si="3"/>
        <v/>
      </c>
    </row>
    <row r="392" ht="22.5" customHeight="1">
      <c r="A392" s="37"/>
      <c r="B392" s="38" t="str">
        <f>'Master Schedule'!B392</f>
        <v/>
      </c>
      <c r="C392" s="39"/>
      <c r="D392" s="40" t="str">
        <f t="shared" si="1"/>
        <v>Saturday</v>
      </c>
      <c r="E392" s="41"/>
      <c r="F392" s="38"/>
      <c r="G392" s="38"/>
      <c r="H392" s="41"/>
      <c r="I392" s="38"/>
      <c r="J392" s="38"/>
      <c r="K392" s="32"/>
      <c r="L392" s="32"/>
      <c r="M392" s="32"/>
      <c r="N392" s="33"/>
      <c r="O392" s="34" t="str">
        <f t="shared" si="3"/>
        <v/>
      </c>
    </row>
    <row r="393" ht="22.5" customHeight="1">
      <c r="A393" s="37"/>
      <c r="B393" s="38" t="str">
        <f>'Master Schedule'!B393</f>
        <v/>
      </c>
      <c r="C393" s="39"/>
      <c r="D393" s="40" t="str">
        <f t="shared" si="1"/>
        <v>Saturday</v>
      </c>
      <c r="E393" s="41"/>
      <c r="F393" s="38"/>
      <c r="G393" s="38"/>
      <c r="H393" s="41"/>
      <c r="I393" s="38"/>
      <c r="J393" s="38"/>
      <c r="K393" s="35"/>
      <c r="L393" s="35"/>
      <c r="M393" s="35"/>
      <c r="N393" s="36"/>
      <c r="O393" s="34" t="str">
        <f t="shared" si="3"/>
        <v/>
      </c>
    </row>
    <row r="394" ht="22.5" customHeight="1">
      <c r="A394" s="37"/>
      <c r="B394" s="38" t="str">
        <f>'Master Schedule'!B394</f>
        <v/>
      </c>
      <c r="C394" s="39"/>
      <c r="D394" s="40" t="str">
        <f t="shared" si="1"/>
        <v>Saturday</v>
      </c>
      <c r="E394" s="41"/>
      <c r="F394" s="38"/>
      <c r="G394" s="38"/>
      <c r="H394" s="41"/>
      <c r="I394" s="38"/>
      <c r="J394" s="38"/>
      <c r="K394" s="32"/>
      <c r="L394" s="32"/>
      <c r="M394" s="32"/>
      <c r="N394" s="33"/>
      <c r="O394" s="34" t="str">
        <f t="shared" si="3"/>
        <v/>
      </c>
    </row>
    <row r="395" ht="22.5" customHeight="1">
      <c r="A395" s="37"/>
      <c r="B395" s="38" t="str">
        <f>'Master Schedule'!B395</f>
        <v/>
      </c>
      <c r="C395" s="39"/>
      <c r="D395" s="40" t="str">
        <f t="shared" si="1"/>
        <v>Saturday</v>
      </c>
      <c r="E395" s="41"/>
      <c r="F395" s="38"/>
      <c r="G395" s="38"/>
      <c r="H395" s="41"/>
      <c r="I395" s="38"/>
      <c r="J395" s="38"/>
      <c r="K395" s="35"/>
      <c r="L395" s="35"/>
      <c r="M395" s="35"/>
      <c r="N395" s="36"/>
      <c r="O395" s="34" t="str">
        <f t="shared" si="3"/>
        <v/>
      </c>
    </row>
    <row r="396" ht="22.5" customHeight="1">
      <c r="A396" s="37"/>
      <c r="B396" s="38" t="str">
        <f>'Master Schedule'!B396</f>
        <v/>
      </c>
      <c r="C396" s="39"/>
      <c r="D396" s="40" t="str">
        <f t="shared" si="1"/>
        <v>Saturday</v>
      </c>
      <c r="E396" s="41"/>
      <c r="F396" s="38"/>
      <c r="G396" s="38"/>
      <c r="H396" s="41"/>
      <c r="I396" s="38"/>
      <c r="J396" s="38"/>
      <c r="K396" s="32"/>
      <c r="L396" s="32"/>
      <c r="M396" s="32"/>
      <c r="N396" s="33"/>
      <c r="O396" s="34" t="str">
        <f t="shared" si="3"/>
        <v/>
      </c>
    </row>
    <row r="397" ht="22.5" customHeight="1">
      <c r="A397" s="37"/>
      <c r="B397" s="38" t="str">
        <f>'Master Schedule'!B397</f>
        <v/>
      </c>
      <c r="C397" s="39"/>
      <c r="D397" s="40" t="str">
        <f t="shared" si="1"/>
        <v>Saturday</v>
      </c>
      <c r="E397" s="41"/>
      <c r="F397" s="38"/>
      <c r="G397" s="38"/>
      <c r="H397" s="41"/>
      <c r="I397" s="38"/>
      <c r="J397" s="38"/>
      <c r="K397" s="35"/>
      <c r="L397" s="35"/>
      <c r="M397" s="35"/>
      <c r="N397" s="36"/>
      <c r="O397" s="34" t="str">
        <f t="shared" si="3"/>
        <v/>
      </c>
    </row>
    <row r="398" ht="22.5" customHeight="1">
      <c r="A398" s="37"/>
      <c r="B398" s="38" t="str">
        <f>'Master Schedule'!B398</f>
        <v/>
      </c>
      <c r="C398" s="39"/>
      <c r="D398" s="40" t="str">
        <f t="shared" si="1"/>
        <v>Saturday</v>
      </c>
      <c r="E398" s="41"/>
      <c r="F398" s="38"/>
      <c r="G398" s="38"/>
      <c r="H398" s="41"/>
      <c r="I398" s="38"/>
      <c r="J398" s="38"/>
      <c r="K398" s="32"/>
      <c r="L398" s="32"/>
      <c r="M398" s="32"/>
      <c r="N398" s="33"/>
      <c r="O398" s="34" t="str">
        <f t="shared" si="3"/>
        <v/>
      </c>
    </row>
    <row r="399" ht="22.5" customHeight="1">
      <c r="A399" s="37"/>
      <c r="B399" s="38" t="str">
        <f>'Master Schedule'!B399</f>
        <v/>
      </c>
      <c r="C399" s="39"/>
      <c r="D399" s="40" t="str">
        <f t="shared" si="1"/>
        <v>Saturday</v>
      </c>
      <c r="E399" s="41"/>
      <c r="F399" s="38"/>
      <c r="G399" s="38"/>
      <c r="H399" s="41"/>
      <c r="I399" s="38"/>
      <c r="J399" s="38"/>
      <c r="K399" s="35"/>
      <c r="L399" s="35"/>
      <c r="M399" s="35"/>
      <c r="N399" s="36"/>
      <c r="O399" s="34" t="str">
        <f t="shared" si="3"/>
        <v/>
      </c>
    </row>
    <row r="400" ht="22.5" customHeight="1">
      <c r="A400" s="37"/>
      <c r="B400" s="38" t="str">
        <f>'Master Schedule'!B400</f>
        <v/>
      </c>
      <c r="C400" s="39"/>
      <c r="D400" s="40" t="str">
        <f t="shared" si="1"/>
        <v>Saturday</v>
      </c>
      <c r="E400" s="41"/>
      <c r="F400" s="38"/>
      <c r="G400" s="38"/>
      <c r="H400" s="41"/>
      <c r="I400" s="38"/>
      <c r="J400" s="38"/>
      <c r="K400" s="32"/>
      <c r="L400" s="32"/>
      <c r="M400" s="32"/>
      <c r="N400" s="33"/>
      <c r="O400" s="34" t="str">
        <f t="shared" si="3"/>
        <v/>
      </c>
    </row>
    <row r="401" ht="22.5" customHeight="1">
      <c r="A401" s="37"/>
      <c r="B401" s="38" t="str">
        <f>'Master Schedule'!B401</f>
        <v/>
      </c>
      <c r="C401" s="39"/>
      <c r="D401" s="40" t="str">
        <f t="shared" si="1"/>
        <v>Saturday</v>
      </c>
      <c r="E401" s="41"/>
      <c r="F401" s="38"/>
      <c r="G401" s="38"/>
      <c r="H401" s="41"/>
      <c r="I401" s="38"/>
      <c r="J401" s="38"/>
      <c r="K401" s="35"/>
      <c r="L401" s="35"/>
      <c r="M401" s="35"/>
      <c r="N401" s="36"/>
      <c r="O401" s="34" t="str">
        <f t="shared" si="3"/>
        <v/>
      </c>
    </row>
    <row r="402" ht="22.5" customHeight="1">
      <c r="A402" s="37"/>
      <c r="B402" s="38" t="str">
        <f>'Master Schedule'!B402</f>
        <v/>
      </c>
      <c r="C402" s="39"/>
      <c r="D402" s="40" t="str">
        <f t="shared" si="1"/>
        <v>Saturday</v>
      </c>
      <c r="E402" s="41"/>
      <c r="F402" s="38"/>
      <c r="G402" s="38"/>
      <c r="H402" s="41"/>
      <c r="I402" s="38"/>
      <c r="J402" s="38"/>
      <c r="K402" s="32"/>
      <c r="L402" s="32"/>
      <c r="M402" s="32"/>
      <c r="N402" s="33"/>
      <c r="O402" s="34" t="str">
        <f t="shared" si="3"/>
        <v/>
      </c>
    </row>
    <row r="403" ht="22.5" customHeight="1">
      <c r="A403" s="37"/>
      <c r="B403" s="38" t="str">
        <f>'Master Schedule'!B403</f>
        <v/>
      </c>
      <c r="C403" s="39"/>
      <c r="D403" s="40" t="str">
        <f t="shared" si="1"/>
        <v>Saturday</v>
      </c>
      <c r="E403" s="41"/>
      <c r="F403" s="38"/>
      <c r="G403" s="38"/>
      <c r="H403" s="41"/>
      <c r="I403" s="38"/>
      <c r="J403" s="38"/>
      <c r="K403" s="35"/>
      <c r="L403" s="35"/>
      <c r="M403" s="35"/>
      <c r="N403" s="36"/>
      <c r="O403" s="34" t="str">
        <f t="shared" si="3"/>
        <v/>
      </c>
    </row>
    <row r="404" ht="22.5" customHeight="1">
      <c r="A404" s="37"/>
      <c r="B404" s="38" t="str">
        <f>'Master Schedule'!B404</f>
        <v/>
      </c>
      <c r="C404" s="39"/>
      <c r="D404" s="40" t="str">
        <f t="shared" si="1"/>
        <v>Saturday</v>
      </c>
      <c r="E404" s="41"/>
      <c r="F404" s="38"/>
      <c r="G404" s="38"/>
      <c r="H404" s="41"/>
      <c r="I404" s="38"/>
      <c r="J404" s="38"/>
      <c r="K404" s="32"/>
      <c r="L404" s="32"/>
      <c r="M404" s="32"/>
      <c r="N404" s="33"/>
      <c r="O404" s="34" t="str">
        <f t="shared" si="3"/>
        <v/>
      </c>
    </row>
    <row r="405" ht="22.5" customHeight="1">
      <c r="A405" s="37"/>
      <c r="B405" s="38" t="str">
        <f>'Master Schedule'!B405</f>
        <v/>
      </c>
      <c r="C405" s="39"/>
      <c r="D405" s="40" t="str">
        <f t="shared" si="1"/>
        <v>Saturday</v>
      </c>
      <c r="E405" s="41"/>
      <c r="F405" s="38"/>
      <c r="G405" s="38"/>
      <c r="H405" s="41"/>
      <c r="I405" s="38"/>
      <c r="J405" s="38"/>
      <c r="K405" s="35"/>
      <c r="L405" s="35"/>
      <c r="M405" s="35"/>
      <c r="N405" s="36"/>
      <c r="O405" s="34" t="str">
        <f t="shared" si="3"/>
        <v/>
      </c>
    </row>
    <row r="406" ht="22.5" customHeight="1">
      <c r="A406" s="37"/>
      <c r="B406" s="38" t="str">
        <f>'Master Schedule'!B406</f>
        <v/>
      </c>
      <c r="C406" s="39"/>
      <c r="D406" s="40" t="str">
        <f t="shared" si="1"/>
        <v>Saturday</v>
      </c>
      <c r="E406" s="41"/>
      <c r="F406" s="38"/>
      <c r="G406" s="38"/>
      <c r="H406" s="41"/>
      <c r="I406" s="38"/>
      <c r="J406" s="38"/>
      <c r="K406" s="32"/>
      <c r="L406" s="32"/>
      <c r="M406" s="32"/>
      <c r="N406" s="33"/>
      <c r="O406" s="34" t="str">
        <f t="shared" si="3"/>
        <v/>
      </c>
    </row>
    <row r="407" ht="22.5" customHeight="1">
      <c r="A407" s="37"/>
      <c r="B407" s="38" t="str">
        <f>'Master Schedule'!B407</f>
        <v/>
      </c>
      <c r="C407" s="39"/>
      <c r="D407" s="40" t="str">
        <f t="shared" si="1"/>
        <v>Saturday</v>
      </c>
      <c r="E407" s="41"/>
      <c r="F407" s="38"/>
      <c r="G407" s="38"/>
      <c r="H407" s="41"/>
      <c r="I407" s="38"/>
      <c r="J407" s="38"/>
      <c r="K407" s="35"/>
      <c r="L407" s="35"/>
      <c r="M407" s="35"/>
      <c r="N407" s="36"/>
      <c r="O407" s="34" t="str">
        <f t="shared" si="3"/>
        <v/>
      </c>
    </row>
    <row r="408" ht="22.5" customHeight="1">
      <c r="A408" s="37"/>
      <c r="B408" s="38" t="str">
        <f>'Master Schedule'!B408</f>
        <v/>
      </c>
      <c r="C408" s="39"/>
      <c r="D408" s="40" t="str">
        <f t="shared" si="1"/>
        <v>Saturday</v>
      </c>
      <c r="E408" s="41"/>
      <c r="F408" s="38"/>
      <c r="G408" s="38"/>
      <c r="H408" s="41"/>
      <c r="I408" s="38"/>
      <c r="J408" s="38"/>
      <c r="K408" s="32"/>
      <c r="L408" s="32"/>
      <c r="M408" s="32"/>
      <c r="N408" s="33"/>
      <c r="O408" s="34" t="str">
        <f t="shared" si="3"/>
        <v/>
      </c>
    </row>
    <row r="409" ht="22.5" customHeight="1">
      <c r="A409" s="37"/>
      <c r="B409" s="38" t="str">
        <f>'Master Schedule'!B409</f>
        <v/>
      </c>
      <c r="C409" s="39"/>
      <c r="D409" s="40" t="str">
        <f t="shared" si="1"/>
        <v>Saturday</v>
      </c>
      <c r="E409" s="41"/>
      <c r="F409" s="38"/>
      <c r="G409" s="38"/>
      <c r="H409" s="41"/>
      <c r="I409" s="38"/>
      <c r="J409" s="38"/>
      <c r="K409" s="35"/>
      <c r="L409" s="35"/>
      <c r="M409" s="35"/>
      <c r="N409" s="36"/>
      <c r="O409" s="34" t="str">
        <f t="shared" si="3"/>
        <v/>
      </c>
    </row>
    <row r="410" ht="22.5" customHeight="1">
      <c r="A410" s="37"/>
      <c r="B410" s="38" t="str">
        <f>'Master Schedule'!B410</f>
        <v/>
      </c>
      <c r="C410" s="39"/>
      <c r="D410" s="40" t="str">
        <f t="shared" si="1"/>
        <v>Saturday</v>
      </c>
      <c r="E410" s="41"/>
      <c r="F410" s="38"/>
      <c r="G410" s="38"/>
      <c r="H410" s="41"/>
      <c r="I410" s="38"/>
      <c r="J410" s="38"/>
      <c r="K410" s="32"/>
      <c r="L410" s="32"/>
      <c r="M410" s="32"/>
      <c r="N410" s="33"/>
      <c r="O410" s="34" t="str">
        <f t="shared" si="3"/>
        <v/>
      </c>
    </row>
    <row r="411" ht="22.5" customHeight="1">
      <c r="A411" s="37"/>
      <c r="B411" s="38" t="str">
        <f>'Master Schedule'!B411</f>
        <v/>
      </c>
      <c r="C411" s="39"/>
      <c r="D411" s="40" t="str">
        <f t="shared" si="1"/>
        <v>Saturday</v>
      </c>
      <c r="E411" s="41"/>
      <c r="F411" s="38"/>
      <c r="G411" s="38"/>
      <c r="H411" s="41"/>
      <c r="I411" s="38"/>
      <c r="J411" s="38"/>
      <c r="K411" s="35"/>
      <c r="L411" s="35"/>
      <c r="M411" s="35"/>
      <c r="N411" s="36"/>
      <c r="O411" s="34" t="str">
        <f t="shared" si="3"/>
        <v/>
      </c>
    </row>
    <row r="412" ht="22.5" customHeight="1">
      <c r="A412" s="37"/>
      <c r="B412" s="38" t="str">
        <f>'Master Schedule'!B412</f>
        <v/>
      </c>
      <c r="C412" s="39"/>
      <c r="D412" s="40" t="str">
        <f t="shared" si="1"/>
        <v>Saturday</v>
      </c>
      <c r="E412" s="41"/>
      <c r="F412" s="38"/>
      <c r="G412" s="38"/>
      <c r="H412" s="41"/>
      <c r="I412" s="38"/>
      <c r="J412" s="38"/>
      <c r="K412" s="32"/>
      <c r="L412" s="32"/>
      <c r="M412" s="32"/>
      <c r="N412" s="33"/>
      <c r="O412" s="34" t="str">
        <f t="shared" si="3"/>
        <v/>
      </c>
    </row>
    <row r="413" ht="22.5" customHeight="1">
      <c r="A413" s="37"/>
      <c r="B413" s="38" t="str">
        <f>'Master Schedule'!B413</f>
        <v/>
      </c>
      <c r="C413" s="39"/>
      <c r="D413" s="40" t="str">
        <f t="shared" si="1"/>
        <v>Saturday</v>
      </c>
      <c r="E413" s="41"/>
      <c r="F413" s="38"/>
      <c r="G413" s="38"/>
      <c r="H413" s="41"/>
      <c r="I413" s="38"/>
      <c r="J413" s="38"/>
      <c r="K413" s="35"/>
      <c r="L413" s="35"/>
      <c r="M413" s="35"/>
      <c r="N413" s="36"/>
      <c r="O413" s="34" t="str">
        <f t="shared" si="3"/>
        <v/>
      </c>
    </row>
    <row r="414" ht="22.5" customHeight="1">
      <c r="A414" s="37"/>
      <c r="B414" s="38" t="str">
        <f>'Master Schedule'!B414</f>
        <v/>
      </c>
      <c r="C414" s="39"/>
      <c r="D414" s="40" t="str">
        <f t="shared" si="1"/>
        <v>Saturday</v>
      </c>
      <c r="E414" s="41"/>
      <c r="F414" s="38"/>
      <c r="G414" s="38"/>
      <c r="H414" s="41"/>
      <c r="I414" s="38"/>
      <c r="J414" s="38"/>
      <c r="K414" s="32"/>
      <c r="L414" s="32"/>
      <c r="M414" s="32"/>
      <c r="N414" s="33"/>
      <c r="O414" s="34" t="str">
        <f t="shared" si="3"/>
        <v/>
      </c>
    </row>
    <row r="415" ht="22.5" customHeight="1">
      <c r="A415" s="37"/>
      <c r="B415" s="38" t="str">
        <f>'Master Schedule'!B415</f>
        <v/>
      </c>
      <c r="C415" s="39"/>
      <c r="D415" s="40" t="str">
        <f t="shared" si="1"/>
        <v>Saturday</v>
      </c>
      <c r="E415" s="41"/>
      <c r="F415" s="38"/>
      <c r="G415" s="38"/>
      <c r="H415" s="41"/>
      <c r="I415" s="38"/>
      <c r="J415" s="38"/>
      <c r="K415" s="35"/>
      <c r="L415" s="35"/>
      <c r="M415" s="35"/>
      <c r="N415" s="36"/>
      <c r="O415" s="34" t="str">
        <f t="shared" si="3"/>
        <v/>
      </c>
    </row>
    <row r="416" ht="22.5" customHeight="1">
      <c r="A416" s="37"/>
      <c r="B416" s="38" t="str">
        <f>'Master Schedule'!B416</f>
        <v/>
      </c>
      <c r="C416" s="39"/>
      <c r="D416" s="40" t="str">
        <f t="shared" si="1"/>
        <v>Saturday</v>
      </c>
      <c r="E416" s="41"/>
      <c r="F416" s="38"/>
      <c r="G416" s="38"/>
      <c r="H416" s="41"/>
      <c r="I416" s="38"/>
      <c r="J416" s="38"/>
      <c r="K416" s="32"/>
      <c r="L416" s="32"/>
      <c r="M416" s="32"/>
      <c r="N416" s="33"/>
      <c r="O416" s="34" t="str">
        <f t="shared" si="3"/>
        <v/>
      </c>
    </row>
    <row r="417" ht="22.5" customHeight="1">
      <c r="A417" s="37"/>
      <c r="B417" s="38" t="str">
        <f>'Master Schedule'!B417</f>
        <v/>
      </c>
      <c r="C417" s="39"/>
      <c r="D417" s="40" t="str">
        <f t="shared" si="1"/>
        <v>Saturday</v>
      </c>
      <c r="E417" s="41"/>
      <c r="F417" s="38"/>
      <c r="G417" s="38"/>
      <c r="H417" s="41"/>
      <c r="I417" s="38"/>
      <c r="J417" s="38"/>
      <c r="K417" s="35"/>
      <c r="L417" s="35"/>
      <c r="M417" s="35"/>
      <c r="N417" s="36"/>
      <c r="O417" s="34" t="str">
        <f t="shared" si="3"/>
        <v/>
      </c>
    </row>
    <row r="418" ht="22.5" customHeight="1">
      <c r="A418" s="37"/>
      <c r="B418" s="38" t="str">
        <f>'Master Schedule'!B418</f>
        <v/>
      </c>
      <c r="C418" s="39"/>
      <c r="D418" s="40" t="str">
        <f t="shared" si="1"/>
        <v>Saturday</v>
      </c>
      <c r="E418" s="41"/>
      <c r="F418" s="38"/>
      <c r="G418" s="38"/>
      <c r="H418" s="41"/>
      <c r="I418" s="38"/>
      <c r="J418" s="38"/>
      <c r="K418" s="32"/>
      <c r="L418" s="32"/>
      <c r="M418" s="32"/>
      <c r="N418" s="33"/>
      <c r="O418" s="34" t="str">
        <f t="shared" si="3"/>
        <v/>
      </c>
    </row>
    <row r="419" ht="22.5" customHeight="1">
      <c r="A419" s="37"/>
      <c r="B419" s="38" t="str">
        <f>'Master Schedule'!B419</f>
        <v/>
      </c>
      <c r="C419" s="39"/>
      <c r="D419" s="40" t="str">
        <f t="shared" si="1"/>
        <v>Saturday</v>
      </c>
      <c r="E419" s="41"/>
      <c r="F419" s="38"/>
      <c r="G419" s="38"/>
      <c r="H419" s="41"/>
      <c r="I419" s="38"/>
      <c r="J419" s="38"/>
      <c r="K419" s="35"/>
      <c r="L419" s="35"/>
      <c r="M419" s="35"/>
      <c r="N419" s="36"/>
      <c r="O419" s="34" t="str">
        <f t="shared" si="3"/>
        <v/>
      </c>
    </row>
    <row r="420" ht="22.5" customHeight="1">
      <c r="A420" s="37"/>
      <c r="B420" s="38" t="str">
        <f>'Master Schedule'!B420</f>
        <v/>
      </c>
      <c r="C420" s="39"/>
      <c r="D420" s="40" t="str">
        <f t="shared" si="1"/>
        <v>Saturday</v>
      </c>
      <c r="E420" s="41"/>
      <c r="F420" s="38"/>
      <c r="G420" s="38"/>
      <c r="H420" s="41"/>
      <c r="I420" s="38"/>
      <c r="J420" s="38"/>
      <c r="K420" s="32"/>
      <c r="L420" s="32"/>
      <c r="M420" s="32"/>
      <c r="N420" s="33"/>
      <c r="O420" s="34" t="str">
        <f t="shared" si="3"/>
        <v/>
      </c>
    </row>
    <row r="421" ht="22.5" customHeight="1">
      <c r="A421" s="37"/>
      <c r="B421" s="38" t="str">
        <f>'Master Schedule'!B421</f>
        <v/>
      </c>
      <c r="C421" s="39"/>
      <c r="D421" s="40" t="str">
        <f t="shared" si="1"/>
        <v>Saturday</v>
      </c>
      <c r="E421" s="41"/>
      <c r="F421" s="38"/>
      <c r="G421" s="38"/>
      <c r="H421" s="41"/>
      <c r="I421" s="38"/>
      <c r="J421" s="38"/>
      <c r="K421" s="35"/>
      <c r="L421" s="35"/>
      <c r="M421" s="35"/>
      <c r="N421" s="36"/>
      <c r="O421" s="34" t="str">
        <f t="shared" si="3"/>
        <v/>
      </c>
    </row>
    <row r="422" ht="22.5" customHeight="1">
      <c r="A422" s="37"/>
      <c r="B422" s="38" t="str">
        <f>'Master Schedule'!B422</f>
        <v/>
      </c>
      <c r="C422" s="39"/>
      <c r="D422" s="40" t="str">
        <f t="shared" si="1"/>
        <v>Saturday</v>
      </c>
      <c r="E422" s="41"/>
      <c r="F422" s="38"/>
      <c r="G422" s="38"/>
      <c r="H422" s="41"/>
      <c r="I422" s="38"/>
      <c r="J422" s="38"/>
      <c r="K422" s="32"/>
      <c r="L422" s="32"/>
      <c r="M422" s="32"/>
      <c r="N422" s="33"/>
      <c r="O422" s="34" t="str">
        <f t="shared" si="3"/>
        <v/>
      </c>
    </row>
    <row r="423" ht="22.5" customHeight="1">
      <c r="A423" s="37"/>
      <c r="B423" s="38" t="str">
        <f>'Master Schedule'!B423</f>
        <v/>
      </c>
      <c r="C423" s="39"/>
      <c r="D423" s="40" t="str">
        <f t="shared" si="1"/>
        <v>Saturday</v>
      </c>
      <c r="E423" s="41"/>
      <c r="F423" s="38"/>
      <c r="G423" s="38"/>
      <c r="H423" s="41"/>
      <c r="I423" s="38"/>
      <c r="J423" s="38"/>
      <c r="K423" s="35"/>
      <c r="L423" s="35"/>
      <c r="M423" s="35"/>
      <c r="N423" s="36"/>
      <c r="O423" s="34" t="str">
        <f t="shared" si="3"/>
        <v/>
      </c>
    </row>
    <row r="424" ht="22.5" customHeight="1">
      <c r="A424" s="37"/>
      <c r="B424" s="38" t="str">
        <f>'Master Schedule'!B424</f>
        <v/>
      </c>
      <c r="C424" s="39"/>
      <c r="D424" s="40" t="str">
        <f t="shared" si="1"/>
        <v>Saturday</v>
      </c>
      <c r="E424" s="41"/>
      <c r="F424" s="38"/>
      <c r="G424" s="38"/>
      <c r="H424" s="41"/>
      <c r="I424" s="38"/>
      <c r="J424" s="38"/>
      <c r="K424" s="32"/>
      <c r="L424" s="32"/>
      <c r="M424" s="32"/>
      <c r="N424" s="33"/>
      <c r="O424" s="34" t="str">
        <f t="shared" si="3"/>
        <v/>
      </c>
    </row>
    <row r="425" ht="22.5" customHeight="1">
      <c r="A425" s="37"/>
      <c r="B425" s="38" t="str">
        <f>'Master Schedule'!B425</f>
        <v/>
      </c>
      <c r="C425" s="39"/>
      <c r="D425" s="40" t="str">
        <f t="shared" si="1"/>
        <v>Saturday</v>
      </c>
      <c r="E425" s="41"/>
      <c r="F425" s="38"/>
      <c r="G425" s="38"/>
      <c r="H425" s="41"/>
      <c r="I425" s="38"/>
      <c r="J425" s="38"/>
      <c r="K425" s="35"/>
      <c r="L425" s="35"/>
      <c r="M425" s="35"/>
      <c r="N425" s="36"/>
      <c r="O425" s="34" t="str">
        <f t="shared" si="3"/>
        <v/>
      </c>
    </row>
    <row r="426" ht="22.5" customHeight="1">
      <c r="A426" s="37"/>
      <c r="B426" s="38" t="str">
        <f>'Master Schedule'!B426</f>
        <v/>
      </c>
      <c r="C426" s="39"/>
      <c r="D426" s="40" t="str">
        <f t="shared" si="1"/>
        <v>Saturday</v>
      </c>
      <c r="E426" s="41"/>
      <c r="F426" s="38"/>
      <c r="G426" s="38"/>
      <c r="H426" s="41"/>
      <c r="I426" s="38"/>
      <c r="J426" s="38"/>
      <c r="K426" s="32"/>
      <c r="L426" s="32"/>
      <c r="M426" s="32"/>
      <c r="N426" s="33"/>
      <c r="O426" s="34" t="str">
        <f t="shared" si="3"/>
        <v/>
      </c>
    </row>
    <row r="427" ht="22.5" customHeight="1">
      <c r="A427" s="37"/>
      <c r="B427" s="38" t="str">
        <f>'Master Schedule'!B427</f>
        <v/>
      </c>
      <c r="C427" s="39"/>
      <c r="D427" s="40" t="str">
        <f t="shared" si="1"/>
        <v>Saturday</v>
      </c>
      <c r="E427" s="41"/>
      <c r="F427" s="38"/>
      <c r="G427" s="38"/>
      <c r="H427" s="41"/>
      <c r="I427" s="38"/>
      <c r="J427" s="38"/>
      <c r="K427" s="35"/>
      <c r="L427" s="35"/>
      <c r="M427" s="35"/>
      <c r="N427" s="36"/>
      <c r="O427" s="34" t="str">
        <f t="shared" si="3"/>
        <v/>
      </c>
    </row>
    <row r="428" ht="22.5" customHeight="1">
      <c r="A428" s="37"/>
      <c r="B428" s="38" t="str">
        <f>'Master Schedule'!B428</f>
        <v/>
      </c>
      <c r="C428" s="39"/>
      <c r="D428" s="40" t="str">
        <f t="shared" si="1"/>
        <v>Saturday</v>
      </c>
      <c r="E428" s="41"/>
      <c r="F428" s="38"/>
      <c r="G428" s="38"/>
      <c r="H428" s="41"/>
      <c r="I428" s="38"/>
      <c r="J428" s="38"/>
      <c r="K428" s="32"/>
      <c r="L428" s="32"/>
      <c r="M428" s="32"/>
      <c r="N428" s="33"/>
      <c r="O428" s="34" t="str">
        <f t="shared" si="3"/>
        <v/>
      </c>
    </row>
    <row r="429" ht="22.5" customHeight="1">
      <c r="A429" s="37"/>
      <c r="B429" s="38" t="str">
        <f>'Master Schedule'!B429</f>
        <v/>
      </c>
      <c r="C429" s="39"/>
      <c r="D429" s="40" t="str">
        <f t="shared" si="1"/>
        <v>Saturday</v>
      </c>
      <c r="E429" s="41"/>
      <c r="F429" s="38"/>
      <c r="G429" s="38"/>
      <c r="H429" s="41"/>
      <c r="I429" s="38"/>
      <c r="J429" s="38"/>
      <c r="K429" s="35"/>
      <c r="L429" s="35"/>
      <c r="M429" s="35"/>
      <c r="N429" s="36"/>
      <c r="O429" s="34" t="str">
        <f t="shared" si="3"/>
        <v/>
      </c>
    </row>
    <row r="430" ht="22.5" customHeight="1">
      <c r="A430" s="37"/>
      <c r="B430" s="38" t="str">
        <f>'Master Schedule'!B430</f>
        <v/>
      </c>
      <c r="C430" s="39"/>
      <c r="D430" s="40" t="str">
        <f t="shared" si="1"/>
        <v>Saturday</v>
      </c>
      <c r="E430" s="41"/>
      <c r="F430" s="38"/>
      <c r="G430" s="38"/>
      <c r="H430" s="41"/>
      <c r="I430" s="38"/>
      <c r="J430" s="38"/>
      <c r="K430" s="32"/>
      <c r="L430" s="32"/>
      <c r="M430" s="32"/>
      <c r="N430" s="33"/>
      <c r="O430" s="34" t="str">
        <f t="shared" si="3"/>
        <v/>
      </c>
    </row>
    <row r="431" ht="22.5" customHeight="1">
      <c r="A431" s="37"/>
      <c r="B431" s="38" t="str">
        <f>'Master Schedule'!B431</f>
        <v/>
      </c>
      <c r="C431" s="39"/>
      <c r="D431" s="40" t="str">
        <f t="shared" si="1"/>
        <v>Saturday</v>
      </c>
      <c r="E431" s="41"/>
      <c r="F431" s="38"/>
      <c r="G431" s="38"/>
      <c r="H431" s="41"/>
      <c r="I431" s="38"/>
      <c r="J431" s="38"/>
      <c r="K431" s="35"/>
      <c r="L431" s="35"/>
      <c r="M431" s="35"/>
      <c r="N431" s="36"/>
      <c r="O431" s="34" t="str">
        <f t="shared" si="3"/>
        <v/>
      </c>
    </row>
    <row r="432" ht="22.5" customHeight="1">
      <c r="A432" s="37"/>
      <c r="B432" s="38" t="str">
        <f>'Master Schedule'!B432</f>
        <v/>
      </c>
      <c r="C432" s="39"/>
      <c r="D432" s="40" t="str">
        <f t="shared" si="1"/>
        <v>Saturday</v>
      </c>
      <c r="E432" s="41"/>
      <c r="F432" s="38"/>
      <c r="G432" s="38"/>
      <c r="H432" s="41"/>
      <c r="I432" s="38"/>
      <c r="J432" s="38"/>
      <c r="K432" s="32"/>
      <c r="L432" s="32"/>
      <c r="M432" s="32"/>
      <c r="N432" s="33"/>
      <c r="O432" s="34" t="str">
        <f t="shared" si="3"/>
        <v/>
      </c>
    </row>
    <row r="433" ht="22.5" customHeight="1">
      <c r="A433" s="37"/>
      <c r="B433" s="38" t="str">
        <f>'Master Schedule'!B433</f>
        <v/>
      </c>
      <c r="C433" s="39"/>
      <c r="D433" s="40" t="str">
        <f t="shared" si="1"/>
        <v>Saturday</v>
      </c>
      <c r="E433" s="41"/>
      <c r="F433" s="38"/>
      <c r="G433" s="38"/>
      <c r="H433" s="41"/>
      <c r="I433" s="38"/>
      <c r="J433" s="38"/>
      <c r="K433" s="35"/>
      <c r="L433" s="35"/>
      <c r="M433" s="35"/>
      <c r="N433" s="36"/>
      <c r="O433" s="34" t="str">
        <f t="shared" si="3"/>
        <v/>
      </c>
    </row>
    <row r="434" ht="22.5" customHeight="1">
      <c r="A434" s="37"/>
      <c r="B434" s="38" t="str">
        <f>'Master Schedule'!B434</f>
        <v/>
      </c>
      <c r="C434" s="39"/>
      <c r="D434" s="40" t="str">
        <f t="shared" si="1"/>
        <v>Saturday</v>
      </c>
      <c r="E434" s="41"/>
      <c r="F434" s="38"/>
      <c r="G434" s="38"/>
      <c r="H434" s="41"/>
      <c r="I434" s="38"/>
      <c r="J434" s="38"/>
      <c r="K434" s="32"/>
      <c r="L434" s="32"/>
      <c r="M434" s="32"/>
      <c r="N434" s="33"/>
      <c r="O434" s="34" t="str">
        <f t="shared" si="3"/>
        <v/>
      </c>
    </row>
    <row r="435" ht="22.5" customHeight="1">
      <c r="A435" s="37"/>
      <c r="B435" s="38" t="str">
        <f>'Master Schedule'!B435</f>
        <v/>
      </c>
      <c r="C435" s="39"/>
      <c r="D435" s="40" t="str">
        <f t="shared" si="1"/>
        <v>Saturday</v>
      </c>
      <c r="E435" s="41"/>
      <c r="F435" s="38"/>
      <c r="G435" s="38"/>
      <c r="H435" s="41"/>
      <c r="I435" s="38"/>
      <c r="J435" s="38"/>
      <c r="K435" s="35"/>
      <c r="L435" s="35"/>
      <c r="M435" s="35"/>
      <c r="N435" s="36"/>
      <c r="O435" s="34" t="str">
        <f t="shared" si="3"/>
        <v/>
      </c>
    </row>
    <row r="436" ht="22.5" customHeight="1">
      <c r="A436" s="37"/>
      <c r="B436" s="38" t="str">
        <f>'Master Schedule'!B436</f>
        <v/>
      </c>
      <c r="C436" s="39"/>
      <c r="D436" s="40" t="str">
        <f t="shared" si="1"/>
        <v>Saturday</v>
      </c>
      <c r="E436" s="41"/>
      <c r="F436" s="38"/>
      <c r="G436" s="38"/>
      <c r="H436" s="41"/>
      <c r="I436" s="38"/>
      <c r="J436" s="38"/>
      <c r="K436" s="32"/>
      <c r="L436" s="32"/>
      <c r="M436" s="32"/>
      <c r="N436" s="33"/>
      <c r="O436" s="34" t="str">
        <f t="shared" si="3"/>
        <v/>
      </c>
    </row>
    <row r="437" ht="22.5" customHeight="1">
      <c r="A437" s="37"/>
      <c r="B437" s="38" t="str">
        <f>'Master Schedule'!B437</f>
        <v/>
      </c>
      <c r="C437" s="39"/>
      <c r="D437" s="40" t="str">
        <f t="shared" si="1"/>
        <v>Saturday</v>
      </c>
      <c r="E437" s="41"/>
      <c r="F437" s="38"/>
      <c r="G437" s="38"/>
      <c r="H437" s="41"/>
      <c r="I437" s="38"/>
      <c r="J437" s="38"/>
      <c r="K437" s="35"/>
      <c r="L437" s="35"/>
      <c r="M437" s="35"/>
      <c r="N437" s="36"/>
      <c r="O437" s="34" t="str">
        <f t="shared" si="3"/>
        <v/>
      </c>
    </row>
    <row r="438" ht="22.5" customHeight="1">
      <c r="A438" s="37"/>
      <c r="B438" s="38" t="str">
        <f>'Master Schedule'!B438</f>
        <v/>
      </c>
      <c r="C438" s="39"/>
      <c r="D438" s="40" t="str">
        <f t="shared" si="1"/>
        <v>Saturday</v>
      </c>
      <c r="E438" s="41"/>
      <c r="F438" s="38"/>
      <c r="G438" s="38"/>
      <c r="H438" s="41"/>
      <c r="I438" s="38"/>
      <c r="J438" s="38"/>
      <c r="K438" s="32"/>
      <c r="L438" s="32"/>
      <c r="M438" s="32"/>
      <c r="N438" s="33"/>
      <c r="O438" s="34" t="str">
        <f t="shared" si="3"/>
        <v/>
      </c>
    </row>
    <row r="439" ht="22.5" customHeight="1">
      <c r="A439" s="37"/>
      <c r="B439" s="38" t="str">
        <f>'Master Schedule'!B439</f>
        <v/>
      </c>
      <c r="C439" s="39"/>
      <c r="D439" s="40" t="str">
        <f t="shared" si="1"/>
        <v>Saturday</v>
      </c>
      <c r="E439" s="41"/>
      <c r="F439" s="38"/>
      <c r="G439" s="38"/>
      <c r="H439" s="41"/>
      <c r="I439" s="38"/>
      <c r="J439" s="38"/>
      <c r="K439" s="35"/>
      <c r="L439" s="35"/>
      <c r="M439" s="35"/>
      <c r="N439" s="36"/>
      <c r="O439" s="34" t="str">
        <f t="shared" si="3"/>
        <v/>
      </c>
    </row>
    <row r="440" ht="22.5" customHeight="1">
      <c r="A440" s="37"/>
      <c r="B440" s="38" t="str">
        <f>'Master Schedule'!B440</f>
        <v/>
      </c>
      <c r="C440" s="39"/>
      <c r="D440" s="40" t="str">
        <f t="shared" si="1"/>
        <v>Saturday</v>
      </c>
      <c r="E440" s="41"/>
      <c r="F440" s="38"/>
      <c r="G440" s="38"/>
      <c r="H440" s="41"/>
      <c r="I440" s="38"/>
      <c r="J440" s="38"/>
      <c r="K440" s="32"/>
      <c r="L440" s="32"/>
      <c r="M440" s="32"/>
      <c r="N440" s="33"/>
      <c r="O440" s="34" t="str">
        <f t="shared" si="3"/>
        <v/>
      </c>
    </row>
    <row r="441" ht="22.5" customHeight="1">
      <c r="A441" s="37"/>
      <c r="B441" s="38" t="str">
        <f>'Master Schedule'!B441</f>
        <v/>
      </c>
      <c r="C441" s="39"/>
      <c r="D441" s="40" t="str">
        <f t="shared" si="1"/>
        <v>Saturday</v>
      </c>
      <c r="E441" s="41"/>
      <c r="F441" s="38"/>
      <c r="G441" s="38"/>
      <c r="H441" s="41"/>
      <c r="I441" s="38"/>
      <c r="J441" s="38"/>
      <c r="K441" s="35"/>
      <c r="L441" s="35"/>
      <c r="M441" s="35"/>
      <c r="N441" s="36"/>
      <c r="O441" s="34" t="str">
        <f t="shared" si="3"/>
        <v/>
      </c>
    </row>
    <row r="442" ht="22.5" customHeight="1">
      <c r="A442" s="37"/>
      <c r="B442" s="38" t="str">
        <f>'Master Schedule'!B442</f>
        <v/>
      </c>
      <c r="C442" s="39"/>
      <c r="D442" s="40" t="str">
        <f t="shared" si="1"/>
        <v>Saturday</v>
      </c>
      <c r="E442" s="41"/>
      <c r="F442" s="38"/>
      <c r="G442" s="38"/>
      <c r="H442" s="41"/>
      <c r="I442" s="38"/>
      <c r="J442" s="38"/>
      <c r="K442" s="32"/>
      <c r="L442" s="32"/>
      <c r="M442" s="32"/>
      <c r="N442" s="33"/>
      <c r="O442" s="34" t="str">
        <f t="shared" si="3"/>
        <v/>
      </c>
    </row>
    <row r="443" ht="22.5" customHeight="1">
      <c r="A443" s="37"/>
      <c r="B443" s="38" t="str">
        <f>'Master Schedule'!B443</f>
        <v/>
      </c>
      <c r="C443" s="39"/>
      <c r="D443" s="40" t="str">
        <f t="shared" si="1"/>
        <v>Saturday</v>
      </c>
      <c r="E443" s="41"/>
      <c r="F443" s="38"/>
      <c r="G443" s="38"/>
      <c r="H443" s="41"/>
      <c r="I443" s="38"/>
      <c r="J443" s="38"/>
      <c r="K443" s="35"/>
      <c r="L443" s="35"/>
      <c r="M443" s="35"/>
      <c r="N443" s="36"/>
      <c r="O443" s="34" t="str">
        <f t="shared" si="3"/>
        <v/>
      </c>
    </row>
    <row r="444" ht="22.5" customHeight="1">
      <c r="A444" s="37"/>
      <c r="B444" s="38" t="str">
        <f>'Master Schedule'!B444</f>
        <v/>
      </c>
      <c r="C444" s="39"/>
      <c r="D444" s="40" t="str">
        <f t="shared" si="1"/>
        <v>Saturday</v>
      </c>
      <c r="E444" s="41"/>
      <c r="F444" s="38"/>
      <c r="G444" s="38"/>
      <c r="H444" s="41"/>
      <c r="I444" s="38"/>
      <c r="J444" s="38"/>
      <c r="K444" s="32"/>
      <c r="L444" s="32"/>
      <c r="M444" s="32"/>
      <c r="N444" s="33"/>
      <c r="O444" s="34" t="str">
        <f t="shared" si="3"/>
        <v/>
      </c>
    </row>
    <row r="445" ht="22.5" customHeight="1">
      <c r="A445" s="37"/>
      <c r="B445" s="38" t="str">
        <f>'Master Schedule'!B445</f>
        <v/>
      </c>
      <c r="C445" s="39"/>
      <c r="D445" s="40" t="str">
        <f t="shared" si="1"/>
        <v>Saturday</v>
      </c>
      <c r="E445" s="41"/>
      <c r="F445" s="38"/>
      <c r="G445" s="38"/>
      <c r="H445" s="41"/>
      <c r="I445" s="38"/>
      <c r="J445" s="38"/>
      <c r="K445" s="35"/>
      <c r="L445" s="35"/>
      <c r="M445" s="35"/>
      <c r="N445" s="36"/>
      <c r="O445" s="34" t="str">
        <f t="shared" si="3"/>
        <v/>
      </c>
    </row>
    <row r="446" ht="22.5" customHeight="1">
      <c r="A446" s="37"/>
      <c r="B446" s="38" t="str">
        <f>'Master Schedule'!B446</f>
        <v/>
      </c>
      <c r="C446" s="39"/>
      <c r="D446" s="40" t="str">
        <f t="shared" si="1"/>
        <v>Saturday</v>
      </c>
      <c r="E446" s="41"/>
      <c r="F446" s="38"/>
      <c r="G446" s="38"/>
      <c r="H446" s="41"/>
      <c r="I446" s="38"/>
      <c r="J446" s="38"/>
      <c r="K446" s="32"/>
      <c r="L446" s="32"/>
      <c r="M446" s="32"/>
      <c r="N446" s="33"/>
      <c r="O446" s="34" t="str">
        <f t="shared" si="3"/>
        <v/>
      </c>
    </row>
    <row r="447" ht="22.5" customHeight="1">
      <c r="A447" s="37"/>
      <c r="B447" s="38" t="str">
        <f>'Master Schedule'!B447</f>
        <v/>
      </c>
      <c r="C447" s="39"/>
      <c r="D447" s="40" t="str">
        <f t="shared" si="1"/>
        <v>Saturday</v>
      </c>
      <c r="E447" s="41"/>
      <c r="F447" s="38"/>
      <c r="G447" s="38"/>
      <c r="H447" s="41"/>
      <c r="I447" s="38"/>
      <c r="J447" s="38"/>
      <c r="K447" s="35"/>
      <c r="L447" s="35"/>
      <c r="M447" s="35"/>
      <c r="N447" s="36"/>
      <c r="O447" s="34" t="str">
        <f t="shared" si="3"/>
        <v/>
      </c>
    </row>
    <row r="448" ht="22.5" customHeight="1">
      <c r="A448" s="37"/>
      <c r="B448" s="38" t="str">
        <f>'Master Schedule'!B448</f>
        <v/>
      </c>
      <c r="C448" s="39"/>
      <c r="D448" s="40" t="str">
        <f t="shared" si="1"/>
        <v>Saturday</v>
      </c>
      <c r="E448" s="41"/>
      <c r="F448" s="38"/>
      <c r="G448" s="38"/>
      <c r="H448" s="41"/>
      <c r="I448" s="38"/>
      <c r="J448" s="38"/>
      <c r="K448" s="32"/>
      <c r="L448" s="32"/>
      <c r="M448" s="32"/>
      <c r="N448" s="33"/>
      <c r="O448" s="34" t="str">
        <f t="shared" si="3"/>
        <v/>
      </c>
    </row>
    <row r="449" ht="22.5" customHeight="1">
      <c r="A449" s="37"/>
      <c r="B449" s="38" t="str">
        <f>'Master Schedule'!B449</f>
        <v/>
      </c>
      <c r="C449" s="39"/>
      <c r="D449" s="40" t="str">
        <f t="shared" si="1"/>
        <v>Saturday</v>
      </c>
      <c r="E449" s="41"/>
      <c r="F449" s="38"/>
      <c r="G449" s="38"/>
      <c r="H449" s="41"/>
      <c r="I449" s="38"/>
      <c r="J449" s="38"/>
      <c r="K449" s="35"/>
      <c r="L449" s="35"/>
      <c r="M449" s="35"/>
      <c r="N449" s="36"/>
      <c r="O449" s="34" t="str">
        <f t="shared" si="3"/>
        <v/>
      </c>
    </row>
    <row r="450" ht="22.5" customHeight="1">
      <c r="A450" s="37"/>
      <c r="B450" s="38" t="str">
        <f>'Master Schedule'!B450</f>
        <v/>
      </c>
      <c r="C450" s="39"/>
      <c r="D450" s="40" t="str">
        <f t="shared" si="1"/>
        <v>Saturday</v>
      </c>
      <c r="E450" s="41"/>
      <c r="F450" s="38"/>
      <c r="G450" s="38"/>
      <c r="H450" s="41"/>
      <c r="I450" s="38"/>
      <c r="J450" s="38"/>
      <c r="K450" s="32"/>
      <c r="L450" s="32"/>
      <c r="M450" s="32"/>
      <c r="N450" s="33"/>
      <c r="O450" s="34" t="str">
        <f t="shared" si="3"/>
        <v/>
      </c>
    </row>
    <row r="451" ht="22.5" customHeight="1">
      <c r="A451" s="37"/>
      <c r="B451" s="38" t="str">
        <f>'Master Schedule'!B451</f>
        <v/>
      </c>
      <c r="C451" s="39"/>
      <c r="D451" s="40" t="str">
        <f t="shared" si="1"/>
        <v>Saturday</v>
      </c>
      <c r="E451" s="41"/>
      <c r="F451" s="38"/>
      <c r="G451" s="38"/>
      <c r="H451" s="41"/>
      <c r="I451" s="38"/>
      <c r="J451" s="38"/>
      <c r="K451" s="35"/>
      <c r="L451" s="35"/>
      <c r="M451" s="35"/>
      <c r="N451" s="36"/>
      <c r="O451" s="34" t="str">
        <f t="shared" si="3"/>
        <v/>
      </c>
    </row>
    <row r="452" ht="22.5" customHeight="1">
      <c r="A452" s="37"/>
      <c r="B452" s="38" t="str">
        <f>'Master Schedule'!B452</f>
        <v/>
      </c>
      <c r="C452" s="39"/>
      <c r="D452" s="40" t="str">
        <f t="shared" si="1"/>
        <v>Saturday</v>
      </c>
      <c r="E452" s="41"/>
      <c r="F452" s="38"/>
      <c r="G452" s="38"/>
      <c r="H452" s="41"/>
      <c r="I452" s="38"/>
      <c r="J452" s="38"/>
      <c r="K452" s="32"/>
      <c r="L452" s="32"/>
      <c r="M452" s="32"/>
      <c r="N452" s="33"/>
      <c r="O452" s="34" t="str">
        <f t="shared" si="3"/>
        <v/>
      </c>
    </row>
    <row r="453" ht="22.5" customHeight="1">
      <c r="A453" s="37"/>
      <c r="B453" s="38" t="str">
        <f>'Master Schedule'!B453</f>
        <v/>
      </c>
      <c r="C453" s="39"/>
      <c r="D453" s="40" t="str">
        <f t="shared" si="1"/>
        <v>Saturday</v>
      </c>
      <c r="E453" s="41"/>
      <c r="F453" s="38"/>
      <c r="G453" s="38"/>
      <c r="H453" s="41"/>
      <c r="I453" s="38"/>
      <c r="J453" s="38"/>
      <c r="K453" s="35"/>
      <c r="L453" s="35"/>
      <c r="M453" s="35"/>
      <c r="N453" s="36"/>
      <c r="O453" s="34" t="str">
        <f t="shared" si="3"/>
        <v/>
      </c>
    </row>
    <row r="454" ht="22.5" customHeight="1">
      <c r="A454" s="37"/>
      <c r="B454" s="38" t="str">
        <f>'Master Schedule'!B454</f>
        <v/>
      </c>
      <c r="C454" s="39"/>
      <c r="D454" s="40" t="str">
        <f t="shared" si="1"/>
        <v>Saturday</v>
      </c>
      <c r="E454" s="41"/>
      <c r="F454" s="38"/>
      <c r="G454" s="38"/>
      <c r="H454" s="41"/>
      <c r="I454" s="38"/>
      <c r="J454" s="38"/>
      <c r="K454" s="32"/>
      <c r="L454" s="32"/>
      <c r="M454" s="32"/>
      <c r="N454" s="33"/>
      <c r="O454" s="34" t="str">
        <f t="shared" si="3"/>
        <v/>
      </c>
    </row>
    <row r="455" ht="22.5" customHeight="1">
      <c r="A455" s="37"/>
      <c r="B455" s="38" t="str">
        <f>'Master Schedule'!B455</f>
        <v/>
      </c>
      <c r="C455" s="39"/>
      <c r="D455" s="40" t="str">
        <f t="shared" si="1"/>
        <v>Saturday</v>
      </c>
      <c r="E455" s="41"/>
      <c r="F455" s="38"/>
      <c r="G455" s="38"/>
      <c r="H455" s="41"/>
      <c r="I455" s="38"/>
      <c r="J455" s="38"/>
      <c r="K455" s="35"/>
      <c r="L455" s="35"/>
      <c r="M455" s="35"/>
      <c r="N455" s="36"/>
      <c r="O455" s="34" t="str">
        <f t="shared" si="3"/>
        <v/>
      </c>
    </row>
    <row r="456" ht="22.5" customHeight="1">
      <c r="A456" s="37"/>
      <c r="B456" s="38" t="str">
        <f>'Master Schedule'!B456</f>
        <v/>
      </c>
      <c r="C456" s="39"/>
      <c r="D456" s="40" t="str">
        <f t="shared" si="1"/>
        <v>Saturday</v>
      </c>
      <c r="E456" s="41"/>
      <c r="F456" s="38"/>
      <c r="G456" s="38"/>
      <c r="H456" s="41"/>
      <c r="I456" s="38"/>
      <c r="J456" s="38"/>
      <c r="K456" s="32"/>
      <c r="L456" s="32"/>
      <c r="M456" s="32"/>
      <c r="N456" s="33"/>
      <c r="O456" s="34" t="str">
        <f t="shared" si="3"/>
        <v/>
      </c>
    </row>
    <row r="457" ht="22.5" customHeight="1">
      <c r="A457" s="37"/>
      <c r="B457" s="38" t="str">
        <f>'Master Schedule'!B457</f>
        <v/>
      </c>
      <c r="C457" s="39"/>
      <c r="D457" s="40" t="str">
        <f t="shared" si="1"/>
        <v>Saturday</v>
      </c>
      <c r="E457" s="41"/>
      <c r="F457" s="38"/>
      <c r="G457" s="38"/>
      <c r="H457" s="41"/>
      <c r="I457" s="38"/>
      <c r="J457" s="38"/>
      <c r="K457" s="35"/>
      <c r="L457" s="35"/>
      <c r="M457" s="35"/>
      <c r="N457" s="36"/>
      <c r="O457" s="34" t="str">
        <f t="shared" si="3"/>
        <v/>
      </c>
    </row>
    <row r="458" ht="22.5" customHeight="1">
      <c r="A458" s="37"/>
      <c r="B458" s="38" t="str">
        <f>'Master Schedule'!B458</f>
        <v/>
      </c>
      <c r="C458" s="39"/>
      <c r="D458" s="40" t="str">
        <f t="shared" si="1"/>
        <v>Saturday</v>
      </c>
      <c r="E458" s="41"/>
      <c r="F458" s="38"/>
      <c r="G458" s="38"/>
      <c r="H458" s="41"/>
      <c r="I458" s="38"/>
      <c r="J458" s="38"/>
      <c r="K458" s="32"/>
      <c r="L458" s="32"/>
      <c r="M458" s="32"/>
      <c r="N458" s="33"/>
      <c r="O458" s="34" t="str">
        <f t="shared" si="3"/>
        <v/>
      </c>
    </row>
    <row r="459" ht="22.5" customHeight="1">
      <c r="A459" s="37"/>
      <c r="B459" s="38" t="str">
        <f>'Master Schedule'!B459</f>
        <v/>
      </c>
      <c r="C459" s="39"/>
      <c r="D459" s="40" t="str">
        <f t="shared" si="1"/>
        <v>Saturday</v>
      </c>
      <c r="E459" s="41"/>
      <c r="F459" s="38"/>
      <c r="G459" s="38"/>
      <c r="H459" s="41"/>
      <c r="I459" s="38"/>
      <c r="J459" s="38"/>
      <c r="K459" s="35"/>
      <c r="L459" s="35"/>
      <c r="M459" s="35"/>
      <c r="N459" s="36"/>
      <c r="O459" s="34" t="str">
        <f t="shared" si="3"/>
        <v/>
      </c>
    </row>
    <row r="460" ht="22.5" customHeight="1">
      <c r="A460" s="37"/>
      <c r="B460" s="38" t="str">
        <f>'Master Schedule'!B460</f>
        <v/>
      </c>
      <c r="C460" s="39"/>
      <c r="D460" s="40" t="str">
        <f t="shared" si="1"/>
        <v>Saturday</v>
      </c>
      <c r="E460" s="41"/>
      <c r="F460" s="38"/>
      <c r="G460" s="38"/>
      <c r="H460" s="41"/>
      <c r="I460" s="38"/>
      <c r="J460" s="38"/>
      <c r="K460" s="32"/>
      <c r="L460" s="32"/>
      <c r="M460" s="32"/>
      <c r="N460" s="33"/>
      <c r="O460" s="34" t="str">
        <f t="shared" si="3"/>
        <v/>
      </c>
    </row>
    <row r="461" ht="22.5" customHeight="1">
      <c r="A461" s="37"/>
      <c r="B461" s="38" t="str">
        <f>'Master Schedule'!B461</f>
        <v/>
      </c>
      <c r="C461" s="39"/>
      <c r="D461" s="40" t="str">
        <f t="shared" si="1"/>
        <v>Saturday</v>
      </c>
      <c r="E461" s="41"/>
      <c r="F461" s="38"/>
      <c r="G461" s="38"/>
      <c r="H461" s="41"/>
      <c r="I461" s="38"/>
      <c r="J461" s="38"/>
      <c r="K461" s="35"/>
      <c r="L461" s="35"/>
      <c r="M461" s="35"/>
      <c r="N461" s="36"/>
      <c r="O461" s="34" t="str">
        <f t="shared" si="3"/>
        <v/>
      </c>
    </row>
    <row r="462" ht="22.5" customHeight="1">
      <c r="A462" s="37"/>
      <c r="B462" s="38" t="str">
        <f>'Master Schedule'!B462</f>
        <v/>
      </c>
      <c r="C462" s="39"/>
      <c r="D462" s="40" t="str">
        <f t="shared" si="1"/>
        <v>Saturday</v>
      </c>
      <c r="E462" s="41"/>
      <c r="F462" s="38"/>
      <c r="G462" s="38"/>
      <c r="H462" s="41"/>
      <c r="I462" s="38"/>
      <c r="J462" s="38"/>
      <c r="K462" s="32"/>
      <c r="L462" s="32"/>
      <c r="M462" s="32"/>
      <c r="N462" s="33"/>
      <c r="O462" s="34" t="str">
        <f t="shared" si="3"/>
        <v/>
      </c>
    </row>
    <row r="463" ht="22.5" customHeight="1">
      <c r="A463" s="37"/>
      <c r="B463" s="38" t="str">
        <f>'Master Schedule'!B463</f>
        <v/>
      </c>
      <c r="C463" s="39"/>
      <c r="D463" s="40" t="str">
        <f t="shared" si="1"/>
        <v>Saturday</v>
      </c>
      <c r="E463" s="41"/>
      <c r="F463" s="38"/>
      <c r="G463" s="38"/>
      <c r="H463" s="41"/>
      <c r="I463" s="38"/>
      <c r="J463" s="38"/>
      <c r="K463" s="35"/>
      <c r="L463" s="35"/>
      <c r="M463" s="35"/>
      <c r="N463" s="36"/>
      <c r="O463" s="34" t="str">
        <f t="shared" si="3"/>
        <v/>
      </c>
    </row>
    <row r="464" ht="22.5" customHeight="1">
      <c r="A464" s="37"/>
      <c r="B464" s="38" t="str">
        <f>'Master Schedule'!B464</f>
        <v/>
      </c>
      <c r="C464" s="39"/>
      <c r="D464" s="40" t="str">
        <f t="shared" si="1"/>
        <v>Saturday</v>
      </c>
      <c r="E464" s="41"/>
      <c r="F464" s="38"/>
      <c r="G464" s="38"/>
      <c r="H464" s="41"/>
      <c r="I464" s="38"/>
      <c r="J464" s="38"/>
      <c r="K464" s="32"/>
      <c r="L464" s="32"/>
      <c r="M464" s="32"/>
      <c r="N464" s="33"/>
      <c r="O464" s="34" t="str">
        <f t="shared" si="3"/>
        <v/>
      </c>
    </row>
    <row r="465" ht="22.5" customHeight="1">
      <c r="A465" s="37"/>
      <c r="B465" s="38" t="str">
        <f>'Master Schedule'!B465</f>
        <v/>
      </c>
      <c r="C465" s="39"/>
      <c r="D465" s="40" t="str">
        <f t="shared" si="1"/>
        <v>Saturday</v>
      </c>
      <c r="E465" s="41"/>
      <c r="F465" s="38"/>
      <c r="G465" s="38"/>
      <c r="H465" s="41"/>
      <c r="I465" s="38"/>
      <c r="J465" s="38"/>
      <c r="K465" s="35"/>
      <c r="L465" s="35"/>
      <c r="M465" s="35"/>
      <c r="N465" s="36"/>
      <c r="O465" s="34" t="str">
        <f t="shared" si="3"/>
        <v/>
      </c>
    </row>
    <row r="466" ht="22.5" customHeight="1">
      <c r="A466" s="37"/>
      <c r="B466" s="38" t="str">
        <f>'Master Schedule'!B466</f>
        <v/>
      </c>
      <c r="C466" s="39"/>
      <c r="D466" s="40" t="str">
        <f t="shared" si="1"/>
        <v>Saturday</v>
      </c>
      <c r="E466" s="41"/>
      <c r="F466" s="38"/>
      <c r="G466" s="38"/>
      <c r="H466" s="41"/>
      <c r="I466" s="38"/>
      <c r="J466" s="38"/>
      <c r="K466" s="32"/>
      <c r="L466" s="32"/>
      <c r="M466" s="32"/>
      <c r="N466" s="33"/>
      <c r="O466" s="34" t="str">
        <f t="shared" si="3"/>
        <v/>
      </c>
    </row>
    <row r="467" ht="22.5" customHeight="1">
      <c r="A467" s="37"/>
      <c r="B467" s="38" t="str">
        <f>'Master Schedule'!B467</f>
        <v/>
      </c>
      <c r="C467" s="39"/>
      <c r="D467" s="40" t="str">
        <f t="shared" si="1"/>
        <v>Saturday</v>
      </c>
      <c r="E467" s="41"/>
      <c r="F467" s="38"/>
      <c r="G467" s="38"/>
      <c r="H467" s="41"/>
      <c r="I467" s="38"/>
      <c r="J467" s="38"/>
      <c r="K467" s="35"/>
      <c r="L467" s="35"/>
      <c r="M467" s="35"/>
      <c r="N467" s="36"/>
      <c r="O467" s="34" t="str">
        <f t="shared" si="3"/>
        <v/>
      </c>
    </row>
    <row r="468" ht="22.5" customHeight="1">
      <c r="A468" s="37"/>
      <c r="B468" s="38" t="str">
        <f>'Master Schedule'!B468</f>
        <v/>
      </c>
      <c r="C468" s="39"/>
      <c r="D468" s="40" t="str">
        <f t="shared" si="1"/>
        <v>Saturday</v>
      </c>
      <c r="E468" s="41"/>
      <c r="F468" s="38"/>
      <c r="G468" s="38"/>
      <c r="H468" s="41"/>
      <c r="I468" s="38"/>
      <c r="J468" s="38"/>
      <c r="K468" s="32"/>
      <c r="L468" s="32"/>
      <c r="M468" s="32"/>
      <c r="N468" s="33"/>
      <c r="O468" s="34" t="str">
        <f t="shared" si="3"/>
        <v/>
      </c>
    </row>
    <row r="469" ht="22.5" customHeight="1">
      <c r="A469" s="37"/>
      <c r="B469" s="38" t="str">
        <f>'Master Schedule'!B469</f>
        <v/>
      </c>
      <c r="C469" s="39"/>
      <c r="D469" s="40" t="str">
        <f t="shared" si="1"/>
        <v>Saturday</v>
      </c>
      <c r="E469" s="41"/>
      <c r="F469" s="38"/>
      <c r="G469" s="38"/>
      <c r="H469" s="41"/>
      <c r="I469" s="38"/>
      <c r="J469" s="38"/>
      <c r="K469" s="35"/>
      <c r="L469" s="35"/>
      <c r="M469" s="35"/>
      <c r="N469" s="36"/>
      <c r="O469" s="34" t="str">
        <f t="shared" si="3"/>
        <v/>
      </c>
    </row>
    <row r="470" ht="22.5" customHeight="1">
      <c r="A470" s="37"/>
      <c r="B470" s="38" t="str">
        <f>'Master Schedule'!B470</f>
        <v/>
      </c>
      <c r="C470" s="39"/>
      <c r="D470" s="40" t="str">
        <f t="shared" si="1"/>
        <v>Saturday</v>
      </c>
      <c r="E470" s="41"/>
      <c r="F470" s="38"/>
      <c r="G470" s="38"/>
      <c r="H470" s="41"/>
      <c r="I470" s="38"/>
      <c r="J470" s="38"/>
      <c r="K470" s="32"/>
      <c r="L470" s="32"/>
      <c r="M470" s="32"/>
      <c r="N470" s="33"/>
      <c r="O470" s="34" t="str">
        <f t="shared" si="3"/>
        <v/>
      </c>
    </row>
    <row r="471" ht="22.5" customHeight="1">
      <c r="A471" s="37"/>
      <c r="B471" s="38" t="str">
        <f>'Master Schedule'!B471</f>
        <v/>
      </c>
      <c r="C471" s="39"/>
      <c r="D471" s="40" t="str">
        <f t="shared" si="1"/>
        <v>Saturday</v>
      </c>
      <c r="E471" s="41"/>
      <c r="F471" s="38"/>
      <c r="G471" s="38"/>
      <c r="H471" s="41"/>
      <c r="I471" s="38"/>
      <c r="J471" s="38"/>
      <c r="K471" s="35"/>
      <c r="L471" s="35"/>
      <c r="M471" s="35"/>
      <c r="N471" s="36"/>
      <c r="O471" s="34" t="str">
        <f t="shared" si="3"/>
        <v/>
      </c>
    </row>
    <row r="472" ht="22.5" customHeight="1">
      <c r="A472" s="37"/>
      <c r="B472" s="38" t="str">
        <f>'Master Schedule'!B472</f>
        <v/>
      </c>
      <c r="C472" s="39"/>
      <c r="D472" s="40" t="str">
        <f t="shared" si="1"/>
        <v>Saturday</v>
      </c>
      <c r="E472" s="41"/>
      <c r="F472" s="38"/>
      <c r="G472" s="38"/>
      <c r="H472" s="41"/>
      <c r="I472" s="38"/>
      <c r="J472" s="38"/>
      <c r="K472" s="32"/>
      <c r="L472" s="32"/>
      <c r="M472" s="32"/>
      <c r="N472" s="33"/>
      <c r="O472" s="34" t="str">
        <f t="shared" si="3"/>
        <v/>
      </c>
    </row>
    <row r="473" ht="22.5" customHeight="1">
      <c r="A473" s="37"/>
      <c r="B473" s="38" t="str">
        <f>'Master Schedule'!B473</f>
        <v/>
      </c>
      <c r="C473" s="39"/>
      <c r="D473" s="40" t="str">
        <f t="shared" si="1"/>
        <v>Saturday</v>
      </c>
      <c r="E473" s="41"/>
      <c r="F473" s="38"/>
      <c r="G473" s="38"/>
      <c r="H473" s="41"/>
      <c r="I473" s="38"/>
      <c r="J473" s="38"/>
      <c r="K473" s="35"/>
      <c r="L473" s="35"/>
      <c r="M473" s="35"/>
      <c r="N473" s="36"/>
      <c r="O473" s="34" t="str">
        <f t="shared" si="3"/>
        <v/>
      </c>
    </row>
    <row r="474" ht="22.5" customHeight="1">
      <c r="A474" s="37"/>
      <c r="B474" s="38" t="str">
        <f>'Master Schedule'!B474</f>
        <v/>
      </c>
      <c r="C474" s="39"/>
      <c r="D474" s="40" t="str">
        <f t="shared" si="1"/>
        <v>Saturday</v>
      </c>
      <c r="E474" s="41"/>
      <c r="F474" s="38"/>
      <c r="G474" s="38"/>
      <c r="H474" s="41"/>
      <c r="I474" s="38"/>
      <c r="J474" s="38"/>
      <c r="K474" s="32"/>
      <c r="L474" s="32"/>
      <c r="M474" s="32"/>
      <c r="N474" s="33"/>
      <c r="O474" s="34" t="str">
        <f t="shared" si="3"/>
        <v/>
      </c>
    </row>
    <row r="475" ht="22.5" customHeight="1">
      <c r="A475" s="37"/>
      <c r="B475" s="38" t="str">
        <f>'Master Schedule'!B475</f>
        <v/>
      </c>
      <c r="C475" s="39"/>
      <c r="D475" s="40" t="str">
        <f t="shared" si="1"/>
        <v>Saturday</v>
      </c>
      <c r="E475" s="41"/>
      <c r="F475" s="38"/>
      <c r="G475" s="38"/>
      <c r="H475" s="41"/>
      <c r="I475" s="38"/>
      <c r="J475" s="38"/>
      <c r="K475" s="35"/>
      <c r="L475" s="35"/>
      <c r="M475" s="35"/>
      <c r="N475" s="36"/>
      <c r="O475" s="34" t="str">
        <f t="shared" si="3"/>
        <v/>
      </c>
    </row>
    <row r="476" ht="22.5" customHeight="1">
      <c r="A476" s="37"/>
      <c r="B476" s="38" t="str">
        <f>'Master Schedule'!B476</f>
        <v/>
      </c>
      <c r="C476" s="39"/>
      <c r="D476" s="40" t="str">
        <f t="shared" si="1"/>
        <v>Saturday</v>
      </c>
      <c r="E476" s="41"/>
      <c r="F476" s="38"/>
      <c r="G476" s="38"/>
      <c r="H476" s="41"/>
      <c r="I476" s="38"/>
      <c r="J476" s="38"/>
      <c r="K476" s="32"/>
      <c r="L476" s="32"/>
      <c r="M476" s="32"/>
      <c r="N476" s="33"/>
      <c r="O476" s="34" t="str">
        <f t="shared" si="3"/>
        <v/>
      </c>
    </row>
    <row r="477" ht="22.5" customHeight="1">
      <c r="A477" s="37"/>
      <c r="B477" s="38" t="str">
        <f>'Master Schedule'!B477</f>
        <v/>
      </c>
      <c r="C477" s="39"/>
      <c r="D477" s="40" t="str">
        <f t="shared" si="1"/>
        <v>Saturday</v>
      </c>
      <c r="E477" s="41"/>
      <c r="F477" s="38"/>
      <c r="G477" s="38"/>
      <c r="H477" s="41"/>
      <c r="I477" s="38"/>
      <c r="J477" s="38"/>
      <c r="K477" s="35"/>
      <c r="L477" s="35"/>
      <c r="M477" s="35"/>
      <c r="N477" s="36"/>
      <c r="O477" s="34" t="str">
        <f t="shared" si="3"/>
        <v/>
      </c>
    </row>
    <row r="478" ht="22.5" customHeight="1">
      <c r="A478" s="37"/>
      <c r="B478" s="38" t="str">
        <f>'Master Schedule'!B478</f>
        <v/>
      </c>
      <c r="C478" s="39"/>
      <c r="D478" s="40" t="str">
        <f t="shared" si="1"/>
        <v>Saturday</v>
      </c>
      <c r="E478" s="41"/>
      <c r="F478" s="38"/>
      <c r="G478" s="38"/>
      <c r="H478" s="41"/>
      <c r="I478" s="38"/>
      <c r="J478" s="38"/>
      <c r="K478" s="32"/>
      <c r="L478" s="32"/>
      <c r="M478" s="32"/>
      <c r="N478" s="33"/>
      <c r="O478" s="34" t="str">
        <f t="shared" si="3"/>
        <v/>
      </c>
    </row>
    <row r="479" ht="22.5" customHeight="1">
      <c r="A479" s="37"/>
      <c r="B479" s="38" t="str">
        <f>'Master Schedule'!B479</f>
        <v/>
      </c>
      <c r="C479" s="39"/>
      <c r="D479" s="40" t="str">
        <f t="shared" si="1"/>
        <v>Saturday</v>
      </c>
      <c r="E479" s="41"/>
      <c r="F479" s="38"/>
      <c r="G479" s="38"/>
      <c r="H479" s="41"/>
      <c r="I479" s="38"/>
      <c r="J479" s="38"/>
      <c r="K479" s="35"/>
      <c r="L479" s="35"/>
      <c r="M479" s="35"/>
      <c r="N479" s="36"/>
      <c r="O479" s="34" t="str">
        <f t="shared" si="3"/>
        <v/>
      </c>
    </row>
    <row r="480" ht="22.5" customHeight="1">
      <c r="A480" s="37"/>
      <c r="B480" s="38" t="str">
        <f>'Master Schedule'!B480</f>
        <v/>
      </c>
      <c r="C480" s="39"/>
      <c r="D480" s="40" t="str">
        <f t="shared" si="1"/>
        <v>Saturday</v>
      </c>
      <c r="E480" s="41"/>
      <c r="F480" s="38"/>
      <c r="G480" s="38"/>
      <c r="H480" s="41"/>
      <c r="I480" s="38"/>
      <c r="J480" s="38"/>
      <c r="K480" s="32"/>
      <c r="L480" s="32"/>
      <c r="M480" s="32"/>
      <c r="N480" s="33"/>
      <c r="O480" s="34" t="str">
        <f t="shared" si="3"/>
        <v/>
      </c>
    </row>
    <row r="481" ht="22.5" customHeight="1">
      <c r="A481" s="37"/>
      <c r="B481" s="38" t="str">
        <f>'Master Schedule'!B481</f>
        <v/>
      </c>
      <c r="C481" s="39"/>
      <c r="D481" s="40" t="str">
        <f t="shared" si="1"/>
        <v>Saturday</v>
      </c>
      <c r="E481" s="41"/>
      <c r="F481" s="38"/>
      <c r="G481" s="38"/>
      <c r="H481" s="41"/>
      <c r="I481" s="38"/>
      <c r="J481" s="38"/>
      <c r="K481" s="35"/>
      <c r="L481" s="35"/>
      <c r="M481" s="35"/>
      <c r="N481" s="36"/>
      <c r="O481" s="34" t="str">
        <f t="shared" si="3"/>
        <v/>
      </c>
    </row>
    <row r="482" ht="22.5" customHeight="1">
      <c r="A482" s="37"/>
      <c r="B482" s="38" t="str">
        <f>'Master Schedule'!B482</f>
        <v/>
      </c>
      <c r="C482" s="39"/>
      <c r="D482" s="40" t="str">
        <f t="shared" si="1"/>
        <v>Saturday</v>
      </c>
      <c r="E482" s="41"/>
      <c r="F482" s="38"/>
      <c r="G482" s="38"/>
      <c r="H482" s="41"/>
      <c r="I482" s="38"/>
      <c r="J482" s="38"/>
      <c r="K482" s="32"/>
      <c r="L482" s="32"/>
      <c r="M482" s="32"/>
      <c r="N482" s="33"/>
      <c r="O482" s="34" t="str">
        <f t="shared" si="3"/>
        <v/>
      </c>
    </row>
    <row r="483" ht="22.5" customHeight="1">
      <c r="A483" s="37"/>
      <c r="B483" s="38" t="str">
        <f>'Master Schedule'!B483</f>
        <v/>
      </c>
      <c r="C483" s="39"/>
      <c r="D483" s="40" t="str">
        <f t="shared" si="1"/>
        <v>Saturday</v>
      </c>
      <c r="E483" s="41"/>
      <c r="F483" s="38"/>
      <c r="G483" s="38"/>
      <c r="H483" s="41"/>
      <c r="I483" s="38"/>
      <c r="J483" s="38"/>
      <c r="K483" s="35"/>
      <c r="L483" s="35"/>
      <c r="M483" s="35"/>
      <c r="N483" s="36"/>
      <c r="O483" s="34" t="str">
        <f t="shared" si="3"/>
        <v/>
      </c>
    </row>
    <row r="484" ht="22.5" customHeight="1">
      <c r="A484" s="37"/>
      <c r="B484" s="38" t="str">
        <f>'Master Schedule'!B484</f>
        <v/>
      </c>
      <c r="C484" s="39"/>
      <c r="D484" s="40" t="str">
        <f t="shared" si="1"/>
        <v>Saturday</v>
      </c>
      <c r="E484" s="41"/>
      <c r="F484" s="38"/>
      <c r="G484" s="38"/>
      <c r="H484" s="41"/>
      <c r="I484" s="38"/>
      <c r="J484" s="38"/>
      <c r="K484" s="32"/>
      <c r="L484" s="32"/>
      <c r="M484" s="32"/>
      <c r="N484" s="33"/>
      <c r="O484" s="34" t="str">
        <f t="shared" si="3"/>
        <v/>
      </c>
    </row>
    <row r="485" ht="22.5" customHeight="1">
      <c r="A485" s="37"/>
      <c r="B485" s="38" t="str">
        <f>'Master Schedule'!B485</f>
        <v/>
      </c>
      <c r="C485" s="39"/>
      <c r="D485" s="40" t="str">
        <f t="shared" si="1"/>
        <v>Saturday</v>
      </c>
      <c r="E485" s="41"/>
      <c r="F485" s="38"/>
      <c r="G485" s="38"/>
      <c r="H485" s="41"/>
      <c r="I485" s="38"/>
      <c r="J485" s="38"/>
      <c r="K485" s="35"/>
      <c r="L485" s="35"/>
      <c r="M485" s="35"/>
      <c r="N485" s="36"/>
      <c r="O485" s="34" t="str">
        <f t="shared" si="3"/>
        <v/>
      </c>
    </row>
    <row r="486" ht="22.5" customHeight="1">
      <c r="A486" s="37"/>
      <c r="B486" s="38" t="str">
        <f>'Master Schedule'!B486</f>
        <v/>
      </c>
      <c r="C486" s="39"/>
      <c r="D486" s="40" t="str">
        <f t="shared" si="1"/>
        <v>Saturday</v>
      </c>
      <c r="E486" s="41"/>
      <c r="F486" s="38"/>
      <c r="G486" s="38"/>
      <c r="H486" s="41"/>
      <c r="I486" s="38"/>
      <c r="J486" s="38"/>
      <c r="K486" s="32"/>
      <c r="L486" s="32"/>
      <c r="M486" s="32"/>
      <c r="N486" s="33"/>
      <c r="O486" s="34" t="str">
        <f t="shared" si="3"/>
        <v/>
      </c>
    </row>
    <row r="487" ht="22.5" customHeight="1">
      <c r="A487" s="37"/>
      <c r="B487" s="38" t="str">
        <f>'Master Schedule'!B487</f>
        <v/>
      </c>
      <c r="C487" s="39"/>
      <c r="D487" s="40" t="str">
        <f t="shared" si="1"/>
        <v>Saturday</v>
      </c>
      <c r="E487" s="41"/>
      <c r="F487" s="38"/>
      <c r="G487" s="38"/>
      <c r="H487" s="41"/>
      <c r="I487" s="38"/>
      <c r="J487" s="38"/>
      <c r="K487" s="35"/>
      <c r="L487" s="35"/>
      <c r="M487" s="35"/>
      <c r="N487" s="36"/>
      <c r="O487" s="34" t="str">
        <f t="shared" si="3"/>
        <v/>
      </c>
    </row>
    <row r="488" ht="22.5" customHeight="1">
      <c r="A488" s="37"/>
      <c r="B488" s="38" t="str">
        <f>'Master Schedule'!B488</f>
        <v/>
      </c>
      <c r="C488" s="39"/>
      <c r="D488" s="40" t="str">
        <f t="shared" si="1"/>
        <v>Saturday</v>
      </c>
      <c r="E488" s="41"/>
      <c r="F488" s="38"/>
      <c r="G488" s="38"/>
      <c r="H488" s="41"/>
      <c r="I488" s="38"/>
      <c r="J488" s="38"/>
      <c r="K488" s="32"/>
      <c r="L488" s="32"/>
      <c r="M488" s="32"/>
      <c r="N488" s="33"/>
      <c r="O488" s="34" t="str">
        <f t="shared" si="3"/>
        <v/>
      </c>
    </row>
    <row r="489" ht="22.5" customHeight="1">
      <c r="A489" s="37"/>
      <c r="B489" s="38" t="str">
        <f>'Master Schedule'!B489</f>
        <v/>
      </c>
      <c r="C489" s="39"/>
      <c r="D489" s="40" t="str">
        <f t="shared" si="1"/>
        <v>Saturday</v>
      </c>
      <c r="E489" s="41"/>
      <c r="F489" s="38"/>
      <c r="G489" s="38"/>
      <c r="H489" s="41"/>
      <c r="I489" s="38"/>
      <c r="J489" s="38"/>
      <c r="K489" s="35"/>
      <c r="L489" s="35"/>
      <c r="M489" s="35"/>
      <c r="N489" s="36"/>
      <c r="O489" s="34" t="str">
        <f t="shared" si="3"/>
        <v/>
      </c>
    </row>
    <row r="490" ht="22.5" customHeight="1">
      <c r="A490" s="37"/>
      <c r="B490" s="38" t="str">
        <f>'Master Schedule'!B490</f>
        <v/>
      </c>
      <c r="C490" s="39"/>
      <c r="D490" s="40" t="str">
        <f t="shared" si="1"/>
        <v>Saturday</v>
      </c>
      <c r="E490" s="41"/>
      <c r="F490" s="38"/>
      <c r="G490" s="38"/>
      <c r="H490" s="41"/>
      <c r="I490" s="38"/>
      <c r="J490" s="38"/>
      <c r="K490" s="32"/>
      <c r="L490" s="32"/>
      <c r="M490" s="32"/>
      <c r="N490" s="33"/>
      <c r="O490" s="34" t="str">
        <f t="shared" si="3"/>
        <v/>
      </c>
    </row>
    <row r="491" ht="22.5" customHeight="1">
      <c r="A491" s="37"/>
      <c r="B491" s="38" t="str">
        <f>'Master Schedule'!B491</f>
        <v/>
      </c>
      <c r="C491" s="39"/>
      <c r="D491" s="40" t="str">
        <f t="shared" si="1"/>
        <v>Saturday</v>
      </c>
      <c r="E491" s="41"/>
      <c r="F491" s="38"/>
      <c r="G491" s="38"/>
      <c r="H491" s="41"/>
      <c r="I491" s="38"/>
      <c r="J491" s="38"/>
      <c r="K491" s="35"/>
      <c r="L491" s="35"/>
      <c r="M491" s="35"/>
      <c r="N491" s="36"/>
      <c r="O491" s="34" t="str">
        <f t="shared" si="3"/>
        <v/>
      </c>
    </row>
    <row r="492" ht="22.5" customHeight="1">
      <c r="A492" s="37"/>
      <c r="B492" s="38" t="str">
        <f>'Master Schedule'!B492</f>
        <v/>
      </c>
      <c r="C492" s="39"/>
      <c r="D492" s="40" t="str">
        <f t="shared" si="1"/>
        <v>Saturday</v>
      </c>
      <c r="E492" s="41"/>
      <c r="F492" s="38"/>
      <c r="G492" s="38"/>
      <c r="H492" s="41"/>
      <c r="I492" s="38"/>
      <c r="J492" s="38"/>
      <c r="K492" s="32"/>
      <c r="L492" s="32"/>
      <c r="M492" s="32"/>
      <c r="N492" s="33"/>
      <c r="O492" s="34" t="str">
        <f t="shared" si="3"/>
        <v/>
      </c>
    </row>
    <row r="493" ht="22.5" customHeight="1">
      <c r="A493" s="37"/>
      <c r="B493" s="38" t="str">
        <f>'Master Schedule'!B493</f>
        <v/>
      </c>
      <c r="C493" s="39"/>
      <c r="D493" s="40" t="str">
        <f t="shared" si="1"/>
        <v>Saturday</v>
      </c>
      <c r="E493" s="41"/>
      <c r="F493" s="38"/>
      <c r="G493" s="38"/>
      <c r="H493" s="41"/>
      <c r="I493" s="38"/>
      <c r="J493" s="38"/>
      <c r="K493" s="35"/>
      <c r="L493" s="35"/>
      <c r="M493" s="35"/>
      <c r="N493" s="36"/>
      <c r="O493" s="34" t="str">
        <f t="shared" si="3"/>
        <v/>
      </c>
    </row>
    <row r="494" ht="22.5" customHeight="1">
      <c r="A494" s="37"/>
      <c r="B494" s="38" t="str">
        <f>'Master Schedule'!B494</f>
        <v/>
      </c>
      <c r="C494" s="39"/>
      <c r="D494" s="40" t="str">
        <f t="shared" si="1"/>
        <v>Saturday</v>
      </c>
      <c r="E494" s="41"/>
      <c r="F494" s="38"/>
      <c r="G494" s="38"/>
      <c r="H494" s="41"/>
      <c r="I494" s="38"/>
      <c r="J494" s="38"/>
      <c r="K494" s="32"/>
      <c r="L494" s="32"/>
      <c r="M494" s="32"/>
      <c r="N494" s="33"/>
      <c r="O494" s="34" t="str">
        <f t="shared" si="3"/>
        <v/>
      </c>
    </row>
    <row r="495" ht="22.5" customHeight="1">
      <c r="A495" s="37"/>
      <c r="B495" s="38" t="str">
        <f>'Master Schedule'!B495</f>
        <v/>
      </c>
      <c r="C495" s="39"/>
      <c r="D495" s="40" t="str">
        <f t="shared" si="1"/>
        <v>Saturday</v>
      </c>
      <c r="E495" s="41"/>
      <c r="F495" s="38"/>
      <c r="G495" s="38"/>
      <c r="H495" s="41"/>
      <c r="I495" s="38"/>
      <c r="J495" s="38"/>
      <c r="K495" s="35"/>
      <c r="L495" s="35"/>
      <c r="M495" s="35"/>
      <c r="N495" s="36"/>
      <c r="O495" s="34" t="str">
        <f t="shared" si="3"/>
        <v/>
      </c>
    </row>
    <row r="496" ht="22.5" customHeight="1">
      <c r="A496" s="37"/>
      <c r="B496" s="38" t="str">
        <f>'Master Schedule'!B496</f>
        <v/>
      </c>
      <c r="C496" s="39"/>
      <c r="D496" s="40" t="str">
        <f t="shared" si="1"/>
        <v>Saturday</v>
      </c>
      <c r="E496" s="41"/>
      <c r="F496" s="38"/>
      <c r="G496" s="38"/>
      <c r="H496" s="41"/>
      <c r="I496" s="38"/>
      <c r="J496" s="38"/>
      <c r="K496" s="32"/>
      <c r="L496" s="32"/>
      <c r="M496" s="32"/>
      <c r="N496" s="33"/>
      <c r="O496" s="34" t="str">
        <f t="shared" si="3"/>
        <v/>
      </c>
    </row>
    <row r="497" ht="22.5" customHeight="1">
      <c r="A497" s="37"/>
      <c r="B497" s="38" t="str">
        <f>'Master Schedule'!B497</f>
        <v/>
      </c>
      <c r="C497" s="39"/>
      <c r="D497" s="40" t="str">
        <f t="shared" si="1"/>
        <v>Saturday</v>
      </c>
      <c r="E497" s="41"/>
      <c r="F497" s="38"/>
      <c r="G497" s="38"/>
      <c r="H497" s="41"/>
      <c r="I497" s="38"/>
      <c r="J497" s="38"/>
      <c r="K497" s="35"/>
      <c r="L497" s="35"/>
      <c r="M497" s="35"/>
      <c r="N497" s="36"/>
      <c r="O497" s="34" t="str">
        <f t="shared" si="3"/>
        <v/>
      </c>
    </row>
    <row r="498" ht="22.5" customHeight="1">
      <c r="A498" s="37"/>
      <c r="B498" s="38" t="str">
        <f>'Master Schedule'!B498</f>
        <v/>
      </c>
      <c r="C498" s="39"/>
      <c r="D498" s="40" t="str">
        <f t="shared" si="1"/>
        <v>Saturday</v>
      </c>
      <c r="E498" s="41"/>
      <c r="F498" s="38"/>
      <c r="G498" s="38"/>
      <c r="H498" s="41"/>
      <c r="I498" s="38"/>
      <c r="J498" s="38"/>
      <c r="K498" s="32"/>
      <c r="L498" s="32"/>
      <c r="M498" s="32"/>
      <c r="N498" s="33"/>
      <c r="O498" s="34" t="str">
        <f t="shared" si="3"/>
        <v/>
      </c>
    </row>
    <row r="499" ht="22.5" customHeight="1">
      <c r="A499" s="37"/>
      <c r="B499" s="38" t="str">
        <f>'Master Schedule'!B499</f>
        <v/>
      </c>
      <c r="C499" s="39"/>
      <c r="D499" s="40" t="str">
        <f t="shared" si="1"/>
        <v>Saturday</v>
      </c>
      <c r="E499" s="41"/>
      <c r="F499" s="38"/>
      <c r="G499" s="38"/>
      <c r="H499" s="41"/>
      <c r="I499" s="38"/>
      <c r="J499" s="38"/>
      <c r="K499" s="35"/>
      <c r="L499" s="35"/>
      <c r="M499" s="35"/>
      <c r="N499" s="36"/>
      <c r="O499" s="34" t="str">
        <f t="shared" si="3"/>
        <v/>
      </c>
    </row>
    <row r="500" ht="22.5" customHeight="1">
      <c r="A500" s="37"/>
      <c r="B500" s="38" t="str">
        <f>'Master Schedule'!B500</f>
        <v/>
      </c>
      <c r="C500" s="39"/>
      <c r="D500" s="40" t="str">
        <f t="shared" si="1"/>
        <v>Saturday</v>
      </c>
      <c r="E500" s="41"/>
      <c r="F500" s="38"/>
      <c r="G500" s="38"/>
      <c r="H500" s="41"/>
      <c r="I500" s="38"/>
      <c r="J500" s="38"/>
      <c r="K500" s="32"/>
      <c r="L500" s="32"/>
      <c r="M500" s="32"/>
      <c r="N500" s="33"/>
      <c r="O500" s="34" t="str">
        <f t="shared" si="3"/>
        <v/>
      </c>
    </row>
    <row r="501" ht="22.5" customHeight="1">
      <c r="A501" s="37"/>
      <c r="B501" s="38" t="str">
        <f>'Master Schedule'!B501</f>
        <v/>
      </c>
      <c r="C501" s="39"/>
      <c r="D501" s="40" t="str">
        <f t="shared" si="1"/>
        <v>Saturday</v>
      </c>
      <c r="E501" s="41"/>
      <c r="F501" s="38"/>
      <c r="G501" s="38"/>
      <c r="H501" s="41"/>
      <c r="I501" s="38"/>
      <c r="J501" s="38"/>
      <c r="K501" s="35"/>
      <c r="L501" s="35"/>
      <c r="M501" s="35"/>
      <c r="N501" s="36"/>
      <c r="O501" s="34" t="str">
        <f t="shared" si="3"/>
        <v/>
      </c>
    </row>
    <row r="502" ht="22.5" customHeight="1">
      <c r="A502" s="37"/>
      <c r="B502" s="38" t="str">
        <f>'Master Schedule'!B502</f>
        <v/>
      </c>
      <c r="C502" s="39"/>
      <c r="D502" s="40" t="str">
        <f t="shared" si="1"/>
        <v>Saturday</v>
      </c>
      <c r="E502" s="41"/>
      <c r="F502" s="38"/>
      <c r="G502" s="38"/>
      <c r="H502" s="41"/>
      <c r="I502" s="38"/>
      <c r="J502" s="38"/>
      <c r="K502" s="32"/>
      <c r="L502" s="32"/>
      <c r="M502" s="32"/>
      <c r="N502" s="33"/>
      <c r="O502" s="34" t="str">
        <f t="shared" si="3"/>
        <v/>
      </c>
    </row>
    <row r="503" ht="22.5" customHeight="1">
      <c r="A503" s="37"/>
      <c r="B503" s="38" t="str">
        <f>'Master Schedule'!B503</f>
        <v/>
      </c>
      <c r="C503" s="39"/>
      <c r="D503" s="40" t="str">
        <f t="shared" si="1"/>
        <v>Saturday</v>
      </c>
      <c r="E503" s="41"/>
      <c r="F503" s="38"/>
      <c r="G503" s="38"/>
      <c r="H503" s="41"/>
      <c r="I503" s="38"/>
      <c r="J503" s="38"/>
      <c r="K503" s="35"/>
      <c r="L503" s="35"/>
      <c r="M503" s="35"/>
      <c r="N503" s="36"/>
      <c r="O503" s="34" t="str">
        <f t="shared" si="3"/>
        <v/>
      </c>
    </row>
    <row r="504" ht="22.5" customHeight="1">
      <c r="A504" s="37"/>
      <c r="B504" s="38" t="str">
        <f>'Master Schedule'!B504</f>
        <v/>
      </c>
      <c r="C504" s="39"/>
      <c r="D504" s="40" t="str">
        <f t="shared" si="1"/>
        <v>Saturday</v>
      </c>
      <c r="E504" s="41"/>
      <c r="F504" s="38"/>
      <c r="G504" s="38"/>
      <c r="H504" s="41"/>
      <c r="I504" s="38"/>
      <c r="J504" s="38"/>
      <c r="K504" s="32"/>
      <c r="L504" s="32"/>
      <c r="M504" s="32"/>
      <c r="N504" s="33"/>
      <c r="O504" s="34" t="str">
        <f t="shared" si="3"/>
        <v/>
      </c>
    </row>
    <row r="505" ht="22.5" customHeight="1">
      <c r="A505" s="37"/>
      <c r="B505" s="38" t="str">
        <f>'Master Schedule'!B505</f>
        <v/>
      </c>
      <c r="C505" s="39"/>
      <c r="D505" s="40" t="str">
        <f t="shared" si="1"/>
        <v>Saturday</v>
      </c>
      <c r="E505" s="41"/>
      <c r="F505" s="38"/>
      <c r="G505" s="38"/>
      <c r="H505" s="41"/>
      <c r="I505" s="38"/>
      <c r="J505" s="38"/>
      <c r="K505" s="35"/>
      <c r="L505" s="35"/>
      <c r="M505" s="35"/>
      <c r="N505" s="36"/>
      <c r="O505" s="34" t="str">
        <f t="shared" si="3"/>
        <v/>
      </c>
    </row>
    <row r="506" ht="22.5" customHeight="1">
      <c r="A506" s="37"/>
      <c r="B506" s="38" t="str">
        <f>'Master Schedule'!B506</f>
        <v/>
      </c>
      <c r="C506" s="39"/>
      <c r="D506" s="40" t="str">
        <f t="shared" si="1"/>
        <v>Saturday</v>
      </c>
      <c r="E506" s="41"/>
      <c r="F506" s="38"/>
      <c r="G506" s="38"/>
      <c r="H506" s="41"/>
      <c r="I506" s="38"/>
      <c r="J506" s="38"/>
      <c r="K506" s="32"/>
      <c r="L506" s="32"/>
      <c r="M506" s="32"/>
      <c r="N506" s="33"/>
      <c r="O506" s="34" t="str">
        <f t="shared" si="3"/>
        <v/>
      </c>
    </row>
    <row r="507" ht="22.5" customHeight="1">
      <c r="A507" s="37"/>
      <c r="B507" s="38" t="str">
        <f>'Master Schedule'!B507</f>
        <v/>
      </c>
      <c r="C507" s="39"/>
      <c r="D507" s="40" t="str">
        <f t="shared" si="1"/>
        <v>Saturday</v>
      </c>
      <c r="E507" s="41"/>
      <c r="F507" s="38"/>
      <c r="G507" s="38"/>
      <c r="H507" s="41"/>
      <c r="I507" s="38"/>
      <c r="J507" s="38"/>
      <c r="K507" s="35"/>
      <c r="L507" s="35"/>
      <c r="M507" s="35"/>
      <c r="N507" s="36"/>
      <c r="O507" s="34" t="str">
        <f t="shared" si="3"/>
        <v/>
      </c>
    </row>
    <row r="508" ht="22.5" customHeight="1">
      <c r="A508" s="37"/>
      <c r="B508" s="38" t="str">
        <f>'Master Schedule'!B508</f>
        <v/>
      </c>
      <c r="C508" s="39"/>
      <c r="D508" s="40" t="str">
        <f t="shared" si="1"/>
        <v>Saturday</v>
      </c>
      <c r="E508" s="41"/>
      <c r="F508" s="38"/>
      <c r="G508" s="38"/>
      <c r="H508" s="41"/>
      <c r="I508" s="38"/>
      <c r="J508" s="38"/>
      <c r="K508" s="32"/>
      <c r="L508" s="32"/>
      <c r="M508" s="32"/>
      <c r="N508" s="33"/>
      <c r="O508" s="34" t="str">
        <f t="shared" si="3"/>
        <v/>
      </c>
    </row>
    <row r="509" ht="22.5" customHeight="1">
      <c r="A509" s="37"/>
      <c r="B509" s="38" t="str">
        <f>'Master Schedule'!B509</f>
        <v/>
      </c>
      <c r="C509" s="39"/>
      <c r="D509" s="40" t="str">
        <f t="shared" si="1"/>
        <v>Saturday</v>
      </c>
      <c r="E509" s="41"/>
      <c r="F509" s="38"/>
      <c r="G509" s="38"/>
      <c r="H509" s="41"/>
      <c r="I509" s="38"/>
      <c r="J509" s="38"/>
      <c r="K509" s="35"/>
      <c r="L509" s="35"/>
      <c r="M509" s="35"/>
      <c r="N509" s="36"/>
      <c r="O509" s="34" t="str">
        <f t="shared" si="3"/>
        <v/>
      </c>
    </row>
    <row r="510" ht="22.5" customHeight="1">
      <c r="A510" s="37"/>
      <c r="B510" s="38" t="str">
        <f>'Master Schedule'!B510</f>
        <v/>
      </c>
      <c r="C510" s="39"/>
      <c r="D510" s="40" t="str">
        <f t="shared" si="1"/>
        <v>Saturday</v>
      </c>
      <c r="E510" s="41"/>
      <c r="F510" s="38"/>
      <c r="G510" s="38"/>
      <c r="H510" s="41"/>
      <c r="I510" s="38"/>
      <c r="J510" s="38"/>
      <c r="K510" s="32"/>
      <c r="L510" s="32"/>
      <c r="M510" s="32"/>
      <c r="N510" s="33"/>
      <c r="O510" s="34" t="str">
        <f t="shared" si="3"/>
        <v/>
      </c>
    </row>
    <row r="511" ht="22.5" customHeight="1">
      <c r="A511" s="37"/>
      <c r="B511" s="38" t="str">
        <f>'Master Schedule'!B511</f>
        <v/>
      </c>
      <c r="C511" s="39"/>
      <c r="D511" s="40" t="str">
        <f t="shared" si="1"/>
        <v>Saturday</v>
      </c>
      <c r="E511" s="41"/>
      <c r="F511" s="38"/>
      <c r="G511" s="38"/>
      <c r="H511" s="41"/>
      <c r="I511" s="38"/>
      <c r="J511" s="38"/>
      <c r="K511" s="35"/>
      <c r="L511" s="35"/>
      <c r="M511" s="35"/>
      <c r="N511" s="36"/>
      <c r="O511" s="34" t="str">
        <f t="shared" si="3"/>
        <v/>
      </c>
    </row>
    <row r="512" ht="22.5" customHeight="1">
      <c r="A512" s="37"/>
      <c r="B512" s="38" t="str">
        <f>'Master Schedule'!B512</f>
        <v/>
      </c>
      <c r="C512" s="39"/>
      <c r="D512" s="40" t="str">
        <f t="shared" si="1"/>
        <v>Saturday</v>
      </c>
      <c r="E512" s="41"/>
      <c r="F512" s="38"/>
      <c r="G512" s="38"/>
      <c r="H512" s="41"/>
      <c r="I512" s="38"/>
      <c r="J512" s="38"/>
      <c r="K512" s="32"/>
      <c r="L512" s="32"/>
      <c r="M512" s="32"/>
      <c r="N512" s="33"/>
      <c r="O512" s="34" t="str">
        <f t="shared" si="3"/>
        <v/>
      </c>
    </row>
    <row r="513" ht="22.5" customHeight="1">
      <c r="A513" s="37"/>
      <c r="B513" s="38" t="str">
        <f>'Master Schedule'!B513</f>
        <v/>
      </c>
      <c r="C513" s="39"/>
      <c r="D513" s="40" t="str">
        <f t="shared" si="1"/>
        <v>Saturday</v>
      </c>
      <c r="E513" s="41"/>
      <c r="F513" s="38"/>
      <c r="G513" s="38"/>
      <c r="H513" s="41"/>
      <c r="I513" s="38"/>
      <c r="J513" s="38"/>
      <c r="K513" s="35"/>
      <c r="L513" s="35"/>
      <c r="M513" s="35"/>
      <c r="N513" s="36"/>
      <c r="O513" s="34" t="str">
        <f t="shared" si="3"/>
        <v/>
      </c>
    </row>
    <row r="514" ht="22.5" customHeight="1">
      <c r="A514" s="37"/>
      <c r="B514" s="38" t="str">
        <f>'Master Schedule'!B514</f>
        <v/>
      </c>
      <c r="C514" s="39"/>
      <c r="D514" s="40" t="str">
        <f t="shared" si="1"/>
        <v>Saturday</v>
      </c>
      <c r="E514" s="41"/>
      <c r="F514" s="38"/>
      <c r="G514" s="38"/>
      <c r="H514" s="41"/>
      <c r="I514" s="38"/>
      <c r="J514" s="38"/>
      <c r="K514" s="32"/>
      <c r="L514" s="32"/>
      <c r="M514" s="32"/>
      <c r="N514" s="33"/>
      <c r="O514" s="34" t="str">
        <f t="shared" si="3"/>
        <v/>
      </c>
    </row>
    <row r="515" ht="22.5" customHeight="1">
      <c r="A515" s="37"/>
      <c r="B515" s="38" t="str">
        <f>'Master Schedule'!B515</f>
        <v/>
      </c>
      <c r="C515" s="39"/>
      <c r="D515" s="40" t="str">
        <f t="shared" si="1"/>
        <v>Saturday</v>
      </c>
      <c r="E515" s="41"/>
      <c r="F515" s="38"/>
      <c r="G515" s="38"/>
      <c r="H515" s="41"/>
      <c r="I515" s="38"/>
      <c r="J515" s="38"/>
      <c r="K515" s="35"/>
      <c r="L515" s="35"/>
      <c r="M515" s="35"/>
      <c r="N515" s="36"/>
      <c r="O515" s="34" t="str">
        <f t="shared" si="3"/>
        <v/>
      </c>
    </row>
    <row r="516" ht="22.5" customHeight="1">
      <c r="A516" s="37"/>
      <c r="B516" s="38" t="str">
        <f>'Master Schedule'!B516</f>
        <v/>
      </c>
      <c r="C516" s="39"/>
      <c r="D516" s="40" t="str">
        <f t="shared" si="1"/>
        <v>Saturday</v>
      </c>
      <c r="E516" s="41"/>
      <c r="F516" s="38"/>
      <c r="G516" s="38"/>
      <c r="H516" s="41"/>
      <c r="I516" s="38"/>
      <c r="J516" s="38"/>
      <c r="K516" s="32"/>
      <c r="L516" s="32"/>
      <c r="M516" s="32"/>
      <c r="N516" s="33"/>
      <c r="O516" s="34" t="str">
        <f t="shared" si="3"/>
        <v/>
      </c>
    </row>
    <row r="517" ht="22.5" customHeight="1">
      <c r="A517" s="37"/>
      <c r="B517" s="38" t="str">
        <f>'Master Schedule'!B517</f>
        <v/>
      </c>
      <c r="C517" s="39"/>
      <c r="D517" s="40" t="str">
        <f t="shared" si="1"/>
        <v>Saturday</v>
      </c>
      <c r="E517" s="41"/>
      <c r="F517" s="38"/>
      <c r="G517" s="38"/>
      <c r="H517" s="41"/>
      <c r="I517" s="38"/>
      <c r="J517" s="38"/>
      <c r="K517" s="35"/>
      <c r="L517" s="35"/>
      <c r="M517" s="35"/>
      <c r="N517" s="36"/>
      <c r="O517" s="34" t="str">
        <f t="shared" si="3"/>
        <v/>
      </c>
    </row>
    <row r="518" ht="22.5" customHeight="1">
      <c r="A518" s="37"/>
      <c r="B518" s="38" t="str">
        <f>'Master Schedule'!B518</f>
        <v/>
      </c>
      <c r="C518" s="39"/>
      <c r="D518" s="40" t="str">
        <f t="shared" si="1"/>
        <v>Saturday</v>
      </c>
      <c r="E518" s="41"/>
      <c r="F518" s="38"/>
      <c r="G518" s="38"/>
      <c r="H518" s="41"/>
      <c r="I518" s="38"/>
      <c r="J518" s="38"/>
      <c r="K518" s="32"/>
      <c r="L518" s="32"/>
      <c r="M518" s="32"/>
      <c r="N518" s="33"/>
      <c r="O518" s="34" t="str">
        <f t="shared" si="3"/>
        <v/>
      </c>
    </row>
    <row r="519" ht="22.5" customHeight="1">
      <c r="A519" s="37"/>
      <c r="B519" s="38" t="str">
        <f>'Master Schedule'!B519</f>
        <v/>
      </c>
      <c r="C519" s="39"/>
      <c r="D519" s="40" t="str">
        <f t="shared" si="1"/>
        <v>Saturday</v>
      </c>
      <c r="E519" s="41"/>
      <c r="F519" s="38"/>
      <c r="G519" s="38"/>
      <c r="H519" s="41"/>
      <c r="I519" s="38"/>
      <c r="J519" s="38"/>
      <c r="K519" s="35"/>
      <c r="L519" s="35"/>
      <c r="M519" s="35"/>
      <c r="N519" s="36"/>
      <c r="O519" s="34" t="str">
        <f t="shared" si="3"/>
        <v/>
      </c>
    </row>
    <row r="520" ht="22.5" customHeight="1">
      <c r="A520" s="37"/>
      <c r="B520" s="38" t="str">
        <f>'Master Schedule'!B520</f>
        <v/>
      </c>
      <c r="C520" s="39"/>
      <c r="D520" s="40" t="str">
        <f t="shared" si="1"/>
        <v>Saturday</v>
      </c>
      <c r="E520" s="41"/>
      <c r="F520" s="38"/>
      <c r="G520" s="38"/>
      <c r="H520" s="41"/>
      <c r="I520" s="38"/>
      <c r="J520" s="38"/>
      <c r="K520" s="32"/>
      <c r="L520" s="32"/>
      <c r="M520" s="32"/>
      <c r="N520" s="33"/>
      <c r="O520" s="34" t="str">
        <f t="shared" si="3"/>
        <v/>
      </c>
    </row>
    <row r="521" ht="22.5" customHeight="1">
      <c r="A521" s="37"/>
      <c r="B521" s="38" t="str">
        <f>'Master Schedule'!B521</f>
        <v/>
      </c>
      <c r="C521" s="39"/>
      <c r="D521" s="40" t="str">
        <f t="shared" si="1"/>
        <v>Saturday</v>
      </c>
      <c r="E521" s="41"/>
      <c r="F521" s="38"/>
      <c r="G521" s="38"/>
      <c r="H521" s="41"/>
      <c r="I521" s="38"/>
      <c r="J521" s="38"/>
      <c r="K521" s="35"/>
      <c r="L521" s="35"/>
      <c r="M521" s="35"/>
      <c r="N521" s="36"/>
      <c r="O521" s="34" t="str">
        <f t="shared" si="3"/>
        <v/>
      </c>
    </row>
    <row r="522" ht="22.5" customHeight="1">
      <c r="A522" s="37"/>
      <c r="B522" s="38" t="str">
        <f>'Master Schedule'!B522</f>
        <v/>
      </c>
      <c r="C522" s="39"/>
      <c r="D522" s="40" t="str">
        <f t="shared" si="1"/>
        <v>Saturday</v>
      </c>
      <c r="E522" s="41"/>
      <c r="F522" s="38"/>
      <c r="G522" s="38"/>
      <c r="H522" s="41"/>
      <c r="I522" s="38"/>
      <c r="J522" s="38"/>
      <c r="K522" s="32"/>
      <c r="L522" s="32"/>
      <c r="M522" s="32"/>
      <c r="N522" s="33"/>
      <c r="O522" s="34" t="str">
        <f t="shared" si="3"/>
        <v/>
      </c>
    </row>
    <row r="523" ht="22.5" customHeight="1">
      <c r="A523" s="37"/>
      <c r="B523" s="38" t="str">
        <f>'Master Schedule'!B523</f>
        <v/>
      </c>
      <c r="C523" s="39"/>
      <c r="D523" s="40" t="str">
        <f t="shared" si="1"/>
        <v>Saturday</v>
      </c>
      <c r="E523" s="41"/>
      <c r="F523" s="38"/>
      <c r="G523" s="38"/>
      <c r="H523" s="41"/>
      <c r="I523" s="38"/>
      <c r="J523" s="38"/>
      <c r="K523" s="35"/>
      <c r="L523" s="35"/>
      <c r="M523" s="35"/>
      <c r="N523" s="36"/>
      <c r="O523" s="34" t="str">
        <f t="shared" si="3"/>
        <v/>
      </c>
    </row>
    <row r="524" ht="22.5" customHeight="1">
      <c r="A524" s="37"/>
      <c r="B524" s="38" t="str">
        <f>'Master Schedule'!B524</f>
        <v/>
      </c>
      <c r="C524" s="39"/>
      <c r="D524" s="40" t="str">
        <f t="shared" si="1"/>
        <v>Saturday</v>
      </c>
      <c r="E524" s="41"/>
      <c r="F524" s="38"/>
      <c r="G524" s="38"/>
      <c r="H524" s="41"/>
      <c r="I524" s="38"/>
      <c r="J524" s="38"/>
      <c r="K524" s="32"/>
      <c r="L524" s="32"/>
      <c r="M524" s="32"/>
      <c r="N524" s="33"/>
      <c r="O524" s="34" t="str">
        <f t="shared" si="3"/>
        <v/>
      </c>
    </row>
    <row r="525" ht="22.5" customHeight="1">
      <c r="A525" s="37"/>
      <c r="B525" s="38" t="str">
        <f>'Master Schedule'!B525</f>
        <v/>
      </c>
      <c r="C525" s="39"/>
      <c r="D525" s="40" t="str">
        <f t="shared" si="1"/>
        <v>Saturday</v>
      </c>
      <c r="E525" s="41"/>
      <c r="F525" s="38"/>
      <c r="G525" s="38"/>
      <c r="H525" s="41"/>
      <c r="I525" s="38"/>
      <c r="J525" s="38"/>
      <c r="K525" s="35"/>
      <c r="L525" s="35"/>
      <c r="M525" s="35"/>
      <c r="N525" s="36"/>
      <c r="O525" s="34" t="str">
        <f t="shared" si="3"/>
        <v/>
      </c>
    </row>
    <row r="526" ht="22.5" customHeight="1">
      <c r="A526" s="37"/>
      <c r="B526" s="38" t="str">
        <f>'Master Schedule'!B526</f>
        <v/>
      </c>
      <c r="C526" s="39"/>
      <c r="D526" s="40" t="str">
        <f t="shared" si="1"/>
        <v>Saturday</v>
      </c>
      <c r="E526" s="41"/>
      <c r="F526" s="38"/>
      <c r="G526" s="38"/>
      <c r="H526" s="41"/>
      <c r="I526" s="38"/>
      <c r="J526" s="38"/>
      <c r="K526" s="32"/>
      <c r="L526" s="32"/>
      <c r="M526" s="32"/>
      <c r="N526" s="33"/>
      <c r="O526" s="34" t="str">
        <f t="shared" si="3"/>
        <v/>
      </c>
    </row>
    <row r="527" ht="22.5" customHeight="1">
      <c r="A527" s="37"/>
      <c r="B527" s="38" t="str">
        <f>'Master Schedule'!B527</f>
        <v/>
      </c>
      <c r="C527" s="39"/>
      <c r="D527" s="40" t="str">
        <f t="shared" si="1"/>
        <v>Saturday</v>
      </c>
      <c r="E527" s="41"/>
      <c r="F527" s="38"/>
      <c r="G527" s="38"/>
      <c r="H527" s="41"/>
      <c r="I527" s="38"/>
      <c r="J527" s="38"/>
      <c r="K527" s="35"/>
      <c r="L527" s="35"/>
      <c r="M527" s="35"/>
      <c r="N527" s="36"/>
      <c r="O527" s="34" t="str">
        <f t="shared" si="3"/>
        <v/>
      </c>
    </row>
    <row r="528" ht="22.5" customHeight="1">
      <c r="A528" s="37"/>
      <c r="B528" s="38" t="str">
        <f>'Master Schedule'!B528</f>
        <v/>
      </c>
      <c r="C528" s="39"/>
      <c r="D528" s="40" t="str">
        <f t="shared" si="1"/>
        <v>Saturday</v>
      </c>
      <c r="E528" s="41"/>
      <c r="F528" s="38"/>
      <c r="G528" s="38"/>
      <c r="H528" s="41"/>
      <c r="I528" s="38"/>
      <c r="J528" s="38"/>
      <c r="K528" s="32"/>
      <c r="L528" s="32"/>
      <c r="M528" s="32"/>
      <c r="N528" s="33"/>
      <c r="O528" s="34" t="str">
        <f t="shared" si="3"/>
        <v/>
      </c>
    </row>
    <row r="529" ht="22.5" customHeight="1">
      <c r="A529" s="37"/>
      <c r="B529" s="38" t="str">
        <f>'Master Schedule'!B529</f>
        <v/>
      </c>
      <c r="C529" s="39"/>
      <c r="D529" s="40" t="str">
        <f t="shared" si="1"/>
        <v>Saturday</v>
      </c>
      <c r="E529" s="41"/>
      <c r="F529" s="38"/>
      <c r="G529" s="38"/>
      <c r="H529" s="41"/>
      <c r="I529" s="38"/>
      <c r="J529" s="38"/>
      <c r="K529" s="35"/>
      <c r="L529" s="35"/>
      <c r="M529" s="35"/>
      <c r="N529" s="36"/>
      <c r="O529" s="34" t="str">
        <f t="shared" si="3"/>
        <v/>
      </c>
    </row>
    <row r="530" ht="22.5" customHeight="1">
      <c r="A530" s="37"/>
      <c r="B530" s="38" t="str">
        <f>'Master Schedule'!B530</f>
        <v/>
      </c>
      <c r="C530" s="39"/>
      <c r="D530" s="40" t="str">
        <f t="shared" si="1"/>
        <v>Saturday</v>
      </c>
      <c r="E530" s="41"/>
      <c r="F530" s="38"/>
      <c r="G530" s="38"/>
      <c r="H530" s="41"/>
      <c r="I530" s="38"/>
      <c r="J530" s="38"/>
      <c r="K530" s="32"/>
      <c r="L530" s="32"/>
      <c r="M530" s="32"/>
      <c r="N530" s="33"/>
      <c r="O530" s="34" t="str">
        <f t="shared" si="3"/>
        <v/>
      </c>
    </row>
    <row r="531" ht="22.5" customHeight="1">
      <c r="A531" s="37"/>
      <c r="B531" s="38" t="str">
        <f>'Master Schedule'!B531</f>
        <v/>
      </c>
      <c r="C531" s="39"/>
      <c r="D531" s="40" t="str">
        <f t="shared" si="1"/>
        <v>Saturday</v>
      </c>
      <c r="E531" s="41"/>
      <c r="F531" s="38"/>
      <c r="G531" s="38"/>
      <c r="H531" s="41"/>
      <c r="I531" s="38"/>
      <c r="J531" s="38"/>
      <c r="K531" s="35"/>
      <c r="L531" s="35"/>
      <c r="M531" s="35"/>
      <c r="N531" s="36"/>
      <c r="O531" s="34" t="str">
        <f t="shared" si="3"/>
        <v/>
      </c>
    </row>
    <row r="532" ht="22.5" customHeight="1">
      <c r="A532" s="37"/>
      <c r="B532" s="38" t="str">
        <f>'Master Schedule'!B532</f>
        <v/>
      </c>
      <c r="C532" s="39"/>
      <c r="D532" s="40" t="str">
        <f t="shared" si="1"/>
        <v>Saturday</v>
      </c>
      <c r="E532" s="41"/>
      <c r="F532" s="38"/>
      <c r="G532" s="38"/>
      <c r="H532" s="41"/>
      <c r="I532" s="38"/>
      <c r="J532" s="38"/>
      <c r="K532" s="32"/>
      <c r="L532" s="32"/>
      <c r="M532" s="32"/>
      <c r="N532" s="33"/>
      <c r="O532" s="34" t="str">
        <f t="shared" si="3"/>
        <v/>
      </c>
    </row>
    <row r="533" ht="22.5" customHeight="1">
      <c r="A533" s="37"/>
      <c r="B533" s="38" t="str">
        <f>'Master Schedule'!B533</f>
        <v/>
      </c>
      <c r="C533" s="39"/>
      <c r="D533" s="40" t="str">
        <f t="shared" si="1"/>
        <v>Saturday</v>
      </c>
      <c r="E533" s="41"/>
      <c r="F533" s="38"/>
      <c r="G533" s="38"/>
      <c r="H533" s="41"/>
      <c r="I533" s="38"/>
      <c r="J533" s="38"/>
      <c r="K533" s="35"/>
      <c r="L533" s="35"/>
      <c r="M533" s="35"/>
      <c r="N533" s="36"/>
      <c r="O533" s="34" t="str">
        <f t="shared" si="3"/>
        <v/>
      </c>
    </row>
    <row r="534" ht="22.5" customHeight="1">
      <c r="A534" s="37"/>
      <c r="B534" s="38" t="str">
        <f>'Master Schedule'!B534</f>
        <v/>
      </c>
      <c r="C534" s="39"/>
      <c r="D534" s="40" t="str">
        <f t="shared" si="1"/>
        <v>Saturday</v>
      </c>
      <c r="E534" s="41"/>
      <c r="F534" s="38"/>
      <c r="G534" s="38"/>
      <c r="H534" s="41"/>
      <c r="I534" s="38"/>
      <c r="J534" s="38"/>
      <c r="K534" s="32"/>
      <c r="L534" s="32"/>
      <c r="M534" s="32"/>
      <c r="N534" s="33"/>
      <c r="O534" s="34" t="str">
        <f t="shared" si="3"/>
        <v/>
      </c>
    </row>
    <row r="535" ht="22.5" customHeight="1">
      <c r="A535" s="37"/>
      <c r="B535" s="38" t="str">
        <f>'Master Schedule'!B535</f>
        <v/>
      </c>
      <c r="C535" s="39"/>
      <c r="D535" s="40" t="str">
        <f t="shared" si="1"/>
        <v>Saturday</v>
      </c>
      <c r="E535" s="41"/>
      <c r="F535" s="38"/>
      <c r="G535" s="38"/>
      <c r="H535" s="41"/>
      <c r="I535" s="38"/>
      <c r="J535" s="38"/>
      <c r="K535" s="35"/>
      <c r="L535" s="35"/>
      <c r="M535" s="35"/>
      <c r="N535" s="36"/>
      <c r="O535" s="34" t="str">
        <f t="shared" si="3"/>
        <v/>
      </c>
    </row>
    <row r="536" ht="22.5" customHeight="1">
      <c r="A536" s="37"/>
      <c r="B536" s="38" t="str">
        <f>'Master Schedule'!B536</f>
        <v/>
      </c>
      <c r="C536" s="39"/>
      <c r="D536" s="40" t="str">
        <f t="shared" si="1"/>
        <v>Saturday</v>
      </c>
      <c r="E536" s="41"/>
      <c r="F536" s="38"/>
      <c r="G536" s="38"/>
      <c r="H536" s="41"/>
      <c r="I536" s="38"/>
      <c r="J536" s="38"/>
      <c r="K536" s="32"/>
      <c r="L536" s="32"/>
      <c r="M536" s="32"/>
      <c r="N536" s="33"/>
      <c r="O536" s="34" t="str">
        <f t="shared" si="3"/>
        <v/>
      </c>
    </row>
    <row r="537" ht="22.5" customHeight="1">
      <c r="A537" s="37"/>
      <c r="B537" s="38" t="str">
        <f>'Master Schedule'!B537</f>
        <v/>
      </c>
      <c r="C537" s="39"/>
      <c r="D537" s="40" t="str">
        <f t="shared" si="1"/>
        <v>Saturday</v>
      </c>
      <c r="E537" s="41"/>
      <c r="F537" s="38"/>
      <c r="G537" s="38"/>
      <c r="H537" s="41"/>
      <c r="I537" s="38"/>
      <c r="J537" s="38"/>
      <c r="K537" s="35"/>
      <c r="L537" s="35"/>
      <c r="M537" s="35"/>
      <c r="N537" s="36"/>
      <c r="O537" s="34" t="str">
        <f t="shared" si="3"/>
        <v/>
      </c>
    </row>
    <row r="538" ht="22.5" customHeight="1">
      <c r="A538" s="37"/>
      <c r="B538" s="38" t="str">
        <f>'Master Schedule'!B538</f>
        <v/>
      </c>
      <c r="C538" s="39"/>
      <c r="D538" s="40" t="str">
        <f t="shared" si="1"/>
        <v>Saturday</v>
      </c>
      <c r="E538" s="41"/>
      <c r="F538" s="38"/>
      <c r="G538" s="38"/>
      <c r="H538" s="41"/>
      <c r="I538" s="38"/>
      <c r="J538" s="38"/>
      <c r="K538" s="32"/>
      <c r="L538" s="32"/>
      <c r="M538" s="32"/>
      <c r="N538" s="33"/>
      <c r="O538" s="34" t="str">
        <f t="shared" si="3"/>
        <v/>
      </c>
    </row>
    <row r="539" ht="22.5" customHeight="1">
      <c r="A539" s="37"/>
      <c r="B539" s="38" t="str">
        <f>'Master Schedule'!B539</f>
        <v/>
      </c>
      <c r="C539" s="39"/>
      <c r="D539" s="40" t="str">
        <f t="shared" si="1"/>
        <v>Saturday</v>
      </c>
      <c r="E539" s="41"/>
      <c r="F539" s="38"/>
      <c r="G539" s="38"/>
      <c r="H539" s="41"/>
      <c r="I539" s="38"/>
      <c r="J539" s="38"/>
      <c r="K539" s="35"/>
      <c r="L539" s="35"/>
      <c r="M539" s="35"/>
      <c r="N539" s="36"/>
      <c r="O539" s="34" t="str">
        <f t="shared" si="3"/>
        <v/>
      </c>
    </row>
    <row r="540" ht="22.5" customHeight="1">
      <c r="A540" s="37"/>
      <c r="B540" s="38" t="str">
        <f>'Master Schedule'!B540</f>
        <v/>
      </c>
      <c r="C540" s="39"/>
      <c r="D540" s="40" t="str">
        <f t="shared" si="1"/>
        <v>Saturday</v>
      </c>
      <c r="E540" s="41"/>
      <c r="F540" s="38"/>
      <c r="G540" s="38"/>
      <c r="H540" s="41"/>
      <c r="I540" s="38"/>
      <c r="J540" s="38"/>
      <c r="K540" s="32"/>
      <c r="L540" s="32"/>
      <c r="M540" s="32"/>
      <c r="N540" s="33"/>
      <c r="O540" s="34" t="str">
        <f t="shared" si="3"/>
        <v/>
      </c>
    </row>
    <row r="541" ht="22.5" customHeight="1">
      <c r="A541" s="37"/>
      <c r="B541" s="38" t="str">
        <f>'Master Schedule'!B541</f>
        <v/>
      </c>
      <c r="C541" s="39"/>
      <c r="D541" s="40" t="str">
        <f t="shared" si="1"/>
        <v>Saturday</v>
      </c>
      <c r="E541" s="41"/>
      <c r="F541" s="38"/>
      <c r="G541" s="38"/>
      <c r="H541" s="41"/>
      <c r="I541" s="38"/>
      <c r="J541" s="38"/>
      <c r="K541" s="35"/>
      <c r="L541" s="35"/>
      <c r="M541" s="35"/>
      <c r="N541" s="36"/>
      <c r="O541" s="34" t="str">
        <f t="shared" si="3"/>
        <v/>
      </c>
    </row>
    <row r="542" ht="22.5" customHeight="1">
      <c r="A542" s="37"/>
      <c r="B542" s="38" t="str">
        <f>'Master Schedule'!B542</f>
        <v/>
      </c>
      <c r="C542" s="39"/>
      <c r="D542" s="40" t="str">
        <f t="shared" si="1"/>
        <v>Saturday</v>
      </c>
      <c r="E542" s="41"/>
      <c r="F542" s="38"/>
      <c r="G542" s="38"/>
      <c r="H542" s="41"/>
      <c r="I542" s="38"/>
      <c r="J542" s="38"/>
      <c r="K542" s="32"/>
      <c r="L542" s="32"/>
      <c r="M542" s="32"/>
      <c r="N542" s="33"/>
      <c r="O542" s="34" t="str">
        <f t="shared" si="3"/>
        <v/>
      </c>
    </row>
    <row r="543" ht="22.5" customHeight="1">
      <c r="A543" s="37"/>
      <c r="B543" s="38" t="str">
        <f>'Master Schedule'!B543</f>
        <v/>
      </c>
      <c r="C543" s="39"/>
      <c r="D543" s="40" t="str">
        <f t="shared" si="1"/>
        <v>Saturday</v>
      </c>
      <c r="E543" s="41"/>
      <c r="F543" s="38"/>
      <c r="G543" s="38"/>
      <c r="H543" s="41"/>
      <c r="I543" s="38"/>
      <c r="J543" s="38"/>
      <c r="K543" s="35"/>
      <c r="L543" s="35"/>
      <c r="M543" s="35"/>
      <c r="N543" s="36"/>
      <c r="O543" s="34" t="str">
        <f t="shared" si="3"/>
        <v/>
      </c>
    </row>
    <row r="544" ht="22.5" customHeight="1">
      <c r="A544" s="37"/>
      <c r="B544" s="38" t="str">
        <f>'Master Schedule'!B544</f>
        <v/>
      </c>
      <c r="C544" s="39"/>
      <c r="D544" s="40" t="str">
        <f t="shared" si="1"/>
        <v>Saturday</v>
      </c>
      <c r="E544" s="41"/>
      <c r="F544" s="38"/>
      <c r="G544" s="38"/>
      <c r="H544" s="41"/>
      <c r="I544" s="38"/>
      <c r="J544" s="38"/>
      <c r="K544" s="32"/>
      <c r="L544" s="32"/>
      <c r="M544" s="32"/>
      <c r="N544" s="33"/>
      <c r="O544" s="34" t="str">
        <f t="shared" si="3"/>
        <v/>
      </c>
    </row>
    <row r="545" ht="22.5" customHeight="1">
      <c r="A545" s="37"/>
      <c r="B545" s="38" t="str">
        <f>'Master Schedule'!B545</f>
        <v/>
      </c>
      <c r="C545" s="39"/>
      <c r="D545" s="40" t="str">
        <f t="shared" si="1"/>
        <v>Saturday</v>
      </c>
      <c r="E545" s="41"/>
      <c r="F545" s="38"/>
      <c r="G545" s="38"/>
      <c r="H545" s="41"/>
      <c r="I545" s="38"/>
      <c r="J545" s="38"/>
      <c r="K545" s="35"/>
      <c r="L545" s="35"/>
      <c r="M545" s="35"/>
      <c r="N545" s="36"/>
      <c r="O545" s="34" t="str">
        <f t="shared" si="3"/>
        <v/>
      </c>
    </row>
    <row r="546" ht="22.5" customHeight="1">
      <c r="A546" s="37"/>
      <c r="B546" s="38" t="str">
        <f>'Master Schedule'!B546</f>
        <v/>
      </c>
      <c r="C546" s="39"/>
      <c r="D546" s="40" t="str">
        <f t="shared" si="1"/>
        <v>Saturday</v>
      </c>
      <c r="E546" s="41"/>
      <c r="F546" s="38"/>
      <c r="G546" s="38"/>
      <c r="H546" s="41"/>
      <c r="I546" s="38"/>
      <c r="J546" s="38"/>
      <c r="K546" s="32"/>
      <c r="L546" s="32"/>
      <c r="M546" s="32"/>
      <c r="N546" s="33"/>
      <c r="O546" s="34" t="str">
        <f t="shared" si="3"/>
        <v/>
      </c>
    </row>
    <row r="547" ht="22.5" customHeight="1">
      <c r="A547" s="37"/>
      <c r="B547" s="38" t="str">
        <f>'Master Schedule'!B547</f>
        <v/>
      </c>
      <c r="C547" s="39"/>
      <c r="D547" s="40" t="str">
        <f t="shared" si="1"/>
        <v>Saturday</v>
      </c>
      <c r="E547" s="41"/>
      <c r="F547" s="38"/>
      <c r="G547" s="38"/>
      <c r="H547" s="41"/>
      <c r="I547" s="38"/>
      <c r="J547" s="38"/>
      <c r="K547" s="35"/>
      <c r="L547" s="35"/>
      <c r="M547" s="35"/>
      <c r="N547" s="36"/>
      <c r="O547" s="34" t="str">
        <f t="shared" si="3"/>
        <v/>
      </c>
    </row>
    <row r="548" ht="22.5" customHeight="1">
      <c r="A548" s="37"/>
      <c r="B548" s="38" t="str">
        <f>'Master Schedule'!B548</f>
        <v/>
      </c>
      <c r="C548" s="39"/>
      <c r="D548" s="40" t="str">
        <f t="shared" si="1"/>
        <v>Saturday</v>
      </c>
      <c r="E548" s="41"/>
      <c r="F548" s="38"/>
      <c r="G548" s="38"/>
      <c r="H548" s="41"/>
      <c r="I548" s="38"/>
      <c r="J548" s="38"/>
      <c r="K548" s="32"/>
      <c r="L548" s="32"/>
      <c r="M548" s="32"/>
      <c r="N548" s="33"/>
      <c r="O548" s="34" t="str">
        <f t="shared" si="3"/>
        <v/>
      </c>
    </row>
    <row r="549" ht="22.5" customHeight="1">
      <c r="A549" s="37"/>
      <c r="B549" s="38" t="str">
        <f>'Master Schedule'!B549</f>
        <v/>
      </c>
      <c r="C549" s="39"/>
      <c r="D549" s="40" t="str">
        <f t="shared" si="1"/>
        <v>Saturday</v>
      </c>
      <c r="E549" s="41"/>
      <c r="F549" s="38"/>
      <c r="G549" s="38"/>
      <c r="H549" s="41"/>
      <c r="I549" s="38"/>
      <c r="J549" s="38"/>
      <c r="K549" s="35"/>
      <c r="L549" s="35"/>
      <c r="M549" s="35"/>
      <c r="N549" s="36"/>
      <c r="O549" s="34" t="str">
        <f t="shared" si="3"/>
        <v/>
      </c>
    </row>
    <row r="550" ht="22.5" customHeight="1">
      <c r="A550" s="37"/>
      <c r="B550" s="38" t="str">
        <f>'Master Schedule'!B550</f>
        <v/>
      </c>
      <c r="C550" s="39"/>
      <c r="D550" s="40" t="str">
        <f t="shared" si="1"/>
        <v>Saturday</v>
      </c>
      <c r="E550" s="41"/>
      <c r="F550" s="38"/>
      <c r="G550" s="38"/>
      <c r="H550" s="41"/>
      <c r="I550" s="38"/>
      <c r="J550" s="38"/>
      <c r="K550" s="32"/>
      <c r="L550" s="32"/>
      <c r="M550" s="32"/>
      <c r="N550" s="33"/>
      <c r="O550" s="34" t="str">
        <f t="shared" si="3"/>
        <v/>
      </c>
    </row>
    <row r="551" ht="22.5" customHeight="1">
      <c r="A551" s="37"/>
      <c r="B551" s="38" t="str">
        <f>'Master Schedule'!B551</f>
        <v/>
      </c>
      <c r="C551" s="39"/>
      <c r="D551" s="40" t="str">
        <f t="shared" si="1"/>
        <v>Saturday</v>
      </c>
      <c r="E551" s="41"/>
      <c r="F551" s="38"/>
      <c r="G551" s="38"/>
      <c r="H551" s="41"/>
      <c r="I551" s="38"/>
      <c r="J551" s="38"/>
      <c r="K551" s="35"/>
      <c r="L551" s="35"/>
      <c r="M551" s="35"/>
      <c r="N551" s="36"/>
      <c r="O551" s="34" t="str">
        <f t="shared" si="3"/>
        <v/>
      </c>
    </row>
    <row r="552" ht="22.5" customHeight="1">
      <c r="A552" s="37"/>
      <c r="B552" s="38" t="str">
        <f>'Master Schedule'!B552</f>
        <v/>
      </c>
      <c r="C552" s="39"/>
      <c r="D552" s="40" t="str">
        <f t="shared" si="1"/>
        <v>Saturday</v>
      </c>
      <c r="E552" s="41"/>
      <c r="F552" s="38"/>
      <c r="G552" s="38"/>
      <c r="H552" s="41"/>
      <c r="I552" s="38"/>
      <c r="J552" s="38"/>
      <c r="K552" s="32"/>
      <c r="L552" s="32"/>
      <c r="M552" s="32"/>
      <c r="N552" s="33"/>
      <c r="O552" s="34" t="str">
        <f t="shared" si="3"/>
        <v/>
      </c>
    </row>
    <row r="553" ht="22.5" customHeight="1">
      <c r="A553" s="37"/>
      <c r="B553" s="38" t="str">
        <f>'Master Schedule'!B553</f>
        <v/>
      </c>
      <c r="C553" s="39"/>
      <c r="D553" s="40" t="str">
        <f t="shared" si="1"/>
        <v>Saturday</v>
      </c>
      <c r="E553" s="41"/>
      <c r="F553" s="38"/>
      <c r="G553" s="38"/>
      <c r="H553" s="41"/>
      <c r="I553" s="38"/>
      <c r="J553" s="38"/>
      <c r="K553" s="35"/>
      <c r="L553" s="35"/>
      <c r="M553" s="35"/>
      <c r="N553" s="36"/>
      <c r="O553" s="34" t="str">
        <f t="shared" si="3"/>
        <v/>
      </c>
    </row>
    <row r="554" ht="22.5" customHeight="1">
      <c r="A554" s="37"/>
      <c r="B554" s="38" t="str">
        <f>'Master Schedule'!B554</f>
        <v/>
      </c>
      <c r="C554" s="39"/>
      <c r="D554" s="40" t="str">
        <f t="shared" si="1"/>
        <v>Saturday</v>
      </c>
      <c r="E554" s="41"/>
      <c r="F554" s="38"/>
      <c r="G554" s="38"/>
      <c r="H554" s="41"/>
      <c r="I554" s="38"/>
      <c r="J554" s="38"/>
      <c r="K554" s="32"/>
      <c r="L554" s="32"/>
      <c r="M554" s="32"/>
      <c r="N554" s="33"/>
      <c r="O554" s="34" t="str">
        <f t="shared" si="3"/>
        <v/>
      </c>
    </row>
    <row r="555" ht="22.5" customHeight="1">
      <c r="A555" s="37"/>
      <c r="B555" s="38" t="str">
        <f>'Master Schedule'!B555</f>
        <v/>
      </c>
      <c r="C555" s="39"/>
      <c r="D555" s="40" t="str">
        <f t="shared" si="1"/>
        <v>Saturday</v>
      </c>
      <c r="E555" s="41"/>
      <c r="F555" s="38"/>
      <c r="G555" s="38"/>
      <c r="H555" s="41"/>
      <c r="I555" s="38"/>
      <c r="J555" s="38"/>
      <c r="K555" s="35"/>
      <c r="L555" s="35"/>
      <c r="M555" s="35"/>
      <c r="N555" s="36"/>
      <c r="O555" s="34" t="str">
        <f t="shared" si="3"/>
        <v/>
      </c>
    </row>
    <row r="556" ht="22.5" customHeight="1">
      <c r="A556" s="37"/>
      <c r="B556" s="38" t="str">
        <f>'Master Schedule'!B556</f>
        <v/>
      </c>
      <c r="C556" s="39"/>
      <c r="D556" s="40" t="str">
        <f t="shared" si="1"/>
        <v>Saturday</v>
      </c>
      <c r="E556" s="41"/>
      <c r="F556" s="38"/>
      <c r="G556" s="38"/>
      <c r="H556" s="41"/>
      <c r="I556" s="38"/>
      <c r="J556" s="38"/>
      <c r="K556" s="32"/>
      <c r="L556" s="32"/>
      <c r="M556" s="32"/>
      <c r="N556" s="33"/>
      <c r="O556" s="34" t="str">
        <f t="shared" si="3"/>
        <v/>
      </c>
    </row>
    <row r="557" ht="22.5" customHeight="1">
      <c r="A557" s="37"/>
      <c r="B557" s="38" t="str">
        <f>'Master Schedule'!B557</f>
        <v/>
      </c>
      <c r="C557" s="39"/>
      <c r="D557" s="40" t="str">
        <f t="shared" si="1"/>
        <v>Saturday</v>
      </c>
      <c r="E557" s="41"/>
      <c r="F557" s="38"/>
      <c r="G557" s="38"/>
      <c r="H557" s="41"/>
      <c r="I557" s="38"/>
      <c r="J557" s="38"/>
      <c r="K557" s="35"/>
      <c r="L557" s="35"/>
      <c r="M557" s="35"/>
      <c r="N557" s="36"/>
      <c r="O557" s="34" t="str">
        <f t="shared" si="3"/>
        <v/>
      </c>
    </row>
    <row r="558" ht="22.5" customHeight="1">
      <c r="A558" s="37"/>
      <c r="B558" s="38" t="str">
        <f>'Master Schedule'!B558</f>
        <v/>
      </c>
      <c r="C558" s="39"/>
      <c r="D558" s="40" t="str">
        <f t="shared" si="1"/>
        <v>Saturday</v>
      </c>
      <c r="E558" s="41"/>
      <c r="F558" s="38"/>
      <c r="G558" s="38"/>
      <c r="H558" s="41"/>
      <c r="I558" s="38"/>
      <c r="J558" s="38"/>
      <c r="K558" s="32"/>
      <c r="L558" s="32"/>
      <c r="M558" s="32"/>
      <c r="N558" s="33"/>
      <c r="O558" s="34" t="str">
        <f t="shared" si="3"/>
        <v/>
      </c>
    </row>
    <row r="559" ht="22.5" customHeight="1">
      <c r="A559" s="37"/>
      <c r="B559" s="38" t="str">
        <f>'Master Schedule'!B559</f>
        <v/>
      </c>
      <c r="C559" s="39"/>
      <c r="D559" s="40" t="str">
        <f t="shared" si="1"/>
        <v>Saturday</v>
      </c>
      <c r="E559" s="41"/>
      <c r="F559" s="38"/>
      <c r="G559" s="38"/>
      <c r="H559" s="41"/>
      <c r="I559" s="38"/>
      <c r="J559" s="38"/>
      <c r="K559" s="35"/>
      <c r="L559" s="35"/>
      <c r="M559" s="35"/>
      <c r="N559" s="36"/>
      <c r="O559" s="34" t="str">
        <f t="shared" si="3"/>
        <v/>
      </c>
    </row>
    <row r="560" ht="22.5" customHeight="1">
      <c r="A560" s="37"/>
      <c r="B560" s="38" t="str">
        <f>'Master Schedule'!B560</f>
        <v/>
      </c>
      <c r="C560" s="39"/>
      <c r="D560" s="40" t="str">
        <f t="shared" si="1"/>
        <v>Saturday</v>
      </c>
      <c r="E560" s="41"/>
      <c r="F560" s="38"/>
      <c r="G560" s="38"/>
      <c r="H560" s="41"/>
      <c r="I560" s="38"/>
      <c r="J560" s="38"/>
      <c r="K560" s="32"/>
      <c r="L560" s="32"/>
      <c r="M560" s="32"/>
      <c r="N560" s="33"/>
      <c r="O560" s="34" t="str">
        <f t="shared" si="3"/>
        <v/>
      </c>
    </row>
    <row r="561" ht="22.5" customHeight="1">
      <c r="A561" s="37"/>
      <c r="B561" s="38" t="str">
        <f>'Master Schedule'!B561</f>
        <v/>
      </c>
      <c r="C561" s="39"/>
      <c r="D561" s="40" t="str">
        <f t="shared" si="1"/>
        <v>Saturday</v>
      </c>
      <c r="E561" s="41"/>
      <c r="F561" s="38"/>
      <c r="G561" s="38"/>
      <c r="H561" s="41"/>
      <c r="I561" s="38"/>
      <c r="J561" s="38"/>
      <c r="K561" s="35"/>
      <c r="L561" s="35"/>
      <c r="M561" s="35"/>
      <c r="N561" s="36"/>
      <c r="O561" s="34" t="str">
        <f t="shared" si="3"/>
        <v/>
      </c>
    </row>
    <row r="562" ht="22.5" customHeight="1">
      <c r="A562" s="37"/>
      <c r="B562" s="38" t="str">
        <f>'Master Schedule'!B562</f>
        <v/>
      </c>
      <c r="C562" s="39"/>
      <c r="D562" s="40" t="str">
        <f t="shared" si="1"/>
        <v>Saturday</v>
      </c>
      <c r="E562" s="41"/>
      <c r="F562" s="38"/>
      <c r="G562" s="38"/>
      <c r="H562" s="41"/>
      <c r="I562" s="38"/>
      <c r="J562" s="38"/>
      <c r="K562" s="32"/>
      <c r="L562" s="32"/>
      <c r="M562" s="32"/>
      <c r="N562" s="33"/>
      <c r="O562" s="34" t="str">
        <f t="shared" si="3"/>
        <v/>
      </c>
    </row>
    <row r="563" ht="22.5" customHeight="1">
      <c r="A563" s="37"/>
      <c r="B563" s="38" t="str">
        <f>'Master Schedule'!B563</f>
        <v/>
      </c>
      <c r="C563" s="39"/>
      <c r="D563" s="40" t="str">
        <f t="shared" si="1"/>
        <v>Saturday</v>
      </c>
      <c r="E563" s="41"/>
      <c r="F563" s="38"/>
      <c r="G563" s="38"/>
      <c r="H563" s="41"/>
      <c r="I563" s="38"/>
      <c r="J563" s="38"/>
      <c r="K563" s="35"/>
      <c r="L563" s="35"/>
      <c r="M563" s="35"/>
      <c r="N563" s="36"/>
      <c r="O563" s="34" t="str">
        <f t="shared" si="3"/>
        <v/>
      </c>
    </row>
    <row r="564" ht="22.5" customHeight="1">
      <c r="A564" s="37"/>
      <c r="B564" s="38" t="str">
        <f>'Master Schedule'!B564</f>
        <v/>
      </c>
      <c r="C564" s="39"/>
      <c r="D564" s="40" t="str">
        <f t="shared" si="1"/>
        <v>Saturday</v>
      </c>
      <c r="E564" s="41"/>
      <c r="F564" s="38"/>
      <c r="G564" s="38"/>
      <c r="H564" s="41"/>
      <c r="I564" s="38"/>
      <c r="J564" s="38"/>
      <c r="K564" s="32"/>
      <c r="L564" s="32"/>
      <c r="M564" s="32"/>
      <c r="N564" s="33"/>
      <c r="O564" s="34" t="str">
        <f t="shared" si="3"/>
        <v/>
      </c>
    </row>
    <row r="565" ht="22.5" customHeight="1">
      <c r="A565" s="37"/>
      <c r="B565" s="38" t="str">
        <f>'Master Schedule'!B565</f>
        <v/>
      </c>
      <c r="C565" s="39"/>
      <c r="D565" s="40" t="str">
        <f t="shared" si="1"/>
        <v>Saturday</v>
      </c>
      <c r="E565" s="41"/>
      <c r="F565" s="38"/>
      <c r="G565" s="38"/>
      <c r="H565" s="41"/>
      <c r="I565" s="38"/>
      <c r="J565" s="38"/>
      <c r="K565" s="35"/>
      <c r="L565" s="35"/>
      <c r="M565" s="35"/>
      <c r="N565" s="36"/>
      <c r="O565" s="34" t="str">
        <f t="shared" si="3"/>
        <v/>
      </c>
    </row>
    <row r="566" ht="22.5" customHeight="1">
      <c r="A566" s="37"/>
      <c r="B566" s="38" t="str">
        <f>'Master Schedule'!B566</f>
        <v/>
      </c>
      <c r="C566" s="39"/>
      <c r="D566" s="40" t="str">
        <f t="shared" si="1"/>
        <v>Saturday</v>
      </c>
      <c r="E566" s="41"/>
      <c r="F566" s="38"/>
      <c r="G566" s="38"/>
      <c r="H566" s="41"/>
      <c r="I566" s="38"/>
      <c r="J566" s="38"/>
      <c r="K566" s="32"/>
      <c r="L566" s="32"/>
      <c r="M566" s="32"/>
      <c r="N566" s="33"/>
      <c r="O566" s="34" t="str">
        <f t="shared" si="3"/>
        <v/>
      </c>
    </row>
    <row r="567" ht="22.5" customHeight="1">
      <c r="A567" s="37"/>
      <c r="B567" s="38" t="str">
        <f>'Master Schedule'!B567</f>
        <v/>
      </c>
      <c r="C567" s="39"/>
      <c r="D567" s="40" t="str">
        <f t="shared" si="1"/>
        <v>Saturday</v>
      </c>
      <c r="E567" s="41"/>
      <c r="F567" s="38"/>
      <c r="G567" s="38"/>
      <c r="H567" s="41"/>
      <c r="I567" s="38"/>
      <c r="J567" s="38"/>
      <c r="K567" s="35"/>
      <c r="L567" s="35"/>
      <c r="M567" s="35"/>
      <c r="N567" s="36"/>
      <c r="O567" s="34" t="str">
        <f t="shared" si="3"/>
        <v/>
      </c>
    </row>
    <row r="568" ht="22.5" customHeight="1">
      <c r="A568" s="37"/>
      <c r="B568" s="38" t="str">
        <f>'Master Schedule'!B568</f>
        <v/>
      </c>
      <c r="C568" s="39"/>
      <c r="D568" s="40" t="str">
        <f t="shared" si="1"/>
        <v>Saturday</v>
      </c>
      <c r="E568" s="41"/>
      <c r="F568" s="38"/>
      <c r="G568" s="38"/>
      <c r="H568" s="41"/>
      <c r="I568" s="38"/>
      <c r="J568" s="38"/>
      <c r="K568" s="32"/>
      <c r="L568" s="32"/>
      <c r="M568" s="32"/>
      <c r="N568" s="33"/>
      <c r="O568" s="34" t="str">
        <f t="shared" si="3"/>
        <v/>
      </c>
    </row>
    <row r="569" ht="22.5" customHeight="1">
      <c r="A569" s="37"/>
      <c r="B569" s="38" t="str">
        <f>'Master Schedule'!B569</f>
        <v/>
      </c>
      <c r="C569" s="39"/>
      <c r="D569" s="40" t="str">
        <f t="shared" si="1"/>
        <v>Saturday</v>
      </c>
      <c r="E569" s="41"/>
      <c r="F569" s="38"/>
      <c r="G569" s="38"/>
      <c r="H569" s="41"/>
      <c r="I569" s="38"/>
      <c r="J569" s="38"/>
      <c r="K569" s="35"/>
      <c r="L569" s="35"/>
      <c r="M569" s="35"/>
      <c r="N569" s="36"/>
      <c r="O569" s="34" t="str">
        <f t="shared" si="3"/>
        <v/>
      </c>
    </row>
    <row r="570" ht="22.5" customHeight="1">
      <c r="A570" s="37"/>
      <c r="B570" s="38" t="str">
        <f>'Master Schedule'!B570</f>
        <v/>
      </c>
      <c r="C570" s="39"/>
      <c r="D570" s="40" t="str">
        <f t="shared" si="1"/>
        <v>Saturday</v>
      </c>
      <c r="E570" s="41"/>
      <c r="F570" s="38"/>
      <c r="G570" s="38"/>
      <c r="H570" s="41"/>
      <c r="I570" s="38"/>
      <c r="J570" s="38"/>
      <c r="K570" s="32"/>
      <c r="L570" s="32"/>
      <c r="M570" s="32"/>
      <c r="N570" s="33"/>
      <c r="O570" s="34" t="str">
        <f t="shared" si="3"/>
        <v/>
      </c>
    </row>
    <row r="571" ht="22.5" customHeight="1">
      <c r="A571" s="37"/>
      <c r="B571" s="38" t="str">
        <f>'Master Schedule'!B571</f>
        <v/>
      </c>
      <c r="C571" s="39"/>
      <c r="D571" s="40" t="str">
        <f t="shared" si="1"/>
        <v>Saturday</v>
      </c>
      <c r="E571" s="41"/>
      <c r="F571" s="38"/>
      <c r="G571" s="38"/>
      <c r="H571" s="41"/>
      <c r="I571" s="38"/>
      <c r="J571" s="38"/>
      <c r="K571" s="35"/>
      <c r="L571" s="35"/>
      <c r="M571" s="35"/>
      <c r="N571" s="36"/>
      <c r="O571" s="34" t="str">
        <f t="shared" si="3"/>
        <v/>
      </c>
    </row>
    <row r="572" ht="22.5" customHeight="1">
      <c r="A572" s="37"/>
      <c r="B572" s="38" t="str">
        <f>'Master Schedule'!B572</f>
        <v/>
      </c>
      <c r="C572" s="39"/>
      <c r="D572" s="40" t="str">
        <f t="shared" si="1"/>
        <v>Saturday</v>
      </c>
      <c r="E572" s="41"/>
      <c r="F572" s="38"/>
      <c r="G572" s="38"/>
      <c r="H572" s="41"/>
      <c r="I572" s="38"/>
      <c r="J572" s="38"/>
      <c r="K572" s="32"/>
      <c r="L572" s="32"/>
      <c r="M572" s="32"/>
      <c r="N572" s="33"/>
      <c r="O572" s="34" t="str">
        <f t="shared" si="3"/>
        <v/>
      </c>
    </row>
    <row r="573" ht="22.5" customHeight="1">
      <c r="A573" s="37"/>
      <c r="B573" s="38" t="str">
        <f>'Master Schedule'!B573</f>
        <v/>
      </c>
      <c r="C573" s="39"/>
      <c r="D573" s="40" t="str">
        <f t="shared" si="1"/>
        <v>Saturday</v>
      </c>
      <c r="E573" s="41"/>
      <c r="F573" s="38"/>
      <c r="G573" s="38"/>
      <c r="H573" s="41"/>
      <c r="I573" s="38"/>
      <c r="J573" s="38"/>
      <c r="K573" s="35"/>
      <c r="L573" s="35"/>
      <c r="M573" s="35"/>
      <c r="N573" s="36"/>
      <c r="O573" s="34" t="str">
        <f t="shared" si="3"/>
        <v/>
      </c>
    </row>
    <row r="574" ht="22.5" customHeight="1">
      <c r="A574" s="37"/>
      <c r="B574" s="38" t="str">
        <f>'Master Schedule'!B574</f>
        <v/>
      </c>
      <c r="C574" s="39"/>
      <c r="D574" s="40" t="str">
        <f t="shared" si="1"/>
        <v>Saturday</v>
      </c>
      <c r="E574" s="41"/>
      <c r="F574" s="38"/>
      <c r="G574" s="38"/>
      <c r="H574" s="41"/>
      <c r="I574" s="38"/>
      <c r="J574" s="38"/>
      <c r="K574" s="32"/>
      <c r="L574" s="32"/>
      <c r="M574" s="32"/>
      <c r="N574" s="33"/>
      <c r="O574" s="34" t="str">
        <f t="shared" si="3"/>
        <v/>
      </c>
    </row>
    <row r="575" ht="22.5" customHeight="1">
      <c r="A575" s="37"/>
      <c r="B575" s="38" t="str">
        <f>'Master Schedule'!B575</f>
        <v/>
      </c>
      <c r="C575" s="39"/>
      <c r="D575" s="40" t="str">
        <f t="shared" si="1"/>
        <v>Saturday</v>
      </c>
      <c r="E575" s="41"/>
      <c r="F575" s="38"/>
      <c r="G575" s="38"/>
      <c r="H575" s="41"/>
      <c r="I575" s="38"/>
      <c r="J575" s="38"/>
      <c r="K575" s="35"/>
      <c r="L575" s="35"/>
      <c r="M575" s="35"/>
      <c r="N575" s="36"/>
      <c r="O575" s="34" t="str">
        <f t="shared" si="3"/>
        <v/>
      </c>
    </row>
    <row r="576" ht="22.5" customHeight="1">
      <c r="A576" s="37"/>
      <c r="B576" s="38" t="str">
        <f>'Master Schedule'!B576</f>
        <v/>
      </c>
      <c r="C576" s="39"/>
      <c r="D576" s="40" t="str">
        <f t="shared" si="1"/>
        <v>Saturday</v>
      </c>
      <c r="E576" s="41"/>
      <c r="F576" s="38"/>
      <c r="G576" s="38"/>
      <c r="H576" s="41"/>
      <c r="I576" s="38"/>
      <c r="J576" s="38"/>
      <c r="K576" s="32"/>
      <c r="L576" s="32"/>
      <c r="M576" s="32"/>
      <c r="N576" s="33"/>
      <c r="O576" s="34" t="str">
        <f t="shared" si="3"/>
        <v/>
      </c>
    </row>
    <row r="577" ht="22.5" customHeight="1">
      <c r="A577" s="37"/>
      <c r="B577" s="38" t="str">
        <f>'Master Schedule'!B577</f>
        <v/>
      </c>
      <c r="C577" s="39"/>
      <c r="D577" s="40" t="str">
        <f t="shared" si="1"/>
        <v>Saturday</v>
      </c>
      <c r="E577" s="41"/>
      <c r="F577" s="38"/>
      <c r="G577" s="38"/>
      <c r="H577" s="41"/>
      <c r="I577" s="38"/>
      <c r="J577" s="38"/>
      <c r="K577" s="35"/>
      <c r="L577" s="35"/>
      <c r="M577" s="35"/>
      <c r="N577" s="36"/>
      <c r="O577" s="34" t="str">
        <f t="shared" si="3"/>
        <v/>
      </c>
    </row>
    <row r="578" ht="22.5" customHeight="1">
      <c r="A578" s="37"/>
      <c r="B578" s="38" t="str">
        <f>'Master Schedule'!B578</f>
        <v/>
      </c>
      <c r="C578" s="39"/>
      <c r="D578" s="40" t="str">
        <f t="shared" si="1"/>
        <v>Saturday</v>
      </c>
      <c r="E578" s="41"/>
      <c r="F578" s="38"/>
      <c r="G578" s="38"/>
      <c r="H578" s="41"/>
      <c r="I578" s="38"/>
      <c r="J578" s="38"/>
      <c r="K578" s="32"/>
      <c r="L578" s="32"/>
      <c r="M578" s="32"/>
      <c r="N578" s="33"/>
      <c r="O578" s="34" t="str">
        <f t="shared" si="3"/>
        <v/>
      </c>
    </row>
    <row r="579" ht="22.5" customHeight="1">
      <c r="A579" s="37"/>
      <c r="B579" s="38" t="str">
        <f>'Master Schedule'!B579</f>
        <v/>
      </c>
      <c r="C579" s="39"/>
      <c r="D579" s="40" t="str">
        <f t="shared" si="1"/>
        <v>Saturday</v>
      </c>
      <c r="E579" s="41"/>
      <c r="F579" s="38"/>
      <c r="G579" s="38"/>
      <c r="H579" s="41"/>
      <c r="I579" s="38"/>
      <c r="J579" s="38"/>
      <c r="K579" s="35"/>
      <c r="L579" s="35"/>
      <c r="M579" s="35"/>
      <c r="N579" s="36"/>
      <c r="O579" s="34" t="str">
        <f t="shared" si="3"/>
        <v/>
      </c>
    </row>
    <row r="580" ht="22.5" customHeight="1">
      <c r="A580" s="37"/>
      <c r="B580" s="38" t="str">
        <f>'Master Schedule'!B580</f>
        <v/>
      </c>
      <c r="C580" s="39"/>
      <c r="D580" s="40" t="str">
        <f t="shared" si="1"/>
        <v>Saturday</v>
      </c>
      <c r="E580" s="41"/>
      <c r="F580" s="38"/>
      <c r="G580" s="38"/>
      <c r="H580" s="41"/>
      <c r="I580" s="38"/>
      <c r="J580" s="38"/>
      <c r="K580" s="32"/>
      <c r="L580" s="32"/>
      <c r="M580" s="32"/>
      <c r="N580" s="33"/>
      <c r="O580" s="34" t="str">
        <f t="shared" si="3"/>
        <v/>
      </c>
    </row>
    <row r="581" ht="22.5" customHeight="1">
      <c r="A581" s="37"/>
      <c r="B581" s="38" t="str">
        <f>'Master Schedule'!B581</f>
        <v/>
      </c>
      <c r="C581" s="39"/>
      <c r="D581" s="40" t="str">
        <f t="shared" si="1"/>
        <v>Saturday</v>
      </c>
      <c r="E581" s="41"/>
      <c r="F581" s="38"/>
      <c r="G581" s="38"/>
      <c r="H581" s="41"/>
      <c r="I581" s="38"/>
      <c r="J581" s="38"/>
      <c r="K581" s="35"/>
      <c r="L581" s="35"/>
      <c r="M581" s="35"/>
      <c r="N581" s="36"/>
      <c r="O581" s="34" t="str">
        <f t="shared" si="3"/>
        <v/>
      </c>
    </row>
    <row r="582" ht="22.5" customHeight="1">
      <c r="A582" s="37"/>
      <c r="B582" s="38" t="str">
        <f>'Master Schedule'!B582</f>
        <v/>
      </c>
      <c r="C582" s="39"/>
      <c r="D582" s="40" t="str">
        <f t="shared" si="1"/>
        <v>Saturday</v>
      </c>
      <c r="E582" s="41"/>
      <c r="F582" s="38"/>
      <c r="G582" s="38"/>
      <c r="H582" s="41"/>
      <c r="I582" s="38"/>
      <c r="J582" s="38"/>
      <c r="K582" s="32"/>
      <c r="L582" s="32"/>
      <c r="M582" s="32"/>
      <c r="N582" s="33"/>
      <c r="O582" s="34" t="str">
        <f t="shared" si="3"/>
        <v/>
      </c>
    </row>
    <row r="583" ht="22.5" customHeight="1">
      <c r="A583" s="37"/>
      <c r="B583" s="38" t="str">
        <f>'Master Schedule'!B583</f>
        <v/>
      </c>
      <c r="C583" s="39"/>
      <c r="D583" s="40" t="str">
        <f t="shared" si="1"/>
        <v>Saturday</v>
      </c>
      <c r="E583" s="41"/>
      <c r="F583" s="38"/>
      <c r="G583" s="38"/>
      <c r="H583" s="41"/>
      <c r="I583" s="38"/>
      <c r="J583" s="38"/>
      <c r="K583" s="35"/>
      <c r="L583" s="35"/>
      <c r="M583" s="35"/>
      <c r="N583" s="36"/>
      <c r="O583" s="34" t="str">
        <f t="shared" si="3"/>
        <v/>
      </c>
    </row>
    <row r="584" ht="22.5" customHeight="1">
      <c r="A584" s="37"/>
      <c r="B584" s="38" t="str">
        <f>'Master Schedule'!B584</f>
        <v/>
      </c>
      <c r="C584" s="39"/>
      <c r="D584" s="40" t="str">
        <f t="shared" si="1"/>
        <v>Saturday</v>
      </c>
      <c r="E584" s="41"/>
      <c r="F584" s="38"/>
      <c r="G584" s="38"/>
      <c r="H584" s="41"/>
      <c r="I584" s="38"/>
      <c r="J584" s="38"/>
      <c r="K584" s="32"/>
      <c r="L584" s="32"/>
      <c r="M584" s="32"/>
      <c r="N584" s="33"/>
      <c r="O584" s="34" t="str">
        <f t="shared" si="3"/>
        <v/>
      </c>
    </row>
    <row r="585" ht="22.5" customHeight="1">
      <c r="A585" s="37"/>
      <c r="B585" s="38" t="str">
        <f>'Master Schedule'!B585</f>
        <v/>
      </c>
      <c r="C585" s="39"/>
      <c r="D585" s="40" t="str">
        <f t="shared" si="1"/>
        <v>Saturday</v>
      </c>
      <c r="E585" s="41"/>
      <c r="F585" s="38"/>
      <c r="G585" s="38"/>
      <c r="H585" s="41"/>
      <c r="I585" s="38"/>
      <c r="J585" s="38"/>
      <c r="K585" s="35"/>
      <c r="L585" s="35"/>
      <c r="M585" s="35"/>
      <c r="N585" s="36"/>
      <c r="O585" s="34" t="str">
        <f t="shared" si="3"/>
        <v/>
      </c>
    </row>
    <row r="586" ht="22.5" customHeight="1">
      <c r="A586" s="37"/>
      <c r="B586" s="38" t="str">
        <f>'Master Schedule'!B586</f>
        <v/>
      </c>
      <c r="C586" s="39"/>
      <c r="D586" s="40" t="str">
        <f t="shared" si="1"/>
        <v>Saturday</v>
      </c>
      <c r="E586" s="41"/>
      <c r="F586" s="38"/>
      <c r="G586" s="38"/>
      <c r="H586" s="41"/>
      <c r="I586" s="38"/>
      <c r="J586" s="38"/>
      <c r="K586" s="32"/>
      <c r="L586" s="32"/>
      <c r="M586" s="32"/>
      <c r="N586" s="33"/>
      <c r="O586" s="34" t="str">
        <f t="shared" si="3"/>
        <v/>
      </c>
    </row>
    <row r="587" ht="22.5" customHeight="1">
      <c r="A587" s="37"/>
      <c r="B587" s="38" t="str">
        <f>'Master Schedule'!B587</f>
        <v/>
      </c>
      <c r="C587" s="39"/>
      <c r="D587" s="40" t="str">
        <f t="shared" si="1"/>
        <v>Saturday</v>
      </c>
      <c r="E587" s="41"/>
      <c r="F587" s="38"/>
      <c r="G587" s="38"/>
      <c r="H587" s="41"/>
      <c r="I587" s="38"/>
      <c r="J587" s="38"/>
      <c r="K587" s="35"/>
      <c r="L587" s="35"/>
      <c r="M587" s="35"/>
      <c r="N587" s="36"/>
      <c r="O587" s="34" t="str">
        <f t="shared" si="3"/>
        <v/>
      </c>
    </row>
    <row r="588" ht="22.5" customHeight="1">
      <c r="A588" s="37"/>
      <c r="B588" s="38" t="str">
        <f>'Master Schedule'!B588</f>
        <v/>
      </c>
      <c r="C588" s="39"/>
      <c r="D588" s="40" t="str">
        <f t="shared" si="1"/>
        <v>Saturday</v>
      </c>
      <c r="E588" s="41"/>
      <c r="F588" s="38"/>
      <c r="G588" s="38"/>
      <c r="H588" s="41"/>
      <c r="I588" s="38"/>
      <c r="J588" s="38"/>
      <c r="K588" s="32"/>
      <c r="L588" s="32"/>
      <c r="M588" s="32"/>
      <c r="N588" s="33"/>
      <c r="O588" s="34" t="str">
        <f t="shared" si="3"/>
        <v/>
      </c>
    </row>
    <row r="589" ht="22.5" customHeight="1">
      <c r="A589" s="37"/>
      <c r="B589" s="38" t="str">
        <f>'Master Schedule'!B589</f>
        <v/>
      </c>
      <c r="C589" s="39"/>
      <c r="D589" s="40" t="str">
        <f t="shared" si="1"/>
        <v>Saturday</v>
      </c>
      <c r="E589" s="41"/>
      <c r="F589" s="38"/>
      <c r="G589" s="38"/>
      <c r="H589" s="41"/>
      <c r="I589" s="38"/>
      <c r="J589" s="38"/>
      <c r="K589" s="35"/>
      <c r="L589" s="35"/>
      <c r="M589" s="35"/>
      <c r="N589" s="36"/>
      <c r="O589" s="34" t="str">
        <f t="shared" si="3"/>
        <v/>
      </c>
    </row>
    <row r="590" ht="22.5" customHeight="1">
      <c r="A590" s="37"/>
      <c r="B590" s="38" t="str">
        <f>'Master Schedule'!B590</f>
        <v/>
      </c>
      <c r="C590" s="39"/>
      <c r="D590" s="40" t="str">
        <f t="shared" si="1"/>
        <v>Saturday</v>
      </c>
      <c r="E590" s="41"/>
      <c r="F590" s="38"/>
      <c r="G590" s="38"/>
      <c r="H590" s="41"/>
      <c r="I590" s="38"/>
      <c r="J590" s="38"/>
      <c r="K590" s="32"/>
      <c r="L590" s="32"/>
      <c r="M590" s="32"/>
      <c r="N590" s="33"/>
      <c r="O590" s="34" t="str">
        <f t="shared" si="3"/>
        <v/>
      </c>
    </row>
    <row r="591" ht="22.5" customHeight="1">
      <c r="A591" s="37"/>
      <c r="B591" s="38" t="str">
        <f>'Master Schedule'!B591</f>
        <v/>
      </c>
      <c r="C591" s="39"/>
      <c r="D591" s="40" t="str">
        <f t="shared" si="1"/>
        <v>Saturday</v>
      </c>
      <c r="E591" s="41"/>
      <c r="F591" s="38"/>
      <c r="G591" s="38"/>
      <c r="H591" s="41"/>
      <c r="I591" s="38"/>
      <c r="J591" s="38"/>
      <c r="K591" s="35"/>
      <c r="L591" s="35"/>
      <c r="M591" s="35"/>
      <c r="N591" s="36"/>
      <c r="O591" s="34" t="str">
        <f t="shared" si="3"/>
        <v/>
      </c>
    </row>
    <row r="592" ht="22.5" customHeight="1">
      <c r="A592" s="37"/>
      <c r="B592" s="38" t="str">
        <f>'Master Schedule'!B592</f>
        <v/>
      </c>
      <c r="C592" s="39"/>
      <c r="D592" s="40" t="str">
        <f t="shared" si="1"/>
        <v>Saturday</v>
      </c>
      <c r="E592" s="41"/>
      <c r="F592" s="38"/>
      <c r="G592" s="38"/>
      <c r="H592" s="41"/>
      <c r="I592" s="38"/>
      <c r="J592" s="38"/>
      <c r="K592" s="32"/>
      <c r="L592" s="32"/>
      <c r="M592" s="32"/>
      <c r="N592" s="33"/>
      <c r="O592" s="34" t="str">
        <f t="shared" si="3"/>
        <v/>
      </c>
    </row>
    <row r="593" ht="22.5" customHeight="1">
      <c r="A593" s="37"/>
      <c r="B593" s="38" t="str">
        <f>'Master Schedule'!B593</f>
        <v/>
      </c>
      <c r="C593" s="39"/>
      <c r="D593" s="40" t="str">
        <f t="shared" si="1"/>
        <v>Saturday</v>
      </c>
      <c r="E593" s="41"/>
      <c r="F593" s="38"/>
      <c r="G593" s="38"/>
      <c r="H593" s="41"/>
      <c r="I593" s="38"/>
      <c r="J593" s="38"/>
      <c r="K593" s="35"/>
      <c r="L593" s="35"/>
      <c r="M593" s="35"/>
      <c r="N593" s="36"/>
      <c r="O593" s="34" t="str">
        <f t="shared" si="3"/>
        <v/>
      </c>
    </row>
    <row r="594" ht="22.5" customHeight="1">
      <c r="A594" s="37"/>
      <c r="B594" s="38" t="str">
        <f>'Master Schedule'!B594</f>
        <v/>
      </c>
      <c r="C594" s="39"/>
      <c r="D594" s="40" t="str">
        <f t="shared" si="1"/>
        <v>Saturday</v>
      </c>
      <c r="E594" s="41"/>
      <c r="F594" s="38"/>
      <c r="G594" s="38"/>
      <c r="H594" s="41"/>
      <c r="I594" s="38"/>
      <c r="J594" s="38"/>
      <c r="K594" s="32"/>
      <c r="L594" s="32"/>
      <c r="M594" s="32"/>
      <c r="N594" s="33"/>
      <c r="O594" s="34" t="str">
        <f t="shared" si="3"/>
        <v/>
      </c>
    </row>
    <row r="595" ht="22.5" customHeight="1">
      <c r="A595" s="37"/>
      <c r="B595" s="38" t="str">
        <f>'Master Schedule'!B595</f>
        <v/>
      </c>
      <c r="C595" s="39"/>
      <c r="D595" s="40" t="str">
        <f t="shared" si="1"/>
        <v>Saturday</v>
      </c>
      <c r="E595" s="41"/>
      <c r="F595" s="38"/>
      <c r="G595" s="38"/>
      <c r="H595" s="41"/>
      <c r="I595" s="38"/>
      <c r="J595" s="38"/>
      <c r="K595" s="35"/>
      <c r="L595" s="35"/>
      <c r="M595" s="35"/>
      <c r="N595" s="36"/>
      <c r="O595" s="34" t="str">
        <f t="shared" si="3"/>
        <v/>
      </c>
    </row>
    <row r="596" ht="22.5" customHeight="1">
      <c r="A596" s="37"/>
      <c r="B596" s="38" t="str">
        <f>'Master Schedule'!B596</f>
        <v/>
      </c>
      <c r="C596" s="39"/>
      <c r="D596" s="40" t="str">
        <f t="shared" si="1"/>
        <v>Saturday</v>
      </c>
      <c r="E596" s="41"/>
      <c r="F596" s="38"/>
      <c r="G596" s="38"/>
      <c r="H596" s="41"/>
      <c r="I596" s="38"/>
      <c r="J596" s="38"/>
      <c r="K596" s="32"/>
      <c r="L596" s="32"/>
      <c r="M596" s="32"/>
      <c r="N596" s="33"/>
      <c r="O596" s="34" t="str">
        <f t="shared" si="3"/>
        <v/>
      </c>
    </row>
    <row r="597" ht="22.5" customHeight="1">
      <c r="A597" s="37"/>
      <c r="B597" s="38" t="str">
        <f>'Master Schedule'!B597</f>
        <v/>
      </c>
      <c r="C597" s="39"/>
      <c r="D597" s="40" t="str">
        <f t="shared" si="1"/>
        <v>Saturday</v>
      </c>
      <c r="E597" s="41"/>
      <c r="F597" s="38"/>
      <c r="G597" s="38"/>
      <c r="H597" s="41"/>
      <c r="I597" s="38"/>
      <c r="J597" s="38"/>
      <c r="K597" s="35"/>
      <c r="L597" s="35"/>
      <c r="M597" s="35"/>
      <c r="N597" s="36"/>
      <c r="O597" s="34" t="str">
        <f t="shared" si="3"/>
        <v/>
      </c>
    </row>
    <row r="598" ht="22.5" customHeight="1">
      <c r="A598" s="37"/>
      <c r="B598" s="38" t="str">
        <f>'Master Schedule'!B598</f>
        <v/>
      </c>
      <c r="C598" s="39"/>
      <c r="D598" s="40" t="str">
        <f t="shared" si="1"/>
        <v>Saturday</v>
      </c>
      <c r="E598" s="41"/>
      <c r="F598" s="38"/>
      <c r="G598" s="38"/>
      <c r="H598" s="41"/>
      <c r="I598" s="38"/>
      <c r="J598" s="38"/>
      <c r="K598" s="32"/>
      <c r="L598" s="32"/>
      <c r="M598" s="32"/>
      <c r="N598" s="33"/>
      <c r="O598" s="34" t="str">
        <f t="shared" si="3"/>
        <v/>
      </c>
    </row>
    <row r="599" ht="22.5" customHeight="1">
      <c r="A599" s="37"/>
      <c r="B599" s="38" t="str">
        <f>'Master Schedule'!B599</f>
        <v/>
      </c>
      <c r="C599" s="39"/>
      <c r="D599" s="40" t="str">
        <f t="shared" si="1"/>
        <v>Saturday</v>
      </c>
      <c r="E599" s="41"/>
      <c r="F599" s="38"/>
      <c r="G599" s="38"/>
      <c r="H599" s="41"/>
      <c r="I599" s="38"/>
      <c r="J599" s="38"/>
      <c r="K599" s="35"/>
      <c r="L599" s="35"/>
      <c r="M599" s="35"/>
      <c r="N599" s="36"/>
      <c r="O599" s="34" t="str">
        <f t="shared" si="3"/>
        <v/>
      </c>
    </row>
    <row r="600" ht="22.5" customHeight="1">
      <c r="A600" s="37"/>
      <c r="B600" s="38" t="str">
        <f>'Master Schedule'!B600</f>
        <v/>
      </c>
      <c r="C600" s="39"/>
      <c r="D600" s="40" t="str">
        <f t="shared" si="1"/>
        <v>Saturday</v>
      </c>
      <c r="E600" s="41"/>
      <c r="F600" s="38"/>
      <c r="G600" s="38"/>
      <c r="H600" s="41"/>
      <c r="I600" s="38"/>
      <c r="J600" s="38"/>
      <c r="K600" s="32"/>
      <c r="L600" s="32"/>
      <c r="M600" s="32"/>
      <c r="N600" s="33"/>
      <c r="O600" s="34" t="str">
        <f t="shared" si="3"/>
        <v/>
      </c>
    </row>
    <row r="601" ht="22.5" customHeight="1">
      <c r="A601" s="37"/>
      <c r="B601" s="38" t="str">
        <f>'Master Schedule'!B601</f>
        <v/>
      </c>
      <c r="C601" s="39"/>
      <c r="D601" s="40" t="str">
        <f t="shared" si="1"/>
        <v>Saturday</v>
      </c>
      <c r="E601" s="41"/>
      <c r="F601" s="38"/>
      <c r="G601" s="38"/>
      <c r="H601" s="41"/>
      <c r="I601" s="38"/>
      <c r="J601" s="38"/>
      <c r="K601" s="35"/>
      <c r="L601" s="35"/>
      <c r="M601" s="35"/>
      <c r="N601" s="36"/>
      <c r="O601" s="34" t="str">
        <f t="shared" si="3"/>
        <v/>
      </c>
    </row>
    <row r="602" ht="22.5" customHeight="1">
      <c r="A602" s="37"/>
      <c r="B602" s="38" t="str">
        <f>'Master Schedule'!B602</f>
        <v/>
      </c>
      <c r="C602" s="39"/>
      <c r="D602" s="40" t="str">
        <f t="shared" si="1"/>
        <v>Saturday</v>
      </c>
      <c r="E602" s="41"/>
      <c r="F602" s="38"/>
      <c r="G602" s="38"/>
      <c r="H602" s="41"/>
      <c r="I602" s="38"/>
      <c r="J602" s="38"/>
      <c r="K602" s="32"/>
      <c r="L602" s="32"/>
      <c r="M602" s="32"/>
      <c r="N602" s="33"/>
      <c r="O602" s="34" t="str">
        <f t="shared" si="3"/>
        <v/>
      </c>
    </row>
    <row r="603" ht="22.5" customHeight="1">
      <c r="A603" s="37"/>
      <c r="B603" s="38" t="str">
        <f>'Master Schedule'!B603</f>
        <v/>
      </c>
      <c r="C603" s="39"/>
      <c r="D603" s="40" t="str">
        <f t="shared" si="1"/>
        <v>Saturday</v>
      </c>
      <c r="E603" s="41"/>
      <c r="F603" s="38"/>
      <c r="G603" s="38"/>
      <c r="H603" s="41"/>
      <c r="I603" s="38"/>
      <c r="J603" s="38"/>
      <c r="K603" s="35"/>
      <c r="L603" s="35"/>
      <c r="M603" s="35"/>
      <c r="N603" s="36"/>
      <c r="O603" s="34" t="str">
        <f t="shared" si="3"/>
        <v/>
      </c>
    </row>
    <row r="604" ht="22.5" customHeight="1">
      <c r="A604" s="37"/>
      <c r="B604" s="38" t="str">
        <f>'Master Schedule'!B604</f>
        <v/>
      </c>
      <c r="C604" s="39"/>
      <c r="D604" s="40" t="str">
        <f t="shared" si="1"/>
        <v>Saturday</v>
      </c>
      <c r="E604" s="41"/>
      <c r="F604" s="38"/>
      <c r="G604" s="38"/>
      <c r="H604" s="41"/>
      <c r="I604" s="38"/>
      <c r="J604" s="38"/>
      <c r="K604" s="32"/>
      <c r="L604" s="32"/>
      <c r="M604" s="32"/>
      <c r="N604" s="33"/>
      <c r="O604" s="34" t="str">
        <f t="shared" si="3"/>
        <v/>
      </c>
    </row>
    <row r="605" ht="22.5" customHeight="1">
      <c r="A605" s="37"/>
      <c r="B605" s="38" t="str">
        <f>'Master Schedule'!B605</f>
        <v/>
      </c>
      <c r="C605" s="39"/>
      <c r="D605" s="40" t="str">
        <f t="shared" si="1"/>
        <v>Saturday</v>
      </c>
      <c r="E605" s="41"/>
      <c r="F605" s="38"/>
      <c r="G605" s="38"/>
      <c r="H605" s="41"/>
      <c r="I605" s="38"/>
      <c r="J605" s="38"/>
      <c r="K605" s="35"/>
      <c r="L605" s="35"/>
      <c r="M605" s="35"/>
      <c r="N605" s="36"/>
      <c r="O605" s="34" t="str">
        <f t="shared" si="3"/>
        <v/>
      </c>
    </row>
    <row r="606" ht="22.5" customHeight="1">
      <c r="A606" s="37"/>
      <c r="B606" s="38" t="str">
        <f>'Master Schedule'!B606</f>
        <v/>
      </c>
      <c r="C606" s="39"/>
      <c r="D606" s="40" t="str">
        <f t="shared" si="1"/>
        <v>Saturday</v>
      </c>
      <c r="E606" s="41"/>
      <c r="F606" s="38"/>
      <c r="G606" s="38"/>
      <c r="H606" s="41"/>
      <c r="I606" s="38"/>
      <c r="J606" s="38"/>
      <c r="K606" s="32"/>
      <c r="L606" s="32"/>
      <c r="M606" s="32"/>
      <c r="N606" s="33"/>
      <c r="O606" s="34" t="str">
        <f t="shared" si="3"/>
        <v/>
      </c>
    </row>
    <row r="607" ht="22.5" customHeight="1">
      <c r="A607" s="37"/>
      <c r="B607" s="38" t="str">
        <f>'Master Schedule'!B607</f>
        <v/>
      </c>
      <c r="C607" s="39"/>
      <c r="D607" s="40" t="str">
        <f t="shared" si="1"/>
        <v>Saturday</v>
      </c>
      <c r="E607" s="41"/>
      <c r="F607" s="38"/>
      <c r="G607" s="38"/>
      <c r="H607" s="41"/>
      <c r="I607" s="38"/>
      <c r="J607" s="38"/>
      <c r="K607" s="35"/>
      <c r="L607" s="35"/>
      <c r="M607" s="35"/>
      <c r="N607" s="36"/>
      <c r="O607" s="34" t="str">
        <f t="shared" si="3"/>
        <v/>
      </c>
    </row>
    <row r="608" ht="22.5" customHeight="1">
      <c r="A608" s="37"/>
      <c r="B608" s="38" t="str">
        <f>'Master Schedule'!B608</f>
        <v/>
      </c>
      <c r="C608" s="39"/>
      <c r="D608" s="40" t="str">
        <f t="shared" si="1"/>
        <v>Saturday</v>
      </c>
      <c r="E608" s="41"/>
      <c r="F608" s="38"/>
      <c r="G608" s="38"/>
      <c r="H608" s="41"/>
      <c r="I608" s="38"/>
      <c r="J608" s="38"/>
      <c r="K608" s="32"/>
      <c r="L608" s="32"/>
      <c r="M608" s="32"/>
      <c r="N608" s="33"/>
      <c r="O608" s="34" t="str">
        <f t="shared" si="3"/>
        <v/>
      </c>
    </row>
    <row r="609" ht="22.5" customHeight="1">
      <c r="A609" s="37"/>
      <c r="B609" s="38" t="str">
        <f>'Master Schedule'!B609</f>
        <v/>
      </c>
      <c r="C609" s="39"/>
      <c r="D609" s="40" t="str">
        <f t="shared" si="1"/>
        <v>Saturday</v>
      </c>
      <c r="E609" s="41"/>
      <c r="F609" s="38"/>
      <c r="G609" s="38"/>
      <c r="H609" s="41"/>
      <c r="I609" s="38"/>
      <c r="J609" s="38"/>
      <c r="K609" s="35"/>
      <c r="L609" s="35"/>
      <c r="M609" s="35"/>
      <c r="N609" s="36"/>
      <c r="O609" s="34" t="str">
        <f t="shared" si="3"/>
        <v/>
      </c>
    </row>
    <row r="610" ht="22.5" customHeight="1">
      <c r="A610" s="37"/>
      <c r="B610" s="38" t="str">
        <f>'Master Schedule'!B610</f>
        <v/>
      </c>
      <c r="C610" s="39"/>
      <c r="D610" s="40" t="str">
        <f t="shared" si="1"/>
        <v>Saturday</v>
      </c>
      <c r="E610" s="41"/>
      <c r="F610" s="38"/>
      <c r="G610" s="38"/>
      <c r="H610" s="41"/>
      <c r="I610" s="38"/>
      <c r="J610" s="38"/>
      <c r="K610" s="32"/>
      <c r="L610" s="32"/>
      <c r="M610" s="32"/>
      <c r="N610" s="33"/>
      <c r="O610" s="34" t="str">
        <f t="shared" si="3"/>
        <v/>
      </c>
    </row>
    <row r="611" ht="22.5" customHeight="1">
      <c r="A611" s="37"/>
      <c r="B611" s="38" t="str">
        <f>'Master Schedule'!B611</f>
        <v/>
      </c>
      <c r="C611" s="39"/>
      <c r="D611" s="40" t="str">
        <f t="shared" si="1"/>
        <v>Saturday</v>
      </c>
      <c r="E611" s="41"/>
      <c r="F611" s="38"/>
      <c r="G611" s="38"/>
      <c r="H611" s="41"/>
      <c r="I611" s="38"/>
      <c r="J611" s="38"/>
      <c r="K611" s="42" t="s">
        <v>12</v>
      </c>
      <c r="L611" s="42" t="s">
        <v>13</v>
      </c>
      <c r="M611" s="23" t="s">
        <v>14</v>
      </c>
      <c r="N611" s="24" t="s">
        <v>15</v>
      </c>
      <c r="O611" s="25" t="s">
        <v>9</v>
      </c>
    </row>
    <row r="612" ht="22.5" customHeight="1">
      <c r="A612" s="37"/>
      <c r="B612" s="38" t="str">
        <f>'Master Schedule'!B612</f>
        <v/>
      </c>
      <c r="C612" s="39"/>
      <c r="D612" s="40" t="str">
        <f t="shared" si="1"/>
        <v>Saturday</v>
      </c>
      <c r="E612" s="41"/>
      <c r="F612" s="38"/>
      <c r="G612" s="38"/>
      <c r="H612" s="41"/>
      <c r="I612" s="38"/>
      <c r="J612" s="38"/>
      <c r="K612" s="35"/>
      <c r="L612" s="35"/>
      <c r="M612" s="35"/>
      <c r="N612" s="36"/>
      <c r="O612" s="34" t="str">
        <f t="shared" ref="O612:O915" si="4">IF(G612="", "",
   IF(AND(K612="✅", L612="✅", M612="✅", N612="✅"), "✅ Approved",
   IF(OR(K612="❌", L612="❌", M612="❌", N612="❌"), "❌ Denied",
   "⌛️ Pending")))
</f>
        <v/>
      </c>
    </row>
    <row r="613" ht="22.5" customHeight="1">
      <c r="A613" s="37"/>
      <c r="B613" s="38" t="str">
        <f>'Master Schedule'!B613</f>
        <v/>
      </c>
      <c r="C613" s="39"/>
      <c r="D613" s="40" t="str">
        <f t="shared" si="1"/>
        <v>Saturday</v>
      </c>
      <c r="E613" s="41"/>
      <c r="F613" s="38"/>
      <c r="G613" s="38"/>
      <c r="H613" s="41"/>
      <c r="I613" s="38"/>
      <c r="J613" s="38"/>
      <c r="K613" s="32"/>
      <c r="L613" s="32"/>
      <c r="M613" s="32"/>
      <c r="N613" s="33"/>
      <c r="O613" s="34" t="str">
        <f t="shared" si="4"/>
        <v/>
      </c>
    </row>
    <row r="614" ht="22.5" customHeight="1">
      <c r="A614" s="37"/>
      <c r="B614" s="38" t="str">
        <f>'Master Schedule'!B614</f>
        <v/>
      </c>
      <c r="C614" s="39"/>
      <c r="D614" s="40" t="str">
        <f t="shared" si="1"/>
        <v>Saturday</v>
      </c>
      <c r="E614" s="41"/>
      <c r="F614" s="38"/>
      <c r="G614" s="38"/>
      <c r="H614" s="41"/>
      <c r="I614" s="38"/>
      <c r="J614" s="38"/>
      <c r="K614" s="35"/>
      <c r="L614" s="35"/>
      <c r="M614" s="35"/>
      <c r="N614" s="36"/>
      <c r="O614" s="34" t="str">
        <f t="shared" si="4"/>
        <v/>
      </c>
    </row>
    <row r="615" ht="22.5" customHeight="1">
      <c r="A615" s="37"/>
      <c r="B615" s="38" t="str">
        <f>'Master Schedule'!B615</f>
        <v/>
      </c>
      <c r="C615" s="39"/>
      <c r="D615" s="40" t="str">
        <f t="shared" si="1"/>
        <v>Saturday</v>
      </c>
      <c r="E615" s="41"/>
      <c r="F615" s="38"/>
      <c r="G615" s="38"/>
      <c r="H615" s="41"/>
      <c r="I615" s="38"/>
      <c r="J615" s="38"/>
      <c r="K615" s="32"/>
      <c r="L615" s="32"/>
      <c r="M615" s="32"/>
      <c r="N615" s="33"/>
      <c r="O615" s="34" t="str">
        <f t="shared" si="4"/>
        <v/>
      </c>
    </row>
    <row r="616" ht="22.5" customHeight="1">
      <c r="A616" s="37"/>
      <c r="B616" s="38" t="str">
        <f>'Master Schedule'!B616</f>
        <v/>
      </c>
      <c r="C616" s="39"/>
      <c r="D616" s="40" t="str">
        <f t="shared" si="1"/>
        <v>Saturday</v>
      </c>
      <c r="E616" s="41"/>
      <c r="F616" s="38"/>
      <c r="G616" s="38"/>
      <c r="H616" s="41"/>
      <c r="I616" s="38"/>
      <c r="J616" s="38"/>
      <c r="K616" s="35"/>
      <c r="L616" s="35"/>
      <c r="M616" s="35"/>
      <c r="N616" s="36"/>
      <c r="O616" s="34" t="str">
        <f t="shared" si="4"/>
        <v/>
      </c>
    </row>
    <row r="617" ht="22.5" customHeight="1">
      <c r="A617" s="37"/>
      <c r="B617" s="38" t="str">
        <f>'Master Schedule'!B617</f>
        <v/>
      </c>
      <c r="C617" s="39"/>
      <c r="D617" s="40" t="str">
        <f t="shared" si="1"/>
        <v>Saturday</v>
      </c>
      <c r="E617" s="41"/>
      <c r="F617" s="38"/>
      <c r="G617" s="38"/>
      <c r="H617" s="41"/>
      <c r="I617" s="38"/>
      <c r="J617" s="38"/>
      <c r="K617" s="32"/>
      <c r="L617" s="32"/>
      <c r="M617" s="32"/>
      <c r="N617" s="33"/>
      <c r="O617" s="34" t="str">
        <f t="shared" si="4"/>
        <v/>
      </c>
    </row>
    <row r="618" ht="22.5" customHeight="1">
      <c r="A618" s="37"/>
      <c r="B618" s="38" t="str">
        <f>'Master Schedule'!B618</f>
        <v/>
      </c>
      <c r="C618" s="39"/>
      <c r="D618" s="40" t="str">
        <f t="shared" si="1"/>
        <v>Saturday</v>
      </c>
      <c r="E618" s="41"/>
      <c r="F618" s="38"/>
      <c r="G618" s="38"/>
      <c r="H618" s="41"/>
      <c r="I618" s="38"/>
      <c r="J618" s="38"/>
      <c r="K618" s="35"/>
      <c r="L618" s="35"/>
      <c r="M618" s="35"/>
      <c r="N618" s="36"/>
      <c r="O618" s="34" t="str">
        <f t="shared" si="4"/>
        <v/>
      </c>
    </row>
    <row r="619" ht="22.5" customHeight="1">
      <c r="A619" s="37"/>
      <c r="B619" s="38" t="str">
        <f>'Master Schedule'!B619</f>
        <v/>
      </c>
      <c r="C619" s="39"/>
      <c r="D619" s="40" t="str">
        <f t="shared" si="1"/>
        <v>Saturday</v>
      </c>
      <c r="E619" s="41"/>
      <c r="F619" s="38"/>
      <c r="G619" s="38"/>
      <c r="H619" s="41"/>
      <c r="I619" s="38"/>
      <c r="J619" s="38"/>
      <c r="K619" s="32"/>
      <c r="L619" s="32"/>
      <c r="M619" s="32"/>
      <c r="N619" s="33"/>
      <c r="O619" s="34" t="str">
        <f t="shared" si="4"/>
        <v/>
      </c>
    </row>
    <row r="620" ht="22.5" customHeight="1">
      <c r="A620" s="37"/>
      <c r="B620" s="38" t="str">
        <f>'Master Schedule'!B620</f>
        <v/>
      </c>
      <c r="C620" s="39"/>
      <c r="D620" s="40" t="str">
        <f t="shared" si="1"/>
        <v>Saturday</v>
      </c>
      <c r="E620" s="41"/>
      <c r="F620" s="38"/>
      <c r="G620" s="38"/>
      <c r="H620" s="41"/>
      <c r="I620" s="38"/>
      <c r="J620" s="38"/>
      <c r="K620" s="35"/>
      <c r="L620" s="35"/>
      <c r="M620" s="35"/>
      <c r="N620" s="36"/>
      <c r="O620" s="34" t="str">
        <f t="shared" si="4"/>
        <v/>
      </c>
    </row>
    <row r="621" ht="22.5" customHeight="1">
      <c r="A621" s="37"/>
      <c r="B621" s="38" t="str">
        <f>'Master Schedule'!B621</f>
        <v/>
      </c>
      <c r="C621" s="39"/>
      <c r="D621" s="40" t="str">
        <f t="shared" si="1"/>
        <v>Saturday</v>
      </c>
      <c r="E621" s="41"/>
      <c r="F621" s="38"/>
      <c r="G621" s="38"/>
      <c r="H621" s="41"/>
      <c r="I621" s="38"/>
      <c r="J621" s="38"/>
      <c r="K621" s="32"/>
      <c r="L621" s="32"/>
      <c r="M621" s="32"/>
      <c r="N621" s="33"/>
      <c r="O621" s="34" t="str">
        <f t="shared" si="4"/>
        <v/>
      </c>
    </row>
    <row r="622" ht="22.5" customHeight="1">
      <c r="A622" s="37"/>
      <c r="B622" s="38" t="str">
        <f>'Master Schedule'!B622</f>
        <v/>
      </c>
      <c r="C622" s="39"/>
      <c r="D622" s="40" t="str">
        <f t="shared" si="1"/>
        <v>Saturday</v>
      </c>
      <c r="E622" s="41"/>
      <c r="F622" s="38"/>
      <c r="G622" s="38"/>
      <c r="H622" s="41"/>
      <c r="I622" s="38"/>
      <c r="J622" s="38"/>
      <c r="K622" s="35"/>
      <c r="L622" s="35"/>
      <c r="M622" s="35"/>
      <c r="N622" s="36"/>
      <c r="O622" s="34" t="str">
        <f t="shared" si="4"/>
        <v/>
      </c>
    </row>
    <row r="623" ht="22.5" customHeight="1">
      <c r="A623" s="37"/>
      <c r="B623" s="38" t="str">
        <f>'Master Schedule'!B623</f>
        <v/>
      </c>
      <c r="C623" s="39"/>
      <c r="D623" s="40" t="str">
        <f t="shared" si="1"/>
        <v>Saturday</v>
      </c>
      <c r="E623" s="41"/>
      <c r="F623" s="38"/>
      <c r="G623" s="38"/>
      <c r="H623" s="41"/>
      <c r="I623" s="38"/>
      <c r="J623" s="38"/>
      <c r="K623" s="32"/>
      <c r="L623" s="32"/>
      <c r="M623" s="32"/>
      <c r="N623" s="33"/>
      <c r="O623" s="34" t="str">
        <f t="shared" si="4"/>
        <v/>
      </c>
    </row>
    <row r="624" ht="22.5" customHeight="1">
      <c r="A624" s="37"/>
      <c r="B624" s="38" t="str">
        <f>'Master Schedule'!B624</f>
        <v/>
      </c>
      <c r="C624" s="39"/>
      <c r="D624" s="40" t="str">
        <f t="shared" si="1"/>
        <v>Saturday</v>
      </c>
      <c r="E624" s="41"/>
      <c r="F624" s="38"/>
      <c r="G624" s="38"/>
      <c r="H624" s="41"/>
      <c r="I624" s="38"/>
      <c r="J624" s="38"/>
      <c r="K624" s="35"/>
      <c r="L624" s="35"/>
      <c r="M624" s="35"/>
      <c r="N624" s="36"/>
      <c r="O624" s="34" t="str">
        <f t="shared" si="4"/>
        <v/>
      </c>
    </row>
    <row r="625" ht="22.5" customHeight="1">
      <c r="A625" s="37"/>
      <c r="B625" s="38" t="str">
        <f>'Master Schedule'!B625</f>
        <v/>
      </c>
      <c r="C625" s="39"/>
      <c r="D625" s="40" t="str">
        <f t="shared" si="1"/>
        <v>Saturday</v>
      </c>
      <c r="E625" s="41"/>
      <c r="F625" s="38"/>
      <c r="G625" s="38"/>
      <c r="H625" s="41"/>
      <c r="I625" s="38"/>
      <c r="J625" s="38"/>
      <c r="K625" s="32"/>
      <c r="L625" s="32"/>
      <c r="M625" s="32"/>
      <c r="N625" s="33"/>
      <c r="O625" s="34" t="str">
        <f t="shared" si="4"/>
        <v/>
      </c>
    </row>
    <row r="626" ht="22.5" customHeight="1">
      <c r="A626" s="37"/>
      <c r="B626" s="38" t="str">
        <f>'Master Schedule'!B626</f>
        <v/>
      </c>
      <c r="C626" s="39"/>
      <c r="D626" s="40" t="str">
        <f t="shared" si="1"/>
        <v>Saturday</v>
      </c>
      <c r="E626" s="41"/>
      <c r="F626" s="38"/>
      <c r="G626" s="38"/>
      <c r="H626" s="41"/>
      <c r="I626" s="38"/>
      <c r="J626" s="38"/>
      <c r="K626" s="35"/>
      <c r="L626" s="35"/>
      <c r="M626" s="35"/>
      <c r="N626" s="36"/>
      <c r="O626" s="34" t="str">
        <f t="shared" si="4"/>
        <v/>
      </c>
    </row>
    <row r="627" ht="22.5" customHeight="1">
      <c r="A627" s="37"/>
      <c r="B627" s="38" t="str">
        <f>'Master Schedule'!B627</f>
        <v/>
      </c>
      <c r="C627" s="39"/>
      <c r="D627" s="40" t="str">
        <f t="shared" si="1"/>
        <v>Saturday</v>
      </c>
      <c r="E627" s="41"/>
      <c r="F627" s="38"/>
      <c r="G627" s="38"/>
      <c r="H627" s="41"/>
      <c r="I627" s="38"/>
      <c r="J627" s="38"/>
      <c r="K627" s="32"/>
      <c r="L627" s="32"/>
      <c r="M627" s="32"/>
      <c r="N627" s="33"/>
      <c r="O627" s="34" t="str">
        <f t="shared" si="4"/>
        <v/>
      </c>
    </row>
    <row r="628" ht="22.5" customHeight="1">
      <c r="A628" s="37"/>
      <c r="B628" s="38" t="str">
        <f>'Master Schedule'!B628</f>
        <v/>
      </c>
      <c r="C628" s="39"/>
      <c r="D628" s="40" t="str">
        <f t="shared" si="1"/>
        <v>Saturday</v>
      </c>
      <c r="E628" s="41"/>
      <c r="F628" s="38"/>
      <c r="G628" s="38"/>
      <c r="H628" s="41"/>
      <c r="I628" s="38"/>
      <c r="J628" s="38"/>
      <c r="K628" s="35"/>
      <c r="L628" s="35"/>
      <c r="M628" s="35"/>
      <c r="N628" s="36"/>
      <c r="O628" s="34" t="str">
        <f t="shared" si="4"/>
        <v/>
      </c>
    </row>
    <row r="629" ht="22.5" customHeight="1">
      <c r="A629" s="37"/>
      <c r="B629" s="38" t="str">
        <f>'Master Schedule'!B629</f>
        <v/>
      </c>
      <c r="C629" s="39"/>
      <c r="D629" s="40" t="str">
        <f t="shared" si="1"/>
        <v>Saturday</v>
      </c>
      <c r="E629" s="41"/>
      <c r="F629" s="38"/>
      <c r="G629" s="38"/>
      <c r="H629" s="41"/>
      <c r="I629" s="38"/>
      <c r="J629" s="38"/>
      <c r="K629" s="32"/>
      <c r="L629" s="32"/>
      <c r="M629" s="32"/>
      <c r="N629" s="33"/>
      <c r="O629" s="34" t="str">
        <f t="shared" si="4"/>
        <v/>
      </c>
    </row>
    <row r="630" ht="22.5" customHeight="1">
      <c r="A630" s="37"/>
      <c r="B630" s="38" t="str">
        <f>'Master Schedule'!B630</f>
        <v/>
      </c>
      <c r="C630" s="39"/>
      <c r="D630" s="40" t="str">
        <f t="shared" si="1"/>
        <v>Saturday</v>
      </c>
      <c r="E630" s="41"/>
      <c r="F630" s="38"/>
      <c r="G630" s="38"/>
      <c r="H630" s="41"/>
      <c r="I630" s="38"/>
      <c r="J630" s="38"/>
      <c r="K630" s="35"/>
      <c r="L630" s="35"/>
      <c r="M630" s="35"/>
      <c r="N630" s="36"/>
      <c r="O630" s="34" t="str">
        <f t="shared" si="4"/>
        <v/>
      </c>
    </row>
    <row r="631" ht="22.5" customHeight="1">
      <c r="A631" s="37"/>
      <c r="B631" s="38" t="str">
        <f>'Master Schedule'!B631</f>
        <v/>
      </c>
      <c r="C631" s="39"/>
      <c r="D631" s="40" t="str">
        <f t="shared" si="1"/>
        <v>Saturday</v>
      </c>
      <c r="E631" s="41"/>
      <c r="F631" s="38"/>
      <c r="G631" s="38"/>
      <c r="H631" s="41"/>
      <c r="I631" s="38"/>
      <c r="J631" s="38"/>
      <c r="K631" s="32"/>
      <c r="L631" s="32"/>
      <c r="M631" s="32"/>
      <c r="N631" s="33"/>
      <c r="O631" s="34" t="str">
        <f t="shared" si="4"/>
        <v/>
      </c>
    </row>
    <row r="632" ht="22.5" customHeight="1">
      <c r="A632" s="37"/>
      <c r="B632" s="38" t="str">
        <f>'Master Schedule'!B632</f>
        <v/>
      </c>
      <c r="C632" s="39"/>
      <c r="D632" s="40" t="str">
        <f t="shared" si="1"/>
        <v>Saturday</v>
      </c>
      <c r="E632" s="41"/>
      <c r="F632" s="38"/>
      <c r="G632" s="38"/>
      <c r="H632" s="41"/>
      <c r="I632" s="38"/>
      <c r="J632" s="38"/>
      <c r="K632" s="35"/>
      <c r="L632" s="35"/>
      <c r="M632" s="35"/>
      <c r="N632" s="36"/>
      <c r="O632" s="34" t="str">
        <f t="shared" si="4"/>
        <v/>
      </c>
    </row>
    <row r="633" ht="22.5" customHeight="1">
      <c r="A633" s="37"/>
      <c r="B633" s="38" t="str">
        <f>'Master Schedule'!B633</f>
        <v/>
      </c>
      <c r="C633" s="39"/>
      <c r="D633" s="40" t="str">
        <f t="shared" si="1"/>
        <v>Saturday</v>
      </c>
      <c r="E633" s="41"/>
      <c r="F633" s="38"/>
      <c r="G633" s="38"/>
      <c r="H633" s="41"/>
      <c r="I633" s="38"/>
      <c r="J633" s="38"/>
      <c r="K633" s="32"/>
      <c r="L633" s="32"/>
      <c r="M633" s="32"/>
      <c r="N633" s="33"/>
      <c r="O633" s="34" t="str">
        <f t="shared" si="4"/>
        <v/>
      </c>
    </row>
    <row r="634" ht="22.5" customHeight="1">
      <c r="A634" s="37"/>
      <c r="B634" s="38" t="str">
        <f>'Master Schedule'!B634</f>
        <v/>
      </c>
      <c r="C634" s="39"/>
      <c r="D634" s="40" t="str">
        <f t="shared" si="1"/>
        <v>Saturday</v>
      </c>
      <c r="E634" s="41"/>
      <c r="F634" s="38"/>
      <c r="G634" s="38"/>
      <c r="H634" s="41"/>
      <c r="I634" s="38"/>
      <c r="J634" s="38"/>
      <c r="K634" s="35"/>
      <c r="L634" s="35"/>
      <c r="M634" s="35"/>
      <c r="N634" s="36"/>
      <c r="O634" s="34" t="str">
        <f t="shared" si="4"/>
        <v/>
      </c>
    </row>
    <row r="635" ht="22.5" customHeight="1">
      <c r="A635" s="37"/>
      <c r="B635" s="38" t="str">
        <f>'Master Schedule'!B635</f>
        <v/>
      </c>
      <c r="C635" s="39"/>
      <c r="D635" s="40" t="str">
        <f t="shared" si="1"/>
        <v>Saturday</v>
      </c>
      <c r="E635" s="41"/>
      <c r="F635" s="38"/>
      <c r="G635" s="38"/>
      <c r="H635" s="41"/>
      <c r="I635" s="38"/>
      <c r="J635" s="38"/>
      <c r="K635" s="32"/>
      <c r="L635" s="32"/>
      <c r="M635" s="32"/>
      <c r="N635" s="33"/>
      <c r="O635" s="34" t="str">
        <f t="shared" si="4"/>
        <v/>
      </c>
    </row>
    <row r="636" ht="22.5" customHeight="1">
      <c r="A636" s="37"/>
      <c r="B636" s="38" t="str">
        <f>'Master Schedule'!B636</f>
        <v/>
      </c>
      <c r="C636" s="39"/>
      <c r="D636" s="40" t="str">
        <f t="shared" si="1"/>
        <v>Saturday</v>
      </c>
      <c r="E636" s="41"/>
      <c r="F636" s="38"/>
      <c r="G636" s="38"/>
      <c r="H636" s="41"/>
      <c r="I636" s="38"/>
      <c r="J636" s="38"/>
      <c r="K636" s="35"/>
      <c r="L636" s="35"/>
      <c r="M636" s="35"/>
      <c r="N636" s="36"/>
      <c r="O636" s="34" t="str">
        <f t="shared" si="4"/>
        <v/>
      </c>
    </row>
    <row r="637" ht="22.5" customHeight="1">
      <c r="A637" s="37"/>
      <c r="B637" s="38" t="str">
        <f>'Master Schedule'!B637</f>
        <v/>
      </c>
      <c r="C637" s="39"/>
      <c r="D637" s="40" t="str">
        <f t="shared" si="1"/>
        <v>Saturday</v>
      </c>
      <c r="E637" s="41"/>
      <c r="F637" s="38"/>
      <c r="G637" s="38"/>
      <c r="H637" s="41"/>
      <c r="I637" s="38"/>
      <c r="J637" s="38"/>
      <c r="K637" s="32"/>
      <c r="L637" s="32"/>
      <c r="M637" s="32"/>
      <c r="N637" s="33"/>
      <c r="O637" s="34" t="str">
        <f t="shared" si="4"/>
        <v/>
      </c>
    </row>
    <row r="638" ht="22.5" customHeight="1">
      <c r="A638" s="37"/>
      <c r="B638" s="38" t="str">
        <f>'Master Schedule'!B638</f>
        <v/>
      </c>
      <c r="C638" s="39"/>
      <c r="D638" s="40" t="str">
        <f t="shared" si="1"/>
        <v>Saturday</v>
      </c>
      <c r="E638" s="41"/>
      <c r="F638" s="38"/>
      <c r="G638" s="38"/>
      <c r="H638" s="41"/>
      <c r="I638" s="38"/>
      <c r="J638" s="38"/>
      <c r="K638" s="35"/>
      <c r="L638" s="35"/>
      <c r="M638" s="35"/>
      <c r="N638" s="36"/>
      <c r="O638" s="34" t="str">
        <f t="shared" si="4"/>
        <v/>
      </c>
    </row>
    <row r="639" ht="22.5" customHeight="1">
      <c r="A639" s="37"/>
      <c r="B639" s="38" t="str">
        <f>'Master Schedule'!B639</f>
        <v/>
      </c>
      <c r="C639" s="39"/>
      <c r="D639" s="40" t="str">
        <f t="shared" si="1"/>
        <v>Saturday</v>
      </c>
      <c r="E639" s="41"/>
      <c r="F639" s="38"/>
      <c r="G639" s="38"/>
      <c r="H639" s="41"/>
      <c r="I639" s="38"/>
      <c r="J639" s="38"/>
      <c r="K639" s="32"/>
      <c r="L639" s="32"/>
      <c r="M639" s="32"/>
      <c r="N639" s="33"/>
      <c r="O639" s="34" t="str">
        <f t="shared" si="4"/>
        <v/>
      </c>
    </row>
    <row r="640" ht="22.5" customHeight="1">
      <c r="A640" s="37"/>
      <c r="B640" s="38" t="str">
        <f>'Master Schedule'!B640</f>
        <v/>
      </c>
      <c r="C640" s="39"/>
      <c r="D640" s="40" t="str">
        <f t="shared" si="1"/>
        <v>Saturday</v>
      </c>
      <c r="E640" s="41"/>
      <c r="F640" s="38"/>
      <c r="G640" s="38"/>
      <c r="H640" s="41"/>
      <c r="I640" s="38"/>
      <c r="J640" s="38"/>
      <c r="K640" s="35"/>
      <c r="L640" s="35"/>
      <c r="M640" s="35"/>
      <c r="N640" s="36"/>
      <c r="O640" s="34" t="str">
        <f t="shared" si="4"/>
        <v/>
      </c>
    </row>
    <row r="641" ht="22.5" customHeight="1">
      <c r="A641" s="37"/>
      <c r="B641" s="38" t="str">
        <f>'Master Schedule'!B641</f>
        <v/>
      </c>
      <c r="C641" s="39"/>
      <c r="D641" s="40" t="str">
        <f t="shared" si="1"/>
        <v>Saturday</v>
      </c>
      <c r="E641" s="41"/>
      <c r="F641" s="38"/>
      <c r="G641" s="38"/>
      <c r="H641" s="41"/>
      <c r="I641" s="38"/>
      <c r="J641" s="38"/>
      <c r="K641" s="32"/>
      <c r="L641" s="32"/>
      <c r="M641" s="32"/>
      <c r="N641" s="33"/>
      <c r="O641" s="34" t="str">
        <f t="shared" si="4"/>
        <v/>
      </c>
    </row>
    <row r="642" ht="22.5" customHeight="1">
      <c r="A642" s="37"/>
      <c r="B642" s="38" t="str">
        <f>'Master Schedule'!B642</f>
        <v/>
      </c>
      <c r="C642" s="39"/>
      <c r="D642" s="40" t="str">
        <f t="shared" si="1"/>
        <v>Saturday</v>
      </c>
      <c r="E642" s="41"/>
      <c r="F642" s="38"/>
      <c r="G642" s="38"/>
      <c r="H642" s="41"/>
      <c r="I642" s="38"/>
      <c r="J642" s="38"/>
      <c r="K642" s="35"/>
      <c r="L642" s="35"/>
      <c r="M642" s="35"/>
      <c r="N642" s="36"/>
      <c r="O642" s="34" t="str">
        <f t="shared" si="4"/>
        <v/>
      </c>
    </row>
    <row r="643" ht="22.5" customHeight="1">
      <c r="A643" s="37"/>
      <c r="B643" s="38" t="str">
        <f>'Master Schedule'!B643</f>
        <v/>
      </c>
      <c r="C643" s="39"/>
      <c r="D643" s="40" t="str">
        <f t="shared" si="1"/>
        <v>Saturday</v>
      </c>
      <c r="E643" s="41"/>
      <c r="F643" s="38"/>
      <c r="G643" s="38"/>
      <c r="H643" s="41"/>
      <c r="I643" s="38"/>
      <c r="J643" s="38"/>
      <c r="K643" s="32"/>
      <c r="L643" s="32"/>
      <c r="M643" s="32"/>
      <c r="N643" s="33"/>
      <c r="O643" s="34" t="str">
        <f t="shared" si="4"/>
        <v/>
      </c>
    </row>
    <row r="644" ht="22.5" customHeight="1">
      <c r="A644" s="37"/>
      <c r="B644" s="38" t="str">
        <f>'Master Schedule'!B644</f>
        <v/>
      </c>
      <c r="C644" s="39"/>
      <c r="D644" s="40" t="str">
        <f t="shared" si="1"/>
        <v>Saturday</v>
      </c>
      <c r="E644" s="41"/>
      <c r="F644" s="38"/>
      <c r="G644" s="38"/>
      <c r="H644" s="41"/>
      <c r="I644" s="38"/>
      <c r="J644" s="38"/>
      <c r="K644" s="35"/>
      <c r="L644" s="35"/>
      <c r="M644" s="35"/>
      <c r="N644" s="36"/>
      <c r="O644" s="34" t="str">
        <f t="shared" si="4"/>
        <v/>
      </c>
    </row>
    <row r="645" ht="22.5" customHeight="1">
      <c r="A645" s="37"/>
      <c r="B645" s="38" t="str">
        <f>'Master Schedule'!B645</f>
        <v/>
      </c>
      <c r="C645" s="39"/>
      <c r="D645" s="40" t="str">
        <f t="shared" si="1"/>
        <v>Saturday</v>
      </c>
      <c r="E645" s="41"/>
      <c r="F645" s="38"/>
      <c r="G645" s="38"/>
      <c r="H645" s="41"/>
      <c r="I645" s="38"/>
      <c r="J645" s="38"/>
      <c r="K645" s="32"/>
      <c r="L645" s="32"/>
      <c r="M645" s="32"/>
      <c r="N645" s="33"/>
      <c r="O645" s="34" t="str">
        <f t="shared" si="4"/>
        <v/>
      </c>
    </row>
    <row r="646" ht="22.5" customHeight="1">
      <c r="A646" s="37"/>
      <c r="B646" s="38" t="str">
        <f>'Master Schedule'!B646</f>
        <v/>
      </c>
      <c r="C646" s="39"/>
      <c r="D646" s="40" t="str">
        <f t="shared" si="1"/>
        <v>Saturday</v>
      </c>
      <c r="E646" s="41"/>
      <c r="F646" s="38"/>
      <c r="G646" s="38"/>
      <c r="H646" s="41"/>
      <c r="I646" s="38"/>
      <c r="J646" s="38"/>
      <c r="K646" s="35"/>
      <c r="L646" s="35"/>
      <c r="M646" s="35"/>
      <c r="N646" s="36"/>
      <c r="O646" s="34" t="str">
        <f t="shared" si="4"/>
        <v/>
      </c>
    </row>
    <row r="647" ht="22.5" customHeight="1">
      <c r="A647" s="37"/>
      <c r="B647" s="38" t="str">
        <f>'Master Schedule'!B647</f>
        <v/>
      </c>
      <c r="C647" s="39"/>
      <c r="D647" s="40" t="str">
        <f t="shared" si="1"/>
        <v>Saturday</v>
      </c>
      <c r="E647" s="41"/>
      <c r="F647" s="38"/>
      <c r="G647" s="38"/>
      <c r="H647" s="41"/>
      <c r="I647" s="38"/>
      <c r="J647" s="38"/>
      <c r="K647" s="32"/>
      <c r="L647" s="32"/>
      <c r="M647" s="32"/>
      <c r="N647" s="33"/>
      <c r="O647" s="34" t="str">
        <f t="shared" si="4"/>
        <v/>
      </c>
    </row>
    <row r="648" ht="22.5" customHeight="1">
      <c r="A648" s="37"/>
      <c r="B648" s="38" t="str">
        <f>'Master Schedule'!B648</f>
        <v/>
      </c>
      <c r="C648" s="39"/>
      <c r="D648" s="40" t="str">
        <f t="shared" si="1"/>
        <v>Saturday</v>
      </c>
      <c r="E648" s="41"/>
      <c r="F648" s="38"/>
      <c r="G648" s="38"/>
      <c r="H648" s="41"/>
      <c r="I648" s="38"/>
      <c r="J648" s="38"/>
      <c r="K648" s="35"/>
      <c r="L648" s="35"/>
      <c r="M648" s="35"/>
      <c r="N648" s="36"/>
      <c r="O648" s="34" t="str">
        <f t="shared" si="4"/>
        <v/>
      </c>
    </row>
    <row r="649" ht="22.5" customHeight="1">
      <c r="A649" s="37"/>
      <c r="B649" s="38" t="str">
        <f>'Master Schedule'!B649</f>
        <v/>
      </c>
      <c r="C649" s="39"/>
      <c r="D649" s="40" t="str">
        <f t="shared" si="1"/>
        <v>Saturday</v>
      </c>
      <c r="E649" s="41"/>
      <c r="F649" s="38"/>
      <c r="G649" s="38"/>
      <c r="H649" s="41"/>
      <c r="I649" s="38"/>
      <c r="J649" s="38"/>
      <c r="K649" s="32"/>
      <c r="L649" s="32"/>
      <c r="M649" s="32"/>
      <c r="N649" s="33"/>
      <c r="O649" s="34" t="str">
        <f t="shared" si="4"/>
        <v/>
      </c>
    </row>
    <row r="650" ht="22.5" customHeight="1">
      <c r="A650" s="37"/>
      <c r="B650" s="38" t="str">
        <f>'Master Schedule'!B650</f>
        <v/>
      </c>
      <c r="C650" s="39"/>
      <c r="D650" s="40" t="str">
        <f t="shared" si="1"/>
        <v>Saturday</v>
      </c>
      <c r="E650" s="41"/>
      <c r="F650" s="38"/>
      <c r="G650" s="38"/>
      <c r="H650" s="41"/>
      <c r="I650" s="38"/>
      <c r="J650" s="38"/>
      <c r="K650" s="35"/>
      <c r="L650" s="35"/>
      <c r="M650" s="35"/>
      <c r="N650" s="36"/>
      <c r="O650" s="34" t="str">
        <f t="shared" si="4"/>
        <v/>
      </c>
    </row>
    <row r="651" ht="22.5" customHeight="1">
      <c r="A651" s="37"/>
      <c r="B651" s="38" t="str">
        <f>'Master Schedule'!B651</f>
        <v/>
      </c>
      <c r="C651" s="39"/>
      <c r="D651" s="40" t="str">
        <f t="shared" si="1"/>
        <v>Saturday</v>
      </c>
      <c r="E651" s="41"/>
      <c r="F651" s="38"/>
      <c r="G651" s="38"/>
      <c r="H651" s="41"/>
      <c r="I651" s="38"/>
      <c r="J651" s="38"/>
      <c r="K651" s="32"/>
      <c r="L651" s="32"/>
      <c r="M651" s="32"/>
      <c r="N651" s="33"/>
      <c r="O651" s="34" t="str">
        <f t="shared" si="4"/>
        <v/>
      </c>
    </row>
    <row r="652" ht="22.5" customHeight="1">
      <c r="A652" s="37"/>
      <c r="B652" s="38" t="str">
        <f>'Master Schedule'!B652</f>
        <v/>
      </c>
      <c r="C652" s="39"/>
      <c r="D652" s="40" t="str">
        <f t="shared" si="1"/>
        <v>Saturday</v>
      </c>
      <c r="E652" s="41"/>
      <c r="F652" s="38"/>
      <c r="G652" s="38"/>
      <c r="H652" s="41"/>
      <c r="I652" s="38"/>
      <c r="J652" s="38"/>
      <c r="K652" s="35"/>
      <c r="L652" s="35"/>
      <c r="M652" s="35"/>
      <c r="N652" s="36"/>
      <c r="O652" s="34" t="str">
        <f t="shared" si="4"/>
        <v/>
      </c>
    </row>
    <row r="653" ht="22.5" customHeight="1">
      <c r="A653" s="37"/>
      <c r="B653" s="38" t="str">
        <f>'Master Schedule'!B653</f>
        <v/>
      </c>
      <c r="C653" s="39"/>
      <c r="D653" s="40" t="str">
        <f t="shared" si="1"/>
        <v>Saturday</v>
      </c>
      <c r="E653" s="41"/>
      <c r="F653" s="38"/>
      <c r="G653" s="38"/>
      <c r="H653" s="41"/>
      <c r="I653" s="38"/>
      <c r="J653" s="38"/>
      <c r="K653" s="32"/>
      <c r="L653" s="32"/>
      <c r="M653" s="32"/>
      <c r="N653" s="33"/>
      <c r="O653" s="34" t="str">
        <f t="shared" si="4"/>
        <v/>
      </c>
    </row>
    <row r="654" ht="22.5" customHeight="1">
      <c r="A654" s="37"/>
      <c r="B654" s="38" t="str">
        <f>'Master Schedule'!B654</f>
        <v/>
      </c>
      <c r="C654" s="39"/>
      <c r="D654" s="40" t="str">
        <f t="shared" si="1"/>
        <v>Saturday</v>
      </c>
      <c r="E654" s="41"/>
      <c r="F654" s="38"/>
      <c r="G654" s="38"/>
      <c r="H654" s="41"/>
      <c r="I654" s="38"/>
      <c r="J654" s="38"/>
      <c r="K654" s="35"/>
      <c r="L654" s="35"/>
      <c r="M654" s="35"/>
      <c r="N654" s="36"/>
      <c r="O654" s="34" t="str">
        <f t="shared" si="4"/>
        <v/>
      </c>
    </row>
    <row r="655" ht="22.5" customHeight="1">
      <c r="A655" s="37"/>
      <c r="B655" s="38" t="str">
        <f>'Master Schedule'!B655</f>
        <v/>
      </c>
      <c r="C655" s="39"/>
      <c r="D655" s="40" t="str">
        <f t="shared" si="1"/>
        <v>Saturday</v>
      </c>
      <c r="E655" s="41"/>
      <c r="F655" s="38"/>
      <c r="G655" s="38"/>
      <c r="H655" s="41"/>
      <c r="I655" s="38"/>
      <c r="J655" s="38"/>
      <c r="K655" s="32"/>
      <c r="L655" s="32"/>
      <c r="M655" s="32"/>
      <c r="N655" s="33"/>
      <c r="O655" s="34" t="str">
        <f t="shared" si="4"/>
        <v/>
      </c>
    </row>
    <row r="656" ht="22.5" customHeight="1">
      <c r="A656" s="37"/>
      <c r="B656" s="38" t="str">
        <f>'Master Schedule'!B656</f>
        <v/>
      </c>
      <c r="C656" s="39"/>
      <c r="D656" s="40" t="str">
        <f t="shared" si="1"/>
        <v>Saturday</v>
      </c>
      <c r="E656" s="41"/>
      <c r="F656" s="38"/>
      <c r="G656" s="38"/>
      <c r="H656" s="41"/>
      <c r="I656" s="38"/>
      <c r="J656" s="38"/>
      <c r="K656" s="35"/>
      <c r="L656" s="35"/>
      <c r="M656" s="35"/>
      <c r="N656" s="36"/>
      <c r="O656" s="34" t="str">
        <f t="shared" si="4"/>
        <v/>
      </c>
    </row>
    <row r="657" ht="22.5" customHeight="1">
      <c r="A657" s="37"/>
      <c r="B657" s="38" t="str">
        <f>'Master Schedule'!B657</f>
        <v/>
      </c>
      <c r="C657" s="39"/>
      <c r="D657" s="40" t="str">
        <f t="shared" si="1"/>
        <v>Saturday</v>
      </c>
      <c r="E657" s="41"/>
      <c r="F657" s="38"/>
      <c r="G657" s="38"/>
      <c r="H657" s="41"/>
      <c r="I657" s="38"/>
      <c r="J657" s="38"/>
      <c r="K657" s="32"/>
      <c r="L657" s="32"/>
      <c r="M657" s="32"/>
      <c r="N657" s="33"/>
      <c r="O657" s="34" t="str">
        <f t="shared" si="4"/>
        <v/>
      </c>
    </row>
    <row r="658" ht="22.5" customHeight="1">
      <c r="A658" s="37"/>
      <c r="B658" s="38" t="str">
        <f>'Master Schedule'!B658</f>
        <v/>
      </c>
      <c r="C658" s="39"/>
      <c r="D658" s="40" t="str">
        <f t="shared" si="1"/>
        <v>Saturday</v>
      </c>
      <c r="E658" s="41"/>
      <c r="F658" s="38"/>
      <c r="G658" s="38"/>
      <c r="H658" s="41"/>
      <c r="I658" s="38"/>
      <c r="J658" s="38"/>
      <c r="K658" s="35"/>
      <c r="L658" s="35"/>
      <c r="M658" s="35"/>
      <c r="N658" s="36"/>
      <c r="O658" s="34" t="str">
        <f t="shared" si="4"/>
        <v/>
      </c>
    </row>
    <row r="659" ht="22.5" customHeight="1">
      <c r="A659" s="37"/>
      <c r="B659" s="38" t="str">
        <f>'Master Schedule'!B659</f>
        <v/>
      </c>
      <c r="C659" s="39"/>
      <c r="D659" s="40" t="str">
        <f t="shared" si="1"/>
        <v>Saturday</v>
      </c>
      <c r="E659" s="41"/>
      <c r="F659" s="38"/>
      <c r="G659" s="38"/>
      <c r="H659" s="41"/>
      <c r="I659" s="38"/>
      <c r="J659" s="38"/>
      <c r="K659" s="32"/>
      <c r="L659" s="32"/>
      <c r="M659" s="32"/>
      <c r="N659" s="33"/>
      <c r="O659" s="34" t="str">
        <f t="shared" si="4"/>
        <v/>
      </c>
    </row>
    <row r="660" ht="22.5" customHeight="1">
      <c r="A660" s="37"/>
      <c r="B660" s="38" t="str">
        <f>'Master Schedule'!B660</f>
        <v/>
      </c>
      <c r="C660" s="39"/>
      <c r="D660" s="40" t="str">
        <f t="shared" si="1"/>
        <v>Saturday</v>
      </c>
      <c r="E660" s="41"/>
      <c r="F660" s="38"/>
      <c r="G660" s="38"/>
      <c r="H660" s="41"/>
      <c r="I660" s="38"/>
      <c r="J660" s="38"/>
      <c r="K660" s="35"/>
      <c r="L660" s="35"/>
      <c r="M660" s="35"/>
      <c r="N660" s="36"/>
      <c r="O660" s="34" t="str">
        <f t="shared" si="4"/>
        <v/>
      </c>
    </row>
    <row r="661" ht="22.5" customHeight="1">
      <c r="A661" s="37"/>
      <c r="B661" s="38" t="str">
        <f>'Master Schedule'!B661</f>
        <v/>
      </c>
      <c r="C661" s="39"/>
      <c r="D661" s="40" t="str">
        <f t="shared" si="1"/>
        <v>Saturday</v>
      </c>
      <c r="E661" s="41"/>
      <c r="F661" s="38"/>
      <c r="G661" s="38"/>
      <c r="H661" s="41"/>
      <c r="I661" s="38"/>
      <c r="J661" s="38"/>
      <c r="K661" s="32"/>
      <c r="L661" s="32"/>
      <c r="M661" s="32"/>
      <c r="N661" s="33"/>
      <c r="O661" s="34" t="str">
        <f t="shared" si="4"/>
        <v/>
      </c>
    </row>
    <row r="662" ht="22.5" customHeight="1">
      <c r="A662" s="37"/>
      <c r="B662" s="38" t="str">
        <f>'Master Schedule'!B662</f>
        <v/>
      </c>
      <c r="C662" s="39"/>
      <c r="D662" s="40" t="str">
        <f t="shared" si="1"/>
        <v>Saturday</v>
      </c>
      <c r="E662" s="41"/>
      <c r="F662" s="38"/>
      <c r="G662" s="38"/>
      <c r="H662" s="41"/>
      <c r="I662" s="38"/>
      <c r="J662" s="38"/>
      <c r="K662" s="35"/>
      <c r="L662" s="35"/>
      <c r="M662" s="35"/>
      <c r="N662" s="36"/>
      <c r="O662" s="34" t="str">
        <f t="shared" si="4"/>
        <v/>
      </c>
    </row>
    <row r="663" ht="22.5" customHeight="1">
      <c r="A663" s="37"/>
      <c r="B663" s="38" t="str">
        <f>'Master Schedule'!B663</f>
        <v/>
      </c>
      <c r="C663" s="39"/>
      <c r="D663" s="40" t="str">
        <f t="shared" si="1"/>
        <v>Saturday</v>
      </c>
      <c r="E663" s="41"/>
      <c r="F663" s="38"/>
      <c r="G663" s="38"/>
      <c r="H663" s="41"/>
      <c r="I663" s="38"/>
      <c r="J663" s="38"/>
      <c r="K663" s="32"/>
      <c r="L663" s="32"/>
      <c r="M663" s="32"/>
      <c r="N663" s="33"/>
      <c r="O663" s="34" t="str">
        <f t="shared" si="4"/>
        <v/>
      </c>
    </row>
    <row r="664" ht="22.5" customHeight="1">
      <c r="A664" s="37"/>
      <c r="B664" s="38" t="str">
        <f>'Master Schedule'!B664</f>
        <v/>
      </c>
      <c r="C664" s="39"/>
      <c r="D664" s="40" t="str">
        <f t="shared" si="1"/>
        <v>Saturday</v>
      </c>
      <c r="E664" s="41"/>
      <c r="F664" s="38"/>
      <c r="G664" s="38"/>
      <c r="H664" s="41"/>
      <c r="I664" s="38"/>
      <c r="J664" s="38"/>
      <c r="K664" s="35"/>
      <c r="L664" s="35"/>
      <c r="M664" s="35"/>
      <c r="N664" s="36"/>
      <c r="O664" s="34" t="str">
        <f t="shared" si="4"/>
        <v/>
      </c>
    </row>
    <row r="665" ht="22.5" customHeight="1">
      <c r="A665" s="37"/>
      <c r="B665" s="38" t="str">
        <f>'Master Schedule'!B665</f>
        <v/>
      </c>
      <c r="C665" s="39"/>
      <c r="D665" s="40" t="str">
        <f t="shared" si="1"/>
        <v>Saturday</v>
      </c>
      <c r="E665" s="41"/>
      <c r="F665" s="38"/>
      <c r="G665" s="38"/>
      <c r="H665" s="41"/>
      <c r="I665" s="38"/>
      <c r="J665" s="38"/>
      <c r="K665" s="32"/>
      <c r="L665" s="32"/>
      <c r="M665" s="32"/>
      <c r="N665" s="33"/>
      <c r="O665" s="34" t="str">
        <f t="shared" si="4"/>
        <v/>
      </c>
    </row>
    <row r="666" ht="22.5" customHeight="1">
      <c r="A666" s="37"/>
      <c r="B666" s="38" t="str">
        <f>'Master Schedule'!B666</f>
        <v/>
      </c>
      <c r="C666" s="39"/>
      <c r="D666" s="40" t="str">
        <f t="shared" si="1"/>
        <v>Saturday</v>
      </c>
      <c r="E666" s="41"/>
      <c r="F666" s="38"/>
      <c r="G666" s="38"/>
      <c r="H666" s="41"/>
      <c r="I666" s="38"/>
      <c r="J666" s="38"/>
      <c r="K666" s="35"/>
      <c r="L666" s="35"/>
      <c r="M666" s="35"/>
      <c r="N666" s="36"/>
      <c r="O666" s="34" t="str">
        <f t="shared" si="4"/>
        <v/>
      </c>
    </row>
    <row r="667" ht="22.5" customHeight="1">
      <c r="A667" s="37"/>
      <c r="B667" s="38" t="str">
        <f>'Master Schedule'!B667</f>
        <v/>
      </c>
      <c r="C667" s="39"/>
      <c r="D667" s="40" t="str">
        <f t="shared" si="1"/>
        <v>Saturday</v>
      </c>
      <c r="E667" s="41"/>
      <c r="F667" s="38"/>
      <c r="G667" s="38"/>
      <c r="H667" s="41"/>
      <c r="I667" s="38"/>
      <c r="J667" s="38"/>
      <c r="K667" s="32"/>
      <c r="L667" s="32"/>
      <c r="M667" s="32"/>
      <c r="N667" s="33"/>
      <c r="O667" s="34" t="str">
        <f t="shared" si="4"/>
        <v/>
      </c>
    </row>
    <row r="668" ht="22.5" customHeight="1">
      <c r="A668" s="37"/>
      <c r="B668" s="38" t="str">
        <f>'Master Schedule'!B668</f>
        <v/>
      </c>
      <c r="C668" s="39"/>
      <c r="D668" s="40" t="str">
        <f t="shared" si="1"/>
        <v>Saturday</v>
      </c>
      <c r="E668" s="41"/>
      <c r="F668" s="38"/>
      <c r="G668" s="38"/>
      <c r="H668" s="41"/>
      <c r="I668" s="38"/>
      <c r="J668" s="38"/>
      <c r="K668" s="35"/>
      <c r="L668" s="35"/>
      <c r="M668" s="35"/>
      <c r="N668" s="36"/>
      <c r="O668" s="34" t="str">
        <f t="shared" si="4"/>
        <v/>
      </c>
    </row>
    <row r="669" ht="22.5" customHeight="1">
      <c r="A669" s="37"/>
      <c r="B669" s="38" t="str">
        <f>'Master Schedule'!B669</f>
        <v/>
      </c>
      <c r="C669" s="39"/>
      <c r="D669" s="40" t="str">
        <f t="shared" si="1"/>
        <v>Saturday</v>
      </c>
      <c r="E669" s="41"/>
      <c r="F669" s="38"/>
      <c r="G669" s="38"/>
      <c r="H669" s="41"/>
      <c r="I669" s="38"/>
      <c r="J669" s="38"/>
      <c r="K669" s="32"/>
      <c r="L669" s="32"/>
      <c r="M669" s="32"/>
      <c r="N669" s="33"/>
      <c r="O669" s="34" t="str">
        <f t="shared" si="4"/>
        <v/>
      </c>
    </row>
    <row r="670" ht="22.5" customHeight="1">
      <c r="A670" s="37"/>
      <c r="B670" s="38" t="str">
        <f>'Master Schedule'!B670</f>
        <v/>
      </c>
      <c r="C670" s="39"/>
      <c r="D670" s="40" t="str">
        <f t="shared" si="1"/>
        <v>Saturday</v>
      </c>
      <c r="E670" s="41"/>
      <c r="F670" s="38"/>
      <c r="G670" s="38"/>
      <c r="H670" s="41"/>
      <c r="I670" s="38"/>
      <c r="J670" s="38"/>
      <c r="K670" s="35"/>
      <c r="L670" s="35"/>
      <c r="M670" s="35"/>
      <c r="N670" s="36"/>
      <c r="O670" s="34" t="str">
        <f t="shared" si="4"/>
        <v/>
      </c>
    </row>
    <row r="671" ht="22.5" customHeight="1">
      <c r="A671" s="37"/>
      <c r="B671" s="38" t="str">
        <f>'Master Schedule'!B671</f>
        <v/>
      </c>
      <c r="C671" s="39"/>
      <c r="D671" s="40" t="str">
        <f t="shared" si="1"/>
        <v>Saturday</v>
      </c>
      <c r="E671" s="41"/>
      <c r="F671" s="38"/>
      <c r="G671" s="38"/>
      <c r="H671" s="41"/>
      <c r="I671" s="38"/>
      <c r="J671" s="38"/>
      <c r="K671" s="32"/>
      <c r="L671" s="32"/>
      <c r="M671" s="32"/>
      <c r="N671" s="33"/>
      <c r="O671" s="34" t="str">
        <f t="shared" si="4"/>
        <v/>
      </c>
    </row>
    <row r="672" ht="22.5" customHeight="1">
      <c r="A672" s="37"/>
      <c r="B672" s="38" t="str">
        <f>'Master Schedule'!B672</f>
        <v/>
      </c>
      <c r="C672" s="39"/>
      <c r="D672" s="40" t="str">
        <f t="shared" si="1"/>
        <v>Saturday</v>
      </c>
      <c r="E672" s="41"/>
      <c r="F672" s="38"/>
      <c r="G672" s="38"/>
      <c r="H672" s="41"/>
      <c r="I672" s="38"/>
      <c r="J672" s="38"/>
      <c r="K672" s="35"/>
      <c r="L672" s="35"/>
      <c r="M672" s="35"/>
      <c r="N672" s="36"/>
      <c r="O672" s="34" t="str">
        <f t="shared" si="4"/>
        <v/>
      </c>
    </row>
    <row r="673" ht="22.5" customHeight="1">
      <c r="A673" s="37"/>
      <c r="B673" s="38" t="str">
        <f>'Master Schedule'!B673</f>
        <v/>
      </c>
      <c r="C673" s="39"/>
      <c r="D673" s="40" t="str">
        <f t="shared" si="1"/>
        <v>Saturday</v>
      </c>
      <c r="E673" s="41"/>
      <c r="F673" s="38"/>
      <c r="G673" s="38"/>
      <c r="H673" s="41"/>
      <c r="I673" s="38"/>
      <c r="J673" s="38"/>
      <c r="K673" s="32"/>
      <c r="L673" s="32"/>
      <c r="M673" s="32"/>
      <c r="N673" s="33"/>
      <c r="O673" s="34" t="str">
        <f t="shared" si="4"/>
        <v/>
      </c>
    </row>
    <row r="674" ht="22.5" customHeight="1">
      <c r="A674" s="37"/>
      <c r="B674" s="38" t="str">
        <f>'Master Schedule'!B674</f>
        <v/>
      </c>
      <c r="C674" s="39"/>
      <c r="D674" s="40" t="str">
        <f t="shared" si="1"/>
        <v>Saturday</v>
      </c>
      <c r="E674" s="41"/>
      <c r="F674" s="38"/>
      <c r="G674" s="38"/>
      <c r="H674" s="41"/>
      <c r="I674" s="38"/>
      <c r="J674" s="38"/>
      <c r="K674" s="35"/>
      <c r="L674" s="35"/>
      <c r="M674" s="35"/>
      <c r="N674" s="36"/>
      <c r="O674" s="34" t="str">
        <f t="shared" si="4"/>
        <v/>
      </c>
    </row>
    <row r="675" ht="22.5" customHeight="1">
      <c r="A675" s="37"/>
      <c r="B675" s="38" t="str">
        <f>'Master Schedule'!B675</f>
        <v/>
      </c>
      <c r="C675" s="39"/>
      <c r="D675" s="40" t="str">
        <f t="shared" si="1"/>
        <v>Saturday</v>
      </c>
      <c r="E675" s="41"/>
      <c r="F675" s="38"/>
      <c r="G675" s="38"/>
      <c r="H675" s="41"/>
      <c r="I675" s="38"/>
      <c r="J675" s="38"/>
      <c r="K675" s="32"/>
      <c r="L675" s="32"/>
      <c r="M675" s="32"/>
      <c r="N675" s="33"/>
      <c r="O675" s="34" t="str">
        <f t="shared" si="4"/>
        <v/>
      </c>
    </row>
    <row r="676" ht="22.5" customHeight="1">
      <c r="A676" s="37"/>
      <c r="B676" s="38" t="str">
        <f>'Master Schedule'!B676</f>
        <v/>
      </c>
      <c r="C676" s="39"/>
      <c r="D676" s="40" t="str">
        <f t="shared" si="1"/>
        <v>Saturday</v>
      </c>
      <c r="E676" s="41"/>
      <c r="F676" s="38"/>
      <c r="G676" s="38"/>
      <c r="H676" s="41"/>
      <c r="I676" s="38"/>
      <c r="J676" s="38"/>
      <c r="K676" s="35"/>
      <c r="L676" s="35"/>
      <c r="M676" s="35"/>
      <c r="N676" s="36"/>
      <c r="O676" s="34" t="str">
        <f t="shared" si="4"/>
        <v/>
      </c>
    </row>
    <row r="677" ht="22.5" customHeight="1">
      <c r="A677" s="37"/>
      <c r="B677" s="38" t="str">
        <f>'Master Schedule'!B677</f>
        <v/>
      </c>
      <c r="C677" s="39"/>
      <c r="D677" s="40" t="str">
        <f t="shared" si="1"/>
        <v>Saturday</v>
      </c>
      <c r="E677" s="41"/>
      <c r="F677" s="38"/>
      <c r="G677" s="38"/>
      <c r="H677" s="41"/>
      <c r="I677" s="38"/>
      <c r="J677" s="38"/>
      <c r="K677" s="32"/>
      <c r="L677" s="32"/>
      <c r="M677" s="32"/>
      <c r="N677" s="33"/>
      <c r="O677" s="34" t="str">
        <f t="shared" si="4"/>
        <v/>
      </c>
    </row>
    <row r="678" ht="22.5" customHeight="1">
      <c r="A678" s="37"/>
      <c r="B678" s="38" t="str">
        <f>'Master Schedule'!B678</f>
        <v/>
      </c>
      <c r="C678" s="39"/>
      <c r="D678" s="40" t="str">
        <f t="shared" si="1"/>
        <v>Saturday</v>
      </c>
      <c r="E678" s="41"/>
      <c r="F678" s="38"/>
      <c r="G678" s="38"/>
      <c r="H678" s="41"/>
      <c r="I678" s="38"/>
      <c r="J678" s="38"/>
      <c r="K678" s="35"/>
      <c r="L678" s="35"/>
      <c r="M678" s="35"/>
      <c r="N678" s="36"/>
      <c r="O678" s="34" t="str">
        <f t="shared" si="4"/>
        <v/>
      </c>
    </row>
    <row r="679" ht="22.5" customHeight="1">
      <c r="A679" s="37"/>
      <c r="B679" s="38" t="str">
        <f>'Master Schedule'!B679</f>
        <v/>
      </c>
      <c r="C679" s="39"/>
      <c r="D679" s="40" t="str">
        <f t="shared" si="1"/>
        <v>Saturday</v>
      </c>
      <c r="E679" s="41"/>
      <c r="F679" s="38"/>
      <c r="G679" s="38"/>
      <c r="H679" s="41"/>
      <c r="I679" s="38"/>
      <c r="J679" s="38"/>
      <c r="K679" s="32"/>
      <c r="L679" s="32"/>
      <c r="M679" s="32"/>
      <c r="N679" s="33"/>
      <c r="O679" s="34" t="str">
        <f t="shared" si="4"/>
        <v/>
      </c>
    </row>
    <row r="680" ht="22.5" customHeight="1">
      <c r="A680" s="37"/>
      <c r="B680" s="38" t="str">
        <f>'Master Schedule'!B680</f>
        <v/>
      </c>
      <c r="C680" s="39"/>
      <c r="D680" s="40" t="str">
        <f t="shared" si="1"/>
        <v>Saturday</v>
      </c>
      <c r="E680" s="41"/>
      <c r="F680" s="38"/>
      <c r="G680" s="38"/>
      <c r="H680" s="41"/>
      <c r="I680" s="38"/>
      <c r="J680" s="38"/>
      <c r="K680" s="35"/>
      <c r="L680" s="35"/>
      <c r="M680" s="35"/>
      <c r="N680" s="36"/>
      <c r="O680" s="34" t="str">
        <f t="shared" si="4"/>
        <v/>
      </c>
    </row>
    <row r="681" ht="22.5" customHeight="1">
      <c r="A681" s="37"/>
      <c r="B681" s="38" t="str">
        <f>'Master Schedule'!B681</f>
        <v/>
      </c>
      <c r="C681" s="39"/>
      <c r="D681" s="40" t="str">
        <f t="shared" si="1"/>
        <v>Saturday</v>
      </c>
      <c r="E681" s="41"/>
      <c r="F681" s="38"/>
      <c r="G681" s="38"/>
      <c r="H681" s="41"/>
      <c r="I681" s="38"/>
      <c r="J681" s="38"/>
      <c r="K681" s="32"/>
      <c r="L681" s="32"/>
      <c r="M681" s="32"/>
      <c r="N681" s="33"/>
      <c r="O681" s="34" t="str">
        <f t="shared" si="4"/>
        <v/>
      </c>
    </row>
    <row r="682" ht="22.5" customHeight="1">
      <c r="A682" s="37"/>
      <c r="B682" s="38" t="str">
        <f>'Master Schedule'!B682</f>
        <v/>
      </c>
      <c r="C682" s="39"/>
      <c r="D682" s="40" t="str">
        <f t="shared" si="1"/>
        <v>Saturday</v>
      </c>
      <c r="E682" s="41"/>
      <c r="F682" s="38"/>
      <c r="G682" s="38"/>
      <c r="H682" s="41"/>
      <c r="I682" s="38"/>
      <c r="J682" s="38"/>
      <c r="K682" s="35"/>
      <c r="L682" s="35"/>
      <c r="M682" s="35"/>
      <c r="N682" s="36"/>
      <c r="O682" s="34" t="str">
        <f t="shared" si="4"/>
        <v/>
      </c>
    </row>
    <row r="683" ht="22.5" customHeight="1">
      <c r="A683" s="37"/>
      <c r="B683" s="38" t="str">
        <f>'Master Schedule'!B683</f>
        <v/>
      </c>
      <c r="C683" s="39"/>
      <c r="D683" s="40" t="str">
        <f t="shared" si="1"/>
        <v>Saturday</v>
      </c>
      <c r="E683" s="41"/>
      <c r="F683" s="38"/>
      <c r="G683" s="38"/>
      <c r="H683" s="41"/>
      <c r="I683" s="38"/>
      <c r="J683" s="38"/>
      <c r="K683" s="32"/>
      <c r="L683" s="32"/>
      <c r="M683" s="32"/>
      <c r="N683" s="33"/>
      <c r="O683" s="34" t="str">
        <f t="shared" si="4"/>
        <v/>
      </c>
    </row>
    <row r="684" ht="22.5" customHeight="1">
      <c r="A684" s="37"/>
      <c r="B684" s="38" t="str">
        <f>'Master Schedule'!B684</f>
        <v/>
      </c>
      <c r="C684" s="39"/>
      <c r="D684" s="40" t="str">
        <f t="shared" si="1"/>
        <v>Saturday</v>
      </c>
      <c r="E684" s="41"/>
      <c r="F684" s="38"/>
      <c r="G684" s="38"/>
      <c r="H684" s="41"/>
      <c r="I684" s="38"/>
      <c r="J684" s="38"/>
      <c r="K684" s="35"/>
      <c r="L684" s="35"/>
      <c r="M684" s="35"/>
      <c r="N684" s="36"/>
      <c r="O684" s="34" t="str">
        <f t="shared" si="4"/>
        <v/>
      </c>
    </row>
    <row r="685" ht="22.5" customHeight="1">
      <c r="A685" s="37"/>
      <c r="B685" s="38" t="str">
        <f>'Master Schedule'!B685</f>
        <v/>
      </c>
      <c r="C685" s="39"/>
      <c r="D685" s="40" t="str">
        <f t="shared" si="1"/>
        <v>Saturday</v>
      </c>
      <c r="E685" s="41"/>
      <c r="F685" s="38"/>
      <c r="G685" s="38"/>
      <c r="H685" s="41"/>
      <c r="I685" s="38"/>
      <c r="J685" s="38"/>
      <c r="K685" s="32"/>
      <c r="L685" s="32"/>
      <c r="M685" s="32"/>
      <c r="N685" s="33"/>
      <c r="O685" s="34" t="str">
        <f t="shared" si="4"/>
        <v/>
      </c>
    </row>
    <row r="686" ht="22.5" customHeight="1">
      <c r="A686" s="37"/>
      <c r="B686" s="38" t="str">
        <f>'Master Schedule'!B686</f>
        <v/>
      </c>
      <c r="C686" s="39"/>
      <c r="D686" s="40" t="str">
        <f t="shared" si="1"/>
        <v>Saturday</v>
      </c>
      <c r="E686" s="41"/>
      <c r="F686" s="38"/>
      <c r="G686" s="38"/>
      <c r="H686" s="41"/>
      <c r="I686" s="38"/>
      <c r="J686" s="38"/>
      <c r="K686" s="35"/>
      <c r="L686" s="35"/>
      <c r="M686" s="35"/>
      <c r="N686" s="36"/>
      <c r="O686" s="34" t="str">
        <f t="shared" si="4"/>
        <v/>
      </c>
    </row>
    <row r="687" ht="22.5" customHeight="1">
      <c r="A687" s="37"/>
      <c r="B687" s="38" t="str">
        <f>'Master Schedule'!B687</f>
        <v/>
      </c>
      <c r="C687" s="39"/>
      <c r="D687" s="40" t="str">
        <f t="shared" si="1"/>
        <v>Saturday</v>
      </c>
      <c r="E687" s="41"/>
      <c r="F687" s="38"/>
      <c r="G687" s="38"/>
      <c r="H687" s="41"/>
      <c r="I687" s="38"/>
      <c r="J687" s="38"/>
      <c r="K687" s="32"/>
      <c r="L687" s="32"/>
      <c r="M687" s="32"/>
      <c r="N687" s="33"/>
      <c r="O687" s="34" t="str">
        <f t="shared" si="4"/>
        <v/>
      </c>
    </row>
    <row r="688" ht="22.5" customHeight="1">
      <c r="A688" s="37"/>
      <c r="B688" s="38" t="str">
        <f>'Master Schedule'!B688</f>
        <v/>
      </c>
      <c r="C688" s="39"/>
      <c r="D688" s="40" t="str">
        <f t="shared" si="1"/>
        <v>Saturday</v>
      </c>
      <c r="E688" s="41"/>
      <c r="F688" s="38"/>
      <c r="G688" s="38"/>
      <c r="H688" s="41"/>
      <c r="I688" s="38"/>
      <c r="J688" s="38"/>
      <c r="K688" s="35"/>
      <c r="L688" s="35"/>
      <c r="M688" s="35"/>
      <c r="N688" s="36"/>
      <c r="O688" s="34" t="str">
        <f t="shared" si="4"/>
        <v/>
      </c>
    </row>
    <row r="689" ht="22.5" customHeight="1">
      <c r="A689" s="37"/>
      <c r="B689" s="38" t="str">
        <f>'Master Schedule'!B689</f>
        <v/>
      </c>
      <c r="C689" s="39"/>
      <c r="D689" s="40" t="str">
        <f t="shared" si="1"/>
        <v>Saturday</v>
      </c>
      <c r="E689" s="41"/>
      <c r="F689" s="38"/>
      <c r="G689" s="38"/>
      <c r="H689" s="41"/>
      <c r="I689" s="38"/>
      <c r="J689" s="38"/>
      <c r="K689" s="32"/>
      <c r="L689" s="32"/>
      <c r="M689" s="32"/>
      <c r="N689" s="33"/>
      <c r="O689" s="34" t="str">
        <f t="shared" si="4"/>
        <v/>
      </c>
    </row>
    <row r="690" ht="22.5" customHeight="1">
      <c r="A690" s="37"/>
      <c r="B690" s="38" t="str">
        <f>'Master Schedule'!B690</f>
        <v/>
      </c>
      <c r="C690" s="39"/>
      <c r="D690" s="40" t="str">
        <f t="shared" si="1"/>
        <v>Saturday</v>
      </c>
      <c r="E690" s="41"/>
      <c r="F690" s="38"/>
      <c r="G690" s="38"/>
      <c r="H690" s="41"/>
      <c r="I690" s="38"/>
      <c r="J690" s="38"/>
      <c r="K690" s="35"/>
      <c r="L690" s="35"/>
      <c r="M690" s="35"/>
      <c r="N690" s="36"/>
      <c r="O690" s="34" t="str">
        <f t="shared" si="4"/>
        <v/>
      </c>
    </row>
    <row r="691" ht="22.5" customHeight="1">
      <c r="A691" s="37"/>
      <c r="B691" s="38" t="str">
        <f>'Master Schedule'!B691</f>
        <v/>
      </c>
      <c r="C691" s="39"/>
      <c r="D691" s="40" t="str">
        <f t="shared" si="1"/>
        <v>Saturday</v>
      </c>
      <c r="E691" s="41"/>
      <c r="F691" s="38"/>
      <c r="G691" s="38"/>
      <c r="H691" s="41"/>
      <c r="I691" s="38"/>
      <c r="J691" s="38"/>
      <c r="K691" s="32"/>
      <c r="L691" s="32"/>
      <c r="M691" s="32"/>
      <c r="N691" s="33"/>
      <c r="O691" s="34" t="str">
        <f t="shared" si="4"/>
        <v/>
      </c>
    </row>
    <row r="692" ht="22.5" customHeight="1">
      <c r="A692" s="37"/>
      <c r="B692" s="38" t="str">
        <f>'Master Schedule'!B692</f>
        <v/>
      </c>
      <c r="C692" s="39"/>
      <c r="D692" s="40" t="str">
        <f t="shared" si="1"/>
        <v>Saturday</v>
      </c>
      <c r="E692" s="41"/>
      <c r="F692" s="38"/>
      <c r="G692" s="38"/>
      <c r="H692" s="41"/>
      <c r="I692" s="38"/>
      <c r="J692" s="38"/>
      <c r="K692" s="35"/>
      <c r="L692" s="35"/>
      <c r="M692" s="35"/>
      <c r="N692" s="36"/>
      <c r="O692" s="34" t="str">
        <f t="shared" si="4"/>
        <v/>
      </c>
    </row>
    <row r="693" ht="22.5" customHeight="1">
      <c r="A693" s="37"/>
      <c r="B693" s="38" t="str">
        <f>'Master Schedule'!B693</f>
        <v/>
      </c>
      <c r="C693" s="39"/>
      <c r="D693" s="40" t="str">
        <f t="shared" si="1"/>
        <v>Saturday</v>
      </c>
      <c r="E693" s="41"/>
      <c r="F693" s="38"/>
      <c r="G693" s="38"/>
      <c r="H693" s="41"/>
      <c r="I693" s="38"/>
      <c r="J693" s="38"/>
      <c r="K693" s="32"/>
      <c r="L693" s="32"/>
      <c r="M693" s="32"/>
      <c r="N693" s="33"/>
      <c r="O693" s="34" t="str">
        <f t="shared" si="4"/>
        <v/>
      </c>
    </row>
    <row r="694" ht="22.5" customHeight="1">
      <c r="A694" s="37"/>
      <c r="B694" s="38" t="str">
        <f>'Master Schedule'!B694</f>
        <v/>
      </c>
      <c r="C694" s="39"/>
      <c r="D694" s="40" t="str">
        <f t="shared" si="1"/>
        <v>Saturday</v>
      </c>
      <c r="E694" s="41"/>
      <c r="F694" s="38"/>
      <c r="G694" s="38"/>
      <c r="H694" s="41"/>
      <c r="I694" s="38"/>
      <c r="J694" s="38"/>
      <c r="K694" s="35"/>
      <c r="L694" s="35"/>
      <c r="M694" s="35"/>
      <c r="N694" s="36"/>
      <c r="O694" s="34" t="str">
        <f t="shared" si="4"/>
        <v/>
      </c>
    </row>
    <row r="695" ht="22.5" customHeight="1">
      <c r="A695" s="37"/>
      <c r="B695" s="38" t="str">
        <f>'Master Schedule'!B695</f>
        <v/>
      </c>
      <c r="C695" s="39"/>
      <c r="D695" s="40" t="str">
        <f t="shared" si="1"/>
        <v>Saturday</v>
      </c>
      <c r="E695" s="41"/>
      <c r="F695" s="38"/>
      <c r="G695" s="38"/>
      <c r="H695" s="41"/>
      <c r="I695" s="38"/>
      <c r="J695" s="38"/>
      <c r="K695" s="32"/>
      <c r="L695" s="32"/>
      <c r="M695" s="32"/>
      <c r="N695" s="33"/>
      <c r="O695" s="34" t="str">
        <f t="shared" si="4"/>
        <v/>
      </c>
    </row>
    <row r="696" ht="22.5" customHeight="1">
      <c r="A696" s="37"/>
      <c r="B696" s="38" t="str">
        <f>'Master Schedule'!B696</f>
        <v/>
      </c>
      <c r="C696" s="39"/>
      <c r="D696" s="40" t="str">
        <f t="shared" si="1"/>
        <v>Saturday</v>
      </c>
      <c r="E696" s="41"/>
      <c r="F696" s="38"/>
      <c r="G696" s="38"/>
      <c r="H696" s="41"/>
      <c r="I696" s="38"/>
      <c r="J696" s="38"/>
      <c r="K696" s="35"/>
      <c r="L696" s="35"/>
      <c r="M696" s="35"/>
      <c r="N696" s="36"/>
      <c r="O696" s="34" t="str">
        <f t="shared" si="4"/>
        <v/>
      </c>
    </row>
    <row r="697" ht="22.5" customHeight="1">
      <c r="A697" s="37"/>
      <c r="B697" s="38" t="str">
        <f>'Master Schedule'!B697</f>
        <v/>
      </c>
      <c r="C697" s="39"/>
      <c r="D697" s="40" t="str">
        <f t="shared" si="1"/>
        <v>Saturday</v>
      </c>
      <c r="E697" s="41"/>
      <c r="F697" s="38"/>
      <c r="G697" s="38"/>
      <c r="H697" s="41"/>
      <c r="I697" s="38"/>
      <c r="J697" s="38"/>
      <c r="K697" s="32"/>
      <c r="L697" s="32"/>
      <c r="M697" s="32"/>
      <c r="N697" s="33"/>
      <c r="O697" s="34" t="str">
        <f t="shared" si="4"/>
        <v/>
      </c>
    </row>
    <row r="698" ht="22.5" customHeight="1">
      <c r="A698" s="37"/>
      <c r="B698" s="38" t="str">
        <f>'Master Schedule'!B698</f>
        <v/>
      </c>
      <c r="C698" s="39"/>
      <c r="D698" s="40" t="str">
        <f t="shared" si="1"/>
        <v>Saturday</v>
      </c>
      <c r="E698" s="41"/>
      <c r="F698" s="38"/>
      <c r="G698" s="38"/>
      <c r="H698" s="41"/>
      <c r="I698" s="38"/>
      <c r="J698" s="38"/>
      <c r="K698" s="35"/>
      <c r="L698" s="35"/>
      <c r="M698" s="35"/>
      <c r="N698" s="36"/>
      <c r="O698" s="34" t="str">
        <f t="shared" si="4"/>
        <v/>
      </c>
    </row>
    <row r="699" ht="22.5" customHeight="1">
      <c r="A699" s="37"/>
      <c r="B699" s="38" t="str">
        <f>'Master Schedule'!B699</f>
        <v/>
      </c>
      <c r="C699" s="39"/>
      <c r="D699" s="40" t="str">
        <f t="shared" si="1"/>
        <v>Saturday</v>
      </c>
      <c r="E699" s="41"/>
      <c r="F699" s="38"/>
      <c r="G699" s="38"/>
      <c r="H699" s="41"/>
      <c r="I699" s="38"/>
      <c r="J699" s="38"/>
      <c r="K699" s="32"/>
      <c r="L699" s="32"/>
      <c r="M699" s="32"/>
      <c r="N699" s="33"/>
      <c r="O699" s="34" t="str">
        <f t="shared" si="4"/>
        <v/>
      </c>
    </row>
    <row r="700" ht="22.5" customHeight="1">
      <c r="A700" s="37"/>
      <c r="B700" s="38" t="str">
        <f>'Master Schedule'!B700</f>
        <v/>
      </c>
      <c r="C700" s="39"/>
      <c r="D700" s="40" t="str">
        <f t="shared" si="1"/>
        <v>Saturday</v>
      </c>
      <c r="E700" s="41"/>
      <c r="F700" s="38"/>
      <c r="G700" s="38"/>
      <c r="H700" s="41"/>
      <c r="I700" s="38"/>
      <c r="J700" s="38"/>
      <c r="K700" s="35"/>
      <c r="L700" s="35"/>
      <c r="M700" s="35"/>
      <c r="N700" s="36"/>
      <c r="O700" s="34" t="str">
        <f t="shared" si="4"/>
        <v/>
      </c>
    </row>
    <row r="701" ht="22.5" customHeight="1">
      <c r="A701" s="37"/>
      <c r="B701" s="38" t="str">
        <f>'Master Schedule'!B701</f>
        <v/>
      </c>
      <c r="C701" s="39"/>
      <c r="D701" s="40" t="str">
        <f t="shared" si="1"/>
        <v>Saturday</v>
      </c>
      <c r="E701" s="41"/>
      <c r="F701" s="38"/>
      <c r="G701" s="38"/>
      <c r="H701" s="41"/>
      <c r="I701" s="38"/>
      <c r="J701" s="38"/>
      <c r="K701" s="32"/>
      <c r="L701" s="32"/>
      <c r="M701" s="32"/>
      <c r="N701" s="33"/>
      <c r="O701" s="34" t="str">
        <f t="shared" si="4"/>
        <v/>
      </c>
    </row>
    <row r="702" ht="22.5" customHeight="1">
      <c r="A702" s="37"/>
      <c r="B702" s="38" t="str">
        <f>'Master Schedule'!B702</f>
        <v/>
      </c>
      <c r="C702" s="39"/>
      <c r="D702" s="40" t="str">
        <f t="shared" si="1"/>
        <v>Saturday</v>
      </c>
      <c r="E702" s="41"/>
      <c r="F702" s="38"/>
      <c r="G702" s="38"/>
      <c r="H702" s="41"/>
      <c r="I702" s="38"/>
      <c r="J702" s="38"/>
      <c r="K702" s="35"/>
      <c r="L702" s="35"/>
      <c r="M702" s="35"/>
      <c r="N702" s="36"/>
      <c r="O702" s="34" t="str">
        <f t="shared" si="4"/>
        <v/>
      </c>
    </row>
    <row r="703" ht="22.5" customHeight="1">
      <c r="A703" s="37"/>
      <c r="B703" s="38" t="str">
        <f>'Master Schedule'!B703</f>
        <v/>
      </c>
      <c r="C703" s="39"/>
      <c r="D703" s="40" t="str">
        <f t="shared" si="1"/>
        <v>Saturday</v>
      </c>
      <c r="E703" s="41"/>
      <c r="F703" s="38"/>
      <c r="G703" s="38"/>
      <c r="H703" s="41"/>
      <c r="I703" s="38"/>
      <c r="J703" s="38"/>
      <c r="K703" s="32"/>
      <c r="L703" s="32"/>
      <c r="M703" s="32"/>
      <c r="N703" s="33"/>
      <c r="O703" s="34" t="str">
        <f t="shared" si="4"/>
        <v/>
      </c>
    </row>
    <row r="704" ht="22.5" customHeight="1">
      <c r="A704" s="37"/>
      <c r="B704" s="38" t="str">
        <f>'Master Schedule'!B704</f>
        <v/>
      </c>
      <c r="C704" s="39"/>
      <c r="D704" s="40" t="str">
        <f t="shared" si="1"/>
        <v>Saturday</v>
      </c>
      <c r="E704" s="41"/>
      <c r="F704" s="38"/>
      <c r="G704" s="38"/>
      <c r="H704" s="41"/>
      <c r="I704" s="38"/>
      <c r="J704" s="38"/>
      <c r="K704" s="35"/>
      <c r="L704" s="35"/>
      <c r="M704" s="35"/>
      <c r="N704" s="36"/>
      <c r="O704" s="34" t="str">
        <f t="shared" si="4"/>
        <v/>
      </c>
    </row>
    <row r="705" ht="22.5" customHeight="1">
      <c r="A705" s="37"/>
      <c r="B705" s="38" t="str">
        <f>'Master Schedule'!B705</f>
        <v/>
      </c>
      <c r="C705" s="39"/>
      <c r="D705" s="40" t="str">
        <f t="shared" si="1"/>
        <v>Saturday</v>
      </c>
      <c r="E705" s="41"/>
      <c r="F705" s="38"/>
      <c r="G705" s="38"/>
      <c r="H705" s="41"/>
      <c r="I705" s="38"/>
      <c r="J705" s="38"/>
      <c r="K705" s="32"/>
      <c r="L705" s="32"/>
      <c r="M705" s="32"/>
      <c r="N705" s="33"/>
      <c r="O705" s="34" t="str">
        <f t="shared" si="4"/>
        <v/>
      </c>
    </row>
    <row r="706" ht="22.5" customHeight="1">
      <c r="A706" s="37"/>
      <c r="B706" s="38" t="str">
        <f>'Master Schedule'!B706</f>
        <v/>
      </c>
      <c r="C706" s="39"/>
      <c r="D706" s="40" t="str">
        <f t="shared" si="1"/>
        <v>Saturday</v>
      </c>
      <c r="E706" s="41"/>
      <c r="F706" s="38"/>
      <c r="G706" s="38"/>
      <c r="H706" s="41"/>
      <c r="I706" s="38"/>
      <c r="J706" s="38"/>
      <c r="K706" s="35"/>
      <c r="L706" s="35"/>
      <c r="M706" s="35"/>
      <c r="N706" s="36"/>
      <c r="O706" s="34" t="str">
        <f t="shared" si="4"/>
        <v/>
      </c>
    </row>
    <row r="707" ht="22.5" customHeight="1">
      <c r="A707" s="37"/>
      <c r="B707" s="38" t="str">
        <f>'Master Schedule'!B707</f>
        <v/>
      </c>
      <c r="C707" s="39"/>
      <c r="D707" s="40" t="str">
        <f t="shared" si="1"/>
        <v>Saturday</v>
      </c>
      <c r="E707" s="41"/>
      <c r="F707" s="38"/>
      <c r="G707" s="38"/>
      <c r="H707" s="41"/>
      <c r="I707" s="38"/>
      <c r="J707" s="38"/>
      <c r="K707" s="32"/>
      <c r="L707" s="32"/>
      <c r="M707" s="32"/>
      <c r="N707" s="33"/>
      <c r="O707" s="34" t="str">
        <f t="shared" si="4"/>
        <v/>
      </c>
    </row>
    <row r="708" ht="22.5" customHeight="1">
      <c r="A708" s="37"/>
      <c r="B708" s="38" t="str">
        <f>'Master Schedule'!B708</f>
        <v/>
      </c>
      <c r="C708" s="39"/>
      <c r="D708" s="40" t="str">
        <f t="shared" si="1"/>
        <v>Saturday</v>
      </c>
      <c r="E708" s="41"/>
      <c r="F708" s="38"/>
      <c r="G708" s="38"/>
      <c r="H708" s="41"/>
      <c r="I708" s="38"/>
      <c r="J708" s="38"/>
      <c r="K708" s="35"/>
      <c r="L708" s="35"/>
      <c r="M708" s="35"/>
      <c r="N708" s="36"/>
      <c r="O708" s="34" t="str">
        <f t="shared" si="4"/>
        <v/>
      </c>
    </row>
    <row r="709" ht="22.5" customHeight="1">
      <c r="A709" s="37"/>
      <c r="B709" s="38" t="str">
        <f>'Master Schedule'!B709</f>
        <v/>
      </c>
      <c r="C709" s="39"/>
      <c r="D709" s="40" t="str">
        <f t="shared" si="1"/>
        <v>Saturday</v>
      </c>
      <c r="E709" s="41"/>
      <c r="F709" s="38"/>
      <c r="G709" s="38"/>
      <c r="H709" s="41"/>
      <c r="I709" s="38"/>
      <c r="J709" s="38"/>
      <c r="K709" s="32"/>
      <c r="L709" s="32"/>
      <c r="M709" s="32"/>
      <c r="N709" s="33"/>
      <c r="O709" s="34" t="str">
        <f t="shared" si="4"/>
        <v/>
      </c>
    </row>
    <row r="710" ht="22.5" customHeight="1">
      <c r="A710" s="37"/>
      <c r="B710" s="38" t="str">
        <f>'Master Schedule'!B710</f>
        <v/>
      </c>
      <c r="C710" s="39"/>
      <c r="D710" s="40" t="str">
        <f t="shared" si="1"/>
        <v>Saturday</v>
      </c>
      <c r="E710" s="41"/>
      <c r="F710" s="38"/>
      <c r="G710" s="38"/>
      <c r="H710" s="41"/>
      <c r="I710" s="38"/>
      <c r="J710" s="38"/>
      <c r="K710" s="35"/>
      <c r="L710" s="35"/>
      <c r="M710" s="35"/>
      <c r="N710" s="36"/>
      <c r="O710" s="34" t="str">
        <f t="shared" si="4"/>
        <v/>
      </c>
    </row>
    <row r="711" ht="22.5" customHeight="1">
      <c r="A711" s="37"/>
      <c r="B711" s="38" t="str">
        <f>'Master Schedule'!B711</f>
        <v/>
      </c>
      <c r="C711" s="39"/>
      <c r="D711" s="40" t="str">
        <f t="shared" si="1"/>
        <v>Saturday</v>
      </c>
      <c r="E711" s="41"/>
      <c r="F711" s="38"/>
      <c r="G711" s="38"/>
      <c r="H711" s="41"/>
      <c r="I711" s="38"/>
      <c r="J711" s="38"/>
      <c r="K711" s="32"/>
      <c r="L711" s="32"/>
      <c r="M711" s="32"/>
      <c r="N711" s="33"/>
      <c r="O711" s="34" t="str">
        <f t="shared" si="4"/>
        <v/>
      </c>
    </row>
    <row r="712" ht="22.5" customHeight="1">
      <c r="A712" s="37"/>
      <c r="B712" s="38" t="str">
        <f>'Master Schedule'!B712</f>
        <v/>
      </c>
      <c r="C712" s="39"/>
      <c r="D712" s="40" t="str">
        <f t="shared" si="1"/>
        <v>Saturday</v>
      </c>
      <c r="E712" s="41"/>
      <c r="F712" s="38"/>
      <c r="G712" s="38"/>
      <c r="H712" s="41"/>
      <c r="I712" s="38"/>
      <c r="J712" s="38"/>
      <c r="K712" s="35"/>
      <c r="L712" s="35"/>
      <c r="M712" s="35"/>
      <c r="N712" s="36"/>
      <c r="O712" s="34" t="str">
        <f t="shared" si="4"/>
        <v/>
      </c>
    </row>
    <row r="713" ht="22.5" customHeight="1">
      <c r="A713" s="37"/>
      <c r="B713" s="38" t="str">
        <f>'Master Schedule'!B713</f>
        <v/>
      </c>
      <c r="C713" s="39"/>
      <c r="D713" s="40" t="str">
        <f t="shared" si="1"/>
        <v>Saturday</v>
      </c>
      <c r="E713" s="41"/>
      <c r="F713" s="38"/>
      <c r="G713" s="38"/>
      <c r="H713" s="41"/>
      <c r="I713" s="38"/>
      <c r="J713" s="38"/>
      <c r="K713" s="32"/>
      <c r="L713" s="32"/>
      <c r="M713" s="32"/>
      <c r="N713" s="33"/>
      <c r="O713" s="34" t="str">
        <f t="shared" si="4"/>
        <v/>
      </c>
    </row>
    <row r="714" ht="22.5" customHeight="1">
      <c r="A714" s="37"/>
      <c r="B714" s="38" t="str">
        <f>'Master Schedule'!B714</f>
        <v/>
      </c>
      <c r="C714" s="39"/>
      <c r="D714" s="40" t="str">
        <f t="shared" si="1"/>
        <v>Saturday</v>
      </c>
      <c r="E714" s="41"/>
      <c r="F714" s="38"/>
      <c r="G714" s="38"/>
      <c r="H714" s="41"/>
      <c r="I714" s="38"/>
      <c r="J714" s="38"/>
      <c r="K714" s="35"/>
      <c r="L714" s="35"/>
      <c r="M714" s="35"/>
      <c r="N714" s="36"/>
      <c r="O714" s="34" t="str">
        <f t="shared" si="4"/>
        <v/>
      </c>
    </row>
    <row r="715" ht="22.5" customHeight="1">
      <c r="A715" s="37"/>
      <c r="B715" s="38" t="str">
        <f>'Master Schedule'!B715</f>
        <v/>
      </c>
      <c r="C715" s="39"/>
      <c r="D715" s="40" t="str">
        <f t="shared" si="1"/>
        <v>Saturday</v>
      </c>
      <c r="E715" s="41"/>
      <c r="F715" s="38"/>
      <c r="G715" s="38"/>
      <c r="H715" s="41"/>
      <c r="I715" s="38"/>
      <c r="J715" s="38"/>
      <c r="K715" s="32"/>
      <c r="L715" s="32"/>
      <c r="M715" s="32"/>
      <c r="N715" s="33"/>
      <c r="O715" s="34" t="str">
        <f t="shared" si="4"/>
        <v/>
      </c>
    </row>
    <row r="716" ht="22.5" customHeight="1">
      <c r="A716" s="37"/>
      <c r="B716" s="38" t="str">
        <f>'Master Schedule'!B716</f>
        <v/>
      </c>
      <c r="C716" s="39"/>
      <c r="D716" s="40" t="str">
        <f t="shared" si="1"/>
        <v>Saturday</v>
      </c>
      <c r="E716" s="41"/>
      <c r="F716" s="38"/>
      <c r="G716" s="38"/>
      <c r="H716" s="41"/>
      <c r="I716" s="38"/>
      <c r="J716" s="38"/>
      <c r="K716" s="35"/>
      <c r="L716" s="35"/>
      <c r="M716" s="35"/>
      <c r="N716" s="36"/>
      <c r="O716" s="34" t="str">
        <f t="shared" si="4"/>
        <v/>
      </c>
    </row>
    <row r="717" ht="22.5" customHeight="1">
      <c r="A717" s="37"/>
      <c r="B717" s="38" t="str">
        <f>'Master Schedule'!B717</f>
        <v/>
      </c>
      <c r="C717" s="39"/>
      <c r="D717" s="40" t="str">
        <f t="shared" si="1"/>
        <v>Saturday</v>
      </c>
      <c r="E717" s="41"/>
      <c r="F717" s="38"/>
      <c r="G717" s="38"/>
      <c r="H717" s="41"/>
      <c r="I717" s="38"/>
      <c r="J717" s="38"/>
      <c r="K717" s="32"/>
      <c r="L717" s="32"/>
      <c r="M717" s="32"/>
      <c r="N717" s="33"/>
      <c r="O717" s="34" t="str">
        <f t="shared" si="4"/>
        <v/>
      </c>
    </row>
    <row r="718" ht="22.5" customHeight="1">
      <c r="A718" s="37"/>
      <c r="B718" s="38" t="str">
        <f>'Master Schedule'!B718</f>
        <v/>
      </c>
      <c r="C718" s="39"/>
      <c r="D718" s="40" t="str">
        <f t="shared" si="1"/>
        <v>Saturday</v>
      </c>
      <c r="E718" s="41"/>
      <c r="F718" s="38"/>
      <c r="G718" s="38"/>
      <c r="H718" s="41"/>
      <c r="I718" s="38"/>
      <c r="J718" s="38"/>
      <c r="K718" s="35"/>
      <c r="L718" s="35"/>
      <c r="M718" s="35"/>
      <c r="N718" s="36"/>
      <c r="O718" s="34" t="str">
        <f t="shared" si="4"/>
        <v/>
      </c>
    </row>
    <row r="719" ht="22.5" customHeight="1">
      <c r="A719" s="37"/>
      <c r="B719" s="38" t="str">
        <f>'Master Schedule'!B719</f>
        <v/>
      </c>
      <c r="C719" s="39"/>
      <c r="D719" s="40" t="str">
        <f t="shared" si="1"/>
        <v>Saturday</v>
      </c>
      <c r="E719" s="41"/>
      <c r="F719" s="38"/>
      <c r="G719" s="38"/>
      <c r="H719" s="41"/>
      <c r="I719" s="38"/>
      <c r="J719" s="38"/>
      <c r="K719" s="32"/>
      <c r="L719" s="32"/>
      <c r="M719" s="32"/>
      <c r="N719" s="33"/>
      <c r="O719" s="34" t="str">
        <f t="shared" si="4"/>
        <v/>
      </c>
    </row>
    <row r="720" ht="22.5" customHeight="1">
      <c r="A720" s="37"/>
      <c r="B720" s="38" t="str">
        <f>'Master Schedule'!B720</f>
        <v/>
      </c>
      <c r="C720" s="39"/>
      <c r="D720" s="40" t="str">
        <f t="shared" si="1"/>
        <v>Saturday</v>
      </c>
      <c r="E720" s="41"/>
      <c r="F720" s="38"/>
      <c r="G720" s="38"/>
      <c r="H720" s="41"/>
      <c r="I720" s="38"/>
      <c r="J720" s="38"/>
      <c r="K720" s="35"/>
      <c r="L720" s="35"/>
      <c r="M720" s="35"/>
      <c r="N720" s="36"/>
      <c r="O720" s="34" t="str">
        <f t="shared" si="4"/>
        <v/>
      </c>
    </row>
    <row r="721" ht="22.5" customHeight="1">
      <c r="A721" s="37"/>
      <c r="B721" s="38" t="str">
        <f>'Master Schedule'!B721</f>
        <v/>
      </c>
      <c r="C721" s="39"/>
      <c r="D721" s="40" t="str">
        <f t="shared" si="1"/>
        <v>Saturday</v>
      </c>
      <c r="E721" s="41"/>
      <c r="F721" s="38"/>
      <c r="G721" s="38"/>
      <c r="H721" s="41"/>
      <c r="I721" s="38"/>
      <c r="J721" s="38"/>
      <c r="K721" s="32"/>
      <c r="L721" s="32"/>
      <c r="M721" s="32"/>
      <c r="N721" s="33"/>
      <c r="O721" s="34" t="str">
        <f t="shared" si="4"/>
        <v/>
      </c>
    </row>
    <row r="722" ht="22.5" customHeight="1">
      <c r="A722" s="37"/>
      <c r="B722" s="38" t="str">
        <f>'Master Schedule'!B722</f>
        <v/>
      </c>
      <c r="C722" s="39"/>
      <c r="D722" s="40" t="str">
        <f t="shared" si="1"/>
        <v>Saturday</v>
      </c>
      <c r="E722" s="41"/>
      <c r="F722" s="38"/>
      <c r="G722" s="38"/>
      <c r="H722" s="41"/>
      <c r="I722" s="38"/>
      <c r="J722" s="38"/>
      <c r="K722" s="35"/>
      <c r="L722" s="35"/>
      <c r="M722" s="35"/>
      <c r="N722" s="36"/>
      <c r="O722" s="34" t="str">
        <f t="shared" si="4"/>
        <v/>
      </c>
    </row>
    <row r="723" ht="22.5" customHeight="1">
      <c r="A723" s="37"/>
      <c r="B723" s="38" t="str">
        <f>'Master Schedule'!B723</f>
        <v/>
      </c>
      <c r="C723" s="39"/>
      <c r="D723" s="40" t="str">
        <f t="shared" si="1"/>
        <v>Saturday</v>
      </c>
      <c r="E723" s="41"/>
      <c r="F723" s="38"/>
      <c r="G723" s="38"/>
      <c r="H723" s="41"/>
      <c r="I723" s="38"/>
      <c r="J723" s="38"/>
      <c r="K723" s="32"/>
      <c r="L723" s="32"/>
      <c r="M723" s="32"/>
      <c r="N723" s="33"/>
      <c r="O723" s="34" t="str">
        <f t="shared" si="4"/>
        <v/>
      </c>
    </row>
    <row r="724" ht="22.5" customHeight="1">
      <c r="A724" s="37"/>
      <c r="B724" s="38" t="str">
        <f>'Master Schedule'!B724</f>
        <v/>
      </c>
      <c r="C724" s="39"/>
      <c r="D724" s="40" t="str">
        <f t="shared" si="1"/>
        <v>Saturday</v>
      </c>
      <c r="E724" s="41"/>
      <c r="F724" s="38"/>
      <c r="G724" s="38"/>
      <c r="H724" s="41"/>
      <c r="I724" s="38"/>
      <c r="J724" s="38"/>
      <c r="K724" s="35"/>
      <c r="L724" s="35"/>
      <c r="M724" s="35"/>
      <c r="N724" s="36"/>
      <c r="O724" s="34" t="str">
        <f t="shared" si="4"/>
        <v/>
      </c>
    </row>
    <row r="725" ht="22.5" customHeight="1">
      <c r="A725" s="37"/>
      <c r="B725" s="38" t="str">
        <f>'Master Schedule'!B725</f>
        <v/>
      </c>
      <c r="C725" s="39"/>
      <c r="D725" s="40" t="str">
        <f t="shared" si="1"/>
        <v>Saturday</v>
      </c>
      <c r="E725" s="41"/>
      <c r="F725" s="38"/>
      <c r="G725" s="38"/>
      <c r="H725" s="41"/>
      <c r="I725" s="38"/>
      <c r="J725" s="38"/>
      <c r="K725" s="32"/>
      <c r="L725" s="32"/>
      <c r="M725" s="32"/>
      <c r="N725" s="33"/>
      <c r="O725" s="34" t="str">
        <f t="shared" si="4"/>
        <v/>
      </c>
    </row>
    <row r="726" ht="22.5" customHeight="1">
      <c r="A726" s="37"/>
      <c r="B726" s="38" t="str">
        <f>'Master Schedule'!B726</f>
        <v/>
      </c>
      <c r="C726" s="39"/>
      <c r="D726" s="40" t="str">
        <f t="shared" si="1"/>
        <v>Saturday</v>
      </c>
      <c r="E726" s="41"/>
      <c r="F726" s="38"/>
      <c r="G726" s="38"/>
      <c r="H726" s="41"/>
      <c r="I726" s="38"/>
      <c r="J726" s="38"/>
      <c r="K726" s="35"/>
      <c r="L726" s="35"/>
      <c r="M726" s="35"/>
      <c r="N726" s="36"/>
      <c r="O726" s="34" t="str">
        <f t="shared" si="4"/>
        <v/>
      </c>
    </row>
    <row r="727" ht="22.5" customHeight="1">
      <c r="A727" s="37"/>
      <c r="B727" s="38" t="str">
        <f>'Master Schedule'!B727</f>
        <v/>
      </c>
      <c r="C727" s="39"/>
      <c r="D727" s="40" t="str">
        <f t="shared" si="1"/>
        <v>Saturday</v>
      </c>
      <c r="E727" s="41"/>
      <c r="F727" s="38"/>
      <c r="G727" s="38"/>
      <c r="H727" s="41"/>
      <c r="I727" s="38"/>
      <c r="J727" s="38"/>
      <c r="K727" s="32"/>
      <c r="L727" s="32"/>
      <c r="M727" s="32"/>
      <c r="N727" s="33"/>
      <c r="O727" s="34" t="str">
        <f t="shared" si="4"/>
        <v/>
      </c>
    </row>
    <row r="728" ht="22.5" customHeight="1">
      <c r="A728" s="37"/>
      <c r="B728" s="38" t="str">
        <f>'Master Schedule'!B728</f>
        <v/>
      </c>
      <c r="C728" s="39"/>
      <c r="D728" s="40" t="str">
        <f t="shared" si="1"/>
        <v>Saturday</v>
      </c>
      <c r="E728" s="41"/>
      <c r="F728" s="38"/>
      <c r="G728" s="38"/>
      <c r="H728" s="41"/>
      <c r="I728" s="38"/>
      <c r="J728" s="38"/>
      <c r="K728" s="35"/>
      <c r="L728" s="35"/>
      <c r="M728" s="35"/>
      <c r="N728" s="36"/>
      <c r="O728" s="34" t="str">
        <f t="shared" si="4"/>
        <v/>
      </c>
    </row>
    <row r="729" ht="22.5" customHeight="1">
      <c r="A729" s="37"/>
      <c r="B729" s="38" t="str">
        <f>'Master Schedule'!B729</f>
        <v/>
      </c>
      <c r="C729" s="39"/>
      <c r="D729" s="40" t="str">
        <f t="shared" si="1"/>
        <v>Saturday</v>
      </c>
      <c r="E729" s="41"/>
      <c r="F729" s="38"/>
      <c r="G729" s="38"/>
      <c r="H729" s="41"/>
      <c r="I729" s="38"/>
      <c r="J729" s="38"/>
      <c r="K729" s="32"/>
      <c r="L729" s="32"/>
      <c r="M729" s="32"/>
      <c r="N729" s="33"/>
      <c r="O729" s="34" t="str">
        <f t="shared" si="4"/>
        <v/>
      </c>
    </row>
    <row r="730" ht="22.5" customHeight="1">
      <c r="A730" s="37"/>
      <c r="B730" s="38" t="str">
        <f>'Master Schedule'!B730</f>
        <v/>
      </c>
      <c r="C730" s="39"/>
      <c r="D730" s="40" t="str">
        <f t="shared" si="1"/>
        <v>Saturday</v>
      </c>
      <c r="E730" s="41"/>
      <c r="F730" s="38"/>
      <c r="G730" s="38"/>
      <c r="H730" s="41"/>
      <c r="I730" s="38"/>
      <c r="J730" s="38"/>
      <c r="K730" s="35"/>
      <c r="L730" s="35"/>
      <c r="M730" s="35"/>
      <c r="N730" s="36"/>
      <c r="O730" s="34" t="str">
        <f t="shared" si="4"/>
        <v/>
      </c>
    </row>
    <row r="731" ht="22.5" customHeight="1">
      <c r="A731" s="37"/>
      <c r="B731" s="38" t="str">
        <f>'Master Schedule'!B731</f>
        <v/>
      </c>
      <c r="C731" s="39"/>
      <c r="D731" s="40" t="str">
        <f t="shared" si="1"/>
        <v>Saturday</v>
      </c>
      <c r="E731" s="41"/>
      <c r="F731" s="38"/>
      <c r="G731" s="38"/>
      <c r="H731" s="41"/>
      <c r="I731" s="38"/>
      <c r="J731" s="38"/>
      <c r="K731" s="32"/>
      <c r="L731" s="32"/>
      <c r="M731" s="32"/>
      <c r="N731" s="33"/>
      <c r="O731" s="34" t="str">
        <f t="shared" si="4"/>
        <v/>
      </c>
    </row>
    <row r="732" ht="22.5" customHeight="1">
      <c r="A732" s="37"/>
      <c r="B732" s="38" t="str">
        <f>'Master Schedule'!B732</f>
        <v/>
      </c>
      <c r="C732" s="39"/>
      <c r="D732" s="40" t="str">
        <f t="shared" si="1"/>
        <v>Saturday</v>
      </c>
      <c r="E732" s="41"/>
      <c r="F732" s="38"/>
      <c r="G732" s="38"/>
      <c r="H732" s="41"/>
      <c r="I732" s="38"/>
      <c r="J732" s="38"/>
      <c r="K732" s="35"/>
      <c r="L732" s="35"/>
      <c r="M732" s="35"/>
      <c r="N732" s="36"/>
      <c r="O732" s="34" t="str">
        <f t="shared" si="4"/>
        <v/>
      </c>
    </row>
    <row r="733" ht="22.5" customHeight="1">
      <c r="A733" s="37"/>
      <c r="B733" s="38" t="str">
        <f>'Master Schedule'!B733</f>
        <v/>
      </c>
      <c r="C733" s="39"/>
      <c r="D733" s="40" t="str">
        <f t="shared" si="1"/>
        <v>Saturday</v>
      </c>
      <c r="E733" s="41"/>
      <c r="F733" s="38"/>
      <c r="G733" s="38"/>
      <c r="H733" s="41"/>
      <c r="I733" s="38"/>
      <c r="J733" s="38"/>
      <c r="K733" s="32"/>
      <c r="L733" s="32"/>
      <c r="M733" s="32"/>
      <c r="N733" s="33"/>
      <c r="O733" s="34" t="str">
        <f t="shared" si="4"/>
        <v/>
      </c>
    </row>
    <row r="734" ht="22.5" customHeight="1">
      <c r="A734" s="37"/>
      <c r="B734" s="38" t="str">
        <f>'Master Schedule'!B734</f>
        <v/>
      </c>
      <c r="C734" s="39"/>
      <c r="D734" s="40" t="str">
        <f t="shared" si="1"/>
        <v>Saturday</v>
      </c>
      <c r="E734" s="41"/>
      <c r="F734" s="38"/>
      <c r="G734" s="38"/>
      <c r="H734" s="41"/>
      <c r="I734" s="38"/>
      <c r="J734" s="38"/>
      <c r="K734" s="35"/>
      <c r="L734" s="35"/>
      <c r="M734" s="35"/>
      <c r="N734" s="36"/>
      <c r="O734" s="34" t="str">
        <f t="shared" si="4"/>
        <v/>
      </c>
    </row>
    <row r="735" ht="22.5" customHeight="1">
      <c r="A735" s="37"/>
      <c r="B735" s="38" t="str">
        <f>'Master Schedule'!B735</f>
        <v/>
      </c>
      <c r="C735" s="39"/>
      <c r="D735" s="40" t="str">
        <f t="shared" si="1"/>
        <v>Saturday</v>
      </c>
      <c r="E735" s="41"/>
      <c r="F735" s="38"/>
      <c r="G735" s="38"/>
      <c r="H735" s="41"/>
      <c r="I735" s="38"/>
      <c r="J735" s="38"/>
      <c r="K735" s="32"/>
      <c r="L735" s="32"/>
      <c r="M735" s="32"/>
      <c r="N735" s="33"/>
      <c r="O735" s="34" t="str">
        <f t="shared" si="4"/>
        <v/>
      </c>
    </row>
    <row r="736" ht="22.5" customHeight="1">
      <c r="A736" s="37"/>
      <c r="B736" s="38" t="str">
        <f>'Master Schedule'!B736</f>
        <v/>
      </c>
      <c r="C736" s="39"/>
      <c r="D736" s="40" t="str">
        <f t="shared" si="1"/>
        <v>Saturday</v>
      </c>
      <c r="E736" s="41"/>
      <c r="F736" s="38"/>
      <c r="G736" s="38"/>
      <c r="H736" s="41"/>
      <c r="I736" s="38"/>
      <c r="J736" s="38"/>
      <c r="K736" s="35"/>
      <c r="L736" s="35"/>
      <c r="M736" s="35"/>
      <c r="N736" s="36"/>
      <c r="O736" s="34" t="str">
        <f t="shared" si="4"/>
        <v/>
      </c>
    </row>
    <row r="737" ht="22.5" customHeight="1">
      <c r="A737" s="37"/>
      <c r="B737" s="38" t="str">
        <f>'Master Schedule'!B737</f>
        <v/>
      </c>
      <c r="C737" s="39"/>
      <c r="D737" s="40" t="str">
        <f t="shared" si="1"/>
        <v>Saturday</v>
      </c>
      <c r="E737" s="41"/>
      <c r="F737" s="38"/>
      <c r="G737" s="38"/>
      <c r="H737" s="41"/>
      <c r="I737" s="38"/>
      <c r="J737" s="38"/>
      <c r="K737" s="32"/>
      <c r="L737" s="32"/>
      <c r="M737" s="32"/>
      <c r="N737" s="33"/>
      <c r="O737" s="34" t="str">
        <f t="shared" si="4"/>
        <v/>
      </c>
    </row>
    <row r="738" ht="22.5" customHeight="1">
      <c r="A738" s="37"/>
      <c r="B738" s="38" t="str">
        <f>'Master Schedule'!B738</f>
        <v/>
      </c>
      <c r="C738" s="39"/>
      <c r="D738" s="40" t="str">
        <f t="shared" si="1"/>
        <v>Saturday</v>
      </c>
      <c r="E738" s="41"/>
      <c r="F738" s="38"/>
      <c r="G738" s="38"/>
      <c r="H738" s="41"/>
      <c r="I738" s="38"/>
      <c r="J738" s="38"/>
      <c r="K738" s="35"/>
      <c r="L738" s="35"/>
      <c r="M738" s="35"/>
      <c r="N738" s="36"/>
      <c r="O738" s="34" t="str">
        <f t="shared" si="4"/>
        <v/>
      </c>
    </row>
    <row r="739" ht="22.5" customHeight="1">
      <c r="A739" s="37"/>
      <c r="B739" s="38" t="str">
        <f>'Master Schedule'!B739</f>
        <v/>
      </c>
      <c r="C739" s="39"/>
      <c r="D739" s="40" t="str">
        <f t="shared" si="1"/>
        <v>Saturday</v>
      </c>
      <c r="E739" s="41"/>
      <c r="F739" s="38"/>
      <c r="G739" s="38"/>
      <c r="H739" s="41"/>
      <c r="I739" s="38"/>
      <c r="J739" s="38"/>
      <c r="K739" s="32"/>
      <c r="L739" s="32"/>
      <c r="M739" s="32"/>
      <c r="N739" s="33"/>
      <c r="O739" s="34" t="str">
        <f t="shared" si="4"/>
        <v/>
      </c>
    </row>
    <row r="740" ht="22.5" customHeight="1">
      <c r="A740" s="37"/>
      <c r="B740" s="38" t="str">
        <f>'Master Schedule'!B740</f>
        <v/>
      </c>
      <c r="C740" s="39"/>
      <c r="D740" s="40" t="str">
        <f t="shared" si="1"/>
        <v>Saturday</v>
      </c>
      <c r="E740" s="41"/>
      <c r="F740" s="38"/>
      <c r="G740" s="38"/>
      <c r="H740" s="41"/>
      <c r="I740" s="38"/>
      <c r="J740" s="38"/>
      <c r="K740" s="35"/>
      <c r="L740" s="35"/>
      <c r="M740" s="35"/>
      <c r="N740" s="36"/>
      <c r="O740" s="34" t="str">
        <f t="shared" si="4"/>
        <v/>
      </c>
    </row>
    <row r="741" ht="22.5" customHeight="1">
      <c r="A741" s="37"/>
      <c r="B741" s="38" t="str">
        <f>'Master Schedule'!B741</f>
        <v/>
      </c>
      <c r="C741" s="39"/>
      <c r="D741" s="40" t="str">
        <f t="shared" si="1"/>
        <v>Saturday</v>
      </c>
      <c r="E741" s="41"/>
      <c r="F741" s="38"/>
      <c r="G741" s="38"/>
      <c r="H741" s="41"/>
      <c r="I741" s="38"/>
      <c r="J741" s="38"/>
      <c r="K741" s="32"/>
      <c r="L741" s="32"/>
      <c r="M741" s="32"/>
      <c r="N741" s="33"/>
      <c r="O741" s="34" t="str">
        <f t="shared" si="4"/>
        <v/>
      </c>
    </row>
    <row r="742" ht="22.5" customHeight="1">
      <c r="A742" s="37"/>
      <c r="B742" s="38" t="str">
        <f>'Master Schedule'!B742</f>
        <v/>
      </c>
      <c r="C742" s="39"/>
      <c r="D742" s="40" t="str">
        <f t="shared" si="1"/>
        <v>Saturday</v>
      </c>
      <c r="E742" s="41"/>
      <c r="F742" s="38"/>
      <c r="G742" s="38"/>
      <c r="H742" s="41"/>
      <c r="I742" s="38"/>
      <c r="J742" s="38"/>
      <c r="K742" s="35"/>
      <c r="L742" s="35"/>
      <c r="M742" s="35"/>
      <c r="N742" s="36"/>
      <c r="O742" s="34" t="str">
        <f t="shared" si="4"/>
        <v/>
      </c>
    </row>
    <row r="743" ht="22.5" customHeight="1">
      <c r="A743" s="37"/>
      <c r="B743" s="38" t="str">
        <f>'Master Schedule'!B743</f>
        <v/>
      </c>
      <c r="C743" s="39"/>
      <c r="D743" s="40" t="str">
        <f t="shared" si="1"/>
        <v>Saturday</v>
      </c>
      <c r="E743" s="41"/>
      <c r="F743" s="38"/>
      <c r="G743" s="38"/>
      <c r="H743" s="41"/>
      <c r="I743" s="38"/>
      <c r="J743" s="38"/>
      <c r="K743" s="32"/>
      <c r="L743" s="32"/>
      <c r="M743" s="32"/>
      <c r="N743" s="33"/>
      <c r="O743" s="34" t="str">
        <f t="shared" si="4"/>
        <v/>
      </c>
    </row>
    <row r="744" ht="22.5" customHeight="1">
      <c r="A744" s="37"/>
      <c r="B744" s="38" t="str">
        <f>'Master Schedule'!B744</f>
        <v/>
      </c>
      <c r="C744" s="39"/>
      <c r="D744" s="40" t="str">
        <f t="shared" si="1"/>
        <v>Saturday</v>
      </c>
      <c r="E744" s="41"/>
      <c r="F744" s="38"/>
      <c r="G744" s="38"/>
      <c r="H744" s="41"/>
      <c r="I744" s="38"/>
      <c r="J744" s="38"/>
      <c r="K744" s="35"/>
      <c r="L744" s="35"/>
      <c r="M744" s="35"/>
      <c r="N744" s="36"/>
      <c r="O744" s="34" t="str">
        <f t="shared" si="4"/>
        <v/>
      </c>
    </row>
    <row r="745" ht="22.5" customHeight="1">
      <c r="A745" s="37"/>
      <c r="B745" s="38" t="str">
        <f>'Master Schedule'!B745</f>
        <v/>
      </c>
      <c r="C745" s="39"/>
      <c r="D745" s="40" t="str">
        <f t="shared" si="1"/>
        <v>Saturday</v>
      </c>
      <c r="E745" s="41"/>
      <c r="F745" s="38"/>
      <c r="G745" s="38"/>
      <c r="H745" s="41"/>
      <c r="I745" s="38"/>
      <c r="J745" s="38"/>
      <c r="K745" s="32"/>
      <c r="L745" s="32"/>
      <c r="M745" s="32"/>
      <c r="N745" s="33"/>
      <c r="O745" s="34" t="str">
        <f t="shared" si="4"/>
        <v/>
      </c>
    </row>
    <row r="746" ht="22.5" customHeight="1">
      <c r="A746" s="37"/>
      <c r="B746" s="38" t="str">
        <f>'Master Schedule'!B746</f>
        <v/>
      </c>
      <c r="C746" s="39"/>
      <c r="D746" s="40" t="str">
        <f t="shared" si="1"/>
        <v>Saturday</v>
      </c>
      <c r="E746" s="41"/>
      <c r="F746" s="38"/>
      <c r="G746" s="38"/>
      <c r="H746" s="41"/>
      <c r="I746" s="38"/>
      <c r="J746" s="38"/>
      <c r="K746" s="35"/>
      <c r="L746" s="35"/>
      <c r="M746" s="35"/>
      <c r="N746" s="36"/>
      <c r="O746" s="34" t="str">
        <f t="shared" si="4"/>
        <v/>
      </c>
    </row>
    <row r="747" ht="22.5" customHeight="1">
      <c r="A747" s="37"/>
      <c r="B747" s="38" t="str">
        <f>'Master Schedule'!B747</f>
        <v/>
      </c>
      <c r="C747" s="39"/>
      <c r="D747" s="40" t="str">
        <f t="shared" si="1"/>
        <v>Saturday</v>
      </c>
      <c r="E747" s="41"/>
      <c r="F747" s="38"/>
      <c r="G747" s="38"/>
      <c r="H747" s="41"/>
      <c r="I747" s="38"/>
      <c r="J747" s="38"/>
      <c r="K747" s="32"/>
      <c r="L747" s="32"/>
      <c r="M747" s="32"/>
      <c r="N747" s="33"/>
      <c r="O747" s="34" t="str">
        <f t="shared" si="4"/>
        <v/>
      </c>
    </row>
    <row r="748" ht="22.5" customHeight="1">
      <c r="A748" s="37"/>
      <c r="B748" s="38" t="str">
        <f>'Master Schedule'!B748</f>
        <v/>
      </c>
      <c r="C748" s="39"/>
      <c r="D748" s="40" t="str">
        <f t="shared" si="1"/>
        <v>Saturday</v>
      </c>
      <c r="E748" s="41"/>
      <c r="F748" s="38"/>
      <c r="G748" s="38"/>
      <c r="H748" s="41"/>
      <c r="I748" s="38"/>
      <c r="J748" s="38"/>
      <c r="K748" s="35"/>
      <c r="L748" s="35"/>
      <c r="M748" s="35"/>
      <c r="N748" s="36"/>
      <c r="O748" s="34" t="str">
        <f t="shared" si="4"/>
        <v/>
      </c>
    </row>
    <row r="749" ht="22.5" customHeight="1">
      <c r="A749" s="37"/>
      <c r="B749" s="38" t="str">
        <f>'Master Schedule'!B749</f>
        <v/>
      </c>
      <c r="C749" s="39"/>
      <c r="D749" s="40" t="str">
        <f t="shared" si="1"/>
        <v>Saturday</v>
      </c>
      <c r="E749" s="41"/>
      <c r="F749" s="38"/>
      <c r="G749" s="38"/>
      <c r="H749" s="41"/>
      <c r="I749" s="38"/>
      <c r="J749" s="38"/>
      <c r="K749" s="32"/>
      <c r="L749" s="32"/>
      <c r="M749" s="32"/>
      <c r="N749" s="33"/>
      <c r="O749" s="34" t="str">
        <f t="shared" si="4"/>
        <v/>
      </c>
    </row>
    <row r="750" ht="22.5" customHeight="1">
      <c r="A750" s="37"/>
      <c r="B750" s="38" t="str">
        <f>'Master Schedule'!B750</f>
        <v/>
      </c>
      <c r="C750" s="39"/>
      <c r="D750" s="40" t="str">
        <f t="shared" si="1"/>
        <v>Saturday</v>
      </c>
      <c r="E750" s="41"/>
      <c r="F750" s="38"/>
      <c r="G750" s="38"/>
      <c r="H750" s="41"/>
      <c r="I750" s="38"/>
      <c r="J750" s="38"/>
      <c r="K750" s="35"/>
      <c r="L750" s="35"/>
      <c r="M750" s="35"/>
      <c r="N750" s="36"/>
      <c r="O750" s="34" t="str">
        <f t="shared" si="4"/>
        <v/>
      </c>
    </row>
    <row r="751" ht="22.5" customHeight="1">
      <c r="A751" s="37"/>
      <c r="B751" s="38" t="str">
        <f>'Master Schedule'!B751</f>
        <v/>
      </c>
      <c r="C751" s="39"/>
      <c r="D751" s="40" t="str">
        <f t="shared" si="1"/>
        <v>Saturday</v>
      </c>
      <c r="E751" s="41"/>
      <c r="F751" s="38"/>
      <c r="G751" s="38"/>
      <c r="H751" s="41"/>
      <c r="I751" s="38"/>
      <c r="J751" s="38"/>
      <c r="K751" s="32"/>
      <c r="L751" s="32"/>
      <c r="M751" s="32"/>
      <c r="N751" s="33"/>
      <c r="O751" s="34" t="str">
        <f t="shared" si="4"/>
        <v/>
      </c>
    </row>
    <row r="752" ht="22.5" customHeight="1">
      <c r="A752" s="37"/>
      <c r="B752" s="38" t="str">
        <f>'Master Schedule'!B752</f>
        <v/>
      </c>
      <c r="C752" s="39"/>
      <c r="D752" s="40" t="str">
        <f t="shared" si="1"/>
        <v>Saturday</v>
      </c>
      <c r="E752" s="41"/>
      <c r="F752" s="38"/>
      <c r="G752" s="38"/>
      <c r="H752" s="41"/>
      <c r="I752" s="38"/>
      <c r="J752" s="38"/>
      <c r="K752" s="35"/>
      <c r="L752" s="35"/>
      <c r="M752" s="35"/>
      <c r="N752" s="36"/>
      <c r="O752" s="34" t="str">
        <f t="shared" si="4"/>
        <v/>
      </c>
    </row>
    <row r="753" ht="22.5" customHeight="1">
      <c r="A753" s="37"/>
      <c r="B753" s="38" t="str">
        <f>'Master Schedule'!B753</f>
        <v/>
      </c>
      <c r="C753" s="39"/>
      <c r="D753" s="40" t="str">
        <f t="shared" si="1"/>
        <v>Saturday</v>
      </c>
      <c r="E753" s="41"/>
      <c r="F753" s="38"/>
      <c r="G753" s="38"/>
      <c r="H753" s="41"/>
      <c r="I753" s="38"/>
      <c r="J753" s="38"/>
      <c r="K753" s="32"/>
      <c r="L753" s="32"/>
      <c r="M753" s="32"/>
      <c r="N753" s="33"/>
      <c r="O753" s="34" t="str">
        <f t="shared" si="4"/>
        <v/>
      </c>
    </row>
    <row r="754" ht="22.5" customHeight="1">
      <c r="A754" s="37"/>
      <c r="B754" s="38" t="str">
        <f>'Master Schedule'!B754</f>
        <v/>
      </c>
      <c r="C754" s="39"/>
      <c r="D754" s="40" t="str">
        <f t="shared" si="1"/>
        <v>Saturday</v>
      </c>
      <c r="E754" s="41"/>
      <c r="F754" s="38"/>
      <c r="G754" s="38"/>
      <c r="H754" s="41"/>
      <c r="I754" s="38"/>
      <c r="J754" s="38"/>
      <c r="K754" s="35"/>
      <c r="L754" s="35"/>
      <c r="M754" s="35"/>
      <c r="N754" s="36"/>
      <c r="O754" s="34" t="str">
        <f t="shared" si="4"/>
        <v/>
      </c>
    </row>
    <row r="755" ht="22.5" customHeight="1">
      <c r="A755" s="37"/>
      <c r="B755" s="38" t="str">
        <f>'Master Schedule'!B755</f>
        <v/>
      </c>
      <c r="C755" s="39"/>
      <c r="D755" s="40" t="str">
        <f t="shared" si="1"/>
        <v>Saturday</v>
      </c>
      <c r="E755" s="41"/>
      <c r="F755" s="38"/>
      <c r="G755" s="38"/>
      <c r="H755" s="41"/>
      <c r="I755" s="38"/>
      <c r="J755" s="38"/>
      <c r="K755" s="32"/>
      <c r="L755" s="32"/>
      <c r="M755" s="32"/>
      <c r="N755" s="33"/>
      <c r="O755" s="34" t="str">
        <f t="shared" si="4"/>
        <v/>
      </c>
    </row>
    <row r="756" ht="22.5" customHeight="1">
      <c r="A756" s="37"/>
      <c r="B756" s="38" t="str">
        <f>'Master Schedule'!B756</f>
        <v/>
      </c>
      <c r="C756" s="39"/>
      <c r="D756" s="40" t="str">
        <f t="shared" si="1"/>
        <v>Saturday</v>
      </c>
      <c r="E756" s="41"/>
      <c r="F756" s="38"/>
      <c r="G756" s="38"/>
      <c r="H756" s="41"/>
      <c r="I756" s="38"/>
      <c r="J756" s="38"/>
      <c r="K756" s="35"/>
      <c r="L756" s="35"/>
      <c r="M756" s="35"/>
      <c r="N756" s="36"/>
      <c r="O756" s="34" t="str">
        <f t="shared" si="4"/>
        <v/>
      </c>
    </row>
    <row r="757" ht="22.5" customHeight="1">
      <c r="A757" s="37"/>
      <c r="B757" s="38" t="str">
        <f>'Master Schedule'!B757</f>
        <v/>
      </c>
      <c r="C757" s="39"/>
      <c r="D757" s="40" t="str">
        <f t="shared" si="1"/>
        <v>Saturday</v>
      </c>
      <c r="E757" s="41"/>
      <c r="F757" s="38"/>
      <c r="G757" s="38"/>
      <c r="H757" s="41"/>
      <c r="I757" s="38"/>
      <c r="J757" s="38"/>
      <c r="K757" s="32"/>
      <c r="L757" s="32"/>
      <c r="M757" s="32"/>
      <c r="N757" s="33"/>
      <c r="O757" s="34" t="str">
        <f t="shared" si="4"/>
        <v/>
      </c>
    </row>
    <row r="758" ht="22.5" customHeight="1">
      <c r="A758" s="37"/>
      <c r="B758" s="38" t="str">
        <f>'Master Schedule'!B758</f>
        <v/>
      </c>
      <c r="C758" s="39"/>
      <c r="D758" s="40" t="str">
        <f t="shared" si="1"/>
        <v>Saturday</v>
      </c>
      <c r="E758" s="41"/>
      <c r="F758" s="38"/>
      <c r="G758" s="38"/>
      <c r="H758" s="41"/>
      <c r="I758" s="38"/>
      <c r="J758" s="38"/>
      <c r="K758" s="35"/>
      <c r="L758" s="35"/>
      <c r="M758" s="35"/>
      <c r="N758" s="36"/>
      <c r="O758" s="34" t="str">
        <f t="shared" si="4"/>
        <v/>
      </c>
    </row>
    <row r="759" ht="22.5" customHeight="1">
      <c r="A759" s="37"/>
      <c r="B759" s="38" t="str">
        <f>'Master Schedule'!B759</f>
        <v/>
      </c>
      <c r="C759" s="39"/>
      <c r="D759" s="40" t="str">
        <f t="shared" si="1"/>
        <v>Saturday</v>
      </c>
      <c r="E759" s="41"/>
      <c r="F759" s="38"/>
      <c r="G759" s="38"/>
      <c r="H759" s="41"/>
      <c r="I759" s="38"/>
      <c r="J759" s="38"/>
      <c r="K759" s="32"/>
      <c r="L759" s="32"/>
      <c r="M759" s="32"/>
      <c r="N759" s="33"/>
      <c r="O759" s="34" t="str">
        <f t="shared" si="4"/>
        <v/>
      </c>
    </row>
    <row r="760" ht="22.5" customHeight="1">
      <c r="A760" s="37"/>
      <c r="B760" s="38" t="str">
        <f>'Master Schedule'!B760</f>
        <v/>
      </c>
      <c r="C760" s="39"/>
      <c r="D760" s="40" t="str">
        <f t="shared" si="1"/>
        <v>Saturday</v>
      </c>
      <c r="E760" s="41"/>
      <c r="F760" s="38"/>
      <c r="G760" s="38"/>
      <c r="H760" s="41"/>
      <c r="I760" s="38"/>
      <c r="J760" s="38"/>
      <c r="K760" s="35"/>
      <c r="L760" s="35"/>
      <c r="M760" s="35"/>
      <c r="N760" s="36"/>
      <c r="O760" s="34" t="str">
        <f t="shared" si="4"/>
        <v/>
      </c>
    </row>
    <row r="761" ht="22.5" customHeight="1">
      <c r="A761" s="37"/>
      <c r="B761" s="38" t="str">
        <f>'Master Schedule'!B761</f>
        <v/>
      </c>
      <c r="C761" s="39"/>
      <c r="D761" s="40" t="str">
        <f t="shared" si="1"/>
        <v>Saturday</v>
      </c>
      <c r="E761" s="41"/>
      <c r="F761" s="38"/>
      <c r="G761" s="38"/>
      <c r="H761" s="41"/>
      <c r="I761" s="38"/>
      <c r="J761" s="38"/>
      <c r="K761" s="32"/>
      <c r="L761" s="32"/>
      <c r="M761" s="32"/>
      <c r="N761" s="33"/>
      <c r="O761" s="34" t="str">
        <f t="shared" si="4"/>
        <v/>
      </c>
    </row>
    <row r="762" ht="22.5" customHeight="1">
      <c r="A762" s="37"/>
      <c r="B762" s="38" t="str">
        <f>'Master Schedule'!B762</f>
        <v/>
      </c>
      <c r="C762" s="39"/>
      <c r="D762" s="40" t="str">
        <f t="shared" si="1"/>
        <v>Saturday</v>
      </c>
      <c r="E762" s="41"/>
      <c r="F762" s="38"/>
      <c r="G762" s="38"/>
      <c r="H762" s="41"/>
      <c r="I762" s="38"/>
      <c r="J762" s="38"/>
      <c r="K762" s="35"/>
      <c r="L762" s="35"/>
      <c r="M762" s="35"/>
      <c r="N762" s="36"/>
      <c r="O762" s="34" t="str">
        <f t="shared" si="4"/>
        <v/>
      </c>
    </row>
    <row r="763" ht="22.5" customHeight="1">
      <c r="A763" s="37"/>
      <c r="B763" s="38" t="str">
        <f>'Master Schedule'!B763</f>
        <v/>
      </c>
      <c r="C763" s="39"/>
      <c r="D763" s="40" t="str">
        <f t="shared" si="1"/>
        <v>Saturday</v>
      </c>
      <c r="E763" s="41"/>
      <c r="F763" s="38"/>
      <c r="G763" s="38"/>
      <c r="H763" s="41"/>
      <c r="I763" s="38"/>
      <c r="J763" s="38"/>
      <c r="K763" s="32"/>
      <c r="L763" s="32"/>
      <c r="M763" s="32"/>
      <c r="N763" s="33"/>
      <c r="O763" s="34" t="str">
        <f t="shared" si="4"/>
        <v/>
      </c>
    </row>
    <row r="764" ht="22.5" customHeight="1">
      <c r="A764" s="37"/>
      <c r="B764" s="38" t="str">
        <f>'Master Schedule'!B764</f>
        <v/>
      </c>
      <c r="C764" s="39"/>
      <c r="D764" s="40" t="str">
        <f t="shared" si="1"/>
        <v>Saturday</v>
      </c>
      <c r="E764" s="41"/>
      <c r="F764" s="38"/>
      <c r="G764" s="38"/>
      <c r="H764" s="41"/>
      <c r="I764" s="38"/>
      <c r="J764" s="38"/>
      <c r="K764" s="35"/>
      <c r="L764" s="35"/>
      <c r="M764" s="35"/>
      <c r="N764" s="36"/>
      <c r="O764" s="34" t="str">
        <f t="shared" si="4"/>
        <v/>
      </c>
    </row>
    <row r="765" ht="22.5" customHeight="1">
      <c r="A765" s="37"/>
      <c r="B765" s="38" t="str">
        <f>'Master Schedule'!B765</f>
        <v/>
      </c>
      <c r="C765" s="39"/>
      <c r="D765" s="40" t="str">
        <f t="shared" si="1"/>
        <v>Saturday</v>
      </c>
      <c r="E765" s="41"/>
      <c r="F765" s="38"/>
      <c r="G765" s="38"/>
      <c r="H765" s="41"/>
      <c r="I765" s="38"/>
      <c r="J765" s="38"/>
      <c r="K765" s="32"/>
      <c r="L765" s="32"/>
      <c r="M765" s="32"/>
      <c r="N765" s="33"/>
      <c r="O765" s="34" t="str">
        <f t="shared" si="4"/>
        <v/>
      </c>
    </row>
    <row r="766" ht="22.5" customHeight="1">
      <c r="A766" s="37"/>
      <c r="B766" s="38" t="str">
        <f>'Master Schedule'!B766</f>
        <v/>
      </c>
      <c r="C766" s="39"/>
      <c r="D766" s="40" t="str">
        <f t="shared" si="1"/>
        <v>Saturday</v>
      </c>
      <c r="E766" s="41"/>
      <c r="F766" s="38"/>
      <c r="G766" s="38"/>
      <c r="H766" s="41"/>
      <c r="I766" s="38"/>
      <c r="J766" s="38"/>
      <c r="K766" s="35"/>
      <c r="L766" s="35"/>
      <c r="M766" s="35"/>
      <c r="N766" s="36"/>
      <c r="O766" s="34" t="str">
        <f t="shared" si="4"/>
        <v/>
      </c>
    </row>
    <row r="767" ht="22.5" customHeight="1">
      <c r="A767" s="37"/>
      <c r="B767" s="38" t="str">
        <f>'Master Schedule'!B767</f>
        <v/>
      </c>
      <c r="C767" s="39"/>
      <c r="D767" s="40" t="str">
        <f t="shared" si="1"/>
        <v>Saturday</v>
      </c>
      <c r="E767" s="41"/>
      <c r="F767" s="38"/>
      <c r="G767" s="38"/>
      <c r="H767" s="41"/>
      <c r="I767" s="38"/>
      <c r="J767" s="38"/>
      <c r="K767" s="32"/>
      <c r="L767" s="32"/>
      <c r="M767" s="32"/>
      <c r="N767" s="33"/>
      <c r="O767" s="34" t="str">
        <f t="shared" si="4"/>
        <v/>
      </c>
    </row>
    <row r="768" ht="22.5" customHeight="1">
      <c r="A768" s="37"/>
      <c r="B768" s="38" t="str">
        <f>'Master Schedule'!B768</f>
        <v/>
      </c>
      <c r="C768" s="39"/>
      <c r="D768" s="40" t="str">
        <f t="shared" si="1"/>
        <v>Saturday</v>
      </c>
      <c r="E768" s="41"/>
      <c r="F768" s="38"/>
      <c r="G768" s="38"/>
      <c r="H768" s="41"/>
      <c r="I768" s="38"/>
      <c r="J768" s="38"/>
      <c r="K768" s="35"/>
      <c r="L768" s="35"/>
      <c r="M768" s="35"/>
      <c r="N768" s="36"/>
      <c r="O768" s="34" t="str">
        <f t="shared" si="4"/>
        <v/>
      </c>
    </row>
    <row r="769" ht="22.5" customHeight="1">
      <c r="A769" s="37"/>
      <c r="B769" s="38" t="str">
        <f>'Master Schedule'!B769</f>
        <v/>
      </c>
      <c r="C769" s="39"/>
      <c r="D769" s="40" t="str">
        <f t="shared" si="1"/>
        <v>Saturday</v>
      </c>
      <c r="E769" s="41"/>
      <c r="F769" s="38"/>
      <c r="G769" s="38"/>
      <c r="H769" s="41"/>
      <c r="I769" s="38"/>
      <c r="J769" s="38"/>
      <c r="K769" s="32"/>
      <c r="L769" s="32"/>
      <c r="M769" s="32"/>
      <c r="N769" s="33"/>
      <c r="O769" s="34" t="str">
        <f t="shared" si="4"/>
        <v/>
      </c>
    </row>
    <row r="770" ht="22.5" customHeight="1">
      <c r="A770" s="37"/>
      <c r="B770" s="38" t="str">
        <f>'Master Schedule'!B770</f>
        <v/>
      </c>
      <c r="C770" s="39"/>
      <c r="D770" s="40" t="str">
        <f t="shared" si="1"/>
        <v>Saturday</v>
      </c>
      <c r="E770" s="41"/>
      <c r="F770" s="38"/>
      <c r="G770" s="38"/>
      <c r="H770" s="41"/>
      <c r="I770" s="38"/>
      <c r="J770" s="38"/>
      <c r="K770" s="35"/>
      <c r="L770" s="35"/>
      <c r="M770" s="35"/>
      <c r="N770" s="36"/>
      <c r="O770" s="34" t="str">
        <f t="shared" si="4"/>
        <v/>
      </c>
    </row>
    <row r="771" ht="22.5" customHeight="1">
      <c r="A771" s="37"/>
      <c r="B771" s="38" t="str">
        <f>'Master Schedule'!B771</f>
        <v/>
      </c>
      <c r="C771" s="39"/>
      <c r="D771" s="40" t="str">
        <f t="shared" si="1"/>
        <v>Saturday</v>
      </c>
      <c r="E771" s="41"/>
      <c r="F771" s="38"/>
      <c r="G771" s="38"/>
      <c r="H771" s="41"/>
      <c r="I771" s="38"/>
      <c r="J771" s="38"/>
      <c r="K771" s="32"/>
      <c r="L771" s="32"/>
      <c r="M771" s="32"/>
      <c r="N771" s="33"/>
      <c r="O771" s="34" t="str">
        <f t="shared" si="4"/>
        <v/>
      </c>
    </row>
    <row r="772" ht="22.5" customHeight="1">
      <c r="A772" s="37"/>
      <c r="B772" s="38" t="str">
        <f>'Master Schedule'!B772</f>
        <v/>
      </c>
      <c r="C772" s="39"/>
      <c r="D772" s="40" t="str">
        <f t="shared" si="1"/>
        <v>Saturday</v>
      </c>
      <c r="E772" s="41"/>
      <c r="F772" s="38"/>
      <c r="G772" s="38"/>
      <c r="H772" s="41"/>
      <c r="I772" s="38"/>
      <c r="J772" s="38"/>
      <c r="K772" s="35"/>
      <c r="L772" s="35"/>
      <c r="M772" s="35"/>
      <c r="N772" s="36"/>
      <c r="O772" s="34" t="str">
        <f t="shared" si="4"/>
        <v/>
      </c>
    </row>
    <row r="773" ht="22.5" customHeight="1">
      <c r="A773" s="37"/>
      <c r="B773" s="38" t="str">
        <f>'Master Schedule'!B773</f>
        <v/>
      </c>
      <c r="C773" s="39"/>
      <c r="D773" s="40" t="str">
        <f t="shared" si="1"/>
        <v>Saturday</v>
      </c>
      <c r="E773" s="41"/>
      <c r="F773" s="38"/>
      <c r="G773" s="38"/>
      <c r="H773" s="41"/>
      <c r="I773" s="38"/>
      <c r="J773" s="38"/>
      <c r="K773" s="32"/>
      <c r="L773" s="32"/>
      <c r="M773" s="32"/>
      <c r="N773" s="33"/>
      <c r="O773" s="34" t="str">
        <f t="shared" si="4"/>
        <v/>
      </c>
    </row>
    <row r="774" ht="22.5" customHeight="1">
      <c r="A774" s="37"/>
      <c r="B774" s="38" t="str">
        <f>'Master Schedule'!B774</f>
        <v/>
      </c>
      <c r="C774" s="39"/>
      <c r="D774" s="40" t="str">
        <f t="shared" si="1"/>
        <v>Saturday</v>
      </c>
      <c r="E774" s="41"/>
      <c r="F774" s="38"/>
      <c r="G774" s="38"/>
      <c r="H774" s="41"/>
      <c r="I774" s="38"/>
      <c r="J774" s="38"/>
      <c r="K774" s="35"/>
      <c r="L774" s="35"/>
      <c r="M774" s="35"/>
      <c r="N774" s="36"/>
      <c r="O774" s="34" t="str">
        <f t="shared" si="4"/>
        <v/>
      </c>
    </row>
    <row r="775" ht="22.5" customHeight="1">
      <c r="A775" s="37"/>
      <c r="B775" s="38" t="str">
        <f>'Master Schedule'!B775</f>
        <v/>
      </c>
      <c r="C775" s="39"/>
      <c r="D775" s="40" t="str">
        <f t="shared" si="1"/>
        <v>Saturday</v>
      </c>
      <c r="E775" s="41"/>
      <c r="F775" s="38"/>
      <c r="G775" s="38"/>
      <c r="H775" s="41"/>
      <c r="I775" s="38"/>
      <c r="J775" s="38"/>
      <c r="K775" s="32"/>
      <c r="L775" s="32"/>
      <c r="M775" s="32"/>
      <c r="N775" s="33"/>
      <c r="O775" s="34" t="str">
        <f t="shared" si="4"/>
        <v/>
      </c>
    </row>
    <row r="776" ht="22.5" customHeight="1">
      <c r="A776" s="37"/>
      <c r="B776" s="38" t="str">
        <f>'Master Schedule'!B776</f>
        <v/>
      </c>
      <c r="C776" s="39"/>
      <c r="D776" s="40" t="str">
        <f t="shared" si="1"/>
        <v>Saturday</v>
      </c>
      <c r="E776" s="41"/>
      <c r="F776" s="38"/>
      <c r="G776" s="38"/>
      <c r="H776" s="41"/>
      <c r="I776" s="38"/>
      <c r="J776" s="38"/>
      <c r="K776" s="35"/>
      <c r="L776" s="35"/>
      <c r="M776" s="35"/>
      <c r="N776" s="36"/>
      <c r="O776" s="34" t="str">
        <f t="shared" si="4"/>
        <v/>
      </c>
    </row>
    <row r="777" ht="22.5" customHeight="1">
      <c r="A777" s="37"/>
      <c r="B777" s="38" t="str">
        <f>'Master Schedule'!B777</f>
        <v/>
      </c>
      <c r="C777" s="39"/>
      <c r="D777" s="40" t="str">
        <f t="shared" si="1"/>
        <v>Saturday</v>
      </c>
      <c r="E777" s="41"/>
      <c r="F777" s="38"/>
      <c r="G777" s="38"/>
      <c r="H777" s="41"/>
      <c r="I777" s="38"/>
      <c r="J777" s="38"/>
      <c r="K777" s="32"/>
      <c r="L777" s="32"/>
      <c r="M777" s="32"/>
      <c r="N777" s="33"/>
      <c r="O777" s="34" t="str">
        <f t="shared" si="4"/>
        <v/>
      </c>
    </row>
    <row r="778" ht="22.5" customHeight="1">
      <c r="A778" s="37"/>
      <c r="B778" s="38" t="str">
        <f>'Master Schedule'!B778</f>
        <v/>
      </c>
      <c r="C778" s="39"/>
      <c r="D778" s="40" t="str">
        <f t="shared" si="1"/>
        <v>Saturday</v>
      </c>
      <c r="E778" s="41"/>
      <c r="F778" s="38"/>
      <c r="G778" s="38"/>
      <c r="H778" s="41"/>
      <c r="I778" s="38"/>
      <c r="J778" s="38"/>
      <c r="K778" s="35"/>
      <c r="L778" s="35"/>
      <c r="M778" s="35"/>
      <c r="N778" s="36"/>
      <c r="O778" s="34" t="str">
        <f t="shared" si="4"/>
        <v/>
      </c>
    </row>
    <row r="779" ht="22.5" customHeight="1">
      <c r="A779" s="37"/>
      <c r="B779" s="38" t="str">
        <f>'Master Schedule'!B779</f>
        <v/>
      </c>
      <c r="C779" s="39"/>
      <c r="D779" s="40" t="str">
        <f t="shared" si="1"/>
        <v>Saturday</v>
      </c>
      <c r="E779" s="41"/>
      <c r="F779" s="38"/>
      <c r="G779" s="38"/>
      <c r="H779" s="41"/>
      <c r="I779" s="38"/>
      <c r="J779" s="38"/>
      <c r="K779" s="32"/>
      <c r="L779" s="32"/>
      <c r="M779" s="32"/>
      <c r="N779" s="33"/>
      <c r="O779" s="34" t="str">
        <f t="shared" si="4"/>
        <v/>
      </c>
    </row>
    <row r="780" ht="22.5" customHeight="1">
      <c r="A780" s="37"/>
      <c r="B780" s="38" t="str">
        <f>'Master Schedule'!B780</f>
        <v/>
      </c>
      <c r="C780" s="39"/>
      <c r="D780" s="40" t="str">
        <f t="shared" si="1"/>
        <v>Saturday</v>
      </c>
      <c r="E780" s="41"/>
      <c r="F780" s="38"/>
      <c r="G780" s="38"/>
      <c r="H780" s="41"/>
      <c r="I780" s="38"/>
      <c r="J780" s="38"/>
      <c r="K780" s="35"/>
      <c r="L780" s="35"/>
      <c r="M780" s="35"/>
      <c r="N780" s="36"/>
      <c r="O780" s="34" t="str">
        <f t="shared" si="4"/>
        <v/>
      </c>
    </row>
    <row r="781" ht="22.5" customHeight="1">
      <c r="A781" s="37"/>
      <c r="B781" s="38" t="str">
        <f>'Master Schedule'!B781</f>
        <v/>
      </c>
      <c r="C781" s="39"/>
      <c r="D781" s="40" t="str">
        <f t="shared" si="1"/>
        <v>Saturday</v>
      </c>
      <c r="E781" s="41"/>
      <c r="F781" s="38"/>
      <c r="G781" s="38"/>
      <c r="H781" s="41"/>
      <c r="I781" s="38"/>
      <c r="J781" s="38"/>
      <c r="K781" s="32"/>
      <c r="L781" s="32"/>
      <c r="M781" s="32"/>
      <c r="N781" s="33"/>
      <c r="O781" s="34" t="str">
        <f t="shared" si="4"/>
        <v/>
      </c>
    </row>
    <row r="782" ht="22.5" customHeight="1">
      <c r="A782" s="37"/>
      <c r="B782" s="38" t="str">
        <f>'Master Schedule'!B782</f>
        <v/>
      </c>
      <c r="C782" s="39"/>
      <c r="D782" s="40" t="str">
        <f t="shared" si="1"/>
        <v>Saturday</v>
      </c>
      <c r="E782" s="41"/>
      <c r="F782" s="38"/>
      <c r="G782" s="38"/>
      <c r="H782" s="41"/>
      <c r="I782" s="38"/>
      <c r="J782" s="38"/>
      <c r="K782" s="35"/>
      <c r="L782" s="35"/>
      <c r="M782" s="35"/>
      <c r="N782" s="36"/>
      <c r="O782" s="34" t="str">
        <f t="shared" si="4"/>
        <v/>
      </c>
    </row>
    <row r="783" ht="22.5" customHeight="1">
      <c r="A783" s="37"/>
      <c r="B783" s="38" t="str">
        <f>'Master Schedule'!B783</f>
        <v/>
      </c>
      <c r="C783" s="39"/>
      <c r="D783" s="40" t="str">
        <f t="shared" si="1"/>
        <v>Saturday</v>
      </c>
      <c r="E783" s="41"/>
      <c r="F783" s="38"/>
      <c r="G783" s="38"/>
      <c r="H783" s="41"/>
      <c r="I783" s="38"/>
      <c r="J783" s="38"/>
      <c r="K783" s="32"/>
      <c r="L783" s="32"/>
      <c r="M783" s="32"/>
      <c r="N783" s="33"/>
      <c r="O783" s="34" t="str">
        <f t="shared" si="4"/>
        <v/>
      </c>
    </row>
    <row r="784" ht="22.5" customHeight="1">
      <c r="A784" s="37"/>
      <c r="B784" s="38" t="str">
        <f>'Master Schedule'!B784</f>
        <v/>
      </c>
      <c r="C784" s="39"/>
      <c r="D784" s="40" t="str">
        <f t="shared" si="1"/>
        <v>Saturday</v>
      </c>
      <c r="E784" s="41"/>
      <c r="F784" s="38"/>
      <c r="G784" s="38"/>
      <c r="H784" s="41"/>
      <c r="I784" s="38"/>
      <c r="J784" s="38"/>
      <c r="K784" s="35"/>
      <c r="L784" s="35"/>
      <c r="M784" s="35"/>
      <c r="N784" s="36"/>
      <c r="O784" s="34" t="str">
        <f t="shared" si="4"/>
        <v/>
      </c>
    </row>
    <row r="785" ht="22.5" customHeight="1">
      <c r="A785" s="37"/>
      <c r="B785" s="38" t="str">
        <f>'Master Schedule'!B785</f>
        <v/>
      </c>
      <c r="C785" s="39"/>
      <c r="D785" s="40" t="str">
        <f t="shared" si="1"/>
        <v>Saturday</v>
      </c>
      <c r="E785" s="41"/>
      <c r="F785" s="38"/>
      <c r="G785" s="38"/>
      <c r="H785" s="41"/>
      <c r="I785" s="38"/>
      <c r="J785" s="38"/>
      <c r="K785" s="32"/>
      <c r="L785" s="32"/>
      <c r="M785" s="32"/>
      <c r="N785" s="33"/>
      <c r="O785" s="34" t="str">
        <f t="shared" si="4"/>
        <v/>
      </c>
    </row>
    <row r="786" ht="22.5" customHeight="1">
      <c r="A786" s="37"/>
      <c r="B786" s="38" t="str">
        <f>'Master Schedule'!B786</f>
        <v/>
      </c>
      <c r="C786" s="39"/>
      <c r="D786" s="40" t="str">
        <f t="shared" si="1"/>
        <v>Saturday</v>
      </c>
      <c r="E786" s="41"/>
      <c r="F786" s="38"/>
      <c r="G786" s="38"/>
      <c r="H786" s="41"/>
      <c r="I786" s="38"/>
      <c r="J786" s="38"/>
      <c r="K786" s="35"/>
      <c r="L786" s="35"/>
      <c r="M786" s="35"/>
      <c r="N786" s="36"/>
      <c r="O786" s="34" t="str">
        <f t="shared" si="4"/>
        <v/>
      </c>
    </row>
    <row r="787" ht="22.5" customHeight="1">
      <c r="A787" s="37"/>
      <c r="B787" s="38" t="str">
        <f>'Master Schedule'!B787</f>
        <v/>
      </c>
      <c r="C787" s="39"/>
      <c r="D787" s="40" t="str">
        <f t="shared" si="1"/>
        <v>Saturday</v>
      </c>
      <c r="E787" s="41"/>
      <c r="F787" s="38"/>
      <c r="G787" s="38"/>
      <c r="H787" s="41"/>
      <c r="I787" s="38"/>
      <c r="J787" s="38"/>
      <c r="K787" s="32"/>
      <c r="L787" s="32"/>
      <c r="M787" s="32"/>
      <c r="N787" s="33"/>
      <c r="O787" s="34" t="str">
        <f t="shared" si="4"/>
        <v/>
      </c>
    </row>
    <row r="788" ht="22.5" customHeight="1">
      <c r="A788" s="37"/>
      <c r="B788" s="38" t="str">
        <f>'Master Schedule'!B788</f>
        <v/>
      </c>
      <c r="C788" s="39"/>
      <c r="D788" s="40" t="str">
        <f t="shared" si="1"/>
        <v>Saturday</v>
      </c>
      <c r="E788" s="41"/>
      <c r="F788" s="38"/>
      <c r="G788" s="38"/>
      <c r="H788" s="41"/>
      <c r="I788" s="38"/>
      <c r="J788" s="38"/>
      <c r="K788" s="35"/>
      <c r="L788" s="35"/>
      <c r="M788" s="35"/>
      <c r="N788" s="36"/>
      <c r="O788" s="34" t="str">
        <f t="shared" si="4"/>
        <v/>
      </c>
    </row>
    <row r="789" ht="22.5" customHeight="1">
      <c r="A789" s="37"/>
      <c r="B789" s="38" t="str">
        <f>'Master Schedule'!B789</f>
        <v/>
      </c>
      <c r="C789" s="39"/>
      <c r="D789" s="40" t="str">
        <f t="shared" si="1"/>
        <v>Saturday</v>
      </c>
      <c r="E789" s="41"/>
      <c r="F789" s="38"/>
      <c r="G789" s="38"/>
      <c r="H789" s="41"/>
      <c r="I789" s="38"/>
      <c r="J789" s="38"/>
      <c r="K789" s="32"/>
      <c r="L789" s="32"/>
      <c r="M789" s="32"/>
      <c r="N789" s="33"/>
      <c r="O789" s="34" t="str">
        <f t="shared" si="4"/>
        <v/>
      </c>
    </row>
    <row r="790" ht="22.5" customHeight="1">
      <c r="A790" s="37"/>
      <c r="B790" s="38" t="str">
        <f>'Master Schedule'!B790</f>
        <v/>
      </c>
      <c r="C790" s="39"/>
      <c r="D790" s="40" t="str">
        <f t="shared" si="1"/>
        <v>Saturday</v>
      </c>
      <c r="E790" s="41"/>
      <c r="F790" s="38"/>
      <c r="G790" s="38"/>
      <c r="H790" s="41"/>
      <c r="I790" s="38"/>
      <c r="J790" s="38"/>
      <c r="K790" s="35"/>
      <c r="L790" s="35"/>
      <c r="M790" s="35"/>
      <c r="N790" s="36"/>
      <c r="O790" s="34" t="str">
        <f t="shared" si="4"/>
        <v/>
      </c>
    </row>
    <row r="791" ht="22.5" customHeight="1">
      <c r="A791" s="37"/>
      <c r="B791" s="38" t="str">
        <f>'Master Schedule'!B791</f>
        <v/>
      </c>
      <c r="C791" s="39"/>
      <c r="D791" s="40" t="str">
        <f t="shared" si="1"/>
        <v>Saturday</v>
      </c>
      <c r="E791" s="41"/>
      <c r="F791" s="38"/>
      <c r="G791" s="38"/>
      <c r="H791" s="41"/>
      <c r="I791" s="38"/>
      <c r="J791" s="38"/>
      <c r="K791" s="32"/>
      <c r="L791" s="32"/>
      <c r="M791" s="32"/>
      <c r="N791" s="33"/>
      <c r="O791" s="34" t="str">
        <f t="shared" si="4"/>
        <v/>
      </c>
    </row>
    <row r="792" ht="22.5" customHeight="1">
      <c r="A792" s="37"/>
      <c r="B792" s="38" t="str">
        <f>'Master Schedule'!B792</f>
        <v/>
      </c>
      <c r="C792" s="39"/>
      <c r="D792" s="40" t="str">
        <f t="shared" si="1"/>
        <v>Saturday</v>
      </c>
      <c r="E792" s="41"/>
      <c r="F792" s="38"/>
      <c r="G792" s="38"/>
      <c r="H792" s="41"/>
      <c r="I792" s="38"/>
      <c r="J792" s="38"/>
      <c r="K792" s="35"/>
      <c r="L792" s="35"/>
      <c r="M792" s="35"/>
      <c r="N792" s="36"/>
      <c r="O792" s="34" t="str">
        <f t="shared" si="4"/>
        <v/>
      </c>
    </row>
    <row r="793" ht="22.5" customHeight="1">
      <c r="A793" s="37"/>
      <c r="B793" s="38" t="str">
        <f>'Master Schedule'!B793</f>
        <v/>
      </c>
      <c r="C793" s="39"/>
      <c r="D793" s="40" t="str">
        <f t="shared" si="1"/>
        <v>Saturday</v>
      </c>
      <c r="E793" s="41"/>
      <c r="F793" s="38"/>
      <c r="G793" s="38"/>
      <c r="H793" s="41"/>
      <c r="I793" s="38"/>
      <c r="J793" s="38"/>
      <c r="K793" s="32"/>
      <c r="L793" s="32"/>
      <c r="M793" s="32"/>
      <c r="N793" s="33"/>
      <c r="O793" s="34" t="str">
        <f t="shared" si="4"/>
        <v/>
      </c>
    </row>
    <row r="794" ht="22.5" customHeight="1">
      <c r="A794" s="37"/>
      <c r="B794" s="38" t="str">
        <f>'Master Schedule'!B794</f>
        <v/>
      </c>
      <c r="C794" s="39"/>
      <c r="D794" s="40" t="str">
        <f t="shared" si="1"/>
        <v>Saturday</v>
      </c>
      <c r="E794" s="41"/>
      <c r="F794" s="38"/>
      <c r="G794" s="38"/>
      <c r="H794" s="41"/>
      <c r="I794" s="38"/>
      <c r="J794" s="38"/>
      <c r="K794" s="35"/>
      <c r="L794" s="35"/>
      <c r="M794" s="35"/>
      <c r="N794" s="36"/>
      <c r="O794" s="34" t="str">
        <f t="shared" si="4"/>
        <v/>
      </c>
    </row>
    <row r="795" ht="22.5" customHeight="1">
      <c r="A795" s="37"/>
      <c r="B795" s="38" t="str">
        <f>'Master Schedule'!B795</f>
        <v/>
      </c>
      <c r="C795" s="39"/>
      <c r="D795" s="40" t="str">
        <f t="shared" si="1"/>
        <v>Saturday</v>
      </c>
      <c r="E795" s="41"/>
      <c r="F795" s="38"/>
      <c r="G795" s="38"/>
      <c r="H795" s="41"/>
      <c r="I795" s="38"/>
      <c r="J795" s="38"/>
      <c r="K795" s="32"/>
      <c r="L795" s="32"/>
      <c r="M795" s="32"/>
      <c r="N795" s="33"/>
      <c r="O795" s="34" t="str">
        <f t="shared" si="4"/>
        <v/>
      </c>
    </row>
    <row r="796" ht="22.5" customHeight="1">
      <c r="A796" s="37"/>
      <c r="B796" s="38" t="str">
        <f>'Master Schedule'!B796</f>
        <v/>
      </c>
      <c r="C796" s="39"/>
      <c r="D796" s="40" t="str">
        <f t="shared" si="1"/>
        <v>Saturday</v>
      </c>
      <c r="E796" s="41"/>
      <c r="F796" s="38"/>
      <c r="G796" s="38"/>
      <c r="H796" s="41"/>
      <c r="I796" s="38"/>
      <c r="J796" s="38"/>
      <c r="K796" s="35"/>
      <c r="L796" s="35"/>
      <c r="M796" s="35"/>
      <c r="N796" s="36"/>
      <c r="O796" s="34" t="str">
        <f t="shared" si="4"/>
        <v/>
      </c>
    </row>
    <row r="797" ht="22.5" customHeight="1">
      <c r="A797" s="37"/>
      <c r="B797" s="38" t="str">
        <f>'Master Schedule'!B797</f>
        <v/>
      </c>
      <c r="C797" s="39"/>
      <c r="D797" s="40" t="str">
        <f t="shared" si="1"/>
        <v>Saturday</v>
      </c>
      <c r="E797" s="41"/>
      <c r="F797" s="38"/>
      <c r="G797" s="38"/>
      <c r="H797" s="41"/>
      <c r="I797" s="38"/>
      <c r="J797" s="38"/>
      <c r="K797" s="32"/>
      <c r="L797" s="32"/>
      <c r="M797" s="32"/>
      <c r="N797" s="33"/>
      <c r="O797" s="34" t="str">
        <f t="shared" si="4"/>
        <v/>
      </c>
    </row>
    <row r="798" ht="22.5" customHeight="1">
      <c r="A798" s="37"/>
      <c r="B798" s="38" t="str">
        <f>'Master Schedule'!B798</f>
        <v/>
      </c>
      <c r="C798" s="39"/>
      <c r="D798" s="40" t="str">
        <f t="shared" si="1"/>
        <v>Saturday</v>
      </c>
      <c r="E798" s="41"/>
      <c r="F798" s="38"/>
      <c r="G798" s="38"/>
      <c r="H798" s="41"/>
      <c r="I798" s="38"/>
      <c r="J798" s="38"/>
      <c r="K798" s="35"/>
      <c r="L798" s="35"/>
      <c r="M798" s="35"/>
      <c r="N798" s="36"/>
      <c r="O798" s="34" t="str">
        <f t="shared" si="4"/>
        <v/>
      </c>
    </row>
    <row r="799" ht="22.5" customHeight="1">
      <c r="A799" s="37"/>
      <c r="B799" s="38" t="str">
        <f>'Master Schedule'!B799</f>
        <v/>
      </c>
      <c r="C799" s="39"/>
      <c r="D799" s="40" t="str">
        <f t="shared" si="1"/>
        <v>Saturday</v>
      </c>
      <c r="E799" s="41"/>
      <c r="F799" s="38"/>
      <c r="G799" s="38"/>
      <c r="H799" s="41"/>
      <c r="I799" s="38"/>
      <c r="J799" s="38"/>
      <c r="K799" s="32"/>
      <c r="L799" s="32"/>
      <c r="M799" s="32"/>
      <c r="N799" s="33"/>
      <c r="O799" s="34" t="str">
        <f t="shared" si="4"/>
        <v/>
      </c>
    </row>
    <row r="800" ht="22.5" customHeight="1">
      <c r="A800" s="37"/>
      <c r="B800" s="38" t="str">
        <f>'Master Schedule'!B800</f>
        <v/>
      </c>
      <c r="C800" s="39"/>
      <c r="D800" s="40" t="str">
        <f t="shared" si="1"/>
        <v>Saturday</v>
      </c>
      <c r="E800" s="41"/>
      <c r="F800" s="38"/>
      <c r="G800" s="38"/>
      <c r="H800" s="41"/>
      <c r="I800" s="38"/>
      <c r="J800" s="38"/>
      <c r="K800" s="35"/>
      <c r="L800" s="35"/>
      <c r="M800" s="35"/>
      <c r="N800" s="36"/>
      <c r="O800" s="34" t="str">
        <f t="shared" si="4"/>
        <v/>
      </c>
    </row>
    <row r="801" ht="22.5" customHeight="1">
      <c r="A801" s="37"/>
      <c r="B801" s="38" t="str">
        <f>'Master Schedule'!B801</f>
        <v/>
      </c>
      <c r="C801" s="39"/>
      <c r="D801" s="40" t="str">
        <f t="shared" si="1"/>
        <v>Saturday</v>
      </c>
      <c r="E801" s="41"/>
      <c r="F801" s="38"/>
      <c r="G801" s="38"/>
      <c r="H801" s="41"/>
      <c r="I801" s="38"/>
      <c r="J801" s="38"/>
      <c r="K801" s="32"/>
      <c r="L801" s="32"/>
      <c r="M801" s="32"/>
      <c r="N801" s="33"/>
      <c r="O801" s="34" t="str">
        <f t="shared" si="4"/>
        <v/>
      </c>
    </row>
    <row r="802" ht="22.5" customHeight="1">
      <c r="A802" s="37"/>
      <c r="B802" s="38" t="str">
        <f>'Master Schedule'!B802</f>
        <v/>
      </c>
      <c r="C802" s="39"/>
      <c r="D802" s="40" t="str">
        <f t="shared" si="1"/>
        <v>Saturday</v>
      </c>
      <c r="E802" s="41"/>
      <c r="F802" s="38"/>
      <c r="G802" s="38"/>
      <c r="H802" s="41"/>
      <c r="I802" s="38"/>
      <c r="J802" s="38"/>
      <c r="K802" s="35"/>
      <c r="L802" s="35"/>
      <c r="M802" s="35"/>
      <c r="N802" s="36"/>
      <c r="O802" s="34" t="str">
        <f t="shared" si="4"/>
        <v/>
      </c>
    </row>
    <row r="803" ht="22.5" customHeight="1">
      <c r="A803" s="37"/>
      <c r="B803" s="38" t="str">
        <f>'Master Schedule'!B803</f>
        <v/>
      </c>
      <c r="C803" s="39"/>
      <c r="D803" s="40" t="str">
        <f t="shared" si="1"/>
        <v>Saturday</v>
      </c>
      <c r="E803" s="41"/>
      <c r="F803" s="38"/>
      <c r="G803" s="38"/>
      <c r="H803" s="41"/>
      <c r="I803" s="38"/>
      <c r="J803" s="38"/>
      <c r="K803" s="32"/>
      <c r="L803" s="32"/>
      <c r="M803" s="32"/>
      <c r="N803" s="33"/>
      <c r="O803" s="34" t="str">
        <f t="shared" si="4"/>
        <v/>
      </c>
    </row>
    <row r="804" ht="22.5" customHeight="1">
      <c r="A804" s="37"/>
      <c r="B804" s="38" t="str">
        <f>'Master Schedule'!B804</f>
        <v/>
      </c>
      <c r="C804" s="39"/>
      <c r="D804" s="40" t="str">
        <f t="shared" si="1"/>
        <v>Saturday</v>
      </c>
      <c r="E804" s="41"/>
      <c r="F804" s="38"/>
      <c r="G804" s="38"/>
      <c r="H804" s="41"/>
      <c r="I804" s="38"/>
      <c r="J804" s="38"/>
      <c r="K804" s="35"/>
      <c r="L804" s="35"/>
      <c r="M804" s="35"/>
      <c r="N804" s="36"/>
      <c r="O804" s="34" t="str">
        <f t="shared" si="4"/>
        <v/>
      </c>
    </row>
    <row r="805" ht="22.5" customHeight="1">
      <c r="A805" s="37"/>
      <c r="B805" s="38" t="str">
        <f>'Master Schedule'!B805</f>
        <v/>
      </c>
      <c r="C805" s="39"/>
      <c r="D805" s="40" t="str">
        <f t="shared" si="1"/>
        <v>Saturday</v>
      </c>
      <c r="E805" s="41"/>
      <c r="F805" s="38"/>
      <c r="G805" s="38"/>
      <c r="H805" s="41"/>
      <c r="I805" s="38"/>
      <c r="J805" s="38"/>
      <c r="K805" s="32"/>
      <c r="L805" s="32"/>
      <c r="M805" s="32"/>
      <c r="N805" s="33"/>
      <c r="O805" s="34" t="str">
        <f t="shared" si="4"/>
        <v/>
      </c>
    </row>
    <row r="806" ht="22.5" customHeight="1">
      <c r="A806" s="37"/>
      <c r="B806" s="38" t="str">
        <f>'Master Schedule'!B806</f>
        <v/>
      </c>
      <c r="C806" s="39"/>
      <c r="D806" s="40" t="str">
        <f t="shared" si="1"/>
        <v>Saturday</v>
      </c>
      <c r="E806" s="41"/>
      <c r="F806" s="38"/>
      <c r="G806" s="38"/>
      <c r="H806" s="41"/>
      <c r="I806" s="38"/>
      <c r="J806" s="38"/>
      <c r="K806" s="35"/>
      <c r="L806" s="35"/>
      <c r="M806" s="35"/>
      <c r="N806" s="36"/>
      <c r="O806" s="34" t="str">
        <f t="shared" si="4"/>
        <v/>
      </c>
    </row>
    <row r="807" ht="22.5" customHeight="1">
      <c r="A807" s="37"/>
      <c r="B807" s="38" t="str">
        <f>'Master Schedule'!B807</f>
        <v/>
      </c>
      <c r="C807" s="39"/>
      <c r="D807" s="40" t="str">
        <f t="shared" si="1"/>
        <v>Saturday</v>
      </c>
      <c r="E807" s="41"/>
      <c r="F807" s="38"/>
      <c r="G807" s="38"/>
      <c r="H807" s="41"/>
      <c r="I807" s="38"/>
      <c r="J807" s="38"/>
      <c r="K807" s="32"/>
      <c r="L807" s="32"/>
      <c r="M807" s="32"/>
      <c r="N807" s="33"/>
      <c r="O807" s="34" t="str">
        <f t="shared" si="4"/>
        <v/>
      </c>
    </row>
    <row r="808" ht="22.5" customHeight="1">
      <c r="A808" s="37"/>
      <c r="B808" s="38" t="str">
        <f>'Master Schedule'!B808</f>
        <v/>
      </c>
      <c r="C808" s="39"/>
      <c r="D808" s="40" t="str">
        <f t="shared" si="1"/>
        <v>Saturday</v>
      </c>
      <c r="E808" s="41"/>
      <c r="F808" s="38"/>
      <c r="G808" s="38"/>
      <c r="H808" s="41"/>
      <c r="I808" s="38"/>
      <c r="J808" s="38"/>
      <c r="K808" s="35"/>
      <c r="L808" s="35"/>
      <c r="M808" s="35"/>
      <c r="N808" s="36"/>
      <c r="O808" s="34" t="str">
        <f t="shared" si="4"/>
        <v/>
      </c>
    </row>
    <row r="809" ht="22.5" customHeight="1">
      <c r="A809" s="37"/>
      <c r="B809" s="38" t="str">
        <f>'Master Schedule'!B809</f>
        <v/>
      </c>
      <c r="C809" s="39"/>
      <c r="D809" s="40" t="str">
        <f t="shared" si="1"/>
        <v>Saturday</v>
      </c>
      <c r="E809" s="41"/>
      <c r="F809" s="38"/>
      <c r="G809" s="38"/>
      <c r="H809" s="41"/>
      <c r="I809" s="38"/>
      <c r="J809" s="38"/>
      <c r="K809" s="32"/>
      <c r="L809" s="32"/>
      <c r="M809" s="32"/>
      <c r="N809" s="33"/>
      <c r="O809" s="34" t="str">
        <f t="shared" si="4"/>
        <v/>
      </c>
    </row>
    <row r="810" ht="22.5" customHeight="1">
      <c r="A810" s="37"/>
      <c r="B810" s="38" t="str">
        <f>'Master Schedule'!B810</f>
        <v/>
      </c>
      <c r="C810" s="39"/>
      <c r="D810" s="40" t="str">
        <f t="shared" si="1"/>
        <v>Saturday</v>
      </c>
      <c r="E810" s="41"/>
      <c r="F810" s="38"/>
      <c r="G810" s="38"/>
      <c r="H810" s="41"/>
      <c r="I810" s="38"/>
      <c r="J810" s="38"/>
      <c r="K810" s="35"/>
      <c r="L810" s="35"/>
      <c r="M810" s="35"/>
      <c r="N810" s="36"/>
      <c r="O810" s="34" t="str">
        <f t="shared" si="4"/>
        <v/>
      </c>
    </row>
    <row r="811" ht="22.5" customHeight="1">
      <c r="A811" s="37"/>
      <c r="B811" s="38" t="str">
        <f>'Master Schedule'!B811</f>
        <v/>
      </c>
      <c r="C811" s="39"/>
      <c r="D811" s="40" t="str">
        <f t="shared" si="1"/>
        <v>Saturday</v>
      </c>
      <c r="E811" s="41"/>
      <c r="F811" s="38"/>
      <c r="G811" s="38"/>
      <c r="H811" s="41"/>
      <c r="I811" s="38"/>
      <c r="J811" s="38"/>
      <c r="K811" s="32"/>
      <c r="L811" s="32"/>
      <c r="M811" s="32"/>
      <c r="N811" s="33"/>
      <c r="O811" s="34" t="str">
        <f t="shared" si="4"/>
        <v/>
      </c>
    </row>
    <row r="812" ht="22.5" customHeight="1">
      <c r="A812" s="37"/>
      <c r="B812" s="38" t="str">
        <f>'Master Schedule'!B812</f>
        <v/>
      </c>
      <c r="C812" s="39"/>
      <c r="D812" s="40" t="str">
        <f t="shared" si="1"/>
        <v>Saturday</v>
      </c>
      <c r="E812" s="41"/>
      <c r="F812" s="38"/>
      <c r="G812" s="38"/>
      <c r="H812" s="41"/>
      <c r="I812" s="38"/>
      <c r="J812" s="38"/>
      <c r="K812" s="35"/>
      <c r="L812" s="35"/>
      <c r="M812" s="35"/>
      <c r="N812" s="36"/>
      <c r="O812" s="34" t="str">
        <f t="shared" si="4"/>
        <v/>
      </c>
    </row>
    <row r="813" ht="22.5" customHeight="1">
      <c r="A813" s="37"/>
      <c r="B813" s="38" t="str">
        <f>'Master Schedule'!B813</f>
        <v/>
      </c>
      <c r="C813" s="39"/>
      <c r="D813" s="40" t="str">
        <f t="shared" si="1"/>
        <v>Saturday</v>
      </c>
      <c r="E813" s="41"/>
      <c r="F813" s="38"/>
      <c r="G813" s="38"/>
      <c r="H813" s="41"/>
      <c r="I813" s="38"/>
      <c r="J813" s="38"/>
      <c r="K813" s="32"/>
      <c r="L813" s="32"/>
      <c r="M813" s="32"/>
      <c r="N813" s="33"/>
      <c r="O813" s="34" t="str">
        <f t="shared" si="4"/>
        <v/>
      </c>
    </row>
    <row r="814" ht="22.5" customHeight="1">
      <c r="A814" s="37"/>
      <c r="B814" s="38" t="str">
        <f>'Master Schedule'!B814</f>
        <v/>
      </c>
      <c r="C814" s="39"/>
      <c r="D814" s="40" t="str">
        <f t="shared" si="1"/>
        <v>Saturday</v>
      </c>
      <c r="E814" s="41"/>
      <c r="F814" s="38"/>
      <c r="G814" s="38"/>
      <c r="H814" s="41"/>
      <c r="I814" s="38"/>
      <c r="J814" s="38"/>
      <c r="K814" s="35"/>
      <c r="L814" s="35"/>
      <c r="M814" s="35"/>
      <c r="N814" s="36"/>
      <c r="O814" s="34" t="str">
        <f t="shared" si="4"/>
        <v/>
      </c>
    </row>
    <row r="815" ht="22.5" customHeight="1">
      <c r="A815" s="37"/>
      <c r="B815" s="38" t="str">
        <f>'Master Schedule'!B815</f>
        <v/>
      </c>
      <c r="C815" s="39"/>
      <c r="D815" s="40" t="str">
        <f t="shared" si="1"/>
        <v>Saturday</v>
      </c>
      <c r="E815" s="41"/>
      <c r="F815" s="38"/>
      <c r="G815" s="38"/>
      <c r="H815" s="41"/>
      <c r="I815" s="38"/>
      <c r="J815" s="38"/>
      <c r="K815" s="32"/>
      <c r="L815" s="32"/>
      <c r="M815" s="32"/>
      <c r="N815" s="33"/>
      <c r="O815" s="34" t="str">
        <f t="shared" si="4"/>
        <v/>
      </c>
    </row>
    <row r="816" ht="22.5" customHeight="1">
      <c r="A816" s="37"/>
      <c r="B816" s="38" t="str">
        <f>'Master Schedule'!B816</f>
        <v/>
      </c>
      <c r="C816" s="39"/>
      <c r="D816" s="40" t="str">
        <f t="shared" si="1"/>
        <v>Saturday</v>
      </c>
      <c r="E816" s="41"/>
      <c r="F816" s="38"/>
      <c r="G816" s="38"/>
      <c r="H816" s="41"/>
      <c r="I816" s="38"/>
      <c r="J816" s="38"/>
      <c r="K816" s="35"/>
      <c r="L816" s="35"/>
      <c r="M816" s="35"/>
      <c r="N816" s="36"/>
      <c r="O816" s="34" t="str">
        <f t="shared" si="4"/>
        <v/>
      </c>
    </row>
    <row r="817" ht="22.5" customHeight="1">
      <c r="A817" s="37"/>
      <c r="B817" s="38" t="str">
        <f>'Master Schedule'!B817</f>
        <v/>
      </c>
      <c r="C817" s="39"/>
      <c r="D817" s="40" t="str">
        <f t="shared" si="1"/>
        <v>Saturday</v>
      </c>
      <c r="E817" s="41"/>
      <c r="F817" s="38"/>
      <c r="G817" s="38"/>
      <c r="H817" s="41"/>
      <c r="I817" s="38"/>
      <c r="J817" s="38"/>
      <c r="K817" s="32"/>
      <c r="L817" s="32"/>
      <c r="M817" s="32"/>
      <c r="N817" s="33"/>
      <c r="O817" s="34" t="str">
        <f t="shared" si="4"/>
        <v/>
      </c>
    </row>
    <row r="818" ht="22.5" customHeight="1">
      <c r="A818" s="37"/>
      <c r="B818" s="38" t="str">
        <f>'Master Schedule'!B818</f>
        <v/>
      </c>
      <c r="C818" s="39"/>
      <c r="D818" s="40" t="str">
        <f t="shared" si="1"/>
        <v>Saturday</v>
      </c>
      <c r="E818" s="41"/>
      <c r="F818" s="38"/>
      <c r="G818" s="38"/>
      <c r="H818" s="41"/>
      <c r="I818" s="38"/>
      <c r="J818" s="38"/>
      <c r="K818" s="35"/>
      <c r="L818" s="35"/>
      <c r="M818" s="35"/>
      <c r="N818" s="36"/>
      <c r="O818" s="34" t="str">
        <f t="shared" si="4"/>
        <v/>
      </c>
    </row>
    <row r="819" ht="22.5" customHeight="1">
      <c r="A819" s="37"/>
      <c r="B819" s="38" t="str">
        <f>'Master Schedule'!B819</f>
        <v/>
      </c>
      <c r="C819" s="39"/>
      <c r="D819" s="40" t="str">
        <f t="shared" si="1"/>
        <v>Saturday</v>
      </c>
      <c r="E819" s="41"/>
      <c r="F819" s="38"/>
      <c r="G819" s="38"/>
      <c r="H819" s="41"/>
      <c r="I819" s="38"/>
      <c r="J819" s="38"/>
      <c r="K819" s="32"/>
      <c r="L819" s="32"/>
      <c r="M819" s="32"/>
      <c r="N819" s="33"/>
      <c r="O819" s="34" t="str">
        <f t="shared" si="4"/>
        <v/>
      </c>
    </row>
    <row r="820" ht="22.5" customHeight="1">
      <c r="A820" s="37"/>
      <c r="B820" s="38" t="str">
        <f>'Master Schedule'!B820</f>
        <v/>
      </c>
      <c r="C820" s="39"/>
      <c r="D820" s="40" t="str">
        <f t="shared" si="1"/>
        <v>Saturday</v>
      </c>
      <c r="E820" s="41"/>
      <c r="F820" s="38"/>
      <c r="G820" s="38"/>
      <c r="H820" s="41"/>
      <c r="I820" s="38"/>
      <c r="J820" s="38"/>
      <c r="K820" s="35"/>
      <c r="L820" s="35"/>
      <c r="M820" s="35"/>
      <c r="N820" s="36"/>
      <c r="O820" s="34" t="str">
        <f t="shared" si="4"/>
        <v/>
      </c>
    </row>
    <row r="821" ht="22.5" customHeight="1">
      <c r="A821" s="37"/>
      <c r="B821" s="38" t="str">
        <f>'Master Schedule'!B821</f>
        <v/>
      </c>
      <c r="C821" s="39"/>
      <c r="D821" s="40" t="str">
        <f t="shared" si="1"/>
        <v>Saturday</v>
      </c>
      <c r="E821" s="41"/>
      <c r="F821" s="38"/>
      <c r="G821" s="38"/>
      <c r="H821" s="41"/>
      <c r="I821" s="38"/>
      <c r="J821" s="38"/>
      <c r="K821" s="32"/>
      <c r="L821" s="32"/>
      <c r="M821" s="32"/>
      <c r="N821" s="33"/>
      <c r="O821" s="34" t="str">
        <f t="shared" si="4"/>
        <v/>
      </c>
    </row>
    <row r="822" ht="22.5" customHeight="1">
      <c r="A822" s="37"/>
      <c r="B822" s="38" t="str">
        <f>'Master Schedule'!B822</f>
        <v/>
      </c>
      <c r="C822" s="39"/>
      <c r="D822" s="40" t="str">
        <f t="shared" si="1"/>
        <v>Saturday</v>
      </c>
      <c r="E822" s="41"/>
      <c r="F822" s="38"/>
      <c r="G822" s="38"/>
      <c r="H822" s="41"/>
      <c r="I822" s="38"/>
      <c r="J822" s="38"/>
      <c r="K822" s="35"/>
      <c r="L822" s="35"/>
      <c r="M822" s="35"/>
      <c r="N822" s="36"/>
      <c r="O822" s="34" t="str">
        <f t="shared" si="4"/>
        <v/>
      </c>
    </row>
    <row r="823" ht="22.5" customHeight="1">
      <c r="A823" s="37"/>
      <c r="B823" s="38" t="str">
        <f>'Master Schedule'!B823</f>
        <v/>
      </c>
      <c r="C823" s="39"/>
      <c r="D823" s="40" t="str">
        <f t="shared" si="1"/>
        <v>Saturday</v>
      </c>
      <c r="E823" s="41"/>
      <c r="F823" s="38"/>
      <c r="G823" s="38"/>
      <c r="H823" s="41"/>
      <c r="I823" s="38"/>
      <c r="J823" s="38"/>
      <c r="K823" s="32"/>
      <c r="L823" s="32"/>
      <c r="M823" s="32"/>
      <c r="N823" s="33"/>
      <c r="O823" s="34" t="str">
        <f t="shared" si="4"/>
        <v/>
      </c>
    </row>
    <row r="824" ht="22.5" customHeight="1">
      <c r="A824" s="37"/>
      <c r="B824" s="38" t="str">
        <f>'Master Schedule'!B824</f>
        <v/>
      </c>
      <c r="C824" s="39"/>
      <c r="D824" s="40" t="str">
        <f t="shared" si="1"/>
        <v>Saturday</v>
      </c>
      <c r="E824" s="41"/>
      <c r="F824" s="38"/>
      <c r="G824" s="38"/>
      <c r="H824" s="41"/>
      <c r="I824" s="38"/>
      <c r="J824" s="38"/>
      <c r="K824" s="35"/>
      <c r="L824" s="35"/>
      <c r="M824" s="35"/>
      <c r="N824" s="36"/>
      <c r="O824" s="34" t="str">
        <f t="shared" si="4"/>
        <v/>
      </c>
    </row>
    <row r="825" ht="22.5" customHeight="1">
      <c r="A825" s="37"/>
      <c r="B825" s="38" t="str">
        <f>'Master Schedule'!B825</f>
        <v/>
      </c>
      <c r="C825" s="39"/>
      <c r="D825" s="40" t="str">
        <f t="shared" si="1"/>
        <v>Saturday</v>
      </c>
      <c r="E825" s="41"/>
      <c r="F825" s="38"/>
      <c r="G825" s="38"/>
      <c r="H825" s="41"/>
      <c r="I825" s="38"/>
      <c r="J825" s="38"/>
      <c r="K825" s="32"/>
      <c r="L825" s="32"/>
      <c r="M825" s="32"/>
      <c r="N825" s="33"/>
      <c r="O825" s="34" t="str">
        <f t="shared" si="4"/>
        <v/>
      </c>
    </row>
    <row r="826" ht="22.5" customHeight="1">
      <c r="A826" s="37"/>
      <c r="B826" s="38" t="str">
        <f>'Master Schedule'!B826</f>
        <v/>
      </c>
      <c r="C826" s="39"/>
      <c r="D826" s="40" t="str">
        <f t="shared" si="1"/>
        <v>Saturday</v>
      </c>
      <c r="E826" s="41"/>
      <c r="F826" s="38"/>
      <c r="G826" s="38"/>
      <c r="H826" s="41"/>
      <c r="I826" s="38"/>
      <c r="J826" s="38"/>
      <c r="K826" s="35"/>
      <c r="L826" s="35"/>
      <c r="M826" s="35"/>
      <c r="N826" s="36"/>
      <c r="O826" s="34" t="str">
        <f t="shared" si="4"/>
        <v/>
      </c>
    </row>
    <row r="827" ht="22.5" customHeight="1">
      <c r="A827" s="37"/>
      <c r="B827" s="38" t="str">
        <f>'Master Schedule'!B827</f>
        <v/>
      </c>
      <c r="C827" s="39"/>
      <c r="D827" s="40" t="str">
        <f t="shared" si="1"/>
        <v>Saturday</v>
      </c>
      <c r="E827" s="41"/>
      <c r="F827" s="38"/>
      <c r="G827" s="38"/>
      <c r="H827" s="41"/>
      <c r="I827" s="38"/>
      <c r="J827" s="38"/>
      <c r="K827" s="32"/>
      <c r="L827" s="32"/>
      <c r="M827" s="32"/>
      <c r="N827" s="33"/>
      <c r="O827" s="34" t="str">
        <f t="shared" si="4"/>
        <v/>
      </c>
    </row>
    <row r="828" ht="22.5" customHeight="1">
      <c r="A828" s="37"/>
      <c r="B828" s="38" t="str">
        <f>'Master Schedule'!B828</f>
        <v/>
      </c>
      <c r="C828" s="39"/>
      <c r="D828" s="40" t="str">
        <f t="shared" si="1"/>
        <v>Saturday</v>
      </c>
      <c r="E828" s="41"/>
      <c r="F828" s="38"/>
      <c r="G828" s="38"/>
      <c r="H828" s="41"/>
      <c r="I828" s="38"/>
      <c r="J828" s="38"/>
      <c r="K828" s="35"/>
      <c r="L828" s="35"/>
      <c r="M828" s="35"/>
      <c r="N828" s="36"/>
      <c r="O828" s="34" t="str">
        <f t="shared" si="4"/>
        <v/>
      </c>
    </row>
    <row r="829" ht="22.5" customHeight="1">
      <c r="A829" s="37"/>
      <c r="B829" s="38" t="str">
        <f>'Master Schedule'!B829</f>
        <v/>
      </c>
      <c r="C829" s="39"/>
      <c r="D829" s="40" t="str">
        <f t="shared" si="1"/>
        <v>Saturday</v>
      </c>
      <c r="E829" s="41"/>
      <c r="F829" s="38"/>
      <c r="G829" s="38"/>
      <c r="H829" s="41"/>
      <c r="I829" s="38"/>
      <c r="J829" s="38"/>
      <c r="K829" s="32"/>
      <c r="L829" s="32"/>
      <c r="M829" s="32"/>
      <c r="N829" s="33"/>
      <c r="O829" s="34" t="str">
        <f t="shared" si="4"/>
        <v/>
      </c>
    </row>
    <row r="830" ht="22.5" customHeight="1">
      <c r="A830" s="37"/>
      <c r="B830" s="38" t="str">
        <f>'Master Schedule'!B830</f>
        <v/>
      </c>
      <c r="C830" s="39"/>
      <c r="D830" s="40" t="str">
        <f t="shared" si="1"/>
        <v>Saturday</v>
      </c>
      <c r="E830" s="41"/>
      <c r="F830" s="38"/>
      <c r="G830" s="38"/>
      <c r="H830" s="41"/>
      <c r="I830" s="38"/>
      <c r="J830" s="38"/>
      <c r="K830" s="35"/>
      <c r="L830" s="35"/>
      <c r="M830" s="35"/>
      <c r="N830" s="36"/>
      <c r="O830" s="34" t="str">
        <f t="shared" si="4"/>
        <v/>
      </c>
    </row>
    <row r="831" ht="22.5" customHeight="1">
      <c r="A831" s="37"/>
      <c r="B831" s="38" t="str">
        <f>'Master Schedule'!B831</f>
        <v/>
      </c>
      <c r="C831" s="39"/>
      <c r="D831" s="40" t="str">
        <f t="shared" si="1"/>
        <v>Saturday</v>
      </c>
      <c r="E831" s="41"/>
      <c r="F831" s="38"/>
      <c r="G831" s="38"/>
      <c r="H831" s="41"/>
      <c r="I831" s="38"/>
      <c r="J831" s="38"/>
      <c r="K831" s="32"/>
      <c r="L831" s="32"/>
      <c r="M831" s="32"/>
      <c r="N831" s="33"/>
      <c r="O831" s="34" t="str">
        <f t="shared" si="4"/>
        <v/>
      </c>
    </row>
    <row r="832" ht="22.5" customHeight="1">
      <c r="A832" s="37"/>
      <c r="B832" s="38" t="str">
        <f>'Master Schedule'!B832</f>
        <v/>
      </c>
      <c r="C832" s="39"/>
      <c r="D832" s="40" t="str">
        <f t="shared" si="1"/>
        <v>Saturday</v>
      </c>
      <c r="E832" s="41"/>
      <c r="F832" s="38"/>
      <c r="G832" s="38"/>
      <c r="H832" s="41"/>
      <c r="I832" s="38"/>
      <c r="J832" s="38"/>
      <c r="K832" s="35"/>
      <c r="L832" s="35"/>
      <c r="M832" s="35"/>
      <c r="N832" s="36"/>
      <c r="O832" s="34" t="str">
        <f t="shared" si="4"/>
        <v/>
      </c>
    </row>
    <row r="833" ht="22.5" customHeight="1">
      <c r="A833" s="37"/>
      <c r="B833" s="38" t="str">
        <f>'Master Schedule'!B833</f>
        <v/>
      </c>
      <c r="C833" s="39"/>
      <c r="D833" s="40" t="str">
        <f t="shared" si="1"/>
        <v>Saturday</v>
      </c>
      <c r="E833" s="41"/>
      <c r="F833" s="38"/>
      <c r="G833" s="38"/>
      <c r="H833" s="41"/>
      <c r="I833" s="38"/>
      <c r="J833" s="38"/>
      <c r="K833" s="32"/>
      <c r="L833" s="32"/>
      <c r="M833" s="32"/>
      <c r="N833" s="33"/>
      <c r="O833" s="34" t="str">
        <f t="shared" si="4"/>
        <v/>
      </c>
    </row>
    <row r="834" ht="22.5" customHeight="1">
      <c r="A834" s="37"/>
      <c r="B834" s="38" t="str">
        <f>'Master Schedule'!B834</f>
        <v/>
      </c>
      <c r="C834" s="39"/>
      <c r="D834" s="40" t="str">
        <f t="shared" si="1"/>
        <v>Saturday</v>
      </c>
      <c r="E834" s="41"/>
      <c r="F834" s="38"/>
      <c r="G834" s="38"/>
      <c r="H834" s="41"/>
      <c r="I834" s="38"/>
      <c r="J834" s="38"/>
      <c r="K834" s="35"/>
      <c r="L834" s="35"/>
      <c r="M834" s="35"/>
      <c r="N834" s="36"/>
      <c r="O834" s="34" t="str">
        <f t="shared" si="4"/>
        <v/>
      </c>
    </row>
    <row r="835" ht="22.5" customHeight="1">
      <c r="A835" s="37"/>
      <c r="B835" s="38" t="str">
        <f>'Master Schedule'!B835</f>
        <v/>
      </c>
      <c r="C835" s="39"/>
      <c r="D835" s="40" t="str">
        <f t="shared" si="1"/>
        <v>Saturday</v>
      </c>
      <c r="E835" s="41"/>
      <c r="F835" s="38"/>
      <c r="G835" s="38"/>
      <c r="H835" s="41"/>
      <c r="I835" s="38"/>
      <c r="J835" s="38"/>
      <c r="K835" s="32"/>
      <c r="L835" s="32"/>
      <c r="M835" s="32"/>
      <c r="N835" s="33"/>
      <c r="O835" s="34" t="str">
        <f t="shared" si="4"/>
        <v/>
      </c>
    </row>
    <row r="836" ht="22.5" customHeight="1">
      <c r="A836" s="37"/>
      <c r="B836" s="38" t="str">
        <f>'Master Schedule'!B836</f>
        <v/>
      </c>
      <c r="C836" s="39"/>
      <c r="D836" s="40" t="str">
        <f t="shared" si="1"/>
        <v>Saturday</v>
      </c>
      <c r="E836" s="41"/>
      <c r="F836" s="38"/>
      <c r="G836" s="38"/>
      <c r="H836" s="41"/>
      <c r="I836" s="38"/>
      <c r="J836" s="38"/>
      <c r="K836" s="35"/>
      <c r="L836" s="35"/>
      <c r="M836" s="35"/>
      <c r="N836" s="36"/>
      <c r="O836" s="34" t="str">
        <f t="shared" si="4"/>
        <v/>
      </c>
    </row>
    <row r="837" ht="22.5" customHeight="1">
      <c r="A837" s="37"/>
      <c r="B837" s="38" t="str">
        <f>'Master Schedule'!B837</f>
        <v/>
      </c>
      <c r="C837" s="39"/>
      <c r="D837" s="40" t="str">
        <f t="shared" si="1"/>
        <v>Saturday</v>
      </c>
      <c r="E837" s="41"/>
      <c r="F837" s="38"/>
      <c r="G837" s="38"/>
      <c r="H837" s="41"/>
      <c r="I837" s="38"/>
      <c r="J837" s="38"/>
      <c r="K837" s="32"/>
      <c r="L837" s="32"/>
      <c r="M837" s="32"/>
      <c r="N837" s="33"/>
      <c r="O837" s="34" t="str">
        <f t="shared" si="4"/>
        <v/>
      </c>
    </row>
    <row r="838" ht="22.5" customHeight="1">
      <c r="A838" s="37"/>
      <c r="B838" s="38" t="str">
        <f>'Master Schedule'!B838</f>
        <v/>
      </c>
      <c r="C838" s="39"/>
      <c r="D838" s="40" t="str">
        <f t="shared" si="1"/>
        <v>Saturday</v>
      </c>
      <c r="E838" s="41"/>
      <c r="F838" s="38"/>
      <c r="G838" s="38"/>
      <c r="H838" s="41"/>
      <c r="I838" s="38"/>
      <c r="J838" s="38"/>
      <c r="K838" s="35"/>
      <c r="L838" s="35"/>
      <c r="M838" s="35"/>
      <c r="N838" s="36"/>
      <c r="O838" s="34" t="str">
        <f t="shared" si="4"/>
        <v/>
      </c>
    </row>
    <row r="839" ht="22.5" customHeight="1">
      <c r="A839" s="37"/>
      <c r="B839" s="38" t="str">
        <f>'Master Schedule'!B839</f>
        <v/>
      </c>
      <c r="C839" s="39"/>
      <c r="D839" s="40" t="str">
        <f t="shared" si="1"/>
        <v>Saturday</v>
      </c>
      <c r="E839" s="41"/>
      <c r="F839" s="38"/>
      <c r="G839" s="38"/>
      <c r="H839" s="41"/>
      <c r="I839" s="38"/>
      <c r="J839" s="38"/>
      <c r="K839" s="32"/>
      <c r="L839" s="32"/>
      <c r="M839" s="32"/>
      <c r="N839" s="33"/>
      <c r="O839" s="34" t="str">
        <f t="shared" si="4"/>
        <v/>
      </c>
    </row>
    <row r="840" ht="22.5" customHeight="1">
      <c r="A840" s="37"/>
      <c r="B840" s="38" t="str">
        <f>'Master Schedule'!B840</f>
        <v/>
      </c>
      <c r="C840" s="39"/>
      <c r="D840" s="40" t="str">
        <f t="shared" si="1"/>
        <v>Saturday</v>
      </c>
      <c r="E840" s="41"/>
      <c r="F840" s="38"/>
      <c r="G840" s="38"/>
      <c r="H840" s="41"/>
      <c r="I840" s="38"/>
      <c r="J840" s="38"/>
      <c r="K840" s="35"/>
      <c r="L840" s="35"/>
      <c r="M840" s="35"/>
      <c r="N840" s="36"/>
      <c r="O840" s="34" t="str">
        <f t="shared" si="4"/>
        <v/>
      </c>
    </row>
    <row r="841" ht="22.5" customHeight="1">
      <c r="A841" s="37"/>
      <c r="B841" s="38" t="str">
        <f>'Master Schedule'!B841</f>
        <v/>
      </c>
      <c r="C841" s="39"/>
      <c r="D841" s="40" t="str">
        <f t="shared" si="1"/>
        <v>Saturday</v>
      </c>
      <c r="E841" s="41"/>
      <c r="F841" s="38"/>
      <c r="G841" s="38"/>
      <c r="H841" s="41"/>
      <c r="I841" s="38"/>
      <c r="J841" s="38"/>
      <c r="K841" s="32"/>
      <c r="L841" s="32"/>
      <c r="M841" s="32"/>
      <c r="N841" s="33"/>
      <c r="O841" s="34" t="str">
        <f t="shared" si="4"/>
        <v/>
      </c>
    </row>
    <row r="842" ht="22.5" customHeight="1">
      <c r="A842" s="37"/>
      <c r="B842" s="38" t="str">
        <f>'Master Schedule'!B842</f>
        <v/>
      </c>
      <c r="C842" s="39"/>
      <c r="D842" s="40" t="str">
        <f t="shared" si="1"/>
        <v>Saturday</v>
      </c>
      <c r="E842" s="41"/>
      <c r="F842" s="38"/>
      <c r="G842" s="38"/>
      <c r="H842" s="41"/>
      <c r="I842" s="38"/>
      <c r="J842" s="38"/>
      <c r="K842" s="35"/>
      <c r="L842" s="35"/>
      <c r="M842" s="35"/>
      <c r="N842" s="36"/>
      <c r="O842" s="34" t="str">
        <f t="shared" si="4"/>
        <v/>
      </c>
    </row>
    <row r="843" ht="22.5" customHeight="1">
      <c r="A843" s="37"/>
      <c r="B843" s="38" t="str">
        <f>'Master Schedule'!B843</f>
        <v/>
      </c>
      <c r="C843" s="39"/>
      <c r="D843" s="40" t="str">
        <f t="shared" si="1"/>
        <v>Saturday</v>
      </c>
      <c r="E843" s="41"/>
      <c r="F843" s="38"/>
      <c r="G843" s="38"/>
      <c r="H843" s="41"/>
      <c r="I843" s="38"/>
      <c r="J843" s="38"/>
      <c r="K843" s="32"/>
      <c r="L843" s="32"/>
      <c r="M843" s="32"/>
      <c r="N843" s="33"/>
      <c r="O843" s="34" t="str">
        <f t="shared" si="4"/>
        <v/>
      </c>
    </row>
    <row r="844" ht="22.5" customHeight="1">
      <c r="A844" s="37"/>
      <c r="B844" s="38" t="str">
        <f>'Master Schedule'!B844</f>
        <v/>
      </c>
      <c r="C844" s="39"/>
      <c r="D844" s="40" t="str">
        <f t="shared" si="1"/>
        <v>Saturday</v>
      </c>
      <c r="E844" s="41"/>
      <c r="F844" s="38"/>
      <c r="G844" s="38"/>
      <c r="H844" s="41"/>
      <c r="I844" s="38"/>
      <c r="J844" s="38"/>
      <c r="K844" s="35"/>
      <c r="L844" s="35"/>
      <c r="M844" s="35"/>
      <c r="N844" s="36"/>
      <c r="O844" s="34" t="str">
        <f t="shared" si="4"/>
        <v/>
      </c>
    </row>
    <row r="845" ht="22.5" customHeight="1">
      <c r="A845" s="37"/>
      <c r="B845" s="38" t="str">
        <f>'Master Schedule'!B845</f>
        <v/>
      </c>
      <c r="C845" s="39"/>
      <c r="D845" s="40" t="str">
        <f t="shared" si="1"/>
        <v>Saturday</v>
      </c>
      <c r="E845" s="41"/>
      <c r="F845" s="38"/>
      <c r="G845" s="38"/>
      <c r="H845" s="41"/>
      <c r="I845" s="38"/>
      <c r="J845" s="38"/>
      <c r="K845" s="32"/>
      <c r="L845" s="32"/>
      <c r="M845" s="32"/>
      <c r="N845" s="33"/>
      <c r="O845" s="34" t="str">
        <f t="shared" si="4"/>
        <v/>
      </c>
    </row>
    <row r="846" ht="22.5" customHeight="1">
      <c r="A846" s="37"/>
      <c r="B846" s="38" t="str">
        <f>'Master Schedule'!B846</f>
        <v/>
      </c>
      <c r="C846" s="39"/>
      <c r="D846" s="40" t="str">
        <f t="shared" si="1"/>
        <v>Saturday</v>
      </c>
      <c r="E846" s="41"/>
      <c r="F846" s="38"/>
      <c r="G846" s="38"/>
      <c r="H846" s="41"/>
      <c r="I846" s="38"/>
      <c r="J846" s="38"/>
      <c r="K846" s="35"/>
      <c r="L846" s="35"/>
      <c r="M846" s="35"/>
      <c r="N846" s="36"/>
      <c r="O846" s="34" t="str">
        <f t="shared" si="4"/>
        <v/>
      </c>
    </row>
    <row r="847" ht="22.5" customHeight="1">
      <c r="A847" s="37"/>
      <c r="B847" s="38" t="str">
        <f>'Master Schedule'!B847</f>
        <v/>
      </c>
      <c r="C847" s="39"/>
      <c r="D847" s="40" t="str">
        <f t="shared" si="1"/>
        <v>Saturday</v>
      </c>
      <c r="E847" s="41"/>
      <c r="F847" s="38"/>
      <c r="G847" s="38"/>
      <c r="H847" s="41"/>
      <c r="I847" s="38"/>
      <c r="J847" s="38"/>
      <c r="K847" s="32"/>
      <c r="L847" s="32"/>
      <c r="M847" s="32"/>
      <c r="N847" s="33"/>
      <c r="O847" s="34" t="str">
        <f t="shared" si="4"/>
        <v/>
      </c>
    </row>
    <row r="848" ht="22.5" customHeight="1">
      <c r="A848" s="37"/>
      <c r="B848" s="38" t="str">
        <f>'Master Schedule'!B848</f>
        <v/>
      </c>
      <c r="C848" s="39"/>
      <c r="D848" s="40" t="str">
        <f t="shared" si="1"/>
        <v>Saturday</v>
      </c>
      <c r="E848" s="41"/>
      <c r="F848" s="38"/>
      <c r="G848" s="38"/>
      <c r="H848" s="41"/>
      <c r="I848" s="38"/>
      <c r="J848" s="38"/>
      <c r="K848" s="35"/>
      <c r="L848" s="35"/>
      <c r="M848" s="35"/>
      <c r="N848" s="36"/>
      <c r="O848" s="34" t="str">
        <f t="shared" si="4"/>
        <v/>
      </c>
    </row>
    <row r="849" ht="22.5" customHeight="1">
      <c r="A849" s="37"/>
      <c r="B849" s="38" t="str">
        <f>'Master Schedule'!B849</f>
        <v/>
      </c>
      <c r="C849" s="39"/>
      <c r="D849" s="40" t="str">
        <f t="shared" si="1"/>
        <v>Saturday</v>
      </c>
      <c r="E849" s="41"/>
      <c r="F849" s="38"/>
      <c r="G849" s="38"/>
      <c r="H849" s="41"/>
      <c r="I849" s="38"/>
      <c r="J849" s="38"/>
      <c r="K849" s="32"/>
      <c r="L849" s="32"/>
      <c r="M849" s="32"/>
      <c r="N849" s="33"/>
      <c r="O849" s="34" t="str">
        <f t="shared" si="4"/>
        <v/>
      </c>
    </row>
    <row r="850" ht="22.5" customHeight="1">
      <c r="A850" s="37"/>
      <c r="B850" s="38" t="str">
        <f>'Master Schedule'!B850</f>
        <v/>
      </c>
      <c r="C850" s="39"/>
      <c r="D850" s="40" t="str">
        <f t="shared" si="1"/>
        <v>Saturday</v>
      </c>
      <c r="E850" s="41"/>
      <c r="F850" s="38"/>
      <c r="G850" s="38"/>
      <c r="H850" s="41"/>
      <c r="I850" s="38"/>
      <c r="J850" s="38"/>
      <c r="K850" s="35"/>
      <c r="L850" s="35"/>
      <c r="M850" s="35"/>
      <c r="N850" s="36"/>
      <c r="O850" s="34" t="str">
        <f t="shared" si="4"/>
        <v/>
      </c>
    </row>
    <row r="851" ht="22.5" customHeight="1">
      <c r="A851" s="37"/>
      <c r="B851" s="38" t="str">
        <f>'Master Schedule'!B851</f>
        <v/>
      </c>
      <c r="C851" s="39"/>
      <c r="D851" s="40" t="str">
        <f t="shared" si="1"/>
        <v>Saturday</v>
      </c>
      <c r="E851" s="41"/>
      <c r="F851" s="38"/>
      <c r="G851" s="38"/>
      <c r="H851" s="41"/>
      <c r="I851" s="38"/>
      <c r="J851" s="38"/>
      <c r="K851" s="32"/>
      <c r="L851" s="32"/>
      <c r="M851" s="32"/>
      <c r="N851" s="33"/>
      <c r="O851" s="34" t="str">
        <f t="shared" si="4"/>
        <v/>
      </c>
    </row>
    <row r="852" ht="22.5" customHeight="1">
      <c r="A852" s="37"/>
      <c r="B852" s="38" t="str">
        <f>'Master Schedule'!B852</f>
        <v/>
      </c>
      <c r="C852" s="39"/>
      <c r="D852" s="40" t="str">
        <f t="shared" si="1"/>
        <v>Saturday</v>
      </c>
      <c r="E852" s="41"/>
      <c r="F852" s="38"/>
      <c r="G852" s="38"/>
      <c r="H852" s="41"/>
      <c r="I852" s="38"/>
      <c r="J852" s="38"/>
      <c r="K852" s="35"/>
      <c r="L852" s="35"/>
      <c r="M852" s="35"/>
      <c r="N852" s="36"/>
      <c r="O852" s="34" t="str">
        <f t="shared" si="4"/>
        <v/>
      </c>
    </row>
    <row r="853" ht="22.5" customHeight="1">
      <c r="A853" s="37"/>
      <c r="B853" s="38" t="str">
        <f>'Master Schedule'!B853</f>
        <v/>
      </c>
      <c r="C853" s="39"/>
      <c r="D853" s="40" t="str">
        <f t="shared" si="1"/>
        <v>Saturday</v>
      </c>
      <c r="E853" s="41"/>
      <c r="F853" s="38"/>
      <c r="G853" s="38"/>
      <c r="H853" s="41"/>
      <c r="I853" s="38"/>
      <c r="J853" s="38"/>
      <c r="K853" s="32"/>
      <c r="L853" s="32"/>
      <c r="M853" s="32"/>
      <c r="N853" s="33"/>
      <c r="O853" s="34" t="str">
        <f t="shared" si="4"/>
        <v/>
      </c>
    </row>
    <row r="854" ht="22.5" customHeight="1">
      <c r="A854" s="37"/>
      <c r="B854" s="38" t="str">
        <f>'Master Schedule'!B854</f>
        <v/>
      </c>
      <c r="C854" s="39"/>
      <c r="D854" s="40" t="str">
        <f t="shared" si="1"/>
        <v>Saturday</v>
      </c>
      <c r="E854" s="41"/>
      <c r="F854" s="38"/>
      <c r="G854" s="38"/>
      <c r="H854" s="41"/>
      <c r="I854" s="38"/>
      <c r="J854" s="38"/>
      <c r="K854" s="35"/>
      <c r="L854" s="35"/>
      <c r="M854" s="35"/>
      <c r="N854" s="36"/>
      <c r="O854" s="34" t="str">
        <f t="shared" si="4"/>
        <v/>
      </c>
    </row>
    <row r="855" ht="22.5" customHeight="1">
      <c r="A855" s="37"/>
      <c r="B855" s="38" t="str">
        <f>'Master Schedule'!B855</f>
        <v/>
      </c>
      <c r="C855" s="39"/>
      <c r="D855" s="40" t="str">
        <f t="shared" si="1"/>
        <v>Saturday</v>
      </c>
      <c r="E855" s="41"/>
      <c r="F855" s="38"/>
      <c r="G855" s="38"/>
      <c r="H855" s="41"/>
      <c r="I855" s="38"/>
      <c r="J855" s="38"/>
      <c r="K855" s="32"/>
      <c r="L855" s="32"/>
      <c r="M855" s="32"/>
      <c r="N855" s="33"/>
      <c r="O855" s="34" t="str">
        <f t="shared" si="4"/>
        <v/>
      </c>
    </row>
    <row r="856" ht="22.5" customHeight="1">
      <c r="A856" s="37"/>
      <c r="B856" s="38" t="str">
        <f>'Master Schedule'!B856</f>
        <v/>
      </c>
      <c r="C856" s="39"/>
      <c r="D856" s="40" t="str">
        <f t="shared" si="1"/>
        <v>Saturday</v>
      </c>
      <c r="E856" s="41"/>
      <c r="F856" s="38"/>
      <c r="G856" s="38"/>
      <c r="H856" s="41"/>
      <c r="I856" s="38"/>
      <c r="J856" s="38"/>
      <c r="K856" s="35"/>
      <c r="L856" s="35"/>
      <c r="M856" s="35"/>
      <c r="N856" s="36"/>
      <c r="O856" s="34" t="str">
        <f t="shared" si="4"/>
        <v/>
      </c>
    </row>
    <row r="857" ht="22.5" customHeight="1">
      <c r="A857" s="37"/>
      <c r="B857" s="38" t="str">
        <f>'Master Schedule'!B857</f>
        <v/>
      </c>
      <c r="C857" s="39"/>
      <c r="D857" s="40" t="str">
        <f t="shared" si="1"/>
        <v>Saturday</v>
      </c>
      <c r="E857" s="41"/>
      <c r="F857" s="38"/>
      <c r="G857" s="38"/>
      <c r="H857" s="41"/>
      <c r="I857" s="38"/>
      <c r="J857" s="38"/>
      <c r="K857" s="32"/>
      <c r="L857" s="32"/>
      <c r="M857" s="32"/>
      <c r="N857" s="33"/>
      <c r="O857" s="34" t="str">
        <f t="shared" si="4"/>
        <v/>
      </c>
    </row>
    <row r="858" ht="22.5" customHeight="1">
      <c r="A858" s="37"/>
      <c r="B858" s="38" t="str">
        <f>'Master Schedule'!B858</f>
        <v/>
      </c>
      <c r="C858" s="39"/>
      <c r="D858" s="40" t="str">
        <f t="shared" si="1"/>
        <v>Saturday</v>
      </c>
      <c r="E858" s="41"/>
      <c r="F858" s="38"/>
      <c r="G858" s="38"/>
      <c r="H858" s="41"/>
      <c r="I858" s="38"/>
      <c r="J858" s="38"/>
      <c r="K858" s="35"/>
      <c r="L858" s="35"/>
      <c r="M858" s="35"/>
      <c r="N858" s="36"/>
      <c r="O858" s="34" t="str">
        <f t="shared" si="4"/>
        <v/>
      </c>
    </row>
    <row r="859" ht="22.5" customHeight="1">
      <c r="A859" s="37"/>
      <c r="B859" s="38" t="str">
        <f>'Master Schedule'!B859</f>
        <v/>
      </c>
      <c r="C859" s="39"/>
      <c r="D859" s="40" t="str">
        <f t="shared" si="1"/>
        <v>Saturday</v>
      </c>
      <c r="E859" s="41"/>
      <c r="F859" s="38"/>
      <c r="G859" s="38"/>
      <c r="H859" s="41"/>
      <c r="I859" s="38"/>
      <c r="J859" s="38"/>
      <c r="K859" s="32"/>
      <c r="L859" s="32"/>
      <c r="M859" s="32"/>
      <c r="N859" s="33"/>
      <c r="O859" s="34" t="str">
        <f t="shared" si="4"/>
        <v/>
      </c>
    </row>
    <row r="860" ht="22.5" customHeight="1">
      <c r="A860" s="37"/>
      <c r="B860" s="38" t="str">
        <f>'Master Schedule'!B860</f>
        <v/>
      </c>
      <c r="C860" s="39"/>
      <c r="D860" s="40" t="str">
        <f t="shared" si="1"/>
        <v>Saturday</v>
      </c>
      <c r="E860" s="41"/>
      <c r="F860" s="38"/>
      <c r="G860" s="38"/>
      <c r="H860" s="41"/>
      <c r="I860" s="38"/>
      <c r="J860" s="38"/>
      <c r="K860" s="35"/>
      <c r="L860" s="35"/>
      <c r="M860" s="35"/>
      <c r="N860" s="36"/>
      <c r="O860" s="34" t="str">
        <f t="shared" si="4"/>
        <v/>
      </c>
    </row>
    <row r="861" ht="22.5" customHeight="1">
      <c r="A861" s="37"/>
      <c r="B861" s="38" t="str">
        <f>'Master Schedule'!B861</f>
        <v/>
      </c>
      <c r="C861" s="39"/>
      <c r="D861" s="40" t="str">
        <f t="shared" si="1"/>
        <v>Saturday</v>
      </c>
      <c r="E861" s="41"/>
      <c r="F861" s="38"/>
      <c r="G861" s="38"/>
      <c r="H861" s="41"/>
      <c r="I861" s="38"/>
      <c r="J861" s="38"/>
      <c r="K861" s="32"/>
      <c r="L861" s="32"/>
      <c r="M861" s="32"/>
      <c r="N861" s="33"/>
      <c r="O861" s="34" t="str">
        <f t="shared" si="4"/>
        <v/>
      </c>
    </row>
    <row r="862" ht="22.5" customHeight="1">
      <c r="A862" s="37"/>
      <c r="B862" s="38" t="str">
        <f>'Master Schedule'!B862</f>
        <v/>
      </c>
      <c r="C862" s="39"/>
      <c r="D862" s="40" t="str">
        <f t="shared" si="1"/>
        <v>Saturday</v>
      </c>
      <c r="E862" s="41"/>
      <c r="F862" s="38"/>
      <c r="G862" s="38"/>
      <c r="H862" s="41"/>
      <c r="I862" s="38"/>
      <c r="J862" s="38"/>
      <c r="K862" s="35"/>
      <c r="L862" s="35"/>
      <c r="M862" s="35"/>
      <c r="N862" s="36"/>
      <c r="O862" s="34" t="str">
        <f t="shared" si="4"/>
        <v/>
      </c>
    </row>
    <row r="863" ht="22.5" customHeight="1">
      <c r="A863" s="37"/>
      <c r="B863" s="38" t="str">
        <f>'Master Schedule'!B863</f>
        <v/>
      </c>
      <c r="C863" s="39"/>
      <c r="D863" s="40" t="str">
        <f t="shared" si="1"/>
        <v>Saturday</v>
      </c>
      <c r="E863" s="41"/>
      <c r="F863" s="38"/>
      <c r="G863" s="38"/>
      <c r="H863" s="41"/>
      <c r="I863" s="38"/>
      <c r="J863" s="38"/>
      <c r="K863" s="32"/>
      <c r="L863" s="32"/>
      <c r="M863" s="32"/>
      <c r="N863" s="33"/>
      <c r="O863" s="34" t="str">
        <f t="shared" si="4"/>
        <v/>
      </c>
    </row>
    <row r="864" ht="22.5" customHeight="1">
      <c r="A864" s="37"/>
      <c r="B864" s="38" t="str">
        <f>'Master Schedule'!B864</f>
        <v/>
      </c>
      <c r="C864" s="39"/>
      <c r="D864" s="40" t="str">
        <f t="shared" si="1"/>
        <v>Saturday</v>
      </c>
      <c r="E864" s="41"/>
      <c r="F864" s="38"/>
      <c r="G864" s="38"/>
      <c r="H864" s="41"/>
      <c r="I864" s="38"/>
      <c r="J864" s="38"/>
      <c r="K864" s="35"/>
      <c r="L864" s="35"/>
      <c r="M864" s="35"/>
      <c r="N864" s="36"/>
      <c r="O864" s="34" t="str">
        <f t="shared" si="4"/>
        <v/>
      </c>
    </row>
    <row r="865" ht="22.5" customHeight="1">
      <c r="A865" s="37"/>
      <c r="B865" s="38" t="str">
        <f>'Master Schedule'!B865</f>
        <v/>
      </c>
      <c r="C865" s="39"/>
      <c r="D865" s="40" t="str">
        <f t="shared" si="1"/>
        <v>Saturday</v>
      </c>
      <c r="E865" s="41"/>
      <c r="F865" s="38"/>
      <c r="G865" s="38"/>
      <c r="H865" s="41"/>
      <c r="I865" s="38"/>
      <c r="J865" s="38"/>
      <c r="K865" s="32"/>
      <c r="L865" s="32"/>
      <c r="M865" s="32"/>
      <c r="N865" s="33"/>
      <c r="O865" s="34" t="str">
        <f t="shared" si="4"/>
        <v/>
      </c>
    </row>
    <row r="866" ht="22.5" customHeight="1">
      <c r="A866" s="37"/>
      <c r="B866" s="38" t="str">
        <f>'Master Schedule'!B866</f>
        <v/>
      </c>
      <c r="C866" s="39"/>
      <c r="D866" s="40" t="str">
        <f t="shared" si="1"/>
        <v>Saturday</v>
      </c>
      <c r="E866" s="41"/>
      <c r="F866" s="38"/>
      <c r="G866" s="38"/>
      <c r="H866" s="41"/>
      <c r="I866" s="38"/>
      <c r="J866" s="38"/>
      <c r="K866" s="35"/>
      <c r="L866" s="35"/>
      <c r="M866" s="35"/>
      <c r="N866" s="36"/>
      <c r="O866" s="34" t="str">
        <f t="shared" si="4"/>
        <v/>
      </c>
    </row>
    <row r="867" ht="22.5" customHeight="1">
      <c r="A867" s="37"/>
      <c r="B867" s="38" t="str">
        <f>'Master Schedule'!B867</f>
        <v/>
      </c>
      <c r="C867" s="39"/>
      <c r="D867" s="40" t="str">
        <f t="shared" si="1"/>
        <v>Saturday</v>
      </c>
      <c r="E867" s="41"/>
      <c r="F867" s="38"/>
      <c r="G867" s="38"/>
      <c r="H867" s="41"/>
      <c r="I867" s="38"/>
      <c r="J867" s="38"/>
      <c r="K867" s="32"/>
      <c r="L867" s="32"/>
      <c r="M867" s="32"/>
      <c r="N867" s="33"/>
      <c r="O867" s="34" t="str">
        <f t="shared" si="4"/>
        <v/>
      </c>
    </row>
    <row r="868" ht="22.5" customHeight="1">
      <c r="A868" s="37"/>
      <c r="B868" s="38" t="str">
        <f>'Master Schedule'!B868</f>
        <v/>
      </c>
      <c r="C868" s="39"/>
      <c r="D868" s="40" t="str">
        <f t="shared" si="1"/>
        <v>Saturday</v>
      </c>
      <c r="E868" s="41"/>
      <c r="F868" s="38"/>
      <c r="G868" s="38"/>
      <c r="H868" s="41"/>
      <c r="I868" s="38"/>
      <c r="J868" s="38"/>
      <c r="K868" s="35"/>
      <c r="L868" s="35"/>
      <c r="M868" s="35"/>
      <c r="N868" s="36"/>
      <c r="O868" s="34" t="str">
        <f t="shared" si="4"/>
        <v/>
      </c>
    </row>
    <row r="869" ht="22.5" customHeight="1">
      <c r="A869" s="37"/>
      <c r="B869" s="38" t="str">
        <f>'Master Schedule'!B869</f>
        <v/>
      </c>
      <c r="C869" s="39"/>
      <c r="D869" s="40" t="str">
        <f t="shared" si="1"/>
        <v>Saturday</v>
      </c>
      <c r="E869" s="41"/>
      <c r="F869" s="38"/>
      <c r="G869" s="38"/>
      <c r="H869" s="41"/>
      <c r="I869" s="38"/>
      <c r="J869" s="38"/>
      <c r="K869" s="32"/>
      <c r="L869" s="32"/>
      <c r="M869" s="32"/>
      <c r="N869" s="33"/>
      <c r="O869" s="34" t="str">
        <f t="shared" si="4"/>
        <v/>
      </c>
    </row>
    <row r="870" ht="22.5" customHeight="1">
      <c r="A870" s="37"/>
      <c r="B870" s="38" t="str">
        <f>'Master Schedule'!B870</f>
        <v/>
      </c>
      <c r="C870" s="39"/>
      <c r="D870" s="40" t="str">
        <f t="shared" si="1"/>
        <v>Saturday</v>
      </c>
      <c r="E870" s="41"/>
      <c r="F870" s="38"/>
      <c r="G870" s="38"/>
      <c r="H870" s="41"/>
      <c r="I870" s="38"/>
      <c r="J870" s="38"/>
      <c r="K870" s="35"/>
      <c r="L870" s="35"/>
      <c r="M870" s="35"/>
      <c r="N870" s="36"/>
      <c r="O870" s="34" t="str">
        <f t="shared" si="4"/>
        <v/>
      </c>
    </row>
    <row r="871" ht="22.5" customHeight="1">
      <c r="A871" s="37"/>
      <c r="B871" s="38" t="str">
        <f>'Master Schedule'!B871</f>
        <v/>
      </c>
      <c r="C871" s="39"/>
      <c r="D871" s="40" t="str">
        <f t="shared" si="1"/>
        <v>Saturday</v>
      </c>
      <c r="E871" s="41"/>
      <c r="F871" s="38"/>
      <c r="G871" s="38"/>
      <c r="H871" s="41"/>
      <c r="I871" s="38"/>
      <c r="J871" s="38"/>
      <c r="K871" s="32"/>
      <c r="L871" s="32"/>
      <c r="M871" s="32"/>
      <c r="N871" s="33"/>
      <c r="O871" s="34" t="str">
        <f t="shared" si="4"/>
        <v/>
      </c>
    </row>
    <row r="872" ht="22.5" customHeight="1">
      <c r="A872" s="37"/>
      <c r="B872" s="38" t="str">
        <f>'Master Schedule'!B872</f>
        <v/>
      </c>
      <c r="C872" s="39"/>
      <c r="D872" s="40" t="str">
        <f t="shared" si="1"/>
        <v>Saturday</v>
      </c>
      <c r="E872" s="41"/>
      <c r="F872" s="38"/>
      <c r="G872" s="38"/>
      <c r="H872" s="41"/>
      <c r="I872" s="38"/>
      <c r="J872" s="38"/>
      <c r="K872" s="35"/>
      <c r="L872" s="35"/>
      <c r="M872" s="35"/>
      <c r="N872" s="36"/>
      <c r="O872" s="34" t="str">
        <f t="shared" si="4"/>
        <v/>
      </c>
    </row>
    <row r="873" ht="22.5" customHeight="1">
      <c r="A873" s="37"/>
      <c r="B873" s="38" t="str">
        <f>'Master Schedule'!B873</f>
        <v/>
      </c>
      <c r="C873" s="39"/>
      <c r="D873" s="40" t="str">
        <f t="shared" si="1"/>
        <v>Saturday</v>
      </c>
      <c r="E873" s="41"/>
      <c r="F873" s="38"/>
      <c r="G873" s="38"/>
      <c r="H873" s="41"/>
      <c r="I873" s="38"/>
      <c r="J873" s="38"/>
      <c r="K873" s="32"/>
      <c r="L873" s="32"/>
      <c r="M873" s="32"/>
      <c r="N873" s="33"/>
      <c r="O873" s="34" t="str">
        <f t="shared" si="4"/>
        <v/>
      </c>
    </row>
    <row r="874" ht="22.5" customHeight="1">
      <c r="A874" s="37"/>
      <c r="B874" s="38" t="str">
        <f>'Master Schedule'!B874</f>
        <v/>
      </c>
      <c r="C874" s="39"/>
      <c r="D874" s="40" t="str">
        <f t="shared" si="1"/>
        <v>Saturday</v>
      </c>
      <c r="E874" s="41"/>
      <c r="F874" s="38"/>
      <c r="G874" s="38"/>
      <c r="H874" s="41"/>
      <c r="I874" s="38"/>
      <c r="J874" s="38"/>
      <c r="K874" s="35"/>
      <c r="L874" s="35"/>
      <c r="M874" s="35"/>
      <c r="N874" s="36"/>
      <c r="O874" s="34" t="str">
        <f t="shared" si="4"/>
        <v/>
      </c>
    </row>
    <row r="875" ht="22.5" customHeight="1">
      <c r="A875" s="37"/>
      <c r="B875" s="38" t="str">
        <f>'Master Schedule'!B875</f>
        <v/>
      </c>
      <c r="C875" s="39"/>
      <c r="D875" s="40" t="str">
        <f t="shared" si="1"/>
        <v>Saturday</v>
      </c>
      <c r="E875" s="41"/>
      <c r="F875" s="38"/>
      <c r="G875" s="38"/>
      <c r="H875" s="41"/>
      <c r="I875" s="38"/>
      <c r="J875" s="38"/>
      <c r="K875" s="32"/>
      <c r="L875" s="32"/>
      <c r="M875" s="32"/>
      <c r="N875" s="33"/>
      <c r="O875" s="34" t="str">
        <f t="shared" si="4"/>
        <v/>
      </c>
    </row>
    <row r="876" ht="22.5" customHeight="1">
      <c r="A876" s="37"/>
      <c r="B876" s="38" t="str">
        <f>'Master Schedule'!B876</f>
        <v/>
      </c>
      <c r="C876" s="39"/>
      <c r="D876" s="40" t="str">
        <f t="shared" si="1"/>
        <v>Saturday</v>
      </c>
      <c r="E876" s="41"/>
      <c r="F876" s="38"/>
      <c r="G876" s="38"/>
      <c r="H876" s="41"/>
      <c r="I876" s="38"/>
      <c r="J876" s="38"/>
      <c r="K876" s="35"/>
      <c r="L876" s="35"/>
      <c r="M876" s="35"/>
      <c r="N876" s="36"/>
      <c r="O876" s="34" t="str">
        <f t="shared" si="4"/>
        <v/>
      </c>
    </row>
    <row r="877" ht="22.5" customHeight="1">
      <c r="A877" s="37"/>
      <c r="B877" s="38" t="str">
        <f>'Master Schedule'!B877</f>
        <v/>
      </c>
      <c r="C877" s="39"/>
      <c r="D877" s="40" t="str">
        <f t="shared" si="1"/>
        <v>Saturday</v>
      </c>
      <c r="E877" s="41"/>
      <c r="F877" s="38"/>
      <c r="G877" s="38"/>
      <c r="H877" s="41"/>
      <c r="I877" s="38"/>
      <c r="J877" s="38"/>
      <c r="K877" s="32"/>
      <c r="L877" s="32"/>
      <c r="M877" s="32"/>
      <c r="N877" s="33"/>
      <c r="O877" s="34" t="str">
        <f t="shared" si="4"/>
        <v/>
      </c>
    </row>
    <row r="878" ht="22.5" customHeight="1">
      <c r="A878" s="37"/>
      <c r="B878" s="38" t="str">
        <f>'Master Schedule'!B878</f>
        <v/>
      </c>
      <c r="C878" s="39"/>
      <c r="D878" s="40" t="str">
        <f t="shared" si="1"/>
        <v>Saturday</v>
      </c>
      <c r="E878" s="41"/>
      <c r="F878" s="38"/>
      <c r="G878" s="38"/>
      <c r="H878" s="41"/>
      <c r="I878" s="38"/>
      <c r="J878" s="38"/>
      <c r="K878" s="35"/>
      <c r="L878" s="35"/>
      <c r="M878" s="35"/>
      <c r="N878" s="36"/>
      <c r="O878" s="34" t="str">
        <f t="shared" si="4"/>
        <v/>
      </c>
    </row>
    <row r="879" ht="22.5" customHeight="1">
      <c r="A879" s="37"/>
      <c r="B879" s="38" t="str">
        <f>'Master Schedule'!B879</f>
        <v/>
      </c>
      <c r="C879" s="39"/>
      <c r="D879" s="40" t="str">
        <f t="shared" si="1"/>
        <v>Saturday</v>
      </c>
      <c r="E879" s="41"/>
      <c r="F879" s="38"/>
      <c r="G879" s="38"/>
      <c r="H879" s="41"/>
      <c r="I879" s="38"/>
      <c r="J879" s="38"/>
      <c r="K879" s="32"/>
      <c r="L879" s="32"/>
      <c r="M879" s="32"/>
      <c r="N879" s="33"/>
      <c r="O879" s="34" t="str">
        <f t="shared" si="4"/>
        <v/>
      </c>
    </row>
    <row r="880" ht="22.5" customHeight="1">
      <c r="A880" s="37"/>
      <c r="B880" s="38" t="str">
        <f>'Master Schedule'!B880</f>
        <v/>
      </c>
      <c r="C880" s="39"/>
      <c r="D880" s="40" t="str">
        <f t="shared" si="1"/>
        <v>Saturday</v>
      </c>
      <c r="E880" s="41"/>
      <c r="F880" s="38"/>
      <c r="G880" s="38"/>
      <c r="H880" s="41"/>
      <c r="I880" s="38"/>
      <c r="J880" s="38"/>
      <c r="K880" s="35"/>
      <c r="L880" s="35"/>
      <c r="M880" s="35"/>
      <c r="N880" s="36"/>
      <c r="O880" s="34" t="str">
        <f t="shared" si="4"/>
        <v/>
      </c>
    </row>
    <row r="881" ht="22.5" customHeight="1">
      <c r="A881" s="37"/>
      <c r="B881" s="38" t="str">
        <f>'Master Schedule'!B881</f>
        <v/>
      </c>
      <c r="C881" s="39"/>
      <c r="D881" s="40" t="str">
        <f t="shared" si="1"/>
        <v>Saturday</v>
      </c>
      <c r="E881" s="41"/>
      <c r="F881" s="38"/>
      <c r="G881" s="38"/>
      <c r="H881" s="41"/>
      <c r="I881" s="38"/>
      <c r="J881" s="38"/>
      <c r="K881" s="32"/>
      <c r="L881" s="32"/>
      <c r="M881" s="32"/>
      <c r="N881" s="33"/>
      <c r="O881" s="34" t="str">
        <f t="shared" si="4"/>
        <v/>
      </c>
    </row>
    <row r="882" ht="22.5" customHeight="1">
      <c r="A882" s="37"/>
      <c r="B882" s="38" t="str">
        <f>'Master Schedule'!B882</f>
        <v/>
      </c>
      <c r="C882" s="39"/>
      <c r="D882" s="40" t="str">
        <f t="shared" si="1"/>
        <v>Saturday</v>
      </c>
      <c r="E882" s="41"/>
      <c r="F882" s="38"/>
      <c r="G882" s="38"/>
      <c r="H882" s="41"/>
      <c r="I882" s="38"/>
      <c r="J882" s="38"/>
      <c r="K882" s="35"/>
      <c r="L882" s="35"/>
      <c r="M882" s="35"/>
      <c r="N882" s="36"/>
      <c r="O882" s="34" t="str">
        <f t="shared" si="4"/>
        <v/>
      </c>
    </row>
    <row r="883" ht="22.5" customHeight="1">
      <c r="A883" s="37"/>
      <c r="B883" s="38" t="str">
        <f>'Master Schedule'!B883</f>
        <v/>
      </c>
      <c r="C883" s="39"/>
      <c r="D883" s="40" t="str">
        <f t="shared" si="1"/>
        <v>Saturday</v>
      </c>
      <c r="E883" s="41"/>
      <c r="F883" s="38"/>
      <c r="G883" s="38"/>
      <c r="H883" s="41"/>
      <c r="I883" s="38"/>
      <c r="J883" s="38"/>
      <c r="K883" s="32"/>
      <c r="L883" s="32"/>
      <c r="M883" s="32"/>
      <c r="N883" s="33"/>
      <c r="O883" s="34" t="str">
        <f t="shared" si="4"/>
        <v/>
      </c>
    </row>
    <row r="884" ht="22.5" customHeight="1">
      <c r="A884" s="37"/>
      <c r="B884" s="38" t="str">
        <f>'Master Schedule'!B884</f>
        <v/>
      </c>
      <c r="C884" s="39"/>
      <c r="D884" s="40" t="str">
        <f t="shared" si="1"/>
        <v>Saturday</v>
      </c>
      <c r="E884" s="41"/>
      <c r="F884" s="38"/>
      <c r="G884" s="38"/>
      <c r="H884" s="41"/>
      <c r="I884" s="38"/>
      <c r="J884" s="38"/>
      <c r="K884" s="35"/>
      <c r="L884" s="35"/>
      <c r="M884" s="35"/>
      <c r="N884" s="36"/>
      <c r="O884" s="34" t="str">
        <f t="shared" si="4"/>
        <v/>
      </c>
    </row>
    <row r="885" ht="22.5" customHeight="1">
      <c r="A885" s="37"/>
      <c r="B885" s="38" t="str">
        <f>'Master Schedule'!B885</f>
        <v/>
      </c>
      <c r="C885" s="39"/>
      <c r="D885" s="40" t="str">
        <f t="shared" si="1"/>
        <v>Saturday</v>
      </c>
      <c r="E885" s="41"/>
      <c r="F885" s="38"/>
      <c r="G885" s="38"/>
      <c r="H885" s="41"/>
      <c r="I885" s="38"/>
      <c r="J885" s="38"/>
      <c r="K885" s="32"/>
      <c r="L885" s="32"/>
      <c r="M885" s="32"/>
      <c r="N885" s="33"/>
      <c r="O885" s="34" t="str">
        <f t="shared" si="4"/>
        <v/>
      </c>
    </row>
    <row r="886" ht="22.5" customHeight="1">
      <c r="A886" s="37"/>
      <c r="B886" s="38" t="str">
        <f>'Master Schedule'!B886</f>
        <v/>
      </c>
      <c r="C886" s="39"/>
      <c r="D886" s="40" t="str">
        <f t="shared" si="1"/>
        <v>Saturday</v>
      </c>
      <c r="E886" s="41"/>
      <c r="F886" s="38"/>
      <c r="G886" s="38"/>
      <c r="H886" s="41"/>
      <c r="I886" s="38"/>
      <c r="J886" s="38"/>
      <c r="K886" s="35"/>
      <c r="L886" s="35"/>
      <c r="M886" s="35"/>
      <c r="N886" s="36"/>
      <c r="O886" s="34" t="str">
        <f t="shared" si="4"/>
        <v/>
      </c>
    </row>
    <row r="887" ht="22.5" customHeight="1">
      <c r="A887" s="37"/>
      <c r="B887" s="38" t="str">
        <f>'Master Schedule'!B887</f>
        <v/>
      </c>
      <c r="C887" s="39"/>
      <c r="D887" s="40" t="str">
        <f t="shared" si="1"/>
        <v>Saturday</v>
      </c>
      <c r="E887" s="41"/>
      <c r="F887" s="38"/>
      <c r="G887" s="38"/>
      <c r="H887" s="41"/>
      <c r="I887" s="38"/>
      <c r="J887" s="38"/>
      <c r="K887" s="32"/>
      <c r="L887" s="32"/>
      <c r="M887" s="32"/>
      <c r="N887" s="33"/>
      <c r="O887" s="34" t="str">
        <f t="shared" si="4"/>
        <v/>
      </c>
    </row>
    <row r="888" ht="22.5" customHeight="1">
      <c r="A888" s="37"/>
      <c r="B888" s="38" t="str">
        <f>'Master Schedule'!B888</f>
        <v/>
      </c>
      <c r="C888" s="39"/>
      <c r="D888" s="40" t="str">
        <f t="shared" si="1"/>
        <v>Saturday</v>
      </c>
      <c r="E888" s="41"/>
      <c r="F888" s="38"/>
      <c r="G888" s="38"/>
      <c r="H888" s="41"/>
      <c r="I888" s="38"/>
      <c r="J888" s="38"/>
      <c r="K888" s="35"/>
      <c r="L888" s="35"/>
      <c r="M888" s="35"/>
      <c r="N888" s="36"/>
      <c r="O888" s="34" t="str">
        <f t="shared" si="4"/>
        <v/>
      </c>
    </row>
    <row r="889" ht="22.5" customHeight="1">
      <c r="A889" s="37"/>
      <c r="B889" s="38" t="str">
        <f>'Master Schedule'!B889</f>
        <v/>
      </c>
      <c r="C889" s="39"/>
      <c r="D889" s="40" t="str">
        <f t="shared" si="1"/>
        <v>Saturday</v>
      </c>
      <c r="E889" s="41"/>
      <c r="F889" s="38"/>
      <c r="G889" s="38"/>
      <c r="H889" s="41"/>
      <c r="I889" s="38"/>
      <c r="J889" s="38"/>
      <c r="K889" s="32"/>
      <c r="L889" s="32"/>
      <c r="M889" s="32"/>
      <c r="N889" s="33"/>
      <c r="O889" s="34" t="str">
        <f t="shared" si="4"/>
        <v/>
      </c>
    </row>
    <row r="890" ht="22.5" customHeight="1">
      <c r="A890" s="37"/>
      <c r="B890" s="38" t="str">
        <f>'Master Schedule'!B890</f>
        <v/>
      </c>
      <c r="C890" s="39"/>
      <c r="D890" s="40" t="str">
        <f t="shared" si="1"/>
        <v>Saturday</v>
      </c>
      <c r="E890" s="41"/>
      <c r="F890" s="38"/>
      <c r="G890" s="38"/>
      <c r="H890" s="41"/>
      <c r="I890" s="38"/>
      <c r="J890" s="38"/>
      <c r="K890" s="35"/>
      <c r="L890" s="35"/>
      <c r="M890" s="35"/>
      <c r="N890" s="36"/>
      <c r="O890" s="34" t="str">
        <f t="shared" si="4"/>
        <v/>
      </c>
    </row>
    <row r="891" ht="22.5" customHeight="1">
      <c r="A891" s="37"/>
      <c r="B891" s="38" t="str">
        <f>'Master Schedule'!B891</f>
        <v/>
      </c>
      <c r="C891" s="39"/>
      <c r="D891" s="40" t="str">
        <f t="shared" si="1"/>
        <v>Saturday</v>
      </c>
      <c r="E891" s="41"/>
      <c r="F891" s="38"/>
      <c r="G891" s="38"/>
      <c r="H891" s="41"/>
      <c r="I891" s="38"/>
      <c r="J891" s="38"/>
      <c r="K891" s="32"/>
      <c r="L891" s="32"/>
      <c r="M891" s="32"/>
      <c r="N891" s="33"/>
      <c r="O891" s="34" t="str">
        <f t="shared" si="4"/>
        <v/>
      </c>
    </row>
    <row r="892" ht="22.5" customHeight="1">
      <c r="A892" s="37"/>
      <c r="B892" s="38" t="str">
        <f>'Master Schedule'!B892</f>
        <v/>
      </c>
      <c r="C892" s="39"/>
      <c r="D892" s="40" t="str">
        <f t="shared" si="1"/>
        <v>Saturday</v>
      </c>
      <c r="E892" s="41"/>
      <c r="F892" s="38"/>
      <c r="G892" s="38"/>
      <c r="H892" s="41"/>
      <c r="I892" s="38"/>
      <c r="J892" s="38"/>
      <c r="K892" s="35"/>
      <c r="L892" s="35"/>
      <c r="M892" s="35"/>
      <c r="N892" s="36"/>
      <c r="O892" s="34" t="str">
        <f t="shared" si="4"/>
        <v/>
      </c>
    </row>
    <row r="893" ht="22.5" customHeight="1">
      <c r="A893" s="37"/>
      <c r="B893" s="38" t="str">
        <f>'Master Schedule'!B893</f>
        <v/>
      </c>
      <c r="C893" s="39"/>
      <c r="D893" s="40" t="str">
        <f t="shared" si="1"/>
        <v>Saturday</v>
      </c>
      <c r="E893" s="41"/>
      <c r="F893" s="38"/>
      <c r="G893" s="38"/>
      <c r="H893" s="41"/>
      <c r="I893" s="38"/>
      <c r="J893" s="38"/>
      <c r="K893" s="32"/>
      <c r="L893" s="32"/>
      <c r="M893" s="32"/>
      <c r="N893" s="33"/>
      <c r="O893" s="34" t="str">
        <f t="shared" si="4"/>
        <v/>
      </c>
    </row>
    <row r="894" ht="22.5" customHeight="1">
      <c r="A894" s="37"/>
      <c r="B894" s="38" t="str">
        <f>'Master Schedule'!B894</f>
        <v/>
      </c>
      <c r="C894" s="39"/>
      <c r="D894" s="40" t="str">
        <f t="shared" si="1"/>
        <v>Saturday</v>
      </c>
      <c r="E894" s="41"/>
      <c r="F894" s="38"/>
      <c r="G894" s="38"/>
      <c r="H894" s="41"/>
      <c r="I894" s="38"/>
      <c r="J894" s="38"/>
      <c r="K894" s="35"/>
      <c r="L894" s="35"/>
      <c r="M894" s="35"/>
      <c r="N894" s="36"/>
      <c r="O894" s="34" t="str">
        <f t="shared" si="4"/>
        <v/>
      </c>
    </row>
    <row r="895" ht="22.5" customHeight="1">
      <c r="A895" s="37"/>
      <c r="B895" s="38" t="str">
        <f>'Master Schedule'!B895</f>
        <v/>
      </c>
      <c r="C895" s="39"/>
      <c r="D895" s="40" t="str">
        <f t="shared" si="1"/>
        <v>Saturday</v>
      </c>
      <c r="E895" s="41"/>
      <c r="F895" s="38"/>
      <c r="G895" s="38"/>
      <c r="H895" s="41"/>
      <c r="I895" s="38"/>
      <c r="J895" s="38"/>
      <c r="K895" s="32"/>
      <c r="L895" s="32"/>
      <c r="M895" s="32"/>
      <c r="N895" s="33"/>
      <c r="O895" s="34" t="str">
        <f t="shared" si="4"/>
        <v/>
      </c>
    </row>
    <row r="896" ht="22.5" customHeight="1">
      <c r="A896" s="37"/>
      <c r="B896" s="38" t="str">
        <f>'Master Schedule'!B896</f>
        <v/>
      </c>
      <c r="C896" s="39"/>
      <c r="D896" s="40" t="str">
        <f t="shared" si="1"/>
        <v>Saturday</v>
      </c>
      <c r="E896" s="41"/>
      <c r="F896" s="38"/>
      <c r="G896" s="38"/>
      <c r="H896" s="41"/>
      <c r="I896" s="38"/>
      <c r="J896" s="38"/>
      <c r="K896" s="35"/>
      <c r="L896" s="35"/>
      <c r="M896" s="35"/>
      <c r="N896" s="36"/>
      <c r="O896" s="34" t="str">
        <f t="shared" si="4"/>
        <v/>
      </c>
    </row>
    <row r="897" ht="22.5" customHeight="1">
      <c r="A897" s="37"/>
      <c r="B897" s="38" t="str">
        <f>'Master Schedule'!B897</f>
        <v/>
      </c>
      <c r="C897" s="39"/>
      <c r="D897" s="40" t="str">
        <f t="shared" si="1"/>
        <v>Saturday</v>
      </c>
      <c r="E897" s="41"/>
      <c r="F897" s="38"/>
      <c r="G897" s="38"/>
      <c r="H897" s="41"/>
      <c r="I897" s="38"/>
      <c r="J897" s="38"/>
      <c r="K897" s="32"/>
      <c r="L897" s="32"/>
      <c r="M897" s="32"/>
      <c r="N897" s="33"/>
      <c r="O897" s="34" t="str">
        <f t="shared" si="4"/>
        <v/>
      </c>
    </row>
    <row r="898" ht="22.5" customHeight="1">
      <c r="A898" s="37"/>
      <c r="B898" s="38" t="str">
        <f>'Master Schedule'!B898</f>
        <v/>
      </c>
      <c r="C898" s="39"/>
      <c r="D898" s="40" t="str">
        <f t="shared" si="1"/>
        <v>Saturday</v>
      </c>
      <c r="E898" s="41"/>
      <c r="F898" s="38"/>
      <c r="G898" s="38"/>
      <c r="H898" s="41"/>
      <c r="I898" s="38"/>
      <c r="J898" s="38"/>
      <c r="K898" s="35"/>
      <c r="L898" s="35"/>
      <c r="M898" s="35"/>
      <c r="N898" s="36"/>
      <c r="O898" s="34" t="str">
        <f t="shared" si="4"/>
        <v/>
      </c>
    </row>
    <row r="899" ht="22.5" customHeight="1">
      <c r="A899" s="37"/>
      <c r="B899" s="38" t="str">
        <f>'Master Schedule'!B899</f>
        <v/>
      </c>
      <c r="C899" s="39"/>
      <c r="D899" s="40" t="str">
        <f t="shared" si="1"/>
        <v>Saturday</v>
      </c>
      <c r="E899" s="41"/>
      <c r="F899" s="38"/>
      <c r="G899" s="38"/>
      <c r="H899" s="41"/>
      <c r="I899" s="38"/>
      <c r="J899" s="38"/>
      <c r="K899" s="32"/>
      <c r="L899" s="32"/>
      <c r="M899" s="32"/>
      <c r="N899" s="33"/>
      <c r="O899" s="34" t="str">
        <f t="shared" si="4"/>
        <v/>
      </c>
    </row>
    <row r="900" ht="22.5" customHeight="1">
      <c r="A900" s="37"/>
      <c r="B900" s="38" t="str">
        <f>'Master Schedule'!B900</f>
        <v/>
      </c>
      <c r="C900" s="39"/>
      <c r="D900" s="40" t="str">
        <f t="shared" si="1"/>
        <v>Saturday</v>
      </c>
      <c r="E900" s="41"/>
      <c r="F900" s="38"/>
      <c r="G900" s="38"/>
      <c r="H900" s="41"/>
      <c r="I900" s="38"/>
      <c r="J900" s="38"/>
      <c r="K900" s="35"/>
      <c r="L900" s="35"/>
      <c r="M900" s="35"/>
      <c r="N900" s="36"/>
      <c r="O900" s="34" t="str">
        <f t="shared" si="4"/>
        <v/>
      </c>
    </row>
    <row r="901" ht="22.5" customHeight="1">
      <c r="A901" s="37"/>
      <c r="B901" s="38" t="str">
        <f>'Master Schedule'!B901</f>
        <v/>
      </c>
      <c r="C901" s="39"/>
      <c r="D901" s="40" t="str">
        <f t="shared" si="1"/>
        <v>Saturday</v>
      </c>
      <c r="E901" s="41"/>
      <c r="F901" s="38"/>
      <c r="G901" s="38"/>
      <c r="H901" s="41"/>
      <c r="I901" s="38"/>
      <c r="J901" s="38"/>
      <c r="K901" s="32"/>
      <c r="L901" s="32"/>
      <c r="M901" s="32"/>
      <c r="N901" s="33"/>
      <c r="O901" s="34" t="str">
        <f t="shared" si="4"/>
        <v/>
      </c>
    </row>
    <row r="902" ht="22.5" customHeight="1">
      <c r="A902" s="37"/>
      <c r="B902" s="38" t="str">
        <f>'Master Schedule'!B902</f>
        <v/>
      </c>
      <c r="C902" s="39"/>
      <c r="D902" s="40" t="str">
        <f t="shared" si="1"/>
        <v>Saturday</v>
      </c>
      <c r="E902" s="41"/>
      <c r="F902" s="38"/>
      <c r="G902" s="38"/>
      <c r="H902" s="41"/>
      <c r="I902" s="38"/>
      <c r="J902" s="38"/>
      <c r="K902" s="35"/>
      <c r="L902" s="35"/>
      <c r="M902" s="35"/>
      <c r="N902" s="36"/>
      <c r="O902" s="34" t="str">
        <f t="shared" si="4"/>
        <v/>
      </c>
    </row>
    <row r="903" ht="22.5" customHeight="1">
      <c r="A903" s="37"/>
      <c r="B903" s="38" t="str">
        <f>'Master Schedule'!B903</f>
        <v/>
      </c>
      <c r="C903" s="39"/>
      <c r="D903" s="40" t="str">
        <f t="shared" si="1"/>
        <v>Saturday</v>
      </c>
      <c r="E903" s="41"/>
      <c r="F903" s="38"/>
      <c r="G903" s="38"/>
      <c r="H903" s="41"/>
      <c r="I903" s="38"/>
      <c r="J903" s="38"/>
      <c r="K903" s="32"/>
      <c r="L903" s="32"/>
      <c r="M903" s="32"/>
      <c r="N903" s="33"/>
      <c r="O903" s="34" t="str">
        <f t="shared" si="4"/>
        <v/>
      </c>
    </row>
    <row r="904" ht="22.5" customHeight="1">
      <c r="A904" s="37"/>
      <c r="B904" s="38" t="str">
        <f>'Master Schedule'!B904</f>
        <v/>
      </c>
      <c r="C904" s="39"/>
      <c r="D904" s="40" t="str">
        <f t="shared" si="1"/>
        <v>Saturday</v>
      </c>
      <c r="E904" s="41"/>
      <c r="F904" s="38"/>
      <c r="G904" s="38"/>
      <c r="H904" s="41"/>
      <c r="I904" s="38"/>
      <c r="J904" s="38"/>
      <c r="K904" s="35"/>
      <c r="L904" s="35"/>
      <c r="M904" s="35"/>
      <c r="N904" s="36"/>
      <c r="O904" s="34" t="str">
        <f t="shared" si="4"/>
        <v/>
      </c>
    </row>
    <row r="905" ht="22.5" customHeight="1">
      <c r="A905" s="37"/>
      <c r="B905" s="38" t="str">
        <f>'Master Schedule'!B905</f>
        <v/>
      </c>
      <c r="C905" s="39"/>
      <c r="D905" s="40" t="str">
        <f t="shared" si="1"/>
        <v>Saturday</v>
      </c>
      <c r="E905" s="41"/>
      <c r="F905" s="38"/>
      <c r="G905" s="38"/>
      <c r="H905" s="41"/>
      <c r="I905" s="38"/>
      <c r="J905" s="38"/>
      <c r="K905" s="32"/>
      <c r="L905" s="32"/>
      <c r="M905" s="32"/>
      <c r="N905" s="33"/>
      <c r="O905" s="34" t="str">
        <f t="shared" si="4"/>
        <v/>
      </c>
    </row>
    <row r="906" ht="22.5" customHeight="1">
      <c r="A906" s="37"/>
      <c r="B906" s="38" t="str">
        <f>'Master Schedule'!B906</f>
        <v/>
      </c>
      <c r="C906" s="39"/>
      <c r="D906" s="40" t="str">
        <f t="shared" si="1"/>
        <v>Saturday</v>
      </c>
      <c r="E906" s="41"/>
      <c r="F906" s="38"/>
      <c r="G906" s="38"/>
      <c r="H906" s="41"/>
      <c r="I906" s="38"/>
      <c r="J906" s="38"/>
      <c r="K906" s="35"/>
      <c r="L906" s="35"/>
      <c r="M906" s="35"/>
      <c r="N906" s="36"/>
      <c r="O906" s="34" t="str">
        <f t="shared" si="4"/>
        <v/>
      </c>
    </row>
    <row r="907" ht="22.5" customHeight="1">
      <c r="A907" s="37"/>
      <c r="B907" s="38" t="str">
        <f>'Master Schedule'!B907</f>
        <v/>
      </c>
      <c r="C907" s="39"/>
      <c r="D907" s="40" t="str">
        <f t="shared" si="1"/>
        <v>Saturday</v>
      </c>
      <c r="E907" s="41"/>
      <c r="F907" s="38"/>
      <c r="G907" s="38"/>
      <c r="H907" s="41"/>
      <c r="I907" s="38"/>
      <c r="J907" s="38"/>
      <c r="K907" s="32"/>
      <c r="L907" s="32"/>
      <c r="M907" s="32"/>
      <c r="N907" s="33"/>
      <c r="O907" s="34" t="str">
        <f t="shared" si="4"/>
        <v/>
      </c>
    </row>
    <row r="908" ht="22.5" customHeight="1">
      <c r="A908" s="37"/>
      <c r="B908" s="38" t="str">
        <f>'Master Schedule'!B908</f>
        <v/>
      </c>
      <c r="C908" s="39"/>
      <c r="D908" s="40" t="str">
        <f t="shared" si="1"/>
        <v>Saturday</v>
      </c>
      <c r="E908" s="41"/>
      <c r="F908" s="38"/>
      <c r="G908" s="38"/>
      <c r="H908" s="41"/>
      <c r="I908" s="38"/>
      <c r="J908" s="38"/>
      <c r="K908" s="35"/>
      <c r="L908" s="35"/>
      <c r="M908" s="35"/>
      <c r="N908" s="36"/>
      <c r="O908" s="34" t="str">
        <f t="shared" si="4"/>
        <v/>
      </c>
    </row>
    <row r="909" ht="22.5" customHeight="1">
      <c r="A909" s="37"/>
      <c r="B909" s="38" t="str">
        <f>'Master Schedule'!B909</f>
        <v/>
      </c>
      <c r="C909" s="39"/>
      <c r="D909" s="40" t="str">
        <f t="shared" si="1"/>
        <v>Saturday</v>
      </c>
      <c r="E909" s="41"/>
      <c r="F909" s="38"/>
      <c r="G909" s="38"/>
      <c r="H909" s="41"/>
      <c r="I909" s="38"/>
      <c r="J909" s="38"/>
      <c r="K909" s="32"/>
      <c r="L909" s="32"/>
      <c r="M909" s="32"/>
      <c r="N909" s="33"/>
      <c r="O909" s="34" t="str">
        <f t="shared" si="4"/>
        <v/>
      </c>
    </row>
    <row r="910" ht="22.5" customHeight="1">
      <c r="A910" s="37"/>
      <c r="B910" s="38" t="str">
        <f>'Master Schedule'!B910</f>
        <v/>
      </c>
      <c r="C910" s="39"/>
      <c r="D910" s="40" t="str">
        <f t="shared" si="1"/>
        <v>Saturday</v>
      </c>
      <c r="E910" s="41"/>
      <c r="F910" s="38"/>
      <c r="G910" s="38"/>
      <c r="H910" s="41"/>
      <c r="I910" s="38"/>
      <c r="J910" s="38"/>
      <c r="K910" s="35"/>
      <c r="L910" s="35"/>
      <c r="M910" s="35"/>
      <c r="N910" s="36"/>
      <c r="O910" s="34" t="str">
        <f t="shared" si="4"/>
        <v/>
      </c>
    </row>
    <row r="911" ht="22.5" customHeight="1">
      <c r="A911" s="37"/>
      <c r="B911" s="38" t="str">
        <f>'Master Schedule'!B911</f>
        <v/>
      </c>
      <c r="C911" s="39"/>
      <c r="D911" s="40" t="str">
        <f t="shared" si="1"/>
        <v>Saturday</v>
      </c>
      <c r="E911" s="41"/>
      <c r="F911" s="38"/>
      <c r="G911" s="38"/>
      <c r="H911" s="41"/>
      <c r="I911" s="38"/>
      <c r="J911" s="38"/>
      <c r="K911" s="32"/>
      <c r="L911" s="32"/>
      <c r="M911" s="32"/>
      <c r="N911" s="33"/>
      <c r="O911" s="34" t="str">
        <f t="shared" si="4"/>
        <v/>
      </c>
    </row>
    <row r="912" ht="22.5" customHeight="1">
      <c r="A912" s="37"/>
      <c r="B912" s="38" t="str">
        <f>'Master Schedule'!B912</f>
        <v/>
      </c>
      <c r="C912" s="39"/>
      <c r="D912" s="40" t="str">
        <f t="shared" si="1"/>
        <v>Saturday</v>
      </c>
      <c r="E912" s="41"/>
      <c r="F912" s="38"/>
      <c r="G912" s="38"/>
      <c r="H912" s="41"/>
      <c r="I912" s="38"/>
      <c r="J912" s="38"/>
      <c r="K912" s="35"/>
      <c r="L912" s="35"/>
      <c r="M912" s="35"/>
      <c r="N912" s="36"/>
      <c r="O912" s="34" t="str">
        <f t="shared" si="4"/>
        <v/>
      </c>
    </row>
    <row r="913" ht="22.5" customHeight="1">
      <c r="A913" s="37"/>
      <c r="B913" s="38" t="str">
        <f>'Master Schedule'!B913</f>
        <v/>
      </c>
      <c r="C913" s="39"/>
      <c r="D913" s="40" t="str">
        <f t="shared" si="1"/>
        <v>Saturday</v>
      </c>
      <c r="E913" s="41"/>
      <c r="F913" s="38"/>
      <c r="G913" s="38"/>
      <c r="H913" s="41"/>
      <c r="I913" s="38"/>
      <c r="J913" s="38"/>
      <c r="K913" s="32"/>
      <c r="L913" s="32"/>
      <c r="M913" s="32"/>
      <c r="N913" s="33"/>
      <c r="O913" s="34" t="str">
        <f t="shared" si="4"/>
        <v/>
      </c>
    </row>
    <row r="914" ht="22.5" customHeight="1">
      <c r="A914" s="37"/>
      <c r="B914" s="38" t="str">
        <f>'Master Schedule'!B914</f>
        <v/>
      </c>
      <c r="C914" s="39"/>
      <c r="D914" s="40" t="str">
        <f t="shared" si="1"/>
        <v>Saturday</v>
      </c>
      <c r="E914" s="41"/>
      <c r="F914" s="38"/>
      <c r="G914" s="38"/>
      <c r="H914" s="41"/>
      <c r="I914" s="38"/>
      <c r="J914" s="38"/>
      <c r="K914" s="35"/>
      <c r="L914" s="35"/>
      <c r="M914" s="35"/>
      <c r="N914" s="36"/>
      <c r="O914" s="34" t="str">
        <f t="shared" si="4"/>
        <v/>
      </c>
    </row>
    <row r="915" ht="22.5" customHeight="1">
      <c r="A915" s="37"/>
      <c r="B915" s="38" t="str">
        <f>'Master Schedule'!B915</f>
        <v/>
      </c>
      <c r="C915" s="39"/>
      <c r="D915" s="40" t="str">
        <f t="shared" si="1"/>
        <v>Saturday</v>
      </c>
      <c r="E915" s="41"/>
      <c r="F915" s="38"/>
      <c r="G915" s="38"/>
      <c r="H915" s="41"/>
      <c r="I915" s="38"/>
      <c r="J915" s="38"/>
      <c r="K915" s="32"/>
      <c r="L915" s="32"/>
      <c r="M915" s="32"/>
      <c r="N915" s="33"/>
      <c r="O915" s="34" t="str">
        <f t="shared" si="4"/>
        <v/>
      </c>
    </row>
    <row r="916" ht="22.5" customHeight="1">
      <c r="A916" s="37"/>
      <c r="B916" s="38" t="str">
        <f>'Master Schedule'!B916</f>
        <v/>
      </c>
      <c r="C916" s="39"/>
      <c r="D916" s="40" t="str">
        <f t="shared" si="1"/>
        <v>Saturday</v>
      </c>
      <c r="E916" s="41"/>
      <c r="F916" s="38"/>
      <c r="G916" s="38"/>
      <c r="H916" s="41"/>
      <c r="I916" s="38"/>
      <c r="J916" s="38"/>
      <c r="K916" s="43"/>
      <c r="L916" s="43"/>
      <c r="M916" s="44"/>
      <c r="N916" s="45"/>
    </row>
    <row r="917" ht="22.5" customHeight="1">
      <c r="A917" s="37"/>
      <c r="B917" s="38" t="str">
        <f>'Master Schedule'!B917</f>
        <v/>
      </c>
      <c r="C917" s="39"/>
      <c r="D917" s="40" t="str">
        <f t="shared" si="1"/>
        <v>Saturday</v>
      </c>
      <c r="E917" s="41"/>
      <c r="F917" s="38"/>
      <c r="G917" s="38"/>
      <c r="H917" s="41"/>
      <c r="I917" s="38"/>
      <c r="J917" s="38"/>
      <c r="K917" s="43"/>
      <c r="L917" s="43"/>
      <c r="M917" s="44"/>
      <c r="N917" s="45"/>
    </row>
    <row r="918" ht="22.5" customHeight="1">
      <c r="A918" s="37"/>
      <c r="B918" s="38" t="str">
        <f>'Master Schedule'!B918</f>
        <v/>
      </c>
      <c r="C918" s="39"/>
      <c r="D918" s="40" t="str">
        <f t="shared" si="1"/>
        <v>Saturday</v>
      </c>
      <c r="E918" s="41"/>
      <c r="F918" s="38"/>
      <c r="G918" s="38"/>
      <c r="H918" s="41"/>
      <c r="I918" s="38"/>
      <c r="J918" s="38"/>
      <c r="K918" s="43"/>
      <c r="L918" s="43"/>
      <c r="M918" s="44"/>
      <c r="N918" s="45"/>
    </row>
    <row r="919" ht="22.5" customHeight="1">
      <c r="A919" s="37"/>
      <c r="B919" s="38" t="str">
        <f>'Master Schedule'!B919</f>
        <v/>
      </c>
      <c r="C919" s="39"/>
      <c r="D919" s="40" t="str">
        <f t="shared" si="1"/>
        <v>Saturday</v>
      </c>
      <c r="E919" s="41"/>
      <c r="F919" s="38"/>
      <c r="G919" s="38"/>
      <c r="H919" s="41"/>
      <c r="I919" s="38"/>
      <c r="J919" s="38"/>
      <c r="K919" s="43"/>
      <c r="L919" s="43"/>
      <c r="M919" s="44"/>
      <c r="N919" s="45"/>
    </row>
    <row r="920" ht="22.5" customHeight="1">
      <c r="A920" s="37"/>
      <c r="B920" s="38" t="str">
        <f>'Master Schedule'!B920</f>
        <v/>
      </c>
      <c r="C920" s="39"/>
      <c r="D920" s="40" t="str">
        <f t="shared" si="1"/>
        <v>Saturday</v>
      </c>
      <c r="E920" s="41"/>
      <c r="F920" s="38"/>
      <c r="G920" s="38"/>
      <c r="H920" s="41"/>
      <c r="I920" s="38"/>
      <c r="J920" s="38"/>
      <c r="K920" s="43"/>
      <c r="L920" s="43"/>
      <c r="M920" s="44"/>
      <c r="N920" s="45"/>
    </row>
    <row r="921" ht="22.5" customHeight="1">
      <c r="A921" s="37"/>
      <c r="B921" s="38" t="str">
        <f>'Master Schedule'!B921</f>
        <v/>
      </c>
      <c r="C921" s="39"/>
      <c r="D921" s="40" t="str">
        <f t="shared" si="1"/>
        <v>Saturday</v>
      </c>
      <c r="E921" s="41"/>
      <c r="F921" s="38"/>
      <c r="G921" s="38"/>
      <c r="H921" s="41"/>
      <c r="I921" s="38"/>
      <c r="J921" s="38"/>
      <c r="K921" s="43"/>
      <c r="L921" s="43"/>
      <c r="M921" s="44"/>
      <c r="N921" s="45"/>
    </row>
    <row r="922" ht="22.5" customHeight="1">
      <c r="A922" s="37"/>
      <c r="B922" s="38" t="str">
        <f>'Master Schedule'!B922</f>
        <v/>
      </c>
      <c r="C922" s="39"/>
      <c r="D922" s="40" t="str">
        <f t="shared" si="1"/>
        <v>Saturday</v>
      </c>
      <c r="E922" s="41"/>
      <c r="F922" s="38"/>
      <c r="G922" s="38"/>
      <c r="H922" s="41"/>
      <c r="I922" s="38"/>
      <c r="J922" s="38"/>
      <c r="K922" s="43"/>
      <c r="L922" s="43"/>
      <c r="M922" s="44"/>
      <c r="N922" s="45"/>
    </row>
    <row r="923" ht="22.5" customHeight="1">
      <c r="A923" s="37"/>
      <c r="B923" s="38" t="str">
        <f>'Master Schedule'!B923</f>
        <v/>
      </c>
      <c r="C923" s="39"/>
      <c r="D923" s="40" t="str">
        <f t="shared" si="1"/>
        <v>Saturday</v>
      </c>
      <c r="E923" s="41"/>
      <c r="F923" s="38"/>
      <c r="G923" s="38"/>
      <c r="H923" s="41"/>
      <c r="I923" s="38"/>
      <c r="J923" s="38"/>
      <c r="K923" s="43"/>
      <c r="L923" s="43"/>
      <c r="M923" s="44"/>
      <c r="N923" s="45"/>
    </row>
    <row r="924" ht="22.5" customHeight="1">
      <c r="A924" s="37"/>
      <c r="B924" s="38" t="str">
        <f>'Master Schedule'!B924</f>
        <v/>
      </c>
      <c r="C924" s="39"/>
      <c r="D924" s="40" t="str">
        <f t="shared" si="1"/>
        <v>Saturday</v>
      </c>
      <c r="E924" s="41"/>
      <c r="F924" s="38"/>
      <c r="G924" s="38"/>
      <c r="H924" s="41"/>
      <c r="I924" s="38"/>
      <c r="J924" s="38"/>
      <c r="K924" s="43"/>
      <c r="L924" s="43"/>
      <c r="M924" s="44"/>
      <c r="N924" s="45"/>
    </row>
    <row r="925" ht="22.5" customHeight="1">
      <c r="A925" s="37"/>
      <c r="B925" s="38" t="str">
        <f>'Master Schedule'!B925</f>
        <v/>
      </c>
      <c r="C925" s="39"/>
      <c r="D925" s="40" t="str">
        <f t="shared" si="1"/>
        <v>Saturday</v>
      </c>
      <c r="E925" s="41"/>
      <c r="F925" s="38"/>
      <c r="G925" s="38"/>
      <c r="H925" s="41"/>
      <c r="I925" s="38"/>
      <c r="J925" s="38"/>
      <c r="K925" s="43"/>
      <c r="L925" s="43"/>
      <c r="M925" s="44"/>
      <c r="N925" s="45"/>
    </row>
    <row r="926" ht="22.5" customHeight="1">
      <c r="A926" s="37"/>
      <c r="B926" s="38" t="str">
        <f>'Master Schedule'!B926</f>
        <v/>
      </c>
      <c r="C926" s="39"/>
      <c r="D926" s="40" t="str">
        <f t="shared" si="1"/>
        <v>Saturday</v>
      </c>
      <c r="E926" s="41"/>
      <c r="F926" s="38"/>
      <c r="G926" s="38"/>
      <c r="H926" s="41"/>
      <c r="I926" s="38"/>
      <c r="J926" s="38"/>
      <c r="K926" s="43"/>
      <c r="L926" s="43"/>
      <c r="M926" s="44"/>
      <c r="N926" s="45"/>
    </row>
    <row r="927" ht="22.5" customHeight="1">
      <c r="A927" s="37"/>
      <c r="B927" s="38" t="str">
        <f>'Master Schedule'!B927</f>
        <v/>
      </c>
      <c r="C927" s="39"/>
      <c r="D927" s="40" t="str">
        <f t="shared" si="1"/>
        <v>Saturday</v>
      </c>
      <c r="E927" s="41"/>
      <c r="F927" s="38"/>
      <c r="G927" s="38"/>
      <c r="H927" s="41"/>
      <c r="I927" s="38"/>
      <c r="J927" s="38"/>
      <c r="K927" s="43"/>
      <c r="L927" s="43"/>
      <c r="M927" s="44"/>
      <c r="N927" s="45"/>
    </row>
    <row r="928" ht="22.5" customHeight="1">
      <c r="A928" s="37"/>
      <c r="B928" s="38" t="str">
        <f>'Master Schedule'!B928</f>
        <v/>
      </c>
      <c r="C928" s="39"/>
      <c r="D928" s="40" t="str">
        <f t="shared" si="1"/>
        <v>Saturday</v>
      </c>
      <c r="E928" s="41"/>
      <c r="F928" s="38"/>
      <c r="G928" s="38"/>
      <c r="H928" s="41"/>
      <c r="I928" s="38"/>
      <c r="J928" s="38"/>
      <c r="K928" s="43"/>
      <c r="L928" s="43"/>
      <c r="M928" s="44"/>
      <c r="N928" s="45"/>
    </row>
    <row r="929" ht="22.5" customHeight="1">
      <c r="A929" s="37"/>
      <c r="B929" s="38" t="str">
        <f>'Master Schedule'!B929</f>
        <v/>
      </c>
      <c r="C929" s="39"/>
      <c r="D929" s="40" t="str">
        <f t="shared" si="1"/>
        <v>Saturday</v>
      </c>
      <c r="E929" s="41"/>
      <c r="F929" s="38"/>
      <c r="G929" s="38"/>
      <c r="H929" s="41"/>
      <c r="I929" s="38"/>
      <c r="J929" s="38"/>
      <c r="K929" s="43"/>
      <c r="L929" s="43"/>
      <c r="M929" s="44"/>
      <c r="N929" s="45"/>
    </row>
    <row r="930" ht="22.5" customHeight="1">
      <c r="A930" s="37"/>
      <c r="B930" s="38" t="str">
        <f>'Master Schedule'!B930</f>
        <v/>
      </c>
      <c r="C930" s="39"/>
      <c r="D930" s="40" t="str">
        <f t="shared" si="1"/>
        <v>Saturday</v>
      </c>
      <c r="E930" s="41"/>
      <c r="F930" s="38"/>
      <c r="G930" s="38"/>
      <c r="H930" s="41"/>
      <c r="I930" s="38"/>
      <c r="J930" s="38"/>
      <c r="K930" s="43"/>
      <c r="L930" s="43"/>
      <c r="M930" s="44"/>
      <c r="N930" s="45"/>
    </row>
    <row r="931" ht="22.5" customHeight="1">
      <c r="A931" s="37"/>
      <c r="B931" s="38" t="str">
        <f>'Master Schedule'!B931</f>
        <v/>
      </c>
      <c r="C931" s="39"/>
      <c r="D931" s="40" t="str">
        <f t="shared" si="1"/>
        <v>Saturday</v>
      </c>
      <c r="E931" s="41"/>
      <c r="F931" s="38"/>
      <c r="G931" s="38"/>
      <c r="H931" s="41"/>
      <c r="I931" s="38"/>
      <c r="J931" s="38"/>
      <c r="K931" s="43"/>
      <c r="L931" s="43"/>
      <c r="M931" s="44"/>
      <c r="N931" s="45"/>
    </row>
    <row r="932" ht="22.5" customHeight="1">
      <c r="A932" s="37"/>
      <c r="B932" s="38" t="str">
        <f>'Master Schedule'!B932</f>
        <v/>
      </c>
      <c r="C932" s="39"/>
      <c r="D932" s="40" t="str">
        <f t="shared" si="1"/>
        <v>Saturday</v>
      </c>
      <c r="E932" s="41"/>
      <c r="F932" s="38"/>
      <c r="G932" s="38"/>
      <c r="H932" s="41"/>
      <c r="I932" s="38"/>
      <c r="J932" s="38"/>
      <c r="K932" s="43"/>
      <c r="L932" s="43"/>
      <c r="M932" s="44"/>
      <c r="N932" s="45"/>
    </row>
    <row r="933" ht="22.5" customHeight="1">
      <c r="A933" s="37"/>
      <c r="B933" s="38" t="str">
        <f>'Master Schedule'!B933</f>
        <v/>
      </c>
      <c r="C933" s="39"/>
      <c r="D933" s="40" t="str">
        <f t="shared" si="1"/>
        <v>Saturday</v>
      </c>
      <c r="E933" s="41"/>
      <c r="F933" s="38"/>
      <c r="G933" s="38"/>
      <c r="H933" s="41"/>
      <c r="I933" s="38"/>
      <c r="J933" s="38"/>
      <c r="K933" s="43"/>
      <c r="L933" s="43"/>
      <c r="M933" s="44"/>
      <c r="N933" s="45"/>
    </row>
    <row r="934" ht="22.5" customHeight="1">
      <c r="A934" s="37"/>
      <c r="B934" s="38" t="str">
        <f>'Master Schedule'!B934</f>
        <v/>
      </c>
      <c r="C934" s="39"/>
      <c r="D934" s="40" t="str">
        <f t="shared" si="1"/>
        <v>Saturday</v>
      </c>
      <c r="E934" s="41"/>
      <c r="F934" s="38"/>
      <c r="G934" s="38"/>
      <c r="H934" s="41"/>
      <c r="I934" s="38"/>
      <c r="J934" s="38"/>
      <c r="K934" s="43"/>
      <c r="L934" s="43"/>
      <c r="M934" s="44"/>
      <c r="N934" s="45"/>
    </row>
    <row r="935" ht="22.5" customHeight="1">
      <c r="A935" s="37"/>
      <c r="B935" s="38" t="str">
        <f>'Master Schedule'!B935</f>
        <v/>
      </c>
      <c r="C935" s="39"/>
      <c r="D935" s="40" t="str">
        <f t="shared" si="1"/>
        <v>Saturday</v>
      </c>
      <c r="E935" s="41"/>
      <c r="F935" s="38"/>
      <c r="G935" s="38"/>
      <c r="H935" s="41"/>
      <c r="I935" s="38"/>
      <c r="J935" s="38"/>
      <c r="K935" s="43"/>
      <c r="L935" s="43"/>
      <c r="M935" s="44"/>
      <c r="N935" s="45"/>
    </row>
    <row r="936" ht="22.5" customHeight="1">
      <c r="A936" s="37"/>
      <c r="B936" s="38" t="str">
        <f>'Master Schedule'!B936</f>
        <v/>
      </c>
      <c r="C936" s="39"/>
      <c r="D936" s="40" t="str">
        <f t="shared" si="1"/>
        <v>Saturday</v>
      </c>
      <c r="E936" s="41"/>
      <c r="F936" s="38"/>
      <c r="G936" s="38"/>
      <c r="H936" s="41"/>
      <c r="I936" s="38"/>
      <c r="J936" s="38"/>
      <c r="K936" s="43"/>
      <c r="L936" s="43"/>
      <c r="M936" s="44"/>
      <c r="N936" s="45"/>
    </row>
    <row r="937" ht="22.5" customHeight="1">
      <c r="A937" s="37"/>
      <c r="B937" s="38" t="str">
        <f>'Master Schedule'!B937</f>
        <v/>
      </c>
      <c r="C937" s="39"/>
      <c r="D937" s="40" t="str">
        <f t="shared" si="1"/>
        <v>Saturday</v>
      </c>
      <c r="E937" s="41"/>
      <c r="F937" s="38"/>
      <c r="G937" s="38"/>
      <c r="H937" s="41"/>
      <c r="I937" s="38"/>
      <c r="J937" s="38"/>
      <c r="K937" s="43"/>
      <c r="L937" s="43"/>
      <c r="M937" s="44"/>
      <c r="N937" s="45"/>
    </row>
    <row r="938" ht="22.5" customHeight="1">
      <c r="A938" s="37"/>
      <c r="B938" s="38" t="str">
        <f>'Master Schedule'!B938</f>
        <v/>
      </c>
      <c r="C938" s="39"/>
      <c r="D938" s="40" t="str">
        <f t="shared" si="1"/>
        <v>Saturday</v>
      </c>
      <c r="E938" s="41"/>
      <c r="F938" s="38"/>
      <c r="G938" s="38"/>
      <c r="H938" s="41"/>
      <c r="I938" s="38"/>
      <c r="J938" s="38"/>
      <c r="K938" s="43"/>
      <c r="L938" s="43"/>
      <c r="M938" s="44"/>
      <c r="N938" s="45"/>
    </row>
    <row r="939" ht="22.5" customHeight="1">
      <c r="A939" s="37"/>
      <c r="B939" s="38" t="str">
        <f>'Master Schedule'!B939</f>
        <v/>
      </c>
      <c r="C939" s="39"/>
      <c r="D939" s="40" t="str">
        <f t="shared" si="1"/>
        <v>Saturday</v>
      </c>
      <c r="E939" s="41"/>
      <c r="F939" s="38"/>
      <c r="G939" s="38"/>
      <c r="H939" s="41"/>
      <c r="I939" s="38"/>
      <c r="J939" s="38"/>
      <c r="K939" s="43"/>
      <c r="L939" s="43"/>
      <c r="M939" s="44"/>
      <c r="N939" s="45"/>
    </row>
    <row r="940" ht="22.5" customHeight="1">
      <c r="A940" s="37"/>
      <c r="B940" s="38" t="str">
        <f>'Master Schedule'!B940</f>
        <v/>
      </c>
      <c r="C940" s="39"/>
      <c r="D940" s="40" t="str">
        <f t="shared" si="1"/>
        <v>Saturday</v>
      </c>
      <c r="E940" s="41"/>
      <c r="F940" s="38"/>
      <c r="G940" s="38"/>
      <c r="H940" s="41"/>
      <c r="I940" s="38"/>
      <c r="J940" s="38"/>
      <c r="K940" s="43"/>
      <c r="L940" s="43"/>
      <c r="M940" s="44"/>
      <c r="N940" s="45"/>
    </row>
    <row r="941" ht="22.5" customHeight="1">
      <c r="A941" s="37"/>
      <c r="B941" s="38" t="str">
        <f>'Master Schedule'!B941</f>
        <v/>
      </c>
      <c r="C941" s="39"/>
      <c r="D941" s="40" t="str">
        <f t="shared" si="1"/>
        <v>Saturday</v>
      </c>
      <c r="E941" s="41"/>
      <c r="F941" s="38"/>
      <c r="G941" s="38"/>
      <c r="H941" s="41"/>
      <c r="I941" s="38"/>
      <c r="J941" s="38"/>
      <c r="K941" s="43"/>
      <c r="L941" s="43"/>
      <c r="M941" s="44"/>
      <c r="N941" s="45"/>
    </row>
    <row r="942" ht="22.5" customHeight="1">
      <c r="A942" s="37"/>
      <c r="B942" s="38" t="str">
        <f>'Master Schedule'!B942</f>
        <v/>
      </c>
      <c r="C942" s="39"/>
      <c r="D942" s="40" t="str">
        <f t="shared" si="1"/>
        <v>Saturday</v>
      </c>
      <c r="E942" s="41"/>
      <c r="F942" s="38"/>
      <c r="G942" s="38"/>
      <c r="H942" s="41"/>
      <c r="I942" s="38"/>
      <c r="J942" s="38"/>
      <c r="K942" s="43"/>
      <c r="L942" s="43"/>
      <c r="M942" s="44"/>
      <c r="N942" s="45"/>
    </row>
    <row r="943" ht="22.5" customHeight="1">
      <c r="A943" s="37"/>
      <c r="B943" s="38" t="str">
        <f>'Master Schedule'!B943</f>
        <v/>
      </c>
      <c r="C943" s="39"/>
      <c r="D943" s="40" t="str">
        <f t="shared" si="1"/>
        <v>Saturday</v>
      </c>
      <c r="E943" s="41"/>
      <c r="F943" s="38"/>
      <c r="G943" s="38"/>
      <c r="H943" s="41"/>
      <c r="I943" s="38"/>
      <c r="J943" s="38"/>
      <c r="K943" s="43"/>
      <c r="L943" s="43"/>
      <c r="M943" s="44"/>
      <c r="N943" s="45"/>
    </row>
    <row r="944" ht="22.5" customHeight="1">
      <c r="A944" s="37"/>
      <c r="B944" s="38" t="str">
        <f>'Master Schedule'!B944</f>
        <v/>
      </c>
      <c r="C944" s="39"/>
      <c r="D944" s="40" t="str">
        <f t="shared" si="1"/>
        <v>Saturday</v>
      </c>
      <c r="E944" s="41"/>
      <c r="F944" s="38"/>
      <c r="G944" s="38"/>
      <c r="H944" s="41"/>
      <c r="I944" s="38"/>
      <c r="J944" s="38"/>
      <c r="K944" s="43"/>
      <c r="L944" s="43"/>
      <c r="M944" s="44"/>
      <c r="N944" s="45"/>
    </row>
    <row r="945" ht="22.5" customHeight="1">
      <c r="A945" s="37"/>
      <c r="B945" s="38" t="str">
        <f>'Master Schedule'!B945</f>
        <v/>
      </c>
      <c r="C945" s="39"/>
      <c r="D945" s="40" t="str">
        <f t="shared" si="1"/>
        <v>Saturday</v>
      </c>
      <c r="E945" s="41"/>
      <c r="F945" s="38"/>
      <c r="G945" s="38"/>
      <c r="H945" s="41"/>
      <c r="I945" s="38"/>
      <c r="J945" s="38"/>
      <c r="K945" s="43"/>
      <c r="L945" s="43"/>
      <c r="M945" s="44"/>
      <c r="N945" s="45"/>
    </row>
    <row r="946" ht="22.5" customHeight="1">
      <c r="A946" s="37"/>
      <c r="B946" s="38" t="str">
        <f>'Master Schedule'!B946</f>
        <v/>
      </c>
      <c r="C946" s="39"/>
      <c r="D946" s="40" t="str">
        <f t="shared" si="1"/>
        <v>Saturday</v>
      </c>
      <c r="E946" s="41"/>
      <c r="F946" s="38"/>
      <c r="G946" s="38"/>
      <c r="H946" s="41"/>
      <c r="I946" s="38"/>
      <c r="J946" s="38"/>
      <c r="K946" s="43"/>
      <c r="L946" s="43"/>
      <c r="M946" s="44"/>
      <c r="N946" s="45"/>
    </row>
    <row r="947" ht="22.5" customHeight="1">
      <c r="A947" s="37"/>
      <c r="B947" s="38" t="str">
        <f>'Master Schedule'!B947</f>
        <v/>
      </c>
      <c r="C947" s="39"/>
      <c r="D947" s="40" t="str">
        <f t="shared" si="1"/>
        <v>Saturday</v>
      </c>
      <c r="E947" s="41"/>
      <c r="F947" s="38"/>
      <c r="G947" s="38"/>
      <c r="H947" s="41"/>
      <c r="I947" s="38"/>
      <c r="J947" s="38"/>
      <c r="K947" s="43"/>
      <c r="L947" s="43"/>
      <c r="M947" s="44"/>
      <c r="N947" s="45"/>
    </row>
    <row r="948" ht="22.5" customHeight="1">
      <c r="A948" s="37"/>
      <c r="B948" s="38" t="str">
        <f>'Master Schedule'!B948</f>
        <v/>
      </c>
      <c r="C948" s="39"/>
      <c r="D948" s="40" t="str">
        <f t="shared" si="1"/>
        <v>Saturday</v>
      </c>
      <c r="E948" s="41"/>
      <c r="F948" s="38"/>
      <c r="G948" s="38"/>
      <c r="H948" s="41"/>
      <c r="I948" s="38"/>
      <c r="J948" s="38"/>
      <c r="K948" s="43"/>
      <c r="L948" s="43"/>
      <c r="M948" s="44"/>
      <c r="N948" s="45"/>
    </row>
    <row r="949" ht="22.5" customHeight="1">
      <c r="A949" s="37"/>
      <c r="B949" s="38" t="str">
        <f>'Master Schedule'!B949</f>
        <v/>
      </c>
      <c r="C949" s="39"/>
      <c r="D949" s="40" t="str">
        <f t="shared" si="1"/>
        <v>Saturday</v>
      </c>
      <c r="E949" s="41"/>
      <c r="F949" s="38"/>
      <c r="G949" s="38"/>
      <c r="H949" s="41"/>
      <c r="I949" s="38"/>
      <c r="J949" s="38"/>
      <c r="K949" s="43"/>
      <c r="L949" s="43"/>
      <c r="M949" s="44"/>
      <c r="N949" s="45"/>
    </row>
    <row r="950" ht="22.5" customHeight="1">
      <c r="A950" s="37"/>
      <c r="B950" s="38" t="str">
        <f>'Master Schedule'!B950</f>
        <v/>
      </c>
      <c r="C950" s="39"/>
      <c r="D950" s="40" t="str">
        <f t="shared" si="1"/>
        <v>Saturday</v>
      </c>
      <c r="E950" s="41"/>
      <c r="F950" s="38"/>
      <c r="G950" s="38"/>
      <c r="H950" s="41"/>
      <c r="I950" s="38"/>
      <c r="J950" s="38"/>
      <c r="K950" s="43"/>
      <c r="L950" s="43"/>
      <c r="M950" s="44"/>
      <c r="N950" s="45"/>
    </row>
    <row r="951" ht="22.5" customHeight="1">
      <c r="A951" s="37"/>
      <c r="B951" s="38" t="str">
        <f>'Master Schedule'!B951</f>
        <v/>
      </c>
      <c r="C951" s="39"/>
      <c r="D951" s="40" t="str">
        <f t="shared" si="1"/>
        <v>Saturday</v>
      </c>
      <c r="E951" s="41"/>
      <c r="F951" s="38"/>
      <c r="G951" s="38"/>
      <c r="H951" s="41"/>
      <c r="I951" s="38"/>
      <c r="J951" s="38"/>
      <c r="K951" s="43"/>
      <c r="L951" s="43"/>
      <c r="M951" s="44"/>
      <c r="N951" s="45"/>
    </row>
    <row r="952" ht="22.5" customHeight="1">
      <c r="A952" s="37"/>
      <c r="B952" s="38" t="str">
        <f>'Master Schedule'!B952</f>
        <v/>
      </c>
      <c r="C952" s="39"/>
      <c r="D952" s="40" t="str">
        <f t="shared" si="1"/>
        <v>Saturday</v>
      </c>
      <c r="E952" s="41"/>
      <c r="F952" s="38"/>
      <c r="G952" s="38"/>
      <c r="H952" s="41"/>
      <c r="I952" s="38"/>
      <c r="J952" s="38"/>
      <c r="K952" s="43"/>
      <c r="L952" s="43"/>
      <c r="M952" s="44"/>
      <c r="N952" s="45"/>
    </row>
    <row r="953" ht="22.5" customHeight="1">
      <c r="A953" s="37"/>
      <c r="B953" s="38" t="str">
        <f>'Master Schedule'!B953</f>
        <v/>
      </c>
      <c r="C953" s="39"/>
      <c r="D953" s="40" t="str">
        <f t="shared" si="1"/>
        <v>Saturday</v>
      </c>
      <c r="E953" s="41"/>
      <c r="F953" s="38"/>
      <c r="G953" s="38"/>
      <c r="H953" s="41"/>
      <c r="I953" s="38"/>
      <c r="J953" s="38"/>
      <c r="K953" s="43"/>
      <c r="L953" s="43"/>
      <c r="M953" s="44"/>
      <c r="N953" s="45"/>
    </row>
    <row r="954" ht="22.5" customHeight="1">
      <c r="A954" s="37"/>
      <c r="B954" s="38" t="str">
        <f>'Master Schedule'!B954</f>
        <v/>
      </c>
      <c r="C954" s="39"/>
      <c r="D954" s="40" t="str">
        <f t="shared" si="1"/>
        <v>Saturday</v>
      </c>
      <c r="E954" s="41"/>
      <c r="F954" s="38"/>
      <c r="G954" s="38"/>
      <c r="H954" s="41"/>
      <c r="I954" s="38"/>
      <c r="J954" s="38"/>
      <c r="K954" s="43"/>
      <c r="L954" s="43"/>
      <c r="M954" s="44"/>
      <c r="N954" s="45"/>
    </row>
    <row r="955" ht="22.5" customHeight="1">
      <c r="A955" s="37"/>
      <c r="B955" s="38" t="str">
        <f>'Master Schedule'!B955</f>
        <v/>
      </c>
      <c r="C955" s="39"/>
      <c r="D955" s="40" t="str">
        <f t="shared" si="1"/>
        <v>Saturday</v>
      </c>
      <c r="E955" s="41"/>
      <c r="F955" s="38"/>
      <c r="G955" s="38"/>
      <c r="H955" s="41"/>
      <c r="I955" s="38"/>
      <c r="J955" s="38"/>
      <c r="K955" s="43"/>
      <c r="L955" s="43"/>
      <c r="M955" s="44"/>
      <c r="N955" s="45"/>
    </row>
    <row r="956" ht="22.5" customHeight="1">
      <c r="A956" s="37"/>
      <c r="B956" s="38" t="str">
        <f>'Master Schedule'!B956</f>
        <v/>
      </c>
      <c r="C956" s="39"/>
      <c r="D956" s="40" t="str">
        <f t="shared" si="1"/>
        <v>Saturday</v>
      </c>
      <c r="E956" s="41"/>
      <c r="F956" s="38"/>
      <c r="G956" s="38"/>
      <c r="H956" s="41"/>
      <c r="I956" s="38"/>
      <c r="J956" s="38"/>
      <c r="K956" s="43"/>
      <c r="L956" s="43"/>
      <c r="M956" s="44"/>
      <c r="N956" s="45"/>
    </row>
    <row r="957" ht="22.5" customHeight="1">
      <c r="A957" s="37"/>
      <c r="B957" s="38" t="str">
        <f>'Master Schedule'!B957</f>
        <v/>
      </c>
      <c r="C957" s="39"/>
      <c r="D957" s="40" t="str">
        <f t="shared" si="1"/>
        <v>Saturday</v>
      </c>
      <c r="E957" s="41"/>
      <c r="F957" s="38"/>
      <c r="G957" s="38"/>
      <c r="H957" s="41"/>
      <c r="I957" s="38"/>
      <c r="J957" s="38"/>
      <c r="K957" s="43"/>
      <c r="L957" s="43"/>
      <c r="M957" s="44"/>
      <c r="N957" s="45"/>
    </row>
    <row r="958" ht="22.5" customHeight="1">
      <c r="A958" s="37"/>
      <c r="B958" s="38" t="str">
        <f>'Master Schedule'!B958</f>
        <v/>
      </c>
      <c r="C958" s="39"/>
      <c r="D958" s="40" t="str">
        <f t="shared" si="1"/>
        <v>Saturday</v>
      </c>
      <c r="E958" s="41"/>
      <c r="F958" s="38"/>
      <c r="G958" s="38"/>
      <c r="H958" s="41"/>
      <c r="I958" s="38"/>
      <c r="J958" s="38"/>
      <c r="K958" s="43"/>
      <c r="L958" s="43"/>
      <c r="M958" s="44"/>
      <c r="N958" s="45"/>
    </row>
    <row r="959" ht="22.5" customHeight="1">
      <c r="A959" s="37"/>
      <c r="B959" s="38" t="str">
        <f>'Master Schedule'!B959</f>
        <v/>
      </c>
      <c r="C959" s="39"/>
      <c r="D959" s="40" t="str">
        <f t="shared" si="1"/>
        <v>Saturday</v>
      </c>
      <c r="E959" s="41"/>
      <c r="F959" s="38"/>
      <c r="G959" s="38"/>
      <c r="H959" s="41"/>
      <c r="I959" s="38"/>
      <c r="J959" s="38"/>
      <c r="K959" s="43"/>
      <c r="L959" s="43"/>
      <c r="M959" s="44"/>
      <c r="N959" s="45"/>
    </row>
    <row r="960" ht="22.5" customHeight="1">
      <c r="A960" s="37"/>
      <c r="B960" s="38" t="str">
        <f>'Master Schedule'!B960</f>
        <v/>
      </c>
      <c r="C960" s="39"/>
      <c r="D960" s="40" t="str">
        <f t="shared" si="1"/>
        <v>Saturday</v>
      </c>
      <c r="E960" s="41"/>
      <c r="F960" s="38"/>
      <c r="G960" s="38"/>
      <c r="H960" s="41"/>
      <c r="I960" s="38"/>
      <c r="J960" s="38"/>
      <c r="K960" s="43"/>
      <c r="L960" s="43"/>
      <c r="M960" s="44"/>
      <c r="N960" s="45"/>
    </row>
    <row r="961" ht="22.5" customHeight="1">
      <c r="A961" s="37"/>
      <c r="B961" s="38" t="str">
        <f>'Master Schedule'!B961</f>
        <v/>
      </c>
      <c r="C961" s="39"/>
      <c r="D961" s="40" t="str">
        <f t="shared" si="1"/>
        <v>Saturday</v>
      </c>
      <c r="E961" s="41"/>
      <c r="F961" s="38"/>
      <c r="G961" s="38"/>
      <c r="H961" s="41"/>
      <c r="I961" s="38"/>
      <c r="J961" s="38"/>
      <c r="K961" s="43"/>
      <c r="L961" s="43"/>
      <c r="M961" s="44"/>
      <c r="N961" s="45"/>
    </row>
    <row r="962" ht="22.5" customHeight="1">
      <c r="A962" s="37"/>
      <c r="B962" s="38" t="str">
        <f>'Master Schedule'!B962</f>
        <v/>
      </c>
      <c r="C962" s="39"/>
      <c r="D962" s="40" t="str">
        <f t="shared" si="1"/>
        <v>Saturday</v>
      </c>
      <c r="E962" s="41"/>
      <c r="F962" s="38"/>
      <c r="G962" s="38"/>
      <c r="H962" s="41"/>
      <c r="I962" s="38"/>
      <c r="J962" s="38"/>
      <c r="K962" s="43"/>
      <c r="L962" s="43"/>
      <c r="M962" s="44"/>
      <c r="N962" s="45"/>
    </row>
    <row r="963" ht="22.5" customHeight="1">
      <c r="A963" s="37"/>
      <c r="B963" s="38" t="str">
        <f>'Master Schedule'!B963</f>
        <v/>
      </c>
      <c r="C963" s="39"/>
      <c r="D963" s="40" t="str">
        <f t="shared" si="1"/>
        <v>Saturday</v>
      </c>
      <c r="E963" s="41"/>
      <c r="F963" s="38"/>
      <c r="G963" s="38"/>
      <c r="H963" s="41"/>
      <c r="I963" s="38"/>
      <c r="J963" s="38"/>
      <c r="K963" s="43"/>
      <c r="L963" s="43"/>
      <c r="M963" s="44"/>
      <c r="N963" s="45"/>
    </row>
    <row r="964" ht="22.5" customHeight="1">
      <c r="A964" s="37"/>
      <c r="B964" s="38" t="str">
        <f>'Master Schedule'!B964</f>
        <v/>
      </c>
      <c r="C964" s="39"/>
      <c r="D964" s="40" t="str">
        <f t="shared" si="1"/>
        <v>Saturday</v>
      </c>
      <c r="E964" s="41"/>
      <c r="F964" s="38"/>
      <c r="G964" s="38"/>
      <c r="H964" s="41"/>
      <c r="I964" s="38"/>
      <c r="J964" s="38"/>
      <c r="K964" s="43"/>
      <c r="L964" s="43"/>
      <c r="M964" s="44"/>
      <c r="N964" s="45"/>
    </row>
    <row r="965" ht="22.5" customHeight="1">
      <c r="A965" s="37"/>
      <c r="B965" s="38" t="str">
        <f>'Master Schedule'!B965</f>
        <v/>
      </c>
      <c r="C965" s="39"/>
      <c r="D965" s="40" t="str">
        <f t="shared" si="1"/>
        <v>Saturday</v>
      </c>
      <c r="E965" s="41"/>
      <c r="F965" s="38"/>
      <c r="G965" s="38"/>
      <c r="H965" s="41"/>
      <c r="I965" s="38"/>
      <c r="J965" s="38"/>
      <c r="K965" s="43"/>
      <c r="L965" s="43"/>
      <c r="M965" s="44"/>
      <c r="N965" s="45"/>
    </row>
    <row r="966" ht="22.5" customHeight="1">
      <c r="A966" s="37"/>
      <c r="B966" s="38" t="str">
        <f>'Master Schedule'!B966</f>
        <v/>
      </c>
      <c r="C966" s="39"/>
      <c r="D966" s="40" t="str">
        <f t="shared" si="1"/>
        <v>Saturday</v>
      </c>
      <c r="E966" s="41"/>
      <c r="F966" s="38"/>
      <c r="G966" s="38"/>
      <c r="H966" s="41"/>
      <c r="I966" s="38"/>
      <c r="J966" s="38"/>
      <c r="K966" s="43"/>
      <c r="L966" s="43"/>
      <c r="M966" s="44"/>
      <c r="N966" s="45"/>
    </row>
    <row r="967" ht="22.5" customHeight="1">
      <c r="A967" s="37"/>
      <c r="B967" s="38" t="str">
        <f>'Master Schedule'!B967</f>
        <v/>
      </c>
      <c r="C967" s="39"/>
      <c r="D967" s="40" t="str">
        <f t="shared" si="1"/>
        <v>Saturday</v>
      </c>
      <c r="E967" s="41"/>
      <c r="F967" s="38"/>
      <c r="G967" s="38"/>
      <c r="H967" s="41"/>
      <c r="I967" s="38"/>
      <c r="J967" s="38"/>
      <c r="K967" s="43"/>
      <c r="L967" s="43"/>
      <c r="M967" s="44"/>
      <c r="N967" s="45"/>
    </row>
    <row r="968" ht="22.5" customHeight="1">
      <c r="A968" s="37"/>
      <c r="B968" s="38" t="str">
        <f>'Master Schedule'!B968</f>
        <v/>
      </c>
      <c r="C968" s="39"/>
      <c r="D968" s="40" t="str">
        <f t="shared" si="1"/>
        <v>Saturday</v>
      </c>
      <c r="E968" s="41"/>
      <c r="F968" s="38"/>
      <c r="G968" s="38"/>
      <c r="H968" s="41"/>
      <c r="I968" s="38"/>
      <c r="J968" s="38"/>
      <c r="K968" s="43"/>
      <c r="L968" s="43"/>
      <c r="M968" s="44"/>
      <c r="N968" s="45"/>
    </row>
    <row r="969" ht="22.5" customHeight="1">
      <c r="A969" s="37"/>
      <c r="B969" s="38" t="str">
        <f>'Master Schedule'!B969</f>
        <v/>
      </c>
      <c r="C969" s="39"/>
      <c r="D969" s="40" t="str">
        <f t="shared" si="1"/>
        <v>Saturday</v>
      </c>
      <c r="E969" s="41"/>
      <c r="F969" s="38"/>
      <c r="G969" s="38"/>
      <c r="H969" s="41"/>
      <c r="I969" s="38"/>
      <c r="J969" s="38"/>
      <c r="K969" s="43"/>
      <c r="L969" s="43"/>
      <c r="M969" s="44"/>
      <c r="N969" s="45"/>
    </row>
    <row r="970" ht="22.5" customHeight="1">
      <c r="A970" s="37"/>
      <c r="B970" s="38" t="str">
        <f>'Master Schedule'!B970</f>
        <v/>
      </c>
      <c r="C970" s="39"/>
      <c r="D970" s="40" t="str">
        <f t="shared" si="1"/>
        <v>Saturday</v>
      </c>
      <c r="E970" s="41"/>
      <c r="F970" s="38"/>
      <c r="G970" s="38"/>
      <c r="H970" s="41"/>
      <c r="I970" s="38"/>
      <c r="J970" s="38"/>
      <c r="K970" s="43"/>
      <c r="L970" s="43"/>
      <c r="M970" s="44"/>
      <c r="N970" s="45"/>
    </row>
    <row r="971" ht="22.5" customHeight="1">
      <c r="A971" s="37"/>
      <c r="B971" s="38" t="str">
        <f>'Master Schedule'!B971</f>
        <v/>
      </c>
      <c r="C971" s="39"/>
      <c r="D971" s="40" t="str">
        <f t="shared" si="1"/>
        <v>Saturday</v>
      </c>
      <c r="E971" s="41"/>
      <c r="F971" s="38"/>
      <c r="G971" s="38"/>
      <c r="H971" s="41"/>
      <c r="I971" s="38"/>
      <c r="J971" s="38"/>
      <c r="K971" s="43"/>
      <c r="L971" s="43"/>
      <c r="M971" s="44"/>
      <c r="N971" s="45"/>
    </row>
    <row r="972" ht="22.5" customHeight="1">
      <c r="A972" s="37"/>
      <c r="B972" s="38" t="str">
        <f>'Master Schedule'!B972</f>
        <v/>
      </c>
      <c r="C972" s="39"/>
      <c r="D972" s="40" t="str">
        <f t="shared" si="1"/>
        <v>Saturday</v>
      </c>
      <c r="E972" s="41"/>
      <c r="F972" s="38"/>
      <c r="G972" s="38"/>
      <c r="H972" s="41"/>
      <c r="I972" s="38"/>
      <c r="J972" s="38"/>
      <c r="K972" s="43"/>
      <c r="L972" s="43"/>
      <c r="M972" s="44"/>
      <c r="N972" s="45"/>
    </row>
    <row r="973" ht="22.5" customHeight="1">
      <c r="A973" s="37"/>
      <c r="B973" s="38" t="str">
        <f>'Master Schedule'!B973</f>
        <v/>
      </c>
      <c r="C973" s="39"/>
      <c r="D973" s="40" t="str">
        <f t="shared" si="1"/>
        <v>Saturday</v>
      </c>
      <c r="E973" s="41"/>
      <c r="F973" s="38"/>
      <c r="G973" s="38"/>
      <c r="H973" s="41"/>
      <c r="I973" s="38"/>
      <c r="J973" s="38"/>
      <c r="K973" s="43"/>
      <c r="L973" s="43"/>
      <c r="M973" s="44"/>
      <c r="N973" s="45"/>
    </row>
    <row r="974" ht="22.5" customHeight="1">
      <c r="A974" s="37"/>
      <c r="B974" s="38" t="str">
        <f>'Master Schedule'!B974</f>
        <v/>
      </c>
      <c r="C974" s="39"/>
      <c r="D974" s="40" t="str">
        <f t="shared" si="1"/>
        <v>Saturday</v>
      </c>
      <c r="E974" s="41"/>
      <c r="F974" s="38"/>
      <c r="G974" s="38"/>
      <c r="H974" s="41"/>
      <c r="I974" s="38"/>
      <c r="J974" s="38"/>
      <c r="K974" s="43"/>
      <c r="L974" s="43"/>
      <c r="M974" s="44"/>
      <c r="N974" s="45"/>
    </row>
    <row r="975" ht="22.5" customHeight="1">
      <c r="A975" s="37"/>
      <c r="B975" s="38" t="str">
        <f>'Master Schedule'!B975</f>
        <v/>
      </c>
      <c r="C975" s="39"/>
      <c r="D975" s="40" t="str">
        <f t="shared" si="1"/>
        <v>Saturday</v>
      </c>
      <c r="E975" s="41"/>
      <c r="F975" s="38"/>
      <c r="G975" s="38"/>
      <c r="H975" s="41"/>
      <c r="I975" s="38"/>
      <c r="J975" s="38"/>
      <c r="K975" s="43"/>
      <c r="L975" s="43"/>
      <c r="M975" s="44"/>
      <c r="N975" s="45"/>
    </row>
    <row r="976" ht="22.5" customHeight="1">
      <c r="A976" s="37"/>
      <c r="B976" s="38" t="str">
        <f>'Master Schedule'!B976</f>
        <v/>
      </c>
      <c r="C976" s="39"/>
      <c r="D976" s="40" t="str">
        <f t="shared" si="1"/>
        <v>Saturday</v>
      </c>
      <c r="E976" s="41"/>
      <c r="F976" s="38"/>
      <c r="G976" s="38"/>
      <c r="H976" s="41"/>
      <c r="I976" s="38"/>
      <c r="J976" s="38"/>
      <c r="K976" s="43"/>
      <c r="L976" s="43"/>
      <c r="M976" s="44"/>
      <c r="N976" s="45"/>
    </row>
    <row r="977" ht="22.5" customHeight="1">
      <c r="A977" s="37"/>
      <c r="B977" s="38" t="str">
        <f>'Master Schedule'!B977</f>
        <v/>
      </c>
      <c r="C977" s="39"/>
      <c r="D977" s="40" t="str">
        <f t="shared" si="1"/>
        <v>Saturday</v>
      </c>
      <c r="E977" s="41"/>
      <c r="F977" s="38"/>
      <c r="G977" s="38"/>
      <c r="H977" s="41"/>
      <c r="I977" s="38"/>
      <c r="J977" s="38"/>
      <c r="K977" s="43"/>
      <c r="L977" s="43"/>
      <c r="M977" s="44"/>
      <c r="N977" s="45"/>
    </row>
    <row r="978" ht="22.5" customHeight="1">
      <c r="A978" s="37"/>
      <c r="B978" s="38" t="str">
        <f>'Master Schedule'!B978</f>
        <v/>
      </c>
      <c r="C978" s="39"/>
      <c r="D978" s="40" t="str">
        <f t="shared" si="1"/>
        <v>Saturday</v>
      </c>
      <c r="E978" s="41"/>
      <c r="F978" s="38"/>
      <c r="G978" s="38"/>
      <c r="H978" s="41"/>
      <c r="I978" s="38"/>
      <c r="J978" s="38"/>
      <c r="K978" s="43"/>
      <c r="L978" s="43"/>
      <c r="M978" s="44"/>
      <c r="N978" s="45"/>
    </row>
    <row r="979" ht="22.5" customHeight="1">
      <c r="A979" s="37"/>
      <c r="B979" s="38" t="str">
        <f>'Master Schedule'!B979</f>
        <v/>
      </c>
      <c r="C979" s="39"/>
      <c r="D979" s="40" t="str">
        <f t="shared" si="1"/>
        <v>Saturday</v>
      </c>
      <c r="E979" s="41"/>
      <c r="F979" s="38"/>
      <c r="G979" s="38"/>
      <c r="H979" s="41"/>
      <c r="I979" s="38"/>
      <c r="J979" s="38"/>
      <c r="K979" s="43"/>
      <c r="L979" s="43"/>
      <c r="M979" s="44"/>
      <c r="N979" s="45"/>
    </row>
    <row r="980" ht="22.5" customHeight="1">
      <c r="A980" s="37"/>
      <c r="B980" s="38" t="str">
        <f>'Master Schedule'!B980</f>
        <v/>
      </c>
      <c r="C980" s="39"/>
      <c r="D980" s="40" t="str">
        <f t="shared" si="1"/>
        <v>Saturday</v>
      </c>
      <c r="E980" s="41"/>
      <c r="F980" s="38"/>
      <c r="G980" s="38"/>
      <c r="H980" s="41"/>
      <c r="I980" s="38"/>
      <c r="J980" s="38"/>
      <c r="K980" s="43"/>
      <c r="L980" s="43"/>
      <c r="M980" s="44"/>
      <c r="N980" s="45"/>
    </row>
    <row r="981" ht="22.5" customHeight="1">
      <c r="A981" s="37"/>
      <c r="B981" s="38" t="str">
        <f>'Master Schedule'!B981</f>
        <v/>
      </c>
      <c r="C981" s="39"/>
      <c r="D981" s="40" t="str">
        <f t="shared" si="1"/>
        <v>Saturday</v>
      </c>
      <c r="E981" s="41"/>
      <c r="F981" s="38"/>
      <c r="G981" s="38"/>
      <c r="H981" s="41"/>
      <c r="I981" s="38"/>
      <c r="J981" s="38"/>
      <c r="K981" s="43"/>
      <c r="L981" s="43"/>
      <c r="M981" s="44"/>
      <c r="N981" s="45"/>
    </row>
    <row r="982" ht="22.5" customHeight="1">
      <c r="A982" s="37"/>
      <c r="B982" s="38" t="str">
        <f>'Master Schedule'!B982</f>
        <v/>
      </c>
      <c r="C982" s="39"/>
      <c r="D982" s="40" t="str">
        <f t="shared" si="1"/>
        <v>Saturday</v>
      </c>
      <c r="E982" s="41"/>
      <c r="F982" s="38"/>
      <c r="G982" s="38"/>
      <c r="H982" s="41"/>
      <c r="I982" s="38"/>
      <c r="J982" s="38"/>
      <c r="K982" s="43"/>
      <c r="L982" s="43"/>
      <c r="M982" s="44"/>
      <c r="N982" s="45"/>
    </row>
    <row r="983" ht="22.5" customHeight="1">
      <c r="A983" s="37"/>
      <c r="B983" s="38" t="str">
        <f>'Master Schedule'!B983</f>
        <v/>
      </c>
      <c r="C983" s="39"/>
      <c r="D983" s="40" t="str">
        <f t="shared" si="1"/>
        <v>Saturday</v>
      </c>
      <c r="E983" s="41"/>
      <c r="F983" s="38"/>
      <c r="G983" s="38"/>
      <c r="H983" s="41"/>
      <c r="I983" s="38"/>
      <c r="J983" s="38"/>
      <c r="K983" s="43"/>
      <c r="L983" s="43"/>
      <c r="M983" s="44"/>
      <c r="N983" s="45"/>
    </row>
    <row r="984" ht="22.5" customHeight="1">
      <c r="A984" s="37"/>
      <c r="B984" s="38" t="str">
        <f>'Master Schedule'!B984</f>
        <v/>
      </c>
      <c r="C984" s="39"/>
      <c r="D984" s="40" t="str">
        <f t="shared" si="1"/>
        <v>Saturday</v>
      </c>
      <c r="E984" s="41"/>
      <c r="F984" s="38"/>
      <c r="G984" s="38"/>
      <c r="H984" s="41"/>
      <c r="I984" s="38"/>
      <c r="J984" s="38"/>
      <c r="K984" s="43"/>
      <c r="L984" s="43"/>
      <c r="M984" s="44"/>
      <c r="N984" s="45"/>
    </row>
    <row r="985" ht="22.5" customHeight="1">
      <c r="A985" s="37"/>
      <c r="B985" s="38" t="str">
        <f>'Master Schedule'!B985</f>
        <v/>
      </c>
      <c r="C985" s="39"/>
      <c r="D985" s="40" t="str">
        <f t="shared" si="1"/>
        <v>Saturday</v>
      </c>
      <c r="E985" s="41"/>
      <c r="F985" s="38"/>
      <c r="G985" s="38"/>
      <c r="H985" s="41"/>
      <c r="I985" s="38"/>
      <c r="J985" s="38"/>
      <c r="K985" s="43"/>
      <c r="L985" s="43"/>
      <c r="M985" s="44"/>
      <c r="N985" s="45"/>
    </row>
    <row r="986" ht="22.5" customHeight="1">
      <c r="A986" s="37"/>
      <c r="B986" s="38" t="str">
        <f>'Master Schedule'!B986</f>
        <v/>
      </c>
      <c r="C986" s="39"/>
      <c r="D986" s="40" t="str">
        <f t="shared" si="1"/>
        <v>Saturday</v>
      </c>
      <c r="E986" s="41"/>
      <c r="F986" s="38"/>
      <c r="G986" s="38"/>
      <c r="H986" s="41"/>
      <c r="I986" s="38"/>
      <c r="J986" s="38"/>
      <c r="K986" s="43"/>
      <c r="L986" s="43"/>
      <c r="M986" s="44"/>
      <c r="N986" s="45"/>
    </row>
    <row r="987" ht="22.5" customHeight="1">
      <c r="A987" s="37"/>
      <c r="B987" s="38" t="str">
        <f>'Master Schedule'!B987</f>
        <v/>
      </c>
      <c r="C987" s="39"/>
      <c r="D987" s="40" t="str">
        <f t="shared" si="1"/>
        <v>Saturday</v>
      </c>
      <c r="E987" s="41"/>
      <c r="F987" s="38"/>
      <c r="G987" s="38"/>
      <c r="H987" s="41"/>
      <c r="I987" s="38"/>
      <c r="J987" s="38"/>
      <c r="K987" s="43"/>
      <c r="L987" s="43"/>
      <c r="M987" s="44"/>
      <c r="N987" s="45"/>
    </row>
    <row r="988" ht="22.5" customHeight="1">
      <c r="A988" s="37"/>
      <c r="B988" s="38" t="str">
        <f>'Master Schedule'!B988</f>
        <v/>
      </c>
      <c r="C988" s="39"/>
      <c r="D988" s="40" t="str">
        <f t="shared" si="1"/>
        <v>Saturday</v>
      </c>
      <c r="E988" s="41"/>
      <c r="F988" s="38"/>
      <c r="G988" s="38"/>
      <c r="H988" s="41"/>
      <c r="I988" s="38"/>
      <c r="J988" s="38"/>
      <c r="K988" s="43"/>
      <c r="L988" s="43"/>
      <c r="M988" s="44"/>
      <c r="N988" s="45"/>
    </row>
    <row r="989" ht="22.5" customHeight="1">
      <c r="A989" s="37"/>
      <c r="B989" s="38" t="str">
        <f>'Master Schedule'!B989</f>
        <v/>
      </c>
      <c r="C989" s="39"/>
      <c r="D989" s="40" t="str">
        <f t="shared" si="1"/>
        <v>Saturday</v>
      </c>
      <c r="E989" s="41"/>
      <c r="F989" s="38"/>
      <c r="G989" s="38"/>
      <c r="H989" s="41"/>
      <c r="I989" s="38"/>
      <c r="J989" s="38"/>
      <c r="K989" s="43"/>
      <c r="L989" s="43"/>
      <c r="M989" s="44"/>
      <c r="N989" s="45"/>
    </row>
    <row r="990" ht="22.5" customHeight="1">
      <c r="A990" s="37"/>
      <c r="B990" s="38" t="str">
        <f>'Master Schedule'!B990</f>
        <v/>
      </c>
      <c r="C990" s="39"/>
      <c r="D990" s="40" t="str">
        <f t="shared" si="1"/>
        <v>Saturday</v>
      </c>
      <c r="E990" s="41"/>
      <c r="F990" s="38"/>
      <c r="G990" s="38"/>
      <c r="H990" s="41"/>
      <c r="I990" s="38"/>
      <c r="J990" s="38"/>
      <c r="K990" s="43"/>
      <c r="L990" s="43"/>
      <c r="M990" s="44"/>
      <c r="N990" s="45"/>
    </row>
    <row r="991" ht="22.5" customHeight="1">
      <c r="A991" s="37"/>
      <c r="B991" s="38" t="str">
        <f>'Master Schedule'!B991</f>
        <v/>
      </c>
      <c r="C991" s="39"/>
      <c r="D991" s="40" t="str">
        <f t="shared" si="1"/>
        <v>Saturday</v>
      </c>
      <c r="E991" s="41"/>
      <c r="F991" s="38"/>
      <c r="G991" s="38"/>
      <c r="H991" s="41"/>
      <c r="I991" s="38"/>
      <c r="J991" s="38"/>
      <c r="K991" s="43"/>
      <c r="L991" s="43"/>
      <c r="M991" s="44"/>
      <c r="N991" s="45"/>
    </row>
    <row r="992" ht="22.5" customHeight="1">
      <c r="A992" s="37"/>
      <c r="B992" s="38" t="str">
        <f>'Master Schedule'!B992</f>
        <v/>
      </c>
      <c r="C992" s="39"/>
      <c r="D992" s="40" t="str">
        <f t="shared" si="1"/>
        <v>Saturday</v>
      </c>
      <c r="E992" s="41"/>
      <c r="F992" s="38"/>
      <c r="G992" s="38"/>
      <c r="H992" s="41"/>
      <c r="I992" s="38"/>
      <c r="J992" s="38"/>
      <c r="K992" s="43"/>
      <c r="L992" s="43"/>
      <c r="M992" s="44"/>
      <c r="N992" s="45"/>
    </row>
    <row r="993" ht="22.5" customHeight="1">
      <c r="A993" s="37"/>
      <c r="B993" s="38" t="str">
        <f>'Master Schedule'!B993</f>
        <v/>
      </c>
      <c r="C993" s="39"/>
      <c r="D993" s="40" t="str">
        <f t="shared" si="1"/>
        <v>Saturday</v>
      </c>
      <c r="E993" s="41"/>
      <c r="F993" s="38"/>
      <c r="G993" s="38"/>
      <c r="H993" s="41"/>
      <c r="I993" s="38"/>
      <c r="J993" s="38"/>
      <c r="K993" s="43"/>
      <c r="L993" s="43"/>
      <c r="M993" s="44"/>
      <c r="N993" s="45"/>
    </row>
    <row r="994" ht="22.5" customHeight="1">
      <c r="A994" s="37"/>
      <c r="B994" s="38" t="str">
        <f>'Master Schedule'!B994</f>
        <v/>
      </c>
      <c r="C994" s="39"/>
      <c r="D994" s="40" t="str">
        <f t="shared" si="1"/>
        <v>Saturday</v>
      </c>
      <c r="E994" s="41"/>
      <c r="F994" s="38"/>
      <c r="G994" s="38"/>
      <c r="H994" s="41"/>
      <c r="I994" s="38"/>
      <c r="J994" s="38"/>
      <c r="K994" s="43"/>
      <c r="L994" s="43"/>
      <c r="M994" s="44"/>
      <c r="N994" s="45"/>
    </row>
    <row r="995" ht="22.5" customHeight="1">
      <c r="A995" s="37"/>
      <c r="B995" s="38" t="str">
        <f>'Master Schedule'!B995</f>
        <v/>
      </c>
      <c r="C995" s="39"/>
      <c r="D995" s="40" t="str">
        <f t="shared" si="1"/>
        <v>Saturday</v>
      </c>
      <c r="E995" s="41"/>
      <c r="F995" s="38"/>
      <c r="G995" s="38"/>
      <c r="H995" s="41"/>
      <c r="I995" s="38"/>
      <c r="J995" s="38"/>
      <c r="K995" s="43"/>
      <c r="L995" s="43"/>
      <c r="M995" s="44"/>
      <c r="N995" s="45"/>
    </row>
    <row r="996" ht="22.5" customHeight="1">
      <c r="A996" s="37"/>
      <c r="B996" s="38" t="str">
        <f>'Master Schedule'!B996</f>
        <v/>
      </c>
      <c r="C996" s="39"/>
      <c r="D996" s="40" t="str">
        <f t="shared" si="1"/>
        <v>Saturday</v>
      </c>
      <c r="E996" s="41"/>
      <c r="F996" s="38"/>
      <c r="G996" s="38"/>
      <c r="H996" s="41"/>
      <c r="I996" s="38"/>
      <c r="J996" s="38"/>
      <c r="K996" s="43"/>
      <c r="L996" s="43"/>
      <c r="M996" s="44"/>
      <c r="N996" s="45"/>
    </row>
    <row r="997" ht="22.5" customHeight="1">
      <c r="A997" s="37"/>
      <c r="B997" s="38" t="str">
        <f>'Master Schedule'!B997</f>
        <v/>
      </c>
      <c r="C997" s="39"/>
      <c r="D997" s="40" t="str">
        <f t="shared" si="1"/>
        <v>Saturday</v>
      </c>
      <c r="E997" s="41"/>
      <c r="F997" s="38"/>
      <c r="G997" s="38"/>
      <c r="H997" s="41"/>
      <c r="I997" s="38"/>
      <c r="J997" s="38"/>
      <c r="K997" s="43"/>
      <c r="L997" s="43"/>
      <c r="M997" s="44"/>
      <c r="N997" s="45"/>
    </row>
    <row r="998" ht="22.5" customHeight="1">
      <c r="A998" s="37"/>
      <c r="B998" s="38" t="str">
        <f>'Master Schedule'!B998</f>
        <v/>
      </c>
      <c r="C998" s="39"/>
      <c r="D998" s="40" t="str">
        <f t="shared" si="1"/>
        <v>Saturday</v>
      </c>
      <c r="E998" s="41"/>
      <c r="F998" s="38"/>
      <c r="G998" s="38"/>
      <c r="H998" s="41"/>
      <c r="I998" s="38"/>
      <c r="J998" s="38"/>
      <c r="K998" s="43"/>
      <c r="L998" s="43"/>
      <c r="M998" s="44"/>
      <c r="N998" s="45"/>
    </row>
    <row r="999" ht="22.5" customHeight="1">
      <c r="A999" s="37"/>
      <c r="B999" s="38" t="str">
        <f>'Master Schedule'!B999</f>
        <v/>
      </c>
      <c r="C999" s="39"/>
      <c r="D999" s="40" t="str">
        <f t="shared" si="1"/>
        <v>Saturday</v>
      </c>
      <c r="E999" s="41"/>
      <c r="F999" s="38"/>
      <c r="G999" s="38"/>
      <c r="H999" s="41"/>
      <c r="I999" s="38"/>
      <c r="J999" s="38"/>
      <c r="K999" s="43"/>
      <c r="L999" s="43"/>
      <c r="M999" s="44"/>
      <c r="N999" s="45"/>
    </row>
    <row r="1000" ht="22.5" customHeight="1">
      <c r="A1000" s="37"/>
      <c r="B1000" s="38" t="str">
        <f>'Master Schedule'!B1000</f>
        <v/>
      </c>
      <c r="C1000" s="39"/>
      <c r="D1000" s="40" t="str">
        <f t="shared" si="1"/>
        <v>Saturday</v>
      </c>
      <c r="E1000" s="41"/>
      <c r="F1000" s="38"/>
      <c r="G1000" s="38"/>
      <c r="H1000" s="41"/>
      <c r="I1000" s="38"/>
      <c r="J1000" s="38"/>
      <c r="K1000" s="43"/>
      <c r="L1000" s="43"/>
      <c r="M1000" s="44"/>
      <c r="N1000" s="45"/>
    </row>
  </sheetData>
  <dataValidations>
    <dataValidation type="list" allowBlank="1" sqref="H2:H1000">
      <formula1>"Home,Away,TBD"</formula1>
    </dataValidation>
    <dataValidation type="list" allowBlank="1" sqref="M2:N305 M307:N610 M612:N915">
      <formula1>"✅,⌛️,❌"</formula1>
    </dataValidation>
    <dataValidation type="custom" allowBlank="1" showDropDown="1" sqref="C2:C1000">
      <formula1>OR(NOT(ISERROR(DATEVALUE(C2))), AND(ISNUMBER(C2), LEFT(CELL("format", C2))="D"))</formula1>
    </dataValidation>
    <dataValidation type="list" allowBlank="1" sqref="E2:E1000">
      <formula1>"Football"</formula1>
    </dataValidation>
    <dataValidation type="list" allowBlank="1" sqref="K2:L1000">
      <formula1>"✅,⌛️,❌"</formula1>
    </dataValidation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88"/>
    <col customWidth="1" min="2" max="2" width="22.63"/>
    <col customWidth="1" min="3" max="3" width="16.5"/>
    <col customWidth="1" min="4" max="5" width="16.0"/>
    <col customWidth="1" min="6" max="6" width="22.5"/>
    <col customWidth="1" min="7" max="7" width="17.63"/>
    <col customWidth="1" min="8" max="8" width="17.13"/>
    <col customWidth="1" min="9" max="9" width="16.5"/>
    <col customWidth="1" min="10" max="10" width="33.63"/>
    <col customWidth="1" min="11" max="11" width="18.5"/>
    <col customWidth="1" min="12" max="14" width="15.63"/>
    <col customWidth="1" min="15" max="15" width="15.38"/>
  </cols>
  <sheetData>
    <row r="1" ht="22.5" customHeight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 t="s">
        <v>5</v>
      </c>
      <c r="G1" s="2" t="s">
        <v>6</v>
      </c>
      <c r="H1" s="2" t="s">
        <v>7</v>
      </c>
      <c r="I1" s="4" t="s">
        <v>8</v>
      </c>
      <c r="J1" s="5" t="s">
        <v>11</v>
      </c>
      <c r="K1" s="23" t="s">
        <v>12</v>
      </c>
      <c r="L1" s="23" t="s">
        <v>13</v>
      </c>
      <c r="M1" s="23" t="s">
        <v>14</v>
      </c>
      <c r="N1" s="47" t="s">
        <v>15</v>
      </c>
      <c r="O1" s="48" t="s">
        <v>17</v>
      </c>
      <c r="P1" s="49" t="s">
        <v>9</v>
      </c>
    </row>
    <row r="2" ht="22.5" customHeight="1">
      <c r="A2" s="6">
        <v>1.0</v>
      </c>
      <c r="B2" s="6" t="str">
        <f>'Master Schedule'!B2</f>
        <v/>
      </c>
      <c r="C2" s="7">
        <v>46235.0</v>
      </c>
      <c r="D2" s="8" t="str">
        <f t="shared" ref="D2:D305" si="1">text(C2,"dddd")</f>
        <v>Saturday</v>
      </c>
      <c r="E2" s="50"/>
      <c r="F2" s="51"/>
      <c r="G2" s="6"/>
      <c r="H2" s="50"/>
      <c r="I2" s="6"/>
      <c r="J2" s="52"/>
      <c r="K2" s="53"/>
      <c r="L2" s="53"/>
      <c r="M2" s="53"/>
      <c r="N2" s="53"/>
      <c r="O2" s="54"/>
      <c r="P2" s="22" t="str">
        <f t="shared" ref="P2:P305" si="2">IF(G2="", "",
   IF(AND(K2="✅", L2="✅", M2="✅", N2="✅", O2="✅"), "✅ Approved",
   IF(OR(K2="❌", L2="❌", M2="❌", N2="❌", O2="❌"), "❌ Denied",
   "⌛️ Pending")))
</f>
        <v/>
      </c>
    </row>
    <row r="3" ht="22.5" customHeight="1">
      <c r="A3" s="6">
        <v>2.0</v>
      </c>
      <c r="B3" s="11" t="str">
        <f>'Master Schedule'!B3</f>
        <v/>
      </c>
      <c r="C3" s="7">
        <v>46236.0</v>
      </c>
      <c r="D3" s="8" t="str">
        <f t="shared" si="1"/>
        <v>Sunday</v>
      </c>
      <c r="E3" s="31"/>
      <c r="F3" s="55"/>
      <c r="G3" s="6"/>
      <c r="H3" s="50"/>
      <c r="I3" s="11"/>
      <c r="J3" s="22"/>
      <c r="K3" s="32"/>
      <c r="L3" s="32"/>
      <c r="M3" s="32"/>
      <c r="N3" s="32"/>
      <c r="O3" s="56"/>
      <c r="P3" s="22" t="str">
        <f t="shared" si="2"/>
        <v/>
      </c>
    </row>
    <row r="4" ht="22.5" customHeight="1">
      <c r="A4" s="6">
        <v>3.0</v>
      </c>
      <c r="B4" s="11" t="str">
        <f>'Master Schedule'!B4</f>
        <v/>
      </c>
      <c r="C4" s="7">
        <v>46237.0</v>
      </c>
      <c r="D4" s="8" t="str">
        <f t="shared" si="1"/>
        <v>Monday</v>
      </c>
      <c r="E4" s="31"/>
      <c r="F4" s="55"/>
      <c r="G4" s="11"/>
      <c r="H4" s="31"/>
      <c r="I4" s="11"/>
      <c r="J4" s="22"/>
      <c r="K4" s="35"/>
      <c r="L4" s="35"/>
      <c r="M4" s="35"/>
      <c r="N4" s="35"/>
      <c r="O4" s="56"/>
      <c r="P4" s="22" t="str">
        <f t="shared" si="2"/>
        <v/>
      </c>
    </row>
    <row r="5" ht="22.5" customHeight="1">
      <c r="A5" s="6">
        <v>4.0</v>
      </c>
      <c r="B5" s="11" t="str">
        <f>'Master Schedule'!B5</f>
        <v/>
      </c>
      <c r="C5" s="7">
        <v>46238.0</v>
      </c>
      <c r="D5" s="8" t="str">
        <f t="shared" si="1"/>
        <v>Tuesday</v>
      </c>
      <c r="E5" s="31"/>
      <c r="F5" s="55"/>
      <c r="G5" s="11"/>
      <c r="H5" s="31"/>
      <c r="I5" s="11"/>
      <c r="J5" s="22"/>
      <c r="K5" s="32"/>
      <c r="L5" s="32"/>
      <c r="M5" s="32"/>
      <c r="N5" s="32"/>
      <c r="O5" s="56"/>
      <c r="P5" s="22" t="str">
        <f t="shared" si="2"/>
        <v/>
      </c>
    </row>
    <row r="6" ht="22.5" customHeight="1">
      <c r="A6" s="6">
        <v>5.0</v>
      </c>
      <c r="B6" s="11" t="str">
        <f>'Master Schedule'!B6</f>
        <v/>
      </c>
      <c r="C6" s="7">
        <v>46239.0</v>
      </c>
      <c r="D6" s="8" t="str">
        <f t="shared" si="1"/>
        <v>Wednesday</v>
      </c>
      <c r="E6" s="31"/>
      <c r="F6" s="55"/>
      <c r="G6" s="11"/>
      <c r="H6" s="31"/>
      <c r="I6" s="11"/>
      <c r="J6" s="22"/>
      <c r="K6" s="35"/>
      <c r="L6" s="35"/>
      <c r="M6" s="35"/>
      <c r="N6" s="35"/>
      <c r="O6" s="56"/>
      <c r="P6" s="22" t="str">
        <f t="shared" si="2"/>
        <v/>
      </c>
    </row>
    <row r="7" ht="22.5" customHeight="1">
      <c r="A7" s="6">
        <v>6.0</v>
      </c>
      <c r="B7" s="11" t="str">
        <f>'Master Schedule'!B7</f>
        <v/>
      </c>
      <c r="C7" s="7">
        <v>46240.0</v>
      </c>
      <c r="D7" s="8" t="str">
        <f t="shared" si="1"/>
        <v>Thursday</v>
      </c>
      <c r="E7" s="31"/>
      <c r="F7" s="55"/>
      <c r="G7" s="11"/>
      <c r="H7" s="31"/>
      <c r="I7" s="11"/>
      <c r="J7" s="22"/>
      <c r="K7" s="32"/>
      <c r="L7" s="32"/>
      <c r="M7" s="32"/>
      <c r="N7" s="32"/>
      <c r="O7" s="56"/>
      <c r="P7" s="22" t="str">
        <f t="shared" si="2"/>
        <v/>
      </c>
    </row>
    <row r="8" ht="22.5" customHeight="1">
      <c r="A8" s="6">
        <v>7.0</v>
      </c>
      <c r="B8" s="11" t="str">
        <f>'Master Schedule'!B8</f>
        <v/>
      </c>
      <c r="C8" s="7">
        <v>46241.0</v>
      </c>
      <c r="D8" s="8" t="str">
        <f t="shared" si="1"/>
        <v>Friday</v>
      </c>
      <c r="E8" s="31"/>
      <c r="F8" s="55"/>
      <c r="G8" s="11"/>
      <c r="H8" s="31"/>
      <c r="I8" s="11"/>
      <c r="J8" s="22"/>
      <c r="K8" s="35"/>
      <c r="L8" s="35"/>
      <c r="M8" s="35"/>
      <c r="N8" s="35"/>
      <c r="O8" s="56"/>
      <c r="P8" s="22" t="str">
        <f t="shared" si="2"/>
        <v/>
      </c>
    </row>
    <row r="9" ht="22.5" customHeight="1">
      <c r="A9" s="6">
        <v>8.0</v>
      </c>
      <c r="B9" s="11" t="str">
        <f>'Master Schedule'!B9</f>
        <v/>
      </c>
      <c r="C9" s="7">
        <v>46242.0</v>
      </c>
      <c r="D9" s="8" t="str">
        <f t="shared" si="1"/>
        <v>Saturday</v>
      </c>
      <c r="E9" s="31"/>
      <c r="F9" s="55"/>
      <c r="G9" s="11"/>
      <c r="H9" s="31"/>
      <c r="I9" s="11"/>
      <c r="J9" s="22"/>
      <c r="K9" s="32"/>
      <c r="L9" s="32"/>
      <c r="M9" s="32"/>
      <c r="N9" s="32"/>
      <c r="O9" s="56"/>
      <c r="P9" s="22" t="str">
        <f t="shared" si="2"/>
        <v/>
      </c>
    </row>
    <row r="10" ht="22.5" customHeight="1">
      <c r="A10" s="6">
        <v>9.0</v>
      </c>
      <c r="B10" s="11" t="str">
        <f>'Master Schedule'!B10</f>
        <v/>
      </c>
      <c r="C10" s="7">
        <v>46243.0</v>
      </c>
      <c r="D10" s="8" t="str">
        <f t="shared" si="1"/>
        <v>Sunday</v>
      </c>
      <c r="E10" s="31"/>
      <c r="F10" s="55"/>
      <c r="G10" s="11"/>
      <c r="H10" s="31"/>
      <c r="I10" s="11"/>
      <c r="J10" s="22"/>
      <c r="K10" s="35"/>
      <c r="L10" s="35"/>
      <c r="M10" s="35"/>
      <c r="N10" s="35"/>
      <c r="O10" s="56"/>
      <c r="P10" s="22" t="str">
        <f t="shared" si="2"/>
        <v/>
      </c>
    </row>
    <row r="11" ht="22.5" customHeight="1">
      <c r="A11" s="6">
        <v>10.0</v>
      </c>
      <c r="B11" s="11" t="str">
        <f>'Master Schedule'!B11</f>
        <v/>
      </c>
      <c r="C11" s="7">
        <v>46244.0</v>
      </c>
      <c r="D11" s="8" t="str">
        <f t="shared" si="1"/>
        <v>Monday</v>
      </c>
      <c r="E11" s="31"/>
      <c r="F11" s="55"/>
      <c r="G11" s="11"/>
      <c r="H11" s="31"/>
      <c r="I11" s="11"/>
      <c r="J11" s="22"/>
      <c r="K11" s="32"/>
      <c r="L11" s="32"/>
      <c r="M11" s="32"/>
      <c r="N11" s="32"/>
      <c r="O11" s="56"/>
      <c r="P11" s="22" t="str">
        <f t="shared" si="2"/>
        <v/>
      </c>
    </row>
    <row r="12" ht="22.5" customHeight="1">
      <c r="A12" s="6">
        <v>11.0</v>
      </c>
      <c r="B12" s="11" t="str">
        <f>'Master Schedule'!B12</f>
        <v/>
      </c>
      <c r="C12" s="7">
        <v>46245.0</v>
      </c>
      <c r="D12" s="8" t="str">
        <f t="shared" si="1"/>
        <v>Tuesday</v>
      </c>
      <c r="E12" s="31"/>
      <c r="F12" s="55"/>
      <c r="G12" s="11"/>
      <c r="H12" s="31"/>
      <c r="I12" s="11"/>
      <c r="J12" s="22"/>
      <c r="K12" s="35"/>
      <c r="L12" s="35"/>
      <c r="M12" s="35"/>
      <c r="N12" s="35"/>
      <c r="O12" s="56"/>
      <c r="P12" s="22" t="str">
        <f t="shared" si="2"/>
        <v/>
      </c>
    </row>
    <row r="13" ht="22.5" customHeight="1">
      <c r="A13" s="6">
        <v>12.0</v>
      </c>
      <c r="B13" s="11" t="str">
        <f>'Master Schedule'!B13</f>
        <v/>
      </c>
      <c r="C13" s="7">
        <v>46246.0</v>
      </c>
      <c r="D13" s="8" t="str">
        <f t="shared" si="1"/>
        <v>Wednesday</v>
      </c>
      <c r="E13" s="31"/>
      <c r="F13" s="55"/>
      <c r="G13" s="11"/>
      <c r="H13" s="31"/>
      <c r="I13" s="11"/>
      <c r="J13" s="22"/>
      <c r="K13" s="32"/>
      <c r="L13" s="32"/>
      <c r="M13" s="32"/>
      <c r="N13" s="32"/>
      <c r="O13" s="56"/>
      <c r="P13" s="22" t="str">
        <f t="shared" si="2"/>
        <v/>
      </c>
    </row>
    <row r="14" ht="22.5" customHeight="1">
      <c r="A14" s="6">
        <v>13.0</v>
      </c>
      <c r="B14" s="11" t="str">
        <f>'Master Schedule'!B14</f>
        <v/>
      </c>
      <c r="C14" s="7">
        <v>46247.0</v>
      </c>
      <c r="D14" s="8" t="str">
        <f t="shared" si="1"/>
        <v>Thursday</v>
      </c>
      <c r="E14" s="31"/>
      <c r="F14" s="55"/>
      <c r="G14" s="11"/>
      <c r="H14" s="31"/>
      <c r="I14" s="11"/>
      <c r="J14" s="22"/>
      <c r="K14" s="35"/>
      <c r="L14" s="35"/>
      <c r="M14" s="35"/>
      <c r="N14" s="35"/>
      <c r="O14" s="56"/>
      <c r="P14" s="22" t="str">
        <f t="shared" si="2"/>
        <v/>
      </c>
    </row>
    <row r="15" ht="22.5" customHeight="1">
      <c r="A15" s="6">
        <v>14.0</v>
      </c>
      <c r="B15" s="11" t="str">
        <f>'Master Schedule'!B15</f>
        <v/>
      </c>
      <c r="C15" s="7">
        <v>46248.0</v>
      </c>
      <c r="D15" s="8" t="str">
        <f t="shared" si="1"/>
        <v>Friday</v>
      </c>
      <c r="E15" s="31"/>
      <c r="F15" s="55"/>
      <c r="G15" s="11"/>
      <c r="H15" s="31"/>
      <c r="I15" s="11"/>
      <c r="J15" s="22"/>
      <c r="K15" s="32"/>
      <c r="L15" s="32"/>
      <c r="M15" s="32"/>
      <c r="N15" s="32"/>
      <c r="O15" s="56"/>
      <c r="P15" s="22" t="str">
        <f t="shared" si="2"/>
        <v/>
      </c>
    </row>
    <row r="16" ht="22.5" customHeight="1">
      <c r="A16" s="6">
        <v>15.0</v>
      </c>
      <c r="B16" s="11" t="str">
        <f>'Master Schedule'!B16</f>
        <v/>
      </c>
      <c r="C16" s="7">
        <v>46249.0</v>
      </c>
      <c r="D16" s="8" t="str">
        <f t="shared" si="1"/>
        <v>Saturday</v>
      </c>
      <c r="E16" s="31"/>
      <c r="F16" s="55"/>
      <c r="G16" s="11"/>
      <c r="H16" s="31"/>
      <c r="I16" s="11"/>
      <c r="J16" s="22"/>
      <c r="K16" s="35"/>
      <c r="L16" s="35"/>
      <c r="M16" s="35"/>
      <c r="N16" s="35"/>
      <c r="O16" s="56"/>
      <c r="P16" s="22" t="str">
        <f t="shared" si="2"/>
        <v/>
      </c>
    </row>
    <row r="17" ht="22.5" customHeight="1">
      <c r="A17" s="6">
        <v>16.0</v>
      </c>
      <c r="B17" s="11" t="str">
        <f>'Master Schedule'!B17</f>
        <v/>
      </c>
      <c r="C17" s="7">
        <v>46250.0</v>
      </c>
      <c r="D17" s="8" t="str">
        <f t="shared" si="1"/>
        <v>Sunday</v>
      </c>
      <c r="E17" s="31"/>
      <c r="F17" s="55"/>
      <c r="G17" s="11"/>
      <c r="H17" s="31"/>
      <c r="I17" s="11"/>
      <c r="J17" s="22"/>
      <c r="K17" s="32"/>
      <c r="L17" s="32"/>
      <c r="M17" s="32"/>
      <c r="N17" s="32"/>
      <c r="O17" s="56"/>
      <c r="P17" s="22" t="str">
        <f t="shared" si="2"/>
        <v/>
      </c>
    </row>
    <row r="18" ht="22.5" customHeight="1">
      <c r="A18" s="6">
        <v>17.0</v>
      </c>
      <c r="B18" s="11" t="str">
        <f>'Master Schedule'!B18</f>
        <v/>
      </c>
      <c r="C18" s="7">
        <v>46251.0</v>
      </c>
      <c r="D18" s="8" t="str">
        <f t="shared" si="1"/>
        <v>Monday</v>
      </c>
      <c r="E18" s="31"/>
      <c r="F18" s="55"/>
      <c r="G18" s="11"/>
      <c r="H18" s="31"/>
      <c r="I18" s="11"/>
      <c r="J18" s="22"/>
      <c r="K18" s="35"/>
      <c r="L18" s="35"/>
      <c r="M18" s="35"/>
      <c r="N18" s="35"/>
      <c r="O18" s="56"/>
      <c r="P18" s="22" t="str">
        <f t="shared" si="2"/>
        <v/>
      </c>
    </row>
    <row r="19" ht="22.5" customHeight="1">
      <c r="A19" s="6">
        <v>18.0</v>
      </c>
      <c r="B19" s="11" t="str">
        <f>'Master Schedule'!B19</f>
        <v/>
      </c>
      <c r="C19" s="7">
        <v>46252.0</v>
      </c>
      <c r="D19" s="8" t="str">
        <f t="shared" si="1"/>
        <v>Tuesday</v>
      </c>
      <c r="E19" s="31"/>
      <c r="F19" s="55"/>
      <c r="G19" s="11"/>
      <c r="H19" s="31"/>
      <c r="I19" s="11"/>
      <c r="J19" s="22"/>
      <c r="K19" s="32"/>
      <c r="L19" s="32"/>
      <c r="M19" s="32"/>
      <c r="N19" s="32"/>
      <c r="O19" s="56"/>
      <c r="P19" s="22" t="str">
        <f t="shared" si="2"/>
        <v/>
      </c>
    </row>
    <row r="20" ht="22.5" customHeight="1">
      <c r="A20" s="6">
        <v>19.0</v>
      </c>
      <c r="B20" s="11" t="str">
        <f>'Master Schedule'!B20</f>
        <v/>
      </c>
      <c r="C20" s="7">
        <v>46253.0</v>
      </c>
      <c r="D20" s="8" t="str">
        <f t="shared" si="1"/>
        <v>Wednesday</v>
      </c>
      <c r="E20" s="31"/>
      <c r="F20" s="55"/>
      <c r="G20" s="11"/>
      <c r="H20" s="31"/>
      <c r="I20" s="11"/>
      <c r="J20" s="22"/>
      <c r="K20" s="35"/>
      <c r="L20" s="35"/>
      <c r="M20" s="35"/>
      <c r="N20" s="35"/>
      <c r="O20" s="56"/>
      <c r="P20" s="22" t="str">
        <f t="shared" si="2"/>
        <v/>
      </c>
    </row>
    <row r="21" ht="22.5" customHeight="1">
      <c r="A21" s="6">
        <v>20.0</v>
      </c>
      <c r="B21" s="11" t="str">
        <f>'Master Schedule'!B21</f>
        <v/>
      </c>
      <c r="C21" s="7">
        <v>46254.0</v>
      </c>
      <c r="D21" s="8" t="str">
        <f t="shared" si="1"/>
        <v>Thursday</v>
      </c>
      <c r="E21" s="31"/>
      <c r="F21" s="55"/>
      <c r="G21" s="11"/>
      <c r="H21" s="31"/>
      <c r="I21" s="11"/>
      <c r="J21" s="22"/>
      <c r="K21" s="32"/>
      <c r="L21" s="32"/>
      <c r="M21" s="32"/>
      <c r="N21" s="32"/>
      <c r="O21" s="56"/>
      <c r="P21" s="22" t="str">
        <f t="shared" si="2"/>
        <v/>
      </c>
    </row>
    <row r="22" ht="22.5" customHeight="1">
      <c r="A22" s="6">
        <v>21.0</v>
      </c>
      <c r="B22" s="11" t="str">
        <f>'Master Schedule'!B22</f>
        <v/>
      </c>
      <c r="C22" s="7">
        <v>46255.0</v>
      </c>
      <c r="D22" s="8" t="str">
        <f t="shared" si="1"/>
        <v>Friday</v>
      </c>
      <c r="E22" s="31"/>
      <c r="F22" s="55"/>
      <c r="G22" s="11"/>
      <c r="H22" s="31"/>
      <c r="I22" s="11"/>
      <c r="J22" s="22"/>
      <c r="K22" s="35"/>
      <c r="L22" s="35"/>
      <c r="M22" s="35"/>
      <c r="N22" s="35"/>
      <c r="O22" s="56"/>
      <c r="P22" s="22" t="str">
        <f t="shared" si="2"/>
        <v/>
      </c>
    </row>
    <row r="23" ht="22.5" customHeight="1">
      <c r="A23" s="6">
        <v>22.0</v>
      </c>
      <c r="B23" s="11" t="str">
        <f>'Master Schedule'!B23</f>
        <v/>
      </c>
      <c r="C23" s="7">
        <v>46256.0</v>
      </c>
      <c r="D23" s="8" t="str">
        <f t="shared" si="1"/>
        <v>Saturday</v>
      </c>
      <c r="E23" s="31"/>
      <c r="F23" s="55"/>
      <c r="G23" s="11"/>
      <c r="H23" s="31"/>
      <c r="I23" s="11"/>
      <c r="J23" s="22"/>
      <c r="K23" s="32"/>
      <c r="L23" s="32"/>
      <c r="M23" s="32"/>
      <c r="N23" s="32"/>
      <c r="O23" s="56"/>
      <c r="P23" s="22" t="str">
        <f t="shared" si="2"/>
        <v/>
      </c>
    </row>
    <row r="24" ht="22.5" customHeight="1">
      <c r="A24" s="6">
        <v>23.0</v>
      </c>
      <c r="B24" s="11" t="str">
        <f>'Master Schedule'!B24</f>
        <v/>
      </c>
      <c r="C24" s="7">
        <v>46257.0</v>
      </c>
      <c r="D24" s="8" t="str">
        <f t="shared" si="1"/>
        <v>Sunday</v>
      </c>
      <c r="E24" s="31"/>
      <c r="F24" s="55"/>
      <c r="G24" s="11"/>
      <c r="H24" s="31"/>
      <c r="I24" s="11"/>
      <c r="J24" s="22"/>
      <c r="K24" s="35"/>
      <c r="L24" s="35"/>
      <c r="M24" s="35"/>
      <c r="N24" s="35"/>
      <c r="O24" s="56"/>
      <c r="P24" s="22" t="str">
        <f t="shared" si="2"/>
        <v/>
      </c>
    </row>
    <row r="25" ht="22.5" customHeight="1">
      <c r="A25" s="6">
        <v>24.0</v>
      </c>
      <c r="B25" s="11" t="str">
        <f>'Master Schedule'!B25</f>
        <v/>
      </c>
      <c r="C25" s="7">
        <v>46258.0</v>
      </c>
      <c r="D25" s="8" t="str">
        <f t="shared" si="1"/>
        <v>Monday</v>
      </c>
      <c r="E25" s="31"/>
      <c r="F25" s="55"/>
      <c r="G25" s="11"/>
      <c r="H25" s="31"/>
      <c r="I25" s="11"/>
      <c r="J25" s="22"/>
      <c r="K25" s="32"/>
      <c r="L25" s="32"/>
      <c r="M25" s="32"/>
      <c r="N25" s="32"/>
      <c r="O25" s="56"/>
      <c r="P25" s="22" t="str">
        <f t="shared" si="2"/>
        <v/>
      </c>
    </row>
    <row r="26" ht="22.5" customHeight="1">
      <c r="A26" s="6">
        <v>25.0</v>
      </c>
      <c r="B26" s="11" t="str">
        <f>'Master Schedule'!B26</f>
        <v/>
      </c>
      <c r="C26" s="7">
        <v>46259.0</v>
      </c>
      <c r="D26" s="8" t="str">
        <f t="shared" si="1"/>
        <v>Tuesday</v>
      </c>
      <c r="E26" s="31"/>
      <c r="F26" s="55"/>
      <c r="G26" s="11"/>
      <c r="H26" s="31"/>
      <c r="I26" s="11"/>
      <c r="J26" s="22"/>
      <c r="K26" s="35"/>
      <c r="L26" s="35"/>
      <c r="M26" s="35"/>
      <c r="N26" s="35"/>
      <c r="O26" s="56"/>
      <c r="P26" s="22" t="str">
        <f t="shared" si="2"/>
        <v/>
      </c>
    </row>
    <row r="27" ht="22.5" customHeight="1">
      <c r="A27" s="6">
        <v>26.0</v>
      </c>
      <c r="B27" s="11" t="str">
        <f>'Master Schedule'!B27</f>
        <v/>
      </c>
      <c r="C27" s="7">
        <v>46260.0</v>
      </c>
      <c r="D27" s="8" t="str">
        <f t="shared" si="1"/>
        <v>Wednesday</v>
      </c>
      <c r="E27" s="31"/>
      <c r="F27" s="55"/>
      <c r="G27" s="11"/>
      <c r="H27" s="31"/>
      <c r="I27" s="11"/>
      <c r="J27" s="22"/>
      <c r="K27" s="32"/>
      <c r="L27" s="32"/>
      <c r="M27" s="32"/>
      <c r="N27" s="32"/>
      <c r="O27" s="56"/>
      <c r="P27" s="22" t="str">
        <f t="shared" si="2"/>
        <v/>
      </c>
    </row>
    <row r="28" ht="22.5" customHeight="1">
      <c r="A28" s="6">
        <v>27.0</v>
      </c>
      <c r="B28" s="11" t="str">
        <f>'Master Schedule'!B28</f>
        <v/>
      </c>
      <c r="C28" s="7">
        <v>46261.0</v>
      </c>
      <c r="D28" s="8" t="str">
        <f t="shared" si="1"/>
        <v>Thursday</v>
      </c>
      <c r="E28" s="31"/>
      <c r="F28" s="55"/>
      <c r="G28" s="11"/>
      <c r="H28" s="31"/>
      <c r="I28" s="11"/>
      <c r="J28" s="22"/>
      <c r="K28" s="35"/>
      <c r="L28" s="35"/>
      <c r="M28" s="35"/>
      <c r="N28" s="35"/>
      <c r="O28" s="56"/>
      <c r="P28" s="22" t="str">
        <f t="shared" si="2"/>
        <v/>
      </c>
    </row>
    <row r="29" ht="22.5" customHeight="1">
      <c r="A29" s="6">
        <v>28.0</v>
      </c>
      <c r="B29" s="11" t="str">
        <f>'Master Schedule'!B29</f>
        <v/>
      </c>
      <c r="C29" s="7">
        <v>46262.0</v>
      </c>
      <c r="D29" s="8" t="str">
        <f t="shared" si="1"/>
        <v>Friday</v>
      </c>
      <c r="E29" s="50" t="s">
        <v>18</v>
      </c>
      <c r="F29" s="51">
        <v>0.625</v>
      </c>
      <c r="G29" s="6" t="s">
        <v>19</v>
      </c>
      <c r="H29" s="50" t="s">
        <v>20</v>
      </c>
      <c r="I29" s="57">
        <v>0.4791666666666667</v>
      </c>
      <c r="J29" s="22"/>
      <c r="K29" s="32"/>
      <c r="L29" s="32"/>
      <c r="M29" s="32"/>
      <c r="N29" s="32"/>
      <c r="O29" s="56"/>
      <c r="P29" s="22" t="str">
        <f t="shared" si="2"/>
        <v>⌛️ Pending</v>
      </c>
    </row>
    <row r="30" ht="22.5" customHeight="1">
      <c r="A30" s="6">
        <v>29.0</v>
      </c>
      <c r="B30" s="11" t="str">
        <f>'Master Schedule'!B30</f>
        <v/>
      </c>
      <c r="C30" s="7">
        <v>46263.0</v>
      </c>
      <c r="D30" s="8" t="str">
        <f t="shared" si="1"/>
        <v>Saturday</v>
      </c>
      <c r="E30" s="31"/>
      <c r="F30" s="55"/>
      <c r="G30" s="11"/>
      <c r="H30" s="31"/>
      <c r="I30" s="11"/>
      <c r="J30" s="22"/>
      <c r="K30" s="35"/>
      <c r="L30" s="35"/>
      <c r="M30" s="35"/>
      <c r="N30" s="35"/>
      <c r="O30" s="56"/>
      <c r="P30" s="22" t="str">
        <f t="shared" si="2"/>
        <v/>
      </c>
    </row>
    <row r="31" ht="22.5" customHeight="1">
      <c r="A31" s="6">
        <v>30.0</v>
      </c>
      <c r="B31" s="11" t="str">
        <f>'Master Schedule'!B31</f>
        <v/>
      </c>
      <c r="C31" s="7">
        <v>46264.0</v>
      </c>
      <c r="D31" s="8" t="str">
        <f t="shared" si="1"/>
        <v>Sunday</v>
      </c>
      <c r="E31" s="31"/>
      <c r="F31" s="55"/>
      <c r="G31" s="11"/>
      <c r="H31" s="31"/>
      <c r="I31" s="11"/>
      <c r="J31" s="22"/>
      <c r="K31" s="32"/>
      <c r="L31" s="32"/>
      <c r="M31" s="32"/>
      <c r="N31" s="32"/>
      <c r="O31" s="56"/>
      <c r="P31" s="22" t="str">
        <f t="shared" si="2"/>
        <v/>
      </c>
    </row>
    <row r="32" ht="22.5" customHeight="1">
      <c r="A32" s="6">
        <v>31.0</v>
      </c>
      <c r="B32" s="11" t="str">
        <f>'Master Schedule'!B32</f>
        <v/>
      </c>
      <c r="C32" s="7">
        <v>46265.0</v>
      </c>
      <c r="D32" s="8" t="str">
        <f t="shared" si="1"/>
        <v>Monday</v>
      </c>
      <c r="E32" s="31"/>
      <c r="F32" s="55"/>
      <c r="G32" s="11"/>
      <c r="H32" s="31"/>
      <c r="I32" s="11"/>
      <c r="J32" s="22"/>
      <c r="K32" s="35"/>
      <c r="L32" s="35"/>
      <c r="M32" s="35"/>
      <c r="N32" s="35"/>
      <c r="O32" s="56"/>
      <c r="P32" s="22" t="str">
        <f t="shared" si="2"/>
        <v/>
      </c>
    </row>
    <row r="33" ht="22.5" customHeight="1">
      <c r="A33" s="6">
        <v>32.0</v>
      </c>
      <c r="B33" s="11" t="str">
        <f>'Master Schedule'!B33</f>
        <v/>
      </c>
      <c r="C33" s="7">
        <v>46266.0</v>
      </c>
      <c r="D33" s="8" t="str">
        <f t="shared" si="1"/>
        <v>Tuesday</v>
      </c>
      <c r="E33" s="50" t="s">
        <v>18</v>
      </c>
      <c r="F33" s="51">
        <v>0.6666666666666666</v>
      </c>
      <c r="G33" s="6" t="s">
        <v>21</v>
      </c>
      <c r="H33" s="50" t="s">
        <v>22</v>
      </c>
      <c r="I33" s="11"/>
      <c r="J33" s="22"/>
      <c r="K33" s="32"/>
      <c r="L33" s="32"/>
      <c r="M33" s="32"/>
      <c r="N33" s="32"/>
      <c r="O33" s="56"/>
      <c r="P33" s="22" t="str">
        <f t="shared" si="2"/>
        <v>⌛️ Pending</v>
      </c>
    </row>
    <row r="34" ht="22.5" customHeight="1">
      <c r="A34" s="6">
        <v>33.0</v>
      </c>
      <c r="B34" s="11" t="str">
        <f>'Master Schedule'!B34</f>
        <v/>
      </c>
      <c r="C34" s="7">
        <v>46267.0</v>
      </c>
      <c r="D34" s="8" t="str">
        <f t="shared" si="1"/>
        <v>Wednesday</v>
      </c>
      <c r="E34" s="31"/>
      <c r="F34" s="55"/>
      <c r="G34" s="11"/>
      <c r="H34" s="31"/>
      <c r="I34" s="11"/>
      <c r="J34" s="22"/>
      <c r="K34" s="35"/>
      <c r="L34" s="35"/>
      <c r="M34" s="35"/>
      <c r="N34" s="35"/>
      <c r="O34" s="56"/>
      <c r="P34" s="22" t="str">
        <f t="shared" si="2"/>
        <v/>
      </c>
    </row>
    <row r="35" ht="22.5" customHeight="1">
      <c r="A35" s="6">
        <v>34.0</v>
      </c>
      <c r="B35" s="11" t="str">
        <f>'Master Schedule'!B35</f>
        <v/>
      </c>
      <c r="C35" s="7">
        <v>46268.0</v>
      </c>
      <c r="D35" s="8" t="str">
        <f t="shared" si="1"/>
        <v>Thursday</v>
      </c>
      <c r="E35" s="31"/>
      <c r="F35" s="55"/>
      <c r="G35" s="11"/>
      <c r="H35" s="31"/>
      <c r="I35" s="11"/>
      <c r="J35" s="22"/>
      <c r="K35" s="32"/>
      <c r="L35" s="32"/>
      <c r="M35" s="32"/>
      <c r="N35" s="32"/>
      <c r="O35" s="56"/>
      <c r="P35" s="22" t="str">
        <f t="shared" si="2"/>
        <v/>
      </c>
    </row>
    <row r="36" ht="22.5" customHeight="1">
      <c r="A36" s="6">
        <v>35.0</v>
      </c>
      <c r="B36" s="11" t="str">
        <f>'Master Schedule'!B36</f>
        <v/>
      </c>
      <c r="C36" s="7">
        <v>46269.0</v>
      </c>
      <c r="D36" s="8" t="str">
        <f t="shared" si="1"/>
        <v>Friday</v>
      </c>
      <c r="E36" s="50" t="s">
        <v>18</v>
      </c>
      <c r="F36" s="51">
        <v>0.75</v>
      </c>
      <c r="G36" s="6" t="s">
        <v>23</v>
      </c>
      <c r="H36" s="50" t="s">
        <v>20</v>
      </c>
      <c r="I36" s="57">
        <v>0.6145833333333334</v>
      </c>
      <c r="J36" s="22"/>
      <c r="K36" s="35"/>
      <c r="L36" s="35"/>
      <c r="M36" s="35"/>
      <c r="N36" s="35"/>
      <c r="O36" s="56"/>
      <c r="P36" s="22" t="str">
        <f t="shared" si="2"/>
        <v>⌛️ Pending</v>
      </c>
    </row>
    <row r="37" ht="22.5" customHeight="1">
      <c r="A37" s="6">
        <v>36.0</v>
      </c>
      <c r="B37" s="11" t="str">
        <f>'Master Schedule'!B37</f>
        <v/>
      </c>
      <c r="C37" s="7">
        <v>46270.0</v>
      </c>
      <c r="D37" s="8" t="str">
        <f t="shared" si="1"/>
        <v>Saturday</v>
      </c>
      <c r="E37" s="31"/>
      <c r="F37" s="55"/>
      <c r="G37" s="11"/>
      <c r="H37" s="31"/>
      <c r="I37" s="11"/>
      <c r="J37" s="22"/>
      <c r="K37" s="32"/>
      <c r="L37" s="32"/>
      <c r="M37" s="32"/>
      <c r="N37" s="32"/>
      <c r="O37" s="56"/>
      <c r="P37" s="22" t="str">
        <f t="shared" si="2"/>
        <v/>
      </c>
    </row>
    <row r="38" ht="22.5" customHeight="1">
      <c r="A38" s="6">
        <v>37.0</v>
      </c>
      <c r="B38" s="11" t="str">
        <f>'Master Schedule'!B38</f>
        <v/>
      </c>
      <c r="C38" s="7">
        <v>46271.0</v>
      </c>
      <c r="D38" s="8" t="str">
        <f t="shared" si="1"/>
        <v>Sunday</v>
      </c>
      <c r="E38" s="50" t="s">
        <v>18</v>
      </c>
      <c r="F38" s="51">
        <v>0.4583333333333333</v>
      </c>
      <c r="G38" s="6" t="s">
        <v>24</v>
      </c>
      <c r="H38" s="50" t="s">
        <v>22</v>
      </c>
      <c r="I38" s="11"/>
      <c r="J38" s="22"/>
      <c r="K38" s="35"/>
      <c r="L38" s="35"/>
      <c r="M38" s="35"/>
      <c r="N38" s="35"/>
      <c r="O38" s="56"/>
      <c r="P38" s="22" t="str">
        <f t="shared" si="2"/>
        <v>⌛️ Pending</v>
      </c>
    </row>
    <row r="39" ht="22.5" customHeight="1">
      <c r="A39" s="6">
        <v>38.0</v>
      </c>
      <c r="B39" s="11" t="str">
        <f>'Master Schedule'!B39</f>
        <v/>
      </c>
      <c r="C39" s="7">
        <v>46272.0</v>
      </c>
      <c r="D39" s="8" t="str">
        <f t="shared" si="1"/>
        <v>Monday</v>
      </c>
      <c r="E39" s="31"/>
      <c r="F39" s="55"/>
      <c r="G39" s="11"/>
      <c r="H39" s="31"/>
      <c r="I39" s="11"/>
      <c r="J39" s="22"/>
      <c r="K39" s="32"/>
      <c r="L39" s="32"/>
      <c r="M39" s="32"/>
      <c r="N39" s="32"/>
      <c r="O39" s="56"/>
      <c r="P39" s="22" t="str">
        <f t="shared" si="2"/>
        <v/>
      </c>
    </row>
    <row r="40" ht="22.5" customHeight="1">
      <c r="A40" s="6">
        <v>39.0</v>
      </c>
      <c r="B40" s="11" t="str">
        <f>'Master Schedule'!B40</f>
        <v/>
      </c>
      <c r="C40" s="7">
        <v>46273.0</v>
      </c>
      <c r="D40" s="8" t="str">
        <f t="shared" si="1"/>
        <v>Tuesday</v>
      </c>
      <c r="E40" s="31"/>
      <c r="F40" s="55"/>
      <c r="G40" s="11"/>
      <c r="H40" s="31"/>
      <c r="I40" s="11"/>
      <c r="J40" s="22"/>
      <c r="K40" s="35"/>
      <c r="L40" s="35"/>
      <c r="M40" s="35"/>
      <c r="N40" s="35"/>
      <c r="O40" s="56"/>
      <c r="P40" s="22" t="str">
        <f t="shared" si="2"/>
        <v/>
      </c>
    </row>
    <row r="41" ht="22.5" customHeight="1">
      <c r="A41" s="6">
        <v>40.0</v>
      </c>
      <c r="B41" s="11" t="str">
        <f>'Master Schedule'!B41</f>
        <v/>
      </c>
      <c r="C41" s="7">
        <v>46274.0</v>
      </c>
      <c r="D41" s="8" t="str">
        <f t="shared" si="1"/>
        <v>Wednesday</v>
      </c>
      <c r="E41" s="31"/>
      <c r="F41" s="55"/>
      <c r="G41" s="11"/>
      <c r="H41" s="31"/>
      <c r="I41" s="11"/>
      <c r="J41" s="22"/>
      <c r="K41" s="32"/>
      <c r="L41" s="32"/>
      <c r="M41" s="32"/>
      <c r="N41" s="32"/>
      <c r="O41" s="56"/>
      <c r="P41" s="22" t="str">
        <f t="shared" si="2"/>
        <v/>
      </c>
    </row>
    <row r="42" ht="22.5" customHeight="1">
      <c r="A42" s="6">
        <v>41.0</v>
      </c>
      <c r="B42" s="11" t="str">
        <f>'Master Schedule'!B42</f>
        <v/>
      </c>
      <c r="C42" s="7">
        <v>46275.0</v>
      </c>
      <c r="D42" s="8" t="str">
        <f t="shared" si="1"/>
        <v>Thursday</v>
      </c>
      <c r="E42" s="31"/>
      <c r="F42" s="55"/>
      <c r="G42" s="11"/>
      <c r="H42" s="31"/>
      <c r="I42" s="11"/>
      <c r="J42" s="22"/>
      <c r="K42" s="35"/>
      <c r="L42" s="35"/>
      <c r="M42" s="35"/>
      <c r="N42" s="35"/>
      <c r="O42" s="56"/>
      <c r="P42" s="22" t="str">
        <f t="shared" si="2"/>
        <v/>
      </c>
    </row>
    <row r="43" ht="22.5" customHeight="1">
      <c r="A43" s="6">
        <v>42.0</v>
      </c>
      <c r="B43" s="11" t="str">
        <f>'Master Schedule'!B43</f>
        <v/>
      </c>
      <c r="C43" s="7">
        <v>46276.0</v>
      </c>
      <c r="D43" s="8" t="str">
        <f t="shared" si="1"/>
        <v>Friday</v>
      </c>
      <c r="E43" s="31"/>
      <c r="F43" s="55"/>
      <c r="G43" s="11"/>
      <c r="H43" s="31"/>
      <c r="I43" s="11"/>
      <c r="J43" s="22"/>
      <c r="K43" s="32"/>
      <c r="L43" s="32"/>
      <c r="M43" s="32"/>
      <c r="N43" s="32"/>
      <c r="O43" s="56"/>
      <c r="P43" s="22" t="str">
        <f t="shared" si="2"/>
        <v/>
      </c>
    </row>
    <row r="44" ht="22.5" customHeight="1">
      <c r="A44" s="6">
        <v>43.0</v>
      </c>
      <c r="B44" s="11" t="str">
        <f>'Master Schedule'!B44</f>
        <v/>
      </c>
      <c r="C44" s="7">
        <v>46277.0</v>
      </c>
      <c r="D44" s="8" t="str">
        <f t="shared" si="1"/>
        <v>Saturday</v>
      </c>
      <c r="E44" s="50" t="s">
        <v>18</v>
      </c>
      <c r="F44" s="51">
        <v>0.5833333333333334</v>
      </c>
      <c r="G44" s="6" t="s">
        <v>25</v>
      </c>
      <c r="H44" s="50" t="s">
        <v>22</v>
      </c>
      <c r="I44" s="11"/>
      <c r="J44" s="22"/>
      <c r="K44" s="35"/>
      <c r="L44" s="35"/>
      <c r="M44" s="35"/>
      <c r="N44" s="35"/>
      <c r="O44" s="56"/>
      <c r="P44" s="22" t="str">
        <f t="shared" si="2"/>
        <v>⌛️ Pending</v>
      </c>
    </row>
    <row r="45" ht="22.5" customHeight="1">
      <c r="A45" s="6">
        <v>44.0</v>
      </c>
      <c r="B45" s="11" t="str">
        <f>'Master Schedule'!B45</f>
        <v/>
      </c>
      <c r="C45" s="7">
        <v>46278.0</v>
      </c>
      <c r="D45" s="8" t="str">
        <f t="shared" si="1"/>
        <v>Sunday</v>
      </c>
      <c r="E45" s="50" t="s">
        <v>18</v>
      </c>
      <c r="F45" s="51">
        <v>0.625</v>
      </c>
      <c r="G45" s="6" t="s">
        <v>26</v>
      </c>
      <c r="H45" s="50" t="s">
        <v>20</v>
      </c>
      <c r="I45" s="57">
        <v>0.5208333333333334</v>
      </c>
      <c r="J45" s="22"/>
      <c r="K45" s="32"/>
      <c r="L45" s="32"/>
      <c r="M45" s="32"/>
      <c r="N45" s="32"/>
      <c r="O45" s="56"/>
      <c r="P45" s="22" t="str">
        <f t="shared" si="2"/>
        <v>⌛️ Pending</v>
      </c>
    </row>
    <row r="46" ht="22.5" customHeight="1">
      <c r="A46" s="6">
        <v>45.0</v>
      </c>
      <c r="B46" s="11" t="str">
        <f>'Master Schedule'!B46</f>
        <v/>
      </c>
      <c r="C46" s="7">
        <v>46279.0</v>
      </c>
      <c r="D46" s="8" t="str">
        <f t="shared" si="1"/>
        <v>Monday</v>
      </c>
      <c r="E46" s="31"/>
      <c r="F46" s="55"/>
      <c r="G46" s="11"/>
      <c r="H46" s="31"/>
      <c r="I46" s="11"/>
      <c r="J46" s="22"/>
      <c r="K46" s="35"/>
      <c r="L46" s="35"/>
      <c r="M46" s="35"/>
      <c r="N46" s="35"/>
      <c r="O46" s="56"/>
      <c r="P46" s="22" t="str">
        <f t="shared" si="2"/>
        <v/>
      </c>
    </row>
    <row r="47" ht="22.5" customHeight="1">
      <c r="A47" s="6">
        <v>46.0</v>
      </c>
      <c r="B47" s="11" t="str">
        <f>'Master Schedule'!B47</f>
        <v/>
      </c>
      <c r="C47" s="7">
        <v>46280.0</v>
      </c>
      <c r="D47" s="8" t="str">
        <f t="shared" si="1"/>
        <v>Tuesday</v>
      </c>
      <c r="E47" s="31"/>
      <c r="F47" s="55"/>
      <c r="G47" s="11"/>
      <c r="H47" s="31"/>
      <c r="I47" s="11"/>
      <c r="J47" s="22"/>
      <c r="K47" s="32"/>
      <c r="L47" s="32"/>
      <c r="M47" s="32"/>
      <c r="N47" s="32"/>
      <c r="O47" s="56"/>
      <c r="P47" s="22" t="str">
        <f t="shared" si="2"/>
        <v/>
      </c>
    </row>
    <row r="48" ht="22.5" customHeight="1">
      <c r="A48" s="6">
        <v>47.0</v>
      </c>
      <c r="B48" s="11" t="str">
        <f>'Master Schedule'!B48</f>
        <v/>
      </c>
      <c r="C48" s="7">
        <v>46281.0</v>
      </c>
      <c r="D48" s="8" t="str">
        <f t="shared" si="1"/>
        <v>Wednesday</v>
      </c>
      <c r="E48" s="50" t="s">
        <v>18</v>
      </c>
      <c r="F48" s="51">
        <v>0.75</v>
      </c>
      <c r="G48" s="6" t="s">
        <v>27</v>
      </c>
      <c r="H48" s="50" t="s">
        <v>22</v>
      </c>
      <c r="I48" s="11"/>
      <c r="J48" s="22"/>
      <c r="K48" s="35"/>
      <c r="L48" s="35"/>
      <c r="M48" s="35"/>
      <c r="N48" s="35"/>
      <c r="O48" s="56"/>
      <c r="P48" s="22" t="str">
        <f t="shared" si="2"/>
        <v>⌛️ Pending</v>
      </c>
    </row>
    <row r="49" ht="22.5" customHeight="1">
      <c r="A49" s="6">
        <v>48.0</v>
      </c>
      <c r="B49" s="11" t="str">
        <f>'Master Schedule'!B49</f>
        <v/>
      </c>
      <c r="C49" s="7">
        <v>46282.0</v>
      </c>
      <c r="D49" s="8" t="str">
        <f t="shared" si="1"/>
        <v>Thursday</v>
      </c>
      <c r="E49" s="31"/>
      <c r="F49" s="55"/>
      <c r="G49" s="11"/>
      <c r="H49" s="31"/>
      <c r="I49" s="11"/>
      <c r="J49" s="22"/>
      <c r="K49" s="32"/>
      <c r="L49" s="32"/>
      <c r="M49" s="32"/>
      <c r="N49" s="32"/>
      <c r="O49" s="56"/>
      <c r="P49" s="22" t="str">
        <f t="shared" si="2"/>
        <v/>
      </c>
    </row>
    <row r="50" ht="22.5" customHeight="1">
      <c r="A50" s="6">
        <v>49.0</v>
      </c>
      <c r="B50" s="11" t="str">
        <f>'Master Schedule'!B50</f>
        <v/>
      </c>
      <c r="C50" s="7">
        <v>46283.0</v>
      </c>
      <c r="D50" s="8" t="str">
        <f t="shared" si="1"/>
        <v>Friday</v>
      </c>
      <c r="E50" s="31"/>
      <c r="F50" s="55"/>
      <c r="G50" s="11"/>
      <c r="H50" s="31"/>
      <c r="I50" s="11"/>
      <c r="J50" s="22"/>
      <c r="K50" s="35"/>
      <c r="L50" s="35"/>
      <c r="M50" s="35"/>
      <c r="N50" s="35"/>
      <c r="O50" s="56"/>
      <c r="P50" s="22" t="str">
        <f t="shared" si="2"/>
        <v/>
      </c>
    </row>
    <row r="51" ht="22.5" customHeight="1">
      <c r="A51" s="6">
        <v>50.0</v>
      </c>
      <c r="B51" s="11" t="str">
        <f>'Master Schedule'!B51</f>
        <v/>
      </c>
      <c r="C51" s="7">
        <v>46284.0</v>
      </c>
      <c r="D51" s="8" t="str">
        <f t="shared" si="1"/>
        <v>Saturday</v>
      </c>
      <c r="E51" s="50" t="s">
        <v>18</v>
      </c>
      <c r="F51" s="51">
        <v>0.6458333333333334</v>
      </c>
      <c r="G51" s="6" t="s">
        <v>28</v>
      </c>
      <c r="H51" s="50" t="s">
        <v>20</v>
      </c>
      <c r="I51" s="6" t="s">
        <v>29</v>
      </c>
      <c r="J51" s="22"/>
      <c r="K51" s="32"/>
      <c r="L51" s="32"/>
      <c r="M51" s="32"/>
      <c r="N51" s="32"/>
      <c r="O51" s="56"/>
      <c r="P51" s="22" t="str">
        <f t="shared" si="2"/>
        <v>⌛️ Pending</v>
      </c>
    </row>
    <row r="52" ht="22.5" customHeight="1">
      <c r="A52" s="6">
        <v>51.0</v>
      </c>
      <c r="B52" s="11" t="str">
        <f>'Master Schedule'!B52</f>
        <v/>
      </c>
      <c r="C52" s="7">
        <v>46285.0</v>
      </c>
      <c r="D52" s="8" t="str">
        <f t="shared" si="1"/>
        <v>Sunday</v>
      </c>
      <c r="E52" s="31"/>
      <c r="F52" s="55"/>
      <c r="G52" s="11"/>
      <c r="H52" s="31"/>
      <c r="I52" s="11"/>
      <c r="J52" s="22"/>
      <c r="K52" s="35"/>
      <c r="L52" s="35"/>
      <c r="M52" s="35"/>
      <c r="N52" s="35"/>
      <c r="O52" s="56"/>
      <c r="P52" s="22" t="str">
        <f t="shared" si="2"/>
        <v/>
      </c>
    </row>
    <row r="53" ht="22.5" customHeight="1">
      <c r="A53" s="6">
        <v>52.0</v>
      </c>
      <c r="B53" s="11" t="str">
        <f>'Master Schedule'!B53</f>
        <v/>
      </c>
      <c r="C53" s="7">
        <v>46286.0</v>
      </c>
      <c r="D53" s="8" t="str">
        <f t="shared" si="1"/>
        <v>Monday</v>
      </c>
      <c r="E53" s="31"/>
      <c r="F53" s="55"/>
      <c r="G53" s="11"/>
      <c r="H53" s="31"/>
      <c r="I53" s="11"/>
      <c r="J53" s="22"/>
      <c r="K53" s="32"/>
      <c r="L53" s="32"/>
      <c r="M53" s="32"/>
      <c r="N53" s="32"/>
      <c r="O53" s="56"/>
      <c r="P53" s="22" t="str">
        <f t="shared" si="2"/>
        <v/>
      </c>
    </row>
    <row r="54" ht="22.5" customHeight="1">
      <c r="A54" s="6">
        <v>53.0</v>
      </c>
      <c r="B54" s="11" t="str">
        <f>'Master Schedule'!B54</f>
        <v/>
      </c>
      <c r="C54" s="7">
        <v>46287.0</v>
      </c>
      <c r="D54" s="8" t="str">
        <f t="shared" si="1"/>
        <v>Tuesday</v>
      </c>
      <c r="E54" s="50" t="s">
        <v>18</v>
      </c>
      <c r="F54" s="51">
        <v>0.7916666666666666</v>
      </c>
      <c r="G54" s="6" t="s">
        <v>30</v>
      </c>
      <c r="H54" s="50" t="s">
        <v>20</v>
      </c>
      <c r="I54" s="57">
        <v>0.65625</v>
      </c>
      <c r="J54" s="22"/>
      <c r="K54" s="35"/>
      <c r="L54" s="35"/>
      <c r="M54" s="35"/>
      <c r="N54" s="35"/>
      <c r="O54" s="56"/>
      <c r="P54" s="22" t="str">
        <f t="shared" si="2"/>
        <v>⌛️ Pending</v>
      </c>
    </row>
    <row r="55" ht="22.5" customHeight="1">
      <c r="A55" s="6">
        <v>54.0</v>
      </c>
      <c r="B55" s="11" t="str">
        <f>'Master Schedule'!B55</f>
        <v/>
      </c>
      <c r="C55" s="7">
        <v>46288.0</v>
      </c>
      <c r="D55" s="8" t="str">
        <f t="shared" si="1"/>
        <v>Wednesday</v>
      </c>
      <c r="E55" s="31"/>
      <c r="F55" s="55"/>
      <c r="G55" s="11"/>
      <c r="H55" s="31"/>
      <c r="I55" s="11"/>
      <c r="J55" s="22"/>
      <c r="K55" s="32"/>
      <c r="L55" s="32"/>
      <c r="M55" s="32"/>
      <c r="N55" s="32"/>
      <c r="O55" s="56"/>
      <c r="P55" s="22" t="str">
        <f t="shared" si="2"/>
        <v/>
      </c>
    </row>
    <row r="56" ht="22.5" customHeight="1">
      <c r="A56" s="6">
        <v>55.0</v>
      </c>
      <c r="B56" s="11" t="str">
        <f>'Master Schedule'!B56</f>
        <v/>
      </c>
      <c r="C56" s="7">
        <v>46289.0</v>
      </c>
      <c r="D56" s="8" t="str">
        <f t="shared" si="1"/>
        <v>Thursday</v>
      </c>
      <c r="E56" s="31"/>
      <c r="F56" s="55"/>
      <c r="G56" s="11"/>
      <c r="H56" s="31"/>
      <c r="I56" s="11"/>
      <c r="J56" s="22"/>
      <c r="K56" s="35"/>
      <c r="L56" s="35"/>
      <c r="M56" s="35"/>
      <c r="N56" s="35"/>
      <c r="O56" s="56"/>
      <c r="P56" s="22" t="str">
        <f t="shared" si="2"/>
        <v/>
      </c>
    </row>
    <row r="57" ht="22.5" customHeight="1">
      <c r="A57" s="6">
        <v>56.0</v>
      </c>
      <c r="B57" s="11" t="str">
        <f>'Master Schedule'!B57</f>
        <v/>
      </c>
      <c r="C57" s="7">
        <v>46290.0</v>
      </c>
      <c r="D57" s="8" t="str">
        <f t="shared" si="1"/>
        <v>Friday</v>
      </c>
      <c r="E57" s="31"/>
      <c r="F57" s="55"/>
      <c r="G57" s="11"/>
      <c r="H57" s="31"/>
      <c r="I57" s="11"/>
      <c r="J57" s="22"/>
      <c r="K57" s="32"/>
      <c r="L57" s="32"/>
      <c r="M57" s="32"/>
      <c r="N57" s="32"/>
      <c r="O57" s="56"/>
      <c r="P57" s="22" t="str">
        <f t="shared" si="2"/>
        <v/>
      </c>
    </row>
    <row r="58" ht="22.5" customHeight="1">
      <c r="A58" s="6">
        <v>57.0</v>
      </c>
      <c r="B58" s="11" t="str">
        <f>'Master Schedule'!B58</f>
        <v/>
      </c>
      <c r="C58" s="7">
        <v>46291.0</v>
      </c>
      <c r="D58" s="8" t="str">
        <f t="shared" si="1"/>
        <v>Saturday</v>
      </c>
      <c r="E58" s="31"/>
      <c r="F58" s="55"/>
      <c r="G58" s="11"/>
      <c r="H58" s="31"/>
      <c r="I58" s="11"/>
      <c r="J58" s="22"/>
      <c r="K58" s="35"/>
      <c r="L58" s="35"/>
      <c r="M58" s="35"/>
      <c r="N58" s="35"/>
      <c r="O58" s="56"/>
      <c r="P58" s="22" t="str">
        <f t="shared" si="2"/>
        <v/>
      </c>
    </row>
    <row r="59" ht="22.5" customHeight="1">
      <c r="A59" s="6">
        <v>58.0</v>
      </c>
      <c r="B59" s="11" t="str">
        <f>'Master Schedule'!B59</f>
        <v/>
      </c>
      <c r="C59" s="7">
        <v>46292.0</v>
      </c>
      <c r="D59" s="8" t="str">
        <f t="shared" si="1"/>
        <v>Sunday</v>
      </c>
      <c r="E59" s="31"/>
      <c r="F59" s="55"/>
      <c r="G59" s="11"/>
      <c r="H59" s="31"/>
      <c r="I59" s="11"/>
      <c r="J59" s="22"/>
      <c r="K59" s="32"/>
      <c r="L59" s="32"/>
      <c r="M59" s="32"/>
      <c r="N59" s="32"/>
      <c r="O59" s="56"/>
      <c r="P59" s="22" t="str">
        <f t="shared" si="2"/>
        <v/>
      </c>
    </row>
    <row r="60" ht="22.5" customHeight="1">
      <c r="A60" s="6">
        <v>59.0</v>
      </c>
      <c r="B60" s="11" t="str">
        <f>'Master Schedule'!B60</f>
        <v/>
      </c>
      <c r="C60" s="7">
        <v>46293.0</v>
      </c>
      <c r="D60" s="8" t="str">
        <f t="shared" si="1"/>
        <v>Monday</v>
      </c>
      <c r="E60" s="31"/>
      <c r="F60" s="55"/>
      <c r="G60" s="11"/>
      <c r="H60" s="31"/>
      <c r="I60" s="11"/>
      <c r="J60" s="22"/>
      <c r="K60" s="35"/>
      <c r="L60" s="35"/>
      <c r="M60" s="35"/>
      <c r="N60" s="35"/>
      <c r="O60" s="56"/>
      <c r="P60" s="22" t="str">
        <f t="shared" si="2"/>
        <v/>
      </c>
    </row>
    <row r="61" ht="22.5" customHeight="1">
      <c r="A61" s="6">
        <v>60.0</v>
      </c>
      <c r="B61" s="11" t="str">
        <f>'Master Schedule'!B61</f>
        <v/>
      </c>
      <c r="C61" s="7">
        <v>46294.0</v>
      </c>
      <c r="D61" s="8" t="str">
        <f t="shared" si="1"/>
        <v>Tuesday</v>
      </c>
      <c r="E61" s="50" t="s">
        <v>18</v>
      </c>
      <c r="F61" s="51">
        <v>0.6666666666666666</v>
      </c>
      <c r="G61" s="6" t="s">
        <v>31</v>
      </c>
      <c r="H61" s="50" t="s">
        <v>22</v>
      </c>
      <c r="I61" s="11"/>
      <c r="J61" s="22"/>
      <c r="K61" s="32"/>
      <c r="L61" s="32"/>
      <c r="M61" s="32"/>
      <c r="N61" s="32"/>
      <c r="O61" s="56"/>
      <c r="P61" s="22" t="str">
        <f t="shared" si="2"/>
        <v>⌛️ Pending</v>
      </c>
    </row>
    <row r="62" ht="22.5" customHeight="1">
      <c r="A62" s="6">
        <v>61.0</v>
      </c>
      <c r="B62" s="11" t="str">
        <f>'Master Schedule'!B62</f>
        <v/>
      </c>
      <c r="C62" s="7">
        <v>46295.0</v>
      </c>
      <c r="D62" s="8" t="str">
        <f t="shared" si="1"/>
        <v>Wednesday</v>
      </c>
      <c r="E62" s="31"/>
      <c r="F62" s="55"/>
      <c r="G62" s="11"/>
      <c r="H62" s="31"/>
      <c r="I62" s="11"/>
      <c r="J62" s="22"/>
      <c r="K62" s="35"/>
      <c r="L62" s="35"/>
      <c r="M62" s="35"/>
      <c r="N62" s="35"/>
      <c r="O62" s="56"/>
      <c r="P62" s="22" t="str">
        <f t="shared" si="2"/>
        <v/>
      </c>
    </row>
    <row r="63" ht="22.5" customHeight="1">
      <c r="A63" s="6">
        <v>62.0</v>
      </c>
      <c r="B63" s="11" t="str">
        <f>'Master Schedule'!B63</f>
        <v/>
      </c>
      <c r="C63" s="7">
        <v>46296.0</v>
      </c>
      <c r="D63" s="8" t="str">
        <f t="shared" si="1"/>
        <v>Thursday</v>
      </c>
      <c r="E63" s="31"/>
      <c r="F63" s="55"/>
      <c r="G63" s="11"/>
      <c r="H63" s="31"/>
      <c r="I63" s="11"/>
      <c r="J63" s="22"/>
      <c r="K63" s="32"/>
      <c r="L63" s="32"/>
      <c r="M63" s="32"/>
      <c r="N63" s="32"/>
      <c r="O63" s="56"/>
      <c r="P63" s="22" t="str">
        <f t="shared" si="2"/>
        <v/>
      </c>
    </row>
    <row r="64" ht="22.5" customHeight="1">
      <c r="A64" s="6">
        <v>63.0</v>
      </c>
      <c r="B64" s="11" t="str">
        <f>'Master Schedule'!B64</f>
        <v/>
      </c>
      <c r="C64" s="7">
        <v>46297.0</v>
      </c>
      <c r="D64" s="8" t="str">
        <f t="shared" si="1"/>
        <v>Friday</v>
      </c>
      <c r="E64" s="31"/>
      <c r="F64" s="55"/>
      <c r="G64" s="11"/>
      <c r="H64" s="31"/>
      <c r="I64" s="11"/>
      <c r="J64" s="22"/>
      <c r="K64" s="35"/>
      <c r="L64" s="35"/>
      <c r="M64" s="35"/>
      <c r="N64" s="35"/>
      <c r="O64" s="56"/>
      <c r="P64" s="22" t="str">
        <f t="shared" si="2"/>
        <v/>
      </c>
    </row>
    <row r="65" ht="22.5" customHeight="1">
      <c r="A65" s="6">
        <v>64.0</v>
      </c>
      <c r="B65" s="11" t="str">
        <f>'Master Schedule'!B65</f>
        <v/>
      </c>
      <c r="C65" s="7">
        <v>46298.0</v>
      </c>
      <c r="D65" s="8" t="str">
        <f t="shared" si="1"/>
        <v>Saturday</v>
      </c>
      <c r="E65" s="50" t="s">
        <v>18</v>
      </c>
      <c r="F65" s="51">
        <v>0.6458333333333334</v>
      </c>
      <c r="G65" s="6" t="s">
        <v>32</v>
      </c>
      <c r="H65" s="50" t="s">
        <v>20</v>
      </c>
      <c r="I65" s="57">
        <v>0.5208333333333334</v>
      </c>
      <c r="J65" s="22"/>
      <c r="K65" s="32"/>
      <c r="L65" s="32"/>
      <c r="M65" s="32"/>
      <c r="N65" s="32"/>
      <c r="O65" s="56"/>
      <c r="P65" s="22" t="str">
        <f t="shared" si="2"/>
        <v>⌛️ Pending</v>
      </c>
    </row>
    <row r="66" ht="22.5" customHeight="1">
      <c r="A66" s="6">
        <v>65.0</v>
      </c>
      <c r="B66" s="11" t="str">
        <f>'Master Schedule'!B66</f>
        <v/>
      </c>
      <c r="C66" s="7">
        <v>46299.0</v>
      </c>
      <c r="D66" s="8" t="str">
        <f t="shared" si="1"/>
        <v>Sunday</v>
      </c>
      <c r="E66" s="31"/>
      <c r="F66" s="55"/>
      <c r="G66" s="11"/>
      <c r="H66" s="31"/>
      <c r="I66" s="11"/>
      <c r="J66" s="22"/>
      <c r="K66" s="35"/>
      <c r="L66" s="35"/>
      <c r="M66" s="35"/>
      <c r="N66" s="35"/>
      <c r="O66" s="56"/>
      <c r="P66" s="22" t="str">
        <f t="shared" si="2"/>
        <v/>
      </c>
    </row>
    <row r="67" ht="22.5" customHeight="1">
      <c r="A67" s="6">
        <v>66.0</v>
      </c>
      <c r="B67" s="11" t="str">
        <f>'Master Schedule'!B67</f>
        <v/>
      </c>
      <c r="C67" s="7">
        <v>46300.0</v>
      </c>
      <c r="D67" s="8" t="str">
        <f t="shared" si="1"/>
        <v>Monday</v>
      </c>
      <c r="E67" s="31"/>
      <c r="F67" s="55"/>
      <c r="G67" s="11"/>
      <c r="H67" s="31"/>
      <c r="I67" s="11"/>
      <c r="J67" s="22"/>
      <c r="K67" s="32"/>
      <c r="L67" s="32"/>
      <c r="M67" s="32"/>
      <c r="N67" s="32"/>
      <c r="O67" s="56"/>
      <c r="P67" s="22" t="str">
        <f t="shared" si="2"/>
        <v/>
      </c>
    </row>
    <row r="68" ht="22.5" customHeight="1">
      <c r="A68" s="6">
        <v>67.0</v>
      </c>
      <c r="B68" s="11" t="str">
        <f>'Master Schedule'!B68</f>
        <v/>
      </c>
      <c r="C68" s="7">
        <v>46301.0</v>
      </c>
      <c r="D68" s="8" t="str">
        <f t="shared" si="1"/>
        <v>Tuesday</v>
      </c>
      <c r="E68" s="31"/>
      <c r="F68" s="55"/>
      <c r="G68" s="11"/>
      <c r="H68" s="31"/>
      <c r="I68" s="11"/>
      <c r="J68" s="22"/>
      <c r="K68" s="35"/>
      <c r="L68" s="35"/>
      <c r="M68" s="35"/>
      <c r="N68" s="35"/>
      <c r="O68" s="56"/>
      <c r="P68" s="22" t="str">
        <f t="shared" si="2"/>
        <v/>
      </c>
    </row>
    <row r="69" ht="22.5" customHeight="1">
      <c r="A69" s="6">
        <v>68.0</v>
      </c>
      <c r="B69" s="11" t="str">
        <f>'Master Schedule'!B69</f>
        <v/>
      </c>
      <c r="C69" s="7">
        <v>46302.0</v>
      </c>
      <c r="D69" s="8" t="str">
        <f t="shared" si="1"/>
        <v>Wednesday</v>
      </c>
      <c r="E69" s="31"/>
      <c r="F69" s="55"/>
      <c r="G69" s="11"/>
      <c r="H69" s="31"/>
      <c r="I69" s="11"/>
      <c r="J69" s="22"/>
      <c r="K69" s="32"/>
      <c r="L69" s="32"/>
      <c r="M69" s="32"/>
      <c r="N69" s="32"/>
      <c r="O69" s="56"/>
      <c r="P69" s="22" t="str">
        <f t="shared" si="2"/>
        <v/>
      </c>
    </row>
    <row r="70" ht="22.5" customHeight="1">
      <c r="A70" s="6">
        <v>69.0</v>
      </c>
      <c r="B70" s="11" t="str">
        <f>'Master Schedule'!B70</f>
        <v/>
      </c>
      <c r="C70" s="7">
        <v>46303.0</v>
      </c>
      <c r="D70" s="8" t="str">
        <f t="shared" si="1"/>
        <v>Thursday</v>
      </c>
      <c r="E70" s="31"/>
      <c r="F70" s="55"/>
      <c r="G70" s="11"/>
      <c r="H70" s="31"/>
      <c r="I70" s="11"/>
      <c r="J70" s="22"/>
      <c r="K70" s="35"/>
      <c r="L70" s="35"/>
      <c r="M70" s="35"/>
      <c r="N70" s="35"/>
      <c r="O70" s="56"/>
      <c r="P70" s="22" t="str">
        <f t="shared" si="2"/>
        <v/>
      </c>
    </row>
    <row r="71" ht="22.5" customHeight="1">
      <c r="A71" s="6">
        <v>70.0</v>
      </c>
      <c r="B71" s="11" t="str">
        <f>'Master Schedule'!B71</f>
        <v/>
      </c>
      <c r="C71" s="7">
        <v>46304.0</v>
      </c>
      <c r="D71" s="8" t="str">
        <f t="shared" si="1"/>
        <v>Friday</v>
      </c>
      <c r="E71" s="31"/>
      <c r="F71" s="55"/>
      <c r="G71" s="11"/>
      <c r="H71" s="31"/>
      <c r="I71" s="11"/>
      <c r="J71" s="22"/>
      <c r="K71" s="32"/>
      <c r="L71" s="32"/>
      <c r="M71" s="32"/>
      <c r="N71" s="32"/>
      <c r="O71" s="56"/>
      <c r="P71" s="22" t="str">
        <f t="shared" si="2"/>
        <v/>
      </c>
    </row>
    <row r="72" ht="22.5" customHeight="1">
      <c r="A72" s="6">
        <v>71.0</v>
      </c>
      <c r="B72" s="11" t="str">
        <f>'Master Schedule'!B72</f>
        <v/>
      </c>
      <c r="C72" s="7">
        <v>46305.0</v>
      </c>
      <c r="D72" s="8" t="str">
        <f t="shared" si="1"/>
        <v>Saturday</v>
      </c>
      <c r="E72" s="50" t="s">
        <v>18</v>
      </c>
      <c r="F72" s="51">
        <v>0.5416666666666666</v>
      </c>
      <c r="G72" s="6" t="s">
        <v>33</v>
      </c>
      <c r="H72" s="50" t="s">
        <v>20</v>
      </c>
      <c r="I72" s="57">
        <v>0.3125</v>
      </c>
      <c r="J72" s="22"/>
      <c r="K72" s="35"/>
      <c r="L72" s="35"/>
      <c r="M72" s="35"/>
      <c r="N72" s="35"/>
      <c r="O72" s="56"/>
      <c r="P72" s="22" t="str">
        <f t="shared" si="2"/>
        <v>⌛️ Pending</v>
      </c>
    </row>
    <row r="73" ht="22.5" customHeight="1">
      <c r="A73" s="6">
        <v>72.0</v>
      </c>
      <c r="B73" s="11" t="str">
        <f>'Master Schedule'!B73</f>
        <v/>
      </c>
      <c r="C73" s="7">
        <v>46306.0</v>
      </c>
      <c r="D73" s="8" t="str">
        <f t="shared" si="1"/>
        <v>Sunday</v>
      </c>
      <c r="E73" s="50" t="s">
        <v>18</v>
      </c>
      <c r="F73" s="51">
        <v>0.5833333333333334</v>
      </c>
      <c r="G73" s="6" t="s">
        <v>34</v>
      </c>
      <c r="H73" s="50" t="s">
        <v>20</v>
      </c>
      <c r="I73" s="11"/>
      <c r="J73" s="52" t="s">
        <v>35</v>
      </c>
      <c r="K73" s="32"/>
      <c r="L73" s="32"/>
      <c r="M73" s="32"/>
      <c r="N73" s="32"/>
      <c r="O73" s="56"/>
      <c r="P73" s="22" t="str">
        <f t="shared" si="2"/>
        <v>⌛️ Pending</v>
      </c>
    </row>
    <row r="74" ht="22.5" customHeight="1">
      <c r="A74" s="6">
        <v>73.0</v>
      </c>
      <c r="B74" s="11" t="str">
        <f>'Master Schedule'!B74</f>
        <v/>
      </c>
      <c r="C74" s="7">
        <v>46307.0</v>
      </c>
      <c r="D74" s="8" t="str">
        <f t="shared" si="1"/>
        <v>Monday</v>
      </c>
      <c r="E74" s="31"/>
      <c r="F74" s="55"/>
      <c r="G74" s="11"/>
      <c r="H74" s="31"/>
      <c r="I74" s="11"/>
      <c r="J74" s="22"/>
      <c r="K74" s="35"/>
      <c r="L74" s="35"/>
      <c r="M74" s="35"/>
      <c r="N74" s="35"/>
      <c r="O74" s="56"/>
      <c r="P74" s="22" t="str">
        <f t="shared" si="2"/>
        <v/>
      </c>
    </row>
    <row r="75" ht="22.5" customHeight="1">
      <c r="A75" s="6">
        <v>74.0</v>
      </c>
      <c r="B75" s="11" t="str">
        <f>'Master Schedule'!B75</f>
        <v/>
      </c>
      <c r="C75" s="7">
        <v>46308.0</v>
      </c>
      <c r="D75" s="8" t="str">
        <f t="shared" si="1"/>
        <v>Tuesday</v>
      </c>
      <c r="E75" s="31"/>
      <c r="F75" s="55"/>
      <c r="G75" s="11"/>
      <c r="H75" s="31"/>
      <c r="I75" s="11"/>
      <c r="J75" s="22"/>
      <c r="K75" s="32"/>
      <c r="L75" s="32"/>
      <c r="M75" s="32"/>
      <c r="N75" s="32"/>
      <c r="O75" s="56"/>
      <c r="P75" s="22" t="str">
        <f t="shared" si="2"/>
        <v/>
      </c>
    </row>
    <row r="76" ht="22.5" customHeight="1">
      <c r="A76" s="6">
        <v>75.0</v>
      </c>
      <c r="B76" s="11" t="str">
        <f>'Master Schedule'!B76</f>
        <v/>
      </c>
      <c r="C76" s="7">
        <v>46309.0</v>
      </c>
      <c r="D76" s="8" t="str">
        <f t="shared" si="1"/>
        <v>Wednesday</v>
      </c>
      <c r="E76" s="31"/>
      <c r="F76" s="55"/>
      <c r="G76" s="11"/>
      <c r="H76" s="31"/>
      <c r="I76" s="11"/>
      <c r="J76" s="22"/>
      <c r="K76" s="35"/>
      <c r="L76" s="35"/>
      <c r="M76" s="35"/>
      <c r="N76" s="35"/>
      <c r="O76" s="56"/>
      <c r="P76" s="22" t="str">
        <f t="shared" si="2"/>
        <v/>
      </c>
    </row>
    <row r="77" ht="22.5" customHeight="1">
      <c r="A77" s="6">
        <v>76.0</v>
      </c>
      <c r="B77" s="11" t="str">
        <f>'Master Schedule'!B77</f>
        <v/>
      </c>
      <c r="C77" s="7">
        <v>46310.0</v>
      </c>
      <c r="D77" s="8" t="str">
        <f t="shared" si="1"/>
        <v>Thursday</v>
      </c>
      <c r="E77" s="31"/>
      <c r="F77" s="55"/>
      <c r="G77" s="11"/>
      <c r="H77" s="31"/>
      <c r="I77" s="11"/>
      <c r="J77" s="22"/>
      <c r="K77" s="32"/>
      <c r="L77" s="32"/>
      <c r="M77" s="32"/>
      <c r="N77" s="32"/>
      <c r="O77" s="56"/>
      <c r="P77" s="22" t="str">
        <f t="shared" si="2"/>
        <v/>
      </c>
    </row>
    <row r="78" ht="22.5" customHeight="1">
      <c r="A78" s="6">
        <v>77.0</v>
      </c>
      <c r="B78" s="11" t="str">
        <f>'Master Schedule'!B78</f>
        <v/>
      </c>
      <c r="C78" s="7">
        <v>46311.0</v>
      </c>
      <c r="D78" s="8" t="str">
        <f t="shared" si="1"/>
        <v>Friday</v>
      </c>
      <c r="E78" s="31"/>
      <c r="F78" s="55"/>
      <c r="G78" s="11"/>
      <c r="H78" s="31"/>
      <c r="I78" s="11"/>
      <c r="J78" s="22"/>
      <c r="K78" s="35"/>
      <c r="L78" s="35"/>
      <c r="M78" s="35"/>
      <c r="N78" s="35"/>
      <c r="O78" s="56"/>
      <c r="P78" s="22" t="str">
        <f t="shared" si="2"/>
        <v/>
      </c>
    </row>
    <row r="79" ht="22.5" customHeight="1">
      <c r="A79" s="6">
        <v>78.0</v>
      </c>
      <c r="B79" s="11" t="str">
        <f>'Master Schedule'!B79</f>
        <v/>
      </c>
      <c r="C79" s="7">
        <v>46312.0</v>
      </c>
      <c r="D79" s="8" t="str">
        <f t="shared" si="1"/>
        <v>Saturday</v>
      </c>
      <c r="E79" s="50" t="s">
        <v>18</v>
      </c>
      <c r="F79" s="51">
        <v>0.6458333333333334</v>
      </c>
      <c r="G79" s="6" t="s">
        <v>36</v>
      </c>
      <c r="H79" s="50" t="s">
        <v>22</v>
      </c>
      <c r="I79" s="11"/>
      <c r="J79" s="22"/>
      <c r="K79" s="32"/>
      <c r="L79" s="32"/>
      <c r="M79" s="32"/>
      <c r="N79" s="32"/>
      <c r="O79" s="56"/>
      <c r="P79" s="22" t="str">
        <f t="shared" si="2"/>
        <v>⌛️ Pending</v>
      </c>
    </row>
    <row r="80" ht="22.5" customHeight="1">
      <c r="A80" s="6">
        <v>79.0</v>
      </c>
      <c r="B80" s="11" t="str">
        <f>'Master Schedule'!B80</f>
        <v/>
      </c>
      <c r="C80" s="7">
        <v>46313.0</v>
      </c>
      <c r="D80" s="8" t="str">
        <f t="shared" si="1"/>
        <v>Sunday</v>
      </c>
      <c r="E80" s="31"/>
      <c r="F80" s="55"/>
      <c r="G80" s="11"/>
      <c r="H80" s="31"/>
      <c r="I80" s="11"/>
      <c r="J80" s="22"/>
      <c r="K80" s="35"/>
      <c r="L80" s="35"/>
      <c r="M80" s="35"/>
      <c r="N80" s="35"/>
      <c r="O80" s="56"/>
      <c r="P80" s="22" t="str">
        <f t="shared" si="2"/>
        <v/>
      </c>
    </row>
    <row r="81" ht="22.5" customHeight="1">
      <c r="A81" s="6">
        <v>80.0</v>
      </c>
      <c r="B81" s="11" t="str">
        <f>'Master Schedule'!B81</f>
        <v/>
      </c>
      <c r="C81" s="7">
        <v>46314.0</v>
      </c>
      <c r="D81" s="8" t="str">
        <f t="shared" si="1"/>
        <v>Monday</v>
      </c>
      <c r="E81" s="31"/>
      <c r="F81" s="55"/>
      <c r="G81" s="11"/>
      <c r="H81" s="31"/>
      <c r="I81" s="11"/>
      <c r="J81" s="22"/>
      <c r="K81" s="32"/>
      <c r="L81" s="32"/>
      <c r="M81" s="32"/>
      <c r="N81" s="32"/>
      <c r="O81" s="56"/>
      <c r="P81" s="22" t="str">
        <f t="shared" si="2"/>
        <v/>
      </c>
    </row>
    <row r="82" ht="22.5" customHeight="1">
      <c r="A82" s="6">
        <v>81.0</v>
      </c>
      <c r="B82" s="11" t="str">
        <f>'Master Schedule'!B82</f>
        <v/>
      </c>
      <c r="C82" s="7">
        <v>46315.0</v>
      </c>
      <c r="D82" s="8" t="str">
        <f t="shared" si="1"/>
        <v>Tuesday</v>
      </c>
      <c r="E82" s="31"/>
      <c r="F82" s="55"/>
      <c r="G82" s="11"/>
      <c r="H82" s="31"/>
      <c r="I82" s="11"/>
      <c r="J82" s="22"/>
      <c r="K82" s="35"/>
      <c r="L82" s="35"/>
      <c r="M82" s="35"/>
      <c r="N82" s="35"/>
      <c r="O82" s="56"/>
      <c r="P82" s="22" t="str">
        <f t="shared" si="2"/>
        <v/>
      </c>
    </row>
    <row r="83" ht="22.5" customHeight="1">
      <c r="A83" s="6">
        <v>82.0</v>
      </c>
      <c r="B83" s="11" t="str">
        <f>'Master Schedule'!B83</f>
        <v/>
      </c>
      <c r="C83" s="7">
        <v>46316.0</v>
      </c>
      <c r="D83" s="8" t="str">
        <f t="shared" si="1"/>
        <v>Wednesday</v>
      </c>
      <c r="E83" s="31"/>
      <c r="F83" s="55"/>
      <c r="G83" s="11"/>
      <c r="H83" s="31"/>
      <c r="I83" s="11"/>
      <c r="J83" s="22"/>
      <c r="K83" s="32"/>
      <c r="L83" s="32"/>
      <c r="M83" s="32"/>
      <c r="N83" s="32"/>
      <c r="O83" s="56"/>
      <c r="P83" s="22" t="str">
        <f t="shared" si="2"/>
        <v/>
      </c>
    </row>
    <row r="84" ht="22.5" customHeight="1">
      <c r="A84" s="6">
        <v>83.0</v>
      </c>
      <c r="B84" s="11" t="str">
        <f>'Master Schedule'!B84</f>
        <v/>
      </c>
      <c r="C84" s="7">
        <v>46317.0</v>
      </c>
      <c r="D84" s="8" t="str">
        <f t="shared" si="1"/>
        <v>Thursday</v>
      </c>
      <c r="E84" s="31"/>
      <c r="F84" s="55"/>
      <c r="G84" s="11"/>
      <c r="H84" s="31"/>
      <c r="I84" s="11"/>
      <c r="J84" s="22"/>
      <c r="K84" s="35"/>
      <c r="L84" s="35"/>
      <c r="M84" s="35"/>
      <c r="N84" s="35"/>
      <c r="O84" s="56"/>
      <c r="P84" s="22" t="str">
        <f t="shared" si="2"/>
        <v/>
      </c>
    </row>
    <row r="85" ht="22.5" customHeight="1">
      <c r="A85" s="6">
        <v>84.0</v>
      </c>
      <c r="B85" s="11" t="str">
        <f>'Master Schedule'!B85</f>
        <v/>
      </c>
      <c r="C85" s="7">
        <v>46318.0</v>
      </c>
      <c r="D85" s="8" t="str">
        <f t="shared" si="1"/>
        <v>Friday</v>
      </c>
      <c r="E85" s="31"/>
      <c r="F85" s="55"/>
      <c r="G85" s="11"/>
      <c r="H85" s="31"/>
      <c r="I85" s="11"/>
      <c r="J85" s="22"/>
      <c r="K85" s="32"/>
      <c r="L85" s="32"/>
      <c r="M85" s="32"/>
      <c r="N85" s="32"/>
      <c r="O85" s="56"/>
      <c r="P85" s="22" t="str">
        <f t="shared" si="2"/>
        <v/>
      </c>
    </row>
    <row r="86" ht="22.5" customHeight="1">
      <c r="A86" s="6">
        <v>85.0</v>
      </c>
      <c r="B86" s="11" t="str">
        <f>'Master Schedule'!B86</f>
        <v/>
      </c>
      <c r="C86" s="7">
        <v>46319.0</v>
      </c>
      <c r="D86" s="8" t="str">
        <f t="shared" si="1"/>
        <v>Saturday</v>
      </c>
      <c r="E86" s="50" t="s">
        <v>18</v>
      </c>
      <c r="F86" s="51">
        <v>0.625</v>
      </c>
      <c r="G86" s="6" t="s">
        <v>37</v>
      </c>
      <c r="H86" s="50" t="s">
        <v>20</v>
      </c>
      <c r="I86" s="57">
        <v>0.4583333333333333</v>
      </c>
      <c r="J86" s="22"/>
      <c r="K86" s="35"/>
      <c r="L86" s="35"/>
      <c r="M86" s="35"/>
      <c r="N86" s="35"/>
      <c r="O86" s="56"/>
      <c r="P86" s="22" t="str">
        <f t="shared" si="2"/>
        <v>⌛️ Pending</v>
      </c>
    </row>
    <row r="87" ht="22.5" customHeight="1">
      <c r="A87" s="6">
        <v>86.0</v>
      </c>
      <c r="B87" s="11" t="str">
        <f>'Master Schedule'!B87</f>
        <v/>
      </c>
      <c r="C87" s="7">
        <v>46320.0</v>
      </c>
      <c r="D87" s="8" t="str">
        <f t="shared" si="1"/>
        <v>Sunday</v>
      </c>
      <c r="E87" s="50" t="s">
        <v>18</v>
      </c>
      <c r="F87" s="51">
        <v>0.5833333333333334</v>
      </c>
      <c r="G87" s="6" t="s">
        <v>38</v>
      </c>
      <c r="H87" s="50" t="s">
        <v>20</v>
      </c>
      <c r="I87" s="11"/>
      <c r="J87" s="52" t="s">
        <v>39</v>
      </c>
      <c r="K87" s="32"/>
      <c r="L87" s="32"/>
      <c r="M87" s="32"/>
      <c r="N87" s="32"/>
      <c r="O87" s="56"/>
      <c r="P87" s="22" t="str">
        <f t="shared" si="2"/>
        <v>⌛️ Pending</v>
      </c>
    </row>
    <row r="88" ht="22.5" customHeight="1">
      <c r="A88" s="6">
        <v>87.0</v>
      </c>
      <c r="B88" s="11" t="str">
        <f>'Master Schedule'!B88</f>
        <v/>
      </c>
      <c r="C88" s="7">
        <v>46321.0</v>
      </c>
      <c r="D88" s="8" t="str">
        <f t="shared" si="1"/>
        <v>Monday</v>
      </c>
      <c r="E88" s="31"/>
      <c r="F88" s="55"/>
      <c r="G88" s="11"/>
      <c r="H88" s="31"/>
      <c r="I88" s="11"/>
      <c r="J88" s="22"/>
      <c r="K88" s="35"/>
      <c r="L88" s="35"/>
      <c r="M88" s="35"/>
      <c r="N88" s="35"/>
      <c r="O88" s="56"/>
      <c r="P88" s="22" t="str">
        <f t="shared" si="2"/>
        <v/>
      </c>
    </row>
    <row r="89" ht="22.5" customHeight="1">
      <c r="A89" s="6">
        <v>88.0</v>
      </c>
      <c r="B89" s="11" t="str">
        <f>'Master Schedule'!B89</f>
        <v/>
      </c>
      <c r="C89" s="7">
        <v>46322.0</v>
      </c>
      <c r="D89" s="8" t="str">
        <f t="shared" si="1"/>
        <v>Tuesday</v>
      </c>
      <c r="E89" s="31"/>
      <c r="F89" s="55"/>
      <c r="G89" s="11"/>
      <c r="H89" s="31"/>
      <c r="I89" s="11"/>
      <c r="J89" s="22"/>
      <c r="K89" s="32"/>
      <c r="L89" s="32"/>
      <c r="M89" s="32"/>
      <c r="N89" s="32"/>
      <c r="O89" s="56"/>
      <c r="P89" s="22" t="str">
        <f t="shared" si="2"/>
        <v/>
      </c>
    </row>
    <row r="90" ht="22.5" customHeight="1">
      <c r="A90" s="6">
        <v>89.0</v>
      </c>
      <c r="B90" s="11" t="str">
        <f>'Master Schedule'!B90</f>
        <v/>
      </c>
      <c r="C90" s="7">
        <v>46323.0</v>
      </c>
      <c r="D90" s="8" t="str">
        <f t="shared" si="1"/>
        <v>Wednesday</v>
      </c>
      <c r="E90" s="50" t="s">
        <v>18</v>
      </c>
      <c r="F90" s="51">
        <v>0.7916666666666666</v>
      </c>
      <c r="G90" s="6" t="s">
        <v>40</v>
      </c>
      <c r="H90" s="50" t="s">
        <v>22</v>
      </c>
      <c r="I90" s="11"/>
      <c r="J90" s="22"/>
      <c r="K90" s="35"/>
      <c r="L90" s="35"/>
      <c r="M90" s="35"/>
      <c r="N90" s="35"/>
      <c r="O90" s="56"/>
      <c r="P90" s="22" t="str">
        <f t="shared" si="2"/>
        <v>⌛️ Pending</v>
      </c>
    </row>
    <row r="91" ht="22.5" customHeight="1">
      <c r="A91" s="6">
        <v>90.0</v>
      </c>
      <c r="B91" s="11" t="str">
        <f>'Master Schedule'!B91</f>
        <v/>
      </c>
      <c r="C91" s="7">
        <v>46324.0</v>
      </c>
      <c r="D91" s="8" t="str">
        <f t="shared" si="1"/>
        <v>Thursday</v>
      </c>
      <c r="E91" s="31"/>
      <c r="F91" s="55"/>
      <c r="G91" s="11"/>
      <c r="H91" s="31"/>
      <c r="I91" s="11"/>
      <c r="J91" s="22"/>
      <c r="K91" s="32"/>
      <c r="L91" s="32"/>
      <c r="M91" s="32"/>
      <c r="N91" s="32"/>
      <c r="O91" s="56"/>
      <c r="P91" s="22" t="str">
        <f t="shared" si="2"/>
        <v/>
      </c>
    </row>
    <row r="92" ht="22.5" customHeight="1">
      <c r="A92" s="6">
        <v>91.0</v>
      </c>
      <c r="B92" s="11" t="str">
        <f>'Master Schedule'!B92</f>
        <v/>
      </c>
      <c r="C92" s="7">
        <v>46325.0</v>
      </c>
      <c r="D92" s="8" t="str">
        <f t="shared" si="1"/>
        <v>Friday</v>
      </c>
      <c r="E92" s="31"/>
      <c r="F92" s="55"/>
      <c r="G92" s="11"/>
      <c r="H92" s="31"/>
      <c r="I92" s="11"/>
      <c r="J92" s="22"/>
      <c r="K92" s="35"/>
      <c r="L92" s="35"/>
      <c r="M92" s="35"/>
      <c r="N92" s="35"/>
      <c r="O92" s="56"/>
      <c r="P92" s="22" t="str">
        <f t="shared" si="2"/>
        <v/>
      </c>
    </row>
    <row r="93" ht="22.5" customHeight="1">
      <c r="A93" s="6">
        <v>92.0</v>
      </c>
      <c r="B93" s="11" t="str">
        <f>'Master Schedule'!B93</f>
        <v/>
      </c>
      <c r="C93" s="7">
        <v>46326.0</v>
      </c>
      <c r="D93" s="8" t="str">
        <f t="shared" si="1"/>
        <v>Saturday</v>
      </c>
      <c r="E93" s="31"/>
      <c r="F93" s="55"/>
      <c r="G93" s="11"/>
      <c r="H93" s="31"/>
      <c r="I93" s="11"/>
      <c r="J93" s="22"/>
      <c r="K93" s="32"/>
      <c r="L93" s="32"/>
      <c r="M93" s="32"/>
      <c r="N93" s="32"/>
      <c r="O93" s="56"/>
      <c r="P93" s="22" t="str">
        <f t="shared" si="2"/>
        <v/>
      </c>
    </row>
    <row r="94" ht="22.5" customHeight="1">
      <c r="A94" s="6">
        <v>93.0</v>
      </c>
      <c r="B94" s="11" t="str">
        <f>'Master Schedule'!B94</f>
        <v/>
      </c>
      <c r="C94" s="7">
        <v>46327.0</v>
      </c>
      <c r="D94" s="8" t="str">
        <f t="shared" si="1"/>
        <v>Sunday</v>
      </c>
      <c r="E94" s="31"/>
      <c r="F94" s="55"/>
      <c r="G94" s="11"/>
      <c r="H94" s="31"/>
      <c r="I94" s="11"/>
      <c r="J94" s="22"/>
      <c r="K94" s="35"/>
      <c r="L94" s="35"/>
      <c r="M94" s="35"/>
      <c r="N94" s="35"/>
      <c r="O94" s="56"/>
      <c r="P94" s="22" t="str">
        <f t="shared" si="2"/>
        <v/>
      </c>
    </row>
    <row r="95" ht="22.5" customHeight="1">
      <c r="A95" s="6">
        <v>94.0</v>
      </c>
      <c r="B95" s="11" t="str">
        <f>'Master Schedule'!B95</f>
        <v/>
      </c>
      <c r="C95" s="7">
        <v>46328.0</v>
      </c>
      <c r="D95" s="8" t="str">
        <f t="shared" si="1"/>
        <v>Monday</v>
      </c>
      <c r="E95" s="31"/>
      <c r="F95" s="55"/>
      <c r="G95" s="11"/>
      <c r="H95" s="31"/>
      <c r="I95" s="11"/>
      <c r="J95" s="22"/>
      <c r="K95" s="32"/>
      <c r="L95" s="32"/>
      <c r="M95" s="32"/>
      <c r="N95" s="32"/>
      <c r="O95" s="56"/>
      <c r="P95" s="22" t="str">
        <f t="shared" si="2"/>
        <v/>
      </c>
    </row>
    <row r="96" ht="22.5" customHeight="1">
      <c r="A96" s="6">
        <v>95.0</v>
      </c>
      <c r="B96" s="11" t="str">
        <f>'Master Schedule'!B96</f>
        <v/>
      </c>
      <c r="C96" s="7">
        <v>46329.0</v>
      </c>
      <c r="D96" s="8" t="str">
        <f t="shared" si="1"/>
        <v>Tuesday</v>
      </c>
      <c r="E96" s="31"/>
      <c r="F96" s="55"/>
      <c r="G96" s="11"/>
      <c r="H96" s="31"/>
      <c r="I96" s="11"/>
      <c r="J96" s="22"/>
      <c r="K96" s="35"/>
      <c r="L96" s="35"/>
      <c r="M96" s="35"/>
      <c r="N96" s="35"/>
      <c r="O96" s="56"/>
      <c r="P96" s="22" t="str">
        <f t="shared" si="2"/>
        <v/>
      </c>
    </row>
    <row r="97" ht="22.5" customHeight="1">
      <c r="A97" s="6">
        <v>96.0</v>
      </c>
      <c r="B97" s="11" t="str">
        <f>'Master Schedule'!B97</f>
        <v/>
      </c>
      <c r="C97" s="7">
        <v>46330.0</v>
      </c>
      <c r="D97" s="8" t="str">
        <f t="shared" si="1"/>
        <v>Wednesday</v>
      </c>
      <c r="E97" s="31"/>
      <c r="F97" s="55"/>
      <c r="G97" s="11"/>
      <c r="H97" s="31"/>
      <c r="I97" s="11"/>
      <c r="J97" s="22"/>
      <c r="K97" s="32"/>
      <c r="L97" s="32"/>
      <c r="M97" s="32"/>
      <c r="N97" s="32"/>
      <c r="O97" s="56"/>
      <c r="P97" s="22" t="str">
        <f t="shared" si="2"/>
        <v/>
      </c>
    </row>
    <row r="98" ht="22.5" customHeight="1">
      <c r="A98" s="6">
        <v>97.0</v>
      </c>
      <c r="B98" s="11" t="str">
        <f>'Master Schedule'!B98</f>
        <v/>
      </c>
      <c r="C98" s="7">
        <v>46331.0</v>
      </c>
      <c r="D98" s="8" t="str">
        <f t="shared" si="1"/>
        <v>Thursday</v>
      </c>
      <c r="E98" s="31"/>
      <c r="F98" s="55"/>
      <c r="G98" s="11"/>
      <c r="H98" s="31"/>
      <c r="I98" s="11"/>
      <c r="J98" s="22"/>
      <c r="K98" s="35"/>
      <c r="L98" s="35"/>
      <c r="M98" s="35"/>
      <c r="N98" s="35"/>
      <c r="O98" s="56"/>
      <c r="P98" s="22" t="str">
        <f t="shared" si="2"/>
        <v/>
      </c>
    </row>
    <row r="99" ht="22.5" customHeight="1">
      <c r="A99" s="6">
        <v>98.0</v>
      </c>
      <c r="B99" s="11" t="str">
        <f>'Master Schedule'!B99</f>
        <v/>
      </c>
      <c r="C99" s="7">
        <v>46332.0</v>
      </c>
      <c r="D99" s="8" t="str">
        <f t="shared" si="1"/>
        <v>Friday</v>
      </c>
      <c r="E99" s="31"/>
      <c r="F99" s="55"/>
      <c r="G99" s="11"/>
      <c r="H99" s="31"/>
      <c r="I99" s="11"/>
      <c r="J99" s="22"/>
      <c r="K99" s="32"/>
      <c r="L99" s="32"/>
      <c r="M99" s="32"/>
      <c r="N99" s="32"/>
      <c r="O99" s="56"/>
      <c r="P99" s="22" t="str">
        <f t="shared" si="2"/>
        <v/>
      </c>
    </row>
    <row r="100" ht="22.5" customHeight="1">
      <c r="A100" s="6">
        <v>99.0</v>
      </c>
      <c r="B100" s="11" t="str">
        <f>'Master Schedule'!B100</f>
        <v/>
      </c>
      <c r="C100" s="7">
        <v>46333.0</v>
      </c>
      <c r="D100" s="8" t="str">
        <f t="shared" si="1"/>
        <v>Saturday</v>
      </c>
      <c r="E100" s="31"/>
      <c r="F100" s="55"/>
      <c r="G100" s="11"/>
      <c r="H100" s="31"/>
      <c r="I100" s="11"/>
      <c r="J100" s="22"/>
      <c r="K100" s="35"/>
      <c r="L100" s="35"/>
      <c r="M100" s="35"/>
      <c r="N100" s="35"/>
      <c r="O100" s="56"/>
      <c r="P100" s="22" t="str">
        <f t="shared" si="2"/>
        <v/>
      </c>
    </row>
    <row r="101" ht="22.5" customHeight="1">
      <c r="A101" s="6">
        <v>100.0</v>
      </c>
      <c r="B101" s="11" t="str">
        <f>'Master Schedule'!B101</f>
        <v/>
      </c>
      <c r="C101" s="7">
        <v>46334.0</v>
      </c>
      <c r="D101" s="8" t="str">
        <f t="shared" si="1"/>
        <v>Sunday</v>
      </c>
      <c r="E101" s="31"/>
      <c r="F101" s="55"/>
      <c r="G101" s="11"/>
      <c r="H101" s="31"/>
      <c r="I101" s="11"/>
      <c r="J101" s="22"/>
      <c r="K101" s="32"/>
      <c r="L101" s="32"/>
      <c r="M101" s="32"/>
      <c r="N101" s="32"/>
      <c r="O101" s="56"/>
      <c r="P101" s="22" t="str">
        <f t="shared" si="2"/>
        <v/>
      </c>
    </row>
    <row r="102" ht="22.5" customHeight="1">
      <c r="A102" s="6">
        <v>101.0</v>
      </c>
      <c r="B102" s="11" t="str">
        <f>'Master Schedule'!B102</f>
        <v/>
      </c>
      <c r="C102" s="7">
        <v>46335.0</v>
      </c>
      <c r="D102" s="8" t="str">
        <f t="shared" si="1"/>
        <v>Monday</v>
      </c>
      <c r="E102" s="31"/>
      <c r="F102" s="55"/>
      <c r="G102" s="11"/>
      <c r="H102" s="31"/>
      <c r="I102" s="11"/>
      <c r="J102" s="22"/>
      <c r="K102" s="35"/>
      <c r="L102" s="35"/>
      <c r="M102" s="35"/>
      <c r="N102" s="35"/>
      <c r="O102" s="56"/>
      <c r="P102" s="22" t="str">
        <f t="shared" si="2"/>
        <v/>
      </c>
    </row>
    <row r="103" ht="22.5" customHeight="1">
      <c r="A103" s="6">
        <v>102.0</v>
      </c>
      <c r="B103" s="11" t="str">
        <f>'Master Schedule'!B103</f>
        <v/>
      </c>
      <c r="C103" s="7">
        <v>46336.0</v>
      </c>
      <c r="D103" s="8" t="str">
        <f t="shared" si="1"/>
        <v>Tuesday</v>
      </c>
      <c r="E103" s="31"/>
      <c r="F103" s="55"/>
      <c r="G103" s="11"/>
      <c r="H103" s="31"/>
      <c r="I103" s="11"/>
      <c r="J103" s="22"/>
      <c r="K103" s="32"/>
      <c r="L103" s="32"/>
      <c r="M103" s="32"/>
      <c r="N103" s="32"/>
      <c r="O103" s="56"/>
      <c r="P103" s="22" t="str">
        <f t="shared" si="2"/>
        <v/>
      </c>
    </row>
    <row r="104" ht="22.5" customHeight="1">
      <c r="A104" s="6">
        <v>103.0</v>
      </c>
      <c r="B104" s="11" t="str">
        <f>'Master Schedule'!B104</f>
        <v/>
      </c>
      <c r="C104" s="7">
        <v>46337.0</v>
      </c>
      <c r="D104" s="8" t="str">
        <f t="shared" si="1"/>
        <v>Wednesday</v>
      </c>
      <c r="E104" s="31"/>
      <c r="F104" s="55"/>
      <c r="G104" s="11"/>
      <c r="H104" s="31"/>
      <c r="I104" s="11"/>
      <c r="J104" s="22"/>
      <c r="K104" s="35"/>
      <c r="L104" s="35"/>
      <c r="M104" s="35"/>
      <c r="N104" s="35"/>
      <c r="O104" s="56"/>
      <c r="P104" s="22" t="str">
        <f t="shared" si="2"/>
        <v/>
      </c>
    </row>
    <row r="105" ht="22.5" customHeight="1">
      <c r="A105" s="6">
        <v>104.0</v>
      </c>
      <c r="B105" s="11" t="str">
        <f>'Master Schedule'!B105</f>
        <v/>
      </c>
      <c r="C105" s="7">
        <v>46338.0</v>
      </c>
      <c r="D105" s="8" t="str">
        <f t="shared" si="1"/>
        <v>Thursday</v>
      </c>
      <c r="E105" s="31"/>
      <c r="F105" s="55"/>
      <c r="G105" s="11"/>
      <c r="H105" s="31"/>
      <c r="I105" s="11"/>
      <c r="J105" s="22"/>
      <c r="K105" s="32"/>
      <c r="L105" s="32"/>
      <c r="M105" s="32"/>
      <c r="N105" s="32"/>
      <c r="O105" s="56"/>
      <c r="P105" s="22" t="str">
        <f t="shared" si="2"/>
        <v/>
      </c>
    </row>
    <row r="106" ht="22.5" customHeight="1">
      <c r="A106" s="6">
        <v>105.0</v>
      </c>
      <c r="B106" s="11" t="str">
        <f>'Master Schedule'!B106</f>
        <v/>
      </c>
      <c r="C106" s="7">
        <v>46339.0</v>
      </c>
      <c r="D106" s="8" t="str">
        <f t="shared" si="1"/>
        <v>Friday</v>
      </c>
      <c r="E106" s="31"/>
      <c r="F106" s="55"/>
      <c r="G106" s="11"/>
      <c r="H106" s="31"/>
      <c r="I106" s="11"/>
      <c r="J106" s="22"/>
      <c r="K106" s="35"/>
      <c r="L106" s="35"/>
      <c r="M106" s="35"/>
      <c r="N106" s="35"/>
      <c r="O106" s="56"/>
      <c r="P106" s="22" t="str">
        <f t="shared" si="2"/>
        <v/>
      </c>
    </row>
    <row r="107" ht="22.5" customHeight="1">
      <c r="A107" s="6">
        <v>106.0</v>
      </c>
      <c r="B107" s="11" t="str">
        <f>'Master Schedule'!B107</f>
        <v/>
      </c>
      <c r="C107" s="7">
        <v>46340.0</v>
      </c>
      <c r="D107" s="8" t="str">
        <f t="shared" si="1"/>
        <v>Saturday</v>
      </c>
      <c r="E107" s="31"/>
      <c r="F107" s="55"/>
      <c r="G107" s="11"/>
      <c r="H107" s="31"/>
      <c r="I107" s="11"/>
      <c r="J107" s="22"/>
      <c r="K107" s="32"/>
      <c r="L107" s="32"/>
      <c r="M107" s="32"/>
      <c r="N107" s="32"/>
      <c r="O107" s="56"/>
      <c r="P107" s="22" t="str">
        <f t="shared" si="2"/>
        <v/>
      </c>
    </row>
    <row r="108" ht="22.5" customHeight="1">
      <c r="A108" s="6">
        <v>107.0</v>
      </c>
      <c r="B108" s="11" t="str">
        <f>'Master Schedule'!B108</f>
        <v/>
      </c>
      <c r="C108" s="7">
        <v>46341.0</v>
      </c>
      <c r="D108" s="8" t="str">
        <f t="shared" si="1"/>
        <v>Sunday</v>
      </c>
      <c r="E108" s="31"/>
      <c r="F108" s="55"/>
      <c r="G108" s="11"/>
      <c r="H108" s="31"/>
      <c r="I108" s="11"/>
      <c r="J108" s="22"/>
      <c r="K108" s="35"/>
      <c r="L108" s="35"/>
      <c r="M108" s="35"/>
      <c r="N108" s="35"/>
      <c r="O108" s="56"/>
      <c r="P108" s="22" t="str">
        <f t="shared" si="2"/>
        <v/>
      </c>
    </row>
    <row r="109" ht="22.5" customHeight="1">
      <c r="A109" s="6">
        <v>108.0</v>
      </c>
      <c r="B109" s="11" t="str">
        <f>'Master Schedule'!B109</f>
        <v/>
      </c>
      <c r="C109" s="7">
        <v>46342.0</v>
      </c>
      <c r="D109" s="8" t="str">
        <f t="shared" si="1"/>
        <v>Monday</v>
      </c>
      <c r="E109" s="31"/>
      <c r="F109" s="55"/>
      <c r="G109" s="11"/>
      <c r="H109" s="31"/>
      <c r="I109" s="11"/>
      <c r="J109" s="22"/>
      <c r="K109" s="32"/>
      <c r="L109" s="32"/>
      <c r="M109" s="32"/>
      <c r="N109" s="32"/>
      <c r="O109" s="56"/>
      <c r="P109" s="22" t="str">
        <f t="shared" si="2"/>
        <v/>
      </c>
    </row>
    <row r="110" ht="22.5" customHeight="1">
      <c r="A110" s="6">
        <v>109.0</v>
      </c>
      <c r="B110" s="11" t="str">
        <f>'Master Schedule'!B110</f>
        <v/>
      </c>
      <c r="C110" s="7">
        <v>46343.0</v>
      </c>
      <c r="D110" s="8" t="str">
        <f t="shared" si="1"/>
        <v>Tuesday</v>
      </c>
      <c r="E110" s="31"/>
      <c r="F110" s="55"/>
      <c r="G110" s="11"/>
      <c r="H110" s="31"/>
      <c r="I110" s="11"/>
      <c r="J110" s="22"/>
      <c r="K110" s="35"/>
      <c r="L110" s="35"/>
      <c r="M110" s="35"/>
      <c r="N110" s="35"/>
      <c r="O110" s="56"/>
      <c r="P110" s="22" t="str">
        <f t="shared" si="2"/>
        <v/>
      </c>
    </row>
    <row r="111" ht="22.5" customHeight="1">
      <c r="A111" s="6">
        <v>110.0</v>
      </c>
      <c r="B111" s="11" t="str">
        <f>'Master Schedule'!B111</f>
        <v/>
      </c>
      <c r="C111" s="7">
        <v>46344.0</v>
      </c>
      <c r="D111" s="8" t="str">
        <f t="shared" si="1"/>
        <v>Wednesday</v>
      </c>
      <c r="E111" s="31"/>
      <c r="F111" s="55"/>
      <c r="G111" s="11"/>
      <c r="H111" s="31"/>
      <c r="I111" s="11"/>
      <c r="J111" s="22"/>
      <c r="K111" s="32"/>
      <c r="L111" s="32"/>
      <c r="M111" s="32"/>
      <c r="N111" s="32"/>
      <c r="O111" s="56"/>
      <c r="P111" s="22" t="str">
        <f t="shared" si="2"/>
        <v/>
      </c>
    </row>
    <row r="112" ht="22.5" customHeight="1">
      <c r="A112" s="6">
        <v>111.0</v>
      </c>
      <c r="B112" s="11" t="str">
        <f>'Master Schedule'!B112</f>
        <v/>
      </c>
      <c r="C112" s="7">
        <v>46345.0</v>
      </c>
      <c r="D112" s="8" t="str">
        <f t="shared" si="1"/>
        <v>Thursday</v>
      </c>
      <c r="E112" s="31"/>
      <c r="F112" s="55"/>
      <c r="G112" s="11"/>
      <c r="H112" s="31"/>
      <c r="I112" s="11"/>
      <c r="J112" s="22"/>
      <c r="K112" s="35"/>
      <c r="L112" s="35"/>
      <c r="M112" s="35"/>
      <c r="N112" s="35"/>
      <c r="O112" s="56"/>
      <c r="P112" s="22" t="str">
        <f t="shared" si="2"/>
        <v/>
      </c>
    </row>
    <row r="113" ht="22.5" customHeight="1">
      <c r="A113" s="6">
        <v>112.0</v>
      </c>
      <c r="B113" s="11" t="str">
        <f>'Master Schedule'!B113</f>
        <v/>
      </c>
      <c r="C113" s="7">
        <v>46346.0</v>
      </c>
      <c r="D113" s="8" t="str">
        <f t="shared" si="1"/>
        <v>Friday</v>
      </c>
      <c r="E113" s="31"/>
      <c r="F113" s="55"/>
      <c r="G113" s="11"/>
      <c r="H113" s="31"/>
      <c r="I113" s="11"/>
      <c r="J113" s="22"/>
      <c r="K113" s="32"/>
      <c r="L113" s="32"/>
      <c r="M113" s="32"/>
      <c r="N113" s="32"/>
      <c r="O113" s="56"/>
      <c r="P113" s="22" t="str">
        <f t="shared" si="2"/>
        <v/>
      </c>
    </row>
    <row r="114" ht="22.5" customHeight="1">
      <c r="A114" s="6">
        <v>113.0</v>
      </c>
      <c r="B114" s="11" t="str">
        <f>'Master Schedule'!B114</f>
        <v/>
      </c>
      <c r="C114" s="7">
        <v>46347.0</v>
      </c>
      <c r="D114" s="8" t="str">
        <f t="shared" si="1"/>
        <v>Saturday</v>
      </c>
      <c r="E114" s="31"/>
      <c r="F114" s="55"/>
      <c r="G114" s="11"/>
      <c r="H114" s="31"/>
      <c r="I114" s="11"/>
      <c r="J114" s="22"/>
      <c r="K114" s="35"/>
      <c r="L114" s="35"/>
      <c r="M114" s="35"/>
      <c r="N114" s="35"/>
      <c r="O114" s="56"/>
      <c r="P114" s="22" t="str">
        <f t="shared" si="2"/>
        <v/>
      </c>
    </row>
    <row r="115" ht="22.5" customHeight="1">
      <c r="A115" s="6">
        <v>114.0</v>
      </c>
      <c r="B115" s="11" t="str">
        <f>'Master Schedule'!B115</f>
        <v/>
      </c>
      <c r="C115" s="7">
        <v>46348.0</v>
      </c>
      <c r="D115" s="8" t="str">
        <f t="shared" si="1"/>
        <v>Sunday</v>
      </c>
      <c r="E115" s="31"/>
      <c r="F115" s="55"/>
      <c r="G115" s="11"/>
      <c r="H115" s="31"/>
      <c r="I115" s="11"/>
      <c r="J115" s="22"/>
      <c r="K115" s="32"/>
      <c r="L115" s="32"/>
      <c r="M115" s="32"/>
      <c r="N115" s="32"/>
      <c r="O115" s="56"/>
      <c r="P115" s="22" t="str">
        <f t="shared" si="2"/>
        <v/>
      </c>
    </row>
    <row r="116" ht="22.5" customHeight="1">
      <c r="A116" s="6">
        <v>115.0</v>
      </c>
      <c r="B116" s="11" t="str">
        <f>'Master Schedule'!B116</f>
        <v/>
      </c>
      <c r="C116" s="7">
        <v>46349.0</v>
      </c>
      <c r="D116" s="8" t="str">
        <f t="shared" si="1"/>
        <v>Monday</v>
      </c>
      <c r="E116" s="31"/>
      <c r="F116" s="55"/>
      <c r="G116" s="11"/>
      <c r="H116" s="31"/>
      <c r="I116" s="11"/>
      <c r="J116" s="22"/>
      <c r="K116" s="35"/>
      <c r="L116" s="35"/>
      <c r="M116" s="35"/>
      <c r="N116" s="35"/>
      <c r="O116" s="56"/>
      <c r="P116" s="22" t="str">
        <f t="shared" si="2"/>
        <v/>
      </c>
    </row>
    <row r="117" ht="22.5" customHeight="1">
      <c r="A117" s="6">
        <v>116.0</v>
      </c>
      <c r="B117" s="11" t="str">
        <f>'Master Schedule'!B117</f>
        <v/>
      </c>
      <c r="C117" s="7">
        <v>46350.0</v>
      </c>
      <c r="D117" s="8" t="str">
        <f t="shared" si="1"/>
        <v>Tuesday</v>
      </c>
      <c r="E117" s="31"/>
      <c r="F117" s="55"/>
      <c r="G117" s="11"/>
      <c r="H117" s="31"/>
      <c r="I117" s="11"/>
      <c r="J117" s="22"/>
      <c r="K117" s="32"/>
      <c r="L117" s="32"/>
      <c r="M117" s="32"/>
      <c r="N117" s="32"/>
      <c r="O117" s="56"/>
      <c r="P117" s="22" t="str">
        <f t="shared" si="2"/>
        <v/>
      </c>
    </row>
    <row r="118" ht="22.5" customHeight="1">
      <c r="A118" s="6">
        <v>117.0</v>
      </c>
      <c r="B118" s="11" t="str">
        <f>'Master Schedule'!B118</f>
        <v/>
      </c>
      <c r="C118" s="7">
        <v>46351.0</v>
      </c>
      <c r="D118" s="8" t="str">
        <f t="shared" si="1"/>
        <v>Wednesday</v>
      </c>
      <c r="E118" s="31"/>
      <c r="F118" s="55"/>
      <c r="G118" s="11"/>
      <c r="H118" s="31"/>
      <c r="I118" s="11"/>
      <c r="J118" s="22"/>
      <c r="K118" s="35"/>
      <c r="L118" s="35"/>
      <c r="M118" s="35"/>
      <c r="N118" s="35"/>
      <c r="O118" s="56"/>
      <c r="P118" s="22" t="str">
        <f t="shared" si="2"/>
        <v/>
      </c>
    </row>
    <row r="119" ht="22.5" customHeight="1">
      <c r="A119" s="6">
        <v>118.0</v>
      </c>
      <c r="B119" s="11" t="str">
        <f>'Master Schedule'!B119</f>
        <v/>
      </c>
      <c r="C119" s="7">
        <v>46352.0</v>
      </c>
      <c r="D119" s="8" t="str">
        <f t="shared" si="1"/>
        <v>Thursday</v>
      </c>
      <c r="E119" s="31"/>
      <c r="F119" s="55"/>
      <c r="G119" s="11"/>
      <c r="H119" s="31"/>
      <c r="I119" s="11"/>
      <c r="J119" s="22"/>
      <c r="K119" s="32"/>
      <c r="L119" s="32"/>
      <c r="M119" s="32"/>
      <c r="N119" s="32"/>
      <c r="O119" s="56"/>
      <c r="P119" s="22" t="str">
        <f t="shared" si="2"/>
        <v/>
      </c>
    </row>
    <row r="120" ht="22.5" customHeight="1">
      <c r="A120" s="6">
        <v>119.0</v>
      </c>
      <c r="B120" s="11" t="str">
        <f>'Master Schedule'!B120</f>
        <v/>
      </c>
      <c r="C120" s="7">
        <v>46353.0</v>
      </c>
      <c r="D120" s="8" t="str">
        <f t="shared" si="1"/>
        <v>Friday</v>
      </c>
      <c r="E120" s="31"/>
      <c r="F120" s="55"/>
      <c r="G120" s="11"/>
      <c r="H120" s="31"/>
      <c r="I120" s="11"/>
      <c r="J120" s="22"/>
      <c r="K120" s="35"/>
      <c r="L120" s="35"/>
      <c r="M120" s="35"/>
      <c r="N120" s="35"/>
      <c r="O120" s="56"/>
      <c r="P120" s="22" t="str">
        <f t="shared" si="2"/>
        <v/>
      </c>
    </row>
    <row r="121" ht="22.5" customHeight="1">
      <c r="A121" s="6">
        <v>120.0</v>
      </c>
      <c r="B121" s="11" t="str">
        <f>'Master Schedule'!B121</f>
        <v/>
      </c>
      <c r="C121" s="7">
        <v>46354.0</v>
      </c>
      <c r="D121" s="8" t="str">
        <f t="shared" si="1"/>
        <v>Saturday</v>
      </c>
      <c r="E121" s="31"/>
      <c r="F121" s="55"/>
      <c r="G121" s="11"/>
      <c r="H121" s="31"/>
      <c r="I121" s="11"/>
      <c r="J121" s="22"/>
      <c r="K121" s="32"/>
      <c r="L121" s="32"/>
      <c r="M121" s="32"/>
      <c r="N121" s="32"/>
      <c r="O121" s="56"/>
      <c r="P121" s="22" t="str">
        <f t="shared" si="2"/>
        <v/>
      </c>
    </row>
    <row r="122" ht="22.5" customHeight="1">
      <c r="A122" s="6">
        <v>121.0</v>
      </c>
      <c r="B122" s="11" t="str">
        <f>'Master Schedule'!B122</f>
        <v/>
      </c>
      <c r="C122" s="7">
        <v>46355.0</v>
      </c>
      <c r="D122" s="8" t="str">
        <f t="shared" si="1"/>
        <v>Sunday</v>
      </c>
      <c r="E122" s="31"/>
      <c r="F122" s="55"/>
      <c r="G122" s="11"/>
      <c r="H122" s="31"/>
      <c r="I122" s="11"/>
      <c r="J122" s="22"/>
      <c r="K122" s="35"/>
      <c r="L122" s="35"/>
      <c r="M122" s="35"/>
      <c r="N122" s="35"/>
      <c r="O122" s="56"/>
      <c r="P122" s="22" t="str">
        <f t="shared" si="2"/>
        <v/>
      </c>
    </row>
    <row r="123" ht="22.5" customHeight="1">
      <c r="A123" s="6">
        <v>122.0</v>
      </c>
      <c r="B123" s="11" t="str">
        <f>'Master Schedule'!B123</f>
        <v/>
      </c>
      <c r="C123" s="7">
        <v>46356.0</v>
      </c>
      <c r="D123" s="8" t="str">
        <f t="shared" si="1"/>
        <v>Monday</v>
      </c>
      <c r="E123" s="31"/>
      <c r="F123" s="55"/>
      <c r="G123" s="11"/>
      <c r="H123" s="31"/>
      <c r="I123" s="11"/>
      <c r="J123" s="22"/>
      <c r="K123" s="32"/>
      <c r="L123" s="32"/>
      <c r="M123" s="32"/>
      <c r="N123" s="32"/>
      <c r="O123" s="56"/>
      <c r="P123" s="22" t="str">
        <f t="shared" si="2"/>
        <v/>
      </c>
    </row>
    <row r="124" ht="22.5" customHeight="1">
      <c r="A124" s="6">
        <v>123.0</v>
      </c>
      <c r="B124" s="11" t="str">
        <f>'Master Schedule'!B124</f>
        <v/>
      </c>
      <c r="C124" s="7">
        <v>46357.0</v>
      </c>
      <c r="D124" s="8" t="str">
        <f t="shared" si="1"/>
        <v>Tuesday</v>
      </c>
      <c r="E124" s="31"/>
      <c r="F124" s="55"/>
      <c r="G124" s="11"/>
      <c r="H124" s="31"/>
      <c r="I124" s="11"/>
      <c r="J124" s="22"/>
      <c r="K124" s="35"/>
      <c r="L124" s="35"/>
      <c r="M124" s="35"/>
      <c r="N124" s="35"/>
      <c r="O124" s="56"/>
      <c r="P124" s="22" t="str">
        <f t="shared" si="2"/>
        <v/>
      </c>
    </row>
    <row r="125" ht="22.5" customHeight="1">
      <c r="A125" s="6">
        <v>124.0</v>
      </c>
      <c r="B125" s="11" t="str">
        <f>'Master Schedule'!B125</f>
        <v/>
      </c>
      <c r="C125" s="7">
        <v>46358.0</v>
      </c>
      <c r="D125" s="8" t="str">
        <f t="shared" si="1"/>
        <v>Wednesday</v>
      </c>
      <c r="E125" s="31"/>
      <c r="F125" s="55"/>
      <c r="G125" s="11"/>
      <c r="H125" s="31"/>
      <c r="I125" s="11"/>
      <c r="J125" s="22"/>
      <c r="K125" s="32"/>
      <c r="L125" s="32"/>
      <c r="M125" s="32"/>
      <c r="N125" s="32"/>
      <c r="O125" s="56"/>
      <c r="P125" s="22" t="str">
        <f t="shared" si="2"/>
        <v/>
      </c>
    </row>
    <row r="126" ht="22.5" customHeight="1">
      <c r="A126" s="6">
        <v>125.0</v>
      </c>
      <c r="B126" s="11" t="str">
        <f>'Master Schedule'!B126</f>
        <v/>
      </c>
      <c r="C126" s="7">
        <v>46359.0</v>
      </c>
      <c r="D126" s="8" t="str">
        <f t="shared" si="1"/>
        <v>Thursday</v>
      </c>
      <c r="E126" s="31"/>
      <c r="F126" s="55"/>
      <c r="G126" s="11"/>
      <c r="H126" s="31"/>
      <c r="I126" s="11"/>
      <c r="J126" s="22"/>
      <c r="K126" s="35"/>
      <c r="L126" s="35"/>
      <c r="M126" s="35"/>
      <c r="N126" s="35"/>
      <c r="O126" s="56"/>
      <c r="P126" s="22" t="str">
        <f t="shared" si="2"/>
        <v/>
      </c>
    </row>
    <row r="127" ht="22.5" customHeight="1">
      <c r="A127" s="6">
        <v>126.0</v>
      </c>
      <c r="B127" s="11" t="str">
        <f>'Master Schedule'!B127</f>
        <v/>
      </c>
      <c r="C127" s="7">
        <v>46360.0</v>
      </c>
      <c r="D127" s="8" t="str">
        <f t="shared" si="1"/>
        <v>Friday</v>
      </c>
      <c r="E127" s="31"/>
      <c r="F127" s="55"/>
      <c r="G127" s="11"/>
      <c r="H127" s="31"/>
      <c r="I127" s="11"/>
      <c r="J127" s="22"/>
      <c r="K127" s="32"/>
      <c r="L127" s="32"/>
      <c r="M127" s="32"/>
      <c r="N127" s="32"/>
      <c r="O127" s="56"/>
      <c r="P127" s="22" t="str">
        <f t="shared" si="2"/>
        <v/>
      </c>
    </row>
    <row r="128" ht="22.5" customHeight="1">
      <c r="A128" s="6">
        <v>127.0</v>
      </c>
      <c r="B128" s="11" t="str">
        <f>'Master Schedule'!B128</f>
        <v/>
      </c>
      <c r="C128" s="7">
        <v>46361.0</v>
      </c>
      <c r="D128" s="8" t="str">
        <f t="shared" si="1"/>
        <v>Saturday</v>
      </c>
      <c r="E128" s="31"/>
      <c r="F128" s="55"/>
      <c r="G128" s="11"/>
      <c r="H128" s="31"/>
      <c r="I128" s="11"/>
      <c r="J128" s="22"/>
      <c r="K128" s="35"/>
      <c r="L128" s="35"/>
      <c r="M128" s="35"/>
      <c r="N128" s="35"/>
      <c r="O128" s="56"/>
      <c r="P128" s="22" t="str">
        <f t="shared" si="2"/>
        <v/>
      </c>
    </row>
    <row r="129" ht="22.5" customHeight="1">
      <c r="A129" s="6">
        <v>128.0</v>
      </c>
      <c r="B129" s="11" t="str">
        <f>'Master Schedule'!B129</f>
        <v/>
      </c>
      <c r="C129" s="7">
        <v>46362.0</v>
      </c>
      <c r="D129" s="8" t="str">
        <f t="shared" si="1"/>
        <v>Sunday</v>
      </c>
      <c r="E129" s="31"/>
      <c r="F129" s="55"/>
      <c r="G129" s="11"/>
      <c r="H129" s="31"/>
      <c r="I129" s="11"/>
      <c r="J129" s="22"/>
      <c r="K129" s="32"/>
      <c r="L129" s="32"/>
      <c r="M129" s="32"/>
      <c r="N129" s="32"/>
      <c r="O129" s="56"/>
      <c r="P129" s="22" t="str">
        <f t="shared" si="2"/>
        <v/>
      </c>
    </row>
    <row r="130" ht="22.5" customHeight="1">
      <c r="A130" s="6">
        <v>129.0</v>
      </c>
      <c r="B130" s="11" t="str">
        <f>'Master Schedule'!B130</f>
        <v/>
      </c>
      <c r="C130" s="7">
        <v>46363.0</v>
      </c>
      <c r="D130" s="8" t="str">
        <f t="shared" si="1"/>
        <v>Monday</v>
      </c>
      <c r="E130" s="31"/>
      <c r="F130" s="55"/>
      <c r="G130" s="11"/>
      <c r="H130" s="31"/>
      <c r="I130" s="11"/>
      <c r="J130" s="22"/>
      <c r="K130" s="35"/>
      <c r="L130" s="35"/>
      <c r="M130" s="35"/>
      <c r="N130" s="35"/>
      <c r="O130" s="56"/>
      <c r="P130" s="22" t="str">
        <f t="shared" si="2"/>
        <v/>
      </c>
    </row>
    <row r="131" ht="22.5" customHeight="1">
      <c r="A131" s="6">
        <v>130.0</v>
      </c>
      <c r="B131" s="11" t="str">
        <f>'Master Schedule'!B131</f>
        <v/>
      </c>
      <c r="C131" s="7">
        <v>46364.0</v>
      </c>
      <c r="D131" s="8" t="str">
        <f t="shared" si="1"/>
        <v>Tuesday</v>
      </c>
      <c r="E131" s="31"/>
      <c r="F131" s="55"/>
      <c r="G131" s="11"/>
      <c r="H131" s="31"/>
      <c r="I131" s="11"/>
      <c r="J131" s="22"/>
      <c r="K131" s="32"/>
      <c r="L131" s="32"/>
      <c r="M131" s="32"/>
      <c r="N131" s="32"/>
      <c r="O131" s="56"/>
      <c r="P131" s="22" t="str">
        <f t="shared" si="2"/>
        <v/>
      </c>
    </row>
    <row r="132" ht="22.5" customHeight="1">
      <c r="A132" s="6">
        <v>131.0</v>
      </c>
      <c r="B132" s="11" t="str">
        <f>'Master Schedule'!B132</f>
        <v/>
      </c>
      <c r="C132" s="7">
        <v>46365.0</v>
      </c>
      <c r="D132" s="8" t="str">
        <f t="shared" si="1"/>
        <v>Wednesday</v>
      </c>
      <c r="E132" s="31"/>
      <c r="F132" s="55"/>
      <c r="G132" s="11"/>
      <c r="H132" s="31"/>
      <c r="I132" s="11"/>
      <c r="J132" s="22"/>
      <c r="K132" s="35"/>
      <c r="L132" s="35"/>
      <c r="M132" s="35"/>
      <c r="N132" s="35"/>
      <c r="O132" s="56"/>
      <c r="P132" s="22" t="str">
        <f t="shared" si="2"/>
        <v/>
      </c>
    </row>
    <row r="133" ht="22.5" customHeight="1">
      <c r="A133" s="6">
        <v>132.0</v>
      </c>
      <c r="B133" s="11" t="str">
        <f>'Master Schedule'!B133</f>
        <v/>
      </c>
      <c r="C133" s="7">
        <v>46366.0</v>
      </c>
      <c r="D133" s="8" t="str">
        <f t="shared" si="1"/>
        <v>Thursday</v>
      </c>
      <c r="E133" s="31"/>
      <c r="F133" s="55"/>
      <c r="G133" s="11"/>
      <c r="H133" s="31"/>
      <c r="I133" s="11"/>
      <c r="J133" s="22"/>
      <c r="K133" s="32"/>
      <c r="L133" s="32"/>
      <c r="M133" s="32"/>
      <c r="N133" s="32"/>
      <c r="O133" s="56"/>
      <c r="P133" s="22" t="str">
        <f t="shared" si="2"/>
        <v/>
      </c>
    </row>
    <row r="134" ht="22.5" customHeight="1">
      <c r="A134" s="6">
        <v>133.0</v>
      </c>
      <c r="B134" s="11" t="str">
        <f>'Master Schedule'!B134</f>
        <v/>
      </c>
      <c r="C134" s="7">
        <v>46367.0</v>
      </c>
      <c r="D134" s="8" t="str">
        <f t="shared" si="1"/>
        <v>Friday</v>
      </c>
      <c r="E134" s="31"/>
      <c r="F134" s="55"/>
      <c r="G134" s="11"/>
      <c r="H134" s="31"/>
      <c r="I134" s="11"/>
      <c r="J134" s="22"/>
      <c r="K134" s="35"/>
      <c r="L134" s="35"/>
      <c r="M134" s="35"/>
      <c r="N134" s="35"/>
      <c r="O134" s="56"/>
      <c r="P134" s="22" t="str">
        <f t="shared" si="2"/>
        <v/>
      </c>
    </row>
    <row r="135" ht="22.5" customHeight="1">
      <c r="A135" s="6">
        <v>134.0</v>
      </c>
      <c r="B135" s="11" t="str">
        <f>'Master Schedule'!B135</f>
        <v/>
      </c>
      <c r="C135" s="7">
        <v>46368.0</v>
      </c>
      <c r="D135" s="8" t="str">
        <f t="shared" si="1"/>
        <v>Saturday</v>
      </c>
      <c r="E135" s="31"/>
      <c r="F135" s="55"/>
      <c r="G135" s="11"/>
      <c r="H135" s="31"/>
      <c r="I135" s="11"/>
      <c r="J135" s="22"/>
      <c r="K135" s="32"/>
      <c r="L135" s="32"/>
      <c r="M135" s="32"/>
      <c r="N135" s="32"/>
      <c r="O135" s="56"/>
      <c r="P135" s="22" t="str">
        <f t="shared" si="2"/>
        <v/>
      </c>
    </row>
    <row r="136" ht="22.5" customHeight="1">
      <c r="A136" s="6">
        <v>135.0</v>
      </c>
      <c r="B136" s="11" t="str">
        <f>'Master Schedule'!B136</f>
        <v/>
      </c>
      <c r="C136" s="7">
        <v>46369.0</v>
      </c>
      <c r="D136" s="8" t="str">
        <f t="shared" si="1"/>
        <v>Sunday</v>
      </c>
      <c r="E136" s="31"/>
      <c r="F136" s="55"/>
      <c r="G136" s="11"/>
      <c r="H136" s="31"/>
      <c r="I136" s="11"/>
      <c r="J136" s="22"/>
      <c r="K136" s="35"/>
      <c r="L136" s="35"/>
      <c r="M136" s="35"/>
      <c r="N136" s="35"/>
      <c r="O136" s="56"/>
      <c r="P136" s="22" t="str">
        <f t="shared" si="2"/>
        <v/>
      </c>
    </row>
    <row r="137" ht="22.5" customHeight="1">
      <c r="A137" s="6">
        <v>136.0</v>
      </c>
      <c r="B137" s="11" t="str">
        <f>'Master Schedule'!B137</f>
        <v/>
      </c>
      <c r="C137" s="7">
        <v>46370.0</v>
      </c>
      <c r="D137" s="8" t="str">
        <f t="shared" si="1"/>
        <v>Monday</v>
      </c>
      <c r="E137" s="31"/>
      <c r="F137" s="55"/>
      <c r="G137" s="11"/>
      <c r="H137" s="31"/>
      <c r="I137" s="11"/>
      <c r="J137" s="22"/>
      <c r="K137" s="32"/>
      <c r="L137" s="32"/>
      <c r="M137" s="32"/>
      <c r="N137" s="32"/>
      <c r="O137" s="56"/>
      <c r="P137" s="22" t="str">
        <f t="shared" si="2"/>
        <v/>
      </c>
    </row>
    <row r="138" ht="22.5" customHeight="1">
      <c r="A138" s="6">
        <v>137.0</v>
      </c>
      <c r="B138" s="11" t="str">
        <f>'Master Schedule'!B138</f>
        <v/>
      </c>
      <c r="C138" s="7">
        <v>46371.0</v>
      </c>
      <c r="D138" s="8" t="str">
        <f t="shared" si="1"/>
        <v>Tuesday</v>
      </c>
      <c r="E138" s="31"/>
      <c r="F138" s="55"/>
      <c r="G138" s="11"/>
      <c r="H138" s="31"/>
      <c r="I138" s="11"/>
      <c r="J138" s="22"/>
      <c r="K138" s="35"/>
      <c r="L138" s="35"/>
      <c r="M138" s="35"/>
      <c r="N138" s="35"/>
      <c r="O138" s="56"/>
      <c r="P138" s="22" t="str">
        <f t="shared" si="2"/>
        <v/>
      </c>
    </row>
    <row r="139" ht="22.5" customHeight="1">
      <c r="A139" s="6">
        <v>138.0</v>
      </c>
      <c r="B139" s="11" t="str">
        <f>'Master Schedule'!B139</f>
        <v/>
      </c>
      <c r="C139" s="7">
        <v>46372.0</v>
      </c>
      <c r="D139" s="8" t="str">
        <f t="shared" si="1"/>
        <v>Wednesday</v>
      </c>
      <c r="E139" s="31"/>
      <c r="F139" s="55"/>
      <c r="G139" s="11"/>
      <c r="H139" s="31"/>
      <c r="I139" s="11"/>
      <c r="J139" s="22"/>
      <c r="K139" s="32"/>
      <c r="L139" s="32"/>
      <c r="M139" s="32"/>
      <c r="N139" s="32"/>
      <c r="O139" s="56"/>
      <c r="P139" s="22" t="str">
        <f t="shared" si="2"/>
        <v/>
      </c>
    </row>
    <row r="140" ht="22.5" customHeight="1">
      <c r="A140" s="6">
        <v>139.0</v>
      </c>
      <c r="B140" s="11" t="str">
        <f>'Master Schedule'!B140</f>
        <v/>
      </c>
      <c r="C140" s="7">
        <v>46373.0</v>
      </c>
      <c r="D140" s="8" t="str">
        <f t="shared" si="1"/>
        <v>Thursday</v>
      </c>
      <c r="E140" s="31"/>
      <c r="F140" s="55"/>
      <c r="G140" s="11"/>
      <c r="H140" s="31"/>
      <c r="I140" s="11"/>
      <c r="J140" s="22"/>
      <c r="K140" s="35"/>
      <c r="L140" s="35"/>
      <c r="M140" s="35"/>
      <c r="N140" s="35"/>
      <c r="O140" s="56"/>
      <c r="P140" s="22" t="str">
        <f t="shared" si="2"/>
        <v/>
      </c>
    </row>
    <row r="141" ht="22.5" customHeight="1">
      <c r="A141" s="6">
        <v>140.0</v>
      </c>
      <c r="B141" s="11" t="str">
        <f>'Master Schedule'!B141</f>
        <v/>
      </c>
      <c r="C141" s="7">
        <v>46374.0</v>
      </c>
      <c r="D141" s="8" t="str">
        <f t="shared" si="1"/>
        <v>Friday</v>
      </c>
      <c r="E141" s="31"/>
      <c r="F141" s="55"/>
      <c r="G141" s="11"/>
      <c r="H141" s="31"/>
      <c r="I141" s="11"/>
      <c r="J141" s="22"/>
      <c r="K141" s="32"/>
      <c r="L141" s="32"/>
      <c r="M141" s="32"/>
      <c r="N141" s="32"/>
      <c r="O141" s="56"/>
      <c r="P141" s="22" t="str">
        <f t="shared" si="2"/>
        <v/>
      </c>
    </row>
    <row r="142" ht="22.5" customHeight="1">
      <c r="A142" s="6">
        <v>141.0</v>
      </c>
      <c r="B142" s="11" t="str">
        <f>'Master Schedule'!B142</f>
        <v/>
      </c>
      <c r="C142" s="7">
        <v>46375.0</v>
      </c>
      <c r="D142" s="8" t="str">
        <f t="shared" si="1"/>
        <v>Saturday</v>
      </c>
      <c r="E142" s="31"/>
      <c r="F142" s="55"/>
      <c r="G142" s="11"/>
      <c r="H142" s="31"/>
      <c r="I142" s="11"/>
      <c r="J142" s="22"/>
      <c r="K142" s="35"/>
      <c r="L142" s="35"/>
      <c r="M142" s="35"/>
      <c r="N142" s="35"/>
      <c r="O142" s="56"/>
      <c r="P142" s="22" t="str">
        <f t="shared" si="2"/>
        <v/>
      </c>
    </row>
    <row r="143" ht="22.5" customHeight="1">
      <c r="A143" s="6">
        <v>142.0</v>
      </c>
      <c r="B143" s="11" t="str">
        <f>'Master Schedule'!B143</f>
        <v/>
      </c>
      <c r="C143" s="7">
        <v>46376.0</v>
      </c>
      <c r="D143" s="8" t="str">
        <f t="shared" si="1"/>
        <v>Sunday</v>
      </c>
      <c r="E143" s="31"/>
      <c r="F143" s="55"/>
      <c r="G143" s="11"/>
      <c r="H143" s="31"/>
      <c r="I143" s="11"/>
      <c r="J143" s="22"/>
      <c r="K143" s="32"/>
      <c r="L143" s="32"/>
      <c r="M143" s="32"/>
      <c r="N143" s="32"/>
      <c r="O143" s="56"/>
      <c r="P143" s="22" t="str">
        <f t="shared" si="2"/>
        <v/>
      </c>
    </row>
    <row r="144" ht="22.5" customHeight="1">
      <c r="A144" s="6">
        <v>143.0</v>
      </c>
      <c r="B144" s="11" t="str">
        <f>'Master Schedule'!B144</f>
        <v/>
      </c>
      <c r="C144" s="7">
        <v>46377.0</v>
      </c>
      <c r="D144" s="8" t="str">
        <f t="shared" si="1"/>
        <v>Monday</v>
      </c>
      <c r="E144" s="31"/>
      <c r="F144" s="55"/>
      <c r="G144" s="11"/>
      <c r="H144" s="31"/>
      <c r="I144" s="11"/>
      <c r="J144" s="22"/>
      <c r="K144" s="35"/>
      <c r="L144" s="35"/>
      <c r="M144" s="35"/>
      <c r="N144" s="35"/>
      <c r="O144" s="56"/>
      <c r="P144" s="22" t="str">
        <f t="shared" si="2"/>
        <v/>
      </c>
    </row>
    <row r="145" ht="22.5" customHeight="1">
      <c r="A145" s="6">
        <v>144.0</v>
      </c>
      <c r="B145" s="11" t="str">
        <f>'Master Schedule'!B145</f>
        <v/>
      </c>
      <c r="C145" s="7">
        <v>46378.0</v>
      </c>
      <c r="D145" s="8" t="str">
        <f t="shared" si="1"/>
        <v>Tuesday</v>
      </c>
      <c r="E145" s="31"/>
      <c r="F145" s="55"/>
      <c r="G145" s="11"/>
      <c r="H145" s="31"/>
      <c r="I145" s="11"/>
      <c r="J145" s="22"/>
      <c r="K145" s="32"/>
      <c r="L145" s="32"/>
      <c r="M145" s="32"/>
      <c r="N145" s="32"/>
      <c r="O145" s="56"/>
      <c r="P145" s="22" t="str">
        <f t="shared" si="2"/>
        <v/>
      </c>
    </row>
    <row r="146" ht="22.5" customHeight="1">
      <c r="A146" s="6">
        <v>145.0</v>
      </c>
      <c r="B146" s="11" t="str">
        <f>'Master Schedule'!B146</f>
        <v/>
      </c>
      <c r="C146" s="7">
        <v>46379.0</v>
      </c>
      <c r="D146" s="8" t="str">
        <f t="shared" si="1"/>
        <v>Wednesday</v>
      </c>
      <c r="E146" s="31"/>
      <c r="F146" s="55"/>
      <c r="G146" s="11"/>
      <c r="H146" s="31"/>
      <c r="I146" s="11"/>
      <c r="J146" s="22"/>
      <c r="K146" s="35"/>
      <c r="L146" s="35"/>
      <c r="M146" s="35"/>
      <c r="N146" s="35"/>
      <c r="O146" s="56"/>
      <c r="P146" s="22" t="str">
        <f t="shared" si="2"/>
        <v/>
      </c>
    </row>
    <row r="147" ht="22.5" customHeight="1">
      <c r="A147" s="6">
        <v>146.0</v>
      </c>
      <c r="B147" s="11" t="str">
        <f>'Master Schedule'!B147</f>
        <v/>
      </c>
      <c r="C147" s="7">
        <v>46380.0</v>
      </c>
      <c r="D147" s="8" t="str">
        <f t="shared" si="1"/>
        <v>Thursday</v>
      </c>
      <c r="E147" s="31"/>
      <c r="F147" s="55"/>
      <c r="G147" s="11"/>
      <c r="H147" s="31"/>
      <c r="I147" s="11"/>
      <c r="J147" s="22"/>
      <c r="K147" s="32"/>
      <c r="L147" s="32"/>
      <c r="M147" s="32"/>
      <c r="N147" s="32"/>
      <c r="O147" s="56"/>
      <c r="P147" s="22" t="str">
        <f t="shared" si="2"/>
        <v/>
      </c>
    </row>
    <row r="148" ht="22.5" customHeight="1">
      <c r="A148" s="6">
        <v>147.0</v>
      </c>
      <c r="B148" s="11" t="str">
        <f>'Master Schedule'!B148</f>
        <v/>
      </c>
      <c r="C148" s="7">
        <v>46381.0</v>
      </c>
      <c r="D148" s="8" t="str">
        <f t="shared" si="1"/>
        <v>Friday</v>
      </c>
      <c r="E148" s="31"/>
      <c r="F148" s="55"/>
      <c r="G148" s="11"/>
      <c r="H148" s="31"/>
      <c r="I148" s="11"/>
      <c r="J148" s="22"/>
      <c r="K148" s="35"/>
      <c r="L148" s="35"/>
      <c r="M148" s="35"/>
      <c r="N148" s="35"/>
      <c r="O148" s="56"/>
      <c r="P148" s="22" t="str">
        <f t="shared" si="2"/>
        <v/>
      </c>
    </row>
    <row r="149" ht="22.5" customHeight="1">
      <c r="A149" s="6">
        <v>148.0</v>
      </c>
      <c r="B149" s="11" t="str">
        <f>'Master Schedule'!B149</f>
        <v/>
      </c>
      <c r="C149" s="7">
        <v>46382.0</v>
      </c>
      <c r="D149" s="8" t="str">
        <f t="shared" si="1"/>
        <v>Saturday</v>
      </c>
      <c r="E149" s="31"/>
      <c r="F149" s="55"/>
      <c r="G149" s="11"/>
      <c r="H149" s="31"/>
      <c r="I149" s="11"/>
      <c r="J149" s="22"/>
      <c r="K149" s="32"/>
      <c r="L149" s="32"/>
      <c r="M149" s="32"/>
      <c r="N149" s="32"/>
      <c r="O149" s="56"/>
      <c r="P149" s="22" t="str">
        <f t="shared" si="2"/>
        <v/>
      </c>
    </row>
    <row r="150" ht="22.5" customHeight="1">
      <c r="A150" s="6">
        <v>149.0</v>
      </c>
      <c r="B150" s="11" t="str">
        <f>'Master Schedule'!B150</f>
        <v/>
      </c>
      <c r="C150" s="7">
        <v>46383.0</v>
      </c>
      <c r="D150" s="8" t="str">
        <f t="shared" si="1"/>
        <v>Sunday</v>
      </c>
      <c r="E150" s="31"/>
      <c r="F150" s="55"/>
      <c r="G150" s="11"/>
      <c r="H150" s="31"/>
      <c r="I150" s="11"/>
      <c r="J150" s="22"/>
      <c r="K150" s="35"/>
      <c r="L150" s="35"/>
      <c r="M150" s="35"/>
      <c r="N150" s="35"/>
      <c r="O150" s="56"/>
      <c r="P150" s="22" t="str">
        <f t="shared" si="2"/>
        <v/>
      </c>
    </row>
    <row r="151" ht="22.5" customHeight="1">
      <c r="A151" s="6">
        <v>150.0</v>
      </c>
      <c r="B151" s="11" t="str">
        <f>'Master Schedule'!B151</f>
        <v/>
      </c>
      <c r="C151" s="7">
        <v>46384.0</v>
      </c>
      <c r="D151" s="8" t="str">
        <f t="shared" si="1"/>
        <v>Monday</v>
      </c>
      <c r="E151" s="31"/>
      <c r="F151" s="55"/>
      <c r="G151" s="11"/>
      <c r="H151" s="31"/>
      <c r="I151" s="11"/>
      <c r="J151" s="22"/>
      <c r="K151" s="32"/>
      <c r="L151" s="32"/>
      <c r="M151" s="32"/>
      <c r="N151" s="32"/>
      <c r="O151" s="56"/>
      <c r="P151" s="22" t="str">
        <f t="shared" si="2"/>
        <v/>
      </c>
    </row>
    <row r="152" ht="22.5" customHeight="1">
      <c r="A152" s="6">
        <v>151.0</v>
      </c>
      <c r="B152" s="11" t="str">
        <f>'Master Schedule'!B152</f>
        <v/>
      </c>
      <c r="C152" s="7">
        <v>46385.0</v>
      </c>
      <c r="D152" s="8" t="str">
        <f t="shared" si="1"/>
        <v>Tuesday</v>
      </c>
      <c r="E152" s="31"/>
      <c r="F152" s="55"/>
      <c r="G152" s="11"/>
      <c r="H152" s="31"/>
      <c r="I152" s="11"/>
      <c r="J152" s="22"/>
      <c r="K152" s="35"/>
      <c r="L152" s="35"/>
      <c r="M152" s="35"/>
      <c r="N152" s="35"/>
      <c r="O152" s="56"/>
      <c r="P152" s="22" t="str">
        <f t="shared" si="2"/>
        <v/>
      </c>
    </row>
    <row r="153" ht="22.5" customHeight="1">
      <c r="A153" s="6">
        <v>152.0</v>
      </c>
      <c r="B153" s="11" t="str">
        <f>'Master Schedule'!B153</f>
        <v/>
      </c>
      <c r="C153" s="7">
        <v>46386.0</v>
      </c>
      <c r="D153" s="8" t="str">
        <f t="shared" si="1"/>
        <v>Wednesday</v>
      </c>
      <c r="E153" s="31"/>
      <c r="F153" s="55"/>
      <c r="G153" s="11"/>
      <c r="H153" s="31"/>
      <c r="I153" s="11"/>
      <c r="J153" s="22"/>
      <c r="K153" s="32"/>
      <c r="L153" s="32"/>
      <c r="M153" s="32"/>
      <c r="N153" s="32"/>
      <c r="O153" s="56"/>
      <c r="P153" s="22" t="str">
        <f t="shared" si="2"/>
        <v/>
      </c>
    </row>
    <row r="154" ht="22.5" customHeight="1">
      <c r="A154" s="6">
        <v>153.0</v>
      </c>
      <c r="B154" s="11" t="str">
        <f>'Master Schedule'!B154</f>
        <v/>
      </c>
      <c r="C154" s="7">
        <v>46387.0</v>
      </c>
      <c r="D154" s="8" t="str">
        <f t="shared" si="1"/>
        <v>Thursday</v>
      </c>
      <c r="E154" s="31"/>
      <c r="F154" s="55"/>
      <c r="G154" s="11"/>
      <c r="H154" s="31"/>
      <c r="I154" s="11"/>
      <c r="J154" s="22"/>
      <c r="K154" s="35"/>
      <c r="L154" s="35"/>
      <c r="M154" s="35"/>
      <c r="N154" s="35"/>
      <c r="O154" s="56"/>
      <c r="P154" s="22" t="str">
        <f t="shared" si="2"/>
        <v/>
      </c>
    </row>
    <row r="155" ht="22.5" customHeight="1">
      <c r="A155" s="6">
        <v>154.0</v>
      </c>
      <c r="B155" s="11" t="str">
        <f>'Master Schedule'!B155</f>
        <v/>
      </c>
      <c r="C155" s="7">
        <v>46388.0</v>
      </c>
      <c r="D155" s="8" t="str">
        <f t="shared" si="1"/>
        <v>Friday</v>
      </c>
      <c r="E155" s="31"/>
      <c r="F155" s="55"/>
      <c r="G155" s="11"/>
      <c r="H155" s="31"/>
      <c r="I155" s="11"/>
      <c r="J155" s="22"/>
      <c r="K155" s="32"/>
      <c r="L155" s="32"/>
      <c r="M155" s="32"/>
      <c r="N155" s="32"/>
      <c r="O155" s="56"/>
      <c r="P155" s="22" t="str">
        <f t="shared" si="2"/>
        <v/>
      </c>
    </row>
    <row r="156" ht="22.5" customHeight="1">
      <c r="A156" s="6">
        <v>155.0</v>
      </c>
      <c r="B156" s="11" t="str">
        <f>'Master Schedule'!B156</f>
        <v/>
      </c>
      <c r="C156" s="7">
        <v>46389.0</v>
      </c>
      <c r="D156" s="8" t="str">
        <f t="shared" si="1"/>
        <v>Saturday</v>
      </c>
      <c r="E156" s="31"/>
      <c r="F156" s="55"/>
      <c r="G156" s="11"/>
      <c r="H156" s="31"/>
      <c r="I156" s="11"/>
      <c r="J156" s="22"/>
      <c r="K156" s="35"/>
      <c r="L156" s="35"/>
      <c r="M156" s="35"/>
      <c r="N156" s="35"/>
      <c r="O156" s="56"/>
      <c r="P156" s="22" t="str">
        <f t="shared" si="2"/>
        <v/>
      </c>
    </row>
    <row r="157" ht="22.5" customHeight="1">
      <c r="A157" s="6">
        <v>156.0</v>
      </c>
      <c r="B157" s="11" t="str">
        <f>'Master Schedule'!B157</f>
        <v/>
      </c>
      <c r="C157" s="7">
        <v>46390.0</v>
      </c>
      <c r="D157" s="8" t="str">
        <f t="shared" si="1"/>
        <v>Sunday</v>
      </c>
      <c r="E157" s="31"/>
      <c r="F157" s="55"/>
      <c r="G157" s="11"/>
      <c r="H157" s="31"/>
      <c r="I157" s="11"/>
      <c r="J157" s="22"/>
      <c r="K157" s="32"/>
      <c r="L157" s="32"/>
      <c r="M157" s="32"/>
      <c r="N157" s="32"/>
      <c r="O157" s="56"/>
      <c r="P157" s="22" t="str">
        <f t="shared" si="2"/>
        <v/>
      </c>
    </row>
    <row r="158" ht="22.5" customHeight="1">
      <c r="A158" s="6">
        <v>157.0</v>
      </c>
      <c r="B158" s="11" t="str">
        <f>'Master Schedule'!B158</f>
        <v/>
      </c>
      <c r="C158" s="7">
        <v>46391.0</v>
      </c>
      <c r="D158" s="8" t="str">
        <f t="shared" si="1"/>
        <v>Monday</v>
      </c>
      <c r="E158" s="31"/>
      <c r="F158" s="55"/>
      <c r="G158" s="11"/>
      <c r="H158" s="31"/>
      <c r="I158" s="11"/>
      <c r="J158" s="22"/>
      <c r="K158" s="35"/>
      <c r="L158" s="35"/>
      <c r="M158" s="35"/>
      <c r="N158" s="35"/>
      <c r="O158" s="56"/>
      <c r="P158" s="22" t="str">
        <f t="shared" si="2"/>
        <v/>
      </c>
    </row>
    <row r="159" ht="22.5" customHeight="1">
      <c r="A159" s="6">
        <v>158.0</v>
      </c>
      <c r="B159" s="11" t="str">
        <f>'Master Schedule'!B159</f>
        <v/>
      </c>
      <c r="C159" s="7">
        <v>46392.0</v>
      </c>
      <c r="D159" s="8" t="str">
        <f t="shared" si="1"/>
        <v>Tuesday</v>
      </c>
      <c r="E159" s="31"/>
      <c r="F159" s="55"/>
      <c r="G159" s="11"/>
      <c r="H159" s="31"/>
      <c r="I159" s="11"/>
      <c r="J159" s="22"/>
      <c r="K159" s="32"/>
      <c r="L159" s="32"/>
      <c r="M159" s="32"/>
      <c r="N159" s="32"/>
      <c r="O159" s="56"/>
      <c r="P159" s="22" t="str">
        <f t="shared" si="2"/>
        <v/>
      </c>
    </row>
    <row r="160" ht="22.5" customHeight="1">
      <c r="A160" s="6">
        <v>159.0</v>
      </c>
      <c r="B160" s="11" t="str">
        <f>'Master Schedule'!B160</f>
        <v/>
      </c>
      <c r="C160" s="7">
        <v>46393.0</v>
      </c>
      <c r="D160" s="8" t="str">
        <f t="shared" si="1"/>
        <v>Wednesday</v>
      </c>
      <c r="E160" s="31"/>
      <c r="F160" s="55"/>
      <c r="G160" s="11"/>
      <c r="H160" s="31"/>
      <c r="I160" s="11"/>
      <c r="J160" s="22"/>
      <c r="K160" s="35"/>
      <c r="L160" s="35"/>
      <c r="M160" s="35"/>
      <c r="N160" s="35"/>
      <c r="O160" s="56"/>
      <c r="P160" s="22" t="str">
        <f t="shared" si="2"/>
        <v/>
      </c>
    </row>
    <row r="161" ht="22.5" customHeight="1">
      <c r="A161" s="6">
        <v>160.0</v>
      </c>
      <c r="B161" s="11" t="str">
        <f>'Master Schedule'!B161</f>
        <v/>
      </c>
      <c r="C161" s="7">
        <v>46394.0</v>
      </c>
      <c r="D161" s="8" t="str">
        <f t="shared" si="1"/>
        <v>Thursday</v>
      </c>
      <c r="E161" s="31"/>
      <c r="F161" s="55"/>
      <c r="G161" s="11"/>
      <c r="H161" s="31"/>
      <c r="I161" s="11"/>
      <c r="J161" s="22"/>
      <c r="K161" s="32"/>
      <c r="L161" s="32"/>
      <c r="M161" s="32"/>
      <c r="N161" s="32"/>
      <c r="O161" s="56"/>
      <c r="P161" s="22" t="str">
        <f t="shared" si="2"/>
        <v/>
      </c>
    </row>
    <row r="162" ht="22.5" customHeight="1">
      <c r="A162" s="6">
        <v>161.0</v>
      </c>
      <c r="B162" s="11" t="str">
        <f>'Master Schedule'!B162</f>
        <v/>
      </c>
      <c r="C162" s="7">
        <v>46395.0</v>
      </c>
      <c r="D162" s="8" t="str">
        <f t="shared" si="1"/>
        <v>Friday</v>
      </c>
      <c r="E162" s="31"/>
      <c r="F162" s="55"/>
      <c r="G162" s="11"/>
      <c r="H162" s="31"/>
      <c r="I162" s="11"/>
      <c r="J162" s="22"/>
      <c r="K162" s="35"/>
      <c r="L162" s="35"/>
      <c r="M162" s="35"/>
      <c r="N162" s="35"/>
      <c r="O162" s="56"/>
      <c r="P162" s="22" t="str">
        <f t="shared" si="2"/>
        <v/>
      </c>
    </row>
    <row r="163" ht="22.5" customHeight="1">
      <c r="A163" s="6">
        <v>162.0</v>
      </c>
      <c r="B163" s="11" t="str">
        <f>'Master Schedule'!B163</f>
        <v/>
      </c>
      <c r="C163" s="7">
        <v>46396.0</v>
      </c>
      <c r="D163" s="8" t="str">
        <f t="shared" si="1"/>
        <v>Saturday</v>
      </c>
      <c r="E163" s="31"/>
      <c r="F163" s="55"/>
      <c r="G163" s="11"/>
      <c r="H163" s="31"/>
      <c r="I163" s="11"/>
      <c r="J163" s="22"/>
      <c r="K163" s="32"/>
      <c r="L163" s="32"/>
      <c r="M163" s="32"/>
      <c r="N163" s="32"/>
      <c r="O163" s="56"/>
      <c r="P163" s="22" t="str">
        <f t="shared" si="2"/>
        <v/>
      </c>
    </row>
    <row r="164" ht="22.5" customHeight="1">
      <c r="A164" s="6">
        <v>163.0</v>
      </c>
      <c r="B164" s="11" t="str">
        <f>'Master Schedule'!B164</f>
        <v/>
      </c>
      <c r="C164" s="7">
        <v>46397.0</v>
      </c>
      <c r="D164" s="8" t="str">
        <f t="shared" si="1"/>
        <v>Sunday</v>
      </c>
      <c r="E164" s="31"/>
      <c r="F164" s="55"/>
      <c r="G164" s="11"/>
      <c r="H164" s="31"/>
      <c r="I164" s="11"/>
      <c r="J164" s="22"/>
      <c r="K164" s="35"/>
      <c r="L164" s="35"/>
      <c r="M164" s="35"/>
      <c r="N164" s="35"/>
      <c r="O164" s="56"/>
      <c r="P164" s="22" t="str">
        <f t="shared" si="2"/>
        <v/>
      </c>
    </row>
    <row r="165" ht="22.5" customHeight="1">
      <c r="A165" s="6">
        <v>164.0</v>
      </c>
      <c r="B165" s="11" t="str">
        <f>'Master Schedule'!B165</f>
        <v/>
      </c>
      <c r="C165" s="7">
        <v>46398.0</v>
      </c>
      <c r="D165" s="8" t="str">
        <f t="shared" si="1"/>
        <v>Monday</v>
      </c>
      <c r="E165" s="31"/>
      <c r="F165" s="55"/>
      <c r="G165" s="11"/>
      <c r="H165" s="31"/>
      <c r="I165" s="11"/>
      <c r="J165" s="22"/>
      <c r="K165" s="32"/>
      <c r="L165" s="32"/>
      <c r="M165" s="32"/>
      <c r="N165" s="32"/>
      <c r="O165" s="56"/>
      <c r="P165" s="22" t="str">
        <f t="shared" si="2"/>
        <v/>
      </c>
    </row>
    <row r="166" ht="22.5" customHeight="1">
      <c r="A166" s="6">
        <v>165.0</v>
      </c>
      <c r="B166" s="11" t="str">
        <f>'Master Schedule'!B166</f>
        <v/>
      </c>
      <c r="C166" s="7">
        <v>46399.0</v>
      </c>
      <c r="D166" s="8" t="str">
        <f t="shared" si="1"/>
        <v>Tuesday</v>
      </c>
      <c r="E166" s="31"/>
      <c r="F166" s="55"/>
      <c r="G166" s="11"/>
      <c r="H166" s="31"/>
      <c r="I166" s="11"/>
      <c r="J166" s="22"/>
      <c r="K166" s="35"/>
      <c r="L166" s="35"/>
      <c r="M166" s="35"/>
      <c r="N166" s="35"/>
      <c r="O166" s="56"/>
      <c r="P166" s="22" t="str">
        <f t="shared" si="2"/>
        <v/>
      </c>
    </row>
    <row r="167" ht="22.5" customHeight="1">
      <c r="A167" s="6">
        <v>166.0</v>
      </c>
      <c r="B167" s="11" t="str">
        <f>'Master Schedule'!B167</f>
        <v/>
      </c>
      <c r="C167" s="7">
        <v>46400.0</v>
      </c>
      <c r="D167" s="8" t="str">
        <f t="shared" si="1"/>
        <v>Wednesday</v>
      </c>
      <c r="E167" s="31"/>
      <c r="F167" s="55"/>
      <c r="G167" s="11"/>
      <c r="H167" s="31"/>
      <c r="I167" s="11"/>
      <c r="J167" s="22"/>
      <c r="K167" s="32"/>
      <c r="L167" s="32"/>
      <c r="M167" s="32"/>
      <c r="N167" s="32"/>
      <c r="O167" s="56"/>
      <c r="P167" s="22" t="str">
        <f t="shared" si="2"/>
        <v/>
      </c>
    </row>
    <row r="168" ht="22.5" customHeight="1">
      <c r="A168" s="6">
        <v>167.0</v>
      </c>
      <c r="B168" s="11" t="str">
        <f>'Master Schedule'!B168</f>
        <v/>
      </c>
      <c r="C168" s="7">
        <v>46401.0</v>
      </c>
      <c r="D168" s="8" t="str">
        <f t="shared" si="1"/>
        <v>Thursday</v>
      </c>
      <c r="E168" s="31"/>
      <c r="F168" s="55"/>
      <c r="G168" s="11"/>
      <c r="H168" s="31"/>
      <c r="I168" s="11"/>
      <c r="J168" s="22"/>
      <c r="K168" s="35"/>
      <c r="L168" s="35"/>
      <c r="M168" s="35"/>
      <c r="N168" s="35"/>
      <c r="O168" s="56"/>
      <c r="P168" s="22" t="str">
        <f t="shared" si="2"/>
        <v/>
      </c>
    </row>
    <row r="169" ht="22.5" customHeight="1">
      <c r="A169" s="6">
        <v>168.0</v>
      </c>
      <c r="B169" s="11" t="str">
        <f>'Master Schedule'!B169</f>
        <v/>
      </c>
      <c r="C169" s="7">
        <v>46402.0</v>
      </c>
      <c r="D169" s="8" t="str">
        <f t="shared" si="1"/>
        <v>Friday</v>
      </c>
      <c r="E169" s="31"/>
      <c r="F169" s="55"/>
      <c r="G169" s="11"/>
      <c r="H169" s="31"/>
      <c r="I169" s="11"/>
      <c r="J169" s="22"/>
      <c r="K169" s="32"/>
      <c r="L169" s="32"/>
      <c r="M169" s="32"/>
      <c r="N169" s="32"/>
      <c r="O169" s="56"/>
      <c r="P169" s="22" t="str">
        <f t="shared" si="2"/>
        <v/>
      </c>
    </row>
    <row r="170" ht="22.5" customHeight="1">
      <c r="A170" s="6">
        <v>169.0</v>
      </c>
      <c r="B170" s="11" t="str">
        <f>'Master Schedule'!B170</f>
        <v/>
      </c>
      <c r="C170" s="7">
        <v>46403.0</v>
      </c>
      <c r="D170" s="8" t="str">
        <f t="shared" si="1"/>
        <v>Saturday</v>
      </c>
      <c r="E170" s="31"/>
      <c r="F170" s="55"/>
      <c r="G170" s="11"/>
      <c r="H170" s="31"/>
      <c r="I170" s="11"/>
      <c r="J170" s="22"/>
      <c r="K170" s="35"/>
      <c r="L170" s="35"/>
      <c r="M170" s="35"/>
      <c r="N170" s="35"/>
      <c r="O170" s="56"/>
      <c r="P170" s="22" t="str">
        <f t="shared" si="2"/>
        <v/>
      </c>
    </row>
    <row r="171" ht="22.5" customHeight="1">
      <c r="A171" s="6">
        <v>170.0</v>
      </c>
      <c r="B171" s="11" t="str">
        <f>'Master Schedule'!B171</f>
        <v/>
      </c>
      <c r="C171" s="7">
        <v>46404.0</v>
      </c>
      <c r="D171" s="8" t="str">
        <f t="shared" si="1"/>
        <v>Sunday</v>
      </c>
      <c r="E171" s="31"/>
      <c r="F171" s="55"/>
      <c r="G171" s="11"/>
      <c r="H171" s="31"/>
      <c r="I171" s="11"/>
      <c r="J171" s="22"/>
      <c r="K171" s="32"/>
      <c r="L171" s="32"/>
      <c r="M171" s="32"/>
      <c r="N171" s="32"/>
      <c r="O171" s="56"/>
      <c r="P171" s="22" t="str">
        <f t="shared" si="2"/>
        <v/>
      </c>
    </row>
    <row r="172" ht="22.5" customHeight="1">
      <c r="A172" s="6">
        <v>171.0</v>
      </c>
      <c r="B172" s="11" t="str">
        <f>'Master Schedule'!B172</f>
        <v/>
      </c>
      <c r="C172" s="7">
        <v>46405.0</v>
      </c>
      <c r="D172" s="8" t="str">
        <f t="shared" si="1"/>
        <v>Monday</v>
      </c>
      <c r="E172" s="31"/>
      <c r="F172" s="55"/>
      <c r="G172" s="11"/>
      <c r="H172" s="31"/>
      <c r="I172" s="11"/>
      <c r="J172" s="22"/>
      <c r="K172" s="35"/>
      <c r="L172" s="35"/>
      <c r="M172" s="35"/>
      <c r="N172" s="35"/>
      <c r="O172" s="56"/>
      <c r="P172" s="22" t="str">
        <f t="shared" si="2"/>
        <v/>
      </c>
    </row>
    <row r="173" ht="22.5" customHeight="1">
      <c r="A173" s="6">
        <v>172.0</v>
      </c>
      <c r="B173" s="11" t="str">
        <f>'Master Schedule'!B173</f>
        <v/>
      </c>
      <c r="C173" s="7">
        <v>46406.0</v>
      </c>
      <c r="D173" s="8" t="str">
        <f t="shared" si="1"/>
        <v>Tuesday</v>
      </c>
      <c r="E173" s="31"/>
      <c r="F173" s="55"/>
      <c r="G173" s="11"/>
      <c r="H173" s="31"/>
      <c r="I173" s="11"/>
      <c r="J173" s="22"/>
      <c r="K173" s="32"/>
      <c r="L173" s="32"/>
      <c r="M173" s="32"/>
      <c r="N173" s="32"/>
      <c r="O173" s="56"/>
      <c r="P173" s="22" t="str">
        <f t="shared" si="2"/>
        <v/>
      </c>
    </row>
    <row r="174" ht="22.5" customHeight="1">
      <c r="A174" s="6">
        <v>173.0</v>
      </c>
      <c r="B174" s="11" t="str">
        <f>'Master Schedule'!B174</f>
        <v/>
      </c>
      <c r="C174" s="7">
        <v>46407.0</v>
      </c>
      <c r="D174" s="8" t="str">
        <f t="shared" si="1"/>
        <v>Wednesday</v>
      </c>
      <c r="E174" s="31"/>
      <c r="F174" s="55"/>
      <c r="G174" s="11"/>
      <c r="H174" s="31"/>
      <c r="I174" s="11"/>
      <c r="J174" s="22"/>
      <c r="K174" s="35"/>
      <c r="L174" s="35"/>
      <c r="M174" s="35"/>
      <c r="N174" s="35"/>
      <c r="O174" s="56"/>
      <c r="P174" s="22" t="str">
        <f t="shared" si="2"/>
        <v/>
      </c>
    </row>
    <row r="175" ht="22.5" customHeight="1">
      <c r="A175" s="6">
        <v>174.0</v>
      </c>
      <c r="B175" s="11" t="str">
        <f>'Master Schedule'!B175</f>
        <v/>
      </c>
      <c r="C175" s="7">
        <v>46408.0</v>
      </c>
      <c r="D175" s="8" t="str">
        <f t="shared" si="1"/>
        <v>Thursday</v>
      </c>
      <c r="E175" s="31"/>
      <c r="F175" s="55"/>
      <c r="G175" s="11"/>
      <c r="H175" s="31"/>
      <c r="I175" s="11"/>
      <c r="J175" s="22"/>
      <c r="K175" s="32"/>
      <c r="L175" s="32"/>
      <c r="M175" s="32"/>
      <c r="N175" s="32"/>
      <c r="O175" s="56"/>
      <c r="P175" s="22" t="str">
        <f t="shared" si="2"/>
        <v/>
      </c>
    </row>
    <row r="176" ht="22.5" customHeight="1">
      <c r="A176" s="6">
        <v>175.0</v>
      </c>
      <c r="B176" s="11" t="str">
        <f>'Master Schedule'!B176</f>
        <v/>
      </c>
      <c r="C176" s="7">
        <v>46409.0</v>
      </c>
      <c r="D176" s="8" t="str">
        <f t="shared" si="1"/>
        <v>Friday</v>
      </c>
      <c r="E176" s="31"/>
      <c r="F176" s="55"/>
      <c r="G176" s="11"/>
      <c r="H176" s="31"/>
      <c r="I176" s="11"/>
      <c r="J176" s="22"/>
      <c r="K176" s="35"/>
      <c r="L176" s="35"/>
      <c r="M176" s="35"/>
      <c r="N176" s="35"/>
      <c r="O176" s="56"/>
      <c r="P176" s="22" t="str">
        <f t="shared" si="2"/>
        <v/>
      </c>
    </row>
    <row r="177" ht="22.5" customHeight="1">
      <c r="A177" s="6">
        <v>176.0</v>
      </c>
      <c r="B177" s="11" t="str">
        <f>'Master Schedule'!B177</f>
        <v/>
      </c>
      <c r="C177" s="7">
        <v>46410.0</v>
      </c>
      <c r="D177" s="8" t="str">
        <f t="shared" si="1"/>
        <v>Saturday</v>
      </c>
      <c r="E177" s="31"/>
      <c r="F177" s="55"/>
      <c r="G177" s="11"/>
      <c r="H177" s="31"/>
      <c r="I177" s="11"/>
      <c r="J177" s="22"/>
      <c r="K177" s="32"/>
      <c r="L177" s="32"/>
      <c r="M177" s="32"/>
      <c r="N177" s="32"/>
      <c r="O177" s="56"/>
      <c r="P177" s="22" t="str">
        <f t="shared" si="2"/>
        <v/>
      </c>
    </row>
    <row r="178" ht="22.5" customHeight="1">
      <c r="A178" s="6">
        <v>177.0</v>
      </c>
      <c r="B178" s="11" t="str">
        <f>'Master Schedule'!B178</f>
        <v/>
      </c>
      <c r="C178" s="7">
        <v>46411.0</v>
      </c>
      <c r="D178" s="8" t="str">
        <f t="shared" si="1"/>
        <v>Sunday</v>
      </c>
      <c r="E178" s="31"/>
      <c r="F178" s="55"/>
      <c r="G178" s="11"/>
      <c r="H178" s="31"/>
      <c r="I178" s="11"/>
      <c r="J178" s="22"/>
      <c r="K178" s="35"/>
      <c r="L178" s="35"/>
      <c r="M178" s="35"/>
      <c r="N178" s="35"/>
      <c r="O178" s="56"/>
      <c r="P178" s="22" t="str">
        <f t="shared" si="2"/>
        <v/>
      </c>
    </row>
    <row r="179" ht="22.5" customHeight="1">
      <c r="A179" s="6">
        <v>178.0</v>
      </c>
      <c r="B179" s="11" t="str">
        <f>'Master Schedule'!B179</f>
        <v/>
      </c>
      <c r="C179" s="7">
        <v>46412.0</v>
      </c>
      <c r="D179" s="8" t="str">
        <f t="shared" si="1"/>
        <v>Monday</v>
      </c>
      <c r="E179" s="31"/>
      <c r="F179" s="55"/>
      <c r="G179" s="11"/>
      <c r="H179" s="31"/>
      <c r="I179" s="11"/>
      <c r="J179" s="22"/>
      <c r="K179" s="32"/>
      <c r="L179" s="32"/>
      <c r="M179" s="32"/>
      <c r="N179" s="32"/>
      <c r="O179" s="56"/>
      <c r="P179" s="22" t="str">
        <f t="shared" si="2"/>
        <v/>
      </c>
    </row>
    <row r="180" ht="22.5" customHeight="1">
      <c r="A180" s="6">
        <v>179.0</v>
      </c>
      <c r="B180" s="11" t="str">
        <f>'Master Schedule'!B180</f>
        <v/>
      </c>
      <c r="C180" s="7">
        <v>46413.0</v>
      </c>
      <c r="D180" s="8" t="str">
        <f t="shared" si="1"/>
        <v>Tuesday</v>
      </c>
      <c r="E180" s="31"/>
      <c r="F180" s="55"/>
      <c r="G180" s="11"/>
      <c r="H180" s="31"/>
      <c r="I180" s="11"/>
      <c r="J180" s="22"/>
      <c r="K180" s="35"/>
      <c r="L180" s="35"/>
      <c r="M180" s="35"/>
      <c r="N180" s="35"/>
      <c r="O180" s="56"/>
      <c r="P180" s="22" t="str">
        <f t="shared" si="2"/>
        <v/>
      </c>
    </row>
    <row r="181" ht="22.5" customHeight="1">
      <c r="A181" s="6">
        <v>180.0</v>
      </c>
      <c r="B181" s="11" t="str">
        <f>'Master Schedule'!B181</f>
        <v/>
      </c>
      <c r="C181" s="7">
        <v>46414.0</v>
      </c>
      <c r="D181" s="8" t="str">
        <f t="shared" si="1"/>
        <v>Wednesday</v>
      </c>
      <c r="E181" s="31"/>
      <c r="F181" s="55"/>
      <c r="G181" s="11"/>
      <c r="H181" s="31"/>
      <c r="I181" s="11"/>
      <c r="J181" s="22"/>
      <c r="K181" s="32"/>
      <c r="L181" s="32"/>
      <c r="M181" s="32"/>
      <c r="N181" s="32"/>
      <c r="O181" s="56"/>
      <c r="P181" s="22" t="str">
        <f t="shared" si="2"/>
        <v/>
      </c>
    </row>
    <row r="182" ht="22.5" customHeight="1">
      <c r="A182" s="6">
        <v>181.0</v>
      </c>
      <c r="B182" s="11" t="str">
        <f>'Master Schedule'!B182</f>
        <v/>
      </c>
      <c r="C182" s="7">
        <v>46415.0</v>
      </c>
      <c r="D182" s="8" t="str">
        <f t="shared" si="1"/>
        <v>Thursday</v>
      </c>
      <c r="E182" s="31"/>
      <c r="F182" s="55"/>
      <c r="G182" s="11"/>
      <c r="H182" s="31"/>
      <c r="I182" s="11"/>
      <c r="J182" s="22"/>
      <c r="K182" s="35"/>
      <c r="L182" s="35"/>
      <c r="M182" s="35"/>
      <c r="N182" s="35"/>
      <c r="O182" s="56"/>
      <c r="P182" s="22" t="str">
        <f t="shared" si="2"/>
        <v/>
      </c>
    </row>
    <row r="183" ht="22.5" customHeight="1">
      <c r="A183" s="6">
        <v>182.0</v>
      </c>
      <c r="B183" s="11" t="str">
        <f>'Master Schedule'!B183</f>
        <v/>
      </c>
      <c r="C183" s="7">
        <v>46416.0</v>
      </c>
      <c r="D183" s="8" t="str">
        <f t="shared" si="1"/>
        <v>Friday</v>
      </c>
      <c r="E183" s="31"/>
      <c r="F183" s="55"/>
      <c r="G183" s="11"/>
      <c r="H183" s="31"/>
      <c r="I183" s="11"/>
      <c r="J183" s="22"/>
      <c r="K183" s="32"/>
      <c r="L183" s="32"/>
      <c r="M183" s="32"/>
      <c r="N183" s="32"/>
      <c r="O183" s="56"/>
      <c r="P183" s="22" t="str">
        <f t="shared" si="2"/>
        <v/>
      </c>
    </row>
    <row r="184" ht="22.5" customHeight="1">
      <c r="A184" s="6">
        <v>183.0</v>
      </c>
      <c r="B184" s="11" t="str">
        <f>'Master Schedule'!B184</f>
        <v/>
      </c>
      <c r="C184" s="7">
        <v>46417.0</v>
      </c>
      <c r="D184" s="8" t="str">
        <f t="shared" si="1"/>
        <v>Saturday</v>
      </c>
      <c r="E184" s="31"/>
      <c r="F184" s="55"/>
      <c r="G184" s="11"/>
      <c r="H184" s="31"/>
      <c r="I184" s="11"/>
      <c r="J184" s="22"/>
      <c r="K184" s="35"/>
      <c r="L184" s="35"/>
      <c r="M184" s="35"/>
      <c r="N184" s="35"/>
      <c r="O184" s="56"/>
      <c r="P184" s="22" t="str">
        <f t="shared" si="2"/>
        <v/>
      </c>
    </row>
    <row r="185" ht="22.5" customHeight="1">
      <c r="A185" s="6">
        <v>184.0</v>
      </c>
      <c r="B185" s="11" t="str">
        <f>'Master Schedule'!B185</f>
        <v/>
      </c>
      <c r="C185" s="7">
        <v>46418.0</v>
      </c>
      <c r="D185" s="8" t="str">
        <f t="shared" si="1"/>
        <v>Sunday</v>
      </c>
      <c r="E185" s="31"/>
      <c r="F185" s="55"/>
      <c r="G185" s="11"/>
      <c r="H185" s="31"/>
      <c r="I185" s="11"/>
      <c r="J185" s="22"/>
      <c r="K185" s="32"/>
      <c r="L185" s="32"/>
      <c r="M185" s="32"/>
      <c r="N185" s="32"/>
      <c r="O185" s="56"/>
      <c r="P185" s="22" t="str">
        <f t="shared" si="2"/>
        <v/>
      </c>
    </row>
    <row r="186" ht="22.5" customHeight="1">
      <c r="A186" s="6">
        <v>185.0</v>
      </c>
      <c r="B186" s="11" t="str">
        <f>'Master Schedule'!B186</f>
        <v/>
      </c>
      <c r="C186" s="7">
        <v>46419.0</v>
      </c>
      <c r="D186" s="8" t="str">
        <f t="shared" si="1"/>
        <v>Monday</v>
      </c>
      <c r="E186" s="31"/>
      <c r="F186" s="55"/>
      <c r="G186" s="11"/>
      <c r="H186" s="31"/>
      <c r="I186" s="11"/>
      <c r="J186" s="22"/>
      <c r="K186" s="35"/>
      <c r="L186" s="35"/>
      <c r="M186" s="35"/>
      <c r="N186" s="35"/>
      <c r="O186" s="56"/>
      <c r="P186" s="22" t="str">
        <f t="shared" si="2"/>
        <v/>
      </c>
    </row>
    <row r="187" ht="22.5" customHeight="1">
      <c r="A187" s="6">
        <v>186.0</v>
      </c>
      <c r="B187" s="11" t="str">
        <f>'Master Schedule'!B187</f>
        <v/>
      </c>
      <c r="C187" s="7">
        <v>46420.0</v>
      </c>
      <c r="D187" s="8" t="str">
        <f t="shared" si="1"/>
        <v>Tuesday</v>
      </c>
      <c r="E187" s="31"/>
      <c r="F187" s="55"/>
      <c r="G187" s="11"/>
      <c r="H187" s="31"/>
      <c r="I187" s="11"/>
      <c r="J187" s="22"/>
      <c r="K187" s="32"/>
      <c r="L187" s="32"/>
      <c r="M187" s="32"/>
      <c r="N187" s="32"/>
      <c r="O187" s="56"/>
      <c r="P187" s="22" t="str">
        <f t="shared" si="2"/>
        <v/>
      </c>
    </row>
    <row r="188" ht="22.5" customHeight="1">
      <c r="A188" s="6">
        <v>187.0</v>
      </c>
      <c r="B188" s="11" t="str">
        <f>'Master Schedule'!B188</f>
        <v/>
      </c>
      <c r="C188" s="7">
        <v>46421.0</v>
      </c>
      <c r="D188" s="8" t="str">
        <f t="shared" si="1"/>
        <v>Wednesday</v>
      </c>
      <c r="E188" s="31"/>
      <c r="F188" s="55"/>
      <c r="G188" s="11"/>
      <c r="H188" s="31"/>
      <c r="I188" s="11"/>
      <c r="J188" s="22"/>
      <c r="K188" s="35"/>
      <c r="L188" s="35"/>
      <c r="M188" s="35"/>
      <c r="N188" s="35"/>
      <c r="O188" s="56"/>
      <c r="P188" s="22" t="str">
        <f t="shared" si="2"/>
        <v/>
      </c>
    </row>
    <row r="189" ht="22.5" customHeight="1">
      <c r="A189" s="6">
        <v>188.0</v>
      </c>
      <c r="B189" s="11" t="str">
        <f>'Master Schedule'!B189</f>
        <v/>
      </c>
      <c r="C189" s="7">
        <v>46422.0</v>
      </c>
      <c r="D189" s="8" t="str">
        <f t="shared" si="1"/>
        <v>Thursday</v>
      </c>
      <c r="E189" s="31"/>
      <c r="F189" s="55"/>
      <c r="G189" s="11"/>
      <c r="H189" s="31"/>
      <c r="I189" s="11"/>
      <c r="J189" s="22"/>
      <c r="K189" s="32"/>
      <c r="L189" s="32"/>
      <c r="M189" s="32"/>
      <c r="N189" s="32"/>
      <c r="O189" s="56"/>
      <c r="P189" s="22" t="str">
        <f t="shared" si="2"/>
        <v/>
      </c>
    </row>
    <row r="190" ht="22.5" customHeight="1">
      <c r="A190" s="6">
        <v>189.0</v>
      </c>
      <c r="B190" s="11" t="str">
        <f>'Master Schedule'!B190</f>
        <v/>
      </c>
      <c r="C190" s="7">
        <v>46423.0</v>
      </c>
      <c r="D190" s="8" t="str">
        <f t="shared" si="1"/>
        <v>Friday</v>
      </c>
      <c r="E190" s="31"/>
      <c r="F190" s="55"/>
      <c r="G190" s="11"/>
      <c r="H190" s="31"/>
      <c r="I190" s="11"/>
      <c r="J190" s="22"/>
      <c r="K190" s="35"/>
      <c r="L190" s="35"/>
      <c r="M190" s="35"/>
      <c r="N190" s="35"/>
      <c r="O190" s="56"/>
      <c r="P190" s="22" t="str">
        <f t="shared" si="2"/>
        <v/>
      </c>
    </row>
    <row r="191" ht="22.5" customHeight="1">
      <c r="A191" s="6">
        <v>190.0</v>
      </c>
      <c r="B191" s="11" t="str">
        <f>'Master Schedule'!B191</f>
        <v/>
      </c>
      <c r="C191" s="7">
        <v>46424.0</v>
      </c>
      <c r="D191" s="8" t="str">
        <f t="shared" si="1"/>
        <v>Saturday</v>
      </c>
      <c r="E191" s="31"/>
      <c r="F191" s="55"/>
      <c r="G191" s="11"/>
      <c r="H191" s="31"/>
      <c r="I191" s="11"/>
      <c r="J191" s="22"/>
      <c r="K191" s="32"/>
      <c r="L191" s="32"/>
      <c r="M191" s="32"/>
      <c r="N191" s="32"/>
      <c r="O191" s="56"/>
      <c r="P191" s="22" t="str">
        <f t="shared" si="2"/>
        <v/>
      </c>
    </row>
    <row r="192" ht="22.5" customHeight="1">
      <c r="A192" s="6">
        <v>191.0</v>
      </c>
      <c r="B192" s="11" t="str">
        <f>'Master Schedule'!B192</f>
        <v/>
      </c>
      <c r="C192" s="7">
        <v>46425.0</v>
      </c>
      <c r="D192" s="8" t="str">
        <f t="shared" si="1"/>
        <v>Sunday</v>
      </c>
      <c r="E192" s="31"/>
      <c r="F192" s="55"/>
      <c r="G192" s="11"/>
      <c r="H192" s="31"/>
      <c r="I192" s="11"/>
      <c r="J192" s="22"/>
      <c r="K192" s="35"/>
      <c r="L192" s="35"/>
      <c r="M192" s="35"/>
      <c r="N192" s="35"/>
      <c r="O192" s="56"/>
      <c r="P192" s="22" t="str">
        <f t="shared" si="2"/>
        <v/>
      </c>
    </row>
    <row r="193" ht="22.5" customHeight="1">
      <c r="A193" s="6">
        <v>192.0</v>
      </c>
      <c r="B193" s="11" t="str">
        <f>'Master Schedule'!B193</f>
        <v/>
      </c>
      <c r="C193" s="7">
        <v>46426.0</v>
      </c>
      <c r="D193" s="8" t="str">
        <f t="shared" si="1"/>
        <v>Monday</v>
      </c>
      <c r="E193" s="31"/>
      <c r="F193" s="55"/>
      <c r="G193" s="11"/>
      <c r="H193" s="31"/>
      <c r="I193" s="11"/>
      <c r="J193" s="22"/>
      <c r="K193" s="32"/>
      <c r="L193" s="32"/>
      <c r="M193" s="32"/>
      <c r="N193" s="32"/>
      <c r="O193" s="56"/>
      <c r="P193" s="22" t="str">
        <f t="shared" si="2"/>
        <v/>
      </c>
    </row>
    <row r="194" ht="22.5" customHeight="1">
      <c r="A194" s="6">
        <v>193.0</v>
      </c>
      <c r="B194" s="11" t="str">
        <f>'Master Schedule'!B194</f>
        <v/>
      </c>
      <c r="C194" s="7">
        <v>46427.0</v>
      </c>
      <c r="D194" s="8" t="str">
        <f t="shared" si="1"/>
        <v>Tuesday</v>
      </c>
      <c r="E194" s="31"/>
      <c r="F194" s="55"/>
      <c r="G194" s="11"/>
      <c r="H194" s="31"/>
      <c r="I194" s="11"/>
      <c r="J194" s="22"/>
      <c r="K194" s="35"/>
      <c r="L194" s="35"/>
      <c r="M194" s="35"/>
      <c r="N194" s="35"/>
      <c r="O194" s="56"/>
      <c r="P194" s="22" t="str">
        <f t="shared" si="2"/>
        <v/>
      </c>
    </row>
    <row r="195" ht="22.5" customHeight="1">
      <c r="A195" s="6">
        <v>194.0</v>
      </c>
      <c r="B195" s="11" t="str">
        <f>'Master Schedule'!B195</f>
        <v/>
      </c>
      <c r="C195" s="7">
        <v>46428.0</v>
      </c>
      <c r="D195" s="8" t="str">
        <f t="shared" si="1"/>
        <v>Wednesday</v>
      </c>
      <c r="E195" s="31"/>
      <c r="F195" s="55"/>
      <c r="G195" s="11"/>
      <c r="H195" s="31"/>
      <c r="I195" s="11"/>
      <c r="J195" s="22"/>
      <c r="K195" s="32"/>
      <c r="L195" s="32"/>
      <c r="M195" s="32"/>
      <c r="N195" s="32"/>
      <c r="O195" s="56"/>
      <c r="P195" s="22" t="str">
        <f t="shared" si="2"/>
        <v/>
      </c>
    </row>
    <row r="196" ht="22.5" customHeight="1">
      <c r="A196" s="6">
        <v>195.0</v>
      </c>
      <c r="B196" s="11" t="str">
        <f>'Master Schedule'!B196</f>
        <v/>
      </c>
      <c r="C196" s="7">
        <v>46429.0</v>
      </c>
      <c r="D196" s="8" t="str">
        <f t="shared" si="1"/>
        <v>Thursday</v>
      </c>
      <c r="E196" s="31"/>
      <c r="F196" s="55"/>
      <c r="G196" s="11"/>
      <c r="H196" s="31"/>
      <c r="I196" s="11"/>
      <c r="J196" s="22"/>
      <c r="K196" s="35"/>
      <c r="L196" s="35"/>
      <c r="M196" s="35"/>
      <c r="N196" s="35"/>
      <c r="O196" s="56"/>
      <c r="P196" s="22" t="str">
        <f t="shared" si="2"/>
        <v/>
      </c>
    </row>
    <row r="197" ht="22.5" customHeight="1">
      <c r="A197" s="6">
        <v>196.0</v>
      </c>
      <c r="B197" s="11" t="str">
        <f>'Master Schedule'!B197</f>
        <v/>
      </c>
      <c r="C197" s="7">
        <v>46430.0</v>
      </c>
      <c r="D197" s="8" t="str">
        <f t="shared" si="1"/>
        <v>Friday</v>
      </c>
      <c r="E197" s="31"/>
      <c r="F197" s="55"/>
      <c r="G197" s="11"/>
      <c r="H197" s="31"/>
      <c r="I197" s="11"/>
      <c r="J197" s="22"/>
      <c r="K197" s="32"/>
      <c r="L197" s="32"/>
      <c r="M197" s="32"/>
      <c r="N197" s="32"/>
      <c r="O197" s="56"/>
      <c r="P197" s="22" t="str">
        <f t="shared" si="2"/>
        <v/>
      </c>
    </row>
    <row r="198" ht="22.5" customHeight="1">
      <c r="A198" s="6">
        <v>197.0</v>
      </c>
      <c r="B198" s="11" t="str">
        <f>'Master Schedule'!B198</f>
        <v/>
      </c>
      <c r="C198" s="7">
        <v>46431.0</v>
      </c>
      <c r="D198" s="8" t="str">
        <f t="shared" si="1"/>
        <v>Saturday</v>
      </c>
      <c r="E198" s="31"/>
      <c r="F198" s="55"/>
      <c r="G198" s="11"/>
      <c r="H198" s="31"/>
      <c r="I198" s="11"/>
      <c r="J198" s="22"/>
      <c r="K198" s="35"/>
      <c r="L198" s="35"/>
      <c r="M198" s="35"/>
      <c r="N198" s="35"/>
      <c r="O198" s="56"/>
      <c r="P198" s="22" t="str">
        <f t="shared" si="2"/>
        <v/>
      </c>
    </row>
    <row r="199" ht="22.5" customHeight="1">
      <c r="A199" s="6">
        <v>198.0</v>
      </c>
      <c r="B199" s="11" t="str">
        <f>'Master Schedule'!B199</f>
        <v/>
      </c>
      <c r="C199" s="7">
        <v>46432.0</v>
      </c>
      <c r="D199" s="8" t="str">
        <f t="shared" si="1"/>
        <v>Sunday</v>
      </c>
      <c r="E199" s="31"/>
      <c r="F199" s="55"/>
      <c r="G199" s="11"/>
      <c r="H199" s="31"/>
      <c r="I199" s="11"/>
      <c r="J199" s="22"/>
      <c r="K199" s="32"/>
      <c r="L199" s="32"/>
      <c r="M199" s="32"/>
      <c r="N199" s="32"/>
      <c r="O199" s="56"/>
      <c r="P199" s="22" t="str">
        <f t="shared" si="2"/>
        <v/>
      </c>
    </row>
    <row r="200" ht="22.5" customHeight="1">
      <c r="A200" s="6">
        <v>199.0</v>
      </c>
      <c r="B200" s="11" t="str">
        <f>'Master Schedule'!B200</f>
        <v/>
      </c>
      <c r="C200" s="7">
        <v>46433.0</v>
      </c>
      <c r="D200" s="8" t="str">
        <f t="shared" si="1"/>
        <v>Monday</v>
      </c>
      <c r="E200" s="31"/>
      <c r="F200" s="55"/>
      <c r="G200" s="11"/>
      <c r="H200" s="31"/>
      <c r="I200" s="11"/>
      <c r="J200" s="22"/>
      <c r="K200" s="35"/>
      <c r="L200" s="35"/>
      <c r="M200" s="35"/>
      <c r="N200" s="35"/>
      <c r="O200" s="56"/>
      <c r="P200" s="22" t="str">
        <f t="shared" si="2"/>
        <v/>
      </c>
    </row>
    <row r="201" ht="22.5" customHeight="1">
      <c r="A201" s="6">
        <v>200.0</v>
      </c>
      <c r="B201" s="11" t="str">
        <f>'Master Schedule'!B201</f>
        <v/>
      </c>
      <c r="C201" s="7">
        <v>46434.0</v>
      </c>
      <c r="D201" s="8" t="str">
        <f t="shared" si="1"/>
        <v>Tuesday</v>
      </c>
      <c r="E201" s="31"/>
      <c r="F201" s="55"/>
      <c r="G201" s="11"/>
      <c r="H201" s="31"/>
      <c r="I201" s="11"/>
      <c r="J201" s="22"/>
      <c r="K201" s="32"/>
      <c r="L201" s="32"/>
      <c r="M201" s="32"/>
      <c r="N201" s="32"/>
      <c r="O201" s="56"/>
      <c r="P201" s="22" t="str">
        <f t="shared" si="2"/>
        <v/>
      </c>
    </row>
    <row r="202" ht="22.5" customHeight="1">
      <c r="A202" s="6">
        <v>201.0</v>
      </c>
      <c r="B202" s="11" t="str">
        <f>'Master Schedule'!B202</f>
        <v/>
      </c>
      <c r="C202" s="7">
        <v>46435.0</v>
      </c>
      <c r="D202" s="8" t="str">
        <f t="shared" si="1"/>
        <v>Wednesday</v>
      </c>
      <c r="E202" s="31"/>
      <c r="F202" s="55"/>
      <c r="G202" s="11"/>
      <c r="H202" s="31"/>
      <c r="I202" s="11"/>
      <c r="J202" s="22"/>
      <c r="K202" s="35"/>
      <c r="L202" s="35"/>
      <c r="M202" s="35"/>
      <c r="N202" s="35"/>
      <c r="O202" s="56"/>
      <c r="P202" s="22" t="str">
        <f t="shared" si="2"/>
        <v/>
      </c>
    </row>
    <row r="203" ht="22.5" customHeight="1">
      <c r="A203" s="6">
        <v>202.0</v>
      </c>
      <c r="B203" s="11" t="str">
        <f>'Master Schedule'!B203</f>
        <v/>
      </c>
      <c r="C203" s="7">
        <v>46436.0</v>
      </c>
      <c r="D203" s="8" t="str">
        <f t="shared" si="1"/>
        <v>Thursday</v>
      </c>
      <c r="E203" s="31"/>
      <c r="F203" s="55"/>
      <c r="G203" s="11"/>
      <c r="H203" s="31"/>
      <c r="I203" s="11"/>
      <c r="J203" s="22"/>
      <c r="K203" s="32"/>
      <c r="L203" s="32"/>
      <c r="M203" s="32"/>
      <c r="N203" s="32"/>
      <c r="O203" s="56"/>
      <c r="P203" s="22" t="str">
        <f t="shared" si="2"/>
        <v/>
      </c>
    </row>
    <row r="204" ht="22.5" customHeight="1">
      <c r="A204" s="6">
        <v>203.0</v>
      </c>
      <c r="B204" s="11" t="str">
        <f>'Master Schedule'!B204</f>
        <v/>
      </c>
      <c r="C204" s="7">
        <v>46437.0</v>
      </c>
      <c r="D204" s="8" t="str">
        <f t="shared" si="1"/>
        <v>Friday</v>
      </c>
      <c r="E204" s="31"/>
      <c r="F204" s="55"/>
      <c r="G204" s="11"/>
      <c r="H204" s="31"/>
      <c r="I204" s="11"/>
      <c r="J204" s="22"/>
      <c r="K204" s="35"/>
      <c r="L204" s="35"/>
      <c r="M204" s="35"/>
      <c r="N204" s="35"/>
      <c r="O204" s="56"/>
      <c r="P204" s="22" t="str">
        <f t="shared" si="2"/>
        <v/>
      </c>
    </row>
    <row r="205" ht="22.5" customHeight="1">
      <c r="A205" s="6">
        <v>204.0</v>
      </c>
      <c r="B205" s="11" t="str">
        <f>'Master Schedule'!B205</f>
        <v/>
      </c>
      <c r="C205" s="7">
        <v>46438.0</v>
      </c>
      <c r="D205" s="8" t="str">
        <f t="shared" si="1"/>
        <v>Saturday</v>
      </c>
      <c r="E205" s="31"/>
      <c r="F205" s="55"/>
      <c r="G205" s="11"/>
      <c r="H205" s="31"/>
      <c r="I205" s="11"/>
      <c r="J205" s="22"/>
      <c r="K205" s="32"/>
      <c r="L205" s="32"/>
      <c r="M205" s="32"/>
      <c r="N205" s="32"/>
      <c r="O205" s="56"/>
      <c r="P205" s="22" t="str">
        <f t="shared" si="2"/>
        <v/>
      </c>
    </row>
    <row r="206" ht="22.5" customHeight="1">
      <c r="A206" s="6">
        <v>205.0</v>
      </c>
      <c r="B206" s="11" t="str">
        <f>'Master Schedule'!B206</f>
        <v/>
      </c>
      <c r="C206" s="7">
        <v>46439.0</v>
      </c>
      <c r="D206" s="8" t="str">
        <f t="shared" si="1"/>
        <v>Sunday</v>
      </c>
      <c r="E206" s="31"/>
      <c r="F206" s="55"/>
      <c r="G206" s="11"/>
      <c r="H206" s="31"/>
      <c r="I206" s="11"/>
      <c r="J206" s="22"/>
      <c r="K206" s="35"/>
      <c r="L206" s="35"/>
      <c r="M206" s="35"/>
      <c r="N206" s="35"/>
      <c r="O206" s="56"/>
      <c r="P206" s="22" t="str">
        <f t="shared" si="2"/>
        <v/>
      </c>
    </row>
    <row r="207" ht="22.5" customHeight="1">
      <c r="A207" s="6">
        <v>206.0</v>
      </c>
      <c r="B207" s="11" t="str">
        <f>'Master Schedule'!B207</f>
        <v/>
      </c>
      <c r="C207" s="7">
        <v>46440.0</v>
      </c>
      <c r="D207" s="8" t="str">
        <f t="shared" si="1"/>
        <v>Monday</v>
      </c>
      <c r="E207" s="31"/>
      <c r="F207" s="55"/>
      <c r="G207" s="11"/>
      <c r="H207" s="31"/>
      <c r="I207" s="11"/>
      <c r="J207" s="22"/>
      <c r="K207" s="32"/>
      <c r="L207" s="32"/>
      <c r="M207" s="32"/>
      <c r="N207" s="32"/>
      <c r="O207" s="56"/>
      <c r="P207" s="22" t="str">
        <f t="shared" si="2"/>
        <v/>
      </c>
    </row>
    <row r="208" ht="22.5" customHeight="1">
      <c r="A208" s="6">
        <v>207.0</v>
      </c>
      <c r="B208" s="11" t="str">
        <f>'Master Schedule'!B208</f>
        <v/>
      </c>
      <c r="C208" s="7">
        <v>46441.0</v>
      </c>
      <c r="D208" s="8" t="str">
        <f t="shared" si="1"/>
        <v>Tuesday</v>
      </c>
      <c r="E208" s="31"/>
      <c r="F208" s="55"/>
      <c r="G208" s="11"/>
      <c r="H208" s="31"/>
      <c r="I208" s="11"/>
      <c r="J208" s="22"/>
      <c r="K208" s="35"/>
      <c r="L208" s="35"/>
      <c r="M208" s="35"/>
      <c r="N208" s="35"/>
      <c r="O208" s="56"/>
      <c r="P208" s="22" t="str">
        <f t="shared" si="2"/>
        <v/>
      </c>
    </row>
    <row r="209" ht="22.5" customHeight="1">
      <c r="A209" s="6">
        <v>208.0</v>
      </c>
      <c r="B209" s="11" t="str">
        <f>'Master Schedule'!B209</f>
        <v/>
      </c>
      <c r="C209" s="7">
        <v>46442.0</v>
      </c>
      <c r="D209" s="8" t="str">
        <f t="shared" si="1"/>
        <v>Wednesday</v>
      </c>
      <c r="E209" s="31"/>
      <c r="F209" s="55"/>
      <c r="G209" s="11"/>
      <c r="H209" s="31"/>
      <c r="I209" s="11"/>
      <c r="J209" s="22"/>
      <c r="K209" s="32"/>
      <c r="L209" s="32"/>
      <c r="M209" s="32"/>
      <c r="N209" s="32"/>
      <c r="O209" s="56"/>
      <c r="P209" s="22" t="str">
        <f t="shared" si="2"/>
        <v/>
      </c>
    </row>
    <row r="210" ht="22.5" customHeight="1">
      <c r="A210" s="6">
        <v>209.0</v>
      </c>
      <c r="B210" s="11" t="str">
        <f>'Master Schedule'!B210</f>
        <v/>
      </c>
      <c r="C210" s="7">
        <v>46443.0</v>
      </c>
      <c r="D210" s="8" t="str">
        <f t="shared" si="1"/>
        <v>Thursday</v>
      </c>
      <c r="E210" s="31"/>
      <c r="F210" s="55"/>
      <c r="G210" s="11"/>
      <c r="H210" s="31"/>
      <c r="I210" s="11"/>
      <c r="J210" s="22"/>
      <c r="K210" s="35"/>
      <c r="L210" s="35"/>
      <c r="M210" s="35"/>
      <c r="N210" s="35"/>
      <c r="O210" s="56"/>
      <c r="P210" s="22" t="str">
        <f t="shared" si="2"/>
        <v/>
      </c>
    </row>
    <row r="211" ht="22.5" customHeight="1">
      <c r="A211" s="6">
        <v>210.0</v>
      </c>
      <c r="B211" s="11" t="str">
        <f>'Master Schedule'!B211</f>
        <v/>
      </c>
      <c r="C211" s="7">
        <v>46444.0</v>
      </c>
      <c r="D211" s="8" t="str">
        <f t="shared" si="1"/>
        <v>Friday</v>
      </c>
      <c r="E211" s="31"/>
      <c r="F211" s="55"/>
      <c r="G211" s="11"/>
      <c r="H211" s="31"/>
      <c r="I211" s="11"/>
      <c r="J211" s="22"/>
      <c r="K211" s="32"/>
      <c r="L211" s="32"/>
      <c r="M211" s="32"/>
      <c r="N211" s="32"/>
      <c r="O211" s="56"/>
      <c r="P211" s="22" t="str">
        <f t="shared" si="2"/>
        <v/>
      </c>
    </row>
    <row r="212" ht="22.5" customHeight="1">
      <c r="A212" s="6">
        <v>211.0</v>
      </c>
      <c r="B212" s="11" t="str">
        <f>'Master Schedule'!B212</f>
        <v/>
      </c>
      <c r="C212" s="7">
        <v>46445.0</v>
      </c>
      <c r="D212" s="8" t="str">
        <f t="shared" si="1"/>
        <v>Saturday</v>
      </c>
      <c r="E212" s="31"/>
      <c r="F212" s="55"/>
      <c r="G212" s="11"/>
      <c r="H212" s="31"/>
      <c r="I212" s="11"/>
      <c r="J212" s="22"/>
      <c r="K212" s="35"/>
      <c r="L212" s="35"/>
      <c r="M212" s="35"/>
      <c r="N212" s="35"/>
      <c r="O212" s="56"/>
      <c r="P212" s="22" t="str">
        <f t="shared" si="2"/>
        <v/>
      </c>
    </row>
    <row r="213" ht="22.5" customHeight="1">
      <c r="A213" s="6">
        <v>212.0</v>
      </c>
      <c r="B213" s="11" t="str">
        <f>'Master Schedule'!B213</f>
        <v/>
      </c>
      <c r="C213" s="7">
        <v>46446.0</v>
      </c>
      <c r="D213" s="8" t="str">
        <f t="shared" si="1"/>
        <v>Sunday</v>
      </c>
      <c r="E213" s="31"/>
      <c r="F213" s="55"/>
      <c r="G213" s="11"/>
      <c r="H213" s="31"/>
      <c r="I213" s="11"/>
      <c r="J213" s="22"/>
      <c r="K213" s="32"/>
      <c r="L213" s="32"/>
      <c r="M213" s="32"/>
      <c r="N213" s="32"/>
      <c r="O213" s="56"/>
      <c r="P213" s="22" t="str">
        <f t="shared" si="2"/>
        <v/>
      </c>
    </row>
    <row r="214" ht="22.5" customHeight="1">
      <c r="A214" s="6">
        <v>213.0</v>
      </c>
      <c r="B214" s="11" t="str">
        <f>'Master Schedule'!B214</f>
        <v/>
      </c>
      <c r="C214" s="7">
        <v>46447.0</v>
      </c>
      <c r="D214" s="8" t="str">
        <f t="shared" si="1"/>
        <v>Monday</v>
      </c>
      <c r="E214" s="31"/>
      <c r="F214" s="55"/>
      <c r="G214" s="11"/>
      <c r="H214" s="31"/>
      <c r="I214" s="11"/>
      <c r="J214" s="22"/>
      <c r="K214" s="35"/>
      <c r="L214" s="35"/>
      <c r="M214" s="35"/>
      <c r="N214" s="35"/>
      <c r="O214" s="56"/>
      <c r="P214" s="22" t="str">
        <f t="shared" si="2"/>
        <v/>
      </c>
    </row>
    <row r="215" ht="22.5" customHeight="1">
      <c r="A215" s="6">
        <v>214.0</v>
      </c>
      <c r="B215" s="11" t="str">
        <f>'Master Schedule'!B215</f>
        <v/>
      </c>
      <c r="C215" s="7">
        <v>46448.0</v>
      </c>
      <c r="D215" s="8" t="str">
        <f t="shared" si="1"/>
        <v>Tuesday</v>
      </c>
      <c r="E215" s="31"/>
      <c r="F215" s="55"/>
      <c r="G215" s="11"/>
      <c r="H215" s="31"/>
      <c r="I215" s="11"/>
      <c r="J215" s="22"/>
      <c r="K215" s="32"/>
      <c r="L215" s="32"/>
      <c r="M215" s="32"/>
      <c r="N215" s="32"/>
      <c r="O215" s="56"/>
      <c r="P215" s="22" t="str">
        <f t="shared" si="2"/>
        <v/>
      </c>
    </row>
    <row r="216" ht="22.5" customHeight="1">
      <c r="A216" s="6">
        <v>215.0</v>
      </c>
      <c r="B216" s="11" t="str">
        <f>'Master Schedule'!B216</f>
        <v/>
      </c>
      <c r="C216" s="7">
        <v>46449.0</v>
      </c>
      <c r="D216" s="8" t="str">
        <f t="shared" si="1"/>
        <v>Wednesday</v>
      </c>
      <c r="E216" s="31"/>
      <c r="F216" s="55"/>
      <c r="G216" s="11"/>
      <c r="H216" s="31"/>
      <c r="I216" s="11"/>
      <c r="J216" s="22"/>
      <c r="K216" s="35"/>
      <c r="L216" s="35"/>
      <c r="M216" s="35"/>
      <c r="N216" s="35"/>
      <c r="O216" s="56"/>
      <c r="P216" s="22" t="str">
        <f t="shared" si="2"/>
        <v/>
      </c>
    </row>
    <row r="217" ht="22.5" customHeight="1">
      <c r="A217" s="6">
        <v>216.0</v>
      </c>
      <c r="B217" s="11" t="str">
        <f>'Master Schedule'!B217</f>
        <v/>
      </c>
      <c r="C217" s="7">
        <v>46450.0</v>
      </c>
      <c r="D217" s="8" t="str">
        <f t="shared" si="1"/>
        <v>Thursday</v>
      </c>
      <c r="E217" s="31"/>
      <c r="F217" s="55"/>
      <c r="G217" s="11"/>
      <c r="H217" s="31"/>
      <c r="I217" s="11"/>
      <c r="J217" s="22"/>
      <c r="K217" s="32"/>
      <c r="L217" s="32"/>
      <c r="M217" s="32"/>
      <c r="N217" s="32"/>
      <c r="O217" s="56"/>
      <c r="P217" s="22" t="str">
        <f t="shared" si="2"/>
        <v/>
      </c>
    </row>
    <row r="218" ht="22.5" customHeight="1">
      <c r="A218" s="6">
        <v>217.0</v>
      </c>
      <c r="B218" s="11" t="str">
        <f>'Master Schedule'!B218</f>
        <v/>
      </c>
      <c r="C218" s="7">
        <v>46451.0</v>
      </c>
      <c r="D218" s="8" t="str">
        <f t="shared" si="1"/>
        <v>Friday</v>
      </c>
      <c r="E218" s="31"/>
      <c r="F218" s="55"/>
      <c r="G218" s="11"/>
      <c r="H218" s="31"/>
      <c r="I218" s="11"/>
      <c r="J218" s="22"/>
      <c r="K218" s="35"/>
      <c r="L218" s="35"/>
      <c r="M218" s="35"/>
      <c r="N218" s="35"/>
      <c r="O218" s="56"/>
      <c r="P218" s="22" t="str">
        <f t="shared" si="2"/>
        <v/>
      </c>
    </row>
    <row r="219" ht="22.5" customHeight="1">
      <c r="A219" s="6">
        <v>218.0</v>
      </c>
      <c r="B219" s="11" t="str">
        <f>'Master Schedule'!B219</f>
        <v/>
      </c>
      <c r="C219" s="7">
        <v>46452.0</v>
      </c>
      <c r="D219" s="8" t="str">
        <f t="shared" si="1"/>
        <v>Saturday</v>
      </c>
      <c r="E219" s="31"/>
      <c r="F219" s="55"/>
      <c r="G219" s="11"/>
      <c r="H219" s="31"/>
      <c r="I219" s="11"/>
      <c r="J219" s="22"/>
      <c r="K219" s="32"/>
      <c r="L219" s="32"/>
      <c r="M219" s="32"/>
      <c r="N219" s="32"/>
      <c r="O219" s="56"/>
      <c r="P219" s="22" t="str">
        <f t="shared" si="2"/>
        <v/>
      </c>
    </row>
    <row r="220" ht="22.5" customHeight="1">
      <c r="A220" s="6">
        <v>219.0</v>
      </c>
      <c r="B220" s="11" t="str">
        <f>'Master Schedule'!B220</f>
        <v/>
      </c>
      <c r="C220" s="7">
        <v>46453.0</v>
      </c>
      <c r="D220" s="8" t="str">
        <f t="shared" si="1"/>
        <v>Sunday</v>
      </c>
      <c r="E220" s="31"/>
      <c r="F220" s="55"/>
      <c r="G220" s="11"/>
      <c r="H220" s="31"/>
      <c r="I220" s="11"/>
      <c r="J220" s="22"/>
      <c r="K220" s="35"/>
      <c r="L220" s="35"/>
      <c r="M220" s="35"/>
      <c r="N220" s="35"/>
      <c r="O220" s="56"/>
      <c r="P220" s="22" t="str">
        <f t="shared" si="2"/>
        <v/>
      </c>
    </row>
    <row r="221" ht="22.5" customHeight="1">
      <c r="A221" s="6">
        <v>220.0</v>
      </c>
      <c r="B221" s="11" t="str">
        <f>'Master Schedule'!B221</f>
        <v/>
      </c>
      <c r="C221" s="7">
        <v>46454.0</v>
      </c>
      <c r="D221" s="8" t="str">
        <f t="shared" si="1"/>
        <v>Monday</v>
      </c>
      <c r="E221" s="31"/>
      <c r="F221" s="55"/>
      <c r="G221" s="11"/>
      <c r="H221" s="31"/>
      <c r="I221" s="11"/>
      <c r="J221" s="22"/>
      <c r="K221" s="32"/>
      <c r="L221" s="32"/>
      <c r="M221" s="32"/>
      <c r="N221" s="32"/>
      <c r="O221" s="56"/>
      <c r="P221" s="22" t="str">
        <f t="shared" si="2"/>
        <v/>
      </c>
    </row>
    <row r="222" ht="22.5" customHeight="1">
      <c r="A222" s="6">
        <v>221.0</v>
      </c>
      <c r="B222" s="11" t="str">
        <f>'Master Schedule'!B222</f>
        <v>Spring Break</v>
      </c>
      <c r="C222" s="7">
        <v>46455.0</v>
      </c>
      <c r="D222" s="8" t="str">
        <f t="shared" si="1"/>
        <v>Tuesday</v>
      </c>
      <c r="E222" s="31"/>
      <c r="F222" s="55"/>
      <c r="G222" s="11"/>
      <c r="H222" s="31"/>
      <c r="I222" s="11"/>
      <c r="J222" s="22"/>
      <c r="K222" s="35"/>
      <c r="L222" s="35"/>
      <c r="M222" s="35"/>
      <c r="N222" s="35"/>
      <c r="O222" s="56"/>
      <c r="P222" s="22" t="str">
        <f t="shared" si="2"/>
        <v/>
      </c>
    </row>
    <row r="223" ht="22.5" customHeight="1">
      <c r="A223" s="6">
        <v>222.0</v>
      </c>
      <c r="B223" s="11" t="str">
        <f>'Master Schedule'!B223</f>
        <v>Spring Break</v>
      </c>
      <c r="C223" s="7">
        <v>46456.0</v>
      </c>
      <c r="D223" s="8" t="str">
        <f t="shared" si="1"/>
        <v>Wednesday</v>
      </c>
      <c r="E223" s="31"/>
      <c r="F223" s="55"/>
      <c r="G223" s="11"/>
      <c r="H223" s="31"/>
      <c r="I223" s="11"/>
      <c r="J223" s="22"/>
      <c r="K223" s="32"/>
      <c r="L223" s="32"/>
      <c r="M223" s="32"/>
      <c r="N223" s="32"/>
      <c r="O223" s="56"/>
      <c r="P223" s="22" t="str">
        <f t="shared" si="2"/>
        <v/>
      </c>
    </row>
    <row r="224" ht="22.5" customHeight="1">
      <c r="A224" s="6">
        <v>223.0</v>
      </c>
      <c r="B224" s="11" t="str">
        <f>'Master Schedule'!B224</f>
        <v>Spring Break</v>
      </c>
      <c r="C224" s="7">
        <v>46457.0</v>
      </c>
      <c r="D224" s="8" t="str">
        <f t="shared" si="1"/>
        <v>Thursday</v>
      </c>
      <c r="E224" s="31"/>
      <c r="F224" s="55"/>
      <c r="G224" s="11"/>
      <c r="H224" s="31"/>
      <c r="I224" s="11"/>
      <c r="J224" s="22"/>
      <c r="K224" s="35"/>
      <c r="L224" s="35"/>
      <c r="M224" s="35"/>
      <c r="N224" s="35"/>
      <c r="O224" s="56"/>
      <c r="P224" s="22" t="str">
        <f t="shared" si="2"/>
        <v/>
      </c>
    </row>
    <row r="225" ht="22.5" customHeight="1">
      <c r="A225" s="6">
        <v>224.0</v>
      </c>
      <c r="B225" s="11" t="str">
        <f>'Master Schedule'!B225</f>
        <v>Spring Break</v>
      </c>
      <c r="C225" s="7">
        <v>46458.0</v>
      </c>
      <c r="D225" s="8" t="str">
        <f t="shared" si="1"/>
        <v>Friday</v>
      </c>
      <c r="E225" s="31"/>
      <c r="F225" s="55"/>
      <c r="G225" s="11"/>
      <c r="H225" s="31"/>
      <c r="I225" s="11"/>
      <c r="J225" s="22"/>
      <c r="K225" s="32"/>
      <c r="L225" s="32"/>
      <c r="M225" s="32"/>
      <c r="N225" s="32"/>
      <c r="O225" s="56"/>
      <c r="P225" s="22" t="str">
        <f t="shared" si="2"/>
        <v/>
      </c>
    </row>
    <row r="226" ht="22.5" customHeight="1">
      <c r="A226" s="6">
        <v>225.0</v>
      </c>
      <c r="B226" s="11" t="str">
        <f>'Master Schedule'!B226</f>
        <v>Spring Break</v>
      </c>
      <c r="C226" s="7">
        <v>46459.0</v>
      </c>
      <c r="D226" s="8" t="str">
        <f t="shared" si="1"/>
        <v>Saturday</v>
      </c>
      <c r="E226" s="31"/>
      <c r="F226" s="55"/>
      <c r="G226" s="11"/>
      <c r="H226" s="31"/>
      <c r="I226" s="11"/>
      <c r="J226" s="22"/>
      <c r="K226" s="35"/>
      <c r="L226" s="35"/>
      <c r="M226" s="35"/>
      <c r="N226" s="35"/>
      <c r="O226" s="56"/>
      <c r="P226" s="22" t="str">
        <f t="shared" si="2"/>
        <v/>
      </c>
    </row>
    <row r="227" ht="22.5" customHeight="1">
      <c r="A227" s="6">
        <v>226.0</v>
      </c>
      <c r="B227" s="11" t="str">
        <f>'Master Schedule'!B227</f>
        <v/>
      </c>
      <c r="C227" s="7">
        <v>46460.0</v>
      </c>
      <c r="D227" s="8" t="str">
        <f t="shared" si="1"/>
        <v>Sunday</v>
      </c>
      <c r="E227" s="31"/>
      <c r="F227" s="55"/>
      <c r="G227" s="11"/>
      <c r="H227" s="31"/>
      <c r="I227" s="11"/>
      <c r="J227" s="22"/>
      <c r="K227" s="32"/>
      <c r="L227" s="32"/>
      <c r="M227" s="32"/>
      <c r="N227" s="32"/>
      <c r="O227" s="56"/>
      <c r="P227" s="22" t="str">
        <f t="shared" si="2"/>
        <v/>
      </c>
    </row>
    <row r="228" ht="22.5" customHeight="1">
      <c r="A228" s="6">
        <v>227.0</v>
      </c>
      <c r="B228" s="11" t="str">
        <f>'Master Schedule'!B228</f>
        <v/>
      </c>
      <c r="C228" s="7">
        <v>46461.0</v>
      </c>
      <c r="D228" s="8" t="str">
        <f t="shared" si="1"/>
        <v>Monday</v>
      </c>
      <c r="E228" s="31"/>
      <c r="F228" s="55"/>
      <c r="G228" s="11"/>
      <c r="H228" s="31"/>
      <c r="I228" s="11"/>
      <c r="J228" s="22"/>
      <c r="K228" s="35"/>
      <c r="L228" s="35"/>
      <c r="M228" s="35"/>
      <c r="N228" s="35"/>
      <c r="O228" s="56"/>
      <c r="P228" s="22" t="str">
        <f t="shared" si="2"/>
        <v/>
      </c>
    </row>
    <row r="229" ht="22.5" customHeight="1">
      <c r="A229" s="6">
        <v>228.0</v>
      </c>
      <c r="B229" s="11" t="str">
        <f>'Master Schedule'!B229</f>
        <v/>
      </c>
      <c r="C229" s="7">
        <v>46462.0</v>
      </c>
      <c r="D229" s="8" t="str">
        <f t="shared" si="1"/>
        <v>Tuesday</v>
      </c>
      <c r="E229" s="31"/>
      <c r="F229" s="55"/>
      <c r="G229" s="11"/>
      <c r="H229" s="31"/>
      <c r="I229" s="11"/>
      <c r="J229" s="22"/>
      <c r="K229" s="32"/>
      <c r="L229" s="32"/>
      <c r="M229" s="32"/>
      <c r="N229" s="32"/>
      <c r="O229" s="56"/>
      <c r="P229" s="22" t="str">
        <f t="shared" si="2"/>
        <v/>
      </c>
    </row>
    <row r="230" ht="22.5" customHeight="1">
      <c r="A230" s="6">
        <v>229.0</v>
      </c>
      <c r="B230" s="11" t="str">
        <f>'Master Schedule'!B230</f>
        <v/>
      </c>
      <c r="C230" s="7">
        <v>46463.0</v>
      </c>
      <c r="D230" s="8" t="str">
        <f t="shared" si="1"/>
        <v>Wednesday</v>
      </c>
      <c r="E230" s="31"/>
      <c r="F230" s="55"/>
      <c r="G230" s="11"/>
      <c r="H230" s="31"/>
      <c r="I230" s="11"/>
      <c r="J230" s="22"/>
      <c r="K230" s="35"/>
      <c r="L230" s="35"/>
      <c r="M230" s="35"/>
      <c r="N230" s="35"/>
      <c r="O230" s="56"/>
      <c r="P230" s="22" t="str">
        <f t="shared" si="2"/>
        <v/>
      </c>
    </row>
    <row r="231" ht="22.5" customHeight="1">
      <c r="A231" s="6">
        <v>230.0</v>
      </c>
      <c r="B231" s="11" t="str">
        <f>'Master Schedule'!B231</f>
        <v/>
      </c>
      <c r="C231" s="7">
        <v>46464.0</v>
      </c>
      <c r="D231" s="8" t="str">
        <f t="shared" si="1"/>
        <v>Thursday</v>
      </c>
      <c r="E231" s="31"/>
      <c r="F231" s="55"/>
      <c r="G231" s="11"/>
      <c r="H231" s="31"/>
      <c r="I231" s="11"/>
      <c r="J231" s="22"/>
      <c r="K231" s="32"/>
      <c r="L231" s="32"/>
      <c r="M231" s="32"/>
      <c r="N231" s="32"/>
      <c r="O231" s="56"/>
      <c r="P231" s="22" t="str">
        <f t="shared" si="2"/>
        <v/>
      </c>
    </row>
    <row r="232" ht="22.5" customHeight="1">
      <c r="A232" s="6">
        <v>231.0</v>
      </c>
      <c r="B232" s="11" t="str">
        <f>'Master Schedule'!B232</f>
        <v/>
      </c>
      <c r="C232" s="7">
        <v>46465.0</v>
      </c>
      <c r="D232" s="8" t="str">
        <f t="shared" si="1"/>
        <v>Friday</v>
      </c>
      <c r="E232" s="31"/>
      <c r="F232" s="55"/>
      <c r="G232" s="11"/>
      <c r="H232" s="31"/>
      <c r="I232" s="11"/>
      <c r="J232" s="22"/>
      <c r="K232" s="35"/>
      <c r="L232" s="35"/>
      <c r="M232" s="35"/>
      <c r="N232" s="35"/>
      <c r="O232" s="56"/>
      <c r="P232" s="22" t="str">
        <f t="shared" si="2"/>
        <v/>
      </c>
    </row>
    <row r="233" ht="22.5" customHeight="1">
      <c r="A233" s="6">
        <v>232.0</v>
      </c>
      <c r="B233" s="11" t="str">
        <f>'Master Schedule'!B233</f>
        <v/>
      </c>
      <c r="C233" s="7">
        <v>46466.0</v>
      </c>
      <c r="D233" s="8" t="str">
        <f t="shared" si="1"/>
        <v>Saturday</v>
      </c>
      <c r="E233" s="31"/>
      <c r="F233" s="55"/>
      <c r="G233" s="11"/>
      <c r="H233" s="31"/>
      <c r="I233" s="11"/>
      <c r="J233" s="22"/>
      <c r="K233" s="32"/>
      <c r="L233" s="32"/>
      <c r="M233" s="32"/>
      <c r="N233" s="32"/>
      <c r="O233" s="56"/>
      <c r="P233" s="22" t="str">
        <f t="shared" si="2"/>
        <v/>
      </c>
    </row>
    <row r="234" ht="22.5" customHeight="1">
      <c r="A234" s="6">
        <v>233.0</v>
      </c>
      <c r="B234" s="11" t="str">
        <f>'Master Schedule'!B234</f>
        <v/>
      </c>
      <c r="C234" s="7">
        <v>46467.0</v>
      </c>
      <c r="D234" s="8" t="str">
        <f t="shared" si="1"/>
        <v>Sunday</v>
      </c>
      <c r="E234" s="31"/>
      <c r="F234" s="55"/>
      <c r="G234" s="11"/>
      <c r="H234" s="31"/>
      <c r="I234" s="11"/>
      <c r="J234" s="22"/>
      <c r="K234" s="35"/>
      <c r="L234" s="35"/>
      <c r="M234" s="35"/>
      <c r="N234" s="35"/>
      <c r="O234" s="56"/>
      <c r="P234" s="22" t="str">
        <f t="shared" si="2"/>
        <v/>
      </c>
    </row>
    <row r="235" ht="22.5" customHeight="1">
      <c r="A235" s="6">
        <v>234.0</v>
      </c>
      <c r="B235" s="11" t="str">
        <f>'Master Schedule'!B235</f>
        <v/>
      </c>
      <c r="C235" s="7">
        <v>46468.0</v>
      </c>
      <c r="D235" s="8" t="str">
        <f t="shared" si="1"/>
        <v>Monday</v>
      </c>
      <c r="E235" s="31"/>
      <c r="F235" s="55"/>
      <c r="G235" s="11"/>
      <c r="H235" s="31"/>
      <c r="I235" s="11"/>
      <c r="J235" s="22"/>
      <c r="K235" s="32"/>
      <c r="L235" s="32"/>
      <c r="M235" s="32"/>
      <c r="N235" s="32"/>
      <c r="O235" s="56"/>
      <c r="P235" s="22" t="str">
        <f t="shared" si="2"/>
        <v/>
      </c>
    </row>
    <row r="236" ht="22.5" customHeight="1">
      <c r="A236" s="6">
        <v>235.0</v>
      </c>
      <c r="B236" s="11" t="str">
        <f>'Master Schedule'!B236</f>
        <v/>
      </c>
      <c r="C236" s="7">
        <v>46469.0</v>
      </c>
      <c r="D236" s="8" t="str">
        <f t="shared" si="1"/>
        <v>Tuesday</v>
      </c>
      <c r="E236" s="31"/>
      <c r="F236" s="55"/>
      <c r="G236" s="11"/>
      <c r="H236" s="31"/>
      <c r="I236" s="11"/>
      <c r="J236" s="22"/>
      <c r="K236" s="35"/>
      <c r="L236" s="35"/>
      <c r="M236" s="35"/>
      <c r="N236" s="35"/>
      <c r="O236" s="56"/>
      <c r="P236" s="22" t="str">
        <f t="shared" si="2"/>
        <v/>
      </c>
    </row>
    <row r="237" ht="22.5" customHeight="1">
      <c r="A237" s="6">
        <v>236.0</v>
      </c>
      <c r="B237" s="11" t="str">
        <f>'Master Schedule'!B237</f>
        <v/>
      </c>
      <c r="C237" s="7">
        <v>46470.0</v>
      </c>
      <c r="D237" s="8" t="str">
        <f t="shared" si="1"/>
        <v>Wednesday</v>
      </c>
      <c r="E237" s="31"/>
      <c r="F237" s="55"/>
      <c r="G237" s="11"/>
      <c r="H237" s="31"/>
      <c r="I237" s="11"/>
      <c r="J237" s="22"/>
      <c r="K237" s="32"/>
      <c r="L237" s="32"/>
      <c r="M237" s="32"/>
      <c r="N237" s="32"/>
      <c r="O237" s="56"/>
      <c r="P237" s="22" t="str">
        <f t="shared" si="2"/>
        <v/>
      </c>
    </row>
    <row r="238" ht="22.5" customHeight="1">
      <c r="A238" s="6">
        <v>237.0</v>
      </c>
      <c r="B238" s="11" t="str">
        <f>'Master Schedule'!B238</f>
        <v/>
      </c>
      <c r="C238" s="7">
        <v>46471.0</v>
      </c>
      <c r="D238" s="8" t="str">
        <f t="shared" si="1"/>
        <v>Thursday</v>
      </c>
      <c r="E238" s="31"/>
      <c r="F238" s="55"/>
      <c r="G238" s="11"/>
      <c r="H238" s="31"/>
      <c r="I238" s="11"/>
      <c r="J238" s="22"/>
      <c r="K238" s="35"/>
      <c r="L238" s="35"/>
      <c r="M238" s="35"/>
      <c r="N238" s="35"/>
      <c r="O238" s="56"/>
      <c r="P238" s="22" t="str">
        <f t="shared" si="2"/>
        <v/>
      </c>
    </row>
    <row r="239" ht="22.5" customHeight="1">
      <c r="A239" s="6">
        <v>238.0</v>
      </c>
      <c r="B239" s="11" t="str">
        <f>'Master Schedule'!B239</f>
        <v/>
      </c>
      <c r="C239" s="7">
        <v>46472.0</v>
      </c>
      <c r="D239" s="8" t="str">
        <f t="shared" si="1"/>
        <v>Friday</v>
      </c>
      <c r="E239" s="31"/>
      <c r="F239" s="55"/>
      <c r="G239" s="11"/>
      <c r="H239" s="31"/>
      <c r="I239" s="11"/>
      <c r="J239" s="22"/>
      <c r="K239" s="32"/>
      <c r="L239" s="32"/>
      <c r="M239" s="32"/>
      <c r="N239" s="32"/>
      <c r="O239" s="56"/>
      <c r="P239" s="22" t="str">
        <f t="shared" si="2"/>
        <v/>
      </c>
    </row>
    <row r="240" ht="22.5" customHeight="1">
      <c r="A240" s="6">
        <v>239.0</v>
      </c>
      <c r="B240" s="11" t="str">
        <f>'Master Schedule'!B240</f>
        <v/>
      </c>
      <c r="C240" s="7">
        <v>46473.0</v>
      </c>
      <c r="D240" s="8" t="str">
        <f t="shared" si="1"/>
        <v>Saturday</v>
      </c>
      <c r="E240" s="31"/>
      <c r="F240" s="55"/>
      <c r="G240" s="11"/>
      <c r="H240" s="31"/>
      <c r="I240" s="11"/>
      <c r="J240" s="22"/>
      <c r="K240" s="35"/>
      <c r="L240" s="35"/>
      <c r="M240" s="35"/>
      <c r="N240" s="35"/>
      <c r="O240" s="56"/>
      <c r="P240" s="22" t="str">
        <f t="shared" si="2"/>
        <v/>
      </c>
    </row>
    <row r="241" ht="22.5" customHeight="1">
      <c r="A241" s="6">
        <v>240.0</v>
      </c>
      <c r="B241" s="11" t="str">
        <f>'Master Schedule'!B241</f>
        <v/>
      </c>
      <c r="C241" s="7">
        <v>46474.0</v>
      </c>
      <c r="D241" s="8" t="str">
        <f t="shared" si="1"/>
        <v>Sunday</v>
      </c>
      <c r="E241" s="31"/>
      <c r="F241" s="55"/>
      <c r="G241" s="11"/>
      <c r="H241" s="31"/>
      <c r="I241" s="11"/>
      <c r="J241" s="22"/>
      <c r="K241" s="32"/>
      <c r="L241" s="32"/>
      <c r="M241" s="32"/>
      <c r="N241" s="32"/>
      <c r="O241" s="56"/>
      <c r="P241" s="22" t="str">
        <f t="shared" si="2"/>
        <v/>
      </c>
    </row>
    <row r="242" ht="22.5" customHeight="1">
      <c r="A242" s="6">
        <v>241.0</v>
      </c>
      <c r="B242" s="11" t="str">
        <f>'Master Schedule'!B242</f>
        <v/>
      </c>
      <c r="C242" s="7">
        <v>46475.0</v>
      </c>
      <c r="D242" s="8" t="str">
        <f t="shared" si="1"/>
        <v>Monday</v>
      </c>
      <c r="E242" s="31"/>
      <c r="F242" s="55"/>
      <c r="G242" s="11"/>
      <c r="H242" s="31"/>
      <c r="I242" s="11"/>
      <c r="J242" s="22"/>
      <c r="K242" s="35"/>
      <c r="L242" s="35"/>
      <c r="M242" s="35"/>
      <c r="N242" s="35"/>
      <c r="O242" s="56"/>
      <c r="P242" s="22" t="str">
        <f t="shared" si="2"/>
        <v/>
      </c>
    </row>
    <row r="243" ht="22.5" customHeight="1">
      <c r="A243" s="6">
        <v>242.0</v>
      </c>
      <c r="B243" s="11" t="str">
        <f>'Master Schedule'!B243</f>
        <v/>
      </c>
      <c r="C243" s="7">
        <v>46476.0</v>
      </c>
      <c r="D243" s="8" t="str">
        <f t="shared" si="1"/>
        <v>Tuesday</v>
      </c>
      <c r="E243" s="31"/>
      <c r="F243" s="55"/>
      <c r="G243" s="11"/>
      <c r="H243" s="31"/>
      <c r="I243" s="11"/>
      <c r="J243" s="22"/>
      <c r="K243" s="32"/>
      <c r="L243" s="32"/>
      <c r="M243" s="32"/>
      <c r="N243" s="32"/>
      <c r="O243" s="56"/>
      <c r="P243" s="22" t="str">
        <f t="shared" si="2"/>
        <v/>
      </c>
    </row>
    <row r="244" ht="22.5" customHeight="1">
      <c r="A244" s="6">
        <v>243.0</v>
      </c>
      <c r="B244" s="11" t="str">
        <f>'Master Schedule'!B244</f>
        <v/>
      </c>
      <c r="C244" s="7">
        <v>46477.0</v>
      </c>
      <c r="D244" s="8" t="str">
        <f t="shared" si="1"/>
        <v>Wednesday</v>
      </c>
      <c r="E244" s="31"/>
      <c r="F244" s="55"/>
      <c r="G244" s="11"/>
      <c r="H244" s="31"/>
      <c r="I244" s="11"/>
      <c r="J244" s="22"/>
      <c r="K244" s="35"/>
      <c r="L244" s="35"/>
      <c r="M244" s="35"/>
      <c r="N244" s="35"/>
      <c r="O244" s="56"/>
      <c r="P244" s="22" t="str">
        <f t="shared" si="2"/>
        <v/>
      </c>
    </row>
    <row r="245" ht="22.5" customHeight="1">
      <c r="A245" s="6">
        <v>244.0</v>
      </c>
      <c r="B245" s="11" t="str">
        <f>'Master Schedule'!B245</f>
        <v/>
      </c>
      <c r="C245" s="7">
        <v>46478.0</v>
      </c>
      <c r="D245" s="8" t="str">
        <f t="shared" si="1"/>
        <v>Thursday</v>
      </c>
      <c r="E245" s="31"/>
      <c r="F245" s="55"/>
      <c r="G245" s="11"/>
      <c r="H245" s="31"/>
      <c r="I245" s="11"/>
      <c r="J245" s="22"/>
      <c r="K245" s="32"/>
      <c r="L245" s="32"/>
      <c r="M245" s="32"/>
      <c r="N245" s="32"/>
      <c r="O245" s="56"/>
      <c r="P245" s="22" t="str">
        <f t="shared" si="2"/>
        <v/>
      </c>
    </row>
    <row r="246" ht="22.5" customHeight="1">
      <c r="A246" s="6">
        <v>245.0</v>
      </c>
      <c r="B246" s="11" t="str">
        <f>'Master Schedule'!B246</f>
        <v/>
      </c>
      <c r="C246" s="7">
        <v>46479.0</v>
      </c>
      <c r="D246" s="8" t="str">
        <f t="shared" si="1"/>
        <v>Friday</v>
      </c>
      <c r="E246" s="31"/>
      <c r="F246" s="55"/>
      <c r="G246" s="11"/>
      <c r="H246" s="31"/>
      <c r="I246" s="11"/>
      <c r="J246" s="22"/>
      <c r="K246" s="35"/>
      <c r="L246" s="35"/>
      <c r="M246" s="35"/>
      <c r="N246" s="35"/>
      <c r="O246" s="56"/>
      <c r="P246" s="22" t="str">
        <f t="shared" si="2"/>
        <v/>
      </c>
    </row>
    <row r="247" ht="22.5" customHeight="1">
      <c r="A247" s="6">
        <v>246.0</v>
      </c>
      <c r="B247" s="11" t="str">
        <f>'Master Schedule'!B247</f>
        <v/>
      </c>
      <c r="C247" s="7">
        <v>46480.0</v>
      </c>
      <c r="D247" s="8" t="str">
        <f t="shared" si="1"/>
        <v>Saturday</v>
      </c>
      <c r="E247" s="31"/>
      <c r="F247" s="55"/>
      <c r="G247" s="11"/>
      <c r="H247" s="31"/>
      <c r="I247" s="11"/>
      <c r="J247" s="22"/>
      <c r="K247" s="32"/>
      <c r="L247" s="32"/>
      <c r="M247" s="32"/>
      <c r="N247" s="32"/>
      <c r="O247" s="56"/>
      <c r="P247" s="22" t="str">
        <f t="shared" si="2"/>
        <v/>
      </c>
    </row>
    <row r="248" ht="22.5" customHeight="1">
      <c r="A248" s="6">
        <v>247.0</v>
      </c>
      <c r="B248" s="11" t="str">
        <f>'Master Schedule'!B248</f>
        <v/>
      </c>
      <c r="C248" s="7">
        <v>46481.0</v>
      </c>
      <c r="D248" s="8" t="str">
        <f t="shared" si="1"/>
        <v>Sunday</v>
      </c>
      <c r="E248" s="31"/>
      <c r="F248" s="55"/>
      <c r="G248" s="11"/>
      <c r="H248" s="31"/>
      <c r="I248" s="11"/>
      <c r="J248" s="22"/>
      <c r="K248" s="35"/>
      <c r="L248" s="35"/>
      <c r="M248" s="35"/>
      <c r="N248" s="35"/>
      <c r="O248" s="56"/>
      <c r="P248" s="22" t="str">
        <f t="shared" si="2"/>
        <v/>
      </c>
    </row>
    <row r="249" ht="22.5" customHeight="1">
      <c r="A249" s="6">
        <v>248.0</v>
      </c>
      <c r="B249" s="11" t="str">
        <f>'Master Schedule'!B249</f>
        <v/>
      </c>
      <c r="C249" s="7">
        <v>46482.0</v>
      </c>
      <c r="D249" s="8" t="str">
        <f t="shared" si="1"/>
        <v>Monday</v>
      </c>
      <c r="E249" s="31"/>
      <c r="F249" s="55"/>
      <c r="G249" s="11"/>
      <c r="H249" s="31"/>
      <c r="I249" s="11"/>
      <c r="J249" s="22"/>
      <c r="K249" s="32"/>
      <c r="L249" s="32"/>
      <c r="M249" s="32"/>
      <c r="N249" s="32"/>
      <c r="O249" s="56"/>
      <c r="P249" s="22" t="str">
        <f t="shared" si="2"/>
        <v/>
      </c>
    </row>
    <row r="250" ht="22.5" customHeight="1">
      <c r="A250" s="6">
        <v>249.0</v>
      </c>
      <c r="B250" s="11" t="str">
        <f>'Master Schedule'!B250</f>
        <v/>
      </c>
      <c r="C250" s="7">
        <v>46483.0</v>
      </c>
      <c r="D250" s="8" t="str">
        <f t="shared" si="1"/>
        <v>Tuesday</v>
      </c>
      <c r="E250" s="31"/>
      <c r="F250" s="55"/>
      <c r="G250" s="11"/>
      <c r="H250" s="31"/>
      <c r="I250" s="11"/>
      <c r="J250" s="22"/>
      <c r="K250" s="35"/>
      <c r="L250" s="35"/>
      <c r="M250" s="35"/>
      <c r="N250" s="35"/>
      <c r="O250" s="56"/>
      <c r="P250" s="22" t="str">
        <f t="shared" si="2"/>
        <v/>
      </c>
    </row>
    <row r="251" ht="22.5" customHeight="1">
      <c r="A251" s="6">
        <v>250.0</v>
      </c>
      <c r="B251" s="11" t="str">
        <f>'Master Schedule'!B251</f>
        <v/>
      </c>
      <c r="C251" s="7">
        <v>46484.0</v>
      </c>
      <c r="D251" s="8" t="str">
        <f t="shared" si="1"/>
        <v>Wednesday</v>
      </c>
      <c r="E251" s="31"/>
      <c r="F251" s="55"/>
      <c r="G251" s="11"/>
      <c r="H251" s="31"/>
      <c r="I251" s="11"/>
      <c r="J251" s="22"/>
      <c r="K251" s="32"/>
      <c r="L251" s="32"/>
      <c r="M251" s="32"/>
      <c r="N251" s="32"/>
      <c r="O251" s="56"/>
      <c r="P251" s="22" t="str">
        <f t="shared" si="2"/>
        <v/>
      </c>
    </row>
    <row r="252" ht="22.5" customHeight="1">
      <c r="A252" s="6">
        <v>251.0</v>
      </c>
      <c r="B252" s="11" t="str">
        <f>'Master Schedule'!B252</f>
        <v/>
      </c>
      <c r="C252" s="7">
        <v>46485.0</v>
      </c>
      <c r="D252" s="8" t="str">
        <f t="shared" si="1"/>
        <v>Thursday</v>
      </c>
      <c r="E252" s="31"/>
      <c r="F252" s="55"/>
      <c r="G252" s="11"/>
      <c r="H252" s="31"/>
      <c r="I252" s="11"/>
      <c r="J252" s="22"/>
      <c r="K252" s="35"/>
      <c r="L252" s="35"/>
      <c r="M252" s="35"/>
      <c r="N252" s="35"/>
      <c r="O252" s="56"/>
      <c r="P252" s="22" t="str">
        <f t="shared" si="2"/>
        <v/>
      </c>
    </row>
    <row r="253" ht="22.5" customHeight="1">
      <c r="A253" s="6">
        <v>252.0</v>
      </c>
      <c r="B253" s="11" t="str">
        <f>'Master Schedule'!B253</f>
        <v/>
      </c>
      <c r="C253" s="7">
        <v>46486.0</v>
      </c>
      <c r="D253" s="8" t="str">
        <f t="shared" si="1"/>
        <v>Friday</v>
      </c>
      <c r="E253" s="31"/>
      <c r="F253" s="55"/>
      <c r="G253" s="11"/>
      <c r="H253" s="31"/>
      <c r="I253" s="11"/>
      <c r="J253" s="22"/>
      <c r="K253" s="32"/>
      <c r="L253" s="32"/>
      <c r="M253" s="32"/>
      <c r="N253" s="32"/>
      <c r="O253" s="56"/>
      <c r="P253" s="22" t="str">
        <f t="shared" si="2"/>
        <v/>
      </c>
    </row>
    <row r="254" ht="22.5" customHeight="1">
      <c r="A254" s="6">
        <v>253.0</v>
      </c>
      <c r="B254" s="11" t="str">
        <f>'Master Schedule'!B254</f>
        <v/>
      </c>
      <c r="C254" s="7">
        <v>46487.0</v>
      </c>
      <c r="D254" s="8" t="str">
        <f t="shared" si="1"/>
        <v>Saturday</v>
      </c>
      <c r="E254" s="31"/>
      <c r="F254" s="55"/>
      <c r="G254" s="11"/>
      <c r="H254" s="31"/>
      <c r="I254" s="11"/>
      <c r="J254" s="22"/>
      <c r="K254" s="35"/>
      <c r="L254" s="35"/>
      <c r="M254" s="35"/>
      <c r="N254" s="35"/>
      <c r="O254" s="56"/>
      <c r="P254" s="22" t="str">
        <f t="shared" si="2"/>
        <v/>
      </c>
    </row>
    <row r="255" ht="22.5" customHeight="1">
      <c r="A255" s="6">
        <v>254.0</v>
      </c>
      <c r="B255" s="11" t="str">
        <f>'Master Schedule'!B255</f>
        <v/>
      </c>
      <c r="C255" s="7">
        <v>46488.0</v>
      </c>
      <c r="D255" s="8" t="str">
        <f t="shared" si="1"/>
        <v>Sunday</v>
      </c>
      <c r="E255" s="31"/>
      <c r="F255" s="55"/>
      <c r="G255" s="11"/>
      <c r="H255" s="31"/>
      <c r="I255" s="11"/>
      <c r="J255" s="22"/>
      <c r="K255" s="32"/>
      <c r="L255" s="32"/>
      <c r="M255" s="32"/>
      <c r="N255" s="32"/>
      <c r="O255" s="56"/>
      <c r="P255" s="22" t="str">
        <f t="shared" si="2"/>
        <v/>
      </c>
    </row>
    <row r="256" ht="22.5" customHeight="1">
      <c r="A256" s="6">
        <v>255.0</v>
      </c>
      <c r="B256" s="11" t="str">
        <f>'Master Schedule'!B256</f>
        <v/>
      </c>
      <c r="C256" s="7">
        <v>46489.0</v>
      </c>
      <c r="D256" s="8" t="str">
        <f t="shared" si="1"/>
        <v>Monday</v>
      </c>
      <c r="E256" s="31"/>
      <c r="F256" s="55"/>
      <c r="G256" s="11"/>
      <c r="H256" s="31"/>
      <c r="I256" s="11"/>
      <c r="J256" s="22"/>
      <c r="K256" s="35"/>
      <c r="L256" s="35"/>
      <c r="M256" s="35"/>
      <c r="N256" s="35"/>
      <c r="O256" s="56"/>
      <c r="P256" s="22" t="str">
        <f t="shared" si="2"/>
        <v/>
      </c>
    </row>
    <row r="257" ht="22.5" customHeight="1">
      <c r="A257" s="6">
        <v>256.0</v>
      </c>
      <c r="B257" s="11" t="str">
        <f>'Master Schedule'!B257</f>
        <v/>
      </c>
      <c r="C257" s="7">
        <v>46490.0</v>
      </c>
      <c r="D257" s="8" t="str">
        <f t="shared" si="1"/>
        <v>Tuesday</v>
      </c>
      <c r="E257" s="31"/>
      <c r="F257" s="55"/>
      <c r="G257" s="11"/>
      <c r="H257" s="31"/>
      <c r="I257" s="11"/>
      <c r="J257" s="22"/>
      <c r="K257" s="32"/>
      <c r="L257" s="32"/>
      <c r="M257" s="32"/>
      <c r="N257" s="32"/>
      <c r="O257" s="56"/>
      <c r="P257" s="22" t="str">
        <f t="shared" si="2"/>
        <v/>
      </c>
    </row>
    <row r="258" ht="22.5" customHeight="1">
      <c r="A258" s="6">
        <v>257.0</v>
      </c>
      <c r="B258" s="11" t="str">
        <f>'Master Schedule'!B258</f>
        <v/>
      </c>
      <c r="C258" s="7">
        <v>46491.0</v>
      </c>
      <c r="D258" s="8" t="str">
        <f t="shared" si="1"/>
        <v>Wednesday</v>
      </c>
      <c r="E258" s="31"/>
      <c r="F258" s="55"/>
      <c r="G258" s="11"/>
      <c r="H258" s="31"/>
      <c r="I258" s="11"/>
      <c r="J258" s="22"/>
      <c r="K258" s="35"/>
      <c r="L258" s="35"/>
      <c r="M258" s="35"/>
      <c r="N258" s="35"/>
      <c r="O258" s="56"/>
      <c r="P258" s="22" t="str">
        <f t="shared" si="2"/>
        <v/>
      </c>
    </row>
    <row r="259" ht="22.5" customHeight="1">
      <c r="A259" s="6">
        <v>258.0</v>
      </c>
      <c r="B259" s="11" t="str">
        <f>'Master Schedule'!B259</f>
        <v/>
      </c>
      <c r="C259" s="7">
        <v>46492.0</v>
      </c>
      <c r="D259" s="8" t="str">
        <f t="shared" si="1"/>
        <v>Thursday</v>
      </c>
      <c r="E259" s="31"/>
      <c r="F259" s="55"/>
      <c r="G259" s="11"/>
      <c r="H259" s="31"/>
      <c r="I259" s="11"/>
      <c r="J259" s="22"/>
      <c r="K259" s="32"/>
      <c r="L259" s="32"/>
      <c r="M259" s="32"/>
      <c r="N259" s="32"/>
      <c r="O259" s="56"/>
      <c r="P259" s="22" t="str">
        <f t="shared" si="2"/>
        <v/>
      </c>
    </row>
    <row r="260" ht="22.5" customHeight="1">
      <c r="A260" s="6">
        <v>259.0</v>
      </c>
      <c r="B260" s="11" t="str">
        <f>'Master Schedule'!B260</f>
        <v/>
      </c>
      <c r="C260" s="7">
        <v>46493.0</v>
      </c>
      <c r="D260" s="8" t="str">
        <f t="shared" si="1"/>
        <v>Friday</v>
      </c>
      <c r="E260" s="31"/>
      <c r="F260" s="55"/>
      <c r="G260" s="11"/>
      <c r="H260" s="31"/>
      <c r="I260" s="11"/>
      <c r="J260" s="22"/>
      <c r="K260" s="35"/>
      <c r="L260" s="35"/>
      <c r="M260" s="35"/>
      <c r="N260" s="35"/>
      <c r="O260" s="56"/>
      <c r="P260" s="22" t="str">
        <f t="shared" si="2"/>
        <v/>
      </c>
    </row>
    <row r="261" ht="22.5" customHeight="1">
      <c r="A261" s="6">
        <v>260.0</v>
      </c>
      <c r="B261" s="11" t="str">
        <f>'Master Schedule'!B261</f>
        <v/>
      </c>
      <c r="C261" s="7">
        <v>46494.0</v>
      </c>
      <c r="D261" s="8" t="str">
        <f t="shared" si="1"/>
        <v>Saturday</v>
      </c>
      <c r="E261" s="31"/>
      <c r="F261" s="55"/>
      <c r="G261" s="11"/>
      <c r="H261" s="31"/>
      <c r="I261" s="11"/>
      <c r="J261" s="22"/>
      <c r="K261" s="32"/>
      <c r="L261" s="32"/>
      <c r="M261" s="32"/>
      <c r="N261" s="32"/>
      <c r="O261" s="56"/>
      <c r="P261" s="22" t="str">
        <f t="shared" si="2"/>
        <v/>
      </c>
    </row>
    <row r="262" ht="22.5" customHeight="1">
      <c r="A262" s="6">
        <v>261.0</v>
      </c>
      <c r="B262" s="11" t="str">
        <f>'Master Schedule'!B262</f>
        <v/>
      </c>
      <c r="C262" s="7">
        <v>46495.0</v>
      </c>
      <c r="D262" s="8" t="str">
        <f t="shared" si="1"/>
        <v>Sunday</v>
      </c>
      <c r="E262" s="31"/>
      <c r="F262" s="55"/>
      <c r="G262" s="11"/>
      <c r="H262" s="31"/>
      <c r="I262" s="11"/>
      <c r="J262" s="22"/>
      <c r="K262" s="35"/>
      <c r="L262" s="35"/>
      <c r="M262" s="35"/>
      <c r="N262" s="35"/>
      <c r="O262" s="56"/>
      <c r="P262" s="22" t="str">
        <f t="shared" si="2"/>
        <v/>
      </c>
    </row>
    <row r="263" ht="22.5" customHeight="1">
      <c r="A263" s="6">
        <v>262.0</v>
      </c>
      <c r="B263" s="11" t="str">
        <f>'Master Schedule'!B263</f>
        <v/>
      </c>
      <c r="C263" s="7">
        <v>46496.0</v>
      </c>
      <c r="D263" s="8" t="str">
        <f t="shared" si="1"/>
        <v>Monday</v>
      </c>
      <c r="E263" s="31"/>
      <c r="F263" s="55"/>
      <c r="G263" s="11"/>
      <c r="H263" s="31"/>
      <c r="I263" s="11"/>
      <c r="J263" s="22"/>
      <c r="K263" s="32"/>
      <c r="L263" s="32"/>
      <c r="M263" s="32"/>
      <c r="N263" s="32"/>
      <c r="O263" s="56"/>
      <c r="P263" s="22" t="str">
        <f t="shared" si="2"/>
        <v/>
      </c>
    </row>
    <row r="264" ht="22.5" customHeight="1">
      <c r="A264" s="6">
        <v>263.0</v>
      </c>
      <c r="B264" s="11" t="str">
        <f>'Master Schedule'!B264</f>
        <v/>
      </c>
      <c r="C264" s="7">
        <v>46497.0</v>
      </c>
      <c r="D264" s="8" t="str">
        <f t="shared" si="1"/>
        <v>Tuesday</v>
      </c>
      <c r="E264" s="31"/>
      <c r="F264" s="55"/>
      <c r="G264" s="11"/>
      <c r="H264" s="31"/>
      <c r="I264" s="11"/>
      <c r="J264" s="22"/>
      <c r="K264" s="35"/>
      <c r="L264" s="35"/>
      <c r="M264" s="35"/>
      <c r="N264" s="35"/>
      <c r="O264" s="56"/>
      <c r="P264" s="22" t="str">
        <f t="shared" si="2"/>
        <v/>
      </c>
    </row>
    <row r="265" ht="22.5" customHeight="1">
      <c r="A265" s="6">
        <v>264.0</v>
      </c>
      <c r="B265" s="11" t="str">
        <f>'Master Schedule'!B265</f>
        <v/>
      </c>
      <c r="C265" s="7">
        <v>46498.0</v>
      </c>
      <c r="D265" s="8" t="str">
        <f t="shared" si="1"/>
        <v>Wednesday</v>
      </c>
      <c r="E265" s="31"/>
      <c r="F265" s="55"/>
      <c r="G265" s="11"/>
      <c r="H265" s="31"/>
      <c r="I265" s="11"/>
      <c r="J265" s="22"/>
      <c r="K265" s="32"/>
      <c r="L265" s="32"/>
      <c r="M265" s="32"/>
      <c r="N265" s="32"/>
      <c r="O265" s="56"/>
      <c r="P265" s="22" t="str">
        <f t="shared" si="2"/>
        <v/>
      </c>
    </row>
    <row r="266" ht="22.5" customHeight="1">
      <c r="A266" s="6">
        <v>265.0</v>
      </c>
      <c r="B266" s="11" t="str">
        <f>'Master Schedule'!B266</f>
        <v/>
      </c>
      <c r="C266" s="7">
        <v>46499.0</v>
      </c>
      <c r="D266" s="8" t="str">
        <f t="shared" si="1"/>
        <v>Thursday</v>
      </c>
      <c r="E266" s="31"/>
      <c r="F266" s="55"/>
      <c r="G266" s="11"/>
      <c r="H266" s="31"/>
      <c r="I266" s="11"/>
      <c r="J266" s="22"/>
      <c r="K266" s="35"/>
      <c r="L266" s="35"/>
      <c r="M266" s="35"/>
      <c r="N266" s="35"/>
      <c r="O266" s="56"/>
      <c r="P266" s="22" t="str">
        <f t="shared" si="2"/>
        <v/>
      </c>
    </row>
    <row r="267" ht="22.5" customHeight="1">
      <c r="A267" s="6">
        <v>266.0</v>
      </c>
      <c r="B267" s="11" t="str">
        <f>'Master Schedule'!B267</f>
        <v/>
      </c>
      <c r="C267" s="7">
        <v>46500.0</v>
      </c>
      <c r="D267" s="8" t="str">
        <f t="shared" si="1"/>
        <v>Friday</v>
      </c>
      <c r="E267" s="31"/>
      <c r="F267" s="55"/>
      <c r="G267" s="11"/>
      <c r="H267" s="31"/>
      <c r="I267" s="11"/>
      <c r="J267" s="22"/>
      <c r="K267" s="32"/>
      <c r="L267" s="32"/>
      <c r="M267" s="32"/>
      <c r="N267" s="32"/>
      <c r="O267" s="56"/>
      <c r="P267" s="22" t="str">
        <f t="shared" si="2"/>
        <v/>
      </c>
    </row>
    <row r="268" ht="22.5" customHeight="1">
      <c r="A268" s="6">
        <v>267.0</v>
      </c>
      <c r="B268" s="11" t="str">
        <f>'Master Schedule'!B268</f>
        <v/>
      </c>
      <c r="C268" s="7">
        <v>46501.0</v>
      </c>
      <c r="D268" s="8" t="str">
        <f t="shared" si="1"/>
        <v>Saturday</v>
      </c>
      <c r="E268" s="31"/>
      <c r="F268" s="55"/>
      <c r="G268" s="11"/>
      <c r="H268" s="31"/>
      <c r="I268" s="11"/>
      <c r="J268" s="22"/>
      <c r="K268" s="35"/>
      <c r="L268" s="35"/>
      <c r="M268" s="35"/>
      <c r="N268" s="35"/>
      <c r="O268" s="56"/>
      <c r="P268" s="22" t="str">
        <f t="shared" si="2"/>
        <v/>
      </c>
    </row>
    <row r="269" ht="22.5" customHeight="1">
      <c r="A269" s="6">
        <v>268.0</v>
      </c>
      <c r="B269" s="11" t="str">
        <f>'Master Schedule'!B269</f>
        <v/>
      </c>
      <c r="C269" s="7">
        <v>46502.0</v>
      </c>
      <c r="D269" s="8" t="str">
        <f t="shared" si="1"/>
        <v>Sunday</v>
      </c>
      <c r="E269" s="31"/>
      <c r="F269" s="55"/>
      <c r="G269" s="11"/>
      <c r="H269" s="31"/>
      <c r="I269" s="11"/>
      <c r="J269" s="22"/>
      <c r="K269" s="32"/>
      <c r="L269" s="32"/>
      <c r="M269" s="32"/>
      <c r="N269" s="32"/>
      <c r="O269" s="56"/>
      <c r="P269" s="22" t="str">
        <f t="shared" si="2"/>
        <v/>
      </c>
    </row>
    <row r="270" ht="22.5" customHeight="1">
      <c r="A270" s="6">
        <v>269.0</v>
      </c>
      <c r="B270" s="11" t="str">
        <f>'Master Schedule'!B270</f>
        <v/>
      </c>
      <c r="C270" s="7">
        <v>46503.0</v>
      </c>
      <c r="D270" s="8" t="str">
        <f t="shared" si="1"/>
        <v>Monday</v>
      </c>
      <c r="E270" s="31"/>
      <c r="F270" s="55"/>
      <c r="G270" s="11"/>
      <c r="H270" s="31"/>
      <c r="I270" s="11"/>
      <c r="J270" s="22"/>
      <c r="K270" s="35"/>
      <c r="L270" s="35"/>
      <c r="M270" s="35"/>
      <c r="N270" s="35"/>
      <c r="O270" s="56"/>
      <c r="P270" s="22" t="str">
        <f t="shared" si="2"/>
        <v/>
      </c>
    </row>
    <row r="271" ht="22.5" customHeight="1">
      <c r="A271" s="6">
        <v>270.0</v>
      </c>
      <c r="B271" s="11" t="str">
        <f>'Master Schedule'!B271</f>
        <v/>
      </c>
      <c r="C271" s="7">
        <v>46504.0</v>
      </c>
      <c r="D271" s="8" t="str">
        <f t="shared" si="1"/>
        <v>Tuesday</v>
      </c>
      <c r="E271" s="31"/>
      <c r="F271" s="55"/>
      <c r="G271" s="11"/>
      <c r="H271" s="31"/>
      <c r="I271" s="11"/>
      <c r="J271" s="22"/>
      <c r="K271" s="32"/>
      <c r="L271" s="32"/>
      <c r="M271" s="32"/>
      <c r="N271" s="32"/>
      <c r="O271" s="56"/>
      <c r="P271" s="22" t="str">
        <f t="shared" si="2"/>
        <v/>
      </c>
    </row>
    <row r="272" ht="22.5" customHeight="1">
      <c r="A272" s="6">
        <v>271.0</v>
      </c>
      <c r="B272" s="11" t="str">
        <f>'Master Schedule'!B272</f>
        <v/>
      </c>
      <c r="C272" s="7">
        <v>46505.0</v>
      </c>
      <c r="D272" s="8" t="str">
        <f t="shared" si="1"/>
        <v>Wednesday</v>
      </c>
      <c r="E272" s="31"/>
      <c r="F272" s="55"/>
      <c r="G272" s="11"/>
      <c r="H272" s="31"/>
      <c r="I272" s="11"/>
      <c r="J272" s="22"/>
      <c r="K272" s="35"/>
      <c r="L272" s="35"/>
      <c r="M272" s="35"/>
      <c r="N272" s="35"/>
      <c r="O272" s="56"/>
      <c r="P272" s="22" t="str">
        <f t="shared" si="2"/>
        <v/>
      </c>
    </row>
    <row r="273" ht="22.5" customHeight="1">
      <c r="A273" s="6">
        <v>272.0</v>
      </c>
      <c r="B273" s="11" t="str">
        <f>'Master Schedule'!B273</f>
        <v/>
      </c>
      <c r="C273" s="7">
        <v>46506.0</v>
      </c>
      <c r="D273" s="8" t="str">
        <f t="shared" si="1"/>
        <v>Thursday</v>
      </c>
      <c r="E273" s="31"/>
      <c r="F273" s="55"/>
      <c r="G273" s="11"/>
      <c r="H273" s="31"/>
      <c r="I273" s="11"/>
      <c r="J273" s="22"/>
      <c r="K273" s="32"/>
      <c r="L273" s="32"/>
      <c r="M273" s="32"/>
      <c r="N273" s="32"/>
      <c r="O273" s="56"/>
      <c r="P273" s="22" t="str">
        <f t="shared" si="2"/>
        <v/>
      </c>
    </row>
    <row r="274" ht="22.5" customHeight="1">
      <c r="A274" s="6">
        <v>273.0</v>
      </c>
      <c r="B274" s="11" t="str">
        <f>'Master Schedule'!B274</f>
        <v/>
      </c>
      <c r="C274" s="7">
        <v>46507.0</v>
      </c>
      <c r="D274" s="8" t="str">
        <f t="shared" si="1"/>
        <v>Friday</v>
      </c>
      <c r="E274" s="31"/>
      <c r="F274" s="55"/>
      <c r="G274" s="11"/>
      <c r="H274" s="31"/>
      <c r="I274" s="11"/>
      <c r="J274" s="22"/>
      <c r="K274" s="35"/>
      <c r="L274" s="35"/>
      <c r="M274" s="35"/>
      <c r="N274" s="35"/>
      <c r="O274" s="56"/>
      <c r="P274" s="22" t="str">
        <f t="shared" si="2"/>
        <v/>
      </c>
    </row>
    <row r="275" ht="22.5" customHeight="1">
      <c r="A275" s="6">
        <v>274.0</v>
      </c>
      <c r="B275" s="11" t="str">
        <f>'Master Schedule'!B275</f>
        <v/>
      </c>
      <c r="C275" s="7">
        <v>46508.0</v>
      </c>
      <c r="D275" s="8" t="str">
        <f t="shared" si="1"/>
        <v>Saturday</v>
      </c>
      <c r="E275" s="31"/>
      <c r="F275" s="55"/>
      <c r="G275" s="11"/>
      <c r="H275" s="31"/>
      <c r="I275" s="11"/>
      <c r="J275" s="22"/>
      <c r="K275" s="32"/>
      <c r="L275" s="32"/>
      <c r="M275" s="32"/>
      <c r="N275" s="32"/>
      <c r="O275" s="56"/>
      <c r="P275" s="22" t="str">
        <f t="shared" si="2"/>
        <v/>
      </c>
    </row>
    <row r="276" ht="22.5" customHeight="1">
      <c r="A276" s="6">
        <v>275.0</v>
      </c>
      <c r="B276" s="11" t="str">
        <f>'Master Schedule'!B276</f>
        <v/>
      </c>
      <c r="C276" s="7">
        <v>46509.0</v>
      </c>
      <c r="D276" s="8" t="str">
        <f t="shared" si="1"/>
        <v>Sunday</v>
      </c>
      <c r="E276" s="31"/>
      <c r="F276" s="55"/>
      <c r="G276" s="11"/>
      <c r="H276" s="31"/>
      <c r="I276" s="11"/>
      <c r="J276" s="22"/>
      <c r="K276" s="35"/>
      <c r="L276" s="35"/>
      <c r="M276" s="35"/>
      <c r="N276" s="35"/>
      <c r="O276" s="56"/>
      <c r="P276" s="22" t="str">
        <f t="shared" si="2"/>
        <v/>
      </c>
    </row>
    <row r="277" ht="22.5" customHeight="1">
      <c r="A277" s="6">
        <v>276.0</v>
      </c>
      <c r="B277" s="11" t="str">
        <f>'Master Schedule'!B277</f>
        <v/>
      </c>
      <c r="C277" s="7">
        <v>46510.0</v>
      </c>
      <c r="D277" s="8" t="str">
        <f t="shared" si="1"/>
        <v>Monday</v>
      </c>
      <c r="E277" s="31"/>
      <c r="F277" s="55"/>
      <c r="G277" s="11"/>
      <c r="H277" s="31"/>
      <c r="I277" s="11"/>
      <c r="J277" s="22"/>
      <c r="K277" s="32"/>
      <c r="L277" s="32"/>
      <c r="M277" s="32"/>
      <c r="N277" s="32"/>
      <c r="O277" s="56"/>
      <c r="P277" s="22" t="str">
        <f t="shared" si="2"/>
        <v/>
      </c>
    </row>
    <row r="278" ht="22.5" customHeight="1">
      <c r="A278" s="6">
        <v>277.0</v>
      </c>
      <c r="B278" s="11" t="str">
        <f>'Master Schedule'!B278</f>
        <v/>
      </c>
      <c r="C278" s="7">
        <v>46511.0</v>
      </c>
      <c r="D278" s="8" t="str">
        <f t="shared" si="1"/>
        <v>Tuesday</v>
      </c>
      <c r="E278" s="31"/>
      <c r="F278" s="55"/>
      <c r="G278" s="11"/>
      <c r="H278" s="31"/>
      <c r="I278" s="11"/>
      <c r="J278" s="22"/>
      <c r="K278" s="35"/>
      <c r="L278" s="35"/>
      <c r="M278" s="35"/>
      <c r="N278" s="35"/>
      <c r="O278" s="56"/>
      <c r="P278" s="22" t="str">
        <f t="shared" si="2"/>
        <v/>
      </c>
    </row>
    <row r="279" ht="22.5" customHeight="1">
      <c r="A279" s="6">
        <v>278.0</v>
      </c>
      <c r="B279" s="11" t="str">
        <f>'Master Schedule'!B279</f>
        <v/>
      </c>
      <c r="C279" s="7">
        <v>46512.0</v>
      </c>
      <c r="D279" s="8" t="str">
        <f t="shared" si="1"/>
        <v>Wednesday</v>
      </c>
      <c r="E279" s="31"/>
      <c r="F279" s="55"/>
      <c r="G279" s="11"/>
      <c r="H279" s="31"/>
      <c r="I279" s="11"/>
      <c r="J279" s="22"/>
      <c r="K279" s="32"/>
      <c r="L279" s="32"/>
      <c r="M279" s="32"/>
      <c r="N279" s="32"/>
      <c r="O279" s="56"/>
      <c r="P279" s="22" t="str">
        <f t="shared" si="2"/>
        <v/>
      </c>
    </row>
    <row r="280" ht="22.5" customHeight="1">
      <c r="A280" s="6">
        <v>279.0</v>
      </c>
      <c r="B280" s="11" t="str">
        <f>'Master Schedule'!B280</f>
        <v/>
      </c>
      <c r="C280" s="7">
        <v>46513.0</v>
      </c>
      <c r="D280" s="8" t="str">
        <f t="shared" si="1"/>
        <v>Thursday</v>
      </c>
      <c r="E280" s="31"/>
      <c r="F280" s="55"/>
      <c r="G280" s="11"/>
      <c r="H280" s="31"/>
      <c r="I280" s="11"/>
      <c r="J280" s="22"/>
      <c r="K280" s="35"/>
      <c r="L280" s="35"/>
      <c r="M280" s="35"/>
      <c r="N280" s="35"/>
      <c r="O280" s="56"/>
      <c r="P280" s="22" t="str">
        <f t="shared" si="2"/>
        <v/>
      </c>
    </row>
    <row r="281" ht="22.5" customHeight="1">
      <c r="A281" s="6">
        <v>280.0</v>
      </c>
      <c r="B281" s="11" t="str">
        <f>'Master Schedule'!B281</f>
        <v/>
      </c>
      <c r="C281" s="7">
        <v>46514.0</v>
      </c>
      <c r="D281" s="8" t="str">
        <f t="shared" si="1"/>
        <v>Friday</v>
      </c>
      <c r="E281" s="31"/>
      <c r="F281" s="55"/>
      <c r="G281" s="11"/>
      <c r="H281" s="31"/>
      <c r="I281" s="11"/>
      <c r="J281" s="22"/>
      <c r="K281" s="32"/>
      <c r="L281" s="32"/>
      <c r="M281" s="32"/>
      <c r="N281" s="32"/>
      <c r="O281" s="56"/>
      <c r="P281" s="22" t="str">
        <f t="shared" si="2"/>
        <v/>
      </c>
    </row>
    <row r="282" ht="22.5" customHeight="1">
      <c r="A282" s="6">
        <v>281.0</v>
      </c>
      <c r="B282" s="11" t="str">
        <f>'Master Schedule'!B282</f>
        <v/>
      </c>
      <c r="C282" s="7">
        <v>46515.0</v>
      </c>
      <c r="D282" s="8" t="str">
        <f t="shared" si="1"/>
        <v>Saturday</v>
      </c>
      <c r="E282" s="31"/>
      <c r="F282" s="55"/>
      <c r="G282" s="11"/>
      <c r="H282" s="31"/>
      <c r="I282" s="11"/>
      <c r="J282" s="22"/>
      <c r="K282" s="35"/>
      <c r="L282" s="35"/>
      <c r="M282" s="35"/>
      <c r="N282" s="35"/>
      <c r="O282" s="56"/>
      <c r="P282" s="22" t="str">
        <f t="shared" si="2"/>
        <v/>
      </c>
    </row>
    <row r="283" ht="22.5" customHeight="1">
      <c r="A283" s="6">
        <v>282.0</v>
      </c>
      <c r="B283" s="11" t="str">
        <f>'Master Schedule'!B283</f>
        <v/>
      </c>
      <c r="C283" s="7">
        <v>46516.0</v>
      </c>
      <c r="D283" s="8" t="str">
        <f t="shared" si="1"/>
        <v>Sunday</v>
      </c>
      <c r="E283" s="31"/>
      <c r="F283" s="55"/>
      <c r="G283" s="11"/>
      <c r="H283" s="31"/>
      <c r="I283" s="11"/>
      <c r="J283" s="22"/>
      <c r="K283" s="32"/>
      <c r="L283" s="32"/>
      <c r="M283" s="32"/>
      <c r="N283" s="32"/>
      <c r="O283" s="56"/>
      <c r="P283" s="22" t="str">
        <f t="shared" si="2"/>
        <v/>
      </c>
    </row>
    <row r="284" ht="22.5" customHeight="1">
      <c r="A284" s="6">
        <v>283.0</v>
      </c>
      <c r="B284" s="11" t="str">
        <f>'Master Schedule'!B284</f>
        <v/>
      </c>
      <c r="C284" s="7">
        <v>46517.0</v>
      </c>
      <c r="D284" s="8" t="str">
        <f t="shared" si="1"/>
        <v>Monday</v>
      </c>
      <c r="E284" s="31"/>
      <c r="F284" s="55"/>
      <c r="G284" s="11"/>
      <c r="H284" s="31"/>
      <c r="I284" s="11"/>
      <c r="J284" s="22"/>
      <c r="K284" s="35"/>
      <c r="L284" s="35"/>
      <c r="M284" s="35"/>
      <c r="N284" s="35"/>
      <c r="O284" s="56"/>
      <c r="P284" s="22" t="str">
        <f t="shared" si="2"/>
        <v/>
      </c>
    </row>
    <row r="285" ht="22.5" customHeight="1">
      <c r="A285" s="6">
        <v>284.0</v>
      </c>
      <c r="B285" s="11" t="str">
        <f>'Master Schedule'!B285</f>
        <v/>
      </c>
      <c r="C285" s="7">
        <v>46518.0</v>
      </c>
      <c r="D285" s="8" t="str">
        <f t="shared" si="1"/>
        <v>Tuesday</v>
      </c>
      <c r="E285" s="31"/>
      <c r="F285" s="55"/>
      <c r="G285" s="11"/>
      <c r="H285" s="31"/>
      <c r="I285" s="11"/>
      <c r="J285" s="22"/>
      <c r="K285" s="32"/>
      <c r="L285" s="32"/>
      <c r="M285" s="32"/>
      <c r="N285" s="32"/>
      <c r="O285" s="56"/>
      <c r="P285" s="22" t="str">
        <f t="shared" si="2"/>
        <v/>
      </c>
    </row>
    <row r="286" ht="22.5" customHeight="1">
      <c r="A286" s="6">
        <v>285.0</v>
      </c>
      <c r="B286" s="11" t="str">
        <f>'Master Schedule'!B286</f>
        <v/>
      </c>
      <c r="C286" s="7">
        <v>46519.0</v>
      </c>
      <c r="D286" s="8" t="str">
        <f t="shared" si="1"/>
        <v>Wednesday</v>
      </c>
      <c r="E286" s="31"/>
      <c r="F286" s="55"/>
      <c r="G286" s="11"/>
      <c r="H286" s="31"/>
      <c r="I286" s="11"/>
      <c r="J286" s="22"/>
      <c r="K286" s="35"/>
      <c r="L286" s="35"/>
      <c r="M286" s="35"/>
      <c r="N286" s="35"/>
      <c r="O286" s="56"/>
      <c r="P286" s="22" t="str">
        <f t="shared" si="2"/>
        <v/>
      </c>
    </row>
    <row r="287" ht="22.5" customHeight="1">
      <c r="A287" s="6">
        <v>286.0</v>
      </c>
      <c r="B287" s="11" t="str">
        <f>'Master Schedule'!B287</f>
        <v/>
      </c>
      <c r="C287" s="7">
        <v>46520.0</v>
      </c>
      <c r="D287" s="8" t="str">
        <f t="shared" si="1"/>
        <v>Thursday</v>
      </c>
      <c r="E287" s="31"/>
      <c r="F287" s="55"/>
      <c r="G287" s="11"/>
      <c r="H287" s="31"/>
      <c r="I287" s="11"/>
      <c r="J287" s="22"/>
      <c r="K287" s="32"/>
      <c r="L287" s="32"/>
      <c r="M287" s="32"/>
      <c r="N287" s="32"/>
      <c r="O287" s="56"/>
      <c r="P287" s="22" t="str">
        <f t="shared" si="2"/>
        <v/>
      </c>
    </row>
    <row r="288" ht="22.5" customHeight="1">
      <c r="A288" s="6">
        <v>287.0</v>
      </c>
      <c r="B288" s="11" t="str">
        <f>'Master Schedule'!B288</f>
        <v/>
      </c>
      <c r="C288" s="7">
        <v>46521.0</v>
      </c>
      <c r="D288" s="8" t="str">
        <f t="shared" si="1"/>
        <v>Friday</v>
      </c>
      <c r="E288" s="31"/>
      <c r="F288" s="55"/>
      <c r="G288" s="11"/>
      <c r="H288" s="31"/>
      <c r="I288" s="11"/>
      <c r="J288" s="22"/>
      <c r="K288" s="35"/>
      <c r="L288" s="35"/>
      <c r="M288" s="35"/>
      <c r="N288" s="35"/>
      <c r="O288" s="56"/>
      <c r="P288" s="22" t="str">
        <f t="shared" si="2"/>
        <v/>
      </c>
    </row>
    <row r="289" ht="22.5" customHeight="1">
      <c r="A289" s="6">
        <v>288.0</v>
      </c>
      <c r="B289" s="11" t="str">
        <f>'Master Schedule'!B289</f>
        <v/>
      </c>
      <c r="C289" s="7">
        <v>46522.0</v>
      </c>
      <c r="D289" s="8" t="str">
        <f t="shared" si="1"/>
        <v>Saturday</v>
      </c>
      <c r="E289" s="31"/>
      <c r="F289" s="55"/>
      <c r="G289" s="11"/>
      <c r="H289" s="31"/>
      <c r="I289" s="11"/>
      <c r="J289" s="22"/>
      <c r="K289" s="32"/>
      <c r="L289" s="32"/>
      <c r="M289" s="32"/>
      <c r="N289" s="32"/>
      <c r="O289" s="56"/>
      <c r="P289" s="22" t="str">
        <f t="shared" si="2"/>
        <v/>
      </c>
    </row>
    <row r="290" ht="22.5" customHeight="1">
      <c r="A290" s="6">
        <v>289.0</v>
      </c>
      <c r="B290" s="11" t="str">
        <f>'Master Schedule'!B290</f>
        <v/>
      </c>
      <c r="C290" s="7">
        <v>46523.0</v>
      </c>
      <c r="D290" s="8" t="str">
        <f t="shared" si="1"/>
        <v>Sunday</v>
      </c>
      <c r="E290" s="31"/>
      <c r="F290" s="55"/>
      <c r="G290" s="11"/>
      <c r="H290" s="31"/>
      <c r="I290" s="11"/>
      <c r="J290" s="22"/>
      <c r="K290" s="35"/>
      <c r="L290" s="35"/>
      <c r="M290" s="35"/>
      <c r="N290" s="35"/>
      <c r="O290" s="56"/>
      <c r="P290" s="22" t="str">
        <f t="shared" si="2"/>
        <v/>
      </c>
    </row>
    <row r="291" ht="22.5" customHeight="1">
      <c r="A291" s="6">
        <v>290.0</v>
      </c>
      <c r="B291" s="11" t="str">
        <f>'Master Schedule'!B291</f>
        <v/>
      </c>
      <c r="C291" s="7">
        <v>46524.0</v>
      </c>
      <c r="D291" s="8" t="str">
        <f t="shared" si="1"/>
        <v>Monday</v>
      </c>
      <c r="E291" s="31"/>
      <c r="F291" s="55"/>
      <c r="G291" s="11"/>
      <c r="H291" s="31"/>
      <c r="I291" s="11"/>
      <c r="J291" s="22"/>
      <c r="K291" s="32"/>
      <c r="L291" s="32"/>
      <c r="M291" s="32"/>
      <c r="N291" s="32"/>
      <c r="O291" s="56"/>
      <c r="P291" s="22" t="str">
        <f t="shared" si="2"/>
        <v/>
      </c>
    </row>
    <row r="292" ht="22.5" customHeight="1">
      <c r="A292" s="6">
        <v>291.0</v>
      </c>
      <c r="B292" s="11" t="str">
        <f>'Master Schedule'!B292</f>
        <v/>
      </c>
      <c r="C292" s="7">
        <v>46525.0</v>
      </c>
      <c r="D292" s="8" t="str">
        <f t="shared" si="1"/>
        <v>Tuesday</v>
      </c>
      <c r="E292" s="31"/>
      <c r="F292" s="55"/>
      <c r="G292" s="11"/>
      <c r="H292" s="31"/>
      <c r="I292" s="11"/>
      <c r="J292" s="22"/>
      <c r="K292" s="35"/>
      <c r="L292" s="35"/>
      <c r="M292" s="35"/>
      <c r="N292" s="35"/>
      <c r="O292" s="56"/>
      <c r="P292" s="22" t="str">
        <f t="shared" si="2"/>
        <v/>
      </c>
    </row>
    <row r="293" ht="22.5" customHeight="1">
      <c r="A293" s="6">
        <v>292.0</v>
      </c>
      <c r="B293" s="11" t="str">
        <f>'Master Schedule'!B293</f>
        <v/>
      </c>
      <c r="C293" s="7">
        <v>46526.0</v>
      </c>
      <c r="D293" s="8" t="str">
        <f t="shared" si="1"/>
        <v>Wednesday</v>
      </c>
      <c r="E293" s="31"/>
      <c r="F293" s="55"/>
      <c r="G293" s="11"/>
      <c r="H293" s="31"/>
      <c r="I293" s="11"/>
      <c r="J293" s="22"/>
      <c r="K293" s="32"/>
      <c r="L293" s="32"/>
      <c r="M293" s="32"/>
      <c r="N293" s="32"/>
      <c r="O293" s="56"/>
      <c r="P293" s="22" t="str">
        <f t="shared" si="2"/>
        <v/>
      </c>
    </row>
    <row r="294" ht="22.5" customHeight="1">
      <c r="A294" s="6">
        <v>293.0</v>
      </c>
      <c r="B294" s="11" t="str">
        <f>'Master Schedule'!B294</f>
        <v/>
      </c>
      <c r="C294" s="7">
        <v>46527.0</v>
      </c>
      <c r="D294" s="8" t="str">
        <f t="shared" si="1"/>
        <v>Thursday</v>
      </c>
      <c r="E294" s="31"/>
      <c r="F294" s="55"/>
      <c r="G294" s="11"/>
      <c r="H294" s="31"/>
      <c r="I294" s="11"/>
      <c r="J294" s="22"/>
      <c r="K294" s="35"/>
      <c r="L294" s="35"/>
      <c r="M294" s="35"/>
      <c r="N294" s="35"/>
      <c r="O294" s="56"/>
      <c r="P294" s="22" t="str">
        <f t="shared" si="2"/>
        <v/>
      </c>
    </row>
    <row r="295" ht="22.5" customHeight="1">
      <c r="A295" s="6">
        <v>294.0</v>
      </c>
      <c r="B295" s="11" t="str">
        <f>'Master Schedule'!B295</f>
        <v/>
      </c>
      <c r="C295" s="7">
        <v>46528.0</v>
      </c>
      <c r="D295" s="8" t="str">
        <f t="shared" si="1"/>
        <v>Friday</v>
      </c>
      <c r="E295" s="31"/>
      <c r="F295" s="55"/>
      <c r="G295" s="11"/>
      <c r="H295" s="31"/>
      <c r="I295" s="11"/>
      <c r="J295" s="22"/>
      <c r="K295" s="32"/>
      <c r="L295" s="32"/>
      <c r="M295" s="32"/>
      <c r="N295" s="32"/>
      <c r="O295" s="56"/>
      <c r="P295" s="22" t="str">
        <f t="shared" si="2"/>
        <v/>
      </c>
    </row>
    <row r="296" ht="22.5" customHeight="1">
      <c r="A296" s="6">
        <v>295.0</v>
      </c>
      <c r="B296" s="11" t="str">
        <f>'Master Schedule'!B296</f>
        <v/>
      </c>
      <c r="C296" s="7">
        <v>46529.0</v>
      </c>
      <c r="D296" s="8" t="str">
        <f t="shared" si="1"/>
        <v>Saturday</v>
      </c>
      <c r="E296" s="31"/>
      <c r="F296" s="55"/>
      <c r="G296" s="11"/>
      <c r="H296" s="31"/>
      <c r="I296" s="11"/>
      <c r="J296" s="22"/>
      <c r="K296" s="35"/>
      <c r="L296" s="35"/>
      <c r="M296" s="35"/>
      <c r="N296" s="35"/>
      <c r="O296" s="56"/>
      <c r="P296" s="22" t="str">
        <f t="shared" si="2"/>
        <v/>
      </c>
    </row>
    <row r="297" ht="22.5" customHeight="1">
      <c r="A297" s="6">
        <v>296.0</v>
      </c>
      <c r="B297" s="11" t="str">
        <f>'Master Schedule'!B297</f>
        <v/>
      </c>
      <c r="C297" s="7">
        <v>46530.0</v>
      </c>
      <c r="D297" s="8" t="str">
        <f t="shared" si="1"/>
        <v>Sunday</v>
      </c>
      <c r="E297" s="31"/>
      <c r="F297" s="55"/>
      <c r="G297" s="11"/>
      <c r="H297" s="31"/>
      <c r="I297" s="11"/>
      <c r="J297" s="22"/>
      <c r="K297" s="32"/>
      <c r="L297" s="32"/>
      <c r="M297" s="32"/>
      <c r="N297" s="32"/>
      <c r="O297" s="56"/>
      <c r="P297" s="22" t="str">
        <f t="shared" si="2"/>
        <v/>
      </c>
    </row>
    <row r="298" ht="22.5" customHeight="1">
      <c r="A298" s="6">
        <v>297.0</v>
      </c>
      <c r="B298" s="11" t="str">
        <f>'Master Schedule'!B298</f>
        <v/>
      </c>
      <c r="C298" s="7">
        <v>46531.0</v>
      </c>
      <c r="D298" s="8" t="str">
        <f t="shared" si="1"/>
        <v>Monday</v>
      </c>
      <c r="E298" s="31"/>
      <c r="F298" s="55"/>
      <c r="G298" s="11"/>
      <c r="H298" s="31"/>
      <c r="I298" s="11"/>
      <c r="J298" s="22"/>
      <c r="K298" s="35"/>
      <c r="L298" s="35"/>
      <c r="M298" s="35"/>
      <c r="N298" s="35"/>
      <c r="O298" s="56"/>
      <c r="P298" s="22" t="str">
        <f t="shared" si="2"/>
        <v/>
      </c>
    </row>
    <row r="299" ht="22.5" customHeight="1">
      <c r="A299" s="6">
        <v>298.0</v>
      </c>
      <c r="B299" s="11" t="str">
        <f>'Master Schedule'!B299</f>
        <v/>
      </c>
      <c r="C299" s="7">
        <v>46532.0</v>
      </c>
      <c r="D299" s="8" t="str">
        <f t="shared" si="1"/>
        <v>Tuesday</v>
      </c>
      <c r="E299" s="31"/>
      <c r="F299" s="55"/>
      <c r="G299" s="11"/>
      <c r="H299" s="31"/>
      <c r="I299" s="11"/>
      <c r="J299" s="22"/>
      <c r="K299" s="32"/>
      <c r="L299" s="32"/>
      <c r="M299" s="32"/>
      <c r="N299" s="32"/>
      <c r="O299" s="56"/>
      <c r="P299" s="22" t="str">
        <f t="shared" si="2"/>
        <v/>
      </c>
    </row>
    <row r="300" ht="22.5" customHeight="1">
      <c r="A300" s="6">
        <v>299.0</v>
      </c>
      <c r="B300" s="11" t="str">
        <f>'Master Schedule'!B300</f>
        <v/>
      </c>
      <c r="C300" s="7">
        <v>46533.0</v>
      </c>
      <c r="D300" s="8" t="str">
        <f t="shared" si="1"/>
        <v>Wednesday</v>
      </c>
      <c r="E300" s="31"/>
      <c r="F300" s="55"/>
      <c r="G300" s="11"/>
      <c r="H300" s="31"/>
      <c r="I300" s="11"/>
      <c r="J300" s="22"/>
      <c r="K300" s="35"/>
      <c r="L300" s="35"/>
      <c r="M300" s="35"/>
      <c r="N300" s="35"/>
      <c r="O300" s="56"/>
      <c r="P300" s="22" t="str">
        <f t="shared" si="2"/>
        <v/>
      </c>
    </row>
    <row r="301" ht="22.5" customHeight="1">
      <c r="A301" s="6">
        <v>300.0</v>
      </c>
      <c r="B301" s="11" t="str">
        <f>'Master Schedule'!B301</f>
        <v/>
      </c>
      <c r="C301" s="7">
        <v>46534.0</v>
      </c>
      <c r="D301" s="8" t="str">
        <f t="shared" si="1"/>
        <v>Thursday</v>
      </c>
      <c r="E301" s="31"/>
      <c r="F301" s="55"/>
      <c r="G301" s="11"/>
      <c r="H301" s="31"/>
      <c r="I301" s="11"/>
      <c r="J301" s="22"/>
      <c r="K301" s="32"/>
      <c r="L301" s="32"/>
      <c r="M301" s="32"/>
      <c r="N301" s="32"/>
      <c r="O301" s="56"/>
      <c r="P301" s="22" t="str">
        <f t="shared" si="2"/>
        <v/>
      </c>
    </row>
    <row r="302" ht="22.5" customHeight="1">
      <c r="A302" s="6">
        <v>301.0</v>
      </c>
      <c r="B302" s="11" t="str">
        <f>'Master Schedule'!B302</f>
        <v/>
      </c>
      <c r="C302" s="7">
        <v>46535.0</v>
      </c>
      <c r="D302" s="8" t="str">
        <f t="shared" si="1"/>
        <v>Friday</v>
      </c>
      <c r="E302" s="31"/>
      <c r="F302" s="55"/>
      <c r="G302" s="11"/>
      <c r="H302" s="31"/>
      <c r="I302" s="11"/>
      <c r="J302" s="22"/>
      <c r="K302" s="35"/>
      <c r="L302" s="35"/>
      <c r="M302" s="35"/>
      <c r="N302" s="35"/>
      <c r="O302" s="56"/>
      <c r="P302" s="22" t="str">
        <f t="shared" si="2"/>
        <v/>
      </c>
    </row>
    <row r="303" ht="22.5" customHeight="1">
      <c r="A303" s="6">
        <v>302.0</v>
      </c>
      <c r="B303" s="11" t="str">
        <f>'Master Schedule'!B303</f>
        <v/>
      </c>
      <c r="C303" s="7">
        <v>46536.0</v>
      </c>
      <c r="D303" s="8" t="str">
        <f t="shared" si="1"/>
        <v>Saturday</v>
      </c>
      <c r="E303" s="31"/>
      <c r="F303" s="55"/>
      <c r="G303" s="11"/>
      <c r="H303" s="31"/>
      <c r="I303" s="11"/>
      <c r="J303" s="22"/>
      <c r="K303" s="32"/>
      <c r="L303" s="32"/>
      <c r="M303" s="32"/>
      <c r="N303" s="32"/>
      <c r="O303" s="56"/>
      <c r="P303" s="22" t="str">
        <f t="shared" si="2"/>
        <v/>
      </c>
    </row>
    <row r="304" ht="22.5" customHeight="1">
      <c r="A304" s="6">
        <v>303.0</v>
      </c>
      <c r="B304" s="11" t="str">
        <f>'Master Schedule'!B304</f>
        <v/>
      </c>
      <c r="C304" s="7">
        <v>46537.0</v>
      </c>
      <c r="D304" s="8" t="str">
        <f t="shared" si="1"/>
        <v>Sunday</v>
      </c>
      <c r="E304" s="31"/>
      <c r="F304" s="55"/>
      <c r="G304" s="11"/>
      <c r="H304" s="31"/>
      <c r="I304" s="11"/>
      <c r="J304" s="22"/>
      <c r="K304" s="35"/>
      <c r="L304" s="35"/>
      <c r="M304" s="35"/>
      <c r="N304" s="35"/>
      <c r="O304" s="56"/>
      <c r="P304" s="22" t="str">
        <f t="shared" si="2"/>
        <v/>
      </c>
    </row>
    <row r="305" ht="22.5" customHeight="1">
      <c r="A305" s="6">
        <v>304.0</v>
      </c>
      <c r="B305" s="11" t="str">
        <f>'Master Schedule'!B305</f>
        <v/>
      </c>
      <c r="C305" s="7">
        <v>46538.0</v>
      </c>
      <c r="D305" s="8" t="str">
        <f t="shared" si="1"/>
        <v>Monday</v>
      </c>
      <c r="E305" s="31"/>
      <c r="F305" s="55"/>
      <c r="G305" s="11"/>
      <c r="H305" s="31"/>
      <c r="I305" s="11"/>
      <c r="J305" s="22"/>
      <c r="K305" s="32"/>
      <c r="L305" s="32"/>
      <c r="M305" s="32"/>
      <c r="N305" s="32"/>
      <c r="O305" s="56"/>
      <c r="P305" s="22" t="str">
        <f t="shared" si="2"/>
        <v/>
      </c>
    </row>
  </sheetData>
  <dataValidations>
    <dataValidation type="custom" allowBlank="1" showDropDown="1" sqref="F2:F305">
      <formula1>OR(TIMEVALUE(TEXT(F2, "hh:mm:ss"))=F2, AND(ISNUMBER(F2), LEFT(CELL("format", F2))="D"))</formula1>
    </dataValidation>
    <dataValidation type="list" allowBlank="1" sqref="E2:E305">
      <formula1>"WSO"</formula1>
    </dataValidation>
    <dataValidation type="list" allowBlank="1" sqref="M2:M305">
      <formula1>"✅,⌛️,❌"</formula1>
    </dataValidation>
    <dataValidation type="custom" allowBlank="1" showDropDown="1" sqref="C2:C305">
      <formula1>OR(NOT(ISERROR(DATEVALUE(C2))), AND(ISNUMBER(C2), LEFT(CELL("format", C2))="D"))</formula1>
    </dataValidation>
    <dataValidation type="list" allowBlank="1" sqref="H2:H305">
      <formula1>"Home,Away,TBD"</formula1>
    </dataValidation>
    <dataValidation type="list" allowBlank="1" sqref="O2:O305">
      <formula1>"✅,⌛️,❌"</formula1>
    </dataValidation>
    <dataValidation type="list" allowBlank="1" sqref="K2:L305 N2:N305">
      <formula1>"✅,⌛️,❌"</formula1>
    </dataValidation>
  </dataValidations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6.0"/>
    <col customWidth="1" min="5" max="5" width="13.75"/>
    <col customWidth="1" min="8" max="8" width="16.38"/>
    <col customWidth="1" min="9" max="9" width="16.63"/>
    <col customWidth="1" min="11" max="11" width="18.5"/>
    <col customWidth="1" min="12" max="14" width="15.63"/>
    <col customWidth="1" min="15" max="15" width="15.38"/>
  </cols>
  <sheetData>
    <row r="1" ht="22.5" customHeight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 t="s">
        <v>5</v>
      </c>
      <c r="G1" s="2" t="s">
        <v>6</v>
      </c>
      <c r="H1" s="2" t="s">
        <v>7</v>
      </c>
      <c r="I1" s="4" t="s">
        <v>8</v>
      </c>
      <c r="J1" s="5" t="s">
        <v>11</v>
      </c>
      <c r="K1" s="23" t="s">
        <v>12</v>
      </c>
      <c r="L1" s="23" t="s">
        <v>13</v>
      </c>
      <c r="M1" s="23" t="s">
        <v>14</v>
      </c>
      <c r="N1" s="24" t="s">
        <v>15</v>
      </c>
      <c r="O1" s="58" t="s">
        <v>17</v>
      </c>
      <c r="P1" s="25" t="s">
        <v>9</v>
      </c>
    </row>
    <row r="2" ht="22.5" customHeight="1">
      <c r="A2" s="6">
        <v>1.0</v>
      </c>
      <c r="B2" s="6" t="str">
        <f>'Master Schedule'!B2</f>
        <v/>
      </c>
      <c r="C2" s="7">
        <v>46235.0</v>
      </c>
      <c r="D2" s="8" t="str">
        <f t="shared" ref="D2:D305" si="1">text(C2,"dddd")</f>
        <v>Saturday</v>
      </c>
      <c r="E2" s="50"/>
      <c r="F2" s="51"/>
      <c r="G2" s="6"/>
      <c r="H2" s="50"/>
      <c r="I2" s="6"/>
      <c r="J2" s="52"/>
      <c r="K2" s="53"/>
      <c r="L2" s="53"/>
      <c r="M2" s="53"/>
      <c r="N2" s="59"/>
      <c r="O2" s="60"/>
      <c r="P2" s="34" t="str">
        <f t="shared" ref="P2:P305" si="2">IF(G2="", "",
   IF(AND(K2="✅", L2="✅", M2="✅", N2="✅", O2="✅"), "✅ Approved",
   IF(OR(K2="❌", L2="❌", M2="❌", N2="❌", O2="❌"), "❌ Denied",
   "⌛️ Pending")))
</f>
        <v/>
      </c>
    </row>
    <row r="3" ht="22.5" customHeight="1">
      <c r="A3" s="6">
        <v>2.0</v>
      </c>
      <c r="B3" s="11" t="str">
        <f>'Master Schedule'!B3</f>
        <v/>
      </c>
      <c r="C3" s="7">
        <v>46236.0</v>
      </c>
      <c r="D3" s="8" t="str">
        <f t="shared" si="1"/>
        <v>Sunday</v>
      </c>
      <c r="E3" s="61"/>
      <c r="F3" s="55"/>
      <c r="G3" s="11"/>
      <c r="H3" s="31"/>
      <c r="I3" s="11"/>
      <c r="J3" s="22"/>
      <c r="K3" s="32"/>
      <c r="L3" s="32"/>
      <c r="M3" s="32"/>
      <c r="N3" s="33"/>
      <c r="O3" s="62"/>
      <c r="P3" s="34" t="str">
        <f t="shared" si="2"/>
        <v/>
      </c>
    </row>
    <row r="4" ht="22.5" customHeight="1">
      <c r="A4" s="6">
        <v>3.0</v>
      </c>
      <c r="B4" s="11" t="str">
        <f>'Master Schedule'!B4</f>
        <v/>
      </c>
      <c r="C4" s="7">
        <v>46237.0</v>
      </c>
      <c r="D4" s="8" t="str">
        <f t="shared" si="1"/>
        <v>Monday</v>
      </c>
      <c r="E4" s="31"/>
      <c r="F4" s="55"/>
      <c r="G4" s="11"/>
      <c r="H4" s="31"/>
      <c r="I4" s="11"/>
      <c r="J4" s="22"/>
      <c r="K4" s="35"/>
      <c r="L4" s="35"/>
      <c r="M4" s="35"/>
      <c r="N4" s="36"/>
      <c r="O4" s="62"/>
      <c r="P4" s="34" t="str">
        <f t="shared" si="2"/>
        <v/>
      </c>
    </row>
    <row r="5" ht="22.5" customHeight="1">
      <c r="A5" s="6">
        <v>4.0</v>
      </c>
      <c r="B5" s="11" t="str">
        <f>'Master Schedule'!B5</f>
        <v/>
      </c>
      <c r="C5" s="7">
        <v>46238.0</v>
      </c>
      <c r="D5" s="8" t="str">
        <f t="shared" si="1"/>
        <v>Tuesday</v>
      </c>
      <c r="E5" s="31"/>
      <c r="F5" s="55"/>
      <c r="G5" s="11"/>
      <c r="H5" s="31"/>
      <c r="I5" s="11"/>
      <c r="J5" s="22"/>
      <c r="K5" s="32"/>
      <c r="L5" s="32"/>
      <c r="M5" s="32"/>
      <c r="N5" s="33"/>
      <c r="O5" s="62"/>
      <c r="P5" s="34" t="str">
        <f t="shared" si="2"/>
        <v/>
      </c>
    </row>
    <row r="6" ht="22.5" customHeight="1">
      <c r="A6" s="6">
        <v>5.0</v>
      </c>
      <c r="B6" s="11" t="str">
        <f>'Master Schedule'!B6</f>
        <v/>
      </c>
      <c r="C6" s="7">
        <v>46239.0</v>
      </c>
      <c r="D6" s="8" t="str">
        <f t="shared" si="1"/>
        <v>Wednesday</v>
      </c>
      <c r="E6" s="31"/>
      <c r="F6" s="55"/>
      <c r="G6" s="11"/>
      <c r="H6" s="31"/>
      <c r="I6" s="11"/>
      <c r="J6" s="22"/>
      <c r="K6" s="35"/>
      <c r="L6" s="35"/>
      <c r="M6" s="35"/>
      <c r="N6" s="36"/>
      <c r="O6" s="62"/>
      <c r="P6" s="34" t="str">
        <f t="shared" si="2"/>
        <v/>
      </c>
    </row>
    <row r="7" ht="22.5" customHeight="1">
      <c r="A7" s="6">
        <v>6.0</v>
      </c>
      <c r="B7" s="11" t="str">
        <f>'Master Schedule'!B7</f>
        <v/>
      </c>
      <c r="C7" s="7">
        <v>46240.0</v>
      </c>
      <c r="D7" s="8" t="str">
        <f t="shared" si="1"/>
        <v>Thursday</v>
      </c>
      <c r="E7" s="31"/>
      <c r="F7" s="55"/>
      <c r="G7" s="11"/>
      <c r="H7" s="31"/>
      <c r="I7" s="11"/>
      <c r="J7" s="22"/>
      <c r="K7" s="32"/>
      <c r="L7" s="32"/>
      <c r="M7" s="32"/>
      <c r="N7" s="33"/>
      <c r="O7" s="62"/>
      <c r="P7" s="34" t="str">
        <f t="shared" si="2"/>
        <v/>
      </c>
    </row>
    <row r="8" ht="22.5" customHeight="1">
      <c r="A8" s="6">
        <v>7.0</v>
      </c>
      <c r="B8" s="11" t="str">
        <f>'Master Schedule'!B8</f>
        <v/>
      </c>
      <c r="C8" s="7">
        <v>46241.0</v>
      </c>
      <c r="D8" s="8" t="str">
        <f t="shared" si="1"/>
        <v>Friday</v>
      </c>
      <c r="E8" s="31"/>
      <c r="F8" s="55"/>
      <c r="G8" s="11"/>
      <c r="H8" s="31"/>
      <c r="I8" s="11"/>
      <c r="J8" s="22"/>
      <c r="K8" s="35"/>
      <c r="L8" s="35"/>
      <c r="M8" s="35"/>
      <c r="N8" s="36"/>
      <c r="O8" s="62"/>
      <c r="P8" s="34" t="str">
        <f t="shared" si="2"/>
        <v/>
      </c>
    </row>
    <row r="9" ht="22.5" customHeight="1">
      <c r="A9" s="6">
        <v>8.0</v>
      </c>
      <c r="B9" s="11" t="str">
        <f>'Master Schedule'!B9</f>
        <v/>
      </c>
      <c r="C9" s="7">
        <v>46242.0</v>
      </c>
      <c r="D9" s="8" t="str">
        <f t="shared" si="1"/>
        <v>Saturday</v>
      </c>
      <c r="E9" s="31"/>
      <c r="F9" s="55"/>
      <c r="G9" s="11"/>
      <c r="H9" s="31"/>
      <c r="I9" s="11"/>
      <c r="J9" s="22"/>
      <c r="K9" s="32"/>
      <c r="L9" s="32"/>
      <c r="M9" s="32"/>
      <c r="N9" s="33"/>
      <c r="O9" s="62"/>
      <c r="P9" s="34" t="str">
        <f t="shared" si="2"/>
        <v/>
      </c>
    </row>
    <row r="10" ht="22.5" customHeight="1">
      <c r="A10" s="6">
        <v>9.0</v>
      </c>
      <c r="B10" s="11" t="str">
        <f>'Master Schedule'!B10</f>
        <v/>
      </c>
      <c r="C10" s="7">
        <v>46243.0</v>
      </c>
      <c r="D10" s="8" t="str">
        <f t="shared" si="1"/>
        <v>Sunday</v>
      </c>
      <c r="E10" s="31"/>
      <c r="F10" s="55"/>
      <c r="G10" s="11"/>
      <c r="H10" s="31"/>
      <c r="I10" s="11"/>
      <c r="J10" s="22"/>
      <c r="K10" s="35"/>
      <c r="L10" s="35"/>
      <c r="M10" s="35"/>
      <c r="N10" s="36"/>
      <c r="O10" s="62"/>
      <c r="P10" s="34" t="str">
        <f t="shared" si="2"/>
        <v/>
      </c>
    </row>
    <row r="11" ht="22.5" customHeight="1">
      <c r="A11" s="6">
        <v>10.0</v>
      </c>
      <c r="B11" s="11" t="str">
        <f>'Master Schedule'!B11</f>
        <v/>
      </c>
      <c r="C11" s="7">
        <v>46244.0</v>
      </c>
      <c r="D11" s="8" t="str">
        <f t="shared" si="1"/>
        <v>Monday</v>
      </c>
      <c r="E11" s="31"/>
      <c r="F11" s="55"/>
      <c r="G11" s="11"/>
      <c r="H11" s="31"/>
      <c r="I11" s="11"/>
      <c r="J11" s="22"/>
      <c r="K11" s="32"/>
      <c r="L11" s="32"/>
      <c r="M11" s="32"/>
      <c r="N11" s="33"/>
      <c r="O11" s="62"/>
      <c r="P11" s="34" t="str">
        <f t="shared" si="2"/>
        <v/>
      </c>
    </row>
    <row r="12" ht="22.5" customHeight="1">
      <c r="A12" s="6">
        <v>11.0</v>
      </c>
      <c r="B12" s="11" t="str">
        <f>'Master Schedule'!B12</f>
        <v/>
      </c>
      <c r="C12" s="7">
        <v>46245.0</v>
      </c>
      <c r="D12" s="8" t="str">
        <f t="shared" si="1"/>
        <v>Tuesday</v>
      </c>
      <c r="E12" s="31"/>
      <c r="F12" s="55"/>
      <c r="G12" s="11"/>
      <c r="H12" s="31"/>
      <c r="I12" s="11"/>
      <c r="J12" s="22"/>
      <c r="K12" s="35"/>
      <c r="L12" s="35"/>
      <c r="M12" s="35"/>
      <c r="N12" s="36"/>
      <c r="O12" s="62"/>
      <c r="P12" s="34" t="str">
        <f t="shared" si="2"/>
        <v/>
      </c>
    </row>
    <row r="13" ht="22.5" customHeight="1">
      <c r="A13" s="6">
        <v>12.0</v>
      </c>
      <c r="B13" s="11" t="str">
        <f>'Master Schedule'!B13</f>
        <v/>
      </c>
      <c r="C13" s="7">
        <v>46246.0</v>
      </c>
      <c r="D13" s="8" t="str">
        <f t="shared" si="1"/>
        <v>Wednesday</v>
      </c>
      <c r="E13" s="31"/>
      <c r="F13" s="55"/>
      <c r="G13" s="11"/>
      <c r="H13" s="31"/>
      <c r="I13" s="11"/>
      <c r="J13" s="22"/>
      <c r="K13" s="32"/>
      <c r="L13" s="32"/>
      <c r="M13" s="32"/>
      <c r="N13" s="33"/>
      <c r="O13" s="62"/>
      <c r="P13" s="34" t="str">
        <f t="shared" si="2"/>
        <v/>
      </c>
    </row>
    <row r="14" ht="22.5" customHeight="1">
      <c r="A14" s="6">
        <v>13.0</v>
      </c>
      <c r="B14" s="11" t="str">
        <f>'Master Schedule'!B14</f>
        <v/>
      </c>
      <c r="C14" s="7">
        <v>46247.0</v>
      </c>
      <c r="D14" s="8" t="str">
        <f t="shared" si="1"/>
        <v>Thursday</v>
      </c>
      <c r="E14" s="31"/>
      <c r="F14" s="55"/>
      <c r="G14" s="11"/>
      <c r="H14" s="31"/>
      <c r="I14" s="11"/>
      <c r="J14" s="22"/>
      <c r="K14" s="35"/>
      <c r="L14" s="35"/>
      <c r="M14" s="35"/>
      <c r="N14" s="36"/>
      <c r="O14" s="62"/>
      <c r="P14" s="34" t="str">
        <f t="shared" si="2"/>
        <v/>
      </c>
    </row>
    <row r="15" ht="22.5" customHeight="1">
      <c r="A15" s="6">
        <v>14.0</v>
      </c>
      <c r="B15" s="11" t="str">
        <f>'Master Schedule'!B15</f>
        <v/>
      </c>
      <c r="C15" s="7">
        <v>46248.0</v>
      </c>
      <c r="D15" s="8" t="str">
        <f t="shared" si="1"/>
        <v>Friday</v>
      </c>
      <c r="E15" s="31"/>
      <c r="F15" s="55"/>
      <c r="G15" s="11"/>
      <c r="H15" s="31"/>
      <c r="I15" s="11"/>
      <c r="J15" s="22"/>
      <c r="K15" s="32"/>
      <c r="L15" s="32"/>
      <c r="M15" s="32"/>
      <c r="N15" s="33"/>
      <c r="O15" s="62"/>
      <c r="P15" s="34" t="str">
        <f t="shared" si="2"/>
        <v/>
      </c>
    </row>
    <row r="16" ht="22.5" customHeight="1">
      <c r="A16" s="6">
        <v>15.0</v>
      </c>
      <c r="B16" s="11" t="str">
        <f>'Master Schedule'!B16</f>
        <v/>
      </c>
      <c r="C16" s="7">
        <v>46249.0</v>
      </c>
      <c r="D16" s="8" t="str">
        <f t="shared" si="1"/>
        <v>Saturday</v>
      </c>
      <c r="E16" s="31"/>
      <c r="F16" s="55"/>
      <c r="G16" s="11"/>
      <c r="H16" s="31"/>
      <c r="I16" s="11"/>
      <c r="J16" s="22"/>
      <c r="K16" s="35"/>
      <c r="L16" s="35"/>
      <c r="M16" s="35"/>
      <c r="N16" s="36"/>
      <c r="O16" s="62"/>
      <c r="P16" s="34" t="str">
        <f t="shared" si="2"/>
        <v/>
      </c>
    </row>
    <row r="17" ht="22.5" customHeight="1">
      <c r="A17" s="6">
        <v>16.0</v>
      </c>
      <c r="B17" s="11" t="str">
        <f>'Master Schedule'!B17</f>
        <v/>
      </c>
      <c r="C17" s="7">
        <v>46250.0</v>
      </c>
      <c r="D17" s="8" t="str">
        <f t="shared" si="1"/>
        <v>Sunday</v>
      </c>
      <c r="E17" s="31"/>
      <c r="F17" s="55"/>
      <c r="G17" s="11"/>
      <c r="H17" s="31"/>
      <c r="I17" s="11"/>
      <c r="J17" s="22"/>
      <c r="K17" s="32"/>
      <c r="L17" s="32"/>
      <c r="M17" s="32"/>
      <c r="N17" s="33"/>
      <c r="O17" s="62"/>
      <c r="P17" s="34" t="str">
        <f t="shared" si="2"/>
        <v/>
      </c>
    </row>
    <row r="18" ht="22.5" customHeight="1">
      <c r="A18" s="6">
        <v>17.0</v>
      </c>
      <c r="B18" s="11" t="str">
        <f>'Master Schedule'!B18</f>
        <v/>
      </c>
      <c r="C18" s="7">
        <v>46251.0</v>
      </c>
      <c r="D18" s="8" t="str">
        <f t="shared" si="1"/>
        <v>Monday</v>
      </c>
      <c r="E18" s="31"/>
      <c r="F18" s="55"/>
      <c r="G18" s="11"/>
      <c r="H18" s="31"/>
      <c r="I18" s="11"/>
      <c r="J18" s="22"/>
      <c r="K18" s="35"/>
      <c r="L18" s="35"/>
      <c r="M18" s="35"/>
      <c r="N18" s="36"/>
      <c r="O18" s="62"/>
      <c r="P18" s="34" t="str">
        <f t="shared" si="2"/>
        <v/>
      </c>
    </row>
    <row r="19" ht="22.5" customHeight="1">
      <c r="A19" s="6">
        <v>18.0</v>
      </c>
      <c r="B19" s="11" t="str">
        <f>'Master Schedule'!B19</f>
        <v/>
      </c>
      <c r="C19" s="7">
        <v>46252.0</v>
      </c>
      <c r="D19" s="8" t="str">
        <f t="shared" si="1"/>
        <v>Tuesday</v>
      </c>
      <c r="E19" s="31"/>
      <c r="F19" s="55"/>
      <c r="G19" s="11"/>
      <c r="H19" s="31"/>
      <c r="I19" s="11"/>
      <c r="J19" s="22"/>
      <c r="K19" s="32"/>
      <c r="L19" s="32"/>
      <c r="M19" s="32"/>
      <c r="N19" s="33"/>
      <c r="O19" s="62"/>
      <c r="P19" s="34" t="str">
        <f t="shared" si="2"/>
        <v/>
      </c>
    </row>
    <row r="20" ht="22.5" customHeight="1">
      <c r="A20" s="6">
        <v>19.0</v>
      </c>
      <c r="B20" s="11" t="str">
        <f>'Master Schedule'!B20</f>
        <v/>
      </c>
      <c r="C20" s="7">
        <v>46253.0</v>
      </c>
      <c r="D20" s="8" t="str">
        <f t="shared" si="1"/>
        <v>Wednesday</v>
      </c>
      <c r="E20" s="31"/>
      <c r="F20" s="55"/>
      <c r="G20" s="11"/>
      <c r="H20" s="31"/>
      <c r="I20" s="11"/>
      <c r="J20" s="22"/>
      <c r="K20" s="35"/>
      <c r="L20" s="35"/>
      <c r="M20" s="35"/>
      <c r="N20" s="36"/>
      <c r="O20" s="62"/>
      <c r="P20" s="34" t="str">
        <f t="shared" si="2"/>
        <v/>
      </c>
    </row>
    <row r="21" ht="22.5" customHeight="1">
      <c r="A21" s="6">
        <v>20.0</v>
      </c>
      <c r="B21" s="11" t="str">
        <f>'Master Schedule'!B21</f>
        <v/>
      </c>
      <c r="C21" s="7">
        <v>46254.0</v>
      </c>
      <c r="D21" s="8" t="str">
        <f t="shared" si="1"/>
        <v>Thursday</v>
      </c>
      <c r="E21" s="31"/>
      <c r="F21" s="55"/>
      <c r="G21" s="11"/>
      <c r="H21" s="31"/>
      <c r="I21" s="11"/>
      <c r="J21" s="22"/>
      <c r="K21" s="32"/>
      <c r="L21" s="32"/>
      <c r="M21" s="32"/>
      <c r="N21" s="33"/>
      <c r="O21" s="62"/>
      <c r="P21" s="34" t="str">
        <f t="shared" si="2"/>
        <v/>
      </c>
    </row>
    <row r="22" ht="22.5" customHeight="1">
      <c r="A22" s="6">
        <v>21.0</v>
      </c>
      <c r="B22" s="11" t="str">
        <f>'Master Schedule'!B22</f>
        <v/>
      </c>
      <c r="C22" s="7">
        <v>46255.0</v>
      </c>
      <c r="D22" s="8" t="str">
        <f t="shared" si="1"/>
        <v>Friday</v>
      </c>
      <c r="E22" s="31"/>
      <c r="F22" s="55"/>
      <c r="G22" s="11"/>
      <c r="H22" s="31"/>
      <c r="I22" s="11"/>
      <c r="J22" s="22"/>
      <c r="K22" s="35"/>
      <c r="L22" s="35"/>
      <c r="M22" s="35"/>
      <c r="N22" s="36"/>
      <c r="O22" s="62"/>
      <c r="P22" s="34" t="str">
        <f t="shared" si="2"/>
        <v/>
      </c>
    </row>
    <row r="23" ht="22.5" customHeight="1">
      <c r="A23" s="6">
        <v>22.0</v>
      </c>
      <c r="B23" s="11" t="str">
        <f>'Master Schedule'!B23</f>
        <v/>
      </c>
      <c r="C23" s="7">
        <v>46256.0</v>
      </c>
      <c r="D23" s="8" t="str">
        <f t="shared" si="1"/>
        <v>Saturday</v>
      </c>
      <c r="E23" s="50" t="s">
        <v>41</v>
      </c>
      <c r="F23" s="51">
        <v>0.625</v>
      </c>
      <c r="G23" s="6" t="s">
        <v>19</v>
      </c>
      <c r="H23" s="50" t="s">
        <v>20</v>
      </c>
      <c r="I23" s="6" t="s">
        <v>42</v>
      </c>
      <c r="J23" s="22"/>
      <c r="K23" s="32"/>
      <c r="L23" s="32"/>
      <c r="M23" s="32"/>
      <c r="N23" s="33"/>
      <c r="O23" s="62"/>
      <c r="P23" s="34" t="str">
        <f t="shared" si="2"/>
        <v>⌛️ Pending</v>
      </c>
    </row>
    <row r="24" ht="22.5" customHeight="1">
      <c r="A24" s="6">
        <v>23.0</v>
      </c>
      <c r="B24" s="11" t="str">
        <f>'Master Schedule'!B24</f>
        <v/>
      </c>
      <c r="C24" s="7">
        <v>46257.0</v>
      </c>
      <c r="D24" s="8" t="str">
        <f t="shared" si="1"/>
        <v>Sunday</v>
      </c>
      <c r="E24" s="31"/>
      <c r="F24" s="55"/>
      <c r="G24" s="11"/>
      <c r="H24" s="31"/>
      <c r="I24" s="11"/>
      <c r="J24" s="22"/>
      <c r="K24" s="35"/>
      <c r="L24" s="35"/>
      <c r="M24" s="35"/>
      <c r="N24" s="36"/>
      <c r="O24" s="62"/>
      <c r="P24" s="34" t="str">
        <f t="shared" si="2"/>
        <v/>
      </c>
    </row>
    <row r="25" ht="22.5" customHeight="1">
      <c r="A25" s="6">
        <v>24.0</v>
      </c>
      <c r="B25" s="11" t="str">
        <f>'Master Schedule'!B25</f>
        <v/>
      </c>
      <c r="C25" s="7">
        <v>46258.0</v>
      </c>
      <c r="D25" s="8" t="str">
        <f t="shared" si="1"/>
        <v>Monday</v>
      </c>
      <c r="E25" s="31"/>
      <c r="F25" s="55"/>
      <c r="G25" s="11"/>
      <c r="H25" s="31"/>
      <c r="I25" s="11"/>
      <c r="J25" s="22"/>
      <c r="K25" s="32"/>
      <c r="L25" s="32"/>
      <c r="M25" s="32"/>
      <c r="N25" s="33"/>
      <c r="O25" s="62"/>
      <c r="P25" s="34" t="str">
        <f t="shared" si="2"/>
        <v/>
      </c>
    </row>
    <row r="26" ht="22.5" customHeight="1">
      <c r="A26" s="6">
        <v>25.0</v>
      </c>
      <c r="B26" s="11" t="str">
        <f>'Master Schedule'!B26</f>
        <v/>
      </c>
      <c r="C26" s="7">
        <v>46259.0</v>
      </c>
      <c r="D26" s="8" t="str">
        <f t="shared" si="1"/>
        <v>Tuesday</v>
      </c>
      <c r="E26" s="31"/>
      <c r="F26" s="55"/>
      <c r="G26" s="11"/>
      <c r="H26" s="31"/>
      <c r="I26" s="11"/>
      <c r="J26" s="22"/>
      <c r="K26" s="35"/>
      <c r="L26" s="35"/>
      <c r="M26" s="35"/>
      <c r="N26" s="36"/>
      <c r="O26" s="62"/>
      <c r="P26" s="34" t="str">
        <f t="shared" si="2"/>
        <v/>
      </c>
    </row>
    <row r="27" ht="22.5" customHeight="1">
      <c r="A27" s="6">
        <v>26.0</v>
      </c>
      <c r="B27" s="11" t="str">
        <f>'Master Schedule'!B27</f>
        <v/>
      </c>
      <c r="C27" s="7">
        <v>46260.0</v>
      </c>
      <c r="D27" s="8" t="str">
        <f t="shared" si="1"/>
        <v>Wednesday</v>
      </c>
      <c r="E27" s="50" t="s">
        <v>41</v>
      </c>
      <c r="F27" s="6" t="s">
        <v>42</v>
      </c>
      <c r="G27" s="6" t="s">
        <v>21</v>
      </c>
      <c r="H27" s="50" t="s">
        <v>20</v>
      </c>
      <c r="I27" s="6" t="s">
        <v>42</v>
      </c>
      <c r="J27" s="22"/>
      <c r="K27" s="32"/>
      <c r="L27" s="32"/>
      <c r="M27" s="32"/>
      <c r="N27" s="33"/>
      <c r="O27" s="62"/>
      <c r="P27" s="34" t="str">
        <f t="shared" si="2"/>
        <v>⌛️ Pending</v>
      </c>
    </row>
    <row r="28" ht="22.5" customHeight="1">
      <c r="A28" s="6">
        <v>27.0</v>
      </c>
      <c r="B28" s="11" t="str">
        <f>'Master Schedule'!B28</f>
        <v/>
      </c>
      <c r="C28" s="7">
        <v>46261.0</v>
      </c>
      <c r="D28" s="8" t="str">
        <f t="shared" si="1"/>
        <v>Thursday</v>
      </c>
      <c r="E28" s="31"/>
      <c r="F28" s="55"/>
      <c r="G28" s="11"/>
      <c r="H28" s="31"/>
      <c r="I28" s="11"/>
      <c r="J28" s="22"/>
      <c r="K28" s="35"/>
      <c r="L28" s="35"/>
      <c r="M28" s="35"/>
      <c r="N28" s="36"/>
      <c r="O28" s="62"/>
      <c r="P28" s="34" t="str">
        <f t="shared" si="2"/>
        <v/>
      </c>
    </row>
    <row r="29" ht="22.5" customHeight="1">
      <c r="A29" s="6">
        <v>28.0</v>
      </c>
      <c r="B29" s="11" t="str">
        <f>'Master Schedule'!B29</f>
        <v/>
      </c>
      <c r="C29" s="7">
        <v>46262.0</v>
      </c>
      <c r="D29" s="8" t="str">
        <f t="shared" si="1"/>
        <v>Friday</v>
      </c>
      <c r="E29" s="31"/>
      <c r="F29" s="55"/>
      <c r="G29" s="11"/>
      <c r="H29" s="31"/>
      <c r="I29" s="11"/>
      <c r="J29" s="22"/>
      <c r="K29" s="32"/>
      <c r="L29" s="32"/>
      <c r="M29" s="32"/>
      <c r="N29" s="33"/>
      <c r="O29" s="62"/>
      <c r="P29" s="34" t="str">
        <f t="shared" si="2"/>
        <v/>
      </c>
    </row>
    <row r="30" ht="22.5" customHeight="1">
      <c r="A30" s="6">
        <v>29.0</v>
      </c>
      <c r="B30" s="11" t="str">
        <f>'Master Schedule'!B30</f>
        <v/>
      </c>
      <c r="C30" s="7">
        <v>46263.0</v>
      </c>
      <c r="D30" s="8" t="str">
        <f t="shared" si="1"/>
        <v>Saturday</v>
      </c>
      <c r="E30" s="31"/>
      <c r="F30" s="55"/>
      <c r="G30" s="11"/>
      <c r="H30" s="31"/>
      <c r="I30" s="11"/>
      <c r="J30" s="22"/>
      <c r="K30" s="35"/>
      <c r="L30" s="35"/>
      <c r="M30" s="35"/>
      <c r="N30" s="36"/>
      <c r="O30" s="62"/>
      <c r="P30" s="34" t="str">
        <f t="shared" si="2"/>
        <v/>
      </c>
    </row>
    <row r="31" ht="22.5" customHeight="1">
      <c r="A31" s="6">
        <v>30.0</v>
      </c>
      <c r="B31" s="11" t="str">
        <f>'Master Schedule'!B31</f>
        <v/>
      </c>
      <c r="C31" s="7">
        <v>46264.0</v>
      </c>
      <c r="D31" s="8" t="str">
        <f t="shared" si="1"/>
        <v>Sunday</v>
      </c>
      <c r="E31" s="31"/>
      <c r="F31" s="55"/>
      <c r="G31" s="11"/>
      <c r="H31" s="31"/>
      <c r="I31" s="11"/>
      <c r="J31" s="22"/>
      <c r="K31" s="32"/>
      <c r="L31" s="32"/>
      <c r="M31" s="32"/>
      <c r="N31" s="33"/>
      <c r="O31" s="62"/>
      <c r="P31" s="34" t="str">
        <f t="shared" si="2"/>
        <v/>
      </c>
    </row>
    <row r="32" ht="22.5" customHeight="1">
      <c r="A32" s="6">
        <v>31.0</v>
      </c>
      <c r="B32" s="11" t="str">
        <f>'Master Schedule'!B32</f>
        <v/>
      </c>
      <c r="C32" s="7">
        <v>46265.0</v>
      </c>
      <c r="D32" s="8" t="str">
        <f t="shared" si="1"/>
        <v>Monday</v>
      </c>
      <c r="E32" s="31"/>
      <c r="F32" s="55"/>
      <c r="G32" s="11"/>
      <c r="H32" s="31"/>
      <c r="I32" s="11"/>
      <c r="J32" s="22"/>
      <c r="K32" s="35"/>
      <c r="L32" s="35"/>
      <c r="M32" s="35"/>
      <c r="N32" s="36"/>
      <c r="O32" s="62"/>
      <c r="P32" s="34" t="str">
        <f t="shared" si="2"/>
        <v/>
      </c>
    </row>
    <row r="33" ht="22.5" customHeight="1">
      <c r="A33" s="6">
        <v>32.0</v>
      </c>
      <c r="B33" s="11" t="str">
        <f>'Master Schedule'!B33</f>
        <v/>
      </c>
      <c r="C33" s="7">
        <v>46266.0</v>
      </c>
      <c r="D33" s="8" t="str">
        <f t="shared" si="1"/>
        <v>Tuesday</v>
      </c>
      <c r="E33" s="50" t="s">
        <v>41</v>
      </c>
      <c r="F33" s="6" t="s">
        <v>42</v>
      </c>
      <c r="G33" s="6" t="s">
        <v>27</v>
      </c>
      <c r="H33" s="50" t="s">
        <v>22</v>
      </c>
      <c r="I33" s="11"/>
      <c r="J33" s="22"/>
      <c r="K33" s="32"/>
      <c r="L33" s="32"/>
      <c r="M33" s="32"/>
      <c r="N33" s="33"/>
      <c r="O33" s="62"/>
      <c r="P33" s="34" t="str">
        <f t="shared" si="2"/>
        <v>⌛️ Pending</v>
      </c>
    </row>
    <row r="34" ht="22.5" customHeight="1">
      <c r="A34" s="6">
        <v>33.0</v>
      </c>
      <c r="B34" s="11" t="str">
        <f>'Master Schedule'!B34</f>
        <v/>
      </c>
      <c r="C34" s="7">
        <v>46267.0</v>
      </c>
      <c r="D34" s="8" t="str">
        <f t="shared" si="1"/>
        <v>Wednesday</v>
      </c>
      <c r="E34" s="31"/>
      <c r="F34" s="55"/>
      <c r="G34" s="11"/>
      <c r="H34" s="31"/>
      <c r="I34" s="11"/>
      <c r="J34" s="22"/>
      <c r="K34" s="35"/>
      <c r="L34" s="35"/>
      <c r="M34" s="35"/>
      <c r="N34" s="36"/>
      <c r="O34" s="62"/>
      <c r="P34" s="34" t="str">
        <f t="shared" si="2"/>
        <v/>
      </c>
    </row>
    <row r="35" ht="22.5" customHeight="1">
      <c r="A35" s="6">
        <v>34.0</v>
      </c>
      <c r="B35" s="11" t="str">
        <f>'Master Schedule'!B35</f>
        <v/>
      </c>
      <c r="C35" s="7">
        <v>46268.0</v>
      </c>
      <c r="D35" s="8" t="str">
        <f t="shared" si="1"/>
        <v>Thursday</v>
      </c>
      <c r="E35" s="31"/>
      <c r="F35" s="55"/>
      <c r="G35" s="11"/>
      <c r="H35" s="31"/>
      <c r="I35" s="11"/>
      <c r="J35" s="22"/>
      <c r="K35" s="32"/>
      <c r="L35" s="32"/>
      <c r="M35" s="32"/>
      <c r="N35" s="33"/>
      <c r="O35" s="62"/>
      <c r="P35" s="34" t="str">
        <f t="shared" si="2"/>
        <v/>
      </c>
    </row>
    <row r="36" ht="22.5" customHeight="1">
      <c r="A36" s="6">
        <v>35.0</v>
      </c>
      <c r="B36" s="11" t="str">
        <f>'Master Schedule'!B36</f>
        <v/>
      </c>
      <c r="C36" s="7">
        <v>46269.0</v>
      </c>
      <c r="D36" s="8" t="str">
        <f t="shared" si="1"/>
        <v>Friday</v>
      </c>
      <c r="E36" s="50" t="s">
        <v>41</v>
      </c>
      <c r="F36" s="6" t="s">
        <v>42</v>
      </c>
      <c r="G36" s="6" t="s">
        <v>38</v>
      </c>
      <c r="H36" s="50" t="s">
        <v>22</v>
      </c>
      <c r="I36" s="11"/>
      <c r="J36" s="22"/>
      <c r="K36" s="35"/>
      <c r="L36" s="35"/>
      <c r="M36" s="35"/>
      <c r="N36" s="36"/>
      <c r="O36" s="62"/>
      <c r="P36" s="34" t="str">
        <f t="shared" si="2"/>
        <v>⌛️ Pending</v>
      </c>
    </row>
    <row r="37" ht="22.5" customHeight="1">
      <c r="A37" s="6">
        <v>36.0</v>
      </c>
      <c r="B37" s="11" t="str">
        <f>'Master Schedule'!B37</f>
        <v/>
      </c>
      <c r="C37" s="7">
        <v>46270.0</v>
      </c>
      <c r="D37" s="8" t="str">
        <f t="shared" si="1"/>
        <v>Saturday</v>
      </c>
      <c r="E37" s="31"/>
      <c r="F37" s="55"/>
      <c r="G37" s="11"/>
      <c r="H37" s="31"/>
      <c r="I37" s="11"/>
      <c r="J37" s="22"/>
      <c r="K37" s="32"/>
      <c r="L37" s="32"/>
      <c r="M37" s="32"/>
      <c r="N37" s="33"/>
      <c r="O37" s="62"/>
      <c r="P37" s="34" t="str">
        <f t="shared" si="2"/>
        <v/>
      </c>
    </row>
    <row r="38" ht="22.5" customHeight="1">
      <c r="A38" s="6">
        <v>37.0</v>
      </c>
      <c r="B38" s="11" t="str">
        <f>'Master Schedule'!B38</f>
        <v/>
      </c>
      <c r="C38" s="7">
        <v>46271.0</v>
      </c>
      <c r="D38" s="8" t="str">
        <f t="shared" si="1"/>
        <v>Sunday</v>
      </c>
      <c r="E38" s="31"/>
      <c r="F38" s="55"/>
      <c r="G38" s="11"/>
      <c r="H38" s="31"/>
      <c r="I38" s="11"/>
      <c r="J38" s="22"/>
      <c r="K38" s="35"/>
      <c r="L38" s="35"/>
      <c r="M38" s="35"/>
      <c r="N38" s="36"/>
      <c r="O38" s="62"/>
      <c r="P38" s="34" t="str">
        <f t="shared" si="2"/>
        <v/>
      </c>
    </row>
    <row r="39" ht="22.5" customHeight="1">
      <c r="A39" s="6">
        <v>38.0</v>
      </c>
      <c r="B39" s="11" t="str">
        <f>'Master Schedule'!B39</f>
        <v/>
      </c>
      <c r="C39" s="7">
        <v>46272.0</v>
      </c>
      <c r="D39" s="8" t="str">
        <f t="shared" si="1"/>
        <v>Monday</v>
      </c>
      <c r="E39" s="31"/>
      <c r="F39" s="55"/>
      <c r="G39" s="11"/>
      <c r="H39" s="31"/>
      <c r="I39" s="11"/>
      <c r="J39" s="22"/>
      <c r="K39" s="32"/>
      <c r="L39" s="32"/>
      <c r="M39" s="32"/>
      <c r="N39" s="33"/>
      <c r="O39" s="62"/>
      <c r="P39" s="34" t="str">
        <f t="shared" si="2"/>
        <v/>
      </c>
    </row>
    <row r="40" ht="22.5" customHeight="1">
      <c r="A40" s="6">
        <v>39.0</v>
      </c>
      <c r="B40" s="11" t="str">
        <f>'Master Schedule'!B40</f>
        <v/>
      </c>
      <c r="C40" s="7">
        <v>46273.0</v>
      </c>
      <c r="D40" s="8" t="str">
        <f t="shared" si="1"/>
        <v>Tuesday</v>
      </c>
      <c r="E40" s="31"/>
      <c r="F40" s="55"/>
      <c r="G40" s="11"/>
      <c r="H40" s="31"/>
      <c r="I40" s="11"/>
      <c r="J40" s="22"/>
      <c r="K40" s="35"/>
      <c r="L40" s="35"/>
      <c r="M40" s="35"/>
      <c r="N40" s="36"/>
      <c r="O40" s="62"/>
      <c r="P40" s="34" t="str">
        <f t="shared" si="2"/>
        <v/>
      </c>
    </row>
    <row r="41" ht="22.5" customHeight="1">
      <c r="A41" s="6">
        <v>40.0</v>
      </c>
      <c r="B41" s="11" t="str">
        <f>'Master Schedule'!B41</f>
        <v/>
      </c>
      <c r="C41" s="7">
        <v>46274.0</v>
      </c>
      <c r="D41" s="8" t="str">
        <f t="shared" si="1"/>
        <v>Wednesday</v>
      </c>
      <c r="E41" s="31"/>
      <c r="F41" s="55"/>
      <c r="G41" s="11"/>
      <c r="H41" s="31"/>
      <c r="I41" s="11"/>
      <c r="J41" s="22"/>
      <c r="K41" s="32"/>
      <c r="L41" s="32"/>
      <c r="M41" s="32"/>
      <c r="N41" s="33"/>
      <c r="O41" s="62"/>
      <c r="P41" s="34" t="str">
        <f t="shared" si="2"/>
        <v/>
      </c>
    </row>
    <row r="42" ht="22.5" customHeight="1">
      <c r="A42" s="6">
        <v>41.0</v>
      </c>
      <c r="B42" s="11" t="str">
        <f>'Master Schedule'!B42</f>
        <v/>
      </c>
      <c r="C42" s="7">
        <v>46275.0</v>
      </c>
      <c r="D42" s="8" t="str">
        <f t="shared" si="1"/>
        <v>Thursday</v>
      </c>
      <c r="E42" s="31"/>
      <c r="F42" s="55"/>
      <c r="G42" s="11"/>
      <c r="H42" s="31"/>
      <c r="I42" s="11"/>
      <c r="J42" s="22"/>
      <c r="K42" s="35"/>
      <c r="L42" s="35"/>
      <c r="M42" s="35"/>
      <c r="N42" s="36"/>
      <c r="O42" s="62"/>
      <c r="P42" s="34" t="str">
        <f t="shared" si="2"/>
        <v/>
      </c>
    </row>
    <row r="43" ht="22.5" customHeight="1">
      <c r="A43" s="6">
        <v>42.0</v>
      </c>
      <c r="B43" s="11" t="str">
        <f>'Master Schedule'!B43</f>
        <v/>
      </c>
      <c r="C43" s="7">
        <v>46276.0</v>
      </c>
      <c r="D43" s="8" t="str">
        <f t="shared" si="1"/>
        <v>Friday</v>
      </c>
      <c r="E43" s="31"/>
      <c r="F43" s="55"/>
      <c r="G43" s="11"/>
      <c r="H43" s="31"/>
      <c r="I43" s="11"/>
      <c r="J43" s="22"/>
      <c r="K43" s="32"/>
      <c r="L43" s="32"/>
      <c r="M43" s="32"/>
      <c r="N43" s="33"/>
      <c r="O43" s="62"/>
      <c r="P43" s="34" t="str">
        <f t="shared" si="2"/>
        <v/>
      </c>
    </row>
    <row r="44" ht="22.5" customHeight="1">
      <c r="A44" s="6">
        <v>43.0</v>
      </c>
      <c r="B44" s="11" t="str">
        <f>'Master Schedule'!B44</f>
        <v/>
      </c>
      <c r="C44" s="7">
        <v>46277.0</v>
      </c>
      <c r="D44" s="8" t="str">
        <f t="shared" si="1"/>
        <v>Saturday</v>
      </c>
      <c r="E44" s="50" t="s">
        <v>41</v>
      </c>
      <c r="F44" s="6" t="s">
        <v>42</v>
      </c>
      <c r="G44" s="6" t="s">
        <v>25</v>
      </c>
      <c r="H44" s="50" t="s">
        <v>22</v>
      </c>
      <c r="I44" s="11"/>
      <c r="J44" s="22"/>
      <c r="K44" s="35"/>
      <c r="L44" s="35"/>
      <c r="M44" s="35"/>
      <c r="N44" s="36"/>
      <c r="O44" s="62"/>
      <c r="P44" s="34" t="str">
        <f t="shared" si="2"/>
        <v>⌛️ Pending</v>
      </c>
    </row>
    <row r="45" ht="22.5" customHeight="1">
      <c r="A45" s="6">
        <v>44.0</v>
      </c>
      <c r="B45" s="11" t="str">
        <f>'Master Schedule'!B45</f>
        <v/>
      </c>
      <c r="C45" s="7">
        <v>46278.0</v>
      </c>
      <c r="D45" s="8" t="str">
        <f t="shared" si="1"/>
        <v>Sunday</v>
      </c>
      <c r="E45" s="31"/>
      <c r="F45" s="55"/>
      <c r="G45" s="11"/>
      <c r="H45" s="31"/>
      <c r="I45" s="11"/>
      <c r="J45" s="22"/>
      <c r="K45" s="32"/>
      <c r="L45" s="32"/>
      <c r="M45" s="32"/>
      <c r="N45" s="33"/>
      <c r="O45" s="62"/>
      <c r="P45" s="34" t="str">
        <f t="shared" si="2"/>
        <v/>
      </c>
    </row>
    <row r="46" ht="22.5" customHeight="1">
      <c r="A46" s="6">
        <v>45.0</v>
      </c>
      <c r="B46" s="11" t="str">
        <f>'Master Schedule'!B46</f>
        <v/>
      </c>
      <c r="C46" s="7">
        <v>46279.0</v>
      </c>
      <c r="D46" s="8" t="str">
        <f t="shared" si="1"/>
        <v>Monday</v>
      </c>
      <c r="E46" s="31"/>
      <c r="F46" s="55"/>
      <c r="G46" s="11"/>
      <c r="H46" s="31"/>
      <c r="I46" s="11"/>
      <c r="J46" s="22"/>
      <c r="K46" s="35"/>
      <c r="L46" s="35"/>
      <c r="M46" s="35"/>
      <c r="N46" s="36"/>
      <c r="O46" s="62"/>
      <c r="P46" s="34" t="str">
        <f t="shared" si="2"/>
        <v/>
      </c>
    </row>
    <row r="47" ht="22.5" customHeight="1">
      <c r="A47" s="6">
        <v>46.0</v>
      </c>
      <c r="B47" s="11" t="str">
        <f>'Master Schedule'!B47</f>
        <v/>
      </c>
      <c r="C47" s="7">
        <v>46280.0</v>
      </c>
      <c r="D47" s="8" t="str">
        <f t="shared" si="1"/>
        <v>Tuesday</v>
      </c>
      <c r="E47" s="50" t="s">
        <v>41</v>
      </c>
      <c r="F47" s="6" t="s">
        <v>42</v>
      </c>
      <c r="G47" s="6" t="s">
        <v>30</v>
      </c>
      <c r="H47" s="50" t="s">
        <v>20</v>
      </c>
      <c r="I47" s="6" t="s">
        <v>42</v>
      </c>
      <c r="J47" s="22"/>
      <c r="K47" s="32"/>
      <c r="L47" s="32"/>
      <c r="M47" s="32"/>
      <c r="N47" s="33"/>
      <c r="O47" s="62"/>
      <c r="P47" s="34" t="str">
        <f t="shared" si="2"/>
        <v>⌛️ Pending</v>
      </c>
    </row>
    <row r="48" ht="22.5" customHeight="1">
      <c r="A48" s="6">
        <v>47.0</v>
      </c>
      <c r="B48" s="11" t="str">
        <f>'Master Schedule'!B48</f>
        <v/>
      </c>
      <c r="C48" s="7">
        <v>46281.0</v>
      </c>
      <c r="D48" s="8" t="str">
        <f t="shared" si="1"/>
        <v>Wednesday</v>
      </c>
      <c r="E48" s="31"/>
      <c r="F48" s="55"/>
      <c r="G48" s="11"/>
      <c r="H48" s="31"/>
      <c r="I48" s="11"/>
      <c r="J48" s="22"/>
      <c r="K48" s="35"/>
      <c r="L48" s="35"/>
      <c r="M48" s="35"/>
      <c r="N48" s="36"/>
      <c r="O48" s="62"/>
      <c r="P48" s="34" t="str">
        <f t="shared" si="2"/>
        <v/>
      </c>
    </row>
    <row r="49" ht="22.5" customHeight="1">
      <c r="A49" s="6">
        <v>48.0</v>
      </c>
      <c r="B49" s="11" t="str">
        <f>'Master Schedule'!B49</f>
        <v/>
      </c>
      <c r="C49" s="7">
        <v>46282.0</v>
      </c>
      <c r="D49" s="8" t="str">
        <f t="shared" si="1"/>
        <v>Thursday</v>
      </c>
      <c r="E49" s="31"/>
      <c r="F49" s="55"/>
      <c r="G49" s="11"/>
      <c r="H49" s="31"/>
      <c r="I49" s="11"/>
      <c r="J49" s="22"/>
      <c r="K49" s="32"/>
      <c r="L49" s="32"/>
      <c r="M49" s="32"/>
      <c r="N49" s="33"/>
      <c r="O49" s="62"/>
      <c r="P49" s="34" t="str">
        <f t="shared" si="2"/>
        <v/>
      </c>
    </row>
    <row r="50" ht="22.5" customHeight="1">
      <c r="A50" s="6">
        <v>49.0</v>
      </c>
      <c r="B50" s="11" t="str">
        <f>'Master Schedule'!B50</f>
        <v/>
      </c>
      <c r="C50" s="7">
        <v>46283.0</v>
      </c>
      <c r="D50" s="8" t="str">
        <f t="shared" si="1"/>
        <v>Friday</v>
      </c>
      <c r="E50" s="31"/>
      <c r="F50" s="55"/>
      <c r="G50" s="11"/>
      <c r="H50" s="31"/>
      <c r="I50" s="11"/>
      <c r="J50" s="22"/>
      <c r="K50" s="35"/>
      <c r="L50" s="35"/>
      <c r="M50" s="35"/>
      <c r="N50" s="36"/>
      <c r="O50" s="62"/>
      <c r="P50" s="34" t="str">
        <f t="shared" si="2"/>
        <v/>
      </c>
    </row>
    <row r="51" ht="22.5" customHeight="1">
      <c r="A51" s="6">
        <v>50.0</v>
      </c>
      <c r="B51" s="11" t="str">
        <f>'Master Schedule'!B51</f>
        <v/>
      </c>
      <c r="C51" s="7">
        <v>46284.0</v>
      </c>
      <c r="D51" s="8" t="str">
        <f t="shared" si="1"/>
        <v>Saturday</v>
      </c>
      <c r="E51" s="50" t="s">
        <v>41</v>
      </c>
      <c r="F51" s="6" t="s">
        <v>42</v>
      </c>
      <c r="G51" s="6" t="s">
        <v>28</v>
      </c>
      <c r="H51" s="50" t="s">
        <v>20</v>
      </c>
      <c r="I51" s="6" t="s">
        <v>42</v>
      </c>
      <c r="J51" s="22"/>
      <c r="K51" s="32"/>
      <c r="L51" s="32"/>
      <c r="M51" s="32"/>
      <c r="N51" s="33"/>
      <c r="O51" s="62"/>
      <c r="P51" s="34" t="str">
        <f t="shared" si="2"/>
        <v>⌛️ Pending</v>
      </c>
    </row>
    <row r="52" ht="22.5" customHeight="1">
      <c r="A52" s="6">
        <v>51.0</v>
      </c>
      <c r="B52" s="11" t="str">
        <f>'Master Schedule'!B52</f>
        <v/>
      </c>
      <c r="C52" s="7">
        <v>46285.0</v>
      </c>
      <c r="D52" s="8" t="str">
        <f t="shared" si="1"/>
        <v>Sunday</v>
      </c>
      <c r="E52" s="31"/>
      <c r="F52" s="55"/>
      <c r="G52" s="11"/>
      <c r="H52" s="31"/>
      <c r="I52" s="11"/>
      <c r="J52" s="22"/>
      <c r="K52" s="35"/>
      <c r="L52" s="35"/>
      <c r="M52" s="35"/>
      <c r="N52" s="36"/>
      <c r="O52" s="62"/>
      <c r="P52" s="34" t="str">
        <f t="shared" si="2"/>
        <v/>
      </c>
    </row>
    <row r="53" ht="22.5" customHeight="1">
      <c r="A53" s="6">
        <v>52.0</v>
      </c>
      <c r="B53" s="11" t="str">
        <f>'Master Schedule'!B53</f>
        <v/>
      </c>
      <c r="C53" s="7">
        <v>46286.0</v>
      </c>
      <c r="D53" s="8" t="str">
        <f t="shared" si="1"/>
        <v>Monday</v>
      </c>
      <c r="E53" s="31"/>
      <c r="F53" s="55"/>
      <c r="G53" s="11"/>
      <c r="H53" s="31"/>
      <c r="I53" s="11"/>
      <c r="J53" s="22"/>
      <c r="K53" s="32"/>
      <c r="L53" s="32"/>
      <c r="M53" s="32"/>
      <c r="N53" s="33"/>
      <c r="O53" s="62"/>
      <c r="P53" s="34" t="str">
        <f t="shared" si="2"/>
        <v/>
      </c>
    </row>
    <row r="54" ht="22.5" customHeight="1">
      <c r="A54" s="6">
        <v>53.0</v>
      </c>
      <c r="B54" s="11" t="str">
        <f>'Master Schedule'!B54</f>
        <v/>
      </c>
      <c r="C54" s="7">
        <v>46287.0</v>
      </c>
      <c r="D54" s="8" t="str">
        <f t="shared" si="1"/>
        <v>Tuesday</v>
      </c>
      <c r="E54" s="31"/>
      <c r="F54" s="55"/>
      <c r="G54" s="11"/>
      <c r="H54" s="31"/>
      <c r="I54" s="11"/>
      <c r="J54" s="22"/>
      <c r="K54" s="35"/>
      <c r="L54" s="35"/>
      <c r="M54" s="35"/>
      <c r="N54" s="36"/>
      <c r="O54" s="62"/>
      <c r="P54" s="34" t="str">
        <f t="shared" si="2"/>
        <v/>
      </c>
    </row>
    <row r="55" ht="22.5" customHeight="1">
      <c r="A55" s="6">
        <v>54.0</v>
      </c>
      <c r="B55" s="11" t="str">
        <f>'Master Schedule'!B55</f>
        <v/>
      </c>
      <c r="C55" s="7">
        <v>46288.0</v>
      </c>
      <c r="D55" s="8" t="str">
        <f t="shared" si="1"/>
        <v>Wednesday</v>
      </c>
      <c r="E55" s="50" t="s">
        <v>41</v>
      </c>
      <c r="F55" s="6" t="s">
        <v>42</v>
      </c>
      <c r="G55" s="6" t="s">
        <v>19</v>
      </c>
      <c r="H55" s="50" t="s">
        <v>22</v>
      </c>
      <c r="I55" s="6"/>
      <c r="J55" s="22"/>
      <c r="K55" s="32"/>
      <c r="L55" s="32"/>
      <c r="M55" s="32"/>
      <c r="N55" s="33"/>
      <c r="O55" s="62"/>
      <c r="P55" s="34" t="str">
        <f t="shared" si="2"/>
        <v>⌛️ Pending</v>
      </c>
    </row>
    <row r="56" ht="22.5" customHeight="1">
      <c r="A56" s="6">
        <v>55.0</v>
      </c>
      <c r="B56" s="11" t="str">
        <f>'Master Schedule'!B56</f>
        <v/>
      </c>
      <c r="C56" s="7">
        <v>46289.0</v>
      </c>
      <c r="D56" s="8" t="str">
        <f t="shared" si="1"/>
        <v>Thursday</v>
      </c>
      <c r="E56" s="31"/>
      <c r="F56" s="55"/>
      <c r="G56" s="11"/>
      <c r="H56" s="31"/>
      <c r="I56" s="11"/>
      <c r="J56" s="22"/>
      <c r="K56" s="35"/>
      <c r="L56" s="35"/>
      <c r="M56" s="35"/>
      <c r="N56" s="36"/>
      <c r="O56" s="62"/>
      <c r="P56" s="34" t="str">
        <f t="shared" si="2"/>
        <v/>
      </c>
    </row>
    <row r="57" ht="22.5" customHeight="1">
      <c r="A57" s="6">
        <v>56.0</v>
      </c>
      <c r="B57" s="11" t="str">
        <f>'Master Schedule'!B57</f>
        <v/>
      </c>
      <c r="C57" s="7">
        <v>46290.0</v>
      </c>
      <c r="D57" s="8" t="str">
        <f t="shared" si="1"/>
        <v>Friday</v>
      </c>
      <c r="E57" s="31"/>
      <c r="F57" s="55"/>
      <c r="G57" s="11"/>
      <c r="H57" s="31"/>
      <c r="I57" s="11"/>
      <c r="J57" s="22"/>
      <c r="K57" s="32"/>
      <c r="L57" s="32"/>
      <c r="M57" s="32"/>
      <c r="N57" s="33"/>
      <c r="O57" s="62"/>
      <c r="P57" s="34" t="str">
        <f t="shared" si="2"/>
        <v/>
      </c>
    </row>
    <row r="58" ht="22.5" customHeight="1">
      <c r="A58" s="6">
        <v>57.0</v>
      </c>
      <c r="B58" s="11" t="str">
        <f>'Master Schedule'!B58</f>
        <v/>
      </c>
      <c r="C58" s="7">
        <v>46291.0</v>
      </c>
      <c r="D58" s="8" t="str">
        <f t="shared" si="1"/>
        <v>Saturday</v>
      </c>
      <c r="E58" s="31"/>
      <c r="F58" s="55"/>
      <c r="G58" s="11"/>
      <c r="H58" s="31"/>
      <c r="I58" s="11"/>
      <c r="J58" s="22"/>
      <c r="K58" s="35"/>
      <c r="L58" s="35"/>
      <c r="M58" s="35"/>
      <c r="N58" s="36"/>
      <c r="O58" s="62"/>
      <c r="P58" s="34" t="str">
        <f t="shared" si="2"/>
        <v/>
      </c>
    </row>
    <row r="59" ht="22.5" customHeight="1">
      <c r="A59" s="6">
        <v>58.0</v>
      </c>
      <c r="B59" s="11" t="str">
        <f>'Master Schedule'!B59</f>
        <v/>
      </c>
      <c r="C59" s="7">
        <v>46292.0</v>
      </c>
      <c r="D59" s="8" t="str">
        <f t="shared" si="1"/>
        <v>Sunday</v>
      </c>
      <c r="E59" s="50" t="s">
        <v>41</v>
      </c>
      <c r="F59" s="6" t="s">
        <v>42</v>
      </c>
      <c r="G59" s="6" t="s">
        <v>26</v>
      </c>
      <c r="H59" s="50" t="s">
        <v>20</v>
      </c>
      <c r="I59" s="6" t="s">
        <v>42</v>
      </c>
      <c r="J59" s="22"/>
      <c r="K59" s="32"/>
      <c r="L59" s="32"/>
      <c r="M59" s="32"/>
      <c r="N59" s="33"/>
      <c r="O59" s="62"/>
      <c r="P59" s="34" t="str">
        <f t="shared" si="2"/>
        <v>⌛️ Pending</v>
      </c>
    </row>
    <row r="60" ht="22.5" customHeight="1">
      <c r="A60" s="6">
        <v>59.0</v>
      </c>
      <c r="B60" s="11" t="str">
        <f>'Master Schedule'!B60</f>
        <v/>
      </c>
      <c r="C60" s="7">
        <v>46293.0</v>
      </c>
      <c r="D60" s="8" t="str">
        <f t="shared" si="1"/>
        <v>Monday</v>
      </c>
      <c r="E60" s="31"/>
      <c r="F60" s="55"/>
      <c r="G60" s="11"/>
      <c r="H60" s="31"/>
      <c r="I60" s="11"/>
      <c r="J60" s="22"/>
      <c r="K60" s="35"/>
      <c r="L60" s="35"/>
      <c r="M60" s="35"/>
      <c r="N60" s="36"/>
      <c r="O60" s="62"/>
      <c r="P60" s="34" t="str">
        <f t="shared" si="2"/>
        <v/>
      </c>
    </row>
    <row r="61" ht="22.5" customHeight="1">
      <c r="A61" s="6">
        <v>60.0</v>
      </c>
      <c r="B61" s="11" t="str">
        <f>'Master Schedule'!B61</f>
        <v/>
      </c>
      <c r="C61" s="7">
        <v>46294.0</v>
      </c>
      <c r="D61" s="8" t="str">
        <f t="shared" si="1"/>
        <v>Tuesday</v>
      </c>
      <c r="E61" s="31"/>
      <c r="F61" s="55"/>
      <c r="G61" s="11"/>
      <c r="H61" s="31"/>
      <c r="I61" s="11"/>
      <c r="J61" s="22"/>
      <c r="K61" s="32"/>
      <c r="L61" s="32"/>
      <c r="M61" s="32"/>
      <c r="N61" s="33"/>
      <c r="O61" s="62"/>
      <c r="P61" s="34" t="str">
        <f t="shared" si="2"/>
        <v/>
      </c>
    </row>
    <row r="62" ht="22.5" customHeight="1">
      <c r="A62" s="6">
        <v>61.0</v>
      </c>
      <c r="B62" s="11" t="str">
        <f>'Master Schedule'!B62</f>
        <v/>
      </c>
      <c r="C62" s="7">
        <v>46295.0</v>
      </c>
      <c r="D62" s="8" t="str">
        <f t="shared" si="1"/>
        <v>Wednesday</v>
      </c>
      <c r="E62" s="31"/>
      <c r="F62" s="55"/>
      <c r="G62" s="11"/>
      <c r="H62" s="31"/>
      <c r="I62" s="11"/>
      <c r="J62" s="22"/>
      <c r="K62" s="35"/>
      <c r="L62" s="35"/>
      <c r="M62" s="35"/>
      <c r="N62" s="36"/>
      <c r="O62" s="62"/>
      <c r="P62" s="34" t="str">
        <f t="shared" si="2"/>
        <v/>
      </c>
    </row>
    <row r="63" ht="22.5" customHeight="1">
      <c r="A63" s="6">
        <v>62.0</v>
      </c>
      <c r="B63" s="11" t="str">
        <f>'Master Schedule'!B63</f>
        <v/>
      </c>
      <c r="C63" s="7">
        <v>46296.0</v>
      </c>
      <c r="D63" s="8" t="str">
        <f t="shared" si="1"/>
        <v>Thursday</v>
      </c>
      <c r="E63" s="31"/>
      <c r="F63" s="55"/>
      <c r="G63" s="11"/>
      <c r="H63" s="31"/>
      <c r="I63" s="11"/>
      <c r="J63" s="22"/>
      <c r="K63" s="32"/>
      <c r="L63" s="32"/>
      <c r="M63" s="32"/>
      <c r="N63" s="33"/>
      <c r="O63" s="62"/>
      <c r="P63" s="34" t="str">
        <f t="shared" si="2"/>
        <v/>
      </c>
    </row>
    <row r="64" ht="22.5" customHeight="1">
      <c r="A64" s="6">
        <v>63.0</v>
      </c>
      <c r="B64" s="11" t="str">
        <f>'Master Schedule'!B64</f>
        <v/>
      </c>
      <c r="C64" s="7">
        <v>46297.0</v>
      </c>
      <c r="D64" s="8" t="str">
        <f t="shared" si="1"/>
        <v>Friday</v>
      </c>
      <c r="E64" s="31"/>
      <c r="F64" s="55"/>
      <c r="G64" s="11"/>
      <c r="H64" s="31"/>
      <c r="I64" s="11"/>
      <c r="J64" s="22"/>
      <c r="K64" s="35"/>
      <c r="L64" s="35"/>
      <c r="M64" s="35"/>
      <c r="N64" s="36"/>
      <c r="O64" s="62"/>
      <c r="P64" s="34" t="str">
        <f t="shared" si="2"/>
        <v/>
      </c>
    </row>
    <row r="65" ht="22.5" customHeight="1">
      <c r="A65" s="6">
        <v>64.0</v>
      </c>
      <c r="B65" s="11" t="str">
        <f>'Master Schedule'!B65</f>
        <v/>
      </c>
      <c r="C65" s="7">
        <v>46298.0</v>
      </c>
      <c r="D65" s="8" t="str">
        <f t="shared" si="1"/>
        <v>Saturday</v>
      </c>
      <c r="E65" s="50" t="s">
        <v>41</v>
      </c>
      <c r="F65" s="6" t="s">
        <v>42</v>
      </c>
      <c r="G65" s="6" t="s">
        <v>43</v>
      </c>
      <c r="H65" s="50" t="s">
        <v>20</v>
      </c>
      <c r="I65" s="6" t="s">
        <v>42</v>
      </c>
      <c r="J65" s="22"/>
      <c r="K65" s="32"/>
      <c r="L65" s="32"/>
      <c r="M65" s="32"/>
      <c r="N65" s="33"/>
      <c r="O65" s="62"/>
      <c r="P65" s="34" t="str">
        <f t="shared" si="2"/>
        <v>⌛️ Pending</v>
      </c>
    </row>
    <row r="66" ht="22.5" customHeight="1">
      <c r="A66" s="6">
        <v>65.0</v>
      </c>
      <c r="B66" s="11" t="str">
        <f>'Master Schedule'!B66</f>
        <v/>
      </c>
      <c r="C66" s="7">
        <v>46299.0</v>
      </c>
      <c r="D66" s="8" t="str">
        <f t="shared" si="1"/>
        <v>Sunday</v>
      </c>
      <c r="E66" s="31"/>
      <c r="F66" s="55"/>
      <c r="G66" s="11"/>
      <c r="H66" s="31"/>
      <c r="I66" s="11"/>
      <c r="J66" s="22"/>
      <c r="K66" s="35"/>
      <c r="L66" s="35"/>
      <c r="M66" s="35"/>
      <c r="N66" s="36"/>
      <c r="O66" s="62"/>
      <c r="P66" s="34" t="str">
        <f t="shared" si="2"/>
        <v/>
      </c>
    </row>
    <row r="67" ht="22.5" customHeight="1">
      <c r="A67" s="6">
        <v>66.0</v>
      </c>
      <c r="B67" s="11" t="str">
        <f>'Master Schedule'!B67</f>
        <v/>
      </c>
      <c r="C67" s="7">
        <v>46300.0</v>
      </c>
      <c r="D67" s="8" t="str">
        <f t="shared" si="1"/>
        <v>Monday</v>
      </c>
      <c r="E67" s="31"/>
      <c r="F67" s="55"/>
      <c r="G67" s="11"/>
      <c r="H67" s="31"/>
      <c r="I67" s="11"/>
      <c r="J67" s="22"/>
      <c r="K67" s="32"/>
      <c r="L67" s="32"/>
      <c r="M67" s="32"/>
      <c r="N67" s="33"/>
      <c r="O67" s="62"/>
      <c r="P67" s="34" t="str">
        <f t="shared" si="2"/>
        <v/>
      </c>
    </row>
    <row r="68" ht="22.5" customHeight="1">
      <c r="A68" s="6">
        <v>67.0</v>
      </c>
      <c r="B68" s="11" t="str">
        <f>'Master Schedule'!B68</f>
        <v/>
      </c>
      <c r="C68" s="7">
        <v>46301.0</v>
      </c>
      <c r="D68" s="8" t="str">
        <f t="shared" si="1"/>
        <v>Tuesday</v>
      </c>
      <c r="E68" s="50" t="s">
        <v>41</v>
      </c>
      <c r="F68" s="6" t="s">
        <v>42</v>
      </c>
      <c r="G68" s="6" t="s">
        <v>31</v>
      </c>
      <c r="H68" s="50" t="s">
        <v>22</v>
      </c>
      <c r="I68" s="11"/>
      <c r="J68" s="22"/>
      <c r="K68" s="35"/>
      <c r="L68" s="35"/>
      <c r="M68" s="35"/>
      <c r="N68" s="36"/>
      <c r="O68" s="62"/>
      <c r="P68" s="34" t="str">
        <f t="shared" si="2"/>
        <v>⌛️ Pending</v>
      </c>
    </row>
    <row r="69" ht="22.5" customHeight="1">
      <c r="A69" s="6">
        <v>68.0</v>
      </c>
      <c r="B69" s="11" t="str">
        <f>'Master Schedule'!B69</f>
        <v/>
      </c>
      <c r="C69" s="7">
        <v>46302.0</v>
      </c>
      <c r="D69" s="8" t="str">
        <f t="shared" si="1"/>
        <v>Wednesday</v>
      </c>
      <c r="E69" s="31"/>
      <c r="F69" s="55"/>
      <c r="G69" s="11"/>
      <c r="H69" s="31"/>
      <c r="I69" s="11"/>
      <c r="J69" s="22"/>
      <c r="K69" s="32"/>
      <c r="L69" s="32"/>
      <c r="M69" s="32"/>
      <c r="N69" s="33"/>
      <c r="O69" s="62"/>
      <c r="P69" s="34" t="str">
        <f t="shared" si="2"/>
        <v/>
      </c>
    </row>
    <row r="70" ht="22.5" customHeight="1">
      <c r="A70" s="6">
        <v>69.0</v>
      </c>
      <c r="B70" s="11" t="str">
        <f>'Master Schedule'!B70</f>
        <v/>
      </c>
      <c r="C70" s="7">
        <v>46303.0</v>
      </c>
      <c r="D70" s="8" t="str">
        <f t="shared" si="1"/>
        <v>Thursday</v>
      </c>
      <c r="E70" s="31"/>
      <c r="F70" s="55"/>
      <c r="G70" s="11"/>
      <c r="H70" s="31"/>
      <c r="I70" s="11"/>
      <c r="J70" s="22"/>
      <c r="K70" s="35"/>
      <c r="L70" s="35"/>
      <c r="M70" s="35"/>
      <c r="N70" s="36"/>
      <c r="O70" s="62"/>
      <c r="P70" s="34" t="str">
        <f t="shared" si="2"/>
        <v/>
      </c>
    </row>
    <row r="71" ht="22.5" customHeight="1">
      <c r="A71" s="6">
        <v>70.0</v>
      </c>
      <c r="B71" s="11" t="str">
        <f>'Master Schedule'!B71</f>
        <v/>
      </c>
      <c r="C71" s="7">
        <v>46304.0</v>
      </c>
      <c r="D71" s="8" t="str">
        <f t="shared" si="1"/>
        <v>Friday</v>
      </c>
      <c r="E71" s="31"/>
      <c r="F71" s="55"/>
      <c r="G71" s="11"/>
      <c r="H71" s="31"/>
      <c r="I71" s="11"/>
      <c r="J71" s="22"/>
      <c r="K71" s="32"/>
      <c r="L71" s="32"/>
      <c r="M71" s="32"/>
      <c r="N71" s="33"/>
      <c r="O71" s="62"/>
      <c r="P71" s="34" t="str">
        <f t="shared" si="2"/>
        <v/>
      </c>
    </row>
    <row r="72" ht="22.5" customHeight="1">
      <c r="A72" s="6">
        <v>71.0</v>
      </c>
      <c r="B72" s="11" t="str">
        <f>'Master Schedule'!B72</f>
        <v/>
      </c>
      <c r="C72" s="7">
        <v>46305.0</v>
      </c>
      <c r="D72" s="8" t="str">
        <f t="shared" si="1"/>
        <v>Saturday</v>
      </c>
      <c r="E72" s="50" t="s">
        <v>41</v>
      </c>
      <c r="F72" s="6" t="s">
        <v>42</v>
      </c>
      <c r="G72" s="6" t="s">
        <v>44</v>
      </c>
      <c r="H72" s="50" t="s">
        <v>20</v>
      </c>
      <c r="I72" s="6" t="s">
        <v>42</v>
      </c>
      <c r="J72" s="22"/>
      <c r="K72" s="35"/>
      <c r="L72" s="35"/>
      <c r="M72" s="35"/>
      <c r="N72" s="36"/>
      <c r="O72" s="62"/>
      <c r="P72" s="34" t="str">
        <f t="shared" si="2"/>
        <v>⌛️ Pending</v>
      </c>
    </row>
    <row r="73" ht="22.5" customHeight="1">
      <c r="A73" s="6">
        <v>72.0</v>
      </c>
      <c r="B73" s="11" t="str">
        <f>'Master Schedule'!B73</f>
        <v/>
      </c>
      <c r="C73" s="7">
        <v>46306.0</v>
      </c>
      <c r="D73" s="8" t="str">
        <f t="shared" si="1"/>
        <v>Sunday</v>
      </c>
      <c r="E73" s="50" t="s">
        <v>41</v>
      </c>
      <c r="F73" s="6" t="s">
        <v>42</v>
      </c>
      <c r="G73" s="6" t="s">
        <v>45</v>
      </c>
      <c r="H73" s="50" t="s">
        <v>20</v>
      </c>
      <c r="I73" s="6" t="s">
        <v>42</v>
      </c>
      <c r="J73" s="22"/>
      <c r="K73" s="32"/>
      <c r="L73" s="32"/>
      <c r="M73" s="32"/>
      <c r="N73" s="33"/>
      <c r="O73" s="62"/>
      <c r="P73" s="34" t="str">
        <f t="shared" si="2"/>
        <v>⌛️ Pending</v>
      </c>
    </row>
    <row r="74" ht="22.5" customHeight="1">
      <c r="A74" s="6">
        <v>73.0</v>
      </c>
      <c r="B74" s="11" t="str">
        <f>'Master Schedule'!B74</f>
        <v/>
      </c>
      <c r="C74" s="7">
        <v>46307.0</v>
      </c>
      <c r="D74" s="8" t="str">
        <f t="shared" si="1"/>
        <v>Monday</v>
      </c>
      <c r="E74" s="31"/>
      <c r="F74" s="55"/>
      <c r="G74" s="11"/>
      <c r="H74" s="31"/>
      <c r="I74" s="11"/>
      <c r="J74" s="22"/>
      <c r="K74" s="35"/>
      <c r="L74" s="35"/>
      <c r="M74" s="35"/>
      <c r="N74" s="36"/>
      <c r="O74" s="62"/>
      <c r="P74" s="34" t="str">
        <f t="shared" si="2"/>
        <v/>
      </c>
    </row>
    <row r="75" ht="22.5" customHeight="1">
      <c r="A75" s="6">
        <v>74.0</v>
      </c>
      <c r="B75" s="11" t="str">
        <f>'Master Schedule'!B75</f>
        <v/>
      </c>
      <c r="C75" s="7">
        <v>46308.0</v>
      </c>
      <c r="D75" s="8" t="str">
        <f t="shared" si="1"/>
        <v>Tuesday</v>
      </c>
      <c r="E75" s="31"/>
      <c r="F75" s="55"/>
      <c r="G75" s="11"/>
      <c r="H75" s="31"/>
      <c r="I75" s="11"/>
      <c r="J75" s="22"/>
      <c r="K75" s="32"/>
      <c r="L75" s="32"/>
      <c r="M75" s="32"/>
      <c r="N75" s="33"/>
      <c r="O75" s="62"/>
      <c r="P75" s="34" t="str">
        <f t="shared" si="2"/>
        <v/>
      </c>
    </row>
    <row r="76" ht="22.5" customHeight="1">
      <c r="A76" s="6">
        <v>75.0</v>
      </c>
      <c r="B76" s="11" t="str">
        <f>'Master Schedule'!B76</f>
        <v/>
      </c>
      <c r="C76" s="7">
        <v>46309.0</v>
      </c>
      <c r="D76" s="8" t="str">
        <f t="shared" si="1"/>
        <v>Wednesday</v>
      </c>
      <c r="E76" s="50" t="s">
        <v>41</v>
      </c>
      <c r="F76" s="6" t="s">
        <v>42</v>
      </c>
      <c r="G76" s="6" t="s">
        <v>46</v>
      </c>
      <c r="H76" s="50" t="s">
        <v>22</v>
      </c>
      <c r="I76" s="6"/>
      <c r="J76" s="22"/>
      <c r="K76" s="35"/>
      <c r="L76" s="35"/>
      <c r="M76" s="35"/>
      <c r="N76" s="36"/>
      <c r="O76" s="62"/>
      <c r="P76" s="34" t="str">
        <f t="shared" si="2"/>
        <v>⌛️ Pending</v>
      </c>
    </row>
    <row r="77" ht="22.5" customHeight="1">
      <c r="A77" s="6">
        <v>76.0</v>
      </c>
      <c r="B77" s="11" t="str">
        <f>'Master Schedule'!B77</f>
        <v/>
      </c>
      <c r="C77" s="7">
        <v>46310.0</v>
      </c>
      <c r="D77" s="8" t="str">
        <f t="shared" si="1"/>
        <v>Thursday</v>
      </c>
      <c r="E77" s="31"/>
      <c r="F77" s="55"/>
      <c r="G77" s="11"/>
      <c r="H77" s="31"/>
      <c r="I77" s="11"/>
      <c r="J77" s="22"/>
      <c r="K77" s="32"/>
      <c r="L77" s="32"/>
      <c r="M77" s="32"/>
      <c r="N77" s="33"/>
      <c r="O77" s="62"/>
      <c r="P77" s="34" t="str">
        <f t="shared" si="2"/>
        <v/>
      </c>
    </row>
    <row r="78" ht="22.5" customHeight="1">
      <c r="A78" s="6">
        <v>77.0</v>
      </c>
      <c r="B78" s="11" t="str">
        <f>'Master Schedule'!B78</f>
        <v/>
      </c>
      <c r="C78" s="7">
        <v>46311.0</v>
      </c>
      <c r="D78" s="8" t="str">
        <f t="shared" si="1"/>
        <v>Friday</v>
      </c>
      <c r="E78" s="31"/>
      <c r="F78" s="55"/>
      <c r="G78" s="11"/>
      <c r="H78" s="31"/>
      <c r="I78" s="11"/>
      <c r="J78" s="22"/>
      <c r="K78" s="35"/>
      <c r="L78" s="35"/>
      <c r="M78" s="35"/>
      <c r="N78" s="36"/>
      <c r="O78" s="62"/>
      <c r="P78" s="34" t="str">
        <f t="shared" si="2"/>
        <v/>
      </c>
    </row>
    <row r="79" ht="22.5" customHeight="1">
      <c r="A79" s="6">
        <v>78.0</v>
      </c>
      <c r="B79" s="11" t="str">
        <f>'Master Schedule'!B79</f>
        <v/>
      </c>
      <c r="C79" s="7">
        <v>46312.0</v>
      </c>
      <c r="D79" s="8" t="str">
        <f t="shared" si="1"/>
        <v>Saturday</v>
      </c>
      <c r="E79" s="50" t="s">
        <v>41</v>
      </c>
      <c r="F79" s="6" t="s">
        <v>42</v>
      </c>
      <c r="G79" s="6" t="s">
        <v>47</v>
      </c>
      <c r="H79" s="50" t="s">
        <v>22</v>
      </c>
      <c r="I79" s="11"/>
      <c r="J79" s="22"/>
      <c r="K79" s="32"/>
      <c r="L79" s="32"/>
      <c r="M79" s="32"/>
      <c r="N79" s="33"/>
      <c r="O79" s="62"/>
      <c r="P79" s="34" t="str">
        <f t="shared" si="2"/>
        <v>⌛️ Pending</v>
      </c>
    </row>
    <row r="80" ht="22.5" customHeight="1">
      <c r="A80" s="6">
        <v>79.0</v>
      </c>
      <c r="B80" s="11" t="str">
        <f>'Master Schedule'!B80</f>
        <v/>
      </c>
      <c r="C80" s="7">
        <v>46313.0</v>
      </c>
      <c r="D80" s="8" t="str">
        <f t="shared" si="1"/>
        <v>Sunday</v>
      </c>
      <c r="E80" s="50" t="s">
        <v>41</v>
      </c>
      <c r="F80" s="6" t="s">
        <v>42</v>
      </c>
      <c r="G80" s="6" t="s">
        <v>48</v>
      </c>
      <c r="H80" s="50" t="s">
        <v>22</v>
      </c>
      <c r="I80" s="11"/>
      <c r="J80" s="22"/>
      <c r="K80" s="35"/>
      <c r="L80" s="35"/>
      <c r="M80" s="35"/>
      <c r="N80" s="36"/>
      <c r="O80" s="62"/>
      <c r="P80" s="34" t="str">
        <f t="shared" si="2"/>
        <v>⌛️ Pending</v>
      </c>
    </row>
    <row r="81" ht="22.5" customHeight="1">
      <c r="A81" s="6">
        <v>80.0</v>
      </c>
      <c r="B81" s="11" t="str">
        <f>'Master Schedule'!B81</f>
        <v/>
      </c>
      <c r="C81" s="7">
        <v>46314.0</v>
      </c>
      <c r="D81" s="8" t="str">
        <f t="shared" si="1"/>
        <v>Monday</v>
      </c>
      <c r="E81" s="31"/>
      <c r="F81" s="55"/>
      <c r="G81" s="11"/>
      <c r="H81" s="31"/>
      <c r="I81" s="11"/>
      <c r="J81" s="22"/>
      <c r="K81" s="32"/>
      <c r="L81" s="32"/>
      <c r="M81" s="32"/>
      <c r="N81" s="33"/>
      <c r="O81" s="62"/>
      <c r="P81" s="34" t="str">
        <f t="shared" si="2"/>
        <v/>
      </c>
    </row>
    <row r="82" ht="22.5" customHeight="1">
      <c r="A82" s="6">
        <v>81.0</v>
      </c>
      <c r="B82" s="11" t="str">
        <f>'Master Schedule'!B82</f>
        <v/>
      </c>
      <c r="C82" s="7">
        <v>46315.0</v>
      </c>
      <c r="D82" s="8" t="str">
        <f t="shared" si="1"/>
        <v>Tuesday</v>
      </c>
      <c r="E82" s="31"/>
      <c r="F82" s="55"/>
      <c r="G82" s="11"/>
      <c r="H82" s="31"/>
      <c r="I82" s="11"/>
      <c r="J82" s="22"/>
      <c r="K82" s="35"/>
      <c r="L82" s="35"/>
      <c r="M82" s="35"/>
      <c r="N82" s="36"/>
      <c r="O82" s="62"/>
      <c r="P82" s="34" t="str">
        <f t="shared" si="2"/>
        <v/>
      </c>
    </row>
    <row r="83" ht="22.5" customHeight="1">
      <c r="A83" s="6">
        <v>82.0</v>
      </c>
      <c r="B83" s="11" t="str">
        <f>'Master Schedule'!B83</f>
        <v/>
      </c>
      <c r="C83" s="7">
        <v>46316.0</v>
      </c>
      <c r="D83" s="8" t="str">
        <f t="shared" si="1"/>
        <v>Wednesday</v>
      </c>
      <c r="E83" s="31"/>
      <c r="F83" s="55"/>
      <c r="G83" s="11"/>
      <c r="H83" s="31"/>
      <c r="I83" s="11"/>
      <c r="J83" s="22"/>
      <c r="K83" s="32"/>
      <c r="L83" s="32"/>
      <c r="M83" s="32"/>
      <c r="N83" s="33"/>
      <c r="O83" s="62"/>
      <c r="P83" s="34" t="str">
        <f t="shared" si="2"/>
        <v/>
      </c>
    </row>
    <row r="84" ht="22.5" customHeight="1">
      <c r="A84" s="6">
        <v>83.0</v>
      </c>
      <c r="B84" s="11" t="str">
        <f>'Master Schedule'!B84</f>
        <v/>
      </c>
      <c r="C84" s="7">
        <v>46317.0</v>
      </c>
      <c r="D84" s="8" t="str">
        <f t="shared" si="1"/>
        <v>Thursday</v>
      </c>
      <c r="E84" s="31"/>
      <c r="F84" s="55"/>
      <c r="G84" s="11"/>
      <c r="H84" s="31"/>
      <c r="I84" s="11"/>
      <c r="J84" s="22"/>
      <c r="K84" s="35"/>
      <c r="L84" s="35"/>
      <c r="M84" s="35"/>
      <c r="N84" s="36"/>
      <c r="O84" s="62"/>
      <c r="P84" s="34" t="str">
        <f t="shared" si="2"/>
        <v/>
      </c>
    </row>
    <row r="85" ht="22.5" customHeight="1">
      <c r="A85" s="6">
        <v>84.0</v>
      </c>
      <c r="B85" s="11" t="str">
        <f>'Master Schedule'!B85</f>
        <v/>
      </c>
      <c r="C85" s="7">
        <v>46318.0</v>
      </c>
      <c r="D85" s="8" t="str">
        <f t="shared" si="1"/>
        <v>Friday</v>
      </c>
      <c r="E85" s="31"/>
      <c r="F85" s="55"/>
      <c r="G85" s="11"/>
      <c r="H85" s="31"/>
      <c r="I85" s="11"/>
      <c r="J85" s="22"/>
      <c r="K85" s="32"/>
      <c r="L85" s="32"/>
      <c r="M85" s="32"/>
      <c r="N85" s="33"/>
      <c r="O85" s="62"/>
      <c r="P85" s="34" t="str">
        <f t="shared" si="2"/>
        <v/>
      </c>
    </row>
    <row r="86" ht="22.5" customHeight="1">
      <c r="A86" s="6">
        <v>85.0</v>
      </c>
      <c r="B86" s="11" t="str">
        <f>'Master Schedule'!B86</f>
        <v/>
      </c>
      <c r="C86" s="7">
        <v>46319.0</v>
      </c>
      <c r="D86" s="8" t="str">
        <f t="shared" si="1"/>
        <v>Saturday</v>
      </c>
      <c r="E86" s="50" t="s">
        <v>41</v>
      </c>
      <c r="F86" s="6" t="s">
        <v>42</v>
      </c>
      <c r="G86" s="6" t="s">
        <v>37</v>
      </c>
      <c r="H86" s="50" t="s">
        <v>20</v>
      </c>
      <c r="I86" s="6" t="s">
        <v>42</v>
      </c>
      <c r="J86" s="22"/>
      <c r="K86" s="35"/>
      <c r="L86" s="35"/>
      <c r="M86" s="35"/>
      <c r="N86" s="36"/>
      <c r="O86" s="62"/>
      <c r="P86" s="34" t="str">
        <f t="shared" si="2"/>
        <v>⌛️ Pending</v>
      </c>
    </row>
    <row r="87" ht="22.5" customHeight="1">
      <c r="A87" s="6">
        <v>86.0</v>
      </c>
      <c r="B87" s="11" t="str">
        <f>'Master Schedule'!B87</f>
        <v/>
      </c>
      <c r="C87" s="7">
        <v>46320.0</v>
      </c>
      <c r="D87" s="8" t="str">
        <f t="shared" si="1"/>
        <v>Sunday</v>
      </c>
      <c r="E87" s="31"/>
      <c r="F87" s="55"/>
      <c r="G87" s="11"/>
      <c r="H87" s="31"/>
      <c r="I87" s="11"/>
      <c r="J87" s="22"/>
      <c r="K87" s="32"/>
      <c r="L87" s="32"/>
      <c r="M87" s="32"/>
      <c r="N87" s="33"/>
      <c r="O87" s="62"/>
      <c r="P87" s="34" t="str">
        <f t="shared" si="2"/>
        <v/>
      </c>
    </row>
    <row r="88" ht="22.5" customHeight="1">
      <c r="A88" s="6">
        <v>87.0</v>
      </c>
      <c r="B88" s="11" t="str">
        <f>'Master Schedule'!B88</f>
        <v/>
      </c>
      <c r="C88" s="7">
        <v>46321.0</v>
      </c>
      <c r="D88" s="8" t="str">
        <f t="shared" si="1"/>
        <v>Monday</v>
      </c>
      <c r="E88" s="31"/>
      <c r="F88" s="55"/>
      <c r="G88" s="11"/>
      <c r="H88" s="31"/>
      <c r="I88" s="11"/>
      <c r="J88" s="22"/>
      <c r="K88" s="35"/>
      <c r="L88" s="35"/>
      <c r="M88" s="35"/>
      <c r="N88" s="36"/>
      <c r="O88" s="62"/>
      <c r="P88" s="34" t="str">
        <f t="shared" si="2"/>
        <v/>
      </c>
    </row>
    <row r="89" ht="22.5" customHeight="1">
      <c r="A89" s="6">
        <v>88.0</v>
      </c>
      <c r="B89" s="11" t="str">
        <f>'Master Schedule'!B89</f>
        <v/>
      </c>
      <c r="C89" s="7">
        <v>46322.0</v>
      </c>
      <c r="D89" s="8" t="str">
        <f t="shared" si="1"/>
        <v>Tuesday</v>
      </c>
      <c r="E89" s="31"/>
      <c r="F89" s="55"/>
      <c r="G89" s="11"/>
      <c r="H89" s="31"/>
      <c r="I89" s="11"/>
      <c r="J89" s="22"/>
      <c r="K89" s="32"/>
      <c r="L89" s="32"/>
      <c r="M89" s="32"/>
      <c r="N89" s="33"/>
      <c r="O89" s="62"/>
      <c r="P89" s="34" t="str">
        <f t="shared" si="2"/>
        <v/>
      </c>
    </row>
    <row r="90" ht="22.5" customHeight="1">
      <c r="A90" s="6">
        <v>89.0</v>
      </c>
      <c r="B90" s="11" t="str">
        <f>'Master Schedule'!B90</f>
        <v/>
      </c>
      <c r="C90" s="7">
        <v>46323.0</v>
      </c>
      <c r="D90" s="8" t="str">
        <f t="shared" si="1"/>
        <v>Wednesday</v>
      </c>
      <c r="E90" s="50" t="s">
        <v>41</v>
      </c>
      <c r="F90" s="6" t="s">
        <v>42</v>
      </c>
      <c r="G90" s="6" t="s">
        <v>40</v>
      </c>
      <c r="H90" s="50" t="s">
        <v>22</v>
      </c>
      <c r="I90" s="11"/>
      <c r="J90" s="22"/>
      <c r="K90" s="35"/>
      <c r="L90" s="35"/>
      <c r="M90" s="35"/>
      <c r="N90" s="36"/>
      <c r="O90" s="62"/>
      <c r="P90" s="34" t="str">
        <f t="shared" si="2"/>
        <v>⌛️ Pending</v>
      </c>
    </row>
    <row r="91" ht="22.5" customHeight="1">
      <c r="A91" s="6">
        <v>90.0</v>
      </c>
      <c r="B91" s="11" t="str">
        <f>'Master Schedule'!B91</f>
        <v/>
      </c>
      <c r="C91" s="7">
        <v>46324.0</v>
      </c>
      <c r="D91" s="8" t="str">
        <f t="shared" si="1"/>
        <v>Thursday</v>
      </c>
      <c r="E91" s="31"/>
      <c r="F91" s="55"/>
      <c r="G91" s="11"/>
      <c r="H91" s="31"/>
      <c r="I91" s="11"/>
      <c r="J91" s="22"/>
      <c r="K91" s="32"/>
      <c r="L91" s="32"/>
      <c r="M91" s="32"/>
      <c r="N91" s="33"/>
      <c r="O91" s="62"/>
      <c r="P91" s="34" t="str">
        <f t="shared" si="2"/>
        <v/>
      </c>
    </row>
    <row r="92" ht="22.5" customHeight="1">
      <c r="A92" s="6">
        <v>91.0</v>
      </c>
      <c r="B92" s="11" t="str">
        <f>'Master Schedule'!B92</f>
        <v/>
      </c>
      <c r="C92" s="7">
        <v>46325.0</v>
      </c>
      <c r="D92" s="8" t="str">
        <f t="shared" si="1"/>
        <v>Friday</v>
      </c>
      <c r="E92" s="31"/>
      <c r="F92" s="55"/>
      <c r="G92" s="11"/>
      <c r="H92" s="31"/>
      <c r="I92" s="11"/>
      <c r="J92" s="22"/>
      <c r="K92" s="35"/>
      <c r="L92" s="35"/>
      <c r="M92" s="35"/>
      <c r="N92" s="36"/>
      <c r="O92" s="62"/>
      <c r="P92" s="34" t="str">
        <f t="shared" si="2"/>
        <v/>
      </c>
    </row>
    <row r="93" ht="22.5" customHeight="1">
      <c r="A93" s="6">
        <v>92.0</v>
      </c>
      <c r="B93" s="11" t="str">
        <f>'Master Schedule'!B93</f>
        <v/>
      </c>
      <c r="C93" s="7">
        <v>46326.0</v>
      </c>
      <c r="D93" s="8" t="str">
        <f t="shared" si="1"/>
        <v>Saturday</v>
      </c>
      <c r="E93" s="31"/>
      <c r="F93" s="55"/>
      <c r="G93" s="11"/>
      <c r="H93" s="31"/>
      <c r="I93" s="11"/>
      <c r="J93" s="22"/>
      <c r="K93" s="32"/>
      <c r="L93" s="32"/>
      <c r="M93" s="32"/>
      <c r="N93" s="33"/>
      <c r="O93" s="62"/>
      <c r="P93" s="34" t="str">
        <f t="shared" si="2"/>
        <v/>
      </c>
    </row>
    <row r="94" ht="22.5" customHeight="1">
      <c r="A94" s="6">
        <v>93.0</v>
      </c>
      <c r="B94" s="11" t="str">
        <f>'Master Schedule'!B94</f>
        <v/>
      </c>
      <c r="C94" s="7">
        <v>46327.0</v>
      </c>
      <c r="D94" s="8" t="str">
        <f t="shared" si="1"/>
        <v>Sunday</v>
      </c>
      <c r="E94" s="31"/>
      <c r="F94" s="55"/>
      <c r="G94" s="11"/>
      <c r="H94" s="31"/>
      <c r="I94" s="11"/>
      <c r="J94" s="22"/>
      <c r="K94" s="35"/>
      <c r="L94" s="35"/>
      <c r="M94" s="35"/>
      <c r="N94" s="36"/>
      <c r="O94" s="62"/>
      <c r="P94" s="34" t="str">
        <f t="shared" si="2"/>
        <v/>
      </c>
    </row>
    <row r="95" ht="22.5" customHeight="1">
      <c r="A95" s="6">
        <v>94.0</v>
      </c>
      <c r="B95" s="11" t="str">
        <f>'Master Schedule'!B95</f>
        <v/>
      </c>
      <c r="C95" s="7">
        <v>46328.0</v>
      </c>
      <c r="D95" s="8" t="str">
        <f t="shared" si="1"/>
        <v>Monday</v>
      </c>
      <c r="E95" s="31"/>
      <c r="F95" s="55"/>
      <c r="G95" s="11"/>
      <c r="H95" s="31"/>
      <c r="I95" s="11"/>
      <c r="J95" s="22"/>
      <c r="K95" s="32"/>
      <c r="L95" s="32"/>
      <c r="M95" s="32"/>
      <c r="N95" s="33"/>
      <c r="O95" s="62"/>
      <c r="P95" s="34" t="str">
        <f t="shared" si="2"/>
        <v/>
      </c>
    </row>
    <row r="96" ht="22.5" customHeight="1">
      <c r="A96" s="6">
        <v>95.0</v>
      </c>
      <c r="B96" s="11" t="str">
        <f>'Master Schedule'!B96</f>
        <v/>
      </c>
      <c r="C96" s="7">
        <v>46329.0</v>
      </c>
      <c r="D96" s="8" t="str">
        <f t="shared" si="1"/>
        <v>Tuesday</v>
      </c>
      <c r="E96" s="31"/>
      <c r="F96" s="55"/>
      <c r="G96" s="11"/>
      <c r="H96" s="31"/>
      <c r="I96" s="11"/>
      <c r="J96" s="22"/>
      <c r="K96" s="35"/>
      <c r="L96" s="35"/>
      <c r="M96" s="35"/>
      <c r="N96" s="36"/>
      <c r="O96" s="62"/>
      <c r="P96" s="34" t="str">
        <f t="shared" si="2"/>
        <v/>
      </c>
    </row>
    <row r="97" ht="22.5" customHeight="1">
      <c r="A97" s="6">
        <v>96.0</v>
      </c>
      <c r="B97" s="11" t="str">
        <f>'Master Schedule'!B97</f>
        <v/>
      </c>
      <c r="C97" s="7">
        <v>46330.0</v>
      </c>
      <c r="D97" s="8" t="str">
        <f t="shared" si="1"/>
        <v>Wednesday</v>
      </c>
      <c r="E97" s="31"/>
      <c r="F97" s="55"/>
      <c r="G97" s="11"/>
      <c r="H97" s="31"/>
      <c r="I97" s="11"/>
      <c r="J97" s="22"/>
      <c r="K97" s="32"/>
      <c r="L97" s="32"/>
      <c r="M97" s="32"/>
      <c r="N97" s="33"/>
      <c r="O97" s="62"/>
      <c r="P97" s="34" t="str">
        <f t="shared" si="2"/>
        <v/>
      </c>
    </row>
    <row r="98" ht="22.5" customHeight="1">
      <c r="A98" s="6">
        <v>97.0</v>
      </c>
      <c r="B98" s="11" t="str">
        <f>'Master Schedule'!B98</f>
        <v/>
      </c>
      <c r="C98" s="7">
        <v>46331.0</v>
      </c>
      <c r="D98" s="8" t="str">
        <f t="shared" si="1"/>
        <v>Thursday</v>
      </c>
      <c r="E98" s="31"/>
      <c r="F98" s="55"/>
      <c r="G98" s="11"/>
      <c r="H98" s="31"/>
      <c r="I98" s="11"/>
      <c r="J98" s="22"/>
      <c r="K98" s="35"/>
      <c r="L98" s="35"/>
      <c r="M98" s="35"/>
      <c r="N98" s="36"/>
      <c r="O98" s="62"/>
      <c r="P98" s="34" t="str">
        <f t="shared" si="2"/>
        <v/>
      </c>
    </row>
    <row r="99" ht="22.5" customHeight="1">
      <c r="A99" s="6">
        <v>98.0</v>
      </c>
      <c r="B99" s="11" t="str">
        <f>'Master Schedule'!B99</f>
        <v/>
      </c>
      <c r="C99" s="7">
        <v>46332.0</v>
      </c>
      <c r="D99" s="8" t="str">
        <f t="shared" si="1"/>
        <v>Friday</v>
      </c>
      <c r="E99" s="31"/>
      <c r="F99" s="55"/>
      <c r="G99" s="11"/>
      <c r="H99" s="31"/>
      <c r="I99" s="11"/>
      <c r="J99" s="22"/>
      <c r="K99" s="32"/>
      <c r="L99" s="32"/>
      <c r="M99" s="32"/>
      <c r="N99" s="33"/>
      <c r="O99" s="62"/>
      <c r="P99" s="34" t="str">
        <f t="shared" si="2"/>
        <v/>
      </c>
    </row>
    <row r="100" ht="22.5" customHeight="1">
      <c r="A100" s="6">
        <v>99.0</v>
      </c>
      <c r="B100" s="11" t="str">
        <f>'Master Schedule'!B100</f>
        <v/>
      </c>
      <c r="C100" s="7">
        <v>46333.0</v>
      </c>
      <c r="D100" s="8" t="str">
        <f t="shared" si="1"/>
        <v>Saturday</v>
      </c>
      <c r="E100" s="31"/>
      <c r="F100" s="55"/>
      <c r="G100" s="11"/>
      <c r="H100" s="31"/>
      <c r="I100" s="11"/>
      <c r="J100" s="22"/>
      <c r="K100" s="35"/>
      <c r="L100" s="35"/>
      <c r="M100" s="35"/>
      <c r="N100" s="36"/>
      <c r="O100" s="62"/>
      <c r="P100" s="34" t="str">
        <f t="shared" si="2"/>
        <v/>
      </c>
    </row>
    <row r="101" ht="22.5" customHeight="1">
      <c r="A101" s="6">
        <v>100.0</v>
      </c>
      <c r="B101" s="11" t="str">
        <f>'Master Schedule'!B101</f>
        <v/>
      </c>
      <c r="C101" s="7">
        <v>46334.0</v>
      </c>
      <c r="D101" s="8" t="str">
        <f t="shared" si="1"/>
        <v>Sunday</v>
      </c>
      <c r="E101" s="31"/>
      <c r="F101" s="55"/>
      <c r="G101" s="11"/>
      <c r="H101" s="31"/>
      <c r="I101" s="11"/>
      <c r="J101" s="22"/>
      <c r="K101" s="32"/>
      <c r="L101" s="32"/>
      <c r="M101" s="32"/>
      <c r="N101" s="33"/>
      <c r="O101" s="62"/>
      <c r="P101" s="34" t="str">
        <f t="shared" si="2"/>
        <v/>
      </c>
    </row>
    <row r="102" ht="22.5" customHeight="1">
      <c r="A102" s="6">
        <v>101.0</v>
      </c>
      <c r="B102" s="11" t="str">
        <f>'Master Schedule'!B102</f>
        <v/>
      </c>
      <c r="C102" s="7">
        <v>46335.0</v>
      </c>
      <c r="D102" s="8" t="str">
        <f t="shared" si="1"/>
        <v>Monday</v>
      </c>
      <c r="E102" s="31"/>
      <c r="F102" s="55"/>
      <c r="G102" s="11"/>
      <c r="H102" s="31"/>
      <c r="I102" s="11"/>
      <c r="J102" s="22"/>
      <c r="K102" s="35"/>
      <c r="L102" s="35"/>
      <c r="M102" s="35"/>
      <c r="N102" s="36"/>
      <c r="O102" s="62"/>
      <c r="P102" s="34" t="str">
        <f t="shared" si="2"/>
        <v/>
      </c>
    </row>
    <row r="103" ht="22.5" customHeight="1">
      <c r="A103" s="6">
        <v>102.0</v>
      </c>
      <c r="B103" s="11" t="str">
        <f>'Master Schedule'!B103</f>
        <v/>
      </c>
      <c r="C103" s="7">
        <v>46336.0</v>
      </c>
      <c r="D103" s="8" t="str">
        <f t="shared" si="1"/>
        <v>Tuesday</v>
      </c>
      <c r="E103" s="31"/>
      <c r="F103" s="55"/>
      <c r="G103" s="11"/>
      <c r="H103" s="31"/>
      <c r="I103" s="11"/>
      <c r="J103" s="22"/>
      <c r="K103" s="32"/>
      <c r="L103" s="32"/>
      <c r="M103" s="32"/>
      <c r="N103" s="33"/>
      <c r="O103" s="62"/>
      <c r="P103" s="34" t="str">
        <f t="shared" si="2"/>
        <v/>
      </c>
    </row>
    <row r="104" ht="22.5" customHeight="1">
      <c r="A104" s="6">
        <v>103.0</v>
      </c>
      <c r="B104" s="11" t="str">
        <f>'Master Schedule'!B104</f>
        <v/>
      </c>
      <c r="C104" s="7">
        <v>46337.0</v>
      </c>
      <c r="D104" s="8" t="str">
        <f t="shared" si="1"/>
        <v>Wednesday</v>
      </c>
      <c r="E104" s="31"/>
      <c r="F104" s="55"/>
      <c r="G104" s="11"/>
      <c r="H104" s="31"/>
      <c r="I104" s="11"/>
      <c r="J104" s="22"/>
      <c r="K104" s="35"/>
      <c r="L104" s="35"/>
      <c r="M104" s="35"/>
      <c r="N104" s="36"/>
      <c r="O104" s="62"/>
      <c r="P104" s="34" t="str">
        <f t="shared" si="2"/>
        <v/>
      </c>
    </row>
    <row r="105" ht="22.5" customHeight="1">
      <c r="A105" s="6">
        <v>104.0</v>
      </c>
      <c r="B105" s="11" t="str">
        <f>'Master Schedule'!B105</f>
        <v/>
      </c>
      <c r="C105" s="7">
        <v>46338.0</v>
      </c>
      <c r="D105" s="8" t="str">
        <f t="shared" si="1"/>
        <v>Thursday</v>
      </c>
      <c r="E105" s="31"/>
      <c r="F105" s="55"/>
      <c r="G105" s="11"/>
      <c r="H105" s="31"/>
      <c r="I105" s="11"/>
      <c r="J105" s="22"/>
      <c r="K105" s="32"/>
      <c r="L105" s="32"/>
      <c r="M105" s="32"/>
      <c r="N105" s="33"/>
      <c r="O105" s="62"/>
      <c r="P105" s="34" t="str">
        <f t="shared" si="2"/>
        <v/>
      </c>
    </row>
    <row r="106" ht="22.5" customHeight="1">
      <c r="A106" s="6">
        <v>105.0</v>
      </c>
      <c r="B106" s="11" t="str">
        <f>'Master Schedule'!B106</f>
        <v/>
      </c>
      <c r="C106" s="7">
        <v>46339.0</v>
      </c>
      <c r="D106" s="8" t="str">
        <f t="shared" si="1"/>
        <v>Friday</v>
      </c>
      <c r="E106" s="31"/>
      <c r="F106" s="55"/>
      <c r="G106" s="11"/>
      <c r="H106" s="31"/>
      <c r="I106" s="11"/>
      <c r="J106" s="22"/>
      <c r="K106" s="35"/>
      <c r="L106" s="35"/>
      <c r="M106" s="35"/>
      <c r="N106" s="36"/>
      <c r="O106" s="62"/>
      <c r="P106" s="34" t="str">
        <f t="shared" si="2"/>
        <v/>
      </c>
    </row>
    <row r="107" ht="22.5" customHeight="1">
      <c r="A107" s="6">
        <v>106.0</v>
      </c>
      <c r="B107" s="11" t="str">
        <f>'Master Schedule'!B107</f>
        <v/>
      </c>
      <c r="C107" s="7">
        <v>46340.0</v>
      </c>
      <c r="D107" s="8" t="str">
        <f t="shared" si="1"/>
        <v>Saturday</v>
      </c>
      <c r="E107" s="31"/>
      <c r="F107" s="55"/>
      <c r="G107" s="11"/>
      <c r="H107" s="31"/>
      <c r="I107" s="11"/>
      <c r="J107" s="22"/>
      <c r="K107" s="32"/>
      <c r="L107" s="32"/>
      <c r="M107" s="32"/>
      <c r="N107" s="33"/>
      <c r="O107" s="62"/>
      <c r="P107" s="34" t="str">
        <f t="shared" si="2"/>
        <v/>
      </c>
    </row>
    <row r="108" ht="22.5" customHeight="1">
      <c r="A108" s="6">
        <v>107.0</v>
      </c>
      <c r="B108" s="11" t="str">
        <f>'Master Schedule'!B108</f>
        <v/>
      </c>
      <c r="C108" s="7">
        <v>46341.0</v>
      </c>
      <c r="D108" s="8" t="str">
        <f t="shared" si="1"/>
        <v>Sunday</v>
      </c>
      <c r="E108" s="31"/>
      <c r="F108" s="55"/>
      <c r="G108" s="11"/>
      <c r="H108" s="31"/>
      <c r="I108" s="11"/>
      <c r="J108" s="22"/>
      <c r="K108" s="35"/>
      <c r="L108" s="35"/>
      <c r="M108" s="35"/>
      <c r="N108" s="36"/>
      <c r="O108" s="62"/>
      <c r="P108" s="34" t="str">
        <f t="shared" si="2"/>
        <v/>
      </c>
    </row>
    <row r="109" ht="22.5" customHeight="1">
      <c r="A109" s="6">
        <v>108.0</v>
      </c>
      <c r="B109" s="11" t="str">
        <f>'Master Schedule'!B109</f>
        <v/>
      </c>
      <c r="C109" s="7">
        <v>46342.0</v>
      </c>
      <c r="D109" s="8" t="str">
        <f t="shared" si="1"/>
        <v>Monday</v>
      </c>
      <c r="E109" s="31"/>
      <c r="F109" s="55"/>
      <c r="G109" s="11"/>
      <c r="H109" s="31"/>
      <c r="I109" s="11"/>
      <c r="J109" s="22"/>
      <c r="K109" s="32"/>
      <c r="L109" s="32"/>
      <c r="M109" s="32"/>
      <c r="N109" s="33"/>
      <c r="O109" s="62"/>
      <c r="P109" s="34" t="str">
        <f t="shared" si="2"/>
        <v/>
      </c>
    </row>
    <row r="110" ht="22.5" customHeight="1">
      <c r="A110" s="6">
        <v>109.0</v>
      </c>
      <c r="B110" s="11" t="str">
        <f>'Master Schedule'!B110</f>
        <v/>
      </c>
      <c r="C110" s="7">
        <v>46343.0</v>
      </c>
      <c r="D110" s="8" t="str">
        <f t="shared" si="1"/>
        <v>Tuesday</v>
      </c>
      <c r="E110" s="31"/>
      <c r="F110" s="55"/>
      <c r="G110" s="11"/>
      <c r="H110" s="31"/>
      <c r="I110" s="11"/>
      <c r="J110" s="22"/>
      <c r="K110" s="35"/>
      <c r="L110" s="35"/>
      <c r="M110" s="35"/>
      <c r="N110" s="36"/>
      <c r="O110" s="62"/>
      <c r="P110" s="34" t="str">
        <f t="shared" si="2"/>
        <v/>
      </c>
    </row>
    <row r="111" ht="22.5" customHeight="1">
      <c r="A111" s="6">
        <v>110.0</v>
      </c>
      <c r="B111" s="11" t="str">
        <f>'Master Schedule'!B111</f>
        <v/>
      </c>
      <c r="C111" s="7">
        <v>46344.0</v>
      </c>
      <c r="D111" s="8" t="str">
        <f t="shared" si="1"/>
        <v>Wednesday</v>
      </c>
      <c r="E111" s="31"/>
      <c r="F111" s="55"/>
      <c r="G111" s="11"/>
      <c r="H111" s="31"/>
      <c r="I111" s="11"/>
      <c r="J111" s="22"/>
      <c r="K111" s="32"/>
      <c r="L111" s="32"/>
      <c r="M111" s="32"/>
      <c r="N111" s="33"/>
      <c r="O111" s="62"/>
      <c r="P111" s="34" t="str">
        <f t="shared" si="2"/>
        <v/>
      </c>
    </row>
    <row r="112" ht="22.5" customHeight="1">
      <c r="A112" s="6">
        <v>111.0</v>
      </c>
      <c r="B112" s="11" t="str">
        <f>'Master Schedule'!B112</f>
        <v/>
      </c>
      <c r="C112" s="7">
        <v>46345.0</v>
      </c>
      <c r="D112" s="8" t="str">
        <f t="shared" si="1"/>
        <v>Thursday</v>
      </c>
      <c r="E112" s="31"/>
      <c r="F112" s="55"/>
      <c r="G112" s="11"/>
      <c r="H112" s="31"/>
      <c r="I112" s="11"/>
      <c r="J112" s="22"/>
      <c r="K112" s="35"/>
      <c r="L112" s="35"/>
      <c r="M112" s="35"/>
      <c r="N112" s="36"/>
      <c r="O112" s="62"/>
      <c r="P112" s="34" t="str">
        <f t="shared" si="2"/>
        <v/>
      </c>
    </row>
    <row r="113" ht="22.5" customHeight="1">
      <c r="A113" s="6">
        <v>112.0</v>
      </c>
      <c r="B113" s="11" t="str">
        <f>'Master Schedule'!B113</f>
        <v/>
      </c>
      <c r="C113" s="7">
        <v>46346.0</v>
      </c>
      <c r="D113" s="8" t="str">
        <f t="shared" si="1"/>
        <v>Friday</v>
      </c>
      <c r="E113" s="31"/>
      <c r="F113" s="55"/>
      <c r="G113" s="11"/>
      <c r="H113" s="31"/>
      <c r="I113" s="11"/>
      <c r="J113" s="22"/>
      <c r="K113" s="32"/>
      <c r="L113" s="32"/>
      <c r="M113" s="32"/>
      <c r="N113" s="33"/>
      <c r="O113" s="62"/>
      <c r="P113" s="34" t="str">
        <f t="shared" si="2"/>
        <v/>
      </c>
    </row>
    <row r="114" ht="22.5" customHeight="1">
      <c r="A114" s="6">
        <v>113.0</v>
      </c>
      <c r="B114" s="11" t="str">
        <f>'Master Schedule'!B114</f>
        <v/>
      </c>
      <c r="C114" s="7">
        <v>46347.0</v>
      </c>
      <c r="D114" s="8" t="str">
        <f t="shared" si="1"/>
        <v>Saturday</v>
      </c>
      <c r="E114" s="31"/>
      <c r="F114" s="55"/>
      <c r="G114" s="11"/>
      <c r="H114" s="31"/>
      <c r="I114" s="11"/>
      <c r="J114" s="22"/>
      <c r="K114" s="35"/>
      <c r="L114" s="35"/>
      <c r="M114" s="35"/>
      <c r="N114" s="36"/>
      <c r="O114" s="62"/>
      <c r="P114" s="34" t="str">
        <f t="shared" si="2"/>
        <v/>
      </c>
    </row>
    <row r="115" ht="22.5" customHeight="1">
      <c r="A115" s="6">
        <v>114.0</v>
      </c>
      <c r="B115" s="11" t="str">
        <f>'Master Schedule'!B115</f>
        <v/>
      </c>
      <c r="C115" s="7">
        <v>46348.0</v>
      </c>
      <c r="D115" s="8" t="str">
        <f t="shared" si="1"/>
        <v>Sunday</v>
      </c>
      <c r="E115" s="31"/>
      <c r="F115" s="55"/>
      <c r="G115" s="11"/>
      <c r="H115" s="31"/>
      <c r="I115" s="11"/>
      <c r="J115" s="22"/>
      <c r="K115" s="32"/>
      <c r="L115" s="32"/>
      <c r="M115" s="32"/>
      <c r="N115" s="33"/>
      <c r="O115" s="62"/>
      <c r="P115" s="34" t="str">
        <f t="shared" si="2"/>
        <v/>
      </c>
    </row>
    <row r="116" ht="22.5" customHeight="1">
      <c r="A116" s="6">
        <v>115.0</v>
      </c>
      <c r="B116" s="11" t="str">
        <f>'Master Schedule'!B116</f>
        <v/>
      </c>
      <c r="C116" s="7">
        <v>46349.0</v>
      </c>
      <c r="D116" s="8" t="str">
        <f t="shared" si="1"/>
        <v>Monday</v>
      </c>
      <c r="E116" s="31"/>
      <c r="F116" s="55"/>
      <c r="G116" s="11"/>
      <c r="H116" s="31"/>
      <c r="I116" s="11"/>
      <c r="J116" s="22"/>
      <c r="K116" s="35"/>
      <c r="L116" s="35"/>
      <c r="M116" s="35"/>
      <c r="N116" s="36"/>
      <c r="O116" s="62"/>
      <c r="P116" s="34" t="str">
        <f t="shared" si="2"/>
        <v/>
      </c>
    </row>
    <row r="117" ht="22.5" customHeight="1">
      <c r="A117" s="6">
        <v>116.0</v>
      </c>
      <c r="B117" s="11" t="str">
        <f>'Master Schedule'!B117</f>
        <v/>
      </c>
      <c r="C117" s="7">
        <v>46350.0</v>
      </c>
      <c r="D117" s="8" t="str">
        <f t="shared" si="1"/>
        <v>Tuesday</v>
      </c>
      <c r="E117" s="31"/>
      <c r="F117" s="55"/>
      <c r="G117" s="11"/>
      <c r="H117" s="31"/>
      <c r="I117" s="11"/>
      <c r="J117" s="22"/>
      <c r="K117" s="32"/>
      <c r="L117" s="32"/>
      <c r="M117" s="32"/>
      <c r="N117" s="33"/>
      <c r="O117" s="62"/>
      <c r="P117" s="34" t="str">
        <f t="shared" si="2"/>
        <v/>
      </c>
    </row>
    <row r="118" ht="22.5" customHeight="1">
      <c r="A118" s="6">
        <v>117.0</v>
      </c>
      <c r="B118" s="11" t="str">
        <f>'Master Schedule'!B118</f>
        <v/>
      </c>
      <c r="C118" s="7">
        <v>46351.0</v>
      </c>
      <c r="D118" s="8" t="str">
        <f t="shared" si="1"/>
        <v>Wednesday</v>
      </c>
      <c r="E118" s="31"/>
      <c r="F118" s="55"/>
      <c r="G118" s="11"/>
      <c r="H118" s="31"/>
      <c r="I118" s="11"/>
      <c r="J118" s="22"/>
      <c r="K118" s="35"/>
      <c r="L118" s="35"/>
      <c r="M118" s="35"/>
      <c r="N118" s="36"/>
      <c r="O118" s="62"/>
      <c r="P118" s="34" t="str">
        <f t="shared" si="2"/>
        <v/>
      </c>
    </row>
    <row r="119" ht="22.5" customHeight="1">
      <c r="A119" s="6">
        <v>118.0</v>
      </c>
      <c r="B119" s="11" t="str">
        <f>'Master Schedule'!B119</f>
        <v/>
      </c>
      <c r="C119" s="7">
        <v>46352.0</v>
      </c>
      <c r="D119" s="8" t="str">
        <f t="shared" si="1"/>
        <v>Thursday</v>
      </c>
      <c r="E119" s="31"/>
      <c r="F119" s="55"/>
      <c r="G119" s="11"/>
      <c r="H119" s="31"/>
      <c r="I119" s="11"/>
      <c r="J119" s="22"/>
      <c r="K119" s="32"/>
      <c r="L119" s="32"/>
      <c r="M119" s="32"/>
      <c r="N119" s="33"/>
      <c r="O119" s="62"/>
      <c r="P119" s="34" t="str">
        <f t="shared" si="2"/>
        <v/>
      </c>
    </row>
    <row r="120" ht="22.5" customHeight="1">
      <c r="A120" s="6">
        <v>119.0</v>
      </c>
      <c r="B120" s="11" t="str">
        <f>'Master Schedule'!B120</f>
        <v/>
      </c>
      <c r="C120" s="7">
        <v>46353.0</v>
      </c>
      <c r="D120" s="8" t="str">
        <f t="shared" si="1"/>
        <v>Friday</v>
      </c>
      <c r="E120" s="31"/>
      <c r="F120" s="55"/>
      <c r="G120" s="11"/>
      <c r="H120" s="31"/>
      <c r="I120" s="11"/>
      <c r="J120" s="22"/>
      <c r="K120" s="35"/>
      <c r="L120" s="35"/>
      <c r="M120" s="35"/>
      <c r="N120" s="36"/>
      <c r="O120" s="62"/>
      <c r="P120" s="34" t="str">
        <f t="shared" si="2"/>
        <v/>
      </c>
    </row>
    <row r="121" ht="22.5" customHeight="1">
      <c r="A121" s="6">
        <v>120.0</v>
      </c>
      <c r="B121" s="11" t="str">
        <f>'Master Schedule'!B121</f>
        <v/>
      </c>
      <c r="C121" s="7">
        <v>46354.0</v>
      </c>
      <c r="D121" s="8" t="str">
        <f t="shared" si="1"/>
        <v>Saturday</v>
      </c>
      <c r="E121" s="31"/>
      <c r="F121" s="55"/>
      <c r="G121" s="11"/>
      <c r="H121" s="31"/>
      <c r="I121" s="11"/>
      <c r="J121" s="22"/>
      <c r="K121" s="32"/>
      <c r="L121" s="32"/>
      <c r="M121" s="32"/>
      <c r="N121" s="33"/>
      <c r="O121" s="62"/>
      <c r="P121" s="34" t="str">
        <f t="shared" si="2"/>
        <v/>
      </c>
    </row>
    <row r="122" ht="22.5" customHeight="1">
      <c r="A122" s="6">
        <v>121.0</v>
      </c>
      <c r="B122" s="11" t="str">
        <f>'Master Schedule'!B122</f>
        <v/>
      </c>
      <c r="C122" s="7">
        <v>46355.0</v>
      </c>
      <c r="D122" s="8" t="str">
        <f t="shared" si="1"/>
        <v>Sunday</v>
      </c>
      <c r="E122" s="31"/>
      <c r="F122" s="55"/>
      <c r="G122" s="11"/>
      <c r="H122" s="31"/>
      <c r="I122" s="11"/>
      <c r="J122" s="22"/>
      <c r="K122" s="35"/>
      <c r="L122" s="35"/>
      <c r="M122" s="35"/>
      <c r="N122" s="36"/>
      <c r="O122" s="62"/>
      <c r="P122" s="34" t="str">
        <f t="shared" si="2"/>
        <v/>
      </c>
    </row>
    <row r="123" ht="22.5" customHeight="1">
      <c r="A123" s="6">
        <v>122.0</v>
      </c>
      <c r="B123" s="11" t="str">
        <f>'Master Schedule'!B123</f>
        <v/>
      </c>
      <c r="C123" s="7">
        <v>46356.0</v>
      </c>
      <c r="D123" s="8" t="str">
        <f t="shared" si="1"/>
        <v>Monday</v>
      </c>
      <c r="E123" s="31"/>
      <c r="F123" s="55"/>
      <c r="G123" s="11"/>
      <c r="H123" s="31"/>
      <c r="I123" s="11"/>
      <c r="J123" s="22"/>
      <c r="K123" s="32"/>
      <c r="L123" s="32"/>
      <c r="M123" s="32"/>
      <c r="N123" s="33"/>
      <c r="O123" s="62"/>
      <c r="P123" s="34" t="str">
        <f t="shared" si="2"/>
        <v/>
      </c>
    </row>
    <row r="124" ht="22.5" customHeight="1">
      <c r="A124" s="6">
        <v>123.0</v>
      </c>
      <c r="B124" s="11" t="str">
        <f>'Master Schedule'!B124</f>
        <v/>
      </c>
      <c r="C124" s="7">
        <v>46357.0</v>
      </c>
      <c r="D124" s="8" t="str">
        <f t="shared" si="1"/>
        <v>Tuesday</v>
      </c>
      <c r="E124" s="31"/>
      <c r="F124" s="55"/>
      <c r="G124" s="11"/>
      <c r="H124" s="31"/>
      <c r="I124" s="11"/>
      <c r="J124" s="22"/>
      <c r="K124" s="35"/>
      <c r="L124" s="35"/>
      <c r="M124" s="35"/>
      <c r="N124" s="36"/>
      <c r="O124" s="62"/>
      <c r="P124" s="34" t="str">
        <f t="shared" si="2"/>
        <v/>
      </c>
    </row>
    <row r="125" ht="22.5" customHeight="1">
      <c r="A125" s="6">
        <v>124.0</v>
      </c>
      <c r="B125" s="11" t="str">
        <f>'Master Schedule'!B125</f>
        <v/>
      </c>
      <c r="C125" s="7">
        <v>46358.0</v>
      </c>
      <c r="D125" s="8" t="str">
        <f t="shared" si="1"/>
        <v>Wednesday</v>
      </c>
      <c r="E125" s="31"/>
      <c r="F125" s="55"/>
      <c r="G125" s="11"/>
      <c r="H125" s="31"/>
      <c r="I125" s="11"/>
      <c r="J125" s="22"/>
      <c r="K125" s="32"/>
      <c r="L125" s="32"/>
      <c r="M125" s="32"/>
      <c r="N125" s="33"/>
      <c r="O125" s="62"/>
      <c r="P125" s="34" t="str">
        <f t="shared" si="2"/>
        <v/>
      </c>
    </row>
    <row r="126" ht="22.5" customHeight="1">
      <c r="A126" s="6">
        <v>125.0</v>
      </c>
      <c r="B126" s="11" t="str">
        <f>'Master Schedule'!B126</f>
        <v/>
      </c>
      <c r="C126" s="7">
        <v>46359.0</v>
      </c>
      <c r="D126" s="8" t="str">
        <f t="shared" si="1"/>
        <v>Thursday</v>
      </c>
      <c r="E126" s="31"/>
      <c r="F126" s="55"/>
      <c r="G126" s="11"/>
      <c r="H126" s="31"/>
      <c r="I126" s="11"/>
      <c r="J126" s="22"/>
      <c r="K126" s="35"/>
      <c r="L126" s="35"/>
      <c r="M126" s="35"/>
      <c r="N126" s="36"/>
      <c r="O126" s="62"/>
      <c r="P126" s="34" t="str">
        <f t="shared" si="2"/>
        <v/>
      </c>
    </row>
    <row r="127" ht="22.5" customHeight="1">
      <c r="A127" s="6">
        <v>126.0</v>
      </c>
      <c r="B127" s="11" t="str">
        <f>'Master Schedule'!B127</f>
        <v/>
      </c>
      <c r="C127" s="7">
        <v>46360.0</v>
      </c>
      <c r="D127" s="8" t="str">
        <f t="shared" si="1"/>
        <v>Friday</v>
      </c>
      <c r="E127" s="31"/>
      <c r="F127" s="55"/>
      <c r="G127" s="11"/>
      <c r="H127" s="31"/>
      <c r="I127" s="11"/>
      <c r="J127" s="22"/>
      <c r="K127" s="32"/>
      <c r="L127" s="32"/>
      <c r="M127" s="32"/>
      <c r="N127" s="33"/>
      <c r="O127" s="62"/>
      <c r="P127" s="34" t="str">
        <f t="shared" si="2"/>
        <v/>
      </c>
    </row>
    <row r="128" ht="22.5" customHeight="1">
      <c r="A128" s="6">
        <v>127.0</v>
      </c>
      <c r="B128" s="11" t="str">
        <f>'Master Schedule'!B128</f>
        <v/>
      </c>
      <c r="C128" s="7">
        <v>46361.0</v>
      </c>
      <c r="D128" s="8" t="str">
        <f t="shared" si="1"/>
        <v>Saturday</v>
      </c>
      <c r="E128" s="31"/>
      <c r="F128" s="55"/>
      <c r="G128" s="11"/>
      <c r="H128" s="31"/>
      <c r="I128" s="11"/>
      <c r="J128" s="22"/>
      <c r="K128" s="35"/>
      <c r="L128" s="35"/>
      <c r="M128" s="35"/>
      <c r="N128" s="36"/>
      <c r="O128" s="62"/>
      <c r="P128" s="34" t="str">
        <f t="shared" si="2"/>
        <v/>
      </c>
    </row>
    <row r="129" ht="22.5" customHeight="1">
      <c r="A129" s="6">
        <v>128.0</v>
      </c>
      <c r="B129" s="11" t="str">
        <f>'Master Schedule'!B129</f>
        <v/>
      </c>
      <c r="C129" s="7">
        <v>46362.0</v>
      </c>
      <c r="D129" s="8" t="str">
        <f t="shared" si="1"/>
        <v>Sunday</v>
      </c>
      <c r="E129" s="31"/>
      <c r="F129" s="55"/>
      <c r="G129" s="11"/>
      <c r="H129" s="31"/>
      <c r="I129" s="11"/>
      <c r="J129" s="22"/>
      <c r="K129" s="32"/>
      <c r="L129" s="32"/>
      <c r="M129" s="32"/>
      <c r="N129" s="33"/>
      <c r="O129" s="62"/>
      <c r="P129" s="34" t="str">
        <f t="shared" si="2"/>
        <v/>
      </c>
    </row>
    <row r="130" ht="22.5" customHeight="1">
      <c r="A130" s="6">
        <v>129.0</v>
      </c>
      <c r="B130" s="11" t="str">
        <f>'Master Schedule'!B130</f>
        <v/>
      </c>
      <c r="C130" s="7">
        <v>46363.0</v>
      </c>
      <c r="D130" s="8" t="str">
        <f t="shared" si="1"/>
        <v>Monday</v>
      </c>
      <c r="E130" s="31"/>
      <c r="F130" s="55"/>
      <c r="G130" s="11"/>
      <c r="H130" s="31"/>
      <c r="I130" s="11"/>
      <c r="J130" s="22"/>
      <c r="K130" s="35"/>
      <c r="L130" s="35"/>
      <c r="M130" s="35"/>
      <c r="N130" s="36"/>
      <c r="O130" s="62"/>
      <c r="P130" s="34" t="str">
        <f t="shared" si="2"/>
        <v/>
      </c>
    </row>
    <row r="131" ht="22.5" customHeight="1">
      <c r="A131" s="6">
        <v>130.0</v>
      </c>
      <c r="B131" s="11" t="str">
        <f>'Master Schedule'!B131</f>
        <v/>
      </c>
      <c r="C131" s="7">
        <v>46364.0</v>
      </c>
      <c r="D131" s="8" t="str">
        <f t="shared" si="1"/>
        <v>Tuesday</v>
      </c>
      <c r="E131" s="31"/>
      <c r="F131" s="55"/>
      <c r="G131" s="11"/>
      <c r="H131" s="31"/>
      <c r="I131" s="11"/>
      <c r="J131" s="22"/>
      <c r="K131" s="32"/>
      <c r="L131" s="32"/>
      <c r="M131" s="32"/>
      <c r="N131" s="33"/>
      <c r="O131" s="62"/>
      <c r="P131" s="34" t="str">
        <f t="shared" si="2"/>
        <v/>
      </c>
    </row>
    <row r="132" ht="22.5" customHeight="1">
      <c r="A132" s="6">
        <v>131.0</v>
      </c>
      <c r="B132" s="11" t="str">
        <f>'Master Schedule'!B132</f>
        <v/>
      </c>
      <c r="C132" s="7">
        <v>46365.0</v>
      </c>
      <c r="D132" s="8" t="str">
        <f t="shared" si="1"/>
        <v>Wednesday</v>
      </c>
      <c r="E132" s="31"/>
      <c r="F132" s="55"/>
      <c r="G132" s="11"/>
      <c r="H132" s="31"/>
      <c r="I132" s="11"/>
      <c r="J132" s="22"/>
      <c r="K132" s="35"/>
      <c r="L132" s="35"/>
      <c r="M132" s="35"/>
      <c r="N132" s="36"/>
      <c r="O132" s="62"/>
      <c r="P132" s="34" t="str">
        <f t="shared" si="2"/>
        <v/>
      </c>
    </row>
    <row r="133" ht="22.5" customHeight="1">
      <c r="A133" s="6">
        <v>132.0</v>
      </c>
      <c r="B133" s="11" t="str">
        <f>'Master Schedule'!B133</f>
        <v/>
      </c>
      <c r="C133" s="7">
        <v>46366.0</v>
      </c>
      <c r="D133" s="8" t="str">
        <f t="shared" si="1"/>
        <v>Thursday</v>
      </c>
      <c r="E133" s="31"/>
      <c r="F133" s="55"/>
      <c r="G133" s="11"/>
      <c r="H133" s="31"/>
      <c r="I133" s="11"/>
      <c r="J133" s="22"/>
      <c r="K133" s="32"/>
      <c r="L133" s="32"/>
      <c r="M133" s="32"/>
      <c r="N133" s="33"/>
      <c r="O133" s="62"/>
      <c r="P133" s="34" t="str">
        <f t="shared" si="2"/>
        <v/>
      </c>
    </row>
    <row r="134" ht="22.5" customHeight="1">
      <c r="A134" s="6">
        <v>133.0</v>
      </c>
      <c r="B134" s="11" t="str">
        <f>'Master Schedule'!B134</f>
        <v/>
      </c>
      <c r="C134" s="7">
        <v>46367.0</v>
      </c>
      <c r="D134" s="8" t="str">
        <f t="shared" si="1"/>
        <v>Friday</v>
      </c>
      <c r="E134" s="31"/>
      <c r="F134" s="55"/>
      <c r="G134" s="11"/>
      <c r="H134" s="31"/>
      <c r="I134" s="11"/>
      <c r="J134" s="22"/>
      <c r="K134" s="35"/>
      <c r="L134" s="35"/>
      <c r="M134" s="35"/>
      <c r="N134" s="36"/>
      <c r="O134" s="62"/>
      <c r="P134" s="34" t="str">
        <f t="shared" si="2"/>
        <v/>
      </c>
    </row>
    <row r="135" ht="22.5" customHeight="1">
      <c r="A135" s="6">
        <v>134.0</v>
      </c>
      <c r="B135" s="11" t="str">
        <f>'Master Schedule'!B135</f>
        <v/>
      </c>
      <c r="C135" s="7">
        <v>46368.0</v>
      </c>
      <c r="D135" s="8" t="str">
        <f t="shared" si="1"/>
        <v>Saturday</v>
      </c>
      <c r="E135" s="31"/>
      <c r="F135" s="55"/>
      <c r="G135" s="11"/>
      <c r="H135" s="31"/>
      <c r="I135" s="11"/>
      <c r="J135" s="22"/>
      <c r="K135" s="32"/>
      <c r="L135" s="32"/>
      <c r="M135" s="32"/>
      <c r="N135" s="33"/>
      <c r="O135" s="62"/>
      <c r="P135" s="34" t="str">
        <f t="shared" si="2"/>
        <v/>
      </c>
    </row>
    <row r="136" ht="22.5" customHeight="1">
      <c r="A136" s="6">
        <v>135.0</v>
      </c>
      <c r="B136" s="11" t="str">
        <f>'Master Schedule'!B136</f>
        <v/>
      </c>
      <c r="C136" s="7">
        <v>46369.0</v>
      </c>
      <c r="D136" s="8" t="str">
        <f t="shared" si="1"/>
        <v>Sunday</v>
      </c>
      <c r="E136" s="31"/>
      <c r="F136" s="55"/>
      <c r="G136" s="11"/>
      <c r="H136" s="31"/>
      <c r="I136" s="11"/>
      <c r="J136" s="22"/>
      <c r="K136" s="35"/>
      <c r="L136" s="35"/>
      <c r="M136" s="35"/>
      <c r="N136" s="36"/>
      <c r="O136" s="62"/>
      <c r="P136" s="34" t="str">
        <f t="shared" si="2"/>
        <v/>
      </c>
    </row>
    <row r="137" ht="22.5" customHeight="1">
      <c r="A137" s="6">
        <v>136.0</v>
      </c>
      <c r="B137" s="11" t="str">
        <f>'Master Schedule'!B137</f>
        <v/>
      </c>
      <c r="C137" s="7">
        <v>46370.0</v>
      </c>
      <c r="D137" s="8" t="str">
        <f t="shared" si="1"/>
        <v>Monday</v>
      </c>
      <c r="E137" s="31"/>
      <c r="F137" s="55"/>
      <c r="G137" s="11"/>
      <c r="H137" s="31"/>
      <c r="I137" s="11"/>
      <c r="J137" s="22"/>
      <c r="K137" s="32"/>
      <c r="L137" s="32"/>
      <c r="M137" s="32"/>
      <c r="N137" s="33"/>
      <c r="O137" s="62"/>
      <c r="P137" s="34" t="str">
        <f t="shared" si="2"/>
        <v/>
      </c>
    </row>
    <row r="138" ht="22.5" customHeight="1">
      <c r="A138" s="6">
        <v>137.0</v>
      </c>
      <c r="B138" s="11" t="str">
        <f>'Master Schedule'!B138</f>
        <v/>
      </c>
      <c r="C138" s="7">
        <v>46371.0</v>
      </c>
      <c r="D138" s="8" t="str">
        <f t="shared" si="1"/>
        <v>Tuesday</v>
      </c>
      <c r="E138" s="31"/>
      <c r="F138" s="55"/>
      <c r="G138" s="11"/>
      <c r="H138" s="31"/>
      <c r="I138" s="11"/>
      <c r="J138" s="22"/>
      <c r="K138" s="35"/>
      <c r="L138" s="35"/>
      <c r="M138" s="35"/>
      <c r="N138" s="36"/>
      <c r="O138" s="62"/>
      <c r="P138" s="34" t="str">
        <f t="shared" si="2"/>
        <v/>
      </c>
    </row>
    <row r="139" ht="22.5" customHeight="1">
      <c r="A139" s="6">
        <v>138.0</v>
      </c>
      <c r="B139" s="11" t="str">
        <f>'Master Schedule'!B139</f>
        <v/>
      </c>
      <c r="C139" s="7">
        <v>46372.0</v>
      </c>
      <c r="D139" s="8" t="str">
        <f t="shared" si="1"/>
        <v>Wednesday</v>
      </c>
      <c r="E139" s="31"/>
      <c r="F139" s="55"/>
      <c r="G139" s="11"/>
      <c r="H139" s="31"/>
      <c r="I139" s="11"/>
      <c r="J139" s="22"/>
      <c r="K139" s="32"/>
      <c r="L139" s="32"/>
      <c r="M139" s="32"/>
      <c r="N139" s="33"/>
      <c r="O139" s="62"/>
      <c r="P139" s="34" t="str">
        <f t="shared" si="2"/>
        <v/>
      </c>
    </row>
    <row r="140" ht="22.5" customHeight="1">
      <c r="A140" s="6">
        <v>139.0</v>
      </c>
      <c r="B140" s="11" t="str">
        <f>'Master Schedule'!B140</f>
        <v/>
      </c>
      <c r="C140" s="7">
        <v>46373.0</v>
      </c>
      <c r="D140" s="8" t="str">
        <f t="shared" si="1"/>
        <v>Thursday</v>
      </c>
      <c r="E140" s="31"/>
      <c r="F140" s="55"/>
      <c r="G140" s="11"/>
      <c r="H140" s="31"/>
      <c r="I140" s="11"/>
      <c r="J140" s="22"/>
      <c r="K140" s="35"/>
      <c r="L140" s="35"/>
      <c r="M140" s="35"/>
      <c r="N140" s="36"/>
      <c r="O140" s="62"/>
      <c r="P140" s="34" t="str">
        <f t="shared" si="2"/>
        <v/>
      </c>
    </row>
    <row r="141" ht="22.5" customHeight="1">
      <c r="A141" s="6">
        <v>140.0</v>
      </c>
      <c r="B141" s="11" t="str">
        <f>'Master Schedule'!B141</f>
        <v/>
      </c>
      <c r="C141" s="7">
        <v>46374.0</v>
      </c>
      <c r="D141" s="8" t="str">
        <f t="shared" si="1"/>
        <v>Friday</v>
      </c>
      <c r="E141" s="31"/>
      <c r="F141" s="55"/>
      <c r="G141" s="11"/>
      <c r="H141" s="31"/>
      <c r="I141" s="11"/>
      <c r="J141" s="22"/>
      <c r="K141" s="32"/>
      <c r="L141" s="32"/>
      <c r="M141" s="32"/>
      <c r="N141" s="33"/>
      <c r="O141" s="62"/>
      <c r="P141" s="34" t="str">
        <f t="shared" si="2"/>
        <v/>
      </c>
    </row>
    <row r="142" ht="22.5" customHeight="1">
      <c r="A142" s="6">
        <v>141.0</v>
      </c>
      <c r="B142" s="11" t="str">
        <f>'Master Schedule'!B142</f>
        <v/>
      </c>
      <c r="C142" s="7">
        <v>46375.0</v>
      </c>
      <c r="D142" s="8" t="str">
        <f t="shared" si="1"/>
        <v>Saturday</v>
      </c>
      <c r="E142" s="31"/>
      <c r="F142" s="55"/>
      <c r="G142" s="11"/>
      <c r="H142" s="31"/>
      <c r="I142" s="11"/>
      <c r="J142" s="22"/>
      <c r="K142" s="35"/>
      <c r="L142" s="35"/>
      <c r="M142" s="35"/>
      <c r="N142" s="36"/>
      <c r="O142" s="62"/>
      <c r="P142" s="34" t="str">
        <f t="shared" si="2"/>
        <v/>
      </c>
    </row>
    <row r="143" ht="22.5" customHeight="1">
      <c r="A143" s="6">
        <v>142.0</v>
      </c>
      <c r="B143" s="11" t="str">
        <f>'Master Schedule'!B143</f>
        <v/>
      </c>
      <c r="C143" s="7">
        <v>46376.0</v>
      </c>
      <c r="D143" s="8" t="str">
        <f t="shared" si="1"/>
        <v>Sunday</v>
      </c>
      <c r="E143" s="31"/>
      <c r="F143" s="55"/>
      <c r="G143" s="11"/>
      <c r="H143" s="31"/>
      <c r="I143" s="11"/>
      <c r="J143" s="22"/>
      <c r="K143" s="32"/>
      <c r="L143" s="32"/>
      <c r="M143" s="32"/>
      <c r="N143" s="33"/>
      <c r="O143" s="62"/>
      <c r="P143" s="34" t="str">
        <f t="shared" si="2"/>
        <v/>
      </c>
    </row>
    <row r="144" ht="22.5" customHeight="1">
      <c r="A144" s="6">
        <v>143.0</v>
      </c>
      <c r="B144" s="11" t="str">
        <f>'Master Schedule'!B144</f>
        <v/>
      </c>
      <c r="C144" s="7">
        <v>46377.0</v>
      </c>
      <c r="D144" s="8" t="str">
        <f t="shared" si="1"/>
        <v>Monday</v>
      </c>
      <c r="E144" s="31"/>
      <c r="F144" s="55"/>
      <c r="G144" s="11"/>
      <c r="H144" s="31"/>
      <c r="I144" s="11"/>
      <c r="J144" s="22"/>
      <c r="K144" s="35"/>
      <c r="L144" s="35"/>
      <c r="M144" s="35"/>
      <c r="N144" s="36"/>
      <c r="O144" s="62"/>
      <c r="P144" s="34" t="str">
        <f t="shared" si="2"/>
        <v/>
      </c>
    </row>
    <row r="145" ht="22.5" customHeight="1">
      <c r="A145" s="6">
        <v>144.0</v>
      </c>
      <c r="B145" s="11" t="str">
        <f>'Master Schedule'!B145</f>
        <v/>
      </c>
      <c r="C145" s="7">
        <v>46378.0</v>
      </c>
      <c r="D145" s="8" t="str">
        <f t="shared" si="1"/>
        <v>Tuesday</v>
      </c>
      <c r="E145" s="31"/>
      <c r="F145" s="55"/>
      <c r="G145" s="11"/>
      <c r="H145" s="31"/>
      <c r="I145" s="11"/>
      <c r="J145" s="22"/>
      <c r="K145" s="32"/>
      <c r="L145" s="32"/>
      <c r="M145" s="32"/>
      <c r="N145" s="33"/>
      <c r="O145" s="62"/>
      <c r="P145" s="34" t="str">
        <f t="shared" si="2"/>
        <v/>
      </c>
    </row>
    <row r="146" ht="22.5" customHeight="1">
      <c r="A146" s="6">
        <v>145.0</v>
      </c>
      <c r="B146" s="11" t="str">
        <f>'Master Schedule'!B146</f>
        <v/>
      </c>
      <c r="C146" s="7">
        <v>46379.0</v>
      </c>
      <c r="D146" s="8" t="str">
        <f t="shared" si="1"/>
        <v>Wednesday</v>
      </c>
      <c r="E146" s="31"/>
      <c r="F146" s="55"/>
      <c r="G146" s="11"/>
      <c r="H146" s="31"/>
      <c r="I146" s="11"/>
      <c r="J146" s="22"/>
      <c r="K146" s="35"/>
      <c r="L146" s="35"/>
      <c r="M146" s="35"/>
      <c r="N146" s="36"/>
      <c r="O146" s="62"/>
      <c r="P146" s="34" t="str">
        <f t="shared" si="2"/>
        <v/>
      </c>
    </row>
    <row r="147" ht="22.5" customHeight="1">
      <c r="A147" s="6">
        <v>146.0</v>
      </c>
      <c r="B147" s="11" t="str">
        <f>'Master Schedule'!B147</f>
        <v/>
      </c>
      <c r="C147" s="7">
        <v>46380.0</v>
      </c>
      <c r="D147" s="8" t="str">
        <f t="shared" si="1"/>
        <v>Thursday</v>
      </c>
      <c r="E147" s="31"/>
      <c r="F147" s="55"/>
      <c r="G147" s="11"/>
      <c r="H147" s="31"/>
      <c r="I147" s="11"/>
      <c r="J147" s="22"/>
      <c r="K147" s="32"/>
      <c r="L147" s="32"/>
      <c r="M147" s="32"/>
      <c r="N147" s="33"/>
      <c r="O147" s="62"/>
      <c r="P147" s="34" t="str">
        <f t="shared" si="2"/>
        <v/>
      </c>
    </row>
    <row r="148" ht="22.5" customHeight="1">
      <c r="A148" s="6">
        <v>147.0</v>
      </c>
      <c r="B148" s="11" t="str">
        <f>'Master Schedule'!B148</f>
        <v/>
      </c>
      <c r="C148" s="7">
        <v>46381.0</v>
      </c>
      <c r="D148" s="8" t="str">
        <f t="shared" si="1"/>
        <v>Friday</v>
      </c>
      <c r="E148" s="31"/>
      <c r="F148" s="55"/>
      <c r="G148" s="11"/>
      <c r="H148" s="31"/>
      <c r="I148" s="11"/>
      <c r="J148" s="22"/>
      <c r="K148" s="35"/>
      <c r="L148" s="35"/>
      <c r="M148" s="35"/>
      <c r="N148" s="36"/>
      <c r="O148" s="62"/>
      <c r="P148" s="34" t="str">
        <f t="shared" si="2"/>
        <v/>
      </c>
    </row>
    <row r="149" ht="22.5" customHeight="1">
      <c r="A149" s="6">
        <v>148.0</v>
      </c>
      <c r="B149" s="11" t="str">
        <f>'Master Schedule'!B149</f>
        <v/>
      </c>
      <c r="C149" s="7">
        <v>46382.0</v>
      </c>
      <c r="D149" s="8" t="str">
        <f t="shared" si="1"/>
        <v>Saturday</v>
      </c>
      <c r="E149" s="31"/>
      <c r="F149" s="55"/>
      <c r="G149" s="11"/>
      <c r="H149" s="31"/>
      <c r="I149" s="11"/>
      <c r="J149" s="22"/>
      <c r="K149" s="32"/>
      <c r="L149" s="32"/>
      <c r="M149" s="32"/>
      <c r="N149" s="33"/>
      <c r="O149" s="62"/>
      <c r="P149" s="34" t="str">
        <f t="shared" si="2"/>
        <v/>
      </c>
    </row>
    <row r="150" ht="22.5" customHeight="1">
      <c r="A150" s="6">
        <v>149.0</v>
      </c>
      <c r="B150" s="11" t="str">
        <f>'Master Schedule'!B150</f>
        <v/>
      </c>
      <c r="C150" s="7">
        <v>46383.0</v>
      </c>
      <c r="D150" s="8" t="str">
        <f t="shared" si="1"/>
        <v>Sunday</v>
      </c>
      <c r="E150" s="31"/>
      <c r="F150" s="55"/>
      <c r="G150" s="11"/>
      <c r="H150" s="31"/>
      <c r="I150" s="11"/>
      <c r="J150" s="22"/>
      <c r="K150" s="35"/>
      <c r="L150" s="35"/>
      <c r="M150" s="35"/>
      <c r="N150" s="36"/>
      <c r="O150" s="62"/>
      <c r="P150" s="34" t="str">
        <f t="shared" si="2"/>
        <v/>
      </c>
    </row>
    <row r="151" ht="22.5" customHeight="1">
      <c r="A151" s="6">
        <v>150.0</v>
      </c>
      <c r="B151" s="11" t="str">
        <f>'Master Schedule'!B151</f>
        <v/>
      </c>
      <c r="C151" s="7">
        <v>46384.0</v>
      </c>
      <c r="D151" s="8" t="str">
        <f t="shared" si="1"/>
        <v>Monday</v>
      </c>
      <c r="E151" s="31"/>
      <c r="F151" s="55"/>
      <c r="G151" s="11"/>
      <c r="H151" s="31"/>
      <c r="I151" s="11"/>
      <c r="J151" s="22"/>
      <c r="K151" s="32"/>
      <c r="L151" s="32"/>
      <c r="M151" s="32"/>
      <c r="N151" s="33"/>
      <c r="O151" s="62"/>
      <c r="P151" s="34" t="str">
        <f t="shared" si="2"/>
        <v/>
      </c>
    </row>
    <row r="152" ht="22.5" customHeight="1">
      <c r="A152" s="6">
        <v>151.0</v>
      </c>
      <c r="B152" s="11" t="str">
        <f>'Master Schedule'!B152</f>
        <v/>
      </c>
      <c r="C152" s="7">
        <v>46385.0</v>
      </c>
      <c r="D152" s="8" t="str">
        <f t="shared" si="1"/>
        <v>Tuesday</v>
      </c>
      <c r="E152" s="31"/>
      <c r="F152" s="55"/>
      <c r="G152" s="11"/>
      <c r="H152" s="31"/>
      <c r="I152" s="11"/>
      <c r="J152" s="22"/>
      <c r="K152" s="35"/>
      <c r="L152" s="35"/>
      <c r="M152" s="35"/>
      <c r="N152" s="36"/>
      <c r="O152" s="62"/>
      <c r="P152" s="34" t="str">
        <f t="shared" si="2"/>
        <v/>
      </c>
    </row>
    <row r="153" ht="22.5" customHeight="1">
      <c r="A153" s="6">
        <v>152.0</v>
      </c>
      <c r="B153" s="11" t="str">
        <f>'Master Schedule'!B153</f>
        <v/>
      </c>
      <c r="C153" s="7">
        <v>46386.0</v>
      </c>
      <c r="D153" s="8" t="str">
        <f t="shared" si="1"/>
        <v>Wednesday</v>
      </c>
      <c r="E153" s="31"/>
      <c r="F153" s="55"/>
      <c r="G153" s="11"/>
      <c r="H153" s="31"/>
      <c r="I153" s="11"/>
      <c r="J153" s="22"/>
      <c r="K153" s="32"/>
      <c r="L153" s="32"/>
      <c r="M153" s="32"/>
      <c r="N153" s="33"/>
      <c r="O153" s="62"/>
      <c r="P153" s="34" t="str">
        <f t="shared" si="2"/>
        <v/>
      </c>
    </row>
    <row r="154" ht="22.5" customHeight="1">
      <c r="A154" s="6">
        <v>153.0</v>
      </c>
      <c r="B154" s="11" t="str">
        <f>'Master Schedule'!B154</f>
        <v/>
      </c>
      <c r="C154" s="7">
        <v>46387.0</v>
      </c>
      <c r="D154" s="8" t="str">
        <f t="shared" si="1"/>
        <v>Thursday</v>
      </c>
      <c r="E154" s="31"/>
      <c r="F154" s="55"/>
      <c r="G154" s="11"/>
      <c r="H154" s="31"/>
      <c r="I154" s="11"/>
      <c r="J154" s="22"/>
      <c r="K154" s="35"/>
      <c r="L154" s="35"/>
      <c r="M154" s="35"/>
      <c r="N154" s="36"/>
      <c r="O154" s="62"/>
      <c r="P154" s="34" t="str">
        <f t="shared" si="2"/>
        <v/>
      </c>
    </row>
    <row r="155" ht="22.5" customHeight="1">
      <c r="A155" s="6">
        <v>154.0</v>
      </c>
      <c r="B155" s="11" t="str">
        <f>'Master Schedule'!B155</f>
        <v/>
      </c>
      <c r="C155" s="7">
        <v>46388.0</v>
      </c>
      <c r="D155" s="8" t="str">
        <f t="shared" si="1"/>
        <v>Friday</v>
      </c>
      <c r="E155" s="31"/>
      <c r="F155" s="55"/>
      <c r="G155" s="11"/>
      <c r="H155" s="31"/>
      <c r="I155" s="11"/>
      <c r="J155" s="22"/>
      <c r="K155" s="32"/>
      <c r="L155" s="32"/>
      <c r="M155" s="32"/>
      <c r="N155" s="33"/>
      <c r="O155" s="62"/>
      <c r="P155" s="34" t="str">
        <f t="shared" si="2"/>
        <v/>
      </c>
    </row>
    <row r="156" ht="22.5" customHeight="1">
      <c r="A156" s="6">
        <v>155.0</v>
      </c>
      <c r="B156" s="11" t="str">
        <f>'Master Schedule'!B156</f>
        <v/>
      </c>
      <c r="C156" s="7">
        <v>46389.0</v>
      </c>
      <c r="D156" s="8" t="str">
        <f t="shared" si="1"/>
        <v>Saturday</v>
      </c>
      <c r="E156" s="31"/>
      <c r="F156" s="55"/>
      <c r="G156" s="11"/>
      <c r="H156" s="31"/>
      <c r="I156" s="11"/>
      <c r="J156" s="22"/>
      <c r="K156" s="35"/>
      <c r="L156" s="35"/>
      <c r="M156" s="35"/>
      <c r="N156" s="36"/>
      <c r="O156" s="62"/>
      <c r="P156" s="34" t="str">
        <f t="shared" si="2"/>
        <v/>
      </c>
    </row>
    <row r="157" ht="22.5" customHeight="1">
      <c r="A157" s="6">
        <v>156.0</v>
      </c>
      <c r="B157" s="11" t="str">
        <f>'Master Schedule'!B157</f>
        <v/>
      </c>
      <c r="C157" s="7">
        <v>46390.0</v>
      </c>
      <c r="D157" s="8" t="str">
        <f t="shared" si="1"/>
        <v>Sunday</v>
      </c>
      <c r="E157" s="31"/>
      <c r="F157" s="55"/>
      <c r="G157" s="11"/>
      <c r="H157" s="31"/>
      <c r="I157" s="11"/>
      <c r="J157" s="22"/>
      <c r="K157" s="32"/>
      <c r="L157" s="32"/>
      <c r="M157" s="32"/>
      <c r="N157" s="33"/>
      <c r="O157" s="62"/>
      <c r="P157" s="34" t="str">
        <f t="shared" si="2"/>
        <v/>
      </c>
    </row>
    <row r="158" ht="22.5" customHeight="1">
      <c r="A158" s="6">
        <v>157.0</v>
      </c>
      <c r="B158" s="11" t="str">
        <f>'Master Schedule'!B158</f>
        <v/>
      </c>
      <c r="C158" s="7">
        <v>46391.0</v>
      </c>
      <c r="D158" s="8" t="str">
        <f t="shared" si="1"/>
        <v>Monday</v>
      </c>
      <c r="E158" s="31"/>
      <c r="F158" s="55"/>
      <c r="G158" s="11"/>
      <c r="H158" s="31"/>
      <c r="I158" s="11"/>
      <c r="J158" s="22"/>
      <c r="K158" s="35"/>
      <c r="L158" s="35"/>
      <c r="M158" s="35"/>
      <c r="N158" s="36"/>
      <c r="O158" s="62"/>
      <c r="P158" s="34" t="str">
        <f t="shared" si="2"/>
        <v/>
      </c>
    </row>
    <row r="159" ht="22.5" customHeight="1">
      <c r="A159" s="6">
        <v>158.0</v>
      </c>
      <c r="B159" s="11" t="str">
        <f>'Master Schedule'!B159</f>
        <v/>
      </c>
      <c r="C159" s="7">
        <v>46392.0</v>
      </c>
      <c r="D159" s="8" t="str">
        <f t="shared" si="1"/>
        <v>Tuesday</v>
      </c>
      <c r="E159" s="31"/>
      <c r="F159" s="55"/>
      <c r="G159" s="11"/>
      <c r="H159" s="31"/>
      <c r="I159" s="11"/>
      <c r="J159" s="22"/>
      <c r="K159" s="32"/>
      <c r="L159" s="32"/>
      <c r="M159" s="32"/>
      <c r="N159" s="33"/>
      <c r="O159" s="62"/>
      <c r="P159" s="34" t="str">
        <f t="shared" si="2"/>
        <v/>
      </c>
    </row>
    <row r="160" ht="22.5" customHeight="1">
      <c r="A160" s="6">
        <v>159.0</v>
      </c>
      <c r="B160" s="11" t="str">
        <f>'Master Schedule'!B160</f>
        <v/>
      </c>
      <c r="C160" s="7">
        <v>46393.0</v>
      </c>
      <c r="D160" s="8" t="str">
        <f t="shared" si="1"/>
        <v>Wednesday</v>
      </c>
      <c r="E160" s="31"/>
      <c r="F160" s="55"/>
      <c r="G160" s="11"/>
      <c r="H160" s="31"/>
      <c r="I160" s="11"/>
      <c r="J160" s="22"/>
      <c r="K160" s="35"/>
      <c r="L160" s="35"/>
      <c r="M160" s="35"/>
      <c r="N160" s="36"/>
      <c r="O160" s="62"/>
      <c r="P160" s="34" t="str">
        <f t="shared" si="2"/>
        <v/>
      </c>
    </row>
    <row r="161" ht="22.5" customHeight="1">
      <c r="A161" s="6">
        <v>160.0</v>
      </c>
      <c r="B161" s="11" t="str">
        <f>'Master Schedule'!B161</f>
        <v/>
      </c>
      <c r="C161" s="7">
        <v>46394.0</v>
      </c>
      <c r="D161" s="8" t="str">
        <f t="shared" si="1"/>
        <v>Thursday</v>
      </c>
      <c r="E161" s="31"/>
      <c r="F161" s="55"/>
      <c r="G161" s="11"/>
      <c r="H161" s="31"/>
      <c r="I161" s="11"/>
      <c r="J161" s="22"/>
      <c r="K161" s="32"/>
      <c r="L161" s="32"/>
      <c r="M161" s="32"/>
      <c r="N161" s="33"/>
      <c r="O161" s="62"/>
      <c r="P161" s="34" t="str">
        <f t="shared" si="2"/>
        <v/>
      </c>
    </row>
    <row r="162" ht="22.5" customHeight="1">
      <c r="A162" s="6">
        <v>161.0</v>
      </c>
      <c r="B162" s="11" t="str">
        <f>'Master Schedule'!B162</f>
        <v/>
      </c>
      <c r="C162" s="7">
        <v>46395.0</v>
      </c>
      <c r="D162" s="8" t="str">
        <f t="shared" si="1"/>
        <v>Friday</v>
      </c>
      <c r="E162" s="31"/>
      <c r="F162" s="55"/>
      <c r="G162" s="11"/>
      <c r="H162" s="31"/>
      <c r="I162" s="11"/>
      <c r="J162" s="22"/>
      <c r="K162" s="35"/>
      <c r="L162" s="35"/>
      <c r="M162" s="35"/>
      <c r="N162" s="36"/>
      <c r="O162" s="62"/>
      <c r="P162" s="34" t="str">
        <f t="shared" si="2"/>
        <v/>
      </c>
    </row>
    <row r="163" ht="22.5" customHeight="1">
      <c r="A163" s="6">
        <v>162.0</v>
      </c>
      <c r="B163" s="11" t="str">
        <f>'Master Schedule'!B163</f>
        <v/>
      </c>
      <c r="C163" s="7">
        <v>46396.0</v>
      </c>
      <c r="D163" s="8" t="str">
        <f t="shared" si="1"/>
        <v>Saturday</v>
      </c>
      <c r="E163" s="31"/>
      <c r="F163" s="55"/>
      <c r="G163" s="11"/>
      <c r="H163" s="31"/>
      <c r="I163" s="11"/>
      <c r="J163" s="22"/>
      <c r="K163" s="32"/>
      <c r="L163" s="32"/>
      <c r="M163" s="32"/>
      <c r="N163" s="33"/>
      <c r="O163" s="62"/>
      <c r="P163" s="34" t="str">
        <f t="shared" si="2"/>
        <v/>
      </c>
    </row>
    <row r="164" ht="22.5" customHeight="1">
      <c r="A164" s="6">
        <v>163.0</v>
      </c>
      <c r="B164" s="11" t="str">
        <f>'Master Schedule'!B164</f>
        <v/>
      </c>
      <c r="C164" s="7">
        <v>46397.0</v>
      </c>
      <c r="D164" s="8" t="str">
        <f t="shared" si="1"/>
        <v>Sunday</v>
      </c>
      <c r="E164" s="31"/>
      <c r="F164" s="55"/>
      <c r="G164" s="11"/>
      <c r="H164" s="31"/>
      <c r="I164" s="11"/>
      <c r="J164" s="22"/>
      <c r="K164" s="35"/>
      <c r="L164" s="35"/>
      <c r="M164" s="35"/>
      <c r="N164" s="36"/>
      <c r="O164" s="62"/>
      <c r="P164" s="34" t="str">
        <f t="shared" si="2"/>
        <v/>
      </c>
    </row>
    <row r="165" ht="22.5" customHeight="1">
      <c r="A165" s="6">
        <v>164.0</v>
      </c>
      <c r="B165" s="11" t="str">
        <f>'Master Schedule'!B165</f>
        <v/>
      </c>
      <c r="C165" s="7">
        <v>46398.0</v>
      </c>
      <c r="D165" s="8" t="str">
        <f t="shared" si="1"/>
        <v>Monday</v>
      </c>
      <c r="E165" s="31"/>
      <c r="F165" s="55"/>
      <c r="G165" s="11"/>
      <c r="H165" s="31"/>
      <c r="I165" s="11"/>
      <c r="J165" s="22"/>
      <c r="K165" s="32"/>
      <c r="L165" s="32"/>
      <c r="M165" s="32"/>
      <c r="N165" s="33"/>
      <c r="O165" s="62"/>
      <c r="P165" s="34" t="str">
        <f t="shared" si="2"/>
        <v/>
      </c>
    </row>
    <row r="166" ht="22.5" customHeight="1">
      <c r="A166" s="6">
        <v>165.0</v>
      </c>
      <c r="B166" s="11" t="str">
        <f>'Master Schedule'!B166</f>
        <v/>
      </c>
      <c r="C166" s="7">
        <v>46399.0</v>
      </c>
      <c r="D166" s="8" t="str">
        <f t="shared" si="1"/>
        <v>Tuesday</v>
      </c>
      <c r="E166" s="31"/>
      <c r="F166" s="55"/>
      <c r="G166" s="11"/>
      <c r="H166" s="31"/>
      <c r="I166" s="11"/>
      <c r="J166" s="22"/>
      <c r="K166" s="35"/>
      <c r="L166" s="35"/>
      <c r="M166" s="35"/>
      <c r="N166" s="36"/>
      <c r="O166" s="62"/>
      <c r="P166" s="34" t="str">
        <f t="shared" si="2"/>
        <v/>
      </c>
    </row>
    <row r="167" ht="22.5" customHeight="1">
      <c r="A167" s="6">
        <v>166.0</v>
      </c>
      <c r="B167" s="11" t="str">
        <f>'Master Schedule'!B167</f>
        <v/>
      </c>
      <c r="C167" s="7">
        <v>46400.0</v>
      </c>
      <c r="D167" s="8" t="str">
        <f t="shared" si="1"/>
        <v>Wednesday</v>
      </c>
      <c r="E167" s="31"/>
      <c r="F167" s="55"/>
      <c r="G167" s="11"/>
      <c r="H167" s="31"/>
      <c r="I167" s="11"/>
      <c r="J167" s="22"/>
      <c r="K167" s="32"/>
      <c r="L167" s="32"/>
      <c r="M167" s="32"/>
      <c r="N167" s="33"/>
      <c r="O167" s="62"/>
      <c r="P167" s="34" t="str">
        <f t="shared" si="2"/>
        <v/>
      </c>
    </row>
    <row r="168" ht="22.5" customHeight="1">
      <c r="A168" s="6">
        <v>167.0</v>
      </c>
      <c r="B168" s="11" t="str">
        <f>'Master Schedule'!B168</f>
        <v/>
      </c>
      <c r="C168" s="7">
        <v>46401.0</v>
      </c>
      <c r="D168" s="8" t="str">
        <f t="shared" si="1"/>
        <v>Thursday</v>
      </c>
      <c r="E168" s="31"/>
      <c r="F168" s="55"/>
      <c r="G168" s="11"/>
      <c r="H168" s="31"/>
      <c r="I168" s="11"/>
      <c r="J168" s="22"/>
      <c r="K168" s="35"/>
      <c r="L168" s="35"/>
      <c r="M168" s="35"/>
      <c r="N168" s="36"/>
      <c r="O168" s="62"/>
      <c r="P168" s="34" t="str">
        <f t="shared" si="2"/>
        <v/>
      </c>
    </row>
    <row r="169" ht="22.5" customHeight="1">
      <c r="A169" s="6">
        <v>168.0</v>
      </c>
      <c r="B169" s="11" t="str">
        <f>'Master Schedule'!B169</f>
        <v/>
      </c>
      <c r="C169" s="7">
        <v>46402.0</v>
      </c>
      <c r="D169" s="8" t="str">
        <f t="shared" si="1"/>
        <v>Friday</v>
      </c>
      <c r="E169" s="31"/>
      <c r="F169" s="55"/>
      <c r="G169" s="11"/>
      <c r="H169" s="31"/>
      <c r="I169" s="11"/>
      <c r="J169" s="22"/>
      <c r="K169" s="32"/>
      <c r="L169" s="32"/>
      <c r="M169" s="32"/>
      <c r="N169" s="33"/>
      <c r="O169" s="62"/>
      <c r="P169" s="34" t="str">
        <f t="shared" si="2"/>
        <v/>
      </c>
    </row>
    <row r="170" ht="22.5" customHeight="1">
      <c r="A170" s="6">
        <v>169.0</v>
      </c>
      <c r="B170" s="11" t="str">
        <f>'Master Schedule'!B170</f>
        <v/>
      </c>
      <c r="C170" s="7">
        <v>46403.0</v>
      </c>
      <c r="D170" s="8" t="str">
        <f t="shared" si="1"/>
        <v>Saturday</v>
      </c>
      <c r="E170" s="31"/>
      <c r="F170" s="55"/>
      <c r="G170" s="11"/>
      <c r="H170" s="31"/>
      <c r="I170" s="11"/>
      <c r="J170" s="22"/>
      <c r="K170" s="35"/>
      <c r="L170" s="35"/>
      <c r="M170" s="35"/>
      <c r="N170" s="36"/>
      <c r="O170" s="62"/>
      <c r="P170" s="34" t="str">
        <f t="shared" si="2"/>
        <v/>
      </c>
    </row>
    <row r="171" ht="22.5" customHeight="1">
      <c r="A171" s="6">
        <v>170.0</v>
      </c>
      <c r="B171" s="11" t="str">
        <f>'Master Schedule'!B171</f>
        <v/>
      </c>
      <c r="C171" s="7">
        <v>46404.0</v>
      </c>
      <c r="D171" s="8" t="str">
        <f t="shared" si="1"/>
        <v>Sunday</v>
      </c>
      <c r="E171" s="31"/>
      <c r="F171" s="55"/>
      <c r="G171" s="11"/>
      <c r="H171" s="31"/>
      <c r="I171" s="11"/>
      <c r="J171" s="22"/>
      <c r="K171" s="32"/>
      <c r="L171" s="32"/>
      <c r="M171" s="32"/>
      <c r="N171" s="33"/>
      <c r="O171" s="62"/>
      <c r="P171" s="34" t="str">
        <f t="shared" si="2"/>
        <v/>
      </c>
    </row>
    <row r="172" ht="22.5" customHeight="1">
      <c r="A172" s="6">
        <v>171.0</v>
      </c>
      <c r="B172" s="11" t="str">
        <f>'Master Schedule'!B172</f>
        <v/>
      </c>
      <c r="C172" s="7">
        <v>46405.0</v>
      </c>
      <c r="D172" s="8" t="str">
        <f t="shared" si="1"/>
        <v>Monday</v>
      </c>
      <c r="E172" s="31"/>
      <c r="F172" s="55"/>
      <c r="G172" s="11"/>
      <c r="H172" s="31"/>
      <c r="I172" s="11"/>
      <c r="J172" s="22"/>
      <c r="K172" s="35"/>
      <c r="L172" s="35"/>
      <c r="M172" s="35"/>
      <c r="N172" s="36"/>
      <c r="O172" s="62"/>
      <c r="P172" s="34" t="str">
        <f t="shared" si="2"/>
        <v/>
      </c>
    </row>
    <row r="173" ht="22.5" customHeight="1">
      <c r="A173" s="6">
        <v>172.0</v>
      </c>
      <c r="B173" s="11" t="str">
        <f>'Master Schedule'!B173</f>
        <v/>
      </c>
      <c r="C173" s="7">
        <v>46406.0</v>
      </c>
      <c r="D173" s="8" t="str">
        <f t="shared" si="1"/>
        <v>Tuesday</v>
      </c>
      <c r="E173" s="31"/>
      <c r="F173" s="55"/>
      <c r="G173" s="11"/>
      <c r="H173" s="31"/>
      <c r="I173" s="11"/>
      <c r="J173" s="22"/>
      <c r="K173" s="32"/>
      <c r="L173" s="32"/>
      <c r="M173" s="32"/>
      <c r="N173" s="33"/>
      <c r="O173" s="62"/>
      <c r="P173" s="34" t="str">
        <f t="shared" si="2"/>
        <v/>
      </c>
    </row>
    <row r="174" ht="22.5" customHeight="1">
      <c r="A174" s="6">
        <v>173.0</v>
      </c>
      <c r="B174" s="11" t="str">
        <f>'Master Schedule'!B174</f>
        <v/>
      </c>
      <c r="C174" s="7">
        <v>46407.0</v>
      </c>
      <c r="D174" s="8" t="str">
        <f t="shared" si="1"/>
        <v>Wednesday</v>
      </c>
      <c r="E174" s="31"/>
      <c r="F174" s="55"/>
      <c r="G174" s="11"/>
      <c r="H174" s="31"/>
      <c r="I174" s="11"/>
      <c r="J174" s="22"/>
      <c r="K174" s="35"/>
      <c r="L174" s="35"/>
      <c r="M174" s="35"/>
      <c r="N174" s="36"/>
      <c r="O174" s="62"/>
      <c r="P174" s="34" t="str">
        <f t="shared" si="2"/>
        <v/>
      </c>
    </row>
    <row r="175" ht="22.5" customHeight="1">
      <c r="A175" s="6">
        <v>174.0</v>
      </c>
      <c r="B175" s="11" t="str">
        <f>'Master Schedule'!B175</f>
        <v/>
      </c>
      <c r="C175" s="7">
        <v>46408.0</v>
      </c>
      <c r="D175" s="8" t="str">
        <f t="shared" si="1"/>
        <v>Thursday</v>
      </c>
      <c r="E175" s="31"/>
      <c r="F175" s="55"/>
      <c r="G175" s="11"/>
      <c r="H175" s="31"/>
      <c r="I175" s="11"/>
      <c r="J175" s="22"/>
      <c r="K175" s="32"/>
      <c r="L175" s="32"/>
      <c r="M175" s="32"/>
      <c r="N175" s="33"/>
      <c r="O175" s="62"/>
      <c r="P175" s="34" t="str">
        <f t="shared" si="2"/>
        <v/>
      </c>
    </row>
    <row r="176" ht="22.5" customHeight="1">
      <c r="A176" s="6">
        <v>175.0</v>
      </c>
      <c r="B176" s="11" t="str">
        <f>'Master Schedule'!B176</f>
        <v/>
      </c>
      <c r="C176" s="7">
        <v>46409.0</v>
      </c>
      <c r="D176" s="8" t="str">
        <f t="shared" si="1"/>
        <v>Friday</v>
      </c>
      <c r="E176" s="31"/>
      <c r="F176" s="55"/>
      <c r="G176" s="11"/>
      <c r="H176" s="31"/>
      <c r="I176" s="11"/>
      <c r="J176" s="22"/>
      <c r="K176" s="35"/>
      <c r="L176" s="35"/>
      <c r="M176" s="35"/>
      <c r="N176" s="36"/>
      <c r="O176" s="62"/>
      <c r="P176" s="34" t="str">
        <f t="shared" si="2"/>
        <v/>
      </c>
    </row>
    <row r="177" ht="22.5" customHeight="1">
      <c r="A177" s="6">
        <v>176.0</v>
      </c>
      <c r="B177" s="11" t="str">
        <f>'Master Schedule'!B177</f>
        <v/>
      </c>
      <c r="C177" s="7">
        <v>46410.0</v>
      </c>
      <c r="D177" s="8" t="str">
        <f t="shared" si="1"/>
        <v>Saturday</v>
      </c>
      <c r="E177" s="31"/>
      <c r="F177" s="55"/>
      <c r="G177" s="11"/>
      <c r="H177" s="31"/>
      <c r="I177" s="11"/>
      <c r="J177" s="22"/>
      <c r="K177" s="32"/>
      <c r="L177" s="32"/>
      <c r="M177" s="32"/>
      <c r="N177" s="33"/>
      <c r="O177" s="62"/>
      <c r="P177" s="34" t="str">
        <f t="shared" si="2"/>
        <v/>
      </c>
    </row>
    <row r="178" ht="22.5" customHeight="1">
      <c r="A178" s="6">
        <v>177.0</v>
      </c>
      <c r="B178" s="11" t="str">
        <f>'Master Schedule'!B178</f>
        <v/>
      </c>
      <c r="C178" s="7">
        <v>46411.0</v>
      </c>
      <c r="D178" s="8" t="str">
        <f t="shared" si="1"/>
        <v>Sunday</v>
      </c>
      <c r="E178" s="31"/>
      <c r="F178" s="55"/>
      <c r="G178" s="11"/>
      <c r="H178" s="31"/>
      <c r="I178" s="11"/>
      <c r="J178" s="22"/>
      <c r="K178" s="35"/>
      <c r="L178" s="35"/>
      <c r="M178" s="35"/>
      <c r="N178" s="36"/>
      <c r="O178" s="62"/>
      <c r="P178" s="34" t="str">
        <f t="shared" si="2"/>
        <v/>
      </c>
    </row>
    <row r="179" ht="22.5" customHeight="1">
      <c r="A179" s="6">
        <v>178.0</v>
      </c>
      <c r="B179" s="11" t="str">
        <f>'Master Schedule'!B179</f>
        <v/>
      </c>
      <c r="C179" s="7">
        <v>46412.0</v>
      </c>
      <c r="D179" s="8" t="str">
        <f t="shared" si="1"/>
        <v>Monday</v>
      </c>
      <c r="E179" s="31"/>
      <c r="F179" s="55"/>
      <c r="G179" s="11"/>
      <c r="H179" s="31"/>
      <c r="I179" s="11"/>
      <c r="J179" s="22"/>
      <c r="K179" s="32"/>
      <c r="L179" s="32"/>
      <c r="M179" s="32"/>
      <c r="N179" s="33"/>
      <c r="O179" s="62"/>
      <c r="P179" s="34" t="str">
        <f t="shared" si="2"/>
        <v/>
      </c>
    </row>
    <row r="180" ht="22.5" customHeight="1">
      <c r="A180" s="6">
        <v>179.0</v>
      </c>
      <c r="B180" s="11" t="str">
        <f>'Master Schedule'!B180</f>
        <v/>
      </c>
      <c r="C180" s="7">
        <v>46413.0</v>
      </c>
      <c r="D180" s="8" t="str">
        <f t="shared" si="1"/>
        <v>Tuesday</v>
      </c>
      <c r="E180" s="31"/>
      <c r="F180" s="55"/>
      <c r="G180" s="11"/>
      <c r="H180" s="31"/>
      <c r="I180" s="11"/>
      <c r="J180" s="22"/>
      <c r="K180" s="35"/>
      <c r="L180" s="35"/>
      <c r="M180" s="35"/>
      <c r="N180" s="36"/>
      <c r="O180" s="62"/>
      <c r="P180" s="34" t="str">
        <f t="shared" si="2"/>
        <v/>
      </c>
    </row>
    <row r="181" ht="22.5" customHeight="1">
      <c r="A181" s="6">
        <v>180.0</v>
      </c>
      <c r="B181" s="11" t="str">
        <f>'Master Schedule'!B181</f>
        <v/>
      </c>
      <c r="C181" s="7">
        <v>46414.0</v>
      </c>
      <c r="D181" s="8" t="str">
        <f t="shared" si="1"/>
        <v>Wednesday</v>
      </c>
      <c r="E181" s="31"/>
      <c r="F181" s="55"/>
      <c r="G181" s="11"/>
      <c r="H181" s="31"/>
      <c r="I181" s="11"/>
      <c r="J181" s="22"/>
      <c r="K181" s="32"/>
      <c r="L181" s="32"/>
      <c r="M181" s="32"/>
      <c r="N181" s="33"/>
      <c r="O181" s="62"/>
      <c r="P181" s="34" t="str">
        <f t="shared" si="2"/>
        <v/>
      </c>
    </row>
    <row r="182" ht="22.5" customHeight="1">
      <c r="A182" s="6">
        <v>181.0</v>
      </c>
      <c r="B182" s="11" t="str">
        <f>'Master Schedule'!B182</f>
        <v/>
      </c>
      <c r="C182" s="7">
        <v>46415.0</v>
      </c>
      <c r="D182" s="8" t="str">
        <f t="shared" si="1"/>
        <v>Thursday</v>
      </c>
      <c r="E182" s="31"/>
      <c r="F182" s="55"/>
      <c r="G182" s="11"/>
      <c r="H182" s="31"/>
      <c r="I182" s="11"/>
      <c r="J182" s="22"/>
      <c r="K182" s="35"/>
      <c r="L182" s="35"/>
      <c r="M182" s="35"/>
      <c r="N182" s="36"/>
      <c r="O182" s="62"/>
      <c r="P182" s="34" t="str">
        <f t="shared" si="2"/>
        <v/>
      </c>
    </row>
    <row r="183" ht="22.5" customHeight="1">
      <c r="A183" s="6">
        <v>182.0</v>
      </c>
      <c r="B183" s="11" t="str">
        <f>'Master Schedule'!B183</f>
        <v/>
      </c>
      <c r="C183" s="7">
        <v>46416.0</v>
      </c>
      <c r="D183" s="8" t="str">
        <f t="shared" si="1"/>
        <v>Friday</v>
      </c>
      <c r="E183" s="31"/>
      <c r="F183" s="55"/>
      <c r="G183" s="11"/>
      <c r="H183" s="31"/>
      <c r="I183" s="11"/>
      <c r="J183" s="22"/>
      <c r="K183" s="32"/>
      <c r="L183" s="32"/>
      <c r="M183" s="32"/>
      <c r="N183" s="33"/>
      <c r="O183" s="62"/>
      <c r="P183" s="34" t="str">
        <f t="shared" si="2"/>
        <v/>
      </c>
    </row>
    <row r="184" ht="22.5" customHeight="1">
      <c r="A184" s="6">
        <v>183.0</v>
      </c>
      <c r="B184" s="11" t="str">
        <f>'Master Schedule'!B184</f>
        <v/>
      </c>
      <c r="C184" s="7">
        <v>46417.0</v>
      </c>
      <c r="D184" s="8" t="str">
        <f t="shared" si="1"/>
        <v>Saturday</v>
      </c>
      <c r="E184" s="31"/>
      <c r="F184" s="55"/>
      <c r="G184" s="11"/>
      <c r="H184" s="31"/>
      <c r="I184" s="11"/>
      <c r="J184" s="22"/>
      <c r="K184" s="35"/>
      <c r="L184" s="35"/>
      <c r="M184" s="35"/>
      <c r="N184" s="36"/>
      <c r="O184" s="62"/>
      <c r="P184" s="34" t="str">
        <f t="shared" si="2"/>
        <v/>
      </c>
    </row>
    <row r="185" ht="22.5" customHeight="1">
      <c r="A185" s="6">
        <v>184.0</v>
      </c>
      <c r="B185" s="11" t="str">
        <f>'Master Schedule'!B185</f>
        <v/>
      </c>
      <c r="C185" s="7">
        <v>46418.0</v>
      </c>
      <c r="D185" s="8" t="str">
        <f t="shared" si="1"/>
        <v>Sunday</v>
      </c>
      <c r="E185" s="31"/>
      <c r="F185" s="55"/>
      <c r="G185" s="11"/>
      <c r="H185" s="31"/>
      <c r="I185" s="11"/>
      <c r="J185" s="22"/>
      <c r="K185" s="32"/>
      <c r="L185" s="32"/>
      <c r="M185" s="32"/>
      <c r="N185" s="33"/>
      <c r="O185" s="62"/>
      <c r="P185" s="34" t="str">
        <f t="shared" si="2"/>
        <v/>
      </c>
    </row>
    <row r="186" ht="22.5" customHeight="1">
      <c r="A186" s="6">
        <v>185.0</v>
      </c>
      <c r="B186" s="11" t="str">
        <f>'Master Schedule'!B186</f>
        <v/>
      </c>
      <c r="C186" s="7">
        <v>46419.0</v>
      </c>
      <c r="D186" s="8" t="str">
        <f t="shared" si="1"/>
        <v>Monday</v>
      </c>
      <c r="E186" s="31"/>
      <c r="F186" s="55"/>
      <c r="G186" s="11"/>
      <c r="H186" s="31"/>
      <c r="I186" s="11"/>
      <c r="J186" s="22"/>
      <c r="K186" s="35"/>
      <c r="L186" s="35"/>
      <c r="M186" s="35"/>
      <c r="N186" s="36"/>
      <c r="O186" s="62"/>
      <c r="P186" s="34" t="str">
        <f t="shared" si="2"/>
        <v/>
      </c>
    </row>
    <row r="187" ht="22.5" customHeight="1">
      <c r="A187" s="6">
        <v>186.0</v>
      </c>
      <c r="B187" s="11" t="str">
        <f>'Master Schedule'!B187</f>
        <v/>
      </c>
      <c r="C187" s="7">
        <v>46420.0</v>
      </c>
      <c r="D187" s="8" t="str">
        <f t="shared" si="1"/>
        <v>Tuesday</v>
      </c>
      <c r="E187" s="31"/>
      <c r="F187" s="55"/>
      <c r="G187" s="11"/>
      <c r="H187" s="31"/>
      <c r="I187" s="11"/>
      <c r="J187" s="22"/>
      <c r="K187" s="32"/>
      <c r="L187" s="32"/>
      <c r="M187" s="32"/>
      <c r="N187" s="33"/>
      <c r="O187" s="62"/>
      <c r="P187" s="34" t="str">
        <f t="shared" si="2"/>
        <v/>
      </c>
    </row>
    <row r="188" ht="22.5" customHeight="1">
      <c r="A188" s="6">
        <v>187.0</v>
      </c>
      <c r="B188" s="11" t="str">
        <f>'Master Schedule'!B188</f>
        <v/>
      </c>
      <c r="C188" s="7">
        <v>46421.0</v>
      </c>
      <c r="D188" s="8" t="str">
        <f t="shared" si="1"/>
        <v>Wednesday</v>
      </c>
      <c r="E188" s="31"/>
      <c r="F188" s="55"/>
      <c r="G188" s="11"/>
      <c r="H188" s="31"/>
      <c r="I188" s="11"/>
      <c r="J188" s="22"/>
      <c r="K188" s="35"/>
      <c r="L188" s="35"/>
      <c r="M188" s="35"/>
      <c r="N188" s="36"/>
      <c r="O188" s="62"/>
      <c r="P188" s="34" t="str">
        <f t="shared" si="2"/>
        <v/>
      </c>
    </row>
    <row r="189" ht="22.5" customHeight="1">
      <c r="A189" s="6">
        <v>188.0</v>
      </c>
      <c r="B189" s="11" t="str">
        <f>'Master Schedule'!B189</f>
        <v/>
      </c>
      <c r="C189" s="7">
        <v>46422.0</v>
      </c>
      <c r="D189" s="8" t="str">
        <f t="shared" si="1"/>
        <v>Thursday</v>
      </c>
      <c r="E189" s="31"/>
      <c r="F189" s="55"/>
      <c r="G189" s="11"/>
      <c r="H189" s="31"/>
      <c r="I189" s="11"/>
      <c r="J189" s="22"/>
      <c r="K189" s="32"/>
      <c r="L189" s="32"/>
      <c r="M189" s="32"/>
      <c r="N189" s="33"/>
      <c r="O189" s="62"/>
      <c r="P189" s="34" t="str">
        <f t="shared" si="2"/>
        <v/>
      </c>
    </row>
    <row r="190" ht="22.5" customHeight="1">
      <c r="A190" s="6">
        <v>189.0</v>
      </c>
      <c r="B190" s="11" t="str">
        <f>'Master Schedule'!B190</f>
        <v/>
      </c>
      <c r="C190" s="7">
        <v>46423.0</v>
      </c>
      <c r="D190" s="8" t="str">
        <f t="shared" si="1"/>
        <v>Friday</v>
      </c>
      <c r="E190" s="31"/>
      <c r="F190" s="55"/>
      <c r="G190" s="11"/>
      <c r="H190" s="31"/>
      <c r="I190" s="11"/>
      <c r="J190" s="22"/>
      <c r="K190" s="35"/>
      <c r="L190" s="35"/>
      <c r="M190" s="35"/>
      <c r="N190" s="36"/>
      <c r="O190" s="62"/>
      <c r="P190" s="34" t="str">
        <f t="shared" si="2"/>
        <v/>
      </c>
    </row>
    <row r="191" ht="22.5" customHeight="1">
      <c r="A191" s="6">
        <v>190.0</v>
      </c>
      <c r="B191" s="11" t="str">
        <f>'Master Schedule'!B191</f>
        <v/>
      </c>
      <c r="C191" s="7">
        <v>46424.0</v>
      </c>
      <c r="D191" s="8" t="str">
        <f t="shared" si="1"/>
        <v>Saturday</v>
      </c>
      <c r="E191" s="31"/>
      <c r="F191" s="55"/>
      <c r="G191" s="11"/>
      <c r="H191" s="31"/>
      <c r="I191" s="11"/>
      <c r="J191" s="22"/>
      <c r="K191" s="32"/>
      <c r="L191" s="32"/>
      <c r="M191" s="32"/>
      <c r="N191" s="33"/>
      <c r="O191" s="62"/>
      <c r="P191" s="34" t="str">
        <f t="shared" si="2"/>
        <v/>
      </c>
    </row>
    <row r="192" ht="22.5" customHeight="1">
      <c r="A192" s="6">
        <v>191.0</v>
      </c>
      <c r="B192" s="11" t="str">
        <f>'Master Schedule'!B192</f>
        <v/>
      </c>
      <c r="C192" s="7">
        <v>46425.0</v>
      </c>
      <c r="D192" s="8" t="str">
        <f t="shared" si="1"/>
        <v>Sunday</v>
      </c>
      <c r="E192" s="31"/>
      <c r="F192" s="55"/>
      <c r="G192" s="11"/>
      <c r="H192" s="31"/>
      <c r="I192" s="11"/>
      <c r="J192" s="22"/>
      <c r="K192" s="35"/>
      <c r="L192" s="35"/>
      <c r="M192" s="35"/>
      <c r="N192" s="36"/>
      <c r="O192" s="62"/>
      <c r="P192" s="34" t="str">
        <f t="shared" si="2"/>
        <v/>
      </c>
    </row>
    <row r="193" ht="22.5" customHeight="1">
      <c r="A193" s="6">
        <v>192.0</v>
      </c>
      <c r="B193" s="11" t="str">
        <f>'Master Schedule'!B193</f>
        <v/>
      </c>
      <c r="C193" s="7">
        <v>46426.0</v>
      </c>
      <c r="D193" s="8" t="str">
        <f t="shared" si="1"/>
        <v>Monday</v>
      </c>
      <c r="E193" s="31"/>
      <c r="F193" s="55"/>
      <c r="G193" s="11"/>
      <c r="H193" s="31"/>
      <c r="I193" s="11"/>
      <c r="J193" s="22"/>
      <c r="K193" s="32"/>
      <c r="L193" s="32"/>
      <c r="M193" s="32"/>
      <c r="N193" s="33"/>
      <c r="O193" s="62"/>
      <c r="P193" s="34" t="str">
        <f t="shared" si="2"/>
        <v/>
      </c>
    </row>
    <row r="194" ht="22.5" customHeight="1">
      <c r="A194" s="6">
        <v>193.0</v>
      </c>
      <c r="B194" s="11" t="str">
        <f>'Master Schedule'!B194</f>
        <v/>
      </c>
      <c r="C194" s="7">
        <v>46427.0</v>
      </c>
      <c r="D194" s="8" t="str">
        <f t="shared" si="1"/>
        <v>Tuesday</v>
      </c>
      <c r="E194" s="31"/>
      <c r="F194" s="55"/>
      <c r="G194" s="11"/>
      <c r="H194" s="31"/>
      <c r="I194" s="11"/>
      <c r="J194" s="22"/>
      <c r="K194" s="35"/>
      <c r="L194" s="35"/>
      <c r="M194" s="35"/>
      <c r="N194" s="36"/>
      <c r="O194" s="62"/>
      <c r="P194" s="34" t="str">
        <f t="shared" si="2"/>
        <v/>
      </c>
    </row>
    <row r="195" ht="22.5" customHeight="1">
      <c r="A195" s="6">
        <v>194.0</v>
      </c>
      <c r="B195" s="11" t="str">
        <f>'Master Schedule'!B195</f>
        <v/>
      </c>
      <c r="C195" s="7">
        <v>46428.0</v>
      </c>
      <c r="D195" s="8" t="str">
        <f t="shared" si="1"/>
        <v>Wednesday</v>
      </c>
      <c r="E195" s="31"/>
      <c r="F195" s="55"/>
      <c r="G195" s="11"/>
      <c r="H195" s="31"/>
      <c r="I195" s="11"/>
      <c r="J195" s="22"/>
      <c r="K195" s="32"/>
      <c r="L195" s="32"/>
      <c r="M195" s="32"/>
      <c r="N195" s="33"/>
      <c r="O195" s="62"/>
      <c r="P195" s="34" t="str">
        <f t="shared" si="2"/>
        <v/>
      </c>
    </row>
    <row r="196" ht="22.5" customHeight="1">
      <c r="A196" s="6">
        <v>195.0</v>
      </c>
      <c r="B196" s="11" t="str">
        <f>'Master Schedule'!B196</f>
        <v/>
      </c>
      <c r="C196" s="7">
        <v>46429.0</v>
      </c>
      <c r="D196" s="8" t="str">
        <f t="shared" si="1"/>
        <v>Thursday</v>
      </c>
      <c r="E196" s="31"/>
      <c r="F196" s="55"/>
      <c r="G196" s="11"/>
      <c r="H196" s="31"/>
      <c r="I196" s="11"/>
      <c r="J196" s="22"/>
      <c r="K196" s="35"/>
      <c r="L196" s="35"/>
      <c r="M196" s="35"/>
      <c r="N196" s="36"/>
      <c r="O196" s="62"/>
      <c r="P196" s="34" t="str">
        <f t="shared" si="2"/>
        <v/>
      </c>
    </row>
    <row r="197" ht="22.5" customHeight="1">
      <c r="A197" s="6">
        <v>196.0</v>
      </c>
      <c r="B197" s="11" t="str">
        <f>'Master Schedule'!B197</f>
        <v/>
      </c>
      <c r="C197" s="7">
        <v>46430.0</v>
      </c>
      <c r="D197" s="8" t="str">
        <f t="shared" si="1"/>
        <v>Friday</v>
      </c>
      <c r="E197" s="31"/>
      <c r="F197" s="55"/>
      <c r="G197" s="11"/>
      <c r="H197" s="31"/>
      <c r="I197" s="11"/>
      <c r="J197" s="22"/>
      <c r="K197" s="32"/>
      <c r="L197" s="32"/>
      <c r="M197" s="32"/>
      <c r="N197" s="33"/>
      <c r="O197" s="62"/>
      <c r="P197" s="34" t="str">
        <f t="shared" si="2"/>
        <v/>
      </c>
    </row>
    <row r="198" ht="22.5" customHeight="1">
      <c r="A198" s="6">
        <v>197.0</v>
      </c>
      <c r="B198" s="11" t="str">
        <f>'Master Schedule'!B198</f>
        <v/>
      </c>
      <c r="C198" s="7">
        <v>46431.0</v>
      </c>
      <c r="D198" s="8" t="str">
        <f t="shared" si="1"/>
        <v>Saturday</v>
      </c>
      <c r="E198" s="31"/>
      <c r="F198" s="55"/>
      <c r="G198" s="11"/>
      <c r="H198" s="31"/>
      <c r="I198" s="11"/>
      <c r="J198" s="22"/>
      <c r="K198" s="35"/>
      <c r="L198" s="35"/>
      <c r="M198" s="35"/>
      <c r="N198" s="36"/>
      <c r="O198" s="62"/>
      <c r="P198" s="34" t="str">
        <f t="shared" si="2"/>
        <v/>
      </c>
    </row>
    <row r="199" ht="22.5" customHeight="1">
      <c r="A199" s="6">
        <v>198.0</v>
      </c>
      <c r="B199" s="11" t="str">
        <f>'Master Schedule'!B199</f>
        <v/>
      </c>
      <c r="C199" s="7">
        <v>46432.0</v>
      </c>
      <c r="D199" s="8" t="str">
        <f t="shared" si="1"/>
        <v>Sunday</v>
      </c>
      <c r="E199" s="31"/>
      <c r="F199" s="55"/>
      <c r="G199" s="11"/>
      <c r="H199" s="31"/>
      <c r="I199" s="11"/>
      <c r="J199" s="22"/>
      <c r="K199" s="32"/>
      <c r="L199" s="32"/>
      <c r="M199" s="32"/>
      <c r="N199" s="33"/>
      <c r="O199" s="62"/>
      <c r="P199" s="34" t="str">
        <f t="shared" si="2"/>
        <v/>
      </c>
    </row>
    <row r="200" ht="22.5" customHeight="1">
      <c r="A200" s="6">
        <v>199.0</v>
      </c>
      <c r="B200" s="11" t="str">
        <f>'Master Schedule'!B200</f>
        <v/>
      </c>
      <c r="C200" s="7">
        <v>46433.0</v>
      </c>
      <c r="D200" s="8" t="str">
        <f t="shared" si="1"/>
        <v>Monday</v>
      </c>
      <c r="E200" s="31"/>
      <c r="F200" s="55"/>
      <c r="G200" s="11"/>
      <c r="H200" s="31"/>
      <c r="I200" s="11"/>
      <c r="J200" s="22"/>
      <c r="K200" s="35"/>
      <c r="L200" s="35"/>
      <c r="M200" s="35"/>
      <c r="N200" s="36"/>
      <c r="O200" s="62"/>
      <c r="P200" s="34" t="str">
        <f t="shared" si="2"/>
        <v/>
      </c>
    </row>
    <row r="201" ht="22.5" customHeight="1">
      <c r="A201" s="6">
        <v>200.0</v>
      </c>
      <c r="B201" s="11" t="str">
        <f>'Master Schedule'!B201</f>
        <v/>
      </c>
      <c r="C201" s="7">
        <v>46434.0</v>
      </c>
      <c r="D201" s="8" t="str">
        <f t="shared" si="1"/>
        <v>Tuesday</v>
      </c>
      <c r="E201" s="31"/>
      <c r="F201" s="55"/>
      <c r="G201" s="11"/>
      <c r="H201" s="31"/>
      <c r="I201" s="11"/>
      <c r="J201" s="22"/>
      <c r="K201" s="32"/>
      <c r="L201" s="32"/>
      <c r="M201" s="32"/>
      <c r="N201" s="33"/>
      <c r="O201" s="62"/>
      <c r="P201" s="34" t="str">
        <f t="shared" si="2"/>
        <v/>
      </c>
    </row>
    <row r="202" ht="22.5" customHeight="1">
      <c r="A202" s="6">
        <v>201.0</v>
      </c>
      <c r="B202" s="11" t="str">
        <f>'Master Schedule'!B202</f>
        <v/>
      </c>
      <c r="C202" s="7">
        <v>46435.0</v>
      </c>
      <c r="D202" s="8" t="str">
        <f t="shared" si="1"/>
        <v>Wednesday</v>
      </c>
      <c r="E202" s="31"/>
      <c r="F202" s="55"/>
      <c r="G202" s="11"/>
      <c r="H202" s="31"/>
      <c r="I202" s="11"/>
      <c r="J202" s="22"/>
      <c r="K202" s="35"/>
      <c r="L202" s="35"/>
      <c r="M202" s="35"/>
      <c r="N202" s="36"/>
      <c r="O202" s="62"/>
      <c r="P202" s="34" t="str">
        <f t="shared" si="2"/>
        <v/>
      </c>
    </row>
    <row r="203" ht="22.5" customHeight="1">
      <c r="A203" s="6">
        <v>202.0</v>
      </c>
      <c r="B203" s="11" t="str">
        <f>'Master Schedule'!B203</f>
        <v/>
      </c>
      <c r="C203" s="7">
        <v>46436.0</v>
      </c>
      <c r="D203" s="8" t="str">
        <f t="shared" si="1"/>
        <v>Thursday</v>
      </c>
      <c r="E203" s="31"/>
      <c r="F203" s="55"/>
      <c r="G203" s="11"/>
      <c r="H203" s="31"/>
      <c r="I203" s="11"/>
      <c r="J203" s="22"/>
      <c r="K203" s="32"/>
      <c r="L203" s="32"/>
      <c r="M203" s="32"/>
      <c r="N203" s="33"/>
      <c r="O203" s="62"/>
      <c r="P203" s="34" t="str">
        <f t="shared" si="2"/>
        <v/>
      </c>
    </row>
    <row r="204" ht="22.5" customHeight="1">
      <c r="A204" s="6">
        <v>203.0</v>
      </c>
      <c r="B204" s="11" t="str">
        <f>'Master Schedule'!B204</f>
        <v/>
      </c>
      <c r="C204" s="7">
        <v>46437.0</v>
      </c>
      <c r="D204" s="8" t="str">
        <f t="shared" si="1"/>
        <v>Friday</v>
      </c>
      <c r="E204" s="31"/>
      <c r="F204" s="55"/>
      <c r="G204" s="11"/>
      <c r="H204" s="31"/>
      <c r="I204" s="11"/>
      <c r="J204" s="22"/>
      <c r="K204" s="35"/>
      <c r="L204" s="35"/>
      <c r="M204" s="35"/>
      <c r="N204" s="36"/>
      <c r="O204" s="62"/>
      <c r="P204" s="34" t="str">
        <f t="shared" si="2"/>
        <v/>
      </c>
    </row>
    <row r="205" ht="22.5" customHeight="1">
      <c r="A205" s="6">
        <v>204.0</v>
      </c>
      <c r="B205" s="11" t="str">
        <f>'Master Schedule'!B205</f>
        <v/>
      </c>
      <c r="C205" s="7">
        <v>46438.0</v>
      </c>
      <c r="D205" s="8" t="str">
        <f t="shared" si="1"/>
        <v>Saturday</v>
      </c>
      <c r="E205" s="31"/>
      <c r="F205" s="55"/>
      <c r="G205" s="11"/>
      <c r="H205" s="31"/>
      <c r="I205" s="11"/>
      <c r="J205" s="22"/>
      <c r="K205" s="32"/>
      <c r="L205" s="32"/>
      <c r="M205" s="32"/>
      <c r="N205" s="33"/>
      <c r="O205" s="62"/>
      <c r="P205" s="34" t="str">
        <f t="shared" si="2"/>
        <v/>
      </c>
    </row>
    <row r="206" ht="22.5" customHeight="1">
      <c r="A206" s="6">
        <v>205.0</v>
      </c>
      <c r="B206" s="11" t="str">
        <f>'Master Schedule'!B206</f>
        <v/>
      </c>
      <c r="C206" s="7">
        <v>46439.0</v>
      </c>
      <c r="D206" s="8" t="str">
        <f t="shared" si="1"/>
        <v>Sunday</v>
      </c>
      <c r="E206" s="31"/>
      <c r="F206" s="55"/>
      <c r="G206" s="11"/>
      <c r="H206" s="31"/>
      <c r="I206" s="11"/>
      <c r="J206" s="22"/>
      <c r="K206" s="35"/>
      <c r="L206" s="35"/>
      <c r="M206" s="35"/>
      <c r="N206" s="36"/>
      <c r="O206" s="62"/>
      <c r="P206" s="34" t="str">
        <f t="shared" si="2"/>
        <v/>
      </c>
    </row>
    <row r="207" ht="22.5" customHeight="1">
      <c r="A207" s="6">
        <v>206.0</v>
      </c>
      <c r="B207" s="11" t="str">
        <f>'Master Schedule'!B207</f>
        <v/>
      </c>
      <c r="C207" s="7">
        <v>46440.0</v>
      </c>
      <c r="D207" s="8" t="str">
        <f t="shared" si="1"/>
        <v>Monday</v>
      </c>
      <c r="E207" s="31"/>
      <c r="F207" s="55"/>
      <c r="G207" s="11"/>
      <c r="H207" s="31"/>
      <c r="I207" s="11"/>
      <c r="J207" s="22"/>
      <c r="K207" s="32"/>
      <c r="L207" s="32"/>
      <c r="M207" s="32"/>
      <c r="N207" s="33"/>
      <c r="O207" s="62"/>
      <c r="P207" s="34" t="str">
        <f t="shared" si="2"/>
        <v/>
      </c>
    </row>
    <row r="208" ht="22.5" customHeight="1">
      <c r="A208" s="6">
        <v>207.0</v>
      </c>
      <c r="B208" s="11" t="str">
        <f>'Master Schedule'!B208</f>
        <v/>
      </c>
      <c r="C208" s="7">
        <v>46441.0</v>
      </c>
      <c r="D208" s="8" t="str">
        <f t="shared" si="1"/>
        <v>Tuesday</v>
      </c>
      <c r="E208" s="31"/>
      <c r="F208" s="55"/>
      <c r="G208" s="11"/>
      <c r="H208" s="31"/>
      <c r="I208" s="11"/>
      <c r="J208" s="22"/>
      <c r="K208" s="35"/>
      <c r="L208" s="35"/>
      <c r="M208" s="35"/>
      <c r="N208" s="36"/>
      <c r="O208" s="62"/>
      <c r="P208" s="34" t="str">
        <f t="shared" si="2"/>
        <v/>
      </c>
    </row>
    <row r="209" ht="22.5" customHeight="1">
      <c r="A209" s="6">
        <v>208.0</v>
      </c>
      <c r="B209" s="11" t="str">
        <f>'Master Schedule'!B209</f>
        <v/>
      </c>
      <c r="C209" s="7">
        <v>46442.0</v>
      </c>
      <c r="D209" s="8" t="str">
        <f t="shared" si="1"/>
        <v>Wednesday</v>
      </c>
      <c r="E209" s="31"/>
      <c r="F209" s="55"/>
      <c r="G209" s="11"/>
      <c r="H209" s="31"/>
      <c r="I209" s="11"/>
      <c r="J209" s="22"/>
      <c r="K209" s="32"/>
      <c r="L209" s="32"/>
      <c r="M209" s="32"/>
      <c r="N209" s="33"/>
      <c r="O209" s="62"/>
      <c r="P209" s="34" t="str">
        <f t="shared" si="2"/>
        <v/>
      </c>
    </row>
    <row r="210" ht="22.5" customHeight="1">
      <c r="A210" s="6">
        <v>209.0</v>
      </c>
      <c r="B210" s="11" t="str">
        <f>'Master Schedule'!B210</f>
        <v/>
      </c>
      <c r="C210" s="7">
        <v>46443.0</v>
      </c>
      <c r="D210" s="8" t="str">
        <f t="shared" si="1"/>
        <v>Thursday</v>
      </c>
      <c r="E210" s="31"/>
      <c r="F210" s="55"/>
      <c r="G210" s="11"/>
      <c r="H210" s="31"/>
      <c r="I210" s="11"/>
      <c r="J210" s="22"/>
      <c r="K210" s="35"/>
      <c r="L210" s="35"/>
      <c r="M210" s="35"/>
      <c r="N210" s="36"/>
      <c r="O210" s="62"/>
      <c r="P210" s="34" t="str">
        <f t="shared" si="2"/>
        <v/>
      </c>
    </row>
    <row r="211" ht="22.5" customHeight="1">
      <c r="A211" s="6">
        <v>210.0</v>
      </c>
      <c r="B211" s="11" t="str">
        <f>'Master Schedule'!B211</f>
        <v/>
      </c>
      <c r="C211" s="7">
        <v>46444.0</v>
      </c>
      <c r="D211" s="8" t="str">
        <f t="shared" si="1"/>
        <v>Friday</v>
      </c>
      <c r="E211" s="31"/>
      <c r="F211" s="55"/>
      <c r="G211" s="11"/>
      <c r="H211" s="31"/>
      <c r="I211" s="11"/>
      <c r="J211" s="22"/>
      <c r="K211" s="32"/>
      <c r="L211" s="32"/>
      <c r="M211" s="32"/>
      <c r="N211" s="33"/>
      <c r="O211" s="62"/>
      <c r="P211" s="34" t="str">
        <f t="shared" si="2"/>
        <v/>
      </c>
    </row>
    <row r="212" ht="22.5" customHeight="1">
      <c r="A212" s="6">
        <v>211.0</v>
      </c>
      <c r="B212" s="11" t="str">
        <f>'Master Schedule'!B212</f>
        <v/>
      </c>
      <c r="C212" s="7">
        <v>46445.0</v>
      </c>
      <c r="D212" s="8" t="str">
        <f t="shared" si="1"/>
        <v>Saturday</v>
      </c>
      <c r="E212" s="31"/>
      <c r="F212" s="55"/>
      <c r="G212" s="11"/>
      <c r="H212" s="31"/>
      <c r="I212" s="11"/>
      <c r="J212" s="22"/>
      <c r="K212" s="35"/>
      <c r="L212" s="35"/>
      <c r="M212" s="35"/>
      <c r="N212" s="36"/>
      <c r="O212" s="62"/>
      <c r="P212" s="34" t="str">
        <f t="shared" si="2"/>
        <v/>
      </c>
    </row>
    <row r="213" ht="22.5" customHeight="1">
      <c r="A213" s="6">
        <v>212.0</v>
      </c>
      <c r="B213" s="11" t="str">
        <f>'Master Schedule'!B213</f>
        <v/>
      </c>
      <c r="C213" s="7">
        <v>46446.0</v>
      </c>
      <c r="D213" s="8" t="str">
        <f t="shared" si="1"/>
        <v>Sunday</v>
      </c>
      <c r="E213" s="31"/>
      <c r="F213" s="55"/>
      <c r="G213" s="11"/>
      <c r="H213" s="31"/>
      <c r="I213" s="11"/>
      <c r="J213" s="22"/>
      <c r="K213" s="32"/>
      <c r="L213" s="32"/>
      <c r="M213" s="32"/>
      <c r="N213" s="33"/>
      <c r="O213" s="62"/>
      <c r="P213" s="34" t="str">
        <f t="shared" si="2"/>
        <v/>
      </c>
    </row>
    <row r="214" ht="22.5" customHeight="1">
      <c r="A214" s="6">
        <v>213.0</v>
      </c>
      <c r="B214" s="11" t="str">
        <f>'Master Schedule'!B214</f>
        <v/>
      </c>
      <c r="C214" s="7">
        <v>46447.0</v>
      </c>
      <c r="D214" s="8" t="str">
        <f t="shared" si="1"/>
        <v>Monday</v>
      </c>
      <c r="E214" s="31"/>
      <c r="F214" s="55"/>
      <c r="G214" s="11"/>
      <c r="H214" s="31"/>
      <c r="I214" s="11"/>
      <c r="J214" s="22"/>
      <c r="K214" s="35"/>
      <c r="L214" s="35"/>
      <c r="M214" s="35"/>
      <c r="N214" s="36"/>
      <c r="O214" s="62"/>
      <c r="P214" s="34" t="str">
        <f t="shared" si="2"/>
        <v/>
      </c>
    </row>
    <row r="215" ht="22.5" customHeight="1">
      <c r="A215" s="6">
        <v>214.0</v>
      </c>
      <c r="B215" s="11" t="str">
        <f>'Master Schedule'!B215</f>
        <v/>
      </c>
      <c r="C215" s="7">
        <v>46448.0</v>
      </c>
      <c r="D215" s="8" t="str">
        <f t="shared" si="1"/>
        <v>Tuesday</v>
      </c>
      <c r="E215" s="31"/>
      <c r="F215" s="55"/>
      <c r="G215" s="11"/>
      <c r="H215" s="31"/>
      <c r="I215" s="11"/>
      <c r="J215" s="22"/>
      <c r="K215" s="32"/>
      <c r="L215" s="32"/>
      <c r="M215" s="32"/>
      <c r="N215" s="33"/>
      <c r="O215" s="62"/>
      <c r="P215" s="34" t="str">
        <f t="shared" si="2"/>
        <v/>
      </c>
    </row>
    <row r="216" ht="22.5" customHeight="1">
      <c r="A216" s="6">
        <v>215.0</v>
      </c>
      <c r="B216" s="11" t="str">
        <f>'Master Schedule'!B216</f>
        <v/>
      </c>
      <c r="C216" s="7">
        <v>46449.0</v>
      </c>
      <c r="D216" s="8" t="str">
        <f t="shared" si="1"/>
        <v>Wednesday</v>
      </c>
      <c r="E216" s="31"/>
      <c r="F216" s="55"/>
      <c r="G216" s="11"/>
      <c r="H216" s="31"/>
      <c r="I216" s="11"/>
      <c r="J216" s="22"/>
      <c r="K216" s="35"/>
      <c r="L216" s="35"/>
      <c r="M216" s="35"/>
      <c r="N216" s="36"/>
      <c r="O216" s="62"/>
      <c r="P216" s="34" t="str">
        <f t="shared" si="2"/>
        <v/>
      </c>
    </row>
    <row r="217" ht="22.5" customHeight="1">
      <c r="A217" s="6">
        <v>216.0</v>
      </c>
      <c r="B217" s="11" t="str">
        <f>'Master Schedule'!B217</f>
        <v/>
      </c>
      <c r="C217" s="7">
        <v>46450.0</v>
      </c>
      <c r="D217" s="8" t="str">
        <f t="shared" si="1"/>
        <v>Thursday</v>
      </c>
      <c r="E217" s="31"/>
      <c r="F217" s="55"/>
      <c r="G217" s="11"/>
      <c r="H217" s="31"/>
      <c r="I217" s="11"/>
      <c r="J217" s="22"/>
      <c r="K217" s="32"/>
      <c r="L217" s="32"/>
      <c r="M217" s="32"/>
      <c r="N217" s="33"/>
      <c r="O217" s="62"/>
      <c r="P217" s="34" t="str">
        <f t="shared" si="2"/>
        <v/>
      </c>
    </row>
    <row r="218" ht="22.5" customHeight="1">
      <c r="A218" s="6">
        <v>217.0</v>
      </c>
      <c r="B218" s="11" t="str">
        <f>'Master Schedule'!B218</f>
        <v/>
      </c>
      <c r="C218" s="7">
        <v>46451.0</v>
      </c>
      <c r="D218" s="8" t="str">
        <f t="shared" si="1"/>
        <v>Friday</v>
      </c>
      <c r="E218" s="31"/>
      <c r="F218" s="55"/>
      <c r="G218" s="11"/>
      <c r="H218" s="31"/>
      <c r="I218" s="11"/>
      <c r="J218" s="22"/>
      <c r="K218" s="35"/>
      <c r="L218" s="35"/>
      <c r="M218" s="35"/>
      <c r="N218" s="36"/>
      <c r="O218" s="62"/>
      <c r="P218" s="34" t="str">
        <f t="shared" si="2"/>
        <v/>
      </c>
    </row>
    <row r="219" ht="22.5" customHeight="1">
      <c r="A219" s="6">
        <v>218.0</v>
      </c>
      <c r="B219" s="11" t="str">
        <f>'Master Schedule'!B219</f>
        <v/>
      </c>
      <c r="C219" s="7">
        <v>46452.0</v>
      </c>
      <c r="D219" s="8" t="str">
        <f t="shared" si="1"/>
        <v>Saturday</v>
      </c>
      <c r="E219" s="31"/>
      <c r="F219" s="55"/>
      <c r="G219" s="11"/>
      <c r="H219" s="31"/>
      <c r="I219" s="11"/>
      <c r="J219" s="22"/>
      <c r="K219" s="32"/>
      <c r="L219" s="32"/>
      <c r="M219" s="32"/>
      <c r="N219" s="33"/>
      <c r="O219" s="62"/>
      <c r="P219" s="34" t="str">
        <f t="shared" si="2"/>
        <v/>
      </c>
    </row>
    <row r="220" ht="22.5" customHeight="1">
      <c r="A220" s="6">
        <v>219.0</v>
      </c>
      <c r="B220" s="11" t="str">
        <f>'Master Schedule'!B220</f>
        <v/>
      </c>
      <c r="C220" s="7">
        <v>46453.0</v>
      </c>
      <c r="D220" s="8" t="str">
        <f t="shared" si="1"/>
        <v>Sunday</v>
      </c>
      <c r="E220" s="31"/>
      <c r="F220" s="55"/>
      <c r="G220" s="11"/>
      <c r="H220" s="31"/>
      <c r="I220" s="11"/>
      <c r="J220" s="22"/>
      <c r="K220" s="35"/>
      <c r="L220" s="35"/>
      <c r="M220" s="35"/>
      <c r="N220" s="36"/>
      <c r="O220" s="62"/>
      <c r="P220" s="34" t="str">
        <f t="shared" si="2"/>
        <v/>
      </c>
    </row>
    <row r="221" ht="22.5" customHeight="1">
      <c r="A221" s="6">
        <v>220.0</v>
      </c>
      <c r="B221" s="11" t="str">
        <f>'Master Schedule'!B221</f>
        <v/>
      </c>
      <c r="C221" s="7">
        <v>46454.0</v>
      </c>
      <c r="D221" s="8" t="str">
        <f t="shared" si="1"/>
        <v>Monday</v>
      </c>
      <c r="E221" s="31"/>
      <c r="F221" s="55"/>
      <c r="G221" s="11"/>
      <c r="H221" s="31"/>
      <c r="I221" s="11"/>
      <c r="J221" s="22"/>
      <c r="K221" s="32"/>
      <c r="L221" s="32"/>
      <c r="M221" s="32"/>
      <c r="N221" s="33"/>
      <c r="O221" s="62"/>
      <c r="P221" s="34" t="str">
        <f t="shared" si="2"/>
        <v/>
      </c>
    </row>
    <row r="222" ht="22.5" customHeight="1">
      <c r="A222" s="6">
        <v>221.0</v>
      </c>
      <c r="B222" s="11" t="str">
        <f>'Master Schedule'!B222</f>
        <v>Spring Break</v>
      </c>
      <c r="C222" s="7">
        <v>46455.0</v>
      </c>
      <c r="D222" s="8" t="str">
        <f t="shared" si="1"/>
        <v>Tuesday</v>
      </c>
      <c r="E222" s="31"/>
      <c r="F222" s="55"/>
      <c r="G222" s="11"/>
      <c r="H222" s="31"/>
      <c r="I222" s="11"/>
      <c r="J222" s="22"/>
      <c r="K222" s="35"/>
      <c r="L222" s="35"/>
      <c r="M222" s="35"/>
      <c r="N222" s="36"/>
      <c r="O222" s="62"/>
      <c r="P222" s="34" t="str">
        <f t="shared" si="2"/>
        <v/>
      </c>
    </row>
    <row r="223" ht="22.5" customHeight="1">
      <c r="A223" s="6">
        <v>222.0</v>
      </c>
      <c r="B223" s="11" t="str">
        <f>'Master Schedule'!B223</f>
        <v>Spring Break</v>
      </c>
      <c r="C223" s="7">
        <v>46456.0</v>
      </c>
      <c r="D223" s="8" t="str">
        <f t="shared" si="1"/>
        <v>Wednesday</v>
      </c>
      <c r="E223" s="31"/>
      <c r="F223" s="55"/>
      <c r="G223" s="11"/>
      <c r="H223" s="31"/>
      <c r="I223" s="11"/>
      <c r="J223" s="22"/>
      <c r="K223" s="32"/>
      <c r="L223" s="32"/>
      <c r="M223" s="32"/>
      <c r="N223" s="33"/>
      <c r="O223" s="62"/>
      <c r="P223" s="34" t="str">
        <f t="shared" si="2"/>
        <v/>
      </c>
    </row>
    <row r="224" ht="22.5" customHeight="1">
      <c r="A224" s="6">
        <v>223.0</v>
      </c>
      <c r="B224" s="11" t="str">
        <f>'Master Schedule'!B224</f>
        <v>Spring Break</v>
      </c>
      <c r="C224" s="7">
        <v>46457.0</v>
      </c>
      <c r="D224" s="8" t="str">
        <f t="shared" si="1"/>
        <v>Thursday</v>
      </c>
      <c r="E224" s="31"/>
      <c r="F224" s="55"/>
      <c r="G224" s="11"/>
      <c r="H224" s="31"/>
      <c r="I224" s="11"/>
      <c r="J224" s="22"/>
      <c r="K224" s="35"/>
      <c r="L224" s="35"/>
      <c r="M224" s="35"/>
      <c r="N224" s="36"/>
      <c r="O224" s="62"/>
      <c r="P224" s="34" t="str">
        <f t="shared" si="2"/>
        <v/>
      </c>
    </row>
    <row r="225" ht="22.5" customHeight="1">
      <c r="A225" s="6">
        <v>224.0</v>
      </c>
      <c r="B225" s="11" t="str">
        <f>'Master Schedule'!B225</f>
        <v>Spring Break</v>
      </c>
      <c r="C225" s="7">
        <v>46458.0</v>
      </c>
      <c r="D225" s="8" t="str">
        <f t="shared" si="1"/>
        <v>Friday</v>
      </c>
      <c r="E225" s="31"/>
      <c r="F225" s="55"/>
      <c r="G225" s="11"/>
      <c r="H225" s="31"/>
      <c r="I225" s="11"/>
      <c r="J225" s="22"/>
      <c r="K225" s="32"/>
      <c r="L225" s="32"/>
      <c r="M225" s="32"/>
      <c r="N225" s="33"/>
      <c r="O225" s="62"/>
      <c r="P225" s="34" t="str">
        <f t="shared" si="2"/>
        <v/>
      </c>
    </row>
    <row r="226" ht="22.5" customHeight="1">
      <c r="A226" s="6">
        <v>225.0</v>
      </c>
      <c r="B226" s="11" t="str">
        <f>'Master Schedule'!B226</f>
        <v>Spring Break</v>
      </c>
      <c r="C226" s="7">
        <v>46459.0</v>
      </c>
      <c r="D226" s="8" t="str">
        <f t="shared" si="1"/>
        <v>Saturday</v>
      </c>
      <c r="E226" s="31"/>
      <c r="F226" s="55"/>
      <c r="G226" s="11"/>
      <c r="H226" s="31"/>
      <c r="I226" s="11"/>
      <c r="J226" s="22"/>
      <c r="K226" s="35"/>
      <c r="L226" s="35"/>
      <c r="M226" s="35"/>
      <c r="N226" s="36"/>
      <c r="O226" s="62"/>
      <c r="P226" s="34" t="str">
        <f t="shared" si="2"/>
        <v/>
      </c>
    </row>
    <row r="227" ht="22.5" customHeight="1">
      <c r="A227" s="6">
        <v>226.0</v>
      </c>
      <c r="B227" s="11" t="str">
        <f>'Master Schedule'!B227</f>
        <v/>
      </c>
      <c r="C227" s="7">
        <v>46460.0</v>
      </c>
      <c r="D227" s="8" t="str">
        <f t="shared" si="1"/>
        <v>Sunday</v>
      </c>
      <c r="E227" s="31"/>
      <c r="F227" s="55"/>
      <c r="G227" s="11"/>
      <c r="H227" s="31"/>
      <c r="I227" s="11"/>
      <c r="J227" s="22"/>
      <c r="K227" s="32"/>
      <c r="L227" s="32"/>
      <c r="M227" s="32"/>
      <c r="N227" s="33"/>
      <c r="O227" s="62"/>
      <c r="P227" s="34" t="str">
        <f t="shared" si="2"/>
        <v/>
      </c>
    </row>
    <row r="228" ht="22.5" customHeight="1">
      <c r="A228" s="6">
        <v>227.0</v>
      </c>
      <c r="B228" s="11" t="str">
        <f>'Master Schedule'!B228</f>
        <v/>
      </c>
      <c r="C228" s="7">
        <v>46461.0</v>
      </c>
      <c r="D228" s="8" t="str">
        <f t="shared" si="1"/>
        <v>Monday</v>
      </c>
      <c r="E228" s="31"/>
      <c r="F228" s="55"/>
      <c r="G228" s="11"/>
      <c r="H228" s="31"/>
      <c r="I228" s="11"/>
      <c r="J228" s="22"/>
      <c r="K228" s="35"/>
      <c r="L228" s="35"/>
      <c r="M228" s="35"/>
      <c r="N228" s="36"/>
      <c r="O228" s="62"/>
      <c r="P228" s="34" t="str">
        <f t="shared" si="2"/>
        <v/>
      </c>
    </row>
    <row r="229" ht="22.5" customHeight="1">
      <c r="A229" s="6">
        <v>228.0</v>
      </c>
      <c r="B229" s="11" t="str">
        <f>'Master Schedule'!B229</f>
        <v/>
      </c>
      <c r="C229" s="7">
        <v>46462.0</v>
      </c>
      <c r="D229" s="8" t="str">
        <f t="shared" si="1"/>
        <v>Tuesday</v>
      </c>
      <c r="E229" s="31"/>
      <c r="F229" s="55"/>
      <c r="G229" s="11"/>
      <c r="H229" s="31"/>
      <c r="I229" s="11"/>
      <c r="J229" s="22"/>
      <c r="K229" s="32"/>
      <c r="L229" s="32"/>
      <c r="M229" s="32"/>
      <c r="N229" s="33"/>
      <c r="O229" s="62"/>
      <c r="P229" s="34" t="str">
        <f t="shared" si="2"/>
        <v/>
      </c>
    </row>
    <row r="230" ht="22.5" customHeight="1">
      <c r="A230" s="6">
        <v>229.0</v>
      </c>
      <c r="B230" s="11" t="str">
        <f>'Master Schedule'!B230</f>
        <v/>
      </c>
      <c r="C230" s="7">
        <v>46463.0</v>
      </c>
      <c r="D230" s="8" t="str">
        <f t="shared" si="1"/>
        <v>Wednesday</v>
      </c>
      <c r="E230" s="31"/>
      <c r="F230" s="55"/>
      <c r="G230" s="11"/>
      <c r="H230" s="31"/>
      <c r="I230" s="11"/>
      <c r="J230" s="22"/>
      <c r="K230" s="35"/>
      <c r="L230" s="35"/>
      <c r="M230" s="35"/>
      <c r="N230" s="36"/>
      <c r="O230" s="62"/>
      <c r="P230" s="34" t="str">
        <f t="shared" si="2"/>
        <v/>
      </c>
    </row>
    <row r="231" ht="22.5" customHeight="1">
      <c r="A231" s="6">
        <v>230.0</v>
      </c>
      <c r="B231" s="11" t="str">
        <f>'Master Schedule'!B231</f>
        <v/>
      </c>
      <c r="C231" s="7">
        <v>46464.0</v>
      </c>
      <c r="D231" s="8" t="str">
        <f t="shared" si="1"/>
        <v>Thursday</v>
      </c>
      <c r="E231" s="31"/>
      <c r="F231" s="55"/>
      <c r="G231" s="11"/>
      <c r="H231" s="31"/>
      <c r="I231" s="11"/>
      <c r="J231" s="22"/>
      <c r="K231" s="32"/>
      <c r="L231" s="32"/>
      <c r="M231" s="32"/>
      <c r="N231" s="33"/>
      <c r="O231" s="62"/>
      <c r="P231" s="34" t="str">
        <f t="shared" si="2"/>
        <v/>
      </c>
    </row>
    <row r="232" ht="22.5" customHeight="1">
      <c r="A232" s="6">
        <v>231.0</v>
      </c>
      <c r="B232" s="11" t="str">
        <f>'Master Schedule'!B232</f>
        <v/>
      </c>
      <c r="C232" s="7">
        <v>46465.0</v>
      </c>
      <c r="D232" s="8" t="str">
        <f t="shared" si="1"/>
        <v>Friday</v>
      </c>
      <c r="E232" s="31"/>
      <c r="F232" s="55"/>
      <c r="G232" s="11"/>
      <c r="H232" s="31"/>
      <c r="I232" s="11"/>
      <c r="J232" s="22"/>
      <c r="K232" s="35"/>
      <c r="L232" s="35"/>
      <c r="M232" s="35"/>
      <c r="N232" s="36"/>
      <c r="O232" s="62"/>
      <c r="P232" s="34" t="str">
        <f t="shared" si="2"/>
        <v/>
      </c>
    </row>
    <row r="233" ht="22.5" customHeight="1">
      <c r="A233" s="6">
        <v>232.0</v>
      </c>
      <c r="B233" s="11" t="str">
        <f>'Master Schedule'!B233</f>
        <v/>
      </c>
      <c r="C233" s="7">
        <v>46466.0</v>
      </c>
      <c r="D233" s="8" t="str">
        <f t="shared" si="1"/>
        <v>Saturday</v>
      </c>
      <c r="E233" s="31"/>
      <c r="F233" s="55"/>
      <c r="G233" s="11"/>
      <c r="H233" s="31"/>
      <c r="I233" s="11"/>
      <c r="J233" s="22"/>
      <c r="K233" s="32"/>
      <c r="L233" s="32"/>
      <c r="M233" s="32"/>
      <c r="N233" s="33"/>
      <c r="O233" s="62"/>
      <c r="P233" s="34" t="str">
        <f t="shared" si="2"/>
        <v/>
      </c>
    </row>
    <row r="234" ht="22.5" customHeight="1">
      <c r="A234" s="6">
        <v>233.0</v>
      </c>
      <c r="B234" s="11" t="str">
        <f>'Master Schedule'!B234</f>
        <v/>
      </c>
      <c r="C234" s="7">
        <v>46467.0</v>
      </c>
      <c r="D234" s="8" t="str">
        <f t="shared" si="1"/>
        <v>Sunday</v>
      </c>
      <c r="E234" s="31"/>
      <c r="F234" s="55"/>
      <c r="G234" s="11"/>
      <c r="H234" s="31"/>
      <c r="I234" s="11"/>
      <c r="J234" s="22"/>
      <c r="K234" s="35"/>
      <c r="L234" s="35"/>
      <c r="M234" s="35"/>
      <c r="N234" s="36"/>
      <c r="O234" s="62"/>
      <c r="P234" s="34" t="str">
        <f t="shared" si="2"/>
        <v/>
      </c>
    </row>
    <row r="235" ht="22.5" customHeight="1">
      <c r="A235" s="6">
        <v>234.0</v>
      </c>
      <c r="B235" s="11" t="str">
        <f>'Master Schedule'!B235</f>
        <v/>
      </c>
      <c r="C235" s="7">
        <v>46468.0</v>
      </c>
      <c r="D235" s="8" t="str">
        <f t="shared" si="1"/>
        <v>Monday</v>
      </c>
      <c r="E235" s="31"/>
      <c r="F235" s="55"/>
      <c r="G235" s="11"/>
      <c r="H235" s="31"/>
      <c r="I235" s="11"/>
      <c r="J235" s="22"/>
      <c r="K235" s="32"/>
      <c r="L235" s="32"/>
      <c r="M235" s="32"/>
      <c r="N235" s="33"/>
      <c r="O235" s="62"/>
      <c r="P235" s="34" t="str">
        <f t="shared" si="2"/>
        <v/>
      </c>
    </row>
    <row r="236" ht="22.5" customHeight="1">
      <c r="A236" s="6">
        <v>235.0</v>
      </c>
      <c r="B236" s="11" t="str">
        <f>'Master Schedule'!B236</f>
        <v/>
      </c>
      <c r="C236" s="7">
        <v>46469.0</v>
      </c>
      <c r="D236" s="8" t="str">
        <f t="shared" si="1"/>
        <v>Tuesday</v>
      </c>
      <c r="E236" s="31"/>
      <c r="F236" s="55"/>
      <c r="G236" s="11"/>
      <c r="H236" s="31"/>
      <c r="I236" s="11"/>
      <c r="J236" s="22"/>
      <c r="K236" s="35"/>
      <c r="L236" s="35"/>
      <c r="M236" s="35"/>
      <c r="N236" s="36"/>
      <c r="O236" s="62"/>
      <c r="P236" s="34" t="str">
        <f t="shared" si="2"/>
        <v/>
      </c>
    </row>
    <row r="237" ht="22.5" customHeight="1">
      <c r="A237" s="6">
        <v>236.0</v>
      </c>
      <c r="B237" s="11" t="str">
        <f>'Master Schedule'!B237</f>
        <v/>
      </c>
      <c r="C237" s="7">
        <v>46470.0</v>
      </c>
      <c r="D237" s="8" t="str">
        <f t="shared" si="1"/>
        <v>Wednesday</v>
      </c>
      <c r="E237" s="31"/>
      <c r="F237" s="55"/>
      <c r="G237" s="11"/>
      <c r="H237" s="31"/>
      <c r="I237" s="11"/>
      <c r="J237" s="22"/>
      <c r="K237" s="32"/>
      <c r="L237" s="32"/>
      <c r="M237" s="32"/>
      <c r="N237" s="33"/>
      <c r="O237" s="62"/>
      <c r="P237" s="34" t="str">
        <f t="shared" si="2"/>
        <v/>
      </c>
    </row>
    <row r="238" ht="22.5" customHeight="1">
      <c r="A238" s="6">
        <v>237.0</v>
      </c>
      <c r="B238" s="11" t="str">
        <f>'Master Schedule'!B238</f>
        <v/>
      </c>
      <c r="C238" s="7">
        <v>46471.0</v>
      </c>
      <c r="D238" s="8" t="str">
        <f t="shared" si="1"/>
        <v>Thursday</v>
      </c>
      <c r="E238" s="31"/>
      <c r="F238" s="55"/>
      <c r="G238" s="11"/>
      <c r="H238" s="31"/>
      <c r="I238" s="11"/>
      <c r="J238" s="22"/>
      <c r="K238" s="35"/>
      <c r="L238" s="35"/>
      <c r="M238" s="35"/>
      <c r="N238" s="36"/>
      <c r="O238" s="62"/>
      <c r="P238" s="34" t="str">
        <f t="shared" si="2"/>
        <v/>
      </c>
    </row>
    <row r="239" ht="22.5" customHeight="1">
      <c r="A239" s="6">
        <v>238.0</v>
      </c>
      <c r="B239" s="11" t="str">
        <f>'Master Schedule'!B239</f>
        <v/>
      </c>
      <c r="C239" s="7">
        <v>46472.0</v>
      </c>
      <c r="D239" s="8" t="str">
        <f t="shared" si="1"/>
        <v>Friday</v>
      </c>
      <c r="E239" s="31"/>
      <c r="F239" s="55"/>
      <c r="G239" s="11"/>
      <c r="H239" s="31"/>
      <c r="I239" s="11"/>
      <c r="J239" s="22"/>
      <c r="K239" s="32"/>
      <c r="L239" s="32"/>
      <c r="M239" s="32"/>
      <c r="N239" s="33"/>
      <c r="O239" s="62"/>
      <c r="P239" s="34" t="str">
        <f t="shared" si="2"/>
        <v/>
      </c>
    </row>
    <row r="240" ht="22.5" customHeight="1">
      <c r="A240" s="6">
        <v>239.0</v>
      </c>
      <c r="B240" s="11" t="str">
        <f>'Master Schedule'!B240</f>
        <v/>
      </c>
      <c r="C240" s="7">
        <v>46473.0</v>
      </c>
      <c r="D240" s="8" t="str">
        <f t="shared" si="1"/>
        <v>Saturday</v>
      </c>
      <c r="E240" s="31"/>
      <c r="F240" s="55"/>
      <c r="G240" s="11"/>
      <c r="H240" s="31"/>
      <c r="I240" s="11"/>
      <c r="J240" s="22"/>
      <c r="K240" s="35"/>
      <c r="L240" s="35"/>
      <c r="M240" s="35"/>
      <c r="N240" s="36"/>
      <c r="O240" s="62"/>
      <c r="P240" s="34" t="str">
        <f t="shared" si="2"/>
        <v/>
      </c>
    </row>
    <row r="241" ht="22.5" customHeight="1">
      <c r="A241" s="6">
        <v>240.0</v>
      </c>
      <c r="B241" s="11" t="str">
        <f>'Master Schedule'!B241</f>
        <v/>
      </c>
      <c r="C241" s="7">
        <v>46474.0</v>
      </c>
      <c r="D241" s="8" t="str">
        <f t="shared" si="1"/>
        <v>Sunday</v>
      </c>
      <c r="E241" s="31"/>
      <c r="F241" s="55"/>
      <c r="G241" s="11"/>
      <c r="H241" s="31"/>
      <c r="I241" s="11"/>
      <c r="J241" s="22"/>
      <c r="K241" s="32"/>
      <c r="L241" s="32"/>
      <c r="M241" s="32"/>
      <c r="N241" s="33"/>
      <c r="O241" s="62"/>
      <c r="P241" s="34" t="str">
        <f t="shared" si="2"/>
        <v/>
      </c>
    </row>
    <row r="242" ht="22.5" customHeight="1">
      <c r="A242" s="6">
        <v>241.0</v>
      </c>
      <c r="B242" s="11" t="str">
        <f>'Master Schedule'!B242</f>
        <v/>
      </c>
      <c r="C242" s="7">
        <v>46475.0</v>
      </c>
      <c r="D242" s="8" t="str">
        <f t="shared" si="1"/>
        <v>Monday</v>
      </c>
      <c r="E242" s="31"/>
      <c r="F242" s="55"/>
      <c r="G242" s="11"/>
      <c r="H242" s="31"/>
      <c r="I242" s="11"/>
      <c r="J242" s="22"/>
      <c r="K242" s="35"/>
      <c r="L242" s="35"/>
      <c r="M242" s="35"/>
      <c r="N242" s="36"/>
      <c r="O242" s="62"/>
      <c r="P242" s="34" t="str">
        <f t="shared" si="2"/>
        <v/>
      </c>
    </row>
    <row r="243" ht="22.5" customHeight="1">
      <c r="A243" s="6">
        <v>242.0</v>
      </c>
      <c r="B243" s="11" t="str">
        <f>'Master Schedule'!B243</f>
        <v/>
      </c>
      <c r="C243" s="7">
        <v>46476.0</v>
      </c>
      <c r="D243" s="8" t="str">
        <f t="shared" si="1"/>
        <v>Tuesday</v>
      </c>
      <c r="E243" s="31"/>
      <c r="F243" s="55"/>
      <c r="G243" s="11"/>
      <c r="H243" s="31"/>
      <c r="I243" s="11"/>
      <c r="J243" s="22"/>
      <c r="K243" s="32"/>
      <c r="L243" s="32"/>
      <c r="M243" s="32"/>
      <c r="N243" s="33"/>
      <c r="O243" s="62"/>
      <c r="P243" s="34" t="str">
        <f t="shared" si="2"/>
        <v/>
      </c>
    </row>
    <row r="244" ht="22.5" customHeight="1">
      <c r="A244" s="6">
        <v>243.0</v>
      </c>
      <c r="B244" s="11" t="str">
        <f>'Master Schedule'!B244</f>
        <v/>
      </c>
      <c r="C244" s="7">
        <v>46477.0</v>
      </c>
      <c r="D244" s="8" t="str">
        <f t="shared" si="1"/>
        <v>Wednesday</v>
      </c>
      <c r="E244" s="31"/>
      <c r="F244" s="55"/>
      <c r="G244" s="11"/>
      <c r="H244" s="31"/>
      <c r="I244" s="11"/>
      <c r="J244" s="22"/>
      <c r="K244" s="35"/>
      <c r="L244" s="35"/>
      <c r="M244" s="35"/>
      <c r="N244" s="36"/>
      <c r="O244" s="62"/>
      <c r="P244" s="34" t="str">
        <f t="shared" si="2"/>
        <v/>
      </c>
    </row>
    <row r="245" ht="22.5" customHeight="1">
      <c r="A245" s="6">
        <v>244.0</v>
      </c>
      <c r="B245" s="11" t="str">
        <f>'Master Schedule'!B245</f>
        <v/>
      </c>
      <c r="C245" s="7">
        <v>46478.0</v>
      </c>
      <c r="D245" s="8" t="str">
        <f t="shared" si="1"/>
        <v>Thursday</v>
      </c>
      <c r="E245" s="31"/>
      <c r="F245" s="55"/>
      <c r="G245" s="11"/>
      <c r="H245" s="31"/>
      <c r="I245" s="11"/>
      <c r="J245" s="22"/>
      <c r="K245" s="32"/>
      <c r="L245" s="32"/>
      <c r="M245" s="32"/>
      <c r="N245" s="33"/>
      <c r="O245" s="62"/>
      <c r="P245" s="34" t="str">
        <f t="shared" si="2"/>
        <v/>
      </c>
    </row>
    <row r="246" ht="22.5" customHeight="1">
      <c r="A246" s="6">
        <v>245.0</v>
      </c>
      <c r="B246" s="11" t="str">
        <f>'Master Schedule'!B246</f>
        <v/>
      </c>
      <c r="C246" s="7">
        <v>46479.0</v>
      </c>
      <c r="D246" s="8" t="str">
        <f t="shared" si="1"/>
        <v>Friday</v>
      </c>
      <c r="E246" s="31"/>
      <c r="F246" s="55"/>
      <c r="G246" s="11"/>
      <c r="H246" s="31"/>
      <c r="I246" s="11"/>
      <c r="J246" s="22"/>
      <c r="K246" s="35"/>
      <c r="L246" s="35"/>
      <c r="M246" s="35"/>
      <c r="N246" s="36"/>
      <c r="O246" s="62"/>
      <c r="P246" s="34" t="str">
        <f t="shared" si="2"/>
        <v/>
      </c>
    </row>
    <row r="247" ht="22.5" customHeight="1">
      <c r="A247" s="6">
        <v>246.0</v>
      </c>
      <c r="B247" s="11" t="str">
        <f>'Master Schedule'!B247</f>
        <v/>
      </c>
      <c r="C247" s="7">
        <v>46480.0</v>
      </c>
      <c r="D247" s="8" t="str">
        <f t="shared" si="1"/>
        <v>Saturday</v>
      </c>
      <c r="E247" s="31"/>
      <c r="F247" s="55"/>
      <c r="G247" s="11"/>
      <c r="H247" s="31"/>
      <c r="I247" s="11"/>
      <c r="J247" s="22"/>
      <c r="K247" s="32"/>
      <c r="L247" s="32"/>
      <c r="M247" s="32"/>
      <c r="N247" s="33"/>
      <c r="O247" s="62"/>
      <c r="P247" s="34" t="str">
        <f t="shared" si="2"/>
        <v/>
      </c>
    </row>
    <row r="248" ht="22.5" customHeight="1">
      <c r="A248" s="6">
        <v>247.0</v>
      </c>
      <c r="B248" s="11" t="str">
        <f>'Master Schedule'!B248</f>
        <v/>
      </c>
      <c r="C248" s="7">
        <v>46481.0</v>
      </c>
      <c r="D248" s="8" t="str">
        <f t="shared" si="1"/>
        <v>Sunday</v>
      </c>
      <c r="E248" s="31"/>
      <c r="F248" s="55"/>
      <c r="G248" s="11"/>
      <c r="H248" s="31"/>
      <c r="I248" s="11"/>
      <c r="J248" s="22"/>
      <c r="K248" s="35"/>
      <c r="L248" s="35"/>
      <c r="M248" s="35"/>
      <c r="N248" s="36"/>
      <c r="O248" s="62"/>
      <c r="P248" s="34" t="str">
        <f t="shared" si="2"/>
        <v/>
      </c>
    </row>
    <row r="249" ht="22.5" customHeight="1">
      <c r="A249" s="6">
        <v>248.0</v>
      </c>
      <c r="B249" s="11" t="str">
        <f>'Master Schedule'!B249</f>
        <v/>
      </c>
      <c r="C249" s="7">
        <v>46482.0</v>
      </c>
      <c r="D249" s="8" t="str">
        <f t="shared" si="1"/>
        <v>Monday</v>
      </c>
      <c r="E249" s="31"/>
      <c r="F249" s="55"/>
      <c r="G249" s="11"/>
      <c r="H249" s="31"/>
      <c r="I249" s="11"/>
      <c r="J249" s="22"/>
      <c r="K249" s="32"/>
      <c r="L249" s="32"/>
      <c r="M249" s="32"/>
      <c r="N249" s="33"/>
      <c r="O249" s="62"/>
      <c r="P249" s="34" t="str">
        <f t="shared" si="2"/>
        <v/>
      </c>
    </row>
    <row r="250" ht="22.5" customHeight="1">
      <c r="A250" s="6">
        <v>249.0</v>
      </c>
      <c r="B250" s="11" t="str">
        <f>'Master Schedule'!B250</f>
        <v/>
      </c>
      <c r="C250" s="7">
        <v>46483.0</v>
      </c>
      <c r="D250" s="8" t="str">
        <f t="shared" si="1"/>
        <v>Tuesday</v>
      </c>
      <c r="E250" s="31"/>
      <c r="F250" s="55"/>
      <c r="G250" s="11"/>
      <c r="H250" s="31"/>
      <c r="I250" s="11"/>
      <c r="J250" s="22"/>
      <c r="K250" s="35"/>
      <c r="L250" s="35"/>
      <c r="M250" s="35"/>
      <c r="N250" s="36"/>
      <c r="O250" s="62"/>
      <c r="P250" s="34" t="str">
        <f t="shared" si="2"/>
        <v/>
      </c>
    </row>
    <row r="251" ht="22.5" customHeight="1">
      <c r="A251" s="6">
        <v>250.0</v>
      </c>
      <c r="B251" s="11" t="str">
        <f>'Master Schedule'!B251</f>
        <v/>
      </c>
      <c r="C251" s="7">
        <v>46484.0</v>
      </c>
      <c r="D251" s="8" t="str">
        <f t="shared" si="1"/>
        <v>Wednesday</v>
      </c>
      <c r="E251" s="31"/>
      <c r="F251" s="55"/>
      <c r="G251" s="11"/>
      <c r="H251" s="31"/>
      <c r="I251" s="11"/>
      <c r="J251" s="22"/>
      <c r="K251" s="32"/>
      <c r="L251" s="32"/>
      <c r="M251" s="32"/>
      <c r="N251" s="33"/>
      <c r="O251" s="62"/>
      <c r="P251" s="34" t="str">
        <f t="shared" si="2"/>
        <v/>
      </c>
    </row>
    <row r="252" ht="22.5" customHeight="1">
      <c r="A252" s="6">
        <v>251.0</v>
      </c>
      <c r="B252" s="11" t="str">
        <f>'Master Schedule'!B252</f>
        <v/>
      </c>
      <c r="C252" s="7">
        <v>46485.0</v>
      </c>
      <c r="D252" s="8" t="str">
        <f t="shared" si="1"/>
        <v>Thursday</v>
      </c>
      <c r="E252" s="31"/>
      <c r="F252" s="55"/>
      <c r="G252" s="11"/>
      <c r="H252" s="31"/>
      <c r="I252" s="11"/>
      <c r="J252" s="22"/>
      <c r="K252" s="35"/>
      <c r="L252" s="35"/>
      <c r="M252" s="35"/>
      <c r="N252" s="36"/>
      <c r="O252" s="62"/>
      <c r="P252" s="34" t="str">
        <f t="shared" si="2"/>
        <v/>
      </c>
    </row>
    <row r="253" ht="22.5" customHeight="1">
      <c r="A253" s="6">
        <v>252.0</v>
      </c>
      <c r="B253" s="11" t="str">
        <f>'Master Schedule'!B253</f>
        <v/>
      </c>
      <c r="C253" s="7">
        <v>46486.0</v>
      </c>
      <c r="D253" s="8" t="str">
        <f t="shared" si="1"/>
        <v>Friday</v>
      </c>
      <c r="E253" s="31"/>
      <c r="F253" s="55"/>
      <c r="G253" s="11"/>
      <c r="H253" s="31"/>
      <c r="I253" s="11"/>
      <c r="J253" s="22"/>
      <c r="K253" s="32"/>
      <c r="L253" s="32"/>
      <c r="M253" s="32"/>
      <c r="N253" s="33"/>
      <c r="O253" s="62"/>
      <c r="P253" s="34" t="str">
        <f t="shared" si="2"/>
        <v/>
      </c>
    </row>
    <row r="254" ht="22.5" customHeight="1">
      <c r="A254" s="6">
        <v>253.0</v>
      </c>
      <c r="B254" s="11" t="str">
        <f>'Master Schedule'!B254</f>
        <v/>
      </c>
      <c r="C254" s="7">
        <v>46487.0</v>
      </c>
      <c r="D254" s="8" t="str">
        <f t="shared" si="1"/>
        <v>Saturday</v>
      </c>
      <c r="E254" s="31"/>
      <c r="F254" s="55"/>
      <c r="G254" s="11"/>
      <c r="H254" s="31"/>
      <c r="I254" s="11"/>
      <c r="J254" s="22"/>
      <c r="K254" s="35"/>
      <c r="L254" s="35"/>
      <c r="M254" s="35"/>
      <c r="N254" s="36"/>
      <c r="O254" s="62"/>
      <c r="P254" s="34" t="str">
        <f t="shared" si="2"/>
        <v/>
      </c>
    </row>
    <row r="255" ht="22.5" customHeight="1">
      <c r="A255" s="6">
        <v>254.0</v>
      </c>
      <c r="B255" s="11" t="str">
        <f>'Master Schedule'!B255</f>
        <v/>
      </c>
      <c r="C255" s="7">
        <v>46488.0</v>
      </c>
      <c r="D255" s="8" t="str">
        <f t="shared" si="1"/>
        <v>Sunday</v>
      </c>
      <c r="E255" s="31"/>
      <c r="F255" s="55"/>
      <c r="G255" s="11"/>
      <c r="H255" s="31"/>
      <c r="I255" s="11"/>
      <c r="J255" s="22"/>
      <c r="K255" s="32"/>
      <c r="L255" s="32"/>
      <c r="M255" s="32"/>
      <c r="N255" s="33"/>
      <c r="O255" s="62"/>
      <c r="P255" s="34" t="str">
        <f t="shared" si="2"/>
        <v/>
      </c>
    </row>
    <row r="256" ht="22.5" customHeight="1">
      <c r="A256" s="6">
        <v>255.0</v>
      </c>
      <c r="B256" s="11" t="str">
        <f>'Master Schedule'!B256</f>
        <v/>
      </c>
      <c r="C256" s="7">
        <v>46489.0</v>
      </c>
      <c r="D256" s="8" t="str">
        <f t="shared" si="1"/>
        <v>Monday</v>
      </c>
      <c r="E256" s="31"/>
      <c r="F256" s="55"/>
      <c r="G256" s="11"/>
      <c r="H256" s="31"/>
      <c r="I256" s="11"/>
      <c r="J256" s="22"/>
      <c r="K256" s="35"/>
      <c r="L256" s="35"/>
      <c r="M256" s="35"/>
      <c r="N256" s="36"/>
      <c r="O256" s="62"/>
      <c r="P256" s="34" t="str">
        <f t="shared" si="2"/>
        <v/>
      </c>
    </row>
    <row r="257" ht="22.5" customHeight="1">
      <c r="A257" s="6">
        <v>256.0</v>
      </c>
      <c r="B257" s="11" t="str">
        <f>'Master Schedule'!B257</f>
        <v/>
      </c>
      <c r="C257" s="7">
        <v>46490.0</v>
      </c>
      <c r="D257" s="8" t="str">
        <f t="shared" si="1"/>
        <v>Tuesday</v>
      </c>
      <c r="E257" s="31"/>
      <c r="F257" s="55"/>
      <c r="G257" s="11"/>
      <c r="H257" s="31"/>
      <c r="I257" s="11"/>
      <c r="J257" s="22"/>
      <c r="K257" s="32"/>
      <c r="L257" s="32"/>
      <c r="M257" s="32"/>
      <c r="N257" s="33"/>
      <c r="O257" s="62"/>
      <c r="P257" s="34" t="str">
        <f t="shared" si="2"/>
        <v/>
      </c>
    </row>
    <row r="258" ht="22.5" customHeight="1">
      <c r="A258" s="6">
        <v>257.0</v>
      </c>
      <c r="B258" s="11" t="str">
        <f>'Master Schedule'!B258</f>
        <v/>
      </c>
      <c r="C258" s="7">
        <v>46491.0</v>
      </c>
      <c r="D258" s="8" t="str">
        <f t="shared" si="1"/>
        <v>Wednesday</v>
      </c>
      <c r="E258" s="31"/>
      <c r="F258" s="55"/>
      <c r="G258" s="11"/>
      <c r="H258" s="31"/>
      <c r="I258" s="11"/>
      <c r="J258" s="22"/>
      <c r="K258" s="35"/>
      <c r="L258" s="35"/>
      <c r="M258" s="35"/>
      <c r="N258" s="36"/>
      <c r="O258" s="62"/>
      <c r="P258" s="34" t="str">
        <f t="shared" si="2"/>
        <v/>
      </c>
    </row>
    <row r="259" ht="22.5" customHeight="1">
      <c r="A259" s="6">
        <v>258.0</v>
      </c>
      <c r="B259" s="11" t="str">
        <f>'Master Schedule'!B259</f>
        <v/>
      </c>
      <c r="C259" s="7">
        <v>46492.0</v>
      </c>
      <c r="D259" s="8" t="str">
        <f t="shared" si="1"/>
        <v>Thursday</v>
      </c>
      <c r="E259" s="31"/>
      <c r="F259" s="55"/>
      <c r="G259" s="11"/>
      <c r="H259" s="31"/>
      <c r="I259" s="11"/>
      <c r="J259" s="22"/>
      <c r="K259" s="32"/>
      <c r="L259" s="32"/>
      <c r="M259" s="32"/>
      <c r="N259" s="33"/>
      <c r="O259" s="62"/>
      <c r="P259" s="34" t="str">
        <f t="shared" si="2"/>
        <v/>
      </c>
    </row>
    <row r="260" ht="22.5" customHeight="1">
      <c r="A260" s="6">
        <v>259.0</v>
      </c>
      <c r="B260" s="11" t="str">
        <f>'Master Schedule'!B260</f>
        <v/>
      </c>
      <c r="C260" s="7">
        <v>46493.0</v>
      </c>
      <c r="D260" s="8" t="str">
        <f t="shared" si="1"/>
        <v>Friday</v>
      </c>
      <c r="E260" s="31"/>
      <c r="F260" s="55"/>
      <c r="G260" s="11"/>
      <c r="H260" s="31"/>
      <c r="I260" s="11"/>
      <c r="J260" s="22"/>
      <c r="K260" s="35"/>
      <c r="L260" s="35"/>
      <c r="M260" s="35"/>
      <c r="N260" s="36"/>
      <c r="O260" s="62"/>
      <c r="P260" s="34" t="str">
        <f t="shared" si="2"/>
        <v/>
      </c>
    </row>
    <row r="261" ht="22.5" customHeight="1">
      <c r="A261" s="6">
        <v>260.0</v>
      </c>
      <c r="B261" s="11" t="str">
        <f>'Master Schedule'!B261</f>
        <v/>
      </c>
      <c r="C261" s="7">
        <v>46494.0</v>
      </c>
      <c r="D261" s="8" t="str">
        <f t="shared" si="1"/>
        <v>Saturday</v>
      </c>
      <c r="E261" s="31"/>
      <c r="F261" s="55"/>
      <c r="G261" s="11"/>
      <c r="H261" s="31"/>
      <c r="I261" s="11"/>
      <c r="J261" s="22"/>
      <c r="K261" s="32"/>
      <c r="L261" s="32"/>
      <c r="M261" s="32"/>
      <c r="N261" s="33"/>
      <c r="O261" s="62"/>
      <c r="P261" s="34" t="str">
        <f t="shared" si="2"/>
        <v/>
      </c>
    </row>
    <row r="262" ht="22.5" customHeight="1">
      <c r="A262" s="6">
        <v>261.0</v>
      </c>
      <c r="B262" s="11" t="str">
        <f>'Master Schedule'!B262</f>
        <v/>
      </c>
      <c r="C262" s="7">
        <v>46495.0</v>
      </c>
      <c r="D262" s="8" t="str">
        <f t="shared" si="1"/>
        <v>Sunday</v>
      </c>
      <c r="E262" s="31"/>
      <c r="F262" s="55"/>
      <c r="G262" s="11"/>
      <c r="H262" s="31"/>
      <c r="I262" s="11"/>
      <c r="J262" s="22"/>
      <c r="K262" s="35"/>
      <c r="L262" s="35"/>
      <c r="M262" s="35"/>
      <c r="N262" s="36"/>
      <c r="O262" s="62"/>
      <c r="P262" s="34" t="str">
        <f t="shared" si="2"/>
        <v/>
      </c>
    </row>
    <row r="263" ht="22.5" customHeight="1">
      <c r="A263" s="6">
        <v>262.0</v>
      </c>
      <c r="B263" s="11" t="str">
        <f>'Master Schedule'!B263</f>
        <v/>
      </c>
      <c r="C263" s="7">
        <v>46496.0</v>
      </c>
      <c r="D263" s="8" t="str">
        <f t="shared" si="1"/>
        <v>Monday</v>
      </c>
      <c r="E263" s="31"/>
      <c r="F263" s="55"/>
      <c r="G263" s="11"/>
      <c r="H263" s="31"/>
      <c r="I263" s="11"/>
      <c r="J263" s="22"/>
      <c r="K263" s="32"/>
      <c r="L263" s="32"/>
      <c r="M263" s="32"/>
      <c r="N263" s="33"/>
      <c r="O263" s="62"/>
      <c r="P263" s="34" t="str">
        <f t="shared" si="2"/>
        <v/>
      </c>
    </row>
    <row r="264" ht="22.5" customHeight="1">
      <c r="A264" s="6">
        <v>263.0</v>
      </c>
      <c r="B264" s="11" t="str">
        <f>'Master Schedule'!B264</f>
        <v/>
      </c>
      <c r="C264" s="7">
        <v>46497.0</v>
      </c>
      <c r="D264" s="8" t="str">
        <f t="shared" si="1"/>
        <v>Tuesday</v>
      </c>
      <c r="E264" s="31"/>
      <c r="F264" s="55"/>
      <c r="G264" s="11"/>
      <c r="H264" s="31"/>
      <c r="I264" s="11"/>
      <c r="J264" s="22"/>
      <c r="K264" s="35"/>
      <c r="L264" s="35"/>
      <c r="M264" s="35"/>
      <c r="N264" s="36"/>
      <c r="O264" s="62"/>
      <c r="P264" s="34" t="str">
        <f t="shared" si="2"/>
        <v/>
      </c>
    </row>
    <row r="265" ht="22.5" customHeight="1">
      <c r="A265" s="6">
        <v>264.0</v>
      </c>
      <c r="B265" s="11" t="str">
        <f>'Master Schedule'!B265</f>
        <v/>
      </c>
      <c r="C265" s="7">
        <v>46498.0</v>
      </c>
      <c r="D265" s="8" t="str">
        <f t="shared" si="1"/>
        <v>Wednesday</v>
      </c>
      <c r="E265" s="31"/>
      <c r="F265" s="55"/>
      <c r="G265" s="11"/>
      <c r="H265" s="31"/>
      <c r="I265" s="11"/>
      <c r="J265" s="22"/>
      <c r="K265" s="32"/>
      <c r="L265" s="32"/>
      <c r="M265" s="32"/>
      <c r="N265" s="33"/>
      <c r="O265" s="62"/>
      <c r="P265" s="34" t="str">
        <f t="shared" si="2"/>
        <v/>
      </c>
    </row>
    <row r="266" ht="22.5" customHeight="1">
      <c r="A266" s="6">
        <v>265.0</v>
      </c>
      <c r="B266" s="11" t="str">
        <f>'Master Schedule'!B266</f>
        <v/>
      </c>
      <c r="C266" s="7">
        <v>46499.0</v>
      </c>
      <c r="D266" s="8" t="str">
        <f t="shared" si="1"/>
        <v>Thursday</v>
      </c>
      <c r="E266" s="31"/>
      <c r="F266" s="55"/>
      <c r="G266" s="11"/>
      <c r="H266" s="31"/>
      <c r="I266" s="11"/>
      <c r="J266" s="22"/>
      <c r="K266" s="35"/>
      <c r="L266" s="35"/>
      <c r="M266" s="35"/>
      <c r="N266" s="36"/>
      <c r="O266" s="62"/>
      <c r="P266" s="34" t="str">
        <f t="shared" si="2"/>
        <v/>
      </c>
    </row>
    <row r="267" ht="22.5" customHeight="1">
      <c r="A267" s="6">
        <v>266.0</v>
      </c>
      <c r="B267" s="11" t="str">
        <f>'Master Schedule'!B267</f>
        <v/>
      </c>
      <c r="C267" s="7">
        <v>46500.0</v>
      </c>
      <c r="D267" s="8" t="str">
        <f t="shared" si="1"/>
        <v>Friday</v>
      </c>
      <c r="E267" s="31"/>
      <c r="F267" s="55"/>
      <c r="G267" s="11"/>
      <c r="H267" s="31"/>
      <c r="I267" s="11"/>
      <c r="J267" s="22"/>
      <c r="K267" s="32"/>
      <c r="L267" s="32"/>
      <c r="M267" s="32"/>
      <c r="N267" s="33"/>
      <c r="O267" s="62"/>
      <c r="P267" s="34" t="str">
        <f t="shared" si="2"/>
        <v/>
      </c>
    </row>
    <row r="268" ht="22.5" customHeight="1">
      <c r="A268" s="6">
        <v>267.0</v>
      </c>
      <c r="B268" s="11" t="str">
        <f>'Master Schedule'!B268</f>
        <v/>
      </c>
      <c r="C268" s="7">
        <v>46501.0</v>
      </c>
      <c r="D268" s="8" t="str">
        <f t="shared" si="1"/>
        <v>Saturday</v>
      </c>
      <c r="E268" s="31"/>
      <c r="F268" s="55"/>
      <c r="G268" s="11"/>
      <c r="H268" s="31"/>
      <c r="I268" s="11"/>
      <c r="J268" s="22"/>
      <c r="K268" s="35"/>
      <c r="L268" s="35"/>
      <c r="M268" s="35"/>
      <c r="N268" s="36"/>
      <c r="O268" s="62"/>
      <c r="P268" s="34" t="str">
        <f t="shared" si="2"/>
        <v/>
      </c>
    </row>
    <row r="269" ht="22.5" customHeight="1">
      <c r="A269" s="6">
        <v>268.0</v>
      </c>
      <c r="B269" s="11" t="str">
        <f>'Master Schedule'!B269</f>
        <v/>
      </c>
      <c r="C269" s="7">
        <v>46502.0</v>
      </c>
      <c r="D269" s="8" t="str">
        <f t="shared" si="1"/>
        <v>Sunday</v>
      </c>
      <c r="E269" s="31"/>
      <c r="F269" s="55"/>
      <c r="G269" s="11"/>
      <c r="H269" s="31"/>
      <c r="I269" s="11"/>
      <c r="J269" s="22"/>
      <c r="K269" s="32"/>
      <c r="L269" s="32"/>
      <c r="M269" s="32"/>
      <c r="N269" s="33"/>
      <c r="O269" s="62"/>
      <c r="P269" s="34" t="str">
        <f t="shared" si="2"/>
        <v/>
      </c>
    </row>
    <row r="270" ht="22.5" customHeight="1">
      <c r="A270" s="6">
        <v>269.0</v>
      </c>
      <c r="B270" s="11" t="str">
        <f>'Master Schedule'!B270</f>
        <v/>
      </c>
      <c r="C270" s="7">
        <v>46503.0</v>
      </c>
      <c r="D270" s="8" t="str">
        <f t="shared" si="1"/>
        <v>Monday</v>
      </c>
      <c r="E270" s="31"/>
      <c r="F270" s="55"/>
      <c r="G270" s="11"/>
      <c r="H270" s="31"/>
      <c r="I270" s="11"/>
      <c r="J270" s="22"/>
      <c r="K270" s="35"/>
      <c r="L270" s="35"/>
      <c r="M270" s="35"/>
      <c r="N270" s="36"/>
      <c r="O270" s="62"/>
      <c r="P270" s="34" t="str">
        <f t="shared" si="2"/>
        <v/>
      </c>
    </row>
    <row r="271" ht="22.5" customHeight="1">
      <c r="A271" s="6">
        <v>270.0</v>
      </c>
      <c r="B271" s="11" t="str">
        <f>'Master Schedule'!B271</f>
        <v/>
      </c>
      <c r="C271" s="7">
        <v>46504.0</v>
      </c>
      <c r="D271" s="8" t="str">
        <f t="shared" si="1"/>
        <v>Tuesday</v>
      </c>
      <c r="E271" s="31"/>
      <c r="F271" s="55"/>
      <c r="G271" s="11"/>
      <c r="H271" s="31"/>
      <c r="I271" s="11"/>
      <c r="J271" s="22"/>
      <c r="K271" s="32"/>
      <c r="L271" s="32"/>
      <c r="M271" s="32"/>
      <c r="N271" s="33"/>
      <c r="O271" s="62"/>
      <c r="P271" s="34" t="str">
        <f t="shared" si="2"/>
        <v/>
      </c>
    </row>
    <row r="272" ht="22.5" customHeight="1">
      <c r="A272" s="6">
        <v>271.0</v>
      </c>
      <c r="B272" s="11" t="str">
        <f>'Master Schedule'!B272</f>
        <v/>
      </c>
      <c r="C272" s="7">
        <v>46505.0</v>
      </c>
      <c r="D272" s="8" t="str">
        <f t="shared" si="1"/>
        <v>Wednesday</v>
      </c>
      <c r="E272" s="31"/>
      <c r="F272" s="55"/>
      <c r="G272" s="11"/>
      <c r="H272" s="31"/>
      <c r="I272" s="11"/>
      <c r="J272" s="22"/>
      <c r="K272" s="35"/>
      <c r="L272" s="35"/>
      <c r="M272" s="35"/>
      <c r="N272" s="36"/>
      <c r="O272" s="62"/>
      <c r="P272" s="34" t="str">
        <f t="shared" si="2"/>
        <v/>
      </c>
    </row>
    <row r="273" ht="22.5" customHeight="1">
      <c r="A273" s="6">
        <v>272.0</v>
      </c>
      <c r="B273" s="11" t="str">
        <f>'Master Schedule'!B273</f>
        <v/>
      </c>
      <c r="C273" s="7">
        <v>46506.0</v>
      </c>
      <c r="D273" s="8" t="str">
        <f t="shared" si="1"/>
        <v>Thursday</v>
      </c>
      <c r="E273" s="31"/>
      <c r="F273" s="55"/>
      <c r="G273" s="11"/>
      <c r="H273" s="31"/>
      <c r="I273" s="11"/>
      <c r="J273" s="22"/>
      <c r="K273" s="32"/>
      <c r="L273" s="32"/>
      <c r="M273" s="32"/>
      <c r="N273" s="33"/>
      <c r="O273" s="62"/>
      <c r="P273" s="34" t="str">
        <f t="shared" si="2"/>
        <v/>
      </c>
    </row>
    <row r="274" ht="22.5" customHeight="1">
      <c r="A274" s="6">
        <v>273.0</v>
      </c>
      <c r="B274" s="11" t="str">
        <f>'Master Schedule'!B274</f>
        <v/>
      </c>
      <c r="C274" s="7">
        <v>46507.0</v>
      </c>
      <c r="D274" s="8" t="str">
        <f t="shared" si="1"/>
        <v>Friday</v>
      </c>
      <c r="E274" s="31"/>
      <c r="F274" s="55"/>
      <c r="G274" s="11"/>
      <c r="H274" s="31"/>
      <c r="I274" s="11"/>
      <c r="J274" s="22"/>
      <c r="K274" s="35"/>
      <c r="L274" s="35"/>
      <c r="M274" s="35"/>
      <c r="N274" s="36"/>
      <c r="O274" s="62"/>
      <c r="P274" s="34" t="str">
        <f t="shared" si="2"/>
        <v/>
      </c>
    </row>
    <row r="275" ht="22.5" customHeight="1">
      <c r="A275" s="6">
        <v>274.0</v>
      </c>
      <c r="B275" s="11" t="str">
        <f>'Master Schedule'!B275</f>
        <v/>
      </c>
      <c r="C275" s="7">
        <v>46508.0</v>
      </c>
      <c r="D275" s="8" t="str">
        <f t="shared" si="1"/>
        <v>Saturday</v>
      </c>
      <c r="E275" s="31"/>
      <c r="F275" s="55"/>
      <c r="G275" s="11"/>
      <c r="H275" s="31"/>
      <c r="I275" s="11"/>
      <c r="J275" s="22"/>
      <c r="K275" s="32"/>
      <c r="L275" s="32"/>
      <c r="M275" s="32"/>
      <c r="N275" s="33"/>
      <c r="O275" s="62"/>
      <c r="P275" s="34" t="str">
        <f t="shared" si="2"/>
        <v/>
      </c>
    </row>
    <row r="276" ht="22.5" customHeight="1">
      <c r="A276" s="6">
        <v>275.0</v>
      </c>
      <c r="B276" s="11" t="str">
        <f>'Master Schedule'!B276</f>
        <v/>
      </c>
      <c r="C276" s="7">
        <v>46509.0</v>
      </c>
      <c r="D276" s="8" t="str">
        <f t="shared" si="1"/>
        <v>Sunday</v>
      </c>
      <c r="E276" s="31"/>
      <c r="F276" s="55"/>
      <c r="G276" s="11"/>
      <c r="H276" s="31"/>
      <c r="I276" s="11"/>
      <c r="J276" s="22"/>
      <c r="K276" s="35"/>
      <c r="L276" s="35"/>
      <c r="M276" s="35"/>
      <c r="N276" s="36"/>
      <c r="O276" s="62"/>
      <c r="P276" s="34" t="str">
        <f t="shared" si="2"/>
        <v/>
      </c>
    </row>
    <row r="277" ht="22.5" customHeight="1">
      <c r="A277" s="6">
        <v>276.0</v>
      </c>
      <c r="B277" s="11" t="str">
        <f>'Master Schedule'!B277</f>
        <v/>
      </c>
      <c r="C277" s="7">
        <v>46510.0</v>
      </c>
      <c r="D277" s="8" t="str">
        <f t="shared" si="1"/>
        <v>Monday</v>
      </c>
      <c r="E277" s="31"/>
      <c r="F277" s="55"/>
      <c r="G277" s="11"/>
      <c r="H277" s="31"/>
      <c r="I277" s="11"/>
      <c r="J277" s="22"/>
      <c r="K277" s="32"/>
      <c r="L277" s="32"/>
      <c r="M277" s="32"/>
      <c r="N277" s="33"/>
      <c r="O277" s="62"/>
      <c r="P277" s="34" t="str">
        <f t="shared" si="2"/>
        <v/>
      </c>
    </row>
    <row r="278" ht="22.5" customHeight="1">
      <c r="A278" s="6">
        <v>277.0</v>
      </c>
      <c r="B278" s="11" t="str">
        <f>'Master Schedule'!B278</f>
        <v/>
      </c>
      <c r="C278" s="7">
        <v>46511.0</v>
      </c>
      <c r="D278" s="8" t="str">
        <f t="shared" si="1"/>
        <v>Tuesday</v>
      </c>
      <c r="E278" s="31"/>
      <c r="F278" s="55"/>
      <c r="G278" s="11"/>
      <c r="H278" s="31"/>
      <c r="I278" s="11"/>
      <c r="J278" s="22"/>
      <c r="K278" s="35"/>
      <c r="L278" s="35"/>
      <c r="M278" s="35"/>
      <c r="N278" s="36"/>
      <c r="O278" s="62"/>
      <c r="P278" s="34" t="str">
        <f t="shared" si="2"/>
        <v/>
      </c>
    </row>
    <row r="279" ht="22.5" customHeight="1">
      <c r="A279" s="6">
        <v>278.0</v>
      </c>
      <c r="B279" s="11" t="str">
        <f>'Master Schedule'!B279</f>
        <v/>
      </c>
      <c r="C279" s="7">
        <v>46512.0</v>
      </c>
      <c r="D279" s="8" t="str">
        <f t="shared" si="1"/>
        <v>Wednesday</v>
      </c>
      <c r="E279" s="31"/>
      <c r="F279" s="55"/>
      <c r="G279" s="11"/>
      <c r="H279" s="31"/>
      <c r="I279" s="11"/>
      <c r="J279" s="22"/>
      <c r="K279" s="32"/>
      <c r="L279" s="32"/>
      <c r="M279" s="32"/>
      <c r="N279" s="33"/>
      <c r="O279" s="62"/>
      <c r="P279" s="34" t="str">
        <f t="shared" si="2"/>
        <v/>
      </c>
    </row>
    <row r="280" ht="22.5" customHeight="1">
      <c r="A280" s="6">
        <v>279.0</v>
      </c>
      <c r="B280" s="11" t="str">
        <f>'Master Schedule'!B280</f>
        <v/>
      </c>
      <c r="C280" s="7">
        <v>46513.0</v>
      </c>
      <c r="D280" s="8" t="str">
        <f t="shared" si="1"/>
        <v>Thursday</v>
      </c>
      <c r="E280" s="31"/>
      <c r="F280" s="55"/>
      <c r="G280" s="11"/>
      <c r="H280" s="31"/>
      <c r="I280" s="11"/>
      <c r="J280" s="22"/>
      <c r="K280" s="35"/>
      <c r="L280" s="35"/>
      <c r="M280" s="35"/>
      <c r="N280" s="36"/>
      <c r="O280" s="62"/>
      <c r="P280" s="34" t="str">
        <f t="shared" si="2"/>
        <v/>
      </c>
    </row>
    <row r="281" ht="22.5" customHeight="1">
      <c r="A281" s="6">
        <v>280.0</v>
      </c>
      <c r="B281" s="11" t="str">
        <f>'Master Schedule'!B281</f>
        <v/>
      </c>
      <c r="C281" s="7">
        <v>46514.0</v>
      </c>
      <c r="D281" s="8" t="str">
        <f t="shared" si="1"/>
        <v>Friday</v>
      </c>
      <c r="E281" s="31"/>
      <c r="F281" s="55"/>
      <c r="G281" s="11"/>
      <c r="H281" s="31"/>
      <c r="I281" s="11"/>
      <c r="J281" s="22"/>
      <c r="K281" s="32"/>
      <c r="L281" s="32"/>
      <c r="M281" s="32"/>
      <c r="N281" s="33"/>
      <c r="O281" s="62"/>
      <c r="P281" s="34" t="str">
        <f t="shared" si="2"/>
        <v/>
      </c>
    </row>
    <row r="282" ht="22.5" customHeight="1">
      <c r="A282" s="6">
        <v>281.0</v>
      </c>
      <c r="B282" s="11" t="str">
        <f>'Master Schedule'!B282</f>
        <v/>
      </c>
      <c r="C282" s="7">
        <v>46515.0</v>
      </c>
      <c r="D282" s="8" t="str">
        <f t="shared" si="1"/>
        <v>Saturday</v>
      </c>
      <c r="E282" s="31"/>
      <c r="F282" s="55"/>
      <c r="G282" s="11"/>
      <c r="H282" s="31"/>
      <c r="I282" s="11"/>
      <c r="J282" s="22"/>
      <c r="K282" s="35"/>
      <c r="L282" s="35"/>
      <c r="M282" s="35"/>
      <c r="N282" s="36"/>
      <c r="O282" s="62"/>
      <c r="P282" s="34" t="str">
        <f t="shared" si="2"/>
        <v/>
      </c>
    </row>
    <row r="283" ht="22.5" customHeight="1">
      <c r="A283" s="6">
        <v>282.0</v>
      </c>
      <c r="B283" s="11" t="str">
        <f>'Master Schedule'!B283</f>
        <v/>
      </c>
      <c r="C283" s="7">
        <v>46516.0</v>
      </c>
      <c r="D283" s="8" t="str">
        <f t="shared" si="1"/>
        <v>Sunday</v>
      </c>
      <c r="E283" s="31"/>
      <c r="F283" s="55"/>
      <c r="G283" s="11"/>
      <c r="H283" s="31"/>
      <c r="I283" s="11"/>
      <c r="J283" s="22"/>
      <c r="K283" s="32"/>
      <c r="L283" s="32"/>
      <c r="M283" s="32"/>
      <c r="N283" s="33"/>
      <c r="O283" s="62"/>
      <c r="P283" s="34" t="str">
        <f t="shared" si="2"/>
        <v/>
      </c>
    </row>
    <row r="284" ht="22.5" customHeight="1">
      <c r="A284" s="6">
        <v>283.0</v>
      </c>
      <c r="B284" s="11" t="str">
        <f>'Master Schedule'!B284</f>
        <v/>
      </c>
      <c r="C284" s="7">
        <v>46517.0</v>
      </c>
      <c r="D284" s="8" t="str">
        <f t="shared" si="1"/>
        <v>Monday</v>
      </c>
      <c r="E284" s="31"/>
      <c r="F284" s="55"/>
      <c r="G284" s="11"/>
      <c r="H284" s="31"/>
      <c r="I284" s="11"/>
      <c r="J284" s="22"/>
      <c r="K284" s="35"/>
      <c r="L284" s="35"/>
      <c r="M284" s="35"/>
      <c r="N284" s="36"/>
      <c r="O284" s="62"/>
      <c r="P284" s="34" t="str">
        <f t="shared" si="2"/>
        <v/>
      </c>
    </row>
    <row r="285" ht="22.5" customHeight="1">
      <c r="A285" s="6">
        <v>284.0</v>
      </c>
      <c r="B285" s="11" t="str">
        <f>'Master Schedule'!B285</f>
        <v/>
      </c>
      <c r="C285" s="7">
        <v>46518.0</v>
      </c>
      <c r="D285" s="8" t="str">
        <f t="shared" si="1"/>
        <v>Tuesday</v>
      </c>
      <c r="E285" s="31"/>
      <c r="F285" s="55"/>
      <c r="G285" s="11"/>
      <c r="H285" s="31"/>
      <c r="I285" s="11"/>
      <c r="J285" s="22"/>
      <c r="K285" s="32"/>
      <c r="L285" s="32"/>
      <c r="M285" s="32"/>
      <c r="N285" s="33"/>
      <c r="O285" s="62"/>
      <c r="P285" s="34" t="str">
        <f t="shared" si="2"/>
        <v/>
      </c>
    </row>
    <row r="286" ht="22.5" customHeight="1">
      <c r="A286" s="6">
        <v>285.0</v>
      </c>
      <c r="B286" s="11" t="str">
        <f>'Master Schedule'!B286</f>
        <v/>
      </c>
      <c r="C286" s="7">
        <v>46519.0</v>
      </c>
      <c r="D286" s="8" t="str">
        <f t="shared" si="1"/>
        <v>Wednesday</v>
      </c>
      <c r="E286" s="31"/>
      <c r="F286" s="55"/>
      <c r="G286" s="11"/>
      <c r="H286" s="31"/>
      <c r="I286" s="11"/>
      <c r="J286" s="22"/>
      <c r="K286" s="35"/>
      <c r="L286" s="35"/>
      <c r="M286" s="35"/>
      <c r="N286" s="36"/>
      <c r="O286" s="62"/>
      <c r="P286" s="34" t="str">
        <f t="shared" si="2"/>
        <v/>
      </c>
    </row>
    <row r="287" ht="22.5" customHeight="1">
      <c r="A287" s="6">
        <v>286.0</v>
      </c>
      <c r="B287" s="11" t="str">
        <f>'Master Schedule'!B287</f>
        <v/>
      </c>
      <c r="C287" s="7">
        <v>46520.0</v>
      </c>
      <c r="D287" s="8" t="str">
        <f t="shared" si="1"/>
        <v>Thursday</v>
      </c>
      <c r="E287" s="31"/>
      <c r="F287" s="55"/>
      <c r="G287" s="11"/>
      <c r="H287" s="31"/>
      <c r="I287" s="11"/>
      <c r="J287" s="22"/>
      <c r="K287" s="32"/>
      <c r="L287" s="32"/>
      <c r="M287" s="32"/>
      <c r="N287" s="33"/>
      <c r="O287" s="62"/>
      <c r="P287" s="34" t="str">
        <f t="shared" si="2"/>
        <v/>
      </c>
    </row>
    <row r="288" ht="22.5" customHeight="1">
      <c r="A288" s="6">
        <v>287.0</v>
      </c>
      <c r="B288" s="11" t="str">
        <f>'Master Schedule'!B288</f>
        <v/>
      </c>
      <c r="C288" s="7">
        <v>46521.0</v>
      </c>
      <c r="D288" s="8" t="str">
        <f t="shared" si="1"/>
        <v>Friday</v>
      </c>
      <c r="E288" s="31"/>
      <c r="F288" s="55"/>
      <c r="G288" s="11"/>
      <c r="H288" s="31"/>
      <c r="I288" s="11"/>
      <c r="J288" s="22"/>
      <c r="K288" s="35"/>
      <c r="L288" s="35"/>
      <c r="M288" s="35"/>
      <c r="N288" s="36"/>
      <c r="O288" s="62"/>
      <c r="P288" s="34" t="str">
        <f t="shared" si="2"/>
        <v/>
      </c>
    </row>
    <row r="289" ht="22.5" customHeight="1">
      <c r="A289" s="6">
        <v>288.0</v>
      </c>
      <c r="B289" s="11" t="str">
        <f>'Master Schedule'!B289</f>
        <v/>
      </c>
      <c r="C289" s="7">
        <v>46522.0</v>
      </c>
      <c r="D289" s="8" t="str">
        <f t="shared" si="1"/>
        <v>Saturday</v>
      </c>
      <c r="E289" s="31"/>
      <c r="F289" s="55"/>
      <c r="G289" s="11"/>
      <c r="H289" s="31"/>
      <c r="I289" s="11"/>
      <c r="J289" s="22"/>
      <c r="K289" s="32"/>
      <c r="L289" s="32"/>
      <c r="M289" s="32"/>
      <c r="N289" s="33"/>
      <c r="O289" s="62"/>
      <c r="P289" s="34" t="str">
        <f t="shared" si="2"/>
        <v/>
      </c>
    </row>
    <row r="290" ht="22.5" customHeight="1">
      <c r="A290" s="6">
        <v>289.0</v>
      </c>
      <c r="B290" s="11" t="str">
        <f>'Master Schedule'!B290</f>
        <v/>
      </c>
      <c r="C290" s="7">
        <v>46523.0</v>
      </c>
      <c r="D290" s="8" t="str">
        <f t="shared" si="1"/>
        <v>Sunday</v>
      </c>
      <c r="E290" s="31"/>
      <c r="F290" s="55"/>
      <c r="G290" s="11"/>
      <c r="H290" s="31"/>
      <c r="I290" s="11"/>
      <c r="J290" s="22"/>
      <c r="K290" s="35"/>
      <c r="L290" s="35"/>
      <c r="M290" s="35"/>
      <c r="N290" s="36"/>
      <c r="O290" s="62"/>
      <c r="P290" s="34" t="str">
        <f t="shared" si="2"/>
        <v/>
      </c>
    </row>
    <row r="291" ht="22.5" customHeight="1">
      <c r="A291" s="6">
        <v>290.0</v>
      </c>
      <c r="B291" s="11" t="str">
        <f>'Master Schedule'!B291</f>
        <v/>
      </c>
      <c r="C291" s="7">
        <v>46524.0</v>
      </c>
      <c r="D291" s="8" t="str">
        <f t="shared" si="1"/>
        <v>Monday</v>
      </c>
      <c r="E291" s="31"/>
      <c r="F291" s="55"/>
      <c r="G291" s="11"/>
      <c r="H291" s="31"/>
      <c r="I291" s="11"/>
      <c r="J291" s="22"/>
      <c r="K291" s="32"/>
      <c r="L291" s="32"/>
      <c r="M291" s="32"/>
      <c r="N291" s="33"/>
      <c r="O291" s="62"/>
      <c r="P291" s="34" t="str">
        <f t="shared" si="2"/>
        <v/>
      </c>
    </row>
    <row r="292" ht="22.5" customHeight="1">
      <c r="A292" s="6">
        <v>291.0</v>
      </c>
      <c r="B292" s="11" t="str">
        <f>'Master Schedule'!B292</f>
        <v/>
      </c>
      <c r="C292" s="7">
        <v>46525.0</v>
      </c>
      <c r="D292" s="8" t="str">
        <f t="shared" si="1"/>
        <v>Tuesday</v>
      </c>
      <c r="E292" s="31"/>
      <c r="F292" s="55"/>
      <c r="G292" s="11"/>
      <c r="H292" s="31"/>
      <c r="I292" s="11"/>
      <c r="J292" s="22"/>
      <c r="K292" s="35"/>
      <c r="L292" s="35"/>
      <c r="M292" s="35"/>
      <c r="N292" s="36"/>
      <c r="O292" s="62"/>
      <c r="P292" s="34" t="str">
        <f t="shared" si="2"/>
        <v/>
      </c>
    </row>
    <row r="293" ht="22.5" customHeight="1">
      <c r="A293" s="6">
        <v>292.0</v>
      </c>
      <c r="B293" s="11" t="str">
        <f>'Master Schedule'!B293</f>
        <v/>
      </c>
      <c r="C293" s="7">
        <v>46526.0</v>
      </c>
      <c r="D293" s="8" t="str">
        <f t="shared" si="1"/>
        <v>Wednesday</v>
      </c>
      <c r="E293" s="31"/>
      <c r="F293" s="55"/>
      <c r="G293" s="11"/>
      <c r="H293" s="31"/>
      <c r="I293" s="11"/>
      <c r="J293" s="22"/>
      <c r="K293" s="32"/>
      <c r="L293" s="32"/>
      <c r="M293" s="32"/>
      <c r="N293" s="33"/>
      <c r="O293" s="62"/>
      <c r="P293" s="34" t="str">
        <f t="shared" si="2"/>
        <v/>
      </c>
    </row>
    <row r="294" ht="22.5" customHeight="1">
      <c r="A294" s="6">
        <v>293.0</v>
      </c>
      <c r="B294" s="11" t="str">
        <f>'Master Schedule'!B294</f>
        <v/>
      </c>
      <c r="C294" s="7">
        <v>46527.0</v>
      </c>
      <c r="D294" s="8" t="str">
        <f t="shared" si="1"/>
        <v>Thursday</v>
      </c>
      <c r="E294" s="31"/>
      <c r="F294" s="55"/>
      <c r="G294" s="11"/>
      <c r="H294" s="31"/>
      <c r="I294" s="11"/>
      <c r="J294" s="22"/>
      <c r="K294" s="35"/>
      <c r="L294" s="35"/>
      <c r="M294" s="35"/>
      <c r="N294" s="36"/>
      <c r="O294" s="62"/>
      <c r="P294" s="34" t="str">
        <f t="shared" si="2"/>
        <v/>
      </c>
    </row>
    <row r="295" ht="22.5" customHeight="1">
      <c r="A295" s="6">
        <v>294.0</v>
      </c>
      <c r="B295" s="11" t="str">
        <f>'Master Schedule'!B295</f>
        <v/>
      </c>
      <c r="C295" s="7">
        <v>46528.0</v>
      </c>
      <c r="D295" s="8" t="str">
        <f t="shared" si="1"/>
        <v>Friday</v>
      </c>
      <c r="E295" s="31"/>
      <c r="F295" s="55"/>
      <c r="G295" s="11"/>
      <c r="H295" s="31"/>
      <c r="I295" s="11"/>
      <c r="J295" s="22"/>
      <c r="K295" s="32"/>
      <c r="L295" s="32"/>
      <c r="M295" s="32"/>
      <c r="N295" s="33"/>
      <c r="O295" s="62"/>
      <c r="P295" s="34" t="str">
        <f t="shared" si="2"/>
        <v/>
      </c>
    </row>
    <row r="296" ht="22.5" customHeight="1">
      <c r="A296" s="6">
        <v>295.0</v>
      </c>
      <c r="B296" s="11" t="str">
        <f>'Master Schedule'!B296</f>
        <v/>
      </c>
      <c r="C296" s="7">
        <v>46529.0</v>
      </c>
      <c r="D296" s="8" t="str">
        <f t="shared" si="1"/>
        <v>Saturday</v>
      </c>
      <c r="E296" s="31"/>
      <c r="F296" s="55"/>
      <c r="G296" s="11"/>
      <c r="H296" s="31"/>
      <c r="I296" s="11"/>
      <c r="J296" s="22"/>
      <c r="K296" s="35"/>
      <c r="L296" s="35"/>
      <c r="M296" s="35"/>
      <c r="N296" s="36"/>
      <c r="O296" s="62"/>
      <c r="P296" s="34" t="str">
        <f t="shared" si="2"/>
        <v/>
      </c>
    </row>
    <row r="297" ht="22.5" customHeight="1">
      <c r="A297" s="6">
        <v>296.0</v>
      </c>
      <c r="B297" s="11" t="str">
        <f>'Master Schedule'!B297</f>
        <v/>
      </c>
      <c r="C297" s="7">
        <v>46530.0</v>
      </c>
      <c r="D297" s="8" t="str">
        <f t="shared" si="1"/>
        <v>Sunday</v>
      </c>
      <c r="E297" s="31"/>
      <c r="F297" s="55"/>
      <c r="G297" s="11"/>
      <c r="H297" s="31"/>
      <c r="I297" s="11"/>
      <c r="J297" s="22"/>
      <c r="K297" s="32"/>
      <c r="L297" s="32"/>
      <c r="M297" s="32"/>
      <c r="N297" s="33"/>
      <c r="O297" s="62"/>
      <c r="P297" s="34" t="str">
        <f t="shared" si="2"/>
        <v/>
      </c>
    </row>
    <row r="298" ht="22.5" customHeight="1">
      <c r="A298" s="6">
        <v>297.0</v>
      </c>
      <c r="B298" s="11" t="str">
        <f>'Master Schedule'!B298</f>
        <v/>
      </c>
      <c r="C298" s="7">
        <v>46531.0</v>
      </c>
      <c r="D298" s="8" t="str">
        <f t="shared" si="1"/>
        <v>Monday</v>
      </c>
      <c r="E298" s="31"/>
      <c r="F298" s="55"/>
      <c r="G298" s="11"/>
      <c r="H298" s="31"/>
      <c r="I298" s="11"/>
      <c r="J298" s="22"/>
      <c r="K298" s="35"/>
      <c r="L298" s="35"/>
      <c r="M298" s="35"/>
      <c r="N298" s="36"/>
      <c r="O298" s="62"/>
      <c r="P298" s="34" t="str">
        <f t="shared" si="2"/>
        <v/>
      </c>
    </row>
    <row r="299" ht="22.5" customHeight="1">
      <c r="A299" s="6">
        <v>298.0</v>
      </c>
      <c r="B299" s="11" t="str">
        <f>'Master Schedule'!B299</f>
        <v/>
      </c>
      <c r="C299" s="7">
        <v>46532.0</v>
      </c>
      <c r="D299" s="8" t="str">
        <f t="shared" si="1"/>
        <v>Tuesday</v>
      </c>
      <c r="E299" s="31"/>
      <c r="F299" s="55"/>
      <c r="G299" s="11"/>
      <c r="H299" s="31"/>
      <c r="I299" s="11"/>
      <c r="J299" s="22"/>
      <c r="K299" s="32"/>
      <c r="L299" s="32"/>
      <c r="M299" s="32"/>
      <c r="N299" s="33"/>
      <c r="O299" s="62"/>
      <c r="P299" s="34" t="str">
        <f t="shared" si="2"/>
        <v/>
      </c>
    </row>
    <row r="300" ht="22.5" customHeight="1">
      <c r="A300" s="6">
        <v>299.0</v>
      </c>
      <c r="B300" s="11" t="str">
        <f>'Master Schedule'!B300</f>
        <v/>
      </c>
      <c r="C300" s="7">
        <v>46533.0</v>
      </c>
      <c r="D300" s="8" t="str">
        <f t="shared" si="1"/>
        <v>Wednesday</v>
      </c>
      <c r="E300" s="31"/>
      <c r="F300" s="55"/>
      <c r="G300" s="11"/>
      <c r="H300" s="31"/>
      <c r="I300" s="11"/>
      <c r="J300" s="22"/>
      <c r="K300" s="35"/>
      <c r="L300" s="35"/>
      <c r="M300" s="35"/>
      <c r="N300" s="36"/>
      <c r="O300" s="62"/>
      <c r="P300" s="34" t="str">
        <f t="shared" si="2"/>
        <v/>
      </c>
    </row>
    <row r="301" ht="22.5" customHeight="1">
      <c r="A301" s="6">
        <v>300.0</v>
      </c>
      <c r="B301" s="11" t="str">
        <f>'Master Schedule'!B301</f>
        <v/>
      </c>
      <c r="C301" s="7">
        <v>46534.0</v>
      </c>
      <c r="D301" s="8" t="str">
        <f t="shared" si="1"/>
        <v>Thursday</v>
      </c>
      <c r="E301" s="31"/>
      <c r="F301" s="55"/>
      <c r="G301" s="11"/>
      <c r="H301" s="31"/>
      <c r="I301" s="11"/>
      <c r="J301" s="22"/>
      <c r="K301" s="32"/>
      <c r="L301" s="32"/>
      <c r="M301" s="32"/>
      <c r="N301" s="33"/>
      <c r="O301" s="62"/>
      <c r="P301" s="34" t="str">
        <f t="shared" si="2"/>
        <v/>
      </c>
    </row>
    <row r="302" ht="22.5" customHeight="1">
      <c r="A302" s="6">
        <v>301.0</v>
      </c>
      <c r="B302" s="11" t="str">
        <f>'Master Schedule'!B302</f>
        <v/>
      </c>
      <c r="C302" s="7">
        <v>46535.0</v>
      </c>
      <c r="D302" s="8" t="str">
        <f t="shared" si="1"/>
        <v>Friday</v>
      </c>
      <c r="E302" s="31"/>
      <c r="F302" s="55"/>
      <c r="G302" s="11"/>
      <c r="H302" s="31"/>
      <c r="I302" s="11"/>
      <c r="J302" s="22"/>
      <c r="K302" s="35"/>
      <c r="L302" s="35"/>
      <c r="M302" s="35"/>
      <c r="N302" s="36"/>
      <c r="O302" s="62"/>
      <c r="P302" s="34" t="str">
        <f t="shared" si="2"/>
        <v/>
      </c>
    </row>
    <row r="303" ht="22.5" customHeight="1">
      <c r="A303" s="6">
        <v>302.0</v>
      </c>
      <c r="B303" s="11" t="str">
        <f>'Master Schedule'!B303</f>
        <v/>
      </c>
      <c r="C303" s="7">
        <v>46536.0</v>
      </c>
      <c r="D303" s="8" t="str">
        <f t="shared" si="1"/>
        <v>Saturday</v>
      </c>
      <c r="E303" s="31"/>
      <c r="F303" s="55"/>
      <c r="G303" s="11"/>
      <c r="H303" s="31"/>
      <c r="I303" s="11"/>
      <c r="J303" s="22"/>
      <c r="K303" s="32"/>
      <c r="L303" s="32"/>
      <c r="M303" s="32"/>
      <c r="N303" s="33"/>
      <c r="O303" s="62"/>
      <c r="P303" s="34" t="str">
        <f t="shared" si="2"/>
        <v/>
      </c>
    </row>
    <row r="304" ht="22.5" customHeight="1">
      <c r="A304" s="6">
        <v>303.0</v>
      </c>
      <c r="B304" s="11" t="str">
        <f>'Master Schedule'!B304</f>
        <v/>
      </c>
      <c r="C304" s="7">
        <v>46537.0</v>
      </c>
      <c r="D304" s="8" t="str">
        <f t="shared" si="1"/>
        <v>Sunday</v>
      </c>
      <c r="E304" s="31"/>
      <c r="F304" s="55"/>
      <c r="G304" s="11"/>
      <c r="H304" s="31"/>
      <c r="I304" s="11"/>
      <c r="J304" s="22"/>
      <c r="K304" s="35"/>
      <c r="L304" s="35"/>
      <c r="M304" s="35"/>
      <c r="N304" s="36"/>
      <c r="O304" s="62"/>
      <c r="P304" s="34" t="str">
        <f t="shared" si="2"/>
        <v/>
      </c>
    </row>
    <row r="305" ht="22.5" customHeight="1">
      <c r="A305" s="6">
        <v>304.0</v>
      </c>
      <c r="B305" s="11" t="str">
        <f>'Master Schedule'!B305</f>
        <v/>
      </c>
      <c r="C305" s="7">
        <v>46538.0</v>
      </c>
      <c r="D305" s="8" t="str">
        <f t="shared" si="1"/>
        <v>Monday</v>
      </c>
      <c r="E305" s="31"/>
      <c r="F305" s="55"/>
      <c r="G305" s="11"/>
      <c r="H305" s="31"/>
      <c r="I305" s="11"/>
      <c r="J305" s="22"/>
      <c r="K305" s="32"/>
      <c r="L305" s="32"/>
      <c r="M305" s="32"/>
      <c r="N305" s="33"/>
      <c r="O305" s="62"/>
      <c r="P305" s="34" t="str">
        <f t="shared" si="2"/>
        <v/>
      </c>
    </row>
  </sheetData>
  <dataValidations>
    <dataValidation type="custom" allowBlank="1" showDropDown="1" sqref="F2:F305">
      <formula1>OR(TIMEVALUE(TEXT(F2, "hh:mm:ss"))=F2, AND(ISNUMBER(F2), LEFT(CELL("format", F2))="D"))</formula1>
    </dataValidation>
    <dataValidation type="list" allowBlank="1" sqref="M2:N305">
      <formula1>"✅,⌛️,❌"</formula1>
    </dataValidation>
    <dataValidation type="custom" allowBlank="1" showDropDown="1" sqref="C2:C305">
      <formula1>OR(NOT(ISERROR(DATEVALUE(C2))), AND(ISNUMBER(C2), LEFT(CELL("format", C2))="D"))</formula1>
    </dataValidation>
    <dataValidation type="list" allowBlank="1" sqref="O2:O305">
      <formula1>"✅,⌛️,❌"</formula1>
    </dataValidation>
    <dataValidation type="list" allowBlank="1" sqref="E2:E305">
      <formula1>"MSO"</formula1>
    </dataValidation>
    <dataValidation type="list" allowBlank="1" sqref="H2:H305">
      <formula1>"Home,Away,TBD"</formula1>
    </dataValidation>
    <dataValidation type="list" allowBlank="1" sqref="K2:L305">
      <formula1>"✅,⌛️,❌"</formula1>
    </dataValidation>
  </dataValidations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63"/>
    <col customWidth="1" min="5" max="5" width="23.88"/>
    <col customWidth="1" min="6" max="6" width="16.5"/>
    <col customWidth="1" min="7" max="7" width="17.0"/>
    <col customWidth="1" min="8" max="8" width="18.63"/>
    <col customWidth="1" min="9" max="9" width="20.5"/>
    <col customWidth="1" min="10" max="10" width="28.38"/>
    <col customWidth="1" min="11" max="11" width="18.5"/>
    <col customWidth="1" min="12" max="14" width="15.63"/>
    <col customWidth="1" min="15" max="15" width="15.38"/>
  </cols>
  <sheetData>
    <row r="1" ht="22.5" customHeight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 t="s">
        <v>5</v>
      </c>
      <c r="G1" s="2" t="s">
        <v>6</v>
      </c>
      <c r="H1" s="2" t="s">
        <v>7</v>
      </c>
      <c r="I1" s="4" t="s">
        <v>8</v>
      </c>
      <c r="J1" s="5" t="s">
        <v>11</v>
      </c>
      <c r="K1" s="23" t="s">
        <v>12</v>
      </c>
      <c r="L1" s="23" t="s">
        <v>13</v>
      </c>
      <c r="M1" s="23" t="s">
        <v>14</v>
      </c>
      <c r="N1" s="47" t="s">
        <v>15</v>
      </c>
      <c r="O1" s="48" t="s">
        <v>17</v>
      </c>
      <c r="P1" s="49" t="s">
        <v>9</v>
      </c>
    </row>
    <row r="2" ht="22.5" customHeight="1">
      <c r="A2" s="6">
        <v>1.0</v>
      </c>
      <c r="B2" s="6" t="str">
        <f>'Master Schedule'!B2</f>
        <v/>
      </c>
      <c r="C2" s="7">
        <v>46235.0</v>
      </c>
      <c r="D2" s="8" t="str">
        <f t="shared" ref="D2:D915" si="1">text(C2,"dddd")</f>
        <v>Saturday</v>
      </c>
      <c r="E2" s="31"/>
      <c r="F2" s="11"/>
      <c r="G2" s="11"/>
      <c r="H2" s="31"/>
      <c r="I2" s="11"/>
      <c r="J2" s="22"/>
      <c r="K2" s="53" t="s">
        <v>16</v>
      </c>
      <c r="L2" s="53" t="s">
        <v>16</v>
      </c>
      <c r="M2" s="53" t="s">
        <v>16</v>
      </c>
      <c r="N2" s="53" t="s">
        <v>16</v>
      </c>
      <c r="O2" s="54" t="s">
        <v>16</v>
      </c>
      <c r="P2" s="22" t="str">
        <f t="shared" ref="P2:P305" si="2">IF(G2="", "",
   IF(AND(K2="✅", L2="✅", M2="✅", N2="✅", O2="✅"), "✅ Approved",
   IF(OR(K2="❌", L2="❌", M2="❌", N2="❌", O2="❌"), "❌ Denied",
   "⌛️ Pending")))
</f>
        <v/>
      </c>
    </row>
    <row r="3" ht="22.5" customHeight="1">
      <c r="A3" s="6">
        <v>2.0</v>
      </c>
      <c r="B3" s="11" t="str">
        <f>'Master Schedule'!B3</f>
        <v/>
      </c>
      <c r="C3" s="7">
        <v>46236.0</v>
      </c>
      <c r="D3" s="8" t="str">
        <f t="shared" si="1"/>
        <v>Sunday</v>
      </c>
      <c r="E3" s="31"/>
      <c r="F3" s="11"/>
      <c r="G3" s="11"/>
      <c r="H3" s="31"/>
      <c r="I3" s="11"/>
      <c r="J3" s="22"/>
      <c r="K3" s="32"/>
      <c r="L3" s="32"/>
      <c r="M3" s="32"/>
      <c r="N3" s="32"/>
      <c r="O3" s="56"/>
      <c r="P3" s="22" t="str">
        <f t="shared" si="2"/>
        <v/>
      </c>
    </row>
    <row r="4" ht="22.5" customHeight="1">
      <c r="A4" s="6">
        <v>3.0</v>
      </c>
      <c r="B4" s="11" t="str">
        <f>'Master Schedule'!B4</f>
        <v/>
      </c>
      <c r="C4" s="7">
        <v>46237.0</v>
      </c>
      <c r="D4" s="8" t="str">
        <f t="shared" si="1"/>
        <v>Monday</v>
      </c>
      <c r="E4" s="31"/>
      <c r="F4" s="11"/>
      <c r="G4" s="11"/>
      <c r="H4" s="31"/>
      <c r="I4" s="11"/>
      <c r="J4" s="22"/>
      <c r="K4" s="35"/>
      <c r="L4" s="35"/>
      <c r="M4" s="35"/>
      <c r="N4" s="35"/>
      <c r="O4" s="56"/>
      <c r="P4" s="22" t="str">
        <f t="shared" si="2"/>
        <v/>
      </c>
    </row>
    <row r="5" ht="22.5" customHeight="1">
      <c r="A5" s="6">
        <v>4.0</v>
      </c>
      <c r="B5" s="11" t="str">
        <f>'Master Schedule'!B5</f>
        <v/>
      </c>
      <c r="C5" s="7">
        <v>46238.0</v>
      </c>
      <c r="D5" s="8" t="str">
        <f t="shared" si="1"/>
        <v>Tuesday</v>
      </c>
      <c r="E5" s="31"/>
      <c r="F5" s="11"/>
      <c r="G5" s="11"/>
      <c r="H5" s="31"/>
      <c r="I5" s="11"/>
      <c r="J5" s="22"/>
      <c r="K5" s="32"/>
      <c r="L5" s="32"/>
      <c r="M5" s="32"/>
      <c r="N5" s="32"/>
      <c r="O5" s="56"/>
      <c r="P5" s="22" t="str">
        <f t="shared" si="2"/>
        <v/>
      </c>
    </row>
    <row r="6" ht="22.5" customHeight="1">
      <c r="A6" s="6">
        <v>5.0</v>
      </c>
      <c r="B6" s="11" t="str">
        <f>'Master Schedule'!B6</f>
        <v/>
      </c>
      <c r="C6" s="7">
        <v>46239.0</v>
      </c>
      <c r="D6" s="8" t="str">
        <f t="shared" si="1"/>
        <v>Wednesday</v>
      </c>
      <c r="E6" s="31"/>
      <c r="F6" s="11"/>
      <c r="G6" s="11"/>
      <c r="H6" s="31"/>
      <c r="I6" s="11"/>
      <c r="J6" s="22"/>
      <c r="K6" s="35"/>
      <c r="L6" s="35"/>
      <c r="M6" s="35"/>
      <c r="N6" s="35"/>
      <c r="O6" s="56"/>
      <c r="P6" s="22" t="str">
        <f t="shared" si="2"/>
        <v/>
      </c>
    </row>
    <row r="7" ht="22.5" customHeight="1">
      <c r="A7" s="6">
        <v>6.0</v>
      </c>
      <c r="B7" s="11" t="str">
        <f>'Master Schedule'!B7</f>
        <v/>
      </c>
      <c r="C7" s="7">
        <v>46240.0</v>
      </c>
      <c r="D7" s="8" t="str">
        <f t="shared" si="1"/>
        <v>Thursday</v>
      </c>
      <c r="E7" s="31"/>
      <c r="F7" s="11"/>
      <c r="G7" s="11"/>
      <c r="H7" s="31"/>
      <c r="I7" s="11"/>
      <c r="J7" s="22"/>
      <c r="K7" s="32"/>
      <c r="L7" s="32"/>
      <c r="M7" s="32"/>
      <c r="N7" s="32"/>
      <c r="O7" s="56"/>
      <c r="P7" s="22" t="str">
        <f t="shared" si="2"/>
        <v/>
      </c>
    </row>
    <row r="8" ht="22.5" customHeight="1">
      <c r="A8" s="6">
        <v>7.0</v>
      </c>
      <c r="B8" s="11" t="str">
        <f>'Master Schedule'!B8</f>
        <v/>
      </c>
      <c r="C8" s="7">
        <v>46241.0</v>
      </c>
      <c r="D8" s="8" t="str">
        <f t="shared" si="1"/>
        <v>Friday</v>
      </c>
      <c r="E8" s="31"/>
      <c r="F8" s="11"/>
      <c r="G8" s="11"/>
      <c r="H8" s="31"/>
      <c r="I8" s="11"/>
      <c r="J8" s="22"/>
      <c r="K8" s="35"/>
      <c r="L8" s="35"/>
      <c r="M8" s="35"/>
      <c r="N8" s="35"/>
      <c r="O8" s="56"/>
      <c r="P8" s="22" t="str">
        <f t="shared" si="2"/>
        <v/>
      </c>
    </row>
    <row r="9" ht="22.5" customHeight="1">
      <c r="A9" s="6">
        <v>8.0</v>
      </c>
      <c r="B9" s="11" t="str">
        <f>'Master Schedule'!B9</f>
        <v/>
      </c>
      <c r="C9" s="7">
        <v>46242.0</v>
      </c>
      <c r="D9" s="8" t="str">
        <f t="shared" si="1"/>
        <v>Saturday</v>
      </c>
      <c r="E9" s="31"/>
      <c r="F9" s="11"/>
      <c r="G9" s="11"/>
      <c r="H9" s="31"/>
      <c r="I9" s="11"/>
      <c r="J9" s="22"/>
      <c r="K9" s="32"/>
      <c r="L9" s="32"/>
      <c r="M9" s="32"/>
      <c r="N9" s="32"/>
      <c r="O9" s="56"/>
      <c r="P9" s="22" t="str">
        <f t="shared" si="2"/>
        <v/>
      </c>
    </row>
    <row r="10" ht="22.5" customHeight="1">
      <c r="A10" s="6">
        <v>9.0</v>
      </c>
      <c r="B10" s="11" t="str">
        <f>'Master Schedule'!B10</f>
        <v/>
      </c>
      <c r="C10" s="7">
        <v>46243.0</v>
      </c>
      <c r="D10" s="8" t="str">
        <f t="shared" si="1"/>
        <v>Sunday</v>
      </c>
      <c r="E10" s="31"/>
      <c r="F10" s="11"/>
      <c r="G10" s="11"/>
      <c r="H10" s="31"/>
      <c r="I10" s="11"/>
      <c r="J10" s="22"/>
      <c r="K10" s="35"/>
      <c r="L10" s="35"/>
      <c r="M10" s="35"/>
      <c r="N10" s="35"/>
      <c r="O10" s="56"/>
      <c r="P10" s="22" t="str">
        <f t="shared" si="2"/>
        <v/>
      </c>
    </row>
    <row r="11" ht="22.5" customHeight="1">
      <c r="A11" s="6">
        <v>10.0</v>
      </c>
      <c r="B11" s="11" t="str">
        <f>'Master Schedule'!B11</f>
        <v/>
      </c>
      <c r="C11" s="7">
        <v>46244.0</v>
      </c>
      <c r="D11" s="8" t="str">
        <f t="shared" si="1"/>
        <v>Monday</v>
      </c>
      <c r="E11" s="31"/>
      <c r="F11" s="11"/>
      <c r="G11" s="11"/>
      <c r="H11" s="31"/>
      <c r="I11" s="11"/>
      <c r="J11" s="22"/>
      <c r="K11" s="32"/>
      <c r="L11" s="32"/>
      <c r="M11" s="32"/>
      <c r="N11" s="32"/>
      <c r="O11" s="56"/>
      <c r="P11" s="22" t="str">
        <f t="shared" si="2"/>
        <v/>
      </c>
    </row>
    <row r="12" ht="22.5" customHeight="1">
      <c r="A12" s="6">
        <v>11.0</v>
      </c>
      <c r="B12" s="11" t="str">
        <f>'Master Schedule'!B12</f>
        <v/>
      </c>
      <c r="C12" s="7">
        <v>46245.0</v>
      </c>
      <c r="D12" s="8" t="str">
        <f t="shared" si="1"/>
        <v>Tuesday</v>
      </c>
      <c r="E12" s="31"/>
      <c r="F12" s="11"/>
      <c r="G12" s="11"/>
      <c r="H12" s="31"/>
      <c r="I12" s="11"/>
      <c r="J12" s="22"/>
      <c r="K12" s="35"/>
      <c r="L12" s="35"/>
      <c r="M12" s="35"/>
      <c r="N12" s="35"/>
      <c r="O12" s="56"/>
      <c r="P12" s="22" t="str">
        <f t="shared" si="2"/>
        <v/>
      </c>
    </row>
    <row r="13" ht="22.5" customHeight="1">
      <c r="A13" s="6">
        <v>12.0</v>
      </c>
      <c r="B13" s="11" t="str">
        <f>'Master Schedule'!B13</f>
        <v/>
      </c>
      <c r="C13" s="7">
        <v>46246.0</v>
      </c>
      <c r="D13" s="8" t="str">
        <f t="shared" si="1"/>
        <v>Wednesday</v>
      </c>
      <c r="E13" s="31"/>
      <c r="F13" s="11"/>
      <c r="G13" s="11"/>
      <c r="H13" s="31"/>
      <c r="I13" s="11"/>
      <c r="J13" s="22"/>
      <c r="K13" s="32"/>
      <c r="L13" s="32"/>
      <c r="M13" s="32"/>
      <c r="N13" s="32"/>
      <c r="O13" s="56"/>
      <c r="P13" s="22" t="str">
        <f t="shared" si="2"/>
        <v/>
      </c>
    </row>
    <row r="14" ht="22.5" customHeight="1">
      <c r="A14" s="6">
        <v>13.0</v>
      </c>
      <c r="B14" s="11" t="str">
        <f>'Master Schedule'!B14</f>
        <v/>
      </c>
      <c r="C14" s="7">
        <v>46247.0</v>
      </c>
      <c r="D14" s="8" t="str">
        <f t="shared" si="1"/>
        <v>Thursday</v>
      </c>
      <c r="E14" s="31"/>
      <c r="F14" s="11"/>
      <c r="G14" s="11"/>
      <c r="H14" s="31"/>
      <c r="I14" s="11"/>
      <c r="J14" s="22"/>
      <c r="K14" s="35"/>
      <c r="L14" s="35"/>
      <c r="M14" s="35"/>
      <c r="N14" s="35"/>
      <c r="O14" s="56"/>
      <c r="P14" s="22" t="str">
        <f t="shared" si="2"/>
        <v/>
      </c>
    </row>
    <row r="15" ht="22.5" customHeight="1">
      <c r="A15" s="6">
        <v>14.0</v>
      </c>
      <c r="B15" s="11" t="str">
        <f>'Master Schedule'!B15</f>
        <v/>
      </c>
      <c r="C15" s="7">
        <v>46248.0</v>
      </c>
      <c r="D15" s="8" t="str">
        <f t="shared" si="1"/>
        <v>Friday</v>
      </c>
      <c r="E15" s="31"/>
      <c r="F15" s="11"/>
      <c r="G15" s="11"/>
      <c r="H15" s="31"/>
      <c r="I15" s="11"/>
      <c r="J15" s="22"/>
      <c r="K15" s="32"/>
      <c r="L15" s="32"/>
      <c r="M15" s="32"/>
      <c r="N15" s="32"/>
      <c r="O15" s="56"/>
      <c r="P15" s="22" t="str">
        <f t="shared" si="2"/>
        <v/>
      </c>
    </row>
    <row r="16" ht="22.5" customHeight="1">
      <c r="A16" s="6">
        <v>15.0</v>
      </c>
      <c r="B16" s="11" t="str">
        <f>'Master Schedule'!B16</f>
        <v/>
      </c>
      <c r="C16" s="7">
        <v>46249.0</v>
      </c>
      <c r="D16" s="8" t="str">
        <f t="shared" si="1"/>
        <v>Saturday</v>
      </c>
      <c r="E16" s="31"/>
      <c r="F16" s="11"/>
      <c r="G16" s="11"/>
      <c r="H16" s="31"/>
      <c r="I16" s="11"/>
      <c r="J16" s="22"/>
      <c r="K16" s="35"/>
      <c r="L16" s="35"/>
      <c r="M16" s="35"/>
      <c r="N16" s="35"/>
      <c r="O16" s="56"/>
      <c r="P16" s="22" t="str">
        <f t="shared" si="2"/>
        <v/>
      </c>
    </row>
    <row r="17" ht="22.5" customHeight="1">
      <c r="A17" s="6">
        <v>16.0</v>
      </c>
      <c r="B17" s="11" t="str">
        <f>'Master Schedule'!B17</f>
        <v/>
      </c>
      <c r="C17" s="7">
        <v>46250.0</v>
      </c>
      <c r="D17" s="8" t="str">
        <f t="shared" si="1"/>
        <v>Sunday</v>
      </c>
      <c r="E17" s="31"/>
      <c r="F17" s="11"/>
      <c r="G17" s="11"/>
      <c r="H17" s="31"/>
      <c r="I17" s="11"/>
      <c r="J17" s="22"/>
      <c r="K17" s="32"/>
      <c r="L17" s="32"/>
      <c r="M17" s="32"/>
      <c r="N17" s="32"/>
      <c r="O17" s="56"/>
      <c r="P17" s="22" t="str">
        <f t="shared" si="2"/>
        <v/>
      </c>
    </row>
    <row r="18" ht="22.5" customHeight="1">
      <c r="A18" s="6">
        <v>17.0</v>
      </c>
      <c r="B18" s="11" t="str">
        <f>'Master Schedule'!B18</f>
        <v/>
      </c>
      <c r="C18" s="7">
        <v>46251.0</v>
      </c>
      <c r="D18" s="8" t="str">
        <f t="shared" si="1"/>
        <v>Monday</v>
      </c>
      <c r="E18" s="31"/>
      <c r="F18" s="11"/>
      <c r="G18" s="11"/>
      <c r="H18" s="31"/>
      <c r="I18" s="11"/>
      <c r="J18" s="22"/>
      <c r="K18" s="35"/>
      <c r="L18" s="35"/>
      <c r="M18" s="35"/>
      <c r="N18" s="35"/>
      <c r="O18" s="56"/>
      <c r="P18" s="22" t="str">
        <f t="shared" si="2"/>
        <v/>
      </c>
    </row>
    <row r="19" ht="22.5" customHeight="1">
      <c r="A19" s="6">
        <v>18.0</v>
      </c>
      <c r="B19" s="11" t="str">
        <f>'Master Schedule'!B19</f>
        <v/>
      </c>
      <c r="C19" s="7">
        <v>46252.0</v>
      </c>
      <c r="D19" s="8" t="str">
        <f t="shared" si="1"/>
        <v>Tuesday</v>
      </c>
      <c r="E19" s="31"/>
      <c r="F19" s="11"/>
      <c r="G19" s="11"/>
      <c r="H19" s="31"/>
      <c r="I19" s="11"/>
      <c r="J19" s="22"/>
      <c r="K19" s="32"/>
      <c r="L19" s="32"/>
      <c r="M19" s="32"/>
      <c r="N19" s="32"/>
      <c r="O19" s="56"/>
      <c r="P19" s="22" t="str">
        <f t="shared" si="2"/>
        <v/>
      </c>
    </row>
    <row r="20" ht="22.5" customHeight="1">
      <c r="A20" s="6">
        <v>19.0</v>
      </c>
      <c r="B20" s="11" t="str">
        <f>'Master Schedule'!B20</f>
        <v/>
      </c>
      <c r="C20" s="7">
        <v>46253.0</v>
      </c>
      <c r="D20" s="8" t="str">
        <f t="shared" si="1"/>
        <v>Wednesday</v>
      </c>
      <c r="E20" s="31"/>
      <c r="F20" s="11"/>
      <c r="G20" s="11"/>
      <c r="H20" s="31"/>
      <c r="I20" s="11"/>
      <c r="J20" s="22"/>
      <c r="K20" s="35"/>
      <c r="L20" s="35"/>
      <c r="M20" s="35"/>
      <c r="N20" s="35"/>
      <c r="O20" s="56"/>
      <c r="P20" s="22" t="str">
        <f t="shared" si="2"/>
        <v/>
      </c>
    </row>
    <row r="21" ht="22.5" customHeight="1">
      <c r="A21" s="6">
        <v>20.0</v>
      </c>
      <c r="B21" s="11" t="str">
        <f>'Master Schedule'!B21</f>
        <v/>
      </c>
      <c r="C21" s="7">
        <v>46254.0</v>
      </c>
      <c r="D21" s="8" t="str">
        <f t="shared" si="1"/>
        <v>Thursday</v>
      </c>
      <c r="E21" s="31"/>
      <c r="F21" s="11"/>
      <c r="G21" s="11"/>
      <c r="H21" s="31"/>
      <c r="I21" s="11"/>
      <c r="J21" s="22"/>
      <c r="K21" s="32"/>
      <c r="L21" s="32"/>
      <c r="M21" s="32"/>
      <c r="N21" s="32"/>
      <c r="O21" s="56"/>
      <c r="P21" s="22" t="str">
        <f t="shared" si="2"/>
        <v/>
      </c>
    </row>
    <row r="22" ht="22.5" customHeight="1">
      <c r="A22" s="6">
        <v>21.0</v>
      </c>
      <c r="B22" s="11" t="str">
        <f>'Master Schedule'!B22</f>
        <v/>
      </c>
      <c r="C22" s="7">
        <v>46255.0</v>
      </c>
      <c r="D22" s="8" t="str">
        <f t="shared" si="1"/>
        <v>Friday</v>
      </c>
      <c r="E22" s="31"/>
      <c r="F22" s="11"/>
      <c r="G22" s="11"/>
      <c r="H22" s="31"/>
      <c r="I22" s="11"/>
      <c r="J22" s="22"/>
      <c r="K22" s="35"/>
      <c r="L22" s="35"/>
      <c r="M22" s="35"/>
      <c r="N22" s="35"/>
      <c r="O22" s="56"/>
      <c r="P22" s="22" t="str">
        <f t="shared" si="2"/>
        <v/>
      </c>
    </row>
    <row r="23" ht="22.5" customHeight="1">
      <c r="A23" s="6">
        <v>22.0</v>
      </c>
      <c r="B23" s="11" t="str">
        <f>'Master Schedule'!B23</f>
        <v/>
      </c>
      <c r="C23" s="7">
        <v>46256.0</v>
      </c>
      <c r="D23" s="8" t="str">
        <f t="shared" si="1"/>
        <v>Saturday</v>
      </c>
      <c r="E23" s="31"/>
      <c r="F23" s="11"/>
      <c r="G23" s="11"/>
      <c r="H23" s="31"/>
      <c r="I23" s="11"/>
      <c r="J23" s="22"/>
      <c r="K23" s="32"/>
      <c r="L23" s="32"/>
      <c r="M23" s="32"/>
      <c r="N23" s="32"/>
      <c r="O23" s="56"/>
      <c r="P23" s="22" t="str">
        <f t="shared" si="2"/>
        <v/>
      </c>
    </row>
    <row r="24" ht="22.5" customHeight="1">
      <c r="A24" s="6">
        <v>23.0</v>
      </c>
      <c r="B24" s="11" t="str">
        <f>'Master Schedule'!B24</f>
        <v/>
      </c>
      <c r="C24" s="7">
        <v>46257.0</v>
      </c>
      <c r="D24" s="8" t="str">
        <f t="shared" si="1"/>
        <v>Sunday</v>
      </c>
      <c r="E24" s="31"/>
      <c r="F24" s="11"/>
      <c r="G24" s="11"/>
      <c r="H24" s="31"/>
      <c r="I24" s="11"/>
      <c r="J24" s="22"/>
      <c r="K24" s="35"/>
      <c r="L24" s="35"/>
      <c r="M24" s="35"/>
      <c r="N24" s="35"/>
      <c r="O24" s="56"/>
      <c r="P24" s="22" t="str">
        <f t="shared" si="2"/>
        <v/>
      </c>
    </row>
    <row r="25" ht="22.5" customHeight="1">
      <c r="A25" s="6">
        <v>24.0</v>
      </c>
      <c r="B25" s="11" t="str">
        <f>'Master Schedule'!B25</f>
        <v/>
      </c>
      <c r="C25" s="7">
        <v>46258.0</v>
      </c>
      <c r="D25" s="8" t="str">
        <f t="shared" si="1"/>
        <v>Monday</v>
      </c>
      <c r="E25" s="31"/>
      <c r="F25" s="11"/>
      <c r="G25" s="11"/>
      <c r="H25" s="31"/>
      <c r="I25" s="11"/>
      <c r="J25" s="22"/>
      <c r="K25" s="32"/>
      <c r="L25" s="32"/>
      <c r="M25" s="32"/>
      <c r="N25" s="32"/>
      <c r="O25" s="56"/>
      <c r="P25" s="22" t="str">
        <f t="shared" si="2"/>
        <v/>
      </c>
    </row>
    <row r="26" ht="22.5" customHeight="1">
      <c r="A26" s="6">
        <v>25.0</v>
      </c>
      <c r="B26" s="11" t="str">
        <f>'Master Schedule'!B26</f>
        <v/>
      </c>
      <c r="C26" s="7">
        <v>46259.0</v>
      </c>
      <c r="D26" s="8" t="str">
        <f t="shared" si="1"/>
        <v>Tuesday</v>
      </c>
      <c r="E26" s="31"/>
      <c r="F26" s="11"/>
      <c r="G26" s="11"/>
      <c r="H26" s="31"/>
      <c r="I26" s="11"/>
      <c r="J26" s="22"/>
      <c r="K26" s="35"/>
      <c r="L26" s="35"/>
      <c r="M26" s="35"/>
      <c r="N26" s="35"/>
      <c r="O26" s="56"/>
      <c r="P26" s="22" t="str">
        <f t="shared" si="2"/>
        <v/>
      </c>
    </row>
    <row r="27" ht="22.5" customHeight="1">
      <c r="A27" s="6">
        <v>26.0</v>
      </c>
      <c r="B27" s="11" t="str">
        <f>'Master Schedule'!B27</f>
        <v/>
      </c>
      <c r="C27" s="7">
        <v>46260.0</v>
      </c>
      <c r="D27" s="8" t="str">
        <f t="shared" si="1"/>
        <v>Wednesday</v>
      </c>
      <c r="E27" s="31"/>
      <c r="F27" s="11"/>
      <c r="G27" s="11"/>
      <c r="H27" s="31"/>
      <c r="I27" s="11"/>
      <c r="J27" s="22"/>
      <c r="K27" s="32"/>
      <c r="L27" s="32"/>
      <c r="M27" s="32"/>
      <c r="N27" s="32"/>
      <c r="O27" s="56"/>
      <c r="P27" s="22" t="str">
        <f t="shared" si="2"/>
        <v/>
      </c>
    </row>
    <row r="28" ht="22.5" customHeight="1">
      <c r="A28" s="6">
        <v>27.0</v>
      </c>
      <c r="B28" s="11" t="str">
        <f>'Master Schedule'!B28</f>
        <v/>
      </c>
      <c r="C28" s="7">
        <v>46261.0</v>
      </c>
      <c r="D28" s="8" t="str">
        <f t="shared" si="1"/>
        <v>Thursday</v>
      </c>
      <c r="E28" s="31"/>
      <c r="F28" s="11"/>
      <c r="G28" s="11"/>
      <c r="H28" s="31"/>
      <c r="I28" s="11"/>
      <c r="J28" s="22"/>
      <c r="K28" s="35"/>
      <c r="L28" s="35"/>
      <c r="M28" s="35"/>
      <c r="N28" s="35"/>
      <c r="O28" s="56"/>
      <c r="P28" s="22" t="str">
        <f t="shared" si="2"/>
        <v/>
      </c>
    </row>
    <row r="29" ht="22.5" customHeight="1">
      <c r="A29" s="6">
        <v>28.0</v>
      </c>
      <c r="B29" s="11" t="str">
        <f>'Master Schedule'!B29</f>
        <v/>
      </c>
      <c r="C29" s="7">
        <v>46262.0</v>
      </c>
      <c r="D29" s="8" t="str">
        <f t="shared" si="1"/>
        <v>Friday</v>
      </c>
      <c r="E29" s="31"/>
      <c r="F29" s="11"/>
      <c r="G29" s="11"/>
      <c r="H29" s="31"/>
      <c r="I29" s="11"/>
      <c r="J29" s="22"/>
      <c r="K29" s="32"/>
      <c r="L29" s="32"/>
      <c r="M29" s="32"/>
      <c r="N29" s="32"/>
      <c r="O29" s="56"/>
      <c r="P29" s="22" t="str">
        <f t="shared" si="2"/>
        <v/>
      </c>
    </row>
    <row r="30" ht="22.5" customHeight="1">
      <c r="A30" s="6">
        <v>29.0</v>
      </c>
      <c r="B30" s="11" t="str">
        <f>'Master Schedule'!B30</f>
        <v/>
      </c>
      <c r="C30" s="7">
        <v>46263.0</v>
      </c>
      <c r="D30" s="8" t="str">
        <f t="shared" si="1"/>
        <v>Saturday</v>
      </c>
      <c r="E30" s="31"/>
      <c r="F30" s="11"/>
      <c r="G30" s="11"/>
      <c r="H30" s="31"/>
      <c r="I30" s="11"/>
      <c r="J30" s="22"/>
      <c r="K30" s="35"/>
      <c r="L30" s="35"/>
      <c r="M30" s="35"/>
      <c r="N30" s="35"/>
      <c r="O30" s="56"/>
      <c r="P30" s="22" t="str">
        <f t="shared" si="2"/>
        <v/>
      </c>
    </row>
    <row r="31" ht="22.5" customHeight="1">
      <c r="A31" s="6">
        <v>30.0</v>
      </c>
      <c r="B31" s="11" t="str">
        <f>'Master Schedule'!B31</f>
        <v/>
      </c>
      <c r="C31" s="7">
        <v>46264.0</v>
      </c>
      <c r="D31" s="8" t="str">
        <f t="shared" si="1"/>
        <v>Sunday</v>
      </c>
      <c r="E31" s="31"/>
      <c r="F31" s="11"/>
      <c r="G31" s="11"/>
      <c r="H31" s="31"/>
      <c r="I31" s="11"/>
      <c r="J31" s="22"/>
      <c r="K31" s="32"/>
      <c r="L31" s="32"/>
      <c r="M31" s="32"/>
      <c r="N31" s="32"/>
      <c r="O31" s="56"/>
      <c r="P31" s="22" t="str">
        <f t="shared" si="2"/>
        <v/>
      </c>
    </row>
    <row r="32" ht="22.5" customHeight="1">
      <c r="A32" s="6">
        <v>31.0</v>
      </c>
      <c r="B32" s="11" t="str">
        <f>'Master Schedule'!B32</f>
        <v/>
      </c>
      <c r="C32" s="7">
        <v>46265.0</v>
      </c>
      <c r="D32" s="8" t="str">
        <f t="shared" si="1"/>
        <v>Monday</v>
      </c>
      <c r="E32" s="31"/>
      <c r="F32" s="11"/>
      <c r="G32" s="11"/>
      <c r="H32" s="31"/>
      <c r="I32" s="11"/>
      <c r="J32" s="22"/>
      <c r="K32" s="35"/>
      <c r="L32" s="35"/>
      <c r="M32" s="35"/>
      <c r="N32" s="35"/>
      <c r="O32" s="56"/>
      <c r="P32" s="22" t="str">
        <f t="shared" si="2"/>
        <v/>
      </c>
    </row>
    <row r="33" ht="22.5" customHeight="1">
      <c r="A33" s="6">
        <v>32.0</v>
      </c>
      <c r="B33" s="11" t="str">
        <f>'Master Schedule'!B33</f>
        <v/>
      </c>
      <c r="C33" s="7">
        <v>46266.0</v>
      </c>
      <c r="D33" s="8" t="str">
        <f t="shared" si="1"/>
        <v>Tuesday</v>
      </c>
      <c r="E33" s="31"/>
      <c r="F33" s="11"/>
      <c r="G33" s="11"/>
      <c r="H33" s="31"/>
      <c r="I33" s="11"/>
      <c r="J33" s="22"/>
      <c r="K33" s="32"/>
      <c r="L33" s="32"/>
      <c r="M33" s="32"/>
      <c r="N33" s="32"/>
      <c r="O33" s="56"/>
      <c r="P33" s="22" t="str">
        <f t="shared" si="2"/>
        <v/>
      </c>
    </row>
    <row r="34" ht="22.5" customHeight="1">
      <c r="A34" s="6">
        <v>33.0</v>
      </c>
      <c r="B34" s="11" t="str">
        <f>'Master Schedule'!B34</f>
        <v/>
      </c>
      <c r="C34" s="7">
        <v>46267.0</v>
      </c>
      <c r="D34" s="8" t="str">
        <f t="shared" si="1"/>
        <v>Wednesday</v>
      </c>
      <c r="E34" s="31"/>
      <c r="F34" s="11"/>
      <c r="G34" s="11"/>
      <c r="H34" s="31"/>
      <c r="I34" s="11"/>
      <c r="J34" s="22"/>
      <c r="K34" s="35"/>
      <c r="L34" s="35"/>
      <c r="M34" s="35"/>
      <c r="N34" s="35"/>
      <c r="O34" s="56"/>
      <c r="P34" s="22" t="str">
        <f t="shared" si="2"/>
        <v/>
      </c>
    </row>
    <row r="35" ht="22.5" customHeight="1">
      <c r="A35" s="6">
        <v>34.0</v>
      </c>
      <c r="B35" s="11" t="str">
        <f>'Master Schedule'!B35</f>
        <v/>
      </c>
      <c r="C35" s="7">
        <v>46268.0</v>
      </c>
      <c r="D35" s="8" t="str">
        <f t="shared" si="1"/>
        <v>Thursday</v>
      </c>
      <c r="E35" s="31"/>
      <c r="F35" s="11"/>
      <c r="G35" s="11"/>
      <c r="H35" s="31"/>
      <c r="I35" s="11"/>
      <c r="J35" s="22"/>
      <c r="K35" s="32"/>
      <c r="L35" s="32"/>
      <c r="M35" s="32"/>
      <c r="N35" s="32"/>
      <c r="O35" s="56"/>
      <c r="P35" s="22" t="str">
        <f t="shared" si="2"/>
        <v/>
      </c>
    </row>
    <row r="36" ht="22.5" customHeight="1">
      <c r="A36" s="6">
        <v>35.0</v>
      </c>
      <c r="B36" s="11" t="str">
        <f>'Master Schedule'!B36</f>
        <v/>
      </c>
      <c r="C36" s="7">
        <v>46269.0</v>
      </c>
      <c r="D36" s="8" t="str">
        <f t="shared" si="1"/>
        <v>Friday</v>
      </c>
      <c r="E36" s="31"/>
      <c r="F36" s="11"/>
      <c r="G36" s="11"/>
      <c r="H36" s="31"/>
      <c r="I36" s="11"/>
      <c r="J36" s="22"/>
      <c r="K36" s="35"/>
      <c r="L36" s="35"/>
      <c r="M36" s="35"/>
      <c r="N36" s="35"/>
      <c r="O36" s="56"/>
      <c r="P36" s="22" t="str">
        <f t="shared" si="2"/>
        <v/>
      </c>
    </row>
    <row r="37" ht="22.5" customHeight="1">
      <c r="A37" s="6">
        <v>36.0</v>
      </c>
      <c r="B37" s="11" t="str">
        <f>'Master Schedule'!B37</f>
        <v/>
      </c>
      <c r="C37" s="7">
        <v>46270.0</v>
      </c>
      <c r="D37" s="8" t="str">
        <f t="shared" si="1"/>
        <v>Saturday</v>
      </c>
      <c r="E37" s="31"/>
      <c r="F37" s="11"/>
      <c r="G37" s="11"/>
      <c r="H37" s="31"/>
      <c r="I37" s="11"/>
      <c r="J37" s="22"/>
      <c r="K37" s="32"/>
      <c r="L37" s="32"/>
      <c r="M37" s="32"/>
      <c r="N37" s="32"/>
      <c r="O37" s="56"/>
      <c r="P37" s="22" t="str">
        <f t="shared" si="2"/>
        <v/>
      </c>
    </row>
    <row r="38" ht="22.5" customHeight="1">
      <c r="A38" s="6">
        <v>37.0</v>
      </c>
      <c r="B38" s="11" t="str">
        <f>'Master Schedule'!B38</f>
        <v/>
      </c>
      <c r="C38" s="7">
        <v>46271.0</v>
      </c>
      <c r="D38" s="8" t="str">
        <f t="shared" si="1"/>
        <v>Sunday</v>
      </c>
      <c r="E38" s="31"/>
      <c r="F38" s="11"/>
      <c r="G38" s="11"/>
      <c r="H38" s="31"/>
      <c r="I38" s="11"/>
      <c r="J38" s="22"/>
      <c r="K38" s="35"/>
      <c r="L38" s="35"/>
      <c r="M38" s="35"/>
      <c r="N38" s="35"/>
      <c r="O38" s="56"/>
      <c r="P38" s="22" t="str">
        <f t="shared" si="2"/>
        <v/>
      </c>
    </row>
    <row r="39" ht="22.5" customHeight="1">
      <c r="A39" s="6">
        <v>38.0</v>
      </c>
      <c r="B39" s="11" t="str">
        <f>'Master Schedule'!B39</f>
        <v/>
      </c>
      <c r="C39" s="7">
        <v>46272.0</v>
      </c>
      <c r="D39" s="8" t="str">
        <f t="shared" si="1"/>
        <v>Monday</v>
      </c>
      <c r="E39" s="31"/>
      <c r="F39" s="11"/>
      <c r="G39" s="11"/>
      <c r="H39" s="31"/>
      <c r="I39" s="11"/>
      <c r="J39" s="22"/>
      <c r="K39" s="32"/>
      <c r="L39" s="32"/>
      <c r="M39" s="32"/>
      <c r="N39" s="32"/>
      <c r="O39" s="56"/>
      <c r="P39" s="22" t="str">
        <f t="shared" si="2"/>
        <v/>
      </c>
    </row>
    <row r="40" ht="22.5" customHeight="1">
      <c r="A40" s="6">
        <v>39.0</v>
      </c>
      <c r="B40" s="11" t="str">
        <f>'Master Schedule'!B40</f>
        <v/>
      </c>
      <c r="C40" s="7">
        <v>46273.0</v>
      </c>
      <c r="D40" s="8" t="str">
        <f t="shared" si="1"/>
        <v>Tuesday</v>
      </c>
      <c r="E40" s="31"/>
      <c r="F40" s="11"/>
      <c r="G40" s="11"/>
      <c r="H40" s="31"/>
      <c r="I40" s="11"/>
      <c r="J40" s="22"/>
      <c r="K40" s="35"/>
      <c r="L40" s="35"/>
      <c r="M40" s="35"/>
      <c r="N40" s="35"/>
      <c r="O40" s="56"/>
      <c r="P40" s="22" t="str">
        <f t="shared" si="2"/>
        <v/>
      </c>
    </row>
    <row r="41" ht="22.5" customHeight="1">
      <c r="A41" s="6">
        <v>40.0</v>
      </c>
      <c r="B41" s="11" t="str">
        <f>'Master Schedule'!B41</f>
        <v/>
      </c>
      <c r="C41" s="7">
        <v>46274.0</v>
      </c>
      <c r="D41" s="8" t="str">
        <f t="shared" si="1"/>
        <v>Wednesday</v>
      </c>
      <c r="E41" s="31"/>
      <c r="F41" s="11"/>
      <c r="G41" s="11"/>
      <c r="H41" s="31"/>
      <c r="I41" s="11"/>
      <c r="J41" s="22"/>
      <c r="K41" s="32"/>
      <c r="L41" s="32"/>
      <c r="M41" s="32"/>
      <c r="N41" s="32"/>
      <c r="O41" s="56"/>
      <c r="P41" s="22" t="str">
        <f t="shared" si="2"/>
        <v/>
      </c>
    </row>
    <row r="42" ht="22.5" customHeight="1">
      <c r="A42" s="6">
        <v>41.0</v>
      </c>
      <c r="B42" s="11" t="str">
        <f>'Master Schedule'!B42</f>
        <v/>
      </c>
      <c r="C42" s="7">
        <v>46275.0</v>
      </c>
      <c r="D42" s="8" t="str">
        <f t="shared" si="1"/>
        <v>Thursday</v>
      </c>
      <c r="E42" s="31"/>
      <c r="F42" s="11"/>
      <c r="G42" s="11"/>
      <c r="H42" s="31"/>
      <c r="I42" s="11"/>
      <c r="J42" s="22"/>
      <c r="K42" s="35"/>
      <c r="L42" s="35"/>
      <c r="M42" s="35"/>
      <c r="N42" s="35"/>
      <c r="O42" s="56"/>
      <c r="P42" s="22" t="str">
        <f t="shared" si="2"/>
        <v/>
      </c>
    </row>
    <row r="43" ht="22.5" customHeight="1">
      <c r="A43" s="6">
        <v>42.0</v>
      </c>
      <c r="B43" s="11" t="str">
        <f>'Master Schedule'!B43</f>
        <v/>
      </c>
      <c r="C43" s="7">
        <v>46276.0</v>
      </c>
      <c r="D43" s="8" t="str">
        <f t="shared" si="1"/>
        <v>Friday</v>
      </c>
      <c r="E43" s="31"/>
      <c r="F43" s="11"/>
      <c r="G43" s="11"/>
      <c r="H43" s="31"/>
      <c r="I43" s="11"/>
      <c r="J43" s="22"/>
      <c r="K43" s="32"/>
      <c r="L43" s="32"/>
      <c r="M43" s="32"/>
      <c r="N43" s="32"/>
      <c r="O43" s="56"/>
      <c r="P43" s="22" t="str">
        <f t="shared" si="2"/>
        <v/>
      </c>
    </row>
    <row r="44" ht="22.5" customHeight="1">
      <c r="A44" s="6">
        <v>43.0</v>
      </c>
      <c r="B44" s="11" t="str">
        <f>'Master Schedule'!B44</f>
        <v/>
      </c>
      <c r="C44" s="7">
        <v>46277.0</v>
      </c>
      <c r="D44" s="8" t="str">
        <f t="shared" si="1"/>
        <v>Saturday</v>
      </c>
      <c r="E44" s="31"/>
      <c r="F44" s="11"/>
      <c r="G44" s="11"/>
      <c r="H44" s="31"/>
      <c r="I44" s="11"/>
      <c r="J44" s="22"/>
      <c r="K44" s="35"/>
      <c r="L44" s="35"/>
      <c r="M44" s="35"/>
      <c r="N44" s="35"/>
      <c r="O44" s="56"/>
      <c r="P44" s="22" t="str">
        <f t="shared" si="2"/>
        <v/>
      </c>
    </row>
    <row r="45" ht="22.5" customHeight="1">
      <c r="A45" s="6">
        <v>44.0</v>
      </c>
      <c r="B45" s="11" t="str">
        <f>'Master Schedule'!B45</f>
        <v/>
      </c>
      <c r="C45" s="7">
        <v>46278.0</v>
      </c>
      <c r="D45" s="8" t="str">
        <f t="shared" si="1"/>
        <v>Sunday</v>
      </c>
      <c r="E45" s="31"/>
      <c r="F45" s="11"/>
      <c r="G45" s="11"/>
      <c r="H45" s="31"/>
      <c r="I45" s="11"/>
      <c r="J45" s="22"/>
      <c r="K45" s="32"/>
      <c r="L45" s="32"/>
      <c r="M45" s="32"/>
      <c r="N45" s="32"/>
      <c r="O45" s="56"/>
      <c r="P45" s="22" t="str">
        <f t="shared" si="2"/>
        <v/>
      </c>
    </row>
    <row r="46" ht="22.5" customHeight="1">
      <c r="A46" s="6">
        <v>45.0</v>
      </c>
      <c r="B46" s="11" t="str">
        <f>'Master Schedule'!B46</f>
        <v/>
      </c>
      <c r="C46" s="7">
        <v>46279.0</v>
      </c>
      <c r="D46" s="8" t="str">
        <f t="shared" si="1"/>
        <v>Monday</v>
      </c>
      <c r="E46" s="31"/>
      <c r="F46" s="11"/>
      <c r="G46" s="11"/>
      <c r="H46" s="31"/>
      <c r="I46" s="11"/>
      <c r="J46" s="22"/>
      <c r="K46" s="35"/>
      <c r="L46" s="35"/>
      <c r="M46" s="35"/>
      <c r="N46" s="35"/>
      <c r="O46" s="56"/>
      <c r="P46" s="22" t="str">
        <f t="shared" si="2"/>
        <v/>
      </c>
    </row>
    <row r="47" ht="22.5" customHeight="1">
      <c r="A47" s="6">
        <v>46.0</v>
      </c>
      <c r="B47" s="11" t="str">
        <f>'Master Schedule'!B47</f>
        <v/>
      </c>
      <c r="C47" s="7">
        <v>46280.0</v>
      </c>
      <c r="D47" s="8" t="str">
        <f t="shared" si="1"/>
        <v>Tuesday</v>
      </c>
      <c r="E47" s="31"/>
      <c r="F47" s="11"/>
      <c r="G47" s="11"/>
      <c r="H47" s="31"/>
      <c r="I47" s="11"/>
      <c r="J47" s="22"/>
      <c r="K47" s="32"/>
      <c r="L47" s="32"/>
      <c r="M47" s="32"/>
      <c r="N47" s="32"/>
      <c r="O47" s="56"/>
      <c r="P47" s="22" t="str">
        <f t="shared" si="2"/>
        <v/>
      </c>
    </row>
    <row r="48" ht="22.5" customHeight="1">
      <c r="A48" s="6">
        <v>47.0</v>
      </c>
      <c r="B48" s="11" t="str">
        <f>'Master Schedule'!B48</f>
        <v/>
      </c>
      <c r="C48" s="7">
        <v>46281.0</v>
      </c>
      <c r="D48" s="8" t="str">
        <f t="shared" si="1"/>
        <v>Wednesday</v>
      </c>
      <c r="E48" s="31"/>
      <c r="F48" s="11"/>
      <c r="G48" s="11"/>
      <c r="H48" s="31"/>
      <c r="I48" s="11"/>
      <c r="J48" s="22"/>
      <c r="K48" s="35"/>
      <c r="L48" s="35"/>
      <c r="M48" s="35"/>
      <c r="N48" s="35"/>
      <c r="O48" s="56"/>
      <c r="P48" s="22" t="str">
        <f t="shared" si="2"/>
        <v/>
      </c>
    </row>
    <row r="49" ht="22.5" customHeight="1">
      <c r="A49" s="6">
        <v>48.0</v>
      </c>
      <c r="B49" s="11" t="str">
        <f>'Master Schedule'!B49</f>
        <v/>
      </c>
      <c r="C49" s="7">
        <v>46282.0</v>
      </c>
      <c r="D49" s="8" t="str">
        <f t="shared" si="1"/>
        <v>Thursday</v>
      </c>
      <c r="E49" s="31"/>
      <c r="F49" s="11"/>
      <c r="G49" s="11"/>
      <c r="H49" s="31"/>
      <c r="I49" s="11"/>
      <c r="J49" s="22"/>
      <c r="K49" s="32"/>
      <c r="L49" s="32"/>
      <c r="M49" s="32"/>
      <c r="N49" s="32"/>
      <c r="O49" s="56"/>
      <c r="P49" s="22" t="str">
        <f t="shared" si="2"/>
        <v/>
      </c>
    </row>
    <row r="50" ht="22.5" customHeight="1">
      <c r="A50" s="6">
        <v>49.0</v>
      </c>
      <c r="B50" s="11" t="str">
        <f>'Master Schedule'!B50</f>
        <v/>
      </c>
      <c r="C50" s="7">
        <v>46283.0</v>
      </c>
      <c r="D50" s="8" t="str">
        <f t="shared" si="1"/>
        <v>Friday</v>
      </c>
      <c r="E50" s="31"/>
      <c r="F50" s="11"/>
      <c r="G50" s="11"/>
      <c r="H50" s="31"/>
      <c r="I50" s="11"/>
      <c r="J50" s="22"/>
      <c r="K50" s="35"/>
      <c r="L50" s="35"/>
      <c r="M50" s="35"/>
      <c r="N50" s="35"/>
      <c r="O50" s="56"/>
      <c r="P50" s="22" t="str">
        <f t="shared" si="2"/>
        <v/>
      </c>
    </row>
    <row r="51" ht="22.5" customHeight="1">
      <c r="A51" s="6">
        <v>50.0</v>
      </c>
      <c r="B51" s="11" t="str">
        <f>'Master Schedule'!B51</f>
        <v/>
      </c>
      <c r="C51" s="7">
        <v>46284.0</v>
      </c>
      <c r="D51" s="8" t="str">
        <f t="shared" si="1"/>
        <v>Saturday</v>
      </c>
      <c r="E51" s="31"/>
      <c r="F51" s="11"/>
      <c r="G51" s="11"/>
      <c r="H51" s="31"/>
      <c r="I51" s="11"/>
      <c r="J51" s="22"/>
      <c r="K51" s="32"/>
      <c r="L51" s="32"/>
      <c r="M51" s="32"/>
      <c r="N51" s="32"/>
      <c r="O51" s="56"/>
      <c r="P51" s="22" t="str">
        <f t="shared" si="2"/>
        <v/>
      </c>
    </row>
    <row r="52" ht="22.5" customHeight="1">
      <c r="A52" s="6">
        <v>51.0</v>
      </c>
      <c r="B52" s="11" t="str">
        <f>'Master Schedule'!B52</f>
        <v/>
      </c>
      <c r="C52" s="7">
        <v>46285.0</v>
      </c>
      <c r="D52" s="8" t="str">
        <f t="shared" si="1"/>
        <v>Sunday</v>
      </c>
      <c r="E52" s="31"/>
      <c r="F52" s="11"/>
      <c r="G52" s="11"/>
      <c r="H52" s="31"/>
      <c r="I52" s="11"/>
      <c r="J52" s="22"/>
      <c r="K52" s="35"/>
      <c r="L52" s="35"/>
      <c r="M52" s="35"/>
      <c r="N52" s="35"/>
      <c r="O52" s="56"/>
      <c r="P52" s="22" t="str">
        <f t="shared" si="2"/>
        <v/>
      </c>
    </row>
    <row r="53" ht="22.5" customHeight="1">
      <c r="A53" s="6">
        <v>52.0</v>
      </c>
      <c r="B53" s="11" t="str">
        <f>'Master Schedule'!B53</f>
        <v/>
      </c>
      <c r="C53" s="7">
        <v>46286.0</v>
      </c>
      <c r="D53" s="8" t="str">
        <f t="shared" si="1"/>
        <v>Monday</v>
      </c>
      <c r="E53" s="31"/>
      <c r="F53" s="11"/>
      <c r="G53" s="11"/>
      <c r="H53" s="31"/>
      <c r="I53" s="11"/>
      <c r="J53" s="22"/>
      <c r="K53" s="32"/>
      <c r="L53" s="32"/>
      <c r="M53" s="32"/>
      <c r="N53" s="32"/>
      <c r="O53" s="56"/>
      <c r="P53" s="22" t="str">
        <f t="shared" si="2"/>
        <v/>
      </c>
    </row>
    <row r="54" ht="22.5" customHeight="1">
      <c r="A54" s="6">
        <v>53.0</v>
      </c>
      <c r="B54" s="11" t="str">
        <f>'Master Schedule'!B54</f>
        <v/>
      </c>
      <c r="C54" s="7">
        <v>46287.0</v>
      </c>
      <c r="D54" s="8" t="str">
        <f t="shared" si="1"/>
        <v>Tuesday</v>
      </c>
      <c r="E54" s="31"/>
      <c r="F54" s="11"/>
      <c r="G54" s="11"/>
      <c r="H54" s="31"/>
      <c r="I54" s="11"/>
      <c r="J54" s="22"/>
      <c r="K54" s="35"/>
      <c r="L54" s="35"/>
      <c r="M54" s="35"/>
      <c r="N54" s="35"/>
      <c r="O54" s="56"/>
      <c r="P54" s="22" t="str">
        <f t="shared" si="2"/>
        <v/>
      </c>
    </row>
    <row r="55" ht="22.5" customHeight="1">
      <c r="A55" s="6">
        <v>54.0</v>
      </c>
      <c r="B55" s="11" t="str">
        <f>'Master Schedule'!B55</f>
        <v/>
      </c>
      <c r="C55" s="7">
        <v>46288.0</v>
      </c>
      <c r="D55" s="8" t="str">
        <f t="shared" si="1"/>
        <v>Wednesday</v>
      </c>
      <c r="E55" s="31"/>
      <c r="F55" s="11"/>
      <c r="G55" s="11"/>
      <c r="H55" s="31"/>
      <c r="I55" s="11"/>
      <c r="J55" s="22"/>
      <c r="K55" s="32"/>
      <c r="L55" s="32"/>
      <c r="M55" s="32"/>
      <c r="N55" s="32"/>
      <c r="O55" s="56"/>
      <c r="P55" s="22" t="str">
        <f t="shared" si="2"/>
        <v/>
      </c>
    </row>
    <row r="56" ht="22.5" customHeight="1">
      <c r="A56" s="6">
        <v>55.0</v>
      </c>
      <c r="B56" s="11" t="str">
        <f>'Master Schedule'!B56</f>
        <v/>
      </c>
      <c r="C56" s="7">
        <v>46289.0</v>
      </c>
      <c r="D56" s="8" t="str">
        <f t="shared" si="1"/>
        <v>Thursday</v>
      </c>
      <c r="E56" s="31"/>
      <c r="F56" s="11"/>
      <c r="G56" s="11"/>
      <c r="H56" s="31"/>
      <c r="I56" s="11"/>
      <c r="J56" s="22"/>
      <c r="K56" s="35"/>
      <c r="L56" s="35"/>
      <c r="M56" s="35"/>
      <c r="N56" s="35"/>
      <c r="O56" s="56"/>
      <c r="P56" s="22" t="str">
        <f t="shared" si="2"/>
        <v/>
      </c>
    </row>
    <row r="57" ht="22.5" customHeight="1">
      <c r="A57" s="6">
        <v>56.0</v>
      </c>
      <c r="B57" s="11" t="str">
        <f>'Master Schedule'!B57</f>
        <v/>
      </c>
      <c r="C57" s="7">
        <v>46290.0</v>
      </c>
      <c r="D57" s="8" t="str">
        <f t="shared" si="1"/>
        <v>Friday</v>
      </c>
      <c r="E57" s="31"/>
      <c r="F57" s="11"/>
      <c r="G57" s="11"/>
      <c r="H57" s="31"/>
      <c r="I57" s="11"/>
      <c r="J57" s="22"/>
      <c r="K57" s="32"/>
      <c r="L57" s="32"/>
      <c r="M57" s="32"/>
      <c r="N57" s="32"/>
      <c r="O57" s="56"/>
      <c r="P57" s="22" t="str">
        <f t="shared" si="2"/>
        <v/>
      </c>
    </row>
    <row r="58" ht="22.5" customHeight="1">
      <c r="A58" s="6">
        <v>57.0</v>
      </c>
      <c r="B58" s="11" t="str">
        <f>'Master Schedule'!B58</f>
        <v/>
      </c>
      <c r="C58" s="7">
        <v>46291.0</v>
      </c>
      <c r="D58" s="8" t="str">
        <f t="shared" si="1"/>
        <v>Saturday</v>
      </c>
      <c r="E58" s="31"/>
      <c r="F58" s="11"/>
      <c r="G58" s="11"/>
      <c r="H58" s="31"/>
      <c r="I58" s="11"/>
      <c r="J58" s="22"/>
      <c r="K58" s="35"/>
      <c r="L58" s="35"/>
      <c r="M58" s="35"/>
      <c r="N58" s="35"/>
      <c r="O58" s="56"/>
      <c r="P58" s="22" t="str">
        <f t="shared" si="2"/>
        <v/>
      </c>
    </row>
    <row r="59" ht="22.5" customHeight="1">
      <c r="A59" s="6">
        <v>58.0</v>
      </c>
      <c r="B59" s="11" t="str">
        <f>'Master Schedule'!B59</f>
        <v/>
      </c>
      <c r="C59" s="7">
        <v>46292.0</v>
      </c>
      <c r="D59" s="8" t="str">
        <f t="shared" si="1"/>
        <v>Sunday</v>
      </c>
      <c r="E59" s="31"/>
      <c r="F59" s="11"/>
      <c r="G59" s="11"/>
      <c r="H59" s="31"/>
      <c r="I59" s="11"/>
      <c r="J59" s="22"/>
      <c r="K59" s="32"/>
      <c r="L59" s="32"/>
      <c r="M59" s="32"/>
      <c r="N59" s="32"/>
      <c r="O59" s="56"/>
      <c r="P59" s="22" t="str">
        <f t="shared" si="2"/>
        <v/>
      </c>
    </row>
    <row r="60" ht="22.5" customHeight="1">
      <c r="A60" s="6">
        <v>59.0</v>
      </c>
      <c r="B60" s="11" t="str">
        <f>'Master Schedule'!B60</f>
        <v/>
      </c>
      <c r="C60" s="7">
        <v>46293.0</v>
      </c>
      <c r="D60" s="8" t="str">
        <f t="shared" si="1"/>
        <v>Monday</v>
      </c>
      <c r="E60" s="31"/>
      <c r="F60" s="11"/>
      <c r="G60" s="11"/>
      <c r="H60" s="31"/>
      <c r="I60" s="11"/>
      <c r="J60" s="22"/>
      <c r="K60" s="35"/>
      <c r="L60" s="35"/>
      <c r="M60" s="35"/>
      <c r="N60" s="35"/>
      <c r="O60" s="56"/>
      <c r="P60" s="22" t="str">
        <f t="shared" si="2"/>
        <v/>
      </c>
    </row>
    <row r="61" ht="22.5" customHeight="1">
      <c r="A61" s="6">
        <v>60.0</v>
      </c>
      <c r="B61" s="11" t="str">
        <f>'Master Schedule'!B61</f>
        <v/>
      </c>
      <c r="C61" s="7">
        <v>46294.0</v>
      </c>
      <c r="D61" s="8" t="str">
        <f t="shared" si="1"/>
        <v>Tuesday</v>
      </c>
      <c r="E61" s="31"/>
      <c r="F61" s="11"/>
      <c r="G61" s="11"/>
      <c r="H61" s="31"/>
      <c r="I61" s="11"/>
      <c r="J61" s="22"/>
      <c r="K61" s="32"/>
      <c r="L61" s="32"/>
      <c r="M61" s="32"/>
      <c r="N61" s="32"/>
      <c r="O61" s="56"/>
      <c r="P61" s="22" t="str">
        <f t="shared" si="2"/>
        <v/>
      </c>
    </row>
    <row r="62" ht="22.5" customHeight="1">
      <c r="A62" s="6">
        <v>61.0</v>
      </c>
      <c r="B62" s="11" t="str">
        <f>'Master Schedule'!B62</f>
        <v/>
      </c>
      <c r="C62" s="7">
        <v>46295.0</v>
      </c>
      <c r="D62" s="8" t="str">
        <f t="shared" si="1"/>
        <v>Wednesday</v>
      </c>
      <c r="E62" s="31"/>
      <c r="F62" s="11"/>
      <c r="G62" s="11"/>
      <c r="H62" s="31"/>
      <c r="I62" s="11"/>
      <c r="J62" s="22"/>
      <c r="K62" s="35"/>
      <c r="L62" s="35"/>
      <c r="M62" s="35"/>
      <c r="N62" s="35"/>
      <c r="O62" s="56"/>
      <c r="P62" s="22" t="str">
        <f t="shared" si="2"/>
        <v/>
      </c>
    </row>
    <row r="63" ht="22.5" customHeight="1">
      <c r="A63" s="6">
        <v>62.0</v>
      </c>
      <c r="B63" s="11" t="str">
        <f>'Master Schedule'!B63</f>
        <v/>
      </c>
      <c r="C63" s="7">
        <v>46296.0</v>
      </c>
      <c r="D63" s="8" t="str">
        <f t="shared" si="1"/>
        <v>Thursday</v>
      </c>
      <c r="E63" s="31"/>
      <c r="F63" s="11"/>
      <c r="G63" s="11"/>
      <c r="H63" s="31"/>
      <c r="I63" s="11"/>
      <c r="J63" s="22"/>
      <c r="K63" s="32"/>
      <c r="L63" s="32"/>
      <c r="M63" s="32"/>
      <c r="N63" s="32"/>
      <c r="O63" s="56"/>
      <c r="P63" s="22" t="str">
        <f t="shared" si="2"/>
        <v/>
      </c>
    </row>
    <row r="64" ht="22.5" customHeight="1">
      <c r="A64" s="6">
        <v>63.0</v>
      </c>
      <c r="B64" s="11" t="str">
        <f>'Master Schedule'!B64</f>
        <v/>
      </c>
      <c r="C64" s="7">
        <v>46297.0</v>
      </c>
      <c r="D64" s="8" t="str">
        <f t="shared" si="1"/>
        <v>Friday</v>
      </c>
      <c r="E64" s="31"/>
      <c r="F64" s="11"/>
      <c r="G64" s="11"/>
      <c r="H64" s="31"/>
      <c r="I64" s="11"/>
      <c r="J64" s="22"/>
      <c r="K64" s="35"/>
      <c r="L64" s="35"/>
      <c r="M64" s="35"/>
      <c r="N64" s="35"/>
      <c r="O64" s="56"/>
      <c r="P64" s="22" t="str">
        <f t="shared" si="2"/>
        <v/>
      </c>
    </row>
    <row r="65" ht="22.5" customHeight="1">
      <c r="A65" s="6">
        <v>64.0</v>
      </c>
      <c r="B65" s="11" t="str">
        <f>'Master Schedule'!B65</f>
        <v/>
      </c>
      <c r="C65" s="7">
        <v>46298.0</v>
      </c>
      <c r="D65" s="8" t="str">
        <f t="shared" si="1"/>
        <v>Saturday</v>
      </c>
      <c r="E65" s="31"/>
      <c r="F65" s="11"/>
      <c r="G65" s="11"/>
      <c r="H65" s="31"/>
      <c r="I65" s="11"/>
      <c r="J65" s="22"/>
      <c r="K65" s="32"/>
      <c r="L65" s="32"/>
      <c r="M65" s="32"/>
      <c r="N65" s="32"/>
      <c r="O65" s="56"/>
      <c r="P65" s="22" t="str">
        <f t="shared" si="2"/>
        <v/>
      </c>
    </row>
    <row r="66" ht="22.5" customHeight="1">
      <c r="A66" s="6">
        <v>65.0</v>
      </c>
      <c r="B66" s="11" t="str">
        <f>'Master Schedule'!B66</f>
        <v/>
      </c>
      <c r="C66" s="7">
        <v>46299.0</v>
      </c>
      <c r="D66" s="8" t="str">
        <f t="shared" si="1"/>
        <v>Sunday</v>
      </c>
      <c r="E66" s="31"/>
      <c r="F66" s="11"/>
      <c r="G66" s="11"/>
      <c r="H66" s="31"/>
      <c r="I66" s="11"/>
      <c r="J66" s="22"/>
      <c r="K66" s="35"/>
      <c r="L66" s="35"/>
      <c r="M66" s="35"/>
      <c r="N66" s="35"/>
      <c r="O66" s="56"/>
      <c r="P66" s="22" t="str">
        <f t="shared" si="2"/>
        <v/>
      </c>
    </row>
    <row r="67" ht="22.5" customHeight="1">
      <c r="A67" s="6">
        <v>66.0</v>
      </c>
      <c r="B67" s="11" t="str">
        <f>'Master Schedule'!B67</f>
        <v/>
      </c>
      <c r="C67" s="7">
        <v>46300.0</v>
      </c>
      <c r="D67" s="8" t="str">
        <f t="shared" si="1"/>
        <v>Monday</v>
      </c>
      <c r="E67" s="31"/>
      <c r="F67" s="11"/>
      <c r="G67" s="11"/>
      <c r="H67" s="31"/>
      <c r="I67" s="11"/>
      <c r="J67" s="22"/>
      <c r="K67" s="32"/>
      <c r="L67" s="32"/>
      <c r="M67" s="32"/>
      <c r="N67" s="32"/>
      <c r="O67" s="56"/>
      <c r="P67" s="22" t="str">
        <f t="shared" si="2"/>
        <v/>
      </c>
    </row>
    <row r="68" ht="22.5" customHeight="1">
      <c r="A68" s="6">
        <v>67.0</v>
      </c>
      <c r="B68" s="11" t="str">
        <f>'Master Schedule'!B68</f>
        <v/>
      </c>
      <c r="C68" s="7">
        <v>46301.0</v>
      </c>
      <c r="D68" s="8" t="str">
        <f t="shared" si="1"/>
        <v>Tuesday</v>
      </c>
      <c r="E68" s="31"/>
      <c r="F68" s="11"/>
      <c r="G68" s="11"/>
      <c r="H68" s="31"/>
      <c r="I68" s="11"/>
      <c r="J68" s="22"/>
      <c r="K68" s="35"/>
      <c r="L68" s="35"/>
      <c r="M68" s="35"/>
      <c r="N68" s="35"/>
      <c r="O68" s="56"/>
      <c r="P68" s="22" t="str">
        <f t="shared" si="2"/>
        <v/>
      </c>
    </row>
    <row r="69" ht="22.5" customHeight="1">
      <c r="A69" s="6">
        <v>68.0</v>
      </c>
      <c r="B69" s="11" t="str">
        <f>'Master Schedule'!B69</f>
        <v/>
      </c>
      <c r="C69" s="7">
        <v>46302.0</v>
      </c>
      <c r="D69" s="8" t="str">
        <f t="shared" si="1"/>
        <v>Wednesday</v>
      </c>
      <c r="E69" s="31"/>
      <c r="F69" s="11"/>
      <c r="G69" s="11"/>
      <c r="H69" s="31"/>
      <c r="I69" s="11"/>
      <c r="J69" s="22"/>
      <c r="K69" s="32"/>
      <c r="L69" s="32"/>
      <c r="M69" s="32"/>
      <c r="N69" s="32"/>
      <c r="O69" s="56"/>
      <c r="P69" s="22" t="str">
        <f t="shared" si="2"/>
        <v/>
      </c>
    </row>
    <row r="70" ht="22.5" customHeight="1">
      <c r="A70" s="6">
        <v>69.0</v>
      </c>
      <c r="B70" s="11" t="str">
        <f>'Master Schedule'!B70</f>
        <v/>
      </c>
      <c r="C70" s="7">
        <v>46303.0</v>
      </c>
      <c r="D70" s="8" t="str">
        <f t="shared" si="1"/>
        <v>Thursday</v>
      </c>
      <c r="E70" s="31"/>
      <c r="F70" s="11"/>
      <c r="G70" s="11"/>
      <c r="H70" s="31"/>
      <c r="I70" s="11"/>
      <c r="J70" s="22"/>
      <c r="K70" s="35"/>
      <c r="L70" s="35"/>
      <c r="M70" s="35"/>
      <c r="N70" s="35"/>
      <c r="O70" s="56"/>
      <c r="P70" s="22" t="str">
        <f t="shared" si="2"/>
        <v/>
      </c>
    </row>
    <row r="71" ht="22.5" customHeight="1">
      <c r="A71" s="6">
        <v>70.0</v>
      </c>
      <c r="B71" s="11" t="str">
        <f>'Master Schedule'!B71</f>
        <v/>
      </c>
      <c r="C71" s="7">
        <v>46304.0</v>
      </c>
      <c r="D71" s="8" t="str">
        <f t="shared" si="1"/>
        <v>Friday</v>
      </c>
      <c r="E71" s="31"/>
      <c r="F71" s="11"/>
      <c r="G71" s="11"/>
      <c r="H71" s="31"/>
      <c r="I71" s="11"/>
      <c r="J71" s="22"/>
      <c r="K71" s="32"/>
      <c r="L71" s="32"/>
      <c r="M71" s="32"/>
      <c r="N71" s="32"/>
      <c r="O71" s="56"/>
      <c r="P71" s="22" t="str">
        <f t="shared" si="2"/>
        <v/>
      </c>
    </row>
    <row r="72" ht="22.5" customHeight="1">
      <c r="A72" s="6">
        <v>71.0</v>
      </c>
      <c r="B72" s="11" t="str">
        <f>'Master Schedule'!B72</f>
        <v/>
      </c>
      <c r="C72" s="7">
        <v>46305.0</v>
      </c>
      <c r="D72" s="8" t="str">
        <f t="shared" si="1"/>
        <v>Saturday</v>
      </c>
      <c r="E72" s="31"/>
      <c r="F72" s="11"/>
      <c r="G72" s="11"/>
      <c r="H72" s="31"/>
      <c r="I72" s="11"/>
      <c r="J72" s="22"/>
      <c r="K72" s="35"/>
      <c r="L72" s="35"/>
      <c r="M72" s="35"/>
      <c r="N72" s="35"/>
      <c r="O72" s="56"/>
      <c r="P72" s="22" t="str">
        <f t="shared" si="2"/>
        <v/>
      </c>
    </row>
    <row r="73" ht="22.5" customHeight="1">
      <c r="A73" s="6">
        <v>72.0</v>
      </c>
      <c r="B73" s="11" t="str">
        <f>'Master Schedule'!B73</f>
        <v/>
      </c>
      <c r="C73" s="7">
        <v>46306.0</v>
      </c>
      <c r="D73" s="8" t="str">
        <f t="shared" si="1"/>
        <v>Sunday</v>
      </c>
      <c r="E73" s="31"/>
      <c r="F73" s="11"/>
      <c r="G73" s="11"/>
      <c r="H73" s="31"/>
      <c r="I73" s="11"/>
      <c r="J73" s="22"/>
      <c r="K73" s="32"/>
      <c r="L73" s="32"/>
      <c r="M73" s="32"/>
      <c r="N73" s="32"/>
      <c r="O73" s="56"/>
      <c r="P73" s="22" t="str">
        <f t="shared" si="2"/>
        <v/>
      </c>
    </row>
    <row r="74" ht="22.5" customHeight="1">
      <c r="A74" s="6">
        <v>73.0</v>
      </c>
      <c r="B74" s="11" t="str">
        <f>'Master Schedule'!B74</f>
        <v/>
      </c>
      <c r="C74" s="7">
        <v>46307.0</v>
      </c>
      <c r="D74" s="8" t="str">
        <f t="shared" si="1"/>
        <v>Monday</v>
      </c>
      <c r="E74" s="31"/>
      <c r="F74" s="11"/>
      <c r="G74" s="11"/>
      <c r="H74" s="31"/>
      <c r="I74" s="11"/>
      <c r="J74" s="22"/>
      <c r="K74" s="35"/>
      <c r="L74" s="35"/>
      <c r="M74" s="35"/>
      <c r="N74" s="35"/>
      <c r="O74" s="56"/>
      <c r="P74" s="22" t="str">
        <f t="shared" si="2"/>
        <v/>
      </c>
    </row>
    <row r="75" ht="22.5" customHeight="1">
      <c r="A75" s="6">
        <v>74.0</v>
      </c>
      <c r="B75" s="11" t="str">
        <f>'Master Schedule'!B75</f>
        <v/>
      </c>
      <c r="C75" s="7">
        <v>46308.0</v>
      </c>
      <c r="D75" s="8" t="str">
        <f t="shared" si="1"/>
        <v>Tuesday</v>
      </c>
      <c r="E75" s="31"/>
      <c r="F75" s="11"/>
      <c r="G75" s="11"/>
      <c r="H75" s="31"/>
      <c r="I75" s="11"/>
      <c r="J75" s="22"/>
      <c r="K75" s="32"/>
      <c r="L75" s="32"/>
      <c r="M75" s="32"/>
      <c r="N75" s="32"/>
      <c r="O75" s="56"/>
      <c r="P75" s="22" t="str">
        <f t="shared" si="2"/>
        <v/>
      </c>
    </row>
    <row r="76" ht="22.5" customHeight="1">
      <c r="A76" s="6">
        <v>75.0</v>
      </c>
      <c r="B76" s="11" t="str">
        <f>'Master Schedule'!B76</f>
        <v/>
      </c>
      <c r="C76" s="7">
        <v>46309.0</v>
      </c>
      <c r="D76" s="8" t="str">
        <f t="shared" si="1"/>
        <v>Wednesday</v>
      </c>
      <c r="E76" s="31"/>
      <c r="F76" s="11"/>
      <c r="G76" s="11"/>
      <c r="H76" s="31"/>
      <c r="I76" s="11"/>
      <c r="J76" s="22"/>
      <c r="K76" s="35"/>
      <c r="L76" s="35"/>
      <c r="M76" s="35"/>
      <c r="N76" s="35"/>
      <c r="O76" s="56"/>
      <c r="P76" s="22" t="str">
        <f t="shared" si="2"/>
        <v/>
      </c>
    </row>
    <row r="77" ht="22.5" customHeight="1">
      <c r="A77" s="6">
        <v>76.0</v>
      </c>
      <c r="B77" s="11" t="str">
        <f>'Master Schedule'!B77</f>
        <v/>
      </c>
      <c r="C77" s="7">
        <v>46310.0</v>
      </c>
      <c r="D77" s="8" t="str">
        <f t="shared" si="1"/>
        <v>Thursday</v>
      </c>
      <c r="E77" s="31"/>
      <c r="F77" s="11"/>
      <c r="G77" s="11"/>
      <c r="H77" s="31"/>
      <c r="I77" s="11"/>
      <c r="J77" s="22"/>
      <c r="K77" s="32"/>
      <c r="L77" s="32"/>
      <c r="M77" s="32"/>
      <c r="N77" s="32"/>
      <c r="O77" s="56"/>
      <c r="P77" s="22" t="str">
        <f t="shared" si="2"/>
        <v/>
      </c>
    </row>
    <row r="78" ht="22.5" customHeight="1">
      <c r="A78" s="6">
        <v>77.0</v>
      </c>
      <c r="B78" s="11" t="str">
        <f>'Master Schedule'!B78</f>
        <v/>
      </c>
      <c r="C78" s="7">
        <v>46311.0</v>
      </c>
      <c r="D78" s="8" t="str">
        <f t="shared" si="1"/>
        <v>Friday</v>
      </c>
      <c r="E78" s="31"/>
      <c r="F78" s="11"/>
      <c r="G78" s="11"/>
      <c r="H78" s="31"/>
      <c r="I78" s="11"/>
      <c r="J78" s="22"/>
      <c r="K78" s="35"/>
      <c r="L78" s="35"/>
      <c r="M78" s="35"/>
      <c r="N78" s="35"/>
      <c r="O78" s="56"/>
      <c r="P78" s="22" t="str">
        <f t="shared" si="2"/>
        <v/>
      </c>
    </row>
    <row r="79" ht="22.5" customHeight="1">
      <c r="A79" s="6">
        <v>78.0</v>
      </c>
      <c r="B79" s="11" t="str">
        <f>'Master Schedule'!B79</f>
        <v/>
      </c>
      <c r="C79" s="7">
        <v>46312.0</v>
      </c>
      <c r="D79" s="8" t="str">
        <f t="shared" si="1"/>
        <v>Saturday</v>
      </c>
      <c r="E79" s="31"/>
      <c r="F79" s="11"/>
      <c r="G79" s="11"/>
      <c r="H79" s="31"/>
      <c r="I79" s="11"/>
      <c r="J79" s="22"/>
      <c r="K79" s="32"/>
      <c r="L79" s="32"/>
      <c r="M79" s="32"/>
      <c r="N79" s="32"/>
      <c r="O79" s="56"/>
      <c r="P79" s="22" t="str">
        <f t="shared" si="2"/>
        <v/>
      </c>
    </row>
    <row r="80" ht="22.5" customHeight="1">
      <c r="A80" s="6">
        <v>79.0</v>
      </c>
      <c r="B80" s="11" t="str">
        <f>'Master Schedule'!B80</f>
        <v/>
      </c>
      <c r="C80" s="7">
        <v>46313.0</v>
      </c>
      <c r="D80" s="8" t="str">
        <f t="shared" si="1"/>
        <v>Sunday</v>
      </c>
      <c r="E80" s="31"/>
      <c r="F80" s="11"/>
      <c r="G80" s="11"/>
      <c r="H80" s="31"/>
      <c r="I80" s="11"/>
      <c r="J80" s="22"/>
      <c r="K80" s="35"/>
      <c r="L80" s="35"/>
      <c r="M80" s="35"/>
      <c r="N80" s="35"/>
      <c r="O80" s="56"/>
      <c r="P80" s="22" t="str">
        <f t="shared" si="2"/>
        <v/>
      </c>
    </row>
    <row r="81" ht="22.5" customHeight="1">
      <c r="A81" s="6">
        <v>80.0</v>
      </c>
      <c r="B81" s="11" t="str">
        <f>'Master Schedule'!B81</f>
        <v/>
      </c>
      <c r="C81" s="7">
        <v>46314.0</v>
      </c>
      <c r="D81" s="8" t="str">
        <f t="shared" si="1"/>
        <v>Monday</v>
      </c>
      <c r="E81" s="31"/>
      <c r="F81" s="11"/>
      <c r="G81" s="11"/>
      <c r="H81" s="31"/>
      <c r="I81" s="11"/>
      <c r="J81" s="22"/>
      <c r="K81" s="32"/>
      <c r="L81" s="32"/>
      <c r="M81" s="32"/>
      <c r="N81" s="32"/>
      <c r="O81" s="56"/>
      <c r="P81" s="22" t="str">
        <f t="shared" si="2"/>
        <v/>
      </c>
    </row>
    <row r="82" ht="22.5" customHeight="1">
      <c r="A82" s="6">
        <v>81.0</v>
      </c>
      <c r="B82" s="11" t="str">
        <f>'Master Schedule'!B82</f>
        <v/>
      </c>
      <c r="C82" s="7">
        <v>46315.0</v>
      </c>
      <c r="D82" s="8" t="str">
        <f t="shared" si="1"/>
        <v>Tuesday</v>
      </c>
      <c r="E82" s="31"/>
      <c r="F82" s="11"/>
      <c r="G82" s="11"/>
      <c r="H82" s="31"/>
      <c r="I82" s="11"/>
      <c r="J82" s="22"/>
      <c r="K82" s="35"/>
      <c r="L82" s="35"/>
      <c r="M82" s="35"/>
      <c r="N82" s="35"/>
      <c r="O82" s="56"/>
      <c r="P82" s="22" t="str">
        <f t="shared" si="2"/>
        <v/>
      </c>
    </row>
    <row r="83" ht="22.5" customHeight="1">
      <c r="A83" s="6">
        <v>82.0</v>
      </c>
      <c r="B83" s="11" t="str">
        <f>'Master Schedule'!B83</f>
        <v/>
      </c>
      <c r="C83" s="7">
        <v>46316.0</v>
      </c>
      <c r="D83" s="8" t="str">
        <f t="shared" si="1"/>
        <v>Wednesday</v>
      </c>
      <c r="E83" s="31"/>
      <c r="F83" s="11"/>
      <c r="G83" s="11"/>
      <c r="H83" s="31"/>
      <c r="I83" s="11"/>
      <c r="J83" s="22"/>
      <c r="K83" s="32"/>
      <c r="L83" s="32"/>
      <c r="M83" s="32"/>
      <c r="N83" s="32"/>
      <c r="O83" s="56"/>
      <c r="P83" s="22" t="str">
        <f t="shared" si="2"/>
        <v/>
      </c>
    </row>
    <row r="84" ht="22.5" customHeight="1">
      <c r="A84" s="6">
        <v>83.0</v>
      </c>
      <c r="B84" s="11" t="str">
        <f>'Master Schedule'!B84</f>
        <v/>
      </c>
      <c r="C84" s="7">
        <v>46317.0</v>
      </c>
      <c r="D84" s="8" t="str">
        <f t="shared" si="1"/>
        <v>Thursday</v>
      </c>
      <c r="E84" s="31"/>
      <c r="F84" s="11"/>
      <c r="G84" s="11"/>
      <c r="H84" s="31"/>
      <c r="I84" s="11"/>
      <c r="J84" s="22"/>
      <c r="K84" s="35"/>
      <c r="L84" s="35"/>
      <c r="M84" s="35"/>
      <c r="N84" s="35"/>
      <c r="O84" s="56"/>
      <c r="P84" s="22" t="str">
        <f t="shared" si="2"/>
        <v/>
      </c>
    </row>
    <row r="85" ht="22.5" customHeight="1">
      <c r="A85" s="6">
        <v>84.0</v>
      </c>
      <c r="B85" s="11" t="str">
        <f>'Master Schedule'!B85</f>
        <v/>
      </c>
      <c r="C85" s="7">
        <v>46318.0</v>
      </c>
      <c r="D85" s="8" t="str">
        <f t="shared" si="1"/>
        <v>Friday</v>
      </c>
      <c r="E85" s="31"/>
      <c r="F85" s="11"/>
      <c r="G85" s="11"/>
      <c r="H85" s="31"/>
      <c r="I85" s="11"/>
      <c r="J85" s="22"/>
      <c r="K85" s="32"/>
      <c r="L85" s="32"/>
      <c r="M85" s="32"/>
      <c r="N85" s="32"/>
      <c r="O85" s="56"/>
      <c r="P85" s="22" t="str">
        <f t="shared" si="2"/>
        <v/>
      </c>
    </row>
    <row r="86" ht="22.5" customHeight="1">
      <c r="A86" s="6">
        <v>85.0</v>
      </c>
      <c r="B86" s="11" t="str">
        <f>'Master Schedule'!B86</f>
        <v/>
      </c>
      <c r="C86" s="7">
        <v>46319.0</v>
      </c>
      <c r="D86" s="8" t="str">
        <f t="shared" si="1"/>
        <v>Saturday</v>
      </c>
      <c r="E86" s="31"/>
      <c r="F86" s="11"/>
      <c r="G86" s="11"/>
      <c r="H86" s="31"/>
      <c r="I86" s="11"/>
      <c r="J86" s="22"/>
      <c r="K86" s="35"/>
      <c r="L86" s="35"/>
      <c r="M86" s="35"/>
      <c r="N86" s="35"/>
      <c r="O86" s="56"/>
      <c r="P86" s="22" t="str">
        <f t="shared" si="2"/>
        <v/>
      </c>
    </row>
    <row r="87" ht="22.5" customHeight="1">
      <c r="A87" s="6">
        <v>86.0</v>
      </c>
      <c r="B87" s="11" t="str">
        <f>'Master Schedule'!B87</f>
        <v/>
      </c>
      <c r="C87" s="7">
        <v>46320.0</v>
      </c>
      <c r="D87" s="8" t="str">
        <f t="shared" si="1"/>
        <v>Sunday</v>
      </c>
      <c r="E87" s="31"/>
      <c r="F87" s="11"/>
      <c r="G87" s="11"/>
      <c r="H87" s="31"/>
      <c r="I87" s="11"/>
      <c r="J87" s="22"/>
      <c r="K87" s="32"/>
      <c r="L87" s="32"/>
      <c r="M87" s="32"/>
      <c r="N87" s="32"/>
      <c r="O87" s="56"/>
      <c r="P87" s="22" t="str">
        <f t="shared" si="2"/>
        <v/>
      </c>
    </row>
    <row r="88" ht="22.5" customHeight="1">
      <c r="A88" s="6">
        <v>87.0</v>
      </c>
      <c r="B88" s="11" t="str">
        <f>'Master Schedule'!B88</f>
        <v/>
      </c>
      <c r="C88" s="7">
        <v>46321.0</v>
      </c>
      <c r="D88" s="8" t="str">
        <f t="shared" si="1"/>
        <v>Monday</v>
      </c>
      <c r="E88" s="31"/>
      <c r="F88" s="11"/>
      <c r="G88" s="11"/>
      <c r="H88" s="31"/>
      <c r="I88" s="11"/>
      <c r="J88" s="22"/>
      <c r="K88" s="35"/>
      <c r="L88" s="35"/>
      <c r="M88" s="35"/>
      <c r="N88" s="35"/>
      <c r="O88" s="56"/>
      <c r="P88" s="22" t="str">
        <f t="shared" si="2"/>
        <v/>
      </c>
    </row>
    <row r="89" ht="22.5" customHeight="1">
      <c r="A89" s="6">
        <v>88.0</v>
      </c>
      <c r="B89" s="11" t="str">
        <f>'Master Schedule'!B89</f>
        <v/>
      </c>
      <c r="C89" s="7">
        <v>46322.0</v>
      </c>
      <c r="D89" s="8" t="str">
        <f t="shared" si="1"/>
        <v>Tuesday</v>
      </c>
      <c r="E89" s="31"/>
      <c r="F89" s="11"/>
      <c r="G89" s="11"/>
      <c r="H89" s="31"/>
      <c r="I89" s="11"/>
      <c r="J89" s="22"/>
      <c r="K89" s="32"/>
      <c r="L89" s="32"/>
      <c r="M89" s="32"/>
      <c r="N89" s="32"/>
      <c r="O89" s="56"/>
      <c r="P89" s="22" t="str">
        <f t="shared" si="2"/>
        <v/>
      </c>
    </row>
    <row r="90" ht="22.5" customHeight="1">
      <c r="A90" s="6">
        <v>89.0</v>
      </c>
      <c r="B90" s="11" t="str">
        <f>'Master Schedule'!B90</f>
        <v/>
      </c>
      <c r="C90" s="7">
        <v>46323.0</v>
      </c>
      <c r="D90" s="8" t="str">
        <f t="shared" si="1"/>
        <v>Wednesday</v>
      </c>
      <c r="E90" s="31"/>
      <c r="F90" s="11"/>
      <c r="G90" s="11"/>
      <c r="H90" s="31"/>
      <c r="I90" s="11"/>
      <c r="J90" s="22"/>
      <c r="K90" s="35"/>
      <c r="L90" s="35"/>
      <c r="M90" s="35"/>
      <c r="N90" s="35"/>
      <c r="O90" s="56"/>
      <c r="P90" s="22" t="str">
        <f t="shared" si="2"/>
        <v/>
      </c>
    </row>
    <row r="91" ht="22.5" customHeight="1">
      <c r="A91" s="6">
        <v>90.0</v>
      </c>
      <c r="B91" s="11" t="str">
        <f>'Master Schedule'!B91</f>
        <v/>
      </c>
      <c r="C91" s="7">
        <v>46324.0</v>
      </c>
      <c r="D91" s="8" t="str">
        <f t="shared" si="1"/>
        <v>Thursday</v>
      </c>
      <c r="E91" s="31"/>
      <c r="F91" s="11"/>
      <c r="G91" s="11"/>
      <c r="H91" s="31"/>
      <c r="I91" s="11"/>
      <c r="J91" s="22"/>
      <c r="K91" s="32"/>
      <c r="L91" s="32"/>
      <c r="M91" s="32"/>
      <c r="N91" s="32"/>
      <c r="O91" s="56"/>
      <c r="P91" s="22" t="str">
        <f t="shared" si="2"/>
        <v/>
      </c>
    </row>
    <row r="92" ht="22.5" customHeight="1">
      <c r="A92" s="6">
        <v>91.0</v>
      </c>
      <c r="B92" s="11" t="str">
        <f>'Master Schedule'!B92</f>
        <v/>
      </c>
      <c r="C92" s="7">
        <v>46325.0</v>
      </c>
      <c r="D92" s="8" t="str">
        <f t="shared" si="1"/>
        <v>Friday</v>
      </c>
      <c r="E92" s="31"/>
      <c r="F92" s="11"/>
      <c r="G92" s="11"/>
      <c r="H92" s="31"/>
      <c r="I92" s="11"/>
      <c r="J92" s="22"/>
      <c r="K92" s="35"/>
      <c r="L92" s="35"/>
      <c r="M92" s="35"/>
      <c r="N92" s="35"/>
      <c r="O92" s="56"/>
      <c r="P92" s="22" t="str">
        <f t="shared" si="2"/>
        <v/>
      </c>
    </row>
    <row r="93" ht="22.5" customHeight="1">
      <c r="A93" s="6">
        <v>92.0</v>
      </c>
      <c r="B93" s="11" t="str">
        <f>'Master Schedule'!B93</f>
        <v/>
      </c>
      <c r="C93" s="7">
        <v>46326.0</v>
      </c>
      <c r="D93" s="8" t="str">
        <f t="shared" si="1"/>
        <v>Saturday</v>
      </c>
      <c r="E93" s="31"/>
      <c r="F93" s="11"/>
      <c r="G93" s="11"/>
      <c r="H93" s="31"/>
      <c r="I93" s="11"/>
      <c r="J93" s="22"/>
      <c r="K93" s="32"/>
      <c r="L93" s="32"/>
      <c r="M93" s="32"/>
      <c r="N93" s="32"/>
      <c r="O93" s="56"/>
      <c r="P93" s="22" t="str">
        <f t="shared" si="2"/>
        <v/>
      </c>
    </row>
    <row r="94" ht="22.5" customHeight="1">
      <c r="A94" s="6">
        <v>93.0</v>
      </c>
      <c r="B94" s="11" t="str">
        <f>'Master Schedule'!B94</f>
        <v/>
      </c>
      <c r="C94" s="7">
        <v>46327.0</v>
      </c>
      <c r="D94" s="8" t="str">
        <f t="shared" si="1"/>
        <v>Sunday</v>
      </c>
      <c r="E94" s="31"/>
      <c r="F94" s="11"/>
      <c r="G94" s="11"/>
      <c r="H94" s="31"/>
      <c r="I94" s="11"/>
      <c r="J94" s="22"/>
      <c r="K94" s="35"/>
      <c r="L94" s="35"/>
      <c r="M94" s="35"/>
      <c r="N94" s="35"/>
      <c r="O94" s="56"/>
      <c r="P94" s="22" t="str">
        <f t="shared" si="2"/>
        <v/>
      </c>
    </row>
    <row r="95" ht="22.5" customHeight="1">
      <c r="A95" s="6">
        <v>94.0</v>
      </c>
      <c r="B95" s="11" t="str">
        <f>'Master Schedule'!B95</f>
        <v/>
      </c>
      <c r="C95" s="7">
        <v>46328.0</v>
      </c>
      <c r="D95" s="8" t="str">
        <f t="shared" si="1"/>
        <v>Monday</v>
      </c>
      <c r="E95" s="31"/>
      <c r="F95" s="11"/>
      <c r="G95" s="11"/>
      <c r="H95" s="31"/>
      <c r="I95" s="11"/>
      <c r="J95" s="22"/>
      <c r="K95" s="32"/>
      <c r="L95" s="32"/>
      <c r="M95" s="32"/>
      <c r="N95" s="32"/>
      <c r="O95" s="56"/>
      <c r="P95" s="22" t="str">
        <f t="shared" si="2"/>
        <v/>
      </c>
    </row>
    <row r="96" ht="22.5" customHeight="1">
      <c r="A96" s="6">
        <v>95.0</v>
      </c>
      <c r="B96" s="11" t="str">
        <f>'Master Schedule'!B96</f>
        <v/>
      </c>
      <c r="C96" s="7">
        <v>46329.0</v>
      </c>
      <c r="D96" s="8" t="str">
        <f t="shared" si="1"/>
        <v>Tuesday</v>
      </c>
      <c r="E96" s="31"/>
      <c r="F96" s="11"/>
      <c r="G96" s="11"/>
      <c r="H96" s="31"/>
      <c r="I96" s="11"/>
      <c r="J96" s="22"/>
      <c r="K96" s="35"/>
      <c r="L96" s="35"/>
      <c r="M96" s="35"/>
      <c r="N96" s="35"/>
      <c r="O96" s="56"/>
      <c r="P96" s="22" t="str">
        <f t="shared" si="2"/>
        <v/>
      </c>
    </row>
    <row r="97" ht="22.5" customHeight="1">
      <c r="A97" s="6">
        <v>96.0</v>
      </c>
      <c r="B97" s="11" t="str">
        <f>'Master Schedule'!B97</f>
        <v/>
      </c>
      <c r="C97" s="7">
        <v>46330.0</v>
      </c>
      <c r="D97" s="8" t="str">
        <f t="shared" si="1"/>
        <v>Wednesday</v>
      </c>
      <c r="E97" s="31"/>
      <c r="F97" s="11"/>
      <c r="G97" s="11"/>
      <c r="H97" s="31"/>
      <c r="I97" s="11"/>
      <c r="J97" s="22"/>
      <c r="K97" s="32"/>
      <c r="L97" s="32"/>
      <c r="M97" s="32"/>
      <c r="N97" s="32"/>
      <c r="O97" s="56"/>
      <c r="P97" s="22" t="str">
        <f t="shared" si="2"/>
        <v/>
      </c>
    </row>
    <row r="98" ht="22.5" customHeight="1">
      <c r="A98" s="6">
        <v>97.0</v>
      </c>
      <c r="B98" s="11" t="str">
        <f>'Master Schedule'!B98</f>
        <v/>
      </c>
      <c r="C98" s="7">
        <v>46331.0</v>
      </c>
      <c r="D98" s="8" t="str">
        <f t="shared" si="1"/>
        <v>Thursday</v>
      </c>
      <c r="E98" s="31"/>
      <c r="F98" s="11"/>
      <c r="G98" s="11"/>
      <c r="H98" s="31"/>
      <c r="I98" s="11"/>
      <c r="J98" s="22"/>
      <c r="K98" s="35"/>
      <c r="L98" s="35"/>
      <c r="M98" s="35"/>
      <c r="N98" s="35"/>
      <c r="O98" s="56"/>
      <c r="P98" s="22" t="str">
        <f t="shared" si="2"/>
        <v/>
      </c>
    </row>
    <row r="99" ht="22.5" customHeight="1">
      <c r="A99" s="6">
        <v>98.0</v>
      </c>
      <c r="B99" s="11" t="str">
        <f>'Master Schedule'!B99</f>
        <v/>
      </c>
      <c r="C99" s="7">
        <v>46332.0</v>
      </c>
      <c r="D99" s="8" t="str">
        <f t="shared" si="1"/>
        <v>Friday</v>
      </c>
      <c r="E99" s="31"/>
      <c r="F99" s="11"/>
      <c r="G99" s="11"/>
      <c r="H99" s="31"/>
      <c r="I99" s="11"/>
      <c r="J99" s="22"/>
      <c r="K99" s="32"/>
      <c r="L99" s="32"/>
      <c r="M99" s="32"/>
      <c r="N99" s="32"/>
      <c r="O99" s="56"/>
      <c r="P99" s="22" t="str">
        <f t="shared" si="2"/>
        <v/>
      </c>
    </row>
    <row r="100" ht="22.5" customHeight="1">
      <c r="A100" s="6">
        <v>99.0</v>
      </c>
      <c r="B100" s="11" t="str">
        <f>'Master Schedule'!B100</f>
        <v/>
      </c>
      <c r="C100" s="7">
        <v>46333.0</v>
      </c>
      <c r="D100" s="8" t="str">
        <f t="shared" si="1"/>
        <v>Saturday</v>
      </c>
      <c r="E100" s="31"/>
      <c r="F100" s="11"/>
      <c r="G100" s="11"/>
      <c r="H100" s="31"/>
      <c r="I100" s="11"/>
      <c r="J100" s="22"/>
      <c r="K100" s="35"/>
      <c r="L100" s="35"/>
      <c r="M100" s="35"/>
      <c r="N100" s="35"/>
      <c r="O100" s="56"/>
      <c r="P100" s="22" t="str">
        <f t="shared" si="2"/>
        <v/>
      </c>
    </row>
    <row r="101" ht="22.5" customHeight="1">
      <c r="A101" s="6">
        <v>100.0</v>
      </c>
      <c r="B101" s="11" t="str">
        <f>'Master Schedule'!B101</f>
        <v/>
      </c>
      <c r="C101" s="7">
        <v>46334.0</v>
      </c>
      <c r="D101" s="8" t="str">
        <f t="shared" si="1"/>
        <v>Sunday</v>
      </c>
      <c r="E101" s="31"/>
      <c r="F101" s="11"/>
      <c r="G101" s="11"/>
      <c r="H101" s="31"/>
      <c r="I101" s="11"/>
      <c r="J101" s="22"/>
      <c r="K101" s="32"/>
      <c r="L101" s="32"/>
      <c r="M101" s="32"/>
      <c r="N101" s="32"/>
      <c r="O101" s="56"/>
      <c r="P101" s="22" t="str">
        <f t="shared" si="2"/>
        <v/>
      </c>
    </row>
    <row r="102" ht="22.5" customHeight="1">
      <c r="A102" s="6">
        <v>101.0</v>
      </c>
      <c r="B102" s="11" t="str">
        <f>'Master Schedule'!B102</f>
        <v/>
      </c>
      <c r="C102" s="7">
        <v>46335.0</v>
      </c>
      <c r="D102" s="8" t="str">
        <f t="shared" si="1"/>
        <v>Monday</v>
      </c>
      <c r="E102" s="31"/>
      <c r="F102" s="11"/>
      <c r="G102" s="11"/>
      <c r="H102" s="31"/>
      <c r="I102" s="11"/>
      <c r="J102" s="22"/>
      <c r="K102" s="35"/>
      <c r="L102" s="35"/>
      <c r="M102" s="35"/>
      <c r="N102" s="35"/>
      <c r="O102" s="56"/>
      <c r="P102" s="22" t="str">
        <f t="shared" si="2"/>
        <v/>
      </c>
    </row>
    <row r="103" ht="22.5" customHeight="1">
      <c r="A103" s="6">
        <v>102.0</v>
      </c>
      <c r="B103" s="11" t="str">
        <f>'Master Schedule'!B103</f>
        <v/>
      </c>
      <c r="C103" s="7">
        <v>46336.0</v>
      </c>
      <c r="D103" s="8" t="str">
        <f t="shared" si="1"/>
        <v>Tuesday</v>
      </c>
      <c r="E103" s="31"/>
      <c r="F103" s="11"/>
      <c r="G103" s="11"/>
      <c r="H103" s="31"/>
      <c r="I103" s="11"/>
      <c r="J103" s="22"/>
      <c r="K103" s="32"/>
      <c r="L103" s="32"/>
      <c r="M103" s="32"/>
      <c r="N103" s="32"/>
      <c r="O103" s="56"/>
      <c r="P103" s="22" t="str">
        <f t="shared" si="2"/>
        <v/>
      </c>
    </row>
    <row r="104" ht="22.5" customHeight="1">
      <c r="A104" s="6">
        <v>103.0</v>
      </c>
      <c r="B104" s="11" t="str">
        <f>'Master Schedule'!B104</f>
        <v/>
      </c>
      <c r="C104" s="7">
        <v>46337.0</v>
      </c>
      <c r="D104" s="8" t="str">
        <f t="shared" si="1"/>
        <v>Wednesday</v>
      </c>
      <c r="E104" s="31"/>
      <c r="F104" s="11"/>
      <c r="G104" s="11"/>
      <c r="H104" s="31"/>
      <c r="I104" s="11"/>
      <c r="J104" s="22"/>
      <c r="K104" s="35"/>
      <c r="L104" s="35"/>
      <c r="M104" s="35"/>
      <c r="N104" s="35"/>
      <c r="O104" s="56"/>
      <c r="P104" s="22" t="str">
        <f t="shared" si="2"/>
        <v/>
      </c>
    </row>
    <row r="105" ht="22.5" customHeight="1">
      <c r="A105" s="6">
        <v>104.0</v>
      </c>
      <c r="B105" s="11" t="str">
        <f>'Master Schedule'!B105</f>
        <v/>
      </c>
      <c r="C105" s="7">
        <v>46338.0</v>
      </c>
      <c r="D105" s="8" t="str">
        <f t="shared" si="1"/>
        <v>Thursday</v>
      </c>
      <c r="E105" s="31"/>
      <c r="F105" s="11"/>
      <c r="G105" s="11"/>
      <c r="H105" s="31"/>
      <c r="I105" s="11"/>
      <c r="J105" s="22"/>
      <c r="K105" s="32"/>
      <c r="L105" s="32"/>
      <c r="M105" s="32"/>
      <c r="N105" s="32"/>
      <c r="O105" s="56"/>
      <c r="P105" s="22" t="str">
        <f t="shared" si="2"/>
        <v/>
      </c>
    </row>
    <row r="106" ht="22.5" customHeight="1">
      <c r="A106" s="6">
        <v>105.0</v>
      </c>
      <c r="B106" s="11" t="str">
        <f>'Master Schedule'!B106</f>
        <v/>
      </c>
      <c r="C106" s="7">
        <v>46339.0</v>
      </c>
      <c r="D106" s="8" t="str">
        <f t="shared" si="1"/>
        <v>Friday</v>
      </c>
      <c r="E106" s="31"/>
      <c r="F106" s="11"/>
      <c r="G106" s="11"/>
      <c r="H106" s="31"/>
      <c r="I106" s="11"/>
      <c r="J106" s="22"/>
      <c r="K106" s="35"/>
      <c r="L106" s="35"/>
      <c r="M106" s="35"/>
      <c r="N106" s="35"/>
      <c r="O106" s="56"/>
      <c r="P106" s="22" t="str">
        <f t="shared" si="2"/>
        <v/>
      </c>
    </row>
    <row r="107" ht="22.5" customHeight="1">
      <c r="A107" s="6">
        <v>106.0</v>
      </c>
      <c r="B107" s="11" t="str">
        <f>'Master Schedule'!B107</f>
        <v/>
      </c>
      <c r="C107" s="7">
        <v>46340.0</v>
      </c>
      <c r="D107" s="8" t="str">
        <f t="shared" si="1"/>
        <v>Saturday</v>
      </c>
      <c r="E107" s="31"/>
      <c r="F107" s="11"/>
      <c r="G107" s="11"/>
      <c r="H107" s="31"/>
      <c r="I107" s="11"/>
      <c r="J107" s="22"/>
      <c r="K107" s="32"/>
      <c r="L107" s="32"/>
      <c r="M107" s="32"/>
      <c r="N107" s="32"/>
      <c r="O107" s="56"/>
      <c r="P107" s="22" t="str">
        <f t="shared" si="2"/>
        <v/>
      </c>
    </row>
    <row r="108" ht="22.5" customHeight="1">
      <c r="A108" s="6">
        <v>107.0</v>
      </c>
      <c r="B108" s="11" t="str">
        <f>'Master Schedule'!B108</f>
        <v/>
      </c>
      <c r="C108" s="7">
        <v>46341.0</v>
      </c>
      <c r="D108" s="8" t="str">
        <f t="shared" si="1"/>
        <v>Sunday</v>
      </c>
      <c r="E108" s="31"/>
      <c r="F108" s="11"/>
      <c r="G108" s="11"/>
      <c r="H108" s="31"/>
      <c r="I108" s="11"/>
      <c r="J108" s="22"/>
      <c r="K108" s="35"/>
      <c r="L108" s="35"/>
      <c r="M108" s="35"/>
      <c r="N108" s="35"/>
      <c r="O108" s="56"/>
      <c r="P108" s="22" t="str">
        <f t="shared" si="2"/>
        <v/>
      </c>
    </row>
    <row r="109" ht="22.5" customHeight="1">
      <c r="A109" s="6">
        <v>108.0</v>
      </c>
      <c r="B109" s="11" t="str">
        <f>'Master Schedule'!B109</f>
        <v/>
      </c>
      <c r="C109" s="7">
        <v>46342.0</v>
      </c>
      <c r="D109" s="8" t="str">
        <f t="shared" si="1"/>
        <v>Monday</v>
      </c>
      <c r="E109" s="31"/>
      <c r="F109" s="11"/>
      <c r="G109" s="11"/>
      <c r="H109" s="31"/>
      <c r="I109" s="11"/>
      <c r="J109" s="22"/>
      <c r="K109" s="32"/>
      <c r="L109" s="32"/>
      <c r="M109" s="32"/>
      <c r="N109" s="32"/>
      <c r="O109" s="56"/>
      <c r="P109" s="22" t="str">
        <f t="shared" si="2"/>
        <v/>
      </c>
    </row>
    <row r="110" ht="22.5" customHeight="1">
      <c r="A110" s="6">
        <v>109.0</v>
      </c>
      <c r="B110" s="11" t="str">
        <f>'Master Schedule'!B110</f>
        <v/>
      </c>
      <c r="C110" s="7">
        <v>46343.0</v>
      </c>
      <c r="D110" s="8" t="str">
        <f t="shared" si="1"/>
        <v>Tuesday</v>
      </c>
      <c r="E110" s="31"/>
      <c r="F110" s="11"/>
      <c r="G110" s="11"/>
      <c r="H110" s="31"/>
      <c r="I110" s="11"/>
      <c r="J110" s="22"/>
      <c r="K110" s="35"/>
      <c r="L110" s="35"/>
      <c r="M110" s="35"/>
      <c r="N110" s="35"/>
      <c r="O110" s="56"/>
      <c r="P110" s="22" t="str">
        <f t="shared" si="2"/>
        <v/>
      </c>
    </row>
    <row r="111" ht="22.5" customHeight="1">
      <c r="A111" s="6">
        <v>110.0</v>
      </c>
      <c r="B111" s="11" t="str">
        <f>'Master Schedule'!B111</f>
        <v/>
      </c>
      <c r="C111" s="7">
        <v>46344.0</v>
      </c>
      <c r="D111" s="8" t="str">
        <f t="shared" si="1"/>
        <v>Wednesday</v>
      </c>
      <c r="E111" s="31"/>
      <c r="F111" s="11"/>
      <c r="G111" s="11"/>
      <c r="H111" s="31"/>
      <c r="I111" s="11"/>
      <c r="J111" s="22"/>
      <c r="K111" s="32"/>
      <c r="L111" s="32"/>
      <c r="M111" s="32"/>
      <c r="N111" s="32"/>
      <c r="O111" s="56"/>
      <c r="P111" s="22" t="str">
        <f t="shared" si="2"/>
        <v/>
      </c>
    </row>
    <row r="112" ht="22.5" customHeight="1">
      <c r="A112" s="6">
        <v>111.0</v>
      </c>
      <c r="B112" s="11" t="str">
        <f>'Master Schedule'!B112</f>
        <v/>
      </c>
      <c r="C112" s="7">
        <v>46345.0</v>
      </c>
      <c r="D112" s="8" t="str">
        <f t="shared" si="1"/>
        <v>Thursday</v>
      </c>
      <c r="E112" s="31"/>
      <c r="F112" s="11"/>
      <c r="G112" s="11"/>
      <c r="H112" s="31"/>
      <c r="I112" s="11"/>
      <c r="J112" s="22"/>
      <c r="K112" s="35"/>
      <c r="L112" s="35"/>
      <c r="M112" s="35"/>
      <c r="N112" s="35"/>
      <c r="O112" s="56"/>
      <c r="P112" s="22" t="str">
        <f t="shared" si="2"/>
        <v/>
      </c>
    </row>
    <row r="113" ht="22.5" customHeight="1">
      <c r="A113" s="6">
        <v>112.0</v>
      </c>
      <c r="B113" s="11" t="str">
        <f>'Master Schedule'!B113</f>
        <v/>
      </c>
      <c r="C113" s="7">
        <v>46346.0</v>
      </c>
      <c r="D113" s="8" t="str">
        <f t="shared" si="1"/>
        <v>Friday</v>
      </c>
      <c r="E113" s="31"/>
      <c r="F113" s="11"/>
      <c r="G113" s="11"/>
      <c r="H113" s="31"/>
      <c r="I113" s="11"/>
      <c r="J113" s="22"/>
      <c r="K113" s="32"/>
      <c r="L113" s="32"/>
      <c r="M113" s="32"/>
      <c r="N113" s="32"/>
      <c r="O113" s="56"/>
      <c r="P113" s="22" t="str">
        <f t="shared" si="2"/>
        <v/>
      </c>
    </row>
    <row r="114" ht="22.5" customHeight="1">
      <c r="A114" s="6">
        <v>113.0</v>
      </c>
      <c r="B114" s="11" t="str">
        <f>'Master Schedule'!B114</f>
        <v/>
      </c>
      <c r="C114" s="7">
        <v>46347.0</v>
      </c>
      <c r="D114" s="8" t="str">
        <f t="shared" si="1"/>
        <v>Saturday</v>
      </c>
      <c r="E114" s="31"/>
      <c r="F114" s="11"/>
      <c r="G114" s="11"/>
      <c r="H114" s="31"/>
      <c r="I114" s="11"/>
      <c r="J114" s="22"/>
      <c r="K114" s="35"/>
      <c r="L114" s="35"/>
      <c r="M114" s="35"/>
      <c r="N114" s="35"/>
      <c r="O114" s="56"/>
      <c r="P114" s="22" t="str">
        <f t="shared" si="2"/>
        <v/>
      </c>
    </row>
    <row r="115" ht="22.5" customHeight="1">
      <c r="A115" s="6">
        <v>114.0</v>
      </c>
      <c r="B115" s="11" t="str">
        <f>'Master Schedule'!B115</f>
        <v/>
      </c>
      <c r="C115" s="7">
        <v>46348.0</v>
      </c>
      <c r="D115" s="8" t="str">
        <f t="shared" si="1"/>
        <v>Sunday</v>
      </c>
      <c r="E115" s="31"/>
      <c r="F115" s="11"/>
      <c r="G115" s="11"/>
      <c r="H115" s="31"/>
      <c r="I115" s="11"/>
      <c r="J115" s="22"/>
      <c r="K115" s="32"/>
      <c r="L115" s="32"/>
      <c r="M115" s="32"/>
      <c r="N115" s="32"/>
      <c r="O115" s="56"/>
      <c r="P115" s="22" t="str">
        <f t="shared" si="2"/>
        <v/>
      </c>
    </row>
    <row r="116" ht="22.5" customHeight="1">
      <c r="A116" s="6">
        <v>115.0</v>
      </c>
      <c r="B116" s="11" t="str">
        <f>'Master Schedule'!B116</f>
        <v/>
      </c>
      <c r="C116" s="7">
        <v>46349.0</v>
      </c>
      <c r="D116" s="8" t="str">
        <f t="shared" si="1"/>
        <v>Monday</v>
      </c>
      <c r="E116" s="31"/>
      <c r="F116" s="11"/>
      <c r="G116" s="11"/>
      <c r="H116" s="31"/>
      <c r="I116" s="11"/>
      <c r="J116" s="22"/>
      <c r="K116" s="35"/>
      <c r="L116" s="35"/>
      <c r="M116" s="35"/>
      <c r="N116" s="35"/>
      <c r="O116" s="56"/>
      <c r="P116" s="22" t="str">
        <f t="shared" si="2"/>
        <v/>
      </c>
    </row>
    <row r="117" ht="22.5" customHeight="1">
      <c r="A117" s="6">
        <v>116.0</v>
      </c>
      <c r="B117" s="11" t="str">
        <f>'Master Schedule'!B117</f>
        <v/>
      </c>
      <c r="C117" s="7">
        <v>46350.0</v>
      </c>
      <c r="D117" s="8" t="str">
        <f t="shared" si="1"/>
        <v>Tuesday</v>
      </c>
      <c r="E117" s="31"/>
      <c r="F117" s="11"/>
      <c r="G117" s="11"/>
      <c r="H117" s="31"/>
      <c r="I117" s="11"/>
      <c r="J117" s="22"/>
      <c r="K117" s="32"/>
      <c r="L117" s="32"/>
      <c r="M117" s="32"/>
      <c r="N117" s="32"/>
      <c r="O117" s="56"/>
      <c r="P117" s="22" t="str">
        <f t="shared" si="2"/>
        <v/>
      </c>
    </row>
    <row r="118" ht="22.5" customHeight="1">
      <c r="A118" s="6">
        <v>117.0</v>
      </c>
      <c r="B118" s="11" t="str">
        <f>'Master Schedule'!B118</f>
        <v/>
      </c>
      <c r="C118" s="7">
        <v>46351.0</v>
      </c>
      <c r="D118" s="8" t="str">
        <f t="shared" si="1"/>
        <v>Wednesday</v>
      </c>
      <c r="E118" s="31"/>
      <c r="F118" s="11"/>
      <c r="G118" s="11"/>
      <c r="H118" s="31"/>
      <c r="I118" s="11"/>
      <c r="J118" s="22"/>
      <c r="K118" s="35"/>
      <c r="L118" s="35"/>
      <c r="M118" s="35"/>
      <c r="N118" s="35"/>
      <c r="O118" s="56"/>
      <c r="P118" s="22" t="str">
        <f t="shared" si="2"/>
        <v/>
      </c>
    </row>
    <row r="119" ht="22.5" customHeight="1">
      <c r="A119" s="6">
        <v>118.0</v>
      </c>
      <c r="B119" s="11" t="str">
        <f>'Master Schedule'!B119</f>
        <v/>
      </c>
      <c r="C119" s="7">
        <v>46352.0</v>
      </c>
      <c r="D119" s="8" t="str">
        <f t="shared" si="1"/>
        <v>Thursday</v>
      </c>
      <c r="E119" s="31"/>
      <c r="F119" s="11"/>
      <c r="G119" s="11"/>
      <c r="H119" s="31"/>
      <c r="I119" s="11"/>
      <c r="J119" s="22"/>
      <c r="K119" s="32"/>
      <c r="L119" s="32"/>
      <c r="M119" s="32"/>
      <c r="N119" s="32"/>
      <c r="O119" s="56"/>
      <c r="P119" s="22" t="str">
        <f t="shared" si="2"/>
        <v/>
      </c>
    </row>
    <row r="120" ht="22.5" customHeight="1">
      <c r="A120" s="6">
        <v>119.0</v>
      </c>
      <c r="B120" s="11" t="str">
        <f>'Master Schedule'!B120</f>
        <v/>
      </c>
      <c r="C120" s="7">
        <v>46353.0</v>
      </c>
      <c r="D120" s="8" t="str">
        <f t="shared" si="1"/>
        <v>Friday</v>
      </c>
      <c r="E120" s="31"/>
      <c r="F120" s="11"/>
      <c r="G120" s="11"/>
      <c r="H120" s="31"/>
      <c r="I120" s="11"/>
      <c r="J120" s="22"/>
      <c r="K120" s="35"/>
      <c r="L120" s="35"/>
      <c r="M120" s="35"/>
      <c r="N120" s="35"/>
      <c r="O120" s="56"/>
      <c r="P120" s="22" t="str">
        <f t="shared" si="2"/>
        <v/>
      </c>
    </row>
    <row r="121" ht="22.5" customHeight="1">
      <c r="A121" s="6">
        <v>120.0</v>
      </c>
      <c r="B121" s="11" t="str">
        <f>'Master Schedule'!B121</f>
        <v/>
      </c>
      <c r="C121" s="7">
        <v>46354.0</v>
      </c>
      <c r="D121" s="8" t="str">
        <f t="shared" si="1"/>
        <v>Saturday</v>
      </c>
      <c r="E121" s="31"/>
      <c r="F121" s="11"/>
      <c r="G121" s="11"/>
      <c r="H121" s="31"/>
      <c r="I121" s="11"/>
      <c r="J121" s="22"/>
      <c r="K121" s="32"/>
      <c r="L121" s="32"/>
      <c r="M121" s="32"/>
      <c r="N121" s="32"/>
      <c r="O121" s="56"/>
      <c r="P121" s="22" t="str">
        <f t="shared" si="2"/>
        <v/>
      </c>
    </row>
    <row r="122" ht="22.5" customHeight="1">
      <c r="A122" s="6">
        <v>121.0</v>
      </c>
      <c r="B122" s="11" t="str">
        <f>'Master Schedule'!B122</f>
        <v/>
      </c>
      <c r="C122" s="7">
        <v>46355.0</v>
      </c>
      <c r="D122" s="8" t="str">
        <f t="shared" si="1"/>
        <v>Sunday</v>
      </c>
      <c r="E122" s="31"/>
      <c r="F122" s="11"/>
      <c r="G122" s="11"/>
      <c r="H122" s="31"/>
      <c r="I122" s="11"/>
      <c r="J122" s="22"/>
      <c r="K122" s="35"/>
      <c r="L122" s="35"/>
      <c r="M122" s="35"/>
      <c r="N122" s="35"/>
      <c r="O122" s="56"/>
      <c r="P122" s="22" t="str">
        <f t="shared" si="2"/>
        <v/>
      </c>
    </row>
    <row r="123" ht="22.5" customHeight="1">
      <c r="A123" s="6">
        <v>122.0</v>
      </c>
      <c r="B123" s="11" t="str">
        <f>'Master Schedule'!B123</f>
        <v/>
      </c>
      <c r="C123" s="7">
        <v>46356.0</v>
      </c>
      <c r="D123" s="8" t="str">
        <f t="shared" si="1"/>
        <v>Monday</v>
      </c>
      <c r="E123" s="31"/>
      <c r="F123" s="11"/>
      <c r="G123" s="11"/>
      <c r="H123" s="31"/>
      <c r="I123" s="11"/>
      <c r="J123" s="22"/>
      <c r="K123" s="32"/>
      <c r="L123" s="32"/>
      <c r="M123" s="32"/>
      <c r="N123" s="32"/>
      <c r="O123" s="56"/>
      <c r="P123" s="22" t="str">
        <f t="shared" si="2"/>
        <v/>
      </c>
    </row>
    <row r="124" ht="22.5" customHeight="1">
      <c r="A124" s="6">
        <v>123.0</v>
      </c>
      <c r="B124" s="11" t="str">
        <f>'Master Schedule'!B124</f>
        <v/>
      </c>
      <c r="C124" s="7">
        <v>46357.0</v>
      </c>
      <c r="D124" s="8" t="str">
        <f t="shared" si="1"/>
        <v>Tuesday</v>
      </c>
      <c r="E124" s="31"/>
      <c r="F124" s="11"/>
      <c r="G124" s="11"/>
      <c r="H124" s="31"/>
      <c r="I124" s="11"/>
      <c r="J124" s="22"/>
      <c r="K124" s="35"/>
      <c r="L124" s="35"/>
      <c r="M124" s="35"/>
      <c r="N124" s="35"/>
      <c r="O124" s="56"/>
      <c r="P124" s="22" t="str">
        <f t="shared" si="2"/>
        <v/>
      </c>
    </row>
    <row r="125" ht="22.5" customHeight="1">
      <c r="A125" s="6">
        <v>124.0</v>
      </c>
      <c r="B125" s="11" t="str">
        <f>'Master Schedule'!B125</f>
        <v/>
      </c>
      <c r="C125" s="7">
        <v>46358.0</v>
      </c>
      <c r="D125" s="8" t="str">
        <f t="shared" si="1"/>
        <v>Wednesday</v>
      </c>
      <c r="E125" s="31"/>
      <c r="F125" s="11"/>
      <c r="G125" s="11"/>
      <c r="H125" s="31"/>
      <c r="I125" s="11"/>
      <c r="J125" s="22"/>
      <c r="K125" s="32"/>
      <c r="L125" s="32"/>
      <c r="M125" s="32"/>
      <c r="N125" s="32"/>
      <c r="O125" s="56"/>
      <c r="P125" s="22" t="str">
        <f t="shared" si="2"/>
        <v/>
      </c>
    </row>
    <row r="126" ht="22.5" customHeight="1">
      <c r="A126" s="6">
        <v>125.0</v>
      </c>
      <c r="B126" s="11" t="str">
        <f>'Master Schedule'!B126</f>
        <v/>
      </c>
      <c r="C126" s="7">
        <v>46359.0</v>
      </c>
      <c r="D126" s="8" t="str">
        <f t="shared" si="1"/>
        <v>Thursday</v>
      </c>
      <c r="E126" s="31"/>
      <c r="F126" s="11"/>
      <c r="G126" s="11"/>
      <c r="H126" s="31"/>
      <c r="I126" s="11"/>
      <c r="J126" s="22"/>
      <c r="K126" s="35"/>
      <c r="L126" s="35"/>
      <c r="M126" s="35"/>
      <c r="N126" s="35"/>
      <c r="O126" s="56"/>
      <c r="P126" s="22" t="str">
        <f t="shared" si="2"/>
        <v/>
      </c>
    </row>
    <row r="127" ht="22.5" customHeight="1">
      <c r="A127" s="6">
        <v>126.0</v>
      </c>
      <c r="B127" s="11" t="str">
        <f>'Master Schedule'!B127</f>
        <v/>
      </c>
      <c r="C127" s="7">
        <v>46360.0</v>
      </c>
      <c r="D127" s="8" t="str">
        <f t="shared" si="1"/>
        <v>Friday</v>
      </c>
      <c r="E127" s="31"/>
      <c r="F127" s="11"/>
      <c r="G127" s="11"/>
      <c r="H127" s="31"/>
      <c r="I127" s="11"/>
      <c r="J127" s="22"/>
      <c r="K127" s="32"/>
      <c r="L127" s="32"/>
      <c r="M127" s="32"/>
      <c r="N127" s="32"/>
      <c r="O127" s="56"/>
      <c r="P127" s="22" t="str">
        <f t="shared" si="2"/>
        <v/>
      </c>
    </row>
    <row r="128" ht="22.5" customHeight="1">
      <c r="A128" s="6">
        <v>127.0</v>
      </c>
      <c r="B128" s="11" t="str">
        <f>'Master Schedule'!B128</f>
        <v/>
      </c>
      <c r="C128" s="7">
        <v>46361.0</v>
      </c>
      <c r="D128" s="8" t="str">
        <f t="shared" si="1"/>
        <v>Saturday</v>
      </c>
      <c r="E128" s="31"/>
      <c r="F128" s="11"/>
      <c r="G128" s="11"/>
      <c r="H128" s="31"/>
      <c r="I128" s="11"/>
      <c r="J128" s="22"/>
      <c r="K128" s="35"/>
      <c r="L128" s="35"/>
      <c r="M128" s="35"/>
      <c r="N128" s="35"/>
      <c r="O128" s="56"/>
      <c r="P128" s="22" t="str">
        <f t="shared" si="2"/>
        <v/>
      </c>
    </row>
    <row r="129" ht="22.5" customHeight="1">
      <c r="A129" s="6">
        <v>128.0</v>
      </c>
      <c r="B129" s="11" t="str">
        <f>'Master Schedule'!B129</f>
        <v/>
      </c>
      <c r="C129" s="7">
        <v>46362.0</v>
      </c>
      <c r="D129" s="8" t="str">
        <f t="shared" si="1"/>
        <v>Sunday</v>
      </c>
      <c r="E129" s="31"/>
      <c r="F129" s="11"/>
      <c r="G129" s="11"/>
      <c r="H129" s="31"/>
      <c r="I129" s="11"/>
      <c r="J129" s="22"/>
      <c r="K129" s="32"/>
      <c r="L129" s="32"/>
      <c r="M129" s="32"/>
      <c r="N129" s="32"/>
      <c r="O129" s="56"/>
      <c r="P129" s="22" t="str">
        <f t="shared" si="2"/>
        <v/>
      </c>
    </row>
    <row r="130" ht="22.5" customHeight="1">
      <c r="A130" s="6">
        <v>129.0</v>
      </c>
      <c r="B130" s="11" t="str">
        <f>'Master Schedule'!B130</f>
        <v/>
      </c>
      <c r="C130" s="7">
        <v>46363.0</v>
      </c>
      <c r="D130" s="8" t="str">
        <f t="shared" si="1"/>
        <v>Monday</v>
      </c>
      <c r="E130" s="31"/>
      <c r="F130" s="11"/>
      <c r="G130" s="11"/>
      <c r="H130" s="31"/>
      <c r="I130" s="11"/>
      <c r="J130" s="22"/>
      <c r="K130" s="35"/>
      <c r="L130" s="35"/>
      <c r="M130" s="35"/>
      <c r="N130" s="35"/>
      <c r="O130" s="56"/>
      <c r="P130" s="22" t="str">
        <f t="shared" si="2"/>
        <v/>
      </c>
    </row>
    <row r="131" ht="22.5" customHeight="1">
      <c r="A131" s="6">
        <v>130.0</v>
      </c>
      <c r="B131" s="11" t="str">
        <f>'Master Schedule'!B131</f>
        <v/>
      </c>
      <c r="C131" s="7">
        <v>46364.0</v>
      </c>
      <c r="D131" s="8" t="str">
        <f t="shared" si="1"/>
        <v>Tuesday</v>
      </c>
      <c r="E131" s="31"/>
      <c r="F131" s="11"/>
      <c r="G131" s="11"/>
      <c r="H131" s="31"/>
      <c r="I131" s="11"/>
      <c r="J131" s="22"/>
      <c r="K131" s="32"/>
      <c r="L131" s="32"/>
      <c r="M131" s="32"/>
      <c r="N131" s="32"/>
      <c r="O131" s="56"/>
      <c r="P131" s="22" t="str">
        <f t="shared" si="2"/>
        <v/>
      </c>
    </row>
    <row r="132" ht="22.5" customHeight="1">
      <c r="A132" s="6">
        <v>131.0</v>
      </c>
      <c r="B132" s="11" t="str">
        <f>'Master Schedule'!B132</f>
        <v/>
      </c>
      <c r="C132" s="7">
        <v>46365.0</v>
      </c>
      <c r="D132" s="8" t="str">
        <f t="shared" si="1"/>
        <v>Wednesday</v>
      </c>
      <c r="E132" s="31"/>
      <c r="F132" s="11"/>
      <c r="G132" s="11"/>
      <c r="H132" s="31"/>
      <c r="I132" s="11"/>
      <c r="J132" s="22"/>
      <c r="K132" s="35"/>
      <c r="L132" s="35"/>
      <c r="M132" s="35"/>
      <c r="N132" s="35"/>
      <c r="O132" s="56"/>
      <c r="P132" s="22" t="str">
        <f t="shared" si="2"/>
        <v/>
      </c>
    </row>
    <row r="133" ht="22.5" customHeight="1">
      <c r="A133" s="6">
        <v>132.0</v>
      </c>
      <c r="B133" s="11" t="str">
        <f>'Master Schedule'!B133</f>
        <v/>
      </c>
      <c r="C133" s="7">
        <v>46366.0</v>
      </c>
      <c r="D133" s="8" t="str">
        <f t="shared" si="1"/>
        <v>Thursday</v>
      </c>
      <c r="E133" s="31"/>
      <c r="F133" s="11"/>
      <c r="G133" s="11"/>
      <c r="H133" s="31"/>
      <c r="I133" s="11"/>
      <c r="J133" s="22"/>
      <c r="K133" s="32"/>
      <c r="L133" s="32"/>
      <c r="M133" s="32"/>
      <c r="N133" s="32"/>
      <c r="O133" s="56"/>
      <c r="P133" s="22" t="str">
        <f t="shared" si="2"/>
        <v/>
      </c>
    </row>
    <row r="134" ht="22.5" customHeight="1">
      <c r="A134" s="6">
        <v>133.0</v>
      </c>
      <c r="B134" s="11" t="str">
        <f>'Master Schedule'!B134</f>
        <v/>
      </c>
      <c r="C134" s="7">
        <v>46367.0</v>
      </c>
      <c r="D134" s="8" t="str">
        <f t="shared" si="1"/>
        <v>Friday</v>
      </c>
      <c r="E134" s="31"/>
      <c r="F134" s="11"/>
      <c r="G134" s="11"/>
      <c r="H134" s="31"/>
      <c r="I134" s="11"/>
      <c r="J134" s="22"/>
      <c r="K134" s="35"/>
      <c r="L134" s="35"/>
      <c r="M134" s="35"/>
      <c r="N134" s="35"/>
      <c r="O134" s="56"/>
      <c r="P134" s="22" t="str">
        <f t="shared" si="2"/>
        <v/>
      </c>
    </row>
    <row r="135" ht="22.5" customHeight="1">
      <c r="A135" s="6">
        <v>134.0</v>
      </c>
      <c r="B135" s="11" t="str">
        <f>'Master Schedule'!B135</f>
        <v/>
      </c>
      <c r="C135" s="7">
        <v>46368.0</v>
      </c>
      <c r="D135" s="8" t="str">
        <f t="shared" si="1"/>
        <v>Saturday</v>
      </c>
      <c r="E135" s="31"/>
      <c r="F135" s="11"/>
      <c r="G135" s="11"/>
      <c r="H135" s="31"/>
      <c r="I135" s="11"/>
      <c r="J135" s="22"/>
      <c r="K135" s="32"/>
      <c r="L135" s="32"/>
      <c r="M135" s="32"/>
      <c r="N135" s="32"/>
      <c r="O135" s="56"/>
      <c r="P135" s="22" t="str">
        <f t="shared" si="2"/>
        <v/>
      </c>
    </row>
    <row r="136" ht="22.5" customHeight="1">
      <c r="A136" s="6">
        <v>135.0</v>
      </c>
      <c r="B136" s="11" t="str">
        <f>'Master Schedule'!B136</f>
        <v/>
      </c>
      <c r="C136" s="7">
        <v>46369.0</v>
      </c>
      <c r="D136" s="8" t="str">
        <f t="shared" si="1"/>
        <v>Sunday</v>
      </c>
      <c r="E136" s="31"/>
      <c r="F136" s="11"/>
      <c r="G136" s="11"/>
      <c r="H136" s="31"/>
      <c r="I136" s="11"/>
      <c r="J136" s="22"/>
      <c r="K136" s="35"/>
      <c r="L136" s="35"/>
      <c r="M136" s="35"/>
      <c r="N136" s="35"/>
      <c r="O136" s="56"/>
      <c r="P136" s="22" t="str">
        <f t="shared" si="2"/>
        <v/>
      </c>
    </row>
    <row r="137" ht="22.5" customHeight="1">
      <c r="A137" s="6">
        <v>136.0</v>
      </c>
      <c r="B137" s="11" t="str">
        <f>'Master Schedule'!B137</f>
        <v/>
      </c>
      <c r="C137" s="7">
        <v>46370.0</v>
      </c>
      <c r="D137" s="8" t="str">
        <f t="shared" si="1"/>
        <v>Monday</v>
      </c>
      <c r="E137" s="31"/>
      <c r="F137" s="11"/>
      <c r="G137" s="11"/>
      <c r="H137" s="31"/>
      <c r="I137" s="11"/>
      <c r="J137" s="22"/>
      <c r="K137" s="32"/>
      <c r="L137" s="32"/>
      <c r="M137" s="32"/>
      <c r="N137" s="32"/>
      <c r="O137" s="56"/>
      <c r="P137" s="22" t="str">
        <f t="shared" si="2"/>
        <v/>
      </c>
    </row>
    <row r="138" ht="22.5" customHeight="1">
      <c r="A138" s="6">
        <v>137.0</v>
      </c>
      <c r="B138" s="11" t="str">
        <f>'Master Schedule'!B138</f>
        <v/>
      </c>
      <c r="C138" s="7">
        <v>46371.0</v>
      </c>
      <c r="D138" s="8" t="str">
        <f t="shared" si="1"/>
        <v>Tuesday</v>
      </c>
      <c r="E138" s="31"/>
      <c r="F138" s="11"/>
      <c r="G138" s="11"/>
      <c r="H138" s="31"/>
      <c r="I138" s="11"/>
      <c r="J138" s="22"/>
      <c r="K138" s="35"/>
      <c r="L138" s="35"/>
      <c r="M138" s="35"/>
      <c r="N138" s="35"/>
      <c r="O138" s="56"/>
      <c r="P138" s="22" t="str">
        <f t="shared" si="2"/>
        <v/>
      </c>
    </row>
    <row r="139" ht="22.5" customHeight="1">
      <c r="A139" s="6">
        <v>138.0</v>
      </c>
      <c r="B139" s="11" t="str">
        <f>'Master Schedule'!B139</f>
        <v/>
      </c>
      <c r="C139" s="7">
        <v>46372.0</v>
      </c>
      <c r="D139" s="8" t="str">
        <f t="shared" si="1"/>
        <v>Wednesday</v>
      </c>
      <c r="E139" s="31"/>
      <c r="F139" s="11"/>
      <c r="G139" s="11"/>
      <c r="H139" s="31"/>
      <c r="I139" s="11"/>
      <c r="J139" s="22"/>
      <c r="K139" s="32"/>
      <c r="L139" s="32"/>
      <c r="M139" s="32"/>
      <c r="N139" s="32"/>
      <c r="O139" s="56"/>
      <c r="P139" s="22" t="str">
        <f t="shared" si="2"/>
        <v/>
      </c>
    </row>
    <row r="140" ht="22.5" customHeight="1">
      <c r="A140" s="6">
        <v>139.0</v>
      </c>
      <c r="B140" s="11" t="str">
        <f>'Master Schedule'!B140</f>
        <v/>
      </c>
      <c r="C140" s="7">
        <v>46373.0</v>
      </c>
      <c r="D140" s="8" t="str">
        <f t="shared" si="1"/>
        <v>Thursday</v>
      </c>
      <c r="E140" s="31"/>
      <c r="F140" s="11"/>
      <c r="G140" s="11"/>
      <c r="H140" s="31"/>
      <c r="I140" s="11"/>
      <c r="J140" s="22"/>
      <c r="K140" s="35"/>
      <c r="L140" s="35"/>
      <c r="M140" s="35"/>
      <c r="N140" s="35"/>
      <c r="O140" s="56"/>
      <c r="P140" s="22" t="str">
        <f t="shared" si="2"/>
        <v/>
      </c>
    </row>
    <row r="141" ht="22.5" customHeight="1">
      <c r="A141" s="6">
        <v>140.0</v>
      </c>
      <c r="B141" s="11" t="str">
        <f>'Master Schedule'!B141</f>
        <v/>
      </c>
      <c r="C141" s="7">
        <v>46374.0</v>
      </c>
      <c r="D141" s="8" t="str">
        <f t="shared" si="1"/>
        <v>Friday</v>
      </c>
      <c r="E141" s="31"/>
      <c r="F141" s="11"/>
      <c r="G141" s="11"/>
      <c r="H141" s="31"/>
      <c r="I141" s="11"/>
      <c r="J141" s="22"/>
      <c r="K141" s="32"/>
      <c r="L141" s="32"/>
      <c r="M141" s="32"/>
      <c r="N141" s="32"/>
      <c r="O141" s="56"/>
      <c r="P141" s="22" t="str">
        <f t="shared" si="2"/>
        <v/>
      </c>
    </row>
    <row r="142" ht="22.5" customHeight="1">
      <c r="A142" s="6">
        <v>141.0</v>
      </c>
      <c r="B142" s="11" t="str">
        <f>'Master Schedule'!B142</f>
        <v/>
      </c>
      <c r="C142" s="7">
        <v>46375.0</v>
      </c>
      <c r="D142" s="8" t="str">
        <f t="shared" si="1"/>
        <v>Saturday</v>
      </c>
      <c r="E142" s="31"/>
      <c r="F142" s="11"/>
      <c r="G142" s="11"/>
      <c r="H142" s="31"/>
      <c r="I142" s="11"/>
      <c r="J142" s="22"/>
      <c r="K142" s="35"/>
      <c r="L142" s="35"/>
      <c r="M142" s="35"/>
      <c r="N142" s="35"/>
      <c r="O142" s="56"/>
      <c r="P142" s="22" t="str">
        <f t="shared" si="2"/>
        <v/>
      </c>
    </row>
    <row r="143" ht="22.5" customHeight="1">
      <c r="A143" s="6">
        <v>142.0</v>
      </c>
      <c r="B143" s="11" t="str">
        <f>'Master Schedule'!B143</f>
        <v/>
      </c>
      <c r="C143" s="7">
        <v>46376.0</v>
      </c>
      <c r="D143" s="8" t="str">
        <f t="shared" si="1"/>
        <v>Sunday</v>
      </c>
      <c r="E143" s="31"/>
      <c r="F143" s="11"/>
      <c r="G143" s="11"/>
      <c r="H143" s="31"/>
      <c r="I143" s="11"/>
      <c r="J143" s="22"/>
      <c r="K143" s="32"/>
      <c r="L143" s="32"/>
      <c r="M143" s="32"/>
      <c r="N143" s="32"/>
      <c r="O143" s="56"/>
      <c r="P143" s="22" t="str">
        <f t="shared" si="2"/>
        <v/>
      </c>
    </row>
    <row r="144" ht="22.5" customHeight="1">
      <c r="A144" s="6">
        <v>143.0</v>
      </c>
      <c r="B144" s="11" t="str">
        <f>'Master Schedule'!B144</f>
        <v/>
      </c>
      <c r="C144" s="7">
        <v>46377.0</v>
      </c>
      <c r="D144" s="8" t="str">
        <f t="shared" si="1"/>
        <v>Monday</v>
      </c>
      <c r="E144" s="31"/>
      <c r="F144" s="11"/>
      <c r="G144" s="11"/>
      <c r="H144" s="31"/>
      <c r="I144" s="11"/>
      <c r="J144" s="22"/>
      <c r="K144" s="35"/>
      <c r="L144" s="35"/>
      <c r="M144" s="35"/>
      <c r="N144" s="35"/>
      <c r="O144" s="56"/>
      <c r="P144" s="22" t="str">
        <f t="shared" si="2"/>
        <v/>
      </c>
    </row>
    <row r="145" ht="22.5" customHeight="1">
      <c r="A145" s="6">
        <v>144.0</v>
      </c>
      <c r="B145" s="11" t="str">
        <f>'Master Schedule'!B145</f>
        <v/>
      </c>
      <c r="C145" s="7">
        <v>46378.0</v>
      </c>
      <c r="D145" s="8" t="str">
        <f t="shared" si="1"/>
        <v>Tuesday</v>
      </c>
      <c r="E145" s="31"/>
      <c r="F145" s="11"/>
      <c r="G145" s="11"/>
      <c r="H145" s="31"/>
      <c r="I145" s="11"/>
      <c r="J145" s="22"/>
      <c r="K145" s="32"/>
      <c r="L145" s="32"/>
      <c r="M145" s="32"/>
      <c r="N145" s="32"/>
      <c r="O145" s="56"/>
      <c r="P145" s="22" t="str">
        <f t="shared" si="2"/>
        <v/>
      </c>
    </row>
    <row r="146" ht="22.5" customHeight="1">
      <c r="A146" s="6">
        <v>145.0</v>
      </c>
      <c r="B146" s="11" t="str">
        <f>'Master Schedule'!B146</f>
        <v/>
      </c>
      <c r="C146" s="7">
        <v>46379.0</v>
      </c>
      <c r="D146" s="8" t="str">
        <f t="shared" si="1"/>
        <v>Wednesday</v>
      </c>
      <c r="E146" s="31"/>
      <c r="F146" s="11"/>
      <c r="G146" s="11"/>
      <c r="H146" s="31"/>
      <c r="I146" s="11"/>
      <c r="J146" s="22"/>
      <c r="K146" s="35"/>
      <c r="L146" s="35"/>
      <c r="M146" s="35"/>
      <c r="N146" s="35"/>
      <c r="O146" s="56"/>
      <c r="P146" s="22" t="str">
        <f t="shared" si="2"/>
        <v/>
      </c>
    </row>
    <row r="147" ht="22.5" customHeight="1">
      <c r="A147" s="6">
        <v>146.0</v>
      </c>
      <c r="B147" s="11" t="str">
        <f>'Master Schedule'!B147</f>
        <v/>
      </c>
      <c r="C147" s="7">
        <v>46380.0</v>
      </c>
      <c r="D147" s="8" t="str">
        <f t="shared" si="1"/>
        <v>Thursday</v>
      </c>
      <c r="E147" s="31"/>
      <c r="F147" s="11"/>
      <c r="G147" s="11"/>
      <c r="H147" s="31"/>
      <c r="I147" s="11"/>
      <c r="J147" s="22"/>
      <c r="K147" s="32"/>
      <c r="L147" s="32"/>
      <c r="M147" s="32"/>
      <c r="N147" s="32"/>
      <c r="O147" s="56"/>
      <c r="P147" s="22" t="str">
        <f t="shared" si="2"/>
        <v/>
      </c>
    </row>
    <row r="148" ht="22.5" customHeight="1">
      <c r="A148" s="6">
        <v>147.0</v>
      </c>
      <c r="B148" s="11" t="str">
        <f>'Master Schedule'!B148</f>
        <v/>
      </c>
      <c r="C148" s="7">
        <v>46381.0</v>
      </c>
      <c r="D148" s="8" t="str">
        <f t="shared" si="1"/>
        <v>Friday</v>
      </c>
      <c r="E148" s="31"/>
      <c r="F148" s="11"/>
      <c r="G148" s="11"/>
      <c r="H148" s="31"/>
      <c r="I148" s="11"/>
      <c r="J148" s="22"/>
      <c r="K148" s="35"/>
      <c r="L148" s="35"/>
      <c r="M148" s="35"/>
      <c r="N148" s="35"/>
      <c r="O148" s="56"/>
      <c r="P148" s="22" t="str">
        <f t="shared" si="2"/>
        <v/>
      </c>
    </row>
    <row r="149" ht="22.5" customHeight="1">
      <c r="A149" s="6">
        <v>148.0</v>
      </c>
      <c r="B149" s="11" t="str">
        <f>'Master Schedule'!B149</f>
        <v/>
      </c>
      <c r="C149" s="7">
        <v>46382.0</v>
      </c>
      <c r="D149" s="8" t="str">
        <f t="shared" si="1"/>
        <v>Saturday</v>
      </c>
      <c r="E149" s="31"/>
      <c r="F149" s="11"/>
      <c r="G149" s="11"/>
      <c r="H149" s="31"/>
      <c r="I149" s="11"/>
      <c r="J149" s="22"/>
      <c r="K149" s="32"/>
      <c r="L149" s="32"/>
      <c r="M149" s="32"/>
      <c r="N149" s="32"/>
      <c r="O149" s="56"/>
      <c r="P149" s="22" t="str">
        <f t="shared" si="2"/>
        <v/>
      </c>
    </row>
    <row r="150" ht="22.5" customHeight="1">
      <c r="A150" s="6">
        <v>149.0</v>
      </c>
      <c r="B150" s="11" t="str">
        <f>'Master Schedule'!B150</f>
        <v/>
      </c>
      <c r="C150" s="7">
        <v>46383.0</v>
      </c>
      <c r="D150" s="8" t="str">
        <f t="shared" si="1"/>
        <v>Sunday</v>
      </c>
      <c r="E150" s="31"/>
      <c r="F150" s="11"/>
      <c r="G150" s="11"/>
      <c r="H150" s="31"/>
      <c r="I150" s="11"/>
      <c r="J150" s="22"/>
      <c r="K150" s="35"/>
      <c r="L150" s="35"/>
      <c r="M150" s="35"/>
      <c r="N150" s="35"/>
      <c r="O150" s="56"/>
      <c r="P150" s="22" t="str">
        <f t="shared" si="2"/>
        <v/>
      </c>
    </row>
    <row r="151" ht="22.5" customHeight="1">
      <c r="A151" s="6">
        <v>150.0</v>
      </c>
      <c r="B151" s="11" t="str">
        <f>'Master Schedule'!B151</f>
        <v/>
      </c>
      <c r="C151" s="7">
        <v>46384.0</v>
      </c>
      <c r="D151" s="8" t="str">
        <f t="shared" si="1"/>
        <v>Monday</v>
      </c>
      <c r="E151" s="31"/>
      <c r="F151" s="11"/>
      <c r="G151" s="11"/>
      <c r="H151" s="31"/>
      <c r="I151" s="11"/>
      <c r="J151" s="22"/>
      <c r="K151" s="32"/>
      <c r="L151" s="32"/>
      <c r="M151" s="32"/>
      <c r="N151" s="32"/>
      <c r="O151" s="56"/>
      <c r="P151" s="22" t="str">
        <f t="shared" si="2"/>
        <v/>
      </c>
    </row>
    <row r="152" ht="22.5" customHeight="1">
      <c r="A152" s="6">
        <v>151.0</v>
      </c>
      <c r="B152" s="11" t="str">
        <f>'Master Schedule'!B152</f>
        <v/>
      </c>
      <c r="C152" s="7">
        <v>46385.0</v>
      </c>
      <c r="D152" s="8" t="str">
        <f t="shared" si="1"/>
        <v>Tuesday</v>
      </c>
      <c r="E152" s="31"/>
      <c r="F152" s="11"/>
      <c r="G152" s="11"/>
      <c r="H152" s="31"/>
      <c r="I152" s="11"/>
      <c r="J152" s="22"/>
      <c r="K152" s="35"/>
      <c r="L152" s="35"/>
      <c r="M152" s="35"/>
      <c r="N152" s="35"/>
      <c r="O152" s="56"/>
      <c r="P152" s="22" t="str">
        <f t="shared" si="2"/>
        <v/>
      </c>
    </row>
    <row r="153" ht="22.5" customHeight="1">
      <c r="A153" s="6">
        <v>152.0</v>
      </c>
      <c r="B153" s="11" t="str">
        <f>'Master Schedule'!B153</f>
        <v/>
      </c>
      <c r="C153" s="7">
        <v>46386.0</v>
      </c>
      <c r="D153" s="8" t="str">
        <f t="shared" si="1"/>
        <v>Wednesday</v>
      </c>
      <c r="E153" s="31"/>
      <c r="F153" s="11"/>
      <c r="G153" s="11"/>
      <c r="H153" s="31"/>
      <c r="I153" s="11"/>
      <c r="J153" s="22"/>
      <c r="K153" s="32"/>
      <c r="L153" s="32"/>
      <c r="M153" s="32"/>
      <c r="N153" s="32"/>
      <c r="O153" s="56"/>
      <c r="P153" s="22" t="str">
        <f t="shared" si="2"/>
        <v/>
      </c>
    </row>
    <row r="154" ht="22.5" customHeight="1">
      <c r="A154" s="6">
        <v>153.0</v>
      </c>
      <c r="B154" s="11" t="str">
        <f>'Master Schedule'!B154</f>
        <v/>
      </c>
      <c r="C154" s="7">
        <v>46387.0</v>
      </c>
      <c r="D154" s="8" t="str">
        <f t="shared" si="1"/>
        <v>Thursday</v>
      </c>
      <c r="E154" s="31"/>
      <c r="F154" s="11"/>
      <c r="G154" s="11"/>
      <c r="H154" s="31"/>
      <c r="I154" s="11"/>
      <c r="J154" s="22"/>
      <c r="K154" s="35"/>
      <c r="L154" s="35"/>
      <c r="M154" s="35"/>
      <c r="N154" s="35"/>
      <c r="O154" s="56"/>
      <c r="P154" s="22" t="str">
        <f t="shared" si="2"/>
        <v/>
      </c>
    </row>
    <row r="155" ht="22.5" customHeight="1">
      <c r="A155" s="6">
        <v>154.0</v>
      </c>
      <c r="B155" s="11" t="str">
        <f>'Master Schedule'!B155</f>
        <v/>
      </c>
      <c r="C155" s="7">
        <v>46388.0</v>
      </c>
      <c r="D155" s="8" t="str">
        <f t="shared" si="1"/>
        <v>Friday</v>
      </c>
      <c r="E155" s="31"/>
      <c r="F155" s="11"/>
      <c r="G155" s="11"/>
      <c r="H155" s="31"/>
      <c r="I155" s="11"/>
      <c r="J155" s="22"/>
      <c r="K155" s="32"/>
      <c r="L155" s="32"/>
      <c r="M155" s="32"/>
      <c r="N155" s="32"/>
      <c r="O155" s="56"/>
      <c r="P155" s="22" t="str">
        <f t="shared" si="2"/>
        <v/>
      </c>
    </row>
    <row r="156" ht="22.5" customHeight="1">
      <c r="A156" s="6">
        <v>155.0</v>
      </c>
      <c r="B156" s="11" t="str">
        <f>'Master Schedule'!B156</f>
        <v/>
      </c>
      <c r="C156" s="7">
        <v>46389.0</v>
      </c>
      <c r="D156" s="8" t="str">
        <f t="shared" si="1"/>
        <v>Saturday</v>
      </c>
      <c r="E156" s="31"/>
      <c r="F156" s="11"/>
      <c r="G156" s="11"/>
      <c r="H156" s="31"/>
      <c r="I156" s="11"/>
      <c r="J156" s="22"/>
      <c r="K156" s="35"/>
      <c r="L156" s="35"/>
      <c r="M156" s="35"/>
      <c r="N156" s="35"/>
      <c r="O156" s="56"/>
      <c r="P156" s="22" t="str">
        <f t="shared" si="2"/>
        <v/>
      </c>
    </row>
    <row r="157" ht="22.5" customHeight="1">
      <c r="A157" s="6">
        <v>156.0</v>
      </c>
      <c r="B157" s="11" t="str">
        <f>'Master Schedule'!B157</f>
        <v/>
      </c>
      <c r="C157" s="7">
        <v>46390.0</v>
      </c>
      <c r="D157" s="8" t="str">
        <f t="shared" si="1"/>
        <v>Sunday</v>
      </c>
      <c r="E157" s="31"/>
      <c r="F157" s="11"/>
      <c r="G157" s="11"/>
      <c r="H157" s="31"/>
      <c r="I157" s="11"/>
      <c r="J157" s="22"/>
      <c r="K157" s="32"/>
      <c r="L157" s="32"/>
      <c r="M157" s="32"/>
      <c r="N157" s="32"/>
      <c r="O157" s="56"/>
      <c r="P157" s="22" t="str">
        <f t="shared" si="2"/>
        <v/>
      </c>
    </row>
    <row r="158" ht="22.5" customHeight="1">
      <c r="A158" s="6">
        <v>157.0</v>
      </c>
      <c r="B158" s="11" t="str">
        <f>'Master Schedule'!B158</f>
        <v/>
      </c>
      <c r="C158" s="7">
        <v>46391.0</v>
      </c>
      <c r="D158" s="8" t="str">
        <f t="shared" si="1"/>
        <v>Monday</v>
      </c>
      <c r="E158" s="31"/>
      <c r="F158" s="11"/>
      <c r="G158" s="11"/>
      <c r="H158" s="31"/>
      <c r="I158" s="11"/>
      <c r="J158" s="22"/>
      <c r="K158" s="35"/>
      <c r="L158" s="35"/>
      <c r="M158" s="35"/>
      <c r="N158" s="35"/>
      <c r="O158" s="56"/>
      <c r="P158" s="22" t="str">
        <f t="shared" si="2"/>
        <v/>
      </c>
    </row>
    <row r="159" ht="22.5" customHeight="1">
      <c r="A159" s="6">
        <v>158.0</v>
      </c>
      <c r="B159" s="11" t="str">
        <f>'Master Schedule'!B159</f>
        <v/>
      </c>
      <c r="C159" s="7">
        <v>46392.0</v>
      </c>
      <c r="D159" s="8" t="str">
        <f t="shared" si="1"/>
        <v>Tuesday</v>
      </c>
      <c r="E159" s="31"/>
      <c r="F159" s="11"/>
      <c r="G159" s="11"/>
      <c r="H159" s="31"/>
      <c r="I159" s="11"/>
      <c r="J159" s="22"/>
      <c r="K159" s="32"/>
      <c r="L159" s="32"/>
      <c r="M159" s="32"/>
      <c r="N159" s="32"/>
      <c r="O159" s="56"/>
      <c r="P159" s="22" t="str">
        <f t="shared" si="2"/>
        <v/>
      </c>
    </row>
    <row r="160" ht="22.5" customHeight="1">
      <c r="A160" s="6">
        <v>159.0</v>
      </c>
      <c r="B160" s="11" t="str">
        <f>'Master Schedule'!B160</f>
        <v/>
      </c>
      <c r="C160" s="7">
        <v>46393.0</v>
      </c>
      <c r="D160" s="8" t="str">
        <f t="shared" si="1"/>
        <v>Wednesday</v>
      </c>
      <c r="E160" s="31"/>
      <c r="F160" s="11"/>
      <c r="G160" s="11"/>
      <c r="H160" s="31"/>
      <c r="I160" s="11"/>
      <c r="J160" s="22"/>
      <c r="K160" s="35"/>
      <c r="L160" s="35"/>
      <c r="M160" s="35"/>
      <c r="N160" s="35"/>
      <c r="O160" s="56"/>
      <c r="P160" s="22" t="str">
        <f t="shared" si="2"/>
        <v/>
      </c>
    </row>
    <row r="161" ht="22.5" customHeight="1">
      <c r="A161" s="6">
        <v>160.0</v>
      </c>
      <c r="B161" s="11" t="str">
        <f>'Master Schedule'!B161</f>
        <v/>
      </c>
      <c r="C161" s="7">
        <v>46394.0</v>
      </c>
      <c r="D161" s="8" t="str">
        <f t="shared" si="1"/>
        <v>Thursday</v>
      </c>
      <c r="E161" s="31"/>
      <c r="F161" s="11"/>
      <c r="G161" s="11"/>
      <c r="H161" s="31"/>
      <c r="I161" s="11"/>
      <c r="J161" s="22"/>
      <c r="K161" s="32"/>
      <c r="L161" s="32"/>
      <c r="M161" s="32"/>
      <c r="N161" s="32"/>
      <c r="O161" s="56"/>
      <c r="P161" s="22" t="str">
        <f t="shared" si="2"/>
        <v/>
      </c>
    </row>
    <row r="162" ht="22.5" customHeight="1">
      <c r="A162" s="6">
        <v>161.0</v>
      </c>
      <c r="B162" s="11" t="str">
        <f>'Master Schedule'!B162</f>
        <v/>
      </c>
      <c r="C162" s="7">
        <v>46395.0</v>
      </c>
      <c r="D162" s="8" t="str">
        <f t="shared" si="1"/>
        <v>Friday</v>
      </c>
      <c r="E162" s="31"/>
      <c r="F162" s="11"/>
      <c r="G162" s="11"/>
      <c r="H162" s="31"/>
      <c r="I162" s="11"/>
      <c r="J162" s="22"/>
      <c r="K162" s="35"/>
      <c r="L162" s="35"/>
      <c r="M162" s="35"/>
      <c r="N162" s="35"/>
      <c r="O162" s="56"/>
      <c r="P162" s="22" t="str">
        <f t="shared" si="2"/>
        <v/>
      </c>
    </row>
    <row r="163" ht="22.5" customHeight="1">
      <c r="A163" s="6">
        <v>162.0</v>
      </c>
      <c r="B163" s="11" t="str">
        <f>'Master Schedule'!B163</f>
        <v/>
      </c>
      <c r="C163" s="7">
        <v>46396.0</v>
      </c>
      <c r="D163" s="8" t="str">
        <f t="shared" si="1"/>
        <v>Saturday</v>
      </c>
      <c r="E163" s="31"/>
      <c r="F163" s="11"/>
      <c r="G163" s="11"/>
      <c r="H163" s="31"/>
      <c r="I163" s="11"/>
      <c r="J163" s="22"/>
      <c r="K163" s="32"/>
      <c r="L163" s="32"/>
      <c r="M163" s="32"/>
      <c r="N163" s="32"/>
      <c r="O163" s="56"/>
      <c r="P163" s="22" t="str">
        <f t="shared" si="2"/>
        <v/>
      </c>
    </row>
    <row r="164" ht="22.5" customHeight="1">
      <c r="A164" s="6">
        <v>163.0</v>
      </c>
      <c r="B164" s="11" t="str">
        <f>'Master Schedule'!B164</f>
        <v/>
      </c>
      <c r="C164" s="7">
        <v>46397.0</v>
      </c>
      <c r="D164" s="8" t="str">
        <f t="shared" si="1"/>
        <v>Sunday</v>
      </c>
      <c r="E164" s="31"/>
      <c r="F164" s="11"/>
      <c r="G164" s="11"/>
      <c r="H164" s="31"/>
      <c r="I164" s="11"/>
      <c r="J164" s="22"/>
      <c r="K164" s="35"/>
      <c r="L164" s="35"/>
      <c r="M164" s="35"/>
      <c r="N164" s="35"/>
      <c r="O164" s="56"/>
      <c r="P164" s="22" t="str">
        <f t="shared" si="2"/>
        <v/>
      </c>
    </row>
    <row r="165" ht="22.5" customHeight="1">
      <c r="A165" s="6">
        <v>164.0</v>
      </c>
      <c r="B165" s="11" t="str">
        <f>'Master Schedule'!B165</f>
        <v/>
      </c>
      <c r="C165" s="7">
        <v>46398.0</v>
      </c>
      <c r="D165" s="8" t="str">
        <f t="shared" si="1"/>
        <v>Monday</v>
      </c>
      <c r="E165" s="31"/>
      <c r="F165" s="11"/>
      <c r="G165" s="11"/>
      <c r="H165" s="31"/>
      <c r="I165" s="11"/>
      <c r="J165" s="22"/>
      <c r="K165" s="32"/>
      <c r="L165" s="32"/>
      <c r="M165" s="32"/>
      <c r="N165" s="32"/>
      <c r="O165" s="56"/>
      <c r="P165" s="22" t="str">
        <f t="shared" si="2"/>
        <v/>
      </c>
    </row>
    <row r="166" ht="22.5" customHeight="1">
      <c r="A166" s="6">
        <v>165.0</v>
      </c>
      <c r="B166" s="11" t="str">
        <f>'Master Schedule'!B166</f>
        <v/>
      </c>
      <c r="C166" s="7">
        <v>46399.0</v>
      </c>
      <c r="D166" s="8" t="str">
        <f t="shared" si="1"/>
        <v>Tuesday</v>
      </c>
      <c r="E166" s="31"/>
      <c r="F166" s="11"/>
      <c r="G166" s="11"/>
      <c r="H166" s="31"/>
      <c r="I166" s="11"/>
      <c r="J166" s="22"/>
      <c r="K166" s="35"/>
      <c r="L166" s="35"/>
      <c r="M166" s="35"/>
      <c r="N166" s="35"/>
      <c r="O166" s="56"/>
      <c r="P166" s="22" t="str">
        <f t="shared" si="2"/>
        <v/>
      </c>
    </row>
    <row r="167" ht="22.5" customHeight="1">
      <c r="A167" s="6">
        <v>166.0</v>
      </c>
      <c r="B167" s="11" t="str">
        <f>'Master Schedule'!B167</f>
        <v/>
      </c>
      <c r="C167" s="7">
        <v>46400.0</v>
      </c>
      <c r="D167" s="8" t="str">
        <f t="shared" si="1"/>
        <v>Wednesday</v>
      </c>
      <c r="E167" s="31"/>
      <c r="F167" s="11"/>
      <c r="G167" s="11"/>
      <c r="H167" s="31"/>
      <c r="I167" s="11"/>
      <c r="J167" s="22"/>
      <c r="K167" s="32"/>
      <c r="L167" s="32"/>
      <c r="M167" s="32"/>
      <c r="N167" s="32"/>
      <c r="O167" s="56"/>
      <c r="P167" s="22" t="str">
        <f t="shared" si="2"/>
        <v/>
      </c>
    </row>
    <row r="168" ht="22.5" customHeight="1">
      <c r="A168" s="6">
        <v>167.0</v>
      </c>
      <c r="B168" s="11" t="str">
        <f>'Master Schedule'!B168</f>
        <v/>
      </c>
      <c r="C168" s="7">
        <v>46401.0</v>
      </c>
      <c r="D168" s="8" t="str">
        <f t="shared" si="1"/>
        <v>Thursday</v>
      </c>
      <c r="E168" s="31"/>
      <c r="F168" s="11"/>
      <c r="G168" s="11"/>
      <c r="H168" s="31"/>
      <c r="I168" s="11"/>
      <c r="J168" s="22"/>
      <c r="K168" s="35"/>
      <c r="L168" s="35"/>
      <c r="M168" s="35"/>
      <c r="N168" s="35"/>
      <c r="O168" s="56"/>
      <c r="P168" s="22" t="str">
        <f t="shared" si="2"/>
        <v/>
      </c>
    </row>
    <row r="169" ht="22.5" customHeight="1">
      <c r="A169" s="6">
        <v>168.0</v>
      </c>
      <c r="B169" s="11" t="str">
        <f>'Master Schedule'!B169</f>
        <v/>
      </c>
      <c r="C169" s="7">
        <v>46402.0</v>
      </c>
      <c r="D169" s="8" t="str">
        <f t="shared" si="1"/>
        <v>Friday</v>
      </c>
      <c r="E169" s="31"/>
      <c r="F169" s="11"/>
      <c r="G169" s="11"/>
      <c r="H169" s="31"/>
      <c r="I169" s="11"/>
      <c r="J169" s="22"/>
      <c r="K169" s="32"/>
      <c r="L169" s="32"/>
      <c r="M169" s="32"/>
      <c r="N169" s="32"/>
      <c r="O169" s="56"/>
      <c r="P169" s="22" t="str">
        <f t="shared" si="2"/>
        <v/>
      </c>
    </row>
    <row r="170" ht="22.5" customHeight="1">
      <c r="A170" s="6">
        <v>169.0</v>
      </c>
      <c r="B170" s="11" t="str">
        <f>'Master Schedule'!B170</f>
        <v/>
      </c>
      <c r="C170" s="7">
        <v>46403.0</v>
      </c>
      <c r="D170" s="8" t="str">
        <f t="shared" si="1"/>
        <v>Saturday</v>
      </c>
      <c r="E170" s="31"/>
      <c r="F170" s="11"/>
      <c r="G170" s="11"/>
      <c r="H170" s="31"/>
      <c r="I170" s="11"/>
      <c r="J170" s="22"/>
      <c r="K170" s="35"/>
      <c r="L170" s="35"/>
      <c r="M170" s="35"/>
      <c r="N170" s="35"/>
      <c r="O170" s="56"/>
      <c r="P170" s="22" t="str">
        <f t="shared" si="2"/>
        <v/>
      </c>
    </row>
    <row r="171" ht="22.5" customHeight="1">
      <c r="A171" s="6">
        <v>170.0</v>
      </c>
      <c r="B171" s="11" t="str">
        <f>'Master Schedule'!B171</f>
        <v/>
      </c>
      <c r="C171" s="7">
        <v>46404.0</v>
      </c>
      <c r="D171" s="8" t="str">
        <f t="shared" si="1"/>
        <v>Sunday</v>
      </c>
      <c r="E171" s="31"/>
      <c r="F171" s="11"/>
      <c r="G171" s="11"/>
      <c r="H171" s="31"/>
      <c r="I171" s="11"/>
      <c r="J171" s="22"/>
      <c r="K171" s="32"/>
      <c r="L171" s="32"/>
      <c r="M171" s="32"/>
      <c r="N171" s="32"/>
      <c r="O171" s="56"/>
      <c r="P171" s="22" t="str">
        <f t="shared" si="2"/>
        <v/>
      </c>
    </row>
    <row r="172" ht="22.5" customHeight="1">
      <c r="A172" s="6">
        <v>171.0</v>
      </c>
      <c r="B172" s="11" t="str">
        <f>'Master Schedule'!B172</f>
        <v/>
      </c>
      <c r="C172" s="7">
        <v>46405.0</v>
      </c>
      <c r="D172" s="8" t="str">
        <f t="shared" si="1"/>
        <v>Monday</v>
      </c>
      <c r="E172" s="31"/>
      <c r="F172" s="11"/>
      <c r="G172" s="11"/>
      <c r="H172" s="31"/>
      <c r="I172" s="11"/>
      <c r="J172" s="22"/>
      <c r="K172" s="35"/>
      <c r="L172" s="35"/>
      <c r="M172" s="35"/>
      <c r="N172" s="35"/>
      <c r="O172" s="56"/>
      <c r="P172" s="22" t="str">
        <f t="shared" si="2"/>
        <v/>
      </c>
    </row>
    <row r="173" ht="22.5" customHeight="1">
      <c r="A173" s="6">
        <v>172.0</v>
      </c>
      <c r="B173" s="11" t="str">
        <f>'Master Schedule'!B173</f>
        <v/>
      </c>
      <c r="C173" s="7">
        <v>46406.0</v>
      </c>
      <c r="D173" s="8" t="str">
        <f t="shared" si="1"/>
        <v>Tuesday</v>
      </c>
      <c r="E173" s="31"/>
      <c r="F173" s="11"/>
      <c r="G173" s="11"/>
      <c r="H173" s="31"/>
      <c r="I173" s="11"/>
      <c r="J173" s="22"/>
      <c r="K173" s="32"/>
      <c r="L173" s="32"/>
      <c r="M173" s="32"/>
      <c r="N173" s="32"/>
      <c r="O173" s="56"/>
      <c r="P173" s="22" t="str">
        <f t="shared" si="2"/>
        <v/>
      </c>
    </row>
    <row r="174" ht="22.5" customHeight="1">
      <c r="A174" s="6">
        <v>173.0</v>
      </c>
      <c r="B174" s="11" t="str">
        <f>'Master Schedule'!B174</f>
        <v/>
      </c>
      <c r="C174" s="7">
        <v>46407.0</v>
      </c>
      <c r="D174" s="8" t="str">
        <f t="shared" si="1"/>
        <v>Wednesday</v>
      </c>
      <c r="E174" s="31"/>
      <c r="F174" s="11"/>
      <c r="G174" s="11"/>
      <c r="H174" s="31"/>
      <c r="I174" s="11"/>
      <c r="J174" s="22"/>
      <c r="K174" s="35"/>
      <c r="L174" s="35"/>
      <c r="M174" s="35"/>
      <c r="N174" s="35"/>
      <c r="O174" s="56"/>
      <c r="P174" s="22" t="str">
        <f t="shared" si="2"/>
        <v/>
      </c>
    </row>
    <row r="175" ht="22.5" customHeight="1">
      <c r="A175" s="6">
        <v>174.0</v>
      </c>
      <c r="B175" s="11" t="str">
        <f>'Master Schedule'!B175</f>
        <v/>
      </c>
      <c r="C175" s="7">
        <v>46408.0</v>
      </c>
      <c r="D175" s="8" t="str">
        <f t="shared" si="1"/>
        <v>Thursday</v>
      </c>
      <c r="E175" s="31"/>
      <c r="F175" s="11"/>
      <c r="G175" s="11"/>
      <c r="H175" s="31"/>
      <c r="I175" s="11"/>
      <c r="J175" s="22"/>
      <c r="K175" s="32"/>
      <c r="L175" s="32"/>
      <c r="M175" s="32"/>
      <c r="N175" s="32"/>
      <c r="O175" s="56"/>
      <c r="P175" s="22" t="str">
        <f t="shared" si="2"/>
        <v/>
      </c>
    </row>
    <row r="176" ht="22.5" customHeight="1">
      <c r="A176" s="6">
        <v>175.0</v>
      </c>
      <c r="B176" s="11" t="str">
        <f>'Master Schedule'!B176</f>
        <v/>
      </c>
      <c r="C176" s="7">
        <v>46409.0</v>
      </c>
      <c r="D176" s="8" t="str">
        <f t="shared" si="1"/>
        <v>Friday</v>
      </c>
      <c r="E176" s="31"/>
      <c r="F176" s="11"/>
      <c r="G176" s="11"/>
      <c r="H176" s="31"/>
      <c r="I176" s="11"/>
      <c r="J176" s="22"/>
      <c r="K176" s="35"/>
      <c r="L176" s="35"/>
      <c r="M176" s="35"/>
      <c r="N176" s="35"/>
      <c r="O176" s="56"/>
      <c r="P176" s="22" t="str">
        <f t="shared" si="2"/>
        <v/>
      </c>
    </row>
    <row r="177" ht="22.5" customHeight="1">
      <c r="A177" s="6">
        <v>176.0</v>
      </c>
      <c r="B177" s="11" t="str">
        <f>'Master Schedule'!B177</f>
        <v/>
      </c>
      <c r="C177" s="7">
        <v>46410.0</v>
      </c>
      <c r="D177" s="8" t="str">
        <f t="shared" si="1"/>
        <v>Saturday</v>
      </c>
      <c r="E177" s="31"/>
      <c r="F177" s="11"/>
      <c r="G177" s="11"/>
      <c r="H177" s="31"/>
      <c r="I177" s="11"/>
      <c r="J177" s="22"/>
      <c r="K177" s="32"/>
      <c r="L177" s="32"/>
      <c r="M177" s="32"/>
      <c r="N177" s="32"/>
      <c r="O177" s="56"/>
      <c r="P177" s="22" t="str">
        <f t="shared" si="2"/>
        <v/>
      </c>
    </row>
    <row r="178" ht="22.5" customHeight="1">
      <c r="A178" s="6">
        <v>177.0</v>
      </c>
      <c r="B178" s="11" t="str">
        <f>'Master Schedule'!B178</f>
        <v/>
      </c>
      <c r="C178" s="7">
        <v>46411.0</v>
      </c>
      <c r="D178" s="8" t="str">
        <f t="shared" si="1"/>
        <v>Sunday</v>
      </c>
      <c r="E178" s="31"/>
      <c r="F178" s="11"/>
      <c r="G178" s="11"/>
      <c r="H178" s="31"/>
      <c r="I178" s="11"/>
      <c r="J178" s="22"/>
      <c r="K178" s="35"/>
      <c r="L178" s="35"/>
      <c r="M178" s="35"/>
      <c r="N178" s="35"/>
      <c r="O178" s="56"/>
      <c r="P178" s="22" t="str">
        <f t="shared" si="2"/>
        <v/>
      </c>
    </row>
    <row r="179" ht="22.5" customHeight="1">
      <c r="A179" s="6">
        <v>178.0</v>
      </c>
      <c r="B179" s="11" t="str">
        <f>'Master Schedule'!B179</f>
        <v/>
      </c>
      <c r="C179" s="7">
        <v>46412.0</v>
      </c>
      <c r="D179" s="8" t="str">
        <f t="shared" si="1"/>
        <v>Monday</v>
      </c>
      <c r="E179" s="31"/>
      <c r="F179" s="11"/>
      <c r="G179" s="11"/>
      <c r="H179" s="31"/>
      <c r="I179" s="11"/>
      <c r="J179" s="22"/>
      <c r="K179" s="32"/>
      <c r="L179" s="32"/>
      <c r="M179" s="32"/>
      <c r="N179" s="32"/>
      <c r="O179" s="56"/>
      <c r="P179" s="22" t="str">
        <f t="shared" si="2"/>
        <v/>
      </c>
    </row>
    <row r="180" ht="22.5" customHeight="1">
      <c r="A180" s="6">
        <v>179.0</v>
      </c>
      <c r="B180" s="11" t="str">
        <f>'Master Schedule'!B180</f>
        <v/>
      </c>
      <c r="C180" s="7">
        <v>46413.0</v>
      </c>
      <c r="D180" s="8" t="str">
        <f t="shared" si="1"/>
        <v>Tuesday</v>
      </c>
      <c r="E180" s="31"/>
      <c r="F180" s="11"/>
      <c r="G180" s="11"/>
      <c r="H180" s="31"/>
      <c r="I180" s="11"/>
      <c r="J180" s="22"/>
      <c r="K180" s="35"/>
      <c r="L180" s="35"/>
      <c r="M180" s="35"/>
      <c r="N180" s="35"/>
      <c r="O180" s="56"/>
      <c r="P180" s="22" t="str">
        <f t="shared" si="2"/>
        <v/>
      </c>
    </row>
    <row r="181" ht="22.5" customHeight="1">
      <c r="A181" s="6">
        <v>180.0</v>
      </c>
      <c r="B181" s="11" t="str">
        <f>'Master Schedule'!B181</f>
        <v/>
      </c>
      <c r="C181" s="7">
        <v>46414.0</v>
      </c>
      <c r="D181" s="8" t="str">
        <f t="shared" si="1"/>
        <v>Wednesday</v>
      </c>
      <c r="E181" s="31"/>
      <c r="F181" s="11"/>
      <c r="G181" s="11"/>
      <c r="H181" s="31"/>
      <c r="I181" s="11"/>
      <c r="J181" s="22"/>
      <c r="K181" s="32"/>
      <c r="L181" s="32"/>
      <c r="M181" s="32"/>
      <c r="N181" s="32"/>
      <c r="O181" s="56"/>
      <c r="P181" s="22" t="str">
        <f t="shared" si="2"/>
        <v/>
      </c>
    </row>
    <row r="182" ht="22.5" customHeight="1">
      <c r="A182" s="6">
        <v>181.0</v>
      </c>
      <c r="B182" s="11" t="str">
        <f>'Master Schedule'!B182</f>
        <v/>
      </c>
      <c r="C182" s="7">
        <v>46415.0</v>
      </c>
      <c r="D182" s="8" t="str">
        <f t="shared" si="1"/>
        <v>Thursday</v>
      </c>
      <c r="E182" s="31"/>
      <c r="F182" s="11"/>
      <c r="G182" s="11"/>
      <c r="H182" s="31"/>
      <c r="I182" s="11"/>
      <c r="J182" s="22"/>
      <c r="K182" s="35"/>
      <c r="L182" s="35"/>
      <c r="M182" s="35"/>
      <c r="N182" s="35"/>
      <c r="O182" s="56"/>
      <c r="P182" s="22" t="str">
        <f t="shared" si="2"/>
        <v/>
      </c>
    </row>
    <row r="183" ht="22.5" customHeight="1">
      <c r="A183" s="6">
        <v>182.0</v>
      </c>
      <c r="B183" s="11" t="str">
        <f>'Master Schedule'!B183</f>
        <v/>
      </c>
      <c r="C183" s="7">
        <v>46416.0</v>
      </c>
      <c r="D183" s="8" t="str">
        <f t="shared" si="1"/>
        <v>Friday</v>
      </c>
      <c r="E183" s="31"/>
      <c r="F183" s="11"/>
      <c r="G183" s="11"/>
      <c r="H183" s="31"/>
      <c r="I183" s="11"/>
      <c r="J183" s="22"/>
      <c r="K183" s="32"/>
      <c r="L183" s="32"/>
      <c r="M183" s="32"/>
      <c r="N183" s="32"/>
      <c r="O183" s="56"/>
      <c r="P183" s="22" t="str">
        <f t="shared" si="2"/>
        <v/>
      </c>
    </row>
    <row r="184" ht="22.5" customHeight="1">
      <c r="A184" s="6">
        <v>183.0</v>
      </c>
      <c r="B184" s="11" t="str">
        <f>'Master Schedule'!B184</f>
        <v/>
      </c>
      <c r="C184" s="7">
        <v>46417.0</v>
      </c>
      <c r="D184" s="8" t="str">
        <f t="shared" si="1"/>
        <v>Saturday</v>
      </c>
      <c r="E184" s="31"/>
      <c r="F184" s="11"/>
      <c r="G184" s="11"/>
      <c r="H184" s="31"/>
      <c r="I184" s="11"/>
      <c r="J184" s="22"/>
      <c r="K184" s="35"/>
      <c r="L184" s="35"/>
      <c r="M184" s="35"/>
      <c r="N184" s="35"/>
      <c r="O184" s="56"/>
      <c r="P184" s="22" t="str">
        <f t="shared" si="2"/>
        <v/>
      </c>
    </row>
    <row r="185" ht="22.5" customHeight="1">
      <c r="A185" s="6">
        <v>184.0</v>
      </c>
      <c r="B185" s="11" t="str">
        <f>'Master Schedule'!B185</f>
        <v/>
      </c>
      <c r="C185" s="7">
        <v>46418.0</v>
      </c>
      <c r="D185" s="8" t="str">
        <f t="shared" si="1"/>
        <v>Sunday</v>
      </c>
      <c r="E185" s="31"/>
      <c r="F185" s="11"/>
      <c r="G185" s="11"/>
      <c r="H185" s="31"/>
      <c r="I185" s="11"/>
      <c r="J185" s="22"/>
      <c r="K185" s="32"/>
      <c r="L185" s="32"/>
      <c r="M185" s="32"/>
      <c r="N185" s="32"/>
      <c r="O185" s="56"/>
      <c r="P185" s="22" t="str">
        <f t="shared" si="2"/>
        <v/>
      </c>
    </row>
    <row r="186" ht="22.5" customHeight="1">
      <c r="A186" s="6">
        <v>185.0</v>
      </c>
      <c r="B186" s="11" t="str">
        <f>'Master Schedule'!B186</f>
        <v/>
      </c>
      <c r="C186" s="7">
        <v>46419.0</v>
      </c>
      <c r="D186" s="8" t="str">
        <f t="shared" si="1"/>
        <v>Monday</v>
      </c>
      <c r="E186" s="31"/>
      <c r="F186" s="11"/>
      <c r="G186" s="11"/>
      <c r="H186" s="31"/>
      <c r="I186" s="11"/>
      <c r="J186" s="22"/>
      <c r="K186" s="35"/>
      <c r="L186" s="35"/>
      <c r="M186" s="35"/>
      <c r="N186" s="35"/>
      <c r="O186" s="56"/>
      <c r="P186" s="22" t="str">
        <f t="shared" si="2"/>
        <v/>
      </c>
    </row>
    <row r="187" ht="22.5" customHeight="1">
      <c r="A187" s="6">
        <v>186.0</v>
      </c>
      <c r="B187" s="11" t="str">
        <f>'Master Schedule'!B187</f>
        <v/>
      </c>
      <c r="C187" s="7">
        <v>46420.0</v>
      </c>
      <c r="D187" s="8" t="str">
        <f t="shared" si="1"/>
        <v>Tuesday</v>
      </c>
      <c r="E187" s="31"/>
      <c r="F187" s="11"/>
      <c r="G187" s="11"/>
      <c r="H187" s="31"/>
      <c r="I187" s="11"/>
      <c r="J187" s="22"/>
      <c r="K187" s="32"/>
      <c r="L187" s="32"/>
      <c r="M187" s="32"/>
      <c r="N187" s="32"/>
      <c r="O187" s="56"/>
      <c r="P187" s="22" t="str">
        <f t="shared" si="2"/>
        <v/>
      </c>
    </row>
    <row r="188" ht="22.5" customHeight="1">
      <c r="A188" s="6">
        <v>187.0</v>
      </c>
      <c r="B188" s="11" t="str">
        <f>'Master Schedule'!B188</f>
        <v/>
      </c>
      <c r="C188" s="7">
        <v>46421.0</v>
      </c>
      <c r="D188" s="8" t="str">
        <f t="shared" si="1"/>
        <v>Wednesday</v>
      </c>
      <c r="E188" s="31"/>
      <c r="F188" s="11"/>
      <c r="G188" s="11"/>
      <c r="H188" s="31"/>
      <c r="I188" s="11"/>
      <c r="J188" s="22"/>
      <c r="K188" s="35"/>
      <c r="L188" s="35"/>
      <c r="M188" s="35"/>
      <c r="N188" s="35"/>
      <c r="O188" s="56"/>
      <c r="P188" s="22" t="str">
        <f t="shared" si="2"/>
        <v/>
      </c>
    </row>
    <row r="189" ht="22.5" customHeight="1">
      <c r="A189" s="6">
        <v>188.0</v>
      </c>
      <c r="B189" s="11" t="str">
        <f>'Master Schedule'!B189</f>
        <v/>
      </c>
      <c r="C189" s="7">
        <v>46422.0</v>
      </c>
      <c r="D189" s="8" t="str">
        <f t="shared" si="1"/>
        <v>Thursday</v>
      </c>
      <c r="E189" s="31"/>
      <c r="F189" s="11"/>
      <c r="G189" s="11"/>
      <c r="H189" s="31"/>
      <c r="I189" s="11"/>
      <c r="J189" s="22"/>
      <c r="K189" s="32"/>
      <c r="L189" s="32"/>
      <c r="M189" s="32"/>
      <c r="N189" s="32"/>
      <c r="O189" s="56"/>
      <c r="P189" s="22" t="str">
        <f t="shared" si="2"/>
        <v/>
      </c>
    </row>
    <row r="190" ht="22.5" customHeight="1">
      <c r="A190" s="6">
        <v>189.0</v>
      </c>
      <c r="B190" s="11" t="str">
        <f>'Master Schedule'!B190</f>
        <v/>
      </c>
      <c r="C190" s="7">
        <v>46423.0</v>
      </c>
      <c r="D190" s="8" t="str">
        <f t="shared" si="1"/>
        <v>Friday</v>
      </c>
      <c r="E190" s="31"/>
      <c r="F190" s="11"/>
      <c r="G190" s="11"/>
      <c r="H190" s="31"/>
      <c r="I190" s="11"/>
      <c r="J190" s="22"/>
      <c r="K190" s="35"/>
      <c r="L190" s="35"/>
      <c r="M190" s="35"/>
      <c r="N190" s="35"/>
      <c r="O190" s="56"/>
      <c r="P190" s="22" t="str">
        <f t="shared" si="2"/>
        <v/>
      </c>
    </row>
    <row r="191" ht="22.5" customHeight="1">
      <c r="A191" s="6">
        <v>190.0</v>
      </c>
      <c r="B191" s="11" t="str">
        <f>'Master Schedule'!B191</f>
        <v/>
      </c>
      <c r="C191" s="7">
        <v>46424.0</v>
      </c>
      <c r="D191" s="8" t="str">
        <f t="shared" si="1"/>
        <v>Saturday</v>
      </c>
      <c r="E191" s="31"/>
      <c r="F191" s="11"/>
      <c r="G191" s="11"/>
      <c r="H191" s="31"/>
      <c r="I191" s="11"/>
      <c r="J191" s="22"/>
      <c r="K191" s="32"/>
      <c r="L191" s="32"/>
      <c r="M191" s="32"/>
      <c r="N191" s="32"/>
      <c r="O191" s="56"/>
      <c r="P191" s="22" t="str">
        <f t="shared" si="2"/>
        <v/>
      </c>
    </row>
    <row r="192" ht="22.5" customHeight="1">
      <c r="A192" s="6">
        <v>191.0</v>
      </c>
      <c r="B192" s="11" t="str">
        <f>'Master Schedule'!B192</f>
        <v/>
      </c>
      <c r="C192" s="7">
        <v>46425.0</v>
      </c>
      <c r="D192" s="8" t="str">
        <f t="shared" si="1"/>
        <v>Sunday</v>
      </c>
      <c r="E192" s="31"/>
      <c r="F192" s="11"/>
      <c r="G192" s="11"/>
      <c r="H192" s="31"/>
      <c r="I192" s="11"/>
      <c r="J192" s="22"/>
      <c r="K192" s="35"/>
      <c r="L192" s="35"/>
      <c r="M192" s="35"/>
      <c r="N192" s="35"/>
      <c r="O192" s="56"/>
      <c r="P192" s="22" t="str">
        <f t="shared" si="2"/>
        <v/>
      </c>
    </row>
    <row r="193" ht="22.5" customHeight="1">
      <c r="A193" s="6">
        <v>192.0</v>
      </c>
      <c r="B193" s="11" t="str">
        <f>'Master Schedule'!B193</f>
        <v/>
      </c>
      <c r="C193" s="7">
        <v>46426.0</v>
      </c>
      <c r="D193" s="8" t="str">
        <f t="shared" si="1"/>
        <v>Monday</v>
      </c>
      <c r="E193" s="31"/>
      <c r="F193" s="11"/>
      <c r="G193" s="11"/>
      <c r="H193" s="31"/>
      <c r="I193" s="11"/>
      <c r="J193" s="22"/>
      <c r="K193" s="32"/>
      <c r="L193" s="32"/>
      <c r="M193" s="32"/>
      <c r="N193" s="32"/>
      <c r="O193" s="56"/>
      <c r="P193" s="22" t="str">
        <f t="shared" si="2"/>
        <v/>
      </c>
    </row>
    <row r="194" ht="22.5" customHeight="1">
      <c r="A194" s="6">
        <v>193.0</v>
      </c>
      <c r="B194" s="11" t="str">
        <f>'Master Schedule'!B194</f>
        <v/>
      </c>
      <c r="C194" s="7">
        <v>46427.0</v>
      </c>
      <c r="D194" s="8" t="str">
        <f t="shared" si="1"/>
        <v>Tuesday</v>
      </c>
      <c r="E194" s="31"/>
      <c r="F194" s="11"/>
      <c r="G194" s="11"/>
      <c r="H194" s="31"/>
      <c r="I194" s="11"/>
      <c r="J194" s="22"/>
      <c r="K194" s="35"/>
      <c r="L194" s="35"/>
      <c r="M194" s="35"/>
      <c r="N194" s="35"/>
      <c r="O194" s="56"/>
      <c r="P194" s="22" t="str">
        <f t="shared" si="2"/>
        <v/>
      </c>
    </row>
    <row r="195" ht="22.5" customHeight="1">
      <c r="A195" s="6">
        <v>194.0</v>
      </c>
      <c r="B195" s="11" t="str">
        <f>'Master Schedule'!B195</f>
        <v/>
      </c>
      <c r="C195" s="7">
        <v>46428.0</v>
      </c>
      <c r="D195" s="8" t="str">
        <f t="shared" si="1"/>
        <v>Wednesday</v>
      </c>
      <c r="E195" s="31"/>
      <c r="F195" s="11"/>
      <c r="G195" s="11"/>
      <c r="H195" s="31"/>
      <c r="I195" s="11"/>
      <c r="J195" s="22"/>
      <c r="K195" s="32"/>
      <c r="L195" s="32"/>
      <c r="M195" s="32"/>
      <c r="N195" s="32"/>
      <c r="O195" s="56"/>
      <c r="P195" s="22" t="str">
        <f t="shared" si="2"/>
        <v/>
      </c>
    </row>
    <row r="196" ht="22.5" customHeight="1">
      <c r="A196" s="6">
        <v>195.0</v>
      </c>
      <c r="B196" s="11" t="str">
        <f>'Master Schedule'!B196</f>
        <v/>
      </c>
      <c r="C196" s="7">
        <v>46429.0</v>
      </c>
      <c r="D196" s="8" t="str">
        <f t="shared" si="1"/>
        <v>Thursday</v>
      </c>
      <c r="E196" s="31"/>
      <c r="F196" s="11"/>
      <c r="G196" s="11"/>
      <c r="H196" s="31"/>
      <c r="I196" s="11"/>
      <c r="J196" s="22"/>
      <c r="K196" s="35"/>
      <c r="L196" s="35"/>
      <c r="M196" s="35"/>
      <c r="N196" s="35"/>
      <c r="O196" s="56"/>
      <c r="P196" s="22" t="str">
        <f t="shared" si="2"/>
        <v/>
      </c>
    </row>
    <row r="197" ht="22.5" customHeight="1">
      <c r="A197" s="6">
        <v>196.0</v>
      </c>
      <c r="B197" s="11" t="str">
        <f>'Master Schedule'!B197</f>
        <v/>
      </c>
      <c r="C197" s="7">
        <v>46430.0</v>
      </c>
      <c r="D197" s="8" t="str">
        <f t="shared" si="1"/>
        <v>Friday</v>
      </c>
      <c r="E197" s="31"/>
      <c r="F197" s="11"/>
      <c r="G197" s="11"/>
      <c r="H197" s="31"/>
      <c r="I197" s="11"/>
      <c r="J197" s="22"/>
      <c r="K197" s="32"/>
      <c r="L197" s="32"/>
      <c r="M197" s="32"/>
      <c r="N197" s="32"/>
      <c r="O197" s="56"/>
      <c r="P197" s="22" t="str">
        <f t="shared" si="2"/>
        <v/>
      </c>
    </row>
    <row r="198" ht="22.5" customHeight="1">
      <c r="A198" s="6">
        <v>197.0</v>
      </c>
      <c r="B198" s="11" t="str">
        <f>'Master Schedule'!B198</f>
        <v/>
      </c>
      <c r="C198" s="7">
        <v>46431.0</v>
      </c>
      <c r="D198" s="8" t="str">
        <f t="shared" si="1"/>
        <v>Saturday</v>
      </c>
      <c r="E198" s="31"/>
      <c r="F198" s="11"/>
      <c r="G198" s="11"/>
      <c r="H198" s="31"/>
      <c r="I198" s="11"/>
      <c r="J198" s="22"/>
      <c r="K198" s="35"/>
      <c r="L198" s="35"/>
      <c r="M198" s="35"/>
      <c r="N198" s="35"/>
      <c r="O198" s="56"/>
      <c r="P198" s="22" t="str">
        <f t="shared" si="2"/>
        <v/>
      </c>
    </row>
    <row r="199" ht="22.5" customHeight="1">
      <c r="A199" s="6">
        <v>198.0</v>
      </c>
      <c r="B199" s="11" t="str">
        <f>'Master Schedule'!B199</f>
        <v/>
      </c>
      <c r="C199" s="7">
        <v>46432.0</v>
      </c>
      <c r="D199" s="8" t="str">
        <f t="shared" si="1"/>
        <v>Sunday</v>
      </c>
      <c r="E199" s="31"/>
      <c r="F199" s="11"/>
      <c r="G199" s="11"/>
      <c r="H199" s="31"/>
      <c r="I199" s="11"/>
      <c r="J199" s="22"/>
      <c r="K199" s="32"/>
      <c r="L199" s="32"/>
      <c r="M199" s="32"/>
      <c r="N199" s="32"/>
      <c r="O199" s="56"/>
      <c r="P199" s="22" t="str">
        <f t="shared" si="2"/>
        <v/>
      </c>
    </row>
    <row r="200" ht="22.5" customHeight="1">
      <c r="A200" s="6">
        <v>199.0</v>
      </c>
      <c r="B200" s="11" t="str">
        <f>'Master Schedule'!B200</f>
        <v/>
      </c>
      <c r="C200" s="7">
        <v>46433.0</v>
      </c>
      <c r="D200" s="8" t="str">
        <f t="shared" si="1"/>
        <v>Monday</v>
      </c>
      <c r="E200" s="31"/>
      <c r="F200" s="11"/>
      <c r="G200" s="11"/>
      <c r="H200" s="31"/>
      <c r="I200" s="11"/>
      <c r="J200" s="22"/>
      <c r="K200" s="35"/>
      <c r="L200" s="35"/>
      <c r="M200" s="35"/>
      <c r="N200" s="35"/>
      <c r="O200" s="56"/>
      <c r="P200" s="22" t="str">
        <f t="shared" si="2"/>
        <v/>
      </c>
    </row>
    <row r="201" ht="22.5" customHeight="1">
      <c r="A201" s="6">
        <v>200.0</v>
      </c>
      <c r="B201" s="11" t="str">
        <f>'Master Schedule'!B201</f>
        <v/>
      </c>
      <c r="C201" s="7">
        <v>46434.0</v>
      </c>
      <c r="D201" s="8" t="str">
        <f t="shared" si="1"/>
        <v>Tuesday</v>
      </c>
      <c r="E201" s="31"/>
      <c r="F201" s="11"/>
      <c r="G201" s="11"/>
      <c r="H201" s="31"/>
      <c r="I201" s="11"/>
      <c r="J201" s="22"/>
      <c r="K201" s="32"/>
      <c r="L201" s="32"/>
      <c r="M201" s="32"/>
      <c r="N201" s="32"/>
      <c r="O201" s="56"/>
      <c r="P201" s="22" t="str">
        <f t="shared" si="2"/>
        <v/>
      </c>
    </row>
    <row r="202" ht="22.5" customHeight="1">
      <c r="A202" s="6">
        <v>201.0</v>
      </c>
      <c r="B202" s="11" t="str">
        <f>'Master Schedule'!B202</f>
        <v/>
      </c>
      <c r="C202" s="7">
        <v>46435.0</v>
      </c>
      <c r="D202" s="8" t="str">
        <f t="shared" si="1"/>
        <v>Wednesday</v>
      </c>
      <c r="E202" s="31"/>
      <c r="F202" s="11"/>
      <c r="G202" s="11"/>
      <c r="H202" s="31"/>
      <c r="I202" s="11"/>
      <c r="J202" s="22"/>
      <c r="K202" s="35"/>
      <c r="L202" s="35"/>
      <c r="M202" s="35"/>
      <c r="N202" s="35"/>
      <c r="O202" s="56"/>
      <c r="P202" s="22" t="str">
        <f t="shared" si="2"/>
        <v/>
      </c>
    </row>
    <row r="203" ht="22.5" customHeight="1">
      <c r="A203" s="6">
        <v>202.0</v>
      </c>
      <c r="B203" s="11" t="str">
        <f>'Master Schedule'!B203</f>
        <v/>
      </c>
      <c r="C203" s="7">
        <v>46436.0</v>
      </c>
      <c r="D203" s="8" t="str">
        <f t="shared" si="1"/>
        <v>Thursday</v>
      </c>
      <c r="E203" s="31"/>
      <c r="F203" s="11"/>
      <c r="G203" s="11"/>
      <c r="H203" s="31"/>
      <c r="I203" s="11"/>
      <c r="J203" s="22"/>
      <c r="K203" s="32"/>
      <c r="L203" s="32"/>
      <c r="M203" s="32"/>
      <c r="N203" s="32"/>
      <c r="O203" s="56"/>
      <c r="P203" s="22" t="str">
        <f t="shared" si="2"/>
        <v/>
      </c>
    </row>
    <row r="204" ht="22.5" customHeight="1">
      <c r="A204" s="6">
        <v>203.0</v>
      </c>
      <c r="B204" s="11" t="str">
        <f>'Master Schedule'!B204</f>
        <v/>
      </c>
      <c r="C204" s="7">
        <v>46437.0</v>
      </c>
      <c r="D204" s="8" t="str">
        <f t="shared" si="1"/>
        <v>Friday</v>
      </c>
      <c r="E204" s="31"/>
      <c r="F204" s="11"/>
      <c r="G204" s="11"/>
      <c r="H204" s="31"/>
      <c r="I204" s="11"/>
      <c r="J204" s="22"/>
      <c r="K204" s="35"/>
      <c r="L204" s="35"/>
      <c r="M204" s="35"/>
      <c r="N204" s="35"/>
      <c r="O204" s="56"/>
      <c r="P204" s="22" t="str">
        <f t="shared" si="2"/>
        <v/>
      </c>
    </row>
    <row r="205" ht="22.5" customHeight="1">
      <c r="A205" s="6">
        <v>204.0</v>
      </c>
      <c r="B205" s="11" t="str">
        <f>'Master Schedule'!B205</f>
        <v/>
      </c>
      <c r="C205" s="7">
        <v>46438.0</v>
      </c>
      <c r="D205" s="8" t="str">
        <f t="shared" si="1"/>
        <v>Saturday</v>
      </c>
      <c r="E205" s="31"/>
      <c r="F205" s="11"/>
      <c r="G205" s="11"/>
      <c r="H205" s="31"/>
      <c r="I205" s="11"/>
      <c r="J205" s="22"/>
      <c r="K205" s="32"/>
      <c r="L205" s="32"/>
      <c r="M205" s="32"/>
      <c r="N205" s="32"/>
      <c r="O205" s="56"/>
      <c r="P205" s="22" t="str">
        <f t="shared" si="2"/>
        <v/>
      </c>
    </row>
    <row r="206" ht="22.5" customHeight="1">
      <c r="A206" s="6">
        <v>205.0</v>
      </c>
      <c r="B206" s="11" t="str">
        <f>'Master Schedule'!B206</f>
        <v/>
      </c>
      <c r="C206" s="7">
        <v>46439.0</v>
      </c>
      <c r="D206" s="8" t="str">
        <f t="shared" si="1"/>
        <v>Sunday</v>
      </c>
      <c r="E206" s="31"/>
      <c r="F206" s="11"/>
      <c r="G206" s="11"/>
      <c r="H206" s="31"/>
      <c r="I206" s="11"/>
      <c r="J206" s="22"/>
      <c r="K206" s="35"/>
      <c r="L206" s="35"/>
      <c r="M206" s="35"/>
      <c r="N206" s="35"/>
      <c r="O206" s="56"/>
      <c r="P206" s="22" t="str">
        <f t="shared" si="2"/>
        <v/>
      </c>
    </row>
    <row r="207" ht="22.5" customHeight="1">
      <c r="A207" s="6">
        <v>206.0</v>
      </c>
      <c r="B207" s="11" t="str">
        <f>'Master Schedule'!B207</f>
        <v/>
      </c>
      <c r="C207" s="7">
        <v>46440.0</v>
      </c>
      <c r="D207" s="8" t="str">
        <f t="shared" si="1"/>
        <v>Monday</v>
      </c>
      <c r="E207" s="31"/>
      <c r="F207" s="11"/>
      <c r="G207" s="11"/>
      <c r="H207" s="31"/>
      <c r="I207" s="11"/>
      <c r="J207" s="22"/>
      <c r="K207" s="32"/>
      <c r="L207" s="32"/>
      <c r="M207" s="32"/>
      <c r="N207" s="32"/>
      <c r="O207" s="56"/>
      <c r="P207" s="22" t="str">
        <f t="shared" si="2"/>
        <v/>
      </c>
    </row>
    <row r="208" ht="22.5" customHeight="1">
      <c r="A208" s="6">
        <v>207.0</v>
      </c>
      <c r="B208" s="11" t="str">
        <f>'Master Schedule'!B208</f>
        <v/>
      </c>
      <c r="C208" s="7">
        <v>46441.0</v>
      </c>
      <c r="D208" s="8" t="str">
        <f t="shared" si="1"/>
        <v>Tuesday</v>
      </c>
      <c r="E208" s="31"/>
      <c r="F208" s="11"/>
      <c r="G208" s="11"/>
      <c r="H208" s="31"/>
      <c r="I208" s="11"/>
      <c r="J208" s="22"/>
      <c r="K208" s="35"/>
      <c r="L208" s="35"/>
      <c r="M208" s="35"/>
      <c r="N208" s="35"/>
      <c r="O208" s="56"/>
      <c r="P208" s="22" t="str">
        <f t="shared" si="2"/>
        <v/>
      </c>
    </row>
    <row r="209" ht="22.5" customHeight="1">
      <c r="A209" s="6">
        <v>208.0</v>
      </c>
      <c r="B209" s="11" t="str">
        <f>'Master Schedule'!B209</f>
        <v/>
      </c>
      <c r="C209" s="7">
        <v>46442.0</v>
      </c>
      <c r="D209" s="8" t="str">
        <f t="shared" si="1"/>
        <v>Wednesday</v>
      </c>
      <c r="E209" s="31"/>
      <c r="F209" s="11"/>
      <c r="G209" s="11"/>
      <c r="H209" s="31"/>
      <c r="I209" s="11"/>
      <c r="J209" s="22"/>
      <c r="K209" s="32"/>
      <c r="L209" s="32"/>
      <c r="M209" s="32"/>
      <c r="N209" s="32"/>
      <c r="O209" s="56"/>
      <c r="P209" s="22" t="str">
        <f t="shared" si="2"/>
        <v/>
      </c>
    </row>
    <row r="210" ht="22.5" customHeight="1">
      <c r="A210" s="6">
        <v>209.0</v>
      </c>
      <c r="B210" s="11" t="str">
        <f>'Master Schedule'!B210</f>
        <v/>
      </c>
      <c r="C210" s="7">
        <v>46443.0</v>
      </c>
      <c r="D210" s="8" t="str">
        <f t="shared" si="1"/>
        <v>Thursday</v>
      </c>
      <c r="E210" s="31"/>
      <c r="F210" s="11"/>
      <c r="G210" s="11"/>
      <c r="H210" s="31"/>
      <c r="I210" s="11"/>
      <c r="J210" s="22"/>
      <c r="K210" s="35"/>
      <c r="L210" s="35"/>
      <c r="M210" s="35"/>
      <c r="N210" s="35"/>
      <c r="O210" s="56"/>
      <c r="P210" s="22" t="str">
        <f t="shared" si="2"/>
        <v/>
      </c>
    </row>
    <row r="211" ht="22.5" customHeight="1">
      <c r="A211" s="6">
        <v>210.0</v>
      </c>
      <c r="B211" s="11" t="str">
        <f>'Master Schedule'!B211</f>
        <v/>
      </c>
      <c r="C211" s="7">
        <v>46444.0</v>
      </c>
      <c r="D211" s="8" t="str">
        <f t="shared" si="1"/>
        <v>Friday</v>
      </c>
      <c r="E211" s="31"/>
      <c r="F211" s="11"/>
      <c r="G211" s="11"/>
      <c r="H211" s="31"/>
      <c r="I211" s="11"/>
      <c r="J211" s="22"/>
      <c r="K211" s="32"/>
      <c r="L211" s="32"/>
      <c r="M211" s="32"/>
      <c r="N211" s="32"/>
      <c r="O211" s="56"/>
      <c r="P211" s="22" t="str">
        <f t="shared" si="2"/>
        <v/>
      </c>
    </row>
    <row r="212" ht="22.5" customHeight="1">
      <c r="A212" s="6">
        <v>211.0</v>
      </c>
      <c r="B212" s="11" t="str">
        <f>'Master Schedule'!B212</f>
        <v/>
      </c>
      <c r="C212" s="7">
        <v>46445.0</v>
      </c>
      <c r="D212" s="8" t="str">
        <f t="shared" si="1"/>
        <v>Saturday</v>
      </c>
      <c r="E212" s="31"/>
      <c r="F212" s="11"/>
      <c r="G212" s="11"/>
      <c r="H212" s="31"/>
      <c r="I212" s="11"/>
      <c r="J212" s="22"/>
      <c r="K212" s="35"/>
      <c r="L212" s="35"/>
      <c r="M212" s="35"/>
      <c r="N212" s="35"/>
      <c r="O212" s="56"/>
      <c r="P212" s="22" t="str">
        <f t="shared" si="2"/>
        <v/>
      </c>
    </row>
    <row r="213" ht="22.5" customHeight="1">
      <c r="A213" s="6">
        <v>212.0</v>
      </c>
      <c r="B213" s="11" t="str">
        <f>'Master Schedule'!B213</f>
        <v/>
      </c>
      <c r="C213" s="7">
        <v>46446.0</v>
      </c>
      <c r="D213" s="8" t="str">
        <f t="shared" si="1"/>
        <v>Sunday</v>
      </c>
      <c r="E213" s="31"/>
      <c r="F213" s="11"/>
      <c r="G213" s="11"/>
      <c r="H213" s="31"/>
      <c r="I213" s="11"/>
      <c r="J213" s="22"/>
      <c r="K213" s="32"/>
      <c r="L213" s="32"/>
      <c r="M213" s="32"/>
      <c r="N213" s="32"/>
      <c r="O213" s="56"/>
      <c r="P213" s="22" t="str">
        <f t="shared" si="2"/>
        <v/>
      </c>
    </row>
    <row r="214" ht="22.5" customHeight="1">
      <c r="A214" s="6">
        <v>213.0</v>
      </c>
      <c r="B214" s="11" t="str">
        <f>'Master Schedule'!B214</f>
        <v/>
      </c>
      <c r="C214" s="7">
        <v>46447.0</v>
      </c>
      <c r="D214" s="8" t="str">
        <f t="shared" si="1"/>
        <v>Monday</v>
      </c>
      <c r="E214" s="31"/>
      <c r="F214" s="11"/>
      <c r="G214" s="11"/>
      <c r="H214" s="31"/>
      <c r="I214" s="11"/>
      <c r="J214" s="22"/>
      <c r="K214" s="35"/>
      <c r="L214" s="35"/>
      <c r="M214" s="35"/>
      <c r="N214" s="35"/>
      <c r="O214" s="56"/>
      <c r="P214" s="22" t="str">
        <f t="shared" si="2"/>
        <v/>
      </c>
    </row>
    <row r="215" ht="22.5" customHeight="1">
      <c r="A215" s="6">
        <v>214.0</v>
      </c>
      <c r="B215" s="11" t="str">
        <f>'Master Schedule'!B215</f>
        <v/>
      </c>
      <c r="C215" s="7">
        <v>46448.0</v>
      </c>
      <c r="D215" s="8" t="str">
        <f t="shared" si="1"/>
        <v>Tuesday</v>
      </c>
      <c r="E215" s="31"/>
      <c r="F215" s="11"/>
      <c r="G215" s="11"/>
      <c r="H215" s="31"/>
      <c r="I215" s="11"/>
      <c r="J215" s="22"/>
      <c r="K215" s="32"/>
      <c r="L215" s="32"/>
      <c r="M215" s="32"/>
      <c r="N215" s="32"/>
      <c r="O215" s="56"/>
      <c r="P215" s="22" t="str">
        <f t="shared" si="2"/>
        <v/>
      </c>
    </row>
    <row r="216" ht="22.5" customHeight="1">
      <c r="A216" s="6">
        <v>215.0</v>
      </c>
      <c r="B216" s="11" t="str">
        <f>'Master Schedule'!B216</f>
        <v/>
      </c>
      <c r="C216" s="7">
        <v>46449.0</v>
      </c>
      <c r="D216" s="8" t="str">
        <f t="shared" si="1"/>
        <v>Wednesday</v>
      </c>
      <c r="E216" s="31"/>
      <c r="F216" s="11"/>
      <c r="G216" s="11"/>
      <c r="H216" s="31"/>
      <c r="I216" s="11"/>
      <c r="J216" s="22"/>
      <c r="K216" s="35"/>
      <c r="L216" s="35"/>
      <c r="M216" s="35"/>
      <c r="N216" s="35"/>
      <c r="O216" s="56"/>
      <c r="P216" s="22" t="str">
        <f t="shared" si="2"/>
        <v/>
      </c>
    </row>
    <row r="217" ht="22.5" customHeight="1">
      <c r="A217" s="6">
        <v>216.0</v>
      </c>
      <c r="B217" s="11" t="str">
        <f>'Master Schedule'!B217</f>
        <v/>
      </c>
      <c r="C217" s="7">
        <v>46450.0</v>
      </c>
      <c r="D217" s="8" t="str">
        <f t="shared" si="1"/>
        <v>Thursday</v>
      </c>
      <c r="E217" s="31"/>
      <c r="F217" s="11"/>
      <c r="G217" s="11"/>
      <c r="H217" s="31"/>
      <c r="I217" s="11"/>
      <c r="J217" s="22"/>
      <c r="K217" s="32"/>
      <c r="L217" s="32"/>
      <c r="M217" s="32"/>
      <c r="N217" s="32"/>
      <c r="O217" s="56"/>
      <c r="P217" s="22" t="str">
        <f t="shared" si="2"/>
        <v/>
      </c>
    </row>
    <row r="218" ht="22.5" customHeight="1">
      <c r="A218" s="6">
        <v>217.0</v>
      </c>
      <c r="B218" s="11" t="str">
        <f>'Master Schedule'!B218</f>
        <v/>
      </c>
      <c r="C218" s="7">
        <v>46451.0</v>
      </c>
      <c r="D218" s="8" t="str">
        <f t="shared" si="1"/>
        <v>Friday</v>
      </c>
      <c r="E218" s="31"/>
      <c r="F218" s="11"/>
      <c r="G218" s="11"/>
      <c r="H218" s="31"/>
      <c r="I218" s="11"/>
      <c r="J218" s="22"/>
      <c r="K218" s="35"/>
      <c r="L218" s="35"/>
      <c r="M218" s="35"/>
      <c r="N218" s="35"/>
      <c r="O218" s="56"/>
      <c r="P218" s="22" t="str">
        <f t="shared" si="2"/>
        <v/>
      </c>
    </row>
    <row r="219" ht="22.5" customHeight="1">
      <c r="A219" s="6">
        <v>218.0</v>
      </c>
      <c r="B219" s="11" t="str">
        <f>'Master Schedule'!B219</f>
        <v/>
      </c>
      <c r="C219" s="7">
        <v>46452.0</v>
      </c>
      <c r="D219" s="8" t="str">
        <f t="shared" si="1"/>
        <v>Saturday</v>
      </c>
      <c r="E219" s="31"/>
      <c r="F219" s="11"/>
      <c r="G219" s="11"/>
      <c r="H219" s="31"/>
      <c r="I219" s="11"/>
      <c r="J219" s="22"/>
      <c r="K219" s="32"/>
      <c r="L219" s="32"/>
      <c r="M219" s="32"/>
      <c r="N219" s="32"/>
      <c r="O219" s="56"/>
      <c r="P219" s="22" t="str">
        <f t="shared" si="2"/>
        <v/>
      </c>
    </row>
    <row r="220" ht="22.5" customHeight="1">
      <c r="A220" s="6">
        <v>219.0</v>
      </c>
      <c r="B220" s="11" t="str">
        <f>'Master Schedule'!B220</f>
        <v/>
      </c>
      <c r="C220" s="7">
        <v>46453.0</v>
      </c>
      <c r="D220" s="8" t="str">
        <f t="shared" si="1"/>
        <v>Sunday</v>
      </c>
      <c r="E220" s="31"/>
      <c r="F220" s="11"/>
      <c r="G220" s="11"/>
      <c r="H220" s="31"/>
      <c r="I220" s="11"/>
      <c r="J220" s="22"/>
      <c r="K220" s="35"/>
      <c r="L220" s="35"/>
      <c r="M220" s="35"/>
      <c r="N220" s="35"/>
      <c r="O220" s="56"/>
      <c r="P220" s="22" t="str">
        <f t="shared" si="2"/>
        <v/>
      </c>
    </row>
    <row r="221" ht="22.5" customHeight="1">
      <c r="A221" s="6">
        <v>220.0</v>
      </c>
      <c r="B221" s="11" t="str">
        <f>'Master Schedule'!B221</f>
        <v/>
      </c>
      <c r="C221" s="7">
        <v>46454.0</v>
      </c>
      <c r="D221" s="8" t="str">
        <f t="shared" si="1"/>
        <v>Monday</v>
      </c>
      <c r="E221" s="31"/>
      <c r="F221" s="11"/>
      <c r="G221" s="11"/>
      <c r="H221" s="31"/>
      <c r="I221" s="11"/>
      <c r="J221" s="22"/>
      <c r="K221" s="32"/>
      <c r="L221" s="32"/>
      <c r="M221" s="32"/>
      <c r="N221" s="32"/>
      <c r="O221" s="56"/>
      <c r="P221" s="22" t="str">
        <f t="shared" si="2"/>
        <v/>
      </c>
    </row>
    <row r="222" ht="22.5" customHeight="1">
      <c r="A222" s="6">
        <v>221.0</v>
      </c>
      <c r="B222" s="11" t="str">
        <f>'Master Schedule'!B222</f>
        <v>Spring Break</v>
      </c>
      <c r="C222" s="7">
        <v>46455.0</v>
      </c>
      <c r="D222" s="8" t="str">
        <f t="shared" si="1"/>
        <v>Tuesday</v>
      </c>
      <c r="E222" s="31"/>
      <c r="F222" s="11"/>
      <c r="G222" s="11"/>
      <c r="H222" s="31"/>
      <c r="I222" s="11"/>
      <c r="J222" s="22"/>
      <c r="K222" s="35"/>
      <c r="L222" s="35"/>
      <c r="M222" s="35"/>
      <c r="N222" s="35"/>
      <c r="O222" s="56"/>
      <c r="P222" s="22" t="str">
        <f t="shared" si="2"/>
        <v/>
      </c>
    </row>
    <row r="223" ht="22.5" customHeight="1">
      <c r="A223" s="6">
        <v>222.0</v>
      </c>
      <c r="B223" s="11" t="str">
        <f>'Master Schedule'!B223</f>
        <v>Spring Break</v>
      </c>
      <c r="C223" s="7">
        <v>46456.0</v>
      </c>
      <c r="D223" s="8" t="str">
        <f t="shared" si="1"/>
        <v>Wednesday</v>
      </c>
      <c r="E223" s="31"/>
      <c r="F223" s="11"/>
      <c r="G223" s="11"/>
      <c r="H223" s="31"/>
      <c r="I223" s="11"/>
      <c r="J223" s="22"/>
      <c r="K223" s="32"/>
      <c r="L223" s="32"/>
      <c r="M223" s="32"/>
      <c r="N223" s="32"/>
      <c r="O223" s="56"/>
      <c r="P223" s="22" t="str">
        <f t="shared" si="2"/>
        <v/>
      </c>
    </row>
    <row r="224" ht="22.5" customHeight="1">
      <c r="A224" s="6">
        <v>223.0</v>
      </c>
      <c r="B224" s="11" t="str">
        <f>'Master Schedule'!B224</f>
        <v>Spring Break</v>
      </c>
      <c r="C224" s="7">
        <v>46457.0</v>
      </c>
      <c r="D224" s="8" t="str">
        <f t="shared" si="1"/>
        <v>Thursday</v>
      </c>
      <c r="E224" s="31"/>
      <c r="F224" s="11"/>
      <c r="G224" s="11"/>
      <c r="H224" s="31"/>
      <c r="I224" s="11"/>
      <c r="J224" s="22"/>
      <c r="K224" s="35"/>
      <c r="L224" s="35"/>
      <c r="M224" s="35"/>
      <c r="N224" s="35"/>
      <c r="O224" s="56"/>
      <c r="P224" s="22" t="str">
        <f t="shared" si="2"/>
        <v/>
      </c>
    </row>
    <row r="225" ht="22.5" customHeight="1">
      <c r="A225" s="6">
        <v>224.0</v>
      </c>
      <c r="B225" s="11" t="str">
        <f>'Master Schedule'!B225</f>
        <v>Spring Break</v>
      </c>
      <c r="C225" s="7">
        <v>46458.0</v>
      </c>
      <c r="D225" s="8" t="str">
        <f t="shared" si="1"/>
        <v>Friday</v>
      </c>
      <c r="E225" s="31"/>
      <c r="F225" s="11"/>
      <c r="G225" s="11"/>
      <c r="H225" s="31"/>
      <c r="I225" s="11"/>
      <c r="J225" s="22"/>
      <c r="K225" s="32"/>
      <c r="L225" s="32"/>
      <c r="M225" s="32"/>
      <c r="N225" s="32"/>
      <c r="O225" s="56"/>
      <c r="P225" s="22" t="str">
        <f t="shared" si="2"/>
        <v/>
      </c>
    </row>
    <row r="226" ht="22.5" customHeight="1">
      <c r="A226" s="6">
        <v>225.0</v>
      </c>
      <c r="B226" s="11" t="str">
        <f>'Master Schedule'!B226</f>
        <v>Spring Break</v>
      </c>
      <c r="C226" s="7">
        <v>46459.0</v>
      </c>
      <c r="D226" s="8" t="str">
        <f t="shared" si="1"/>
        <v>Saturday</v>
      </c>
      <c r="E226" s="31"/>
      <c r="F226" s="11"/>
      <c r="G226" s="11"/>
      <c r="H226" s="31"/>
      <c r="I226" s="11"/>
      <c r="J226" s="22"/>
      <c r="K226" s="35"/>
      <c r="L226" s="35"/>
      <c r="M226" s="35"/>
      <c r="N226" s="35"/>
      <c r="O226" s="56"/>
      <c r="P226" s="22" t="str">
        <f t="shared" si="2"/>
        <v/>
      </c>
    </row>
    <row r="227" ht="22.5" customHeight="1">
      <c r="A227" s="6">
        <v>226.0</v>
      </c>
      <c r="B227" s="11" t="str">
        <f>'Master Schedule'!B227</f>
        <v/>
      </c>
      <c r="C227" s="7">
        <v>46460.0</v>
      </c>
      <c r="D227" s="8" t="str">
        <f t="shared" si="1"/>
        <v>Sunday</v>
      </c>
      <c r="E227" s="31"/>
      <c r="F227" s="11"/>
      <c r="G227" s="11"/>
      <c r="H227" s="31"/>
      <c r="I227" s="11"/>
      <c r="J227" s="22"/>
      <c r="K227" s="32"/>
      <c r="L227" s="32"/>
      <c r="M227" s="32"/>
      <c r="N227" s="32"/>
      <c r="O227" s="56"/>
      <c r="P227" s="22" t="str">
        <f t="shared" si="2"/>
        <v/>
      </c>
    </row>
    <row r="228" ht="22.5" customHeight="1">
      <c r="A228" s="6">
        <v>227.0</v>
      </c>
      <c r="B228" s="11" t="str">
        <f>'Master Schedule'!B228</f>
        <v/>
      </c>
      <c r="C228" s="7">
        <v>46461.0</v>
      </c>
      <c r="D228" s="8" t="str">
        <f t="shared" si="1"/>
        <v>Monday</v>
      </c>
      <c r="E228" s="31"/>
      <c r="F228" s="11"/>
      <c r="G228" s="11"/>
      <c r="H228" s="31"/>
      <c r="I228" s="11"/>
      <c r="J228" s="22"/>
      <c r="K228" s="35"/>
      <c r="L228" s="35"/>
      <c r="M228" s="35"/>
      <c r="N228" s="35"/>
      <c r="O228" s="56"/>
      <c r="P228" s="22" t="str">
        <f t="shared" si="2"/>
        <v/>
      </c>
    </row>
    <row r="229" ht="22.5" customHeight="1">
      <c r="A229" s="6">
        <v>228.0</v>
      </c>
      <c r="B229" s="11" t="str">
        <f>'Master Schedule'!B229</f>
        <v/>
      </c>
      <c r="C229" s="7">
        <v>46462.0</v>
      </c>
      <c r="D229" s="8" t="str">
        <f t="shared" si="1"/>
        <v>Tuesday</v>
      </c>
      <c r="E229" s="31"/>
      <c r="F229" s="11"/>
      <c r="G229" s="11"/>
      <c r="H229" s="31"/>
      <c r="I229" s="11"/>
      <c r="J229" s="22"/>
      <c r="K229" s="32"/>
      <c r="L229" s="32"/>
      <c r="M229" s="32"/>
      <c r="N229" s="32"/>
      <c r="O229" s="56"/>
      <c r="P229" s="22" t="str">
        <f t="shared" si="2"/>
        <v/>
      </c>
    </row>
    <row r="230" ht="22.5" customHeight="1">
      <c r="A230" s="6">
        <v>229.0</v>
      </c>
      <c r="B230" s="11" t="str">
        <f>'Master Schedule'!B230</f>
        <v/>
      </c>
      <c r="C230" s="7">
        <v>46463.0</v>
      </c>
      <c r="D230" s="8" t="str">
        <f t="shared" si="1"/>
        <v>Wednesday</v>
      </c>
      <c r="E230" s="31"/>
      <c r="F230" s="11"/>
      <c r="G230" s="11"/>
      <c r="H230" s="31"/>
      <c r="I230" s="11"/>
      <c r="J230" s="22"/>
      <c r="K230" s="35"/>
      <c r="L230" s="35"/>
      <c r="M230" s="35"/>
      <c r="N230" s="35"/>
      <c r="O230" s="56"/>
      <c r="P230" s="22" t="str">
        <f t="shared" si="2"/>
        <v/>
      </c>
    </row>
    <row r="231" ht="22.5" customHeight="1">
      <c r="A231" s="6">
        <v>230.0</v>
      </c>
      <c r="B231" s="11" t="str">
        <f>'Master Schedule'!B231</f>
        <v/>
      </c>
      <c r="C231" s="7">
        <v>46464.0</v>
      </c>
      <c r="D231" s="8" t="str">
        <f t="shared" si="1"/>
        <v>Thursday</v>
      </c>
      <c r="E231" s="31"/>
      <c r="F231" s="11"/>
      <c r="G231" s="11"/>
      <c r="H231" s="31"/>
      <c r="I231" s="11"/>
      <c r="J231" s="22"/>
      <c r="K231" s="32"/>
      <c r="L231" s="32"/>
      <c r="M231" s="32"/>
      <c r="N231" s="32"/>
      <c r="O231" s="56"/>
      <c r="P231" s="22" t="str">
        <f t="shared" si="2"/>
        <v/>
      </c>
    </row>
    <row r="232" ht="22.5" customHeight="1">
      <c r="A232" s="6">
        <v>231.0</v>
      </c>
      <c r="B232" s="11" t="str">
        <f>'Master Schedule'!B232</f>
        <v/>
      </c>
      <c r="C232" s="7">
        <v>46465.0</v>
      </c>
      <c r="D232" s="8" t="str">
        <f t="shared" si="1"/>
        <v>Friday</v>
      </c>
      <c r="E232" s="31"/>
      <c r="F232" s="11"/>
      <c r="G232" s="11"/>
      <c r="H232" s="31"/>
      <c r="I232" s="11"/>
      <c r="J232" s="22"/>
      <c r="K232" s="35"/>
      <c r="L232" s="35"/>
      <c r="M232" s="35"/>
      <c r="N232" s="35"/>
      <c r="O232" s="56"/>
      <c r="P232" s="22" t="str">
        <f t="shared" si="2"/>
        <v/>
      </c>
    </row>
    <row r="233" ht="22.5" customHeight="1">
      <c r="A233" s="6">
        <v>232.0</v>
      </c>
      <c r="B233" s="11" t="str">
        <f>'Master Schedule'!B233</f>
        <v/>
      </c>
      <c r="C233" s="7">
        <v>46466.0</v>
      </c>
      <c r="D233" s="8" t="str">
        <f t="shared" si="1"/>
        <v>Saturday</v>
      </c>
      <c r="E233" s="31"/>
      <c r="F233" s="11"/>
      <c r="G233" s="11"/>
      <c r="H233" s="31"/>
      <c r="I233" s="11"/>
      <c r="J233" s="22"/>
      <c r="K233" s="32"/>
      <c r="L233" s="32"/>
      <c r="M233" s="32"/>
      <c r="N233" s="32"/>
      <c r="O233" s="56"/>
      <c r="P233" s="22" t="str">
        <f t="shared" si="2"/>
        <v/>
      </c>
    </row>
    <row r="234" ht="22.5" customHeight="1">
      <c r="A234" s="6">
        <v>233.0</v>
      </c>
      <c r="B234" s="11" t="str">
        <f>'Master Schedule'!B234</f>
        <v/>
      </c>
      <c r="C234" s="7">
        <v>46467.0</v>
      </c>
      <c r="D234" s="8" t="str">
        <f t="shared" si="1"/>
        <v>Sunday</v>
      </c>
      <c r="E234" s="31"/>
      <c r="F234" s="11"/>
      <c r="G234" s="11"/>
      <c r="H234" s="31"/>
      <c r="I234" s="11"/>
      <c r="J234" s="22"/>
      <c r="K234" s="35"/>
      <c r="L234" s="35"/>
      <c r="M234" s="35"/>
      <c r="N234" s="35"/>
      <c r="O234" s="56"/>
      <c r="P234" s="22" t="str">
        <f t="shared" si="2"/>
        <v/>
      </c>
    </row>
    <row r="235" ht="22.5" customHeight="1">
      <c r="A235" s="6">
        <v>234.0</v>
      </c>
      <c r="B235" s="11" t="str">
        <f>'Master Schedule'!B235</f>
        <v/>
      </c>
      <c r="C235" s="7">
        <v>46468.0</v>
      </c>
      <c r="D235" s="8" t="str">
        <f t="shared" si="1"/>
        <v>Monday</v>
      </c>
      <c r="E235" s="31"/>
      <c r="F235" s="11"/>
      <c r="G235" s="11"/>
      <c r="H235" s="31"/>
      <c r="I235" s="11"/>
      <c r="J235" s="22"/>
      <c r="K235" s="32"/>
      <c r="L235" s="32"/>
      <c r="M235" s="32"/>
      <c r="N235" s="32"/>
      <c r="O235" s="56"/>
      <c r="P235" s="22" t="str">
        <f t="shared" si="2"/>
        <v/>
      </c>
    </row>
    <row r="236" ht="22.5" customHeight="1">
      <c r="A236" s="6">
        <v>235.0</v>
      </c>
      <c r="B236" s="11" t="str">
        <f>'Master Schedule'!B236</f>
        <v/>
      </c>
      <c r="C236" s="7">
        <v>46469.0</v>
      </c>
      <c r="D236" s="8" t="str">
        <f t="shared" si="1"/>
        <v>Tuesday</v>
      </c>
      <c r="E236" s="31"/>
      <c r="F236" s="11"/>
      <c r="G236" s="11"/>
      <c r="H236" s="31"/>
      <c r="I236" s="11"/>
      <c r="J236" s="22"/>
      <c r="K236" s="35"/>
      <c r="L236" s="35"/>
      <c r="M236" s="35"/>
      <c r="N236" s="35"/>
      <c r="O236" s="56"/>
      <c r="P236" s="22" t="str">
        <f t="shared" si="2"/>
        <v/>
      </c>
    </row>
    <row r="237" ht="22.5" customHeight="1">
      <c r="A237" s="6">
        <v>236.0</v>
      </c>
      <c r="B237" s="11" t="str">
        <f>'Master Schedule'!B237</f>
        <v/>
      </c>
      <c r="C237" s="7">
        <v>46470.0</v>
      </c>
      <c r="D237" s="8" t="str">
        <f t="shared" si="1"/>
        <v>Wednesday</v>
      </c>
      <c r="E237" s="31"/>
      <c r="F237" s="11"/>
      <c r="G237" s="11"/>
      <c r="H237" s="31"/>
      <c r="I237" s="11"/>
      <c r="J237" s="22"/>
      <c r="K237" s="32"/>
      <c r="L237" s="32"/>
      <c r="M237" s="32"/>
      <c r="N237" s="32"/>
      <c r="O237" s="56"/>
      <c r="P237" s="22" t="str">
        <f t="shared" si="2"/>
        <v/>
      </c>
    </row>
    <row r="238" ht="22.5" customHeight="1">
      <c r="A238" s="6">
        <v>237.0</v>
      </c>
      <c r="B238" s="11" t="str">
        <f>'Master Schedule'!B238</f>
        <v/>
      </c>
      <c r="C238" s="7">
        <v>46471.0</v>
      </c>
      <c r="D238" s="8" t="str">
        <f t="shared" si="1"/>
        <v>Thursday</v>
      </c>
      <c r="E238" s="31"/>
      <c r="F238" s="11"/>
      <c r="G238" s="11"/>
      <c r="H238" s="31"/>
      <c r="I238" s="11"/>
      <c r="J238" s="22"/>
      <c r="K238" s="35"/>
      <c r="L238" s="35"/>
      <c r="M238" s="35"/>
      <c r="N238" s="35"/>
      <c r="O238" s="56"/>
      <c r="P238" s="22" t="str">
        <f t="shared" si="2"/>
        <v/>
      </c>
    </row>
    <row r="239" ht="22.5" customHeight="1">
      <c r="A239" s="6">
        <v>238.0</v>
      </c>
      <c r="B239" s="11" t="str">
        <f>'Master Schedule'!B239</f>
        <v/>
      </c>
      <c r="C239" s="7">
        <v>46472.0</v>
      </c>
      <c r="D239" s="8" t="str">
        <f t="shared" si="1"/>
        <v>Friday</v>
      </c>
      <c r="E239" s="31"/>
      <c r="F239" s="11"/>
      <c r="G239" s="11"/>
      <c r="H239" s="31"/>
      <c r="I239" s="11"/>
      <c r="J239" s="22"/>
      <c r="K239" s="32"/>
      <c r="L239" s="32"/>
      <c r="M239" s="32"/>
      <c r="N239" s="32"/>
      <c r="O239" s="56"/>
      <c r="P239" s="22" t="str">
        <f t="shared" si="2"/>
        <v/>
      </c>
    </row>
    <row r="240" ht="22.5" customHeight="1">
      <c r="A240" s="6">
        <v>239.0</v>
      </c>
      <c r="B240" s="11" t="str">
        <f>'Master Schedule'!B240</f>
        <v/>
      </c>
      <c r="C240" s="7">
        <v>46473.0</v>
      </c>
      <c r="D240" s="8" t="str">
        <f t="shared" si="1"/>
        <v>Saturday</v>
      </c>
      <c r="E240" s="31"/>
      <c r="F240" s="11"/>
      <c r="G240" s="11"/>
      <c r="H240" s="31"/>
      <c r="I240" s="11"/>
      <c r="J240" s="22"/>
      <c r="K240" s="35"/>
      <c r="L240" s="35"/>
      <c r="M240" s="35"/>
      <c r="N240" s="35"/>
      <c r="O240" s="56"/>
      <c r="P240" s="22" t="str">
        <f t="shared" si="2"/>
        <v/>
      </c>
    </row>
    <row r="241" ht="22.5" customHeight="1">
      <c r="A241" s="6">
        <v>240.0</v>
      </c>
      <c r="B241" s="11" t="str">
        <f>'Master Schedule'!B241</f>
        <v/>
      </c>
      <c r="C241" s="7">
        <v>46474.0</v>
      </c>
      <c r="D241" s="8" t="str">
        <f t="shared" si="1"/>
        <v>Sunday</v>
      </c>
      <c r="E241" s="31"/>
      <c r="F241" s="11"/>
      <c r="G241" s="11"/>
      <c r="H241" s="31"/>
      <c r="I241" s="11"/>
      <c r="J241" s="22"/>
      <c r="K241" s="32"/>
      <c r="L241" s="32"/>
      <c r="M241" s="32"/>
      <c r="N241" s="32"/>
      <c r="O241" s="56"/>
      <c r="P241" s="22" t="str">
        <f t="shared" si="2"/>
        <v/>
      </c>
    </row>
    <row r="242" ht="22.5" customHeight="1">
      <c r="A242" s="6">
        <v>241.0</v>
      </c>
      <c r="B242" s="11" t="str">
        <f>'Master Schedule'!B242</f>
        <v/>
      </c>
      <c r="C242" s="7">
        <v>46475.0</v>
      </c>
      <c r="D242" s="8" t="str">
        <f t="shared" si="1"/>
        <v>Monday</v>
      </c>
      <c r="E242" s="31"/>
      <c r="F242" s="11"/>
      <c r="G242" s="11"/>
      <c r="H242" s="31"/>
      <c r="I242" s="11"/>
      <c r="J242" s="22"/>
      <c r="K242" s="35"/>
      <c r="L242" s="35"/>
      <c r="M242" s="35"/>
      <c r="N242" s="35"/>
      <c r="O242" s="56"/>
      <c r="P242" s="22" t="str">
        <f t="shared" si="2"/>
        <v/>
      </c>
    </row>
    <row r="243" ht="22.5" customHeight="1">
      <c r="A243" s="6">
        <v>242.0</v>
      </c>
      <c r="B243" s="11" t="str">
        <f>'Master Schedule'!B243</f>
        <v/>
      </c>
      <c r="C243" s="7">
        <v>46476.0</v>
      </c>
      <c r="D243" s="8" t="str">
        <f t="shared" si="1"/>
        <v>Tuesday</v>
      </c>
      <c r="E243" s="31"/>
      <c r="F243" s="11"/>
      <c r="G243" s="11"/>
      <c r="H243" s="31"/>
      <c r="I243" s="11"/>
      <c r="J243" s="22"/>
      <c r="K243" s="32"/>
      <c r="L243" s="32"/>
      <c r="M243" s="32"/>
      <c r="N243" s="32"/>
      <c r="O243" s="56"/>
      <c r="P243" s="22" t="str">
        <f t="shared" si="2"/>
        <v/>
      </c>
    </row>
    <row r="244" ht="22.5" customHeight="1">
      <c r="A244" s="6">
        <v>243.0</v>
      </c>
      <c r="B244" s="11" t="str">
        <f>'Master Schedule'!B244</f>
        <v/>
      </c>
      <c r="C244" s="7">
        <v>46477.0</v>
      </c>
      <c r="D244" s="8" t="str">
        <f t="shared" si="1"/>
        <v>Wednesday</v>
      </c>
      <c r="E244" s="31"/>
      <c r="F244" s="11"/>
      <c r="G244" s="11"/>
      <c r="H244" s="31"/>
      <c r="I244" s="11"/>
      <c r="J244" s="22"/>
      <c r="K244" s="35"/>
      <c r="L244" s="35"/>
      <c r="M244" s="35"/>
      <c r="N244" s="35"/>
      <c r="O244" s="56"/>
      <c r="P244" s="22" t="str">
        <f t="shared" si="2"/>
        <v/>
      </c>
    </row>
    <row r="245" ht="22.5" customHeight="1">
      <c r="A245" s="6">
        <v>244.0</v>
      </c>
      <c r="B245" s="11" t="str">
        <f>'Master Schedule'!B245</f>
        <v/>
      </c>
      <c r="C245" s="7">
        <v>46478.0</v>
      </c>
      <c r="D245" s="8" t="str">
        <f t="shared" si="1"/>
        <v>Thursday</v>
      </c>
      <c r="E245" s="31"/>
      <c r="F245" s="11"/>
      <c r="G245" s="11"/>
      <c r="H245" s="31"/>
      <c r="I245" s="11"/>
      <c r="J245" s="22"/>
      <c r="K245" s="32"/>
      <c r="L245" s="32"/>
      <c r="M245" s="32"/>
      <c r="N245" s="32"/>
      <c r="O245" s="56"/>
      <c r="P245" s="22" t="str">
        <f t="shared" si="2"/>
        <v/>
      </c>
    </row>
    <row r="246" ht="22.5" customHeight="1">
      <c r="A246" s="6">
        <v>245.0</v>
      </c>
      <c r="B246" s="11" t="str">
        <f>'Master Schedule'!B246</f>
        <v/>
      </c>
      <c r="C246" s="7">
        <v>46479.0</v>
      </c>
      <c r="D246" s="8" t="str">
        <f t="shared" si="1"/>
        <v>Friday</v>
      </c>
      <c r="E246" s="31"/>
      <c r="F246" s="11"/>
      <c r="G246" s="11"/>
      <c r="H246" s="31"/>
      <c r="I246" s="11"/>
      <c r="J246" s="22"/>
      <c r="K246" s="35"/>
      <c r="L246" s="35"/>
      <c r="M246" s="35"/>
      <c r="N246" s="35"/>
      <c r="O246" s="56"/>
      <c r="P246" s="22" t="str">
        <f t="shared" si="2"/>
        <v/>
      </c>
    </row>
    <row r="247" ht="22.5" customHeight="1">
      <c r="A247" s="6">
        <v>246.0</v>
      </c>
      <c r="B247" s="11" t="str">
        <f>'Master Schedule'!B247</f>
        <v/>
      </c>
      <c r="C247" s="7">
        <v>46480.0</v>
      </c>
      <c r="D247" s="8" t="str">
        <f t="shared" si="1"/>
        <v>Saturday</v>
      </c>
      <c r="E247" s="31"/>
      <c r="F247" s="11"/>
      <c r="G247" s="11"/>
      <c r="H247" s="31"/>
      <c r="I247" s="11"/>
      <c r="J247" s="22"/>
      <c r="K247" s="32"/>
      <c r="L247" s="32"/>
      <c r="M247" s="32"/>
      <c r="N247" s="32"/>
      <c r="O247" s="56"/>
      <c r="P247" s="22" t="str">
        <f t="shared" si="2"/>
        <v/>
      </c>
    </row>
    <row r="248" ht="22.5" customHeight="1">
      <c r="A248" s="6">
        <v>247.0</v>
      </c>
      <c r="B248" s="11" t="str">
        <f>'Master Schedule'!B248</f>
        <v/>
      </c>
      <c r="C248" s="7">
        <v>46481.0</v>
      </c>
      <c r="D248" s="8" t="str">
        <f t="shared" si="1"/>
        <v>Sunday</v>
      </c>
      <c r="E248" s="31"/>
      <c r="F248" s="11"/>
      <c r="G248" s="11"/>
      <c r="H248" s="31"/>
      <c r="I248" s="11"/>
      <c r="J248" s="22"/>
      <c r="K248" s="35"/>
      <c r="L248" s="35"/>
      <c r="M248" s="35"/>
      <c r="N248" s="35"/>
      <c r="O248" s="56"/>
      <c r="P248" s="22" t="str">
        <f t="shared" si="2"/>
        <v/>
      </c>
    </row>
    <row r="249" ht="22.5" customHeight="1">
      <c r="A249" s="6">
        <v>248.0</v>
      </c>
      <c r="B249" s="11" t="str">
        <f>'Master Schedule'!B249</f>
        <v/>
      </c>
      <c r="C249" s="7">
        <v>46482.0</v>
      </c>
      <c r="D249" s="8" t="str">
        <f t="shared" si="1"/>
        <v>Monday</v>
      </c>
      <c r="E249" s="31"/>
      <c r="F249" s="11"/>
      <c r="G249" s="11"/>
      <c r="H249" s="31"/>
      <c r="I249" s="11"/>
      <c r="J249" s="22"/>
      <c r="K249" s="32"/>
      <c r="L249" s="32"/>
      <c r="M249" s="32"/>
      <c r="N249" s="32"/>
      <c r="O249" s="56"/>
      <c r="P249" s="22" t="str">
        <f t="shared" si="2"/>
        <v/>
      </c>
    </row>
    <row r="250" ht="22.5" customHeight="1">
      <c r="A250" s="6">
        <v>249.0</v>
      </c>
      <c r="B250" s="11" t="str">
        <f>'Master Schedule'!B250</f>
        <v/>
      </c>
      <c r="C250" s="7">
        <v>46483.0</v>
      </c>
      <c r="D250" s="8" t="str">
        <f t="shared" si="1"/>
        <v>Tuesday</v>
      </c>
      <c r="E250" s="31"/>
      <c r="F250" s="11"/>
      <c r="G250" s="11"/>
      <c r="H250" s="31"/>
      <c r="I250" s="11"/>
      <c r="J250" s="22"/>
      <c r="K250" s="35"/>
      <c r="L250" s="35"/>
      <c r="M250" s="35"/>
      <c r="N250" s="35"/>
      <c r="O250" s="56"/>
      <c r="P250" s="22" t="str">
        <f t="shared" si="2"/>
        <v/>
      </c>
    </row>
    <row r="251" ht="22.5" customHeight="1">
      <c r="A251" s="6">
        <v>250.0</v>
      </c>
      <c r="B251" s="11" t="str">
        <f>'Master Schedule'!B251</f>
        <v/>
      </c>
      <c r="C251" s="7">
        <v>46484.0</v>
      </c>
      <c r="D251" s="8" t="str">
        <f t="shared" si="1"/>
        <v>Wednesday</v>
      </c>
      <c r="E251" s="31"/>
      <c r="F251" s="11"/>
      <c r="G251" s="11"/>
      <c r="H251" s="31"/>
      <c r="I251" s="11"/>
      <c r="J251" s="22"/>
      <c r="K251" s="32"/>
      <c r="L251" s="32"/>
      <c r="M251" s="32"/>
      <c r="N251" s="32"/>
      <c r="O251" s="56"/>
      <c r="P251" s="22" t="str">
        <f t="shared" si="2"/>
        <v/>
      </c>
    </row>
    <row r="252" ht="22.5" customHeight="1">
      <c r="A252" s="6">
        <v>251.0</v>
      </c>
      <c r="B252" s="11" t="str">
        <f>'Master Schedule'!B252</f>
        <v/>
      </c>
      <c r="C252" s="7">
        <v>46485.0</v>
      </c>
      <c r="D252" s="8" t="str">
        <f t="shared" si="1"/>
        <v>Thursday</v>
      </c>
      <c r="E252" s="31"/>
      <c r="F252" s="11"/>
      <c r="G252" s="11"/>
      <c r="H252" s="31"/>
      <c r="I252" s="11"/>
      <c r="J252" s="22"/>
      <c r="K252" s="35"/>
      <c r="L252" s="35"/>
      <c r="M252" s="35"/>
      <c r="N252" s="35"/>
      <c r="O252" s="56"/>
      <c r="P252" s="22" t="str">
        <f t="shared" si="2"/>
        <v/>
      </c>
    </row>
    <row r="253" ht="22.5" customHeight="1">
      <c r="A253" s="6">
        <v>252.0</v>
      </c>
      <c r="B253" s="11" t="str">
        <f>'Master Schedule'!B253</f>
        <v/>
      </c>
      <c r="C253" s="7">
        <v>46486.0</v>
      </c>
      <c r="D253" s="8" t="str">
        <f t="shared" si="1"/>
        <v>Friday</v>
      </c>
      <c r="E253" s="31"/>
      <c r="F253" s="11"/>
      <c r="G253" s="11"/>
      <c r="H253" s="31"/>
      <c r="I253" s="11"/>
      <c r="J253" s="22"/>
      <c r="K253" s="32"/>
      <c r="L253" s="32"/>
      <c r="M253" s="32"/>
      <c r="N253" s="32"/>
      <c r="O253" s="56"/>
      <c r="P253" s="22" t="str">
        <f t="shared" si="2"/>
        <v/>
      </c>
    </row>
    <row r="254" ht="22.5" customHeight="1">
      <c r="A254" s="6">
        <v>253.0</v>
      </c>
      <c r="B254" s="11" t="str">
        <f>'Master Schedule'!B254</f>
        <v/>
      </c>
      <c r="C254" s="7">
        <v>46487.0</v>
      </c>
      <c r="D254" s="8" t="str">
        <f t="shared" si="1"/>
        <v>Saturday</v>
      </c>
      <c r="E254" s="31"/>
      <c r="F254" s="11"/>
      <c r="G254" s="11"/>
      <c r="H254" s="31"/>
      <c r="I254" s="11"/>
      <c r="J254" s="22"/>
      <c r="K254" s="35"/>
      <c r="L254" s="35"/>
      <c r="M254" s="35"/>
      <c r="N254" s="35"/>
      <c r="O254" s="56"/>
      <c r="P254" s="22" t="str">
        <f t="shared" si="2"/>
        <v/>
      </c>
    </row>
    <row r="255" ht="22.5" customHeight="1">
      <c r="A255" s="6">
        <v>254.0</v>
      </c>
      <c r="B255" s="11" t="str">
        <f>'Master Schedule'!B255</f>
        <v/>
      </c>
      <c r="C255" s="7">
        <v>46488.0</v>
      </c>
      <c r="D255" s="8" t="str">
        <f t="shared" si="1"/>
        <v>Sunday</v>
      </c>
      <c r="E255" s="31"/>
      <c r="F255" s="11"/>
      <c r="G255" s="11"/>
      <c r="H255" s="31"/>
      <c r="I255" s="11"/>
      <c r="J255" s="22"/>
      <c r="K255" s="32"/>
      <c r="L255" s="32"/>
      <c r="M255" s="32"/>
      <c r="N255" s="32"/>
      <c r="O255" s="56"/>
      <c r="P255" s="22" t="str">
        <f t="shared" si="2"/>
        <v/>
      </c>
    </row>
    <row r="256" ht="22.5" customHeight="1">
      <c r="A256" s="6">
        <v>255.0</v>
      </c>
      <c r="B256" s="11" t="str">
        <f>'Master Schedule'!B256</f>
        <v/>
      </c>
      <c r="C256" s="7">
        <v>46489.0</v>
      </c>
      <c r="D256" s="8" t="str">
        <f t="shared" si="1"/>
        <v>Monday</v>
      </c>
      <c r="E256" s="31"/>
      <c r="F256" s="11"/>
      <c r="G256" s="11"/>
      <c r="H256" s="31"/>
      <c r="I256" s="11"/>
      <c r="J256" s="22"/>
      <c r="K256" s="35"/>
      <c r="L256" s="35"/>
      <c r="M256" s="35"/>
      <c r="N256" s="35"/>
      <c r="O256" s="56"/>
      <c r="P256" s="22" t="str">
        <f t="shared" si="2"/>
        <v/>
      </c>
    </row>
    <row r="257" ht="22.5" customHeight="1">
      <c r="A257" s="6">
        <v>256.0</v>
      </c>
      <c r="B257" s="11" t="str">
        <f>'Master Schedule'!B257</f>
        <v/>
      </c>
      <c r="C257" s="7">
        <v>46490.0</v>
      </c>
      <c r="D257" s="8" t="str">
        <f t="shared" si="1"/>
        <v>Tuesday</v>
      </c>
      <c r="E257" s="31"/>
      <c r="F257" s="11"/>
      <c r="G257" s="11"/>
      <c r="H257" s="31"/>
      <c r="I257" s="11"/>
      <c r="J257" s="22"/>
      <c r="K257" s="32"/>
      <c r="L257" s="32"/>
      <c r="M257" s="32"/>
      <c r="N257" s="32"/>
      <c r="O257" s="56"/>
      <c r="P257" s="22" t="str">
        <f t="shared" si="2"/>
        <v/>
      </c>
    </row>
    <row r="258" ht="22.5" customHeight="1">
      <c r="A258" s="6">
        <v>257.0</v>
      </c>
      <c r="B258" s="11" t="str">
        <f>'Master Schedule'!B258</f>
        <v/>
      </c>
      <c r="C258" s="7">
        <v>46491.0</v>
      </c>
      <c r="D258" s="8" t="str">
        <f t="shared" si="1"/>
        <v>Wednesday</v>
      </c>
      <c r="E258" s="31"/>
      <c r="F258" s="11"/>
      <c r="G258" s="11"/>
      <c r="H258" s="31"/>
      <c r="I258" s="11"/>
      <c r="J258" s="22"/>
      <c r="K258" s="35"/>
      <c r="L258" s="35"/>
      <c r="M258" s="35"/>
      <c r="N258" s="35"/>
      <c r="O258" s="56"/>
      <c r="P258" s="22" t="str">
        <f t="shared" si="2"/>
        <v/>
      </c>
    </row>
    <row r="259" ht="22.5" customHeight="1">
      <c r="A259" s="6">
        <v>258.0</v>
      </c>
      <c r="B259" s="11" t="str">
        <f>'Master Schedule'!B259</f>
        <v/>
      </c>
      <c r="C259" s="7">
        <v>46492.0</v>
      </c>
      <c r="D259" s="8" t="str">
        <f t="shared" si="1"/>
        <v>Thursday</v>
      </c>
      <c r="E259" s="31"/>
      <c r="F259" s="11"/>
      <c r="G259" s="11"/>
      <c r="H259" s="31"/>
      <c r="I259" s="11"/>
      <c r="J259" s="22"/>
      <c r="K259" s="32"/>
      <c r="L259" s="32"/>
      <c r="M259" s="32"/>
      <c r="N259" s="32"/>
      <c r="O259" s="56"/>
      <c r="P259" s="22" t="str">
        <f t="shared" si="2"/>
        <v/>
      </c>
    </row>
    <row r="260" ht="22.5" customHeight="1">
      <c r="A260" s="6">
        <v>259.0</v>
      </c>
      <c r="B260" s="11" t="str">
        <f>'Master Schedule'!B260</f>
        <v/>
      </c>
      <c r="C260" s="7">
        <v>46493.0</v>
      </c>
      <c r="D260" s="8" t="str">
        <f t="shared" si="1"/>
        <v>Friday</v>
      </c>
      <c r="E260" s="31"/>
      <c r="F260" s="11"/>
      <c r="G260" s="11"/>
      <c r="H260" s="31"/>
      <c r="I260" s="11"/>
      <c r="J260" s="22"/>
      <c r="K260" s="35"/>
      <c r="L260" s="35"/>
      <c r="M260" s="35"/>
      <c r="N260" s="35"/>
      <c r="O260" s="56"/>
      <c r="P260" s="22" t="str">
        <f t="shared" si="2"/>
        <v/>
      </c>
    </row>
    <row r="261" ht="22.5" customHeight="1">
      <c r="A261" s="6">
        <v>260.0</v>
      </c>
      <c r="B261" s="11" t="str">
        <f>'Master Schedule'!B261</f>
        <v/>
      </c>
      <c r="C261" s="7">
        <v>46494.0</v>
      </c>
      <c r="D261" s="8" t="str">
        <f t="shared" si="1"/>
        <v>Saturday</v>
      </c>
      <c r="E261" s="31"/>
      <c r="F261" s="11"/>
      <c r="G261" s="11"/>
      <c r="H261" s="31"/>
      <c r="I261" s="11"/>
      <c r="J261" s="22"/>
      <c r="K261" s="32"/>
      <c r="L261" s="32"/>
      <c r="M261" s="32"/>
      <c r="N261" s="32"/>
      <c r="O261" s="56"/>
      <c r="P261" s="22" t="str">
        <f t="shared" si="2"/>
        <v/>
      </c>
    </row>
    <row r="262" ht="22.5" customHeight="1">
      <c r="A262" s="6">
        <v>261.0</v>
      </c>
      <c r="B262" s="11" t="str">
        <f>'Master Schedule'!B262</f>
        <v/>
      </c>
      <c r="C262" s="7">
        <v>46495.0</v>
      </c>
      <c r="D262" s="8" t="str">
        <f t="shared" si="1"/>
        <v>Sunday</v>
      </c>
      <c r="E262" s="31"/>
      <c r="F262" s="11"/>
      <c r="G262" s="11"/>
      <c r="H262" s="31"/>
      <c r="I262" s="11"/>
      <c r="J262" s="22"/>
      <c r="K262" s="35"/>
      <c r="L262" s="35"/>
      <c r="M262" s="35"/>
      <c r="N262" s="35"/>
      <c r="O262" s="56"/>
      <c r="P262" s="22" t="str">
        <f t="shared" si="2"/>
        <v/>
      </c>
    </row>
    <row r="263" ht="22.5" customHeight="1">
      <c r="A263" s="6">
        <v>262.0</v>
      </c>
      <c r="B263" s="11" t="str">
        <f>'Master Schedule'!B263</f>
        <v/>
      </c>
      <c r="C263" s="7">
        <v>46496.0</v>
      </c>
      <c r="D263" s="8" t="str">
        <f t="shared" si="1"/>
        <v>Monday</v>
      </c>
      <c r="E263" s="31"/>
      <c r="F263" s="11"/>
      <c r="G263" s="11"/>
      <c r="H263" s="31"/>
      <c r="I263" s="11"/>
      <c r="J263" s="22"/>
      <c r="K263" s="32"/>
      <c r="L263" s="32"/>
      <c r="M263" s="32"/>
      <c r="N263" s="32"/>
      <c r="O263" s="56"/>
      <c r="P263" s="22" t="str">
        <f t="shared" si="2"/>
        <v/>
      </c>
    </row>
    <row r="264" ht="22.5" customHeight="1">
      <c r="A264" s="6">
        <v>263.0</v>
      </c>
      <c r="B264" s="11" t="str">
        <f>'Master Schedule'!B264</f>
        <v/>
      </c>
      <c r="C264" s="7">
        <v>46497.0</v>
      </c>
      <c r="D264" s="8" t="str">
        <f t="shared" si="1"/>
        <v>Tuesday</v>
      </c>
      <c r="E264" s="31"/>
      <c r="F264" s="11"/>
      <c r="G264" s="11"/>
      <c r="H264" s="31"/>
      <c r="I264" s="11"/>
      <c r="J264" s="22"/>
      <c r="K264" s="35"/>
      <c r="L264" s="35"/>
      <c r="M264" s="35"/>
      <c r="N264" s="35"/>
      <c r="O264" s="56"/>
      <c r="P264" s="22" t="str">
        <f t="shared" si="2"/>
        <v/>
      </c>
    </row>
    <row r="265" ht="22.5" customHeight="1">
      <c r="A265" s="6">
        <v>264.0</v>
      </c>
      <c r="B265" s="11" t="str">
        <f>'Master Schedule'!B265</f>
        <v/>
      </c>
      <c r="C265" s="7">
        <v>46498.0</v>
      </c>
      <c r="D265" s="8" t="str">
        <f t="shared" si="1"/>
        <v>Wednesday</v>
      </c>
      <c r="E265" s="31"/>
      <c r="F265" s="11"/>
      <c r="G265" s="11"/>
      <c r="H265" s="31"/>
      <c r="I265" s="11"/>
      <c r="J265" s="22"/>
      <c r="K265" s="32"/>
      <c r="L265" s="32"/>
      <c r="M265" s="32"/>
      <c r="N265" s="32"/>
      <c r="O265" s="56"/>
      <c r="P265" s="22" t="str">
        <f t="shared" si="2"/>
        <v/>
      </c>
    </row>
    <row r="266" ht="22.5" customHeight="1">
      <c r="A266" s="6">
        <v>265.0</v>
      </c>
      <c r="B266" s="11" t="str">
        <f>'Master Schedule'!B266</f>
        <v/>
      </c>
      <c r="C266" s="7">
        <v>46499.0</v>
      </c>
      <c r="D266" s="8" t="str">
        <f t="shared" si="1"/>
        <v>Thursday</v>
      </c>
      <c r="E266" s="31"/>
      <c r="F266" s="11"/>
      <c r="G266" s="11"/>
      <c r="H266" s="31"/>
      <c r="I266" s="11"/>
      <c r="J266" s="22"/>
      <c r="K266" s="35"/>
      <c r="L266" s="35"/>
      <c r="M266" s="35"/>
      <c r="N266" s="35"/>
      <c r="O266" s="56"/>
      <c r="P266" s="22" t="str">
        <f t="shared" si="2"/>
        <v/>
      </c>
    </row>
    <row r="267" ht="22.5" customHeight="1">
      <c r="A267" s="6">
        <v>266.0</v>
      </c>
      <c r="B267" s="11" t="str">
        <f>'Master Schedule'!B267</f>
        <v/>
      </c>
      <c r="C267" s="7">
        <v>46500.0</v>
      </c>
      <c r="D267" s="8" t="str">
        <f t="shared" si="1"/>
        <v>Friday</v>
      </c>
      <c r="E267" s="31"/>
      <c r="F267" s="11"/>
      <c r="G267" s="11"/>
      <c r="H267" s="31"/>
      <c r="I267" s="11"/>
      <c r="J267" s="22"/>
      <c r="K267" s="32"/>
      <c r="L267" s="32"/>
      <c r="M267" s="32"/>
      <c r="N267" s="32"/>
      <c r="O267" s="56"/>
      <c r="P267" s="22" t="str">
        <f t="shared" si="2"/>
        <v/>
      </c>
    </row>
    <row r="268" ht="22.5" customHeight="1">
      <c r="A268" s="6">
        <v>267.0</v>
      </c>
      <c r="B268" s="11" t="str">
        <f>'Master Schedule'!B268</f>
        <v/>
      </c>
      <c r="C268" s="7">
        <v>46501.0</v>
      </c>
      <c r="D268" s="8" t="str">
        <f t="shared" si="1"/>
        <v>Saturday</v>
      </c>
      <c r="E268" s="31"/>
      <c r="F268" s="11"/>
      <c r="G268" s="11"/>
      <c r="H268" s="31"/>
      <c r="I268" s="11"/>
      <c r="J268" s="22"/>
      <c r="K268" s="35"/>
      <c r="L268" s="35"/>
      <c r="M268" s="35"/>
      <c r="N268" s="35"/>
      <c r="O268" s="56"/>
      <c r="P268" s="22" t="str">
        <f t="shared" si="2"/>
        <v/>
      </c>
    </row>
    <row r="269" ht="22.5" customHeight="1">
      <c r="A269" s="6">
        <v>268.0</v>
      </c>
      <c r="B269" s="11" t="str">
        <f>'Master Schedule'!B269</f>
        <v/>
      </c>
      <c r="C269" s="7">
        <v>46502.0</v>
      </c>
      <c r="D269" s="8" t="str">
        <f t="shared" si="1"/>
        <v>Sunday</v>
      </c>
      <c r="E269" s="31"/>
      <c r="F269" s="11"/>
      <c r="G269" s="11"/>
      <c r="H269" s="31"/>
      <c r="I269" s="11"/>
      <c r="J269" s="22"/>
      <c r="K269" s="32"/>
      <c r="L269" s="32"/>
      <c r="M269" s="32"/>
      <c r="N269" s="32"/>
      <c r="O269" s="56"/>
      <c r="P269" s="22" t="str">
        <f t="shared" si="2"/>
        <v/>
      </c>
    </row>
    <row r="270" ht="22.5" customHeight="1">
      <c r="A270" s="6">
        <v>269.0</v>
      </c>
      <c r="B270" s="11" t="str">
        <f>'Master Schedule'!B270</f>
        <v/>
      </c>
      <c r="C270" s="7">
        <v>46503.0</v>
      </c>
      <c r="D270" s="8" t="str">
        <f t="shared" si="1"/>
        <v>Monday</v>
      </c>
      <c r="E270" s="31"/>
      <c r="F270" s="11"/>
      <c r="G270" s="11"/>
      <c r="H270" s="31"/>
      <c r="I270" s="11"/>
      <c r="J270" s="22"/>
      <c r="K270" s="35"/>
      <c r="L270" s="35"/>
      <c r="M270" s="35"/>
      <c r="N270" s="35"/>
      <c r="O270" s="56"/>
      <c r="P270" s="22" t="str">
        <f t="shared" si="2"/>
        <v/>
      </c>
    </row>
    <row r="271" ht="22.5" customHeight="1">
      <c r="A271" s="6">
        <v>270.0</v>
      </c>
      <c r="B271" s="11" t="str">
        <f>'Master Schedule'!B271</f>
        <v/>
      </c>
      <c r="C271" s="7">
        <v>46504.0</v>
      </c>
      <c r="D271" s="8" t="str">
        <f t="shared" si="1"/>
        <v>Tuesday</v>
      </c>
      <c r="E271" s="31"/>
      <c r="F271" s="11"/>
      <c r="G271" s="11"/>
      <c r="H271" s="31"/>
      <c r="I271" s="11"/>
      <c r="J271" s="22"/>
      <c r="K271" s="32"/>
      <c r="L271" s="32"/>
      <c r="M271" s="32"/>
      <c r="N271" s="32"/>
      <c r="O271" s="56"/>
      <c r="P271" s="22" t="str">
        <f t="shared" si="2"/>
        <v/>
      </c>
    </row>
    <row r="272" ht="22.5" customHeight="1">
      <c r="A272" s="6">
        <v>271.0</v>
      </c>
      <c r="B272" s="11" t="str">
        <f>'Master Schedule'!B272</f>
        <v/>
      </c>
      <c r="C272" s="7">
        <v>46505.0</v>
      </c>
      <c r="D272" s="8" t="str">
        <f t="shared" si="1"/>
        <v>Wednesday</v>
      </c>
      <c r="E272" s="31"/>
      <c r="F272" s="11"/>
      <c r="G272" s="11"/>
      <c r="H272" s="31"/>
      <c r="I272" s="11"/>
      <c r="J272" s="22"/>
      <c r="K272" s="35"/>
      <c r="L272" s="35"/>
      <c r="M272" s="35"/>
      <c r="N272" s="35"/>
      <c r="O272" s="56"/>
      <c r="P272" s="22" t="str">
        <f t="shared" si="2"/>
        <v/>
      </c>
    </row>
    <row r="273" ht="22.5" customHeight="1">
      <c r="A273" s="6">
        <v>272.0</v>
      </c>
      <c r="B273" s="11" t="str">
        <f>'Master Schedule'!B273</f>
        <v/>
      </c>
      <c r="C273" s="7">
        <v>46506.0</v>
      </c>
      <c r="D273" s="8" t="str">
        <f t="shared" si="1"/>
        <v>Thursday</v>
      </c>
      <c r="E273" s="31"/>
      <c r="F273" s="11"/>
      <c r="G273" s="11"/>
      <c r="H273" s="31"/>
      <c r="I273" s="11"/>
      <c r="J273" s="22"/>
      <c r="K273" s="32"/>
      <c r="L273" s="32"/>
      <c r="M273" s="32"/>
      <c r="N273" s="32"/>
      <c r="O273" s="56"/>
      <c r="P273" s="22" t="str">
        <f t="shared" si="2"/>
        <v/>
      </c>
    </row>
    <row r="274" ht="22.5" customHeight="1">
      <c r="A274" s="6">
        <v>273.0</v>
      </c>
      <c r="B274" s="11" t="str">
        <f>'Master Schedule'!B274</f>
        <v/>
      </c>
      <c r="C274" s="7">
        <v>46507.0</v>
      </c>
      <c r="D274" s="8" t="str">
        <f t="shared" si="1"/>
        <v>Friday</v>
      </c>
      <c r="E274" s="31"/>
      <c r="F274" s="11"/>
      <c r="G274" s="11"/>
      <c r="H274" s="31"/>
      <c r="I274" s="11"/>
      <c r="J274" s="22"/>
      <c r="K274" s="35"/>
      <c r="L274" s="35"/>
      <c r="M274" s="35"/>
      <c r="N274" s="35"/>
      <c r="O274" s="56"/>
      <c r="P274" s="22" t="str">
        <f t="shared" si="2"/>
        <v/>
      </c>
    </row>
    <row r="275" ht="22.5" customHeight="1">
      <c r="A275" s="6">
        <v>274.0</v>
      </c>
      <c r="B275" s="11" t="str">
        <f>'Master Schedule'!B275</f>
        <v/>
      </c>
      <c r="C275" s="7">
        <v>46508.0</v>
      </c>
      <c r="D275" s="8" t="str">
        <f t="shared" si="1"/>
        <v>Saturday</v>
      </c>
      <c r="E275" s="31"/>
      <c r="F275" s="11"/>
      <c r="G275" s="11"/>
      <c r="H275" s="31"/>
      <c r="I275" s="11"/>
      <c r="J275" s="22"/>
      <c r="K275" s="32"/>
      <c r="L275" s="32"/>
      <c r="M275" s="32"/>
      <c r="N275" s="32"/>
      <c r="O275" s="56"/>
      <c r="P275" s="22" t="str">
        <f t="shared" si="2"/>
        <v/>
      </c>
    </row>
    <row r="276" ht="22.5" customHeight="1">
      <c r="A276" s="6">
        <v>275.0</v>
      </c>
      <c r="B276" s="11" t="str">
        <f>'Master Schedule'!B276</f>
        <v/>
      </c>
      <c r="C276" s="7">
        <v>46509.0</v>
      </c>
      <c r="D276" s="8" t="str">
        <f t="shared" si="1"/>
        <v>Sunday</v>
      </c>
      <c r="E276" s="31"/>
      <c r="F276" s="11"/>
      <c r="G276" s="11"/>
      <c r="H276" s="31"/>
      <c r="I276" s="11"/>
      <c r="J276" s="22"/>
      <c r="K276" s="35"/>
      <c r="L276" s="35"/>
      <c r="M276" s="35"/>
      <c r="N276" s="35"/>
      <c r="O276" s="56"/>
      <c r="P276" s="22" t="str">
        <f t="shared" si="2"/>
        <v/>
      </c>
    </row>
    <row r="277" ht="22.5" customHeight="1">
      <c r="A277" s="6">
        <v>276.0</v>
      </c>
      <c r="B277" s="11" t="str">
        <f>'Master Schedule'!B277</f>
        <v/>
      </c>
      <c r="C277" s="7">
        <v>46510.0</v>
      </c>
      <c r="D277" s="8" t="str">
        <f t="shared" si="1"/>
        <v>Monday</v>
      </c>
      <c r="E277" s="31"/>
      <c r="F277" s="11"/>
      <c r="G277" s="11"/>
      <c r="H277" s="31"/>
      <c r="I277" s="11"/>
      <c r="J277" s="22"/>
      <c r="K277" s="32"/>
      <c r="L277" s="32"/>
      <c r="M277" s="32"/>
      <c r="N277" s="32"/>
      <c r="O277" s="56"/>
      <c r="P277" s="22" t="str">
        <f t="shared" si="2"/>
        <v/>
      </c>
    </row>
    <row r="278" ht="22.5" customHeight="1">
      <c r="A278" s="6">
        <v>277.0</v>
      </c>
      <c r="B278" s="11" t="str">
        <f>'Master Schedule'!B278</f>
        <v/>
      </c>
      <c r="C278" s="7">
        <v>46511.0</v>
      </c>
      <c r="D278" s="8" t="str">
        <f t="shared" si="1"/>
        <v>Tuesday</v>
      </c>
      <c r="E278" s="31"/>
      <c r="F278" s="11"/>
      <c r="G278" s="11"/>
      <c r="H278" s="31"/>
      <c r="I278" s="11"/>
      <c r="J278" s="22"/>
      <c r="K278" s="35"/>
      <c r="L278" s="35"/>
      <c r="M278" s="35"/>
      <c r="N278" s="35"/>
      <c r="O278" s="56"/>
      <c r="P278" s="22" t="str">
        <f t="shared" si="2"/>
        <v/>
      </c>
    </row>
    <row r="279" ht="22.5" customHeight="1">
      <c r="A279" s="6">
        <v>278.0</v>
      </c>
      <c r="B279" s="11" t="str">
        <f>'Master Schedule'!B279</f>
        <v/>
      </c>
      <c r="C279" s="7">
        <v>46512.0</v>
      </c>
      <c r="D279" s="8" t="str">
        <f t="shared" si="1"/>
        <v>Wednesday</v>
      </c>
      <c r="E279" s="31"/>
      <c r="F279" s="11"/>
      <c r="G279" s="11"/>
      <c r="H279" s="31"/>
      <c r="I279" s="11"/>
      <c r="J279" s="22"/>
      <c r="K279" s="32"/>
      <c r="L279" s="32"/>
      <c r="M279" s="32"/>
      <c r="N279" s="32"/>
      <c r="O279" s="56"/>
      <c r="P279" s="22" t="str">
        <f t="shared" si="2"/>
        <v/>
      </c>
    </row>
    <row r="280" ht="22.5" customHeight="1">
      <c r="A280" s="6">
        <v>279.0</v>
      </c>
      <c r="B280" s="11" t="str">
        <f>'Master Schedule'!B280</f>
        <v/>
      </c>
      <c r="C280" s="7">
        <v>46513.0</v>
      </c>
      <c r="D280" s="8" t="str">
        <f t="shared" si="1"/>
        <v>Thursday</v>
      </c>
      <c r="E280" s="31"/>
      <c r="F280" s="11"/>
      <c r="G280" s="11"/>
      <c r="H280" s="31"/>
      <c r="I280" s="11"/>
      <c r="J280" s="22"/>
      <c r="K280" s="35"/>
      <c r="L280" s="35"/>
      <c r="M280" s="35"/>
      <c r="N280" s="35"/>
      <c r="O280" s="56"/>
      <c r="P280" s="22" t="str">
        <f t="shared" si="2"/>
        <v/>
      </c>
    </row>
    <row r="281" ht="22.5" customHeight="1">
      <c r="A281" s="6">
        <v>280.0</v>
      </c>
      <c r="B281" s="11" t="str">
        <f>'Master Schedule'!B281</f>
        <v/>
      </c>
      <c r="C281" s="7">
        <v>46514.0</v>
      </c>
      <c r="D281" s="8" t="str">
        <f t="shared" si="1"/>
        <v>Friday</v>
      </c>
      <c r="E281" s="31"/>
      <c r="F281" s="11"/>
      <c r="G281" s="11"/>
      <c r="H281" s="31"/>
      <c r="I281" s="11"/>
      <c r="J281" s="22"/>
      <c r="K281" s="32"/>
      <c r="L281" s="32"/>
      <c r="M281" s="32"/>
      <c r="N281" s="32"/>
      <c r="O281" s="56"/>
      <c r="P281" s="22" t="str">
        <f t="shared" si="2"/>
        <v/>
      </c>
    </row>
    <row r="282" ht="22.5" customHeight="1">
      <c r="A282" s="6">
        <v>281.0</v>
      </c>
      <c r="B282" s="11" t="str">
        <f>'Master Schedule'!B282</f>
        <v/>
      </c>
      <c r="C282" s="7">
        <v>46515.0</v>
      </c>
      <c r="D282" s="8" t="str">
        <f t="shared" si="1"/>
        <v>Saturday</v>
      </c>
      <c r="E282" s="31"/>
      <c r="F282" s="11"/>
      <c r="G282" s="11"/>
      <c r="H282" s="31"/>
      <c r="I282" s="11"/>
      <c r="J282" s="22"/>
      <c r="K282" s="35"/>
      <c r="L282" s="35"/>
      <c r="M282" s="35"/>
      <c r="N282" s="35"/>
      <c r="O282" s="56"/>
      <c r="P282" s="22" t="str">
        <f t="shared" si="2"/>
        <v/>
      </c>
    </row>
    <row r="283" ht="22.5" customHeight="1">
      <c r="A283" s="6">
        <v>282.0</v>
      </c>
      <c r="B283" s="11" t="str">
        <f>'Master Schedule'!B283</f>
        <v/>
      </c>
      <c r="C283" s="7">
        <v>46516.0</v>
      </c>
      <c r="D283" s="8" t="str">
        <f t="shared" si="1"/>
        <v>Sunday</v>
      </c>
      <c r="E283" s="31"/>
      <c r="F283" s="11"/>
      <c r="G283" s="11"/>
      <c r="H283" s="31"/>
      <c r="I283" s="11"/>
      <c r="J283" s="22"/>
      <c r="K283" s="32"/>
      <c r="L283" s="32"/>
      <c r="M283" s="32"/>
      <c r="N283" s="32"/>
      <c r="O283" s="56"/>
      <c r="P283" s="22" t="str">
        <f t="shared" si="2"/>
        <v/>
      </c>
    </row>
    <row r="284" ht="22.5" customHeight="1">
      <c r="A284" s="6">
        <v>283.0</v>
      </c>
      <c r="B284" s="11" t="str">
        <f>'Master Schedule'!B284</f>
        <v/>
      </c>
      <c r="C284" s="7">
        <v>46517.0</v>
      </c>
      <c r="D284" s="8" t="str">
        <f t="shared" si="1"/>
        <v>Monday</v>
      </c>
      <c r="E284" s="31"/>
      <c r="F284" s="11"/>
      <c r="G284" s="11"/>
      <c r="H284" s="31"/>
      <c r="I284" s="11"/>
      <c r="J284" s="22"/>
      <c r="K284" s="35"/>
      <c r="L284" s="35"/>
      <c r="M284" s="35"/>
      <c r="N284" s="35"/>
      <c r="O284" s="56"/>
      <c r="P284" s="22" t="str">
        <f t="shared" si="2"/>
        <v/>
      </c>
    </row>
    <row r="285" ht="22.5" customHeight="1">
      <c r="A285" s="6">
        <v>284.0</v>
      </c>
      <c r="B285" s="11" t="str">
        <f>'Master Schedule'!B285</f>
        <v/>
      </c>
      <c r="C285" s="7">
        <v>46518.0</v>
      </c>
      <c r="D285" s="8" t="str">
        <f t="shared" si="1"/>
        <v>Tuesday</v>
      </c>
      <c r="E285" s="31"/>
      <c r="F285" s="11"/>
      <c r="G285" s="11"/>
      <c r="H285" s="31"/>
      <c r="I285" s="11"/>
      <c r="J285" s="22"/>
      <c r="K285" s="32"/>
      <c r="L285" s="32"/>
      <c r="M285" s="32"/>
      <c r="N285" s="32"/>
      <c r="O285" s="56"/>
      <c r="P285" s="22" t="str">
        <f t="shared" si="2"/>
        <v/>
      </c>
    </row>
    <row r="286" ht="22.5" customHeight="1">
      <c r="A286" s="6">
        <v>285.0</v>
      </c>
      <c r="B286" s="11" t="str">
        <f>'Master Schedule'!B286</f>
        <v/>
      </c>
      <c r="C286" s="7">
        <v>46519.0</v>
      </c>
      <c r="D286" s="8" t="str">
        <f t="shared" si="1"/>
        <v>Wednesday</v>
      </c>
      <c r="E286" s="31"/>
      <c r="F286" s="11"/>
      <c r="G286" s="11"/>
      <c r="H286" s="31"/>
      <c r="I286" s="11"/>
      <c r="J286" s="22"/>
      <c r="K286" s="35"/>
      <c r="L286" s="35"/>
      <c r="M286" s="35"/>
      <c r="N286" s="35"/>
      <c r="O286" s="56"/>
      <c r="P286" s="22" t="str">
        <f t="shared" si="2"/>
        <v/>
      </c>
    </row>
    <row r="287" ht="22.5" customHeight="1">
      <c r="A287" s="6">
        <v>286.0</v>
      </c>
      <c r="B287" s="11" t="str">
        <f>'Master Schedule'!B287</f>
        <v/>
      </c>
      <c r="C287" s="7">
        <v>46520.0</v>
      </c>
      <c r="D287" s="8" t="str">
        <f t="shared" si="1"/>
        <v>Thursday</v>
      </c>
      <c r="E287" s="31"/>
      <c r="F287" s="11"/>
      <c r="G287" s="11"/>
      <c r="H287" s="31"/>
      <c r="I287" s="11"/>
      <c r="J287" s="22"/>
      <c r="K287" s="32"/>
      <c r="L287" s="32"/>
      <c r="M287" s="32"/>
      <c r="N287" s="32"/>
      <c r="O287" s="56"/>
      <c r="P287" s="22" t="str">
        <f t="shared" si="2"/>
        <v/>
      </c>
    </row>
    <row r="288" ht="22.5" customHeight="1">
      <c r="A288" s="6">
        <v>287.0</v>
      </c>
      <c r="B288" s="11" t="str">
        <f>'Master Schedule'!B288</f>
        <v/>
      </c>
      <c r="C288" s="7">
        <v>46521.0</v>
      </c>
      <c r="D288" s="8" t="str">
        <f t="shared" si="1"/>
        <v>Friday</v>
      </c>
      <c r="E288" s="31"/>
      <c r="F288" s="11"/>
      <c r="G288" s="11"/>
      <c r="H288" s="31"/>
      <c r="I288" s="11"/>
      <c r="J288" s="22"/>
      <c r="K288" s="35"/>
      <c r="L288" s="35"/>
      <c r="M288" s="35"/>
      <c r="N288" s="35"/>
      <c r="O288" s="56"/>
      <c r="P288" s="22" t="str">
        <f t="shared" si="2"/>
        <v/>
      </c>
    </row>
    <row r="289" ht="22.5" customHeight="1">
      <c r="A289" s="6">
        <v>288.0</v>
      </c>
      <c r="B289" s="11" t="str">
        <f>'Master Schedule'!B289</f>
        <v/>
      </c>
      <c r="C289" s="7">
        <v>46522.0</v>
      </c>
      <c r="D289" s="8" t="str">
        <f t="shared" si="1"/>
        <v>Saturday</v>
      </c>
      <c r="E289" s="31"/>
      <c r="F289" s="11"/>
      <c r="G289" s="11"/>
      <c r="H289" s="31"/>
      <c r="I289" s="11"/>
      <c r="J289" s="22"/>
      <c r="K289" s="32"/>
      <c r="L289" s="32"/>
      <c r="M289" s="32"/>
      <c r="N289" s="32"/>
      <c r="O289" s="56"/>
      <c r="P289" s="22" t="str">
        <f t="shared" si="2"/>
        <v/>
      </c>
    </row>
    <row r="290" ht="22.5" customHeight="1">
      <c r="A290" s="6">
        <v>289.0</v>
      </c>
      <c r="B290" s="11" t="str">
        <f>'Master Schedule'!B290</f>
        <v/>
      </c>
      <c r="C290" s="7">
        <v>46523.0</v>
      </c>
      <c r="D290" s="8" t="str">
        <f t="shared" si="1"/>
        <v>Sunday</v>
      </c>
      <c r="E290" s="31"/>
      <c r="F290" s="11"/>
      <c r="G290" s="11"/>
      <c r="H290" s="31"/>
      <c r="I290" s="11"/>
      <c r="J290" s="22"/>
      <c r="K290" s="35"/>
      <c r="L290" s="35"/>
      <c r="M290" s="35"/>
      <c r="N290" s="35"/>
      <c r="O290" s="56"/>
      <c r="P290" s="22" t="str">
        <f t="shared" si="2"/>
        <v/>
      </c>
    </row>
    <row r="291" ht="22.5" customHeight="1">
      <c r="A291" s="6">
        <v>290.0</v>
      </c>
      <c r="B291" s="11" t="str">
        <f>'Master Schedule'!B291</f>
        <v/>
      </c>
      <c r="C291" s="7">
        <v>46524.0</v>
      </c>
      <c r="D291" s="8" t="str">
        <f t="shared" si="1"/>
        <v>Monday</v>
      </c>
      <c r="E291" s="31"/>
      <c r="F291" s="11"/>
      <c r="G291" s="11"/>
      <c r="H291" s="31"/>
      <c r="I291" s="11"/>
      <c r="J291" s="22"/>
      <c r="K291" s="32"/>
      <c r="L291" s="32"/>
      <c r="M291" s="32"/>
      <c r="N291" s="32"/>
      <c r="O291" s="56"/>
      <c r="P291" s="22" t="str">
        <f t="shared" si="2"/>
        <v/>
      </c>
    </row>
    <row r="292" ht="22.5" customHeight="1">
      <c r="A292" s="6">
        <v>291.0</v>
      </c>
      <c r="B292" s="11" t="str">
        <f>'Master Schedule'!B292</f>
        <v/>
      </c>
      <c r="C292" s="7">
        <v>46525.0</v>
      </c>
      <c r="D292" s="8" t="str">
        <f t="shared" si="1"/>
        <v>Tuesday</v>
      </c>
      <c r="E292" s="31"/>
      <c r="F292" s="11"/>
      <c r="G292" s="11"/>
      <c r="H292" s="31"/>
      <c r="I292" s="11"/>
      <c r="J292" s="22"/>
      <c r="K292" s="35"/>
      <c r="L292" s="35"/>
      <c r="M292" s="35"/>
      <c r="N292" s="35"/>
      <c r="O292" s="56"/>
      <c r="P292" s="22" t="str">
        <f t="shared" si="2"/>
        <v/>
      </c>
    </row>
    <row r="293" ht="22.5" customHeight="1">
      <c r="A293" s="6">
        <v>292.0</v>
      </c>
      <c r="B293" s="11" t="str">
        <f>'Master Schedule'!B293</f>
        <v/>
      </c>
      <c r="C293" s="7">
        <v>46526.0</v>
      </c>
      <c r="D293" s="8" t="str">
        <f t="shared" si="1"/>
        <v>Wednesday</v>
      </c>
      <c r="E293" s="31"/>
      <c r="F293" s="11"/>
      <c r="G293" s="11"/>
      <c r="H293" s="31"/>
      <c r="I293" s="11"/>
      <c r="J293" s="22"/>
      <c r="K293" s="32"/>
      <c r="L293" s="32"/>
      <c r="M293" s="32"/>
      <c r="N293" s="32"/>
      <c r="O293" s="56"/>
      <c r="P293" s="22" t="str">
        <f t="shared" si="2"/>
        <v/>
      </c>
    </row>
    <row r="294" ht="22.5" customHeight="1">
      <c r="A294" s="6">
        <v>293.0</v>
      </c>
      <c r="B294" s="11" t="str">
        <f>'Master Schedule'!B294</f>
        <v/>
      </c>
      <c r="C294" s="7">
        <v>46527.0</v>
      </c>
      <c r="D294" s="8" t="str">
        <f t="shared" si="1"/>
        <v>Thursday</v>
      </c>
      <c r="E294" s="31"/>
      <c r="F294" s="11"/>
      <c r="G294" s="11"/>
      <c r="H294" s="31"/>
      <c r="I294" s="11"/>
      <c r="J294" s="22"/>
      <c r="K294" s="35"/>
      <c r="L294" s="35"/>
      <c r="M294" s="35"/>
      <c r="N294" s="35"/>
      <c r="O294" s="56"/>
      <c r="P294" s="22" t="str">
        <f t="shared" si="2"/>
        <v/>
      </c>
    </row>
    <row r="295" ht="22.5" customHeight="1">
      <c r="A295" s="6">
        <v>294.0</v>
      </c>
      <c r="B295" s="11" t="str">
        <f>'Master Schedule'!B295</f>
        <v/>
      </c>
      <c r="C295" s="7">
        <v>46528.0</v>
      </c>
      <c r="D295" s="8" t="str">
        <f t="shared" si="1"/>
        <v>Friday</v>
      </c>
      <c r="E295" s="31"/>
      <c r="F295" s="11"/>
      <c r="G295" s="11"/>
      <c r="H295" s="31"/>
      <c r="I295" s="11"/>
      <c r="J295" s="22"/>
      <c r="K295" s="32"/>
      <c r="L295" s="32"/>
      <c r="M295" s="32"/>
      <c r="N295" s="32"/>
      <c r="O295" s="56"/>
      <c r="P295" s="22" t="str">
        <f t="shared" si="2"/>
        <v/>
      </c>
    </row>
    <row r="296" ht="22.5" customHeight="1">
      <c r="A296" s="6">
        <v>295.0</v>
      </c>
      <c r="B296" s="11" t="str">
        <f>'Master Schedule'!B296</f>
        <v/>
      </c>
      <c r="C296" s="7">
        <v>46529.0</v>
      </c>
      <c r="D296" s="8" t="str">
        <f t="shared" si="1"/>
        <v>Saturday</v>
      </c>
      <c r="E296" s="31"/>
      <c r="F296" s="11"/>
      <c r="G296" s="11"/>
      <c r="H296" s="31"/>
      <c r="I296" s="11"/>
      <c r="J296" s="22"/>
      <c r="K296" s="35"/>
      <c r="L296" s="35"/>
      <c r="M296" s="35"/>
      <c r="N296" s="35"/>
      <c r="O296" s="56"/>
      <c r="P296" s="22" t="str">
        <f t="shared" si="2"/>
        <v/>
      </c>
    </row>
    <row r="297" ht="22.5" customHeight="1">
      <c r="A297" s="6">
        <v>296.0</v>
      </c>
      <c r="B297" s="11" t="str">
        <f>'Master Schedule'!B297</f>
        <v/>
      </c>
      <c r="C297" s="7">
        <v>46530.0</v>
      </c>
      <c r="D297" s="8" t="str">
        <f t="shared" si="1"/>
        <v>Sunday</v>
      </c>
      <c r="E297" s="31"/>
      <c r="F297" s="11"/>
      <c r="G297" s="11"/>
      <c r="H297" s="31"/>
      <c r="I297" s="11"/>
      <c r="J297" s="22"/>
      <c r="K297" s="32"/>
      <c r="L297" s="32"/>
      <c r="M297" s="32"/>
      <c r="N297" s="32"/>
      <c r="O297" s="56"/>
      <c r="P297" s="22" t="str">
        <f t="shared" si="2"/>
        <v/>
      </c>
    </row>
    <row r="298" ht="22.5" customHeight="1">
      <c r="A298" s="6">
        <v>297.0</v>
      </c>
      <c r="B298" s="11" t="str">
        <f>'Master Schedule'!B298</f>
        <v/>
      </c>
      <c r="C298" s="7">
        <v>46531.0</v>
      </c>
      <c r="D298" s="8" t="str">
        <f t="shared" si="1"/>
        <v>Monday</v>
      </c>
      <c r="E298" s="31"/>
      <c r="F298" s="11"/>
      <c r="G298" s="11"/>
      <c r="H298" s="31"/>
      <c r="I298" s="11"/>
      <c r="J298" s="22"/>
      <c r="K298" s="35"/>
      <c r="L298" s="35"/>
      <c r="M298" s="35"/>
      <c r="N298" s="35"/>
      <c r="O298" s="56"/>
      <c r="P298" s="22" t="str">
        <f t="shared" si="2"/>
        <v/>
      </c>
    </row>
    <row r="299" ht="22.5" customHeight="1">
      <c r="A299" s="6">
        <v>298.0</v>
      </c>
      <c r="B299" s="11" t="str">
        <f>'Master Schedule'!B299</f>
        <v/>
      </c>
      <c r="C299" s="7">
        <v>46532.0</v>
      </c>
      <c r="D299" s="8" t="str">
        <f t="shared" si="1"/>
        <v>Tuesday</v>
      </c>
      <c r="E299" s="31"/>
      <c r="F299" s="11"/>
      <c r="G299" s="11"/>
      <c r="H299" s="31"/>
      <c r="I299" s="11"/>
      <c r="J299" s="22"/>
      <c r="K299" s="32"/>
      <c r="L299" s="32"/>
      <c r="M299" s="32"/>
      <c r="N299" s="32"/>
      <c r="O299" s="56"/>
      <c r="P299" s="22" t="str">
        <f t="shared" si="2"/>
        <v/>
      </c>
    </row>
    <row r="300" ht="22.5" customHeight="1">
      <c r="A300" s="6">
        <v>299.0</v>
      </c>
      <c r="B300" s="11" t="str">
        <f>'Master Schedule'!B300</f>
        <v/>
      </c>
      <c r="C300" s="7">
        <v>46533.0</v>
      </c>
      <c r="D300" s="8" t="str">
        <f t="shared" si="1"/>
        <v>Wednesday</v>
      </c>
      <c r="E300" s="31"/>
      <c r="F300" s="11"/>
      <c r="G300" s="11"/>
      <c r="H300" s="31"/>
      <c r="I300" s="11"/>
      <c r="J300" s="22"/>
      <c r="K300" s="35"/>
      <c r="L300" s="35"/>
      <c r="M300" s="35"/>
      <c r="N300" s="35"/>
      <c r="O300" s="56"/>
      <c r="P300" s="22" t="str">
        <f t="shared" si="2"/>
        <v/>
      </c>
    </row>
    <row r="301" ht="22.5" customHeight="1">
      <c r="A301" s="6">
        <v>300.0</v>
      </c>
      <c r="B301" s="11" t="str">
        <f>'Master Schedule'!B301</f>
        <v/>
      </c>
      <c r="C301" s="7">
        <v>46534.0</v>
      </c>
      <c r="D301" s="8" t="str">
        <f t="shared" si="1"/>
        <v>Thursday</v>
      </c>
      <c r="E301" s="31"/>
      <c r="F301" s="11"/>
      <c r="G301" s="11"/>
      <c r="H301" s="31"/>
      <c r="I301" s="11"/>
      <c r="J301" s="22"/>
      <c r="K301" s="32"/>
      <c r="L301" s="32"/>
      <c r="M301" s="32"/>
      <c r="N301" s="32"/>
      <c r="O301" s="56"/>
      <c r="P301" s="22" t="str">
        <f t="shared" si="2"/>
        <v/>
      </c>
    </row>
    <row r="302" ht="22.5" customHeight="1">
      <c r="A302" s="6">
        <v>301.0</v>
      </c>
      <c r="B302" s="11" t="str">
        <f>'Master Schedule'!B302</f>
        <v/>
      </c>
      <c r="C302" s="7">
        <v>46535.0</v>
      </c>
      <c r="D302" s="8" t="str">
        <f t="shared" si="1"/>
        <v>Friday</v>
      </c>
      <c r="E302" s="31"/>
      <c r="F302" s="11"/>
      <c r="G302" s="11"/>
      <c r="H302" s="31"/>
      <c r="I302" s="11"/>
      <c r="J302" s="22"/>
      <c r="K302" s="35"/>
      <c r="L302" s="35"/>
      <c r="M302" s="35"/>
      <c r="N302" s="35"/>
      <c r="O302" s="56"/>
      <c r="P302" s="22" t="str">
        <f t="shared" si="2"/>
        <v/>
      </c>
    </row>
    <row r="303" ht="22.5" customHeight="1">
      <c r="A303" s="6">
        <v>302.0</v>
      </c>
      <c r="B303" s="11" t="str">
        <f>'Master Schedule'!B303</f>
        <v/>
      </c>
      <c r="C303" s="7">
        <v>46536.0</v>
      </c>
      <c r="D303" s="8" t="str">
        <f t="shared" si="1"/>
        <v>Saturday</v>
      </c>
      <c r="E303" s="31"/>
      <c r="F303" s="11"/>
      <c r="G303" s="11"/>
      <c r="H303" s="31"/>
      <c r="I303" s="11"/>
      <c r="J303" s="22"/>
      <c r="K303" s="32"/>
      <c r="L303" s="32"/>
      <c r="M303" s="32"/>
      <c r="N303" s="32"/>
      <c r="O303" s="56"/>
      <c r="P303" s="22" t="str">
        <f t="shared" si="2"/>
        <v/>
      </c>
    </row>
    <row r="304" ht="22.5" customHeight="1">
      <c r="A304" s="6">
        <v>303.0</v>
      </c>
      <c r="B304" s="11" t="str">
        <f>'Master Schedule'!B304</f>
        <v/>
      </c>
      <c r="C304" s="7">
        <v>46537.0</v>
      </c>
      <c r="D304" s="8" t="str">
        <f t="shared" si="1"/>
        <v>Sunday</v>
      </c>
      <c r="E304" s="31"/>
      <c r="F304" s="11"/>
      <c r="G304" s="11"/>
      <c r="H304" s="31"/>
      <c r="I304" s="11"/>
      <c r="J304" s="22"/>
      <c r="K304" s="35"/>
      <c r="L304" s="35"/>
      <c r="M304" s="35"/>
      <c r="N304" s="35"/>
      <c r="O304" s="56"/>
      <c r="P304" s="22" t="str">
        <f t="shared" si="2"/>
        <v/>
      </c>
    </row>
    <row r="305" ht="22.5" customHeight="1">
      <c r="A305" s="6">
        <v>304.0</v>
      </c>
      <c r="B305" s="11" t="str">
        <f>'Master Schedule'!B305</f>
        <v/>
      </c>
      <c r="C305" s="7">
        <v>46538.0</v>
      </c>
      <c r="D305" s="8" t="str">
        <f t="shared" si="1"/>
        <v>Monday</v>
      </c>
      <c r="E305" s="31"/>
      <c r="F305" s="11"/>
      <c r="G305" s="11"/>
      <c r="H305" s="31"/>
      <c r="I305" s="11"/>
      <c r="J305" s="22"/>
      <c r="K305" s="32"/>
      <c r="L305" s="32"/>
      <c r="M305" s="32"/>
      <c r="N305" s="32"/>
      <c r="O305" s="56"/>
      <c r="P305" s="22" t="str">
        <f t="shared" si="2"/>
        <v/>
      </c>
    </row>
    <row r="306" ht="22.5" customHeight="1">
      <c r="A306" s="37"/>
      <c r="B306" s="38" t="str">
        <f>'Master Schedule'!B306</f>
        <v/>
      </c>
      <c r="C306" s="39"/>
      <c r="D306" s="40" t="str">
        <f t="shared" si="1"/>
        <v>Saturday</v>
      </c>
      <c r="E306" s="41"/>
      <c r="F306" s="38"/>
      <c r="G306" s="38"/>
      <c r="H306" s="41"/>
      <c r="I306" s="38"/>
      <c r="J306" s="38"/>
      <c r="K306" s="42" t="s">
        <v>12</v>
      </c>
      <c r="L306" s="42" t="s">
        <v>13</v>
      </c>
      <c r="M306" s="23" t="s">
        <v>14</v>
      </c>
      <c r="N306" s="24" t="s">
        <v>15</v>
      </c>
      <c r="O306" s="58" t="s">
        <v>17</v>
      </c>
      <c r="P306" s="63" t="s">
        <v>9</v>
      </c>
    </row>
    <row r="307" ht="22.5" customHeight="1">
      <c r="A307" s="37"/>
      <c r="B307" s="38" t="str">
        <f>'Master Schedule'!B307</f>
        <v/>
      </c>
      <c r="C307" s="39"/>
      <c r="D307" s="40" t="str">
        <f t="shared" si="1"/>
        <v>Saturday</v>
      </c>
      <c r="E307" s="41"/>
      <c r="F307" s="38"/>
      <c r="G307" s="38"/>
      <c r="H307" s="41"/>
      <c r="I307" s="38"/>
      <c r="J307" s="38"/>
      <c r="K307" s="53" t="s">
        <v>16</v>
      </c>
      <c r="L307" s="53" t="s">
        <v>16</v>
      </c>
      <c r="M307" s="53" t="s">
        <v>16</v>
      </c>
      <c r="N307" s="53" t="s">
        <v>49</v>
      </c>
      <c r="O307" s="54" t="s">
        <v>16</v>
      </c>
      <c r="P307" s="22" t="str">
        <f t="shared" ref="P307:P610" si="3">IF(G307="", "",
   IF(AND(K307="✅", L307="✅", M307="✅", N307="✅", O307="✅"), "✅ Approved",
   IF(OR(K307="❌", L307="❌", M307="❌", N307="❌", O307="❌"), "❌ Denied",
   "⌛️ Pending")))
</f>
        <v/>
      </c>
    </row>
    <row r="308" ht="22.5" customHeight="1">
      <c r="A308" s="37"/>
      <c r="B308" s="38" t="str">
        <f>'Master Schedule'!B308</f>
        <v/>
      </c>
      <c r="C308" s="39"/>
      <c r="D308" s="40" t="str">
        <f t="shared" si="1"/>
        <v>Saturday</v>
      </c>
      <c r="E308" s="41"/>
      <c r="F308" s="38"/>
      <c r="G308" s="38"/>
      <c r="H308" s="41"/>
      <c r="I308" s="38"/>
      <c r="J308" s="38"/>
      <c r="K308" s="32"/>
      <c r="L308" s="32"/>
      <c r="M308" s="32"/>
      <c r="N308" s="32"/>
      <c r="O308" s="56"/>
      <c r="P308" s="22" t="str">
        <f t="shared" si="3"/>
        <v/>
      </c>
    </row>
    <row r="309" ht="22.5" customHeight="1">
      <c r="A309" s="37"/>
      <c r="B309" s="38" t="str">
        <f>'Master Schedule'!B309</f>
        <v/>
      </c>
      <c r="C309" s="39"/>
      <c r="D309" s="40" t="str">
        <f t="shared" si="1"/>
        <v>Saturday</v>
      </c>
      <c r="E309" s="41"/>
      <c r="F309" s="38"/>
      <c r="G309" s="38"/>
      <c r="H309" s="41"/>
      <c r="I309" s="38"/>
      <c r="J309" s="38"/>
      <c r="K309" s="35"/>
      <c r="L309" s="35"/>
      <c r="M309" s="35"/>
      <c r="N309" s="35"/>
      <c r="O309" s="56"/>
      <c r="P309" s="22" t="str">
        <f t="shared" si="3"/>
        <v/>
      </c>
    </row>
    <row r="310" ht="22.5" customHeight="1">
      <c r="A310" s="37"/>
      <c r="B310" s="38" t="str">
        <f>'Master Schedule'!B310</f>
        <v/>
      </c>
      <c r="C310" s="39"/>
      <c r="D310" s="40" t="str">
        <f t="shared" si="1"/>
        <v>Saturday</v>
      </c>
      <c r="E310" s="41"/>
      <c r="F310" s="38"/>
      <c r="G310" s="38"/>
      <c r="H310" s="41"/>
      <c r="I310" s="38"/>
      <c r="J310" s="38"/>
      <c r="K310" s="32"/>
      <c r="L310" s="32"/>
      <c r="M310" s="32"/>
      <c r="N310" s="32"/>
      <c r="O310" s="56"/>
      <c r="P310" s="22" t="str">
        <f t="shared" si="3"/>
        <v/>
      </c>
    </row>
    <row r="311" ht="22.5" customHeight="1">
      <c r="A311" s="37"/>
      <c r="B311" s="38" t="str">
        <f>'Master Schedule'!B311</f>
        <v/>
      </c>
      <c r="C311" s="39"/>
      <c r="D311" s="40" t="str">
        <f t="shared" si="1"/>
        <v>Saturday</v>
      </c>
      <c r="E311" s="41"/>
      <c r="F311" s="38"/>
      <c r="G311" s="38"/>
      <c r="H311" s="41"/>
      <c r="I311" s="38"/>
      <c r="J311" s="38"/>
      <c r="K311" s="35"/>
      <c r="L311" s="35"/>
      <c r="M311" s="35"/>
      <c r="N311" s="35"/>
      <c r="O311" s="56"/>
      <c r="P311" s="22" t="str">
        <f t="shared" si="3"/>
        <v/>
      </c>
    </row>
    <row r="312" ht="22.5" customHeight="1">
      <c r="A312" s="37"/>
      <c r="B312" s="38" t="str">
        <f>'Master Schedule'!B312</f>
        <v/>
      </c>
      <c r="C312" s="39"/>
      <c r="D312" s="40" t="str">
        <f t="shared" si="1"/>
        <v>Saturday</v>
      </c>
      <c r="E312" s="41"/>
      <c r="F312" s="38"/>
      <c r="G312" s="38"/>
      <c r="H312" s="41"/>
      <c r="I312" s="38"/>
      <c r="J312" s="38"/>
      <c r="K312" s="32"/>
      <c r="L312" s="32"/>
      <c r="M312" s="32"/>
      <c r="N312" s="32"/>
      <c r="O312" s="56"/>
      <c r="P312" s="22" t="str">
        <f t="shared" si="3"/>
        <v/>
      </c>
    </row>
    <row r="313" ht="22.5" customHeight="1">
      <c r="A313" s="37"/>
      <c r="B313" s="38" t="str">
        <f>'Master Schedule'!B313</f>
        <v/>
      </c>
      <c r="C313" s="39"/>
      <c r="D313" s="40" t="str">
        <f t="shared" si="1"/>
        <v>Saturday</v>
      </c>
      <c r="E313" s="41"/>
      <c r="F313" s="38"/>
      <c r="G313" s="38"/>
      <c r="H313" s="41"/>
      <c r="I313" s="38"/>
      <c r="J313" s="38"/>
      <c r="K313" s="35"/>
      <c r="L313" s="35"/>
      <c r="M313" s="35"/>
      <c r="N313" s="35"/>
      <c r="O313" s="56"/>
      <c r="P313" s="22" t="str">
        <f t="shared" si="3"/>
        <v/>
      </c>
    </row>
    <row r="314" ht="22.5" customHeight="1">
      <c r="A314" s="37"/>
      <c r="B314" s="38" t="str">
        <f>'Master Schedule'!B314</f>
        <v/>
      </c>
      <c r="C314" s="39"/>
      <c r="D314" s="40" t="str">
        <f t="shared" si="1"/>
        <v>Saturday</v>
      </c>
      <c r="E314" s="41"/>
      <c r="F314" s="38"/>
      <c r="G314" s="38"/>
      <c r="H314" s="41"/>
      <c r="I314" s="38"/>
      <c r="J314" s="38"/>
      <c r="K314" s="32"/>
      <c r="L314" s="32"/>
      <c r="M314" s="32"/>
      <c r="N314" s="32"/>
      <c r="O314" s="56"/>
      <c r="P314" s="22" t="str">
        <f t="shared" si="3"/>
        <v/>
      </c>
    </row>
    <row r="315" ht="22.5" customHeight="1">
      <c r="A315" s="37"/>
      <c r="B315" s="38" t="str">
        <f>'Master Schedule'!B315</f>
        <v/>
      </c>
      <c r="C315" s="39"/>
      <c r="D315" s="40" t="str">
        <f t="shared" si="1"/>
        <v>Saturday</v>
      </c>
      <c r="E315" s="41"/>
      <c r="F315" s="38"/>
      <c r="G315" s="38"/>
      <c r="H315" s="41"/>
      <c r="I315" s="38"/>
      <c r="J315" s="38"/>
      <c r="K315" s="35"/>
      <c r="L315" s="35"/>
      <c r="M315" s="35"/>
      <c r="N315" s="35"/>
      <c r="O315" s="56"/>
      <c r="P315" s="22" t="str">
        <f t="shared" si="3"/>
        <v/>
      </c>
    </row>
    <row r="316" ht="22.5" customHeight="1">
      <c r="A316" s="37"/>
      <c r="B316" s="38" t="str">
        <f>'Master Schedule'!B316</f>
        <v/>
      </c>
      <c r="C316" s="39"/>
      <c r="D316" s="40" t="str">
        <f t="shared" si="1"/>
        <v>Saturday</v>
      </c>
      <c r="E316" s="41"/>
      <c r="F316" s="38"/>
      <c r="G316" s="38"/>
      <c r="H316" s="41"/>
      <c r="I316" s="38"/>
      <c r="J316" s="38"/>
      <c r="K316" s="32"/>
      <c r="L316" s="32"/>
      <c r="M316" s="32"/>
      <c r="N316" s="32"/>
      <c r="O316" s="56"/>
      <c r="P316" s="22" t="str">
        <f t="shared" si="3"/>
        <v/>
      </c>
    </row>
    <row r="317" ht="22.5" customHeight="1">
      <c r="A317" s="37"/>
      <c r="B317" s="38" t="str">
        <f>'Master Schedule'!B317</f>
        <v/>
      </c>
      <c r="C317" s="39"/>
      <c r="D317" s="40" t="str">
        <f t="shared" si="1"/>
        <v>Saturday</v>
      </c>
      <c r="E317" s="41"/>
      <c r="F317" s="38"/>
      <c r="G317" s="38"/>
      <c r="H317" s="41"/>
      <c r="I317" s="38"/>
      <c r="J317" s="38"/>
      <c r="K317" s="35"/>
      <c r="L317" s="35"/>
      <c r="M317" s="35"/>
      <c r="N317" s="35"/>
      <c r="O317" s="56"/>
      <c r="P317" s="22" t="str">
        <f t="shared" si="3"/>
        <v/>
      </c>
    </row>
    <row r="318" ht="22.5" customHeight="1">
      <c r="A318" s="37"/>
      <c r="B318" s="38" t="str">
        <f>'Master Schedule'!B318</f>
        <v/>
      </c>
      <c r="C318" s="39"/>
      <c r="D318" s="40" t="str">
        <f t="shared" si="1"/>
        <v>Saturday</v>
      </c>
      <c r="E318" s="41"/>
      <c r="F318" s="38"/>
      <c r="G318" s="38"/>
      <c r="H318" s="41"/>
      <c r="I318" s="38"/>
      <c r="J318" s="38"/>
      <c r="K318" s="32"/>
      <c r="L318" s="32"/>
      <c r="M318" s="32"/>
      <c r="N318" s="32"/>
      <c r="O318" s="56"/>
      <c r="P318" s="22" t="str">
        <f t="shared" si="3"/>
        <v/>
      </c>
    </row>
    <row r="319" ht="22.5" customHeight="1">
      <c r="A319" s="37"/>
      <c r="B319" s="38" t="str">
        <f>'Master Schedule'!B319</f>
        <v/>
      </c>
      <c r="C319" s="39"/>
      <c r="D319" s="40" t="str">
        <f t="shared" si="1"/>
        <v>Saturday</v>
      </c>
      <c r="E319" s="41"/>
      <c r="F319" s="38"/>
      <c r="G319" s="38"/>
      <c r="H319" s="41"/>
      <c r="I319" s="38"/>
      <c r="J319" s="38"/>
      <c r="K319" s="35"/>
      <c r="L319" s="35"/>
      <c r="M319" s="35"/>
      <c r="N319" s="35"/>
      <c r="O319" s="56"/>
      <c r="P319" s="22" t="str">
        <f t="shared" si="3"/>
        <v/>
      </c>
    </row>
    <row r="320" ht="22.5" customHeight="1">
      <c r="A320" s="37"/>
      <c r="B320" s="38" t="str">
        <f>'Master Schedule'!B320</f>
        <v/>
      </c>
      <c r="C320" s="39"/>
      <c r="D320" s="40" t="str">
        <f t="shared" si="1"/>
        <v>Saturday</v>
      </c>
      <c r="E320" s="41"/>
      <c r="F320" s="38"/>
      <c r="G320" s="38"/>
      <c r="H320" s="41"/>
      <c r="I320" s="38"/>
      <c r="J320" s="38"/>
      <c r="K320" s="32"/>
      <c r="L320" s="32"/>
      <c r="M320" s="32"/>
      <c r="N320" s="32"/>
      <c r="O320" s="56"/>
      <c r="P320" s="22" t="str">
        <f t="shared" si="3"/>
        <v/>
      </c>
    </row>
    <row r="321" ht="22.5" customHeight="1">
      <c r="A321" s="37"/>
      <c r="B321" s="38" t="str">
        <f>'Master Schedule'!B321</f>
        <v/>
      </c>
      <c r="C321" s="39"/>
      <c r="D321" s="40" t="str">
        <f t="shared" si="1"/>
        <v>Saturday</v>
      </c>
      <c r="E321" s="41"/>
      <c r="F321" s="38"/>
      <c r="G321" s="38"/>
      <c r="H321" s="41"/>
      <c r="I321" s="38"/>
      <c r="J321" s="38"/>
      <c r="K321" s="35"/>
      <c r="L321" s="35"/>
      <c r="M321" s="35"/>
      <c r="N321" s="35"/>
      <c r="O321" s="56"/>
      <c r="P321" s="22" t="str">
        <f t="shared" si="3"/>
        <v/>
      </c>
    </row>
    <row r="322" ht="22.5" customHeight="1">
      <c r="A322" s="37"/>
      <c r="B322" s="38" t="str">
        <f>'Master Schedule'!B322</f>
        <v/>
      </c>
      <c r="C322" s="39"/>
      <c r="D322" s="40" t="str">
        <f t="shared" si="1"/>
        <v>Saturday</v>
      </c>
      <c r="E322" s="41"/>
      <c r="F322" s="38"/>
      <c r="G322" s="38"/>
      <c r="H322" s="41"/>
      <c r="I322" s="38"/>
      <c r="J322" s="38"/>
      <c r="K322" s="32"/>
      <c r="L322" s="32"/>
      <c r="M322" s="32"/>
      <c r="N322" s="32"/>
      <c r="O322" s="56"/>
      <c r="P322" s="22" t="str">
        <f t="shared" si="3"/>
        <v/>
      </c>
    </row>
    <row r="323" ht="22.5" customHeight="1">
      <c r="A323" s="37"/>
      <c r="B323" s="38" t="str">
        <f>'Master Schedule'!B323</f>
        <v/>
      </c>
      <c r="C323" s="39"/>
      <c r="D323" s="40" t="str">
        <f t="shared" si="1"/>
        <v>Saturday</v>
      </c>
      <c r="E323" s="41"/>
      <c r="F323" s="38"/>
      <c r="G323" s="38"/>
      <c r="H323" s="41"/>
      <c r="I323" s="38"/>
      <c r="J323" s="38"/>
      <c r="K323" s="35"/>
      <c r="L323" s="35"/>
      <c r="M323" s="35"/>
      <c r="N323" s="35"/>
      <c r="O323" s="56"/>
      <c r="P323" s="22" t="str">
        <f t="shared" si="3"/>
        <v/>
      </c>
    </row>
    <row r="324" ht="22.5" customHeight="1">
      <c r="A324" s="37"/>
      <c r="B324" s="38" t="str">
        <f>'Master Schedule'!B324</f>
        <v/>
      </c>
      <c r="C324" s="39"/>
      <c r="D324" s="40" t="str">
        <f t="shared" si="1"/>
        <v>Saturday</v>
      </c>
      <c r="E324" s="41"/>
      <c r="F324" s="38"/>
      <c r="G324" s="38"/>
      <c r="H324" s="41"/>
      <c r="I324" s="38"/>
      <c r="J324" s="38"/>
      <c r="K324" s="32"/>
      <c r="L324" s="32"/>
      <c r="M324" s="32"/>
      <c r="N324" s="32"/>
      <c r="O324" s="56"/>
      <c r="P324" s="22" t="str">
        <f t="shared" si="3"/>
        <v/>
      </c>
    </row>
    <row r="325" ht="22.5" customHeight="1">
      <c r="A325" s="37"/>
      <c r="B325" s="38" t="str">
        <f>'Master Schedule'!B325</f>
        <v/>
      </c>
      <c r="C325" s="39"/>
      <c r="D325" s="40" t="str">
        <f t="shared" si="1"/>
        <v>Saturday</v>
      </c>
      <c r="E325" s="41"/>
      <c r="F325" s="38"/>
      <c r="G325" s="38"/>
      <c r="H325" s="41"/>
      <c r="I325" s="38"/>
      <c r="J325" s="38"/>
      <c r="K325" s="35"/>
      <c r="L325" s="35"/>
      <c r="M325" s="35"/>
      <c r="N325" s="35"/>
      <c r="O325" s="56"/>
      <c r="P325" s="22" t="str">
        <f t="shared" si="3"/>
        <v/>
      </c>
    </row>
    <row r="326" ht="22.5" customHeight="1">
      <c r="A326" s="37"/>
      <c r="B326" s="38" t="str">
        <f>'Master Schedule'!B326</f>
        <v/>
      </c>
      <c r="C326" s="39"/>
      <c r="D326" s="40" t="str">
        <f t="shared" si="1"/>
        <v>Saturday</v>
      </c>
      <c r="E326" s="41"/>
      <c r="F326" s="38"/>
      <c r="G326" s="38"/>
      <c r="H326" s="41"/>
      <c r="I326" s="38"/>
      <c r="J326" s="38"/>
      <c r="K326" s="32"/>
      <c r="L326" s="32"/>
      <c r="M326" s="32"/>
      <c r="N326" s="32"/>
      <c r="O326" s="56"/>
      <c r="P326" s="22" t="str">
        <f t="shared" si="3"/>
        <v/>
      </c>
    </row>
    <row r="327" ht="22.5" customHeight="1">
      <c r="A327" s="37"/>
      <c r="B327" s="38" t="str">
        <f>'Master Schedule'!B327</f>
        <v/>
      </c>
      <c r="C327" s="39"/>
      <c r="D327" s="40" t="str">
        <f t="shared" si="1"/>
        <v>Saturday</v>
      </c>
      <c r="E327" s="41"/>
      <c r="F327" s="38"/>
      <c r="G327" s="38"/>
      <c r="H327" s="41"/>
      <c r="I327" s="38"/>
      <c r="J327" s="38"/>
      <c r="K327" s="35"/>
      <c r="L327" s="35"/>
      <c r="M327" s="35"/>
      <c r="N327" s="35"/>
      <c r="O327" s="56"/>
      <c r="P327" s="22" t="str">
        <f t="shared" si="3"/>
        <v/>
      </c>
    </row>
    <row r="328" ht="22.5" customHeight="1">
      <c r="A328" s="37"/>
      <c r="B328" s="38" t="str">
        <f>'Master Schedule'!B328</f>
        <v/>
      </c>
      <c r="C328" s="39"/>
      <c r="D328" s="40" t="str">
        <f t="shared" si="1"/>
        <v>Saturday</v>
      </c>
      <c r="E328" s="41"/>
      <c r="F328" s="38"/>
      <c r="G328" s="38"/>
      <c r="H328" s="41"/>
      <c r="I328" s="38"/>
      <c r="J328" s="38"/>
      <c r="K328" s="32"/>
      <c r="L328" s="32"/>
      <c r="M328" s="32"/>
      <c r="N328" s="32"/>
      <c r="O328" s="56"/>
      <c r="P328" s="22" t="str">
        <f t="shared" si="3"/>
        <v/>
      </c>
    </row>
    <row r="329" ht="22.5" customHeight="1">
      <c r="A329" s="37"/>
      <c r="B329" s="38" t="str">
        <f>'Master Schedule'!B329</f>
        <v/>
      </c>
      <c r="C329" s="39"/>
      <c r="D329" s="40" t="str">
        <f t="shared" si="1"/>
        <v>Saturday</v>
      </c>
      <c r="E329" s="41"/>
      <c r="F329" s="38"/>
      <c r="G329" s="38"/>
      <c r="H329" s="41"/>
      <c r="I329" s="38"/>
      <c r="J329" s="38"/>
      <c r="K329" s="35"/>
      <c r="L329" s="35"/>
      <c r="M329" s="35"/>
      <c r="N329" s="35"/>
      <c r="O329" s="56"/>
      <c r="P329" s="22" t="str">
        <f t="shared" si="3"/>
        <v/>
      </c>
    </row>
    <row r="330" ht="22.5" customHeight="1">
      <c r="A330" s="37"/>
      <c r="B330" s="38" t="str">
        <f>'Master Schedule'!B330</f>
        <v/>
      </c>
      <c r="C330" s="39"/>
      <c r="D330" s="40" t="str">
        <f t="shared" si="1"/>
        <v>Saturday</v>
      </c>
      <c r="E330" s="41"/>
      <c r="F330" s="38"/>
      <c r="G330" s="38"/>
      <c r="H330" s="41"/>
      <c r="I330" s="38"/>
      <c r="J330" s="38"/>
      <c r="K330" s="32"/>
      <c r="L330" s="32"/>
      <c r="M330" s="32"/>
      <c r="N330" s="32"/>
      <c r="O330" s="56"/>
      <c r="P330" s="22" t="str">
        <f t="shared" si="3"/>
        <v/>
      </c>
    </row>
    <row r="331" ht="22.5" customHeight="1">
      <c r="A331" s="37"/>
      <c r="B331" s="38" t="str">
        <f>'Master Schedule'!B331</f>
        <v/>
      </c>
      <c r="C331" s="39"/>
      <c r="D331" s="40" t="str">
        <f t="shared" si="1"/>
        <v>Saturday</v>
      </c>
      <c r="E331" s="41"/>
      <c r="F331" s="38"/>
      <c r="G331" s="38"/>
      <c r="H331" s="41"/>
      <c r="I331" s="38"/>
      <c r="J331" s="38"/>
      <c r="K331" s="35"/>
      <c r="L331" s="35"/>
      <c r="M331" s="35"/>
      <c r="N331" s="35"/>
      <c r="O331" s="56"/>
      <c r="P331" s="22" t="str">
        <f t="shared" si="3"/>
        <v/>
      </c>
    </row>
    <row r="332" ht="22.5" customHeight="1">
      <c r="A332" s="37"/>
      <c r="B332" s="38" t="str">
        <f>'Master Schedule'!B332</f>
        <v/>
      </c>
      <c r="C332" s="39"/>
      <c r="D332" s="40" t="str">
        <f t="shared" si="1"/>
        <v>Saturday</v>
      </c>
      <c r="E332" s="41"/>
      <c r="F332" s="38"/>
      <c r="G332" s="38"/>
      <c r="H332" s="41"/>
      <c r="I332" s="38"/>
      <c r="J332" s="38"/>
      <c r="K332" s="32"/>
      <c r="L332" s="32"/>
      <c r="M332" s="32"/>
      <c r="N332" s="32"/>
      <c r="O332" s="56"/>
      <c r="P332" s="22" t="str">
        <f t="shared" si="3"/>
        <v/>
      </c>
    </row>
    <row r="333" ht="22.5" customHeight="1">
      <c r="A333" s="37"/>
      <c r="B333" s="38" t="str">
        <f>'Master Schedule'!B333</f>
        <v/>
      </c>
      <c r="C333" s="39"/>
      <c r="D333" s="40" t="str">
        <f t="shared" si="1"/>
        <v>Saturday</v>
      </c>
      <c r="E333" s="41"/>
      <c r="F333" s="38"/>
      <c r="G333" s="38"/>
      <c r="H333" s="41"/>
      <c r="I333" s="38"/>
      <c r="J333" s="38"/>
      <c r="K333" s="35"/>
      <c r="L333" s="35"/>
      <c r="M333" s="35"/>
      <c r="N333" s="35"/>
      <c r="O333" s="56"/>
      <c r="P333" s="22" t="str">
        <f t="shared" si="3"/>
        <v/>
      </c>
    </row>
    <row r="334" ht="22.5" customHeight="1">
      <c r="A334" s="37"/>
      <c r="B334" s="38" t="str">
        <f>'Master Schedule'!B334</f>
        <v/>
      </c>
      <c r="C334" s="39"/>
      <c r="D334" s="40" t="str">
        <f t="shared" si="1"/>
        <v>Saturday</v>
      </c>
      <c r="E334" s="41"/>
      <c r="F334" s="38"/>
      <c r="G334" s="38"/>
      <c r="H334" s="41"/>
      <c r="I334" s="38"/>
      <c r="J334" s="38"/>
      <c r="K334" s="32"/>
      <c r="L334" s="32"/>
      <c r="M334" s="32"/>
      <c r="N334" s="32"/>
      <c r="O334" s="56"/>
      <c r="P334" s="22" t="str">
        <f t="shared" si="3"/>
        <v/>
      </c>
    </row>
    <row r="335" ht="22.5" customHeight="1">
      <c r="A335" s="37"/>
      <c r="B335" s="38" t="str">
        <f>'Master Schedule'!B335</f>
        <v/>
      </c>
      <c r="C335" s="39"/>
      <c r="D335" s="40" t="str">
        <f t="shared" si="1"/>
        <v>Saturday</v>
      </c>
      <c r="E335" s="41"/>
      <c r="F335" s="38"/>
      <c r="G335" s="38"/>
      <c r="H335" s="41"/>
      <c r="I335" s="38"/>
      <c r="J335" s="38"/>
      <c r="K335" s="35"/>
      <c r="L335" s="35"/>
      <c r="M335" s="35"/>
      <c r="N335" s="35"/>
      <c r="O335" s="56"/>
      <c r="P335" s="22" t="str">
        <f t="shared" si="3"/>
        <v/>
      </c>
    </row>
    <row r="336" ht="22.5" customHeight="1">
      <c r="A336" s="37"/>
      <c r="B336" s="38" t="str">
        <f>'Master Schedule'!B336</f>
        <v/>
      </c>
      <c r="C336" s="39"/>
      <c r="D336" s="40" t="str">
        <f t="shared" si="1"/>
        <v>Saturday</v>
      </c>
      <c r="E336" s="41"/>
      <c r="F336" s="38"/>
      <c r="G336" s="38"/>
      <c r="H336" s="41"/>
      <c r="I336" s="38"/>
      <c r="J336" s="38"/>
      <c r="K336" s="32"/>
      <c r="L336" s="32"/>
      <c r="M336" s="32"/>
      <c r="N336" s="32"/>
      <c r="O336" s="56"/>
      <c r="P336" s="22" t="str">
        <f t="shared" si="3"/>
        <v/>
      </c>
    </row>
    <row r="337" ht="22.5" customHeight="1">
      <c r="A337" s="37"/>
      <c r="B337" s="38" t="str">
        <f>'Master Schedule'!B337</f>
        <v/>
      </c>
      <c r="C337" s="39"/>
      <c r="D337" s="40" t="str">
        <f t="shared" si="1"/>
        <v>Saturday</v>
      </c>
      <c r="E337" s="41"/>
      <c r="F337" s="38"/>
      <c r="G337" s="38"/>
      <c r="H337" s="41"/>
      <c r="I337" s="38"/>
      <c r="J337" s="38"/>
      <c r="K337" s="35"/>
      <c r="L337" s="35"/>
      <c r="M337" s="35"/>
      <c r="N337" s="35"/>
      <c r="O337" s="56"/>
      <c r="P337" s="22" t="str">
        <f t="shared" si="3"/>
        <v/>
      </c>
    </row>
    <row r="338" ht="22.5" customHeight="1">
      <c r="A338" s="37"/>
      <c r="B338" s="38" t="str">
        <f>'Master Schedule'!B338</f>
        <v/>
      </c>
      <c r="C338" s="39"/>
      <c r="D338" s="40" t="str">
        <f t="shared" si="1"/>
        <v>Saturday</v>
      </c>
      <c r="E338" s="41"/>
      <c r="F338" s="38"/>
      <c r="G338" s="38"/>
      <c r="H338" s="41"/>
      <c r="I338" s="38"/>
      <c r="J338" s="38"/>
      <c r="K338" s="32"/>
      <c r="L338" s="32"/>
      <c r="M338" s="32"/>
      <c r="N338" s="32"/>
      <c r="O338" s="56"/>
      <c r="P338" s="22" t="str">
        <f t="shared" si="3"/>
        <v/>
      </c>
    </row>
    <row r="339" ht="22.5" customHeight="1">
      <c r="A339" s="37"/>
      <c r="B339" s="38" t="str">
        <f>'Master Schedule'!B339</f>
        <v/>
      </c>
      <c r="C339" s="39"/>
      <c r="D339" s="40" t="str">
        <f t="shared" si="1"/>
        <v>Saturday</v>
      </c>
      <c r="E339" s="41"/>
      <c r="F339" s="38"/>
      <c r="G339" s="38"/>
      <c r="H339" s="41"/>
      <c r="I339" s="38"/>
      <c r="J339" s="38"/>
      <c r="K339" s="35"/>
      <c r="L339" s="35"/>
      <c r="M339" s="35"/>
      <c r="N339" s="35"/>
      <c r="O339" s="56"/>
      <c r="P339" s="22" t="str">
        <f t="shared" si="3"/>
        <v/>
      </c>
    </row>
    <row r="340" ht="22.5" customHeight="1">
      <c r="A340" s="37"/>
      <c r="B340" s="38" t="str">
        <f>'Master Schedule'!B340</f>
        <v/>
      </c>
      <c r="C340" s="39"/>
      <c r="D340" s="40" t="str">
        <f t="shared" si="1"/>
        <v>Saturday</v>
      </c>
      <c r="E340" s="41"/>
      <c r="F340" s="38"/>
      <c r="G340" s="38"/>
      <c r="H340" s="41"/>
      <c r="I340" s="38"/>
      <c r="J340" s="38"/>
      <c r="K340" s="32"/>
      <c r="L340" s="32"/>
      <c r="M340" s="32"/>
      <c r="N340" s="32"/>
      <c r="O340" s="56"/>
      <c r="P340" s="22" t="str">
        <f t="shared" si="3"/>
        <v/>
      </c>
    </row>
    <row r="341" ht="22.5" customHeight="1">
      <c r="A341" s="37"/>
      <c r="B341" s="38" t="str">
        <f>'Master Schedule'!B341</f>
        <v/>
      </c>
      <c r="C341" s="39"/>
      <c r="D341" s="40" t="str">
        <f t="shared" si="1"/>
        <v>Saturday</v>
      </c>
      <c r="E341" s="41"/>
      <c r="F341" s="38"/>
      <c r="G341" s="38"/>
      <c r="H341" s="41"/>
      <c r="I341" s="38"/>
      <c r="J341" s="38"/>
      <c r="K341" s="35"/>
      <c r="L341" s="35"/>
      <c r="M341" s="35"/>
      <c r="N341" s="35"/>
      <c r="O341" s="56"/>
      <c r="P341" s="22" t="str">
        <f t="shared" si="3"/>
        <v/>
      </c>
    </row>
    <row r="342" ht="22.5" customHeight="1">
      <c r="A342" s="37"/>
      <c r="B342" s="38" t="str">
        <f>'Master Schedule'!B342</f>
        <v/>
      </c>
      <c r="C342" s="39"/>
      <c r="D342" s="40" t="str">
        <f t="shared" si="1"/>
        <v>Saturday</v>
      </c>
      <c r="E342" s="41"/>
      <c r="F342" s="38"/>
      <c r="G342" s="38"/>
      <c r="H342" s="41"/>
      <c r="I342" s="38"/>
      <c r="J342" s="38"/>
      <c r="K342" s="32"/>
      <c r="L342" s="32"/>
      <c r="M342" s="32"/>
      <c r="N342" s="32"/>
      <c r="O342" s="56"/>
      <c r="P342" s="22" t="str">
        <f t="shared" si="3"/>
        <v/>
      </c>
    </row>
    <row r="343" ht="22.5" customHeight="1">
      <c r="A343" s="37"/>
      <c r="B343" s="38" t="str">
        <f>'Master Schedule'!B343</f>
        <v/>
      </c>
      <c r="C343" s="39"/>
      <c r="D343" s="40" t="str">
        <f t="shared" si="1"/>
        <v>Saturday</v>
      </c>
      <c r="E343" s="41"/>
      <c r="F343" s="38"/>
      <c r="G343" s="38"/>
      <c r="H343" s="41"/>
      <c r="I343" s="38"/>
      <c r="J343" s="38"/>
      <c r="K343" s="35"/>
      <c r="L343" s="35"/>
      <c r="M343" s="35"/>
      <c r="N343" s="35"/>
      <c r="O343" s="56"/>
      <c r="P343" s="22" t="str">
        <f t="shared" si="3"/>
        <v/>
      </c>
    </row>
    <row r="344" ht="22.5" customHeight="1">
      <c r="A344" s="37"/>
      <c r="B344" s="38" t="str">
        <f>'Master Schedule'!B344</f>
        <v/>
      </c>
      <c r="C344" s="39"/>
      <c r="D344" s="40" t="str">
        <f t="shared" si="1"/>
        <v>Saturday</v>
      </c>
      <c r="E344" s="41"/>
      <c r="F344" s="38"/>
      <c r="G344" s="38"/>
      <c r="H344" s="41"/>
      <c r="I344" s="38"/>
      <c r="J344" s="38"/>
      <c r="K344" s="32"/>
      <c r="L344" s="32"/>
      <c r="M344" s="32"/>
      <c r="N344" s="32"/>
      <c r="O344" s="56"/>
      <c r="P344" s="22" t="str">
        <f t="shared" si="3"/>
        <v/>
      </c>
    </row>
    <row r="345" ht="22.5" customHeight="1">
      <c r="A345" s="37"/>
      <c r="B345" s="38" t="str">
        <f>'Master Schedule'!B345</f>
        <v/>
      </c>
      <c r="C345" s="39"/>
      <c r="D345" s="40" t="str">
        <f t="shared" si="1"/>
        <v>Saturday</v>
      </c>
      <c r="E345" s="41"/>
      <c r="F345" s="38"/>
      <c r="G345" s="38"/>
      <c r="H345" s="41"/>
      <c r="I345" s="38"/>
      <c r="J345" s="38"/>
      <c r="K345" s="35"/>
      <c r="L345" s="35"/>
      <c r="M345" s="35"/>
      <c r="N345" s="35"/>
      <c r="O345" s="56"/>
      <c r="P345" s="22" t="str">
        <f t="shared" si="3"/>
        <v/>
      </c>
    </row>
    <row r="346" ht="22.5" customHeight="1">
      <c r="A346" s="37"/>
      <c r="B346" s="38" t="str">
        <f>'Master Schedule'!B346</f>
        <v/>
      </c>
      <c r="C346" s="39"/>
      <c r="D346" s="40" t="str">
        <f t="shared" si="1"/>
        <v>Saturday</v>
      </c>
      <c r="E346" s="41"/>
      <c r="F346" s="38"/>
      <c r="G346" s="38"/>
      <c r="H346" s="41"/>
      <c r="I346" s="38"/>
      <c r="J346" s="38"/>
      <c r="K346" s="32"/>
      <c r="L346" s="32"/>
      <c r="M346" s="32"/>
      <c r="N346" s="32"/>
      <c r="O346" s="56"/>
      <c r="P346" s="22" t="str">
        <f t="shared" si="3"/>
        <v/>
      </c>
    </row>
    <row r="347" ht="22.5" customHeight="1">
      <c r="A347" s="37"/>
      <c r="B347" s="38" t="str">
        <f>'Master Schedule'!B347</f>
        <v/>
      </c>
      <c r="C347" s="39"/>
      <c r="D347" s="40" t="str">
        <f t="shared" si="1"/>
        <v>Saturday</v>
      </c>
      <c r="E347" s="41"/>
      <c r="F347" s="38"/>
      <c r="G347" s="38"/>
      <c r="H347" s="41"/>
      <c r="I347" s="38"/>
      <c r="J347" s="38"/>
      <c r="K347" s="35"/>
      <c r="L347" s="35"/>
      <c r="M347" s="35"/>
      <c r="N347" s="35"/>
      <c r="O347" s="56"/>
      <c r="P347" s="22" t="str">
        <f t="shared" si="3"/>
        <v/>
      </c>
    </row>
    <row r="348" ht="22.5" customHeight="1">
      <c r="A348" s="37"/>
      <c r="B348" s="38" t="str">
        <f>'Master Schedule'!B348</f>
        <v/>
      </c>
      <c r="C348" s="39"/>
      <c r="D348" s="40" t="str">
        <f t="shared" si="1"/>
        <v>Saturday</v>
      </c>
      <c r="E348" s="41"/>
      <c r="F348" s="38"/>
      <c r="G348" s="38"/>
      <c r="H348" s="41"/>
      <c r="I348" s="38"/>
      <c r="J348" s="38"/>
      <c r="K348" s="32"/>
      <c r="L348" s="32"/>
      <c r="M348" s="32"/>
      <c r="N348" s="32"/>
      <c r="O348" s="56"/>
      <c r="P348" s="22" t="str">
        <f t="shared" si="3"/>
        <v/>
      </c>
    </row>
    <row r="349" ht="22.5" customHeight="1">
      <c r="A349" s="37"/>
      <c r="B349" s="38" t="str">
        <f>'Master Schedule'!B349</f>
        <v/>
      </c>
      <c r="C349" s="39"/>
      <c r="D349" s="40" t="str">
        <f t="shared" si="1"/>
        <v>Saturday</v>
      </c>
      <c r="E349" s="41"/>
      <c r="F349" s="38"/>
      <c r="G349" s="38"/>
      <c r="H349" s="41"/>
      <c r="I349" s="38"/>
      <c r="J349" s="38"/>
      <c r="K349" s="35"/>
      <c r="L349" s="35"/>
      <c r="M349" s="35"/>
      <c r="N349" s="35"/>
      <c r="O349" s="56"/>
      <c r="P349" s="22" t="str">
        <f t="shared" si="3"/>
        <v/>
      </c>
    </row>
    <row r="350" ht="22.5" customHeight="1">
      <c r="A350" s="37"/>
      <c r="B350" s="38" t="str">
        <f>'Master Schedule'!B350</f>
        <v/>
      </c>
      <c r="C350" s="39"/>
      <c r="D350" s="40" t="str">
        <f t="shared" si="1"/>
        <v>Saturday</v>
      </c>
      <c r="E350" s="41"/>
      <c r="F350" s="38"/>
      <c r="G350" s="38"/>
      <c r="H350" s="41"/>
      <c r="I350" s="38"/>
      <c r="J350" s="38"/>
      <c r="K350" s="32"/>
      <c r="L350" s="32"/>
      <c r="M350" s="32"/>
      <c r="N350" s="32"/>
      <c r="O350" s="56"/>
      <c r="P350" s="22" t="str">
        <f t="shared" si="3"/>
        <v/>
      </c>
    </row>
    <row r="351" ht="22.5" customHeight="1">
      <c r="A351" s="37"/>
      <c r="B351" s="38" t="str">
        <f>'Master Schedule'!B351</f>
        <v/>
      </c>
      <c r="C351" s="39"/>
      <c r="D351" s="40" t="str">
        <f t="shared" si="1"/>
        <v>Saturday</v>
      </c>
      <c r="E351" s="41"/>
      <c r="F351" s="38"/>
      <c r="G351" s="38"/>
      <c r="H351" s="41"/>
      <c r="I351" s="38"/>
      <c r="J351" s="38"/>
      <c r="K351" s="35"/>
      <c r="L351" s="35"/>
      <c r="M351" s="35"/>
      <c r="N351" s="35"/>
      <c r="O351" s="56"/>
      <c r="P351" s="22" t="str">
        <f t="shared" si="3"/>
        <v/>
      </c>
    </row>
    <row r="352" ht="22.5" customHeight="1">
      <c r="A352" s="37"/>
      <c r="B352" s="38" t="str">
        <f>'Master Schedule'!B352</f>
        <v/>
      </c>
      <c r="C352" s="39"/>
      <c r="D352" s="40" t="str">
        <f t="shared" si="1"/>
        <v>Saturday</v>
      </c>
      <c r="E352" s="41"/>
      <c r="F352" s="38"/>
      <c r="G352" s="38"/>
      <c r="H352" s="41"/>
      <c r="I352" s="38"/>
      <c r="J352" s="38"/>
      <c r="K352" s="32"/>
      <c r="L352" s="32"/>
      <c r="M352" s="32"/>
      <c r="N352" s="32"/>
      <c r="O352" s="56"/>
      <c r="P352" s="22" t="str">
        <f t="shared" si="3"/>
        <v/>
      </c>
    </row>
    <row r="353" ht="22.5" customHeight="1">
      <c r="A353" s="37"/>
      <c r="B353" s="38" t="str">
        <f>'Master Schedule'!B353</f>
        <v/>
      </c>
      <c r="C353" s="39"/>
      <c r="D353" s="40" t="str">
        <f t="shared" si="1"/>
        <v>Saturday</v>
      </c>
      <c r="E353" s="41"/>
      <c r="F353" s="38"/>
      <c r="G353" s="38"/>
      <c r="H353" s="41"/>
      <c r="I353" s="38"/>
      <c r="J353" s="38"/>
      <c r="K353" s="35"/>
      <c r="L353" s="35"/>
      <c r="M353" s="35"/>
      <c r="N353" s="35"/>
      <c r="O353" s="56"/>
      <c r="P353" s="22" t="str">
        <f t="shared" si="3"/>
        <v/>
      </c>
    </row>
    <row r="354" ht="22.5" customHeight="1">
      <c r="A354" s="37"/>
      <c r="B354" s="38" t="str">
        <f>'Master Schedule'!B354</f>
        <v/>
      </c>
      <c r="C354" s="39"/>
      <c r="D354" s="40" t="str">
        <f t="shared" si="1"/>
        <v>Saturday</v>
      </c>
      <c r="E354" s="41"/>
      <c r="F354" s="38"/>
      <c r="G354" s="38"/>
      <c r="H354" s="41"/>
      <c r="I354" s="38"/>
      <c r="J354" s="38"/>
      <c r="K354" s="32"/>
      <c r="L354" s="32"/>
      <c r="M354" s="32"/>
      <c r="N354" s="32"/>
      <c r="O354" s="56"/>
      <c r="P354" s="22" t="str">
        <f t="shared" si="3"/>
        <v/>
      </c>
    </row>
    <row r="355" ht="22.5" customHeight="1">
      <c r="A355" s="37"/>
      <c r="B355" s="38" t="str">
        <f>'Master Schedule'!B355</f>
        <v/>
      </c>
      <c r="C355" s="39"/>
      <c r="D355" s="40" t="str">
        <f t="shared" si="1"/>
        <v>Saturday</v>
      </c>
      <c r="E355" s="41"/>
      <c r="F355" s="38"/>
      <c r="G355" s="38"/>
      <c r="H355" s="41"/>
      <c r="I355" s="38"/>
      <c r="J355" s="38"/>
      <c r="K355" s="35"/>
      <c r="L355" s="35"/>
      <c r="M355" s="35"/>
      <c r="N355" s="35"/>
      <c r="O355" s="56"/>
      <c r="P355" s="22" t="str">
        <f t="shared" si="3"/>
        <v/>
      </c>
    </row>
    <row r="356" ht="22.5" customHeight="1">
      <c r="A356" s="37"/>
      <c r="B356" s="38" t="str">
        <f>'Master Schedule'!B356</f>
        <v/>
      </c>
      <c r="C356" s="39"/>
      <c r="D356" s="40" t="str">
        <f t="shared" si="1"/>
        <v>Saturday</v>
      </c>
      <c r="E356" s="41"/>
      <c r="F356" s="38"/>
      <c r="G356" s="38"/>
      <c r="H356" s="41"/>
      <c r="I356" s="38"/>
      <c r="J356" s="38"/>
      <c r="K356" s="32"/>
      <c r="L356" s="32"/>
      <c r="M356" s="32"/>
      <c r="N356" s="32"/>
      <c r="O356" s="56"/>
      <c r="P356" s="22" t="str">
        <f t="shared" si="3"/>
        <v/>
      </c>
    </row>
    <row r="357" ht="22.5" customHeight="1">
      <c r="A357" s="37"/>
      <c r="B357" s="38" t="str">
        <f>'Master Schedule'!B357</f>
        <v/>
      </c>
      <c r="C357" s="39"/>
      <c r="D357" s="40" t="str">
        <f t="shared" si="1"/>
        <v>Saturday</v>
      </c>
      <c r="E357" s="41"/>
      <c r="F357" s="38"/>
      <c r="G357" s="38"/>
      <c r="H357" s="41"/>
      <c r="I357" s="38"/>
      <c r="J357" s="38"/>
      <c r="K357" s="35"/>
      <c r="L357" s="35"/>
      <c r="M357" s="35"/>
      <c r="N357" s="35"/>
      <c r="O357" s="56"/>
      <c r="P357" s="22" t="str">
        <f t="shared" si="3"/>
        <v/>
      </c>
    </row>
    <row r="358" ht="22.5" customHeight="1">
      <c r="A358" s="37"/>
      <c r="B358" s="38" t="str">
        <f>'Master Schedule'!B358</f>
        <v/>
      </c>
      <c r="C358" s="39"/>
      <c r="D358" s="40" t="str">
        <f t="shared" si="1"/>
        <v>Saturday</v>
      </c>
      <c r="E358" s="41"/>
      <c r="F358" s="38"/>
      <c r="G358" s="38"/>
      <c r="H358" s="41"/>
      <c r="I358" s="38"/>
      <c r="J358" s="38"/>
      <c r="K358" s="32"/>
      <c r="L358" s="32"/>
      <c r="M358" s="32"/>
      <c r="N358" s="32"/>
      <c r="O358" s="56"/>
      <c r="P358" s="22" t="str">
        <f t="shared" si="3"/>
        <v/>
      </c>
    </row>
    <row r="359" ht="22.5" customHeight="1">
      <c r="A359" s="37"/>
      <c r="B359" s="38" t="str">
        <f>'Master Schedule'!B359</f>
        <v/>
      </c>
      <c r="C359" s="39"/>
      <c r="D359" s="40" t="str">
        <f t="shared" si="1"/>
        <v>Saturday</v>
      </c>
      <c r="E359" s="41"/>
      <c r="F359" s="38"/>
      <c r="G359" s="38"/>
      <c r="H359" s="41"/>
      <c r="I359" s="38"/>
      <c r="J359" s="38"/>
      <c r="K359" s="35"/>
      <c r="L359" s="35"/>
      <c r="M359" s="35"/>
      <c r="N359" s="35"/>
      <c r="O359" s="56"/>
      <c r="P359" s="22" t="str">
        <f t="shared" si="3"/>
        <v/>
      </c>
    </row>
    <row r="360" ht="22.5" customHeight="1">
      <c r="A360" s="37"/>
      <c r="B360" s="38" t="str">
        <f>'Master Schedule'!B360</f>
        <v/>
      </c>
      <c r="C360" s="39"/>
      <c r="D360" s="40" t="str">
        <f t="shared" si="1"/>
        <v>Saturday</v>
      </c>
      <c r="E360" s="41"/>
      <c r="F360" s="38"/>
      <c r="G360" s="38"/>
      <c r="H360" s="41"/>
      <c r="I360" s="38"/>
      <c r="J360" s="38"/>
      <c r="K360" s="32"/>
      <c r="L360" s="32"/>
      <c r="M360" s="32"/>
      <c r="N360" s="32"/>
      <c r="O360" s="56"/>
      <c r="P360" s="22" t="str">
        <f t="shared" si="3"/>
        <v/>
      </c>
    </row>
    <row r="361" ht="22.5" customHeight="1">
      <c r="A361" s="37"/>
      <c r="B361" s="38" t="str">
        <f>'Master Schedule'!B361</f>
        <v/>
      </c>
      <c r="C361" s="39"/>
      <c r="D361" s="40" t="str">
        <f t="shared" si="1"/>
        <v>Saturday</v>
      </c>
      <c r="E361" s="41"/>
      <c r="F361" s="38"/>
      <c r="G361" s="38"/>
      <c r="H361" s="41"/>
      <c r="I361" s="38"/>
      <c r="J361" s="38"/>
      <c r="K361" s="35"/>
      <c r="L361" s="35"/>
      <c r="M361" s="35"/>
      <c r="N361" s="35"/>
      <c r="O361" s="56"/>
      <c r="P361" s="22" t="str">
        <f t="shared" si="3"/>
        <v/>
      </c>
    </row>
    <row r="362" ht="22.5" customHeight="1">
      <c r="A362" s="37"/>
      <c r="B362" s="38" t="str">
        <f>'Master Schedule'!B362</f>
        <v/>
      </c>
      <c r="C362" s="39"/>
      <c r="D362" s="40" t="str">
        <f t="shared" si="1"/>
        <v>Saturday</v>
      </c>
      <c r="E362" s="41"/>
      <c r="F362" s="38"/>
      <c r="G362" s="38"/>
      <c r="H362" s="41"/>
      <c r="I362" s="38"/>
      <c r="J362" s="38"/>
      <c r="K362" s="32"/>
      <c r="L362" s="32"/>
      <c r="M362" s="32"/>
      <c r="N362" s="32"/>
      <c r="O362" s="56"/>
      <c r="P362" s="22" t="str">
        <f t="shared" si="3"/>
        <v/>
      </c>
    </row>
    <row r="363" ht="22.5" customHeight="1">
      <c r="A363" s="37"/>
      <c r="B363" s="38" t="str">
        <f>'Master Schedule'!B363</f>
        <v/>
      </c>
      <c r="C363" s="39"/>
      <c r="D363" s="40" t="str">
        <f t="shared" si="1"/>
        <v>Saturday</v>
      </c>
      <c r="E363" s="41"/>
      <c r="F363" s="38"/>
      <c r="G363" s="38"/>
      <c r="H363" s="41"/>
      <c r="I363" s="38"/>
      <c r="J363" s="38"/>
      <c r="K363" s="35"/>
      <c r="L363" s="35"/>
      <c r="M363" s="35"/>
      <c r="N363" s="35"/>
      <c r="O363" s="56"/>
      <c r="P363" s="22" t="str">
        <f t="shared" si="3"/>
        <v/>
      </c>
    </row>
    <row r="364" ht="22.5" customHeight="1">
      <c r="A364" s="37"/>
      <c r="B364" s="38" t="str">
        <f>'Master Schedule'!B364</f>
        <v/>
      </c>
      <c r="C364" s="39"/>
      <c r="D364" s="40" t="str">
        <f t="shared" si="1"/>
        <v>Saturday</v>
      </c>
      <c r="E364" s="41"/>
      <c r="F364" s="38"/>
      <c r="G364" s="38"/>
      <c r="H364" s="41"/>
      <c r="I364" s="38"/>
      <c r="J364" s="38"/>
      <c r="K364" s="32"/>
      <c r="L364" s="32"/>
      <c r="M364" s="32"/>
      <c r="N364" s="32"/>
      <c r="O364" s="56"/>
      <c r="P364" s="22" t="str">
        <f t="shared" si="3"/>
        <v/>
      </c>
    </row>
    <row r="365" ht="22.5" customHeight="1">
      <c r="A365" s="37"/>
      <c r="B365" s="38" t="str">
        <f>'Master Schedule'!B365</f>
        <v/>
      </c>
      <c r="C365" s="39"/>
      <c r="D365" s="40" t="str">
        <f t="shared" si="1"/>
        <v>Saturday</v>
      </c>
      <c r="E365" s="41"/>
      <c r="F365" s="38"/>
      <c r="G365" s="38"/>
      <c r="H365" s="41"/>
      <c r="I365" s="38"/>
      <c r="J365" s="38"/>
      <c r="K365" s="35"/>
      <c r="L365" s="35"/>
      <c r="M365" s="35"/>
      <c r="N365" s="35"/>
      <c r="O365" s="56"/>
      <c r="P365" s="22" t="str">
        <f t="shared" si="3"/>
        <v/>
      </c>
    </row>
    <row r="366" ht="22.5" customHeight="1">
      <c r="A366" s="37"/>
      <c r="B366" s="38" t="str">
        <f>'Master Schedule'!B366</f>
        <v/>
      </c>
      <c r="C366" s="39"/>
      <c r="D366" s="40" t="str">
        <f t="shared" si="1"/>
        <v>Saturday</v>
      </c>
      <c r="E366" s="41"/>
      <c r="F366" s="38"/>
      <c r="G366" s="38"/>
      <c r="H366" s="41"/>
      <c r="I366" s="38"/>
      <c r="J366" s="38"/>
      <c r="K366" s="32"/>
      <c r="L366" s="32"/>
      <c r="M366" s="32"/>
      <c r="N366" s="32"/>
      <c r="O366" s="56"/>
      <c r="P366" s="22" t="str">
        <f t="shared" si="3"/>
        <v/>
      </c>
    </row>
    <row r="367" ht="22.5" customHeight="1">
      <c r="A367" s="37"/>
      <c r="B367" s="38" t="str">
        <f>'Master Schedule'!B367</f>
        <v/>
      </c>
      <c r="C367" s="39"/>
      <c r="D367" s="40" t="str">
        <f t="shared" si="1"/>
        <v>Saturday</v>
      </c>
      <c r="E367" s="41"/>
      <c r="F367" s="38"/>
      <c r="G367" s="38"/>
      <c r="H367" s="41"/>
      <c r="I367" s="38"/>
      <c r="J367" s="38"/>
      <c r="K367" s="35"/>
      <c r="L367" s="35"/>
      <c r="M367" s="35"/>
      <c r="N367" s="35"/>
      <c r="O367" s="56"/>
      <c r="P367" s="22" t="str">
        <f t="shared" si="3"/>
        <v/>
      </c>
    </row>
    <row r="368" ht="22.5" customHeight="1">
      <c r="A368" s="37"/>
      <c r="B368" s="38" t="str">
        <f>'Master Schedule'!B368</f>
        <v/>
      </c>
      <c r="C368" s="39"/>
      <c r="D368" s="40" t="str">
        <f t="shared" si="1"/>
        <v>Saturday</v>
      </c>
      <c r="E368" s="41"/>
      <c r="F368" s="38"/>
      <c r="G368" s="38"/>
      <c r="H368" s="41"/>
      <c r="I368" s="38"/>
      <c r="J368" s="38"/>
      <c r="K368" s="32"/>
      <c r="L368" s="32"/>
      <c r="M368" s="32"/>
      <c r="N368" s="32"/>
      <c r="O368" s="56"/>
      <c r="P368" s="22" t="str">
        <f t="shared" si="3"/>
        <v/>
      </c>
    </row>
    <row r="369" ht="22.5" customHeight="1">
      <c r="A369" s="37"/>
      <c r="B369" s="38" t="str">
        <f>'Master Schedule'!B369</f>
        <v/>
      </c>
      <c r="C369" s="39"/>
      <c r="D369" s="40" t="str">
        <f t="shared" si="1"/>
        <v>Saturday</v>
      </c>
      <c r="E369" s="41"/>
      <c r="F369" s="38"/>
      <c r="G369" s="38"/>
      <c r="H369" s="41"/>
      <c r="I369" s="38"/>
      <c r="J369" s="38"/>
      <c r="K369" s="35"/>
      <c r="L369" s="35"/>
      <c r="M369" s="35"/>
      <c r="N369" s="35"/>
      <c r="O369" s="56"/>
      <c r="P369" s="22" t="str">
        <f t="shared" si="3"/>
        <v/>
      </c>
    </row>
    <row r="370" ht="22.5" customHeight="1">
      <c r="A370" s="37"/>
      <c r="B370" s="38" t="str">
        <f>'Master Schedule'!B370</f>
        <v/>
      </c>
      <c r="C370" s="39"/>
      <c r="D370" s="40" t="str">
        <f t="shared" si="1"/>
        <v>Saturday</v>
      </c>
      <c r="E370" s="41"/>
      <c r="F370" s="38"/>
      <c r="G370" s="38"/>
      <c r="H370" s="41"/>
      <c r="I370" s="38"/>
      <c r="J370" s="38"/>
      <c r="K370" s="32"/>
      <c r="L370" s="32"/>
      <c r="M370" s="32"/>
      <c r="N370" s="32"/>
      <c r="O370" s="56"/>
      <c r="P370" s="22" t="str">
        <f t="shared" si="3"/>
        <v/>
      </c>
    </row>
    <row r="371" ht="22.5" customHeight="1">
      <c r="A371" s="37"/>
      <c r="B371" s="38" t="str">
        <f>'Master Schedule'!B371</f>
        <v/>
      </c>
      <c r="C371" s="39"/>
      <c r="D371" s="40" t="str">
        <f t="shared" si="1"/>
        <v>Saturday</v>
      </c>
      <c r="E371" s="41"/>
      <c r="F371" s="38"/>
      <c r="G371" s="38"/>
      <c r="H371" s="41"/>
      <c r="I371" s="38"/>
      <c r="J371" s="38"/>
      <c r="K371" s="35"/>
      <c r="L371" s="35"/>
      <c r="M371" s="35"/>
      <c r="N371" s="35"/>
      <c r="O371" s="56"/>
      <c r="P371" s="22" t="str">
        <f t="shared" si="3"/>
        <v/>
      </c>
    </row>
    <row r="372" ht="22.5" customHeight="1">
      <c r="A372" s="37"/>
      <c r="B372" s="38" t="str">
        <f>'Master Schedule'!B372</f>
        <v/>
      </c>
      <c r="C372" s="39"/>
      <c r="D372" s="40" t="str">
        <f t="shared" si="1"/>
        <v>Saturday</v>
      </c>
      <c r="E372" s="41"/>
      <c r="F372" s="38"/>
      <c r="G372" s="38"/>
      <c r="H372" s="41"/>
      <c r="I372" s="38"/>
      <c r="J372" s="38"/>
      <c r="K372" s="32"/>
      <c r="L372" s="32"/>
      <c r="M372" s="32"/>
      <c r="N372" s="32"/>
      <c r="O372" s="56"/>
      <c r="P372" s="22" t="str">
        <f t="shared" si="3"/>
        <v/>
      </c>
    </row>
    <row r="373" ht="22.5" customHeight="1">
      <c r="A373" s="37"/>
      <c r="B373" s="38" t="str">
        <f>'Master Schedule'!B373</f>
        <v/>
      </c>
      <c r="C373" s="39"/>
      <c r="D373" s="40" t="str">
        <f t="shared" si="1"/>
        <v>Saturday</v>
      </c>
      <c r="E373" s="41"/>
      <c r="F373" s="38"/>
      <c r="G373" s="38"/>
      <c r="H373" s="41"/>
      <c r="I373" s="38"/>
      <c r="J373" s="38"/>
      <c r="K373" s="35"/>
      <c r="L373" s="35"/>
      <c r="M373" s="35"/>
      <c r="N373" s="35"/>
      <c r="O373" s="56"/>
      <c r="P373" s="22" t="str">
        <f t="shared" si="3"/>
        <v/>
      </c>
    </row>
    <row r="374" ht="22.5" customHeight="1">
      <c r="A374" s="37"/>
      <c r="B374" s="38" t="str">
        <f>'Master Schedule'!B374</f>
        <v/>
      </c>
      <c r="C374" s="39"/>
      <c r="D374" s="40" t="str">
        <f t="shared" si="1"/>
        <v>Saturday</v>
      </c>
      <c r="E374" s="41"/>
      <c r="F374" s="38"/>
      <c r="G374" s="38"/>
      <c r="H374" s="41"/>
      <c r="I374" s="38"/>
      <c r="J374" s="38"/>
      <c r="K374" s="32"/>
      <c r="L374" s="32"/>
      <c r="M374" s="32"/>
      <c r="N374" s="32"/>
      <c r="O374" s="56"/>
      <c r="P374" s="22" t="str">
        <f t="shared" si="3"/>
        <v/>
      </c>
    </row>
    <row r="375" ht="22.5" customHeight="1">
      <c r="A375" s="37"/>
      <c r="B375" s="38" t="str">
        <f>'Master Schedule'!B375</f>
        <v/>
      </c>
      <c r="C375" s="39"/>
      <c r="D375" s="40" t="str">
        <f t="shared" si="1"/>
        <v>Saturday</v>
      </c>
      <c r="E375" s="41"/>
      <c r="F375" s="38"/>
      <c r="G375" s="38"/>
      <c r="H375" s="41"/>
      <c r="I375" s="38"/>
      <c r="J375" s="38"/>
      <c r="K375" s="35"/>
      <c r="L375" s="35"/>
      <c r="M375" s="35"/>
      <c r="N375" s="35"/>
      <c r="O375" s="56"/>
      <c r="P375" s="22" t="str">
        <f t="shared" si="3"/>
        <v/>
      </c>
    </row>
    <row r="376" ht="22.5" customHeight="1">
      <c r="A376" s="37"/>
      <c r="B376" s="38" t="str">
        <f>'Master Schedule'!B376</f>
        <v/>
      </c>
      <c r="C376" s="39"/>
      <c r="D376" s="40" t="str">
        <f t="shared" si="1"/>
        <v>Saturday</v>
      </c>
      <c r="E376" s="41"/>
      <c r="F376" s="38"/>
      <c r="G376" s="38"/>
      <c r="H376" s="41"/>
      <c r="I376" s="38"/>
      <c r="J376" s="38"/>
      <c r="K376" s="32"/>
      <c r="L376" s="32"/>
      <c r="M376" s="32"/>
      <c r="N376" s="32"/>
      <c r="O376" s="56"/>
      <c r="P376" s="22" t="str">
        <f t="shared" si="3"/>
        <v/>
      </c>
    </row>
    <row r="377" ht="22.5" customHeight="1">
      <c r="A377" s="37"/>
      <c r="B377" s="38" t="str">
        <f>'Master Schedule'!B377</f>
        <v/>
      </c>
      <c r="C377" s="39"/>
      <c r="D377" s="40" t="str">
        <f t="shared" si="1"/>
        <v>Saturday</v>
      </c>
      <c r="E377" s="41"/>
      <c r="F377" s="38"/>
      <c r="G377" s="38"/>
      <c r="H377" s="41"/>
      <c r="I377" s="38"/>
      <c r="J377" s="38"/>
      <c r="K377" s="35"/>
      <c r="L377" s="35"/>
      <c r="M377" s="35"/>
      <c r="N377" s="35"/>
      <c r="O377" s="56"/>
      <c r="P377" s="22" t="str">
        <f t="shared" si="3"/>
        <v/>
      </c>
    </row>
    <row r="378" ht="22.5" customHeight="1">
      <c r="A378" s="37"/>
      <c r="B378" s="38" t="str">
        <f>'Master Schedule'!B378</f>
        <v/>
      </c>
      <c r="C378" s="39"/>
      <c r="D378" s="40" t="str">
        <f t="shared" si="1"/>
        <v>Saturday</v>
      </c>
      <c r="E378" s="41"/>
      <c r="F378" s="38"/>
      <c r="G378" s="38"/>
      <c r="H378" s="41"/>
      <c r="I378" s="38"/>
      <c r="J378" s="38"/>
      <c r="K378" s="32"/>
      <c r="L378" s="32"/>
      <c r="M378" s="32"/>
      <c r="N378" s="32"/>
      <c r="O378" s="56"/>
      <c r="P378" s="22" t="str">
        <f t="shared" si="3"/>
        <v/>
      </c>
    </row>
    <row r="379" ht="22.5" customHeight="1">
      <c r="A379" s="37"/>
      <c r="B379" s="38" t="str">
        <f>'Master Schedule'!B379</f>
        <v/>
      </c>
      <c r="C379" s="39"/>
      <c r="D379" s="40" t="str">
        <f t="shared" si="1"/>
        <v>Saturday</v>
      </c>
      <c r="E379" s="41"/>
      <c r="F379" s="38"/>
      <c r="G379" s="38"/>
      <c r="H379" s="41"/>
      <c r="I379" s="38"/>
      <c r="J379" s="38"/>
      <c r="K379" s="35"/>
      <c r="L379" s="35"/>
      <c r="M379" s="35"/>
      <c r="N379" s="35"/>
      <c r="O379" s="56"/>
      <c r="P379" s="22" t="str">
        <f t="shared" si="3"/>
        <v/>
      </c>
    </row>
    <row r="380" ht="22.5" customHeight="1">
      <c r="A380" s="37"/>
      <c r="B380" s="38" t="str">
        <f>'Master Schedule'!B380</f>
        <v/>
      </c>
      <c r="C380" s="39"/>
      <c r="D380" s="40" t="str">
        <f t="shared" si="1"/>
        <v>Saturday</v>
      </c>
      <c r="E380" s="41"/>
      <c r="F380" s="38"/>
      <c r="G380" s="38"/>
      <c r="H380" s="41"/>
      <c r="I380" s="38"/>
      <c r="J380" s="38"/>
      <c r="K380" s="32"/>
      <c r="L380" s="32"/>
      <c r="M380" s="32"/>
      <c r="N380" s="32"/>
      <c r="O380" s="56"/>
      <c r="P380" s="22" t="str">
        <f t="shared" si="3"/>
        <v/>
      </c>
    </row>
    <row r="381" ht="22.5" customHeight="1">
      <c r="A381" s="37"/>
      <c r="B381" s="38" t="str">
        <f>'Master Schedule'!B381</f>
        <v/>
      </c>
      <c r="C381" s="39"/>
      <c r="D381" s="40" t="str">
        <f t="shared" si="1"/>
        <v>Saturday</v>
      </c>
      <c r="E381" s="41"/>
      <c r="F381" s="38"/>
      <c r="G381" s="38"/>
      <c r="H381" s="41"/>
      <c r="I381" s="38"/>
      <c r="J381" s="38"/>
      <c r="K381" s="35"/>
      <c r="L381" s="35"/>
      <c r="M381" s="35"/>
      <c r="N381" s="35"/>
      <c r="O381" s="56"/>
      <c r="P381" s="22" t="str">
        <f t="shared" si="3"/>
        <v/>
      </c>
    </row>
    <row r="382" ht="22.5" customHeight="1">
      <c r="A382" s="37"/>
      <c r="B382" s="38" t="str">
        <f>'Master Schedule'!B382</f>
        <v/>
      </c>
      <c r="C382" s="39"/>
      <c r="D382" s="40" t="str">
        <f t="shared" si="1"/>
        <v>Saturday</v>
      </c>
      <c r="E382" s="41"/>
      <c r="F382" s="38"/>
      <c r="G382" s="38"/>
      <c r="H382" s="41"/>
      <c r="I382" s="38"/>
      <c r="J382" s="38"/>
      <c r="K382" s="32"/>
      <c r="L382" s="32"/>
      <c r="M382" s="32"/>
      <c r="N382" s="32"/>
      <c r="O382" s="56"/>
      <c r="P382" s="22" t="str">
        <f t="shared" si="3"/>
        <v/>
      </c>
    </row>
    <row r="383" ht="22.5" customHeight="1">
      <c r="A383" s="37"/>
      <c r="B383" s="38" t="str">
        <f>'Master Schedule'!B383</f>
        <v/>
      </c>
      <c r="C383" s="39"/>
      <c r="D383" s="40" t="str">
        <f t="shared" si="1"/>
        <v>Saturday</v>
      </c>
      <c r="E383" s="41"/>
      <c r="F383" s="38"/>
      <c r="G383" s="38"/>
      <c r="H383" s="41"/>
      <c r="I383" s="38"/>
      <c r="J383" s="38"/>
      <c r="K383" s="35"/>
      <c r="L383" s="35"/>
      <c r="M383" s="35"/>
      <c r="N383" s="35"/>
      <c r="O383" s="56"/>
      <c r="P383" s="22" t="str">
        <f t="shared" si="3"/>
        <v/>
      </c>
    </row>
    <row r="384" ht="22.5" customHeight="1">
      <c r="A384" s="37"/>
      <c r="B384" s="38" t="str">
        <f>'Master Schedule'!B384</f>
        <v/>
      </c>
      <c r="C384" s="39"/>
      <c r="D384" s="40" t="str">
        <f t="shared" si="1"/>
        <v>Saturday</v>
      </c>
      <c r="E384" s="41"/>
      <c r="F384" s="38"/>
      <c r="G384" s="38"/>
      <c r="H384" s="41"/>
      <c r="I384" s="38"/>
      <c r="J384" s="38"/>
      <c r="K384" s="32"/>
      <c r="L384" s="32"/>
      <c r="M384" s="32"/>
      <c r="N384" s="32"/>
      <c r="O384" s="56"/>
      <c r="P384" s="22" t="str">
        <f t="shared" si="3"/>
        <v/>
      </c>
    </row>
    <row r="385" ht="22.5" customHeight="1">
      <c r="A385" s="37"/>
      <c r="B385" s="38" t="str">
        <f>'Master Schedule'!B385</f>
        <v/>
      </c>
      <c r="C385" s="39"/>
      <c r="D385" s="40" t="str">
        <f t="shared" si="1"/>
        <v>Saturday</v>
      </c>
      <c r="E385" s="41"/>
      <c r="F385" s="38"/>
      <c r="G385" s="38"/>
      <c r="H385" s="41"/>
      <c r="I385" s="38"/>
      <c r="J385" s="38"/>
      <c r="K385" s="35"/>
      <c r="L385" s="35"/>
      <c r="M385" s="35"/>
      <c r="N385" s="35"/>
      <c r="O385" s="56"/>
      <c r="P385" s="22" t="str">
        <f t="shared" si="3"/>
        <v/>
      </c>
    </row>
    <row r="386" ht="22.5" customHeight="1">
      <c r="A386" s="37"/>
      <c r="B386" s="38" t="str">
        <f>'Master Schedule'!B386</f>
        <v/>
      </c>
      <c r="C386" s="39"/>
      <c r="D386" s="40" t="str">
        <f t="shared" si="1"/>
        <v>Saturday</v>
      </c>
      <c r="E386" s="41"/>
      <c r="F386" s="38"/>
      <c r="G386" s="38"/>
      <c r="H386" s="41"/>
      <c r="I386" s="38"/>
      <c r="J386" s="38"/>
      <c r="K386" s="32"/>
      <c r="L386" s="32"/>
      <c r="M386" s="32"/>
      <c r="N386" s="32"/>
      <c r="O386" s="56"/>
      <c r="P386" s="22" t="str">
        <f t="shared" si="3"/>
        <v/>
      </c>
    </row>
    <row r="387" ht="22.5" customHeight="1">
      <c r="A387" s="37"/>
      <c r="B387" s="38" t="str">
        <f>'Master Schedule'!B387</f>
        <v/>
      </c>
      <c r="C387" s="39"/>
      <c r="D387" s="40" t="str">
        <f t="shared" si="1"/>
        <v>Saturday</v>
      </c>
      <c r="E387" s="41"/>
      <c r="F387" s="38"/>
      <c r="G387" s="38"/>
      <c r="H387" s="41"/>
      <c r="I387" s="38"/>
      <c r="J387" s="38"/>
      <c r="K387" s="35"/>
      <c r="L387" s="35"/>
      <c r="M387" s="35"/>
      <c r="N387" s="35"/>
      <c r="O387" s="56"/>
      <c r="P387" s="22" t="str">
        <f t="shared" si="3"/>
        <v/>
      </c>
    </row>
    <row r="388" ht="22.5" customHeight="1">
      <c r="A388" s="37"/>
      <c r="B388" s="38" t="str">
        <f>'Master Schedule'!B388</f>
        <v/>
      </c>
      <c r="C388" s="39"/>
      <c r="D388" s="40" t="str">
        <f t="shared" si="1"/>
        <v>Saturday</v>
      </c>
      <c r="E388" s="41"/>
      <c r="F388" s="38"/>
      <c r="G388" s="38"/>
      <c r="H388" s="41"/>
      <c r="I388" s="38"/>
      <c r="J388" s="38"/>
      <c r="K388" s="32"/>
      <c r="L388" s="32"/>
      <c r="M388" s="32"/>
      <c r="N388" s="32"/>
      <c r="O388" s="56"/>
      <c r="P388" s="22" t="str">
        <f t="shared" si="3"/>
        <v/>
      </c>
    </row>
    <row r="389" ht="22.5" customHeight="1">
      <c r="A389" s="37"/>
      <c r="B389" s="38" t="str">
        <f>'Master Schedule'!B389</f>
        <v/>
      </c>
      <c r="C389" s="39"/>
      <c r="D389" s="40" t="str">
        <f t="shared" si="1"/>
        <v>Saturday</v>
      </c>
      <c r="E389" s="41"/>
      <c r="F389" s="38"/>
      <c r="G389" s="38"/>
      <c r="H389" s="41"/>
      <c r="I389" s="38"/>
      <c r="J389" s="38"/>
      <c r="K389" s="35"/>
      <c r="L389" s="35"/>
      <c r="M389" s="35"/>
      <c r="N389" s="35"/>
      <c r="O389" s="56"/>
      <c r="P389" s="22" t="str">
        <f t="shared" si="3"/>
        <v/>
      </c>
    </row>
    <row r="390" ht="22.5" customHeight="1">
      <c r="A390" s="37"/>
      <c r="B390" s="38" t="str">
        <f>'Master Schedule'!B390</f>
        <v/>
      </c>
      <c r="C390" s="39"/>
      <c r="D390" s="40" t="str">
        <f t="shared" si="1"/>
        <v>Saturday</v>
      </c>
      <c r="E390" s="41"/>
      <c r="F390" s="38"/>
      <c r="G390" s="38"/>
      <c r="H390" s="41"/>
      <c r="I390" s="38"/>
      <c r="J390" s="38"/>
      <c r="K390" s="32"/>
      <c r="L390" s="32"/>
      <c r="M390" s="32"/>
      <c r="N390" s="32"/>
      <c r="O390" s="56"/>
      <c r="P390" s="22" t="str">
        <f t="shared" si="3"/>
        <v/>
      </c>
    </row>
    <row r="391" ht="22.5" customHeight="1">
      <c r="A391" s="37"/>
      <c r="B391" s="38" t="str">
        <f>'Master Schedule'!B391</f>
        <v/>
      </c>
      <c r="C391" s="39"/>
      <c r="D391" s="40" t="str">
        <f t="shared" si="1"/>
        <v>Saturday</v>
      </c>
      <c r="E391" s="41"/>
      <c r="F391" s="38"/>
      <c r="G391" s="38"/>
      <c r="H391" s="41"/>
      <c r="I391" s="38"/>
      <c r="J391" s="38"/>
      <c r="K391" s="35"/>
      <c r="L391" s="35"/>
      <c r="M391" s="35"/>
      <c r="N391" s="35"/>
      <c r="O391" s="56"/>
      <c r="P391" s="22" t="str">
        <f t="shared" si="3"/>
        <v/>
      </c>
    </row>
    <row r="392" ht="22.5" customHeight="1">
      <c r="A392" s="37"/>
      <c r="B392" s="38" t="str">
        <f>'Master Schedule'!B392</f>
        <v/>
      </c>
      <c r="C392" s="39"/>
      <c r="D392" s="40" t="str">
        <f t="shared" si="1"/>
        <v>Saturday</v>
      </c>
      <c r="E392" s="41"/>
      <c r="F392" s="38"/>
      <c r="G392" s="38"/>
      <c r="H392" s="41"/>
      <c r="I392" s="38"/>
      <c r="J392" s="38"/>
      <c r="K392" s="32"/>
      <c r="L392" s="32"/>
      <c r="M392" s="32"/>
      <c r="N392" s="32"/>
      <c r="O392" s="56"/>
      <c r="P392" s="22" t="str">
        <f t="shared" si="3"/>
        <v/>
      </c>
    </row>
    <row r="393" ht="22.5" customHeight="1">
      <c r="A393" s="37"/>
      <c r="B393" s="38" t="str">
        <f>'Master Schedule'!B393</f>
        <v/>
      </c>
      <c r="C393" s="39"/>
      <c r="D393" s="40" t="str">
        <f t="shared" si="1"/>
        <v>Saturday</v>
      </c>
      <c r="E393" s="41"/>
      <c r="F393" s="38"/>
      <c r="G393" s="38"/>
      <c r="H393" s="41"/>
      <c r="I393" s="38"/>
      <c r="J393" s="38"/>
      <c r="K393" s="35"/>
      <c r="L393" s="35"/>
      <c r="M393" s="35"/>
      <c r="N393" s="35"/>
      <c r="O393" s="56"/>
      <c r="P393" s="22" t="str">
        <f t="shared" si="3"/>
        <v/>
      </c>
    </row>
    <row r="394" ht="22.5" customHeight="1">
      <c r="A394" s="37"/>
      <c r="B394" s="38" t="str">
        <f>'Master Schedule'!B394</f>
        <v/>
      </c>
      <c r="C394" s="39"/>
      <c r="D394" s="40" t="str">
        <f t="shared" si="1"/>
        <v>Saturday</v>
      </c>
      <c r="E394" s="41"/>
      <c r="F394" s="38"/>
      <c r="G394" s="38"/>
      <c r="H394" s="41"/>
      <c r="I394" s="38"/>
      <c r="J394" s="38"/>
      <c r="K394" s="32"/>
      <c r="L394" s="32"/>
      <c r="M394" s="32"/>
      <c r="N394" s="32"/>
      <c r="O394" s="56"/>
      <c r="P394" s="22" t="str">
        <f t="shared" si="3"/>
        <v/>
      </c>
    </row>
    <row r="395" ht="22.5" customHeight="1">
      <c r="A395" s="37"/>
      <c r="B395" s="38" t="str">
        <f>'Master Schedule'!B395</f>
        <v/>
      </c>
      <c r="C395" s="39"/>
      <c r="D395" s="40" t="str">
        <f t="shared" si="1"/>
        <v>Saturday</v>
      </c>
      <c r="E395" s="41"/>
      <c r="F395" s="38"/>
      <c r="G395" s="38"/>
      <c r="H395" s="41"/>
      <c r="I395" s="38"/>
      <c r="J395" s="38"/>
      <c r="K395" s="35"/>
      <c r="L395" s="35"/>
      <c r="M395" s="35"/>
      <c r="N395" s="35"/>
      <c r="O395" s="56"/>
      <c r="P395" s="22" t="str">
        <f t="shared" si="3"/>
        <v/>
      </c>
    </row>
    <row r="396" ht="22.5" customHeight="1">
      <c r="A396" s="37"/>
      <c r="B396" s="38" t="str">
        <f>'Master Schedule'!B396</f>
        <v/>
      </c>
      <c r="C396" s="39"/>
      <c r="D396" s="40" t="str">
        <f t="shared" si="1"/>
        <v>Saturday</v>
      </c>
      <c r="E396" s="41"/>
      <c r="F396" s="38"/>
      <c r="G396" s="38"/>
      <c r="H396" s="41"/>
      <c r="I396" s="38"/>
      <c r="J396" s="38"/>
      <c r="K396" s="32"/>
      <c r="L396" s="32"/>
      <c r="M396" s="32"/>
      <c r="N396" s="32"/>
      <c r="O396" s="56"/>
      <c r="P396" s="22" t="str">
        <f t="shared" si="3"/>
        <v/>
      </c>
    </row>
    <row r="397" ht="22.5" customHeight="1">
      <c r="A397" s="37"/>
      <c r="B397" s="38" t="str">
        <f>'Master Schedule'!B397</f>
        <v/>
      </c>
      <c r="C397" s="39"/>
      <c r="D397" s="40" t="str">
        <f t="shared" si="1"/>
        <v>Saturday</v>
      </c>
      <c r="E397" s="41"/>
      <c r="F397" s="38"/>
      <c r="G397" s="38"/>
      <c r="H397" s="41"/>
      <c r="I397" s="38"/>
      <c r="J397" s="38"/>
      <c r="K397" s="35"/>
      <c r="L397" s="35"/>
      <c r="M397" s="35"/>
      <c r="N397" s="35"/>
      <c r="O397" s="56"/>
      <c r="P397" s="22" t="str">
        <f t="shared" si="3"/>
        <v/>
      </c>
    </row>
    <row r="398" ht="22.5" customHeight="1">
      <c r="A398" s="37"/>
      <c r="B398" s="38" t="str">
        <f>'Master Schedule'!B398</f>
        <v/>
      </c>
      <c r="C398" s="39"/>
      <c r="D398" s="40" t="str">
        <f t="shared" si="1"/>
        <v>Saturday</v>
      </c>
      <c r="E398" s="41"/>
      <c r="F398" s="38"/>
      <c r="G398" s="38"/>
      <c r="H398" s="41"/>
      <c r="I398" s="38"/>
      <c r="J398" s="38"/>
      <c r="K398" s="32"/>
      <c r="L398" s="32"/>
      <c r="M398" s="32"/>
      <c r="N398" s="32"/>
      <c r="O398" s="56"/>
      <c r="P398" s="22" t="str">
        <f t="shared" si="3"/>
        <v/>
      </c>
    </row>
    <row r="399" ht="22.5" customHeight="1">
      <c r="A399" s="37"/>
      <c r="B399" s="38" t="str">
        <f>'Master Schedule'!B399</f>
        <v/>
      </c>
      <c r="C399" s="39"/>
      <c r="D399" s="40" t="str">
        <f t="shared" si="1"/>
        <v>Saturday</v>
      </c>
      <c r="E399" s="41"/>
      <c r="F399" s="38"/>
      <c r="G399" s="38"/>
      <c r="H399" s="41"/>
      <c r="I399" s="38"/>
      <c r="J399" s="38"/>
      <c r="K399" s="35"/>
      <c r="L399" s="35"/>
      <c r="M399" s="35"/>
      <c r="N399" s="35"/>
      <c r="O399" s="56"/>
      <c r="P399" s="22" t="str">
        <f t="shared" si="3"/>
        <v/>
      </c>
    </row>
    <row r="400" ht="22.5" customHeight="1">
      <c r="A400" s="37"/>
      <c r="B400" s="38" t="str">
        <f>'Master Schedule'!B400</f>
        <v/>
      </c>
      <c r="C400" s="39"/>
      <c r="D400" s="40" t="str">
        <f t="shared" si="1"/>
        <v>Saturday</v>
      </c>
      <c r="E400" s="41"/>
      <c r="F400" s="38"/>
      <c r="G400" s="38"/>
      <c r="H400" s="41"/>
      <c r="I400" s="38"/>
      <c r="J400" s="38"/>
      <c r="K400" s="32"/>
      <c r="L400" s="32"/>
      <c r="M400" s="32"/>
      <c r="N400" s="32"/>
      <c r="O400" s="56"/>
      <c r="P400" s="22" t="str">
        <f t="shared" si="3"/>
        <v/>
      </c>
    </row>
    <row r="401" ht="22.5" customHeight="1">
      <c r="A401" s="37"/>
      <c r="B401" s="38" t="str">
        <f>'Master Schedule'!B401</f>
        <v/>
      </c>
      <c r="C401" s="39"/>
      <c r="D401" s="40" t="str">
        <f t="shared" si="1"/>
        <v>Saturday</v>
      </c>
      <c r="E401" s="41"/>
      <c r="F401" s="38"/>
      <c r="G401" s="38"/>
      <c r="H401" s="41"/>
      <c r="I401" s="38"/>
      <c r="J401" s="38"/>
      <c r="K401" s="35"/>
      <c r="L401" s="35"/>
      <c r="M401" s="35"/>
      <c r="N401" s="35"/>
      <c r="O401" s="56"/>
      <c r="P401" s="22" t="str">
        <f t="shared" si="3"/>
        <v/>
      </c>
    </row>
    <row r="402" ht="22.5" customHeight="1">
      <c r="A402" s="37"/>
      <c r="B402" s="38" t="str">
        <f>'Master Schedule'!B402</f>
        <v/>
      </c>
      <c r="C402" s="39"/>
      <c r="D402" s="40" t="str">
        <f t="shared" si="1"/>
        <v>Saturday</v>
      </c>
      <c r="E402" s="41"/>
      <c r="F402" s="38"/>
      <c r="G402" s="38"/>
      <c r="H402" s="41"/>
      <c r="I402" s="38"/>
      <c r="J402" s="38"/>
      <c r="K402" s="32"/>
      <c r="L402" s="32"/>
      <c r="M402" s="32"/>
      <c r="N402" s="32"/>
      <c r="O402" s="56"/>
      <c r="P402" s="22" t="str">
        <f t="shared" si="3"/>
        <v/>
      </c>
    </row>
    <row r="403" ht="22.5" customHeight="1">
      <c r="A403" s="37"/>
      <c r="B403" s="38" t="str">
        <f>'Master Schedule'!B403</f>
        <v/>
      </c>
      <c r="C403" s="39"/>
      <c r="D403" s="40" t="str">
        <f t="shared" si="1"/>
        <v>Saturday</v>
      </c>
      <c r="E403" s="41"/>
      <c r="F403" s="38"/>
      <c r="G403" s="38"/>
      <c r="H403" s="41"/>
      <c r="I403" s="38"/>
      <c r="J403" s="38"/>
      <c r="K403" s="35"/>
      <c r="L403" s="35"/>
      <c r="M403" s="35"/>
      <c r="N403" s="35"/>
      <c r="O403" s="56"/>
      <c r="P403" s="22" t="str">
        <f t="shared" si="3"/>
        <v/>
      </c>
    </row>
    <row r="404" ht="22.5" customHeight="1">
      <c r="A404" s="37"/>
      <c r="B404" s="38" t="str">
        <f>'Master Schedule'!B404</f>
        <v/>
      </c>
      <c r="C404" s="39"/>
      <c r="D404" s="40" t="str">
        <f t="shared" si="1"/>
        <v>Saturday</v>
      </c>
      <c r="E404" s="41"/>
      <c r="F404" s="38"/>
      <c r="G404" s="38"/>
      <c r="H404" s="41"/>
      <c r="I404" s="38"/>
      <c r="J404" s="38"/>
      <c r="K404" s="32"/>
      <c r="L404" s="32"/>
      <c r="M404" s="32"/>
      <c r="N404" s="32"/>
      <c r="O404" s="56"/>
      <c r="P404" s="22" t="str">
        <f t="shared" si="3"/>
        <v/>
      </c>
    </row>
    <row r="405" ht="22.5" customHeight="1">
      <c r="A405" s="37"/>
      <c r="B405" s="38" t="str">
        <f>'Master Schedule'!B405</f>
        <v/>
      </c>
      <c r="C405" s="39"/>
      <c r="D405" s="40" t="str">
        <f t="shared" si="1"/>
        <v>Saturday</v>
      </c>
      <c r="E405" s="41"/>
      <c r="F405" s="38"/>
      <c r="G405" s="38"/>
      <c r="H405" s="41"/>
      <c r="I405" s="38"/>
      <c r="J405" s="38"/>
      <c r="K405" s="35"/>
      <c r="L405" s="35"/>
      <c r="M405" s="35"/>
      <c r="N405" s="35"/>
      <c r="O405" s="56"/>
      <c r="P405" s="22" t="str">
        <f t="shared" si="3"/>
        <v/>
      </c>
    </row>
    <row r="406" ht="22.5" customHeight="1">
      <c r="A406" s="37"/>
      <c r="B406" s="38" t="str">
        <f>'Master Schedule'!B406</f>
        <v/>
      </c>
      <c r="C406" s="39"/>
      <c r="D406" s="40" t="str">
        <f t="shared" si="1"/>
        <v>Saturday</v>
      </c>
      <c r="E406" s="41"/>
      <c r="F406" s="38"/>
      <c r="G406" s="38"/>
      <c r="H406" s="41"/>
      <c r="I406" s="38"/>
      <c r="J406" s="38"/>
      <c r="K406" s="32"/>
      <c r="L406" s="32"/>
      <c r="M406" s="32"/>
      <c r="N406" s="32"/>
      <c r="O406" s="56"/>
      <c r="P406" s="22" t="str">
        <f t="shared" si="3"/>
        <v/>
      </c>
    </row>
    <row r="407" ht="22.5" customHeight="1">
      <c r="A407" s="37"/>
      <c r="B407" s="38" t="str">
        <f>'Master Schedule'!B407</f>
        <v/>
      </c>
      <c r="C407" s="39"/>
      <c r="D407" s="40" t="str">
        <f t="shared" si="1"/>
        <v>Saturday</v>
      </c>
      <c r="E407" s="41"/>
      <c r="F407" s="38"/>
      <c r="G407" s="38"/>
      <c r="H407" s="41"/>
      <c r="I407" s="38"/>
      <c r="J407" s="38"/>
      <c r="K407" s="35"/>
      <c r="L407" s="35"/>
      <c r="M407" s="35"/>
      <c r="N407" s="35"/>
      <c r="O407" s="56"/>
      <c r="P407" s="22" t="str">
        <f t="shared" si="3"/>
        <v/>
      </c>
    </row>
    <row r="408" ht="22.5" customHeight="1">
      <c r="A408" s="37"/>
      <c r="B408" s="38" t="str">
        <f>'Master Schedule'!B408</f>
        <v/>
      </c>
      <c r="C408" s="39"/>
      <c r="D408" s="40" t="str">
        <f t="shared" si="1"/>
        <v>Saturday</v>
      </c>
      <c r="E408" s="41"/>
      <c r="F408" s="38"/>
      <c r="G408" s="38"/>
      <c r="H408" s="41"/>
      <c r="I408" s="38"/>
      <c r="J408" s="38"/>
      <c r="K408" s="32"/>
      <c r="L408" s="32"/>
      <c r="M408" s="32"/>
      <c r="N408" s="32"/>
      <c r="O408" s="56"/>
      <c r="P408" s="22" t="str">
        <f t="shared" si="3"/>
        <v/>
      </c>
    </row>
    <row r="409" ht="22.5" customHeight="1">
      <c r="A409" s="37"/>
      <c r="B409" s="38" t="str">
        <f>'Master Schedule'!B409</f>
        <v/>
      </c>
      <c r="C409" s="39"/>
      <c r="D409" s="40" t="str">
        <f t="shared" si="1"/>
        <v>Saturday</v>
      </c>
      <c r="E409" s="41"/>
      <c r="F409" s="38"/>
      <c r="G409" s="38"/>
      <c r="H409" s="41"/>
      <c r="I409" s="38"/>
      <c r="J409" s="38"/>
      <c r="K409" s="35"/>
      <c r="L409" s="35"/>
      <c r="M409" s="35"/>
      <c r="N409" s="35"/>
      <c r="O409" s="56"/>
      <c r="P409" s="22" t="str">
        <f t="shared" si="3"/>
        <v/>
      </c>
    </row>
    <row r="410" ht="22.5" customHeight="1">
      <c r="A410" s="37"/>
      <c r="B410" s="38" t="str">
        <f>'Master Schedule'!B410</f>
        <v/>
      </c>
      <c r="C410" s="39"/>
      <c r="D410" s="40" t="str">
        <f t="shared" si="1"/>
        <v>Saturday</v>
      </c>
      <c r="E410" s="41"/>
      <c r="F410" s="38"/>
      <c r="G410" s="38"/>
      <c r="H410" s="41"/>
      <c r="I410" s="38"/>
      <c r="J410" s="38"/>
      <c r="K410" s="32"/>
      <c r="L410" s="32"/>
      <c r="M410" s="32"/>
      <c r="N410" s="32"/>
      <c r="O410" s="56"/>
      <c r="P410" s="22" t="str">
        <f t="shared" si="3"/>
        <v/>
      </c>
    </row>
    <row r="411" ht="22.5" customHeight="1">
      <c r="A411" s="37"/>
      <c r="B411" s="38" t="str">
        <f>'Master Schedule'!B411</f>
        <v/>
      </c>
      <c r="C411" s="39"/>
      <c r="D411" s="40" t="str">
        <f t="shared" si="1"/>
        <v>Saturday</v>
      </c>
      <c r="E411" s="41"/>
      <c r="F411" s="38"/>
      <c r="G411" s="38"/>
      <c r="H411" s="41"/>
      <c r="I411" s="38"/>
      <c r="J411" s="38"/>
      <c r="K411" s="35"/>
      <c r="L411" s="35"/>
      <c r="M411" s="35"/>
      <c r="N411" s="35"/>
      <c r="O411" s="56"/>
      <c r="P411" s="22" t="str">
        <f t="shared" si="3"/>
        <v/>
      </c>
    </row>
    <row r="412" ht="22.5" customHeight="1">
      <c r="A412" s="37"/>
      <c r="B412" s="38" t="str">
        <f>'Master Schedule'!B412</f>
        <v/>
      </c>
      <c r="C412" s="39"/>
      <c r="D412" s="40" t="str">
        <f t="shared" si="1"/>
        <v>Saturday</v>
      </c>
      <c r="E412" s="41"/>
      <c r="F412" s="38"/>
      <c r="G412" s="38"/>
      <c r="H412" s="41"/>
      <c r="I412" s="38"/>
      <c r="J412" s="38"/>
      <c r="K412" s="32"/>
      <c r="L412" s="32"/>
      <c r="M412" s="32"/>
      <c r="N412" s="32"/>
      <c r="O412" s="56"/>
      <c r="P412" s="22" t="str">
        <f t="shared" si="3"/>
        <v/>
      </c>
    </row>
    <row r="413" ht="22.5" customHeight="1">
      <c r="A413" s="37"/>
      <c r="B413" s="38" t="str">
        <f>'Master Schedule'!B413</f>
        <v/>
      </c>
      <c r="C413" s="39"/>
      <c r="D413" s="40" t="str">
        <f t="shared" si="1"/>
        <v>Saturday</v>
      </c>
      <c r="E413" s="41"/>
      <c r="F413" s="38"/>
      <c r="G413" s="38"/>
      <c r="H413" s="41"/>
      <c r="I413" s="38"/>
      <c r="J413" s="38"/>
      <c r="K413" s="35"/>
      <c r="L413" s="35"/>
      <c r="M413" s="35"/>
      <c r="N413" s="35"/>
      <c r="O413" s="56"/>
      <c r="P413" s="22" t="str">
        <f t="shared" si="3"/>
        <v/>
      </c>
    </row>
    <row r="414" ht="22.5" customHeight="1">
      <c r="A414" s="37"/>
      <c r="B414" s="38" t="str">
        <f>'Master Schedule'!B414</f>
        <v/>
      </c>
      <c r="C414" s="39"/>
      <c r="D414" s="40" t="str">
        <f t="shared" si="1"/>
        <v>Saturday</v>
      </c>
      <c r="E414" s="41"/>
      <c r="F414" s="38"/>
      <c r="G414" s="38"/>
      <c r="H414" s="41"/>
      <c r="I414" s="38"/>
      <c r="J414" s="38"/>
      <c r="K414" s="32"/>
      <c r="L414" s="32"/>
      <c r="M414" s="32"/>
      <c r="N414" s="32"/>
      <c r="O414" s="56"/>
      <c r="P414" s="22" t="str">
        <f t="shared" si="3"/>
        <v/>
      </c>
    </row>
    <row r="415" ht="22.5" customHeight="1">
      <c r="A415" s="37"/>
      <c r="B415" s="38" t="str">
        <f>'Master Schedule'!B415</f>
        <v/>
      </c>
      <c r="C415" s="39"/>
      <c r="D415" s="40" t="str">
        <f t="shared" si="1"/>
        <v>Saturday</v>
      </c>
      <c r="E415" s="41"/>
      <c r="F415" s="38"/>
      <c r="G415" s="38"/>
      <c r="H415" s="41"/>
      <c r="I415" s="38"/>
      <c r="J415" s="38"/>
      <c r="K415" s="35"/>
      <c r="L415" s="35"/>
      <c r="M415" s="35"/>
      <c r="N415" s="35"/>
      <c r="O415" s="56"/>
      <c r="P415" s="22" t="str">
        <f t="shared" si="3"/>
        <v/>
      </c>
    </row>
    <row r="416" ht="22.5" customHeight="1">
      <c r="A416" s="37"/>
      <c r="B416" s="38" t="str">
        <f>'Master Schedule'!B416</f>
        <v/>
      </c>
      <c r="C416" s="39"/>
      <c r="D416" s="40" t="str">
        <f t="shared" si="1"/>
        <v>Saturday</v>
      </c>
      <c r="E416" s="41"/>
      <c r="F416" s="38"/>
      <c r="G416" s="38"/>
      <c r="H416" s="41"/>
      <c r="I416" s="38"/>
      <c r="J416" s="38"/>
      <c r="K416" s="32"/>
      <c r="L416" s="32"/>
      <c r="M416" s="32"/>
      <c r="N416" s="32"/>
      <c r="O416" s="56"/>
      <c r="P416" s="22" t="str">
        <f t="shared" si="3"/>
        <v/>
      </c>
    </row>
    <row r="417" ht="22.5" customHeight="1">
      <c r="A417" s="37"/>
      <c r="B417" s="38" t="str">
        <f>'Master Schedule'!B417</f>
        <v/>
      </c>
      <c r="C417" s="39"/>
      <c r="D417" s="40" t="str">
        <f t="shared" si="1"/>
        <v>Saturday</v>
      </c>
      <c r="E417" s="41"/>
      <c r="F417" s="38"/>
      <c r="G417" s="38"/>
      <c r="H417" s="41"/>
      <c r="I417" s="38"/>
      <c r="J417" s="38"/>
      <c r="K417" s="35"/>
      <c r="L417" s="35"/>
      <c r="M417" s="35"/>
      <c r="N417" s="35"/>
      <c r="O417" s="56"/>
      <c r="P417" s="22" t="str">
        <f t="shared" si="3"/>
        <v/>
      </c>
    </row>
    <row r="418" ht="22.5" customHeight="1">
      <c r="A418" s="37"/>
      <c r="B418" s="38" t="str">
        <f>'Master Schedule'!B418</f>
        <v/>
      </c>
      <c r="C418" s="39"/>
      <c r="D418" s="40" t="str">
        <f t="shared" si="1"/>
        <v>Saturday</v>
      </c>
      <c r="E418" s="41"/>
      <c r="F418" s="38"/>
      <c r="G418" s="38"/>
      <c r="H418" s="41"/>
      <c r="I418" s="38"/>
      <c r="J418" s="38"/>
      <c r="K418" s="32"/>
      <c r="L418" s="32"/>
      <c r="M418" s="32"/>
      <c r="N418" s="32"/>
      <c r="O418" s="56"/>
      <c r="P418" s="22" t="str">
        <f t="shared" si="3"/>
        <v/>
      </c>
    </row>
    <row r="419" ht="22.5" customHeight="1">
      <c r="A419" s="37"/>
      <c r="B419" s="38" t="str">
        <f>'Master Schedule'!B419</f>
        <v/>
      </c>
      <c r="C419" s="39"/>
      <c r="D419" s="40" t="str">
        <f t="shared" si="1"/>
        <v>Saturday</v>
      </c>
      <c r="E419" s="41"/>
      <c r="F419" s="38"/>
      <c r="G419" s="38"/>
      <c r="H419" s="41"/>
      <c r="I419" s="38"/>
      <c r="J419" s="38"/>
      <c r="K419" s="35"/>
      <c r="L419" s="35"/>
      <c r="M419" s="35"/>
      <c r="N419" s="35"/>
      <c r="O419" s="56"/>
      <c r="P419" s="22" t="str">
        <f t="shared" si="3"/>
        <v/>
      </c>
    </row>
    <row r="420" ht="22.5" customHeight="1">
      <c r="A420" s="37"/>
      <c r="B420" s="38" t="str">
        <f>'Master Schedule'!B420</f>
        <v/>
      </c>
      <c r="C420" s="39"/>
      <c r="D420" s="40" t="str">
        <f t="shared" si="1"/>
        <v>Saturday</v>
      </c>
      <c r="E420" s="41"/>
      <c r="F420" s="38"/>
      <c r="G420" s="38"/>
      <c r="H420" s="41"/>
      <c r="I420" s="38"/>
      <c r="J420" s="38"/>
      <c r="K420" s="32"/>
      <c r="L420" s="32"/>
      <c r="M420" s="32"/>
      <c r="N420" s="32"/>
      <c r="O420" s="56"/>
      <c r="P420" s="22" t="str">
        <f t="shared" si="3"/>
        <v/>
      </c>
    </row>
    <row r="421" ht="22.5" customHeight="1">
      <c r="A421" s="37"/>
      <c r="B421" s="38" t="str">
        <f>'Master Schedule'!B421</f>
        <v/>
      </c>
      <c r="C421" s="39"/>
      <c r="D421" s="40" t="str">
        <f t="shared" si="1"/>
        <v>Saturday</v>
      </c>
      <c r="E421" s="41"/>
      <c r="F421" s="38"/>
      <c r="G421" s="38"/>
      <c r="H421" s="41"/>
      <c r="I421" s="38"/>
      <c r="J421" s="38"/>
      <c r="K421" s="35"/>
      <c r="L421" s="35"/>
      <c r="M421" s="35"/>
      <c r="N421" s="35"/>
      <c r="O421" s="56"/>
      <c r="P421" s="22" t="str">
        <f t="shared" si="3"/>
        <v/>
      </c>
    </row>
    <row r="422" ht="22.5" customHeight="1">
      <c r="A422" s="37"/>
      <c r="B422" s="38" t="str">
        <f>'Master Schedule'!B422</f>
        <v/>
      </c>
      <c r="C422" s="39"/>
      <c r="D422" s="40" t="str">
        <f t="shared" si="1"/>
        <v>Saturday</v>
      </c>
      <c r="E422" s="41"/>
      <c r="F422" s="38"/>
      <c r="G422" s="38"/>
      <c r="H422" s="41"/>
      <c r="I422" s="38"/>
      <c r="J422" s="38"/>
      <c r="K422" s="32"/>
      <c r="L422" s="32"/>
      <c r="M422" s="32"/>
      <c r="N422" s="32"/>
      <c r="O422" s="56"/>
      <c r="P422" s="22" t="str">
        <f t="shared" si="3"/>
        <v/>
      </c>
    </row>
    <row r="423" ht="22.5" customHeight="1">
      <c r="A423" s="37"/>
      <c r="B423" s="38" t="str">
        <f>'Master Schedule'!B423</f>
        <v/>
      </c>
      <c r="C423" s="39"/>
      <c r="D423" s="40" t="str">
        <f t="shared" si="1"/>
        <v>Saturday</v>
      </c>
      <c r="E423" s="41"/>
      <c r="F423" s="38"/>
      <c r="G423" s="38"/>
      <c r="H423" s="41"/>
      <c r="I423" s="38"/>
      <c r="J423" s="38"/>
      <c r="K423" s="35"/>
      <c r="L423" s="35"/>
      <c r="M423" s="35"/>
      <c r="N423" s="35"/>
      <c r="O423" s="56"/>
      <c r="P423" s="22" t="str">
        <f t="shared" si="3"/>
        <v/>
      </c>
    </row>
    <row r="424" ht="22.5" customHeight="1">
      <c r="A424" s="37"/>
      <c r="B424" s="38" t="str">
        <f>'Master Schedule'!B424</f>
        <v/>
      </c>
      <c r="C424" s="39"/>
      <c r="D424" s="40" t="str">
        <f t="shared" si="1"/>
        <v>Saturday</v>
      </c>
      <c r="E424" s="41"/>
      <c r="F424" s="38"/>
      <c r="G424" s="38"/>
      <c r="H424" s="41"/>
      <c r="I424" s="38"/>
      <c r="J424" s="38"/>
      <c r="K424" s="32"/>
      <c r="L424" s="32"/>
      <c r="M424" s="32"/>
      <c r="N424" s="32"/>
      <c r="O424" s="56"/>
      <c r="P424" s="22" t="str">
        <f t="shared" si="3"/>
        <v/>
      </c>
    </row>
    <row r="425" ht="22.5" customHeight="1">
      <c r="A425" s="37"/>
      <c r="B425" s="38" t="str">
        <f>'Master Schedule'!B425</f>
        <v/>
      </c>
      <c r="C425" s="39"/>
      <c r="D425" s="40" t="str">
        <f t="shared" si="1"/>
        <v>Saturday</v>
      </c>
      <c r="E425" s="41"/>
      <c r="F425" s="38"/>
      <c r="G425" s="38"/>
      <c r="H425" s="41"/>
      <c r="I425" s="38"/>
      <c r="J425" s="38"/>
      <c r="K425" s="35"/>
      <c r="L425" s="35"/>
      <c r="M425" s="35"/>
      <c r="N425" s="35"/>
      <c r="O425" s="56"/>
      <c r="P425" s="22" t="str">
        <f t="shared" si="3"/>
        <v/>
      </c>
    </row>
    <row r="426" ht="22.5" customHeight="1">
      <c r="A426" s="37"/>
      <c r="B426" s="38" t="str">
        <f>'Master Schedule'!B426</f>
        <v/>
      </c>
      <c r="C426" s="39"/>
      <c r="D426" s="40" t="str">
        <f t="shared" si="1"/>
        <v>Saturday</v>
      </c>
      <c r="E426" s="41"/>
      <c r="F426" s="38"/>
      <c r="G426" s="38"/>
      <c r="H426" s="41"/>
      <c r="I426" s="38"/>
      <c r="J426" s="38"/>
      <c r="K426" s="32"/>
      <c r="L426" s="32"/>
      <c r="M426" s="32"/>
      <c r="N426" s="32"/>
      <c r="O426" s="56"/>
      <c r="P426" s="22" t="str">
        <f t="shared" si="3"/>
        <v/>
      </c>
    </row>
    <row r="427" ht="22.5" customHeight="1">
      <c r="A427" s="37"/>
      <c r="B427" s="38" t="str">
        <f>'Master Schedule'!B427</f>
        <v/>
      </c>
      <c r="C427" s="39"/>
      <c r="D427" s="40" t="str">
        <f t="shared" si="1"/>
        <v>Saturday</v>
      </c>
      <c r="E427" s="41"/>
      <c r="F427" s="38"/>
      <c r="G427" s="38"/>
      <c r="H427" s="41"/>
      <c r="I427" s="38"/>
      <c r="J427" s="38"/>
      <c r="K427" s="35"/>
      <c r="L427" s="35"/>
      <c r="M427" s="35"/>
      <c r="N427" s="35"/>
      <c r="O427" s="56"/>
      <c r="P427" s="22" t="str">
        <f t="shared" si="3"/>
        <v/>
      </c>
    </row>
    <row r="428" ht="22.5" customHeight="1">
      <c r="A428" s="37"/>
      <c r="B428" s="38" t="str">
        <f>'Master Schedule'!B428</f>
        <v/>
      </c>
      <c r="C428" s="39"/>
      <c r="D428" s="40" t="str">
        <f t="shared" si="1"/>
        <v>Saturday</v>
      </c>
      <c r="E428" s="41"/>
      <c r="F428" s="38"/>
      <c r="G428" s="38"/>
      <c r="H428" s="41"/>
      <c r="I428" s="38"/>
      <c r="J428" s="38"/>
      <c r="K428" s="32"/>
      <c r="L428" s="32"/>
      <c r="M428" s="32"/>
      <c r="N428" s="32"/>
      <c r="O428" s="56"/>
      <c r="P428" s="22" t="str">
        <f t="shared" si="3"/>
        <v/>
      </c>
    </row>
    <row r="429" ht="22.5" customHeight="1">
      <c r="A429" s="37"/>
      <c r="B429" s="38" t="str">
        <f>'Master Schedule'!B429</f>
        <v/>
      </c>
      <c r="C429" s="39"/>
      <c r="D429" s="40" t="str">
        <f t="shared" si="1"/>
        <v>Saturday</v>
      </c>
      <c r="E429" s="41"/>
      <c r="F429" s="38"/>
      <c r="G429" s="38"/>
      <c r="H429" s="41"/>
      <c r="I429" s="38"/>
      <c r="J429" s="38"/>
      <c r="K429" s="35"/>
      <c r="L429" s="35"/>
      <c r="M429" s="35"/>
      <c r="N429" s="35"/>
      <c r="O429" s="56"/>
      <c r="P429" s="22" t="str">
        <f t="shared" si="3"/>
        <v/>
      </c>
    </row>
    <row r="430" ht="22.5" customHeight="1">
      <c r="A430" s="37"/>
      <c r="B430" s="38" t="str">
        <f>'Master Schedule'!B430</f>
        <v/>
      </c>
      <c r="C430" s="39"/>
      <c r="D430" s="40" t="str">
        <f t="shared" si="1"/>
        <v>Saturday</v>
      </c>
      <c r="E430" s="41"/>
      <c r="F430" s="38"/>
      <c r="G430" s="38"/>
      <c r="H430" s="41"/>
      <c r="I430" s="38"/>
      <c r="J430" s="38"/>
      <c r="K430" s="32"/>
      <c r="L430" s="32"/>
      <c r="M430" s="32"/>
      <c r="N430" s="32"/>
      <c r="O430" s="56"/>
      <c r="P430" s="22" t="str">
        <f t="shared" si="3"/>
        <v/>
      </c>
    </row>
    <row r="431" ht="22.5" customHeight="1">
      <c r="A431" s="37"/>
      <c r="B431" s="38" t="str">
        <f>'Master Schedule'!B431</f>
        <v/>
      </c>
      <c r="C431" s="39"/>
      <c r="D431" s="40" t="str">
        <f t="shared" si="1"/>
        <v>Saturday</v>
      </c>
      <c r="E431" s="41"/>
      <c r="F431" s="38"/>
      <c r="G431" s="38"/>
      <c r="H431" s="41"/>
      <c r="I431" s="38"/>
      <c r="J431" s="38"/>
      <c r="K431" s="35"/>
      <c r="L431" s="35"/>
      <c r="M431" s="35"/>
      <c r="N431" s="35"/>
      <c r="O431" s="56"/>
      <c r="P431" s="22" t="str">
        <f t="shared" si="3"/>
        <v/>
      </c>
    </row>
    <row r="432" ht="22.5" customHeight="1">
      <c r="A432" s="37"/>
      <c r="B432" s="38" t="str">
        <f>'Master Schedule'!B432</f>
        <v/>
      </c>
      <c r="C432" s="39"/>
      <c r="D432" s="40" t="str">
        <f t="shared" si="1"/>
        <v>Saturday</v>
      </c>
      <c r="E432" s="41"/>
      <c r="F432" s="38"/>
      <c r="G432" s="38"/>
      <c r="H432" s="41"/>
      <c r="I432" s="38"/>
      <c r="J432" s="38"/>
      <c r="K432" s="32"/>
      <c r="L432" s="32"/>
      <c r="M432" s="32"/>
      <c r="N432" s="32"/>
      <c r="O432" s="56"/>
      <c r="P432" s="22" t="str">
        <f t="shared" si="3"/>
        <v/>
      </c>
    </row>
    <row r="433" ht="22.5" customHeight="1">
      <c r="A433" s="37"/>
      <c r="B433" s="38" t="str">
        <f>'Master Schedule'!B433</f>
        <v/>
      </c>
      <c r="C433" s="39"/>
      <c r="D433" s="40" t="str">
        <f t="shared" si="1"/>
        <v>Saturday</v>
      </c>
      <c r="E433" s="41"/>
      <c r="F433" s="38"/>
      <c r="G433" s="38"/>
      <c r="H433" s="41"/>
      <c r="I433" s="38"/>
      <c r="J433" s="38"/>
      <c r="K433" s="35"/>
      <c r="L433" s="35"/>
      <c r="M433" s="35"/>
      <c r="N433" s="35"/>
      <c r="O433" s="56"/>
      <c r="P433" s="22" t="str">
        <f t="shared" si="3"/>
        <v/>
      </c>
    </row>
    <row r="434" ht="22.5" customHeight="1">
      <c r="A434" s="37"/>
      <c r="B434" s="38" t="str">
        <f>'Master Schedule'!B434</f>
        <v/>
      </c>
      <c r="C434" s="39"/>
      <c r="D434" s="40" t="str">
        <f t="shared" si="1"/>
        <v>Saturday</v>
      </c>
      <c r="E434" s="41"/>
      <c r="F434" s="38"/>
      <c r="G434" s="38"/>
      <c r="H434" s="41"/>
      <c r="I434" s="38"/>
      <c r="J434" s="38"/>
      <c r="K434" s="32"/>
      <c r="L434" s="32"/>
      <c r="M434" s="32"/>
      <c r="N434" s="32"/>
      <c r="O434" s="56"/>
      <c r="P434" s="22" t="str">
        <f t="shared" si="3"/>
        <v/>
      </c>
    </row>
    <row r="435" ht="22.5" customHeight="1">
      <c r="A435" s="37"/>
      <c r="B435" s="38" t="str">
        <f>'Master Schedule'!B435</f>
        <v/>
      </c>
      <c r="C435" s="39"/>
      <c r="D435" s="40" t="str">
        <f t="shared" si="1"/>
        <v>Saturday</v>
      </c>
      <c r="E435" s="41"/>
      <c r="F435" s="38"/>
      <c r="G435" s="38"/>
      <c r="H435" s="41"/>
      <c r="I435" s="38"/>
      <c r="J435" s="38"/>
      <c r="K435" s="35"/>
      <c r="L435" s="35"/>
      <c r="M435" s="35"/>
      <c r="N435" s="35"/>
      <c r="O435" s="56"/>
      <c r="P435" s="22" t="str">
        <f t="shared" si="3"/>
        <v/>
      </c>
    </row>
    <row r="436" ht="22.5" customHeight="1">
      <c r="A436" s="37"/>
      <c r="B436" s="38" t="str">
        <f>'Master Schedule'!B436</f>
        <v/>
      </c>
      <c r="C436" s="39"/>
      <c r="D436" s="40" t="str">
        <f t="shared" si="1"/>
        <v>Saturday</v>
      </c>
      <c r="E436" s="41"/>
      <c r="F436" s="38"/>
      <c r="G436" s="38"/>
      <c r="H436" s="41"/>
      <c r="I436" s="38"/>
      <c r="J436" s="38"/>
      <c r="K436" s="32"/>
      <c r="L436" s="32"/>
      <c r="M436" s="32"/>
      <c r="N436" s="32"/>
      <c r="O436" s="56"/>
      <c r="P436" s="22" t="str">
        <f t="shared" si="3"/>
        <v/>
      </c>
    </row>
    <row r="437" ht="22.5" customHeight="1">
      <c r="A437" s="37"/>
      <c r="B437" s="38" t="str">
        <f>'Master Schedule'!B437</f>
        <v/>
      </c>
      <c r="C437" s="39"/>
      <c r="D437" s="40" t="str">
        <f t="shared" si="1"/>
        <v>Saturday</v>
      </c>
      <c r="E437" s="41"/>
      <c r="F437" s="38"/>
      <c r="G437" s="38"/>
      <c r="H437" s="41"/>
      <c r="I437" s="38"/>
      <c r="J437" s="38"/>
      <c r="K437" s="35"/>
      <c r="L437" s="35"/>
      <c r="M437" s="35"/>
      <c r="N437" s="35"/>
      <c r="O437" s="56"/>
      <c r="P437" s="22" t="str">
        <f t="shared" si="3"/>
        <v/>
      </c>
    </row>
    <row r="438" ht="22.5" customHeight="1">
      <c r="A438" s="37"/>
      <c r="B438" s="38" t="str">
        <f>'Master Schedule'!B438</f>
        <v/>
      </c>
      <c r="C438" s="39"/>
      <c r="D438" s="40" t="str">
        <f t="shared" si="1"/>
        <v>Saturday</v>
      </c>
      <c r="E438" s="41"/>
      <c r="F438" s="38"/>
      <c r="G438" s="38"/>
      <c r="H438" s="41"/>
      <c r="I438" s="38"/>
      <c r="J438" s="38"/>
      <c r="K438" s="32"/>
      <c r="L438" s="32"/>
      <c r="M438" s="32"/>
      <c r="N438" s="32"/>
      <c r="O438" s="56"/>
      <c r="P438" s="22" t="str">
        <f t="shared" si="3"/>
        <v/>
      </c>
    </row>
    <row r="439" ht="22.5" customHeight="1">
      <c r="A439" s="37"/>
      <c r="B439" s="38" t="str">
        <f>'Master Schedule'!B439</f>
        <v/>
      </c>
      <c r="C439" s="39"/>
      <c r="D439" s="40" t="str">
        <f t="shared" si="1"/>
        <v>Saturday</v>
      </c>
      <c r="E439" s="41"/>
      <c r="F439" s="38"/>
      <c r="G439" s="38"/>
      <c r="H439" s="41"/>
      <c r="I439" s="38"/>
      <c r="J439" s="38"/>
      <c r="K439" s="35"/>
      <c r="L439" s="35"/>
      <c r="M439" s="35"/>
      <c r="N439" s="35"/>
      <c r="O439" s="56"/>
      <c r="P439" s="22" t="str">
        <f t="shared" si="3"/>
        <v/>
      </c>
    </row>
    <row r="440" ht="22.5" customHeight="1">
      <c r="A440" s="37"/>
      <c r="B440" s="38" t="str">
        <f>'Master Schedule'!B440</f>
        <v/>
      </c>
      <c r="C440" s="39"/>
      <c r="D440" s="40" t="str">
        <f t="shared" si="1"/>
        <v>Saturday</v>
      </c>
      <c r="E440" s="41"/>
      <c r="F440" s="38"/>
      <c r="G440" s="38"/>
      <c r="H440" s="41"/>
      <c r="I440" s="38"/>
      <c r="J440" s="38"/>
      <c r="K440" s="32"/>
      <c r="L440" s="32"/>
      <c r="M440" s="32"/>
      <c r="N440" s="32"/>
      <c r="O440" s="56"/>
      <c r="P440" s="22" t="str">
        <f t="shared" si="3"/>
        <v/>
      </c>
    </row>
    <row r="441" ht="22.5" customHeight="1">
      <c r="A441" s="37"/>
      <c r="B441" s="38" t="str">
        <f>'Master Schedule'!B441</f>
        <v/>
      </c>
      <c r="C441" s="39"/>
      <c r="D441" s="40" t="str">
        <f t="shared" si="1"/>
        <v>Saturday</v>
      </c>
      <c r="E441" s="41"/>
      <c r="F441" s="38"/>
      <c r="G441" s="38"/>
      <c r="H441" s="41"/>
      <c r="I441" s="38"/>
      <c r="J441" s="38"/>
      <c r="K441" s="35"/>
      <c r="L441" s="35"/>
      <c r="M441" s="35"/>
      <c r="N441" s="35"/>
      <c r="O441" s="56"/>
      <c r="P441" s="22" t="str">
        <f t="shared" si="3"/>
        <v/>
      </c>
    </row>
    <row r="442" ht="22.5" customHeight="1">
      <c r="A442" s="37"/>
      <c r="B442" s="38" t="str">
        <f>'Master Schedule'!B442</f>
        <v/>
      </c>
      <c r="C442" s="39"/>
      <c r="D442" s="40" t="str">
        <f t="shared" si="1"/>
        <v>Saturday</v>
      </c>
      <c r="E442" s="41"/>
      <c r="F442" s="38"/>
      <c r="G442" s="38"/>
      <c r="H442" s="41"/>
      <c r="I442" s="38"/>
      <c r="J442" s="38"/>
      <c r="K442" s="32"/>
      <c r="L442" s="32"/>
      <c r="M442" s="32"/>
      <c r="N442" s="32"/>
      <c r="O442" s="56"/>
      <c r="P442" s="22" t="str">
        <f t="shared" si="3"/>
        <v/>
      </c>
    </row>
    <row r="443" ht="22.5" customHeight="1">
      <c r="A443" s="37"/>
      <c r="B443" s="38" t="str">
        <f>'Master Schedule'!B443</f>
        <v/>
      </c>
      <c r="C443" s="39"/>
      <c r="D443" s="40" t="str">
        <f t="shared" si="1"/>
        <v>Saturday</v>
      </c>
      <c r="E443" s="41"/>
      <c r="F443" s="38"/>
      <c r="G443" s="38"/>
      <c r="H443" s="41"/>
      <c r="I443" s="38"/>
      <c r="J443" s="38"/>
      <c r="K443" s="35"/>
      <c r="L443" s="35"/>
      <c r="M443" s="35"/>
      <c r="N443" s="35"/>
      <c r="O443" s="56"/>
      <c r="P443" s="22" t="str">
        <f t="shared" si="3"/>
        <v/>
      </c>
    </row>
    <row r="444" ht="22.5" customHeight="1">
      <c r="A444" s="37"/>
      <c r="B444" s="38" t="str">
        <f>'Master Schedule'!B444</f>
        <v/>
      </c>
      <c r="C444" s="39"/>
      <c r="D444" s="40" t="str">
        <f t="shared" si="1"/>
        <v>Saturday</v>
      </c>
      <c r="E444" s="41"/>
      <c r="F444" s="38"/>
      <c r="G444" s="38"/>
      <c r="H444" s="41"/>
      <c r="I444" s="38"/>
      <c r="J444" s="38"/>
      <c r="K444" s="32"/>
      <c r="L444" s="32"/>
      <c r="M444" s="32"/>
      <c r="N444" s="32"/>
      <c r="O444" s="56"/>
      <c r="P444" s="22" t="str">
        <f t="shared" si="3"/>
        <v/>
      </c>
    </row>
    <row r="445" ht="22.5" customHeight="1">
      <c r="A445" s="37"/>
      <c r="B445" s="38" t="str">
        <f>'Master Schedule'!B445</f>
        <v/>
      </c>
      <c r="C445" s="39"/>
      <c r="D445" s="40" t="str">
        <f t="shared" si="1"/>
        <v>Saturday</v>
      </c>
      <c r="E445" s="41"/>
      <c r="F445" s="38"/>
      <c r="G445" s="38"/>
      <c r="H445" s="41"/>
      <c r="I445" s="38"/>
      <c r="J445" s="38"/>
      <c r="K445" s="35"/>
      <c r="L445" s="35"/>
      <c r="M445" s="35"/>
      <c r="N445" s="35"/>
      <c r="O445" s="56"/>
      <c r="P445" s="22" t="str">
        <f t="shared" si="3"/>
        <v/>
      </c>
    </row>
    <row r="446" ht="22.5" customHeight="1">
      <c r="A446" s="37"/>
      <c r="B446" s="38" t="str">
        <f>'Master Schedule'!B446</f>
        <v/>
      </c>
      <c r="C446" s="39"/>
      <c r="D446" s="40" t="str">
        <f t="shared" si="1"/>
        <v>Saturday</v>
      </c>
      <c r="E446" s="41"/>
      <c r="F446" s="38"/>
      <c r="G446" s="38"/>
      <c r="H446" s="41"/>
      <c r="I446" s="38"/>
      <c r="J446" s="38"/>
      <c r="K446" s="32"/>
      <c r="L446" s="32"/>
      <c r="M446" s="32"/>
      <c r="N446" s="32"/>
      <c r="O446" s="56"/>
      <c r="P446" s="22" t="str">
        <f t="shared" si="3"/>
        <v/>
      </c>
    </row>
    <row r="447" ht="22.5" customHeight="1">
      <c r="A447" s="37"/>
      <c r="B447" s="38" t="str">
        <f>'Master Schedule'!B447</f>
        <v/>
      </c>
      <c r="C447" s="39"/>
      <c r="D447" s="40" t="str">
        <f t="shared" si="1"/>
        <v>Saturday</v>
      </c>
      <c r="E447" s="41"/>
      <c r="F447" s="38"/>
      <c r="G447" s="38"/>
      <c r="H447" s="41"/>
      <c r="I447" s="38"/>
      <c r="J447" s="38"/>
      <c r="K447" s="35"/>
      <c r="L447" s="35"/>
      <c r="M447" s="35"/>
      <c r="N447" s="35"/>
      <c r="O447" s="56"/>
      <c r="P447" s="22" t="str">
        <f t="shared" si="3"/>
        <v/>
      </c>
    </row>
    <row r="448" ht="22.5" customHeight="1">
      <c r="A448" s="37"/>
      <c r="B448" s="38" t="str">
        <f>'Master Schedule'!B448</f>
        <v/>
      </c>
      <c r="C448" s="39"/>
      <c r="D448" s="40" t="str">
        <f t="shared" si="1"/>
        <v>Saturday</v>
      </c>
      <c r="E448" s="41"/>
      <c r="F448" s="38"/>
      <c r="G448" s="38"/>
      <c r="H448" s="41"/>
      <c r="I448" s="38"/>
      <c r="J448" s="38"/>
      <c r="K448" s="32"/>
      <c r="L448" s="32"/>
      <c r="M448" s="32"/>
      <c r="N448" s="32"/>
      <c r="O448" s="56"/>
      <c r="P448" s="22" t="str">
        <f t="shared" si="3"/>
        <v/>
      </c>
    </row>
    <row r="449" ht="22.5" customHeight="1">
      <c r="A449" s="37"/>
      <c r="B449" s="38" t="str">
        <f>'Master Schedule'!B449</f>
        <v/>
      </c>
      <c r="C449" s="39"/>
      <c r="D449" s="40" t="str">
        <f t="shared" si="1"/>
        <v>Saturday</v>
      </c>
      <c r="E449" s="41"/>
      <c r="F449" s="38"/>
      <c r="G449" s="38"/>
      <c r="H449" s="41"/>
      <c r="I449" s="38"/>
      <c r="J449" s="38"/>
      <c r="K449" s="35"/>
      <c r="L449" s="35"/>
      <c r="M449" s="35"/>
      <c r="N449" s="35"/>
      <c r="O449" s="56"/>
      <c r="P449" s="22" t="str">
        <f t="shared" si="3"/>
        <v/>
      </c>
    </row>
    <row r="450" ht="22.5" customHeight="1">
      <c r="A450" s="37"/>
      <c r="B450" s="38" t="str">
        <f>'Master Schedule'!B450</f>
        <v/>
      </c>
      <c r="C450" s="39"/>
      <c r="D450" s="40" t="str">
        <f t="shared" si="1"/>
        <v>Saturday</v>
      </c>
      <c r="E450" s="41"/>
      <c r="F450" s="38"/>
      <c r="G450" s="38"/>
      <c r="H450" s="41"/>
      <c r="I450" s="38"/>
      <c r="J450" s="38"/>
      <c r="K450" s="32"/>
      <c r="L450" s="32"/>
      <c r="M450" s="32"/>
      <c r="N450" s="32"/>
      <c r="O450" s="56"/>
      <c r="P450" s="22" t="str">
        <f t="shared" si="3"/>
        <v/>
      </c>
    </row>
    <row r="451" ht="22.5" customHeight="1">
      <c r="A451" s="37"/>
      <c r="B451" s="38" t="str">
        <f>'Master Schedule'!B451</f>
        <v/>
      </c>
      <c r="C451" s="39"/>
      <c r="D451" s="40" t="str">
        <f t="shared" si="1"/>
        <v>Saturday</v>
      </c>
      <c r="E451" s="41"/>
      <c r="F451" s="38"/>
      <c r="G451" s="38"/>
      <c r="H451" s="41"/>
      <c r="I451" s="38"/>
      <c r="J451" s="38"/>
      <c r="K451" s="35"/>
      <c r="L451" s="35"/>
      <c r="M451" s="35"/>
      <c r="N451" s="35"/>
      <c r="O451" s="56"/>
      <c r="P451" s="22" t="str">
        <f t="shared" si="3"/>
        <v/>
      </c>
    </row>
    <row r="452" ht="22.5" customHeight="1">
      <c r="A452" s="37"/>
      <c r="B452" s="38" t="str">
        <f>'Master Schedule'!B452</f>
        <v/>
      </c>
      <c r="C452" s="39"/>
      <c r="D452" s="40" t="str">
        <f t="shared" si="1"/>
        <v>Saturday</v>
      </c>
      <c r="E452" s="41"/>
      <c r="F452" s="38"/>
      <c r="G452" s="38"/>
      <c r="H452" s="41"/>
      <c r="I452" s="38"/>
      <c r="J452" s="38"/>
      <c r="K452" s="32"/>
      <c r="L452" s="32"/>
      <c r="M452" s="32"/>
      <c r="N452" s="32"/>
      <c r="O452" s="56"/>
      <c r="P452" s="22" t="str">
        <f t="shared" si="3"/>
        <v/>
      </c>
    </row>
    <row r="453" ht="22.5" customHeight="1">
      <c r="A453" s="37"/>
      <c r="B453" s="38" t="str">
        <f>'Master Schedule'!B453</f>
        <v/>
      </c>
      <c r="C453" s="39"/>
      <c r="D453" s="40" t="str">
        <f t="shared" si="1"/>
        <v>Saturday</v>
      </c>
      <c r="E453" s="41"/>
      <c r="F453" s="38"/>
      <c r="G453" s="38"/>
      <c r="H453" s="41"/>
      <c r="I453" s="38"/>
      <c r="J453" s="38"/>
      <c r="K453" s="35"/>
      <c r="L453" s="35"/>
      <c r="M453" s="35"/>
      <c r="N453" s="35"/>
      <c r="O453" s="56"/>
      <c r="P453" s="22" t="str">
        <f t="shared" si="3"/>
        <v/>
      </c>
    </row>
    <row r="454" ht="22.5" customHeight="1">
      <c r="A454" s="37"/>
      <c r="B454" s="38" t="str">
        <f>'Master Schedule'!B454</f>
        <v/>
      </c>
      <c r="C454" s="39"/>
      <c r="D454" s="40" t="str">
        <f t="shared" si="1"/>
        <v>Saturday</v>
      </c>
      <c r="E454" s="41"/>
      <c r="F454" s="38"/>
      <c r="G454" s="38"/>
      <c r="H454" s="41"/>
      <c r="I454" s="38"/>
      <c r="J454" s="38"/>
      <c r="K454" s="32"/>
      <c r="L454" s="32"/>
      <c r="M454" s="32"/>
      <c r="N454" s="32"/>
      <c r="O454" s="56"/>
      <c r="P454" s="22" t="str">
        <f t="shared" si="3"/>
        <v/>
      </c>
    </row>
    <row r="455" ht="22.5" customHeight="1">
      <c r="A455" s="37"/>
      <c r="B455" s="38" t="str">
        <f>'Master Schedule'!B455</f>
        <v/>
      </c>
      <c r="C455" s="39"/>
      <c r="D455" s="40" t="str">
        <f t="shared" si="1"/>
        <v>Saturday</v>
      </c>
      <c r="E455" s="41"/>
      <c r="F455" s="38"/>
      <c r="G455" s="38"/>
      <c r="H455" s="41"/>
      <c r="I455" s="38"/>
      <c r="J455" s="38"/>
      <c r="K455" s="35"/>
      <c r="L455" s="35"/>
      <c r="M455" s="35"/>
      <c r="N455" s="35"/>
      <c r="O455" s="56"/>
      <c r="P455" s="22" t="str">
        <f t="shared" si="3"/>
        <v/>
      </c>
    </row>
    <row r="456" ht="22.5" customHeight="1">
      <c r="A456" s="37"/>
      <c r="B456" s="38" t="str">
        <f>'Master Schedule'!B456</f>
        <v/>
      </c>
      <c r="C456" s="39"/>
      <c r="D456" s="40" t="str">
        <f t="shared" si="1"/>
        <v>Saturday</v>
      </c>
      <c r="E456" s="41"/>
      <c r="F456" s="38"/>
      <c r="G456" s="38"/>
      <c r="H456" s="41"/>
      <c r="I456" s="38"/>
      <c r="J456" s="38"/>
      <c r="K456" s="32"/>
      <c r="L456" s="32"/>
      <c r="M456" s="32"/>
      <c r="N456" s="32"/>
      <c r="O456" s="56"/>
      <c r="P456" s="22" t="str">
        <f t="shared" si="3"/>
        <v/>
      </c>
    </row>
    <row r="457" ht="22.5" customHeight="1">
      <c r="A457" s="37"/>
      <c r="B457" s="38" t="str">
        <f>'Master Schedule'!B457</f>
        <v/>
      </c>
      <c r="C457" s="39"/>
      <c r="D457" s="40" t="str">
        <f t="shared" si="1"/>
        <v>Saturday</v>
      </c>
      <c r="E457" s="41"/>
      <c r="F457" s="38"/>
      <c r="G457" s="38"/>
      <c r="H457" s="41"/>
      <c r="I457" s="38"/>
      <c r="J457" s="38"/>
      <c r="K457" s="35"/>
      <c r="L457" s="35"/>
      <c r="M457" s="35"/>
      <c r="N457" s="35"/>
      <c r="O457" s="56"/>
      <c r="P457" s="22" t="str">
        <f t="shared" si="3"/>
        <v/>
      </c>
    </row>
    <row r="458" ht="22.5" customHeight="1">
      <c r="A458" s="37"/>
      <c r="B458" s="38" t="str">
        <f>'Master Schedule'!B458</f>
        <v/>
      </c>
      <c r="C458" s="39"/>
      <c r="D458" s="40" t="str">
        <f t="shared" si="1"/>
        <v>Saturday</v>
      </c>
      <c r="E458" s="41"/>
      <c r="F458" s="38"/>
      <c r="G458" s="38"/>
      <c r="H458" s="41"/>
      <c r="I458" s="38"/>
      <c r="J458" s="38"/>
      <c r="K458" s="32"/>
      <c r="L458" s="32"/>
      <c r="M458" s="32"/>
      <c r="N458" s="32"/>
      <c r="O458" s="56"/>
      <c r="P458" s="22" t="str">
        <f t="shared" si="3"/>
        <v/>
      </c>
    </row>
    <row r="459" ht="22.5" customHeight="1">
      <c r="A459" s="37"/>
      <c r="B459" s="38" t="str">
        <f>'Master Schedule'!B459</f>
        <v/>
      </c>
      <c r="C459" s="39"/>
      <c r="D459" s="40" t="str">
        <f t="shared" si="1"/>
        <v>Saturday</v>
      </c>
      <c r="E459" s="41"/>
      <c r="F459" s="38"/>
      <c r="G459" s="38"/>
      <c r="H459" s="41"/>
      <c r="I459" s="38"/>
      <c r="J459" s="38"/>
      <c r="K459" s="35"/>
      <c r="L459" s="35"/>
      <c r="M459" s="35"/>
      <c r="N459" s="35"/>
      <c r="O459" s="56"/>
      <c r="P459" s="22" t="str">
        <f t="shared" si="3"/>
        <v/>
      </c>
    </row>
    <row r="460" ht="22.5" customHeight="1">
      <c r="A460" s="37"/>
      <c r="B460" s="38" t="str">
        <f>'Master Schedule'!B460</f>
        <v/>
      </c>
      <c r="C460" s="39"/>
      <c r="D460" s="40" t="str">
        <f t="shared" si="1"/>
        <v>Saturday</v>
      </c>
      <c r="E460" s="41"/>
      <c r="F460" s="38"/>
      <c r="G460" s="38"/>
      <c r="H460" s="41"/>
      <c r="I460" s="38"/>
      <c r="J460" s="38"/>
      <c r="K460" s="32"/>
      <c r="L460" s="32"/>
      <c r="M460" s="32"/>
      <c r="N460" s="32"/>
      <c r="O460" s="56"/>
      <c r="P460" s="22" t="str">
        <f t="shared" si="3"/>
        <v/>
      </c>
    </row>
    <row r="461" ht="22.5" customHeight="1">
      <c r="A461" s="37"/>
      <c r="B461" s="38" t="str">
        <f>'Master Schedule'!B461</f>
        <v/>
      </c>
      <c r="C461" s="39"/>
      <c r="D461" s="40" t="str">
        <f t="shared" si="1"/>
        <v>Saturday</v>
      </c>
      <c r="E461" s="41"/>
      <c r="F461" s="38"/>
      <c r="G461" s="38"/>
      <c r="H461" s="41"/>
      <c r="I461" s="38"/>
      <c r="J461" s="38"/>
      <c r="K461" s="35"/>
      <c r="L461" s="35"/>
      <c r="M461" s="35"/>
      <c r="N461" s="35"/>
      <c r="O461" s="56"/>
      <c r="P461" s="22" t="str">
        <f t="shared" si="3"/>
        <v/>
      </c>
    </row>
    <row r="462" ht="22.5" customHeight="1">
      <c r="A462" s="37"/>
      <c r="B462" s="38" t="str">
        <f>'Master Schedule'!B462</f>
        <v/>
      </c>
      <c r="C462" s="39"/>
      <c r="D462" s="40" t="str">
        <f t="shared" si="1"/>
        <v>Saturday</v>
      </c>
      <c r="E462" s="41"/>
      <c r="F462" s="38"/>
      <c r="G462" s="38"/>
      <c r="H462" s="41"/>
      <c r="I462" s="38"/>
      <c r="J462" s="38"/>
      <c r="K462" s="32"/>
      <c r="L462" s="32"/>
      <c r="M462" s="32"/>
      <c r="N462" s="32"/>
      <c r="O462" s="56"/>
      <c r="P462" s="22" t="str">
        <f t="shared" si="3"/>
        <v/>
      </c>
    </row>
    <row r="463" ht="22.5" customHeight="1">
      <c r="A463" s="37"/>
      <c r="B463" s="38" t="str">
        <f>'Master Schedule'!B463</f>
        <v/>
      </c>
      <c r="C463" s="39"/>
      <c r="D463" s="40" t="str">
        <f t="shared" si="1"/>
        <v>Saturday</v>
      </c>
      <c r="E463" s="41"/>
      <c r="F463" s="38"/>
      <c r="G463" s="38"/>
      <c r="H463" s="41"/>
      <c r="I463" s="38"/>
      <c r="J463" s="38"/>
      <c r="K463" s="35"/>
      <c r="L463" s="35"/>
      <c r="M463" s="35"/>
      <c r="N463" s="35"/>
      <c r="O463" s="56"/>
      <c r="P463" s="22" t="str">
        <f t="shared" si="3"/>
        <v/>
      </c>
    </row>
    <row r="464" ht="22.5" customHeight="1">
      <c r="A464" s="37"/>
      <c r="B464" s="38" t="str">
        <f>'Master Schedule'!B464</f>
        <v/>
      </c>
      <c r="C464" s="39"/>
      <c r="D464" s="40" t="str">
        <f t="shared" si="1"/>
        <v>Saturday</v>
      </c>
      <c r="E464" s="41"/>
      <c r="F464" s="38"/>
      <c r="G464" s="38"/>
      <c r="H464" s="41"/>
      <c r="I464" s="38"/>
      <c r="J464" s="38"/>
      <c r="K464" s="32"/>
      <c r="L464" s="32"/>
      <c r="M464" s="32"/>
      <c r="N464" s="32"/>
      <c r="O464" s="56"/>
      <c r="P464" s="22" t="str">
        <f t="shared" si="3"/>
        <v/>
      </c>
    </row>
    <row r="465" ht="22.5" customHeight="1">
      <c r="A465" s="37"/>
      <c r="B465" s="38" t="str">
        <f>'Master Schedule'!B465</f>
        <v/>
      </c>
      <c r="C465" s="39"/>
      <c r="D465" s="40" t="str">
        <f t="shared" si="1"/>
        <v>Saturday</v>
      </c>
      <c r="E465" s="41"/>
      <c r="F465" s="38"/>
      <c r="G465" s="38"/>
      <c r="H465" s="41"/>
      <c r="I465" s="38"/>
      <c r="J465" s="38"/>
      <c r="K465" s="35"/>
      <c r="L465" s="35"/>
      <c r="M465" s="35"/>
      <c r="N465" s="35"/>
      <c r="O465" s="56"/>
      <c r="P465" s="22" t="str">
        <f t="shared" si="3"/>
        <v/>
      </c>
    </row>
    <row r="466" ht="22.5" customHeight="1">
      <c r="A466" s="37"/>
      <c r="B466" s="38" t="str">
        <f>'Master Schedule'!B466</f>
        <v/>
      </c>
      <c r="C466" s="39"/>
      <c r="D466" s="40" t="str">
        <f t="shared" si="1"/>
        <v>Saturday</v>
      </c>
      <c r="E466" s="41"/>
      <c r="F466" s="38"/>
      <c r="G466" s="38"/>
      <c r="H466" s="41"/>
      <c r="I466" s="38"/>
      <c r="J466" s="38"/>
      <c r="K466" s="32"/>
      <c r="L466" s="32"/>
      <c r="M466" s="32"/>
      <c r="N466" s="32"/>
      <c r="O466" s="56"/>
      <c r="P466" s="22" t="str">
        <f t="shared" si="3"/>
        <v/>
      </c>
    </row>
    <row r="467" ht="22.5" customHeight="1">
      <c r="A467" s="37"/>
      <c r="B467" s="38" t="str">
        <f>'Master Schedule'!B467</f>
        <v/>
      </c>
      <c r="C467" s="39"/>
      <c r="D467" s="40" t="str">
        <f t="shared" si="1"/>
        <v>Saturday</v>
      </c>
      <c r="E467" s="41"/>
      <c r="F467" s="38"/>
      <c r="G467" s="38"/>
      <c r="H467" s="41"/>
      <c r="I467" s="38"/>
      <c r="J467" s="38"/>
      <c r="K467" s="35"/>
      <c r="L467" s="35"/>
      <c r="M467" s="35"/>
      <c r="N467" s="35"/>
      <c r="O467" s="56"/>
      <c r="P467" s="22" t="str">
        <f t="shared" si="3"/>
        <v/>
      </c>
    </row>
    <row r="468" ht="22.5" customHeight="1">
      <c r="A468" s="37"/>
      <c r="B468" s="38" t="str">
        <f>'Master Schedule'!B468</f>
        <v/>
      </c>
      <c r="C468" s="39"/>
      <c r="D468" s="40" t="str">
        <f t="shared" si="1"/>
        <v>Saturday</v>
      </c>
      <c r="E468" s="41"/>
      <c r="F468" s="38"/>
      <c r="G468" s="38"/>
      <c r="H468" s="41"/>
      <c r="I468" s="38"/>
      <c r="J468" s="38"/>
      <c r="K468" s="32"/>
      <c r="L468" s="32"/>
      <c r="M468" s="32"/>
      <c r="N468" s="32"/>
      <c r="O468" s="56"/>
      <c r="P468" s="22" t="str">
        <f t="shared" si="3"/>
        <v/>
      </c>
    </row>
    <row r="469" ht="22.5" customHeight="1">
      <c r="A469" s="37"/>
      <c r="B469" s="38" t="str">
        <f>'Master Schedule'!B469</f>
        <v/>
      </c>
      <c r="C469" s="39"/>
      <c r="D469" s="40" t="str">
        <f t="shared" si="1"/>
        <v>Saturday</v>
      </c>
      <c r="E469" s="41"/>
      <c r="F469" s="38"/>
      <c r="G469" s="38"/>
      <c r="H469" s="41"/>
      <c r="I469" s="38"/>
      <c r="J469" s="38"/>
      <c r="K469" s="35"/>
      <c r="L469" s="35"/>
      <c r="M469" s="35"/>
      <c r="N469" s="35"/>
      <c r="O469" s="56"/>
      <c r="P469" s="22" t="str">
        <f t="shared" si="3"/>
        <v/>
      </c>
    </row>
    <row r="470" ht="22.5" customHeight="1">
      <c r="A470" s="37"/>
      <c r="B470" s="38" t="str">
        <f>'Master Schedule'!B470</f>
        <v/>
      </c>
      <c r="C470" s="39"/>
      <c r="D470" s="40" t="str">
        <f t="shared" si="1"/>
        <v>Saturday</v>
      </c>
      <c r="E470" s="41"/>
      <c r="F470" s="38"/>
      <c r="G470" s="38"/>
      <c r="H470" s="41"/>
      <c r="I470" s="38"/>
      <c r="J470" s="38"/>
      <c r="K470" s="32"/>
      <c r="L470" s="32"/>
      <c r="M470" s="32"/>
      <c r="N470" s="32"/>
      <c r="O470" s="56"/>
      <c r="P470" s="22" t="str">
        <f t="shared" si="3"/>
        <v/>
      </c>
    </row>
    <row r="471" ht="22.5" customHeight="1">
      <c r="A471" s="37"/>
      <c r="B471" s="38" t="str">
        <f>'Master Schedule'!B471</f>
        <v/>
      </c>
      <c r="C471" s="39"/>
      <c r="D471" s="40" t="str">
        <f t="shared" si="1"/>
        <v>Saturday</v>
      </c>
      <c r="E471" s="41"/>
      <c r="F471" s="38"/>
      <c r="G471" s="38"/>
      <c r="H471" s="41"/>
      <c r="I471" s="38"/>
      <c r="J471" s="38"/>
      <c r="K471" s="35"/>
      <c r="L471" s="35"/>
      <c r="M471" s="35"/>
      <c r="N471" s="35"/>
      <c r="O471" s="56"/>
      <c r="P471" s="22" t="str">
        <f t="shared" si="3"/>
        <v/>
      </c>
    </row>
    <row r="472" ht="22.5" customHeight="1">
      <c r="A472" s="37"/>
      <c r="B472" s="38" t="str">
        <f>'Master Schedule'!B472</f>
        <v/>
      </c>
      <c r="C472" s="39"/>
      <c r="D472" s="40" t="str">
        <f t="shared" si="1"/>
        <v>Saturday</v>
      </c>
      <c r="E472" s="41"/>
      <c r="F472" s="38"/>
      <c r="G472" s="38"/>
      <c r="H472" s="41"/>
      <c r="I472" s="38"/>
      <c r="J472" s="38"/>
      <c r="K472" s="32"/>
      <c r="L472" s="32"/>
      <c r="M472" s="32"/>
      <c r="N472" s="32"/>
      <c r="O472" s="56"/>
      <c r="P472" s="22" t="str">
        <f t="shared" si="3"/>
        <v/>
      </c>
    </row>
    <row r="473" ht="22.5" customHeight="1">
      <c r="A473" s="37"/>
      <c r="B473" s="38" t="str">
        <f>'Master Schedule'!B473</f>
        <v/>
      </c>
      <c r="C473" s="39"/>
      <c r="D473" s="40" t="str">
        <f t="shared" si="1"/>
        <v>Saturday</v>
      </c>
      <c r="E473" s="41"/>
      <c r="F473" s="38"/>
      <c r="G473" s="38"/>
      <c r="H473" s="41"/>
      <c r="I473" s="38"/>
      <c r="J473" s="38"/>
      <c r="K473" s="35"/>
      <c r="L473" s="35"/>
      <c r="M473" s="35"/>
      <c r="N473" s="35"/>
      <c r="O473" s="56"/>
      <c r="P473" s="22" t="str">
        <f t="shared" si="3"/>
        <v/>
      </c>
    </row>
    <row r="474" ht="22.5" customHeight="1">
      <c r="A474" s="37"/>
      <c r="B474" s="38" t="str">
        <f>'Master Schedule'!B474</f>
        <v/>
      </c>
      <c r="C474" s="39"/>
      <c r="D474" s="40" t="str">
        <f t="shared" si="1"/>
        <v>Saturday</v>
      </c>
      <c r="E474" s="41"/>
      <c r="F474" s="38"/>
      <c r="G474" s="38"/>
      <c r="H474" s="41"/>
      <c r="I474" s="38"/>
      <c r="J474" s="38"/>
      <c r="K474" s="32"/>
      <c r="L474" s="32"/>
      <c r="M474" s="32"/>
      <c r="N474" s="32"/>
      <c r="O474" s="56"/>
      <c r="P474" s="22" t="str">
        <f t="shared" si="3"/>
        <v/>
      </c>
    </row>
    <row r="475" ht="22.5" customHeight="1">
      <c r="A475" s="37"/>
      <c r="B475" s="38" t="str">
        <f>'Master Schedule'!B475</f>
        <v/>
      </c>
      <c r="C475" s="39"/>
      <c r="D475" s="40" t="str">
        <f t="shared" si="1"/>
        <v>Saturday</v>
      </c>
      <c r="E475" s="41"/>
      <c r="F475" s="38"/>
      <c r="G475" s="38"/>
      <c r="H475" s="41"/>
      <c r="I475" s="38"/>
      <c r="J475" s="38"/>
      <c r="K475" s="35"/>
      <c r="L475" s="35"/>
      <c r="M475" s="35"/>
      <c r="N475" s="35"/>
      <c r="O475" s="56"/>
      <c r="P475" s="22" t="str">
        <f t="shared" si="3"/>
        <v/>
      </c>
    </row>
    <row r="476" ht="22.5" customHeight="1">
      <c r="A476" s="37"/>
      <c r="B476" s="38" t="str">
        <f>'Master Schedule'!B476</f>
        <v/>
      </c>
      <c r="C476" s="39"/>
      <c r="D476" s="40" t="str">
        <f t="shared" si="1"/>
        <v>Saturday</v>
      </c>
      <c r="E476" s="41"/>
      <c r="F476" s="38"/>
      <c r="G476" s="38"/>
      <c r="H476" s="41"/>
      <c r="I476" s="38"/>
      <c r="J476" s="38"/>
      <c r="K476" s="32"/>
      <c r="L476" s="32"/>
      <c r="M476" s="32"/>
      <c r="N476" s="32"/>
      <c r="O476" s="56"/>
      <c r="P476" s="22" t="str">
        <f t="shared" si="3"/>
        <v/>
      </c>
    </row>
    <row r="477" ht="22.5" customHeight="1">
      <c r="A477" s="37"/>
      <c r="B477" s="38" t="str">
        <f>'Master Schedule'!B477</f>
        <v/>
      </c>
      <c r="C477" s="39"/>
      <c r="D477" s="40" t="str">
        <f t="shared" si="1"/>
        <v>Saturday</v>
      </c>
      <c r="E477" s="41"/>
      <c r="F477" s="38"/>
      <c r="G477" s="38"/>
      <c r="H477" s="41"/>
      <c r="I477" s="38"/>
      <c r="J477" s="38"/>
      <c r="K477" s="35"/>
      <c r="L477" s="35"/>
      <c r="M477" s="35"/>
      <c r="N477" s="35"/>
      <c r="O477" s="56"/>
      <c r="P477" s="22" t="str">
        <f t="shared" si="3"/>
        <v/>
      </c>
    </row>
    <row r="478" ht="22.5" customHeight="1">
      <c r="A478" s="37"/>
      <c r="B478" s="38" t="str">
        <f>'Master Schedule'!B478</f>
        <v/>
      </c>
      <c r="C478" s="39"/>
      <c r="D478" s="40" t="str">
        <f t="shared" si="1"/>
        <v>Saturday</v>
      </c>
      <c r="E478" s="41"/>
      <c r="F478" s="38"/>
      <c r="G478" s="38"/>
      <c r="H478" s="41"/>
      <c r="I478" s="38"/>
      <c r="J478" s="38"/>
      <c r="K478" s="32"/>
      <c r="L478" s="32"/>
      <c r="M478" s="32"/>
      <c r="N478" s="32"/>
      <c r="O478" s="56"/>
      <c r="P478" s="22" t="str">
        <f t="shared" si="3"/>
        <v/>
      </c>
    </row>
    <row r="479" ht="22.5" customHeight="1">
      <c r="A479" s="37"/>
      <c r="B479" s="38" t="str">
        <f>'Master Schedule'!B479</f>
        <v/>
      </c>
      <c r="C479" s="39"/>
      <c r="D479" s="40" t="str">
        <f t="shared" si="1"/>
        <v>Saturday</v>
      </c>
      <c r="E479" s="41"/>
      <c r="F479" s="38"/>
      <c r="G479" s="38"/>
      <c r="H479" s="41"/>
      <c r="I479" s="38"/>
      <c r="J479" s="38"/>
      <c r="K479" s="35"/>
      <c r="L479" s="35"/>
      <c r="M479" s="35"/>
      <c r="N479" s="35"/>
      <c r="O479" s="56"/>
      <c r="P479" s="22" t="str">
        <f t="shared" si="3"/>
        <v/>
      </c>
    </row>
    <row r="480" ht="22.5" customHeight="1">
      <c r="A480" s="37"/>
      <c r="B480" s="38" t="str">
        <f>'Master Schedule'!B480</f>
        <v/>
      </c>
      <c r="C480" s="39"/>
      <c r="D480" s="40" t="str">
        <f t="shared" si="1"/>
        <v>Saturday</v>
      </c>
      <c r="E480" s="41"/>
      <c r="F480" s="38"/>
      <c r="G480" s="38"/>
      <c r="H480" s="41"/>
      <c r="I480" s="38"/>
      <c r="J480" s="38"/>
      <c r="K480" s="32"/>
      <c r="L480" s="32"/>
      <c r="M480" s="32"/>
      <c r="N480" s="32"/>
      <c r="O480" s="56"/>
      <c r="P480" s="22" t="str">
        <f t="shared" si="3"/>
        <v/>
      </c>
    </row>
    <row r="481" ht="22.5" customHeight="1">
      <c r="A481" s="37"/>
      <c r="B481" s="38" t="str">
        <f>'Master Schedule'!B481</f>
        <v/>
      </c>
      <c r="C481" s="39"/>
      <c r="D481" s="40" t="str">
        <f t="shared" si="1"/>
        <v>Saturday</v>
      </c>
      <c r="E481" s="41"/>
      <c r="F481" s="38"/>
      <c r="G481" s="38"/>
      <c r="H481" s="41"/>
      <c r="I481" s="38"/>
      <c r="J481" s="38"/>
      <c r="K481" s="35"/>
      <c r="L481" s="35"/>
      <c r="M481" s="35"/>
      <c r="N481" s="35"/>
      <c r="O481" s="56"/>
      <c r="P481" s="22" t="str">
        <f t="shared" si="3"/>
        <v/>
      </c>
    </row>
    <row r="482" ht="22.5" customHeight="1">
      <c r="A482" s="37"/>
      <c r="B482" s="38" t="str">
        <f>'Master Schedule'!B482</f>
        <v/>
      </c>
      <c r="C482" s="39"/>
      <c r="D482" s="40" t="str">
        <f t="shared" si="1"/>
        <v>Saturday</v>
      </c>
      <c r="E482" s="41"/>
      <c r="F482" s="38"/>
      <c r="G482" s="38"/>
      <c r="H482" s="41"/>
      <c r="I482" s="38"/>
      <c r="J482" s="38"/>
      <c r="K482" s="32"/>
      <c r="L482" s="32"/>
      <c r="M482" s="32"/>
      <c r="N482" s="32"/>
      <c r="O482" s="56"/>
      <c r="P482" s="22" t="str">
        <f t="shared" si="3"/>
        <v/>
      </c>
    </row>
    <row r="483" ht="22.5" customHeight="1">
      <c r="A483" s="37"/>
      <c r="B483" s="38" t="str">
        <f>'Master Schedule'!B483</f>
        <v/>
      </c>
      <c r="C483" s="39"/>
      <c r="D483" s="40" t="str">
        <f t="shared" si="1"/>
        <v>Saturday</v>
      </c>
      <c r="E483" s="41"/>
      <c r="F483" s="38"/>
      <c r="G483" s="38"/>
      <c r="H483" s="41"/>
      <c r="I483" s="38"/>
      <c r="J483" s="38"/>
      <c r="K483" s="35"/>
      <c r="L483" s="35"/>
      <c r="M483" s="35"/>
      <c r="N483" s="35"/>
      <c r="O483" s="56"/>
      <c r="P483" s="22" t="str">
        <f t="shared" si="3"/>
        <v/>
      </c>
    </row>
    <row r="484" ht="22.5" customHeight="1">
      <c r="A484" s="37"/>
      <c r="B484" s="38" t="str">
        <f>'Master Schedule'!B484</f>
        <v/>
      </c>
      <c r="C484" s="39"/>
      <c r="D484" s="40" t="str">
        <f t="shared" si="1"/>
        <v>Saturday</v>
      </c>
      <c r="E484" s="41"/>
      <c r="F484" s="38"/>
      <c r="G484" s="38"/>
      <c r="H484" s="41"/>
      <c r="I484" s="38"/>
      <c r="J484" s="38"/>
      <c r="K484" s="32"/>
      <c r="L484" s="32"/>
      <c r="M484" s="32"/>
      <c r="N484" s="32"/>
      <c r="O484" s="56"/>
      <c r="P484" s="22" t="str">
        <f t="shared" si="3"/>
        <v/>
      </c>
    </row>
    <row r="485" ht="22.5" customHeight="1">
      <c r="A485" s="37"/>
      <c r="B485" s="38" t="str">
        <f>'Master Schedule'!B485</f>
        <v/>
      </c>
      <c r="C485" s="39"/>
      <c r="D485" s="40" t="str">
        <f t="shared" si="1"/>
        <v>Saturday</v>
      </c>
      <c r="E485" s="41"/>
      <c r="F485" s="38"/>
      <c r="G485" s="38"/>
      <c r="H485" s="41"/>
      <c r="I485" s="38"/>
      <c r="J485" s="38"/>
      <c r="K485" s="35"/>
      <c r="L485" s="35"/>
      <c r="M485" s="35"/>
      <c r="N485" s="35"/>
      <c r="O485" s="56"/>
      <c r="P485" s="22" t="str">
        <f t="shared" si="3"/>
        <v/>
      </c>
    </row>
    <row r="486" ht="22.5" customHeight="1">
      <c r="A486" s="37"/>
      <c r="B486" s="38" t="str">
        <f>'Master Schedule'!B486</f>
        <v/>
      </c>
      <c r="C486" s="39"/>
      <c r="D486" s="40" t="str">
        <f t="shared" si="1"/>
        <v>Saturday</v>
      </c>
      <c r="E486" s="41"/>
      <c r="F486" s="38"/>
      <c r="G486" s="38"/>
      <c r="H486" s="41"/>
      <c r="I486" s="38"/>
      <c r="J486" s="38"/>
      <c r="K486" s="32"/>
      <c r="L486" s="32"/>
      <c r="M486" s="32"/>
      <c r="N486" s="32"/>
      <c r="O486" s="56"/>
      <c r="P486" s="22" t="str">
        <f t="shared" si="3"/>
        <v/>
      </c>
    </row>
    <row r="487" ht="22.5" customHeight="1">
      <c r="A487" s="37"/>
      <c r="B487" s="38" t="str">
        <f>'Master Schedule'!B487</f>
        <v/>
      </c>
      <c r="C487" s="39"/>
      <c r="D487" s="40" t="str">
        <f t="shared" si="1"/>
        <v>Saturday</v>
      </c>
      <c r="E487" s="41"/>
      <c r="F487" s="38"/>
      <c r="G487" s="38"/>
      <c r="H487" s="41"/>
      <c r="I487" s="38"/>
      <c r="J487" s="38"/>
      <c r="K487" s="35"/>
      <c r="L487" s="35"/>
      <c r="M487" s="35"/>
      <c r="N487" s="35"/>
      <c r="O487" s="56"/>
      <c r="P487" s="22" t="str">
        <f t="shared" si="3"/>
        <v/>
      </c>
    </row>
    <row r="488" ht="22.5" customHeight="1">
      <c r="A488" s="37"/>
      <c r="B488" s="38" t="str">
        <f>'Master Schedule'!B488</f>
        <v/>
      </c>
      <c r="C488" s="39"/>
      <c r="D488" s="40" t="str">
        <f t="shared" si="1"/>
        <v>Saturday</v>
      </c>
      <c r="E488" s="41"/>
      <c r="F488" s="38"/>
      <c r="G488" s="38"/>
      <c r="H488" s="41"/>
      <c r="I488" s="38"/>
      <c r="J488" s="38"/>
      <c r="K488" s="32"/>
      <c r="L488" s="32"/>
      <c r="M488" s="32"/>
      <c r="N488" s="32"/>
      <c r="O488" s="56"/>
      <c r="P488" s="22" t="str">
        <f t="shared" si="3"/>
        <v/>
      </c>
    </row>
    <row r="489" ht="22.5" customHeight="1">
      <c r="A489" s="37"/>
      <c r="B489" s="38" t="str">
        <f>'Master Schedule'!B489</f>
        <v/>
      </c>
      <c r="C489" s="39"/>
      <c r="D489" s="40" t="str">
        <f t="shared" si="1"/>
        <v>Saturday</v>
      </c>
      <c r="E489" s="41"/>
      <c r="F489" s="38"/>
      <c r="G489" s="38"/>
      <c r="H489" s="41"/>
      <c r="I489" s="38"/>
      <c r="J489" s="38"/>
      <c r="K489" s="35"/>
      <c r="L489" s="35"/>
      <c r="M489" s="35"/>
      <c r="N489" s="35"/>
      <c r="O489" s="56"/>
      <c r="P489" s="22" t="str">
        <f t="shared" si="3"/>
        <v/>
      </c>
    </row>
    <row r="490" ht="22.5" customHeight="1">
      <c r="A490" s="37"/>
      <c r="B490" s="38" t="str">
        <f>'Master Schedule'!B490</f>
        <v/>
      </c>
      <c r="C490" s="39"/>
      <c r="D490" s="40" t="str">
        <f t="shared" si="1"/>
        <v>Saturday</v>
      </c>
      <c r="E490" s="41"/>
      <c r="F490" s="38"/>
      <c r="G490" s="38"/>
      <c r="H490" s="41"/>
      <c r="I490" s="38"/>
      <c r="J490" s="38"/>
      <c r="K490" s="32"/>
      <c r="L490" s="32"/>
      <c r="M490" s="32"/>
      <c r="N490" s="32"/>
      <c r="O490" s="56"/>
      <c r="P490" s="22" t="str">
        <f t="shared" si="3"/>
        <v/>
      </c>
    </row>
    <row r="491" ht="22.5" customHeight="1">
      <c r="A491" s="37"/>
      <c r="B491" s="38" t="str">
        <f>'Master Schedule'!B491</f>
        <v/>
      </c>
      <c r="C491" s="39"/>
      <c r="D491" s="40" t="str">
        <f t="shared" si="1"/>
        <v>Saturday</v>
      </c>
      <c r="E491" s="41"/>
      <c r="F491" s="38"/>
      <c r="G491" s="38"/>
      <c r="H491" s="41"/>
      <c r="I491" s="38"/>
      <c r="J491" s="38"/>
      <c r="K491" s="35"/>
      <c r="L491" s="35"/>
      <c r="M491" s="35"/>
      <c r="N491" s="35"/>
      <c r="O491" s="56"/>
      <c r="P491" s="22" t="str">
        <f t="shared" si="3"/>
        <v/>
      </c>
    </row>
    <row r="492" ht="22.5" customHeight="1">
      <c r="A492" s="37"/>
      <c r="B492" s="38" t="str">
        <f>'Master Schedule'!B492</f>
        <v/>
      </c>
      <c r="C492" s="39"/>
      <c r="D492" s="40" t="str">
        <f t="shared" si="1"/>
        <v>Saturday</v>
      </c>
      <c r="E492" s="41"/>
      <c r="F492" s="38"/>
      <c r="G492" s="38"/>
      <c r="H492" s="41"/>
      <c r="I492" s="38"/>
      <c r="J492" s="38"/>
      <c r="K492" s="32"/>
      <c r="L492" s="32"/>
      <c r="M492" s="32"/>
      <c r="N492" s="32"/>
      <c r="O492" s="56"/>
      <c r="P492" s="22" t="str">
        <f t="shared" si="3"/>
        <v/>
      </c>
    </row>
    <row r="493" ht="22.5" customHeight="1">
      <c r="A493" s="37"/>
      <c r="B493" s="38" t="str">
        <f>'Master Schedule'!B493</f>
        <v/>
      </c>
      <c r="C493" s="39"/>
      <c r="D493" s="40" t="str">
        <f t="shared" si="1"/>
        <v>Saturday</v>
      </c>
      <c r="E493" s="41"/>
      <c r="F493" s="38"/>
      <c r="G493" s="38"/>
      <c r="H493" s="41"/>
      <c r="I493" s="38"/>
      <c r="J493" s="38"/>
      <c r="K493" s="35"/>
      <c r="L493" s="35"/>
      <c r="M493" s="35"/>
      <c r="N493" s="35"/>
      <c r="O493" s="56"/>
      <c r="P493" s="22" t="str">
        <f t="shared" si="3"/>
        <v/>
      </c>
    </row>
    <row r="494" ht="22.5" customHeight="1">
      <c r="A494" s="37"/>
      <c r="B494" s="38" t="str">
        <f>'Master Schedule'!B494</f>
        <v/>
      </c>
      <c r="C494" s="39"/>
      <c r="D494" s="40" t="str">
        <f t="shared" si="1"/>
        <v>Saturday</v>
      </c>
      <c r="E494" s="41"/>
      <c r="F494" s="38"/>
      <c r="G494" s="38"/>
      <c r="H494" s="41"/>
      <c r="I494" s="38"/>
      <c r="J494" s="38"/>
      <c r="K494" s="32"/>
      <c r="L494" s="32"/>
      <c r="M494" s="32"/>
      <c r="N494" s="32"/>
      <c r="O494" s="56"/>
      <c r="P494" s="22" t="str">
        <f t="shared" si="3"/>
        <v/>
      </c>
    </row>
    <row r="495" ht="22.5" customHeight="1">
      <c r="A495" s="37"/>
      <c r="B495" s="38" t="str">
        <f>'Master Schedule'!B495</f>
        <v/>
      </c>
      <c r="C495" s="39"/>
      <c r="D495" s="40" t="str">
        <f t="shared" si="1"/>
        <v>Saturday</v>
      </c>
      <c r="E495" s="41"/>
      <c r="F495" s="38"/>
      <c r="G495" s="38"/>
      <c r="H495" s="41"/>
      <c r="I495" s="38"/>
      <c r="J495" s="38"/>
      <c r="K495" s="35"/>
      <c r="L495" s="35"/>
      <c r="M495" s="35"/>
      <c r="N495" s="35"/>
      <c r="O495" s="56"/>
      <c r="P495" s="22" t="str">
        <f t="shared" si="3"/>
        <v/>
      </c>
    </row>
    <row r="496" ht="22.5" customHeight="1">
      <c r="A496" s="37"/>
      <c r="B496" s="38" t="str">
        <f>'Master Schedule'!B496</f>
        <v/>
      </c>
      <c r="C496" s="39"/>
      <c r="D496" s="40" t="str">
        <f t="shared" si="1"/>
        <v>Saturday</v>
      </c>
      <c r="E496" s="41"/>
      <c r="F496" s="38"/>
      <c r="G496" s="38"/>
      <c r="H496" s="41"/>
      <c r="I496" s="38"/>
      <c r="J496" s="38"/>
      <c r="K496" s="32"/>
      <c r="L496" s="32"/>
      <c r="M496" s="32"/>
      <c r="N496" s="32"/>
      <c r="O496" s="56"/>
      <c r="P496" s="22" t="str">
        <f t="shared" si="3"/>
        <v/>
      </c>
    </row>
    <row r="497" ht="22.5" customHeight="1">
      <c r="A497" s="37"/>
      <c r="B497" s="38" t="str">
        <f>'Master Schedule'!B497</f>
        <v/>
      </c>
      <c r="C497" s="39"/>
      <c r="D497" s="40" t="str">
        <f t="shared" si="1"/>
        <v>Saturday</v>
      </c>
      <c r="E497" s="41"/>
      <c r="F497" s="38"/>
      <c r="G497" s="38"/>
      <c r="H497" s="41"/>
      <c r="I497" s="38"/>
      <c r="J497" s="38"/>
      <c r="K497" s="35"/>
      <c r="L497" s="35"/>
      <c r="M497" s="35"/>
      <c r="N497" s="35"/>
      <c r="O497" s="56"/>
      <c r="P497" s="22" t="str">
        <f t="shared" si="3"/>
        <v/>
      </c>
    </row>
    <row r="498" ht="22.5" customHeight="1">
      <c r="A498" s="37"/>
      <c r="B498" s="38" t="str">
        <f>'Master Schedule'!B498</f>
        <v/>
      </c>
      <c r="C498" s="39"/>
      <c r="D498" s="40" t="str">
        <f t="shared" si="1"/>
        <v>Saturday</v>
      </c>
      <c r="E498" s="41"/>
      <c r="F498" s="38"/>
      <c r="G498" s="38"/>
      <c r="H498" s="41"/>
      <c r="I498" s="38"/>
      <c r="J498" s="38"/>
      <c r="K498" s="32"/>
      <c r="L498" s="32"/>
      <c r="M498" s="32"/>
      <c r="N498" s="32"/>
      <c r="O498" s="56"/>
      <c r="P498" s="22" t="str">
        <f t="shared" si="3"/>
        <v/>
      </c>
    </row>
    <row r="499" ht="22.5" customHeight="1">
      <c r="A499" s="37"/>
      <c r="B499" s="38" t="str">
        <f>'Master Schedule'!B499</f>
        <v/>
      </c>
      <c r="C499" s="39"/>
      <c r="D499" s="40" t="str">
        <f t="shared" si="1"/>
        <v>Saturday</v>
      </c>
      <c r="E499" s="41"/>
      <c r="F499" s="38"/>
      <c r="G499" s="38"/>
      <c r="H499" s="41"/>
      <c r="I499" s="38"/>
      <c r="J499" s="38"/>
      <c r="K499" s="35"/>
      <c r="L499" s="35"/>
      <c r="M499" s="35"/>
      <c r="N499" s="35"/>
      <c r="O499" s="56"/>
      <c r="P499" s="22" t="str">
        <f t="shared" si="3"/>
        <v/>
      </c>
    </row>
    <row r="500" ht="22.5" customHeight="1">
      <c r="A500" s="37"/>
      <c r="B500" s="38" t="str">
        <f>'Master Schedule'!B500</f>
        <v/>
      </c>
      <c r="C500" s="39"/>
      <c r="D500" s="40" t="str">
        <f t="shared" si="1"/>
        <v>Saturday</v>
      </c>
      <c r="E500" s="41"/>
      <c r="F500" s="38"/>
      <c r="G500" s="38"/>
      <c r="H500" s="41"/>
      <c r="I500" s="38"/>
      <c r="J500" s="38"/>
      <c r="K500" s="32"/>
      <c r="L500" s="32"/>
      <c r="M500" s="32"/>
      <c r="N500" s="32"/>
      <c r="O500" s="56"/>
      <c r="P500" s="22" t="str">
        <f t="shared" si="3"/>
        <v/>
      </c>
    </row>
    <row r="501" ht="22.5" customHeight="1">
      <c r="A501" s="37"/>
      <c r="B501" s="38" t="str">
        <f>'Master Schedule'!B501</f>
        <v/>
      </c>
      <c r="C501" s="39"/>
      <c r="D501" s="40" t="str">
        <f t="shared" si="1"/>
        <v>Saturday</v>
      </c>
      <c r="E501" s="41"/>
      <c r="F501" s="38"/>
      <c r="G501" s="38"/>
      <c r="H501" s="41"/>
      <c r="I501" s="38"/>
      <c r="J501" s="38"/>
      <c r="K501" s="35"/>
      <c r="L501" s="35"/>
      <c r="M501" s="35"/>
      <c r="N501" s="35"/>
      <c r="O501" s="56"/>
      <c r="P501" s="22" t="str">
        <f t="shared" si="3"/>
        <v/>
      </c>
    </row>
    <row r="502" ht="22.5" customHeight="1">
      <c r="A502" s="37"/>
      <c r="B502" s="38" t="str">
        <f>'Master Schedule'!B502</f>
        <v/>
      </c>
      <c r="C502" s="39"/>
      <c r="D502" s="40" t="str">
        <f t="shared" si="1"/>
        <v>Saturday</v>
      </c>
      <c r="E502" s="41"/>
      <c r="F502" s="38"/>
      <c r="G502" s="38"/>
      <c r="H502" s="41"/>
      <c r="I502" s="38"/>
      <c r="J502" s="38"/>
      <c r="K502" s="32"/>
      <c r="L502" s="32"/>
      <c r="M502" s="32"/>
      <c r="N502" s="32"/>
      <c r="O502" s="56"/>
      <c r="P502" s="22" t="str">
        <f t="shared" si="3"/>
        <v/>
      </c>
    </row>
    <row r="503" ht="22.5" customHeight="1">
      <c r="A503" s="37"/>
      <c r="B503" s="38" t="str">
        <f>'Master Schedule'!B503</f>
        <v/>
      </c>
      <c r="C503" s="39"/>
      <c r="D503" s="40" t="str">
        <f t="shared" si="1"/>
        <v>Saturday</v>
      </c>
      <c r="E503" s="41"/>
      <c r="F503" s="38"/>
      <c r="G503" s="38"/>
      <c r="H503" s="41"/>
      <c r="I503" s="38"/>
      <c r="J503" s="38"/>
      <c r="K503" s="35"/>
      <c r="L503" s="35"/>
      <c r="M503" s="35"/>
      <c r="N503" s="35"/>
      <c r="O503" s="56"/>
      <c r="P503" s="22" t="str">
        <f t="shared" si="3"/>
        <v/>
      </c>
    </row>
    <row r="504" ht="22.5" customHeight="1">
      <c r="A504" s="37"/>
      <c r="B504" s="38" t="str">
        <f>'Master Schedule'!B504</f>
        <v/>
      </c>
      <c r="C504" s="39"/>
      <c r="D504" s="40" t="str">
        <f t="shared" si="1"/>
        <v>Saturday</v>
      </c>
      <c r="E504" s="41"/>
      <c r="F504" s="38"/>
      <c r="G504" s="38"/>
      <c r="H504" s="41"/>
      <c r="I504" s="38"/>
      <c r="J504" s="38"/>
      <c r="K504" s="32"/>
      <c r="L504" s="32"/>
      <c r="M504" s="32"/>
      <c r="N504" s="32"/>
      <c r="O504" s="56"/>
      <c r="P504" s="22" t="str">
        <f t="shared" si="3"/>
        <v/>
      </c>
    </row>
    <row r="505" ht="22.5" customHeight="1">
      <c r="A505" s="37"/>
      <c r="B505" s="38" t="str">
        <f>'Master Schedule'!B505</f>
        <v/>
      </c>
      <c r="C505" s="39"/>
      <c r="D505" s="40" t="str">
        <f t="shared" si="1"/>
        <v>Saturday</v>
      </c>
      <c r="E505" s="41"/>
      <c r="F505" s="38"/>
      <c r="G505" s="38"/>
      <c r="H505" s="41"/>
      <c r="I505" s="38"/>
      <c r="J505" s="38"/>
      <c r="K505" s="35"/>
      <c r="L505" s="35"/>
      <c r="M505" s="35"/>
      <c r="N505" s="35"/>
      <c r="O505" s="56"/>
      <c r="P505" s="22" t="str">
        <f t="shared" si="3"/>
        <v/>
      </c>
    </row>
    <row r="506" ht="22.5" customHeight="1">
      <c r="A506" s="37"/>
      <c r="B506" s="38" t="str">
        <f>'Master Schedule'!B506</f>
        <v/>
      </c>
      <c r="C506" s="39"/>
      <c r="D506" s="40" t="str">
        <f t="shared" si="1"/>
        <v>Saturday</v>
      </c>
      <c r="E506" s="41"/>
      <c r="F506" s="38"/>
      <c r="G506" s="38"/>
      <c r="H506" s="41"/>
      <c r="I506" s="38"/>
      <c r="J506" s="38"/>
      <c r="K506" s="32"/>
      <c r="L506" s="32"/>
      <c r="M506" s="32"/>
      <c r="N506" s="32"/>
      <c r="O506" s="56"/>
      <c r="P506" s="22" t="str">
        <f t="shared" si="3"/>
        <v/>
      </c>
    </row>
    <row r="507" ht="22.5" customHeight="1">
      <c r="A507" s="37"/>
      <c r="B507" s="38" t="str">
        <f>'Master Schedule'!B507</f>
        <v/>
      </c>
      <c r="C507" s="39"/>
      <c r="D507" s="40" t="str">
        <f t="shared" si="1"/>
        <v>Saturday</v>
      </c>
      <c r="E507" s="41"/>
      <c r="F507" s="38"/>
      <c r="G507" s="38"/>
      <c r="H507" s="41"/>
      <c r="I507" s="38"/>
      <c r="J507" s="38"/>
      <c r="K507" s="35"/>
      <c r="L507" s="35"/>
      <c r="M507" s="35"/>
      <c r="N507" s="35"/>
      <c r="O507" s="56"/>
      <c r="P507" s="22" t="str">
        <f t="shared" si="3"/>
        <v/>
      </c>
    </row>
    <row r="508" ht="22.5" customHeight="1">
      <c r="A508" s="37"/>
      <c r="B508" s="38" t="str">
        <f>'Master Schedule'!B508</f>
        <v/>
      </c>
      <c r="C508" s="39"/>
      <c r="D508" s="40" t="str">
        <f t="shared" si="1"/>
        <v>Saturday</v>
      </c>
      <c r="E508" s="41"/>
      <c r="F508" s="38"/>
      <c r="G508" s="38"/>
      <c r="H508" s="41"/>
      <c r="I508" s="38"/>
      <c r="J508" s="38"/>
      <c r="K508" s="32"/>
      <c r="L508" s="32"/>
      <c r="M508" s="32"/>
      <c r="N508" s="32"/>
      <c r="O508" s="56"/>
      <c r="P508" s="22" t="str">
        <f t="shared" si="3"/>
        <v/>
      </c>
    </row>
    <row r="509" ht="22.5" customHeight="1">
      <c r="A509" s="37"/>
      <c r="B509" s="38" t="str">
        <f>'Master Schedule'!B509</f>
        <v/>
      </c>
      <c r="C509" s="39"/>
      <c r="D509" s="40" t="str">
        <f t="shared" si="1"/>
        <v>Saturday</v>
      </c>
      <c r="E509" s="41"/>
      <c r="F509" s="38"/>
      <c r="G509" s="38"/>
      <c r="H509" s="41"/>
      <c r="I509" s="38"/>
      <c r="J509" s="38"/>
      <c r="K509" s="35"/>
      <c r="L509" s="35"/>
      <c r="M509" s="35"/>
      <c r="N509" s="35"/>
      <c r="O509" s="56"/>
      <c r="P509" s="22" t="str">
        <f t="shared" si="3"/>
        <v/>
      </c>
    </row>
    <row r="510" ht="22.5" customHeight="1">
      <c r="A510" s="37"/>
      <c r="B510" s="38" t="str">
        <f>'Master Schedule'!B510</f>
        <v/>
      </c>
      <c r="C510" s="39"/>
      <c r="D510" s="40" t="str">
        <f t="shared" si="1"/>
        <v>Saturday</v>
      </c>
      <c r="E510" s="41"/>
      <c r="F510" s="38"/>
      <c r="G510" s="38"/>
      <c r="H510" s="41"/>
      <c r="I510" s="38"/>
      <c r="J510" s="38"/>
      <c r="K510" s="32"/>
      <c r="L510" s="32"/>
      <c r="M510" s="32"/>
      <c r="N510" s="32"/>
      <c r="O510" s="56"/>
      <c r="P510" s="22" t="str">
        <f t="shared" si="3"/>
        <v/>
      </c>
    </row>
    <row r="511" ht="22.5" customHeight="1">
      <c r="A511" s="37"/>
      <c r="B511" s="38" t="str">
        <f>'Master Schedule'!B511</f>
        <v/>
      </c>
      <c r="C511" s="39"/>
      <c r="D511" s="40" t="str">
        <f t="shared" si="1"/>
        <v>Saturday</v>
      </c>
      <c r="E511" s="41"/>
      <c r="F511" s="38"/>
      <c r="G511" s="38"/>
      <c r="H511" s="41"/>
      <c r="I511" s="38"/>
      <c r="J511" s="38"/>
      <c r="K511" s="35"/>
      <c r="L511" s="35"/>
      <c r="M511" s="35"/>
      <c r="N511" s="35"/>
      <c r="O511" s="56"/>
      <c r="P511" s="22" t="str">
        <f t="shared" si="3"/>
        <v/>
      </c>
    </row>
    <row r="512" ht="22.5" customHeight="1">
      <c r="A512" s="37"/>
      <c r="B512" s="38" t="str">
        <f>'Master Schedule'!B512</f>
        <v/>
      </c>
      <c r="C512" s="39"/>
      <c r="D512" s="40" t="str">
        <f t="shared" si="1"/>
        <v>Saturday</v>
      </c>
      <c r="E512" s="41"/>
      <c r="F512" s="38"/>
      <c r="G512" s="38"/>
      <c r="H512" s="41"/>
      <c r="I512" s="38"/>
      <c r="J512" s="38"/>
      <c r="K512" s="32"/>
      <c r="L512" s="32"/>
      <c r="M512" s="32"/>
      <c r="N512" s="32"/>
      <c r="O512" s="56"/>
      <c r="P512" s="22" t="str">
        <f t="shared" si="3"/>
        <v/>
      </c>
    </row>
    <row r="513" ht="22.5" customHeight="1">
      <c r="A513" s="37"/>
      <c r="B513" s="38" t="str">
        <f>'Master Schedule'!B513</f>
        <v/>
      </c>
      <c r="C513" s="39"/>
      <c r="D513" s="40" t="str">
        <f t="shared" si="1"/>
        <v>Saturday</v>
      </c>
      <c r="E513" s="41"/>
      <c r="F513" s="38"/>
      <c r="G513" s="38"/>
      <c r="H513" s="41"/>
      <c r="I513" s="38"/>
      <c r="J513" s="38"/>
      <c r="K513" s="35"/>
      <c r="L513" s="35"/>
      <c r="M513" s="35"/>
      <c r="N513" s="35"/>
      <c r="O513" s="56"/>
      <c r="P513" s="22" t="str">
        <f t="shared" si="3"/>
        <v/>
      </c>
    </row>
    <row r="514" ht="22.5" customHeight="1">
      <c r="A514" s="37"/>
      <c r="B514" s="38" t="str">
        <f>'Master Schedule'!B514</f>
        <v/>
      </c>
      <c r="C514" s="39"/>
      <c r="D514" s="40" t="str">
        <f t="shared" si="1"/>
        <v>Saturday</v>
      </c>
      <c r="E514" s="41"/>
      <c r="F514" s="38"/>
      <c r="G514" s="38"/>
      <c r="H514" s="41"/>
      <c r="I514" s="38"/>
      <c r="J514" s="38"/>
      <c r="K514" s="32"/>
      <c r="L514" s="32"/>
      <c r="M514" s="32"/>
      <c r="N514" s="32"/>
      <c r="O514" s="56"/>
      <c r="P514" s="22" t="str">
        <f t="shared" si="3"/>
        <v/>
      </c>
    </row>
    <row r="515" ht="22.5" customHeight="1">
      <c r="A515" s="37"/>
      <c r="B515" s="38" t="str">
        <f>'Master Schedule'!B515</f>
        <v/>
      </c>
      <c r="C515" s="39"/>
      <c r="D515" s="40" t="str">
        <f t="shared" si="1"/>
        <v>Saturday</v>
      </c>
      <c r="E515" s="41"/>
      <c r="F515" s="38"/>
      <c r="G515" s="38"/>
      <c r="H515" s="41"/>
      <c r="I515" s="38"/>
      <c r="J515" s="38"/>
      <c r="K515" s="35"/>
      <c r="L515" s="35"/>
      <c r="M515" s="35"/>
      <c r="N515" s="35"/>
      <c r="O515" s="56"/>
      <c r="P515" s="22" t="str">
        <f t="shared" si="3"/>
        <v/>
      </c>
    </row>
    <row r="516" ht="22.5" customHeight="1">
      <c r="A516" s="37"/>
      <c r="B516" s="38" t="str">
        <f>'Master Schedule'!B516</f>
        <v/>
      </c>
      <c r="C516" s="39"/>
      <c r="D516" s="40" t="str">
        <f t="shared" si="1"/>
        <v>Saturday</v>
      </c>
      <c r="E516" s="41"/>
      <c r="F516" s="38"/>
      <c r="G516" s="38"/>
      <c r="H516" s="41"/>
      <c r="I516" s="38"/>
      <c r="J516" s="38"/>
      <c r="K516" s="32"/>
      <c r="L516" s="32"/>
      <c r="M516" s="32"/>
      <c r="N516" s="32"/>
      <c r="O516" s="56"/>
      <c r="P516" s="22" t="str">
        <f t="shared" si="3"/>
        <v/>
      </c>
    </row>
    <row r="517" ht="22.5" customHeight="1">
      <c r="A517" s="37"/>
      <c r="B517" s="38" t="str">
        <f>'Master Schedule'!B517</f>
        <v/>
      </c>
      <c r="C517" s="39"/>
      <c r="D517" s="40" t="str">
        <f t="shared" si="1"/>
        <v>Saturday</v>
      </c>
      <c r="E517" s="41"/>
      <c r="F517" s="38"/>
      <c r="G517" s="38"/>
      <c r="H517" s="41"/>
      <c r="I517" s="38"/>
      <c r="J517" s="38"/>
      <c r="K517" s="35"/>
      <c r="L517" s="35"/>
      <c r="M517" s="35"/>
      <c r="N517" s="35"/>
      <c r="O517" s="56"/>
      <c r="P517" s="22" t="str">
        <f t="shared" si="3"/>
        <v/>
      </c>
    </row>
    <row r="518" ht="22.5" customHeight="1">
      <c r="A518" s="37"/>
      <c r="B518" s="38" t="str">
        <f>'Master Schedule'!B518</f>
        <v/>
      </c>
      <c r="C518" s="39"/>
      <c r="D518" s="40" t="str">
        <f t="shared" si="1"/>
        <v>Saturday</v>
      </c>
      <c r="E518" s="41"/>
      <c r="F518" s="38"/>
      <c r="G518" s="38"/>
      <c r="H518" s="41"/>
      <c r="I518" s="38"/>
      <c r="J518" s="38"/>
      <c r="K518" s="32"/>
      <c r="L518" s="32"/>
      <c r="M518" s="32"/>
      <c r="N518" s="32"/>
      <c r="O518" s="56"/>
      <c r="P518" s="22" t="str">
        <f t="shared" si="3"/>
        <v/>
      </c>
    </row>
    <row r="519" ht="22.5" customHeight="1">
      <c r="A519" s="37"/>
      <c r="B519" s="38" t="str">
        <f>'Master Schedule'!B519</f>
        <v/>
      </c>
      <c r="C519" s="39"/>
      <c r="D519" s="40" t="str">
        <f t="shared" si="1"/>
        <v>Saturday</v>
      </c>
      <c r="E519" s="41"/>
      <c r="F519" s="38"/>
      <c r="G519" s="38"/>
      <c r="H519" s="41"/>
      <c r="I519" s="38"/>
      <c r="J519" s="38"/>
      <c r="K519" s="35"/>
      <c r="L519" s="35"/>
      <c r="M519" s="35"/>
      <c r="N519" s="35"/>
      <c r="O519" s="56"/>
      <c r="P519" s="22" t="str">
        <f t="shared" si="3"/>
        <v/>
      </c>
    </row>
    <row r="520" ht="22.5" customHeight="1">
      <c r="A520" s="37"/>
      <c r="B520" s="38" t="str">
        <f>'Master Schedule'!B520</f>
        <v/>
      </c>
      <c r="C520" s="39"/>
      <c r="D520" s="40" t="str">
        <f t="shared" si="1"/>
        <v>Saturday</v>
      </c>
      <c r="E520" s="41"/>
      <c r="F520" s="38"/>
      <c r="G520" s="38"/>
      <c r="H520" s="41"/>
      <c r="I520" s="38"/>
      <c r="J520" s="38"/>
      <c r="K520" s="32"/>
      <c r="L520" s="32"/>
      <c r="M520" s="32"/>
      <c r="N520" s="32"/>
      <c r="O520" s="56"/>
      <c r="P520" s="22" t="str">
        <f t="shared" si="3"/>
        <v/>
      </c>
    </row>
    <row r="521" ht="22.5" customHeight="1">
      <c r="A521" s="37"/>
      <c r="B521" s="38" t="str">
        <f>'Master Schedule'!B521</f>
        <v/>
      </c>
      <c r="C521" s="39"/>
      <c r="D521" s="40" t="str">
        <f t="shared" si="1"/>
        <v>Saturday</v>
      </c>
      <c r="E521" s="41"/>
      <c r="F521" s="38"/>
      <c r="G521" s="38"/>
      <c r="H521" s="41"/>
      <c r="I521" s="38"/>
      <c r="J521" s="38"/>
      <c r="K521" s="35"/>
      <c r="L521" s="35"/>
      <c r="M521" s="35"/>
      <c r="N521" s="35"/>
      <c r="O521" s="56"/>
      <c r="P521" s="22" t="str">
        <f t="shared" si="3"/>
        <v/>
      </c>
    </row>
    <row r="522" ht="22.5" customHeight="1">
      <c r="A522" s="37"/>
      <c r="B522" s="38" t="str">
        <f>'Master Schedule'!B522</f>
        <v/>
      </c>
      <c r="C522" s="39"/>
      <c r="D522" s="40" t="str">
        <f t="shared" si="1"/>
        <v>Saturday</v>
      </c>
      <c r="E522" s="41"/>
      <c r="F522" s="38"/>
      <c r="G522" s="38"/>
      <c r="H522" s="41"/>
      <c r="I522" s="38"/>
      <c r="J522" s="38"/>
      <c r="K522" s="32"/>
      <c r="L522" s="32"/>
      <c r="M522" s="32"/>
      <c r="N522" s="32"/>
      <c r="O522" s="56"/>
      <c r="P522" s="22" t="str">
        <f t="shared" si="3"/>
        <v/>
      </c>
    </row>
    <row r="523" ht="22.5" customHeight="1">
      <c r="A523" s="37"/>
      <c r="B523" s="38" t="str">
        <f>'Master Schedule'!B523</f>
        <v/>
      </c>
      <c r="C523" s="39"/>
      <c r="D523" s="40" t="str">
        <f t="shared" si="1"/>
        <v>Saturday</v>
      </c>
      <c r="E523" s="41"/>
      <c r="F523" s="38"/>
      <c r="G523" s="38"/>
      <c r="H523" s="41"/>
      <c r="I523" s="38"/>
      <c r="J523" s="38"/>
      <c r="K523" s="35"/>
      <c r="L523" s="35"/>
      <c r="M523" s="35"/>
      <c r="N523" s="35"/>
      <c r="O523" s="56"/>
      <c r="P523" s="22" t="str">
        <f t="shared" si="3"/>
        <v/>
      </c>
    </row>
    <row r="524" ht="22.5" customHeight="1">
      <c r="A524" s="37"/>
      <c r="B524" s="38" t="str">
        <f>'Master Schedule'!B524</f>
        <v/>
      </c>
      <c r="C524" s="39"/>
      <c r="D524" s="40" t="str">
        <f t="shared" si="1"/>
        <v>Saturday</v>
      </c>
      <c r="E524" s="41"/>
      <c r="F524" s="38"/>
      <c r="G524" s="38"/>
      <c r="H524" s="41"/>
      <c r="I524" s="38"/>
      <c r="J524" s="38"/>
      <c r="K524" s="32"/>
      <c r="L524" s="32"/>
      <c r="M524" s="32"/>
      <c r="N524" s="32"/>
      <c r="O524" s="56"/>
      <c r="P524" s="22" t="str">
        <f t="shared" si="3"/>
        <v/>
      </c>
    </row>
    <row r="525" ht="22.5" customHeight="1">
      <c r="A525" s="37"/>
      <c r="B525" s="38" t="str">
        <f>'Master Schedule'!B525</f>
        <v/>
      </c>
      <c r="C525" s="39"/>
      <c r="D525" s="40" t="str">
        <f t="shared" si="1"/>
        <v>Saturday</v>
      </c>
      <c r="E525" s="41"/>
      <c r="F525" s="38"/>
      <c r="G525" s="38"/>
      <c r="H525" s="41"/>
      <c r="I525" s="38"/>
      <c r="J525" s="38"/>
      <c r="K525" s="35"/>
      <c r="L525" s="35"/>
      <c r="M525" s="35"/>
      <c r="N525" s="35"/>
      <c r="O525" s="56"/>
      <c r="P525" s="22" t="str">
        <f t="shared" si="3"/>
        <v/>
      </c>
    </row>
    <row r="526" ht="22.5" customHeight="1">
      <c r="A526" s="37"/>
      <c r="B526" s="38" t="str">
        <f>'Master Schedule'!B526</f>
        <v/>
      </c>
      <c r="C526" s="39"/>
      <c r="D526" s="40" t="str">
        <f t="shared" si="1"/>
        <v>Saturday</v>
      </c>
      <c r="E526" s="41"/>
      <c r="F526" s="38"/>
      <c r="G526" s="38"/>
      <c r="H526" s="41"/>
      <c r="I526" s="38"/>
      <c r="J526" s="38"/>
      <c r="K526" s="32"/>
      <c r="L526" s="32"/>
      <c r="M526" s="32"/>
      <c r="N526" s="32"/>
      <c r="O526" s="56"/>
      <c r="P526" s="22" t="str">
        <f t="shared" si="3"/>
        <v/>
      </c>
    </row>
    <row r="527" ht="22.5" customHeight="1">
      <c r="A527" s="37"/>
      <c r="B527" s="38" t="str">
        <f>'Master Schedule'!B527</f>
        <v/>
      </c>
      <c r="C527" s="39"/>
      <c r="D527" s="40" t="str">
        <f t="shared" si="1"/>
        <v>Saturday</v>
      </c>
      <c r="E527" s="41"/>
      <c r="F527" s="38"/>
      <c r="G527" s="38"/>
      <c r="H527" s="41"/>
      <c r="I527" s="38"/>
      <c r="J527" s="38"/>
      <c r="K527" s="35"/>
      <c r="L527" s="35"/>
      <c r="M527" s="35"/>
      <c r="N527" s="35"/>
      <c r="O527" s="56"/>
      <c r="P527" s="22" t="str">
        <f t="shared" si="3"/>
        <v/>
      </c>
    </row>
    <row r="528" ht="22.5" customHeight="1">
      <c r="A528" s="37"/>
      <c r="B528" s="38" t="str">
        <f>'Master Schedule'!B528</f>
        <v/>
      </c>
      <c r="C528" s="39"/>
      <c r="D528" s="40" t="str">
        <f t="shared" si="1"/>
        <v>Saturday</v>
      </c>
      <c r="E528" s="41"/>
      <c r="F528" s="38"/>
      <c r="G528" s="38"/>
      <c r="H528" s="41"/>
      <c r="I528" s="38"/>
      <c r="J528" s="38"/>
      <c r="K528" s="32"/>
      <c r="L528" s="32"/>
      <c r="M528" s="32"/>
      <c r="N528" s="32"/>
      <c r="O528" s="56"/>
      <c r="P528" s="22" t="str">
        <f t="shared" si="3"/>
        <v/>
      </c>
    </row>
    <row r="529" ht="22.5" customHeight="1">
      <c r="A529" s="37"/>
      <c r="B529" s="38" t="str">
        <f>'Master Schedule'!B529</f>
        <v/>
      </c>
      <c r="C529" s="39"/>
      <c r="D529" s="40" t="str">
        <f t="shared" si="1"/>
        <v>Saturday</v>
      </c>
      <c r="E529" s="41"/>
      <c r="F529" s="38"/>
      <c r="G529" s="38"/>
      <c r="H529" s="41"/>
      <c r="I529" s="38"/>
      <c r="J529" s="38"/>
      <c r="K529" s="35"/>
      <c r="L529" s="35"/>
      <c r="M529" s="35"/>
      <c r="N529" s="35"/>
      <c r="O529" s="56"/>
      <c r="P529" s="22" t="str">
        <f t="shared" si="3"/>
        <v/>
      </c>
    </row>
    <row r="530" ht="22.5" customHeight="1">
      <c r="A530" s="37"/>
      <c r="B530" s="38" t="str">
        <f>'Master Schedule'!B530</f>
        <v/>
      </c>
      <c r="C530" s="39"/>
      <c r="D530" s="40" t="str">
        <f t="shared" si="1"/>
        <v>Saturday</v>
      </c>
      <c r="E530" s="41"/>
      <c r="F530" s="38"/>
      <c r="G530" s="38"/>
      <c r="H530" s="41"/>
      <c r="I530" s="38"/>
      <c r="J530" s="38"/>
      <c r="K530" s="32"/>
      <c r="L530" s="32"/>
      <c r="M530" s="32"/>
      <c r="N530" s="32"/>
      <c r="O530" s="56"/>
      <c r="P530" s="22" t="str">
        <f t="shared" si="3"/>
        <v/>
      </c>
    </row>
    <row r="531" ht="22.5" customHeight="1">
      <c r="A531" s="37"/>
      <c r="B531" s="38" t="str">
        <f>'Master Schedule'!B531</f>
        <v/>
      </c>
      <c r="C531" s="39"/>
      <c r="D531" s="40" t="str">
        <f t="shared" si="1"/>
        <v>Saturday</v>
      </c>
      <c r="E531" s="41"/>
      <c r="F531" s="38"/>
      <c r="G531" s="38"/>
      <c r="H531" s="41"/>
      <c r="I531" s="38"/>
      <c r="J531" s="38"/>
      <c r="K531" s="35"/>
      <c r="L531" s="35"/>
      <c r="M531" s="35"/>
      <c r="N531" s="35"/>
      <c r="O531" s="56"/>
      <c r="P531" s="22" t="str">
        <f t="shared" si="3"/>
        <v/>
      </c>
    </row>
    <row r="532" ht="22.5" customHeight="1">
      <c r="A532" s="37"/>
      <c r="B532" s="38" t="str">
        <f>'Master Schedule'!B532</f>
        <v/>
      </c>
      <c r="C532" s="39"/>
      <c r="D532" s="40" t="str">
        <f t="shared" si="1"/>
        <v>Saturday</v>
      </c>
      <c r="E532" s="41"/>
      <c r="F532" s="38"/>
      <c r="G532" s="38"/>
      <c r="H532" s="41"/>
      <c r="I532" s="38"/>
      <c r="J532" s="38"/>
      <c r="K532" s="32"/>
      <c r="L532" s="32"/>
      <c r="M532" s="32"/>
      <c r="N532" s="32"/>
      <c r="O532" s="56"/>
      <c r="P532" s="22" t="str">
        <f t="shared" si="3"/>
        <v/>
      </c>
    </row>
    <row r="533" ht="22.5" customHeight="1">
      <c r="A533" s="37"/>
      <c r="B533" s="38" t="str">
        <f>'Master Schedule'!B533</f>
        <v/>
      </c>
      <c r="C533" s="39"/>
      <c r="D533" s="40" t="str">
        <f t="shared" si="1"/>
        <v>Saturday</v>
      </c>
      <c r="E533" s="41"/>
      <c r="F533" s="38"/>
      <c r="G533" s="38"/>
      <c r="H533" s="41"/>
      <c r="I533" s="38"/>
      <c r="J533" s="38"/>
      <c r="K533" s="35"/>
      <c r="L533" s="35"/>
      <c r="M533" s="35"/>
      <c r="N533" s="35"/>
      <c r="O533" s="56"/>
      <c r="P533" s="22" t="str">
        <f t="shared" si="3"/>
        <v/>
      </c>
    </row>
    <row r="534" ht="22.5" customHeight="1">
      <c r="A534" s="37"/>
      <c r="B534" s="38" t="str">
        <f>'Master Schedule'!B534</f>
        <v/>
      </c>
      <c r="C534" s="39"/>
      <c r="D534" s="40" t="str">
        <f t="shared" si="1"/>
        <v>Saturday</v>
      </c>
      <c r="E534" s="41"/>
      <c r="F534" s="38"/>
      <c r="G534" s="38"/>
      <c r="H534" s="41"/>
      <c r="I534" s="38"/>
      <c r="J534" s="38"/>
      <c r="K534" s="32"/>
      <c r="L534" s="32"/>
      <c r="M534" s="32"/>
      <c r="N534" s="32"/>
      <c r="O534" s="56"/>
      <c r="P534" s="22" t="str">
        <f t="shared" si="3"/>
        <v/>
      </c>
    </row>
    <row r="535" ht="22.5" customHeight="1">
      <c r="A535" s="37"/>
      <c r="B535" s="38" t="str">
        <f>'Master Schedule'!B535</f>
        <v/>
      </c>
      <c r="C535" s="39"/>
      <c r="D535" s="40" t="str">
        <f t="shared" si="1"/>
        <v>Saturday</v>
      </c>
      <c r="E535" s="41"/>
      <c r="F535" s="38"/>
      <c r="G535" s="38"/>
      <c r="H535" s="41"/>
      <c r="I535" s="38"/>
      <c r="J535" s="38"/>
      <c r="K535" s="35"/>
      <c r="L535" s="35"/>
      <c r="M535" s="35"/>
      <c r="N535" s="35"/>
      <c r="O535" s="56"/>
      <c r="P535" s="22" t="str">
        <f t="shared" si="3"/>
        <v/>
      </c>
    </row>
    <row r="536" ht="22.5" customHeight="1">
      <c r="A536" s="37"/>
      <c r="B536" s="38" t="str">
        <f>'Master Schedule'!B536</f>
        <v/>
      </c>
      <c r="C536" s="39"/>
      <c r="D536" s="40" t="str">
        <f t="shared" si="1"/>
        <v>Saturday</v>
      </c>
      <c r="E536" s="41"/>
      <c r="F536" s="38"/>
      <c r="G536" s="38"/>
      <c r="H536" s="41"/>
      <c r="I536" s="38"/>
      <c r="J536" s="38"/>
      <c r="K536" s="32"/>
      <c r="L536" s="32"/>
      <c r="M536" s="32"/>
      <c r="N536" s="32"/>
      <c r="O536" s="56"/>
      <c r="P536" s="22" t="str">
        <f t="shared" si="3"/>
        <v/>
      </c>
    </row>
    <row r="537" ht="22.5" customHeight="1">
      <c r="A537" s="37"/>
      <c r="B537" s="38" t="str">
        <f>'Master Schedule'!B537</f>
        <v/>
      </c>
      <c r="C537" s="39"/>
      <c r="D537" s="40" t="str">
        <f t="shared" si="1"/>
        <v>Saturday</v>
      </c>
      <c r="E537" s="41"/>
      <c r="F537" s="38"/>
      <c r="G537" s="38"/>
      <c r="H537" s="41"/>
      <c r="I537" s="38"/>
      <c r="J537" s="38"/>
      <c r="K537" s="35"/>
      <c r="L537" s="35"/>
      <c r="M537" s="35"/>
      <c r="N537" s="35"/>
      <c r="O537" s="56"/>
      <c r="P537" s="22" t="str">
        <f t="shared" si="3"/>
        <v/>
      </c>
    </row>
    <row r="538" ht="22.5" customHeight="1">
      <c r="A538" s="37"/>
      <c r="B538" s="38" t="str">
        <f>'Master Schedule'!B538</f>
        <v/>
      </c>
      <c r="C538" s="39"/>
      <c r="D538" s="40" t="str">
        <f t="shared" si="1"/>
        <v>Saturday</v>
      </c>
      <c r="E538" s="41"/>
      <c r="F538" s="38"/>
      <c r="G538" s="38"/>
      <c r="H538" s="41"/>
      <c r="I538" s="38"/>
      <c r="J538" s="38"/>
      <c r="K538" s="32"/>
      <c r="L538" s="32"/>
      <c r="M538" s="32"/>
      <c r="N538" s="32"/>
      <c r="O538" s="56"/>
      <c r="P538" s="22" t="str">
        <f t="shared" si="3"/>
        <v/>
      </c>
    </row>
    <row r="539" ht="22.5" customHeight="1">
      <c r="A539" s="37"/>
      <c r="B539" s="38" t="str">
        <f>'Master Schedule'!B539</f>
        <v/>
      </c>
      <c r="C539" s="39"/>
      <c r="D539" s="40" t="str">
        <f t="shared" si="1"/>
        <v>Saturday</v>
      </c>
      <c r="E539" s="41"/>
      <c r="F539" s="38"/>
      <c r="G539" s="38"/>
      <c r="H539" s="41"/>
      <c r="I539" s="38"/>
      <c r="J539" s="38"/>
      <c r="K539" s="35"/>
      <c r="L539" s="35"/>
      <c r="M539" s="35"/>
      <c r="N539" s="35"/>
      <c r="O539" s="56"/>
      <c r="P539" s="22" t="str">
        <f t="shared" si="3"/>
        <v/>
      </c>
    </row>
    <row r="540" ht="22.5" customHeight="1">
      <c r="A540" s="37"/>
      <c r="B540" s="38" t="str">
        <f>'Master Schedule'!B540</f>
        <v/>
      </c>
      <c r="C540" s="39"/>
      <c r="D540" s="40" t="str">
        <f t="shared" si="1"/>
        <v>Saturday</v>
      </c>
      <c r="E540" s="41"/>
      <c r="F540" s="38"/>
      <c r="G540" s="38"/>
      <c r="H540" s="41"/>
      <c r="I540" s="38"/>
      <c r="J540" s="38"/>
      <c r="K540" s="32"/>
      <c r="L540" s="32"/>
      <c r="M540" s="32"/>
      <c r="N540" s="32"/>
      <c r="O540" s="56"/>
      <c r="P540" s="22" t="str">
        <f t="shared" si="3"/>
        <v/>
      </c>
    </row>
    <row r="541" ht="22.5" customHeight="1">
      <c r="A541" s="37"/>
      <c r="B541" s="38" t="str">
        <f>'Master Schedule'!B541</f>
        <v/>
      </c>
      <c r="C541" s="39"/>
      <c r="D541" s="40" t="str">
        <f t="shared" si="1"/>
        <v>Saturday</v>
      </c>
      <c r="E541" s="41"/>
      <c r="F541" s="38"/>
      <c r="G541" s="38"/>
      <c r="H541" s="41"/>
      <c r="I541" s="38"/>
      <c r="J541" s="38"/>
      <c r="K541" s="35"/>
      <c r="L541" s="35"/>
      <c r="M541" s="35"/>
      <c r="N541" s="35"/>
      <c r="O541" s="56"/>
      <c r="P541" s="22" t="str">
        <f t="shared" si="3"/>
        <v/>
      </c>
    </row>
    <row r="542" ht="22.5" customHeight="1">
      <c r="A542" s="37"/>
      <c r="B542" s="38" t="str">
        <f>'Master Schedule'!B542</f>
        <v/>
      </c>
      <c r="C542" s="39"/>
      <c r="D542" s="40" t="str">
        <f t="shared" si="1"/>
        <v>Saturday</v>
      </c>
      <c r="E542" s="41"/>
      <c r="F542" s="38"/>
      <c r="G542" s="38"/>
      <c r="H542" s="41"/>
      <c r="I542" s="38"/>
      <c r="J542" s="38"/>
      <c r="K542" s="32"/>
      <c r="L542" s="32"/>
      <c r="M542" s="32"/>
      <c r="N542" s="32"/>
      <c r="O542" s="56"/>
      <c r="P542" s="22" t="str">
        <f t="shared" si="3"/>
        <v/>
      </c>
    </row>
    <row r="543" ht="22.5" customHeight="1">
      <c r="A543" s="37"/>
      <c r="B543" s="38" t="str">
        <f>'Master Schedule'!B543</f>
        <v/>
      </c>
      <c r="C543" s="39"/>
      <c r="D543" s="40" t="str">
        <f t="shared" si="1"/>
        <v>Saturday</v>
      </c>
      <c r="E543" s="41"/>
      <c r="F543" s="38"/>
      <c r="G543" s="38"/>
      <c r="H543" s="41"/>
      <c r="I543" s="38"/>
      <c r="J543" s="38"/>
      <c r="K543" s="35"/>
      <c r="L543" s="35"/>
      <c r="M543" s="35"/>
      <c r="N543" s="35"/>
      <c r="O543" s="56"/>
      <c r="P543" s="22" t="str">
        <f t="shared" si="3"/>
        <v/>
      </c>
    </row>
    <row r="544" ht="22.5" customHeight="1">
      <c r="A544" s="37"/>
      <c r="B544" s="38" t="str">
        <f>'Master Schedule'!B544</f>
        <v/>
      </c>
      <c r="C544" s="39"/>
      <c r="D544" s="40" t="str">
        <f t="shared" si="1"/>
        <v>Saturday</v>
      </c>
      <c r="E544" s="41"/>
      <c r="F544" s="38"/>
      <c r="G544" s="38"/>
      <c r="H544" s="41"/>
      <c r="I544" s="38"/>
      <c r="J544" s="38"/>
      <c r="K544" s="32"/>
      <c r="L544" s="32"/>
      <c r="M544" s="32"/>
      <c r="N544" s="32"/>
      <c r="O544" s="56"/>
      <c r="P544" s="22" t="str">
        <f t="shared" si="3"/>
        <v/>
      </c>
    </row>
    <row r="545" ht="22.5" customHeight="1">
      <c r="A545" s="37"/>
      <c r="B545" s="38" t="str">
        <f>'Master Schedule'!B545</f>
        <v/>
      </c>
      <c r="C545" s="39"/>
      <c r="D545" s="40" t="str">
        <f t="shared" si="1"/>
        <v>Saturday</v>
      </c>
      <c r="E545" s="41"/>
      <c r="F545" s="38"/>
      <c r="G545" s="38"/>
      <c r="H545" s="41"/>
      <c r="I545" s="38"/>
      <c r="J545" s="38"/>
      <c r="K545" s="35"/>
      <c r="L545" s="35"/>
      <c r="M545" s="35"/>
      <c r="N545" s="35"/>
      <c r="O545" s="56"/>
      <c r="P545" s="22" t="str">
        <f t="shared" si="3"/>
        <v/>
      </c>
    </row>
    <row r="546" ht="22.5" customHeight="1">
      <c r="A546" s="37"/>
      <c r="B546" s="38" t="str">
        <f>'Master Schedule'!B546</f>
        <v/>
      </c>
      <c r="C546" s="39"/>
      <c r="D546" s="40" t="str">
        <f t="shared" si="1"/>
        <v>Saturday</v>
      </c>
      <c r="E546" s="41"/>
      <c r="F546" s="38"/>
      <c r="G546" s="38"/>
      <c r="H546" s="41"/>
      <c r="I546" s="38"/>
      <c r="J546" s="38"/>
      <c r="K546" s="32"/>
      <c r="L546" s="32"/>
      <c r="M546" s="32"/>
      <c r="N546" s="32"/>
      <c r="O546" s="56"/>
      <c r="P546" s="22" t="str">
        <f t="shared" si="3"/>
        <v/>
      </c>
    </row>
    <row r="547" ht="22.5" customHeight="1">
      <c r="A547" s="37"/>
      <c r="B547" s="38" t="str">
        <f>'Master Schedule'!B547</f>
        <v/>
      </c>
      <c r="C547" s="39"/>
      <c r="D547" s="40" t="str">
        <f t="shared" si="1"/>
        <v>Saturday</v>
      </c>
      <c r="E547" s="41"/>
      <c r="F547" s="38"/>
      <c r="G547" s="38"/>
      <c r="H547" s="41"/>
      <c r="I547" s="38"/>
      <c r="J547" s="38"/>
      <c r="K547" s="35"/>
      <c r="L547" s="35"/>
      <c r="M547" s="35"/>
      <c r="N547" s="35"/>
      <c r="O547" s="56"/>
      <c r="P547" s="22" t="str">
        <f t="shared" si="3"/>
        <v/>
      </c>
    </row>
    <row r="548" ht="22.5" customHeight="1">
      <c r="A548" s="37"/>
      <c r="B548" s="38" t="str">
        <f>'Master Schedule'!B548</f>
        <v/>
      </c>
      <c r="C548" s="39"/>
      <c r="D548" s="40" t="str">
        <f t="shared" si="1"/>
        <v>Saturday</v>
      </c>
      <c r="E548" s="41"/>
      <c r="F548" s="38"/>
      <c r="G548" s="38"/>
      <c r="H548" s="41"/>
      <c r="I548" s="38"/>
      <c r="J548" s="38"/>
      <c r="K548" s="32"/>
      <c r="L548" s="32"/>
      <c r="M548" s="32"/>
      <c r="N548" s="32"/>
      <c r="O548" s="56"/>
      <c r="P548" s="22" t="str">
        <f t="shared" si="3"/>
        <v/>
      </c>
    </row>
    <row r="549" ht="22.5" customHeight="1">
      <c r="A549" s="37"/>
      <c r="B549" s="38" t="str">
        <f>'Master Schedule'!B549</f>
        <v/>
      </c>
      <c r="C549" s="39"/>
      <c r="D549" s="40" t="str">
        <f t="shared" si="1"/>
        <v>Saturday</v>
      </c>
      <c r="E549" s="41"/>
      <c r="F549" s="38"/>
      <c r="G549" s="38"/>
      <c r="H549" s="41"/>
      <c r="I549" s="38"/>
      <c r="J549" s="38"/>
      <c r="K549" s="35"/>
      <c r="L549" s="35"/>
      <c r="M549" s="35"/>
      <c r="N549" s="35"/>
      <c r="O549" s="56"/>
      <c r="P549" s="22" t="str">
        <f t="shared" si="3"/>
        <v/>
      </c>
    </row>
    <row r="550" ht="22.5" customHeight="1">
      <c r="A550" s="37"/>
      <c r="B550" s="38" t="str">
        <f>'Master Schedule'!B550</f>
        <v/>
      </c>
      <c r="C550" s="39"/>
      <c r="D550" s="40" t="str">
        <f t="shared" si="1"/>
        <v>Saturday</v>
      </c>
      <c r="E550" s="41"/>
      <c r="F550" s="38"/>
      <c r="G550" s="38"/>
      <c r="H550" s="41"/>
      <c r="I550" s="38"/>
      <c r="J550" s="38"/>
      <c r="K550" s="32"/>
      <c r="L550" s="32"/>
      <c r="M550" s="32"/>
      <c r="N550" s="32"/>
      <c r="O550" s="56"/>
      <c r="P550" s="22" t="str">
        <f t="shared" si="3"/>
        <v/>
      </c>
    </row>
    <row r="551" ht="22.5" customHeight="1">
      <c r="A551" s="37"/>
      <c r="B551" s="38" t="str">
        <f>'Master Schedule'!B551</f>
        <v/>
      </c>
      <c r="C551" s="39"/>
      <c r="D551" s="40" t="str">
        <f t="shared" si="1"/>
        <v>Saturday</v>
      </c>
      <c r="E551" s="41"/>
      <c r="F551" s="38"/>
      <c r="G551" s="38"/>
      <c r="H551" s="41"/>
      <c r="I551" s="38"/>
      <c r="J551" s="38"/>
      <c r="K551" s="35"/>
      <c r="L551" s="35"/>
      <c r="M551" s="35"/>
      <c r="N551" s="35"/>
      <c r="O551" s="56"/>
      <c r="P551" s="22" t="str">
        <f t="shared" si="3"/>
        <v/>
      </c>
    </row>
    <row r="552" ht="22.5" customHeight="1">
      <c r="A552" s="37"/>
      <c r="B552" s="38" t="str">
        <f>'Master Schedule'!B552</f>
        <v/>
      </c>
      <c r="C552" s="39"/>
      <c r="D552" s="40" t="str">
        <f t="shared" si="1"/>
        <v>Saturday</v>
      </c>
      <c r="E552" s="41"/>
      <c r="F552" s="38"/>
      <c r="G552" s="38"/>
      <c r="H552" s="41"/>
      <c r="I552" s="38"/>
      <c r="J552" s="38"/>
      <c r="K552" s="32"/>
      <c r="L552" s="32"/>
      <c r="M552" s="32"/>
      <c r="N552" s="32"/>
      <c r="O552" s="56"/>
      <c r="P552" s="22" t="str">
        <f t="shared" si="3"/>
        <v/>
      </c>
    </row>
    <row r="553" ht="22.5" customHeight="1">
      <c r="A553" s="37"/>
      <c r="B553" s="38" t="str">
        <f>'Master Schedule'!B553</f>
        <v/>
      </c>
      <c r="C553" s="39"/>
      <c r="D553" s="40" t="str">
        <f t="shared" si="1"/>
        <v>Saturday</v>
      </c>
      <c r="E553" s="41"/>
      <c r="F553" s="38"/>
      <c r="G553" s="38"/>
      <c r="H553" s="41"/>
      <c r="I553" s="38"/>
      <c r="J553" s="38"/>
      <c r="K553" s="35"/>
      <c r="L553" s="35"/>
      <c r="M553" s="35"/>
      <c r="N553" s="35"/>
      <c r="O553" s="56"/>
      <c r="P553" s="22" t="str">
        <f t="shared" si="3"/>
        <v/>
      </c>
    </row>
    <row r="554" ht="22.5" customHeight="1">
      <c r="A554" s="37"/>
      <c r="B554" s="38" t="str">
        <f>'Master Schedule'!B554</f>
        <v/>
      </c>
      <c r="C554" s="39"/>
      <c r="D554" s="40" t="str">
        <f t="shared" si="1"/>
        <v>Saturday</v>
      </c>
      <c r="E554" s="41"/>
      <c r="F554" s="38"/>
      <c r="G554" s="38"/>
      <c r="H554" s="41"/>
      <c r="I554" s="38"/>
      <c r="J554" s="38"/>
      <c r="K554" s="32"/>
      <c r="L554" s="32"/>
      <c r="M554" s="32"/>
      <c r="N554" s="32"/>
      <c r="O554" s="56"/>
      <c r="P554" s="22" t="str">
        <f t="shared" si="3"/>
        <v/>
      </c>
    </row>
    <row r="555" ht="22.5" customHeight="1">
      <c r="A555" s="37"/>
      <c r="B555" s="38" t="str">
        <f>'Master Schedule'!B555</f>
        <v/>
      </c>
      <c r="C555" s="39"/>
      <c r="D555" s="40" t="str">
        <f t="shared" si="1"/>
        <v>Saturday</v>
      </c>
      <c r="E555" s="41"/>
      <c r="F555" s="38"/>
      <c r="G555" s="38"/>
      <c r="H555" s="41"/>
      <c r="I555" s="38"/>
      <c r="J555" s="38"/>
      <c r="K555" s="35"/>
      <c r="L555" s="35"/>
      <c r="M555" s="35"/>
      <c r="N555" s="35"/>
      <c r="O555" s="56"/>
      <c r="P555" s="22" t="str">
        <f t="shared" si="3"/>
        <v/>
      </c>
    </row>
    <row r="556" ht="22.5" customHeight="1">
      <c r="A556" s="37"/>
      <c r="B556" s="38" t="str">
        <f>'Master Schedule'!B556</f>
        <v/>
      </c>
      <c r="C556" s="39"/>
      <c r="D556" s="40" t="str">
        <f t="shared" si="1"/>
        <v>Saturday</v>
      </c>
      <c r="E556" s="41"/>
      <c r="F556" s="38"/>
      <c r="G556" s="38"/>
      <c r="H556" s="41"/>
      <c r="I556" s="38"/>
      <c r="J556" s="38"/>
      <c r="K556" s="32"/>
      <c r="L556" s="32"/>
      <c r="M556" s="32"/>
      <c r="N556" s="32"/>
      <c r="O556" s="56"/>
      <c r="P556" s="22" t="str">
        <f t="shared" si="3"/>
        <v/>
      </c>
    </row>
    <row r="557" ht="22.5" customHeight="1">
      <c r="A557" s="37"/>
      <c r="B557" s="38" t="str">
        <f>'Master Schedule'!B557</f>
        <v/>
      </c>
      <c r="C557" s="39"/>
      <c r="D557" s="40" t="str">
        <f t="shared" si="1"/>
        <v>Saturday</v>
      </c>
      <c r="E557" s="41"/>
      <c r="F557" s="38"/>
      <c r="G557" s="38"/>
      <c r="H557" s="41"/>
      <c r="I557" s="38"/>
      <c r="J557" s="38"/>
      <c r="K557" s="35"/>
      <c r="L557" s="35"/>
      <c r="M557" s="35"/>
      <c r="N557" s="35"/>
      <c r="O557" s="56"/>
      <c r="P557" s="22" t="str">
        <f t="shared" si="3"/>
        <v/>
      </c>
    </row>
    <row r="558" ht="22.5" customHeight="1">
      <c r="A558" s="37"/>
      <c r="B558" s="38" t="str">
        <f>'Master Schedule'!B558</f>
        <v/>
      </c>
      <c r="C558" s="39"/>
      <c r="D558" s="40" t="str">
        <f t="shared" si="1"/>
        <v>Saturday</v>
      </c>
      <c r="E558" s="41"/>
      <c r="F558" s="38"/>
      <c r="G558" s="38"/>
      <c r="H558" s="41"/>
      <c r="I558" s="38"/>
      <c r="J558" s="38"/>
      <c r="K558" s="32"/>
      <c r="L558" s="32"/>
      <c r="M558" s="32"/>
      <c r="N558" s="32"/>
      <c r="O558" s="56"/>
      <c r="P558" s="22" t="str">
        <f t="shared" si="3"/>
        <v/>
      </c>
    </row>
    <row r="559" ht="22.5" customHeight="1">
      <c r="A559" s="37"/>
      <c r="B559" s="38" t="str">
        <f>'Master Schedule'!B559</f>
        <v/>
      </c>
      <c r="C559" s="39"/>
      <c r="D559" s="40" t="str">
        <f t="shared" si="1"/>
        <v>Saturday</v>
      </c>
      <c r="E559" s="41"/>
      <c r="F559" s="38"/>
      <c r="G559" s="38"/>
      <c r="H559" s="41"/>
      <c r="I559" s="38"/>
      <c r="J559" s="38"/>
      <c r="K559" s="35"/>
      <c r="L559" s="35"/>
      <c r="M559" s="35"/>
      <c r="N559" s="35"/>
      <c r="O559" s="56"/>
      <c r="P559" s="22" t="str">
        <f t="shared" si="3"/>
        <v/>
      </c>
    </row>
    <row r="560" ht="22.5" customHeight="1">
      <c r="A560" s="37"/>
      <c r="B560" s="38" t="str">
        <f>'Master Schedule'!B560</f>
        <v/>
      </c>
      <c r="C560" s="39"/>
      <c r="D560" s="40" t="str">
        <f t="shared" si="1"/>
        <v>Saturday</v>
      </c>
      <c r="E560" s="41"/>
      <c r="F560" s="38"/>
      <c r="G560" s="38"/>
      <c r="H560" s="41"/>
      <c r="I560" s="38"/>
      <c r="J560" s="38"/>
      <c r="K560" s="32"/>
      <c r="L560" s="32"/>
      <c r="M560" s="32"/>
      <c r="N560" s="32"/>
      <c r="O560" s="56"/>
      <c r="P560" s="22" t="str">
        <f t="shared" si="3"/>
        <v/>
      </c>
    </row>
    <row r="561" ht="22.5" customHeight="1">
      <c r="A561" s="37"/>
      <c r="B561" s="38" t="str">
        <f>'Master Schedule'!B561</f>
        <v/>
      </c>
      <c r="C561" s="39"/>
      <c r="D561" s="40" t="str">
        <f t="shared" si="1"/>
        <v>Saturday</v>
      </c>
      <c r="E561" s="41"/>
      <c r="F561" s="38"/>
      <c r="G561" s="38"/>
      <c r="H561" s="41"/>
      <c r="I561" s="38"/>
      <c r="J561" s="38"/>
      <c r="K561" s="35"/>
      <c r="L561" s="35"/>
      <c r="M561" s="35"/>
      <c r="N561" s="35"/>
      <c r="O561" s="56"/>
      <c r="P561" s="22" t="str">
        <f t="shared" si="3"/>
        <v/>
      </c>
    </row>
    <row r="562" ht="22.5" customHeight="1">
      <c r="A562" s="37"/>
      <c r="B562" s="38" t="str">
        <f>'Master Schedule'!B562</f>
        <v/>
      </c>
      <c r="C562" s="39"/>
      <c r="D562" s="40" t="str">
        <f t="shared" si="1"/>
        <v>Saturday</v>
      </c>
      <c r="E562" s="41"/>
      <c r="F562" s="38"/>
      <c r="G562" s="38"/>
      <c r="H562" s="41"/>
      <c r="I562" s="38"/>
      <c r="J562" s="38"/>
      <c r="K562" s="32"/>
      <c r="L562" s="32"/>
      <c r="M562" s="32"/>
      <c r="N562" s="32"/>
      <c r="O562" s="56"/>
      <c r="P562" s="22" t="str">
        <f t="shared" si="3"/>
        <v/>
      </c>
    </row>
    <row r="563" ht="22.5" customHeight="1">
      <c r="A563" s="37"/>
      <c r="B563" s="38" t="str">
        <f>'Master Schedule'!B563</f>
        <v/>
      </c>
      <c r="C563" s="39"/>
      <c r="D563" s="40" t="str">
        <f t="shared" si="1"/>
        <v>Saturday</v>
      </c>
      <c r="E563" s="41"/>
      <c r="F563" s="38"/>
      <c r="G563" s="38"/>
      <c r="H563" s="41"/>
      <c r="I563" s="38"/>
      <c r="J563" s="38"/>
      <c r="K563" s="35"/>
      <c r="L563" s="35"/>
      <c r="M563" s="35"/>
      <c r="N563" s="35"/>
      <c r="O563" s="56"/>
      <c r="P563" s="22" t="str">
        <f t="shared" si="3"/>
        <v/>
      </c>
    </row>
    <row r="564" ht="22.5" customHeight="1">
      <c r="A564" s="37"/>
      <c r="B564" s="38" t="str">
        <f>'Master Schedule'!B564</f>
        <v/>
      </c>
      <c r="C564" s="39"/>
      <c r="D564" s="40" t="str">
        <f t="shared" si="1"/>
        <v>Saturday</v>
      </c>
      <c r="E564" s="41"/>
      <c r="F564" s="38"/>
      <c r="G564" s="38"/>
      <c r="H564" s="41"/>
      <c r="I564" s="38"/>
      <c r="J564" s="38"/>
      <c r="K564" s="32"/>
      <c r="L564" s="32"/>
      <c r="M564" s="32"/>
      <c r="N564" s="32"/>
      <c r="O564" s="56"/>
      <c r="P564" s="22" t="str">
        <f t="shared" si="3"/>
        <v/>
      </c>
    </row>
    <row r="565" ht="22.5" customHeight="1">
      <c r="A565" s="37"/>
      <c r="B565" s="38" t="str">
        <f>'Master Schedule'!B565</f>
        <v/>
      </c>
      <c r="C565" s="39"/>
      <c r="D565" s="40" t="str">
        <f t="shared" si="1"/>
        <v>Saturday</v>
      </c>
      <c r="E565" s="41"/>
      <c r="F565" s="38"/>
      <c r="G565" s="38"/>
      <c r="H565" s="41"/>
      <c r="I565" s="38"/>
      <c r="J565" s="38"/>
      <c r="K565" s="35"/>
      <c r="L565" s="35"/>
      <c r="M565" s="35"/>
      <c r="N565" s="35"/>
      <c r="O565" s="56"/>
      <c r="P565" s="22" t="str">
        <f t="shared" si="3"/>
        <v/>
      </c>
    </row>
    <row r="566" ht="22.5" customHeight="1">
      <c r="A566" s="37"/>
      <c r="B566" s="38" t="str">
        <f>'Master Schedule'!B566</f>
        <v/>
      </c>
      <c r="C566" s="39"/>
      <c r="D566" s="40" t="str">
        <f t="shared" si="1"/>
        <v>Saturday</v>
      </c>
      <c r="E566" s="41"/>
      <c r="F566" s="38"/>
      <c r="G566" s="38"/>
      <c r="H566" s="41"/>
      <c r="I566" s="38"/>
      <c r="J566" s="38"/>
      <c r="K566" s="32"/>
      <c r="L566" s="32"/>
      <c r="M566" s="32"/>
      <c r="N566" s="32"/>
      <c r="O566" s="56"/>
      <c r="P566" s="22" t="str">
        <f t="shared" si="3"/>
        <v/>
      </c>
    </row>
    <row r="567" ht="22.5" customHeight="1">
      <c r="A567" s="37"/>
      <c r="B567" s="38" t="str">
        <f>'Master Schedule'!B567</f>
        <v/>
      </c>
      <c r="C567" s="39"/>
      <c r="D567" s="40" t="str">
        <f t="shared" si="1"/>
        <v>Saturday</v>
      </c>
      <c r="E567" s="41"/>
      <c r="F567" s="38"/>
      <c r="G567" s="38"/>
      <c r="H567" s="41"/>
      <c r="I567" s="38"/>
      <c r="J567" s="38"/>
      <c r="K567" s="35"/>
      <c r="L567" s="35"/>
      <c r="M567" s="35"/>
      <c r="N567" s="35"/>
      <c r="O567" s="56"/>
      <c r="P567" s="22" t="str">
        <f t="shared" si="3"/>
        <v/>
      </c>
    </row>
    <row r="568" ht="22.5" customHeight="1">
      <c r="A568" s="37"/>
      <c r="B568" s="38" t="str">
        <f>'Master Schedule'!B568</f>
        <v/>
      </c>
      <c r="C568" s="39"/>
      <c r="D568" s="40" t="str">
        <f t="shared" si="1"/>
        <v>Saturday</v>
      </c>
      <c r="E568" s="41"/>
      <c r="F568" s="38"/>
      <c r="G568" s="38"/>
      <c r="H568" s="41"/>
      <c r="I568" s="38"/>
      <c r="J568" s="38"/>
      <c r="K568" s="32"/>
      <c r="L568" s="32"/>
      <c r="M568" s="32"/>
      <c r="N568" s="32"/>
      <c r="O568" s="56"/>
      <c r="P568" s="22" t="str">
        <f t="shared" si="3"/>
        <v/>
      </c>
    </row>
    <row r="569" ht="22.5" customHeight="1">
      <c r="A569" s="37"/>
      <c r="B569" s="38" t="str">
        <f>'Master Schedule'!B569</f>
        <v/>
      </c>
      <c r="C569" s="39"/>
      <c r="D569" s="40" t="str">
        <f t="shared" si="1"/>
        <v>Saturday</v>
      </c>
      <c r="E569" s="41"/>
      <c r="F569" s="38"/>
      <c r="G569" s="38"/>
      <c r="H569" s="41"/>
      <c r="I569" s="38"/>
      <c r="J569" s="38"/>
      <c r="K569" s="35"/>
      <c r="L569" s="35"/>
      <c r="M569" s="35"/>
      <c r="N569" s="35"/>
      <c r="O569" s="56"/>
      <c r="P569" s="22" t="str">
        <f t="shared" si="3"/>
        <v/>
      </c>
    </row>
    <row r="570" ht="22.5" customHeight="1">
      <c r="A570" s="37"/>
      <c r="B570" s="38" t="str">
        <f>'Master Schedule'!B570</f>
        <v/>
      </c>
      <c r="C570" s="39"/>
      <c r="D570" s="40" t="str">
        <f t="shared" si="1"/>
        <v>Saturday</v>
      </c>
      <c r="E570" s="41"/>
      <c r="F570" s="38"/>
      <c r="G570" s="38"/>
      <c r="H570" s="41"/>
      <c r="I570" s="38"/>
      <c r="J570" s="38"/>
      <c r="K570" s="32"/>
      <c r="L570" s="32"/>
      <c r="M570" s="32"/>
      <c r="N570" s="32"/>
      <c r="O570" s="56"/>
      <c r="P570" s="22" t="str">
        <f t="shared" si="3"/>
        <v/>
      </c>
    </row>
    <row r="571" ht="22.5" customHeight="1">
      <c r="A571" s="37"/>
      <c r="B571" s="38" t="str">
        <f>'Master Schedule'!B571</f>
        <v/>
      </c>
      <c r="C571" s="39"/>
      <c r="D571" s="40" t="str">
        <f t="shared" si="1"/>
        <v>Saturday</v>
      </c>
      <c r="E571" s="41"/>
      <c r="F571" s="38"/>
      <c r="G571" s="38"/>
      <c r="H571" s="41"/>
      <c r="I571" s="38"/>
      <c r="J571" s="38"/>
      <c r="K571" s="35"/>
      <c r="L571" s="35"/>
      <c r="M571" s="35"/>
      <c r="N571" s="35"/>
      <c r="O571" s="56"/>
      <c r="P571" s="22" t="str">
        <f t="shared" si="3"/>
        <v/>
      </c>
    </row>
    <row r="572" ht="22.5" customHeight="1">
      <c r="A572" s="37"/>
      <c r="B572" s="38" t="str">
        <f>'Master Schedule'!B572</f>
        <v/>
      </c>
      <c r="C572" s="39"/>
      <c r="D572" s="40" t="str">
        <f t="shared" si="1"/>
        <v>Saturday</v>
      </c>
      <c r="E572" s="41"/>
      <c r="F572" s="38"/>
      <c r="G572" s="38"/>
      <c r="H572" s="41"/>
      <c r="I572" s="38"/>
      <c r="J572" s="38"/>
      <c r="K572" s="32"/>
      <c r="L572" s="32"/>
      <c r="M572" s="32"/>
      <c r="N572" s="32"/>
      <c r="O572" s="56"/>
      <c r="P572" s="22" t="str">
        <f t="shared" si="3"/>
        <v/>
      </c>
    </row>
    <row r="573" ht="22.5" customHeight="1">
      <c r="A573" s="37"/>
      <c r="B573" s="38" t="str">
        <f>'Master Schedule'!B573</f>
        <v/>
      </c>
      <c r="C573" s="39"/>
      <c r="D573" s="40" t="str">
        <f t="shared" si="1"/>
        <v>Saturday</v>
      </c>
      <c r="E573" s="41"/>
      <c r="F573" s="38"/>
      <c r="G573" s="38"/>
      <c r="H573" s="41"/>
      <c r="I573" s="38"/>
      <c r="J573" s="38"/>
      <c r="K573" s="35"/>
      <c r="L573" s="35"/>
      <c r="M573" s="35"/>
      <c r="N573" s="35"/>
      <c r="O573" s="56"/>
      <c r="P573" s="22" t="str">
        <f t="shared" si="3"/>
        <v/>
      </c>
    </row>
    <row r="574" ht="22.5" customHeight="1">
      <c r="A574" s="37"/>
      <c r="B574" s="38" t="str">
        <f>'Master Schedule'!B574</f>
        <v/>
      </c>
      <c r="C574" s="39"/>
      <c r="D574" s="40" t="str">
        <f t="shared" si="1"/>
        <v>Saturday</v>
      </c>
      <c r="E574" s="41"/>
      <c r="F574" s="38"/>
      <c r="G574" s="38"/>
      <c r="H574" s="41"/>
      <c r="I574" s="38"/>
      <c r="J574" s="38"/>
      <c r="K574" s="32"/>
      <c r="L574" s="32"/>
      <c r="M574" s="32"/>
      <c r="N574" s="32"/>
      <c r="O574" s="56"/>
      <c r="P574" s="22" t="str">
        <f t="shared" si="3"/>
        <v/>
      </c>
    </row>
    <row r="575" ht="22.5" customHeight="1">
      <c r="A575" s="37"/>
      <c r="B575" s="38" t="str">
        <f>'Master Schedule'!B575</f>
        <v/>
      </c>
      <c r="C575" s="39"/>
      <c r="D575" s="40" t="str">
        <f t="shared" si="1"/>
        <v>Saturday</v>
      </c>
      <c r="E575" s="41"/>
      <c r="F575" s="38"/>
      <c r="G575" s="38"/>
      <c r="H575" s="41"/>
      <c r="I575" s="38"/>
      <c r="J575" s="38"/>
      <c r="K575" s="35"/>
      <c r="L575" s="35"/>
      <c r="M575" s="35"/>
      <c r="N575" s="35"/>
      <c r="O575" s="56"/>
      <c r="P575" s="22" t="str">
        <f t="shared" si="3"/>
        <v/>
      </c>
    </row>
    <row r="576" ht="22.5" customHeight="1">
      <c r="A576" s="37"/>
      <c r="B576" s="38" t="str">
        <f>'Master Schedule'!B576</f>
        <v/>
      </c>
      <c r="C576" s="39"/>
      <c r="D576" s="40" t="str">
        <f t="shared" si="1"/>
        <v>Saturday</v>
      </c>
      <c r="E576" s="41"/>
      <c r="F576" s="38"/>
      <c r="G576" s="38"/>
      <c r="H576" s="41"/>
      <c r="I576" s="38"/>
      <c r="J576" s="38"/>
      <c r="K576" s="32"/>
      <c r="L576" s="32"/>
      <c r="M576" s="32"/>
      <c r="N576" s="32"/>
      <c r="O576" s="56"/>
      <c r="P576" s="22" t="str">
        <f t="shared" si="3"/>
        <v/>
      </c>
    </row>
    <row r="577" ht="22.5" customHeight="1">
      <c r="A577" s="37"/>
      <c r="B577" s="38" t="str">
        <f>'Master Schedule'!B577</f>
        <v/>
      </c>
      <c r="C577" s="39"/>
      <c r="D577" s="40" t="str">
        <f t="shared" si="1"/>
        <v>Saturday</v>
      </c>
      <c r="E577" s="41"/>
      <c r="F577" s="38"/>
      <c r="G577" s="38"/>
      <c r="H577" s="41"/>
      <c r="I577" s="38"/>
      <c r="J577" s="38"/>
      <c r="K577" s="35"/>
      <c r="L577" s="35"/>
      <c r="M577" s="35"/>
      <c r="N577" s="35"/>
      <c r="O577" s="56"/>
      <c r="P577" s="22" t="str">
        <f t="shared" si="3"/>
        <v/>
      </c>
    </row>
    <row r="578" ht="22.5" customHeight="1">
      <c r="A578" s="37"/>
      <c r="B578" s="38" t="str">
        <f>'Master Schedule'!B578</f>
        <v/>
      </c>
      <c r="C578" s="39"/>
      <c r="D578" s="40" t="str">
        <f t="shared" si="1"/>
        <v>Saturday</v>
      </c>
      <c r="E578" s="41"/>
      <c r="F578" s="38"/>
      <c r="G578" s="38"/>
      <c r="H578" s="41"/>
      <c r="I578" s="38"/>
      <c r="J578" s="38"/>
      <c r="K578" s="32"/>
      <c r="L578" s="32"/>
      <c r="M578" s="32"/>
      <c r="N578" s="32"/>
      <c r="O578" s="56"/>
      <c r="P578" s="22" t="str">
        <f t="shared" si="3"/>
        <v/>
      </c>
    </row>
    <row r="579" ht="22.5" customHeight="1">
      <c r="A579" s="37"/>
      <c r="B579" s="38" t="str">
        <f>'Master Schedule'!B579</f>
        <v/>
      </c>
      <c r="C579" s="39"/>
      <c r="D579" s="40" t="str">
        <f t="shared" si="1"/>
        <v>Saturday</v>
      </c>
      <c r="E579" s="41"/>
      <c r="F579" s="38"/>
      <c r="G579" s="38"/>
      <c r="H579" s="41"/>
      <c r="I579" s="38"/>
      <c r="J579" s="38"/>
      <c r="K579" s="35"/>
      <c r="L579" s="35"/>
      <c r="M579" s="35"/>
      <c r="N579" s="35"/>
      <c r="O579" s="56"/>
      <c r="P579" s="22" t="str">
        <f t="shared" si="3"/>
        <v/>
      </c>
    </row>
    <row r="580" ht="22.5" customHeight="1">
      <c r="A580" s="37"/>
      <c r="B580" s="38" t="str">
        <f>'Master Schedule'!B580</f>
        <v/>
      </c>
      <c r="C580" s="39"/>
      <c r="D580" s="40" t="str">
        <f t="shared" si="1"/>
        <v>Saturday</v>
      </c>
      <c r="E580" s="41"/>
      <c r="F580" s="38"/>
      <c r="G580" s="38"/>
      <c r="H580" s="41"/>
      <c r="I580" s="38"/>
      <c r="J580" s="38"/>
      <c r="K580" s="32"/>
      <c r="L580" s="32"/>
      <c r="M580" s="32"/>
      <c r="N580" s="32"/>
      <c r="O580" s="56"/>
      <c r="P580" s="22" t="str">
        <f t="shared" si="3"/>
        <v/>
      </c>
    </row>
    <row r="581" ht="22.5" customHeight="1">
      <c r="A581" s="37"/>
      <c r="B581" s="38" t="str">
        <f>'Master Schedule'!B581</f>
        <v/>
      </c>
      <c r="C581" s="39"/>
      <c r="D581" s="40" t="str">
        <f t="shared" si="1"/>
        <v>Saturday</v>
      </c>
      <c r="E581" s="41"/>
      <c r="F581" s="38"/>
      <c r="G581" s="38"/>
      <c r="H581" s="41"/>
      <c r="I581" s="38"/>
      <c r="J581" s="38"/>
      <c r="K581" s="35"/>
      <c r="L581" s="35"/>
      <c r="M581" s="35"/>
      <c r="N581" s="35"/>
      <c r="O581" s="56"/>
      <c r="P581" s="22" t="str">
        <f t="shared" si="3"/>
        <v/>
      </c>
    </row>
    <row r="582" ht="22.5" customHeight="1">
      <c r="A582" s="37"/>
      <c r="B582" s="38" t="str">
        <f>'Master Schedule'!B582</f>
        <v/>
      </c>
      <c r="C582" s="39"/>
      <c r="D582" s="40" t="str">
        <f t="shared" si="1"/>
        <v>Saturday</v>
      </c>
      <c r="E582" s="41"/>
      <c r="F582" s="38"/>
      <c r="G582" s="38"/>
      <c r="H582" s="41"/>
      <c r="I582" s="38"/>
      <c r="J582" s="38"/>
      <c r="K582" s="32"/>
      <c r="L582" s="32"/>
      <c r="M582" s="32"/>
      <c r="N582" s="32"/>
      <c r="O582" s="56"/>
      <c r="P582" s="22" t="str">
        <f t="shared" si="3"/>
        <v/>
      </c>
    </row>
    <row r="583" ht="22.5" customHeight="1">
      <c r="A583" s="37"/>
      <c r="B583" s="38" t="str">
        <f>'Master Schedule'!B583</f>
        <v/>
      </c>
      <c r="C583" s="39"/>
      <c r="D583" s="40" t="str">
        <f t="shared" si="1"/>
        <v>Saturday</v>
      </c>
      <c r="E583" s="41"/>
      <c r="F583" s="38"/>
      <c r="G583" s="38"/>
      <c r="H583" s="41"/>
      <c r="I583" s="38"/>
      <c r="J583" s="38"/>
      <c r="K583" s="35"/>
      <c r="L583" s="35"/>
      <c r="M583" s="35"/>
      <c r="N583" s="35"/>
      <c r="O583" s="56"/>
      <c r="P583" s="22" t="str">
        <f t="shared" si="3"/>
        <v/>
      </c>
    </row>
    <row r="584" ht="22.5" customHeight="1">
      <c r="A584" s="37"/>
      <c r="B584" s="38" t="str">
        <f>'Master Schedule'!B584</f>
        <v/>
      </c>
      <c r="C584" s="39"/>
      <c r="D584" s="40" t="str">
        <f t="shared" si="1"/>
        <v>Saturday</v>
      </c>
      <c r="E584" s="41"/>
      <c r="F584" s="38"/>
      <c r="G584" s="38"/>
      <c r="H584" s="41"/>
      <c r="I584" s="38"/>
      <c r="J584" s="38"/>
      <c r="K584" s="32"/>
      <c r="L584" s="32"/>
      <c r="M584" s="32"/>
      <c r="N584" s="32"/>
      <c r="O584" s="56"/>
      <c r="P584" s="22" t="str">
        <f t="shared" si="3"/>
        <v/>
      </c>
    </row>
    <row r="585" ht="22.5" customHeight="1">
      <c r="A585" s="37"/>
      <c r="B585" s="38" t="str">
        <f>'Master Schedule'!B585</f>
        <v/>
      </c>
      <c r="C585" s="39"/>
      <c r="D585" s="40" t="str">
        <f t="shared" si="1"/>
        <v>Saturday</v>
      </c>
      <c r="E585" s="41"/>
      <c r="F585" s="38"/>
      <c r="G585" s="38"/>
      <c r="H585" s="41"/>
      <c r="I585" s="38"/>
      <c r="J585" s="38"/>
      <c r="K585" s="35"/>
      <c r="L585" s="35"/>
      <c r="M585" s="35"/>
      <c r="N585" s="35"/>
      <c r="O585" s="56"/>
      <c r="P585" s="22" t="str">
        <f t="shared" si="3"/>
        <v/>
      </c>
    </row>
    <row r="586" ht="22.5" customHeight="1">
      <c r="A586" s="37"/>
      <c r="B586" s="38" t="str">
        <f>'Master Schedule'!B586</f>
        <v/>
      </c>
      <c r="C586" s="39"/>
      <c r="D586" s="40" t="str">
        <f t="shared" si="1"/>
        <v>Saturday</v>
      </c>
      <c r="E586" s="41"/>
      <c r="F586" s="38"/>
      <c r="G586" s="38"/>
      <c r="H586" s="41"/>
      <c r="I586" s="38"/>
      <c r="J586" s="38"/>
      <c r="K586" s="32"/>
      <c r="L586" s="32"/>
      <c r="M586" s="32"/>
      <c r="N586" s="32"/>
      <c r="O586" s="56"/>
      <c r="P586" s="22" t="str">
        <f t="shared" si="3"/>
        <v/>
      </c>
    </row>
    <row r="587" ht="22.5" customHeight="1">
      <c r="A587" s="37"/>
      <c r="B587" s="38" t="str">
        <f>'Master Schedule'!B587</f>
        <v/>
      </c>
      <c r="C587" s="39"/>
      <c r="D587" s="40" t="str">
        <f t="shared" si="1"/>
        <v>Saturday</v>
      </c>
      <c r="E587" s="41"/>
      <c r="F587" s="38"/>
      <c r="G587" s="38"/>
      <c r="H587" s="41"/>
      <c r="I587" s="38"/>
      <c r="J587" s="38"/>
      <c r="K587" s="35"/>
      <c r="L587" s="35"/>
      <c r="M587" s="35"/>
      <c r="N587" s="35"/>
      <c r="O587" s="56"/>
      <c r="P587" s="22" t="str">
        <f t="shared" si="3"/>
        <v/>
      </c>
    </row>
    <row r="588" ht="22.5" customHeight="1">
      <c r="A588" s="37"/>
      <c r="B588" s="38" t="str">
        <f>'Master Schedule'!B588</f>
        <v/>
      </c>
      <c r="C588" s="39"/>
      <c r="D588" s="40" t="str">
        <f t="shared" si="1"/>
        <v>Saturday</v>
      </c>
      <c r="E588" s="41"/>
      <c r="F588" s="38"/>
      <c r="G588" s="38"/>
      <c r="H588" s="41"/>
      <c r="I588" s="38"/>
      <c r="J588" s="38"/>
      <c r="K588" s="32"/>
      <c r="L588" s="32"/>
      <c r="M588" s="32"/>
      <c r="N588" s="32"/>
      <c r="O588" s="56"/>
      <c r="P588" s="22" t="str">
        <f t="shared" si="3"/>
        <v/>
      </c>
    </row>
    <row r="589" ht="22.5" customHeight="1">
      <c r="A589" s="37"/>
      <c r="B589" s="38" t="str">
        <f>'Master Schedule'!B589</f>
        <v/>
      </c>
      <c r="C589" s="39"/>
      <c r="D589" s="40" t="str">
        <f t="shared" si="1"/>
        <v>Saturday</v>
      </c>
      <c r="E589" s="41"/>
      <c r="F589" s="38"/>
      <c r="G589" s="38"/>
      <c r="H589" s="41"/>
      <c r="I589" s="38"/>
      <c r="J589" s="38"/>
      <c r="K589" s="35"/>
      <c r="L589" s="35"/>
      <c r="M589" s="35"/>
      <c r="N589" s="35"/>
      <c r="O589" s="56"/>
      <c r="P589" s="22" t="str">
        <f t="shared" si="3"/>
        <v/>
      </c>
    </row>
    <row r="590" ht="22.5" customHeight="1">
      <c r="A590" s="37"/>
      <c r="B590" s="38" t="str">
        <f>'Master Schedule'!B590</f>
        <v/>
      </c>
      <c r="C590" s="39"/>
      <c r="D590" s="40" t="str">
        <f t="shared" si="1"/>
        <v>Saturday</v>
      </c>
      <c r="E590" s="41"/>
      <c r="F590" s="38"/>
      <c r="G590" s="38"/>
      <c r="H590" s="41"/>
      <c r="I590" s="38"/>
      <c r="J590" s="38"/>
      <c r="K590" s="32"/>
      <c r="L590" s="32"/>
      <c r="M590" s="32"/>
      <c r="N590" s="32"/>
      <c r="O590" s="56"/>
      <c r="P590" s="22" t="str">
        <f t="shared" si="3"/>
        <v/>
      </c>
    </row>
    <row r="591" ht="22.5" customHeight="1">
      <c r="A591" s="37"/>
      <c r="B591" s="38" t="str">
        <f>'Master Schedule'!B591</f>
        <v/>
      </c>
      <c r="C591" s="39"/>
      <c r="D591" s="40" t="str">
        <f t="shared" si="1"/>
        <v>Saturday</v>
      </c>
      <c r="E591" s="41"/>
      <c r="F591" s="38"/>
      <c r="G591" s="38"/>
      <c r="H591" s="41"/>
      <c r="I591" s="38"/>
      <c r="J591" s="38"/>
      <c r="K591" s="35"/>
      <c r="L591" s="35"/>
      <c r="M591" s="35"/>
      <c r="N591" s="35"/>
      <c r="O591" s="56"/>
      <c r="P591" s="22" t="str">
        <f t="shared" si="3"/>
        <v/>
      </c>
    </row>
    <row r="592" ht="22.5" customHeight="1">
      <c r="A592" s="37"/>
      <c r="B592" s="38" t="str">
        <f>'Master Schedule'!B592</f>
        <v/>
      </c>
      <c r="C592" s="39"/>
      <c r="D592" s="40" t="str">
        <f t="shared" si="1"/>
        <v>Saturday</v>
      </c>
      <c r="E592" s="41"/>
      <c r="F592" s="38"/>
      <c r="G592" s="38"/>
      <c r="H592" s="41"/>
      <c r="I592" s="38"/>
      <c r="J592" s="38"/>
      <c r="K592" s="32"/>
      <c r="L592" s="32"/>
      <c r="M592" s="32"/>
      <c r="N592" s="32"/>
      <c r="O592" s="56"/>
      <c r="P592" s="22" t="str">
        <f t="shared" si="3"/>
        <v/>
      </c>
    </row>
    <row r="593" ht="22.5" customHeight="1">
      <c r="A593" s="37"/>
      <c r="B593" s="38" t="str">
        <f>'Master Schedule'!B593</f>
        <v/>
      </c>
      <c r="C593" s="39"/>
      <c r="D593" s="40" t="str">
        <f t="shared" si="1"/>
        <v>Saturday</v>
      </c>
      <c r="E593" s="41"/>
      <c r="F593" s="38"/>
      <c r="G593" s="38"/>
      <c r="H593" s="41"/>
      <c r="I593" s="38"/>
      <c r="J593" s="38"/>
      <c r="K593" s="35"/>
      <c r="L593" s="35"/>
      <c r="M593" s="35"/>
      <c r="N593" s="35"/>
      <c r="O593" s="56"/>
      <c r="P593" s="22" t="str">
        <f t="shared" si="3"/>
        <v/>
      </c>
    </row>
    <row r="594" ht="22.5" customHeight="1">
      <c r="A594" s="37"/>
      <c r="B594" s="38" t="str">
        <f>'Master Schedule'!B594</f>
        <v/>
      </c>
      <c r="C594" s="39"/>
      <c r="D594" s="40" t="str">
        <f t="shared" si="1"/>
        <v>Saturday</v>
      </c>
      <c r="E594" s="41"/>
      <c r="F594" s="38"/>
      <c r="G594" s="38"/>
      <c r="H594" s="41"/>
      <c r="I594" s="38"/>
      <c r="J594" s="38"/>
      <c r="K594" s="32"/>
      <c r="L594" s="32"/>
      <c r="M594" s="32"/>
      <c r="N594" s="32"/>
      <c r="O594" s="56"/>
      <c r="P594" s="22" t="str">
        <f t="shared" si="3"/>
        <v/>
      </c>
    </row>
    <row r="595" ht="22.5" customHeight="1">
      <c r="A595" s="37"/>
      <c r="B595" s="38" t="str">
        <f>'Master Schedule'!B595</f>
        <v/>
      </c>
      <c r="C595" s="39"/>
      <c r="D595" s="40" t="str">
        <f t="shared" si="1"/>
        <v>Saturday</v>
      </c>
      <c r="E595" s="41"/>
      <c r="F595" s="38"/>
      <c r="G595" s="38"/>
      <c r="H595" s="41"/>
      <c r="I595" s="38"/>
      <c r="J595" s="38"/>
      <c r="K595" s="35"/>
      <c r="L595" s="35"/>
      <c r="M595" s="35"/>
      <c r="N595" s="35"/>
      <c r="O595" s="56"/>
      <c r="P595" s="22" t="str">
        <f t="shared" si="3"/>
        <v/>
      </c>
    </row>
    <row r="596" ht="22.5" customHeight="1">
      <c r="A596" s="37"/>
      <c r="B596" s="38" t="str">
        <f>'Master Schedule'!B596</f>
        <v/>
      </c>
      <c r="C596" s="39"/>
      <c r="D596" s="40" t="str">
        <f t="shared" si="1"/>
        <v>Saturday</v>
      </c>
      <c r="E596" s="41"/>
      <c r="F596" s="38"/>
      <c r="G596" s="38"/>
      <c r="H596" s="41"/>
      <c r="I596" s="38"/>
      <c r="J596" s="38"/>
      <c r="K596" s="32"/>
      <c r="L596" s="32"/>
      <c r="M596" s="32"/>
      <c r="N596" s="32"/>
      <c r="O596" s="56"/>
      <c r="P596" s="22" t="str">
        <f t="shared" si="3"/>
        <v/>
      </c>
    </row>
    <row r="597" ht="22.5" customHeight="1">
      <c r="A597" s="37"/>
      <c r="B597" s="38" t="str">
        <f>'Master Schedule'!B597</f>
        <v/>
      </c>
      <c r="C597" s="39"/>
      <c r="D597" s="40" t="str">
        <f t="shared" si="1"/>
        <v>Saturday</v>
      </c>
      <c r="E597" s="41"/>
      <c r="F597" s="38"/>
      <c r="G597" s="38"/>
      <c r="H597" s="41"/>
      <c r="I597" s="38"/>
      <c r="J597" s="38"/>
      <c r="K597" s="35"/>
      <c r="L597" s="35"/>
      <c r="M597" s="35"/>
      <c r="N597" s="35"/>
      <c r="O597" s="56"/>
      <c r="P597" s="22" t="str">
        <f t="shared" si="3"/>
        <v/>
      </c>
    </row>
    <row r="598" ht="22.5" customHeight="1">
      <c r="A598" s="37"/>
      <c r="B598" s="38" t="str">
        <f>'Master Schedule'!B598</f>
        <v/>
      </c>
      <c r="C598" s="39"/>
      <c r="D598" s="40" t="str">
        <f t="shared" si="1"/>
        <v>Saturday</v>
      </c>
      <c r="E598" s="41"/>
      <c r="F598" s="38"/>
      <c r="G598" s="38"/>
      <c r="H598" s="41"/>
      <c r="I598" s="38"/>
      <c r="J598" s="38"/>
      <c r="K598" s="32"/>
      <c r="L598" s="32"/>
      <c r="M598" s="32"/>
      <c r="N598" s="32"/>
      <c r="O598" s="56"/>
      <c r="P598" s="22" t="str">
        <f t="shared" si="3"/>
        <v/>
      </c>
    </row>
    <row r="599" ht="22.5" customHeight="1">
      <c r="A599" s="37"/>
      <c r="B599" s="38" t="str">
        <f>'Master Schedule'!B599</f>
        <v/>
      </c>
      <c r="C599" s="39"/>
      <c r="D599" s="40" t="str">
        <f t="shared" si="1"/>
        <v>Saturday</v>
      </c>
      <c r="E599" s="41"/>
      <c r="F599" s="38"/>
      <c r="G599" s="38"/>
      <c r="H599" s="41"/>
      <c r="I599" s="38"/>
      <c r="J599" s="38"/>
      <c r="K599" s="35"/>
      <c r="L599" s="35"/>
      <c r="M599" s="35"/>
      <c r="N599" s="35"/>
      <c r="O599" s="56"/>
      <c r="P599" s="22" t="str">
        <f t="shared" si="3"/>
        <v/>
      </c>
    </row>
    <row r="600" ht="22.5" customHeight="1">
      <c r="A600" s="37"/>
      <c r="B600" s="38" t="str">
        <f>'Master Schedule'!B600</f>
        <v/>
      </c>
      <c r="C600" s="39"/>
      <c r="D600" s="40" t="str">
        <f t="shared" si="1"/>
        <v>Saturday</v>
      </c>
      <c r="E600" s="41"/>
      <c r="F600" s="38"/>
      <c r="G600" s="38"/>
      <c r="H600" s="41"/>
      <c r="I600" s="38"/>
      <c r="J600" s="38"/>
      <c r="K600" s="32"/>
      <c r="L600" s="32"/>
      <c r="M600" s="32"/>
      <c r="N600" s="32"/>
      <c r="O600" s="56"/>
      <c r="P600" s="22" t="str">
        <f t="shared" si="3"/>
        <v/>
      </c>
    </row>
    <row r="601" ht="22.5" customHeight="1">
      <c r="A601" s="37"/>
      <c r="B601" s="38" t="str">
        <f>'Master Schedule'!B601</f>
        <v/>
      </c>
      <c r="C601" s="39"/>
      <c r="D601" s="40" t="str">
        <f t="shared" si="1"/>
        <v>Saturday</v>
      </c>
      <c r="E601" s="41"/>
      <c r="F601" s="38"/>
      <c r="G601" s="38"/>
      <c r="H601" s="41"/>
      <c r="I601" s="38"/>
      <c r="J601" s="38"/>
      <c r="K601" s="35"/>
      <c r="L601" s="35"/>
      <c r="M601" s="35"/>
      <c r="N601" s="35"/>
      <c r="O601" s="56"/>
      <c r="P601" s="22" t="str">
        <f t="shared" si="3"/>
        <v/>
      </c>
    </row>
    <row r="602" ht="22.5" customHeight="1">
      <c r="A602" s="37"/>
      <c r="B602" s="38" t="str">
        <f>'Master Schedule'!B602</f>
        <v/>
      </c>
      <c r="C602" s="39"/>
      <c r="D602" s="40" t="str">
        <f t="shared" si="1"/>
        <v>Saturday</v>
      </c>
      <c r="E602" s="41"/>
      <c r="F602" s="38"/>
      <c r="G602" s="38"/>
      <c r="H602" s="41"/>
      <c r="I602" s="38"/>
      <c r="J602" s="38"/>
      <c r="K602" s="32"/>
      <c r="L602" s="32"/>
      <c r="M602" s="32"/>
      <c r="N602" s="32"/>
      <c r="O602" s="56"/>
      <c r="P602" s="22" t="str">
        <f t="shared" si="3"/>
        <v/>
      </c>
    </row>
    <row r="603" ht="22.5" customHeight="1">
      <c r="A603" s="37"/>
      <c r="B603" s="38" t="str">
        <f>'Master Schedule'!B603</f>
        <v/>
      </c>
      <c r="C603" s="39"/>
      <c r="D603" s="40" t="str">
        <f t="shared" si="1"/>
        <v>Saturday</v>
      </c>
      <c r="E603" s="41"/>
      <c r="F603" s="38"/>
      <c r="G603" s="38"/>
      <c r="H603" s="41"/>
      <c r="I603" s="38"/>
      <c r="J603" s="38"/>
      <c r="K603" s="35"/>
      <c r="L603" s="35"/>
      <c r="M603" s="35"/>
      <c r="N603" s="35"/>
      <c r="O603" s="56"/>
      <c r="P603" s="22" t="str">
        <f t="shared" si="3"/>
        <v/>
      </c>
    </row>
    <row r="604" ht="22.5" customHeight="1">
      <c r="A604" s="37"/>
      <c r="B604" s="38" t="str">
        <f>'Master Schedule'!B604</f>
        <v/>
      </c>
      <c r="C604" s="39"/>
      <c r="D604" s="40" t="str">
        <f t="shared" si="1"/>
        <v>Saturday</v>
      </c>
      <c r="E604" s="41"/>
      <c r="F604" s="38"/>
      <c r="G604" s="38"/>
      <c r="H604" s="41"/>
      <c r="I604" s="38"/>
      <c r="J604" s="38"/>
      <c r="K604" s="32"/>
      <c r="L604" s="32"/>
      <c r="M604" s="32"/>
      <c r="N604" s="32"/>
      <c r="O604" s="56"/>
      <c r="P604" s="22" t="str">
        <f t="shared" si="3"/>
        <v/>
      </c>
    </row>
    <row r="605" ht="22.5" customHeight="1">
      <c r="A605" s="37"/>
      <c r="B605" s="38" t="str">
        <f>'Master Schedule'!B605</f>
        <v/>
      </c>
      <c r="C605" s="39"/>
      <c r="D605" s="40" t="str">
        <f t="shared" si="1"/>
        <v>Saturday</v>
      </c>
      <c r="E605" s="41"/>
      <c r="F605" s="38"/>
      <c r="G605" s="38"/>
      <c r="H605" s="41"/>
      <c r="I605" s="38"/>
      <c r="J605" s="38"/>
      <c r="K605" s="35"/>
      <c r="L605" s="35"/>
      <c r="M605" s="35"/>
      <c r="N605" s="35"/>
      <c r="O605" s="56"/>
      <c r="P605" s="22" t="str">
        <f t="shared" si="3"/>
        <v/>
      </c>
    </row>
    <row r="606" ht="22.5" customHeight="1">
      <c r="A606" s="37"/>
      <c r="B606" s="38" t="str">
        <f>'Master Schedule'!B606</f>
        <v/>
      </c>
      <c r="C606" s="39"/>
      <c r="D606" s="40" t="str">
        <f t="shared" si="1"/>
        <v>Saturday</v>
      </c>
      <c r="E606" s="41"/>
      <c r="F606" s="38"/>
      <c r="G606" s="38"/>
      <c r="H606" s="41"/>
      <c r="I606" s="38"/>
      <c r="J606" s="38"/>
      <c r="K606" s="32"/>
      <c r="L606" s="32"/>
      <c r="M606" s="32"/>
      <c r="N606" s="32"/>
      <c r="O606" s="56"/>
      <c r="P606" s="22" t="str">
        <f t="shared" si="3"/>
        <v/>
      </c>
    </row>
    <row r="607" ht="22.5" customHeight="1">
      <c r="A607" s="37"/>
      <c r="B607" s="38" t="str">
        <f>'Master Schedule'!B607</f>
        <v/>
      </c>
      <c r="C607" s="39"/>
      <c r="D607" s="40" t="str">
        <f t="shared" si="1"/>
        <v>Saturday</v>
      </c>
      <c r="E607" s="41"/>
      <c r="F607" s="38"/>
      <c r="G607" s="38"/>
      <c r="H607" s="41"/>
      <c r="I607" s="38"/>
      <c r="J607" s="38"/>
      <c r="K607" s="35"/>
      <c r="L607" s="35"/>
      <c r="M607" s="35"/>
      <c r="N607" s="35"/>
      <c r="O607" s="56"/>
      <c r="P607" s="22" t="str">
        <f t="shared" si="3"/>
        <v/>
      </c>
    </row>
    <row r="608" ht="22.5" customHeight="1">
      <c r="A608" s="37"/>
      <c r="B608" s="38" t="str">
        <f>'Master Schedule'!B608</f>
        <v/>
      </c>
      <c r="C608" s="39"/>
      <c r="D608" s="40" t="str">
        <f t="shared" si="1"/>
        <v>Saturday</v>
      </c>
      <c r="E608" s="41"/>
      <c r="F608" s="38"/>
      <c r="G608" s="38"/>
      <c r="H608" s="41"/>
      <c r="I608" s="38"/>
      <c r="J608" s="38"/>
      <c r="K608" s="32"/>
      <c r="L608" s="32"/>
      <c r="M608" s="32"/>
      <c r="N608" s="32"/>
      <c r="O608" s="56"/>
      <c r="P608" s="22" t="str">
        <f t="shared" si="3"/>
        <v/>
      </c>
    </row>
    <row r="609" ht="22.5" customHeight="1">
      <c r="A609" s="37"/>
      <c r="B609" s="38" t="str">
        <f>'Master Schedule'!B609</f>
        <v/>
      </c>
      <c r="C609" s="39"/>
      <c r="D609" s="40" t="str">
        <f t="shared" si="1"/>
        <v>Saturday</v>
      </c>
      <c r="E609" s="41"/>
      <c r="F609" s="38"/>
      <c r="G609" s="38"/>
      <c r="H609" s="41"/>
      <c r="I609" s="38"/>
      <c r="J609" s="38"/>
      <c r="K609" s="35"/>
      <c r="L609" s="35"/>
      <c r="M609" s="35"/>
      <c r="N609" s="35"/>
      <c r="O609" s="56"/>
      <c r="P609" s="22" t="str">
        <f t="shared" si="3"/>
        <v/>
      </c>
    </row>
    <row r="610" ht="22.5" customHeight="1">
      <c r="A610" s="37"/>
      <c r="B610" s="38" t="str">
        <f>'Master Schedule'!B610</f>
        <v/>
      </c>
      <c r="C610" s="39"/>
      <c r="D610" s="40" t="str">
        <f t="shared" si="1"/>
        <v>Saturday</v>
      </c>
      <c r="E610" s="41"/>
      <c r="F610" s="38"/>
      <c r="G610" s="38"/>
      <c r="H610" s="41"/>
      <c r="I610" s="38"/>
      <c r="J610" s="38"/>
      <c r="K610" s="32"/>
      <c r="L610" s="32"/>
      <c r="M610" s="32"/>
      <c r="N610" s="32"/>
      <c r="O610" s="56"/>
      <c r="P610" s="22" t="str">
        <f t="shared" si="3"/>
        <v/>
      </c>
    </row>
    <row r="611" ht="22.5" customHeight="1">
      <c r="A611" s="37"/>
      <c r="B611" s="38" t="str">
        <f>'Master Schedule'!B611</f>
        <v/>
      </c>
      <c r="C611" s="39"/>
      <c r="D611" s="40" t="str">
        <f t="shared" si="1"/>
        <v>Saturday</v>
      </c>
      <c r="E611" s="41"/>
      <c r="F611" s="38"/>
      <c r="G611" s="38"/>
      <c r="H611" s="41"/>
      <c r="I611" s="38"/>
      <c r="J611" s="38"/>
      <c r="K611" s="42" t="s">
        <v>12</v>
      </c>
      <c r="L611" s="42" t="s">
        <v>13</v>
      </c>
      <c r="M611" s="23" t="s">
        <v>14</v>
      </c>
      <c r="N611" s="24" t="s">
        <v>15</v>
      </c>
      <c r="O611" s="58" t="s">
        <v>17</v>
      </c>
      <c r="P611" s="63" t="s">
        <v>9</v>
      </c>
    </row>
    <row r="612" ht="22.5" customHeight="1">
      <c r="A612" s="37"/>
      <c r="B612" s="38" t="str">
        <f>'Master Schedule'!B612</f>
        <v/>
      </c>
      <c r="C612" s="39"/>
      <c r="D612" s="40" t="str">
        <f t="shared" si="1"/>
        <v>Saturday</v>
      </c>
      <c r="E612" s="41"/>
      <c r="F612" s="38"/>
      <c r="G612" s="38"/>
      <c r="H612" s="41"/>
      <c r="I612" s="38"/>
      <c r="J612" s="38"/>
      <c r="K612" s="53" t="s">
        <v>16</v>
      </c>
      <c r="L612" s="53" t="s">
        <v>16</v>
      </c>
      <c r="M612" s="53" t="s">
        <v>16</v>
      </c>
      <c r="N612" s="53" t="s">
        <v>49</v>
      </c>
      <c r="O612" s="54" t="s">
        <v>16</v>
      </c>
      <c r="P612" s="22" t="str">
        <f t="shared" ref="P612:P915" si="4">IF(G612="", "",
   IF(AND(K612="✅", L612="✅", M612="✅", N612="✅", O612="✅"), "✅ Approved",
   IF(OR(K612="❌", L612="❌", M612="❌", N612="❌", O612="❌"), "❌ Denied",
   "⌛️ Pending")))
</f>
        <v/>
      </c>
    </row>
    <row r="613" ht="22.5" customHeight="1">
      <c r="A613" s="37"/>
      <c r="B613" s="38" t="str">
        <f>'Master Schedule'!B613</f>
        <v/>
      </c>
      <c r="C613" s="39"/>
      <c r="D613" s="40" t="str">
        <f t="shared" si="1"/>
        <v>Saturday</v>
      </c>
      <c r="E613" s="41"/>
      <c r="F613" s="38"/>
      <c r="G613" s="38"/>
      <c r="H613" s="41"/>
      <c r="I613" s="38"/>
      <c r="J613" s="38"/>
      <c r="K613" s="32"/>
      <c r="L613" s="32"/>
      <c r="M613" s="32"/>
      <c r="N613" s="32"/>
      <c r="O613" s="56"/>
      <c r="P613" s="22" t="str">
        <f t="shared" si="4"/>
        <v/>
      </c>
    </row>
    <row r="614" ht="22.5" customHeight="1">
      <c r="A614" s="37"/>
      <c r="B614" s="38" t="str">
        <f>'Master Schedule'!B614</f>
        <v/>
      </c>
      <c r="C614" s="39"/>
      <c r="D614" s="40" t="str">
        <f t="shared" si="1"/>
        <v>Saturday</v>
      </c>
      <c r="E614" s="41"/>
      <c r="F614" s="38"/>
      <c r="G614" s="38"/>
      <c r="H614" s="41"/>
      <c r="I614" s="38"/>
      <c r="J614" s="38"/>
      <c r="K614" s="35"/>
      <c r="L614" s="35"/>
      <c r="M614" s="35"/>
      <c r="N614" s="35"/>
      <c r="O614" s="56"/>
      <c r="P614" s="22" t="str">
        <f t="shared" si="4"/>
        <v/>
      </c>
    </row>
    <row r="615" ht="22.5" customHeight="1">
      <c r="A615" s="37"/>
      <c r="B615" s="38" t="str">
        <f>'Master Schedule'!B615</f>
        <v/>
      </c>
      <c r="C615" s="39"/>
      <c r="D615" s="40" t="str">
        <f t="shared" si="1"/>
        <v>Saturday</v>
      </c>
      <c r="E615" s="41"/>
      <c r="F615" s="38"/>
      <c r="G615" s="38"/>
      <c r="H615" s="41"/>
      <c r="I615" s="38"/>
      <c r="J615" s="38"/>
      <c r="K615" s="32"/>
      <c r="L615" s="32"/>
      <c r="M615" s="32"/>
      <c r="N615" s="32"/>
      <c r="O615" s="56"/>
      <c r="P615" s="22" t="str">
        <f t="shared" si="4"/>
        <v/>
      </c>
    </row>
    <row r="616" ht="22.5" customHeight="1">
      <c r="A616" s="37"/>
      <c r="B616" s="38" t="str">
        <f>'Master Schedule'!B616</f>
        <v/>
      </c>
      <c r="C616" s="39"/>
      <c r="D616" s="40" t="str">
        <f t="shared" si="1"/>
        <v>Saturday</v>
      </c>
      <c r="E616" s="41"/>
      <c r="F616" s="38"/>
      <c r="G616" s="38"/>
      <c r="H616" s="41"/>
      <c r="I616" s="38"/>
      <c r="J616" s="38"/>
      <c r="K616" s="35"/>
      <c r="L616" s="35"/>
      <c r="M616" s="35"/>
      <c r="N616" s="35"/>
      <c r="O616" s="56"/>
      <c r="P616" s="22" t="str">
        <f t="shared" si="4"/>
        <v/>
      </c>
    </row>
    <row r="617" ht="22.5" customHeight="1">
      <c r="A617" s="37"/>
      <c r="B617" s="38" t="str">
        <f>'Master Schedule'!B617</f>
        <v/>
      </c>
      <c r="C617" s="39"/>
      <c r="D617" s="40" t="str">
        <f t="shared" si="1"/>
        <v>Saturday</v>
      </c>
      <c r="E617" s="41"/>
      <c r="F617" s="38"/>
      <c r="G617" s="38"/>
      <c r="H617" s="41"/>
      <c r="I617" s="38"/>
      <c r="J617" s="38"/>
      <c r="K617" s="32"/>
      <c r="L617" s="32"/>
      <c r="M617" s="32"/>
      <c r="N617" s="32"/>
      <c r="O617" s="56"/>
      <c r="P617" s="22" t="str">
        <f t="shared" si="4"/>
        <v/>
      </c>
    </row>
    <row r="618" ht="22.5" customHeight="1">
      <c r="A618" s="37"/>
      <c r="B618" s="38" t="str">
        <f>'Master Schedule'!B618</f>
        <v/>
      </c>
      <c r="C618" s="39"/>
      <c r="D618" s="40" t="str">
        <f t="shared" si="1"/>
        <v>Saturday</v>
      </c>
      <c r="E618" s="41"/>
      <c r="F618" s="38"/>
      <c r="G618" s="38"/>
      <c r="H618" s="41"/>
      <c r="I618" s="38"/>
      <c r="J618" s="38"/>
      <c r="K618" s="35"/>
      <c r="L618" s="35"/>
      <c r="M618" s="35"/>
      <c r="N618" s="35"/>
      <c r="O618" s="56"/>
      <c r="P618" s="22" t="str">
        <f t="shared" si="4"/>
        <v/>
      </c>
    </row>
    <row r="619" ht="22.5" customHeight="1">
      <c r="A619" s="37"/>
      <c r="B619" s="38" t="str">
        <f>'Master Schedule'!B619</f>
        <v/>
      </c>
      <c r="C619" s="39"/>
      <c r="D619" s="40" t="str">
        <f t="shared" si="1"/>
        <v>Saturday</v>
      </c>
      <c r="E619" s="41"/>
      <c r="F619" s="38"/>
      <c r="G619" s="38"/>
      <c r="H619" s="41"/>
      <c r="I619" s="38"/>
      <c r="J619" s="38"/>
      <c r="K619" s="32"/>
      <c r="L619" s="32"/>
      <c r="M619" s="32"/>
      <c r="N619" s="32"/>
      <c r="O619" s="56"/>
      <c r="P619" s="22" t="str">
        <f t="shared" si="4"/>
        <v/>
      </c>
    </row>
    <row r="620" ht="22.5" customHeight="1">
      <c r="A620" s="37"/>
      <c r="B620" s="38" t="str">
        <f>'Master Schedule'!B620</f>
        <v/>
      </c>
      <c r="C620" s="39"/>
      <c r="D620" s="40" t="str">
        <f t="shared" si="1"/>
        <v>Saturday</v>
      </c>
      <c r="E620" s="41"/>
      <c r="F620" s="38"/>
      <c r="G620" s="38"/>
      <c r="H620" s="41"/>
      <c r="I620" s="38"/>
      <c r="J620" s="38"/>
      <c r="K620" s="35"/>
      <c r="L620" s="35"/>
      <c r="M620" s="35"/>
      <c r="N620" s="35"/>
      <c r="O620" s="56"/>
      <c r="P620" s="22" t="str">
        <f t="shared" si="4"/>
        <v/>
      </c>
    </row>
    <row r="621" ht="22.5" customHeight="1">
      <c r="A621" s="37"/>
      <c r="B621" s="38" t="str">
        <f>'Master Schedule'!B621</f>
        <v/>
      </c>
      <c r="C621" s="39"/>
      <c r="D621" s="40" t="str">
        <f t="shared" si="1"/>
        <v>Saturday</v>
      </c>
      <c r="E621" s="41"/>
      <c r="F621" s="38"/>
      <c r="G621" s="38"/>
      <c r="H621" s="41"/>
      <c r="I621" s="38"/>
      <c r="J621" s="38"/>
      <c r="K621" s="32"/>
      <c r="L621" s="32"/>
      <c r="M621" s="32"/>
      <c r="N621" s="32"/>
      <c r="O621" s="56"/>
      <c r="P621" s="22" t="str">
        <f t="shared" si="4"/>
        <v/>
      </c>
    </row>
    <row r="622" ht="22.5" customHeight="1">
      <c r="A622" s="37"/>
      <c r="B622" s="38" t="str">
        <f>'Master Schedule'!B622</f>
        <v/>
      </c>
      <c r="C622" s="39"/>
      <c r="D622" s="40" t="str">
        <f t="shared" si="1"/>
        <v>Saturday</v>
      </c>
      <c r="E622" s="41"/>
      <c r="F622" s="38"/>
      <c r="G622" s="38"/>
      <c r="H622" s="41"/>
      <c r="I622" s="38"/>
      <c r="J622" s="38"/>
      <c r="K622" s="35"/>
      <c r="L622" s="35"/>
      <c r="M622" s="35"/>
      <c r="N622" s="35"/>
      <c r="O622" s="56"/>
      <c r="P622" s="22" t="str">
        <f t="shared" si="4"/>
        <v/>
      </c>
    </row>
    <row r="623" ht="22.5" customHeight="1">
      <c r="A623" s="37"/>
      <c r="B623" s="38" t="str">
        <f>'Master Schedule'!B623</f>
        <v/>
      </c>
      <c r="C623" s="39"/>
      <c r="D623" s="40" t="str">
        <f t="shared" si="1"/>
        <v>Saturday</v>
      </c>
      <c r="E623" s="41"/>
      <c r="F623" s="38"/>
      <c r="G623" s="38"/>
      <c r="H623" s="41"/>
      <c r="I623" s="38"/>
      <c r="J623" s="38"/>
      <c r="K623" s="32"/>
      <c r="L623" s="32"/>
      <c r="M623" s="32"/>
      <c r="N623" s="32"/>
      <c r="O623" s="56"/>
      <c r="P623" s="22" t="str">
        <f t="shared" si="4"/>
        <v/>
      </c>
    </row>
    <row r="624" ht="22.5" customHeight="1">
      <c r="A624" s="37"/>
      <c r="B624" s="38" t="str">
        <f>'Master Schedule'!B624</f>
        <v/>
      </c>
      <c r="C624" s="39"/>
      <c r="D624" s="40" t="str">
        <f t="shared" si="1"/>
        <v>Saturday</v>
      </c>
      <c r="E624" s="41"/>
      <c r="F624" s="38"/>
      <c r="G624" s="38"/>
      <c r="H624" s="41"/>
      <c r="I624" s="38"/>
      <c r="J624" s="38"/>
      <c r="K624" s="35"/>
      <c r="L624" s="35"/>
      <c r="M624" s="35"/>
      <c r="N624" s="35"/>
      <c r="O624" s="56"/>
      <c r="P624" s="22" t="str">
        <f t="shared" si="4"/>
        <v/>
      </c>
    </row>
    <row r="625" ht="22.5" customHeight="1">
      <c r="A625" s="37"/>
      <c r="B625" s="38" t="str">
        <f>'Master Schedule'!B625</f>
        <v/>
      </c>
      <c r="C625" s="39"/>
      <c r="D625" s="40" t="str">
        <f t="shared" si="1"/>
        <v>Saturday</v>
      </c>
      <c r="E625" s="41"/>
      <c r="F625" s="38"/>
      <c r="G625" s="38"/>
      <c r="H625" s="41"/>
      <c r="I625" s="38"/>
      <c r="J625" s="38"/>
      <c r="K625" s="32"/>
      <c r="L625" s="32"/>
      <c r="M625" s="32"/>
      <c r="N625" s="32"/>
      <c r="O625" s="56"/>
      <c r="P625" s="22" t="str">
        <f t="shared" si="4"/>
        <v/>
      </c>
    </row>
    <row r="626" ht="22.5" customHeight="1">
      <c r="A626" s="37"/>
      <c r="B626" s="38" t="str">
        <f>'Master Schedule'!B626</f>
        <v/>
      </c>
      <c r="C626" s="39"/>
      <c r="D626" s="40" t="str">
        <f t="shared" si="1"/>
        <v>Saturday</v>
      </c>
      <c r="E626" s="41"/>
      <c r="F626" s="38"/>
      <c r="G626" s="38"/>
      <c r="H626" s="41"/>
      <c r="I626" s="38"/>
      <c r="J626" s="38"/>
      <c r="K626" s="35"/>
      <c r="L626" s="35"/>
      <c r="M626" s="35"/>
      <c r="N626" s="35"/>
      <c r="O626" s="56"/>
      <c r="P626" s="22" t="str">
        <f t="shared" si="4"/>
        <v/>
      </c>
    </row>
    <row r="627" ht="22.5" customHeight="1">
      <c r="A627" s="37"/>
      <c r="B627" s="38" t="str">
        <f>'Master Schedule'!B627</f>
        <v/>
      </c>
      <c r="C627" s="39"/>
      <c r="D627" s="40" t="str">
        <f t="shared" si="1"/>
        <v>Saturday</v>
      </c>
      <c r="E627" s="41"/>
      <c r="F627" s="38"/>
      <c r="G627" s="38"/>
      <c r="H627" s="41"/>
      <c r="I627" s="38"/>
      <c r="J627" s="38"/>
      <c r="K627" s="32"/>
      <c r="L627" s="32"/>
      <c r="M627" s="32"/>
      <c r="N627" s="32"/>
      <c r="O627" s="56"/>
      <c r="P627" s="22" t="str">
        <f t="shared" si="4"/>
        <v/>
      </c>
    </row>
    <row r="628" ht="22.5" customHeight="1">
      <c r="A628" s="37"/>
      <c r="B628" s="38" t="str">
        <f>'Master Schedule'!B628</f>
        <v/>
      </c>
      <c r="C628" s="39"/>
      <c r="D628" s="40" t="str">
        <f t="shared" si="1"/>
        <v>Saturday</v>
      </c>
      <c r="E628" s="41"/>
      <c r="F628" s="38"/>
      <c r="G628" s="38"/>
      <c r="H628" s="41"/>
      <c r="I628" s="38"/>
      <c r="J628" s="38"/>
      <c r="K628" s="35"/>
      <c r="L628" s="35"/>
      <c r="M628" s="35"/>
      <c r="N628" s="35"/>
      <c r="O628" s="56"/>
      <c r="P628" s="22" t="str">
        <f t="shared" si="4"/>
        <v/>
      </c>
    </row>
    <row r="629" ht="22.5" customHeight="1">
      <c r="A629" s="37"/>
      <c r="B629" s="38" t="str">
        <f>'Master Schedule'!B629</f>
        <v/>
      </c>
      <c r="C629" s="39"/>
      <c r="D629" s="40" t="str">
        <f t="shared" si="1"/>
        <v>Saturday</v>
      </c>
      <c r="E629" s="41"/>
      <c r="F629" s="38"/>
      <c r="G629" s="38"/>
      <c r="H629" s="41"/>
      <c r="I629" s="38"/>
      <c r="J629" s="38"/>
      <c r="K629" s="32"/>
      <c r="L629" s="32"/>
      <c r="M629" s="32"/>
      <c r="N629" s="32"/>
      <c r="O629" s="56"/>
      <c r="P629" s="22" t="str">
        <f t="shared" si="4"/>
        <v/>
      </c>
    </row>
    <row r="630" ht="22.5" customHeight="1">
      <c r="A630" s="37"/>
      <c r="B630" s="38" t="str">
        <f>'Master Schedule'!B630</f>
        <v/>
      </c>
      <c r="C630" s="39"/>
      <c r="D630" s="40" t="str">
        <f t="shared" si="1"/>
        <v>Saturday</v>
      </c>
      <c r="E630" s="41"/>
      <c r="F630" s="38"/>
      <c r="G630" s="38"/>
      <c r="H630" s="41"/>
      <c r="I630" s="38"/>
      <c r="J630" s="38"/>
      <c r="K630" s="35"/>
      <c r="L630" s="35"/>
      <c r="M630" s="35"/>
      <c r="N630" s="35"/>
      <c r="O630" s="56"/>
      <c r="P630" s="22" t="str">
        <f t="shared" si="4"/>
        <v/>
      </c>
    </row>
    <row r="631" ht="22.5" customHeight="1">
      <c r="A631" s="37"/>
      <c r="B631" s="38" t="str">
        <f>'Master Schedule'!B631</f>
        <v/>
      </c>
      <c r="C631" s="39"/>
      <c r="D631" s="40" t="str">
        <f t="shared" si="1"/>
        <v>Saturday</v>
      </c>
      <c r="E631" s="41"/>
      <c r="F631" s="38"/>
      <c r="G631" s="38"/>
      <c r="H631" s="41"/>
      <c r="I631" s="38"/>
      <c r="J631" s="38"/>
      <c r="K631" s="32"/>
      <c r="L631" s="32"/>
      <c r="M631" s="32"/>
      <c r="N631" s="32"/>
      <c r="O631" s="56"/>
      <c r="P631" s="22" t="str">
        <f t="shared" si="4"/>
        <v/>
      </c>
    </row>
    <row r="632" ht="22.5" customHeight="1">
      <c r="A632" s="37"/>
      <c r="B632" s="38" t="str">
        <f>'Master Schedule'!B632</f>
        <v/>
      </c>
      <c r="C632" s="39"/>
      <c r="D632" s="40" t="str">
        <f t="shared" si="1"/>
        <v>Saturday</v>
      </c>
      <c r="E632" s="41"/>
      <c r="F632" s="38"/>
      <c r="G632" s="38"/>
      <c r="H632" s="41"/>
      <c r="I632" s="38"/>
      <c r="J632" s="38"/>
      <c r="K632" s="35"/>
      <c r="L632" s="35"/>
      <c r="M632" s="35"/>
      <c r="N632" s="35"/>
      <c r="O632" s="56"/>
      <c r="P632" s="22" t="str">
        <f t="shared" si="4"/>
        <v/>
      </c>
    </row>
    <row r="633" ht="22.5" customHeight="1">
      <c r="A633" s="37"/>
      <c r="B633" s="38" t="str">
        <f>'Master Schedule'!B633</f>
        <v/>
      </c>
      <c r="C633" s="39"/>
      <c r="D633" s="40" t="str">
        <f t="shared" si="1"/>
        <v>Saturday</v>
      </c>
      <c r="E633" s="41"/>
      <c r="F633" s="38"/>
      <c r="G633" s="38"/>
      <c r="H633" s="41"/>
      <c r="I633" s="38"/>
      <c r="J633" s="38"/>
      <c r="K633" s="32"/>
      <c r="L633" s="32"/>
      <c r="M633" s="32"/>
      <c r="N633" s="32"/>
      <c r="O633" s="56"/>
      <c r="P633" s="22" t="str">
        <f t="shared" si="4"/>
        <v/>
      </c>
    </row>
    <row r="634" ht="22.5" customHeight="1">
      <c r="A634" s="37"/>
      <c r="B634" s="38" t="str">
        <f>'Master Schedule'!B634</f>
        <v/>
      </c>
      <c r="C634" s="39"/>
      <c r="D634" s="40" t="str">
        <f t="shared" si="1"/>
        <v>Saturday</v>
      </c>
      <c r="E634" s="41"/>
      <c r="F634" s="38"/>
      <c r="G634" s="38"/>
      <c r="H634" s="41"/>
      <c r="I634" s="38"/>
      <c r="J634" s="38"/>
      <c r="K634" s="35"/>
      <c r="L634" s="35"/>
      <c r="M634" s="35"/>
      <c r="N634" s="35"/>
      <c r="O634" s="56"/>
      <c r="P634" s="22" t="str">
        <f t="shared" si="4"/>
        <v/>
      </c>
    </row>
    <row r="635" ht="22.5" customHeight="1">
      <c r="A635" s="37"/>
      <c r="B635" s="38" t="str">
        <f>'Master Schedule'!B635</f>
        <v/>
      </c>
      <c r="C635" s="39"/>
      <c r="D635" s="40" t="str">
        <f t="shared" si="1"/>
        <v>Saturday</v>
      </c>
      <c r="E635" s="41"/>
      <c r="F635" s="38"/>
      <c r="G635" s="38"/>
      <c r="H635" s="41"/>
      <c r="I635" s="38"/>
      <c r="J635" s="38"/>
      <c r="K635" s="32"/>
      <c r="L635" s="32"/>
      <c r="M635" s="32"/>
      <c r="N635" s="32"/>
      <c r="O635" s="56"/>
      <c r="P635" s="22" t="str">
        <f t="shared" si="4"/>
        <v/>
      </c>
    </row>
    <row r="636" ht="22.5" customHeight="1">
      <c r="A636" s="37"/>
      <c r="B636" s="38" t="str">
        <f>'Master Schedule'!B636</f>
        <v/>
      </c>
      <c r="C636" s="39"/>
      <c r="D636" s="40" t="str">
        <f t="shared" si="1"/>
        <v>Saturday</v>
      </c>
      <c r="E636" s="41"/>
      <c r="F636" s="38"/>
      <c r="G636" s="38"/>
      <c r="H636" s="41"/>
      <c r="I636" s="38"/>
      <c r="J636" s="38"/>
      <c r="K636" s="35"/>
      <c r="L636" s="35"/>
      <c r="M636" s="35"/>
      <c r="N636" s="35"/>
      <c r="O636" s="56"/>
      <c r="P636" s="22" t="str">
        <f t="shared" si="4"/>
        <v/>
      </c>
    </row>
    <row r="637" ht="22.5" customHeight="1">
      <c r="A637" s="37"/>
      <c r="B637" s="38" t="str">
        <f>'Master Schedule'!B637</f>
        <v/>
      </c>
      <c r="C637" s="39"/>
      <c r="D637" s="40" t="str">
        <f t="shared" si="1"/>
        <v>Saturday</v>
      </c>
      <c r="E637" s="41"/>
      <c r="F637" s="38"/>
      <c r="G637" s="38"/>
      <c r="H637" s="41"/>
      <c r="I637" s="38"/>
      <c r="J637" s="38"/>
      <c r="K637" s="32"/>
      <c r="L637" s="32"/>
      <c r="M637" s="32"/>
      <c r="N637" s="32"/>
      <c r="O637" s="56"/>
      <c r="P637" s="22" t="str">
        <f t="shared" si="4"/>
        <v/>
      </c>
    </row>
    <row r="638" ht="22.5" customHeight="1">
      <c r="A638" s="37"/>
      <c r="B638" s="38" t="str">
        <f>'Master Schedule'!B638</f>
        <v/>
      </c>
      <c r="C638" s="39"/>
      <c r="D638" s="40" t="str">
        <f t="shared" si="1"/>
        <v>Saturday</v>
      </c>
      <c r="E638" s="41"/>
      <c r="F638" s="38"/>
      <c r="G638" s="38"/>
      <c r="H638" s="41"/>
      <c r="I638" s="38"/>
      <c r="J638" s="38"/>
      <c r="K638" s="35"/>
      <c r="L638" s="35"/>
      <c r="M638" s="35"/>
      <c r="N638" s="35"/>
      <c r="O638" s="56"/>
      <c r="P638" s="22" t="str">
        <f t="shared" si="4"/>
        <v/>
      </c>
    </row>
    <row r="639" ht="22.5" customHeight="1">
      <c r="A639" s="37"/>
      <c r="B639" s="38" t="str">
        <f>'Master Schedule'!B639</f>
        <v/>
      </c>
      <c r="C639" s="39"/>
      <c r="D639" s="40" t="str">
        <f t="shared" si="1"/>
        <v>Saturday</v>
      </c>
      <c r="E639" s="41"/>
      <c r="F639" s="38"/>
      <c r="G639" s="38"/>
      <c r="H639" s="41"/>
      <c r="I639" s="38"/>
      <c r="J639" s="38"/>
      <c r="K639" s="32"/>
      <c r="L639" s="32"/>
      <c r="M639" s="32"/>
      <c r="N639" s="32"/>
      <c r="O639" s="56"/>
      <c r="P639" s="22" t="str">
        <f t="shared" si="4"/>
        <v/>
      </c>
    </row>
    <row r="640" ht="22.5" customHeight="1">
      <c r="A640" s="37"/>
      <c r="B640" s="38" t="str">
        <f>'Master Schedule'!B640</f>
        <v/>
      </c>
      <c r="C640" s="39"/>
      <c r="D640" s="40" t="str">
        <f t="shared" si="1"/>
        <v>Saturday</v>
      </c>
      <c r="E640" s="41"/>
      <c r="F640" s="38"/>
      <c r="G640" s="38"/>
      <c r="H640" s="41"/>
      <c r="I640" s="38"/>
      <c r="J640" s="38"/>
      <c r="K640" s="35"/>
      <c r="L640" s="35"/>
      <c r="M640" s="35"/>
      <c r="N640" s="35"/>
      <c r="O640" s="56"/>
      <c r="P640" s="22" t="str">
        <f t="shared" si="4"/>
        <v/>
      </c>
    </row>
    <row r="641" ht="22.5" customHeight="1">
      <c r="A641" s="37"/>
      <c r="B641" s="38" t="str">
        <f>'Master Schedule'!B641</f>
        <v/>
      </c>
      <c r="C641" s="39"/>
      <c r="D641" s="40" t="str">
        <f t="shared" si="1"/>
        <v>Saturday</v>
      </c>
      <c r="E641" s="41"/>
      <c r="F641" s="38"/>
      <c r="G641" s="38"/>
      <c r="H641" s="41"/>
      <c r="I641" s="38"/>
      <c r="J641" s="38"/>
      <c r="K641" s="32"/>
      <c r="L641" s="32"/>
      <c r="M641" s="32"/>
      <c r="N641" s="32"/>
      <c r="O641" s="56"/>
      <c r="P641" s="22" t="str">
        <f t="shared" si="4"/>
        <v/>
      </c>
    </row>
    <row r="642" ht="22.5" customHeight="1">
      <c r="A642" s="37"/>
      <c r="B642" s="38" t="str">
        <f>'Master Schedule'!B642</f>
        <v/>
      </c>
      <c r="C642" s="39"/>
      <c r="D642" s="40" t="str">
        <f t="shared" si="1"/>
        <v>Saturday</v>
      </c>
      <c r="E642" s="41"/>
      <c r="F642" s="38"/>
      <c r="G642" s="38"/>
      <c r="H642" s="41"/>
      <c r="I642" s="38"/>
      <c r="J642" s="38"/>
      <c r="K642" s="35"/>
      <c r="L642" s="35"/>
      <c r="M642" s="35"/>
      <c r="N642" s="35"/>
      <c r="O642" s="56"/>
      <c r="P642" s="22" t="str">
        <f t="shared" si="4"/>
        <v/>
      </c>
    </row>
    <row r="643" ht="22.5" customHeight="1">
      <c r="A643" s="37"/>
      <c r="B643" s="38" t="str">
        <f>'Master Schedule'!B643</f>
        <v/>
      </c>
      <c r="C643" s="39"/>
      <c r="D643" s="40" t="str">
        <f t="shared" si="1"/>
        <v>Saturday</v>
      </c>
      <c r="E643" s="41"/>
      <c r="F643" s="38"/>
      <c r="G643" s="38"/>
      <c r="H643" s="41"/>
      <c r="I643" s="38"/>
      <c r="J643" s="38"/>
      <c r="K643" s="32"/>
      <c r="L643" s="32"/>
      <c r="M643" s="32"/>
      <c r="N643" s="32"/>
      <c r="O643" s="56"/>
      <c r="P643" s="22" t="str">
        <f t="shared" si="4"/>
        <v/>
      </c>
    </row>
    <row r="644" ht="22.5" customHeight="1">
      <c r="A644" s="37"/>
      <c r="B644" s="38" t="str">
        <f>'Master Schedule'!B644</f>
        <v/>
      </c>
      <c r="C644" s="39"/>
      <c r="D644" s="40" t="str">
        <f t="shared" si="1"/>
        <v>Saturday</v>
      </c>
      <c r="E644" s="41"/>
      <c r="F644" s="38"/>
      <c r="G644" s="38"/>
      <c r="H644" s="41"/>
      <c r="I644" s="38"/>
      <c r="J644" s="38"/>
      <c r="K644" s="35"/>
      <c r="L644" s="35"/>
      <c r="M644" s="35"/>
      <c r="N644" s="35"/>
      <c r="O644" s="56"/>
      <c r="P644" s="22" t="str">
        <f t="shared" si="4"/>
        <v/>
      </c>
    </row>
    <row r="645" ht="22.5" customHeight="1">
      <c r="A645" s="37"/>
      <c r="B645" s="38" t="str">
        <f>'Master Schedule'!B645</f>
        <v/>
      </c>
      <c r="C645" s="39"/>
      <c r="D645" s="40" t="str">
        <f t="shared" si="1"/>
        <v>Saturday</v>
      </c>
      <c r="E645" s="41"/>
      <c r="F645" s="38"/>
      <c r="G645" s="38"/>
      <c r="H645" s="41"/>
      <c r="I645" s="38"/>
      <c r="J645" s="38"/>
      <c r="K645" s="32"/>
      <c r="L645" s="32"/>
      <c r="M645" s="32"/>
      <c r="N645" s="32"/>
      <c r="O645" s="56"/>
      <c r="P645" s="22" t="str">
        <f t="shared" si="4"/>
        <v/>
      </c>
    </row>
    <row r="646" ht="22.5" customHeight="1">
      <c r="A646" s="37"/>
      <c r="B646" s="38" t="str">
        <f>'Master Schedule'!B646</f>
        <v/>
      </c>
      <c r="C646" s="39"/>
      <c r="D646" s="40" t="str">
        <f t="shared" si="1"/>
        <v>Saturday</v>
      </c>
      <c r="E646" s="41"/>
      <c r="F646" s="38"/>
      <c r="G646" s="38"/>
      <c r="H646" s="41"/>
      <c r="I646" s="38"/>
      <c r="J646" s="38"/>
      <c r="K646" s="35"/>
      <c r="L646" s="35"/>
      <c r="M646" s="35"/>
      <c r="N646" s="35"/>
      <c r="O646" s="56"/>
      <c r="P646" s="22" t="str">
        <f t="shared" si="4"/>
        <v/>
      </c>
    </row>
    <row r="647" ht="22.5" customHeight="1">
      <c r="A647" s="37"/>
      <c r="B647" s="38" t="str">
        <f>'Master Schedule'!B647</f>
        <v/>
      </c>
      <c r="C647" s="39"/>
      <c r="D647" s="40" t="str">
        <f t="shared" si="1"/>
        <v>Saturday</v>
      </c>
      <c r="E647" s="41"/>
      <c r="F647" s="38"/>
      <c r="G647" s="38"/>
      <c r="H647" s="41"/>
      <c r="I647" s="38"/>
      <c r="J647" s="38"/>
      <c r="K647" s="32"/>
      <c r="L647" s="32"/>
      <c r="M647" s="32"/>
      <c r="N647" s="32"/>
      <c r="O647" s="56"/>
      <c r="P647" s="22" t="str">
        <f t="shared" si="4"/>
        <v/>
      </c>
    </row>
    <row r="648" ht="22.5" customHeight="1">
      <c r="A648" s="37"/>
      <c r="B648" s="38" t="str">
        <f>'Master Schedule'!B648</f>
        <v/>
      </c>
      <c r="C648" s="39"/>
      <c r="D648" s="40" t="str">
        <f t="shared" si="1"/>
        <v>Saturday</v>
      </c>
      <c r="E648" s="41"/>
      <c r="F648" s="38"/>
      <c r="G648" s="38"/>
      <c r="H648" s="41"/>
      <c r="I648" s="38"/>
      <c r="J648" s="38"/>
      <c r="K648" s="35"/>
      <c r="L648" s="35"/>
      <c r="M648" s="35"/>
      <c r="N648" s="35"/>
      <c r="O648" s="56"/>
      <c r="P648" s="22" t="str">
        <f t="shared" si="4"/>
        <v/>
      </c>
    </row>
    <row r="649" ht="22.5" customHeight="1">
      <c r="A649" s="37"/>
      <c r="B649" s="38" t="str">
        <f>'Master Schedule'!B649</f>
        <v/>
      </c>
      <c r="C649" s="39"/>
      <c r="D649" s="40" t="str">
        <f t="shared" si="1"/>
        <v>Saturday</v>
      </c>
      <c r="E649" s="41"/>
      <c r="F649" s="38"/>
      <c r="G649" s="38"/>
      <c r="H649" s="41"/>
      <c r="I649" s="38"/>
      <c r="J649" s="38"/>
      <c r="K649" s="32"/>
      <c r="L649" s="32"/>
      <c r="M649" s="32"/>
      <c r="N649" s="32"/>
      <c r="O649" s="56"/>
      <c r="P649" s="22" t="str">
        <f t="shared" si="4"/>
        <v/>
      </c>
    </row>
    <row r="650" ht="22.5" customHeight="1">
      <c r="A650" s="37"/>
      <c r="B650" s="38" t="str">
        <f>'Master Schedule'!B650</f>
        <v/>
      </c>
      <c r="C650" s="39"/>
      <c r="D650" s="40" t="str">
        <f t="shared" si="1"/>
        <v>Saturday</v>
      </c>
      <c r="E650" s="41"/>
      <c r="F650" s="38"/>
      <c r="G650" s="38"/>
      <c r="H650" s="41"/>
      <c r="I650" s="38"/>
      <c r="J650" s="38"/>
      <c r="K650" s="35"/>
      <c r="L650" s="35"/>
      <c r="M650" s="35"/>
      <c r="N650" s="35"/>
      <c r="O650" s="56"/>
      <c r="P650" s="22" t="str">
        <f t="shared" si="4"/>
        <v/>
      </c>
    </row>
    <row r="651" ht="22.5" customHeight="1">
      <c r="A651" s="37"/>
      <c r="B651" s="38" t="str">
        <f>'Master Schedule'!B651</f>
        <v/>
      </c>
      <c r="C651" s="39"/>
      <c r="D651" s="40" t="str">
        <f t="shared" si="1"/>
        <v>Saturday</v>
      </c>
      <c r="E651" s="41"/>
      <c r="F651" s="38"/>
      <c r="G651" s="38"/>
      <c r="H651" s="41"/>
      <c r="I651" s="38"/>
      <c r="J651" s="38"/>
      <c r="K651" s="32"/>
      <c r="L651" s="32"/>
      <c r="M651" s="32"/>
      <c r="N651" s="32"/>
      <c r="O651" s="56"/>
      <c r="P651" s="22" t="str">
        <f t="shared" si="4"/>
        <v/>
      </c>
    </row>
    <row r="652" ht="22.5" customHeight="1">
      <c r="A652" s="37"/>
      <c r="B652" s="38" t="str">
        <f>'Master Schedule'!B652</f>
        <v/>
      </c>
      <c r="C652" s="39"/>
      <c r="D652" s="40" t="str">
        <f t="shared" si="1"/>
        <v>Saturday</v>
      </c>
      <c r="E652" s="41"/>
      <c r="F652" s="38"/>
      <c r="G652" s="38"/>
      <c r="H652" s="41"/>
      <c r="I652" s="38"/>
      <c r="J652" s="38"/>
      <c r="K652" s="35"/>
      <c r="L652" s="35"/>
      <c r="M652" s="35"/>
      <c r="N652" s="35"/>
      <c r="O652" s="56"/>
      <c r="P652" s="22" t="str">
        <f t="shared" si="4"/>
        <v/>
      </c>
    </row>
    <row r="653" ht="22.5" customHeight="1">
      <c r="A653" s="37"/>
      <c r="B653" s="38" t="str">
        <f>'Master Schedule'!B653</f>
        <v/>
      </c>
      <c r="C653" s="39"/>
      <c r="D653" s="40" t="str">
        <f t="shared" si="1"/>
        <v>Saturday</v>
      </c>
      <c r="E653" s="41"/>
      <c r="F653" s="38"/>
      <c r="G653" s="38"/>
      <c r="H653" s="41"/>
      <c r="I653" s="38"/>
      <c r="J653" s="38"/>
      <c r="K653" s="32"/>
      <c r="L653" s="32"/>
      <c r="M653" s="32"/>
      <c r="N653" s="32"/>
      <c r="O653" s="56"/>
      <c r="P653" s="22" t="str">
        <f t="shared" si="4"/>
        <v/>
      </c>
    </row>
    <row r="654" ht="22.5" customHeight="1">
      <c r="A654" s="37"/>
      <c r="B654" s="38" t="str">
        <f>'Master Schedule'!B654</f>
        <v/>
      </c>
      <c r="C654" s="39"/>
      <c r="D654" s="40" t="str">
        <f t="shared" si="1"/>
        <v>Saturday</v>
      </c>
      <c r="E654" s="41"/>
      <c r="F654" s="38"/>
      <c r="G654" s="38"/>
      <c r="H654" s="41"/>
      <c r="I654" s="38"/>
      <c r="J654" s="38"/>
      <c r="K654" s="35"/>
      <c r="L654" s="35"/>
      <c r="M654" s="35"/>
      <c r="N654" s="35"/>
      <c r="O654" s="56"/>
      <c r="P654" s="22" t="str">
        <f t="shared" si="4"/>
        <v/>
      </c>
    </row>
    <row r="655" ht="22.5" customHeight="1">
      <c r="A655" s="37"/>
      <c r="B655" s="38" t="str">
        <f>'Master Schedule'!B655</f>
        <v/>
      </c>
      <c r="C655" s="39"/>
      <c r="D655" s="40" t="str">
        <f t="shared" si="1"/>
        <v>Saturday</v>
      </c>
      <c r="E655" s="41"/>
      <c r="F655" s="38"/>
      <c r="G655" s="38"/>
      <c r="H655" s="41"/>
      <c r="I655" s="38"/>
      <c r="J655" s="38"/>
      <c r="K655" s="32"/>
      <c r="L655" s="32"/>
      <c r="M655" s="32"/>
      <c r="N655" s="32"/>
      <c r="O655" s="56"/>
      <c r="P655" s="22" t="str">
        <f t="shared" si="4"/>
        <v/>
      </c>
    </row>
    <row r="656" ht="22.5" customHeight="1">
      <c r="A656" s="37"/>
      <c r="B656" s="38" t="str">
        <f>'Master Schedule'!B656</f>
        <v/>
      </c>
      <c r="C656" s="39"/>
      <c r="D656" s="40" t="str">
        <f t="shared" si="1"/>
        <v>Saturday</v>
      </c>
      <c r="E656" s="41"/>
      <c r="F656" s="38"/>
      <c r="G656" s="38"/>
      <c r="H656" s="41"/>
      <c r="I656" s="38"/>
      <c r="J656" s="38"/>
      <c r="K656" s="35"/>
      <c r="L656" s="35"/>
      <c r="M656" s="35"/>
      <c r="N656" s="35"/>
      <c r="O656" s="56"/>
      <c r="P656" s="22" t="str">
        <f t="shared" si="4"/>
        <v/>
      </c>
    </row>
    <row r="657" ht="22.5" customHeight="1">
      <c r="A657" s="37"/>
      <c r="B657" s="38" t="str">
        <f>'Master Schedule'!B657</f>
        <v/>
      </c>
      <c r="C657" s="39"/>
      <c r="D657" s="40" t="str">
        <f t="shared" si="1"/>
        <v>Saturday</v>
      </c>
      <c r="E657" s="41"/>
      <c r="F657" s="38"/>
      <c r="G657" s="38"/>
      <c r="H657" s="41"/>
      <c r="I657" s="38"/>
      <c r="J657" s="38"/>
      <c r="K657" s="32"/>
      <c r="L657" s="32"/>
      <c r="M657" s="32"/>
      <c r="N657" s="32"/>
      <c r="O657" s="56"/>
      <c r="P657" s="22" t="str">
        <f t="shared" si="4"/>
        <v/>
      </c>
    </row>
    <row r="658" ht="22.5" customHeight="1">
      <c r="A658" s="37"/>
      <c r="B658" s="38" t="str">
        <f>'Master Schedule'!B658</f>
        <v/>
      </c>
      <c r="C658" s="39"/>
      <c r="D658" s="40" t="str">
        <f t="shared" si="1"/>
        <v>Saturday</v>
      </c>
      <c r="E658" s="41"/>
      <c r="F658" s="38"/>
      <c r="G658" s="38"/>
      <c r="H658" s="41"/>
      <c r="I658" s="38"/>
      <c r="J658" s="38"/>
      <c r="K658" s="35"/>
      <c r="L658" s="35"/>
      <c r="M658" s="35"/>
      <c r="N658" s="35"/>
      <c r="O658" s="56"/>
      <c r="P658" s="22" t="str">
        <f t="shared" si="4"/>
        <v/>
      </c>
    </row>
    <row r="659" ht="22.5" customHeight="1">
      <c r="A659" s="37"/>
      <c r="B659" s="38" t="str">
        <f>'Master Schedule'!B659</f>
        <v/>
      </c>
      <c r="C659" s="39"/>
      <c r="D659" s="40" t="str">
        <f t="shared" si="1"/>
        <v>Saturday</v>
      </c>
      <c r="E659" s="41"/>
      <c r="F659" s="38"/>
      <c r="G659" s="38"/>
      <c r="H659" s="41"/>
      <c r="I659" s="38"/>
      <c r="J659" s="38"/>
      <c r="K659" s="32"/>
      <c r="L659" s="32"/>
      <c r="M659" s="32"/>
      <c r="N659" s="32"/>
      <c r="O659" s="56"/>
      <c r="P659" s="22" t="str">
        <f t="shared" si="4"/>
        <v/>
      </c>
    </row>
    <row r="660" ht="22.5" customHeight="1">
      <c r="A660" s="37"/>
      <c r="B660" s="38" t="str">
        <f>'Master Schedule'!B660</f>
        <v/>
      </c>
      <c r="C660" s="39"/>
      <c r="D660" s="40" t="str">
        <f t="shared" si="1"/>
        <v>Saturday</v>
      </c>
      <c r="E660" s="41"/>
      <c r="F660" s="38"/>
      <c r="G660" s="38"/>
      <c r="H660" s="41"/>
      <c r="I660" s="38"/>
      <c r="J660" s="38"/>
      <c r="K660" s="35"/>
      <c r="L660" s="35"/>
      <c r="M660" s="35"/>
      <c r="N660" s="35"/>
      <c r="O660" s="56"/>
      <c r="P660" s="22" t="str">
        <f t="shared" si="4"/>
        <v/>
      </c>
    </row>
    <row r="661" ht="22.5" customHeight="1">
      <c r="A661" s="37"/>
      <c r="B661" s="38" t="str">
        <f>'Master Schedule'!B661</f>
        <v/>
      </c>
      <c r="C661" s="39"/>
      <c r="D661" s="40" t="str">
        <f t="shared" si="1"/>
        <v>Saturday</v>
      </c>
      <c r="E661" s="41"/>
      <c r="F661" s="38"/>
      <c r="G661" s="38"/>
      <c r="H661" s="41"/>
      <c r="I661" s="38"/>
      <c r="J661" s="38"/>
      <c r="K661" s="32"/>
      <c r="L661" s="32"/>
      <c r="M661" s="32"/>
      <c r="N661" s="32"/>
      <c r="O661" s="56"/>
      <c r="P661" s="22" t="str">
        <f t="shared" si="4"/>
        <v/>
      </c>
    </row>
    <row r="662" ht="22.5" customHeight="1">
      <c r="A662" s="37"/>
      <c r="B662" s="38" t="str">
        <f>'Master Schedule'!B662</f>
        <v/>
      </c>
      <c r="C662" s="39"/>
      <c r="D662" s="40" t="str">
        <f t="shared" si="1"/>
        <v>Saturday</v>
      </c>
      <c r="E662" s="41"/>
      <c r="F662" s="38"/>
      <c r="G662" s="38"/>
      <c r="H662" s="41"/>
      <c r="I662" s="38"/>
      <c r="J662" s="38"/>
      <c r="K662" s="35"/>
      <c r="L662" s="35"/>
      <c r="M662" s="35"/>
      <c r="N662" s="35"/>
      <c r="O662" s="56"/>
      <c r="P662" s="22" t="str">
        <f t="shared" si="4"/>
        <v/>
      </c>
    </row>
    <row r="663" ht="22.5" customHeight="1">
      <c r="A663" s="37"/>
      <c r="B663" s="38" t="str">
        <f>'Master Schedule'!B663</f>
        <v/>
      </c>
      <c r="C663" s="39"/>
      <c r="D663" s="40" t="str">
        <f t="shared" si="1"/>
        <v>Saturday</v>
      </c>
      <c r="E663" s="41"/>
      <c r="F663" s="38"/>
      <c r="G663" s="38"/>
      <c r="H663" s="41"/>
      <c r="I663" s="38"/>
      <c r="J663" s="38"/>
      <c r="K663" s="32"/>
      <c r="L663" s="32"/>
      <c r="M663" s="32"/>
      <c r="N663" s="32"/>
      <c r="O663" s="56"/>
      <c r="P663" s="22" t="str">
        <f t="shared" si="4"/>
        <v/>
      </c>
    </row>
    <row r="664" ht="22.5" customHeight="1">
      <c r="A664" s="37"/>
      <c r="B664" s="38" t="str">
        <f>'Master Schedule'!B664</f>
        <v/>
      </c>
      <c r="C664" s="39"/>
      <c r="D664" s="40" t="str">
        <f t="shared" si="1"/>
        <v>Saturday</v>
      </c>
      <c r="E664" s="41"/>
      <c r="F664" s="38"/>
      <c r="G664" s="38"/>
      <c r="H664" s="41"/>
      <c r="I664" s="38"/>
      <c r="J664" s="38"/>
      <c r="K664" s="35"/>
      <c r="L664" s="35"/>
      <c r="M664" s="35"/>
      <c r="N664" s="35"/>
      <c r="O664" s="56"/>
      <c r="P664" s="22" t="str">
        <f t="shared" si="4"/>
        <v/>
      </c>
    </row>
    <row r="665" ht="22.5" customHeight="1">
      <c r="A665" s="37"/>
      <c r="B665" s="38" t="str">
        <f>'Master Schedule'!B665</f>
        <v/>
      </c>
      <c r="C665" s="39"/>
      <c r="D665" s="40" t="str">
        <f t="shared" si="1"/>
        <v>Saturday</v>
      </c>
      <c r="E665" s="41"/>
      <c r="F665" s="38"/>
      <c r="G665" s="38"/>
      <c r="H665" s="41"/>
      <c r="I665" s="38"/>
      <c r="J665" s="38"/>
      <c r="K665" s="32"/>
      <c r="L665" s="32"/>
      <c r="M665" s="32"/>
      <c r="N665" s="32"/>
      <c r="O665" s="56"/>
      <c r="P665" s="22" t="str">
        <f t="shared" si="4"/>
        <v/>
      </c>
    </row>
    <row r="666" ht="22.5" customHeight="1">
      <c r="A666" s="37"/>
      <c r="B666" s="38" t="str">
        <f>'Master Schedule'!B666</f>
        <v/>
      </c>
      <c r="C666" s="39"/>
      <c r="D666" s="40" t="str">
        <f t="shared" si="1"/>
        <v>Saturday</v>
      </c>
      <c r="E666" s="41"/>
      <c r="F666" s="38"/>
      <c r="G666" s="38"/>
      <c r="H666" s="41"/>
      <c r="I666" s="38"/>
      <c r="J666" s="38"/>
      <c r="K666" s="35"/>
      <c r="L666" s="35"/>
      <c r="M666" s="35"/>
      <c r="N666" s="35"/>
      <c r="O666" s="56"/>
      <c r="P666" s="22" t="str">
        <f t="shared" si="4"/>
        <v/>
      </c>
    </row>
    <row r="667" ht="22.5" customHeight="1">
      <c r="A667" s="37"/>
      <c r="B667" s="38" t="str">
        <f>'Master Schedule'!B667</f>
        <v/>
      </c>
      <c r="C667" s="39"/>
      <c r="D667" s="40" t="str">
        <f t="shared" si="1"/>
        <v>Saturday</v>
      </c>
      <c r="E667" s="41"/>
      <c r="F667" s="38"/>
      <c r="G667" s="38"/>
      <c r="H667" s="41"/>
      <c r="I667" s="38"/>
      <c r="J667" s="38"/>
      <c r="K667" s="32"/>
      <c r="L667" s="32"/>
      <c r="M667" s="32"/>
      <c r="N667" s="32"/>
      <c r="O667" s="56"/>
      <c r="P667" s="22" t="str">
        <f t="shared" si="4"/>
        <v/>
      </c>
    </row>
    <row r="668" ht="22.5" customHeight="1">
      <c r="A668" s="37"/>
      <c r="B668" s="38" t="str">
        <f>'Master Schedule'!B668</f>
        <v/>
      </c>
      <c r="C668" s="39"/>
      <c r="D668" s="40" t="str">
        <f t="shared" si="1"/>
        <v>Saturday</v>
      </c>
      <c r="E668" s="41"/>
      <c r="F668" s="38"/>
      <c r="G668" s="38"/>
      <c r="H668" s="41"/>
      <c r="I668" s="38"/>
      <c r="J668" s="38"/>
      <c r="K668" s="35"/>
      <c r="L668" s="35"/>
      <c r="M668" s="35"/>
      <c r="N668" s="35"/>
      <c r="O668" s="56"/>
      <c r="P668" s="22" t="str">
        <f t="shared" si="4"/>
        <v/>
      </c>
    </row>
    <row r="669" ht="22.5" customHeight="1">
      <c r="A669" s="37"/>
      <c r="B669" s="38" t="str">
        <f>'Master Schedule'!B669</f>
        <v/>
      </c>
      <c r="C669" s="39"/>
      <c r="D669" s="40" t="str">
        <f t="shared" si="1"/>
        <v>Saturday</v>
      </c>
      <c r="E669" s="41"/>
      <c r="F669" s="38"/>
      <c r="G669" s="38"/>
      <c r="H669" s="41"/>
      <c r="I669" s="38"/>
      <c r="J669" s="38"/>
      <c r="K669" s="32"/>
      <c r="L669" s="32"/>
      <c r="M669" s="32"/>
      <c r="N669" s="32"/>
      <c r="O669" s="56"/>
      <c r="P669" s="22" t="str">
        <f t="shared" si="4"/>
        <v/>
      </c>
    </row>
    <row r="670" ht="22.5" customHeight="1">
      <c r="A670" s="37"/>
      <c r="B670" s="38" t="str">
        <f>'Master Schedule'!B670</f>
        <v/>
      </c>
      <c r="C670" s="39"/>
      <c r="D670" s="40" t="str">
        <f t="shared" si="1"/>
        <v>Saturday</v>
      </c>
      <c r="E670" s="41"/>
      <c r="F670" s="38"/>
      <c r="G670" s="38"/>
      <c r="H670" s="41"/>
      <c r="I670" s="38"/>
      <c r="J670" s="38"/>
      <c r="K670" s="35"/>
      <c r="L670" s="35"/>
      <c r="M670" s="35"/>
      <c r="N670" s="35"/>
      <c r="O670" s="56"/>
      <c r="P670" s="22" t="str">
        <f t="shared" si="4"/>
        <v/>
      </c>
    </row>
    <row r="671" ht="22.5" customHeight="1">
      <c r="A671" s="37"/>
      <c r="B671" s="38" t="str">
        <f>'Master Schedule'!B671</f>
        <v/>
      </c>
      <c r="C671" s="39"/>
      <c r="D671" s="40" t="str">
        <f t="shared" si="1"/>
        <v>Saturday</v>
      </c>
      <c r="E671" s="41"/>
      <c r="F671" s="38"/>
      <c r="G671" s="38"/>
      <c r="H671" s="41"/>
      <c r="I671" s="38"/>
      <c r="J671" s="38"/>
      <c r="K671" s="32"/>
      <c r="L671" s="32"/>
      <c r="M671" s="32"/>
      <c r="N671" s="32"/>
      <c r="O671" s="56"/>
      <c r="P671" s="22" t="str">
        <f t="shared" si="4"/>
        <v/>
      </c>
    </row>
    <row r="672" ht="22.5" customHeight="1">
      <c r="A672" s="37"/>
      <c r="B672" s="38" t="str">
        <f>'Master Schedule'!B672</f>
        <v/>
      </c>
      <c r="C672" s="39"/>
      <c r="D672" s="40" t="str">
        <f t="shared" si="1"/>
        <v>Saturday</v>
      </c>
      <c r="E672" s="41"/>
      <c r="F672" s="38"/>
      <c r="G672" s="38"/>
      <c r="H672" s="41"/>
      <c r="I672" s="38"/>
      <c r="J672" s="38"/>
      <c r="K672" s="35"/>
      <c r="L672" s="35"/>
      <c r="M672" s="35"/>
      <c r="N672" s="35"/>
      <c r="O672" s="56"/>
      <c r="P672" s="22" t="str">
        <f t="shared" si="4"/>
        <v/>
      </c>
    </row>
    <row r="673" ht="22.5" customHeight="1">
      <c r="A673" s="37"/>
      <c r="B673" s="38" t="str">
        <f>'Master Schedule'!B673</f>
        <v/>
      </c>
      <c r="C673" s="39"/>
      <c r="D673" s="40" t="str">
        <f t="shared" si="1"/>
        <v>Saturday</v>
      </c>
      <c r="E673" s="41"/>
      <c r="F673" s="38"/>
      <c r="G673" s="38"/>
      <c r="H673" s="41"/>
      <c r="I673" s="38"/>
      <c r="J673" s="38"/>
      <c r="K673" s="32"/>
      <c r="L673" s="32"/>
      <c r="M673" s="32"/>
      <c r="N673" s="32"/>
      <c r="O673" s="56"/>
      <c r="P673" s="22" t="str">
        <f t="shared" si="4"/>
        <v/>
      </c>
    </row>
    <row r="674" ht="22.5" customHeight="1">
      <c r="A674" s="37"/>
      <c r="B674" s="38" t="str">
        <f>'Master Schedule'!B674</f>
        <v/>
      </c>
      <c r="C674" s="39"/>
      <c r="D674" s="40" t="str">
        <f t="shared" si="1"/>
        <v>Saturday</v>
      </c>
      <c r="E674" s="41"/>
      <c r="F674" s="38"/>
      <c r="G674" s="38"/>
      <c r="H674" s="41"/>
      <c r="I674" s="38"/>
      <c r="J674" s="38"/>
      <c r="K674" s="35"/>
      <c r="L674" s="35"/>
      <c r="M674" s="35"/>
      <c r="N674" s="35"/>
      <c r="O674" s="56"/>
      <c r="P674" s="22" t="str">
        <f t="shared" si="4"/>
        <v/>
      </c>
    </row>
    <row r="675" ht="22.5" customHeight="1">
      <c r="A675" s="37"/>
      <c r="B675" s="38" t="str">
        <f>'Master Schedule'!B675</f>
        <v/>
      </c>
      <c r="C675" s="39"/>
      <c r="D675" s="40" t="str">
        <f t="shared" si="1"/>
        <v>Saturday</v>
      </c>
      <c r="E675" s="41"/>
      <c r="F675" s="38"/>
      <c r="G675" s="38"/>
      <c r="H675" s="41"/>
      <c r="I675" s="38"/>
      <c r="J675" s="38"/>
      <c r="K675" s="32"/>
      <c r="L675" s="32"/>
      <c r="M675" s="32"/>
      <c r="N675" s="32"/>
      <c r="O675" s="56"/>
      <c r="P675" s="22" t="str">
        <f t="shared" si="4"/>
        <v/>
      </c>
    </row>
    <row r="676" ht="22.5" customHeight="1">
      <c r="A676" s="37"/>
      <c r="B676" s="38" t="str">
        <f>'Master Schedule'!B676</f>
        <v/>
      </c>
      <c r="C676" s="39"/>
      <c r="D676" s="40" t="str">
        <f t="shared" si="1"/>
        <v>Saturday</v>
      </c>
      <c r="E676" s="41"/>
      <c r="F676" s="38"/>
      <c r="G676" s="38"/>
      <c r="H676" s="41"/>
      <c r="I676" s="38"/>
      <c r="J676" s="38"/>
      <c r="K676" s="35"/>
      <c r="L676" s="35"/>
      <c r="M676" s="35"/>
      <c r="N676" s="35"/>
      <c r="O676" s="56"/>
      <c r="P676" s="22" t="str">
        <f t="shared" si="4"/>
        <v/>
      </c>
    </row>
    <row r="677" ht="22.5" customHeight="1">
      <c r="A677" s="37"/>
      <c r="B677" s="38" t="str">
        <f>'Master Schedule'!B677</f>
        <v/>
      </c>
      <c r="C677" s="39"/>
      <c r="D677" s="40" t="str">
        <f t="shared" si="1"/>
        <v>Saturday</v>
      </c>
      <c r="E677" s="41"/>
      <c r="F677" s="38"/>
      <c r="G677" s="38"/>
      <c r="H677" s="41"/>
      <c r="I677" s="38"/>
      <c r="J677" s="38"/>
      <c r="K677" s="32"/>
      <c r="L677" s="32"/>
      <c r="M677" s="32"/>
      <c r="N677" s="32"/>
      <c r="O677" s="56"/>
      <c r="P677" s="22" t="str">
        <f t="shared" si="4"/>
        <v/>
      </c>
    </row>
    <row r="678" ht="22.5" customHeight="1">
      <c r="A678" s="37"/>
      <c r="B678" s="38" t="str">
        <f>'Master Schedule'!B678</f>
        <v/>
      </c>
      <c r="C678" s="39"/>
      <c r="D678" s="40" t="str">
        <f t="shared" si="1"/>
        <v>Saturday</v>
      </c>
      <c r="E678" s="41"/>
      <c r="F678" s="38"/>
      <c r="G678" s="38"/>
      <c r="H678" s="41"/>
      <c r="I678" s="38"/>
      <c r="J678" s="38"/>
      <c r="K678" s="35"/>
      <c r="L678" s="35"/>
      <c r="M678" s="35"/>
      <c r="N678" s="35"/>
      <c r="O678" s="56"/>
      <c r="P678" s="22" t="str">
        <f t="shared" si="4"/>
        <v/>
      </c>
    </row>
    <row r="679" ht="22.5" customHeight="1">
      <c r="A679" s="37"/>
      <c r="B679" s="38" t="str">
        <f>'Master Schedule'!B679</f>
        <v/>
      </c>
      <c r="C679" s="39"/>
      <c r="D679" s="40" t="str">
        <f t="shared" si="1"/>
        <v>Saturday</v>
      </c>
      <c r="E679" s="41"/>
      <c r="F679" s="38"/>
      <c r="G679" s="38"/>
      <c r="H679" s="41"/>
      <c r="I679" s="38"/>
      <c r="J679" s="38"/>
      <c r="K679" s="32"/>
      <c r="L679" s="32"/>
      <c r="M679" s="32"/>
      <c r="N679" s="32"/>
      <c r="O679" s="56"/>
      <c r="P679" s="22" t="str">
        <f t="shared" si="4"/>
        <v/>
      </c>
    </row>
    <row r="680" ht="22.5" customHeight="1">
      <c r="A680" s="37"/>
      <c r="B680" s="38" t="str">
        <f>'Master Schedule'!B680</f>
        <v/>
      </c>
      <c r="C680" s="39"/>
      <c r="D680" s="40" t="str">
        <f t="shared" si="1"/>
        <v>Saturday</v>
      </c>
      <c r="E680" s="41"/>
      <c r="F680" s="38"/>
      <c r="G680" s="38"/>
      <c r="H680" s="41"/>
      <c r="I680" s="38"/>
      <c r="J680" s="38"/>
      <c r="K680" s="35"/>
      <c r="L680" s="35"/>
      <c r="M680" s="35"/>
      <c r="N680" s="35"/>
      <c r="O680" s="56"/>
      <c r="P680" s="22" t="str">
        <f t="shared" si="4"/>
        <v/>
      </c>
    </row>
    <row r="681" ht="22.5" customHeight="1">
      <c r="A681" s="37"/>
      <c r="B681" s="38" t="str">
        <f>'Master Schedule'!B681</f>
        <v/>
      </c>
      <c r="C681" s="39"/>
      <c r="D681" s="40" t="str">
        <f t="shared" si="1"/>
        <v>Saturday</v>
      </c>
      <c r="E681" s="41"/>
      <c r="F681" s="38"/>
      <c r="G681" s="38"/>
      <c r="H681" s="41"/>
      <c r="I681" s="38"/>
      <c r="J681" s="38"/>
      <c r="K681" s="32"/>
      <c r="L681" s="32"/>
      <c r="M681" s="32"/>
      <c r="N681" s="32"/>
      <c r="O681" s="56"/>
      <c r="P681" s="22" t="str">
        <f t="shared" si="4"/>
        <v/>
      </c>
    </row>
    <row r="682" ht="22.5" customHeight="1">
      <c r="A682" s="37"/>
      <c r="B682" s="38" t="str">
        <f>'Master Schedule'!B682</f>
        <v/>
      </c>
      <c r="C682" s="39"/>
      <c r="D682" s="40" t="str">
        <f t="shared" si="1"/>
        <v>Saturday</v>
      </c>
      <c r="E682" s="41"/>
      <c r="F682" s="38"/>
      <c r="G682" s="38"/>
      <c r="H682" s="41"/>
      <c r="I682" s="38"/>
      <c r="J682" s="38"/>
      <c r="K682" s="35"/>
      <c r="L682" s="35"/>
      <c r="M682" s="35"/>
      <c r="N682" s="35"/>
      <c r="O682" s="56"/>
      <c r="P682" s="22" t="str">
        <f t="shared" si="4"/>
        <v/>
      </c>
    </row>
    <row r="683" ht="22.5" customHeight="1">
      <c r="A683" s="37"/>
      <c r="B683" s="38" t="str">
        <f>'Master Schedule'!B683</f>
        <v/>
      </c>
      <c r="C683" s="39"/>
      <c r="D683" s="40" t="str">
        <f t="shared" si="1"/>
        <v>Saturday</v>
      </c>
      <c r="E683" s="41"/>
      <c r="F683" s="38"/>
      <c r="G683" s="38"/>
      <c r="H683" s="41"/>
      <c r="I683" s="38"/>
      <c r="J683" s="38"/>
      <c r="K683" s="32"/>
      <c r="L683" s="32"/>
      <c r="M683" s="32"/>
      <c r="N683" s="32"/>
      <c r="O683" s="56"/>
      <c r="P683" s="22" t="str">
        <f t="shared" si="4"/>
        <v/>
      </c>
    </row>
    <row r="684" ht="22.5" customHeight="1">
      <c r="A684" s="37"/>
      <c r="B684" s="38" t="str">
        <f>'Master Schedule'!B684</f>
        <v/>
      </c>
      <c r="C684" s="39"/>
      <c r="D684" s="40" t="str">
        <f t="shared" si="1"/>
        <v>Saturday</v>
      </c>
      <c r="E684" s="41"/>
      <c r="F684" s="38"/>
      <c r="G684" s="38"/>
      <c r="H684" s="41"/>
      <c r="I684" s="38"/>
      <c r="J684" s="38"/>
      <c r="K684" s="35"/>
      <c r="L684" s="35"/>
      <c r="M684" s="35"/>
      <c r="N684" s="35"/>
      <c r="O684" s="56"/>
      <c r="P684" s="22" t="str">
        <f t="shared" si="4"/>
        <v/>
      </c>
    </row>
    <row r="685" ht="22.5" customHeight="1">
      <c r="A685" s="37"/>
      <c r="B685" s="38" t="str">
        <f>'Master Schedule'!B685</f>
        <v/>
      </c>
      <c r="C685" s="39"/>
      <c r="D685" s="40" t="str">
        <f t="shared" si="1"/>
        <v>Saturday</v>
      </c>
      <c r="E685" s="41"/>
      <c r="F685" s="38"/>
      <c r="G685" s="38"/>
      <c r="H685" s="41"/>
      <c r="I685" s="38"/>
      <c r="J685" s="38"/>
      <c r="K685" s="32"/>
      <c r="L685" s="32"/>
      <c r="M685" s="32"/>
      <c r="N685" s="32"/>
      <c r="O685" s="56"/>
      <c r="P685" s="22" t="str">
        <f t="shared" si="4"/>
        <v/>
      </c>
    </row>
    <row r="686" ht="22.5" customHeight="1">
      <c r="A686" s="37"/>
      <c r="B686" s="38" t="str">
        <f>'Master Schedule'!B686</f>
        <v/>
      </c>
      <c r="C686" s="39"/>
      <c r="D686" s="40" t="str">
        <f t="shared" si="1"/>
        <v>Saturday</v>
      </c>
      <c r="E686" s="41"/>
      <c r="F686" s="38"/>
      <c r="G686" s="38"/>
      <c r="H686" s="41"/>
      <c r="I686" s="38"/>
      <c r="J686" s="38"/>
      <c r="K686" s="35"/>
      <c r="L686" s="35"/>
      <c r="M686" s="35"/>
      <c r="N686" s="35"/>
      <c r="O686" s="56"/>
      <c r="P686" s="22" t="str">
        <f t="shared" si="4"/>
        <v/>
      </c>
    </row>
    <row r="687" ht="22.5" customHeight="1">
      <c r="A687" s="37"/>
      <c r="B687" s="38" t="str">
        <f>'Master Schedule'!B687</f>
        <v/>
      </c>
      <c r="C687" s="39"/>
      <c r="D687" s="40" t="str">
        <f t="shared" si="1"/>
        <v>Saturday</v>
      </c>
      <c r="E687" s="41"/>
      <c r="F687" s="38"/>
      <c r="G687" s="38"/>
      <c r="H687" s="41"/>
      <c r="I687" s="38"/>
      <c r="J687" s="38"/>
      <c r="K687" s="32"/>
      <c r="L687" s="32"/>
      <c r="M687" s="32"/>
      <c r="N687" s="32"/>
      <c r="O687" s="56"/>
      <c r="P687" s="22" t="str">
        <f t="shared" si="4"/>
        <v/>
      </c>
    </row>
    <row r="688" ht="22.5" customHeight="1">
      <c r="A688" s="37"/>
      <c r="B688" s="38" t="str">
        <f>'Master Schedule'!B688</f>
        <v/>
      </c>
      <c r="C688" s="39"/>
      <c r="D688" s="40" t="str">
        <f t="shared" si="1"/>
        <v>Saturday</v>
      </c>
      <c r="E688" s="41"/>
      <c r="F688" s="38"/>
      <c r="G688" s="38"/>
      <c r="H688" s="41"/>
      <c r="I688" s="38"/>
      <c r="J688" s="38"/>
      <c r="K688" s="35"/>
      <c r="L688" s="35"/>
      <c r="M688" s="35"/>
      <c r="N688" s="35"/>
      <c r="O688" s="56"/>
      <c r="P688" s="22" t="str">
        <f t="shared" si="4"/>
        <v/>
      </c>
    </row>
    <row r="689" ht="22.5" customHeight="1">
      <c r="A689" s="37"/>
      <c r="B689" s="38" t="str">
        <f>'Master Schedule'!B689</f>
        <v/>
      </c>
      <c r="C689" s="39"/>
      <c r="D689" s="40" t="str">
        <f t="shared" si="1"/>
        <v>Saturday</v>
      </c>
      <c r="E689" s="41"/>
      <c r="F689" s="38"/>
      <c r="G689" s="38"/>
      <c r="H689" s="41"/>
      <c r="I689" s="38"/>
      <c r="J689" s="38"/>
      <c r="K689" s="32"/>
      <c r="L689" s="32"/>
      <c r="M689" s="32"/>
      <c r="N689" s="32"/>
      <c r="O689" s="56"/>
      <c r="P689" s="22" t="str">
        <f t="shared" si="4"/>
        <v/>
      </c>
    </row>
    <row r="690" ht="22.5" customHeight="1">
      <c r="A690" s="37"/>
      <c r="B690" s="38" t="str">
        <f>'Master Schedule'!B690</f>
        <v/>
      </c>
      <c r="C690" s="39"/>
      <c r="D690" s="40" t="str">
        <f t="shared" si="1"/>
        <v>Saturday</v>
      </c>
      <c r="E690" s="41"/>
      <c r="F690" s="38"/>
      <c r="G690" s="38"/>
      <c r="H690" s="41"/>
      <c r="I690" s="38"/>
      <c r="J690" s="38"/>
      <c r="K690" s="35"/>
      <c r="L690" s="35"/>
      <c r="M690" s="35"/>
      <c r="N690" s="35"/>
      <c r="O690" s="56"/>
      <c r="P690" s="22" t="str">
        <f t="shared" si="4"/>
        <v/>
      </c>
    </row>
    <row r="691" ht="22.5" customHeight="1">
      <c r="A691" s="37"/>
      <c r="B691" s="38" t="str">
        <f>'Master Schedule'!B691</f>
        <v/>
      </c>
      <c r="C691" s="39"/>
      <c r="D691" s="40" t="str">
        <f t="shared" si="1"/>
        <v>Saturday</v>
      </c>
      <c r="E691" s="41"/>
      <c r="F691" s="38"/>
      <c r="G691" s="38"/>
      <c r="H691" s="41"/>
      <c r="I691" s="38"/>
      <c r="J691" s="38"/>
      <c r="K691" s="32"/>
      <c r="L691" s="32"/>
      <c r="M691" s="32"/>
      <c r="N691" s="32"/>
      <c r="O691" s="56"/>
      <c r="P691" s="22" t="str">
        <f t="shared" si="4"/>
        <v/>
      </c>
    </row>
    <row r="692" ht="22.5" customHeight="1">
      <c r="A692" s="37"/>
      <c r="B692" s="38" t="str">
        <f>'Master Schedule'!B692</f>
        <v/>
      </c>
      <c r="C692" s="39"/>
      <c r="D692" s="40" t="str">
        <f t="shared" si="1"/>
        <v>Saturday</v>
      </c>
      <c r="E692" s="41"/>
      <c r="F692" s="38"/>
      <c r="G692" s="38"/>
      <c r="H692" s="41"/>
      <c r="I692" s="38"/>
      <c r="J692" s="38"/>
      <c r="K692" s="35"/>
      <c r="L692" s="35"/>
      <c r="M692" s="35"/>
      <c r="N692" s="35"/>
      <c r="O692" s="56"/>
      <c r="P692" s="22" t="str">
        <f t="shared" si="4"/>
        <v/>
      </c>
    </row>
    <row r="693" ht="22.5" customHeight="1">
      <c r="A693" s="37"/>
      <c r="B693" s="38" t="str">
        <f>'Master Schedule'!B693</f>
        <v/>
      </c>
      <c r="C693" s="39"/>
      <c r="D693" s="40" t="str">
        <f t="shared" si="1"/>
        <v>Saturday</v>
      </c>
      <c r="E693" s="41"/>
      <c r="F693" s="38"/>
      <c r="G693" s="38"/>
      <c r="H693" s="41"/>
      <c r="I693" s="38"/>
      <c r="J693" s="38"/>
      <c r="K693" s="32"/>
      <c r="L693" s="32"/>
      <c r="M693" s="32"/>
      <c r="N693" s="32"/>
      <c r="O693" s="56"/>
      <c r="P693" s="22" t="str">
        <f t="shared" si="4"/>
        <v/>
      </c>
    </row>
    <row r="694" ht="22.5" customHeight="1">
      <c r="A694" s="37"/>
      <c r="B694" s="38" t="str">
        <f>'Master Schedule'!B694</f>
        <v/>
      </c>
      <c r="C694" s="39"/>
      <c r="D694" s="40" t="str">
        <f t="shared" si="1"/>
        <v>Saturday</v>
      </c>
      <c r="E694" s="41"/>
      <c r="F694" s="38"/>
      <c r="G694" s="38"/>
      <c r="H694" s="41"/>
      <c r="I694" s="38"/>
      <c r="J694" s="38"/>
      <c r="K694" s="35"/>
      <c r="L694" s="35"/>
      <c r="M694" s="35"/>
      <c r="N694" s="35"/>
      <c r="O694" s="56"/>
      <c r="P694" s="22" t="str">
        <f t="shared" si="4"/>
        <v/>
      </c>
    </row>
    <row r="695" ht="22.5" customHeight="1">
      <c r="A695" s="37"/>
      <c r="B695" s="38" t="str">
        <f>'Master Schedule'!B695</f>
        <v/>
      </c>
      <c r="C695" s="39"/>
      <c r="D695" s="40" t="str">
        <f t="shared" si="1"/>
        <v>Saturday</v>
      </c>
      <c r="E695" s="41"/>
      <c r="F695" s="38"/>
      <c r="G695" s="38"/>
      <c r="H695" s="41"/>
      <c r="I695" s="38"/>
      <c r="J695" s="38"/>
      <c r="K695" s="32"/>
      <c r="L695" s="32"/>
      <c r="M695" s="32"/>
      <c r="N695" s="32"/>
      <c r="O695" s="56"/>
      <c r="P695" s="22" t="str">
        <f t="shared" si="4"/>
        <v/>
      </c>
    </row>
    <row r="696" ht="22.5" customHeight="1">
      <c r="A696" s="37"/>
      <c r="B696" s="38" t="str">
        <f>'Master Schedule'!B696</f>
        <v/>
      </c>
      <c r="C696" s="39"/>
      <c r="D696" s="40" t="str">
        <f t="shared" si="1"/>
        <v>Saturday</v>
      </c>
      <c r="E696" s="41"/>
      <c r="F696" s="38"/>
      <c r="G696" s="38"/>
      <c r="H696" s="41"/>
      <c r="I696" s="38"/>
      <c r="J696" s="38"/>
      <c r="K696" s="35"/>
      <c r="L696" s="35"/>
      <c r="M696" s="35"/>
      <c r="N696" s="35"/>
      <c r="O696" s="56"/>
      <c r="P696" s="22" t="str">
        <f t="shared" si="4"/>
        <v/>
      </c>
    </row>
    <row r="697" ht="22.5" customHeight="1">
      <c r="A697" s="37"/>
      <c r="B697" s="38" t="str">
        <f>'Master Schedule'!B697</f>
        <v/>
      </c>
      <c r="C697" s="39"/>
      <c r="D697" s="40" t="str">
        <f t="shared" si="1"/>
        <v>Saturday</v>
      </c>
      <c r="E697" s="41"/>
      <c r="F697" s="38"/>
      <c r="G697" s="38"/>
      <c r="H697" s="41"/>
      <c r="I697" s="38"/>
      <c r="J697" s="38"/>
      <c r="K697" s="32"/>
      <c r="L697" s="32"/>
      <c r="M697" s="32"/>
      <c r="N697" s="32"/>
      <c r="O697" s="56"/>
      <c r="P697" s="22" t="str">
        <f t="shared" si="4"/>
        <v/>
      </c>
    </row>
    <row r="698" ht="22.5" customHeight="1">
      <c r="A698" s="37"/>
      <c r="B698" s="38" t="str">
        <f>'Master Schedule'!B698</f>
        <v/>
      </c>
      <c r="C698" s="39"/>
      <c r="D698" s="40" t="str">
        <f t="shared" si="1"/>
        <v>Saturday</v>
      </c>
      <c r="E698" s="41"/>
      <c r="F698" s="38"/>
      <c r="G698" s="38"/>
      <c r="H698" s="41"/>
      <c r="I698" s="38"/>
      <c r="J698" s="38"/>
      <c r="K698" s="35"/>
      <c r="L698" s="35"/>
      <c r="M698" s="35"/>
      <c r="N698" s="35"/>
      <c r="O698" s="56"/>
      <c r="P698" s="22" t="str">
        <f t="shared" si="4"/>
        <v/>
      </c>
    </row>
    <row r="699" ht="22.5" customHeight="1">
      <c r="A699" s="37"/>
      <c r="B699" s="38" t="str">
        <f>'Master Schedule'!B699</f>
        <v/>
      </c>
      <c r="C699" s="39"/>
      <c r="D699" s="40" t="str">
        <f t="shared" si="1"/>
        <v>Saturday</v>
      </c>
      <c r="E699" s="41"/>
      <c r="F699" s="38"/>
      <c r="G699" s="38"/>
      <c r="H699" s="41"/>
      <c r="I699" s="38"/>
      <c r="J699" s="38"/>
      <c r="K699" s="32"/>
      <c r="L699" s="32"/>
      <c r="M699" s="32"/>
      <c r="N699" s="32"/>
      <c r="O699" s="56"/>
      <c r="P699" s="22" t="str">
        <f t="shared" si="4"/>
        <v/>
      </c>
    </row>
    <row r="700" ht="22.5" customHeight="1">
      <c r="A700" s="37"/>
      <c r="B700" s="38" t="str">
        <f>'Master Schedule'!B700</f>
        <v/>
      </c>
      <c r="C700" s="39"/>
      <c r="D700" s="40" t="str">
        <f t="shared" si="1"/>
        <v>Saturday</v>
      </c>
      <c r="E700" s="41"/>
      <c r="F700" s="38"/>
      <c r="G700" s="38"/>
      <c r="H700" s="41"/>
      <c r="I700" s="38"/>
      <c r="J700" s="38"/>
      <c r="K700" s="35"/>
      <c r="L700" s="35"/>
      <c r="M700" s="35"/>
      <c r="N700" s="35"/>
      <c r="O700" s="56"/>
      <c r="P700" s="22" t="str">
        <f t="shared" si="4"/>
        <v/>
      </c>
    </row>
    <row r="701" ht="22.5" customHeight="1">
      <c r="A701" s="37"/>
      <c r="B701" s="38" t="str">
        <f>'Master Schedule'!B701</f>
        <v/>
      </c>
      <c r="C701" s="39"/>
      <c r="D701" s="40" t="str">
        <f t="shared" si="1"/>
        <v>Saturday</v>
      </c>
      <c r="E701" s="41"/>
      <c r="F701" s="38"/>
      <c r="G701" s="38"/>
      <c r="H701" s="41"/>
      <c r="I701" s="38"/>
      <c r="J701" s="38"/>
      <c r="K701" s="32"/>
      <c r="L701" s="32"/>
      <c r="M701" s="32"/>
      <c r="N701" s="32"/>
      <c r="O701" s="56"/>
      <c r="P701" s="22" t="str">
        <f t="shared" si="4"/>
        <v/>
      </c>
    </row>
    <row r="702" ht="22.5" customHeight="1">
      <c r="A702" s="37"/>
      <c r="B702" s="38" t="str">
        <f>'Master Schedule'!B702</f>
        <v/>
      </c>
      <c r="C702" s="39"/>
      <c r="D702" s="40" t="str">
        <f t="shared" si="1"/>
        <v>Saturday</v>
      </c>
      <c r="E702" s="41"/>
      <c r="F702" s="38"/>
      <c r="G702" s="38"/>
      <c r="H702" s="41"/>
      <c r="I702" s="38"/>
      <c r="J702" s="38"/>
      <c r="K702" s="35"/>
      <c r="L702" s="35"/>
      <c r="M702" s="35"/>
      <c r="N702" s="35"/>
      <c r="O702" s="56"/>
      <c r="P702" s="22" t="str">
        <f t="shared" si="4"/>
        <v/>
      </c>
    </row>
    <row r="703" ht="22.5" customHeight="1">
      <c r="A703" s="37"/>
      <c r="B703" s="38" t="str">
        <f>'Master Schedule'!B703</f>
        <v/>
      </c>
      <c r="C703" s="39"/>
      <c r="D703" s="40" t="str">
        <f t="shared" si="1"/>
        <v>Saturday</v>
      </c>
      <c r="E703" s="41"/>
      <c r="F703" s="38"/>
      <c r="G703" s="38"/>
      <c r="H703" s="41"/>
      <c r="I703" s="38"/>
      <c r="J703" s="38"/>
      <c r="K703" s="32"/>
      <c r="L703" s="32"/>
      <c r="M703" s="32"/>
      <c r="N703" s="32"/>
      <c r="O703" s="56"/>
      <c r="P703" s="22" t="str">
        <f t="shared" si="4"/>
        <v/>
      </c>
    </row>
    <row r="704" ht="22.5" customHeight="1">
      <c r="A704" s="37"/>
      <c r="B704" s="38" t="str">
        <f>'Master Schedule'!B704</f>
        <v/>
      </c>
      <c r="C704" s="39"/>
      <c r="D704" s="40" t="str">
        <f t="shared" si="1"/>
        <v>Saturday</v>
      </c>
      <c r="E704" s="41"/>
      <c r="F704" s="38"/>
      <c r="G704" s="38"/>
      <c r="H704" s="41"/>
      <c r="I704" s="38"/>
      <c r="J704" s="38"/>
      <c r="K704" s="35"/>
      <c r="L704" s="35"/>
      <c r="M704" s="35"/>
      <c r="N704" s="35"/>
      <c r="O704" s="56"/>
      <c r="P704" s="22" t="str">
        <f t="shared" si="4"/>
        <v/>
      </c>
    </row>
    <row r="705" ht="22.5" customHeight="1">
      <c r="A705" s="37"/>
      <c r="B705" s="38" t="str">
        <f>'Master Schedule'!B705</f>
        <v/>
      </c>
      <c r="C705" s="39"/>
      <c r="D705" s="40" t="str">
        <f t="shared" si="1"/>
        <v>Saturday</v>
      </c>
      <c r="E705" s="41"/>
      <c r="F705" s="38"/>
      <c r="G705" s="38"/>
      <c r="H705" s="41"/>
      <c r="I705" s="38"/>
      <c r="J705" s="38"/>
      <c r="K705" s="32"/>
      <c r="L705" s="32"/>
      <c r="M705" s="32"/>
      <c r="N705" s="32"/>
      <c r="O705" s="56"/>
      <c r="P705" s="22" t="str">
        <f t="shared" si="4"/>
        <v/>
      </c>
    </row>
    <row r="706" ht="22.5" customHeight="1">
      <c r="A706" s="37"/>
      <c r="B706" s="38" t="str">
        <f>'Master Schedule'!B706</f>
        <v/>
      </c>
      <c r="C706" s="39"/>
      <c r="D706" s="40" t="str">
        <f t="shared" si="1"/>
        <v>Saturday</v>
      </c>
      <c r="E706" s="41"/>
      <c r="F706" s="38"/>
      <c r="G706" s="38"/>
      <c r="H706" s="41"/>
      <c r="I706" s="38"/>
      <c r="J706" s="38"/>
      <c r="K706" s="35"/>
      <c r="L706" s="35"/>
      <c r="M706" s="35"/>
      <c r="N706" s="35"/>
      <c r="O706" s="56"/>
      <c r="P706" s="22" t="str">
        <f t="shared" si="4"/>
        <v/>
      </c>
    </row>
    <row r="707" ht="22.5" customHeight="1">
      <c r="A707" s="37"/>
      <c r="B707" s="38" t="str">
        <f>'Master Schedule'!B707</f>
        <v/>
      </c>
      <c r="C707" s="39"/>
      <c r="D707" s="40" t="str">
        <f t="shared" si="1"/>
        <v>Saturday</v>
      </c>
      <c r="E707" s="41"/>
      <c r="F707" s="38"/>
      <c r="G707" s="38"/>
      <c r="H707" s="41"/>
      <c r="I707" s="38"/>
      <c r="J707" s="38"/>
      <c r="K707" s="32"/>
      <c r="L707" s="32"/>
      <c r="M707" s="32"/>
      <c r="N707" s="32"/>
      <c r="O707" s="56"/>
      <c r="P707" s="22" t="str">
        <f t="shared" si="4"/>
        <v/>
      </c>
    </row>
    <row r="708" ht="22.5" customHeight="1">
      <c r="A708" s="37"/>
      <c r="B708" s="38" t="str">
        <f>'Master Schedule'!B708</f>
        <v/>
      </c>
      <c r="C708" s="39"/>
      <c r="D708" s="40" t="str">
        <f t="shared" si="1"/>
        <v>Saturday</v>
      </c>
      <c r="E708" s="41"/>
      <c r="F708" s="38"/>
      <c r="G708" s="38"/>
      <c r="H708" s="41"/>
      <c r="I708" s="38"/>
      <c r="J708" s="38"/>
      <c r="K708" s="35"/>
      <c r="L708" s="35"/>
      <c r="M708" s="35"/>
      <c r="N708" s="35"/>
      <c r="O708" s="56"/>
      <c r="P708" s="22" t="str">
        <f t="shared" si="4"/>
        <v/>
      </c>
    </row>
    <row r="709" ht="22.5" customHeight="1">
      <c r="A709" s="37"/>
      <c r="B709" s="38" t="str">
        <f>'Master Schedule'!B709</f>
        <v/>
      </c>
      <c r="C709" s="39"/>
      <c r="D709" s="40" t="str">
        <f t="shared" si="1"/>
        <v>Saturday</v>
      </c>
      <c r="E709" s="41"/>
      <c r="F709" s="38"/>
      <c r="G709" s="38"/>
      <c r="H709" s="41"/>
      <c r="I709" s="38"/>
      <c r="J709" s="38"/>
      <c r="K709" s="32"/>
      <c r="L709" s="32"/>
      <c r="M709" s="32"/>
      <c r="N709" s="32"/>
      <c r="O709" s="56"/>
      <c r="P709" s="22" t="str">
        <f t="shared" si="4"/>
        <v/>
      </c>
    </row>
    <row r="710" ht="22.5" customHeight="1">
      <c r="A710" s="37"/>
      <c r="B710" s="38" t="str">
        <f>'Master Schedule'!B710</f>
        <v/>
      </c>
      <c r="C710" s="39"/>
      <c r="D710" s="40" t="str">
        <f t="shared" si="1"/>
        <v>Saturday</v>
      </c>
      <c r="E710" s="41"/>
      <c r="F710" s="38"/>
      <c r="G710" s="38"/>
      <c r="H710" s="41"/>
      <c r="I710" s="38"/>
      <c r="J710" s="38"/>
      <c r="K710" s="35"/>
      <c r="L710" s="35"/>
      <c r="M710" s="35"/>
      <c r="N710" s="35"/>
      <c r="O710" s="56"/>
      <c r="P710" s="22" t="str">
        <f t="shared" si="4"/>
        <v/>
      </c>
    </row>
    <row r="711" ht="22.5" customHeight="1">
      <c r="A711" s="37"/>
      <c r="B711" s="38" t="str">
        <f>'Master Schedule'!B711</f>
        <v/>
      </c>
      <c r="C711" s="39"/>
      <c r="D711" s="40" t="str">
        <f t="shared" si="1"/>
        <v>Saturday</v>
      </c>
      <c r="E711" s="41"/>
      <c r="F711" s="38"/>
      <c r="G711" s="38"/>
      <c r="H711" s="41"/>
      <c r="I711" s="38"/>
      <c r="J711" s="38"/>
      <c r="K711" s="32"/>
      <c r="L711" s="32"/>
      <c r="M711" s="32"/>
      <c r="N711" s="32"/>
      <c r="O711" s="56"/>
      <c r="P711" s="22" t="str">
        <f t="shared" si="4"/>
        <v/>
      </c>
    </row>
    <row r="712" ht="22.5" customHeight="1">
      <c r="A712" s="37"/>
      <c r="B712" s="38" t="str">
        <f>'Master Schedule'!B712</f>
        <v/>
      </c>
      <c r="C712" s="39"/>
      <c r="D712" s="40" t="str">
        <f t="shared" si="1"/>
        <v>Saturday</v>
      </c>
      <c r="E712" s="41"/>
      <c r="F712" s="38"/>
      <c r="G712" s="38"/>
      <c r="H712" s="41"/>
      <c r="I712" s="38"/>
      <c r="J712" s="38"/>
      <c r="K712" s="35"/>
      <c r="L712" s="35"/>
      <c r="M712" s="35"/>
      <c r="N712" s="35"/>
      <c r="O712" s="56"/>
      <c r="P712" s="22" t="str">
        <f t="shared" si="4"/>
        <v/>
      </c>
    </row>
    <row r="713" ht="22.5" customHeight="1">
      <c r="A713" s="37"/>
      <c r="B713" s="38" t="str">
        <f>'Master Schedule'!B713</f>
        <v/>
      </c>
      <c r="C713" s="39"/>
      <c r="D713" s="40" t="str">
        <f t="shared" si="1"/>
        <v>Saturday</v>
      </c>
      <c r="E713" s="41"/>
      <c r="F713" s="38"/>
      <c r="G713" s="38"/>
      <c r="H713" s="41"/>
      <c r="I713" s="38"/>
      <c r="J713" s="38"/>
      <c r="K713" s="32"/>
      <c r="L713" s="32"/>
      <c r="M713" s="32"/>
      <c r="N713" s="32"/>
      <c r="O713" s="56"/>
      <c r="P713" s="22" t="str">
        <f t="shared" si="4"/>
        <v/>
      </c>
    </row>
    <row r="714" ht="22.5" customHeight="1">
      <c r="A714" s="37"/>
      <c r="B714" s="38" t="str">
        <f>'Master Schedule'!B714</f>
        <v/>
      </c>
      <c r="C714" s="39"/>
      <c r="D714" s="40" t="str">
        <f t="shared" si="1"/>
        <v>Saturday</v>
      </c>
      <c r="E714" s="41"/>
      <c r="F714" s="38"/>
      <c r="G714" s="38"/>
      <c r="H714" s="41"/>
      <c r="I714" s="38"/>
      <c r="J714" s="38"/>
      <c r="K714" s="35"/>
      <c r="L714" s="35"/>
      <c r="M714" s="35"/>
      <c r="N714" s="35"/>
      <c r="O714" s="56"/>
      <c r="P714" s="22" t="str">
        <f t="shared" si="4"/>
        <v/>
      </c>
    </row>
    <row r="715" ht="22.5" customHeight="1">
      <c r="A715" s="37"/>
      <c r="B715" s="38" t="str">
        <f>'Master Schedule'!B715</f>
        <v/>
      </c>
      <c r="C715" s="39"/>
      <c r="D715" s="40" t="str">
        <f t="shared" si="1"/>
        <v>Saturday</v>
      </c>
      <c r="E715" s="41"/>
      <c r="F715" s="38"/>
      <c r="G715" s="38"/>
      <c r="H715" s="41"/>
      <c r="I715" s="38"/>
      <c r="J715" s="38"/>
      <c r="K715" s="32"/>
      <c r="L715" s="32"/>
      <c r="M715" s="32"/>
      <c r="N715" s="32"/>
      <c r="O715" s="56"/>
      <c r="P715" s="22" t="str">
        <f t="shared" si="4"/>
        <v/>
      </c>
    </row>
    <row r="716" ht="22.5" customHeight="1">
      <c r="A716" s="37"/>
      <c r="B716" s="38" t="str">
        <f>'Master Schedule'!B716</f>
        <v/>
      </c>
      <c r="C716" s="39"/>
      <c r="D716" s="40" t="str">
        <f t="shared" si="1"/>
        <v>Saturday</v>
      </c>
      <c r="E716" s="41"/>
      <c r="F716" s="38"/>
      <c r="G716" s="38"/>
      <c r="H716" s="41"/>
      <c r="I716" s="38"/>
      <c r="J716" s="38"/>
      <c r="K716" s="35"/>
      <c r="L716" s="35"/>
      <c r="M716" s="35"/>
      <c r="N716" s="35"/>
      <c r="O716" s="56"/>
      <c r="P716" s="22" t="str">
        <f t="shared" si="4"/>
        <v/>
      </c>
    </row>
    <row r="717" ht="22.5" customHeight="1">
      <c r="A717" s="37"/>
      <c r="B717" s="38" t="str">
        <f>'Master Schedule'!B717</f>
        <v/>
      </c>
      <c r="C717" s="39"/>
      <c r="D717" s="40" t="str">
        <f t="shared" si="1"/>
        <v>Saturday</v>
      </c>
      <c r="E717" s="41"/>
      <c r="F717" s="38"/>
      <c r="G717" s="38"/>
      <c r="H717" s="41"/>
      <c r="I717" s="38"/>
      <c r="J717" s="38"/>
      <c r="K717" s="32"/>
      <c r="L717" s="32"/>
      <c r="M717" s="32"/>
      <c r="N717" s="32"/>
      <c r="O717" s="56"/>
      <c r="P717" s="22" t="str">
        <f t="shared" si="4"/>
        <v/>
      </c>
    </row>
    <row r="718" ht="22.5" customHeight="1">
      <c r="A718" s="37"/>
      <c r="B718" s="38" t="str">
        <f>'Master Schedule'!B718</f>
        <v/>
      </c>
      <c r="C718" s="39"/>
      <c r="D718" s="40" t="str">
        <f t="shared" si="1"/>
        <v>Saturday</v>
      </c>
      <c r="E718" s="41"/>
      <c r="F718" s="38"/>
      <c r="G718" s="38"/>
      <c r="H718" s="41"/>
      <c r="I718" s="38"/>
      <c r="J718" s="38"/>
      <c r="K718" s="35"/>
      <c r="L718" s="35"/>
      <c r="M718" s="35"/>
      <c r="N718" s="35"/>
      <c r="O718" s="56"/>
      <c r="P718" s="22" t="str">
        <f t="shared" si="4"/>
        <v/>
      </c>
    </row>
    <row r="719" ht="22.5" customHeight="1">
      <c r="A719" s="37"/>
      <c r="B719" s="38" t="str">
        <f>'Master Schedule'!B719</f>
        <v/>
      </c>
      <c r="C719" s="39"/>
      <c r="D719" s="40" t="str">
        <f t="shared" si="1"/>
        <v>Saturday</v>
      </c>
      <c r="E719" s="41"/>
      <c r="F719" s="38"/>
      <c r="G719" s="38"/>
      <c r="H719" s="41"/>
      <c r="I719" s="38"/>
      <c r="J719" s="38"/>
      <c r="K719" s="32"/>
      <c r="L719" s="32"/>
      <c r="M719" s="32"/>
      <c r="N719" s="32"/>
      <c r="O719" s="56"/>
      <c r="P719" s="22" t="str">
        <f t="shared" si="4"/>
        <v/>
      </c>
    </row>
    <row r="720" ht="22.5" customHeight="1">
      <c r="A720" s="37"/>
      <c r="B720" s="38" t="str">
        <f>'Master Schedule'!B720</f>
        <v/>
      </c>
      <c r="C720" s="39"/>
      <c r="D720" s="40" t="str">
        <f t="shared" si="1"/>
        <v>Saturday</v>
      </c>
      <c r="E720" s="41"/>
      <c r="F720" s="38"/>
      <c r="G720" s="38"/>
      <c r="H720" s="41"/>
      <c r="I720" s="38"/>
      <c r="J720" s="38"/>
      <c r="K720" s="35"/>
      <c r="L720" s="35"/>
      <c r="M720" s="35"/>
      <c r="N720" s="35"/>
      <c r="O720" s="56"/>
      <c r="P720" s="22" t="str">
        <f t="shared" si="4"/>
        <v/>
      </c>
    </row>
    <row r="721" ht="22.5" customHeight="1">
      <c r="A721" s="37"/>
      <c r="B721" s="38" t="str">
        <f>'Master Schedule'!B721</f>
        <v/>
      </c>
      <c r="C721" s="39"/>
      <c r="D721" s="40" t="str">
        <f t="shared" si="1"/>
        <v>Saturday</v>
      </c>
      <c r="E721" s="41"/>
      <c r="F721" s="38"/>
      <c r="G721" s="38"/>
      <c r="H721" s="41"/>
      <c r="I721" s="38"/>
      <c r="J721" s="38"/>
      <c r="K721" s="32"/>
      <c r="L721" s="32"/>
      <c r="M721" s="32"/>
      <c r="N721" s="32"/>
      <c r="O721" s="56"/>
      <c r="P721" s="22" t="str">
        <f t="shared" si="4"/>
        <v/>
      </c>
    </row>
    <row r="722" ht="22.5" customHeight="1">
      <c r="A722" s="37"/>
      <c r="B722" s="38" t="str">
        <f>'Master Schedule'!B722</f>
        <v/>
      </c>
      <c r="C722" s="39"/>
      <c r="D722" s="40" t="str">
        <f t="shared" si="1"/>
        <v>Saturday</v>
      </c>
      <c r="E722" s="41"/>
      <c r="F722" s="38"/>
      <c r="G722" s="38"/>
      <c r="H722" s="41"/>
      <c r="I722" s="38"/>
      <c r="J722" s="38"/>
      <c r="K722" s="35"/>
      <c r="L722" s="35"/>
      <c r="M722" s="35"/>
      <c r="N722" s="35"/>
      <c r="O722" s="56"/>
      <c r="P722" s="22" t="str">
        <f t="shared" si="4"/>
        <v/>
      </c>
    </row>
    <row r="723" ht="22.5" customHeight="1">
      <c r="A723" s="37"/>
      <c r="B723" s="38" t="str">
        <f>'Master Schedule'!B723</f>
        <v/>
      </c>
      <c r="C723" s="39"/>
      <c r="D723" s="40" t="str">
        <f t="shared" si="1"/>
        <v>Saturday</v>
      </c>
      <c r="E723" s="41"/>
      <c r="F723" s="38"/>
      <c r="G723" s="38"/>
      <c r="H723" s="41"/>
      <c r="I723" s="38"/>
      <c r="J723" s="38"/>
      <c r="K723" s="32"/>
      <c r="L723" s="32"/>
      <c r="M723" s="32"/>
      <c r="N723" s="32"/>
      <c r="O723" s="56"/>
      <c r="P723" s="22" t="str">
        <f t="shared" si="4"/>
        <v/>
      </c>
    </row>
    <row r="724" ht="22.5" customHeight="1">
      <c r="A724" s="37"/>
      <c r="B724" s="38" t="str">
        <f>'Master Schedule'!B724</f>
        <v/>
      </c>
      <c r="C724" s="39"/>
      <c r="D724" s="40" t="str">
        <f t="shared" si="1"/>
        <v>Saturday</v>
      </c>
      <c r="E724" s="41"/>
      <c r="F724" s="38"/>
      <c r="G724" s="38"/>
      <c r="H724" s="41"/>
      <c r="I724" s="38"/>
      <c r="J724" s="38"/>
      <c r="K724" s="35"/>
      <c r="L724" s="35"/>
      <c r="M724" s="35"/>
      <c r="N724" s="35"/>
      <c r="O724" s="56"/>
      <c r="P724" s="22" t="str">
        <f t="shared" si="4"/>
        <v/>
      </c>
    </row>
    <row r="725" ht="22.5" customHeight="1">
      <c r="A725" s="37"/>
      <c r="B725" s="38" t="str">
        <f>'Master Schedule'!B725</f>
        <v/>
      </c>
      <c r="C725" s="39"/>
      <c r="D725" s="40" t="str">
        <f t="shared" si="1"/>
        <v>Saturday</v>
      </c>
      <c r="E725" s="41"/>
      <c r="F725" s="38"/>
      <c r="G725" s="38"/>
      <c r="H725" s="41"/>
      <c r="I725" s="38"/>
      <c r="J725" s="38"/>
      <c r="K725" s="32"/>
      <c r="L725" s="32"/>
      <c r="M725" s="32"/>
      <c r="N725" s="32"/>
      <c r="O725" s="56"/>
      <c r="P725" s="22" t="str">
        <f t="shared" si="4"/>
        <v/>
      </c>
    </row>
    <row r="726" ht="22.5" customHeight="1">
      <c r="A726" s="37"/>
      <c r="B726" s="38" t="str">
        <f>'Master Schedule'!B726</f>
        <v/>
      </c>
      <c r="C726" s="39"/>
      <c r="D726" s="40" t="str">
        <f t="shared" si="1"/>
        <v>Saturday</v>
      </c>
      <c r="E726" s="41"/>
      <c r="F726" s="38"/>
      <c r="G726" s="38"/>
      <c r="H726" s="41"/>
      <c r="I726" s="38"/>
      <c r="J726" s="38"/>
      <c r="K726" s="35"/>
      <c r="L726" s="35"/>
      <c r="M726" s="35"/>
      <c r="N726" s="35"/>
      <c r="O726" s="56"/>
      <c r="P726" s="22" t="str">
        <f t="shared" si="4"/>
        <v/>
      </c>
    </row>
    <row r="727" ht="22.5" customHeight="1">
      <c r="A727" s="37"/>
      <c r="B727" s="38" t="str">
        <f>'Master Schedule'!B727</f>
        <v/>
      </c>
      <c r="C727" s="39"/>
      <c r="D727" s="40" t="str">
        <f t="shared" si="1"/>
        <v>Saturday</v>
      </c>
      <c r="E727" s="41"/>
      <c r="F727" s="38"/>
      <c r="G727" s="38"/>
      <c r="H727" s="41"/>
      <c r="I727" s="38"/>
      <c r="J727" s="38"/>
      <c r="K727" s="32"/>
      <c r="L727" s="32"/>
      <c r="M727" s="32"/>
      <c r="N727" s="32"/>
      <c r="O727" s="56"/>
      <c r="P727" s="22" t="str">
        <f t="shared" si="4"/>
        <v/>
      </c>
    </row>
    <row r="728" ht="22.5" customHeight="1">
      <c r="A728" s="37"/>
      <c r="B728" s="38" t="str">
        <f>'Master Schedule'!B728</f>
        <v/>
      </c>
      <c r="C728" s="39"/>
      <c r="D728" s="40" t="str">
        <f t="shared" si="1"/>
        <v>Saturday</v>
      </c>
      <c r="E728" s="41"/>
      <c r="F728" s="38"/>
      <c r="G728" s="38"/>
      <c r="H728" s="41"/>
      <c r="I728" s="38"/>
      <c r="J728" s="38"/>
      <c r="K728" s="35"/>
      <c r="L728" s="35"/>
      <c r="M728" s="35"/>
      <c r="N728" s="35"/>
      <c r="O728" s="56"/>
      <c r="P728" s="22" t="str">
        <f t="shared" si="4"/>
        <v/>
      </c>
    </row>
    <row r="729" ht="22.5" customHeight="1">
      <c r="A729" s="37"/>
      <c r="B729" s="38" t="str">
        <f>'Master Schedule'!B729</f>
        <v/>
      </c>
      <c r="C729" s="39"/>
      <c r="D729" s="40" t="str">
        <f t="shared" si="1"/>
        <v>Saturday</v>
      </c>
      <c r="E729" s="41"/>
      <c r="F729" s="38"/>
      <c r="G729" s="38"/>
      <c r="H729" s="41"/>
      <c r="I729" s="38"/>
      <c r="J729" s="38"/>
      <c r="K729" s="32"/>
      <c r="L729" s="32"/>
      <c r="M729" s="32"/>
      <c r="N729" s="32"/>
      <c r="O729" s="56"/>
      <c r="P729" s="22" t="str">
        <f t="shared" si="4"/>
        <v/>
      </c>
    </row>
    <row r="730" ht="22.5" customHeight="1">
      <c r="A730" s="37"/>
      <c r="B730" s="38" t="str">
        <f>'Master Schedule'!B730</f>
        <v/>
      </c>
      <c r="C730" s="39"/>
      <c r="D730" s="40" t="str">
        <f t="shared" si="1"/>
        <v>Saturday</v>
      </c>
      <c r="E730" s="41"/>
      <c r="F730" s="38"/>
      <c r="G730" s="38"/>
      <c r="H730" s="41"/>
      <c r="I730" s="38"/>
      <c r="J730" s="38"/>
      <c r="K730" s="35"/>
      <c r="L730" s="35"/>
      <c r="M730" s="35"/>
      <c r="N730" s="35"/>
      <c r="O730" s="56"/>
      <c r="P730" s="22" t="str">
        <f t="shared" si="4"/>
        <v/>
      </c>
    </row>
    <row r="731" ht="22.5" customHeight="1">
      <c r="A731" s="37"/>
      <c r="B731" s="38" t="str">
        <f>'Master Schedule'!B731</f>
        <v/>
      </c>
      <c r="C731" s="39"/>
      <c r="D731" s="40" t="str">
        <f t="shared" si="1"/>
        <v>Saturday</v>
      </c>
      <c r="E731" s="41"/>
      <c r="F731" s="38"/>
      <c r="G731" s="38"/>
      <c r="H731" s="41"/>
      <c r="I731" s="38"/>
      <c r="J731" s="38"/>
      <c r="K731" s="32"/>
      <c r="L731" s="32"/>
      <c r="M731" s="32"/>
      <c r="N731" s="32"/>
      <c r="O731" s="56"/>
      <c r="P731" s="22" t="str">
        <f t="shared" si="4"/>
        <v/>
      </c>
    </row>
    <row r="732" ht="22.5" customHeight="1">
      <c r="A732" s="37"/>
      <c r="B732" s="38" t="str">
        <f>'Master Schedule'!B732</f>
        <v/>
      </c>
      <c r="C732" s="39"/>
      <c r="D732" s="40" t="str">
        <f t="shared" si="1"/>
        <v>Saturday</v>
      </c>
      <c r="E732" s="41"/>
      <c r="F732" s="38"/>
      <c r="G732" s="38"/>
      <c r="H732" s="41"/>
      <c r="I732" s="38"/>
      <c r="J732" s="38"/>
      <c r="K732" s="35"/>
      <c r="L732" s="35"/>
      <c r="M732" s="35"/>
      <c r="N732" s="35"/>
      <c r="O732" s="56"/>
      <c r="P732" s="22" t="str">
        <f t="shared" si="4"/>
        <v/>
      </c>
    </row>
    <row r="733" ht="22.5" customHeight="1">
      <c r="A733" s="37"/>
      <c r="B733" s="38" t="str">
        <f>'Master Schedule'!B733</f>
        <v/>
      </c>
      <c r="C733" s="39"/>
      <c r="D733" s="40" t="str">
        <f t="shared" si="1"/>
        <v>Saturday</v>
      </c>
      <c r="E733" s="41"/>
      <c r="F733" s="38"/>
      <c r="G733" s="38"/>
      <c r="H733" s="41"/>
      <c r="I733" s="38"/>
      <c r="J733" s="38"/>
      <c r="K733" s="32"/>
      <c r="L733" s="32"/>
      <c r="M733" s="32"/>
      <c r="N733" s="32"/>
      <c r="O733" s="56"/>
      <c r="P733" s="22" t="str">
        <f t="shared" si="4"/>
        <v/>
      </c>
    </row>
    <row r="734" ht="22.5" customHeight="1">
      <c r="A734" s="37"/>
      <c r="B734" s="38" t="str">
        <f>'Master Schedule'!B734</f>
        <v/>
      </c>
      <c r="C734" s="39"/>
      <c r="D734" s="40" t="str">
        <f t="shared" si="1"/>
        <v>Saturday</v>
      </c>
      <c r="E734" s="41"/>
      <c r="F734" s="38"/>
      <c r="G734" s="38"/>
      <c r="H734" s="41"/>
      <c r="I734" s="38"/>
      <c r="J734" s="38"/>
      <c r="K734" s="35"/>
      <c r="L734" s="35"/>
      <c r="M734" s="35"/>
      <c r="N734" s="35"/>
      <c r="O734" s="56"/>
      <c r="P734" s="22" t="str">
        <f t="shared" si="4"/>
        <v/>
      </c>
    </row>
    <row r="735" ht="22.5" customHeight="1">
      <c r="A735" s="37"/>
      <c r="B735" s="38" t="str">
        <f>'Master Schedule'!B735</f>
        <v/>
      </c>
      <c r="C735" s="39"/>
      <c r="D735" s="40" t="str">
        <f t="shared" si="1"/>
        <v>Saturday</v>
      </c>
      <c r="E735" s="41"/>
      <c r="F735" s="38"/>
      <c r="G735" s="38"/>
      <c r="H735" s="41"/>
      <c r="I735" s="38"/>
      <c r="J735" s="38"/>
      <c r="K735" s="32"/>
      <c r="L735" s="32"/>
      <c r="M735" s="32"/>
      <c r="N735" s="32"/>
      <c r="O735" s="56"/>
      <c r="P735" s="22" t="str">
        <f t="shared" si="4"/>
        <v/>
      </c>
    </row>
    <row r="736" ht="22.5" customHeight="1">
      <c r="A736" s="37"/>
      <c r="B736" s="38" t="str">
        <f>'Master Schedule'!B736</f>
        <v/>
      </c>
      <c r="C736" s="39"/>
      <c r="D736" s="40" t="str">
        <f t="shared" si="1"/>
        <v>Saturday</v>
      </c>
      <c r="E736" s="41"/>
      <c r="F736" s="38"/>
      <c r="G736" s="38"/>
      <c r="H736" s="41"/>
      <c r="I736" s="38"/>
      <c r="J736" s="38"/>
      <c r="K736" s="35"/>
      <c r="L736" s="35"/>
      <c r="M736" s="35"/>
      <c r="N736" s="35"/>
      <c r="O736" s="56"/>
      <c r="P736" s="22" t="str">
        <f t="shared" si="4"/>
        <v/>
      </c>
    </row>
    <row r="737" ht="22.5" customHeight="1">
      <c r="A737" s="37"/>
      <c r="B737" s="38" t="str">
        <f>'Master Schedule'!B737</f>
        <v/>
      </c>
      <c r="C737" s="39"/>
      <c r="D737" s="40" t="str">
        <f t="shared" si="1"/>
        <v>Saturday</v>
      </c>
      <c r="E737" s="41"/>
      <c r="F737" s="38"/>
      <c r="G737" s="38"/>
      <c r="H737" s="41"/>
      <c r="I737" s="38"/>
      <c r="J737" s="38"/>
      <c r="K737" s="32"/>
      <c r="L737" s="32"/>
      <c r="M737" s="32"/>
      <c r="N737" s="32"/>
      <c r="O737" s="56"/>
      <c r="P737" s="22" t="str">
        <f t="shared" si="4"/>
        <v/>
      </c>
    </row>
    <row r="738" ht="22.5" customHeight="1">
      <c r="A738" s="37"/>
      <c r="B738" s="38" t="str">
        <f>'Master Schedule'!B738</f>
        <v/>
      </c>
      <c r="C738" s="39"/>
      <c r="D738" s="40" t="str">
        <f t="shared" si="1"/>
        <v>Saturday</v>
      </c>
      <c r="E738" s="41"/>
      <c r="F738" s="38"/>
      <c r="G738" s="38"/>
      <c r="H738" s="41"/>
      <c r="I738" s="38"/>
      <c r="J738" s="38"/>
      <c r="K738" s="35"/>
      <c r="L738" s="35"/>
      <c r="M738" s="35"/>
      <c r="N738" s="35"/>
      <c r="O738" s="56"/>
      <c r="P738" s="22" t="str">
        <f t="shared" si="4"/>
        <v/>
      </c>
    </row>
    <row r="739" ht="22.5" customHeight="1">
      <c r="A739" s="37"/>
      <c r="B739" s="38" t="str">
        <f>'Master Schedule'!B739</f>
        <v/>
      </c>
      <c r="C739" s="39"/>
      <c r="D739" s="40" t="str">
        <f t="shared" si="1"/>
        <v>Saturday</v>
      </c>
      <c r="E739" s="41"/>
      <c r="F739" s="38"/>
      <c r="G739" s="38"/>
      <c r="H739" s="41"/>
      <c r="I739" s="38"/>
      <c r="J739" s="38"/>
      <c r="K739" s="32"/>
      <c r="L739" s="32"/>
      <c r="M739" s="32"/>
      <c r="N739" s="32"/>
      <c r="O739" s="56"/>
      <c r="P739" s="22" t="str">
        <f t="shared" si="4"/>
        <v/>
      </c>
    </row>
    <row r="740" ht="22.5" customHeight="1">
      <c r="A740" s="37"/>
      <c r="B740" s="38" t="str">
        <f>'Master Schedule'!B740</f>
        <v/>
      </c>
      <c r="C740" s="39"/>
      <c r="D740" s="40" t="str">
        <f t="shared" si="1"/>
        <v>Saturday</v>
      </c>
      <c r="E740" s="41"/>
      <c r="F740" s="38"/>
      <c r="G740" s="38"/>
      <c r="H740" s="41"/>
      <c r="I740" s="38"/>
      <c r="J740" s="38"/>
      <c r="K740" s="35"/>
      <c r="L740" s="35"/>
      <c r="M740" s="35"/>
      <c r="N740" s="35"/>
      <c r="O740" s="56"/>
      <c r="P740" s="22" t="str">
        <f t="shared" si="4"/>
        <v/>
      </c>
    </row>
    <row r="741" ht="22.5" customHeight="1">
      <c r="A741" s="37"/>
      <c r="B741" s="38" t="str">
        <f>'Master Schedule'!B741</f>
        <v/>
      </c>
      <c r="C741" s="39"/>
      <c r="D741" s="40" t="str">
        <f t="shared" si="1"/>
        <v>Saturday</v>
      </c>
      <c r="E741" s="41"/>
      <c r="F741" s="38"/>
      <c r="G741" s="38"/>
      <c r="H741" s="41"/>
      <c r="I741" s="38"/>
      <c r="J741" s="38"/>
      <c r="K741" s="32"/>
      <c r="L741" s="32"/>
      <c r="M741" s="32"/>
      <c r="N741" s="32"/>
      <c r="O741" s="56"/>
      <c r="P741" s="22" t="str">
        <f t="shared" si="4"/>
        <v/>
      </c>
    </row>
    <row r="742" ht="22.5" customHeight="1">
      <c r="A742" s="37"/>
      <c r="B742" s="38" t="str">
        <f>'Master Schedule'!B742</f>
        <v/>
      </c>
      <c r="C742" s="39"/>
      <c r="D742" s="40" t="str">
        <f t="shared" si="1"/>
        <v>Saturday</v>
      </c>
      <c r="E742" s="41"/>
      <c r="F742" s="38"/>
      <c r="G742" s="38"/>
      <c r="H742" s="41"/>
      <c r="I742" s="38"/>
      <c r="J742" s="38"/>
      <c r="K742" s="35"/>
      <c r="L742" s="35"/>
      <c r="M742" s="35"/>
      <c r="N742" s="35"/>
      <c r="O742" s="56"/>
      <c r="P742" s="22" t="str">
        <f t="shared" si="4"/>
        <v/>
      </c>
    </row>
    <row r="743" ht="22.5" customHeight="1">
      <c r="A743" s="37"/>
      <c r="B743" s="38" t="str">
        <f>'Master Schedule'!B743</f>
        <v/>
      </c>
      <c r="C743" s="39"/>
      <c r="D743" s="40" t="str">
        <f t="shared" si="1"/>
        <v>Saturday</v>
      </c>
      <c r="E743" s="41"/>
      <c r="F743" s="38"/>
      <c r="G743" s="38"/>
      <c r="H743" s="41"/>
      <c r="I743" s="38"/>
      <c r="J743" s="38"/>
      <c r="K743" s="32"/>
      <c r="L743" s="32"/>
      <c r="M743" s="32"/>
      <c r="N743" s="32"/>
      <c r="O743" s="56"/>
      <c r="P743" s="22" t="str">
        <f t="shared" si="4"/>
        <v/>
      </c>
    </row>
    <row r="744" ht="22.5" customHeight="1">
      <c r="A744" s="37"/>
      <c r="B744" s="38" t="str">
        <f>'Master Schedule'!B744</f>
        <v/>
      </c>
      <c r="C744" s="39"/>
      <c r="D744" s="40" t="str">
        <f t="shared" si="1"/>
        <v>Saturday</v>
      </c>
      <c r="E744" s="41"/>
      <c r="F744" s="38"/>
      <c r="G744" s="38"/>
      <c r="H744" s="41"/>
      <c r="I744" s="38"/>
      <c r="J744" s="38"/>
      <c r="K744" s="35"/>
      <c r="L744" s="35"/>
      <c r="M744" s="35"/>
      <c r="N744" s="35"/>
      <c r="O744" s="56"/>
      <c r="P744" s="22" t="str">
        <f t="shared" si="4"/>
        <v/>
      </c>
    </row>
    <row r="745" ht="22.5" customHeight="1">
      <c r="A745" s="37"/>
      <c r="B745" s="38" t="str">
        <f>'Master Schedule'!B745</f>
        <v/>
      </c>
      <c r="C745" s="39"/>
      <c r="D745" s="40" t="str">
        <f t="shared" si="1"/>
        <v>Saturday</v>
      </c>
      <c r="E745" s="41"/>
      <c r="F745" s="38"/>
      <c r="G745" s="38"/>
      <c r="H745" s="41"/>
      <c r="I745" s="38"/>
      <c r="J745" s="38"/>
      <c r="K745" s="32"/>
      <c r="L745" s="32"/>
      <c r="M745" s="32"/>
      <c r="N745" s="32"/>
      <c r="O745" s="56"/>
      <c r="P745" s="22" t="str">
        <f t="shared" si="4"/>
        <v/>
      </c>
    </row>
    <row r="746" ht="22.5" customHeight="1">
      <c r="A746" s="37"/>
      <c r="B746" s="38" t="str">
        <f>'Master Schedule'!B746</f>
        <v/>
      </c>
      <c r="C746" s="39"/>
      <c r="D746" s="40" t="str">
        <f t="shared" si="1"/>
        <v>Saturday</v>
      </c>
      <c r="E746" s="41"/>
      <c r="F746" s="38"/>
      <c r="G746" s="38"/>
      <c r="H746" s="41"/>
      <c r="I746" s="38"/>
      <c r="J746" s="38"/>
      <c r="K746" s="35"/>
      <c r="L746" s="35"/>
      <c r="M746" s="35"/>
      <c r="N746" s="35"/>
      <c r="O746" s="56"/>
      <c r="P746" s="22" t="str">
        <f t="shared" si="4"/>
        <v/>
      </c>
    </row>
    <row r="747" ht="22.5" customHeight="1">
      <c r="A747" s="37"/>
      <c r="B747" s="38" t="str">
        <f>'Master Schedule'!B747</f>
        <v/>
      </c>
      <c r="C747" s="39"/>
      <c r="D747" s="40" t="str">
        <f t="shared" si="1"/>
        <v>Saturday</v>
      </c>
      <c r="E747" s="41"/>
      <c r="F747" s="38"/>
      <c r="G747" s="38"/>
      <c r="H747" s="41"/>
      <c r="I747" s="38"/>
      <c r="J747" s="38"/>
      <c r="K747" s="32"/>
      <c r="L747" s="32"/>
      <c r="M747" s="32"/>
      <c r="N747" s="32"/>
      <c r="O747" s="56"/>
      <c r="P747" s="22" t="str">
        <f t="shared" si="4"/>
        <v/>
      </c>
    </row>
    <row r="748" ht="22.5" customHeight="1">
      <c r="A748" s="37"/>
      <c r="B748" s="38" t="str">
        <f>'Master Schedule'!B748</f>
        <v/>
      </c>
      <c r="C748" s="39"/>
      <c r="D748" s="40" t="str">
        <f t="shared" si="1"/>
        <v>Saturday</v>
      </c>
      <c r="E748" s="41"/>
      <c r="F748" s="38"/>
      <c r="G748" s="38"/>
      <c r="H748" s="41"/>
      <c r="I748" s="38"/>
      <c r="J748" s="38"/>
      <c r="K748" s="35"/>
      <c r="L748" s="35"/>
      <c r="M748" s="35"/>
      <c r="N748" s="35"/>
      <c r="O748" s="56"/>
      <c r="P748" s="22" t="str">
        <f t="shared" si="4"/>
        <v/>
      </c>
    </row>
    <row r="749" ht="22.5" customHeight="1">
      <c r="A749" s="37"/>
      <c r="B749" s="38" t="str">
        <f>'Master Schedule'!B749</f>
        <v/>
      </c>
      <c r="C749" s="39"/>
      <c r="D749" s="40" t="str">
        <f t="shared" si="1"/>
        <v>Saturday</v>
      </c>
      <c r="E749" s="41"/>
      <c r="F749" s="38"/>
      <c r="G749" s="38"/>
      <c r="H749" s="41"/>
      <c r="I749" s="38"/>
      <c r="J749" s="38"/>
      <c r="K749" s="32"/>
      <c r="L749" s="32"/>
      <c r="M749" s="32"/>
      <c r="N749" s="32"/>
      <c r="O749" s="56"/>
      <c r="P749" s="22" t="str">
        <f t="shared" si="4"/>
        <v/>
      </c>
    </row>
    <row r="750" ht="22.5" customHeight="1">
      <c r="A750" s="37"/>
      <c r="B750" s="38" t="str">
        <f>'Master Schedule'!B750</f>
        <v/>
      </c>
      <c r="C750" s="39"/>
      <c r="D750" s="40" t="str">
        <f t="shared" si="1"/>
        <v>Saturday</v>
      </c>
      <c r="E750" s="41"/>
      <c r="F750" s="38"/>
      <c r="G750" s="38"/>
      <c r="H750" s="41"/>
      <c r="I750" s="38"/>
      <c r="J750" s="38"/>
      <c r="K750" s="35"/>
      <c r="L750" s="35"/>
      <c r="M750" s="35"/>
      <c r="N750" s="35"/>
      <c r="O750" s="56"/>
      <c r="P750" s="22" t="str">
        <f t="shared" si="4"/>
        <v/>
      </c>
    </row>
    <row r="751" ht="22.5" customHeight="1">
      <c r="A751" s="37"/>
      <c r="B751" s="38" t="str">
        <f>'Master Schedule'!B751</f>
        <v/>
      </c>
      <c r="C751" s="39"/>
      <c r="D751" s="40" t="str">
        <f t="shared" si="1"/>
        <v>Saturday</v>
      </c>
      <c r="E751" s="41"/>
      <c r="F751" s="38"/>
      <c r="G751" s="38"/>
      <c r="H751" s="41"/>
      <c r="I751" s="38"/>
      <c r="J751" s="38"/>
      <c r="K751" s="32"/>
      <c r="L751" s="32"/>
      <c r="M751" s="32"/>
      <c r="N751" s="32"/>
      <c r="O751" s="56"/>
      <c r="P751" s="22" t="str">
        <f t="shared" si="4"/>
        <v/>
      </c>
    </row>
    <row r="752" ht="22.5" customHeight="1">
      <c r="A752" s="37"/>
      <c r="B752" s="38" t="str">
        <f>'Master Schedule'!B752</f>
        <v/>
      </c>
      <c r="C752" s="39"/>
      <c r="D752" s="40" t="str">
        <f t="shared" si="1"/>
        <v>Saturday</v>
      </c>
      <c r="E752" s="41"/>
      <c r="F752" s="38"/>
      <c r="G752" s="38"/>
      <c r="H752" s="41"/>
      <c r="I752" s="38"/>
      <c r="J752" s="38"/>
      <c r="K752" s="35"/>
      <c r="L752" s="35"/>
      <c r="M752" s="35"/>
      <c r="N752" s="35"/>
      <c r="O752" s="56"/>
      <c r="P752" s="22" t="str">
        <f t="shared" si="4"/>
        <v/>
      </c>
    </row>
    <row r="753" ht="22.5" customHeight="1">
      <c r="A753" s="37"/>
      <c r="B753" s="38" t="str">
        <f>'Master Schedule'!B753</f>
        <v/>
      </c>
      <c r="C753" s="39"/>
      <c r="D753" s="40" t="str">
        <f t="shared" si="1"/>
        <v>Saturday</v>
      </c>
      <c r="E753" s="41"/>
      <c r="F753" s="38"/>
      <c r="G753" s="38"/>
      <c r="H753" s="41"/>
      <c r="I753" s="38"/>
      <c r="J753" s="38"/>
      <c r="K753" s="32"/>
      <c r="L753" s="32"/>
      <c r="M753" s="32"/>
      <c r="N753" s="32"/>
      <c r="O753" s="56"/>
      <c r="P753" s="22" t="str">
        <f t="shared" si="4"/>
        <v/>
      </c>
    </row>
    <row r="754" ht="22.5" customHeight="1">
      <c r="A754" s="37"/>
      <c r="B754" s="38" t="str">
        <f>'Master Schedule'!B754</f>
        <v/>
      </c>
      <c r="C754" s="39"/>
      <c r="D754" s="40" t="str">
        <f t="shared" si="1"/>
        <v>Saturday</v>
      </c>
      <c r="E754" s="41"/>
      <c r="F754" s="38"/>
      <c r="G754" s="38"/>
      <c r="H754" s="41"/>
      <c r="I754" s="38"/>
      <c r="J754" s="38"/>
      <c r="K754" s="35"/>
      <c r="L754" s="35"/>
      <c r="M754" s="35"/>
      <c r="N754" s="35"/>
      <c r="O754" s="56"/>
      <c r="P754" s="22" t="str">
        <f t="shared" si="4"/>
        <v/>
      </c>
    </row>
    <row r="755" ht="22.5" customHeight="1">
      <c r="A755" s="37"/>
      <c r="B755" s="38" t="str">
        <f>'Master Schedule'!B755</f>
        <v/>
      </c>
      <c r="C755" s="39"/>
      <c r="D755" s="40" t="str">
        <f t="shared" si="1"/>
        <v>Saturday</v>
      </c>
      <c r="E755" s="41"/>
      <c r="F755" s="38"/>
      <c r="G755" s="38"/>
      <c r="H755" s="41"/>
      <c r="I755" s="38"/>
      <c r="J755" s="38"/>
      <c r="K755" s="32"/>
      <c r="L755" s="32"/>
      <c r="M755" s="32"/>
      <c r="N755" s="32"/>
      <c r="O755" s="56"/>
      <c r="P755" s="22" t="str">
        <f t="shared" si="4"/>
        <v/>
      </c>
    </row>
    <row r="756" ht="22.5" customHeight="1">
      <c r="A756" s="37"/>
      <c r="B756" s="38" t="str">
        <f>'Master Schedule'!B756</f>
        <v/>
      </c>
      <c r="C756" s="39"/>
      <c r="D756" s="40" t="str">
        <f t="shared" si="1"/>
        <v>Saturday</v>
      </c>
      <c r="E756" s="41"/>
      <c r="F756" s="38"/>
      <c r="G756" s="38"/>
      <c r="H756" s="41"/>
      <c r="I756" s="38"/>
      <c r="J756" s="38"/>
      <c r="K756" s="35"/>
      <c r="L756" s="35"/>
      <c r="M756" s="35"/>
      <c r="N756" s="35"/>
      <c r="O756" s="56"/>
      <c r="P756" s="22" t="str">
        <f t="shared" si="4"/>
        <v/>
      </c>
    </row>
    <row r="757" ht="22.5" customHeight="1">
      <c r="A757" s="37"/>
      <c r="B757" s="38" t="str">
        <f>'Master Schedule'!B757</f>
        <v/>
      </c>
      <c r="C757" s="39"/>
      <c r="D757" s="40" t="str">
        <f t="shared" si="1"/>
        <v>Saturday</v>
      </c>
      <c r="E757" s="41"/>
      <c r="F757" s="38"/>
      <c r="G757" s="38"/>
      <c r="H757" s="41"/>
      <c r="I757" s="38"/>
      <c r="J757" s="38"/>
      <c r="K757" s="32"/>
      <c r="L757" s="32"/>
      <c r="M757" s="32"/>
      <c r="N757" s="32"/>
      <c r="O757" s="56"/>
      <c r="P757" s="22" t="str">
        <f t="shared" si="4"/>
        <v/>
      </c>
    </row>
    <row r="758" ht="22.5" customHeight="1">
      <c r="A758" s="37"/>
      <c r="B758" s="38" t="str">
        <f>'Master Schedule'!B758</f>
        <v/>
      </c>
      <c r="C758" s="39"/>
      <c r="D758" s="40" t="str">
        <f t="shared" si="1"/>
        <v>Saturday</v>
      </c>
      <c r="E758" s="41"/>
      <c r="F758" s="38"/>
      <c r="G758" s="38"/>
      <c r="H758" s="41"/>
      <c r="I758" s="38"/>
      <c r="J758" s="38"/>
      <c r="K758" s="35"/>
      <c r="L758" s="35"/>
      <c r="M758" s="35"/>
      <c r="N758" s="35"/>
      <c r="O758" s="56"/>
      <c r="P758" s="22" t="str">
        <f t="shared" si="4"/>
        <v/>
      </c>
    </row>
    <row r="759" ht="22.5" customHeight="1">
      <c r="A759" s="37"/>
      <c r="B759" s="38" t="str">
        <f>'Master Schedule'!B759</f>
        <v/>
      </c>
      <c r="C759" s="39"/>
      <c r="D759" s="40" t="str">
        <f t="shared" si="1"/>
        <v>Saturday</v>
      </c>
      <c r="E759" s="41"/>
      <c r="F759" s="38"/>
      <c r="G759" s="38"/>
      <c r="H759" s="41"/>
      <c r="I759" s="38"/>
      <c r="J759" s="38"/>
      <c r="K759" s="32"/>
      <c r="L759" s="32"/>
      <c r="M759" s="32"/>
      <c r="N759" s="32"/>
      <c r="O759" s="56"/>
      <c r="P759" s="22" t="str">
        <f t="shared" si="4"/>
        <v/>
      </c>
    </row>
    <row r="760" ht="22.5" customHeight="1">
      <c r="A760" s="37"/>
      <c r="B760" s="38" t="str">
        <f>'Master Schedule'!B760</f>
        <v/>
      </c>
      <c r="C760" s="39"/>
      <c r="D760" s="40" t="str">
        <f t="shared" si="1"/>
        <v>Saturday</v>
      </c>
      <c r="E760" s="41"/>
      <c r="F760" s="38"/>
      <c r="G760" s="38"/>
      <c r="H760" s="41"/>
      <c r="I760" s="38"/>
      <c r="J760" s="38"/>
      <c r="K760" s="35"/>
      <c r="L760" s="35"/>
      <c r="M760" s="35"/>
      <c r="N760" s="35"/>
      <c r="O760" s="56"/>
      <c r="P760" s="22" t="str">
        <f t="shared" si="4"/>
        <v/>
      </c>
    </row>
    <row r="761" ht="22.5" customHeight="1">
      <c r="A761" s="37"/>
      <c r="B761" s="38" t="str">
        <f>'Master Schedule'!B761</f>
        <v/>
      </c>
      <c r="C761" s="39"/>
      <c r="D761" s="40" t="str">
        <f t="shared" si="1"/>
        <v>Saturday</v>
      </c>
      <c r="E761" s="41"/>
      <c r="F761" s="38"/>
      <c r="G761" s="38"/>
      <c r="H761" s="41"/>
      <c r="I761" s="38"/>
      <c r="J761" s="38"/>
      <c r="K761" s="32"/>
      <c r="L761" s="32"/>
      <c r="M761" s="32"/>
      <c r="N761" s="32"/>
      <c r="O761" s="56"/>
      <c r="P761" s="22" t="str">
        <f t="shared" si="4"/>
        <v/>
      </c>
    </row>
    <row r="762" ht="22.5" customHeight="1">
      <c r="A762" s="37"/>
      <c r="B762" s="38" t="str">
        <f>'Master Schedule'!B762</f>
        <v/>
      </c>
      <c r="C762" s="39"/>
      <c r="D762" s="40" t="str">
        <f t="shared" si="1"/>
        <v>Saturday</v>
      </c>
      <c r="E762" s="41"/>
      <c r="F762" s="38"/>
      <c r="G762" s="38"/>
      <c r="H762" s="41"/>
      <c r="I762" s="38"/>
      <c r="J762" s="38"/>
      <c r="K762" s="35"/>
      <c r="L762" s="35"/>
      <c r="M762" s="35"/>
      <c r="N762" s="35"/>
      <c r="O762" s="56"/>
      <c r="P762" s="22" t="str">
        <f t="shared" si="4"/>
        <v/>
      </c>
    </row>
    <row r="763" ht="22.5" customHeight="1">
      <c r="A763" s="37"/>
      <c r="B763" s="38" t="str">
        <f>'Master Schedule'!B763</f>
        <v/>
      </c>
      <c r="C763" s="39"/>
      <c r="D763" s="40" t="str">
        <f t="shared" si="1"/>
        <v>Saturday</v>
      </c>
      <c r="E763" s="41"/>
      <c r="F763" s="38"/>
      <c r="G763" s="38"/>
      <c r="H763" s="41"/>
      <c r="I763" s="38"/>
      <c r="J763" s="38"/>
      <c r="K763" s="32"/>
      <c r="L763" s="32"/>
      <c r="M763" s="32"/>
      <c r="N763" s="32"/>
      <c r="O763" s="56"/>
      <c r="P763" s="22" t="str">
        <f t="shared" si="4"/>
        <v/>
      </c>
    </row>
    <row r="764" ht="22.5" customHeight="1">
      <c r="A764" s="37"/>
      <c r="B764" s="38" t="str">
        <f>'Master Schedule'!B764</f>
        <v/>
      </c>
      <c r="C764" s="39"/>
      <c r="D764" s="40" t="str">
        <f t="shared" si="1"/>
        <v>Saturday</v>
      </c>
      <c r="E764" s="41"/>
      <c r="F764" s="38"/>
      <c r="G764" s="38"/>
      <c r="H764" s="41"/>
      <c r="I764" s="38"/>
      <c r="J764" s="38"/>
      <c r="K764" s="35"/>
      <c r="L764" s="35"/>
      <c r="M764" s="35"/>
      <c r="N764" s="35"/>
      <c r="O764" s="56"/>
      <c r="P764" s="22" t="str">
        <f t="shared" si="4"/>
        <v/>
      </c>
    </row>
    <row r="765" ht="22.5" customHeight="1">
      <c r="A765" s="37"/>
      <c r="B765" s="38" t="str">
        <f>'Master Schedule'!B765</f>
        <v/>
      </c>
      <c r="C765" s="39"/>
      <c r="D765" s="40" t="str">
        <f t="shared" si="1"/>
        <v>Saturday</v>
      </c>
      <c r="E765" s="41"/>
      <c r="F765" s="38"/>
      <c r="G765" s="38"/>
      <c r="H765" s="41"/>
      <c r="I765" s="38"/>
      <c r="J765" s="38"/>
      <c r="K765" s="32"/>
      <c r="L765" s="32"/>
      <c r="M765" s="32"/>
      <c r="N765" s="32"/>
      <c r="O765" s="56"/>
      <c r="P765" s="22" t="str">
        <f t="shared" si="4"/>
        <v/>
      </c>
    </row>
    <row r="766" ht="22.5" customHeight="1">
      <c r="A766" s="37"/>
      <c r="B766" s="38" t="str">
        <f>'Master Schedule'!B766</f>
        <v/>
      </c>
      <c r="C766" s="39"/>
      <c r="D766" s="40" t="str">
        <f t="shared" si="1"/>
        <v>Saturday</v>
      </c>
      <c r="E766" s="41"/>
      <c r="F766" s="38"/>
      <c r="G766" s="38"/>
      <c r="H766" s="41"/>
      <c r="I766" s="38"/>
      <c r="J766" s="38"/>
      <c r="K766" s="35"/>
      <c r="L766" s="35"/>
      <c r="M766" s="35"/>
      <c r="N766" s="35"/>
      <c r="O766" s="56"/>
      <c r="P766" s="22" t="str">
        <f t="shared" si="4"/>
        <v/>
      </c>
    </row>
    <row r="767" ht="22.5" customHeight="1">
      <c r="A767" s="37"/>
      <c r="B767" s="38" t="str">
        <f>'Master Schedule'!B767</f>
        <v/>
      </c>
      <c r="C767" s="39"/>
      <c r="D767" s="40" t="str">
        <f t="shared" si="1"/>
        <v>Saturday</v>
      </c>
      <c r="E767" s="41"/>
      <c r="F767" s="38"/>
      <c r="G767" s="38"/>
      <c r="H767" s="41"/>
      <c r="I767" s="38"/>
      <c r="J767" s="38"/>
      <c r="K767" s="32"/>
      <c r="L767" s="32"/>
      <c r="M767" s="32"/>
      <c r="N767" s="32"/>
      <c r="O767" s="56"/>
      <c r="P767" s="22" t="str">
        <f t="shared" si="4"/>
        <v/>
      </c>
    </row>
    <row r="768" ht="22.5" customHeight="1">
      <c r="A768" s="37"/>
      <c r="B768" s="38" t="str">
        <f>'Master Schedule'!B768</f>
        <v/>
      </c>
      <c r="C768" s="39"/>
      <c r="D768" s="40" t="str">
        <f t="shared" si="1"/>
        <v>Saturday</v>
      </c>
      <c r="E768" s="41"/>
      <c r="F768" s="38"/>
      <c r="G768" s="38"/>
      <c r="H768" s="41"/>
      <c r="I768" s="38"/>
      <c r="J768" s="38"/>
      <c r="K768" s="35"/>
      <c r="L768" s="35"/>
      <c r="M768" s="35"/>
      <c r="N768" s="35"/>
      <c r="O768" s="56"/>
      <c r="P768" s="22" t="str">
        <f t="shared" si="4"/>
        <v/>
      </c>
    </row>
    <row r="769" ht="22.5" customHeight="1">
      <c r="A769" s="37"/>
      <c r="B769" s="38" t="str">
        <f>'Master Schedule'!B769</f>
        <v/>
      </c>
      <c r="C769" s="39"/>
      <c r="D769" s="40" t="str">
        <f t="shared" si="1"/>
        <v>Saturday</v>
      </c>
      <c r="E769" s="41"/>
      <c r="F769" s="38"/>
      <c r="G769" s="38"/>
      <c r="H769" s="41"/>
      <c r="I769" s="38"/>
      <c r="J769" s="38"/>
      <c r="K769" s="32"/>
      <c r="L769" s="32"/>
      <c r="M769" s="32"/>
      <c r="N769" s="32"/>
      <c r="O769" s="56"/>
      <c r="P769" s="22" t="str">
        <f t="shared" si="4"/>
        <v/>
      </c>
    </row>
    <row r="770" ht="22.5" customHeight="1">
      <c r="A770" s="37"/>
      <c r="B770" s="38" t="str">
        <f>'Master Schedule'!B770</f>
        <v/>
      </c>
      <c r="C770" s="39"/>
      <c r="D770" s="40" t="str">
        <f t="shared" si="1"/>
        <v>Saturday</v>
      </c>
      <c r="E770" s="41"/>
      <c r="F770" s="38"/>
      <c r="G770" s="38"/>
      <c r="H770" s="41"/>
      <c r="I770" s="38"/>
      <c r="J770" s="38"/>
      <c r="K770" s="35"/>
      <c r="L770" s="35"/>
      <c r="M770" s="35"/>
      <c r="N770" s="35"/>
      <c r="O770" s="56"/>
      <c r="P770" s="22" t="str">
        <f t="shared" si="4"/>
        <v/>
      </c>
    </row>
    <row r="771" ht="22.5" customHeight="1">
      <c r="A771" s="37"/>
      <c r="B771" s="38" t="str">
        <f>'Master Schedule'!B771</f>
        <v/>
      </c>
      <c r="C771" s="39"/>
      <c r="D771" s="40" t="str">
        <f t="shared" si="1"/>
        <v>Saturday</v>
      </c>
      <c r="E771" s="41"/>
      <c r="F771" s="38"/>
      <c r="G771" s="38"/>
      <c r="H771" s="41"/>
      <c r="I771" s="38"/>
      <c r="J771" s="38"/>
      <c r="K771" s="32"/>
      <c r="L771" s="32"/>
      <c r="M771" s="32"/>
      <c r="N771" s="32"/>
      <c r="O771" s="56"/>
      <c r="P771" s="22" t="str">
        <f t="shared" si="4"/>
        <v/>
      </c>
    </row>
    <row r="772" ht="22.5" customHeight="1">
      <c r="A772" s="37"/>
      <c r="B772" s="38" t="str">
        <f>'Master Schedule'!B772</f>
        <v/>
      </c>
      <c r="C772" s="39"/>
      <c r="D772" s="40" t="str">
        <f t="shared" si="1"/>
        <v>Saturday</v>
      </c>
      <c r="E772" s="41"/>
      <c r="F772" s="38"/>
      <c r="G772" s="38"/>
      <c r="H772" s="41"/>
      <c r="I772" s="38"/>
      <c r="J772" s="38"/>
      <c r="K772" s="35"/>
      <c r="L772" s="35"/>
      <c r="M772" s="35"/>
      <c r="N772" s="35"/>
      <c r="O772" s="56"/>
      <c r="P772" s="22" t="str">
        <f t="shared" si="4"/>
        <v/>
      </c>
    </row>
    <row r="773" ht="22.5" customHeight="1">
      <c r="A773" s="37"/>
      <c r="B773" s="38" t="str">
        <f>'Master Schedule'!B773</f>
        <v/>
      </c>
      <c r="C773" s="39"/>
      <c r="D773" s="40" t="str">
        <f t="shared" si="1"/>
        <v>Saturday</v>
      </c>
      <c r="E773" s="41"/>
      <c r="F773" s="38"/>
      <c r="G773" s="38"/>
      <c r="H773" s="41"/>
      <c r="I773" s="38"/>
      <c r="J773" s="38"/>
      <c r="K773" s="32"/>
      <c r="L773" s="32"/>
      <c r="M773" s="32"/>
      <c r="N773" s="32"/>
      <c r="O773" s="56"/>
      <c r="P773" s="22" t="str">
        <f t="shared" si="4"/>
        <v/>
      </c>
    </row>
    <row r="774" ht="22.5" customHeight="1">
      <c r="A774" s="37"/>
      <c r="B774" s="38" t="str">
        <f>'Master Schedule'!B774</f>
        <v/>
      </c>
      <c r="C774" s="39"/>
      <c r="D774" s="40" t="str">
        <f t="shared" si="1"/>
        <v>Saturday</v>
      </c>
      <c r="E774" s="41"/>
      <c r="F774" s="38"/>
      <c r="G774" s="38"/>
      <c r="H774" s="41"/>
      <c r="I774" s="38"/>
      <c r="J774" s="38"/>
      <c r="K774" s="35"/>
      <c r="L774" s="35"/>
      <c r="M774" s="35"/>
      <c r="N774" s="35"/>
      <c r="O774" s="56"/>
      <c r="P774" s="22" t="str">
        <f t="shared" si="4"/>
        <v/>
      </c>
    </row>
    <row r="775" ht="22.5" customHeight="1">
      <c r="A775" s="37"/>
      <c r="B775" s="38" t="str">
        <f>'Master Schedule'!B775</f>
        <v/>
      </c>
      <c r="C775" s="39"/>
      <c r="D775" s="40" t="str">
        <f t="shared" si="1"/>
        <v>Saturday</v>
      </c>
      <c r="E775" s="41"/>
      <c r="F775" s="38"/>
      <c r="G775" s="38"/>
      <c r="H775" s="41"/>
      <c r="I775" s="38"/>
      <c r="J775" s="38"/>
      <c r="K775" s="32"/>
      <c r="L775" s="32"/>
      <c r="M775" s="32"/>
      <c r="N775" s="32"/>
      <c r="O775" s="56"/>
      <c r="P775" s="22" t="str">
        <f t="shared" si="4"/>
        <v/>
      </c>
    </row>
    <row r="776" ht="22.5" customHeight="1">
      <c r="A776" s="37"/>
      <c r="B776" s="38" t="str">
        <f>'Master Schedule'!B776</f>
        <v/>
      </c>
      <c r="C776" s="39"/>
      <c r="D776" s="40" t="str">
        <f t="shared" si="1"/>
        <v>Saturday</v>
      </c>
      <c r="E776" s="41"/>
      <c r="F776" s="38"/>
      <c r="G776" s="38"/>
      <c r="H776" s="41"/>
      <c r="I776" s="38"/>
      <c r="J776" s="38"/>
      <c r="K776" s="35"/>
      <c r="L776" s="35"/>
      <c r="M776" s="35"/>
      <c r="N776" s="35"/>
      <c r="O776" s="56"/>
      <c r="P776" s="22" t="str">
        <f t="shared" si="4"/>
        <v/>
      </c>
    </row>
    <row r="777" ht="22.5" customHeight="1">
      <c r="A777" s="37"/>
      <c r="B777" s="38" t="str">
        <f>'Master Schedule'!B777</f>
        <v/>
      </c>
      <c r="C777" s="39"/>
      <c r="D777" s="40" t="str">
        <f t="shared" si="1"/>
        <v>Saturday</v>
      </c>
      <c r="E777" s="41"/>
      <c r="F777" s="38"/>
      <c r="G777" s="38"/>
      <c r="H777" s="41"/>
      <c r="I777" s="38"/>
      <c r="J777" s="38"/>
      <c r="K777" s="32"/>
      <c r="L777" s="32"/>
      <c r="M777" s="32"/>
      <c r="N777" s="32"/>
      <c r="O777" s="56"/>
      <c r="P777" s="22" t="str">
        <f t="shared" si="4"/>
        <v/>
      </c>
    </row>
    <row r="778" ht="22.5" customHeight="1">
      <c r="A778" s="37"/>
      <c r="B778" s="38" t="str">
        <f>'Master Schedule'!B778</f>
        <v/>
      </c>
      <c r="C778" s="39"/>
      <c r="D778" s="40" t="str">
        <f t="shared" si="1"/>
        <v>Saturday</v>
      </c>
      <c r="E778" s="41"/>
      <c r="F778" s="38"/>
      <c r="G778" s="38"/>
      <c r="H778" s="41"/>
      <c r="I778" s="38"/>
      <c r="J778" s="38"/>
      <c r="K778" s="35"/>
      <c r="L778" s="35"/>
      <c r="M778" s="35"/>
      <c r="N778" s="35"/>
      <c r="O778" s="56"/>
      <c r="P778" s="22" t="str">
        <f t="shared" si="4"/>
        <v/>
      </c>
    </row>
    <row r="779" ht="22.5" customHeight="1">
      <c r="A779" s="37"/>
      <c r="B779" s="38" t="str">
        <f>'Master Schedule'!B779</f>
        <v/>
      </c>
      <c r="C779" s="39"/>
      <c r="D779" s="40" t="str">
        <f t="shared" si="1"/>
        <v>Saturday</v>
      </c>
      <c r="E779" s="41"/>
      <c r="F779" s="38"/>
      <c r="G779" s="38"/>
      <c r="H779" s="41"/>
      <c r="I779" s="38"/>
      <c r="J779" s="38"/>
      <c r="K779" s="32"/>
      <c r="L779" s="32"/>
      <c r="M779" s="32"/>
      <c r="N779" s="32"/>
      <c r="O779" s="56"/>
      <c r="P779" s="22" t="str">
        <f t="shared" si="4"/>
        <v/>
      </c>
    </row>
    <row r="780" ht="22.5" customHeight="1">
      <c r="A780" s="37"/>
      <c r="B780" s="38" t="str">
        <f>'Master Schedule'!B780</f>
        <v/>
      </c>
      <c r="C780" s="39"/>
      <c r="D780" s="40" t="str">
        <f t="shared" si="1"/>
        <v>Saturday</v>
      </c>
      <c r="E780" s="41"/>
      <c r="F780" s="38"/>
      <c r="G780" s="38"/>
      <c r="H780" s="41"/>
      <c r="I780" s="38"/>
      <c r="J780" s="38"/>
      <c r="K780" s="35"/>
      <c r="L780" s="35"/>
      <c r="M780" s="35"/>
      <c r="N780" s="35"/>
      <c r="O780" s="56"/>
      <c r="P780" s="22" t="str">
        <f t="shared" si="4"/>
        <v/>
      </c>
    </row>
    <row r="781" ht="22.5" customHeight="1">
      <c r="A781" s="37"/>
      <c r="B781" s="38" t="str">
        <f>'Master Schedule'!B781</f>
        <v/>
      </c>
      <c r="C781" s="39"/>
      <c r="D781" s="40" t="str">
        <f t="shared" si="1"/>
        <v>Saturday</v>
      </c>
      <c r="E781" s="41"/>
      <c r="F781" s="38"/>
      <c r="G781" s="38"/>
      <c r="H781" s="41"/>
      <c r="I781" s="38"/>
      <c r="J781" s="38"/>
      <c r="K781" s="32"/>
      <c r="L781" s="32"/>
      <c r="M781" s="32"/>
      <c r="N781" s="32"/>
      <c r="O781" s="56"/>
      <c r="P781" s="22" t="str">
        <f t="shared" si="4"/>
        <v/>
      </c>
    </row>
    <row r="782" ht="22.5" customHeight="1">
      <c r="A782" s="37"/>
      <c r="B782" s="38" t="str">
        <f>'Master Schedule'!B782</f>
        <v/>
      </c>
      <c r="C782" s="39"/>
      <c r="D782" s="40" t="str">
        <f t="shared" si="1"/>
        <v>Saturday</v>
      </c>
      <c r="E782" s="41"/>
      <c r="F782" s="38"/>
      <c r="G782" s="38"/>
      <c r="H782" s="41"/>
      <c r="I782" s="38"/>
      <c r="J782" s="38"/>
      <c r="K782" s="35"/>
      <c r="L782" s="35"/>
      <c r="M782" s="35"/>
      <c r="N782" s="35"/>
      <c r="O782" s="56"/>
      <c r="P782" s="22" t="str">
        <f t="shared" si="4"/>
        <v/>
      </c>
    </row>
    <row r="783" ht="22.5" customHeight="1">
      <c r="A783" s="37"/>
      <c r="B783" s="38" t="str">
        <f>'Master Schedule'!B783</f>
        <v/>
      </c>
      <c r="C783" s="39"/>
      <c r="D783" s="40" t="str">
        <f t="shared" si="1"/>
        <v>Saturday</v>
      </c>
      <c r="E783" s="41"/>
      <c r="F783" s="38"/>
      <c r="G783" s="38"/>
      <c r="H783" s="41"/>
      <c r="I783" s="38"/>
      <c r="J783" s="38"/>
      <c r="K783" s="32"/>
      <c r="L783" s="32"/>
      <c r="M783" s="32"/>
      <c r="N783" s="32"/>
      <c r="O783" s="56"/>
      <c r="P783" s="22" t="str">
        <f t="shared" si="4"/>
        <v/>
      </c>
    </row>
    <row r="784" ht="22.5" customHeight="1">
      <c r="A784" s="37"/>
      <c r="B784" s="38" t="str">
        <f>'Master Schedule'!B784</f>
        <v/>
      </c>
      <c r="C784" s="39"/>
      <c r="D784" s="40" t="str">
        <f t="shared" si="1"/>
        <v>Saturday</v>
      </c>
      <c r="E784" s="41"/>
      <c r="F784" s="38"/>
      <c r="G784" s="38"/>
      <c r="H784" s="41"/>
      <c r="I784" s="38"/>
      <c r="J784" s="38"/>
      <c r="K784" s="35"/>
      <c r="L784" s="35"/>
      <c r="M784" s="35"/>
      <c r="N784" s="35"/>
      <c r="O784" s="56"/>
      <c r="P784" s="22" t="str">
        <f t="shared" si="4"/>
        <v/>
      </c>
    </row>
    <row r="785" ht="22.5" customHeight="1">
      <c r="A785" s="37"/>
      <c r="B785" s="38" t="str">
        <f>'Master Schedule'!B785</f>
        <v/>
      </c>
      <c r="C785" s="39"/>
      <c r="D785" s="40" t="str">
        <f t="shared" si="1"/>
        <v>Saturday</v>
      </c>
      <c r="E785" s="41"/>
      <c r="F785" s="38"/>
      <c r="G785" s="38"/>
      <c r="H785" s="41"/>
      <c r="I785" s="38"/>
      <c r="J785" s="38"/>
      <c r="K785" s="32"/>
      <c r="L785" s="32"/>
      <c r="M785" s="32"/>
      <c r="N785" s="32"/>
      <c r="O785" s="56"/>
      <c r="P785" s="22" t="str">
        <f t="shared" si="4"/>
        <v/>
      </c>
    </row>
    <row r="786" ht="22.5" customHeight="1">
      <c r="A786" s="37"/>
      <c r="B786" s="38" t="str">
        <f>'Master Schedule'!B786</f>
        <v/>
      </c>
      <c r="C786" s="39"/>
      <c r="D786" s="40" t="str">
        <f t="shared" si="1"/>
        <v>Saturday</v>
      </c>
      <c r="E786" s="41"/>
      <c r="F786" s="38"/>
      <c r="G786" s="38"/>
      <c r="H786" s="41"/>
      <c r="I786" s="38"/>
      <c r="J786" s="38"/>
      <c r="K786" s="35"/>
      <c r="L786" s="35"/>
      <c r="M786" s="35"/>
      <c r="N786" s="35"/>
      <c r="O786" s="56"/>
      <c r="P786" s="22" t="str">
        <f t="shared" si="4"/>
        <v/>
      </c>
    </row>
    <row r="787" ht="22.5" customHeight="1">
      <c r="A787" s="37"/>
      <c r="B787" s="38" t="str">
        <f>'Master Schedule'!B787</f>
        <v/>
      </c>
      <c r="C787" s="39"/>
      <c r="D787" s="40" t="str">
        <f t="shared" si="1"/>
        <v>Saturday</v>
      </c>
      <c r="E787" s="41"/>
      <c r="F787" s="38"/>
      <c r="G787" s="38"/>
      <c r="H787" s="41"/>
      <c r="I787" s="38"/>
      <c r="J787" s="38"/>
      <c r="K787" s="32"/>
      <c r="L787" s="32"/>
      <c r="M787" s="32"/>
      <c r="N787" s="32"/>
      <c r="O787" s="56"/>
      <c r="P787" s="22" t="str">
        <f t="shared" si="4"/>
        <v/>
      </c>
    </row>
    <row r="788" ht="22.5" customHeight="1">
      <c r="A788" s="37"/>
      <c r="B788" s="38" t="str">
        <f>'Master Schedule'!B788</f>
        <v/>
      </c>
      <c r="C788" s="39"/>
      <c r="D788" s="40" t="str">
        <f t="shared" si="1"/>
        <v>Saturday</v>
      </c>
      <c r="E788" s="41"/>
      <c r="F788" s="38"/>
      <c r="G788" s="38"/>
      <c r="H788" s="41"/>
      <c r="I788" s="38"/>
      <c r="J788" s="38"/>
      <c r="K788" s="35"/>
      <c r="L788" s="35"/>
      <c r="M788" s="35"/>
      <c r="N788" s="35"/>
      <c r="O788" s="56"/>
      <c r="P788" s="22" t="str">
        <f t="shared" si="4"/>
        <v/>
      </c>
    </row>
    <row r="789" ht="22.5" customHeight="1">
      <c r="A789" s="37"/>
      <c r="B789" s="38" t="str">
        <f>'Master Schedule'!B789</f>
        <v/>
      </c>
      <c r="C789" s="39"/>
      <c r="D789" s="40" t="str">
        <f t="shared" si="1"/>
        <v>Saturday</v>
      </c>
      <c r="E789" s="41"/>
      <c r="F789" s="38"/>
      <c r="G789" s="38"/>
      <c r="H789" s="41"/>
      <c r="I789" s="38"/>
      <c r="J789" s="38"/>
      <c r="K789" s="32"/>
      <c r="L789" s="32"/>
      <c r="M789" s="32"/>
      <c r="N789" s="32"/>
      <c r="O789" s="56"/>
      <c r="P789" s="22" t="str">
        <f t="shared" si="4"/>
        <v/>
      </c>
    </row>
    <row r="790" ht="22.5" customHeight="1">
      <c r="A790" s="37"/>
      <c r="B790" s="38" t="str">
        <f>'Master Schedule'!B790</f>
        <v/>
      </c>
      <c r="C790" s="39"/>
      <c r="D790" s="40" t="str">
        <f t="shared" si="1"/>
        <v>Saturday</v>
      </c>
      <c r="E790" s="41"/>
      <c r="F790" s="38"/>
      <c r="G790" s="38"/>
      <c r="H790" s="41"/>
      <c r="I790" s="38"/>
      <c r="J790" s="38"/>
      <c r="K790" s="35"/>
      <c r="L790" s="35"/>
      <c r="M790" s="35"/>
      <c r="N790" s="35"/>
      <c r="O790" s="56"/>
      <c r="P790" s="22" t="str">
        <f t="shared" si="4"/>
        <v/>
      </c>
    </row>
    <row r="791" ht="22.5" customHeight="1">
      <c r="A791" s="37"/>
      <c r="B791" s="38" t="str">
        <f>'Master Schedule'!B791</f>
        <v/>
      </c>
      <c r="C791" s="39"/>
      <c r="D791" s="40" t="str">
        <f t="shared" si="1"/>
        <v>Saturday</v>
      </c>
      <c r="E791" s="41"/>
      <c r="F791" s="38"/>
      <c r="G791" s="38"/>
      <c r="H791" s="41"/>
      <c r="I791" s="38"/>
      <c r="J791" s="38"/>
      <c r="K791" s="32"/>
      <c r="L791" s="32"/>
      <c r="M791" s="32"/>
      <c r="N791" s="32"/>
      <c r="O791" s="56"/>
      <c r="P791" s="22" t="str">
        <f t="shared" si="4"/>
        <v/>
      </c>
    </row>
    <row r="792" ht="22.5" customHeight="1">
      <c r="A792" s="37"/>
      <c r="B792" s="38" t="str">
        <f>'Master Schedule'!B792</f>
        <v/>
      </c>
      <c r="C792" s="39"/>
      <c r="D792" s="40" t="str">
        <f t="shared" si="1"/>
        <v>Saturday</v>
      </c>
      <c r="E792" s="41"/>
      <c r="F792" s="38"/>
      <c r="G792" s="38"/>
      <c r="H792" s="41"/>
      <c r="I792" s="38"/>
      <c r="J792" s="38"/>
      <c r="K792" s="35"/>
      <c r="L792" s="35"/>
      <c r="M792" s="35"/>
      <c r="N792" s="35"/>
      <c r="O792" s="56"/>
      <c r="P792" s="22" t="str">
        <f t="shared" si="4"/>
        <v/>
      </c>
    </row>
    <row r="793" ht="22.5" customHeight="1">
      <c r="A793" s="37"/>
      <c r="B793" s="38" t="str">
        <f>'Master Schedule'!B793</f>
        <v/>
      </c>
      <c r="C793" s="39"/>
      <c r="D793" s="40" t="str">
        <f t="shared" si="1"/>
        <v>Saturday</v>
      </c>
      <c r="E793" s="41"/>
      <c r="F793" s="38"/>
      <c r="G793" s="38"/>
      <c r="H793" s="41"/>
      <c r="I793" s="38"/>
      <c r="J793" s="38"/>
      <c r="K793" s="32"/>
      <c r="L793" s="32"/>
      <c r="M793" s="32"/>
      <c r="N793" s="32"/>
      <c r="O793" s="56"/>
      <c r="P793" s="22" t="str">
        <f t="shared" si="4"/>
        <v/>
      </c>
    </row>
    <row r="794" ht="22.5" customHeight="1">
      <c r="A794" s="37"/>
      <c r="B794" s="38" t="str">
        <f>'Master Schedule'!B794</f>
        <v/>
      </c>
      <c r="C794" s="39"/>
      <c r="D794" s="40" t="str">
        <f t="shared" si="1"/>
        <v>Saturday</v>
      </c>
      <c r="E794" s="41"/>
      <c r="F794" s="38"/>
      <c r="G794" s="38"/>
      <c r="H794" s="41"/>
      <c r="I794" s="38"/>
      <c r="J794" s="38"/>
      <c r="K794" s="35"/>
      <c r="L794" s="35"/>
      <c r="M794" s="35"/>
      <c r="N794" s="35"/>
      <c r="O794" s="56"/>
      <c r="P794" s="22" t="str">
        <f t="shared" si="4"/>
        <v/>
      </c>
    </row>
    <row r="795" ht="22.5" customHeight="1">
      <c r="A795" s="37"/>
      <c r="B795" s="38" t="str">
        <f>'Master Schedule'!B795</f>
        <v/>
      </c>
      <c r="C795" s="39"/>
      <c r="D795" s="40" t="str">
        <f t="shared" si="1"/>
        <v>Saturday</v>
      </c>
      <c r="E795" s="41"/>
      <c r="F795" s="38"/>
      <c r="G795" s="38"/>
      <c r="H795" s="41"/>
      <c r="I795" s="38"/>
      <c r="J795" s="38"/>
      <c r="K795" s="32"/>
      <c r="L795" s="32"/>
      <c r="M795" s="32"/>
      <c r="N795" s="32"/>
      <c r="O795" s="56"/>
      <c r="P795" s="22" t="str">
        <f t="shared" si="4"/>
        <v/>
      </c>
    </row>
    <row r="796" ht="22.5" customHeight="1">
      <c r="A796" s="37"/>
      <c r="B796" s="38" t="str">
        <f>'Master Schedule'!B796</f>
        <v/>
      </c>
      <c r="C796" s="39"/>
      <c r="D796" s="40" t="str">
        <f t="shared" si="1"/>
        <v>Saturday</v>
      </c>
      <c r="E796" s="41"/>
      <c r="F796" s="38"/>
      <c r="G796" s="38"/>
      <c r="H796" s="41"/>
      <c r="I796" s="38"/>
      <c r="J796" s="38"/>
      <c r="K796" s="35"/>
      <c r="L796" s="35"/>
      <c r="M796" s="35"/>
      <c r="N796" s="35"/>
      <c r="O796" s="56"/>
      <c r="P796" s="22" t="str">
        <f t="shared" si="4"/>
        <v/>
      </c>
    </row>
    <row r="797" ht="22.5" customHeight="1">
      <c r="A797" s="37"/>
      <c r="B797" s="38" t="str">
        <f>'Master Schedule'!B797</f>
        <v/>
      </c>
      <c r="C797" s="39"/>
      <c r="D797" s="40" t="str">
        <f t="shared" si="1"/>
        <v>Saturday</v>
      </c>
      <c r="E797" s="41"/>
      <c r="F797" s="38"/>
      <c r="G797" s="38"/>
      <c r="H797" s="41"/>
      <c r="I797" s="38"/>
      <c r="J797" s="38"/>
      <c r="K797" s="32"/>
      <c r="L797" s="32"/>
      <c r="M797" s="32"/>
      <c r="N797" s="32"/>
      <c r="O797" s="56"/>
      <c r="P797" s="22" t="str">
        <f t="shared" si="4"/>
        <v/>
      </c>
    </row>
    <row r="798" ht="22.5" customHeight="1">
      <c r="A798" s="37"/>
      <c r="B798" s="38" t="str">
        <f>'Master Schedule'!B798</f>
        <v/>
      </c>
      <c r="C798" s="39"/>
      <c r="D798" s="40" t="str">
        <f t="shared" si="1"/>
        <v>Saturday</v>
      </c>
      <c r="E798" s="41"/>
      <c r="F798" s="38"/>
      <c r="G798" s="38"/>
      <c r="H798" s="41"/>
      <c r="I798" s="38"/>
      <c r="J798" s="38"/>
      <c r="K798" s="35"/>
      <c r="L798" s="35"/>
      <c r="M798" s="35"/>
      <c r="N798" s="35"/>
      <c r="O798" s="56"/>
      <c r="P798" s="22" t="str">
        <f t="shared" si="4"/>
        <v/>
      </c>
    </row>
    <row r="799" ht="22.5" customHeight="1">
      <c r="A799" s="37"/>
      <c r="B799" s="38" t="str">
        <f>'Master Schedule'!B799</f>
        <v/>
      </c>
      <c r="C799" s="39"/>
      <c r="D799" s="40" t="str">
        <f t="shared" si="1"/>
        <v>Saturday</v>
      </c>
      <c r="E799" s="41"/>
      <c r="F799" s="38"/>
      <c r="G799" s="38"/>
      <c r="H799" s="41"/>
      <c r="I799" s="38"/>
      <c r="J799" s="38"/>
      <c r="K799" s="32"/>
      <c r="L799" s="32"/>
      <c r="M799" s="32"/>
      <c r="N799" s="32"/>
      <c r="O799" s="56"/>
      <c r="P799" s="22" t="str">
        <f t="shared" si="4"/>
        <v/>
      </c>
    </row>
    <row r="800" ht="22.5" customHeight="1">
      <c r="A800" s="37"/>
      <c r="B800" s="38" t="str">
        <f>'Master Schedule'!B800</f>
        <v/>
      </c>
      <c r="C800" s="39"/>
      <c r="D800" s="40" t="str">
        <f t="shared" si="1"/>
        <v>Saturday</v>
      </c>
      <c r="E800" s="41"/>
      <c r="F800" s="38"/>
      <c r="G800" s="38"/>
      <c r="H800" s="41"/>
      <c r="I800" s="38"/>
      <c r="J800" s="38"/>
      <c r="K800" s="35"/>
      <c r="L800" s="35"/>
      <c r="M800" s="35"/>
      <c r="N800" s="35"/>
      <c r="O800" s="56"/>
      <c r="P800" s="22" t="str">
        <f t="shared" si="4"/>
        <v/>
      </c>
    </row>
    <row r="801" ht="22.5" customHeight="1">
      <c r="A801" s="37"/>
      <c r="B801" s="38" t="str">
        <f>'Master Schedule'!B801</f>
        <v/>
      </c>
      <c r="C801" s="39"/>
      <c r="D801" s="40" t="str">
        <f t="shared" si="1"/>
        <v>Saturday</v>
      </c>
      <c r="E801" s="41"/>
      <c r="F801" s="38"/>
      <c r="G801" s="38"/>
      <c r="H801" s="41"/>
      <c r="I801" s="38"/>
      <c r="J801" s="38"/>
      <c r="K801" s="32"/>
      <c r="L801" s="32"/>
      <c r="M801" s="32"/>
      <c r="N801" s="32"/>
      <c r="O801" s="56"/>
      <c r="P801" s="22" t="str">
        <f t="shared" si="4"/>
        <v/>
      </c>
    </row>
    <row r="802" ht="22.5" customHeight="1">
      <c r="A802" s="37"/>
      <c r="B802" s="38" t="str">
        <f>'Master Schedule'!B802</f>
        <v/>
      </c>
      <c r="C802" s="39"/>
      <c r="D802" s="40" t="str">
        <f t="shared" si="1"/>
        <v>Saturday</v>
      </c>
      <c r="E802" s="41"/>
      <c r="F802" s="38"/>
      <c r="G802" s="38"/>
      <c r="H802" s="41"/>
      <c r="I802" s="38"/>
      <c r="J802" s="38"/>
      <c r="K802" s="35"/>
      <c r="L802" s="35"/>
      <c r="M802" s="35"/>
      <c r="N802" s="35"/>
      <c r="O802" s="56"/>
      <c r="P802" s="22" t="str">
        <f t="shared" si="4"/>
        <v/>
      </c>
    </row>
    <row r="803" ht="22.5" customHeight="1">
      <c r="A803" s="37"/>
      <c r="B803" s="38" t="str">
        <f>'Master Schedule'!B803</f>
        <v/>
      </c>
      <c r="C803" s="39"/>
      <c r="D803" s="40" t="str">
        <f t="shared" si="1"/>
        <v>Saturday</v>
      </c>
      <c r="E803" s="41"/>
      <c r="F803" s="38"/>
      <c r="G803" s="38"/>
      <c r="H803" s="41"/>
      <c r="I803" s="38"/>
      <c r="J803" s="38"/>
      <c r="K803" s="32"/>
      <c r="L803" s="32"/>
      <c r="M803" s="32"/>
      <c r="N803" s="32"/>
      <c r="O803" s="56"/>
      <c r="P803" s="22" t="str">
        <f t="shared" si="4"/>
        <v/>
      </c>
    </row>
    <row r="804" ht="22.5" customHeight="1">
      <c r="A804" s="37"/>
      <c r="B804" s="38" t="str">
        <f>'Master Schedule'!B804</f>
        <v/>
      </c>
      <c r="C804" s="39"/>
      <c r="D804" s="40" t="str">
        <f t="shared" si="1"/>
        <v>Saturday</v>
      </c>
      <c r="E804" s="41"/>
      <c r="F804" s="38"/>
      <c r="G804" s="38"/>
      <c r="H804" s="41"/>
      <c r="I804" s="38"/>
      <c r="J804" s="38"/>
      <c r="K804" s="35"/>
      <c r="L804" s="35"/>
      <c r="M804" s="35"/>
      <c r="N804" s="35"/>
      <c r="O804" s="56"/>
      <c r="P804" s="22" t="str">
        <f t="shared" si="4"/>
        <v/>
      </c>
    </row>
    <row r="805" ht="22.5" customHeight="1">
      <c r="A805" s="37"/>
      <c r="B805" s="38" t="str">
        <f>'Master Schedule'!B805</f>
        <v/>
      </c>
      <c r="C805" s="39"/>
      <c r="D805" s="40" t="str">
        <f t="shared" si="1"/>
        <v>Saturday</v>
      </c>
      <c r="E805" s="41"/>
      <c r="F805" s="38"/>
      <c r="G805" s="38"/>
      <c r="H805" s="41"/>
      <c r="I805" s="38"/>
      <c r="J805" s="38"/>
      <c r="K805" s="32"/>
      <c r="L805" s="32"/>
      <c r="M805" s="32"/>
      <c r="N805" s="32"/>
      <c r="O805" s="56"/>
      <c r="P805" s="22" t="str">
        <f t="shared" si="4"/>
        <v/>
      </c>
    </row>
    <row r="806" ht="22.5" customHeight="1">
      <c r="A806" s="37"/>
      <c r="B806" s="38" t="str">
        <f>'Master Schedule'!B806</f>
        <v/>
      </c>
      <c r="C806" s="39"/>
      <c r="D806" s="40" t="str">
        <f t="shared" si="1"/>
        <v>Saturday</v>
      </c>
      <c r="E806" s="41"/>
      <c r="F806" s="38"/>
      <c r="G806" s="38"/>
      <c r="H806" s="41"/>
      <c r="I806" s="38"/>
      <c r="J806" s="38"/>
      <c r="K806" s="35"/>
      <c r="L806" s="35"/>
      <c r="M806" s="35"/>
      <c r="N806" s="35"/>
      <c r="O806" s="56"/>
      <c r="P806" s="22" t="str">
        <f t="shared" si="4"/>
        <v/>
      </c>
    </row>
    <row r="807" ht="22.5" customHeight="1">
      <c r="A807" s="37"/>
      <c r="B807" s="38" t="str">
        <f>'Master Schedule'!B807</f>
        <v/>
      </c>
      <c r="C807" s="39"/>
      <c r="D807" s="40" t="str">
        <f t="shared" si="1"/>
        <v>Saturday</v>
      </c>
      <c r="E807" s="41"/>
      <c r="F807" s="38"/>
      <c r="G807" s="38"/>
      <c r="H807" s="41"/>
      <c r="I807" s="38"/>
      <c r="J807" s="38"/>
      <c r="K807" s="32"/>
      <c r="L807" s="32"/>
      <c r="M807" s="32"/>
      <c r="N807" s="32"/>
      <c r="O807" s="56"/>
      <c r="P807" s="22" t="str">
        <f t="shared" si="4"/>
        <v/>
      </c>
    </row>
    <row r="808" ht="22.5" customHeight="1">
      <c r="A808" s="37"/>
      <c r="B808" s="38" t="str">
        <f>'Master Schedule'!B808</f>
        <v/>
      </c>
      <c r="C808" s="39"/>
      <c r="D808" s="40" t="str">
        <f t="shared" si="1"/>
        <v>Saturday</v>
      </c>
      <c r="E808" s="41"/>
      <c r="F808" s="38"/>
      <c r="G808" s="38"/>
      <c r="H808" s="41"/>
      <c r="I808" s="38"/>
      <c r="J808" s="38"/>
      <c r="K808" s="35"/>
      <c r="L808" s="35"/>
      <c r="M808" s="35"/>
      <c r="N808" s="35"/>
      <c r="O808" s="56"/>
      <c r="P808" s="22" t="str">
        <f t="shared" si="4"/>
        <v/>
      </c>
    </row>
    <row r="809" ht="22.5" customHeight="1">
      <c r="A809" s="37"/>
      <c r="B809" s="38" t="str">
        <f>'Master Schedule'!B809</f>
        <v/>
      </c>
      <c r="C809" s="39"/>
      <c r="D809" s="40" t="str">
        <f t="shared" si="1"/>
        <v>Saturday</v>
      </c>
      <c r="E809" s="41"/>
      <c r="F809" s="38"/>
      <c r="G809" s="38"/>
      <c r="H809" s="41"/>
      <c r="I809" s="38"/>
      <c r="J809" s="38"/>
      <c r="K809" s="32"/>
      <c r="L809" s="32"/>
      <c r="M809" s="32"/>
      <c r="N809" s="32"/>
      <c r="O809" s="56"/>
      <c r="P809" s="22" t="str">
        <f t="shared" si="4"/>
        <v/>
      </c>
    </row>
    <row r="810" ht="22.5" customHeight="1">
      <c r="A810" s="37"/>
      <c r="B810" s="38" t="str">
        <f>'Master Schedule'!B810</f>
        <v/>
      </c>
      <c r="C810" s="39"/>
      <c r="D810" s="40" t="str">
        <f t="shared" si="1"/>
        <v>Saturday</v>
      </c>
      <c r="E810" s="41"/>
      <c r="F810" s="38"/>
      <c r="G810" s="38"/>
      <c r="H810" s="41"/>
      <c r="I810" s="38"/>
      <c r="J810" s="38"/>
      <c r="K810" s="35"/>
      <c r="L810" s="35"/>
      <c r="M810" s="35"/>
      <c r="N810" s="35"/>
      <c r="O810" s="56"/>
      <c r="P810" s="22" t="str">
        <f t="shared" si="4"/>
        <v/>
      </c>
    </row>
    <row r="811" ht="22.5" customHeight="1">
      <c r="A811" s="37"/>
      <c r="B811" s="38" t="str">
        <f>'Master Schedule'!B811</f>
        <v/>
      </c>
      <c r="C811" s="39"/>
      <c r="D811" s="40" t="str">
        <f t="shared" si="1"/>
        <v>Saturday</v>
      </c>
      <c r="E811" s="41"/>
      <c r="F811" s="38"/>
      <c r="G811" s="38"/>
      <c r="H811" s="41"/>
      <c r="I811" s="38"/>
      <c r="J811" s="38"/>
      <c r="K811" s="32"/>
      <c r="L811" s="32"/>
      <c r="M811" s="32"/>
      <c r="N811" s="32"/>
      <c r="O811" s="56"/>
      <c r="P811" s="22" t="str">
        <f t="shared" si="4"/>
        <v/>
      </c>
    </row>
    <row r="812" ht="22.5" customHeight="1">
      <c r="A812" s="37"/>
      <c r="B812" s="38" t="str">
        <f>'Master Schedule'!B812</f>
        <v/>
      </c>
      <c r="C812" s="39"/>
      <c r="D812" s="40" t="str">
        <f t="shared" si="1"/>
        <v>Saturday</v>
      </c>
      <c r="E812" s="41"/>
      <c r="F812" s="38"/>
      <c r="G812" s="38"/>
      <c r="H812" s="41"/>
      <c r="I812" s="38"/>
      <c r="J812" s="38"/>
      <c r="K812" s="35"/>
      <c r="L812" s="35"/>
      <c r="M812" s="35"/>
      <c r="N812" s="35"/>
      <c r="O812" s="56"/>
      <c r="P812" s="22" t="str">
        <f t="shared" si="4"/>
        <v/>
      </c>
    </row>
    <row r="813" ht="22.5" customHeight="1">
      <c r="A813" s="37"/>
      <c r="B813" s="38" t="str">
        <f>'Master Schedule'!B813</f>
        <v/>
      </c>
      <c r="C813" s="39"/>
      <c r="D813" s="40" t="str">
        <f t="shared" si="1"/>
        <v>Saturday</v>
      </c>
      <c r="E813" s="41"/>
      <c r="F813" s="38"/>
      <c r="G813" s="38"/>
      <c r="H813" s="41"/>
      <c r="I813" s="38"/>
      <c r="J813" s="38"/>
      <c r="K813" s="32"/>
      <c r="L813" s="32"/>
      <c r="M813" s="32"/>
      <c r="N813" s="32"/>
      <c r="O813" s="56"/>
      <c r="P813" s="22" t="str">
        <f t="shared" si="4"/>
        <v/>
      </c>
    </row>
    <row r="814" ht="22.5" customHeight="1">
      <c r="A814" s="37"/>
      <c r="B814" s="38" t="str">
        <f>'Master Schedule'!B814</f>
        <v/>
      </c>
      <c r="C814" s="39"/>
      <c r="D814" s="40" t="str">
        <f t="shared" si="1"/>
        <v>Saturday</v>
      </c>
      <c r="E814" s="41"/>
      <c r="F814" s="38"/>
      <c r="G814" s="38"/>
      <c r="H814" s="41"/>
      <c r="I814" s="38"/>
      <c r="J814" s="38"/>
      <c r="K814" s="35"/>
      <c r="L814" s="35"/>
      <c r="M814" s="35"/>
      <c r="N814" s="35"/>
      <c r="O814" s="56"/>
      <c r="P814" s="22" t="str">
        <f t="shared" si="4"/>
        <v/>
      </c>
    </row>
    <row r="815" ht="22.5" customHeight="1">
      <c r="A815" s="37"/>
      <c r="B815" s="38" t="str">
        <f>'Master Schedule'!B815</f>
        <v/>
      </c>
      <c r="C815" s="39"/>
      <c r="D815" s="40" t="str">
        <f t="shared" si="1"/>
        <v>Saturday</v>
      </c>
      <c r="E815" s="41"/>
      <c r="F815" s="38"/>
      <c r="G815" s="38"/>
      <c r="H815" s="41"/>
      <c r="I815" s="38"/>
      <c r="J815" s="38"/>
      <c r="K815" s="32"/>
      <c r="L815" s="32"/>
      <c r="M815" s="32"/>
      <c r="N815" s="32"/>
      <c r="O815" s="56"/>
      <c r="P815" s="22" t="str">
        <f t="shared" si="4"/>
        <v/>
      </c>
    </row>
    <row r="816" ht="22.5" customHeight="1">
      <c r="A816" s="37"/>
      <c r="B816" s="38" t="str">
        <f>'Master Schedule'!B816</f>
        <v/>
      </c>
      <c r="C816" s="39"/>
      <c r="D816" s="40" t="str">
        <f t="shared" si="1"/>
        <v>Saturday</v>
      </c>
      <c r="E816" s="41"/>
      <c r="F816" s="38"/>
      <c r="G816" s="38"/>
      <c r="H816" s="41"/>
      <c r="I816" s="38"/>
      <c r="J816" s="38"/>
      <c r="K816" s="35"/>
      <c r="L816" s="35"/>
      <c r="M816" s="35"/>
      <c r="N816" s="35"/>
      <c r="O816" s="56"/>
      <c r="P816" s="22" t="str">
        <f t="shared" si="4"/>
        <v/>
      </c>
    </row>
    <row r="817" ht="22.5" customHeight="1">
      <c r="A817" s="37"/>
      <c r="B817" s="38" t="str">
        <f>'Master Schedule'!B817</f>
        <v/>
      </c>
      <c r="C817" s="39"/>
      <c r="D817" s="40" t="str">
        <f t="shared" si="1"/>
        <v>Saturday</v>
      </c>
      <c r="E817" s="41"/>
      <c r="F817" s="38"/>
      <c r="G817" s="38"/>
      <c r="H817" s="41"/>
      <c r="I817" s="38"/>
      <c r="J817" s="38"/>
      <c r="K817" s="32"/>
      <c r="L817" s="32"/>
      <c r="M817" s="32"/>
      <c r="N817" s="32"/>
      <c r="O817" s="56"/>
      <c r="P817" s="22" t="str">
        <f t="shared" si="4"/>
        <v/>
      </c>
    </row>
    <row r="818" ht="22.5" customHeight="1">
      <c r="A818" s="37"/>
      <c r="B818" s="38" t="str">
        <f>'Master Schedule'!B818</f>
        <v/>
      </c>
      <c r="C818" s="39"/>
      <c r="D818" s="40" t="str">
        <f t="shared" si="1"/>
        <v>Saturday</v>
      </c>
      <c r="E818" s="41"/>
      <c r="F818" s="38"/>
      <c r="G818" s="38"/>
      <c r="H818" s="41"/>
      <c r="I818" s="38"/>
      <c r="J818" s="38"/>
      <c r="K818" s="35"/>
      <c r="L818" s="35"/>
      <c r="M818" s="35"/>
      <c r="N818" s="35"/>
      <c r="O818" s="56"/>
      <c r="P818" s="22" t="str">
        <f t="shared" si="4"/>
        <v/>
      </c>
    </row>
    <row r="819" ht="22.5" customHeight="1">
      <c r="A819" s="37"/>
      <c r="B819" s="38" t="str">
        <f>'Master Schedule'!B819</f>
        <v/>
      </c>
      <c r="C819" s="39"/>
      <c r="D819" s="40" t="str">
        <f t="shared" si="1"/>
        <v>Saturday</v>
      </c>
      <c r="E819" s="41"/>
      <c r="F819" s="38"/>
      <c r="G819" s="38"/>
      <c r="H819" s="41"/>
      <c r="I819" s="38"/>
      <c r="J819" s="38"/>
      <c r="K819" s="32"/>
      <c r="L819" s="32"/>
      <c r="M819" s="32"/>
      <c r="N819" s="32"/>
      <c r="O819" s="56"/>
      <c r="P819" s="22" t="str">
        <f t="shared" si="4"/>
        <v/>
      </c>
    </row>
    <row r="820" ht="22.5" customHeight="1">
      <c r="A820" s="37"/>
      <c r="B820" s="38" t="str">
        <f>'Master Schedule'!B820</f>
        <v/>
      </c>
      <c r="C820" s="39"/>
      <c r="D820" s="40" t="str">
        <f t="shared" si="1"/>
        <v>Saturday</v>
      </c>
      <c r="E820" s="41"/>
      <c r="F820" s="38"/>
      <c r="G820" s="38"/>
      <c r="H820" s="41"/>
      <c r="I820" s="38"/>
      <c r="J820" s="38"/>
      <c r="K820" s="35"/>
      <c r="L820" s="35"/>
      <c r="M820" s="35"/>
      <c r="N820" s="35"/>
      <c r="O820" s="56"/>
      <c r="P820" s="22" t="str">
        <f t="shared" si="4"/>
        <v/>
      </c>
    </row>
    <row r="821" ht="22.5" customHeight="1">
      <c r="A821" s="37"/>
      <c r="B821" s="38" t="str">
        <f>'Master Schedule'!B821</f>
        <v/>
      </c>
      <c r="C821" s="39"/>
      <c r="D821" s="40" t="str">
        <f t="shared" si="1"/>
        <v>Saturday</v>
      </c>
      <c r="E821" s="41"/>
      <c r="F821" s="38"/>
      <c r="G821" s="38"/>
      <c r="H821" s="41"/>
      <c r="I821" s="38"/>
      <c r="J821" s="38"/>
      <c r="K821" s="32"/>
      <c r="L821" s="32"/>
      <c r="M821" s="32"/>
      <c r="N821" s="32"/>
      <c r="O821" s="56"/>
      <c r="P821" s="22" t="str">
        <f t="shared" si="4"/>
        <v/>
      </c>
    </row>
    <row r="822" ht="22.5" customHeight="1">
      <c r="A822" s="37"/>
      <c r="B822" s="38" t="str">
        <f>'Master Schedule'!B822</f>
        <v/>
      </c>
      <c r="C822" s="39"/>
      <c r="D822" s="40" t="str">
        <f t="shared" si="1"/>
        <v>Saturday</v>
      </c>
      <c r="E822" s="41"/>
      <c r="F822" s="38"/>
      <c r="G822" s="38"/>
      <c r="H822" s="41"/>
      <c r="I822" s="38"/>
      <c r="J822" s="38"/>
      <c r="K822" s="35"/>
      <c r="L822" s="35"/>
      <c r="M822" s="35"/>
      <c r="N822" s="35"/>
      <c r="O822" s="56"/>
      <c r="P822" s="22" t="str">
        <f t="shared" si="4"/>
        <v/>
      </c>
    </row>
    <row r="823" ht="22.5" customHeight="1">
      <c r="A823" s="37"/>
      <c r="B823" s="38" t="str">
        <f>'Master Schedule'!B823</f>
        <v/>
      </c>
      <c r="C823" s="39"/>
      <c r="D823" s="40" t="str">
        <f t="shared" si="1"/>
        <v>Saturday</v>
      </c>
      <c r="E823" s="41"/>
      <c r="F823" s="38"/>
      <c r="G823" s="38"/>
      <c r="H823" s="41"/>
      <c r="I823" s="38"/>
      <c r="J823" s="38"/>
      <c r="K823" s="32"/>
      <c r="L823" s="32"/>
      <c r="M823" s="32"/>
      <c r="N823" s="32"/>
      <c r="O823" s="56"/>
      <c r="P823" s="22" t="str">
        <f t="shared" si="4"/>
        <v/>
      </c>
    </row>
    <row r="824" ht="22.5" customHeight="1">
      <c r="A824" s="37"/>
      <c r="B824" s="38" t="str">
        <f>'Master Schedule'!B824</f>
        <v/>
      </c>
      <c r="C824" s="39"/>
      <c r="D824" s="40" t="str">
        <f t="shared" si="1"/>
        <v>Saturday</v>
      </c>
      <c r="E824" s="41"/>
      <c r="F824" s="38"/>
      <c r="G824" s="38"/>
      <c r="H824" s="41"/>
      <c r="I824" s="38"/>
      <c r="J824" s="38"/>
      <c r="K824" s="35"/>
      <c r="L824" s="35"/>
      <c r="M824" s="35"/>
      <c r="N824" s="35"/>
      <c r="O824" s="56"/>
      <c r="P824" s="22" t="str">
        <f t="shared" si="4"/>
        <v/>
      </c>
    </row>
    <row r="825" ht="22.5" customHeight="1">
      <c r="A825" s="37"/>
      <c r="B825" s="38" t="str">
        <f>'Master Schedule'!B825</f>
        <v/>
      </c>
      <c r="C825" s="39"/>
      <c r="D825" s="40" t="str">
        <f t="shared" si="1"/>
        <v>Saturday</v>
      </c>
      <c r="E825" s="41"/>
      <c r="F825" s="38"/>
      <c r="G825" s="38"/>
      <c r="H825" s="41"/>
      <c r="I825" s="38"/>
      <c r="J825" s="38"/>
      <c r="K825" s="32"/>
      <c r="L825" s="32"/>
      <c r="M825" s="32"/>
      <c r="N825" s="32"/>
      <c r="O825" s="56"/>
      <c r="P825" s="22" t="str">
        <f t="shared" si="4"/>
        <v/>
      </c>
    </row>
    <row r="826" ht="22.5" customHeight="1">
      <c r="A826" s="37"/>
      <c r="B826" s="38" t="str">
        <f>'Master Schedule'!B826</f>
        <v/>
      </c>
      <c r="C826" s="39"/>
      <c r="D826" s="40" t="str">
        <f t="shared" si="1"/>
        <v>Saturday</v>
      </c>
      <c r="E826" s="41"/>
      <c r="F826" s="38"/>
      <c r="G826" s="38"/>
      <c r="H826" s="41"/>
      <c r="I826" s="38"/>
      <c r="J826" s="38"/>
      <c r="K826" s="35"/>
      <c r="L826" s="35"/>
      <c r="M826" s="35"/>
      <c r="N826" s="35"/>
      <c r="O826" s="56"/>
      <c r="P826" s="22" t="str">
        <f t="shared" si="4"/>
        <v/>
      </c>
    </row>
    <row r="827" ht="22.5" customHeight="1">
      <c r="A827" s="37"/>
      <c r="B827" s="38" t="str">
        <f>'Master Schedule'!B827</f>
        <v/>
      </c>
      <c r="C827" s="39"/>
      <c r="D827" s="40" t="str">
        <f t="shared" si="1"/>
        <v>Saturday</v>
      </c>
      <c r="E827" s="41"/>
      <c r="F827" s="38"/>
      <c r="G827" s="38"/>
      <c r="H827" s="41"/>
      <c r="I827" s="38"/>
      <c r="J827" s="38"/>
      <c r="K827" s="32"/>
      <c r="L827" s="32"/>
      <c r="M827" s="32"/>
      <c r="N827" s="32"/>
      <c r="O827" s="56"/>
      <c r="P827" s="22" t="str">
        <f t="shared" si="4"/>
        <v/>
      </c>
    </row>
    <row r="828" ht="22.5" customHeight="1">
      <c r="A828" s="37"/>
      <c r="B828" s="38" t="str">
        <f>'Master Schedule'!B828</f>
        <v/>
      </c>
      <c r="C828" s="39"/>
      <c r="D828" s="40" t="str">
        <f t="shared" si="1"/>
        <v>Saturday</v>
      </c>
      <c r="E828" s="41"/>
      <c r="F828" s="38"/>
      <c r="G828" s="38"/>
      <c r="H828" s="41"/>
      <c r="I828" s="38"/>
      <c r="J828" s="38"/>
      <c r="K828" s="35"/>
      <c r="L828" s="35"/>
      <c r="M828" s="35"/>
      <c r="N828" s="35"/>
      <c r="O828" s="56"/>
      <c r="P828" s="22" t="str">
        <f t="shared" si="4"/>
        <v/>
      </c>
    </row>
    <row r="829" ht="22.5" customHeight="1">
      <c r="A829" s="37"/>
      <c r="B829" s="38" t="str">
        <f>'Master Schedule'!B829</f>
        <v/>
      </c>
      <c r="C829" s="39"/>
      <c r="D829" s="40" t="str">
        <f t="shared" si="1"/>
        <v>Saturday</v>
      </c>
      <c r="E829" s="41"/>
      <c r="F829" s="38"/>
      <c r="G829" s="38"/>
      <c r="H829" s="41"/>
      <c r="I829" s="38"/>
      <c r="J829" s="38"/>
      <c r="K829" s="32"/>
      <c r="L829" s="32"/>
      <c r="M829" s="32"/>
      <c r="N829" s="32"/>
      <c r="O829" s="56"/>
      <c r="P829" s="22" t="str">
        <f t="shared" si="4"/>
        <v/>
      </c>
    </row>
    <row r="830" ht="22.5" customHeight="1">
      <c r="A830" s="37"/>
      <c r="B830" s="38" t="str">
        <f>'Master Schedule'!B830</f>
        <v/>
      </c>
      <c r="C830" s="39"/>
      <c r="D830" s="40" t="str">
        <f t="shared" si="1"/>
        <v>Saturday</v>
      </c>
      <c r="E830" s="41"/>
      <c r="F830" s="38"/>
      <c r="G830" s="38"/>
      <c r="H830" s="41"/>
      <c r="I830" s="38"/>
      <c r="J830" s="38"/>
      <c r="K830" s="35"/>
      <c r="L830" s="35"/>
      <c r="M830" s="35"/>
      <c r="N830" s="35"/>
      <c r="O830" s="56"/>
      <c r="P830" s="22" t="str">
        <f t="shared" si="4"/>
        <v/>
      </c>
    </row>
    <row r="831" ht="22.5" customHeight="1">
      <c r="A831" s="37"/>
      <c r="B831" s="38" t="str">
        <f>'Master Schedule'!B831</f>
        <v/>
      </c>
      <c r="C831" s="39"/>
      <c r="D831" s="40" t="str">
        <f t="shared" si="1"/>
        <v>Saturday</v>
      </c>
      <c r="E831" s="41"/>
      <c r="F831" s="38"/>
      <c r="G831" s="38"/>
      <c r="H831" s="41"/>
      <c r="I831" s="38"/>
      <c r="J831" s="38"/>
      <c r="K831" s="32"/>
      <c r="L831" s="32"/>
      <c r="M831" s="32"/>
      <c r="N831" s="32"/>
      <c r="O831" s="56"/>
      <c r="P831" s="22" t="str">
        <f t="shared" si="4"/>
        <v/>
      </c>
    </row>
    <row r="832" ht="22.5" customHeight="1">
      <c r="A832" s="37"/>
      <c r="B832" s="38" t="str">
        <f>'Master Schedule'!B832</f>
        <v/>
      </c>
      <c r="C832" s="39"/>
      <c r="D832" s="40" t="str">
        <f t="shared" si="1"/>
        <v>Saturday</v>
      </c>
      <c r="E832" s="41"/>
      <c r="F832" s="38"/>
      <c r="G832" s="38"/>
      <c r="H832" s="41"/>
      <c r="I832" s="38"/>
      <c r="J832" s="38"/>
      <c r="K832" s="35"/>
      <c r="L832" s="35"/>
      <c r="M832" s="35"/>
      <c r="N832" s="35"/>
      <c r="O832" s="56"/>
      <c r="P832" s="22" t="str">
        <f t="shared" si="4"/>
        <v/>
      </c>
    </row>
    <row r="833" ht="22.5" customHeight="1">
      <c r="A833" s="37"/>
      <c r="B833" s="38" t="str">
        <f>'Master Schedule'!B833</f>
        <v/>
      </c>
      <c r="C833" s="39"/>
      <c r="D833" s="40" t="str">
        <f t="shared" si="1"/>
        <v>Saturday</v>
      </c>
      <c r="E833" s="41"/>
      <c r="F833" s="38"/>
      <c r="G833" s="38"/>
      <c r="H833" s="41"/>
      <c r="I833" s="38"/>
      <c r="J833" s="38"/>
      <c r="K833" s="32"/>
      <c r="L833" s="32"/>
      <c r="M833" s="32"/>
      <c r="N833" s="32"/>
      <c r="O833" s="56"/>
      <c r="P833" s="22" t="str">
        <f t="shared" si="4"/>
        <v/>
      </c>
    </row>
    <row r="834" ht="22.5" customHeight="1">
      <c r="A834" s="37"/>
      <c r="B834" s="38" t="str">
        <f>'Master Schedule'!B834</f>
        <v/>
      </c>
      <c r="C834" s="39"/>
      <c r="D834" s="40" t="str">
        <f t="shared" si="1"/>
        <v>Saturday</v>
      </c>
      <c r="E834" s="41"/>
      <c r="F834" s="38"/>
      <c r="G834" s="38"/>
      <c r="H834" s="41"/>
      <c r="I834" s="38"/>
      <c r="J834" s="38"/>
      <c r="K834" s="35"/>
      <c r="L834" s="35"/>
      <c r="M834" s="35"/>
      <c r="N834" s="35"/>
      <c r="O834" s="56"/>
      <c r="P834" s="22" t="str">
        <f t="shared" si="4"/>
        <v/>
      </c>
    </row>
    <row r="835" ht="22.5" customHeight="1">
      <c r="A835" s="37"/>
      <c r="B835" s="38" t="str">
        <f>'Master Schedule'!B835</f>
        <v/>
      </c>
      <c r="C835" s="39"/>
      <c r="D835" s="40" t="str">
        <f t="shared" si="1"/>
        <v>Saturday</v>
      </c>
      <c r="E835" s="41"/>
      <c r="F835" s="38"/>
      <c r="G835" s="38"/>
      <c r="H835" s="41"/>
      <c r="I835" s="38"/>
      <c r="J835" s="38"/>
      <c r="K835" s="32"/>
      <c r="L835" s="32"/>
      <c r="M835" s="32"/>
      <c r="N835" s="32"/>
      <c r="O835" s="56"/>
      <c r="P835" s="22" t="str">
        <f t="shared" si="4"/>
        <v/>
      </c>
    </row>
    <row r="836" ht="22.5" customHeight="1">
      <c r="A836" s="37"/>
      <c r="B836" s="38" t="str">
        <f>'Master Schedule'!B836</f>
        <v/>
      </c>
      <c r="C836" s="39"/>
      <c r="D836" s="40" t="str">
        <f t="shared" si="1"/>
        <v>Saturday</v>
      </c>
      <c r="E836" s="41"/>
      <c r="F836" s="38"/>
      <c r="G836" s="38"/>
      <c r="H836" s="41"/>
      <c r="I836" s="38"/>
      <c r="J836" s="38"/>
      <c r="K836" s="35"/>
      <c r="L836" s="35"/>
      <c r="M836" s="35"/>
      <c r="N836" s="35"/>
      <c r="O836" s="56"/>
      <c r="P836" s="22" t="str">
        <f t="shared" si="4"/>
        <v/>
      </c>
    </row>
    <row r="837" ht="22.5" customHeight="1">
      <c r="A837" s="37"/>
      <c r="B837" s="38" t="str">
        <f>'Master Schedule'!B837</f>
        <v/>
      </c>
      <c r="C837" s="39"/>
      <c r="D837" s="40" t="str">
        <f t="shared" si="1"/>
        <v>Saturday</v>
      </c>
      <c r="E837" s="41"/>
      <c r="F837" s="38"/>
      <c r="G837" s="38"/>
      <c r="H837" s="41"/>
      <c r="I837" s="38"/>
      <c r="J837" s="38"/>
      <c r="K837" s="32"/>
      <c r="L837" s="32"/>
      <c r="M837" s="32"/>
      <c r="N837" s="32"/>
      <c r="O837" s="56"/>
      <c r="P837" s="22" t="str">
        <f t="shared" si="4"/>
        <v/>
      </c>
    </row>
    <row r="838" ht="22.5" customHeight="1">
      <c r="A838" s="37"/>
      <c r="B838" s="38" t="str">
        <f>'Master Schedule'!B838</f>
        <v/>
      </c>
      <c r="C838" s="39"/>
      <c r="D838" s="40" t="str">
        <f t="shared" si="1"/>
        <v>Saturday</v>
      </c>
      <c r="E838" s="41"/>
      <c r="F838" s="38"/>
      <c r="G838" s="38"/>
      <c r="H838" s="41"/>
      <c r="I838" s="38"/>
      <c r="J838" s="38"/>
      <c r="K838" s="35"/>
      <c r="L838" s="35"/>
      <c r="M838" s="35"/>
      <c r="N838" s="35"/>
      <c r="O838" s="56"/>
      <c r="P838" s="22" t="str">
        <f t="shared" si="4"/>
        <v/>
      </c>
    </row>
    <row r="839" ht="22.5" customHeight="1">
      <c r="A839" s="37"/>
      <c r="B839" s="38" t="str">
        <f>'Master Schedule'!B839</f>
        <v/>
      </c>
      <c r="C839" s="39"/>
      <c r="D839" s="40" t="str">
        <f t="shared" si="1"/>
        <v>Saturday</v>
      </c>
      <c r="E839" s="41"/>
      <c r="F839" s="38"/>
      <c r="G839" s="38"/>
      <c r="H839" s="41"/>
      <c r="I839" s="38"/>
      <c r="J839" s="38"/>
      <c r="K839" s="32"/>
      <c r="L839" s="32"/>
      <c r="M839" s="32"/>
      <c r="N839" s="32"/>
      <c r="O839" s="56"/>
      <c r="P839" s="22" t="str">
        <f t="shared" si="4"/>
        <v/>
      </c>
    </row>
    <row r="840" ht="22.5" customHeight="1">
      <c r="A840" s="37"/>
      <c r="B840" s="38" t="str">
        <f>'Master Schedule'!B840</f>
        <v/>
      </c>
      <c r="C840" s="39"/>
      <c r="D840" s="40" t="str">
        <f t="shared" si="1"/>
        <v>Saturday</v>
      </c>
      <c r="E840" s="41"/>
      <c r="F840" s="38"/>
      <c r="G840" s="38"/>
      <c r="H840" s="41"/>
      <c r="I840" s="38"/>
      <c r="J840" s="38"/>
      <c r="K840" s="35"/>
      <c r="L840" s="35"/>
      <c r="M840" s="35"/>
      <c r="N840" s="35"/>
      <c r="O840" s="56"/>
      <c r="P840" s="22" t="str">
        <f t="shared" si="4"/>
        <v/>
      </c>
    </row>
    <row r="841" ht="22.5" customHeight="1">
      <c r="A841" s="37"/>
      <c r="B841" s="38" t="str">
        <f>'Master Schedule'!B841</f>
        <v/>
      </c>
      <c r="C841" s="39"/>
      <c r="D841" s="40" t="str">
        <f t="shared" si="1"/>
        <v>Saturday</v>
      </c>
      <c r="E841" s="41"/>
      <c r="F841" s="38"/>
      <c r="G841" s="38"/>
      <c r="H841" s="41"/>
      <c r="I841" s="38"/>
      <c r="J841" s="38"/>
      <c r="K841" s="32"/>
      <c r="L841" s="32"/>
      <c r="M841" s="32"/>
      <c r="N841" s="32"/>
      <c r="O841" s="56"/>
      <c r="P841" s="22" t="str">
        <f t="shared" si="4"/>
        <v/>
      </c>
    </row>
    <row r="842" ht="22.5" customHeight="1">
      <c r="A842" s="37"/>
      <c r="B842" s="38" t="str">
        <f>'Master Schedule'!B842</f>
        <v/>
      </c>
      <c r="C842" s="39"/>
      <c r="D842" s="40" t="str">
        <f t="shared" si="1"/>
        <v>Saturday</v>
      </c>
      <c r="E842" s="41"/>
      <c r="F842" s="38"/>
      <c r="G842" s="38"/>
      <c r="H842" s="41"/>
      <c r="I842" s="38"/>
      <c r="J842" s="38"/>
      <c r="K842" s="35"/>
      <c r="L842" s="35"/>
      <c r="M842" s="35"/>
      <c r="N842" s="35"/>
      <c r="O842" s="56"/>
      <c r="P842" s="22" t="str">
        <f t="shared" si="4"/>
        <v/>
      </c>
    </row>
    <row r="843" ht="22.5" customHeight="1">
      <c r="A843" s="37"/>
      <c r="B843" s="38" t="str">
        <f>'Master Schedule'!B843</f>
        <v/>
      </c>
      <c r="C843" s="39"/>
      <c r="D843" s="40" t="str">
        <f t="shared" si="1"/>
        <v>Saturday</v>
      </c>
      <c r="E843" s="41"/>
      <c r="F843" s="38"/>
      <c r="G843" s="38"/>
      <c r="H843" s="41"/>
      <c r="I843" s="38"/>
      <c r="J843" s="38"/>
      <c r="K843" s="32"/>
      <c r="L843" s="32"/>
      <c r="M843" s="32"/>
      <c r="N843" s="32"/>
      <c r="O843" s="56"/>
      <c r="P843" s="22" t="str">
        <f t="shared" si="4"/>
        <v/>
      </c>
    </row>
    <row r="844" ht="22.5" customHeight="1">
      <c r="A844" s="37"/>
      <c r="B844" s="38" t="str">
        <f>'Master Schedule'!B844</f>
        <v/>
      </c>
      <c r="C844" s="39"/>
      <c r="D844" s="40" t="str">
        <f t="shared" si="1"/>
        <v>Saturday</v>
      </c>
      <c r="E844" s="41"/>
      <c r="F844" s="38"/>
      <c r="G844" s="38"/>
      <c r="H844" s="41"/>
      <c r="I844" s="38"/>
      <c r="J844" s="38"/>
      <c r="K844" s="35"/>
      <c r="L844" s="35"/>
      <c r="M844" s="35"/>
      <c r="N844" s="35"/>
      <c r="O844" s="56"/>
      <c r="P844" s="22" t="str">
        <f t="shared" si="4"/>
        <v/>
      </c>
    </row>
    <row r="845" ht="22.5" customHeight="1">
      <c r="A845" s="37"/>
      <c r="B845" s="38" t="str">
        <f>'Master Schedule'!B845</f>
        <v/>
      </c>
      <c r="C845" s="39"/>
      <c r="D845" s="40" t="str">
        <f t="shared" si="1"/>
        <v>Saturday</v>
      </c>
      <c r="E845" s="41"/>
      <c r="F845" s="38"/>
      <c r="G845" s="38"/>
      <c r="H845" s="41"/>
      <c r="I845" s="38"/>
      <c r="J845" s="38"/>
      <c r="K845" s="32"/>
      <c r="L845" s="32"/>
      <c r="M845" s="32"/>
      <c r="N845" s="32"/>
      <c r="O845" s="56"/>
      <c r="P845" s="22" t="str">
        <f t="shared" si="4"/>
        <v/>
      </c>
    </row>
    <row r="846" ht="22.5" customHeight="1">
      <c r="A846" s="37"/>
      <c r="B846" s="38" t="str">
        <f>'Master Schedule'!B846</f>
        <v/>
      </c>
      <c r="C846" s="39"/>
      <c r="D846" s="40" t="str">
        <f t="shared" si="1"/>
        <v>Saturday</v>
      </c>
      <c r="E846" s="41"/>
      <c r="F846" s="38"/>
      <c r="G846" s="38"/>
      <c r="H846" s="41"/>
      <c r="I846" s="38"/>
      <c r="J846" s="38"/>
      <c r="K846" s="35"/>
      <c r="L846" s="35"/>
      <c r="M846" s="35"/>
      <c r="N846" s="35"/>
      <c r="O846" s="56"/>
      <c r="P846" s="22" t="str">
        <f t="shared" si="4"/>
        <v/>
      </c>
    </row>
    <row r="847" ht="22.5" customHeight="1">
      <c r="A847" s="37"/>
      <c r="B847" s="38" t="str">
        <f>'Master Schedule'!B847</f>
        <v/>
      </c>
      <c r="C847" s="39"/>
      <c r="D847" s="40" t="str">
        <f t="shared" si="1"/>
        <v>Saturday</v>
      </c>
      <c r="E847" s="41"/>
      <c r="F847" s="38"/>
      <c r="G847" s="38"/>
      <c r="H847" s="41"/>
      <c r="I847" s="38"/>
      <c r="J847" s="38"/>
      <c r="K847" s="32"/>
      <c r="L847" s="32"/>
      <c r="M847" s="32"/>
      <c r="N847" s="32"/>
      <c r="O847" s="56"/>
      <c r="P847" s="22" t="str">
        <f t="shared" si="4"/>
        <v/>
      </c>
    </row>
    <row r="848" ht="22.5" customHeight="1">
      <c r="A848" s="37"/>
      <c r="B848" s="38" t="str">
        <f>'Master Schedule'!B848</f>
        <v/>
      </c>
      <c r="C848" s="39"/>
      <c r="D848" s="40" t="str">
        <f t="shared" si="1"/>
        <v>Saturday</v>
      </c>
      <c r="E848" s="41"/>
      <c r="F848" s="38"/>
      <c r="G848" s="38"/>
      <c r="H848" s="41"/>
      <c r="I848" s="38"/>
      <c r="J848" s="38"/>
      <c r="K848" s="35"/>
      <c r="L848" s="35"/>
      <c r="M848" s="35"/>
      <c r="N848" s="35"/>
      <c r="O848" s="56"/>
      <c r="P848" s="22" t="str">
        <f t="shared" si="4"/>
        <v/>
      </c>
    </row>
    <row r="849" ht="22.5" customHeight="1">
      <c r="A849" s="37"/>
      <c r="B849" s="38" t="str">
        <f>'Master Schedule'!B849</f>
        <v/>
      </c>
      <c r="C849" s="39"/>
      <c r="D849" s="40" t="str">
        <f t="shared" si="1"/>
        <v>Saturday</v>
      </c>
      <c r="E849" s="41"/>
      <c r="F849" s="38"/>
      <c r="G849" s="38"/>
      <c r="H849" s="41"/>
      <c r="I849" s="38"/>
      <c r="J849" s="38"/>
      <c r="K849" s="32"/>
      <c r="L849" s="32"/>
      <c r="M849" s="32"/>
      <c r="N849" s="32"/>
      <c r="O849" s="56"/>
      <c r="P849" s="22" t="str">
        <f t="shared" si="4"/>
        <v/>
      </c>
    </row>
    <row r="850" ht="22.5" customHeight="1">
      <c r="A850" s="37"/>
      <c r="B850" s="38" t="str">
        <f>'Master Schedule'!B850</f>
        <v/>
      </c>
      <c r="C850" s="39"/>
      <c r="D850" s="40" t="str">
        <f t="shared" si="1"/>
        <v>Saturday</v>
      </c>
      <c r="E850" s="41"/>
      <c r="F850" s="38"/>
      <c r="G850" s="38"/>
      <c r="H850" s="41"/>
      <c r="I850" s="38"/>
      <c r="J850" s="38"/>
      <c r="K850" s="35"/>
      <c r="L850" s="35"/>
      <c r="M850" s="35"/>
      <c r="N850" s="35"/>
      <c r="O850" s="56"/>
      <c r="P850" s="22" t="str">
        <f t="shared" si="4"/>
        <v/>
      </c>
    </row>
    <row r="851" ht="22.5" customHeight="1">
      <c r="A851" s="37"/>
      <c r="B851" s="38" t="str">
        <f>'Master Schedule'!B851</f>
        <v/>
      </c>
      <c r="C851" s="39"/>
      <c r="D851" s="40" t="str">
        <f t="shared" si="1"/>
        <v>Saturday</v>
      </c>
      <c r="E851" s="41"/>
      <c r="F851" s="38"/>
      <c r="G851" s="38"/>
      <c r="H851" s="41"/>
      <c r="I851" s="38"/>
      <c r="J851" s="38"/>
      <c r="K851" s="32"/>
      <c r="L851" s="32"/>
      <c r="M851" s="32"/>
      <c r="N851" s="32"/>
      <c r="O851" s="56"/>
      <c r="P851" s="22" t="str">
        <f t="shared" si="4"/>
        <v/>
      </c>
    </row>
    <row r="852" ht="22.5" customHeight="1">
      <c r="A852" s="37"/>
      <c r="B852" s="38" t="str">
        <f>'Master Schedule'!B852</f>
        <v/>
      </c>
      <c r="C852" s="39"/>
      <c r="D852" s="40" t="str">
        <f t="shared" si="1"/>
        <v>Saturday</v>
      </c>
      <c r="E852" s="41"/>
      <c r="F852" s="38"/>
      <c r="G852" s="38"/>
      <c r="H852" s="41"/>
      <c r="I852" s="38"/>
      <c r="J852" s="38"/>
      <c r="K852" s="35"/>
      <c r="L852" s="35"/>
      <c r="M852" s="35"/>
      <c r="N852" s="35"/>
      <c r="O852" s="56"/>
      <c r="P852" s="22" t="str">
        <f t="shared" si="4"/>
        <v/>
      </c>
    </row>
    <row r="853" ht="22.5" customHeight="1">
      <c r="A853" s="37"/>
      <c r="B853" s="38" t="str">
        <f>'Master Schedule'!B853</f>
        <v/>
      </c>
      <c r="C853" s="39"/>
      <c r="D853" s="40" t="str">
        <f t="shared" si="1"/>
        <v>Saturday</v>
      </c>
      <c r="E853" s="41"/>
      <c r="F853" s="38"/>
      <c r="G853" s="38"/>
      <c r="H853" s="41"/>
      <c r="I853" s="38"/>
      <c r="J853" s="38"/>
      <c r="K853" s="32"/>
      <c r="L853" s="32"/>
      <c r="M853" s="32"/>
      <c r="N853" s="32"/>
      <c r="O853" s="56"/>
      <c r="P853" s="22" t="str">
        <f t="shared" si="4"/>
        <v/>
      </c>
    </row>
    <row r="854" ht="22.5" customHeight="1">
      <c r="A854" s="37"/>
      <c r="B854" s="38" t="str">
        <f>'Master Schedule'!B854</f>
        <v/>
      </c>
      <c r="C854" s="39"/>
      <c r="D854" s="40" t="str">
        <f t="shared" si="1"/>
        <v>Saturday</v>
      </c>
      <c r="E854" s="41"/>
      <c r="F854" s="38"/>
      <c r="G854" s="38"/>
      <c r="H854" s="41"/>
      <c r="I854" s="38"/>
      <c r="J854" s="38"/>
      <c r="K854" s="35"/>
      <c r="L854" s="35"/>
      <c r="M854" s="35"/>
      <c r="N854" s="35"/>
      <c r="O854" s="56"/>
      <c r="P854" s="22" t="str">
        <f t="shared" si="4"/>
        <v/>
      </c>
    </row>
    <row r="855" ht="22.5" customHeight="1">
      <c r="A855" s="37"/>
      <c r="B855" s="38" t="str">
        <f>'Master Schedule'!B855</f>
        <v/>
      </c>
      <c r="C855" s="39"/>
      <c r="D855" s="40" t="str">
        <f t="shared" si="1"/>
        <v>Saturday</v>
      </c>
      <c r="E855" s="41"/>
      <c r="F855" s="38"/>
      <c r="G855" s="38"/>
      <c r="H855" s="41"/>
      <c r="I855" s="38"/>
      <c r="J855" s="38"/>
      <c r="K855" s="32"/>
      <c r="L855" s="32"/>
      <c r="M855" s="32"/>
      <c r="N855" s="32"/>
      <c r="O855" s="56"/>
      <c r="P855" s="22" t="str">
        <f t="shared" si="4"/>
        <v/>
      </c>
    </row>
    <row r="856" ht="22.5" customHeight="1">
      <c r="A856" s="37"/>
      <c r="B856" s="38" t="str">
        <f>'Master Schedule'!B856</f>
        <v/>
      </c>
      <c r="C856" s="39"/>
      <c r="D856" s="40" t="str">
        <f t="shared" si="1"/>
        <v>Saturday</v>
      </c>
      <c r="E856" s="41"/>
      <c r="F856" s="38"/>
      <c r="G856" s="38"/>
      <c r="H856" s="41"/>
      <c r="I856" s="38"/>
      <c r="J856" s="38"/>
      <c r="K856" s="35"/>
      <c r="L856" s="35"/>
      <c r="M856" s="35"/>
      <c r="N856" s="35"/>
      <c r="O856" s="56"/>
      <c r="P856" s="22" t="str">
        <f t="shared" si="4"/>
        <v/>
      </c>
    </row>
    <row r="857" ht="22.5" customHeight="1">
      <c r="A857" s="37"/>
      <c r="B857" s="38" t="str">
        <f>'Master Schedule'!B857</f>
        <v/>
      </c>
      <c r="C857" s="39"/>
      <c r="D857" s="40" t="str">
        <f t="shared" si="1"/>
        <v>Saturday</v>
      </c>
      <c r="E857" s="41"/>
      <c r="F857" s="38"/>
      <c r="G857" s="38"/>
      <c r="H857" s="41"/>
      <c r="I857" s="38"/>
      <c r="J857" s="38"/>
      <c r="K857" s="32"/>
      <c r="L857" s="32"/>
      <c r="M857" s="32"/>
      <c r="N857" s="32"/>
      <c r="O857" s="56"/>
      <c r="P857" s="22" t="str">
        <f t="shared" si="4"/>
        <v/>
      </c>
    </row>
    <row r="858" ht="22.5" customHeight="1">
      <c r="A858" s="37"/>
      <c r="B858" s="38" t="str">
        <f>'Master Schedule'!B858</f>
        <v/>
      </c>
      <c r="C858" s="39"/>
      <c r="D858" s="40" t="str">
        <f t="shared" si="1"/>
        <v>Saturday</v>
      </c>
      <c r="E858" s="41"/>
      <c r="F858" s="38"/>
      <c r="G858" s="38"/>
      <c r="H858" s="41"/>
      <c r="I858" s="38"/>
      <c r="J858" s="38"/>
      <c r="K858" s="35"/>
      <c r="L858" s="35"/>
      <c r="M858" s="35"/>
      <c r="N858" s="35"/>
      <c r="O858" s="56"/>
      <c r="P858" s="22" t="str">
        <f t="shared" si="4"/>
        <v/>
      </c>
    </row>
    <row r="859" ht="22.5" customHeight="1">
      <c r="A859" s="37"/>
      <c r="B859" s="38" t="str">
        <f>'Master Schedule'!B859</f>
        <v/>
      </c>
      <c r="C859" s="39"/>
      <c r="D859" s="40" t="str">
        <f t="shared" si="1"/>
        <v>Saturday</v>
      </c>
      <c r="E859" s="41"/>
      <c r="F859" s="38"/>
      <c r="G859" s="38"/>
      <c r="H859" s="41"/>
      <c r="I859" s="38"/>
      <c r="J859" s="38"/>
      <c r="K859" s="32"/>
      <c r="L859" s="32"/>
      <c r="M859" s="32"/>
      <c r="N859" s="32"/>
      <c r="O859" s="56"/>
      <c r="P859" s="22" t="str">
        <f t="shared" si="4"/>
        <v/>
      </c>
    </row>
    <row r="860" ht="22.5" customHeight="1">
      <c r="A860" s="37"/>
      <c r="B860" s="38" t="str">
        <f>'Master Schedule'!B860</f>
        <v/>
      </c>
      <c r="C860" s="39"/>
      <c r="D860" s="40" t="str">
        <f t="shared" si="1"/>
        <v>Saturday</v>
      </c>
      <c r="E860" s="41"/>
      <c r="F860" s="38"/>
      <c r="G860" s="38"/>
      <c r="H860" s="41"/>
      <c r="I860" s="38"/>
      <c r="J860" s="38"/>
      <c r="K860" s="35"/>
      <c r="L860" s="35"/>
      <c r="M860" s="35"/>
      <c r="N860" s="35"/>
      <c r="O860" s="56"/>
      <c r="P860" s="22" t="str">
        <f t="shared" si="4"/>
        <v/>
      </c>
    </row>
    <row r="861" ht="22.5" customHeight="1">
      <c r="A861" s="37"/>
      <c r="B861" s="38" t="str">
        <f>'Master Schedule'!B861</f>
        <v/>
      </c>
      <c r="C861" s="39"/>
      <c r="D861" s="40" t="str">
        <f t="shared" si="1"/>
        <v>Saturday</v>
      </c>
      <c r="E861" s="41"/>
      <c r="F861" s="38"/>
      <c r="G861" s="38"/>
      <c r="H861" s="41"/>
      <c r="I861" s="38"/>
      <c r="J861" s="38"/>
      <c r="K861" s="32"/>
      <c r="L861" s="32"/>
      <c r="M861" s="32"/>
      <c r="N861" s="32"/>
      <c r="O861" s="56"/>
      <c r="P861" s="22" t="str">
        <f t="shared" si="4"/>
        <v/>
      </c>
    </row>
    <row r="862" ht="22.5" customHeight="1">
      <c r="A862" s="37"/>
      <c r="B862" s="38" t="str">
        <f>'Master Schedule'!B862</f>
        <v/>
      </c>
      <c r="C862" s="39"/>
      <c r="D862" s="40" t="str">
        <f t="shared" si="1"/>
        <v>Saturday</v>
      </c>
      <c r="E862" s="41"/>
      <c r="F862" s="38"/>
      <c r="G862" s="38"/>
      <c r="H862" s="41"/>
      <c r="I862" s="38"/>
      <c r="J862" s="38"/>
      <c r="K862" s="35"/>
      <c r="L862" s="35"/>
      <c r="M862" s="35"/>
      <c r="N862" s="35"/>
      <c r="O862" s="56"/>
      <c r="P862" s="22" t="str">
        <f t="shared" si="4"/>
        <v/>
      </c>
    </row>
    <row r="863" ht="22.5" customHeight="1">
      <c r="A863" s="37"/>
      <c r="B863" s="38" t="str">
        <f>'Master Schedule'!B863</f>
        <v/>
      </c>
      <c r="C863" s="39"/>
      <c r="D863" s="40" t="str">
        <f t="shared" si="1"/>
        <v>Saturday</v>
      </c>
      <c r="E863" s="41"/>
      <c r="F863" s="38"/>
      <c r="G863" s="38"/>
      <c r="H863" s="41"/>
      <c r="I863" s="38"/>
      <c r="J863" s="38"/>
      <c r="K863" s="32"/>
      <c r="L863" s="32"/>
      <c r="M863" s="32"/>
      <c r="N863" s="32"/>
      <c r="O863" s="56"/>
      <c r="P863" s="22" t="str">
        <f t="shared" si="4"/>
        <v/>
      </c>
    </row>
    <row r="864" ht="22.5" customHeight="1">
      <c r="A864" s="37"/>
      <c r="B864" s="38" t="str">
        <f>'Master Schedule'!B864</f>
        <v/>
      </c>
      <c r="C864" s="39"/>
      <c r="D864" s="40" t="str">
        <f t="shared" si="1"/>
        <v>Saturday</v>
      </c>
      <c r="E864" s="41"/>
      <c r="F864" s="38"/>
      <c r="G864" s="38"/>
      <c r="H864" s="41"/>
      <c r="I864" s="38"/>
      <c r="J864" s="38"/>
      <c r="K864" s="35"/>
      <c r="L864" s="35"/>
      <c r="M864" s="35"/>
      <c r="N864" s="35"/>
      <c r="O864" s="56"/>
      <c r="P864" s="22" t="str">
        <f t="shared" si="4"/>
        <v/>
      </c>
    </row>
    <row r="865" ht="22.5" customHeight="1">
      <c r="A865" s="37"/>
      <c r="B865" s="38" t="str">
        <f>'Master Schedule'!B865</f>
        <v/>
      </c>
      <c r="C865" s="39"/>
      <c r="D865" s="40" t="str">
        <f t="shared" si="1"/>
        <v>Saturday</v>
      </c>
      <c r="E865" s="41"/>
      <c r="F865" s="38"/>
      <c r="G865" s="38"/>
      <c r="H865" s="41"/>
      <c r="I865" s="38"/>
      <c r="J865" s="38"/>
      <c r="K865" s="32"/>
      <c r="L865" s="32"/>
      <c r="M865" s="32"/>
      <c r="N865" s="32"/>
      <c r="O865" s="56"/>
      <c r="P865" s="22" t="str">
        <f t="shared" si="4"/>
        <v/>
      </c>
    </row>
    <row r="866" ht="22.5" customHeight="1">
      <c r="A866" s="37"/>
      <c r="B866" s="38" t="str">
        <f>'Master Schedule'!B866</f>
        <v/>
      </c>
      <c r="C866" s="39"/>
      <c r="D866" s="40" t="str">
        <f t="shared" si="1"/>
        <v>Saturday</v>
      </c>
      <c r="E866" s="41"/>
      <c r="F866" s="38"/>
      <c r="G866" s="38"/>
      <c r="H866" s="41"/>
      <c r="I866" s="38"/>
      <c r="J866" s="38"/>
      <c r="K866" s="35"/>
      <c r="L866" s="35"/>
      <c r="M866" s="35"/>
      <c r="N866" s="35"/>
      <c r="O866" s="56"/>
      <c r="P866" s="22" t="str">
        <f t="shared" si="4"/>
        <v/>
      </c>
    </row>
    <row r="867" ht="22.5" customHeight="1">
      <c r="A867" s="37"/>
      <c r="B867" s="38" t="str">
        <f>'Master Schedule'!B867</f>
        <v/>
      </c>
      <c r="C867" s="39"/>
      <c r="D867" s="40" t="str">
        <f t="shared" si="1"/>
        <v>Saturday</v>
      </c>
      <c r="E867" s="41"/>
      <c r="F867" s="38"/>
      <c r="G867" s="38"/>
      <c r="H867" s="41"/>
      <c r="I867" s="38"/>
      <c r="J867" s="38"/>
      <c r="K867" s="32"/>
      <c r="L867" s="32"/>
      <c r="M867" s="32"/>
      <c r="N867" s="32"/>
      <c r="O867" s="56"/>
      <c r="P867" s="22" t="str">
        <f t="shared" si="4"/>
        <v/>
      </c>
    </row>
    <row r="868" ht="22.5" customHeight="1">
      <c r="A868" s="37"/>
      <c r="B868" s="38" t="str">
        <f>'Master Schedule'!B868</f>
        <v/>
      </c>
      <c r="C868" s="39"/>
      <c r="D868" s="40" t="str">
        <f t="shared" si="1"/>
        <v>Saturday</v>
      </c>
      <c r="E868" s="41"/>
      <c r="F868" s="38"/>
      <c r="G868" s="38"/>
      <c r="H868" s="41"/>
      <c r="I868" s="38"/>
      <c r="J868" s="38"/>
      <c r="K868" s="35"/>
      <c r="L868" s="35"/>
      <c r="M868" s="35"/>
      <c r="N868" s="35"/>
      <c r="O868" s="56"/>
      <c r="P868" s="22" t="str">
        <f t="shared" si="4"/>
        <v/>
      </c>
    </row>
    <row r="869" ht="22.5" customHeight="1">
      <c r="A869" s="37"/>
      <c r="B869" s="38" t="str">
        <f>'Master Schedule'!B869</f>
        <v/>
      </c>
      <c r="C869" s="39"/>
      <c r="D869" s="40" t="str">
        <f t="shared" si="1"/>
        <v>Saturday</v>
      </c>
      <c r="E869" s="41"/>
      <c r="F869" s="38"/>
      <c r="G869" s="38"/>
      <c r="H869" s="41"/>
      <c r="I869" s="38"/>
      <c r="J869" s="38"/>
      <c r="K869" s="32"/>
      <c r="L869" s="32"/>
      <c r="M869" s="32"/>
      <c r="N869" s="32"/>
      <c r="O869" s="56"/>
      <c r="P869" s="22" t="str">
        <f t="shared" si="4"/>
        <v/>
      </c>
    </row>
    <row r="870" ht="22.5" customHeight="1">
      <c r="A870" s="37"/>
      <c r="B870" s="38" t="str">
        <f>'Master Schedule'!B870</f>
        <v/>
      </c>
      <c r="C870" s="39"/>
      <c r="D870" s="40" t="str">
        <f t="shared" si="1"/>
        <v>Saturday</v>
      </c>
      <c r="E870" s="41"/>
      <c r="F870" s="38"/>
      <c r="G870" s="38"/>
      <c r="H870" s="41"/>
      <c r="I870" s="38"/>
      <c r="J870" s="38"/>
      <c r="K870" s="35"/>
      <c r="L870" s="35"/>
      <c r="M870" s="35"/>
      <c r="N870" s="35"/>
      <c r="O870" s="56"/>
      <c r="P870" s="22" t="str">
        <f t="shared" si="4"/>
        <v/>
      </c>
    </row>
    <row r="871" ht="22.5" customHeight="1">
      <c r="A871" s="37"/>
      <c r="B871" s="38" t="str">
        <f>'Master Schedule'!B871</f>
        <v/>
      </c>
      <c r="C871" s="39"/>
      <c r="D871" s="40" t="str">
        <f t="shared" si="1"/>
        <v>Saturday</v>
      </c>
      <c r="E871" s="41"/>
      <c r="F871" s="38"/>
      <c r="G871" s="38"/>
      <c r="H871" s="41"/>
      <c r="I871" s="38"/>
      <c r="J871" s="38"/>
      <c r="K871" s="32"/>
      <c r="L871" s="32"/>
      <c r="M871" s="32"/>
      <c r="N871" s="32"/>
      <c r="O871" s="56"/>
      <c r="P871" s="22" t="str">
        <f t="shared" si="4"/>
        <v/>
      </c>
    </row>
    <row r="872" ht="22.5" customHeight="1">
      <c r="A872" s="37"/>
      <c r="B872" s="38" t="str">
        <f>'Master Schedule'!B872</f>
        <v/>
      </c>
      <c r="C872" s="39"/>
      <c r="D872" s="40" t="str">
        <f t="shared" si="1"/>
        <v>Saturday</v>
      </c>
      <c r="E872" s="41"/>
      <c r="F872" s="38"/>
      <c r="G872" s="38"/>
      <c r="H872" s="41"/>
      <c r="I872" s="38"/>
      <c r="J872" s="38"/>
      <c r="K872" s="35"/>
      <c r="L872" s="35"/>
      <c r="M872" s="35"/>
      <c r="N872" s="35"/>
      <c r="O872" s="56"/>
      <c r="P872" s="22" t="str">
        <f t="shared" si="4"/>
        <v/>
      </c>
    </row>
    <row r="873" ht="22.5" customHeight="1">
      <c r="A873" s="37"/>
      <c r="B873" s="38" t="str">
        <f>'Master Schedule'!B873</f>
        <v/>
      </c>
      <c r="C873" s="39"/>
      <c r="D873" s="40" t="str">
        <f t="shared" si="1"/>
        <v>Saturday</v>
      </c>
      <c r="E873" s="41"/>
      <c r="F873" s="38"/>
      <c r="G873" s="38"/>
      <c r="H873" s="41"/>
      <c r="I873" s="38"/>
      <c r="J873" s="38"/>
      <c r="K873" s="32"/>
      <c r="L873" s="32"/>
      <c r="M873" s="32"/>
      <c r="N873" s="32"/>
      <c r="O873" s="56"/>
      <c r="P873" s="22" t="str">
        <f t="shared" si="4"/>
        <v/>
      </c>
    </row>
    <row r="874" ht="22.5" customHeight="1">
      <c r="A874" s="37"/>
      <c r="B874" s="38" t="str">
        <f>'Master Schedule'!B874</f>
        <v/>
      </c>
      <c r="C874" s="39"/>
      <c r="D874" s="40" t="str">
        <f t="shared" si="1"/>
        <v>Saturday</v>
      </c>
      <c r="E874" s="41"/>
      <c r="F874" s="38"/>
      <c r="G874" s="38"/>
      <c r="H874" s="41"/>
      <c r="I874" s="38"/>
      <c r="J874" s="38"/>
      <c r="K874" s="35"/>
      <c r="L874" s="35"/>
      <c r="M874" s="35"/>
      <c r="N874" s="35"/>
      <c r="O874" s="56"/>
      <c r="P874" s="22" t="str">
        <f t="shared" si="4"/>
        <v/>
      </c>
    </row>
    <row r="875" ht="22.5" customHeight="1">
      <c r="A875" s="37"/>
      <c r="B875" s="38" t="str">
        <f>'Master Schedule'!B875</f>
        <v/>
      </c>
      <c r="C875" s="39"/>
      <c r="D875" s="40" t="str">
        <f t="shared" si="1"/>
        <v>Saturday</v>
      </c>
      <c r="E875" s="41"/>
      <c r="F875" s="38"/>
      <c r="G875" s="38"/>
      <c r="H875" s="41"/>
      <c r="I875" s="38"/>
      <c r="J875" s="38"/>
      <c r="K875" s="32"/>
      <c r="L875" s="32"/>
      <c r="M875" s="32"/>
      <c r="N875" s="32"/>
      <c r="O875" s="56"/>
      <c r="P875" s="22" t="str">
        <f t="shared" si="4"/>
        <v/>
      </c>
    </row>
    <row r="876" ht="22.5" customHeight="1">
      <c r="A876" s="37"/>
      <c r="B876" s="38" t="str">
        <f>'Master Schedule'!B876</f>
        <v/>
      </c>
      <c r="C876" s="39"/>
      <c r="D876" s="40" t="str">
        <f t="shared" si="1"/>
        <v>Saturday</v>
      </c>
      <c r="E876" s="41"/>
      <c r="F876" s="38"/>
      <c r="G876" s="38"/>
      <c r="H876" s="41"/>
      <c r="I876" s="38"/>
      <c r="J876" s="38"/>
      <c r="K876" s="35"/>
      <c r="L876" s="35"/>
      <c r="M876" s="35"/>
      <c r="N876" s="35"/>
      <c r="O876" s="56"/>
      <c r="P876" s="22" t="str">
        <f t="shared" si="4"/>
        <v/>
      </c>
    </row>
    <row r="877" ht="22.5" customHeight="1">
      <c r="A877" s="37"/>
      <c r="B877" s="38" t="str">
        <f>'Master Schedule'!B877</f>
        <v/>
      </c>
      <c r="C877" s="39"/>
      <c r="D877" s="40" t="str">
        <f t="shared" si="1"/>
        <v>Saturday</v>
      </c>
      <c r="E877" s="41"/>
      <c r="F877" s="38"/>
      <c r="G877" s="38"/>
      <c r="H877" s="41"/>
      <c r="I877" s="38"/>
      <c r="J877" s="38"/>
      <c r="K877" s="32"/>
      <c r="L877" s="32"/>
      <c r="M877" s="32"/>
      <c r="N877" s="32"/>
      <c r="O877" s="56"/>
      <c r="P877" s="22" t="str">
        <f t="shared" si="4"/>
        <v/>
      </c>
    </row>
    <row r="878" ht="22.5" customHeight="1">
      <c r="A878" s="37"/>
      <c r="B878" s="38" t="str">
        <f>'Master Schedule'!B878</f>
        <v/>
      </c>
      <c r="C878" s="39"/>
      <c r="D878" s="40" t="str">
        <f t="shared" si="1"/>
        <v>Saturday</v>
      </c>
      <c r="E878" s="41"/>
      <c r="F878" s="38"/>
      <c r="G878" s="38"/>
      <c r="H878" s="41"/>
      <c r="I878" s="38"/>
      <c r="J878" s="38"/>
      <c r="K878" s="35"/>
      <c r="L878" s="35"/>
      <c r="M878" s="35"/>
      <c r="N878" s="35"/>
      <c r="O878" s="56"/>
      <c r="P878" s="22" t="str">
        <f t="shared" si="4"/>
        <v/>
      </c>
    </row>
    <row r="879" ht="22.5" customHeight="1">
      <c r="A879" s="37"/>
      <c r="B879" s="38" t="str">
        <f>'Master Schedule'!B879</f>
        <v/>
      </c>
      <c r="C879" s="39"/>
      <c r="D879" s="40" t="str">
        <f t="shared" si="1"/>
        <v>Saturday</v>
      </c>
      <c r="E879" s="41"/>
      <c r="F879" s="38"/>
      <c r="G879" s="38"/>
      <c r="H879" s="41"/>
      <c r="I879" s="38"/>
      <c r="J879" s="38"/>
      <c r="K879" s="32"/>
      <c r="L879" s="32"/>
      <c r="M879" s="32"/>
      <c r="N879" s="32"/>
      <c r="O879" s="56"/>
      <c r="P879" s="22" t="str">
        <f t="shared" si="4"/>
        <v/>
      </c>
    </row>
    <row r="880" ht="22.5" customHeight="1">
      <c r="A880" s="37"/>
      <c r="B880" s="38" t="str">
        <f>'Master Schedule'!B880</f>
        <v/>
      </c>
      <c r="C880" s="39"/>
      <c r="D880" s="40" t="str">
        <f t="shared" si="1"/>
        <v>Saturday</v>
      </c>
      <c r="E880" s="41"/>
      <c r="F880" s="38"/>
      <c r="G880" s="38"/>
      <c r="H880" s="41"/>
      <c r="I880" s="38"/>
      <c r="J880" s="38"/>
      <c r="K880" s="35"/>
      <c r="L880" s="35"/>
      <c r="M880" s="35"/>
      <c r="N880" s="35"/>
      <c r="O880" s="56"/>
      <c r="P880" s="22" t="str">
        <f t="shared" si="4"/>
        <v/>
      </c>
    </row>
    <row r="881" ht="22.5" customHeight="1">
      <c r="A881" s="37"/>
      <c r="B881" s="38" t="str">
        <f>'Master Schedule'!B881</f>
        <v/>
      </c>
      <c r="C881" s="39"/>
      <c r="D881" s="40" t="str">
        <f t="shared" si="1"/>
        <v>Saturday</v>
      </c>
      <c r="E881" s="41"/>
      <c r="F881" s="38"/>
      <c r="G881" s="38"/>
      <c r="H881" s="41"/>
      <c r="I881" s="38"/>
      <c r="J881" s="38"/>
      <c r="K881" s="32"/>
      <c r="L881" s="32"/>
      <c r="M881" s="32"/>
      <c r="N881" s="32"/>
      <c r="O881" s="56"/>
      <c r="P881" s="22" t="str">
        <f t="shared" si="4"/>
        <v/>
      </c>
    </row>
    <row r="882" ht="22.5" customHeight="1">
      <c r="A882" s="37"/>
      <c r="B882" s="38" t="str">
        <f>'Master Schedule'!B882</f>
        <v/>
      </c>
      <c r="C882" s="39"/>
      <c r="D882" s="40" t="str">
        <f t="shared" si="1"/>
        <v>Saturday</v>
      </c>
      <c r="E882" s="41"/>
      <c r="F882" s="38"/>
      <c r="G882" s="38"/>
      <c r="H882" s="41"/>
      <c r="I882" s="38"/>
      <c r="J882" s="38"/>
      <c r="K882" s="35"/>
      <c r="L882" s="35"/>
      <c r="M882" s="35"/>
      <c r="N882" s="35"/>
      <c r="O882" s="56"/>
      <c r="P882" s="22" t="str">
        <f t="shared" si="4"/>
        <v/>
      </c>
    </row>
    <row r="883" ht="22.5" customHeight="1">
      <c r="A883" s="37"/>
      <c r="B883" s="38" t="str">
        <f>'Master Schedule'!B883</f>
        <v/>
      </c>
      <c r="C883" s="39"/>
      <c r="D883" s="40" t="str">
        <f t="shared" si="1"/>
        <v>Saturday</v>
      </c>
      <c r="E883" s="41"/>
      <c r="F883" s="38"/>
      <c r="G883" s="38"/>
      <c r="H883" s="41"/>
      <c r="I883" s="38"/>
      <c r="J883" s="38"/>
      <c r="K883" s="32"/>
      <c r="L883" s="32"/>
      <c r="M883" s="32"/>
      <c r="N883" s="32"/>
      <c r="O883" s="56"/>
      <c r="P883" s="22" t="str">
        <f t="shared" si="4"/>
        <v/>
      </c>
    </row>
    <row r="884" ht="22.5" customHeight="1">
      <c r="A884" s="37"/>
      <c r="B884" s="38" t="str">
        <f>'Master Schedule'!B884</f>
        <v/>
      </c>
      <c r="C884" s="39"/>
      <c r="D884" s="40" t="str">
        <f t="shared" si="1"/>
        <v>Saturday</v>
      </c>
      <c r="E884" s="41"/>
      <c r="F884" s="38"/>
      <c r="G884" s="38"/>
      <c r="H884" s="41"/>
      <c r="I884" s="38"/>
      <c r="J884" s="38"/>
      <c r="K884" s="35"/>
      <c r="L884" s="35"/>
      <c r="M884" s="35"/>
      <c r="N884" s="35"/>
      <c r="O884" s="56"/>
      <c r="P884" s="22" t="str">
        <f t="shared" si="4"/>
        <v/>
      </c>
    </row>
    <row r="885" ht="22.5" customHeight="1">
      <c r="A885" s="37"/>
      <c r="B885" s="38" t="str">
        <f>'Master Schedule'!B885</f>
        <v/>
      </c>
      <c r="C885" s="39"/>
      <c r="D885" s="40" t="str">
        <f t="shared" si="1"/>
        <v>Saturday</v>
      </c>
      <c r="E885" s="41"/>
      <c r="F885" s="38"/>
      <c r="G885" s="38"/>
      <c r="H885" s="41"/>
      <c r="I885" s="38"/>
      <c r="J885" s="38"/>
      <c r="K885" s="32"/>
      <c r="L885" s="32"/>
      <c r="M885" s="32"/>
      <c r="N885" s="32"/>
      <c r="O885" s="56"/>
      <c r="P885" s="22" t="str">
        <f t="shared" si="4"/>
        <v/>
      </c>
    </row>
    <row r="886" ht="22.5" customHeight="1">
      <c r="A886" s="37"/>
      <c r="B886" s="38" t="str">
        <f>'Master Schedule'!B886</f>
        <v/>
      </c>
      <c r="C886" s="39"/>
      <c r="D886" s="40" t="str">
        <f t="shared" si="1"/>
        <v>Saturday</v>
      </c>
      <c r="E886" s="41"/>
      <c r="F886" s="38"/>
      <c r="G886" s="38"/>
      <c r="H886" s="41"/>
      <c r="I886" s="38"/>
      <c r="J886" s="38"/>
      <c r="K886" s="35"/>
      <c r="L886" s="35"/>
      <c r="M886" s="35"/>
      <c r="N886" s="35"/>
      <c r="O886" s="56"/>
      <c r="P886" s="22" t="str">
        <f t="shared" si="4"/>
        <v/>
      </c>
    </row>
    <row r="887" ht="22.5" customHeight="1">
      <c r="A887" s="37"/>
      <c r="B887" s="38" t="str">
        <f>'Master Schedule'!B887</f>
        <v/>
      </c>
      <c r="C887" s="39"/>
      <c r="D887" s="40" t="str">
        <f t="shared" si="1"/>
        <v>Saturday</v>
      </c>
      <c r="E887" s="41"/>
      <c r="F887" s="38"/>
      <c r="G887" s="38"/>
      <c r="H887" s="41"/>
      <c r="I887" s="38"/>
      <c r="J887" s="38"/>
      <c r="K887" s="32"/>
      <c r="L887" s="32"/>
      <c r="M887" s="32"/>
      <c r="N887" s="32"/>
      <c r="O887" s="56"/>
      <c r="P887" s="22" t="str">
        <f t="shared" si="4"/>
        <v/>
      </c>
    </row>
    <row r="888" ht="22.5" customHeight="1">
      <c r="A888" s="37"/>
      <c r="B888" s="38" t="str">
        <f>'Master Schedule'!B888</f>
        <v/>
      </c>
      <c r="C888" s="39"/>
      <c r="D888" s="40" t="str">
        <f t="shared" si="1"/>
        <v>Saturday</v>
      </c>
      <c r="E888" s="41"/>
      <c r="F888" s="38"/>
      <c r="G888" s="38"/>
      <c r="H888" s="41"/>
      <c r="I888" s="38"/>
      <c r="J888" s="38"/>
      <c r="K888" s="35"/>
      <c r="L888" s="35"/>
      <c r="M888" s="35"/>
      <c r="N888" s="35"/>
      <c r="O888" s="56"/>
      <c r="P888" s="22" t="str">
        <f t="shared" si="4"/>
        <v/>
      </c>
    </row>
    <row r="889" ht="22.5" customHeight="1">
      <c r="A889" s="37"/>
      <c r="B889" s="38" t="str">
        <f>'Master Schedule'!B889</f>
        <v/>
      </c>
      <c r="C889" s="39"/>
      <c r="D889" s="40" t="str">
        <f t="shared" si="1"/>
        <v>Saturday</v>
      </c>
      <c r="E889" s="41"/>
      <c r="F889" s="38"/>
      <c r="G889" s="38"/>
      <c r="H889" s="41"/>
      <c r="I889" s="38"/>
      <c r="J889" s="38"/>
      <c r="K889" s="32"/>
      <c r="L889" s="32"/>
      <c r="M889" s="32"/>
      <c r="N889" s="32"/>
      <c r="O889" s="56"/>
      <c r="P889" s="22" t="str">
        <f t="shared" si="4"/>
        <v/>
      </c>
    </row>
    <row r="890" ht="22.5" customHeight="1">
      <c r="A890" s="37"/>
      <c r="B890" s="38" t="str">
        <f>'Master Schedule'!B890</f>
        <v/>
      </c>
      <c r="C890" s="39"/>
      <c r="D890" s="40" t="str">
        <f t="shared" si="1"/>
        <v>Saturday</v>
      </c>
      <c r="E890" s="41"/>
      <c r="F890" s="38"/>
      <c r="G890" s="38"/>
      <c r="H890" s="41"/>
      <c r="I890" s="38"/>
      <c r="J890" s="38"/>
      <c r="K890" s="35"/>
      <c r="L890" s="35"/>
      <c r="M890" s="35"/>
      <c r="N890" s="35"/>
      <c r="O890" s="56"/>
      <c r="P890" s="22" t="str">
        <f t="shared" si="4"/>
        <v/>
      </c>
    </row>
    <row r="891" ht="22.5" customHeight="1">
      <c r="A891" s="37"/>
      <c r="B891" s="38" t="str">
        <f>'Master Schedule'!B891</f>
        <v/>
      </c>
      <c r="C891" s="39"/>
      <c r="D891" s="40" t="str">
        <f t="shared" si="1"/>
        <v>Saturday</v>
      </c>
      <c r="E891" s="41"/>
      <c r="F891" s="38"/>
      <c r="G891" s="38"/>
      <c r="H891" s="41"/>
      <c r="I891" s="38"/>
      <c r="J891" s="38"/>
      <c r="K891" s="32"/>
      <c r="L891" s="32"/>
      <c r="M891" s="32"/>
      <c r="N891" s="32"/>
      <c r="O891" s="56"/>
      <c r="P891" s="22" t="str">
        <f t="shared" si="4"/>
        <v/>
      </c>
    </row>
    <row r="892" ht="22.5" customHeight="1">
      <c r="A892" s="37"/>
      <c r="B892" s="38" t="str">
        <f>'Master Schedule'!B892</f>
        <v/>
      </c>
      <c r="C892" s="39"/>
      <c r="D892" s="40" t="str">
        <f t="shared" si="1"/>
        <v>Saturday</v>
      </c>
      <c r="E892" s="41"/>
      <c r="F892" s="38"/>
      <c r="G892" s="38"/>
      <c r="H892" s="41"/>
      <c r="I892" s="38"/>
      <c r="J892" s="38"/>
      <c r="K892" s="35"/>
      <c r="L892" s="35"/>
      <c r="M892" s="35"/>
      <c r="N892" s="35"/>
      <c r="O892" s="56"/>
      <c r="P892" s="22" t="str">
        <f t="shared" si="4"/>
        <v/>
      </c>
    </row>
    <row r="893" ht="22.5" customHeight="1">
      <c r="A893" s="37"/>
      <c r="B893" s="38" t="str">
        <f>'Master Schedule'!B893</f>
        <v/>
      </c>
      <c r="C893" s="39"/>
      <c r="D893" s="40" t="str">
        <f t="shared" si="1"/>
        <v>Saturday</v>
      </c>
      <c r="E893" s="41"/>
      <c r="F893" s="38"/>
      <c r="G893" s="38"/>
      <c r="H893" s="41"/>
      <c r="I893" s="38"/>
      <c r="J893" s="38"/>
      <c r="K893" s="32"/>
      <c r="L893" s="32"/>
      <c r="M893" s="32"/>
      <c r="N893" s="32"/>
      <c r="O893" s="56"/>
      <c r="P893" s="22" t="str">
        <f t="shared" si="4"/>
        <v/>
      </c>
    </row>
    <row r="894" ht="22.5" customHeight="1">
      <c r="A894" s="37"/>
      <c r="B894" s="38" t="str">
        <f>'Master Schedule'!B894</f>
        <v/>
      </c>
      <c r="C894" s="39"/>
      <c r="D894" s="40" t="str">
        <f t="shared" si="1"/>
        <v>Saturday</v>
      </c>
      <c r="E894" s="41"/>
      <c r="F894" s="38"/>
      <c r="G894" s="38"/>
      <c r="H894" s="41"/>
      <c r="I894" s="38"/>
      <c r="J894" s="38"/>
      <c r="K894" s="35"/>
      <c r="L894" s="35"/>
      <c r="M894" s="35"/>
      <c r="N894" s="35"/>
      <c r="O894" s="56"/>
      <c r="P894" s="22" t="str">
        <f t="shared" si="4"/>
        <v/>
      </c>
    </row>
    <row r="895" ht="22.5" customHeight="1">
      <c r="A895" s="37"/>
      <c r="B895" s="38" t="str">
        <f>'Master Schedule'!B895</f>
        <v/>
      </c>
      <c r="C895" s="39"/>
      <c r="D895" s="40" t="str">
        <f t="shared" si="1"/>
        <v>Saturday</v>
      </c>
      <c r="E895" s="41"/>
      <c r="F895" s="38"/>
      <c r="G895" s="38"/>
      <c r="H895" s="41"/>
      <c r="I895" s="38"/>
      <c r="J895" s="38"/>
      <c r="K895" s="32"/>
      <c r="L895" s="32"/>
      <c r="M895" s="32"/>
      <c r="N895" s="32"/>
      <c r="O895" s="56"/>
      <c r="P895" s="22" t="str">
        <f t="shared" si="4"/>
        <v/>
      </c>
    </row>
    <row r="896" ht="22.5" customHeight="1">
      <c r="A896" s="37"/>
      <c r="B896" s="38" t="str">
        <f>'Master Schedule'!B896</f>
        <v/>
      </c>
      <c r="C896" s="39"/>
      <c r="D896" s="40" t="str">
        <f t="shared" si="1"/>
        <v>Saturday</v>
      </c>
      <c r="E896" s="41"/>
      <c r="F896" s="38"/>
      <c r="G896" s="38"/>
      <c r="H896" s="41"/>
      <c r="I896" s="38"/>
      <c r="J896" s="38"/>
      <c r="K896" s="35"/>
      <c r="L896" s="35"/>
      <c r="M896" s="35"/>
      <c r="N896" s="35"/>
      <c r="O896" s="56"/>
      <c r="P896" s="22" t="str">
        <f t="shared" si="4"/>
        <v/>
      </c>
    </row>
    <row r="897" ht="22.5" customHeight="1">
      <c r="A897" s="37"/>
      <c r="B897" s="38" t="str">
        <f>'Master Schedule'!B897</f>
        <v/>
      </c>
      <c r="C897" s="39"/>
      <c r="D897" s="40" t="str">
        <f t="shared" si="1"/>
        <v>Saturday</v>
      </c>
      <c r="E897" s="41"/>
      <c r="F897" s="38"/>
      <c r="G897" s="38"/>
      <c r="H897" s="41"/>
      <c r="I897" s="38"/>
      <c r="J897" s="38"/>
      <c r="K897" s="32"/>
      <c r="L897" s="32"/>
      <c r="M897" s="32"/>
      <c r="N897" s="32"/>
      <c r="O897" s="56"/>
      <c r="P897" s="22" t="str">
        <f t="shared" si="4"/>
        <v/>
      </c>
    </row>
    <row r="898" ht="22.5" customHeight="1">
      <c r="A898" s="37"/>
      <c r="B898" s="38" t="str">
        <f>'Master Schedule'!B898</f>
        <v/>
      </c>
      <c r="C898" s="39"/>
      <c r="D898" s="40" t="str">
        <f t="shared" si="1"/>
        <v>Saturday</v>
      </c>
      <c r="E898" s="41"/>
      <c r="F898" s="38"/>
      <c r="G898" s="38"/>
      <c r="H898" s="41"/>
      <c r="I898" s="38"/>
      <c r="J898" s="38"/>
      <c r="K898" s="35"/>
      <c r="L898" s="35"/>
      <c r="M898" s="35"/>
      <c r="N898" s="35"/>
      <c r="O898" s="56"/>
      <c r="P898" s="22" t="str">
        <f t="shared" si="4"/>
        <v/>
      </c>
    </row>
    <row r="899" ht="22.5" customHeight="1">
      <c r="A899" s="37"/>
      <c r="B899" s="38" t="str">
        <f>'Master Schedule'!B899</f>
        <v/>
      </c>
      <c r="C899" s="39"/>
      <c r="D899" s="40" t="str">
        <f t="shared" si="1"/>
        <v>Saturday</v>
      </c>
      <c r="E899" s="41"/>
      <c r="F899" s="38"/>
      <c r="G899" s="38"/>
      <c r="H899" s="41"/>
      <c r="I899" s="38"/>
      <c r="J899" s="38"/>
      <c r="K899" s="32"/>
      <c r="L899" s="32"/>
      <c r="M899" s="32"/>
      <c r="N899" s="32"/>
      <c r="O899" s="56"/>
      <c r="P899" s="22" t="str">
        <f t="shared" si="4"/>
        <v/>
      </c>
    </row>
    <row r="900" ht="22.5" customHeight="1">
      <c r="A900" s="37"/>
      <c r="B900" s="38" t="str">
        <f>'Master Schedule'!B900</f>
        <v/>
      </c>
      <c r="C900" s="39"/>
      <c r="D900" s="40" t="str">
        <f t="shared" si="1"/>
        <v>Saturday</v>
      </c>
      <c r="E900" s="41"/>
      <c r="F900" s="38"/>
      <c r="G900" s="38"/>
      <c r="H900" s="41"/>
      <c r="I900" s="38"/>
      <c r="J900" s="38"/>
      <c r="K900" s="35"/>
      <c r="L900" s="35"/>
      <c r="M900" s="35"/>
      <c r="N900" s="35"/>
      <c r="O900" s="56"/>
      <c r="P900" s="22" t="str">
        <f t="shared" si="4"/>
        <v/>
      </c>
    </row>
    <row r="901" ht="22.5" customHeight="1">
      <c r="A901" s="37"/>
      <c r="B901" s="38" t="str">
        <f>'Master Schedule'!B901</f>
        <v/>
      </c>
      <c r="C901" s="39"/>
      <c r="D901" s="40" t="str">
        <f t="shared" si="1"/>
        <v>Saturday</v>
      </c>
      <c r="E901" s="41"/>
      <c r="F901" s="38"/>
      <c r="G901" s="38"/>
      <c r="H901" s="41"/>
      <c r="I901" s="38"/>
      <c r="J901" s="38"/>
      <c r="K901" s="32"/>
      <c r="L901" s="32"/>
      <c r="M901" s="32"/>
      <c r="N901" s="32"/>
      <c r="O901" s="56"/>
      <c r="P901" s="22" t="str">
        <f t="shared" si="4"/>
        <v/>
      </c>
    </row>
    <row r="902" ht="22.5" customHeight="1">
      <c r="A902" s="37"/>
      <c r="B902" s="38" t="str">
        <f>'Master Schedule'!B902</f>
        <v/>
      </c>
      <c r="C902" s="39"/>
      <c r="D902" s="40" t="str">
        <f t="shared" si="1"/>
        <v>Saturday</v>
      </c>
      <c r="E902" s="41"/>
      <c r="F902" s="38"/>
      <c r="G902" s="38"/>
      <c r="H902" s="41"/>
      <c r="I902" s="38"/>
      <c r="J902" s="38"/>
      <c r="K902" s="35"/>
      <c r="L902" s="35"/>
      <c r="M902" s="35"/>
      <c r="N902" s="35"/>
      <c r="O902" s="56"/>
      <c r="P902" s="22" t="str">
        <f t="shared" si="4"/>
        <v/>
      </c>
    </row>
    <row r="903" ht="22.5" customHeight="1">
      <c r="A903" s="37"/>
      <c r="B903" s="38" t="str">
        <f>'Master Schedule'!B903</f>
        <v/>
      </c>
      <c r="C903" s="39"/>
      <c r="D903" s="40" t="str">
        <f t="shared" si="1"/>
        <v>Saturday</v>
      </c>
      <c r="E903" s="41"/>
      <c r="F903" s="38"/>
      <c r="G903" s="38"/>
      <c r="H903" s="41"/>
      <c r="I903" s="38"/>
      <c r="J903" s="38"/>
      <c r="K903" s="32"/>
      <c r="L903" s="32"/>
      <c r="M903" s="32"/>
      <c r="N903" s="32"/>
      <c r="O903" s="56"/>
      <c r="P903" s="22" t="str">
        <f t="shared" si="4"/>
        <v/>
      </c>
    </row>
    <row r="904" ht="22.5" customHeight="1">
      <c r="A904" s="37"/>
      <c r="B904" s="38" t="str">
        <f>'Master Schedule'!B904</f>
        <v/>
      </c>
      <c r="C904" s="39"/>
      <c r="D904" s="40" t="str">
        <f t="shared" si="1"/>
        <v>Saturday</v>
      </c>
      <c r="E904" s="41"/>
      <c r="F904" s="38"/>
      <c r="G904" s="38"/>
      <c r="H904" s="41"/>
      <c r="I904" s="38"/>
      <c r="J904" s="38"/>
      <c r="K904" s="35"/>
      <c r="L904" s="35"/>
      <c r="M904" s="35"/>
      <c r="N904" s="35"/>
      <c r="O904" s="56"/>
      <c r="P904" s="22" t="str">
        <f t="shared" si="4"/>
        <v/>
      </c>
    </row>
    <row r="905" ht="22.5" customHeight="1">
      <c r="A905" s="37"/>
      <c r="B905" s="38" t="str">
        <f>'Master Schedule'!B905</f>
        <v/>
      </c>
      <c r="C905" s="39"/>
      <c r="D905" s="40" t="str">
        <f t="shared" si="1"/>
        <v>Saturday</v>
      </c>
      <c r="E905" s="41"/>
      <c r="F905" s="38"/>
      <c r="G905" s="38"/>
      <c r="H905" s="41"/>
      <c r="I905" s="38"/>
      <c r="J905" s="38"/>
      <c r="K905" s="32"/>
      <c r="L905" s="32"/>
      <c r="M905" s="32"/>
      <c r="N905" s="32"/>
      <c r="O905" s="56"/>
      <c r="P905" s="22" t="str">
        <f t="shared" si="4"/>
        <v/>
      </c>
    </row>
    <row r="906" ht="22.5" customHeight="1">
      <c r="A906" s="37"/>
      <c r="B906" s="38" t="str">
        <f>'Master Schedule'!B906</f>
        <v/>
      </c>
      <c r="C906" s="39"/>
      <c r="D906" s="40" t="str">
        <f t="shared" si="1"/>
        <v>Saturday</v>
      </c>
      <c r="E906" s="41"/>
      <c r="F906" s="38"/>
      <c r="G906" s="38"/>
      <c r="H906" s="41"/>
      <c r="I906" s="38"/>
      <c r="J906" s="38"/>
      <c r="K906" s="35"/>
      <c r="L906" s="35"/>
      <c r="M906" s="35"/>
      <c r="N906" s="35"/>
      <c r="O906" s="56"/>
      <c r="P906" s="22" t="str">
        <f t="shared" si="4"/>
        <v/>
      </c>
    </row>
    <row r="907" ht="22.5" customHeight="1">
      <c r="A907" s="37"/>
      <c r="B907" s="38" t="str">
        <f>'Master Schedule'!B907</f>
        <v/>
      </c>
      <c r="C907" s="39"/>
      <c r="D907" s="40" t="str">
        <f t="shared" si="1"/>
        <v>Saturday</v>
      </c>
      <c r="E907" s="41"/>
      <c r="F907" s="38"/>
      <c r="G907" s="38"/>
      <c r="H907" s="41"/>
      <c r="I907" s="38"/>
      <c r="J907" s="38"/>
      <c r="K907" s="32"/>
      <c r="L907" s="32"/>
      <c r="M907" s="32"/>
      <c r="N907" s="32"/>
      <c r="O907" s="56"/>
      <c r="P907" s="22" t="str">
        <f t="shared" si="4"/>
        <v/>
      </c>
    </row>
    <row r="908" ht="22.5" customHeight="1">
      <c r="A908" s="37"/>
      <c r="B908" s="38" t="str">
        <f>'Master Schedule'!B908</f>
        <v/>
      </c>
      <c r="C908" s="39"/>
      <c r="D908" s="40" t="str">
        <f t="shared" si="1"/>
        <v>Saturday</v>
      </c>
      <c r="E908" s="41"/>
      <c r="F908" s="38"/>
      <c r="G908" s="38"/>
      <c r="H908" s="41"/>
      <c r="I908" s="38"/>
      <c r="J908" s="38"/>
      <c r="K908" s="35"/>
      <c r="L908" s="35"/>
      <c r="M908" s="35"/>
      <c r="N908" s="35"/>
      <c r="O908" s="56"/>
      <c r="P908" s="22" t="str">
        <f t="shared" si="4"/>
        <v/>
      </c>
    </row>
    <row r="909" ht="22.5" customHeight="1">
      <c r="A909" s="37"/>
      <c r="B909" s="38" t="str">
        <f>'Master Schedule'!B909</f>
        <v/>
      </c>
      <c r="C909" s="39"/>
      <c r="D909" s="40" t="str">
        <f t="shared" si="1"/>
        <v>Saturday</v>
      </c>
      <c r="E909" s="41"/>
      <c r="F909" s="38"/>
      <c r="G909" s="38"/>
      <c r="H909" s="41"/>
      <c r="I909" s="38"/>
      <c r="J909" s="38"/>
      <c r="K909" s="32"/>
      <c r="L909" s="32"/>
      <c r="M909" s="32"/>
      <c r="N909" s="32"/>
      <c r="O909" s="56"/>
      <c r="P909" s="22" t="str">
        <f t="shared" si="4"/>
        <v/>
      </c>
    </row>
    <row r="910" ht="22.5" customHeight="1">
      <c r="A910" s="37"/>
      <c r="B910" s="38" t="str">
        <f>'Master Schedule'!B910</f>
        <v/>
      </c>
      <c r="C910" s="39"/>
      <c r="D910" s="40" t="str">
        <f t="shared" si="1"/>
        <v>Saturday</v>
      </c>
      <c r="E910" s="41"/>
      <c r="F910" s="38"/>
      <c r="G910" s="38"/>
      <c r="H910" s="41"/>
      <c r="I910" s="38"/>
      <c r="J910" s="38"/>
      <c r="K910" s="35"/>
      <c r="L910" s="35"/>
      <c r="M910" s="35"/>
      <c r="N910" s="35"/>
      <c r="O910" s="56"/>
      <c r="P910" s="22" t="str">
        <f t="shared" si="4"/>
        <v/>
      </c>
    </row>
    <row r="911" ht="22.5" customHeight="1">
      <c r="A911" s="37"/>
      <c r="B911" s="38" t="str">
        <f>'Master Schedule'!B911</f>
        <v/>
      </c>
      <c r="C911" s="39"/>
      <c r="D911" s="40" t="str">
        <f t="shared" si="1"/>
        <v>Saturday</v>
      </c>
      <c r="E911" s="41"/>
      <c r="F911" s="38"/>
      <c r="G911" s="38"/>
      <c r="H911" s="41"/>
      <c r="I911" s="38"/>
      <c r="J911" s="38"/>
      <c r="K911" s="32"/>
      <c r="L911" s="32"/>
      <c r="M911" s="32"/>
      <c r="N911" s="32"/>
      <c r="O911" s="56"/>
      <c r="P911" s="22" t="str">
        <f t="shared" si="4"/>
        <v/>
      </c>
    </row>
    <row r="912" ht="22.5" customHeight="1">
      <c r="A912" s="37"/>
      <c r="B912" s="38" t="str">
        <f>'Master Schedule'!B912</f>
        <v/>
      </c>
      <c r="C912" s="39"/>
      <c r="D912" s="40" t="str">
        <f t="shared" si="1"/>
        <v>Saturday</v>
      </c>
      <c r="E912" s="41"/>
      <c r="F912" s="38"/>
      <c r="G912" s="38"/>
      <c r="H912" s="41"/>
      <c r="I912" s="38"/>
      <c r="J912" s="38"/>
      <c r="K912" s="35"/>
      <c r="L912" s="35"/>
      <c r="M912" s="35"/>
      <c r="N912" s="35"/>
      <c r="O912" s="56"/>
      <c r="P912" s="22" t="str">
        <f t="shared" si="4"/>
        <v/>
      </c>
    </row>
    <row r="913" ht="22.5" customHeight="1">
      <c r="A913" s="37"/>
      <c r="B913" s="38" t="str">
        <f>'Master Schedule'!B913</f>
        <v/>
      </c>
      <c r="C913" s="39"/>
      <c r="D913" s="40" t="str">
        <f t="shared" si="1"/>
        <v>Saturday</v>
      </c>
      <c r="E913" s="41"/>
      <c r="F913" s="38"/>
      <c r="G913" s="38"/>
      <c r="H913" s="41"/>
      <c r="I913" s="38"/>
      <c r="J913" s="38"/>
      <c r="K913" s="32"/>
      <c r="L913" s="32"/>
      <c r="M913" s="32"/>
      <c r="N913" s="32"/>
      <c r="O913" s="56"/>
      <c r="P913" s="22" t="str">
        <f t="shared" si="4"/>
        <v/>
      </c>
    </row>
    <row r="914" ht="22.5" customHeight="1">
      <c r="A914" s="37"/>
      <c r="B914" s="38" t="str">
        <f>'Master Schedule'!B914</f>
        <v/>
      </c>
      <c r="C914" s="39"/>
      <c r="D914" s="40" t="str">
        <f t="shared" si="1"/>
        <v>Saturday</v>
      </c>
      <c r="E914" s="41"/>
      <c r="F914" s="38"/>
      <c r="G914" s="38"/>
      <c r="H914" s="41"/>
      <c r="I914" s="38"/>
      <c r="J914" s="38"/>
      <c r="K914" s="35"/>
      <c r="L914" s="35"/>
      <c r="M914" s="35"/>
      <c r="N914" s="35"/>
      <c r="O914" s="56"/>
      <c r="P914" s="22" t="str">
        <f t="shared" si="4"/>
        <v/>
      </c>
    </row>
    <row r="915" ht="22.5" customHeight="1">
      <c r="A915" s="37"/>
      <c r="B915" s="38" t="str">
        <f>'Master Schedule'!B915</f>
        <v/>
      </c>
      <c r="C915" s="39"/>
      <c r="D915" s="40" t="str">
        <f t="shared" si="1"/>
        <v>Saturday</v>
      </c>
      <c r="E915" s="41"/>
      <c r="F915" s="38"/>
      <c r="G915" s="38"/>
      <c r="H915" s="41"/>
      <c r="I915" s="38"/>
      <c r="J915" s="38"/>
      <c r="K915" s="32"/>
      <c r="L915" s="32"/>
      <c r="M915" s="32"/>
      <c r="N915" s="32"/>
      <c r="O915" s="56"/>
      <c r="P915" s="22" t="str">
        <f t="shared" si="4"/>
        <v/>
      </c>
    </row>
    <row r="916">
      <c r="K916" s="45"/>
      <c r="L916" s="45"/>
      <c r="M916" s="45"/>
      <c r="N916" s="45"/>
    </row>
    <row r="917">
      <c r="K917" s="45"/>
      <c r="L917" s="45"/>
      <c r="M917" s="45"/>
      <c r="N917" s="45"/>
    </row>
    <row r="918">
      <c r="K918" s="45"/>
      <c r="L918" s="45"/>
      <c r="M918" s="45"/>
      <c r="N918" s="45"/>
    </row>
    <row r="919">
      <c r="K919" s="45"/>
      <c r="L919" s="45"/>
      <c r="M919" s="45"/>
      <c r="N919" s="45"/>
    </row>
    <row r="920">
      <c r="K920" s="45"/>
      <c r="L920" s="45"/>
      <c r="M920" s="45"/>
      <c r="N920" s="45"/>
    </row>
    <row r="921">
      <c r="K921" s="45"/>
      <c r="L921" s="45"/>
      <c r="M921" s="45"/>
      <c r="N921" s="45"/>
    </row>
    <row r="922">
      <c r="K922" s="45"/>
      <c r="L922" s="45"/>
      <c r="M922" s="45"/>
      <c r="N922" s="45"/>
    </row>
    <row r="923">
      <c r="K923" s="45"/>
      <c r="L923" s="45"/>
      <c r="M923" s="45"/>
      <c r="N923" s="45"/>
    </row>
    <row r="924">
      <c r="K924" s="45"/>
      <c r="L924" s="45"/>
      <c r="M924" s="45"/>
      <c r="N924" s="45"/>
    </row>
    <row r="925">
      <c r="K925" s="45"/>
      <c r="L925" s="45"/>
      <c r="M925" s="45"/>
      <c r="N925" s="45"/>
    </row>
    <row r="926">
      <c r="K926" s="45"/>
      <c r="L926" s="45"/>
      <c r="M926" s="45"/>
      <c r="N926" s="45"/>
    </row>
    <row r="927">
      <c r="K927" s="45"/>
      <c r="L927" s="45"/>
      <c r="M927" s="45"/>
      <c r="N927" s="45"/>
    </row>
    <row r="928">
      <c r="K928" s="45"/>
      <c r="L928" s="45"/>
      <c r="M928" s="45"/>
      <c r="N928" s="45"/>
    </row>
    <row r="929">
      <c r="K929" s="45"/>
      <c r="L929" s="45"/>
      <c r="M929" s="45"/>
      <c r="N929" s="45"/>
    </row>
    <row r="930">
      <c r="K930" s="45"/>
      <c r="L930" s="45"/>
      <c r="M930" s="45"/>
      <c r="N930" s="45"/>
    </row>
    <row r="931">
      <c r="K931" s="45"/>
      <c r="L931" s="45"/>
      <c r="M931" s="45"/>
      <c r="N931" s="45"/>
    </row>
    <row r="932">
      <c r="K932" s="45"/>
      <c r="L932" s="45"/>
      <c r="M932" s="45"/>
      <c r="N932" s="45"/>
    </row>
    <row r="933">
      <c r="K933" s="45"/>
      <c r="L933" s="45"/>
      <c r="M933" s="45"/>
      <c r="N933" s="45"/>
    </row>
    <row r="934">
      <c r="K934" s="45"/>
      <c r="L934" s="45"/>
      <c r="M934" s="45"/>
      <c r="N934" s="45"/>
    </row>
    <row r="935">
      <c r="K935" s="45"/>
      <c r="L935" s="45"/>
      <c r="M935" s="45"/>
      <c r="N935" s="45"/>
    </row>
    <row r="936">
      <c r="K936" s="45"/>
      <c r="L936" s="45"/>
      <c r="M936" s="45"/>
      <c r="N936" s="45"/>
    </row>
    <row r="937">
      <c r="K937" s="45"/>
      <c r="L937" s="45"/>
      <c r="M937" s="45"/>
      <c r="N937" s="45"/>
    </row>
    <row r="938">
      <c r="K938" s="45"/>
      <c r="L938" s="45"/>
      <c r="M938" s="45"/>
      <c r="N938" s="45"/>
    </row>
    <row r="939">
      <c r="K939" s="45"/>
      <c r="L939" s="45"/>
      <c r="M939" s="45"/>
      <c r="N939" s="45"/>
    </row>
    <row r="940">
      <c r="K940" s="45"/>
      <c r="L940" s="45"/>
      <c r="M940" s="45"/>
      <c r="N940" s="45"/>
    </row>
    <row r="941">
      <c r="K941" s="45"/>
      <c r="L941" s="45"/>
      <c r="M941" s="45"/>
      <c r="N941" s="45"/>
    </row>
    <row r="942">
      <c r="K942" s="45"/>
      <c r="L942" s="45"/>
      <c r="M942" s="45"/>
      <c r="N942" s="45"/>
    </row>
    <row r="943">
      <c r="K943" s="45"/>
      <c r="L943" s="45"/>
      <c r="M943" s="45"/>
      <c r="N943" s="45"/>
    </row>
    <row r="944">
      <c r="K944" s="45"/>
      <c r="L944" s="45"/>
      <c r="M944" s="45"/>
      <c r="N944" s="45"/>
    </row>
    <row r="945">
      <c r="K945" s="45"/>
      <c r="L945" s="45"/>
      <c r="M945" s="45"/>
      <c r="N945" s="45"/>
    </row>
    <row r="946">
      <c r="K946" s="45"/>
      <c r="L946" s="45"/>
      <c r="M946" s="45"/>
      <c r="N946" s="45"/>
    </row>
    <row r="947">
      <c r="K947" s="45"/>
      <c r="L947" s="45"/>
      <c r="M947" s="45"/>
      <c r="N947" s="45"/>
    </row>
    <row r="948">
      <c r="K948" s="45"/>
      <c r="L948" s="45"/>
      <c r="M948" s="45"/>
      <c r="N948" s="45"/>
    </row>
    <row r="949">
      <c r="K949" s="45"/>
      <c r="L949" s="45"/>
      <c r="M949" s="45"/>
      <c r="N949" s="45"/>
    </row>
    <row r="950">
      <c r="K950" s="45"/>
      <c r="L950" s="45"/>
      <c r="M950" s="45"/>
      <c r="N950" s="45"/>
    </row>
    <row r="951">
      <c r="K951" s="45"/>
      <c r="L951" s="45"/>
      <c r="M951" s="45"/>
      <c r="N951" s="45"/>
    </row>
    <row r="952">
      <c r="K952" s="45"/>
      <c r="L952" s="45"/>
      <c r="M952" s="45"/>
      <c r="N952" s="45"/>
    </row>
    <row r="953">
      <c r="K953" s="45"/>
      <c r="L953" s="45"/>
      <c r="M953" s="45"/>
      <c r="N953" s="45"/>
    </row>
    <row r="954">
      <c r="K954" s="45"/>
      <c r="L954" s="45"/>
      <c r="M954" s="45"/>
      <c r="N954" s="45"/>
    </row>
    <row r="955">
      <c r="K955" s="45"/>
      <c r="L955" s="45"/>
      <c r="M955" s="45"/>
      <c r="N955" s="45"/>
    </row>
    <row r="956">
      <c r="K956" s="45"/>
      <c r="L956" s="45"/>
      <c r="M956" s="45"/>
      <c r="N956" s="45"/>
    </row>
    <row r="957">
      <c r="K957" s="45"/>
      <c r="L957" s="45"/>
      <c r="M957" s="45"/>
      <c r="N957" s="45"/>
    </row>
    <row r="958">
      <c r="K958" s="45"/>
      <c r="L958" s="45"/>
      <c r="M958" s="45"/>
      <c r="N958" s="45"/>
    </row>
    <row r="959">
      <c r="K959" s="45"/>
      <c r="L959" s="45"/>
      <c r="M959" s="45"/>
      <c r="N959" s="45"/>
    </row>
    <row r="960">
      <c r="K960" s="45"/>
      <c r="L960" s="45"/>
      <c r="M960" s="45"/>
      <c r="N960" s="45"/>
    </row>
    <row r="961">
      <c r="K961" s="45"/>
      <c r="L961" s="45"/>
      <c r="M961" s="45"/>
      <c r="N961" s="45"/>
    </row>
    <row r="962">
      <c r="K962" s="45"/>
      <c r="L962" s="45"/>
      <c r="M962" s="45"/>
      <c r="N962" s="45"/>
    </row>
    <row r="963">
      <c r="K963" s="45"/>
      <c r="L963" s="45"/>
      <c r="M963" s="45"/>
      <c r="N963" s="45"/>
    </row>
    <row r="964">
      <c r="K964" s="45"/>
      <c r="L964" s="45"/>
      <c r="M964" s="45"/>
      <c r="N964" s="45"/>
    </row>
    <row r="965">
      <c r="K965" s="45"/>
      <c r="L965" s="45"/>
      <c r="M965" s="45"/>
      <c r="N965" s="45"/>
    </row>
    <row r="966">
      <c r="K966" s="45"/>
      <c r="L966" s="45"/>
      <c r="M966" s="45"/>
      <c r="N966" s="45"/>
    </row>
    <row r="967">
      <c r="K967" s="45"/>
      <c r="L967" s="45"/>
      <c r="M967" s="45"/>
      <c r="N967" s="45"/>
    </row>
    <row r="968">
      <c r="K968" s="45"/>
      <c r="L968" s="45"/>
      <c r="M968" s="45"/>
      <c r="N968" s="45"/>
    </row>
    <row r="969">
      <c r="K969" s="45"/>
      <c r="L969" s="45"/>
      <c r="M969" s="45"/>
      <c r="N969" s="45"/>
    </row>
    <row r="970">
      <c r="K970" s="45"/>
      <c r="L970" s="45"/>
      <c r="M970" s="45"/>
      <c r="N970" s="45"/>
    </row>
    <row r="971">
      <c r="K971" s="45"/>
      <c r="L971" s="45"/>
      <c r="M971" s="45"/>
      <c r="N971" s="45"/>
    </row>
    <row r="972">
      <c r="K972" s="45"/>
      <c r="L972" s="45"/>
      <c r="M972" s="45"/>
      <c r="N972" s="45"/>
    </row>
    <row r="973">
      <c r="K973" s="45"/>
      <c r="L973" s="45"/>
      <c r="M973" s="45"/>
      <c r="N973" s="45"/>
    </row>
    <row r="974">
      <c r="K974" s="45"/>
      <c r="L974" s="45"/>
      <c r="M974" s="45"/>
      <c r="N974" s="45"/>
    </row>
    <row r="975">
      <c r="K975" s="45"/>
      <c r="L975" s="45"/>
      <c r="M975" s="45"/>
      <c r="N975" s="45"/>
    </row>
    <row r="976">
      <c r="K976" s="45"/>
      <c r="L976" s="45"/>
      <c r="M976" s="45"/>
      <c r="N976" s="45"/>
    </row>
    <row r="977">
      <c r="K977" s="45"/>
      <c r="L977" s="45"/>
      <c r="M977" s="45"/>
      <c r="N977" s="45"/>
    </row>
    <row r="978">
      <c r="K978" s="45"/>
      <c r="L978" s="45"/>
      <c r="M978" s="45"/>
      <c r="N978" s="45"/>
    </row>
    <row r="979">
      <c r="K979" s="45"/>
      <c r="L979" s="45"/>
      <c r="M979" s="45"/>
      <c r="N979" s="45"/>
    </row>
    <row r="980">
      <c r="K980" s="45"/>
      <c r="L980" s="45"/>
      <c r="M980" s="45"/>
      <c r="N980" s="45"/>
    </row>
    <row r="981">
      <c r="K981" s="45"/>
      <c r="L981" s="45"/>
      <c r="M981" s="45"/>
      <c r="N981" s="45"/>
    </row>
    <row r="982">
      <c r="K982" s="45"/>
      <c r="L982" s="45"/>
      <c r="M982" s="45"/>
      <c r="N982" s="45"/>
    </row>
    <row r="983">
      <c r="K983" s="45"/>
      <c r="L983" s="45"/>
      <c r="M983" s="45"/>
      <c r="N983" s="45"/>
    </row>
    <row r="984">
      <c r="K984" s="45"/>
      <c r="L984" s="45"/>
      <c r="M984" s="45"/>
      <c r="N984" s="45"/>
    </row>
    <row r="985">
      <c r="K985" s="45"/>
      <c r="L985" s="45"/>
      <c r="M985" s="45"/>
      <c r="N985" s="45"/>
    </row>
    <row r="986">
      <c r="K986" s="45"/>
      <c r="L986" s="45"/>
      <c r="M986" s="45"/>
      <c r="N986" s="45"/>
    </row>
    <row r="987">
      <c r="K987" s="45"/>
      <c r="L987" s="45"/>
      <c r="M987" s="45"/>
      <c r="N987" s="45"/>
    </row>
    <row r="988">
      <c r="K988" s="45"/>
      <c r="L988" s="45"/>
      <c r="M988" s="45"/>
      <c r="N988" s="45"/>
    </row>
    <row r="989">
      <c r="K989" s="45"/>
      <c r="L989" s="45"/>
      <c r="M989" s="45"/>
      <c r="N989" s="45"/>
    </row>
    <row r="990">
      <c r="K990" s="45"/>
      <c r="L990" s="45"/>
      <c r="M990" s="45"/>
      <c r="N990" s="45"/>
    </row>
    <row r="991">
      <c r="K991" s="45"/>
      <c r="L991" s="45"/>
      <c r="M991" s="45"/>
      <c r="N991" s="45"/>
    </row>
    <row r="992">
      <c r="K992" s="45"/>
      <c r="L992" s="45"/>
      <c r="M992" s="45"/>
      <c r="N992" s="45"/>
    </row>
    <row r="993">
      <c r="K993" s="45"/>
      <c r="L993" s="45"/>
      <c r="M993" s="45"/>
      <c r="N993" s="45"/>
    </row>
    <row r="994">
      <c r="K994" s="45"/>
      <c r="L994" s="45"/>
      <c r="M994" s="45"/>
      <c r="N994" s="45"/>
    </row>
    <row r="995">
      <c r="K995" s="45"/>
      <c r="L995" s="45"/>
      <c r="M995" s="45"/>
      <c r="N995" s="45"/>
    </row>
    <row r="996">
      <c r="K996" s="45"/>
      <c r="L996" s="45"/>
      <c r="M996" s="45"/>
      <c r="N996" s="45"/>
    </row>
    <row r="997">
      <c r="K997" s="45"/>
      <c r="L997" s="45"/>
      <c r="M997" s="45"/>
      <c r="N997" s="45"/>
    </row>
    <row r="998">
      <c r="K998" s="45"/>
      <c r="L998" s="45"/>
      <c r="M998" s="45"/>
      <c r="N998" s="45"/>
    </row>
    <row r="999">
      <c r="K999" s="45"/>
      <c r="L999" s="45"/>
      <c r="M999" s="45"/>
      <c r="N999" s="45"/>
    </row>
    <row r="1000">
      <c r="K1000" s="45"/>
      <c r="L1000" s="45"/>
      <c r="M1000" s="45"/>
      <c r="N1000" s="45"/>
    </row>
  </sheetData>
  <dataValidations>
    <dataValidation type="list" allowBlank="1" sqref="H2:H915">
      <formula1>"Home,Away,TBD"</formula1>
    </dataValidation>
    <dataValidation type="list" allowBlank="1" sqref="M2:M305 M307:M610 M612:M915">
      <formula1>"✅,⌛️,❌"</formula1>
    </dataValidation>
    <dataValidation type="custom" allowBlank="1" showDropDown="1" sqref="C2:C915">
      <formula1>OR(NOT(ISERROR(DATEVALUE(C2))), AND(ISNUMBER(C2), LEFT(CELL("format", C2))="D"))</formula1>
    </dataValidation>
    <dataValidation type="list" allowBlank="1" sqref="E2:E915">
      <formula1>"FH"</formula1>
    </dataValidation>
    <dataValidation type="list" allowBlank="1" sqref="O2:O915">
      <formula1>"✅,⌛️,❌"</formula1>
    </dataValidation>
    <dataValidation type="list" allowBlank="1" sqref="K2:L915 N2:N915">
      <formula1>"✅,⌛️,❌"</formula1>
    </dataValidation>
  </dataValidations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3.75"/>
    <col customWidth="1" min="8" max="8" width="16.75"/>
    <col customWidth="1" min="11" max="11" width="18.5"/>
    <col customWidth="1" min="12" max="14" width="15.63"/>
    <col customWidth="1" min="15" max="15" width="15.38"/>
  </cols>
  <sheetData>
    <row r="1" ht="22.5" customHeight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 t="s">
        <v>5</v>
      </c>
      <c r="G1" s="2" t="s">
        <v>6</v>
      </c>
      <c r="H1" s="2" t="s">
        <v>7</v>
      </c>
      <c r="I1" s="4" t="s">
        <v>8</v>
      </c>
      <c r="J1" s="5" t="s">
        <v>11</v>
      </c>
      <c r="K1" s="23" t="s">
        <v>12</v>
      </c>
      <c r="L1" s="23" t="s">
        <v>13</v>
      </c>
      <c r="M1" s="23" t="s">
        <v>14</v>
      </c>
      <c r="N1" s="24" t="s">
        <v>15</v>
      </c>
      <c r="O1" s="58" t="s">
        <v>17</v>
      </c>
      <c r="P1" s="25" t="s">
        <v>9</v>
      </c>
    </row>
    <row r="2" ht="22.5" customHeight="1">
      <c r="A2" s="6">
        <v>1.0</v>
      </c>
      <c r="B2" s="6" t="str">
        <f>'Master Schedule'!B2</f>
        <v/>
      </c>
      <c r="C2" s="7">
        <v>46235.0</v>
      </c>
      <c r="D2" s="8" t="str">
        <f t="shared" ref="D2:D1000" si="1">text(C2,"dddd")</f>
        <v>Saturday</v>
      </c>
      <c r="E2" s="31"/>
      <c r="F2" s="11"/>
      <c r="G2" s="11"/>
      <c r="H2" s="31"/>
      <c r="I2" s="11"/>
      <c r="J2" s="22"/>
      <c r="K2" s="53" t="s">
        <v>16</v>
      </c>
      <c r="L2" s="53" t="s">
        <v>16</v>
      </c>
      <c r="M2" s="53" t="s">
        <v>16</v>
      </c>
      <c r="N2" s="59" t="s">
        <v>16</v>
      </c>
      <c r="O2" s="60" t="s">
        <v>16</v>
      </c>
      <c r="P2" s="34" t="str">
        <f t="shared" ref="P2:P305" si="2">IF(G2="", "",
   IF(AND(K2="✅", L2="✅", M2="✅", N2="✅", O2="✅"), "✅ Approved",
   IF(OR(K2="❌", L2="❌", M2="❌", N2="❌", O2="❌"), "❌ Denied",
   "⌛️ Pending")))
</f>
        <v/>
      </c>
    </row>
    <row r="3" ht="22.5" customHeight="1">
      <c r="A3" s="6">
        <v>2.0</v>
      </c>
      <c r="B3" s="6" t="str">
        <f>'Master Schedule'!B3</f>
        <v/>
      </c>
      <c r="C3" s="7">
        <v>46236.0</v>
      </c>
      <c r="D3" s="8" t="str">
        <f t="shared" si="1"/>
        <v>Sunday</v>
      </c>
      <c r="E3" s="31"/>
      <c r="F3" s="11"/>
      <c r="G3" s="11"/>
      <c r="H3" s="31"/>
      <c r="I3" s="11"/>
      <c r="J3" s="22"/>
      <c r="K3" s="32"/>
      <c r="L3" s="32"/>
      <c r="M3" s="32"/>
      <c r="N3" s="33"/>
      <c r="O3" s="62"/>
      <c r="P3" s="34" t="str">
        <f t="shared" si="2"/>
        <v/>
      </c>
    </row>
    <row r="4" ht="22.5" customHeight="1">
      <c r="A4" s="6">
        <v>3.0</v>
      </c>
      <c r="B4" s="6" t="str">
        <f>'Master Schedule'!B4</f>
        <v/>
      </c>
      <c r="C4" s="7">
        <v>46237.0</v>
      </c>
      <c r="D4" s="8" t="str">
        <f t="shared" si="1"/>
        <v>Monday</v>
      </c>
      <c r="E4" s="31"/>
      <c r="F4" s="11"/>
      <c r="G4" s="11"/>
      <c r="H4" s="31"/>
      <c r="I4" s="11"/>
      <c r="J4" s="22"/>
      <c r="K4" s="35"/>
      <c r="L4" s="35"/>
      <c r="M4" s="35"/>
      <c r="N4" s="36"/>
      <c r="O4" s="62"/>
      <c r="P4" s="34" t="str">
        <f t="shared" si="2"/>
        <v/>
      </c>
    </row>
    <row r="5" ht="22.5" customHeight="1">
      <c r="A5" s="6">
        <v>4.0</v>
      </c>
      <c r="B5" s="6" t="str">
        <f>'Master Schedule'!B5</f>
        <v/>
      </c>
      <c r="C5" s="7">
        <v>46238.0</v>
      </c>
      <c r="D5" s="8" t="str">
        <f t="shared" si="1"/>
        <v>Tuesday</v>
      </c>
      <c r="E5" s="31"/>
      <c r="F5" s="11"/>
      <c r="G5" s="11"/>
      <c r="H5" s="31"/>
      <c r="I5" s="11"/>
      <c r="J5" s="22"/>
      <c r="K5" s="32"/>
      <c r="L5" s="32"/>
      <c r="M5" s="32"/>
      <c r="N5" s="33"/>
      <c r="O5" s="62"/>
      <c r="P5" s="34" t="str">
        <f t="shared" si="2"/>
        <v/>
      </c>
    </row>
    <row r="6" ht="22.5" customHeight="1">
      <c r="A6" s="6">
        <v>5.0</v>
      </c>
      <c r="B6" s="6" t="str">
        <f>'Master Schedule'!B6</f>
        <v/>
      </c>
      <c r="C6" s="7">
        <v>46239.0</v>
      </c>
      <c r="D6" s="8" t="str">
        <f t="shared" si="1"/>
        <v>Wednesday</v>
      </c>
      <c r="E6" s="31"/>
      <c r="F6" s="11"/>
      <c r="G6" s="11"/>
      <c r="H6" s="31"/>
      <c r="I6" s="11"/>
      <c r="J6" s="22"/>
      <c r="K6" s="35"/>
      <c r="L6" s="35"/>
      <c r="M6" s="35"/>
      <c r="N6" s="36"/>
      <c r="O6" s="62"/>
      <c r="P6" s="34" t="str">
        <f t="shared" si="2"/>
        <v/>
      </c>
    </row>
    <row r="7" ht="22.5" customHeight="1">
      <c r="A7" s="6">
        <v>6.0</v>
      </c>
      <c r="B7" s="6" t="str">
        <f>'Master Schedule'!B7</f>
        <v/>
      </c>
      <c r="C7" s="7">
        <v>46240.0</v>
      </c>
      <c r="D7" s="8" t="str">
        <f t="shared" si="1"/>
        <v>Thursday</v>
      </c>
      <c r="E7" s="31"/>
      <c r="F7" s="11"/>
      <c r="G7" s="11"/>
      <c r="H7" s="31"/>
      <c r="I7" s="11"/>
      <c r="J7" s="22"/>
      <c r="K7" s="32"/>
      <c r="L7" s="32"/>
      <c r="M7" s="32"/>
      <c r="N7" s="33"/>
      <c r="O7" s="62"/>
      <c r="P7" s="34" t="str">
        <f t="shared" si="2"/>
        <v/>
      </c>
    </row>
    <row r="8" ht="22.5" customHeight="1">
      <c r="A8" s="6">
        <v>7.0</v>
      </c>
      <c r="B8" s="6" t="str">
        <f>'Master Schedule'!B8</f>
        <v/>
      </c>
      <c r="C8" s="7">
        <v>46241.0</v>
      </c>
      <c r="D8" s="8" t="str">
        <f t="shared" si="1"/>
        <v>Friday</v>
      </c>
      <c r="E8" s="31"/>
      <c r="F8" s="11"/>
      <c r="G8" s="11"/>
      <c r="H8" s="31"/>
      <c r="I8" s="11"/>
      <c r="J8" s="22"/>
      <c r="K8" s="35"/>
      <c r="L8" s="35"/>
      <c r="M8" s="35"/>
      <c r="N8" s="36"/>
      <c r="O8" s="62"/>
      <c r="P8" s="34" t="str">
        <f t="shared" si="2"/>
        <v/>
      </c>
    </row>
    <row r="9" ht="22.5" customHeight="1">
      <c r="A9" s="6">
        <v>8.0</v>
      </c>
      <c r="B9" s="6" t="str">
        <f>'Master Schedule'!B9</f>
        <v/>
      </c>
      <c r="C9" s="7">
        <v>46242.0</v>
      </c>
      <c r="D9" s="8" t="str">
        <f t="shared" si="1"/>
        <v>Saturday</v>
      </c>
      <c r="E9" s="31"/>
      <c r="F9" s="11"/>
      <c r="G9" s="11"/>
      <c r="H9" s="31"/>
      <c r="I9" s="11"/>
      <c r="J9" s="22"/>
      <c r="K9" s="32"/>
      <c r="L9" s="32"/>
      <c r="M9" s="32"/>
      <c r="N9" s="33"/>
      <c r="O9" s="62"/>
      <c r="P9" s="34" t="str">
        <f t="shared" si="2"/>
        <v/>
      </c>
    </row>
    <row r="10" ht="22.5" customHeight="1">
      <c r="A10" s="6">
        <v>9.0</v>
      </c>
      <c r="B10" s="6" t="str">
        <f>'Master Schedule'!B10</f>
        <v/>
      </c>
      <c r="C10" s="7">
        <v>46243.0</v>
      </c>
      <c r="D10" s="8" t="str">
        <f t="shared" si="1"/>
        <v>Sunday</v>
      </c>
      <c r="E10" s="31"/>
      <c r="F10" s="11"/>
      <c r="G10" s="11"/>
      <c r="H10" s="31"/>
      <c r="I10" s="11"/>
      <c r="J10" s="22"/>
      <c r="K10" s="35"/>
      <c r="L10" s="35"/>
      <c r="M10" s="35"/>
      <c r="N10" s="36"/>
      <c r="O10" s="62"/>
      <c r="P10" s="34" t="str">
        <f t="shared" si="2"/>
        <v/>
      </c>
    </row>
    <row r="11" ht="22.5" customHeight="1">
      <c r="A11" s="6">
        <v>10.0</v>
      </c>
      <c r="B11" s="6" t="str">
        <f>'Master Schedule'!B11</f>
        <v/>
      </c>
      <c r="C11" s="7">
        <v>46244.0</v>
      </c>
      <c r="D11" s="8" t="str">
        <f t="shared" si="1"/>
        <v>Monday</v>
      </c>
      <c r="E11" s="31"/>
      <c r="F11" s="11"/>
      <c r="G11" s="11"/>
      <c r="H11" s="31"/>
      <c r="I11" s="11"/>
      <c r="J11" s="22"/>
      <c r="K11" s="32"/>
      <c r="L11" s="32"/>
      <c r="M11" s="32"/>
      <c r="N11" s="33"/>
      <c r="O11" s="62"/>
      <c r="P11" s="34" t="str">
        <f t="shared" si="2"/>
        <v/>
      </c>
    </row>
    <row r="12" ht="22.5" customHeight="1">
      <c r="A12" s="6">
        <v>11.0</v>
      </c>
      <c r="B12" s="6" t="str">
        <f>'Master Schedule'!B12</f>
        <v/>
      </c>
      <c r="C12" s="7">
        <v>46245.0</v>
      </c>
      <c r="D12" s="8" t="str">
        <f t="shared" si="1"/>
        <v>Tuesday</v>
      </c>
      <c r="E12" s="31"/>
      <c r="F12" s="11"/>
      <c r="G12" s="11"/>
      <c r="H12" s="31"/>
      <c r="I12" s="11"/>
      <c r="J12" s="22"/>
      <c r="K12" s="35"/>
      <c r="L12" s="35"/>
      <c r="M12" s="35"/>
      <c r="N12" s="36"/>
      <c r="O12" s="62"/>
      <c r="P12" s="34" t="str">
        <f t="shared" si="2"/>
        <v/>
      </c>
    </row>
    <row r="13" ht="22.5" customHeight="1">
      <c r="A13" s="6">
        <v>12.0</v>
      </c>
      <c r="B13" s="6" t="str">
        <f>'Master Schedule'!B13</f>
        <v/>
      </c>
      <c r="C13" s="7">
        <v>46246.0</v>
      </c>
      <c r="D13" s="8" t="str">
        <f t="shared" si="1"/>
        <v>Wednesday</v>
      </c>
      <c r="E13" s="31"/>
      <c r="F13" s="11"/>
      <c r="G13" s="11"/>
      <c r="H13" s="31"/>
      <c r="I13" s="11"/>
      <c r="J13" s="22"/>
      <c r="K13" s="32"/>
      <c r="L13" s="32"/>
      <c r="M13" s="32"/>
      <c r="N13" s="33"/>
      <c r="O13" s="62"/>
      <c r="P13" s="34" t="str">
        <f t="shared" si="2"/>
        <v/>
      </c>
    </row>
    <row r="14" ht="22.5" customHeight="1">
      <c r="A14" s="6">
        <v>13.0</v>
      </c>
      <c r="B14" s="6" t="str">
        <f>'Master Schedule'!B14</f>
        <v/>
      </c>
      <c r="C14" s="7">
        <v>46247.0</v>
      </c>
      <c r="D14" s="8" t="str">
        <f t="shared" si="1"/>
        <v>Thursday</v>
      </c>
      <c r="E14" s="31"/>
      <c r="F14" s="11"/>
      <c r="G14" s="11"/>
      <c r="H14" s="31"/>
      <c r="I14" s="11"/>
      <c r="J14" s="22"/>
      <c r="K14" s="35"/>
      <c r="L14" s="35"/>
      <c r="M14" s="35"/>
      <c r="N14" s="36"/>
      <c r="O14" s="62"/>
      <c r="P14" s="34" t="str">
        <f t="shared" si="2"/>
        <v/>
      </c>
    </row>
    <row r="15" ht="22.5" customHeight="1">
      <c r="A15" s="6">
        <v>14.0</v>
      </c>
      <c r="B15" s="6" t="str">
        <f>'Master Schedule'!B15</f>
        <v/>
      </c>
      <c r="C15" s="7">
        <v>46248.0</v>
      </c>
      <c r="D15" s="8" t="str">
        <f t="shared" si="1"/>
        <v>Friday</v>
      </c>
      <c r="E15" s="31"/>
      <c r="F15" s="11"/>
      <c r="G15" s="11"/>
      <c r="H15" s="31"/>
      <c r="I15" s="11"/>
      <c r="J15" s="22"/>
      <c r="K15" s="32"/>
      <c r="L15" s="32"/>
      <c r="M15" s="32"/>
      <c r="N15" s="33"/>
      <c r="O15" s="62"/>
      <c r="P15" s="34" t="str">
        <f t="shared" si="2"/>
        <v/>
      </c>
    </row>
    <row r="16" ht="22.5" customHeight="1">
      <c r="A16" s="6">
        <v>15.0</v>
      </c>
      <c r="B16" s="6" t="str">
        <f>'Master Schedule'!B16</f>
        <v/>
      </c>
      <c r="C16" s="7">
        <v>46249.0</v>
      </c>
      <c r="D16" s="8" t="str">
        <f t="shared" si="1"/>
        <v>Saturday</v>
      </c>
      <c r="E16" s="31"/>
      <c r="F16" s="11"/>
      <c r="G16" s="11"/>
      <c r="H16" s="31"/>
      <c r="I16" s="11"/>
      <c r="J16" s="22"/>
      <c r="K16" s="35"/>
      <c r="L16" s="35"/>
      <c r="M16" s="35"/>
      <c r="N16" s="36"/>
      <c r="O16" s="62"/>
      <c r="P16" s="34" t="str">
        <f t="shared" si="2"/>
        <v/>
      </c>
    </row>
    <row r="17" ht="22.5" customHeight="1">
      <c r="A17" s="6">
        <v>16.0</v>
      </c>
      <c r="B17" s="6" t="str">
        <f>'Master Schedule'!B17</f>
        <v/>
      </c>
      <c r="C17" s="7">
        <v>46250.0</v>
      </c>
      <c r="D17" s="8" t="str">
        <f t="shared" si="1"/>
        <v>Sunday</v>
      </c>
      <c r="E17" s="31"/>
      <c r="F17" s="11"/>
      <c r="G17" s="11"/>
      <c r="H17" s="31"/>
      <c r="I17" s="11"/>
      <c r="J17" s="22"/>
      <c r="K17" s="32"/>
      <c r="L17" s="32"/>
      <c r="M17" s="32"/>
      <c r="N17" s="33"/>
      <c r="O17" s="62"/>
      <c r="P17" s="34" t="str">
        <f t="shared" si="2"/>
        <v/>
      </c>
    </row>
    <row r="18" ht="22.5" customHeight="1">
      <c r="A18" s="6">
        <v>17.0</v>
      </c>
      <c r="B18" s="6" t="str">
        <f>'Master Schedule'!B18</f>
        <v/>
      </c>
      <c r="C18" s="7">
        <v>46251.0</v>
      </c>
      <c r="D18" s="8" t="str">
        <f t="shared" si="1"/>
        <v>Monday</v>
      </c>
      <c r="E18" s="31"/>
      <c r="F18" s="11"/>
      <c r="G18" s="11"/>
      <c r="H18" s="31"/>
      <c r="I18" s="11"/>
      <c r="J18" s="22"/>
      <c r="K18" s="35"/>
      <c r="L18" s="35"/>
      <c r="M18" s="35"/>
      <c r="N18" s="36"/>
      <c r="O18" s="62"/>
      <c r="P18" s="34" t="str">
        <f t="shared" si="2"/>
        <v/>
      </c>
    </row>
    <row r="19" ht="22.5" customHeight="1">
      <c r="A19" s="6">
        <v>18.0</v>
      </c>
      <c r="B19" s="6" t="str">
        <f>'Master Schedule'!B19</f>
        <v/>
      </c>
      <c r="C19" s="7">
        <v>46252.0</v>
      </c>
      <c r="D19" s="8" t="str">
        <f t="shared" si="1"/>
        <v>Tuesday</v>
      </c>
      <c r="E19" s="31"/>
      <c r="F19" s="11"/>
      <c r="G19" s="11"/>
      <c r="H19" s="31"/>
      <c r="I19" s="11"/>
      <c r="J19" s="22"/>
      <c r="K19" s="32"/>
      <c r="L19" s="32"/>
      <c r="M19" s="32"/>
      <c r="N19" s="33"/>
      <c r="O19" s="62"/>
      <c r="P19" s="34" t="str">
        <f t="shared" si="2"/>
        <v/>
      </c>
    </row>
    <row r="20" ht="22.5" customHeight="1">
      <c r="A20" s="6">
        <v>19.0</v>
      </c>
      <c r="B20" s="6" t="str">
        <f>'Master Schedule'!B20</f>
        <v/>
      </c>
      <c r="C20" s="7">
        <v>46253.0</v>
      </c>
      <c r="D20" s="8" t="str">
        <f t="shared" si="1"/>
        <v>Wednesday</v>
      </c>
      <c r="E20" s="31"/>
      <c r="F20" s="11"/>
      <c r="G20" s="11"/>
      <c r="H20" s="31"/>
      <c r="I20" s="11"/>
      <c r="J20" s="22"/>
      <c r="K20" s="35"/>
      <c r="L20" s="35"/>
      <c r="M20" s="35"/>
      <c r="N20" s="36"/>
      <c r="O20" s="62"/>
      <c r="P20" s="34" t="str">
        <f t="shared" si="2"/>
        <v/>
      </c>
    </row>
    <row r="21" ht="22.5" customHeight="1">
      <c r="A21" s="6">
        <v>20.0</v>
      </c>
      <c r="B21" s="6" t="str">
        <f>'Master Schedule'!B21</f>
        <v/>
      </c>
      <c r="C21" s="7">
        <v>46254.0</v>
      </c>
      <c r="D21" s="8" t="str">
        <f t="shared" si="1"/>
        <v>Thursday</v>
      </c>
      <c r="E21" s="31"/>
      <c r="F21" s="11"/>
      <c r="G21" s="11"/>
      <c r="H21" s="31"/>
      <c r="I21" s="11"/>
      <c r="J21" s="22"/>
      <c r="K21" s="32"/>
      <c r="L21" s="32"/>
      <c r="M21" s="32"/>
      <c r="N21" s="33"/>
      <c r="O21" s="62"/>
      <c r="P21" s="34" t="str">
        <f t="shared" si="2"/>
        <v/>
      </c>
    </row>
    <row r="22" ht="22.5" customHeight="1">
      <c r="A22" s="6">
        <v>21.0</v>
      </c>
      <c r="B22" s="6" t="str">
        <f>'Master Schedule'!B22</f>
        <v/>
      </c>
      <c r="C22" s="7">
        <v>46255.0</v>
      </c>
      <c r="D22" s="8" t="str">
        <f t="shared" si="1"/>
        <v>Friday</v>
      </c>
      <c r="E22" s="31"/>
      <c r="F22" s="11"/>
      <c r="G22" s="11"/>
      <c r="H22" s="31"/>
      <c r="I22" s="11"/>
      <c r="J22" s="22"/>
      <c r="K22" s="35"/>
      <c r="L22" s="35"/>
      <c r="M22" s="35"/>
      <c r="N22" s="36"/>
      <c r="O22" s="62"/>
      <c r="P22" s="34" t="str">
        <f t="shared" si="2"/>
        <v/>
      </c>
    </row>
    <row r="23" ht="22.5" customHeight="1">
      <c r="A23" s="6">
        <v>22.0</v>
      </c>
      <c r="B23" s="6" t="str">
        <f>'Master Schedule'!B23</f>
        <v/>
      </c>
      <c r="C23" s="7">
        <v>46256.0</v>
      </c>
      <c r="D23" s="8" t="str">
        <f t="shared" si="1"/>
        <v>Saturday</v>
      </c>
      <c r="E23" s="31"/>
      <c r="F23" s="11"/>
      <c r="G23" s="11"/>
      <c r="H23" s="31"/>
      <c r="I23" s="11"/>
      <c r="J23" s="22"/>
      <c r="K23" s="32"/>
      <c r="L23" s="32"/>
      <c r="M23" s="32"/>
      <c r="N23" s="33"/>
      <c r="O23" s="62"/>
      <c r="P23" s="34" t="str">
        <f t="shared" si="2"/>
        <v/>
      </c>
    </row>
    <row r="24" ht="22.5" customHeight="1">
      <c r="A24" s="6">
        <v>23.0</v>
      </c>
      <c r="B24" s="6" t="str">
        <f>'Master Schedule'!B24</f>
        <v/>
      </c>
      <c r="C24" s="7">
        <v>46257.0</v>
      </c>
      <c r="D24" s="8" t="str">
        <f t="shared" si="1"/>
        <v>Sunday</v>
      </c>
      <c r="E24" s="31"/>
      <c r="F24" s="11"/>
      <c r="G24" s="11"/>
      <c r="H24" s="31"/>
      <c r="I24" s="11"/>
      <c r="J24" s="22"/>
      <c r="K24" s="35"/>
      <c r="L24" s="35"/>
      <c r="M24" s="35"/>
      <c r="N24" s="36"/>
      <c r="O24" s="62"/>
      <c r="P24" s="34" t="str">
        <f t="shared" si="2"/>
        <v/>
      </c>
    </row>
    <row r="25" ht="22.5" customHeight="1">
      <c r="A25" s="6">
        <v>24.0</v>
      </c>
      <c r="B25" s="6" t="str">
        <f>'Master Schedule'!B25</f>
        <v/>
      </c>
      <c r="C25" s="7">
        <v>46258.0</v>
      </c>
      <c r="D25" s="8" t="str">
        <f t="shared" si="1"/>
        <v>Monday</v>
      </c>
      <c r="E25" s="31"/>
      <c r="F25" s="11"/>
      <c r="G25" s="11"/>
      <c r="H25" s="31"/>
      <c r="I25" s="11"/>
      <c r="J25" s="22"/>
      <c r="K25" s="32"/>
      <c r="L25" s="32"/>
      <c r="M25" s="32"/>
      <c r="N25" s="33"/>
      <c r="O25" s="62"/>
      <c r="P25" s="34" t="str">
        <f t="shared" si="2"/>
        <v/>
      </c>
    </row>
    <row r="26" ht="22.5" customHeight="1">
      <c r="A26" s="6">
        <v>25.0</v>
      </c>
      <c r="B26" s="6" t="str">
        <f>'Master Schedule'!B26</f>
        <v/>
      </c>
      <c r="C26" s="7">
        <v>46259.0</v>
      </c>
      <c r="D26" s="8" t="str">
        <f t="shared" si="1"/>
        <v>Tuesday</v>
      </c>
      <c r="E26" s="31"/>
      <c r="F26" s="11"/>
      <c r="G26" s="11"/>
      <c r="H26" s="31"/>
      <c r="I26" s="11"/>
      <c r="J26" s="22"/>
      <c r="K26" s="35"/>
      <c r="L26" s="35"/>
      <c r="M26" s="35"/>
      <c r="N26" s="36"/>
      <c r="O26" s="62"/>
      <c r="P26" s="34" t="str">
        <f t="shared" si="2"/>
        <v/>
      </c>
    </row>
    <row r="27" ht="22.5" customHeight="1">
      <c r="A27" s="6">
        <v>26.0</v>
      </c>
      <c r="B27" s="6" t="str">
        <f>'Master Schedule'!B27</f>
        <v/>
      </c>
      <c r="C27" s="7">
        <v>46260.0</v>
      </c>
      <c r="D27" s="8" t="str">
        <f t="shared" si="1"/>
        <v>Wednesday</v>
      </c>
      <c r="E27" s="31"/>
      <c r="F27" s="11"/>
      <c r="G27" s="11"/>
      <c r="H27" s="31"/>
      <c r="I27" s="11"/>
      <c r="J27" s="22"/>
      <c r="K27" s="32"/>
      <c r="L27" s="32"/>
      <c r="M27" s="32"/>
      <c r="N27" s="33"/>
      <c r="O27" s="62"/>
      <c r="P27" s="34" t="str">
        <f t="shared" si="2"/>
        <v/>
      </c>
    </row>
    <row r="28" ht="22.5" customHeight="1">
      <c r="A28" s="6">
        <v>27.0</v>
      </c>
      <c r="B28" s="6" t="str">
        <f>'Master Schedule'!B28</f>
        <v/>
      </c>
      <c r="C28" s="7">
        <v>46261.0</v>
      </c>
      <c r="D28" s="8" t="str">
        <f t="shared" si="1"/>
        <v>Thursday</v>
      </c>
      <c r="E28" s="31"/>
      <c r="F28" s="11"/>
      <c r="G28" s="11"/>
      <c r="H28" s="31"/>
      <c r="I28" s="11"/>
      <c r="J28" s="22"/>
      <c r="K28" s="35"/>
      <c r="L28" s="35"/>
      <c r="M28" s="35"/>
      <c r="N28" s="36"/>
      <c r="O28" s="62"/>
      <c r="P28" s="34" t="str">
        <f t="shared" si="2"/>
        <v/>
      </c>
    </row>
    <row r="29" ht="22.5" customHeight="1">
      <c r="A29" s="6">
        <v>28.0</v>
      </c>
      <c r="B29" s="6" t="str">
        <f>'Master Schedule'!B29</f>
        <v/>
      </c>
      <c r="C29" s="7">
        <v>46262.0</v>
      </c>
      <c r="D29" s="8" t="str">
        <f t="shared" si="1"/>
        <v>Friday</v>
      </c>
      <c r="E29" s="31"/>
      <c r="F29" s="11"/>
      <c r="G29" s="11"/>
      <c r="H29" s="31"/>
      <c r="I29" s="11"/>
      <c r="J29" s="22"/>
      <c r="K29" s="32"/>
      <c r="L29" s="32"/>
      <c r="M29" s="32"/>
      <c r="N29" s="33"/>
      <c r="O29" s="62"/>
      <c r="P29" s="34" t="str">
        <f t="shared" si="2"/>
        <v/>
      </c>
    </row>
    <row r="30" ht="22.5" customHeight="1">
      <c r="A30" s="6">
        <v>29.0</v>
      </c>
      <c r="B30" s="6" t="str">
        <f>'Master Schedule'!B30</f>
        <v/>
      </c>
      <c r="C30" s="7">
        <v>46263.0</v>
      </c>
      <c r="D30" s="8" t="str">
        <f t="shared" si="1"/>
        <v>Saturday</v>
      </c>
      <c r="E30" s="31"/>
      <c r="F30" s="11"/>
      <c r="G30" s="11"/>
      <c r="H30" s="31"/>
      <c r="I30" s="11"/>
      <c r="J30" s="22"/>
      <c r="K30" s="35"/>
      <c r="L30" s="35"/>
      <c r="M30" s="35"/>
      <c r="N30" s="36"/>
      <c r="O30" s="62"/>
      <c r="P30" s="34" t="str">
        <f t="shared" si="2"/>
        <v/>
      </c>
    </row>
    <row r="31" ht="22.5" customHeight="1">
      <c r="A31" s="6">
        <v>30.0</v>
      </c>
      <c r="B31" s="6" t="str">
        <f>'Master Schedule'!B31</f>
        <v/>
      </c>
      <c r="C31" s="7">
        <v>46264.0</v>
      </c>
      <c r="D31" s="8" t="str">
        <f t="shared" si="1"/>
        <v>Sunday</v>
      </c>
      <c r="E31" s="31"/>
      <c r="F31" s="11"/>
      <c r="G31" s="11"/>
      <c r="H31" s="31"/>
      <c r="I31" s="11"/>
      <c r="J31" s="22"/>
      <c r="K31" s="32"/>
      <c r="L31" s="32"/>
      <c r="M31" s="32"/>
      <c r="N31" s="33"/>
      <c r="O31" s="62"/>
      <c r="P31" s="34" t="str">
        <f t="shared" si="2"/>
        <v/>
      </c>
    </row>
    <row r="32" ht="22.5" customHeight="1">
      <c r="A32" s="6">
        <v>31.0</v>
      </c>
      <c r="B32" s="6" t="str">
        <f>'Master Schedule'!B32</f>
        <v/>
      </c>
      <c r="C32" s="7">
        <v>46265.0</v>
      </c>
      <c r="D32" s="8" t="str">
        <f t="shared" si="1"/>
        <v>Monday</v>
      </c>
      <c r="E32" s="31"/>
      <c r="F32" s="11"/>
      <c r="G32" s="11"/>
      <c r="H32" s="31"/>
      <c r="I32" s="11"/>
      <c r="J32" s="22"/>
      <c r="K32" s="35"/>
      <c r="L32" s="35"/>
      <c r="M32" s="35"/>
      <c r="N32" s="36"/>
      <c r="O32" s="62"/>
      <c r="P32" s="34" t="str">
        <f t="shared" si="2"/>
        <v/>
      </c>
    </row>
    <row r="33" ht="22.5" customHeight="1">
      <c r="A33" s="6">
        <v>32.0</v>
      </c>
      <c r="B33" s="6" t="str">
        <f>'Master Schedule'!B33</f>
        <v/>
      </c>
      <c r="C33" s="7">
        <v>46266.0</v>
      </c>
      <c r="D33" s="8" t="str">
        <f t="shared" si="1"/>
        <v>Tuesday</v>
      </c>
      <c r="E33" s="31"/>
      <c r="F33" s="11"/>
      <c r="G33" s="11"/>
      <c r="H33" s="31"/>
      <c r="I33" s="11"/>
      <c r="J33" s="22"/>
      <c r="K33" s="32"/>
      <c r="L33" s="32"/>
      <c r="M33" s="32"/>
      <c r="N33" s="33"/>
      <c r="O33" s="62"/>
      <c r="P33" s="34" t="str">
        <f t="shared" si="2"/>
        <v/>
      </c>
    </row>
    <row r="34" ht="22.5" customHeight="1">
      <c r="A34" s="6">
        <v>33.0</v>
      </c>
      <c r="B34" s="6" t="str">
        <f>'Master Schedule'!B34</f>
        <v/>
      </c>
      <c r="C34" s="7">
        <v>46267.0</v>
      </c>
      <c r="D34" s="8" t="str">
        <f t="shared" si="1"/>
        <v>Wednesday</v>
      </c>
      <c r="E34" s="31"/>
      <c r="F34" s="11"/>
      <c r="G34" s="11"/>
      <c r="H34" s="31"/>
      <c r="I34" s="11"/>
      <c r="J34" s="22"/>
      <c r="K34" s="35"/>
      <c r="L34" s="35"/>
      <c r="M34" s="35"/>
      <c r="N34" s="36"/>
      <c r="O34" s="62"/>
      <c r="P34" s="34" t="str">
        <f t="shared" si="2"/>
        <v/>
      </c>
    </row>
    <row r="35" ht="22.5" customHeight="1">
      <c r="A35" s="6">
        <v>34.0</v>
      </c>
      <c r="B35" s="6" t="str">
        <f>'Master Schedule'!B35</f>
        <v/>
      </c>
      <c r="C35" s="7">
        <v>46268.0</v>
      </c>
      <c r="D35" s="8" t="str">
        <f t="shared" si="1"/>
        <v>Thursday</v>
      </c>
      <c r="E35" s="31"/>
      <c r="F35" s="11"/>
      <c r="G35" s="11"/>
      <c r="H35" s="31"/>
      <c r="I35" s="11"/>
      <c r="J35" s="22"/>
      <c r="K35" s="32"/>
      <c r="L35" s="32"/>
      <c r="M35" s="32"/>
      <c r="N35" s="33"/>
      <c r="O35" s="62"/>
      <c r="P35" s="34" t="str">
        <f t="shared" si="2"/>
        <v/>
      </c>
    </row>
    <row r="36" ht="22.5" customHeight="1">
      <c r="A36" s="6">
        <v>35.0</v>
      </c>
      <c r="B36" s="6" t="str">
        <f>'Master Schedule'!B36</f>
        <v/>
      </c>
      <c r="C36" s="7">
        <v>46269.0</v>
      </c>
      <c r="D36" s="8" t="str">
        <f t="shared" si="1"/>
        <v>Friday</v>
      </c>
      <c r="E36" s="31"/>
      <c r="F36" s="11"/>
      <c r="G36" s="11"/>
      <c r="H36" s="31"/>
      <c r="I36" s="11"/>
      <c r="J36" s="22"/>
      <c r="K36" s="35"/>
      <c r="L36" s="35"/>
      <c r="M36" s="35"/>
      <c r="N36" s="36"/>
      <c r="O36" s="62"/>
      <c r="P36" s="34" t="str">
        <f t="shared" si="2"/>
        <v/>
      </c>
    </row>
    <row r="37" ht="22.5" customHeight="1">
      <c r="A37" s="6">
        <v>36.0</v>
      </c>
      <c r="B37" s="6" t="str">
        <f>'Master Schedule'!B37</f>
        <v/>
      </c>
      <c r="C37" s="7">
        <v>46270.0</v>
      </c>
      <c r="D37" s="8" t="str">
        <f t="shared" si="1"/>
        <v>Saturday</v>
      </c>
      <c r="E37" s="31"/>
      <c r="F37" s="11"/>
      <c r="G37" s="11"/>
      <c r="H37" s="31"/>
      <c r="I37" s="11"/>
      <c r="J37" s="22"/>
      <c r="K37" s="32"/>
      <c r="L37" s="32"/>
      <c r="M37" s="32"/>
      <c r="N37" s="33"/>
      <c r="O37" s="62"/>
      <c r="P37" s="34" t="str">
        <f t="shared" si="2"/>
        <v/>
      </c>
    </row>
    <row r="38" ht="22.5" customHeight="1">
      <c r="A38" s="6">
        <v>37.0</v>
      </c>
      <c r="B38" s="6" t="str">
        <f>'Master Schedule'!B38</f>
        <v/>
      </c>
      <c r="C38" s="7">
        <v>46271.0</v>
      </c>
      <c r="D38" s="8" t="str">
        <f t="shared" si="1"/>
        <v>Sunday</v>
      </c>
      <c r="E38" s="31"/>
      <c r="F38" s="11"/>
      <c r="G38" s="11"/>
      <c r="H38" s="31"/>
      <c r="I38" s="11"/>
      <c r="J38" s="22"/>
      <c r="K38" s="35"/>
      <c r="L38" s="35"/>
      <c r="M38" s="35"/>
      <c r="N38" s="36"/>
      <c r="O38" s="62"/>
      <c r="P38" s="34" t="str">
        <f t="shared" si="2"/>
        <v/>
      </c>
    </row>
    <row r="39" ht="22.5" customHeight="1">
      <c r="A39" s="6">
        <v>38.0</v>
      </c>
      <c r="B39" s="6" t="str">
        <f>'Master Schedule'!B39</f>
        <v/>
      </c>
      <c r="C39" s="7">
        <v>46272.0</v>
      </c>
      <c r="D39" s="8" t="str">
        <f t="shared" si="1"/>
        <v>Monday</v>
      </c>
      <c r="E39" s="31"/>
      <c r="F39" s="11"/>
      <c r="G39" s="11"/>
      <c r="H39" s="31"/>
      <c r="I39" s="11"/>
      <c r="J39" s="22"/>
      <c r="K39" s="32"/>
      <c r="L39" s="32"/>
      <c r="M39" s="32"/>
      <c r="N39" s="33"/>
      <c r="O39" s="62"/>
      <c r="P39" s="34" t="str">
        <f t="shared" si="2"/>
        <v/>
      </c>
    </row>
    <row r="40" ht="22.5" customHeight="1">
      <c r="A40" s="6">
        <v>39.0</v>
      </c>
      <c r="B40" s="6" t="str">
        <f>'Master Schedule'!B40</f>
        <v/>
      </c>
      <c r="C40" s="7">
        <v>46273.0</v>
      </c>
      <c r="D40" s="8" t="str">
        <f t="shared" si="1"/>
        <v>Tuesday</v>
      </c>
      <c r="E40" s="31"/>
      <c r="F40" s="11"/>
      <c r="G40" s="11"/>
      <c r="H40" s="31"/>
      <c r="I40" s="11"/>
      <c r="J40" s="22"/>
      <c r="K40" s="35"/>
      <c r="L40" s="35"/>
      <c r="M40" s="35"/>
      <c r="N40" s="36"/>
      <c r="O40" s="62"/>
      <c r="P40" s="34" t="str">
        <f t="shared" si="2"/>
        <v/>
      </c>
    </row>
    <row r="41" ht="22.5" customHeight="1">
      <c r="A41" s="6">
        <v>40.0</v>
      </c>
      <c r="B41" s="6" t="str">
        <f>'Master Schedule'!B41</f>
        <v/>
      </c>
      <c r="C41" s="7">
        <v>46274.0</v>
      </c>
      <c r="D41" s="8" t="str">
        <f t="shared" si="1"/>
        <v>Wednesday</v>
      </c>
      <c r="E41" s="31"/>
      <c r="F41" s="11"/>
      <c r="G41" s="11"/>
      <c r="H41" s="31"/>
      <c r="I41" s="11"/>
      <c r="J41" s="22"/>
      <c r="K41" s="32"/>
      <c r="L41" s="32"/>
      <c r="M41" s="32"/>
      <c r="N41" s="33"/>
      <c r="O41" s="62"/>
      <c r="P41" s="34" t="str">
        <f t="shared" si="2"/>
        <v/>
      </c>
    </row>
    <row r="42" ht="22.5" customHeight="1">
      <c r="A42" s="6">
        <v>41.0</v>
      </c>
      <c r="B42" s="6" t="str">
        <f>'Master Schedule'!B42</f>
        <v/>
      </c>
      <c r="C42" s="7">
        <v>46275.0</v>
      </c>
      <c r="D42" s="8" t="str">
        <f t="shared" si="1"/>
        <v>Thursday</v>
      </c>
      <c r="E42" s="31"/>
      <c r="F42" s="11"/>
      <c r="G42" s="11"/>
      <c r="H42" s="31"/>
      <c r="I42" s="11"/>
      <c r="J42" s="22"/>
      <c r="K42" s="35"/>
      <c r="L42" s="35"/>
      <c r="M42" s="35"/>
      <c r="N42" s="36"/>
      <c r="O42" s="62"/>
      <c r="P42" s="34" t="str">
        <f t="shared" si="2"/>
        <v/>
      </c>
    </row>
    <row r="43" ht="22.5" customHeight="1">
      <c r="A43" s="6">
        <v>42.0</v>
      </c>
      <c r="B43" s="6" t="str">
        <f>'Master Schedule'!B43</f>
        <v/>
      </c>
      <c r="C43" s="7">
        <v>46276.0</v>
      </c>
      <c r="D43" s="8" t="str">
        <f t="shared" si="1"/>
        <v>Friday</v>
      </c>
      <c r="E43" s="31"/>
      <c r="F43" s="11"/>
      <c r="G43" s="11"/>
      <c r="H43" s="31"/>
      <c r="I43" s="11"/>
      <c r="J43" s="22"/>
      <c r="K43" s="32"/>
      <c r="L43" s="32"/>
      <c r="M43" s="32"/>
      <c r="N43" s="33"/>
      <c r="O43" s="62"/>
      <c r="P43" s="34" t="str">
        <f t="shared" si="2"/>
        <v/>
      </c>
    </row>
    <row r="44" ht="22.5" customHeight="1">
      <c r="A44" s="6">
        <v>43.0</v>
      </c>
      <c r="B44" s="6" t="str">
        <f>'Master Schedule'!B44</f>
        <v/>
      </c>
      <c r="C44" s="7">
        <v>46277.0</v>
      </c>
      <c r="D44" s="8" t="str">
        <f t="shared" si="1"/>
        <v>Saturday</v>
      </c>
      <c r="E44" s="31"/>
      <c r="F44" s="11"/>
      <c r="G44" s="11"/>
      <c r="H44" s="31"/>
      <c r="I44" s="11"/>
      <c r="J44" s="22"/>
      <c r="K44" s="35"/>
      <c r="L44" s="35"/>
      <c r="M44" s="35"/>
      <c r="N44" s="36"/>
      <c r="O44" s="62"/>
      <c r="P44" s="34" t="str">
        <f t="shared" si="2"/>
        <v/>
      </c>
    </row>
    <row r="45" ht="22.5" customHeight="1">
      <c r="A45" s="6">
        <v>44.0</v>
      </c>
      <c r="B45" s="6" t="str">
        <f>'Master Schedule'!B45</f>
        <v/>
      </c>
      <c r="C45" s="7">
        <v>46278.0</v>
      </c>
      <c r="D45" s="8" t="str">
        <f t="shared" si="1"/>
        <v>Sunday</v>
      </c>
      <c r="E45" s="31"/>
      <c r="F45" s="11"/>
      <c r="G45" s="11"/>
      <c r="H45" s="31"/>
      <c r="I45" s="11"/>
      <c r="J45" s="22"/>
      <c r="K45" s="32"/>
      <c r="L45" s="32"/>
      <c r="M45" s="32"/>
      <c r="N45" s="33"/>
      <c r="O45" s="62"/>
      <c r="P45" s="34" t="str">
        <f t="shared" si="2"/>
        <v/>
      </c>
    </row>
    <row r="46" ht="22.5" customHeight="1">
      <c r="A46" s="6">
        <v>45.0</v>
      </c>
      <c r="B46" s="6" t="str">
        <f>'Master Schedule'!B46</f>
        <v/>
      </c>
      <c r="C46" s="7">
        <v>46279.0</v>
      </c>
      <c r="D46" s="8" t="str">
        <f t="shared" si="1"/>
        <v>Monday</v>
      </c>
      <c r="E46" s="31"/>
      <c r="F46" s="11"/>
      <c r="G46" s="11"/>
      <c r="H46" s="31"/>
      <c r="I46" s="11"/>
      <c r="J46" s="22"/>
      <c r="K46" s="35"/>
      <c r="L46" s="35"/>
      <c r="M46" s="35"/>
      <c r="N46" s="36"/>
      <c r="O46" s="62"/>
      <c r="P46" s="34" t="str">
        <f t="shared" si="2"/>
        <v/>
      </c>
    </row>
    <row r="47" ht="22.5" customHeight="1">
      <c r="A47" s="6">
        <v>46.0</v>
      </c>
      <c r="B47" s="6" t="str">
        <f>'Master Schedule'!B47</f>
        <v/>
      </c>
      <c r="C47" s="7">
        <v>46280.0</v>
      </c>
      <c r="D47" s="8" t="str">
        <f t="shared" si="1"/>
        <v>Tuesday</v>
      </c>
      <c r="E47" s="31"/>
      <c r="F47" s="11"/>
      <c r="G47" s="11"/>
      <c r="H47" s="31"/>
      <c r="I47" s="11"/>
      <c r="J47" s="22"/>
      <c r="K47" s="32"/>
      <c r="L47" s="32"/>
      <c r="M47" s="32"/>
      <c r="N47" s="33"/>
      <c r="O47" s="62"/>
      <c r="P47" s="34" t="str">
        <f t="shared" si="2"/>
        <v/>
      </c>
    </row>
    <row r="48" ht="22.5" customHeight="1">
      <c r="A48" s="6">
        <v>47.0</v>
      </c>
      <c r="B48" s="6" t="str">
        <f>'Master Schedule'!B48</f>
        <v/>
      </c>
      <c r="C48" s="7">
        <v>46281.0</v>
      </c>
      <c r="D48" s="8" t="str">
        <f t="shared" si="1"/>
        <v>Wednesday</v>
      </c>
      <c r="E48" s="31"/>
      <c r="F48" s="11"/>
      <c r="G48" s="11"/>
      <c r="H48" s="31"/>
      <c r="I48" s="11"/>
      <c r="J48" s="22"/>
      <c r="K48" s="35"/>
      <c r="L48" s="35"/>
      <c r="M48" s="35"/>
      <c r="N48" s="36"/>
      <c r="O48" s="62"/>
      <c r="P48" s="34" t="str">
        <f t="shared" si="2"/>
        <v/>
      </c>
    </row>
    <row r="49" ht="22.5" customHeight="1">
      <c r="A49" s="6">
        <v>48.0</v>
      </c>
      <c r="B49" s="6" t="str">
        <f>'Master Schedule'!B49</f>
        <v/>
      </c>
      <c r="C49" s="7">
        <v>46282.0</v>
      </c>
      <c r="D49" s="8" t="str">
        <f t="shared" si="1"/>
        <v>Thursday</v>
      </c>
      <c r="E49" s="31"/>
      <c r="F49" s="11"/>
      <c r="G49" s="11"/>
      <c r="H49" s="31"/>
      <c r="I49" s="11"/>
      <c r="J49" s="22"/>
      <c r="K49" s="32"/>
      <c r="L49" s="32"/>
      <c r="M49" s="32"/>
      <c r="N49" s="33"/>
      <c r="O49" s="62"/>
      <c r="P49" s="34" t="str">
        <f t="shared" si="2"/>
        <v/>
      </c>
    </row>
    <row r="50" ht="22.5" customHeight="1">
      <c r="A50" s="6">
        <v>49.0</v>
      </c>
      <c r="B50" s="6" t="str">
        <f>'Master Schedule'!B50</f>
        <v/>
      </c>
      <c r="C50" s="7">
        <v>46283.0</v>
      </c>
      <c r="D50" s="8" t="str">
        <f t="shared" si="1"/>
        <v>Friday</v>
      </c>
      <c r="E50" s="31"/>
      <c r="F50" s="11"/>
      <c r="G50" s="11"/>
      <c r="H50" s="31"/>
      <c r="I50" s="11"/>
      <c r="J50" s="22"/>
      <c r="K50" s="35"/>
      <c r="L50" s="35"/>
      <c r="M50" s="35"/>
      <c r="N50" s="36"/>
      <c r="O50" s="62"/>
      <c r="P50" s="34" t="str">
        <f t="shared" si="2"/>
        <v/>
      </c>
    </row>
    <row r="51" ht="22.5" customHeight="1">
      <c r="A51" s="6">
        <v>50.0</v>
      </c>
      <c r="B51" s="6" t="str">
        <f>'Master Schedule'!B51</f>
        <v/>
      </c>
      <c r="C51" s="7">
        <v>46284.0</v>
      </c>
      <c r="D51" s="8" t="str">
        <f t="shared" si="1"/>
        <v>Saturday</v>
      </c>
      <c r="E51" s="31"/>
      <c r="F51" s="11"/>
      <c r="G51" s="11"/>
      <c r="H51" s="31"/>
      <c r="I51" s="11"/>
      <c r="J51" s="22"/>
      <c r="K51" s="32"/>
      <c r="L51" s="32"/>
      <c r="M51" s="32"/>
      <c r="N51" s="33"/>
      <c r="O51" s="62"/>
      <c r="P51" s="34" t="str">
        <f t="shared" si="2"/>
        <v/>
      </c>
    </row>
    <row r="52" ht="22.5" customHeight="1">
      <c r="A52" s="6">
        <v>51.0</v>
      </c>
      <c r="B52" s="6" t="str">
        <f>'Master Schedule'!B52</f>
        <v/>
      </c>
      <c r="C52" s="7">
        <v>46285.0</v>
      </c>
      <c r="D52" s="8" t="str">
        <f t="shared" si="1"/>
        <v>Sunday</v>
      </c>
      <c r="E52" s="31"/>
      <c r="F52" s="11"/>
      <c r="G52" s="11"/>
      <c r="H52" s="31"/>
      <c r="I52" s="11"/>
      <c r="J52" s="22"/>
      <c r="K52" s="35"/>
      <c r="L52" s="35"/>
      <c r="M52" s="35"/>
      <c r="N52" s="36"/>
      <c r="O52" s="62"/>
      <c r="P52" s="34" t="str">
        <f t="shared" si="2"/>
        <v/>
      </c>
    </row>
    <row r="53" ht="22.5" customHeight="1">
      <c r="A53" s="6">
        <v>52.0</v>
      </c>
      <c r="B53" s="6" t="str">
        <f>'Master Schedule'!B53</f>
        <v/>
      </c>
      <c r="C53" s="7">
        <v>46286.0</v>
      </c>
      <c r="D53" s="8" t="str">
        <f t="shared" si="1"/>
        <v>Monday</v>
      </c>
      <c r="E53" s="31"/>
      <c r="F53" s="11"/>
      <c r="G53" s="11"/>
      <c r="H53" s="31"/>
      <c r="I53" s="11"/>
      <c r="J53" s="22"/>
      <c r="K53" s="32"/>
      <c r="L53" s="32"/>
      <c r="M53" s="32"/>
      <c r="N53" s="33"/>
      <c r="O53" s="62"/>
      <c r="P53" s="34" t="str">
        <f t="shared" si="2"/>
        <v/>
      </c>
    </row>
    <row r="54" ht="22.5" customHeight="1">
      <c r="A54" s="6">
        <v>53.0</v>
      </c>
      <c r="B54" s="6" t="str">
        <f>'Master Schedule'!B54</f>
        <v/>
      </c>
      <c r="C54" s="7">
        <v>46287.0</v>
      </c>
      <c r="D54" s="8" t="str">
        <f t="shared" si="1"/>
        <v>Tuesday</v>
      </c>
      <c r="E54" s="31"/>
      <c r="F54" s="11"/>
      <c r="G54" s="11"/>
      <c r="H54" s="31"/>
      <c r="I54" s="11"/>
      <c r="J54" s="22"/>
      <c r="K54" s="35"/>
      <c r="L54" s="35"/>
      <c r="M54" s="35"/>
      <c r="N54" s="36"/>
      <c r="O54" s="62"/>
      <c r="P54" s="34" t="str">
        <f t="shared" si="2"/>
        <v/>
      </c>
    </row>
    <row r="55" ht="22.5" customHeight="1">
      <c r="A55" s="6">
        <v>54.0</v>
      </c>
      <c r="B55" s="6" t="str">
        <f>'Master Schedule'!B55</f>
        <v/>
      </c>
      <c r="C55" s="7">
        <v>46288.0</v>
      </c>
      <c r="D55" s="8" t="str">
        <f t="shared" si="1"/>
        <v>Wednesday</v>
      </c>
      <c r="E55" s="31"/>
      <c r="F55" s="11"/>
      <c r="G55" s="11"/>
      <c r="H55" s="31"/>
      <c r="I55" s="11"/>
      <c r="J55" s="22"/>
      <c r="K55" s="32"/>
      <c r="L55" s="32"/>
      <c r="M55" s="32"/>
      <c r="N55" s="33"/>
      <c r="O55" s="62"/>
      <c r="P55" s="34" t="str">
        <f t="shared" si="2"/>
        <v/>
      </c>
    </row>
    <row r="56" ht="22.5" customHeight="1">
      <c r="A56" s="6">
        <v>55.0</v>
      </c>
      <c r="B56" s="6" t="str">
        <f>'Master Schedule'!B56</f>
        <v/>
      </c>
      <c r="C56" s="7">
        <v>46289.0</v>
      </c>
      <c r="D56" s="8" t="str">
        <f t="shared" si="1"/>
        <v>Thursday</v>
      </c>
      <c r="E56" s="31"/>
      <c r="F56" s="11"/>
      <c r="G56" s="11"/>
      <c r="H56" s="31"/>
      <c r="I56" s="11"/>
      <c r="J56" s="22"/>
      <c r="K56" s="35"/>
      <c r="L56" s="35"/>
      <c r="M56" s="35"/>
      <c r="N56" s="36"/>
      <c r="O56" s="62"/>
      <c r="P56" s="34" t="str">
        <f t="shared" si="2"/>
        <v/>
      </c>
    </row>
    <row r="57" ht="22.5" customHeight="1">
      <c r="A57" s="6">
        <v>56.0</v>
      </c>
      <c r="B57" s="6" t="str">
        <f>'Master Schedule'!B57</f>
        <v/>
      </c>
      <c r="C57" s="7">
        <v>46290.0</v>
      </c>
      <c r="D57" s="8" t="str">
        <f t="shared" si="1"/>
        <v>Friday</v>
      </c>
      <c r="E57" s="31"/>
      <c r="F57" s="11"/>
      <c r="G57" s="11"/>
      <c r="H57" s="31"/>
      <c r="I57" s="11"/>
      <c r="J57" s="22"/>
      <c r="K57" s="32"/>
      <c r="L57" s="32"/>
      <c r="M57" s="32"/>
      <c r="N57" s="33"/>
      <c r="O57" s="62"/>
      <c r="P57" s="34" t="str">
        <f t="shared" si="2"/>
        <v/>
      </c>
    </row>
    <row r="58" ht="22.5" customHeight="1">
      <c r="A58" s="6">
        <v>57.0</v>
      </c>
      <c r="B58" s="6" t="str">
        <f>'Master Schedule'!B58</f>
        <v/>
      </c>
      <c r="C58" s="7">
        <v>46291.0</v>
      </c>
      <c r="D58" s="8" t="str">
        <f t="shared" si="1"/>
        <v>Saturday</v>
      </c>
      <c r="E58" s="31"/>
      <c r="F58" s="11"/>
      <c r="G58" s="11"/>
      <c r="H58" s="31"/>
      <c r="I58" s="11"/>
      <c r="J58" s="22"/>
      <c r="K58" s="35"/>
      <c r="L58" s="35"/>
      <c r="M58" s="35"/>
      <c r="N58" s="36"/>
      <c r="O58" s="62"/>
      <c r="P58" s="34" t="str">
        <f t="shared" si="2"/>
        <v/>
      </c>
    </row>
    <row r="59" ht="22.5" customHeight="1">
      <c r="A59" s="6">
        <v>58.0</v>
      </c>
      <c r="B59" s="6" t="str">
        <f>'Master Schedule'!B59</f>
        <v/>
      </c>
      <c r="C59" s="7">
        <v>46292.0</v>
      </c>
      <c r="D59" s="8" t="str">
        <f t="shared" si="1"/>
        <v>Sunday</v>
      </c>
      <c r="E59" s="31"/>
      <c r="F59" s="11"/>
      <c r="G59" s="11"/>
      <c r="H59" s="31"/>
      <c r="I59" s="11"/>
      <c r="J59" s="22"/>
      <c r="K59" s="32"/>
      <c r="L59" s="32"/>
      <c r="M59" s="32"/>
      <c r="N59" s="33"/>
      <c r="O59" s="62"/>
      <c r="P59" s="34" t="str">
        <f t="shared" si="2"/>
        <v/>
      </c>
    </row>
    <row r="60" ht="22.5" customHeight="1">
      <c r="A60" s="6">
        <v>59.0</v>
      </c>
      <c r="B60" s="6" t="str">
        <f>'Master Schedule'!B60</f>
        <v/>
      </c>
      <c r="C60" s="7">
        <v>46293.0</v>
      </c>
      <c r="D60" s="8" t="str">
        <f t="shared" si="1"/>
        <v>Monday</v>
      </c>
      <c r="E60" s="31"/>
      <c r="F60" s="11"/>
      <c r="G60" s="11"/>
      <c r="H60" s="31"/>
      <c r="I60" s="11"/>
      <c r="J60" s="22"/>
      <c r="K60" s="35"/>
      <c r="L60" s="35"/>
      <c r="M60" s="35"/>
      <c r="N60" s="36"/>
      <c r="O60" s="62"/>
      <c r="P60" s="34" t="str">
        <f t="shared" si="2"/>
        <v/>
      </c>
    </row>
    <row r="61" ht="22.5" customHeight="1">
      <c r="A61" s="6">
        <v>60.0</v>
      </c>
      <c r="B61" s="6" t="str">
        <f>'Master Schedule'!B61</f>
        <v/>
      </c>
      <c r="C61" s="7">
        <v>46294.0</v>
      </c>
      <c r="D61" s="8" t="str">
        <f t="shared" si="1"/>
        <v>Tuesday</v>
      </c>
      <c r="E61" s="31"/>
      <c r="F61" s="11"/>
      <c r="G61" s="11"/>
      <c r="H61" s="31"/>
      <c r="I61" s="11"/>
      <c r="J61" s="22"/>
      <c r="K61" s="32"/>
      <c r="L61" s="32"/>
      <c r="M61" s="32"/>
      <c r="N61" s="33"/>
      <c r="O61" s="62"/>
      <c r="P61" s="34" t="str">
        <f t="shared" si="2"/>
        <v/>
      </c>
    </row>
    <row r="62" ht="22.5" customHeight="1">
      <c r="A62" s="6">
        <v>61.0</v>
      </c>
      <c r="B62" s="6" t="str">
        <f>'Master Schedule'!B62</f>
        <v/>
      </c>
      <c r="C62" s="7">
        <v>46295.0</v>
      </c>
      <c r="D62" s="8" t="str">
        <f t="shared" si="1"/>
        <v>Wednesday</v>
      </c>
      <c r="E62" s="31"/>
      <c r="F62" s="11"/>
      <c r="G62" s="11"/>
      <c r="H62" s="31"/>
      <c r="I62" s="11"/>
      <c r="J62" s="22"/>
      <c r="K62" s="35"/>
      <c r="L62" s="35"/>
      <c r="M62" s="35"/>
      <c r="N62" s="36"/>
      <c r="O62" s="62"/>
      <c r="P62" s="34" t="str">
        <f t="shared" si="2"/>
        <v/>
      </c>
    </row>
    <row r="63" ht="22.5" customHeight="1">
      <c r="A63" s="6">
        <v>62.0</v>
      </c>
      <c r="B63" s="6" t="str">
        <f>'Master Schedule'!B63</f>
        <v/>
      </c>
      <c r="C63" s="7">
        <v>46296.0</v>
      </c>
      <c r="D63" s="8" t="str">
        <f t="shared" si="1"/>
        <v>Thursday</v>
      </c>
      <c r="E63" s="31"/>
      <c r="F63" s="11"/>
      <c r="G63" s="11"/>
      <c r="H63" s="31"/>
      <c r="I63" s="11"/>
      <c r="J63" s="22"/>
      <c r="K63" s="32"/>
      <c r="L63" s="32"/>
      <c r="M63" s="32"/>
      <c r="N63" s="33"/>
      <c r="O63" s="62"/>
      <c r="P63" s="34" t="str">
        <f t="shared" si="2"/>
        <v/>
      </c>
    </row>
    <row r="64" ht="22.5" customHeight="1">
      <c r="A64" s="6">
        <v>63.0</v>
      </c>
      <c r="B64" s="6" t="str">
        <f>'Master Schedule'!B64</f>
        <v/>
      </c>
      <c r="C64" s="7">
        <v>46297.0</v>
      </c>
      <c r="D64" s="8" t="str">
        <f t="shared" si="1"/>
        <v>Friday</v>
      </c>
      <c r="E64" s="31"/>
      <c r="F64" s="11"/>
      <c r="G64" s="11"/>
      <c r="H64" s="31"/>
      <c r="I64" s="11"/>
      <c r="J64" s="22"/>
      <c r="K64" s="35"/>
      <c r="L64" s="35"/>
      <c r="M64" s="35"/>
      <c r="N64" s="36"/>
      <c r="O64" s="62"/>
      <c r="P64" s="34" t="str">
        <f t="shared" si="2"/>
        <v/>
      </c>
    </row>
    <row r="65" ht="22.5" customHeight="1">
      <c r="A65" s="6">
        <v>64.0</v>
      </c>
      <c r="B65" s="6" t="str">
        <f>'Master Schedule'!B65</f>
        <v/>
      </c>
      <c r="C65" s="7">
        <v>46298.0</v>
      </c>
      <c r="D65" s="8" t="str">
        <f t="shared" si="1"/>
        <v>Saturday</v>
      </c>
      <c r="E65" s="31"/>
      <c r="F65" s="11"/>
      <c r="G65" s="11"/>
      <c r="H65" s="31"/>
      <c r="I65" s="11"/>
      <c r="J65" s="22"/>
      <c r="K65" s="32"/>
      <c r="L65" s="32"/>
      <c r="M65" s="32"/>
      <c r="N65" s="33"/>
      <c r="O65" s="62"/>
      <c r="P65" s="34" t="str">
        <f t="shared" si="2"/>
        <v/>
      </c>
    </row>
    <row r="66" ht="22.5" customHeight="1">
      <c r="A66" s="6">
        <v>65.0</v>
      </c>
      <c r="B66" s="6" t="str">
        <f>'Master Schedule'!B66</f>
        <v/>
      </c>
      <c r="C66" s="7">
        <v>46299.0</v>
      </c>
      <c r="D66" s="8" t="str">
        <f t="shared" si="1"/>
        <v>Sunday</v>
      </c>
      <c r="E66" s="31"/>
      <c r="F66" s="11"/>
      <c r="G66" s="11"/>
      <c r="H66" s="31"/>
      <c r="I66" s="11"/>
      <c r="J66" s="22"/>
      <c r="K66" s="35"/>
      <c r="L66" s="35"/>
      <c r="M66" s="35"/>
      <c r="N66" s="36"/>
      <c r="O66" s="62"/>
      <c r="P66" s="34" t="str">
        <f t="shared" si="2"/>
        <v/>
      </c>
    </row>
    <row r="67" ht="22.5" customHeight="1">
      <c r="A67" s="6">
        <v>66.0</v>
      </c>
      <c r="B67" s="6" t="str">
        <f>'Master Schedule'!B67</f>
        <v/>
      </c>
      <c r="C67" s="7">
        <v>46300.0</v>
      </c>
      <c r="D67" s="8" t="str">
        <f t="shared" si="1"/>
        <v>Monday</v>
      </c>
      <c r="E67" s="31"/>
      <c r="F67" s="11"/>
      <c r="G67" s="11"/>
      <c r="H67" s="31"/>
      <c r="I67" s="11"/>
      <c r="J67" s="22"/>
      <c r="K67" s="32"/>
      <c r="L67" s="32"/>
      <c r="M67" s="32"/>
      <c r="N67" s="33"/>
      <c r="O67" s="62"/>
      <c r="P67" s="34" t="str">
        <f t="shared" si="2"/>
        <v/>
      </c>
    </row>
    <row r="68" ht="22.5" customHeight="1">
      <c r="A68" s="6">
        <v>67.0</v>
      </c>
      <c r="B68" s="6" t="str">
        <f>'Master Schedule'!B68</f>
        <v/>
      </c>
      <c r="C68" s="7">
        <v>46301.0</v>
      </c>
      <c r="D68" s="8" t="str">
        <f t="shared" si="1"/>
        <v>Tuesday</v>
      </c>
      <c r="E68" s="31"/>
      <c r="F68" s="11"/>
      <c r="G68" s="11"/>
      <c r="H68" s="31"/>
      <c r="I68" s="11"/>
      <c r="J68" s="22"/>
      <c r="K68" s="35"/>
      <c r="L68" s="35"/>
      <c r="M68" s="35"/>
      <c r="N68" s="36"/>
      <c r="O68" s="62"/>
      <c r="P68" s="34" t="str">
        <f t="shared" si="2"/>
        <v/>
      </c>
    </row>
    <row r="69" ht="22.5" customHeight="1">
      <c r="A69" s="6">
        <v>68.0</v>
      </c>
      <c r="B69" s="6" t="str">
        <f>'Master Schedule'!B69</f>
        <v/>
      </c>
      <c r="C69" s="7">
        <v>46302.0</v>
      </c>
      <c r="D69" s="8" t="str">
        <f t="shared" si="1"/>
        <v>Wednesday</v>
      </c>
      <c r="E69" s="31"/>
      <c r="F69" s="11"/>
      <c r="G69" s="11"/>
      <c r="H69" s="31"/>
      <c r="I69" s="11"/>
      <c r="J69" s="22"/>
      <c r="K69" s="32"/>
      <c r="L69" s="32"/>
      <c r="M69" s="32"/>
      <c r="N69" s="33"/>
      <c r="O69" s="62"/>
      <c r="P69" s="34" t="str">
        <f t="shared" si="2"/>
        <v/>
      </c>
    </row>
    <row r="70" ht="22.5" customHeight="1">
      <c r="A70" s="6">
        <v>69.0</v>
      </c>
      <c r="B70" s="6" t="str">
        <f>'Master Schedule'!B70</f>
        <v/>
      </c>
      <c r="C70" s="7">
        <v>46303.0</v>
      </c>
      <c r="D70" s="8" t="str">
        <f t="shared" si="1"/>
        <v>Thursday</v>
      </c>
      <c r="E70" s="31"/>
      <c r="F70" s="11"/>
      <c r="G70" s="11"/>
      <c r="H70" s="31"/>
      <c r="I70" s="11"/>
      <c r="J70" s="22"/>
      <c r="K70" s="35"/>
      <c r="L70" s="35"/>
      <c r="M70" s="35"/>
      <c r="N70" s="36"/>
      <c r="O70" s="62"/>
      <c r="P70" s="34" t="str">
        <f t="shared" si="2"/>
        <v/>
      </c>
    </row>
    <row r="71" ht="22.5" customHeight="1">
      <c r="A71" s="6">
        <v>70.0</v>
      </c>
      <c r="B71" s="6" t="str">
        <f>'Master Schedule'!B71</f>
        <v/>
      </c>
      <c r="C71" s="7">
        <v>46304.0</v>
      </c>
      <c r="D71" s="8" t="str">
        <f t="shared" si="1"/>
        <v>Friday</v>
      </c>
      <c r="E71" s="31"/>
      <c r="F71" s="11"/>
      <c r="G71" s="11"/>
      <c r="H71" s="31"/>
      <c r="I71" s="11"/>
      <c r="J71" s="22"/>
      <c r="K71" s="32"/>
      <c r="L71" s="32"/>
      <c r="M71" s="32"/>
      <c r="N71" s="33"/>
      <c r="O71" s="62"/>
      <c r="P71" s="34" t="str">
        <f t="shared" si="2"/>
        <v/>
      </c>
    </row>
    <row r="72" ht="22.5" customHeight="1">
      <c r="A72" s="6">
        <v>71.0</v>
      </c>
      <c r="B72" s="6" t="str">
        <f>'Master Schedule'!B72</f>
        <v/>
      </c>
      <c r="C72" s="7">
        <v>46305.0</v>
      </c>
      <c r="D72" s="8" t="str">
        <f t="shared" si="1"/>
        <v>Saturday</v>
      </c>
      <c r="E72" s="31"/>
      <c r="F72" s="11"/>
      <c r="G72" s="11"/>
      <c r="H72" s="31"/>
      <c r="I72" s="11"/>
      <c r="J72" s="22"/>
      <c r="K72" s="35"/>
      <c r="L72" s="35"/>
      <c r="M72" s="35"/>
      <c r="N72" s="36"/>
      <c r="O72" s="62"/>
      <c r="P72" s="34" t="str">
        <f t="shared" si="2"/>
        <v/>
      </c>
    </row>
    <row r="73" ht="22.5" customHeight="1">
      <c r="A73" s="6">
        <v>72.0</v>
      </c>
      <c r="B73" s="6" t="str">
        <f>'Master Schedule'!B73</f>
        <v/>
      </c>
      <c r="C73" s="7">
        <v>46306.0</v>
      </c>
      <c r="D73" s="8" t="str">
        <f t="shared" si="1"/>
        <v>Sunday</v>
      </c>
      <c r="E73" s="31"/>
      <c r="F73" s="11"/>
      <c r="G73" s="11"/>
      <c r="H73" s="31"/>
      <c r="I73" s="11"/>
      <c r="J73" s="22"/>
      <c r="K73" s="32"/>
      <c r="L73" s="32"/>
      <c r="M73" s="32"/>
      <c r="N73" s="33"/>
      <c r="O73" s="62"/>
      <c r="P73" s="34" t="str">
        <f t="shared" si="2"/>
        <v/>
      </c>
    </row>
    <row r="74" ht="22.5" customHeight="1">
      <c r="A74" s="6">
        <v>73.0</v>
      </c>
      <c r="B74" s="6" t="str">
        <f>'Master Schedule'!B74</f>
        <v/>
      </c>
      <c r="C74" s="7">
        <v>46307.0</v>
      </c>
      <c r="D74" s="8" t="str">
        <f t="shared" si="1"/>
        <v>Monday</v>
      </c>
      <c r="E74" s="31"/>
      <c r="F74" s="11"/>
      <c r="G74" s="11"/>
      <c r="H74" s="31"/>
      <c r="I74" s="11"/>
      <c r="J74" s="22"/>
      <c r="K74" s="35"/>
      <c r="L74" s="35"/>
      <c r="M74" s="35"/>
      <c r="N74" s="36"/>
      <c r="O74" s="62"/>
      <c r="P74" s="34" t="str">
        <f t="shared" si="2"/>
        <v/>
      </c>
    </row>
    <row r="75" ht="22.5" customHeight="1">
      <c r="A75" s="6">
        <v>74.0</v>
      </c>
      <c r="B75" s="6" t="str">
        <f>'Master Schedule'!B75</f>
        <v/>
      </c>
      <c r="C75" s="7">
        <v>46308.0</v>
      </c>
      <c r="D75" s="8" t="str">
        <f t="shared" si="1"/>
        <v>Tuesday</v>
      </c>
      <c r="E75" s="31"/>
      <c r="F75" s="11"/>
      <c r="G75" s="11"/>
      <c r="H75" s="31"/>
      <c r="I75" s="11"/>
      <c r="J75" s="22"/>
      <c r="K75" s="32"/>
      <c r="L75" s="32"/>
      <c r="M75" s="32"/>
      <c r="N75" s="33"/>
      <c r="O75" s="62"/>
      <c r="P75" s="34" t="str">
        <f t="shared" si="2"/>
        <v/>
      </c>
    </row>
    <row r="76" ht="22.5" customHeight="1">
      <c r="A76" s="6">
        <v>75.0</v>
      </c>
      <c r="B76" s="6" t="str">
        <f>'Master Schedule'!B76</f>
        <v/>
      </c>
      <c r="C76" s="7">
        <v>46309.0</v>
      </c>
      <c r="D76" s="8" t="str">
        <f t="shared" si="1"/>
        <v>Wednesday</v>
      </c>
      <c r="E76" s="31"/>
      <c r="F76" s="11"/>
      <c r="G76" s="11"/>
      <c r="H76" s="31"/>
      <c r="I76" s="11"/>
      <c r="J76" s="22"/>
      <c r="K76" s="35"/>
      <c r="L76" s="35"/>
      <c r="M76" s="35"/>
      <c r="N76" s="36"/>
      <c r="O76" s="62"/>
      <c r="P76" s="34" t="str">
        <f t="shared" si="2"/>
        <v/>
      </c>
    </row>
    <row r="77" ht="22.5" customHeight="1">
      <c r="A77" s="6">
        <v>76.0</v>
      </c>
      <c r="B77" s="6" t="str">
        <f>'Master Schedule'!B77</f>
        <v/>
      </c>
      <c r="C77" s="7">
        <v>46310.0</v>
      </c>
      <c r="D77" s="8" t="str">
        <f t="shared" si="1"/>
        <v>Thursday</v>
      </c>
      <c r="E77" s="31"/>
      <c r="F77" s="11"/>
      <c r="G77" s="11"/>
      <c r="H77" s="31"/>
      <c r="I77" s="11"/>
      <c r="J77" s="22"/>
      <c r="K77" s="32"/>
      <c r="L77" s="32"/>
      <c r="M77" s="32"/>
      <c r="N77" s="33"/>
      <c r="O77" s="62"/>
      <c r="P77" s="34" t="str">
        <f t="shared" si="2"/>
        <v/>
      </c>
    </row>
    <row r="78" ht="22.5" customHeight="1">
      <c r="A78" s="6">
        <v>77.0</v>
      </c>
      <c r="B78" s="6" t="str">
        <f>'Master Schedule'!B78</f>
        <v/>
      </c>
      <c r="C78" s="7">
        <v>46311.0</v>
      </c>
      <c r="D78" s="8" t="str">
        <f t="shared" si="1"/>
        <v>Friday</v>
      </c>
      <c r="E78" s="31"/>
      <c r="F78" s="11"/>
      <c r="G78" s="11"/>
      <c r="H78" s="31"/>
      <c r="I78" s="11"/>
      <c r="J78" s="22"/>
      <c r="K78" s="35"/>
      <c r="L78" s="35"/>
      <c r="M78" s="35"/>
      <c r="N78" s="36"/>
      <c r="O78" s="62"/>
      <c r="P78" s="34" t="str">
        <f t="shared" si="2"/>
        <v/>
      </c>
    </row>
    <row r="79" ht="22.5" customHeight="1">
      <c r="A79" s="6">
        <v>78.0</v>
      </c>
      <c r="B79" s="6" t="str">
        <f>'Master Schedule'!B79</f>
        <v/>
      </c>
      <c r="C79" s="7">
        <v>46312.0</v>
      </c>
      <c r="D79" s="8" t="str">
        <f t="shared" si="1"/>
        <v>Saturday</v>
      </c>
      <c r="E79" s="31"/>
      <c r="F79" s="11"/>
      <c r="G79" s="11"/>
      <c r="H79" s="31"/>
      <c r="I79" s="11"/>
      <c r="J79" s="22"/>
      <c r="K79" s="32"/>
      <c r="L79" s="32"/>
      <c r="M79" s="32"/>
      <c r="N79" s="33"/>
      <c r="O79" s="62"/>
      <c r="P79" s="34" t="str">
        <f t="shared" si="2"/>
        <v/>
      </c>
    </row>
    <row r="80" ht="22.5" customHeight="1">
      <c r="A80" s="6">
        <v>79.0</v>
      </c>
      <c r="B80" s="6" t="str">
        <f>'Master Schedule'!B80</f>
        <v/>
      </c>
      <c r="C80" s="7">
        <v>46313.0</v>
      </c>
      <c r="D80" s="8" t="str">
        <f t="shared" si="1"/>
        <v>Sunday</v>
      </c>
      <c r="E80" s="31"/>
      <c r="F80" s="11"/>
      <c r="G80" s="11"/>
      <c r="H80" s="31"/>
      <c r="I80" s="11"/>
      <c r="J80" s="22"/>
      <c r="K80" s="35"/>
      <c r="L80" s="35"/>
      <c r="M80" s="35"/>
      <c r="N80" s="36"/>
      <c r="O80" s="62"/>
      <c r="P80" s="34" t="str">
        <f t="shared" si="2"/>
        <v/>
      </c>
    </row>
    <row r="81" ht="22.5" customHeight="1">
      <c r="A81" s="6">
        <v>80.0</v>
      </c>
      <c r="B81" s="6" t="str">
        <f>'Master Schedule'!B81</f>
        <v/>
      </c>
      <c r="C81" s="7">
        <v>46314.0</v>
      </c>
      <c r="D81" s="8" t="str">
        <f t="shared" si="1"/>
        <v>Monday</v>
      </c>
      <c r="E81" s="31"/>
      <c r="F81" s="11"/>
      <c r="G81" s="11"/>
      <c r="H81" s="31"/>
      <c r="I81" s="11"/>
      <c r="J81" s="22"/>
      <c r="K81" s="32"/>
      <c r="L81" s="32"/>
      <c r="M81" s="32"/>
      <c r="N81" s="33"/>
      <c r="O81" s="62"/>
      <c r="P81" s="34" t="str">
        <f t="shared" si="2"/>
        <v/>
      </c>
    </row>
    <row r="82" ht="22.5" customHeight="1">
      <c r="A82" s="6">
        <v>81.0</v>
      </c>
      <c r="B82" s="6" t="str">
        <f>'Master Schedule'!B82</f>
        <v/>
      </c>
      <c r="C82" s="7">
        <v>46315.0</v>
      </c>
      <c r="D82" s="8" t="str">
        <f t="shared" si="1"/>
        <v>Tuesday</v>
      </c>
      <c r="E82" s="31"/>
      <c r="F82" s="11"/>
      <c r="G82" s="11"/>
      <c r="H82" s="31"/>
      <c r="I82" s="11"/>
      <c r="J82" s="22"/>
      <c r="K82" s="35"/>
      <c r="L82" s="35"/>
      <c r="M82" s="35"/>
      <c r="N82" s="36"/>
      <c r="O82" s="62"/>
      <c r="P82" s="34" t="str">
        <f t="shared" si="2"/>
        <v/>
      </c>
    </row>
    <row r="83" ht="22.5" customHeight="1">
      <c r="A83" s="6">
        <v>82.0</v>
      </c>
      <c r="B83" s="6" t="str">
        <f>'Master Schedule'!B83</f>
        <v/>
      </c>
      <c r="C83" s="7">
        <v>46316.0</v>
      </c>
      <c r="D83" s="8" t="str">
        <f t="shared" si="1"/>
        <v>Wednesday</v>
      </c>
      <c r="E83" s="31"/>
      <c r="F83" s="11"/>
      <c r="G83" s="11"/>
      <c r="H83" s="31"/>
      <c r="I83" s="11"/>
      <c r="J83" s="22"/>
      <c r="K83" s="32"/>
      <c r="L83" s="32"/>
      <c r="M83" s="32"/>
      <c r="N83" s="33"/>
      <c r="O83" s="62"/>
      <c r="P83" s="34" t="str">
        <f t="shared" si="2"/>
        <v/>
      </c>
    </row>
    <row r="84" ht="22.5" customHeight="1">
      <c r="A84" s="6">
        <v>83.0</v>
      </c>
      <c r="B84" s="6" t="str">
        <f>'Master Schedule'!B84</f>
        <v/>
      </c>
      <c r="C84" s="7">
        <v>46317.0</v>
      </c>
      <c r="D84" s="8" t="str">
        <f t="shared" si="1"/>
        <v>Thursday</v>
      </c>
      <c r="E84" s="31"/>
      <c r="F84" s="11"/>
      <c r="G84" s="11"/>
      <c r="H84" s="31"/>
      <c r="I84" s="11"/>
      <c r="J84" s="22"/>
      <c r="K84" s="35"/>
      <c r="L84" s="35"/>
      <c r="M84" s="35"/>
      <c r="N84" s="36"/>
      <c r="O84" s="62"/>
      <c r="P84" s="34" t="str">
        <f t="shared" si="2"/>
        <v/>
      </c>
    </row>
    <row r="85" ht="22.5" customHeight="1">
      <c r="A85" s="6">
        <v>84.0</v>
      </c>
      <c r="B85" s="6" t="str">
        <f>'Master Schedule'!B85</f>
        <v/>
      </c>
      <c r="C85" s="7">
        <v>46318.0</v>
      </c>
      <c r="D85" s="8" t="str">
        <f t="shared" si="1"/>
        <v>Friday</v>
      </c>
      <c r="E85" s="31"/>
      <c r="F85" s="11"/>
      <c r="G85" s="11"/>
      <c r="H85" s="31"/>
      <c r="I85" s="11"/>
      <c r="J85" s="22"/>
      <c r="K85" s="32"/>
      <c r="L85" s="32"/>
      <c r="M85" s="32"/>
      <c r="N85" s="33"/>
      <c r="O85" s="62"/>
      <c r="P85" s="34" t="str">
        <f t="shared" si="2"/>
        <v/>
      </c>
    </row>
    <row r="86" ht="22.5" customHeight="1">
      <c r="A86" s="6">
        <v>85.0</v>
      </c>
      <c r="B86" s="6" t="str">
        <f>'Master Schedule'!B86</f>
        <v/>
      </c>
      <c r="C86" s="7">
        <v>46319.0</v>
      </c>
      <c r="D86" s="8" t="str">
        <f t="shared" si="1"/>
        <v>Saturday</v>
      </c>
      <c r="E86" s="31"/>
      <c r="F86" s="11"/>
      <c r="G86" s="11"/>
      <c r="H86" s="31"/>
      <c r="I86" s="11"/>
      <c r="J86" s="22"/>
      <c r="K86" s="35"/>
      <c r="L86" s="35"/>
      <c r="M86" s="35"/>
      <c r="N86" s="36"/>
      <c r="O86" s="62"/>
      <c r="P86" s="34" t="str">
        <f t="shared" si="2"/>
        <v/>
      </c>
    </row>
    <row r="87" ht="22.5" customHeight="1">
      <c r="A87" s="6">
        <v>86.0</v>
      </c>
      <c r="B87" s="6" t="str">
        <f>'Master Schedule'!B87</f>
        <v/>
      </c>
      <c r="C87" s="7">
        <v>46320.0</v>
      </c>
      <c r="D87" s="8" t="str">
        <f t="shared" si="1"/>
        <v>Sunday</v>
      </c>
      <c r="E87" s="31"/>
      <c r="F87" s="11"/>
      <c r="G87" s="11"/>
      <c r="H87" s="31"/>
      <c r="I87" s="11"/>
      <c r="J87" s="22"/>
      <c r="K87" s="32"/>
      <c r="L87" s="32"/>
      <c r="M87" s="32"/>
      <c r="N87" s="33"/>
      <c r="O87" s="62"/>
      <c r="P87" s="34" t="str">
        <f t="shared" si="2"/>
        <v/>
      </c>
    </row>
    <row r="88" ht="22.5" customHeight="1">
      <c r="A88" s="6">
        <v>87.0</v>
      </c>
      <c r="B88" s="6" t="str">
        <f>'Master Schedule'!B88</f>
        <v/>
      </c>
      <c r="C88" s="7">
        <v>46321.0</v>
      </c>
      <c r="D88" s="8" t="str">
        <f t="shared" si="1"/>
        <v>Monday</v>
      </c>
      <c r="E88" s="31"/>
      <c r="F88" s="11"/>
      <c r="G88" s="11"/>
      <c r="H88" s="31"/>
      <c r="I88" s="11"/>
      <c r="J88" s="22"/>
      <c r="K88" s="35"/>
      <c r="L88" s="35"/>
      <c r="M88" s="35"/>
      <c r="N88" s="36"/>
      <c r="O88" s="62"/>
      <c r="P88" s="34" t="str">
        <f t="shared" si="2"/>
        <v/>
      </c>
    </row>
    <row r="89" ht="22.5" customHeight="1">
      <c r="A89" s="6">
        <v>88.0</v>
      </c>
      <c r="B89" s="6" t="str">
        <f>'Master Schedule'!B89</f>
        <v/>
      </c>
      <c r="C89" s="7">
        <v>46322.0</v>
      </c>
      <c r="D89" s="8" t="str">
        <f t="shared" si="1"/>
        <v>Tuesday</v>
      </c>
      <c r="E89" s="31"/>
      <c r="F89" s="11"/>
      <c r="G89" s="11"/>
      <c r="H89" s="31"/>
      <c r="I89" s="11"/>
      <c r="J89" s="22"/>
      <c r="K89" s="32"/>
      <c r="L89" s="32"/>
      <c r="M89" s="32"/>
      <c r="N89" s="33"/>
      <c r="O89" s="62"/>
      <c r="P89" s="34" t="str">
        <f t="shared" si="2"/>
        <v/>
      </c>
    </row>
    <row r="90" ht="22.5" customHeight="1">
      <c r="A90" s="6">
        <v>89.0</v>
      </c>
      <c r="B90" s="6" t="str">
        <f>'Master Schedule'!B90</f>
        <v/>
      </c>
      <c r="C90" s="7">
        <v>46323.0</v>
      </c>
      <c r="D90" s="8" t="str">
        <f t="shared" si="1"/>
        <v>Wednesday</v>
      </c>
      <c r="E90" s="31"/>
      <c r="F90" s="11"/>
      <c r="G90" s="11"/>
      <c r="H90" s="31"/>
      <c r="I90" s="11"/>
      <c r="J90" s="22"/>
      <c r="K90" s="35"/>
      <c r="L90" s="35"/>
      <c r="M90" s="35"/>
      <c r="N90" s="36"/>
      <c r="O90" s="62"/>
      <c r="P90" s="34" t="str">
        <f t="shared" si="2"/>
        <v/>
      </c>
    </row>
    <row r="91" ht="22.5" customHeight="1">
      <c r="A91" s="6">
        <v>90.0</v>
      </c>
      <c r="B91" s="6" t="str">
        <f>'Master Schedule'!B91</f>
        <v/>
      </c>
      <c r="C91" s="7">
        <v>46324.0</v>
      </c>
      <c r="D91" s="8" t="str">
        <f t="shared" si="1"/>
        <v>Thursday</v>
      </c>
      <c r="E91" s="31"/>
      <c r="F91" s="11"/>
      <c r="G91" s="11"/>
      <c r="H91" s="31"/>
      <c r="I91" s="11"/>
      <c r="J91" s="22"/>
      <c r="K91" s="32"/>
      <c r="L91" s="32"/>
      <c r="M91" s="32"/>
      <c r="N91" s="33"/>
      <c r="O91" s="62"/>
      <c r="P91" s="34" t="str">
        <f t="shared" si="2"/>
        <v/>
      </c>
    </row>
    <row r="92" ht="22.5" customHeight="1">
      <c r="A92" s="6">
        <v>91.0</v>
      </c>
      <c r="B92" s="6" t="str">
        <f>'Master Schedule'!B92</f>
        <v/>
      </c>
      <c r="C92" s="7">
        <v>46325.0</v>
      </c>
      <c r="D92" s="8" t="str">
        <f t="shared" si="1"/>
        <v>Friday</v>
      </c>
      <c r="E92" s="31"/>
      <c r="F92" s="11"/>
      <c r="G92" s="11"/>
      <c r="H92" s="31"/>
      <c r="I92" s="11"/>
      <c r="J92" s="22"/>
      <c r="K92" s="35"/>
      <c r="L92" s="35"/>
      <c r="M92" s="35"/>
      <c r="N92" s="36"/>
      <c r="O92" s="62"/>
      <c r="P92" s="34" t="str">
        <f t="shared" si="2"/>
        <v/>
      </c>
    </row>
    <row r="93" ht="22.5" customHeight="1">
      <c r="A93" s="6">
        <v>92.0</v>
      </c>
      <c r="B93" s="6" t="str">
        <f>'Master Schedule'!B93</f>
        <v/>
      </c>
      <c r="C93" s="7">
        <v>46326.0</v>
      </c>
      <c r="D93" s="8" t="str">
        <f t="shared" si="1"/>
        <v>Saturday</v>
      </c>
      <c r="E93" s="31"/>
      <c r="F93" s="11"/>
      <c r="G93" s="11"/>
      <c r="H93" s="31"/>
      <c r="I93" s="11"/>
      <c r="J93" s="22"/>
      <c r="K93" s="32"/>
      <c r="L93" s="32"/>
      <c r="M93" s="32"/>
      <c r="N93" s="33"/>
      <c r="O93" s="62"/>
      <c r="P93" s="34" t="str">
        <f t="shared" si="2"/>
        <v/>
      </c>
    </row>
    <row r="94" ht="22.5" customHeight="1">
      <c r="A94" s="6">
        <v>93.0</v>
      </c>
      <c r="B94" s="6" t="str">
        <f>'Master Schedule'!B94</f>
        <v/>
      </c>
      <c r="C94" s="7">
        <v>46327.0</v>
      </c>
      <c r="D94" s="8" t="str">
        <f t="shared" si="1"/>
        <v>Sunday</v>
      </c>
      <c r="E94" s="31"/>
      <c r="F94" s="11"/>
      <c r="G94" s="11"/>
      <c r="H94" s="31"/>
      <c r="I94" s="11"/>
      <c r="J94" s="22"/>
      <c r="K94" s="35"/>
      <c r="L94" s="35"/>
      <c r="M94" s="35"/>
      <c r="N94" s="36"/>
      <c r="O94" s="62"/>
      <c r="P94" s="34" t="str">
        <f t="shared" si="2"/>
        <v/>
      </c>
    </row>
    <row r="95" ht="22.5" customHeight="1">
      <c r="A95" s="6">
        <v>94.0</v>
      </c>
      <c r="B95" s="6" t="str">
        <f>'Master Schedule'!B95</f>
        <v/>
      </c>
      <c r="C95" s="7">
        <v>46328.0</v>
      </c>
      <c r="D95" s="8" t="str">
        <f t="shared" si="1"/>
        <v>Monday</v>
      </c>
      <c r="E95" s="31"/>
      <c r="F95" s="11"/>
      <c r="G95" s="11"/>
      <c r="H95" s="31"/>
      <c r="I95" s="11"/>
      <c r="J95" s="22"/>
      <c r="K95" s="32"/>
      <c r="L95" s="32"/>
      <c r="M95" s="32"/>
      <c r="N95" s="33"/>
      <c r="O95" s="62"/>
      <c r="P95" s="34" t="str">
        <f t="shared" si="2"/>
        <v/>
      </c>
    </row>
    <row r="96" ht="22.5" customHeight="1">
      <c r="A96" s="6">
        <v>95.0</v>
      </c>
      <c r="B96" s="6" t="str">
        <f>'Master Schedule'!B96</f>
        <v/>
      </c>
      <c r="C96" s="7">
        <v>46329.0</v>
      </c>
      <c r="D96" s="8" t="str">
        <f t="shared" si="1"/>
        <v>Tuesday</v>
      </c>
      <c r="E96" s="31"/>
      <c r="F96" s="11"/>
      <c r="G96" s="11"/>
      <c r="H96" s="31"/>
      <c r="I96" s="11"/>
      <c r="J96" s="22"/>
      <c r="K96" s="35"/>
      <c r="L96" s="35"/>
      <c r="M96" s="35"/>
      <c r="N96" s="36"/>
      <c r="O96" s="62"/>
      <c r="P96" s="34" t="str">
        <f t="shared" si="2"/>
        <v/>
      </c>
    </row>
    <row r="97" ht="22.5" customHeight="1">
      <c r="A97" s="6">
        <v>96.0</v>
      </c>
      <c r="B97" s="6" t="str">
        <f>'Master Schedule'!B97</f>
        <v/>
      </c>
      <c r="C97" s="7">
        <v>46330.0</v>
      </c>
      <c r="D97" s="8" t="str">
        <f t="shared" si="1"/>
        <v>Wednesday</v>
      </c>
      <c r="E97" s="31"/>
      <c r="F97" s="11"/>
      <c r="G97" s="11"/>
      <c r="H97" s="31"/>
      <c r="I97" s="11"/>
      <c r="J97" s="22"/>
      <c r="K97" s="32"/>
      <c r="L97" s="32"/>
      <c r="M97" s="32"/>
      <c r="N97" s="33"/>
      <c r="O97" s="62"/>
      <c r="P97" s="34" t="str">
        <f t="shared" si="2"/>
        <v/>
      </c>
    </row>
    <row r="98" ht="22.5" customHeight="1">
      <c r="A98" s="6">
        <v>97.0</v>
      </c>
      <c r="B98" s="6" t="str">
        <f>'Master Schedule'!B98</f>
        <v/>
      </c>
      <c r="C98" s="7">
        <v>46331.0</v>
      </c>
      <c r="D98" s="8" t="str">
        <f t="shared" si="1"/>
        <v>Thursday</v>
      </c>
      <c r="E98" s="31"/>
      <c r="F98" s="11"/>
      <c r="G98" s="11"/>
      <c r="H98" s="31"/>
      <c r="I98" s="11"/>
      <c r="J98" s="22"/>
      <c r="K98" s="35"/>
      <c r="L98" s="35"/>
      <c r="M98" s="35"/>
      <c r="N98" s="36"/>
      <c r="O98" s="62"/>
      <c r="P98" s="34" t="str">
        <f t="shared" si="2"/>
        <v/>
      </c>
    </row>
    <row r="99" ht="22.5" customHeight="1">
      <c r="A99" s="6">
        <v>98.0</v>
      </c>
      <c r="B99" s="6" t="str">
        <f>'Master Schedule'!B99</f>
        <v/>
      </c>
      <c r="C99" s="7">
        <v>46332.0</v>
      </c>
      <c r="D99" s="8" t="str">
        <f t="shared" si="1"/>
        <v>Friday</v>
      </c>
      <c r="E99" s="31"/>
      <c r="F99" s="11"/>
      <c r="G99" s="11"/>
      <c r="H99" s="31"/>
      <c r="I99" s="11"/>
      <c r="J99" s="22"/>
      <c r="K99" s="32"/>
      <c r="L99" s="32"/>
      <c r="M99" s="32"/>
      <c r="N99" s="33"/>
      <c r="O99" s="62"/>
      <c r="P99" s="34" t="str">
        <f t="shared" si="2"/>
        <v/>
      </c>
    </row>
    <row r="100" ht="22.5" customHeight="1">
      <c r="A100" s="6">
        <v>99.0</v>
      </c>
      <c r="B100" s="6" t="str">
        <f>'Master Schedule'!B100</f>
        <v/>
      </c>
      <c r="C100" s="7">
        <v>46333.0</v>
      </c>
      <c r="D100" s="8" t="str">
        <f t="shared" si="1"/>
        <v>Saturday</v>
      </c>
      <c r="E100" s="31"/>
      <c r="F100" s="11"/>
      <c r="G100" s="11"/>
      <c r="H100" s="31"/>
      <c r="I100" s="11"/>
      <c r="J100" s="22"/>
      <c r="K100" s="35"/>
      <c r="L100" s="35"/>
      <c r="M100" s="35"/>
      <c r="N100" s="36"/>
      <c r="O100" s="62"/>
      <c r="P100" s="34" t="str">
        <f t="shared" si="2"/>
        <v/>
      </c>
    </row>
    <row r="101" ht="22.5" customHeight="1">
      <c r="A101" s="6">
        <v>100.0</v>
      </c>
      <c r="B101" s="6" t="str">
        <f>'Master Schedule'!B101</f>
        <v/>
      </c>
      <c r="C101" s="7">
        <v>46334.0</v>
      </c>
      <c r="D101" s="8" t="str">
        <f t="shared" si="1"/>
        <v>Sunday</v>
      </c>
      <c r="E101" s="31"/>
      <c r="F101" s="11"/>
      <c r="G101" s="11"/>
      <c r="H101" s="31"/>
      <c r="I101" s="11"/>
      <c r="J101" s="22"/>
      <c r="K101" s="32"/>
      <c r="L101" s="32"/>
      <c r="M101" s="32"/>
      <c r="N101" s="33"/>
      <c r="O101" s="62"/>
      <c r="P101" s="34" t="str">
        <f t="shared" si="2"/>
        <v/>
      </c>
    </row>
    <row r="102" ht="22.5" customHeight="1">
      <c r="A102" s="6">
        <v>101.0</v>
      </c>
      <c r="B102" s="6" t="str">
        <f>'Master Schedule'!B102</f>
        <v/>
      </c>
      <c r="C102" s="7">
        <v>46335.0</v>
      </c>
      <c r="D102" s="8" t="str">
        <f t="shared" si="1"/>
        <v>Monday</v>
      </c>
      <c r="E102" s="31"/>
      <c r="F102" s="11"/>
      <c r="G102" s="11"/>
      <c r="H102" s="31"/>
      <c r="I102" s="11"/>
      <c r="J102" s="22"/>
      <c r="K102" s="35"/>
      <c r="L102" s="35"/>
      <c r="M102" s="35"/>
      <c r="N102" s="36"/>
      <c r="O102" s="62"/>
      <c r="P102" s="34" t="str">
        <f t="shared" si="2"/>
        <v/>
      </c>
    </row>
    <row r="103" ht="22.5" customHeight="1">
      <c r="A103" s="6">
        <v>102.0</v>
      </c>
      <c r="B103" s="6" t="str">
        <f>'Master Schedule'!B103</f>
        <v/>
      </c>
      <c r="C103" s="7">
        <v>46336.0</v>
      </c>
      <c r="D103" s="8" t="str">
        <f t="shared" si="1"/>
        <v>Tuesday</v>
      </c>
      <c r="E103" s="31"/>
      <c r="F103" s="11"/>
      <c r="G103" s="11"/>
      <c r="H103" s="31"/>
      <c r="I103" s="11"/>
      <c r="J103" s="22"/>
      <c r="K103" s="32"/>
      <c r="L103" s="32"/>
      <c r="M103" s="32"/>
      <c r="N103" s="33"/>
      <c r="O103" s="62"/>
      <c r="P103" s="34" t="str">
        <f t="shared" si="2"/>
        <v/>
      </c>
    </row>
    <row r="104" ht="22.5" customHeight="1">
      <c r="A104" s="6">
        <v>103.0</v>
      </c>
      <c r="B104" s="6" t="str">
        <f>'Master Schedule'!B104</f>
        <v/>
      </c>
      <c r="C104" s="7">
        <v>46337.0</v>
      </c>
      <c r="D104" s="8" t="str">
        <f t="shared" si="1"/>
        <v>Wednesday</v>
      </c>
      <c r="E104" s="31"/>
      <c r="F104" s="11"/>
      <c r="G104" s="11"/>
      <c r="H104" s="31"/>
      <c r="I104" s="11"/>
      <c r="J104" s="22"/>
      <c r="K104" s="35"/>
      <c r="L104" s="35"/>
      <c r="M104" s="35"/>
      <c r="N104" s="36"/>
      <c r="O104" s="62"/>
      <c r="P104" s="34" t="str">
        <f t="shared" si="2"/>
        <v/>
      </c>
    </row>
    <row r="105" ht="22.5" customHeight="1">
      <c r="A105" s="6">
        <v>104.0</v>
      </c>
      <c r="B105" s="6" t="str">
        <f>'Master Schedule'!B105</f>
        <v/>
      </c>
      <c r="C105" s="7">
        <v>46338.0</v>
      </c>
      <c r="D105" s="8" t="str">
        <f t="shared" si="1"/>
        <v>Thursday</v>
      </c>
      <c r="E105" s="31"/>
      <c r="F105" s="11"/>
      <c r="G105" s="11"/>
      <c r="H105" s="31"/>
      <c r="I105" s="11"/>
      <c r="J105" s="22"/>
      <c r="K105" s="32"/>
      <c r="L105" s="32"/>
      <c r="M105" s="32"/>
      <c r="N105" s="33"/>
      <c r="O105" s="62"/>
      <c r="P105" s="34" t="str">
        <f t="shared" si="2"/>
        <v/>
      </c>
    </row>
    <row r="106" ht="22.5" customHeight="1">
      <c r="A106" s="6">
        <v>105.0</v>
      </c>
      <c r="B106" s="6" t="str">
        <f>'Master Schedule'!B106</f>
        <v/>
      </c>
      <c r="C106" s="7">
        <v>46339.0</v>
      </c>
      <c r="D106" s="8" t="str">
        <f t="shared" si="1"/>
        <v>Friday</v>
      </c>
      <c r="E106" s="31"/>
      <c r="F106" s="11"/>
      <c r="G106" s="11"/>
      <c r="H106" s="31"/>
      <c r="I106" s="11"/>
      <c r="J106" s="22"/>
      <c r="K106" s="35"/>
      <c r="L106" s="35"/>
      <c r="M106" s="35"/>
      <c r="N106" s="36"/>
      <c r="O106" s="62"/>
      <c r="P106" s="34" t="str">
        <f t="shared" si="2"/>
        <v/>
      </c>
    </row>
    <row r="107" ht="22.5" customHeight="1">
      <c r="A107" s="6">
        <v>106.0</v>
      </c>
      <c r="B107" s="6" t="str">
        <f>'Master Schedule'!B107</f>
        <v/>
      </c>
      <c r="C107" s="7">
        <v>46340.0</v>
      </c>
      <c r="D107" s="8" t="str">
        <f t="shared" si="1"/>
        <v>Saturday</v>
      </c>
      <c r="E107" s="31"/>
      <c r="F107" s="11"/>
      <c r="G107" s="11"/>
      <c r="H107" s="31"/>
      <c r="I107" s="11"/>
      <c r="J107" s="22"/>
      <c r="K107" s="32"/>
      <c r="L107" s="32"/>
      <c r="M107" s="32"/>
      <c r="N107" s="33"/>
      <c r="O107" s="62"/>
      <c r="P107" s="34" t="str">
        <f t="shared" si="2"/>
        <v/>
      </c>
    </row>
    <row r="108" ht="22.5" customHeight="1">
      <c r="A108" s="6">
        <v>107.0</v>
      </c>
      <c r="B108" s="6" t="str">
        <f>'Master Schedule'!B108</f>
        <v/>
      </c>
      <c r="C108" s="7">
        <v>46341.0</v>
      </c>
      <c r="D108" s="8" t="str">
        <f t="shared" si="1"/>
        <v>Sunday</v>
      </c>
      <c r="E108" s="31"/>
      <c r="F108" s="11"/>
      <c r="G108" s="11"/>
      <c r="H108" s="31"/>
      <c r="I108" s="11"/>
      <c r="J108" s="22"/>
      <c r="K108" s="35"/>
      <c r="L108" s="35"/>
      <c r="M108" s="35"/>
      <c r="N108" s="36"/>
      <c r="O108" s="62"/>
      <c r="P108" s="34" t="str">
        <f t="shared" si="2"/>
        <v/>
      </c>
    </row>
    <row r="109" ht="22.5" customHeight="1">
      <c r="A109" s="6">
        <v>108.0</v>
      </c>
      <c r="B109" s="6" t="str">
        <f>'Master Schedule'!B109</f>
        <v/>
      </c>
      <c r="C109" s="7">
        <v>46342.0</v>
      </c>
      <c r="D109" s="8" t="str">
        <f t="shared" si="1"/>
        <v>Monday</v>
      </c>
      <c r="E109" s="31"/>
      <c r="F109" s="11"/>
      <c r="G109" s="11"/>
      <c r="H109" s="31"/>
      <c r="I109" s="11"/>
      <c r="J109" s="22"/>
      <c r="K109" s="32"/>
      <c r="L109" s="32"/>
      <c r="M109" s="32"/>
      <c r="N109" s="33"/>
      <c r="O109" s="62"/>
      <c r="P109" s="34" t="str">
        <f t="shared" si="2"/>
        <v/>
      </c>
    </row>
    <row r="110" ht="22.5" customHeight="1">
      <c r="A110" s="6">
        <v>109.0</v>
      </c>
      <c r="B110" s="6" t="str">
        <f>'Master Schedule'!B110</f>
        <v/>
      </c>
      <c r="C110" s="7">
        <v>46343.0</v>
      </c>
      <c r="D110" s="8" t="str">
        <f t="shared" si="1"/>
        <v>Tuesday</v>
      </c>
      <c r="E110" s="31"/>
      <c r="F110" s="11"/>
      <c r="G110" s="11"/>
      <c r="H110" s="31"/>
      <c r="I110" s="11"/>
      <c r="J110" s="22"/>
      <c r="K110" s="35"/>
      <c r="L110" s="35"/>
      <c r="M110" s="35"/>
      <c r="N110" s="36"/>
      <c r="O110" s="62"/>
      <c r="P110" s="34" t="str">
        <f t="shared" si="2"/>
        <v/>
      </c>
    </row>
    <row r="111" ht="22.5" customHeight="1">
      <c r="A111" s="6">
        <v>110.0</v>
      </c>
      <c r="B111" s="6" t="str">
        <f>'Master Schedule'!B111</f>
        <v/>
      </c>
      <c r="C111" s="7">
        <v>46344.0</v>
      </c>
      <c r="D111" s="8" t="str">
        <f t="shared" si="1"/>
        <v>Wednesday</v>
      </c>
      <c r="E111" s="31"/>
      <c r="F111" s="11"/>
      <c r="G111" s="11"/>
      <c r="H111" s="31"/>
      <c r="I111" s="11"/>
      <c r="J111" s="22"/>
      <c r="K111" s="32"/>
      <c r="L111" s="32"/>
      <c r="M111" s="32"/>
      <c r="N111" s="33"/>
      <c r="O111" s="62"/>
      <c r="P111" s="34" t="str">
        <f t="shared" si="2"/>
        <v/>
      </c>
    </row>
    <row r="112" ht="22.5" customHeight="1">
      <c r="A112" s="6">
        <v>111.0</v>
      </c>
      <c r="B112" s="6" t="str">
        <f>'Master Schedule'!B112</f>
        <v/>
      </c>
      <c r="C112" s="7">
        <v>46345.0</v>
      </c>
      <c r="D112" s="8" t="str">
        <f t="shared" si="1"/>
        <v>Thursday</v>
      </c>
      <c r="E112" s="31"/>
      <c r="F112" s="11"/>
      <c r="G112" s="11"/>
      <c r="H112" s="31"/>
      <c r="I112" s="11"/>
      <c r="J112" s="22"/>
      <c r="K112" s="35"/>
      <c r="L112" s="35"/>
      <c r="M112" s="35"/>
      <c r="N112" s="36"/>
      <c r="O112" s="62"/>
      <c r="P112" s="34" t="str">
        <f t="shared" si="2"/>
        <v/>
      </c>
    </row>
    <row r="113" ht="22.5" customHeight="1">
      <c r="A113" s="6">
        <v>112.0</v>
      </c>
      <c r="B113" s="6" t="str">
        <f>'Master Schedule'!B113</f>
        <v/>
      </c>
      <c r="C113" s="7">
        <v>46346.0</v>
      </c>
      <c r="D113" s="8" t="str">
        <f t="shared" si="1"/>
        <v>Friday</v>
      </c>
      <c r="E113" s="31"/>
      <c r="F113" s="11"/>
      <c r="G113" s="11"/>
      <c r="H113" s="31"/>
      <c r="I113" s="11"/>
      <c r="J113" s="22"/>
      <c r="K113" s="32"/>
      <c r="L113" s="32"/>
      <c r="M113" s="32"/>
      <c r="N113" s="33"/>
      <c r="O113" s="62"/>
      <c r="P113" s="34" t="str">
        <f t="shared" si="2"/>
        <v/>
      </c>
    </row>
    <row r="114" ht="22.5" customHeight="1">
      <c r="A114" s="6">
        <v>113.0</v>
      </c>
      <c r="B114" s="6" t="str">
        <f>'Master Schedule'!B114</f>
        <v/>
      </c>
      <c r="C114" s="7">
        <v>46347.0</v>
      </c>
      <c r="D114" s="8" t="str">
        <f t="shared" si="1"/>
        <v>Saturday</v>
      </c>
      <c r="E114" s="31"/>
      <c r="F114" s="11"/>
      <c r="G114" s="11"/>
      <c r="H114" s="31"/>
      <c r="I114" s="11"/>
      <c r="J114" s="22"/>
      <c r="K114" s="35"/>
      <c r="L114" s="35"/>
      <c r="M114" s="35"/>
      <c r="N114" s="36"/>
      <c r="O114" s="62"/>
      <c r="P114" s="34" t="str">
        <f t="shared" si="2"/>
        <v/>
      </c>
    </row>
    <row r="115" ht="22.5" customHeight="1">
      <c r="A115" s="6">
        <v>114.0</v>
      </c>
      <c r="B115" s="6" t="str">
        <f>'Master Schedule'!B115</f>
        <v/>
      </c>
      <c r="C115" s="7">
        <v>46348.0</v>
      </c>
      <c r="D115" s="8" t="str">
        <f t="shared" si="1"/>
        <v>Sunday</v>
      </c>
      <c r="E115" s="31"/>
      <c r="F115" s="11"/>
      <c r="G115" s="11"/>
      <c r="H115" s="31"/>
      <c r="I115" s="11"/>
      <c r="J115" s="22"/>
      <c r="K115" s="32"/>
      <c r="L115" s="32"/>
      <c r="M115" s="32"/>
      <c r="N115" s="33"/>
      <c r="O115" s="62"/>
      <c r="P115" s="34" t="str">
        <f t="shared" si="2"/>
        <v/>
      </c>
    </row>
    <row r="116" ht="22.5" customHeight="1">
      <c r="A116" s="6">
        <v>115.0</v>
      </c>
      <c r="B116" s="6" t="str">
        <f>'Master Schedule'!B116</f>
        <v/>
      </c>
      <c r="C116" s="7">
        <v>46349.0</v>
      </c>
      <c r="D116" s="8" t="str">
        <f t="shared" si="1"/>
        <v>Monday</v>
      </c>
      <c r="E116" s="31"/>
      <c r="F116" s="11"/>
      <c r="G116" s="11"/>
      <c r="H116" s="31"/>
      <c r="I116" s="11"/>
      <c r="J116" s="22"/>
      <c r="K116" s="35"/>
      <c r="L116" s="35"/>
      <c r="M116" s="35"/>
      <c r="N116" s="36"/>
      <c r="O116" s="62"/>
      <c r="P116" s="34" t="str">
        <f t="shared" si="2"/>
        <v/>
      </c>
    </row>
    <row r="117" ht="22.5" customHeight="1">
      <c r="A117" s="6">
        <v>116.0</v>
      </c>
      <c r="B117" s="6" t="str">
        <f>'Master Schedule'!B117</f>
        <v/>
      </c>
      <c r="C117" s="7">
        <v>46350.0</v>
      </c>
      <c r="D117" s="8" t="str">
        <f t="shared" si="1"/>
        <v>Tuesday</v>
      </c>
      <c r="E117" s="31"/>
      <c r="F117" s="11"/>
      <c r="G117" s="11"/>
      <c r="H117" s="31"/>
      <c r="I117" s="11"/>
      <c r="J117" s="22"/>
      <c r="K117" s="32"/>
      <c r="L117" s="32"/>
      <c r="M117" s="32"/>
      <c r="N117" s="33"/>
      <c r="O117" s="62"/>
      <c r="P117" s="34" t="str">
        <f t="shared" si="2"/>
        <v/>
      </c>
    </row>
    <row r="118" ht="22.5" customHeight="1">
      <c r="A118" s="6">
        <v>117.0</v>
      </c>
      <c r="B118" s="6" t="str">
        <f>'Master Schedule'!B118</f>
        <v/>
      </c>
      <c r="C118" s="7">
        <v>46351.0</v>
      </c>
      <c r="D118" s="8" t="str">
        <f t="shared" si="1"/>
        <v>Wednesday</v>
      </c>
      <c r="E118" s="31"/>
      <c r="F118" s="11"/>
      <c r="G118" s="11"/>
      <c r="H118" s="31"/>
      <c r="I118" s="11"/>
      <c r="J118" s="22"/>
      <c r="K118" s="35"/>
      <c r="L118" s="35"/>
      <c r="M118" s="35"/>
      <c r="N118" s="36"/>
      <c r="O118" s="62"/>
      <c r="P118" s="34" t="str">
        <f t="shared" si="2"/>
        <v/>
      </c>
    </row>
    <row r="119" ht="22.5" customHeight="1">
      <c r="A119" s="6">
        <v>118.0</v>
      </c>
      <c r="B119" s="6" t="str">
        <f>'Master Schedule'!B119</f>
        <v/>
      </c>
      <c r="C119" s="7">
        <v>46352.0</v>
      </c>
      <c r="D119" s="8" t="str">
        <f t="shared" si="1"/>
        <v>Thursday</v>
      </c>
      <c r="E119" s="31"/>
      <c r="F119" s="11"/>
      <c r="G119" s="11"/>
      <c r="H119" s="31"/>
      <c r="I119" s="11"/>
      <c r="J119" s="22"/>
      <c r="K119" s="32"/>
      <c r="L119" s="32"/>
      <c r="M119" s="32"/>
      <c r="N119" s="33"/>
      <c r="O119" s="62"/>
      <c r="P119" s="34" t="str">
        <f t="shared" si="2"/>
        <v/>
      </c>
    </row>
    <row r="120" ht="22.5" customHeight="1">
      <c r="A120" s="6">
        <v>119.0</v>
      </c>
      <c r="B120" s="6" t="str">
        <f>'Master Schedule'!B120</f>
        <v/>
      </c>
      <c r="C120" s="7">
        <v>46353.0</v>
      </c>
      <c r="D120" s="8" t="str">
        <f t="shared" si="1"/>
        <v>Friday</v>
      </c>
      <c r="E120" s="31"/>
      <c r="F120" s="11"/>
      <c r="G120" s="11"/>
      <c r="H120" s="31"/>
      <c r="I120" s="11"/>
      <c r="J120" s="22"/>
      <c r="K120" s="35"/>
      <c r="L120" s="35"/>
      <c r="M120" s="35"/>
      <c r="N120" s="36"/>
      <c r="O120" s="62"/>
      <c r="P120" s="34" t="str">
        <f t="shared" si="2"/>
        <v/>
      </c>
    </row>
    <row r="121" ht="22.5" customHeight="1">
      <c r="A121" s="6">
        <v>120.0</v>
      </c>
      <c r="B121" s="6" t="str">
        <f>'Master Schedule'!B121</f>
        <v/>
      </c>
      <c r="C121" s="7">
        <v>46354.0</v>
      </c>
      <c r="D121" s="8" t="str">
        <f t="shared" si="1"/>
        <v>Saturday</v>
      </c>
      <c r="E121" s="31"/>
      <c r="F121" s="11"/>
      <c r="G121" s="11"/>
      <c r="H121" s="31"/>
      <c r="I121" s="11"/>
      <c r="J121" s="22"/>
      <c r="K121" s="32"/>
      <c r="L121" s="32"/>
      <c r="M121" s="32"/>
      <c r="N121" s="33"/>
      <c r="O121" s="62"/>
      <c r="P121" s="34" t="str">
        <f t="shared" si="2"/>
        <v/>
      </c>
    </row>
    <row r="122" ht="22.5" customHeight="1">
      <c r="A122" s="6">
        <v>121.0</v>
      </c>
      <c r="B122" s="6" t="str">
        <f>'Master Schedule'!B122</f>
        <v/>
      </c>
      <c r="C122" s="7">
        <v>46355.0</v>
      </c>
      <c r="D122" s="8" t="str">
        <f t="shared" si="1"/>
        <v>Sunday</v>
      </c>
      <c r="E122" s="31"/>
      <c r="F122" s="11"/>
      <c r="G122" s="11"/>
      <c r="H122" s="31"/>
      <c r="I122" s="11"/>
      <c r="J122" s="22"/>
      <c r="K122" s="35"/>
      <c r="L122" s="35"/>
      <c r="M122" s="35"/>
      <c r="N122" s="36"/>
      <c r="O122" s="62"/>
      <c r="P122" s="34" t="str">
        <f t="shared" si="2"/>
        <v/>
      </c>
    </row>
    <row r="123" ht="22.5" customHeight="1">
      <c r="A123" s="6">
        <v>122.0</v>
      </c>
      <c r="B123" s="6" t="str">
        <f>'Master Schedule'!B123</f>
        <v/>
      </c>
      <c r="C123" s="7">
        <v>46356.0</v>
      </c>
      <c r="D123" s="8" t="str">
        <f t="shared" si="1"/>
        <v>Monday</v>
      </c>
      <c r="E123" s="31"/>
      <c r="F123" s="11"/>
      <c r="G123" s="11"/>
      <c r="H123" s="31"/>
      <c r="I123" s="11"/>
      <c r="J123" s="22"/>
      <c r="K123" s="32"/>
      <c r="L123" s="32"/>
      <c r="M123" s="32"/>
      <c r="N123" s="33"/>
      <c r="O123" s="62"/>
      <c r="P123" s="34" t="str">
        <f t="shared" si="2"/>
        <v/>
      </c>
    </row>
    <row r="124" ht="22.5" customHeight="1">
      <c r="A124" s="6">
        <v>123.0</v>
      </c>
      <c r="B124" s="6" t="str">
        <f>'Master Schedule'!B124</f>
        <v/>
      </c>
      <c r="C124" s="7">
        <v>46357.0</v>
      </c>
      <c r="D124" s="8" t="str">
        <f t="shared" si="1"/>
        <v>Tuesday</v>
      </c>
      <c r="E124" s="31"/>
      <c r="F124" s="11"/>
      <c r="G124" s="11"/>
      <c r="H124" s="31"/>
      <c r="I124" s="11"/>
      <c r="J124" s="22"/>
      <c r="K124" s="35"/>
      <c r="L124" s="35"/>
      <c r="M124" s="35"/>
      <c r="N124" s="36"/>
      <c r="O124" s="62"/>
      <c r="P124" s="34" t="str">
        <f t="shared" si="2"/>
        <v/>
      </c>
    </row>
    <row r="125" ht="22.5" customHeight="1">
      <c r="A125" s="6">
        <v>124.0</v>
      </c>
      <c r="B125" s="6" t="str">
        <f>'Master Schedule'!B125</f>
        <v/>
      </c>
      <c r="C125" s="7">
        <v>46358.0</v>
      </c>
      <c r="D125" s="8" t="str">
        <f t="shared" si="1"/>
        <v>Wednesday</v>
      </c>
      <c r="E125" s="31"/>
      <c r="F125" s="11"/>
      <c r="G125" s="11"/>
      <c r="H125" s="31"/>
      <c r="I125" s="11"/>
      <c r="J125" s="22"/>
      <c r="K125" s="32"/>
      <c r="L125" s="32"/>
      <c r="M125" s="32"/>
      <c r="N125" s="33"/>
      <c r="O125" s="62"/>
      <c r="P125" s="34" t="str">
        <f t="shared" si="2"/>
        <v/>
      </c>
    </row>
    <row r="126" ht="22.5" customHeight="1">
      <c r="A126" s="6">
        <v>125.0</v>
      </c>
      <c r="B126" s="6" t="str">
        <f>'Master Schedule'!B126</f>
        <v/>
      </c>
      <c r="C126" s="7">
        <v>46359.0</v>
      </c>
      <c r="D126" s="8" t="str">
        <f t="shared" si="1"/>
        <v>Thursday</v>
      </c>
      <c r="E126" s="31"/>
      <c r="F126" s="11"/>
      <c r="G126" s="11"/>
      <c r="H126" s="31"/>
      <c r="I126" s="11"/>
      <c r="J126" s="22"/>
      <c r="K126" s="35"/>
      <c r="L126" s="35"/>
      <c r="M126" s="35"/>
      <c r="N126" s="36"/>
      <c r="O126" s="62"/>
      <c r="P126" s="34" t="str">
        <f t="shared" si="2"/>
        <v/>
      </c>
    </row>
    <row r="127" ht="22.5" customHeight="1">
      <c r="A127" s="6">
        <v>126.0</v>
      </c>
      <c r="B127" s="6" t="str">
        <f>'Master Schedule'!B127</f>
        <v/>
      </c>
      <c r="C127" s="7">
        <v>46360.0</v>
      </c>
      <c r="D127" s="8" t="str">
        <f t="shared" si="1"/>
        <v>Friday</v>
      </c>
      <c r="E127" s="31"/>
      <c r="F127" s="11"/>
      <c r="G127" s="11"/>
      <c r="H127" s="31"/>
      <c r="I127" s="11"/>
      <c r="J127" s="22"/>
      <c r="K127" s="32"/>
      <c r="L127" s="32"/>
      <c r="M127" s="32"/>
      <c r="N127" s="33"/>
      <c r="O127" s="62"/>
      <c r="P127" s="34" t="str">
        <f t="shared" si="2"/>
        <v/>
      </c>
    </row>
    <row r="128" ht="22.5" customHeight="1">
      <c r="A128" s="6">
        <v>127.0</v>
      </c>
      <c r="B128" s="6" t="str">
        <f>'Master Schedule'!B128</f>
        <v/>
      </c>
      <c r="C128" s="7">
        <v>46361.0</v>
      </c>
      <c r="D128" s="8" t="str">
        <f t="shared" si="1"/>
        <v>Saturday</v>
      </c>
      <c r="E128" s="31"/>
      <c r="F128" s="11"/>
      <c r="G128" s="11"/>
      <c r="H128" s="31"/>
      <c r="I128" s="11"/>
      <c r="J128" s="22"/>
      <c r="K128" s="35"/>
      <c r="L128" s="35"/>
      <c r="M128" s="35"/>
      <c r="N128" s="36"/>
      <c r="O128" s="62"/>
      <c r="P128" s="34" t="str">
        <f t="shared" si="2"/>
        <v/>
      </c>
    </row>
    <row r="129" ht="22.5" customHeight="1">
      <c r="A129" s="6">
        <v>128.0</v>
      </c>
      <c r="B129" s="6" t="str">
        <f>'Master Schedule'!B129</f>
        <v/>
      </c>
      <c r="C129" s="7">
        <v>46362.0</v>
      </c>
      <c r="D129" s="8" t="str">
        <f t="shared" si="1"/>
        <v>Sunday</v>
      </c>
      <c r="E129" s="31"/>
      <c r="F129" s="11"/>
      <c r="G129" s="11"/>
      <c r="H129" s="31"/>
      <c r="I129" s="11"/>
      <c r="J129" s="22"/>
      <c r="K129" s="32"/>
      <c r="L129" s="32"/>
      <c r="M129" s="32"/>
      <c r="N129" s="33"/>
      <c r="O129" s="62"/>
      <c r="P129" s="34" t="str">
        <f t="shared" si="2"/>
        <v/>
      </c>
    </row>
    <row r="130" ht="22.5" customHeight="1">
      <c r="A130" s="6">
        <v>129.0</v>
      </c>
      <c r="B130" s="6" t="str">
        <f>'Master Schedule'!B130</f>
        <v/>
      </c>
      <c r="C130" s="7">
        <v>46363.0</v>
      </c>
      <c r="D130" s="8" t="str">
        <f t="shared" si="1"/>
        <v>Monday</v>
      </c>
      <c r="E130" s="31"/>
      <c r="F130" s="11"/>
      <c r="G130" s="11"/>
      <c r="H130" s="31"/>
      <c r="I130" s="11"/>
      <c r="J130" s="22"/>
      <c r="K130" s="35"/>
      <c r="L130" s="35"/>
      <c r="M130" s="35"/>
      <c r="N130" s="36"/>
      <c r="O130" s="62"/>
      <c r="P130" s="34" t="str">
        <f t="shared" si="2"/>
        <v/>
      </c>
    </row>
    <row r="131" ht="22.5" customHeight="1">
      <c r="A131" s="6">
        <v>130.0</v>
      </c>
      <c r="B131" s="6" t="str">
        <f>'Master Schedule'!B131</f>
        <v/>
      </c>
      <c r="C131" s="7">
        <v>46364.0</v>
      </c>
      <c r="D131" s="8" t="str">
        <f t="shared" si="1"/>
        <v>Tuesday</v>
      </c>
      <c r="E131" s="31"/>
      <c r="F131" s="11"/>
      <c r="G131" s="11"/>
      <c r="H131" s="31"/>
      <c r="I131" s="11"/>
      <c r="J131" s="22"/>
      <c r="K131" s="32"/>
      <c r="L131" s="32"/>
      <c r="M131" s="32"/>
      <c r="N131" s="33"/>
      <c r="O131" s="62"/>
      <c r="P131" s="34" t="str">
        <f t="shared" si="2"/>
        <v/>
      </c>
    </row>
    <row r="132" ht="22.5" customHeight="1">
      <c r="A132" s="6">
        <v>131.0</v>
      </c>
      <c r="B132" s="6" t="str">
        <f>'Master Schedule'!B132</f>
        <v/>
      </c>
      <c r="C132" s="7">
        <v>46365.0</v>
      </c>
      <c r="D132" s="8" t="str">
        <f t="shared" si="1"/>
        <v>Wednesday</v>
      </c>
      <c r="E132" s="31"/>
      <c r="F132" s="11"/>
      <c r="G132" s="11"/>
      <c r="H132" s="31"/>
      <c r="I132" s="11"/>
      <c r="J132" s="22"/>
      <c r="K132" s="35"/>
      <c r="L132" s="35"/>
      <c r="M132" s="35"/>
      <c r="N132" s="36"/>
      <c r="O132" s="62"/>
      <c r="P132" s="34" t="str">
        <f t="shared" si="2"/>
        <v/>
      </c>
    </row>
    <row r="133" ht="22.5" customHeight="1">
      <c r="A133" s="6">
        <v>132.0</v>
      </c>
      <c r="B133" s="6" t="str">
        <f>'Master Schedule'!B133</f>
        <v/>
      </c>
      <c r="C133" s="7">
        <v>46366.0</v>
      </c>
      <c r="D133" s="8" t="str">
        <f t="shared" si="1"/>
        <v>Thursday</v>
      </c>
      <c r="E133" s="31"/>
      <c r="F133" s="11"/>
      <c r="G133" s="11"/>
      <c r="H133" s="31"/>
      <c r="I133" s="11"/>
      <c r="J133" s="22"/>
      <c r="K133" s="32"/>
      <c r="L133" s="32"/>
      <c r="M133" s="32"/>
      <c r="N133" s="33"/>
      <c r="O133" s="62"/>
      <c r="P133" s="34" t="str">
        <f t="shared" si="2"/>
        <v/>
      </c>
    </row>
    <row r="134" ht="22.5" customHeight="1">
      <c r="A134" s="6">
        <v>133.0</v>
      </c>
      <c r="B134" s="6" t="str">
        <f>'Master Schedule'!B134</f>
        <v/>
      </c>
      <c r="C134" s="7">
        <v>46367.0</v>
      </c>
      <c r="D134" s="8" t="str">
        <f t="shared" si="1"/>
        <v>Friday</v>
      </c>
      <c r="E134" s="31"/>
      <c r="F134" s="11"/>
      <c r="G134" s="11"/>
      <c r="H134" s="31"/>
      <c r="I134" s="11"/>
      <c r="J134" s="22"/>
      <c r="K134" s="35"/>
      <c r="L134" s="35"/>
      <c r="M134" s="35"/>
      <c r="N134" s="36"/>
      <c r="O134" s="62"/>
      <c r="P134" s="34" t="str">
        <f t="shared" si="2"/>
        <v/>
      </c>
    </row>
    <row r="135" ht="22.5" customHeight="1">
      <c r="A135" s="6">
        <v>134.0</v>
      </c>
      <c r="B135" s="6" t="str">
        <f>'Master Schedule'!B135</f>
        <v/>
      </c>
      <c r="C135" s="7">
        <v>46368.0</v>
      </c>
      <c r="D135" s="8" t="str">
        <f t="shared" si="1"/>
        <v>Saturday</v>
      </c>
      <c r="E135" s="31"/>
      <c r="F135" s="11"/>
      <c r="G135" s="11"/>
      <c r="H135" s="31"/>
      <c r="I135" s="11"/>
      <c r="J135" s="22"/>
      <c r="K135" s="32"/>
      <c r="L135" s="32"/>
      <c r="M135" s="32"/>
      <c r="N135" s="33"/>
      <c r="O135" s="62"/>
      <c r="P135" s="34" t="str">
        <f t="shared" si="2"/>
        <v/>
      </c>
    </row>
    <row r="136" ht="22.5" customHeight="1">
      <c r="A136" s="6">
        <v>135.0</v>
      </c>
      <c r="B136" s="6" t="str">
        <f>'Master Schedule'!B136</f>
        <v/>
      </c>
      <c r="C136" s="7">
        <v>46369.0</v>
      </c>
      <c r="D136" s="8" t="str">
        <f t="shared" si="1"/>
        <v>Sunday</v>
      </c>
      <c r="E136" s="31"/>
      <c r="F136" s="11"/>
      <c r="G136" s="11"/>
      <c r="H136" s="31"/>
      <c r="I136" s="11"/>
      <c r="J136" s="22"/>
      <c r="K136" s="35"/>
      <c r="L136" s="35"/>
      <c r="M136" s="35"/>
      <c r="N136" s="36"/>
      <c r="O136" s="62"/>
      <c r="P136" s="34" t="str">
        <f t="shared" si="2"/>
        <v/>
      </c>
    </row>
    <row r="137" ht="22.5" customHeight="1">
      <c r="A137" s="6">
        <v>136.0</v>
      </c>
      <c r="B137" s="6" t="str">
        <f>'Master Schedule'!B137</f>
        <v/>
      </c>
      <c r="C137" s="7">
        <v>46370.0</v>
      </c>
      <c r="D137" s="8" t="str">
        <f t="shared" si="1"/>
        <v>Monday</v>
      </c>
      <c r="E137" s="31"/>
      <c r="F137" s="11"/>
      <c r="G137" s="11"/>
      <c r="H137" s="31"/>
      <c r="I137" s="11"/>
      <c r="J137" s="22"/>
      <c r="K137" s="32"/>
      <c r="L137" s="32"/>
      <c r="M137" s="32"/>
      <c r="N137" s="33"/>
      <c r="O137" s="62"/>
      <c r="P137" s="34" t="str">
        <f t="shared" si="2"/>
        <v/>
      </c>
    </row>
    <row r="138" ht="22.5" customHeight="1">
      <c r="A138" s="6">
        <v>137.0</v>
      </c>
      <c r="B138" s="6" t="str">
        <f>'Master Schedule'!B138</f>
        <v/>
      </c>
      <c r="C138" s="7">
        <v>46371.0</v>
      </c>
      <c r="D138" s="8" t="str">
        <f t="shared" si="1"/>
        <v>Tuesday</v>
      </c>
      <c r="E138" s="31"/>
      <c r="F138" s="11"/>
      <c r="G138" s="11"/>
      <c r="H138" s="31"/>
      <c r="I138" s="11"/>
      <c r="J138" s="22"/>
      <c r="K138" s="35"/>
      <c r="L138" s="35"/>
      <c r="M138" s="35"/>
      <c r="N138" s="36"/>
      <c r="O138" s="62"/>
      <c r="P138" s="34" t="str">
        <f t="shared" si="2"/>
        <v/>
      </c>
    </row>
    <row r="139" ht="22.5" customHeight="1">
      <c r="A139" s="6">
        <v>138.0</v>
      </c>
      <c r="B139" s="6" t="str">
        <f>'Master Schedule'!B139</f>
        <v/>
      </c>
      <c r="C139" s="7">
        <v>46372.0</v>
      </c>
      <c r="D139" s="8" t="str">
        <f t="shared" si="1"/>
        <v>Wednesday</v>
      </c>
      <c r="E139" s="31"/>
      <c r="F139" s="11"/>
      <c r="G139" s="11"/>
      <c r="H139" s="31"/>
      <c r="I139" s="11"/>
      <c r="J139" s="22"/>
      <c r="K139" s="32"/>
      <c r="L139" s="32"/>
      <c r="M139" s="32"/>
      <c r="N139" s="33"/>
      <c r="O139" s="62"/>
      <c r="P139" s="34" t="str">
        <f t="shared" si="2"/>
        <v/>
      </c>
    </row>
    <row r="140" ht="22.5" customHeight="1">
      <c r="A140" s="6">
        <v>139.0</v>
      </c>
      <c r="B140" s="6" t="str">
        <f>'Master Schedule'!B140</f>
        <v/>
      </c>
      <c r="C140" s="7">
        <v>46373.0</v>
      </c>
      <c r="D140" s="8" t="str">
        <f t="shared" si="1"/>
        <v>Thursday</v>
      </c>
      <c r="E140" s="31"/>
      <c r="F140" s="11"/>
      <c r="G140" s="11"/>
      <c r="H140" s="31"/>
      <c r="I140" s="11"/>
      <c r="J140" s="22"/>
      <c r="K140" s="35"/>
      <c r="L140" s="35"/>
      <c r="M140" s="35"/>
      <c r="N140" s="36"/>
      <c r="O140" s="62"/>
      <c r="P140" s="34" t="str">
        <f t="shared" si="2"/>
        <v/>
      </c>
    </row>
    <row r="141" ht="22.5" customHeight="1">
      <c r="A141" s="6">
        <v>140.0</v>
      </c>
      <c r="B141" s="6" t="str">
        <f>'Master Schedule'!B141</f>
        <v/>
      </c>
      <c r="C141" s="7">
        <v>46374.0</v>
      </c>
      <c r="D141" s="8" t="str">
        <f t="shared" si="1"/>
        <v>Friday</v>
      </c>
      <c r="E141" s="31"/>
      <c r="F141" s="11"/>
      <c r="G141" s="11"/>
      <c r="H141" s="31"/>
      <c r="I141" s="11"/>
      <c r="J141" s="22"/>
      <c r="K141" s="32"/>
      <c r="L141" s="32"/>
      <c r="M141" s="32"/>
      <c r="N141" s="33"/>
      <c r="O141" s="62"/>
      <c r="P141" s="34" t="str">
        <f t="shared" si="2"/>
        <v/>
      </c>
    </row>
    <row r="142" ht="22.5" customHeight="1">
      <c r="A142" s="6">
        <v>141.0</v>
      </c>
      <c r="B142" s="6" t="str">
        <f>'Master Schedule'!B142</f>
        <v/>
      </c>
      <c r="C142" s="7">
        <v>46375.0</v>
      </c>
      <c r="D142" s="8" t="str">
        <f t="shared" si="1"/>
        <v>Saturday</v>
      </c>
      <c r="E142" s="31"/>
      <c r="F142" s="11"/>
      <c r="G142" s="11"/>
      <c r="H142" s="31"/>
      <c r="I142" s="11"/>
      <c r="J142" s="22"/>
      <c r="K142" s="35"/>
      <c r="L142" s="35"/>
      <c r="M142" s="35"/>
      <c r="N142" s="36"/>
      <c r="O142" s="62"/>
      <c r="P142" s="34" t="str">
        <f t="shared" si="2"/>
        <v/>
      </c>
    </row>
    <row r="143" ht="22.5" customHeight="1">
      <c r="A143" s="6">
        <v>142.0</v>
      </c>
      <c r="B143" s="6" t="str">
        <f>'Master Schedule'!B143</f>
        <v/>
      </c>
      <c r="C143" s="7">
        <v>46376.0</v>
      </c>
      <c r="D143" s="8" t="str">
        <f t="shared" si="1"/>
        <v>Sunday</v>
      </c>
      <c r="E143" s="31"/>
      <c r="F143" s="11"/>
      <c r="G143" s="11"/>
      <c r="H143" s="31"/>
      <c r="I143" s="11"/>
      <c r="J143" s="22"/>
      <c r="K143" s="32"/>
      <c r="L143" s="32"/>
      <c r="M143" s="32"/>
      <c r="N143" s="33"/>
      <c r="O143" s="62"/>
      <c r="P143" s="34" t="str">
        <f t="shared" si="2"/>
        <v/>
      </c>
    </row>
    <row r="144" ht="22.5" customHeight="1">
      <c r="A144" s="6">
        <v>143.0</v>
      </c>
      <c r="B144" s="6" t="str">
        <f>'Master Schedule'!B144</f>
        <v/>
      </c>
      <c r="C144" s="7">
        <v>46377.0</v>
      </c>
      <c r="D144" s="8" t="str">
        <f t="shared" si="1"/>
        <v>Monday</v>
      </c>
      <c r="E144" s="31"/>
      <c r="F144" s="11"/>
      <c r="G144" s="11"/>
      <c r="H144" s="31"/>
      <c r="I144" s="11"/>
      <c r="J144" s="22"/>
      <c r="K144" s="35"/>
      <c r="L144" s="35"/>
      <c r="M144" s="35"/>
      <c r="N144" s="36"/>
      <c r="O144" s="62"/>
      <c r="P144" s="34" t="str">
        <f t="shared" si="2"/>
        <v/>
      </c>
    </row>
    <row r="145" ht="22.5" customHeight="1">
      <c r="A145" s="6">
        <v>144.0</v>
      </c>
      <c r="B145" s="6" t="str">
        <f>'Master Schedule'!B145</f>
        <v/>
      </c>
      <c r="C145" s="7">
        <v>46378.0</v>
      </c>
      <c r="D145" s="8" t="str">
        <f t="shared" si="1"/>
        <v>Tuesday</v>
      </c>
      <c r="E145" s="31"/>
      <c r="F145" s="11"/>
      <c r="G145" s="11"/>
      <c r="H145" s="31"/>
      <c r="I145" s="11"/>
      <c r="J145" s="22"/>
      <c r="K145" s="32"/>
      <c r="L145" s="32"/>
      <c r="M145" s="32"/>
      <c r="N145" s="33"/>
      <c r="O145" s="62"/>
      <c r="P145" s="34" t="str">
        <f t="shared" si="2"/>
        <v/>
      </c>
    </row>
    <row r="146" ht="22.5" customHeight="1">
      <c r="A146" s="6">
        <v>145.0</v>
      </c>
      <c r="B146" s="6" t="str">
        <f>'Master Schedule'!B146</f>
        <v/>
      </c>
      <c r="C146" s="7">
        <v>46379.0</v>
      </c>
      <c r="D146" s="8" t="str">
        <f t="shared" si="1"/>
        <v>Wednesday</v>
      </c>
      <c r="E146" s="31"/>
      <c r="F146" s="11"/>
      <c r="G146" s="11"/>
      <c r="H146" s="31"/>
      <c r="I146" s="11"/>
      <c r="J146" s="22"/>
      <c r="K146" s="35"/>
      <c r="L146" s="35"/>
      <c r="M146" s="35"/>
      <c r="N146" s="36"/>
      <c r="O146" s="62"/>
      <c r="P146" s="34" t="str">
        <f t="shared" si="2"/>
        <v/>
      </c>
    </row>
    <row r="147" ht="22.5" customHeight="1">
      <c r="A147" s="6">
        <v>146.0</v>
      </c>
      <c r="B147" s="6" t="str">
        <f>'Master Schedule'!B147</f>
        <v/>
      </c>
      <c r="C147" s="7">
        <v>46380.0</v>
      </c>
      <c r="D147" s="8" t="str">
        <f t="shared" si="1"/>
        <v>Thursday</v>
      </c>
      <c r="E147" s="31"/>
      <c r="F147" s="11"/>
      <c r="G147" s="11"/>
      <c r="H147" s="31"/>
      <c r="I147" s="11"/>
      <c r="J147" s="22"/>
      <c r="K147" s="32"/>
      <c r="L147" s="32"/>
      <c r="M147" s="32"/>
      <c r="N147" s="33"/>
      <c r="O147" s="62"/>
      <c r="P147" s="34" t="str">
        <f t="shared" si="2"/>
        <v/>
      </c>
    </row>
    <row r="148" ht="22.5" customHeight="1">
      <c r="A148" s="6">
        <v>147.0</v>
      </c>
      <c r="B148" s="6" t="str">
        <f>'Master Schedule'!B148</f>
        <v/>
      </c>
      <c r="C148" s="7">
        <v>46381.0</v>
      </c>
      <c r="D148" s="8" t="str">
        <f t="shared" si="1"/>
        <v>Friday</v>
      </c>
      <c r="E148" s="31"/>
      <c r="F148" s="11"/>
      <c r="G148" s="11"/>
      <c r="H148" s="31"/>
      <c r="I148" s="11"/>
      <c r="J148" s="22"/>
      <c r="K148" s="35"/>
      <c r="L148" s="35"/>
      <c r="M148" s="35"/>
      <c r="N148" s="36"/>
      <c r="O148" s="62"/>
      <c r="P148" s="34" t="str">
        <f t="shared" si="2"/>
        <v/>
      </c>
    </row>
    <row r="149" ht="22.5" customHeight="1">
      <c r="A149" s="6">
        <v>148.0</v>
      </c>
      <c r="B149" s="6" t="str">
        <f>'Master Schedule'!B149</f>
        <v/>
      </c>
      <c r="C149" s="7">
        <v>46382.0</v>
      </c>
      <c r="D149" s="8" t="str">
        <f t="shared" si="1"/>
        <v>Saturday</v>
      </c>
      <c r="E149" s="31"/>
      <c r="F149" s="11"/>
      <c r="G149" s="11"/>
      <c r="H149" s="31"/>
      <c r="I149" s="11"/>
      <c r="J149" s="22"/>
      <c r="K149" s="32"/>
      <c r="L149" s="32"/>
      <c r="M149" s="32"/>
      <c r="N149" s="33"/>
      <c r="O149" s="62"/>
      <c r="P149" s="34" t="str">
        <f t="shared" si="2"/>
        <v/>
      </c>
    </row>
    <row r="150" ht="22.5" customHeight="1">
      <c r="A150" s="6">
        <v>149.0</v>
      </c>
      <c r="B150" s="6" t="str">
        <f>'Master Schedule'!B150</f>
        <v/>
      </c>
      <c r="C150" s="7">
        <v>46383.0</v>
      </c>
      <c r="D150" s="8" t="str">
        <f t="shared" si="1"/>
        <v>Sunday</v>
      </c>
      <c r="E150" s="31"/>
      <c r="F150" s="11"/>
      <c r="G150" s="11"/>
      <c r="H150" s="31"/>
      <c r="I150" s="11"/>
      <c r="J150" s="22"/>
      <c r="K150" s="35"/>
      <c r="L150" s="35"/>
      <c r="M150" s="35"/>
      <c r="N150" s="36"/>
      <c r="O150" s="62"/>
      <c r="P150" s="34" t="str">
        <f t="shared" si="2"/>
        <v/>
      </c>
    </row>
    <row r="151" ht="22.5" customHeight="1">
      <c r="A151" s="6">
        <v>150.0</v>
      </c>
      <c r="B151" s="6" t="str">
        <f>'Master Schedule'!B151</f>
        <v/>
      </c>
      <c r="C151" s="7">
        <v>46384.0</v>
      </c>
      <c r="D151" s="8" t="str">
        <f t="shared" si="1"/>
        <v>Monday</v>
      </c>
      <c r="E151" s="31"/>
      <c r="F151" s="11"/>
      <c r="G151" s="11"/>
      <c r="H151" s="31"/>
      <c r="I151" s="11"/>
      <c r="J151" s="22"/>
      <c r="K151" s="32"/>
      <c r="L151" s="32"/>
      <c r="M151" s="32"/>
      <c r="N151" s="33"/>
      <c r="O151" s="62"/>
      <c r="P151" s="34" t="str">
        <f t="shared" si="2"/>
        <v/>
      </c>
    </row>
    <row r="152" ht="22.5" customHeight="1">
      <c r="A152" s="6">
        <v>151.0</v>
      </c>
      <c r="B152" s="6" t="str">
        <f>'Master Schedule'!B152</f>
        <v/>
      </c>
      <c r="C152" s="7">
        <v>46385.0</v>
      </c>
      <c r="D152" s="8" t="str">
        <f t="shared" si="1"/>
        <v>Tuesday</v>
      </c>
      <c r="E152" s="31"/>
      <c r="F152" s="11"/>
      <c r="G152" s="11"/>
      <c r="H152" s="31"/>
      <c r="I152" s="11"/>
      <c r="J152" s="22"/>
      <c r="K152" s="35"/>
      <c r="L152" s="35"/>
      <c r="M152" s="35"/>
      <c r="N152" s="36"/>
      <c r="O152" s="62"/>
      <c r="P152" s="34" t="str">
        <f t="shared" si="2"/>
        <v/>
      </c>
    </row>
    <row r="153" ht="22.5" customHeight="1">
      <c r="A153" s="6">
        <v>152.0</v>
      </c>
      <c r="B153" s="6" t="str">
        <f>'Master Schedule'!B153</f>
        <v/>
      </c>
      <c r="C153" s="7">
        <v>46386.0</v>
      </c>
      <c r="D153" s="8" t="str">
        <f t="shared" si="1"/>
        <v>Wednesday</v>
      </c>
      <c r="E153" s="31"/>
      <c r="F153" s="11"/>
      <c r="G153" s="11"/>
      <c r="H153" s="31"/>
      <c r="I153" s="11"/>
      <c r="J153" s="22"/>
      <c r="K153" s="32"/>
      <c r="L153" s="32"/>
      <c r="M153" s="32"/>
      <c r="N153" s="33"/>
      <c r="O153" s="62"/>
      <c r="P153" s="34" t="str">
        <f t="shared" si="2"/>
        <v/>
      </c>
    </row>
    <row r="154" ht="22.5" customHeight="1">
      <c r="A154" s="6">
        <v>153.0</v>
      </c>
      <c r="B154" s="6" t="str">
        <f>'Master Schedule'!B154</f>
        <v/>
      </c>
      <c r="C154" s="7">
        <v>46387.0</v>
      </c>
      <c r="D154" s="8" t="str">
        <f t="shared" si="1"/>
        <v>Thursday</v>
      </c>
      <c r="E154" s="31"/>
      <c r="F154" s="11"/>
      <c r="G154" s="11"/>
      <c r="H154" s="31"/>
      <c r="I154" s="11"/>
      <c r="J154" s="22"/>
      <c r="K154" s="35"/>
      <c r="L154" s="35"/>
      <c r="M154" s="35"/>
      <c r="N154" s="36"/>
      <c r="O154" s="62"/>
      <c r="P154" s="34" t="str">
        <f t="shared" si="2"/>
        <v/>
      </c>
    </row>
    <row r="155" ht="22.5" customHeight="1">
      <c r="A155" s="6">
        <v>154.0</v>
      </c>
      <c r="B155" s="6" t="str">
        <f>'Master Schedule'!B155</f>
        <v/>
      </c>
      <c r="C155" s="7">
        <v>46388.0</v>
      </c>
      <c r="D155" s="8" t="str">
        <f t="shared" si="1"/>
        <v>Friday</v>
      </c>
      <c r="E155" s="31"/>
      <c r="F155" s="11"/>
      <c r="G155" s="11"/>
      <c r="H155" s="31"/>
      <c r="I155" s="11"/>
      <c r="J155" s="22"/>
      <c r="K155" s="32"/>
      <c r="L155" s="32"/>
      <c r="M155" s="32"/>
      <c r="N155" s="33"/>
      <c r="O155" s="62"/>
      <c r="P155" s="34" t="str">
        <f t="shared" si="2"/>
        <v/>
      </c>
    </row>
    <row r="156" ht="22.5" customHeight="1">
      <c r="A156" s="6">
        <v>155.0</v>
      </c>
      <c r="B156" s="6" t="str">
        <f>'Master Schedule'!B156</f>
        <v/>
      </c>
      <c r="C156" s="7">
        <v>46389.0</v>
      </c>
      <c r="D156" s="8" t="str">
        <f t="shared" si="1"/>
        <v>Saturday</v>
      </c>
      <c r="E156" s="31"/>
      <c r="F156" s="11"/>
      <c r="G156" s="11"/>
      <c r="H156" s="31"/>
      <c r="I156" s="11"/>
      <c r="J156" s="22"/>
      <c r="K156" s="35"/>
      <c r="L156" s="35"/>
      <c r="M156" s="35"/>
      <c r="N156" s="36"/>
      <c r="O156" s="62"/>
      <c r="P156" s="34" t="str">
        <f t="shared" si="2"/>
        <v/>
      </c>
    </row>
    <row r="157" ht="22.5" customHeight="1">
      <c r="A157" s="6">
        <v>156.0</v>
      </c>
      <c r="B157" s="6" t="str">
        <f>'Master Schedule'!B157</f>
        <v/>
      </c>
      <c r="C157" s="7">
        <v>46390.0</v>
      </c>
      <c r="D157" s="8" t="str">
        <f t="shared" si="1"/>
        <v>Sunday</v>
      </c>
      <c r="E157" s="31"/>
      <c r="F157" s="11"/>
      <c r="G157" s="11"/>
      <c r="H157" s="31"/>
      <c r="I157" s="11"/>
      <c r="J157" s="22"/>
      <c r="K157" s="32"/>
      <c r="L157" s="32"/>
      <c r="M157" s="32"/>
      <c r="N157" s="33"/>
      <c r="O157" s="62"/>
      <c r="P157" s="34" t="str">
        <f t="shared" si="2"/>
        <v/>
      </c>
    </row>
    <row r="158" ht="22.5" customHeight="1">
      <c r="A158" s="6">
        <v>157.0</v>
      </c>
      <c r="B158" s="6" t="str">
        <f>'Master Schedule'!B158</f>
        <v/>
      </c>
      <c r="C158" s="7">
        <v>46391.0</v>
      </c>
      <c r="D158" s="8" t="str">
        <f t="shared" si="1"/>
        <v>Monday</v>
      </c>
      <c r="E158" s="31"/>
      <c r="F158" s="11"/>
      <c r="G158" s="11"/>
      <c r="H158" s="31"/>
      <c r="I158" s="11"/>
      <c r="J158" s="22"/>
      <c r="K158" s="35"/>
      <c r="L158" s="35"/>
      <c r="M158" s="35"/>
      <c r="N158" s="36"/>
      <c r="O158" s="62"/>
      <c r="P158" s="34" t="str">
        <f t="shared" si="2"/>
        <v/>
      </c>
    </row>
    <row r="159" ht="22.5" customHeight="1">
      <c r="A159" s="6">
        <v>158.0</v>
      </c>
      <c r="B159" s="6" t="str">
        <f>'Master Schedule'!B159</f>
        <v/>
      </c>
      <c r="C159" s="7">
        <v>46392.0</v>
      </c>
      <c r="D159" s="8" t="str">
        <f t="shared" si="1"/>
        <v>Tuesday</v>
      </c>
      <c r="E159" s="31"/>
      <c r="F159" s="11"/>
      <c r="G159" s="11"/>
      <c r="H159" s="31"/>
      <c r="I159" s="11"/>
      <c r="J159" s="22"/>
      <c r="K159" s="32"/>
      <c r="L159" s="32"/>
      <c r="M159" s="32"/>
      <c r="N159" s="33"/>
      <c r="O159" s="62"/>
      <c r="P159" s="34" t="str">
        <f t="shared" si="2"/>
        <v/>
      </c>
    </row>
    <row r="160" ht="22.5" customHeight="1">
      <c r="A160" s="6">
        <v>159.0</v>
      </c>
      <c r="B160" s="6" t="str">
        <f>'Master Schedule'!B160</f>
        <v/>
      </c>
      <c r="C160" s="7">
        <v>46393.0</v>
      </c>
      <c r="D160" s="8" t="str">
        <f t="shared" si="1"/>
        <v>Wednesday</v>
      </c>
      <c r="E160" s="31"/>
      <c r="F160" s="11"/>
      <c r="G160" s="11"/>
      <c r="H160" s="31"/>
      <c r="I160" s="11"/>
      <c r="J160" s="22"/>
      <c r="K160" s="35"/>
      <c r="L160" s="35"/>
      <c r="M160" s="35"/>
      <c r="N160" s="36"/>
      <c r="O160" s="62"/>
      <c r="P160" s="34" t="str">
        <f t="shared" si="2"/>
        <v/>
      </c>
    </row>
    <row r="161" ht="22.5" customHeight="1">
      <c r="A161" s="6">
        <v>160.0</v>
      </c>
      <c r="B161" s="6" t="str">
        <f>'Master Schedule'!B161</f>
        <v/>
      </c>
      <c r="C161" s="7">
        <v>46394.0</v>
      </c>
      <c r="D161" s="8" t="str">
        <f t="shared" si="1"/>
        <v>Thursday</v>
      </c>
      <c r="E161" s="31"/>
      <c r="F161" s="11"/>
      <c r="G161" s="11"/>
      <c r="H161" s="31"/>
      <c r="I161" s="11"/>
      <c r="J161" s="22"/>
      <c r="K161" s="32"/>
      <c r="L161" s="32"/>
      <c r="M161" s="32"/>
      <c r="N161" s="33"/>
      <c r="O161" s="62"/>
      <c r="P161" s="34" t="str">
        <f t="shared" si="2"/>
        <v/>
      </c>
    </row>
    <row r="162" ht="22.5" customHeight="1">
      <c r="A162" s="6">
        <v>161.0</v>
      </c>
      <c r="B162" s="6" t="str">
        <f>'Master Schedule'!B162</f>
        <v/>
      </c>
      <c r="C162" s="7">
        <v>46395.0</v>
      </c>
      <c r="D162" s="8" t="str">
        <f t="shared" si="1"/>
        <v>Friday</v>
      </c>
      <c r="E162" s="31"/>
      <c r="F162" s="11"/>
      <c r="G162" s="11"/>
      <c r="H162" s="31"/>
      <c r="I162" s="11"/>
      <c r="J162" s="22"/>
      <c r="K162" s="35"/>
      <c r="L162" s="35"/>
      <c r="M162" s="35"/>
      <c r="N162" s="36"/>
      <c r="O162" s="62"/>
      <c r="P162" s="34" t="str">
        <f t="shared" si="2"/>
        <v/>
      </c>
    </row>
    <row r="163" ht="22.5" customHeight="1">
      <c r="A163" s="6">
        <v>162.0</v>
      </c>
      <c r="B163" s="6" t="str">
        <f>'Master Schedule'!B163</f>
        <v/>
      </c>
      <c r="C163" s="7">
        <v>46396.0</v>
      </c>
      <c r="D163" s="8" t="str">
        <f t="shared" si="1"/>
        <v>Saturday</v>
      </c>
      <c r="E163" s="31"/>
      <c r="F163" s="11"/>
      <c r="G163" s="11"/>
      <c r="H163" s="31"/>
      <c r="I163" s="11"/>
      <c r="J163" s="22"/>
      <c r="K163" s="32"/>
      <c r="L163" s="32"/>
      <c r="M163" s="32"/>
      <c r="N163" s="33"/>
      <c r="O163" s="62"/>
      <c r="P163" s="34" t="str">
        <f t="shared" si="2"/>
        <v/>
      </c>
    </row>
    <row r="164" ht="22.5" customHeight="1">
      <c r="A164" s="6">
        <v>163.0</v>
      </c>
      <c r="B164" s="6" t="str">
        <f>'Master Schedule'!B164</f>
        <v/>
      </c>
      <c r="C164" s="7">
        <v>46397.0</v>
      </c>
      <c r="D164" s="8" t="str">
        <f t="shared" si="1"/>
        <v>Sunday</v>
      </c>
      <c r="E164" s="31"/>
      <c r="F164" s="11"/>
      <c r="G164" s="11"/>
      <c r="H164" s="31"/>
      <c r="I164" s="11"/>
      <c r="J164" s="22"/>
      <c r="K164" s="35"/>
      <c r="L164" s="35"/>
      <c r="M164" s="35"/>
      <c r="N164" s="36"/>
      <c r="O164" s="62"/>
      <c r="P164" s="34" t="str">
        <f t="shared" si="2"/>
        <v/>
      </c>
    </row>
    <row r="165" ht="22.5" customHeight="1">
      <c r="A165" s="6">
        <v>164.0</v>
      </c>
      <c r="B165" s="6" t="str">
        <f>'Master Schedule'!B165</f>
        <v/>
      </c>
      <c r="C165" s="7">
        <v>46398.0</v>
      </c>
      <c r="D165" s="8" t="str">
        <f t="shared" si="1"/>
        <v>Monday</v>
      </c>
      <c r="E165" s="31"/>
      <c r="F165" s="11"/>
      <c r="G165" s="11"/>
      <c r="H165" s="31"/>
      <c r="I165" s="11"/>
      <c r="J165" s="22"/>
      <c r="K165" s="32"/>
      <c r="L165" s="32"/>
      <c r="M165" s="32"/>
      <c r="N165" s="33"/>
      <c r="O165" s="62"/>
      <c r="P165" s="34" t="str">
        <f t="shared" si="2"/>
        <v/>
      </c>
    </row>
    <row r="166" ht="22.5" customHeight="1">
      <c r="A166" s="6">
        <v>165.0</v>
      </c>
      <c r="B166" s="6" t="str">
        <f>'Master Schedule'!B166</f>
        <v/>
      </c>
      <c r="C166" s="7">
        <v>46399.0</v>
      </c>
      <c r="D166" s="8" t="str">
        <f t="shared" si="1"/>
        <v>Tuesday</v>
      </c>
      <c r="E166" s="31"/>
      <c r="F166" s="11"/>
      <c r="G166" s="11"/>
      <c r="H166" s="31"/>
      <c r="I166" s="11"/>
      <c r="J166" s="22"/>
      <c r="K166" s="35"/>
      <c r="L166" s="35"/>
      <c r="M166" s="35"/>
      <c r="N166" s="36"/>
      <c r="O166" s="62"/>
      <c r="P166" s="34" t="str">
        <f t="shared" si="2"/>
        <v/>
      </c>
    </row>
    <row r="167" ht="22.5" customHeight="1">
      <c r="A167" s="6">
        <v>166.0</v>
      </c>
      <c r="B167" s="6" t="str">
        <f>'Master Schedule'!B167</f>
        <v/>
      </c>
      <c r="C167" s="7">
        <v>46400.0</v>
      </c>
      <c r="D167" s="8" t="str">
        <f t="shared" si="1"/>
        <v>Wednesday</v>
      </c>
      <c r="E167" s="31"/>
      <c r="F167" s="11"/>
      <c r="G167" s="11"/>
      <c r="H167" s="31"/>
      <c r="I167" s="11"/>
      <c r="J167" s="22"/>
      <c r="K167" s="32"/>
      <c r="L167" s="32"/>
      <c r="M167" s="32"/>
      <c r="N167" s="33"/>
      <c r="O167" s="62"/>
      <c r="P167" s="34" t="str">
        <f t="shared" si="2"/>
        <v/>
      </c>
    </row>
    <row r="168" ht="22.5" customHeight="1">
      <c r="A168" s="6">
        <v>167.0</v>
      </c>
      <c r="B168" s="6" t="str">
        <f>'Master Schedule'!B168</f>
        <v/>
      </c>
      <c r="C168" s="7">
        <v>46401.0</v>
      </c>
      <c r="D168" s="8" t="str">
        <f t="shared" si="1"/>
        <v>Thursday</v>
      </c>
      <c r="E168" s="31"/>
      <c r="F168" s="11"/>
      <c r="G168" s="11"/>
      <c r="H168" s="31"/>
      <c r="I168" s="11"/>
      <c r="J168" s="22"/>
      <c r="K168" s="35"/>
      <c r="L168" s="35"/>
      <c r="M168" s="35"/>
      <c r="N168" s="36"/>
      <c r="O168" s="62"/>
      <c r="P168" s="34" t="str">
        <f t="shared" si="2"/>
        <v/>
      </c>
    </row>
    <row r="169" ht="22.5" customHeight="1">
      <c r="A169" s="6">
        <v>168.0</v>
      </c>
      <c r="B169" s="6" t="str">
        <f>'Master Schedule'!B169</f>
        <v/>
      </c>
      <c r="C169" s="7">
        <v>46402.0</v>
      </c>
      <c r="D169" s="8" t="str">
        <f t="shared" si="1"/>
        <v>Friday</v>
      </c>
      <c r="E169" s="31"/>
      <c r="F169" s="11"/>
      <c r="G169" s="11"/>
      <c r="H169" s="31"/>
      <c r="I169" s="11"/>
      <c r="J169" s="22"/>
      <c r="K169" s="32"/>
      <c r="L169" s="32"/>
      <c r="M169" s="32"/>
      <c r="N169" s="33"/>
      <c r="O169" s="62"/>
      <c r="P169" s="34" t="str">
        <f t="shared" si="2"/>
        <v/>
      </c>
    </row>
    <row r="170" ht="22.5" customHeight="1">
      <c r="A170" s="6">
        <v>169.0</v>
      </c>
      <c r="B170" s="6" t="str">
        <f>'Master Schedule'!B170</f>
        <v/>
      </c>
      <c r="C170" s="7">
        <v>46403.0</v>
      </c>
      <c r="D170" s="8" t="str">
        <f t="shared" si="1"/>
        <v>Saturday</v>
      </c>
      <c r="E170" s="31"/>
      <c r="F170" s="11"/>
      <c r="G170" s="11"/>
      <c r="H170" s="31"/>
      <c r="I170" s="11"/>
      <c r="J170" s="22"/>
      <c r="K170" s="35"/>
      <c r="L170" s="35"/>
      <c r="M170" s="35"/>
      <c r="N170" s="36"/>
      <c r="O170" s="62"/>
      <c r="P170" s="34" t="str">
        <f t="shared" si="2"/>
        <v/>
      </c>
    </row>
    <row r="171" ht="22.5" customHeight="1">
      <c r="A171" s="6">
        <v>170.0</v>
      </c>
      <c r="B171" s="6" t="str">
        <f>'Master Schedule'!B171</f>
        <v/>
      </c>
      <c r="C171" s="7">
        <v>46404.0</v>
      </c>
      <c r="D171" s="8" t="str">
        <f t="shared" si="1"/>
        <v>Sunday</v>
      </c>
      <c r="E171" s="31"/>
      <c r="F171" s="11"/>
      <c r="G171" s="11"/>
      <c r="H171" s="31"/>
      <c r="I171" s="11"/>
      <c r="J171" s="22"/>
      <c r="K171" s="32"/>
      <c r="L171" s="32"/>
      <c r="M171" s="32"/>
      <c r="N171" s="33"/>
      <c r="O171" s="62"/>
      <c r="P171" s="34" t="str">
        <f t="shared" si="2"/>
        <v/>
      </c>
    </row>
    <row r="172" ht="22.5" customHeight="1">
      <c r="A172" s="6">
        <v>171.0</v>
      </c>
      <c r="B172" s="6" t="str">
        <f>'Master Schedule'!B172</f>
        <v/>
      </c>
      <c r="C172" s="7">
        <v>46405.0</v>
      </c>
      <c r="D172" s="8" t="str">
        <f t="shared" si="1"/>
        <v>Monday</v>
      </c>
      <c r="E172" s="31"/>
      <c r="F172" s="11"/>
      <c r="G172" s="11"/>
      <c r="H172" s="31"/>
      <c r="I172" s="11"/>
      <c r="J172" s="22"/>
      <c r="K172" s="35"/>
      <c r="L172" s="35"/>
      <c r="M172" s="35"/>
      <c r="N172" s="36"/>
      <c r="O172" s="62"/>
      <c r="P172" s="34" t="str">
        <f t="shared" si="2"/>
        <v/>
      </c>
    </row>
    <row r="173" ht="22.5" customHeight="1">
      <c r="A173" s="6">
        <v>172.0</v>
      </c>
      <c r="B173" s="6" t="str">
        <f>'Master Schedule'!B173</f>
        <v/>
      </c>
      <c r="C173" s="7">
        <v>46406.0</v>
      </c>
      <c r="D173" s="8" t="str">
        <f t="shared" si="1"/>
        <v>Tuesday</v>
      </c>
      <c r="E173" s="31"/>
      <c r="F173" s="11"/>
      <c r="G173" s="11"/>
      <c r="H173" s="31"/>
      <c r="I173" s="11"/>
      <c r="J173" s="22"/>
      <c r="K173" s="32"/>
      <c r="L173" s="32"/>
      <c r="M173" s="32"/>
      <c r="N173" s="33"/>
      <c r="O173" s="62"/>
      <c r="P173" s="34" t="str">
        <f t="shared" si="2"/>
        <v/>
      </c>
    </row>
    <row r="174" ht="22.5" customHeight="1">
      <c r="A174" s="6">
        <v>173.0</v>
      </c>
      <c r="B174" s="6" t="str">
        <f>'Master Schedule'!B174</f>
        <v/>
      </c>
      <c r="C174" s="7">
        <v>46407.0</v>
      </c>
      <c r="D174" s="8" t="str">
        <f t="shared" si="1"/>
        <v>Wednesday</v>
      </c>
      <c r="E174" s="31"/>
      <c r="F174" s="11"/>
      <c r="G174" s="11"/>
      <c r="H174" s="31"/>
      <c r="I174" s="11"/>
      <c r="J174" s="22"/>
      <c r="K174" s="35"/>
      <c r="L174" s="35"/>
      <c r="M174" s="35"/>
      <c r="N174" s="36"/>
      <c r="O174" s="62"/>
      <c r="P174" s="34" t="str">
        <f t="shared" si="2"/>
        <v/>
      </c>
    </row>
    <row r="175" ht="22.5" customHeight="1">
      <c r="A175" s="6">
        <v>174.0</v>
      </c>
      <c r="B175" s="6" t="str">
        <f>'Master Schedule'!B175</f>
        <v/>
      </c>
      <c r="C175" s="7">
        <v>46408.0</v>
      </c>
      <c r="D175" s="8" t="str">
        <f t="shared" si="1"/>
        <v>Thursday</v>
      </c>
      <c r="E175" s="31"/>
      <c r="F175" s="11"/>
      <c r="G175" s="11"/>
      <c r="H175" s="31"/>
      <c r="I175" s="11"/>
      <c r="J175" s="22"/>
      <c r="K175" s="32"/>
      <c r="L175" s="32"/>
      <c r="M175" s="32"/>
      <c r="N175" s="33"/>
      <c r="O175" s="62"/>
      <c r="P175" s="34" t="str">
        <f t="shared" si="2"/>
        <v/>
      </c>
    </row>
    <row r="176" ht="22.5" customHeight="1">
      <c r="A176" s="6">
        <v>175.0</v>
      </c>
      <c r="B176" s="6" t="str">
        <f>'Master Schedule'!B176</f>
        <v/>
      </c>
      <c r="C176" s="7">
        <v>46409.0</v>
      </c>
      <c r="D176" s="8" t="str">
        <f t="shared" si="1"/>
        <v>Friday</v>
      </c>
      <c r="E176" s="31"/>
      <c r="F176" s="11"/>
      <c r="G176" s="11"/>
      <c r="H176" s="31"/>
      <c r="I176" s="11"/>
      <c r="J176" s="22"/>
      <c r="K176" s="35"/>
      <c r="L176" s="35"/>
      <c r="M176" s="35"/>
      <c r="N176" s="36"/>
      <c r="O176" s="62"/>
      <c r="P176" s="34" t="str">
        <f t="shared" si="2"/>
        <v/>
      </c>
    </row>
    <row r="177" ht="22.5" customHeight="1">
      <c r="A177" s="6">
        <v>176.0</v>
      </c>
      <c r="B177" s="6" t="str">
        <f>'Master Schedule'!B177</f>
        <v/>
      </c>
      <c r="C177" s="7">
        <v>46410.0</v>
      </c>
      <c r="D177" s="8" t="str">
        <f t="shared" si="1"/>
        <v>Saturday</v>
      </c>
      <c r="E177" s="31"/>
      <c r="F177" s="11"/>
      <c r="G177" s="11"/>
      <c r="H177" s="31"/>
      <c r="I177" s="11"/>
      <c r="J177" s="22"/>
      <c r="K177" s="32"/>
      <c r="L177" s="32"/>
      <c r="M177" s="32"/>
      <c r="N177" s="33"/>
      <c r="O177" s="62"/>
      <c r="P177" s="34" t="str">
        <f t="shared" si="2"/>
        <v/>
      </c>
    </row>
    <row r="178" ht="22.5" customHeight="1">
      <c r="A178" s="6">
        <v>177.0</v>
      </c>
      <c r="B178" s="6" t="str">
        <f>'Master Schedule'!B178</f>
        <v/>
      </c>
      <c r="C178" s="7">
        <v>46411.0</v>
      </c>
      <c r="D178" s="8" t="str">
        <f t="shared" si="1"/>
        <v>Sunday</v>
      </c>
      <c r="E178" s="31"/>
      <c r="F178" s="11"/>
      <c r="G178" s="11"/>
      <c r="H178" s="31"/>
      <c r="I178" s="11"/>
      <c r="J178" s="22"/>
      <c r="K178" s="35"/>
      <c r="L178" s="35"/>
      <c r="M178" s="35"/>
      <c r="N178" s="36"/>
      <c r="O178" s="62"/>
      <c r="P178" s="34" t="str">
        <f t="shared" si="2"/>
        <v/>
      </c>
    </row>
    <row r="179" ht="22.5" customHeight="1">
      <c r="A179" s="6">
        <v>178.0</v>
      </c>
      <c r="B179" s="6" t="str">
        <f>'Master Schedule'!B179</f>
        <v/>
      </c>
      <c r="C179" s="7">
        <v>46412.0</v>
      </c>
      <c r="D179" s="8" t="str">
        <f t="shared" si="1"/>
        <v>Monday</v>
      </c>
      <c r="E179" s="31"/>
      <c r="F179" s="11"/>
      <c r="G179" s="11"/>
      <c r="H179" s="31"/>
      <c r="I179" s="11"/>
      <c r="J179" s="22"/>
      <c r="K179" s="32"/>
      <c r="L179" s="32"/>
      <c r="M179" s="32"/>
      <c r="N179" s="33"/>
      <c r="O179" s="62"/>
      <c r="P179" s="34" t="str">
        <f t="shared" si="2"/>
        <v/>
      </c>
    </row>
    <row r="180" ht="22.5" customHeight="1">
      <c r="A180" s="6">
        <v>179.0</v>
      </c>
      <c r="B180" s="6" t="str">
        <f>'Master Schedule'!B180</f>
        <v/>
      </c>
      <c r="C180" s="7">
        <v>46413.0</v>
      </c>
      <c r="D180" s="8" t="str">
        <f t="shared" si="1"/>
        <v>Tuesday</v>
      </c>
      <c r="E180" s="31"/>
      <c r="F180" s="11"/>
      <c r="G180" s="11"/>
      <c r="H180" s="31"/>
      <c r="I180" s="11"/>
      <c r="J180" s="22"/>
      <c r="K180" s="35"/>
      <c r="L180" s="35"/>
      <c r="M180" s="35"/>
      <c r="N180" s="36"/>
      <c r="O180" s="62"/>
      <c r="P180" s="34" t="str">
        <f t="shared" si="2"/>
        <v/>
      </c>
    </row>
    <row r="181" ht="22.5" customHeight="1">
      <c r="A181" s="6">
        <v>180.0</v>
      </c>
      <c r="B181" s="6" t="str">
        <f>'Master Schedule'!B181</f>
        <v/>
      </c>
      <c r="C181" s="7">
        <v>46414.0</v>
      </c>
      <c r="D181" s="8" t="str">
        <f t="shared" si="1"/>
        <v>Wednesday</v>
      </c>
      <c r="E181" s="31"/>
      <c r="F181" s="11"/>
      <c r="G181" s="11"/>
      <c r="H181" s="31"/>
      <c r="I181" s="11"/>
      <c r="J181" s="22"/>
      <c r="K181" s="32"/>
      <c r="L181" s="32"/>
      <c r="M181" s="32"/>
      <c r="N181" s="33"/>
      <c r="O181" s="62"/>
      <c r="P181" s="34" t="str">
        <f t="shared" si="2"/>
        <v/>
      </c>
    </row>
    <row r="182" ht="22.5" customHeight="1">
      <c r="A182" s="6">
        <v>181.0</v>
      </c>
      <c r="B182" s="6" t="str">
        <f>'Master Schedule'!B182</f>
        <v/>
      </c>
      <c r="C182" s="7">
        <v>46415.0</v>
      </c>
      <c r="D182" s="8" t="str">
        <f t="shared" si="1"/>
        <v>Thursday</v>
      </c>
      <c r="E182" s="31"/>
      <c r="F182" s="11"/>
      <c r="G182" s="11"/>
      <c r="H182" s="31"/>
      <c r="I182" s="11"/>
      <c r="J182" s="22"/>
      <c r="K182" s="35"/>
      <c r="L182" s="35"/>
      <c r="M182" s="35"/>
      <c r="N182" s="36"/>
      <c r="O182" s="62"/>
      <c r="P182" s="34" t="str">
        <f t="shared" si="2"/>
        <v/>
      </c>
    </row>
    <row r="183" ht="22.5" customHeight="1">
      <c r="A183" s="6">
        <v>182.0</v>
      </c>
      <c r="B183" s="6" t="str">
        <f>'Master Schedule'!B183</f>
        <v/>
      </c>
      <c r="C183" s="7">
        <v>46416.0</v>
      </c>
      <c r="D183" s="8" t="str">
        <f t="shared" si="1"/>
        <v>Friday</v>
      </c>
      <c r="E183" s="31"/>
      <c r="F183" s="11"/>
      <c r="G183" s="11"/>
      <c r="H183" s="31"/>
      <c r="I183" s="11"/>
      <c r="J183" s="22"/>
      <c r="K183" s="32"/>
      <c r="L183" s="32"/>
      <c r="M183" s="32"/>
      <c r="N183" s="33"/>
      <c r="O183" s="62"/>
      <c r="P183" s="34" t="str">
        <f t="shared" si="2"/>
        <v/>
      </c>
    </row>
    <row r="184" ht="22.5" customHeight="1">
      <c r="A184" s="6">
        <v>183.0</v>
      </c>
      <c r="B184" s="6" t="str">
        <f>'Master Schedule'!B184</f>
        <v/>
      </c>
      <c r="C184" s="7">
        <v>46417.0</v>
      </c>
      <c r="D184" s="8" t="str">
        <f t="shared" si="1"/>
        <v>Saturday</v>
      </c>
      <c r="E184" s="31"/>
      <c r="F184" s="11"/>
      <c r="G184" s="11"/>
      <c r="H184" s="31"/>
      <c r="I184" s="11"/>
      <c r="J184" s="22"/>
      <c r="K184" s="35"/>
      <c r="L184" s="35"/>
      <c r="M184" s="35"/>
      <c r="N184" s="36"/>
      <c r="O184" s="62"/>
      <c r="P184" s="34" t="str">
        <f t="shared" si="2"/>
        <v/>
      </c>
    </row>
    <row r="185" ht="22.5" customHeight="1">
      <c r="A185" s="6">
        <v>184.0</v>
      </c>
      <c r="B185" s="6" t="str">
        <f>'Master Schedule'!B185</f>
        <v/>
      </c>
      <c r="C185" s="7">
        <v>46418.0</v>
      </c>
      <c r="D185" s="8" t="str">
        <f t="shared" si="1"/>
        <v>Sunday</v>
      </c>
      <c r="E185" s="31"/>
      <c r="F185" s="11"/>
      <c r="G185" s="11"/>
      <c r="H185" s="31"/>
      <c r="I185" s="11"/>
      <c r="J185" s="22"/>
      <c r="K185" s="32"/>
      <c r="L185" s="32"/>
      <c r="M185" s="32"/>
      <c r="N185" s="33"/>
      <c r="O185" s="62"/>
      <c r="P185" s="34" t="str">
        <f t="shared" si="2"/>
        <v/>
      </c>
    </row>
    <row r="186" ht="22.5" customHeight="1">
      <c r="A186" s="6">
        <v>185.0</v>
      </c>
      <c r="B186" s="6" t="str">
        <f>'Master Schedule'!B186</f>
        <v/>
      </c>
      <c r="C186" s="7">
        <v>46419.0</v>
      </c>
      <c r="D186" s="8" t="str">
        <f t="shared" si="1"/>
        <v>Monday</v>
      </c>
      <c r="E186" s="31"/>
      <c r="F186" s="11"/>
      <c r="G186" s="11"/>
      <c r="H186" s="31"/>
      <c r="I186" s="11"/>
      <c r="J186" s="22"/>
      <c r="K186" s="35"/>
      <c r="L186" s="35"/>
      <c r="M186" s="35"/>
      <c r="N186" s="36"/>
      <c r="O186" s="62"/>
      <c r="P186" s="34" t="str">
        <f t="shared" si="2"/>
        <v/>
      </c>
    </row>
    <row r="187" ht="22.5" customHeight="1">
      <c r="A187" s="6">
        <v>186.0</v>
      </c>
      <c r="B187" s="6" t="str">
        <f>'Master Schedule'!B187</f>
        <v/>
      </c>
      <c r="C187" s="7">
        <v>46420.0</v>
      </c>
      <c r="D187" s="8" t="str">
        <f t="shared" si="1"/>
        <v>Tuesday</v>
      </c>
      <c r="E187" s="31"/>
      <c r="F187" s="11"/>
      <c r="G187" s="11"/>
      <c r="H187" s="31"/>
      <c r="I187" s="11"/>
      <c r="J187" s="22"/>
      <c r="K187" s="32"/>
      <c r="L187" s="32"/>
      <c r="M187" s="32"/>
      <c r="N187" s="33"/>
      <c r="O187" s="62"/>
      <c r="P187" s="34" t="str">
        <f t="shared" si="2"/>
        <v/>
      </c>
    </row>
    <row r="188" ht="22.5" customHeight="1">
      <c r="A188" s="6">
        <v>187.0</v>
      </c>
      <c r="B188" s="6" t="str">
        <f>'Master Schedule'!B188</f>
        <v/>
      </c>
      <c r="C188" s="7">
        <v>46421.0</v>
      </c>
      <c r="D188" s="8" t="str">
        <f t="shared" si="1"/>
        <v>Wednesday</v>
      </c>
      <c r="E188" s="31"/>
      <c r="F188" s="11"/>
      <c r="G188" s="11"/>
      <c r="H188" s="31"/>
      <c r="I188" s="11"/>
      <c r="J188" s="22"/>
      <c r="K188" s="35"/>
      <c r="L188" s="35"/>
      <c r="M188" s="35"/>
      <c r="N188" s="36"/>
      <c r="O188" s="62"/>
      <c r="P188" s="34" t="str">
        <f t="shared" si="2"/>
        <v/>
      </c>
    </row>
    <row r="189" ht="22.5" customHeight="1">
      <c r="A189" s="6">
        <v>188.0</v>
      </c>
      <c r="B189" s="6" t="str">
        <f>'Master Schedule'!B189</f>
        <v/>
      </c>
      <c r="C189" s="7">
        <v>46422.0</v>
      </c>
      <c r="D189" s="8" t="str">
        <f t="shared" si="1"/>
        <v>Thursday</v>
      </c>
      <c r="E189" s="31"/>
      <c r="F189" s="11"/>
      <c r="G189" s="11"/>
      <c r="H189" s="31"/>
      <c r="I189" s="11"/>
      <c r="J189" s="22"/>
      <c r="K189" s="32"/>
      <c r="L189" s="32"/>
      <c r="M189" s="32"/>
      <c r="N189" s="33"/>
      <c r="O189" s="62"/>
      <c r="P189" s="34" t="str">
        <f t="shared" si="2"/>
        <v/>
      </c>
    </row>
    <row r="190" ht="22.5" customHeight="1">
      <c r="A190" s="6">
        <v>189.0</v>
      </c>
      <c r="B190" s="6" t="str">
        <f>'Master Schedule'!B190</f>
        <v/>
      </c>
      <c r="C190" s="7">
        <v>46423.0</v>
      </c>
      <c r="D190" s="8" t="str">
        <f t="shared" si="1"/>
        <v>Friday</v>
      </c>
      <c r="E190" s="31"/>
      <c r="F190" s="11"/>
      <c r="G190" s="11"/>
      <c r="H190" s="31"/>
      <c r="I190" s="11"/>
      <c r="J190" s="22"/>
      <c r="K190" s="35"/>
      <c r="L190" s="35"/>
      <c r="M190" s="35"/>
      <c r="N190" s="36"/>
      <c r="O190" s="62"/>
      <c r="P190" s="34" t="str">
        <f t="shared" si="2"/>
        <v/>
      </c>
    </row>
    <row r="191" ht="22.5" customHeight="1">
      <c r="A191" s="6">
        <v>190.0</v>
      </c>
      <c r="B191" s="6" t="str">
        <f>'Master Schedule'!B191</f>
        <v/>
      </c>
      <c r="C191" s="7">
        <v>46424.0</v>
      </c>
      <c r="D191" s="8" t="str">
        <f t="shared" si="1"/>
        <v>Saturday</v>
      </c>
      <c r="E191" s="31"/>
      <c r="F191" s="11"/>
      <c r="G191" s="11"/>
      <c r="H191" s="31"/>
      <c r="I191" s="11"/>
      <c r="J191" s="22"/>
      <c r="K191" s="32"/>
      <c r="L191" s="32"/>
      <c r="M191" s="32"/>
      <c r="N191" s="33"/>
      <c r="O191" s="62"/>
      <c r="P191" s="34" t="str">
        <f t="shared" si="2"/>
        <v/>
      </c>
    </row>
    <row r="192" ht="22.5" customHeight="1">
      <c r="A192" s="6">
        <v>191.0</v>
      </c>
      <c r="B192" s="6" t="str">
        <f>'Master Schedule'!B192</f>
        <v/>
      </c>
      <c r="C192" s="7">
        <v>46425.0</v>
      </c>
      <c r="D192" s="8" t="str">
        <f t="shared" si="1"/>
        <v>Sunday</v>
      </c>
      <c r="E192" s="31"/>
      <c r="F192" s="11"/>
      <c r="G192" s="11"/>
      <c r="H192" s="31"/>
      <c r="I192" s="11"/>
      <c r="J192" s="22"/>
      <c r="K192" s="35"/>
      <c r="L192" s="35"/>
      <c r="M192" s="35"/>
      <c r="N192" s="36"/>
      <c r="O192" s="62"/>
      <c r="P192" s="34" t="str">
        <f t="shared" si="2"/>
        <v/>
      </c>
    </row>
    <row r="193" ht="22.5" customHeight="1">
      <c r="A193" s="6">
        <v>192.0</v>
      </c>
      <c r="B193" s="6" t="str">
        <f>'Master Schedule'!B193</f>
        <v/>
      </c>
      <c r="C193" s="7">
        <v>46426.0</v>
      </c>
      <c r="D193" s="8" t="str">
        <f t="shared" si="1"/>
        <v>Monday</v>
      </c>
      <c r="E193" s="31"/>
      <c r="F193" s="11"/>
      <c r="G193" s="11"/>
      <c r="H193" s="31"/>
      <c r="I193" s="11"/>
      <c r="J193" s="22"/>
      <c r="K193" s="32"/>
      <c r="L193" s="32"/>
      <c r="M193" s="32"/>
      <c r="N193" s="33"/>
      <c r="O193" s="62"/>
      <c r="P193" s="34" t="str">
        <f t="shared" si="2"/>
        <v/>
      </c>
    </row>
    <row r="194" ht="22.5" customHeight="1">
      <c r="A194" s="6">
        <v>193.0</v>
      </c>
      <c r="B194" s="6" t="str">
        <f>'Master Schedule'!B194</f>
        <v/>
      </c>
      <c r="C194" s="7">
        <v>46427.0</v>
      </c>
      <c r="D194" s="8" t="str">
        <f t="shared" si="1"/>
        <v>Tuesday</v>
      </c>
      <c r="E194" s="31"/>
      <c r="F194" s="11"/>
      <c r="G194" s="11"/>
      <c r="H194" s="31"/>
      <c r="I194" s="11"/>
      <c r="J194" s="22"/>
      <c r="K194" s="35"/>
      <c r="L194" s="35"/>
      <c r="M194" s="35"/>
      <c r="N194" s="36"/>
      <c r="O194" s="62"/>
      <c r="P194" s="34" t="str">
        <f t="shared" si="2"/>
        <v/>
      </c>
    </row>
    <row r="195" ht="22.5" customHeight="1">
      <c r="A195" s="6">
        <v>194.0</v>
      </c>
      <c r="B195" s="6" t="str">
        <f>'Master Schedule'!B195</f>
        <v/>
      </c>
      <c r="C195" s="7">
        <v>46428.0</v>
      </c>
      <c r="D195" s="8" t="str">
        <f t="shared" si="1"/>
        <v>Wednesday</v>
      </c>
      <c r="E195" s="31"/>
      <c r="F195" s="11"/>
      <c r="G195" s="11"/>
      <c r="H195" s="31"/>
      <c r="I195" s="11"/>
      <c r="J195" s="22"/>
      <c r="K195" s="32"/>
      <c r="L195" s="32"/>
      <c r="M195" s="32"/>
      <c r="N195" s="33"/>
      <c r="O195" s="62"/>
      <c r="P195" s="34" t="str">
        <f t="shared" si="2"/>
        <v/>
      </c>
    </row>
    <row r="196" ht="22.5" customHeight="1">
      <c r="A196" s="6">
        <v>195.0</v>
      </c>
      <c r="B196" s="6" t="str">
        <f>'Master Schedule'!B196</f>
        <v/>
      </c>
      <c r="C196" s="7">
        <v>46429.0</v>
      </c>
      <c r="D196" s="8" t="str">
        <f t="shared" si="1"/>
        <v>Thursday</v>
      </c>
      <c r="E196" s="31"/>
      <c r="F196" s="11"/>
      <c r="G196" s="11"/>
      <c r="H196" s="31"/>
      <c r="I196" s="11"/>
      <c r="J196" s="22"/>
      <c r="K196" s="35"/>
      <c r="L196" s="35"/>
      <c r="M196" s="35"/>
      <c r="N196" s="36"/>
      <c r="O196" s="62"/>
      <c r="P196" s="34" t="str">
        <f t="shared" si="2"/>
        <v/>
      </c>
    </row>
    <row r="197" ht="22.5" customHeight="1">
      <c r="A197" s="6">
        <v>196.0</v>
      </c>
      <c r="B197" s="6" t="str">
        <f>'Master Schedule'!B197</f>
        <v/>
      </c>
      <c r="C197" s="7">
        <v>46430.0</v>
      </c>
      <c r="D197" s="8" t="str">
        <f t="shared" si="1"/>
        <v>Friday</v>
      </c>
      <c r="E197" s="31"/>
      <c r="F197" s="11"/>
      <c r="G197" s="11"/>
      <c r="H197" s="31"/>
      <c r="I197" s="11"/>
      <c r="J197" s="22"/>
      <c r="K197" s="32"/>
      <c r="L197" s="32"/>
      <c r="M197" s="32"/>
      <c r="N197" s="33"/>
      <c r="O197" s="62"/>
      <c r="P197" s="34" t="str">
        <f t="shared" si="2"/>
        <v/>
      </c>
    </row>
    <row r="198" ht="22.5" customHeight="1">
      <c r="A198" s="6">
        <v>197.0</v>
      </c>
      <c r="B198" s="6" t="str">
        <f>'Master Schedule'!B198</f>
        <v/>
      </c>
      <c r="C198" s="7">
        <v>46431.0</v>
      </c>
      <c r="D198" s="8" t="str">
        <f t="shared" si="1"/>
        <v>Saturday</v>
      </c>
      <c r="E198" s="31"/>
      <c r="F198" s="11"/>
      <c r="G198" s="11"/>
      <c r="H198" s="31"/>
      <c r="I198" s="11"/>
      <c r="J198" s="22"/>
      <c r="K198" s="35"/>
      <c r="L198" s="35"/>
      <c r="M198" s="35"/>
      <c r="N198" s="36"/>
      <c r="O198" s="62"/>
      <c r="P198" s="34" t="str">
        <f t="shared" si="2"/>
        <v/>
      </c>
    </row>
    <row r="199" ht="22.5" customHeight="1">
      <c r="A199" s="6">
        <v>198.0</v>
      </c>
      <c r="B199" s="6" t="str">
        <f>'Master Schedule'!B199</f>
        <v/>
      </c>
      <c r="C199" s="7">
        <v>46432.0</v>
      </c>
      <c r="D199" s="8" t="str">
        <f t="shared" si="1"/>
        <v>Sunday</v>
      </c>
      <c r="E199" s="31"/>
      <c r="F199" s="11"/>
      <c r="G199" s="11"/>
      <c r="H199" s="31"/>
      <c r="I199" s="11"/>
      <c r="J199" s="22"/>
      <c r="K199" s="32"/>
      <c r="L199" s="32"/>
      <c r="M199" s="32"/>
      <c r="N199" s="33"/>
      <c r="O199" s="62"/>
      <c r="P199" s="34" t="str">
        <f t="shared" si="2"/>
        <v/>
      </c>
    </row>
    <row r="200" ht="22.5" customHeight="1">
      <c r="A200" s="6">
        <v>199.0</v>
      </c>
      <c r="B200" s="6" t="str">
        <f>'Master Schedule'!B200</f>
        <v/>
      </c>
      <c r="C200" s="7">
        <v>46433.0</v>
      </c>
      <c r="D200" s="8" t="str">
        <f t="shared" si="1"/>
        <v>Monday</v>
      </c>
      <c r="E200" s="31"/>
      <c r="F200" s="11"/>
      <c r="G200" s="11"/>
      <c r="H200" s="31"/>
      <c r="I200" s="11"/>
      <c r="J200" s="22"/>
      <c r="K200" s="35"/>
      <c r="L200" s="35"/>
      <c r="M200" s="35"/>
      <c r="N200" s="36"/>
      <c r="O200" s="62"/>
      <c r="P200" s="34" t="str">
        <f t="shared" si="2"/>
        <v/>
      </c>
    </row>
    <row r="201" ht="22.5" customHeight="1">
      <c r="A201" s="6">
        <v>200.0</v>
      </c>
      <c r="B201" s="6" t="str">
        <f>'Master Schedule'!B201</f>
        <v/>
      </c>
      <c r="C201" s="7">
        <v>46434.0</v>
      </c>
      <c r="D201" s="8" t="str">
        <f t="shared" si="1"/>
        <v>Tuesday</v>
      </c>
      <c r="E201" s="31"/>
      <c r="F201" s="11"/>
      <c r="G201" s="11"/>
      <c r="H201" s="31"/>
      <c r="I201" s="11"/>
      <c r="J201" s="22"/>
      <c r="K201" s="32"/>
      <c r="L201" s="32"/>
      <c r="M201" s="32"/>
      <c r="N201" s="33"/>
      <c r="O201" s="62"/>
      <c r="P201" s="34" t="str">
        <f t="shared" si="2"/>
        <v/>
      </c>
    </row>
    <row r="202" ht="22.5" customHeight="1">
      <c r="A202" s="6">
        <v>201.0</v>
      </c>
      <c r="B202" s="6" t="str">
        <f>'Master Schedule'!B202</f>
        <v/>
      </c>
      <c r="C202" s="7">
        <v>46435.0</v>
      </c>
      <c r="D202" s="8" t="str">
        <f t="shared" si="1"/>
        <v>Wednesday</v>
      </c>
      <c r="E202" s="31"/>
      <c r="F202" s="11"/>
      <c r="G202" s="11"/>
      <c r="H202" s="31"/>
      <c r="I202" s="11"/>
      <c r="J202" s="22"/>
      <c r="K202" s="35"/>
      <c r="L202" s="35"/>
      <c r="M202" s="35"/>
      <c r="N202" s="36"/>
      <c r="O202" s="62"/>
      <c r="P202" s="34" t="str">
        <f t="shared" si="2"/>
        <v/>
      </c>
    </row>
    <row r="203" ht="22.5" customHeight="1">
      <c r="A203" s="6">
        <v>202.0</v>
      </c>
      <c r="B203" s="6" t="str">
        <f>'Master Schedule'!B203</f>
        <v/>
      </c>
      <c r="C203" s="7">
        <v>46436.0</v>
      </c>
      <c r="D203" s="8" t="str">
        <f t="shared" si="1"/>
        <v>Thursday</v>
      </c>
      <c r="E203" s="31"/>
      <c r="F203" s="11"/>
      <c r="G203" s="11"/>
      <c r="H203" s="31"/>
      <c r="I203" s="11"/>
      <c r="J203" s="22"/>
      <c r="K203" s="32"/>
      <c r="L203" s="32"/>
      <c r="M203" s="32"/>
      <c r="N203" s="33"/>
      <c r="O203" s="62"/>
      <c r="P203" s="34" t="str">
        <f t="shared" si="2"/>
        <v/>
      </c>
    </row>
    <row r="204" ht="22.5" customHeight="1">
      <c r="A204" s="6">
        <v>203.0</v>
      </c>
      <c r="B204" s="6" t="str">
        <f>'Master Schedule'!B204</f>
        <v/>
      </c>
      <c r="C204" s="7">
        <v>46437.0</v>
      </c>
      <c r="D204" s="8" t="str">
        <f t="shared" si="1"/>
        <v>Friday</v>
      </c>
      <c r="E204" s="31"/>
      <c r="F204" s="11"/>
      <c r="G204" s="11"/>
      <c r="H204" s="31"/>
      <c r="I204" s="11"/>
      <c r="J204" s="22"/>
      <c r="K204" s="35"/>
      <c r="L204" s="35"/>
      <c r="M204" s="35"/>
      <c r="N204" s="36"/>
      <c r="O204" s="62"/>
      <c r="P204" s="34" t="str">
        <f t="shared" si="2"/>
        <v/>
      </c>
    </row>
    <row r="205" ht="22.5" customHeight="1">
      <c r="A205" s="6">
        <v>204.0</v>
      </c>
      <c r="B205" s="6" t="str">
        <f>'Master Schedule'!B205</f>
        <v/>
      </c>
      <c r="C205" s="7">
        <v>46438.0</v>
      </c>
      <c r="D205" s="8" t="str">
        <f t="shared" si="1"/>
        <v>Saturday</v>
      </c>
      <c r="E205" s="31"/>
      <c r="F205" s="11"/>
      <c r="G205" s="11"/>
      <c r="H205" s="31"/>
      <c r="I205" s="11"/>
      <c r="J205" s="22"/>
      <c r="K205" s="32"/>
      <c r="L205" s="32"/>
      <c r="M205" s="32"/>
      <c r="N205" s="33"/>
      <c r="O205" s="62"/>
      <c r="P205" s="34" t="str">
        <f t="shared" si="2"/>
        <v/>
      </c>
    </row>
    <row r="206" ht="22.5" customHeight="1">
      <c r="A206" s="6">
        <v>205.0</v>
      </c>
      <c r="B206" s="6" t="str">
        <f>'Master Schedule'!B206</f>
        <v/>
      </c>
      <c r="C206" s="7">
        <v>46439.0</v>
      </c>
      <c r="D206" s="8" t="str">
        <f t="shared" si="1"/>
        <v>Sunday</v>
      </c>
      <c r="E206" s="31"/>
      <c r="F206" s="11"/>
      <c r="G206" s="11"/>
      <c r="H206" s="31"/>
      <c r="I206" s="11"/>
      <c r="J206" s="22"/>
      <c r="K206" s="35"/>
      <c r="L206" s="35"/>
      <c r="M206" s="35"/>
      <c r="N206" s="36"/>
      <c r="O206" s="62"/>
      <c r="P206" s="34" t="str">
        <f t="shared" si="2"/>
        <v/>
      </c>
    </row>
    <row r="207" ht="22.5" customHeight="1">
      <c r="A207" s="6">
        <v>206.0</v>
      </c>
      <c r="B207" s="6" t="str">
        <f>'Master Schedule'!B207</f>
        <v/>
      </c>
      <c r="C207" s="7">
        <v>46440.0</v>
      </c>
      <c r="D207" s="8" t="str">
        <f t="shared" si="1"/>
        <v>Monday</v>
      </c>
      <c r="E207" s="31"/>
      <c r="F207" s="11"/>
      <c r="G207" s="11"/>
      <c r="H207" s="31"/>
      <c r="I207" s="11"/>
      <c r="J207" s="22"/>
      <c r="K207" s="32"/>
      <c r="L207" s="32"/>
      <c r="M207" s="32"/>
      <c r="N207" s="33"/>
      <c r="O207" s="62"/>
      <c r="P207" s="34" t="str">
        <f t="shared" si="2"/>
        <v/>
      </c>
    </row>
    <row r="208" ht="22.5" customHeight="1">
      <c r="A208" s="6">
        <v>207.0</v>
      </c>
      <c r="B208" s="6" t="str">
        <f>'Master Schedule'!B208</f>
        <v/>
      </c>
      <c r="C208" s="7">
        <v>46441.0</v>
      </c>
      <c r="D208" s="8" t="str">
        <f t="shared" si="1"/>
        <v>Tuesday</v>
      </c>
      <c r="E208" s="31"/>
      <c r="F208" s="11"/>
      <c r="G208" s="11"/>
      <c r="H208" s="31"/>
      <c r="I208" s="11"/>
      <c r="J208" s="22"/>
      <c r="K208" s="35"/>
      <c r="L208" s="35"/>
      <c r="M208" s="35"/>
      <c r="N208" s="36"/>
      <c r="O208" s="62"/>
      <c r="P208" s="34" t="str">
        <f t="shared" si="2"/>
        <v/>
      </c>
    </row>
    <row r="209" ht="22.5" customHeight="1">
      <c r="A209" s="6">
        <v>208.0</v>
      </c>
      <c r="B209" s="6" t="str">
        <f>'Master Schedule'!B209</f>
        <v/>
      </c>
      <c r="C209" s="7">
        <v>46442.0</v>
      </c>
      <c r="D209" s="8" t="str">
        <f t="shared" si="1"/>
        <v>Wednesday</v>
      </c>
      <c r="E209" s="31"/>
      <c r="F209" s="11"/>
      <c r="G209" s="11"/>
      <c r="H209" s="31"/>
      <c r="I209" s="11"/>
      <c r="J209" s="22"/>
      <c r="K209" s="32"/>
      <c r="L209" s="32"/>
      <c r="M209" s="32"/>
      <c r="N209" s="33"/>
      <c r="O209" s="62"/>
      <c r="P209" s="34" t="str">
        <f t="shared" si="2"/>
        <v/>
      </c>
    </row>
    <row r="210" ht="22.5" customHeight="1">
      <c r="A210" s="6">
        <v>209.0</v>
      </c>
      <c r="B210" s="6" t="str">
        <f>'Master Schedule'!B210</f>
        <v/>
      </c>
      <c r="C210" s="7">
        <v>46443.0</v>
      </c>
      <c r="D210" s="8" t="str">
        <f t="shared" si="1"/>
        <v>Thursday</v>
      </c>
      <c r="E210" s="31"/>
      <c r="F210" s="11"/>
      <c r="G210" s="11"/>
      <c r="H210" s="31"/>
      <c r="I210" s="11"/>
      <c r="J210" s="22"/>
      <c r="K210" s="35"/>
      <c r="L210" s="35"/>
      <c r="M210" s="35"/>
      <c r="N210" s="36"/>
      <c r="O210" s="62"/>
      <c r="P210" s="34" t="str">
        <f t="shared" si="2"/>
        <v/>
      </c>
    </row>
    <row r="211" ht="22.5" customHeight="1">
      <c r="A211" s="6">
        <v>210.0</v>
      </c>
      <c r="B211" s="6" t="str">
        <f>'Master Schedule'!B211</f>
        <v/>
      </c>
      <c r="C211" s="7">
        <v>46444.0</v>
      </c>
      <c r="D211" s="8" t="str">
        <f t="shared" si="1"/>
        <v>Friday</v>
      </c>
      <c r="E211" s="31"/>
      <c r="F211" s="11"/>
      <c r="G211" s="11"/>
      <c r="H211" s="31"/>
      <c r="I211" s="11"/>
      <c r="J211" s="22"/>
      <c r="K211" s="32"/>
      <c r="L211" s="32"/>
      <c r="M211" s="32"/>
      <c r="N211" s="33"/>
      <c r="O211" s="62"/>
      <c r="P211" s="34" t="str">
        <f t="shared" si="2"/>
        <v/>
      </c>
    </row>
    <row r="212" ht="22.5" customHeight="1">
      <c r="A212" s="6">
        <v>211.0</v>
      </c>
      <c r="B212" s="6" t="str">
        <f>'Master Schedule'!B212</f>
        <v/>
      </c>
      <c r="C212" s="7">
        <v>46445.0</v>
      </c>
      <c r="D212" s="8" t="str">
        <f t="shared" si="1"/>
        <v>Saturday</v>
      </c>
      <c r="E212" s="31"/>
      <c r="F212" s="11"/>
      <c r="G212" s="11"/>
      <c r="H212" s="31"/>
      <c r="I212" s="11"/>
      <c r="J212" s="22"/>
      <c r="K212" s="35"/>
      <c r="L212" s="35"/>
      <c r="M212" s="35"/>
      <c r="N212" s="36"/>
      <c r="O212" s="62"/>
      <c r="P212" s="34" t="str">
        <f t="shared" si="2"/>
        <v/>
      </c>
    </row>
    <row r="213" ht="22.5" customHeight="1">
      <c r="A213" s="6">
        <v>212.0</v>
      </c>
      <c r="B213" s="6" t="str">
        <f>'Master Schedule'!B213</f>
        <v/>
      </c>
      <c r="C213" s="7">
        <v>46446.0</v>
      </c>
      <c r="D213" s="8" t="str">
        <f t="shared" si="1"/>
        <v>Sunday</v>
      </c>
      <c r="E213" s="31"/>
      <c r="F213" s="11"/>
      <c r="G213" s="11"/>
      <c r="H213" s="31"/>
      <c r="I213" s="11"/>
      <c r="J213" s="22"/>
      <c r="K213" s="32"/>
      <c r="L213" s="32"/>
      <c r="M213" s="32"/>
      <c r="N213" s="33"/>
      <c r="O213" s="62"/>
      <c r="P213" s="34" t="str">
        <f t="shared" si="2"/>
        <v/>
      </c>
    </row>
    <row r="214" ht="22.5" customHeight="1">
      <c r="A214" s="6">
        <v>213.0</v>
      </c>
      <c r="B214" s="6" t="str">
        <f>'Master Schedule'!B214</f>
        <v/>
      </c>
      <c r="C214" s="7">
        <v>46447.0</v>
      </c>
      <c r="D214" s="8" t="str">
        <f t="shared" si="1"/>
        <v>Monday</v>
      </c>
      <c r="E214" s="31"/>
      <c r="F214" s="11"/>
      <c r="G214" s="11"/>
      <c r="H214" s="31"/>
      <c r="I214" s="11"/>
      <c r="J214" s="22"/>
      <c r="K214" s="35"/>
      <c r="L214" s="35"/>
      <c r="M214" s="35"/>
      <c r="N214" s="36"/>
      <c r="O214" s="62"/>
      <c r="P214" s="34" t="str">
        <f t="shared" si="2"/>
        <v/>
      </c>
    </row>
    <row r="215" ht="22.5" customHeight="1">
      <c r="A215" s="6">
        <v>214.0</v>
      </c>
      <c r="B215" s="6" t="str">
        <f>'Master Schedule'!B215</f>
        <v/>
      </c>
      <c r="C215" s="7">
        <v>46448.0</v>
      </c>
      <c r="D215" s="8" t="str">
        <f t="shared" si="1"/>
        <v>Tuesday</v>
      </c>
      <c r="E215" s="31"/>
      <c r="F215" s="11"/>
      <c r="G215" s="11"/>
      <c r="H215" s="31"/>
      <c r="I215" s="11"/>
      <c r="J215" s="22"/>
      <c r="K215" s="32"/>
      <c r="L215" s="32"/>
      <c r="M215" s="32"/>
      <c r="N215" s="33"/>
      <c r="O215" s="62"/>
      <c r="P215" s="34" t="str">
        <f t="shared" si="2"/>
        <v/>
      </c>
    </row>
    <row r="216" ht="22.5" customHeight="1">
      <c r="A216" s="6">
        <v>215.0</v>
      </c>
      <c r="B216" s="6" t="str">
        <f>'Master Schedule'!B216</f>
        <v/>
      </c>
      <c r="C216" s="7">
        <v>46449.0</v>
      </c>
      <c r="D216" s="8" t="str">
        <f t="shared" si="1"/>
        <v>Wednesday</v>
      </c>
      <c r="E216" s="31"/>
      <c r="F216" s="11"/>
      <c r="G216" s="11"/>
      <c r="H216" s="31"/>
      <c r="I216" s="11"/>
      <c r="J216" s="22"/>
      <c r="K216" s="35"/>
      <c r="L216" s="35"/>
      <c r="M216" s="35"/>
      <c r="N216" s="36"/>
      <c r="O216" s="62"/>
      <c r="P216" s="34" t="str">
        <f t="shared" si="2"/>
        <v/>
      </c>
    </row>
    <row r="217" ht="22.5" customHeight="1">
      <c r="A217" s="6">
        <v>216.0</v>
      </c>
      <c r="B217" s="6" t="str">
        <f>'Master Schedule'!B217</f>
        <v/>
      </c>
      <c r="C217" s="7">
        <v>46450.0</v>
      </c>
      <c r="D217" s="8" t="str">
        <f t="shared" si="1"/>
        <v>Thursday</v>
      </c>
      <c r="E217" s="31"/>
      <c r="F217" s="11"/>
      <c r="G217" s="11"/>
      <c r="H217" s="31"/>
      <c r="I217" s="11"/>
      <c r="J217" s="22"/>
      <c r="K217" s="32"/>
      <c r="L217" s="32"/>
      <c r="M217" s="32"/>
      <c r="N217" s="33"/>
      <c r="O217" s="62"/>
      <c r="P217" s="34" t="str">
        <f t="shared" si="2"/>
        <v/>
      </c>
    </row>
    <row r="218" ht="22.5" customHeight="1">
      <c r="A218" s="6">
        <v>217.0</v>
      </c>
      <c r="B218" s="6" t="str">
        <f>'Master Schedule'!B218</f>
        <v/>
      </c>
      <c r="C218" s="7">
        <v>46451.0</v>
      </c>
      <c r="D218" s="8" t="str">
        <f t="shared" si="1"/>
        <v>Friday</v>
      </c>
      <c r="E218" s="31"/>
      <c r="F218" s="11"/>
      <c r="G218" s="11"/>
      <c r="H218" s="31"/>
      <c r="I218" s="11"/>
      <c r="J218" s="22"/>
      <c r="K218" s="35"/>
      <c r="L218" s="35"/>
      <c r="M218" s="35"/>
      <c r="N218" s="36"/>
      <c r="O218" s="62"/>
      <c r="P218" s="34" t="str">
        <f t="shared" si="2"/>
        <v/>
      </c>
    </row>
    <row r="219" ht="22.5" customHeight="1">
      <c r="A219" s="6">
        <v>218.0</v>
      </c>
      <c r="B219" s="6" t="str">
        <f>'Master Schedule'!B219</f>
        <v/>
      </c>
      <c r="C219" s="7">
        <v>46452.0</v>
      </c>
      <c r="D219" s="8" t="str">
        <f t="shared" si="1"/>
        <v>Saturday</v>
      </c>
      <c r="E219" s="31"/>
      <c r="F219" s="11"/>
      <c r="G219" s="11"/>
      <c r="H219" s="31"/>
      <c r="I219" s="11"/>
      <c r="J219" s="22"/>
      <c r="K219" s="32"/>
      <c r="L219" s="32"/>
      <c r="M219" s="32"/>
      <c r="N219" s="33"/>
      <c r="O219" s="62"/>
      <c r="P219" s="34" t="str">
        <f t="shared" si="2"/>
        <v/>
      </c>
    </row>
    <row r="220" ht="22.5" customHeight="1">
      <c r="A220" s="6">
        <v>219.0</v>
      </c>
      <c r="B220" s="6" t="str">
        <f>'Master Schedule'!B220</f>
        <v/>
      </c>
      <c r="C220" s="7">
        <v>46453.0</v>
      </c>
      <c r="D220" s="8" t="str">
        <f t="shared" si="1"/>
        <v>Sunday</v>
      </c>
      <c r="E220" s="31"/>
      <c r="F220" s="11"/>
      <c r="G220" s="11"/>
      <c r="H220" s="31"/>
      <c r="I220" s="11"/>
      <c r="J220" s="22"/>
      <c r="K220" s="35"/>
      <c r="L220" s="35"/>
      <c r="M220" s="35"/>
      <c r="N220" s="36"/>
      <c r="O220" s="62"/>
      <c r="P220" s="34" t="str">
        <f t="shared" si="2"/>
        <v/>
      </c>
    </row>
    <row r="221" ht="22.5" customHeight="1">
      <c r="A221" s="6">
        <v>220.0</v>
      </c>
      <c r="B221" s="6" t="str">
        <f>'Master Schedule'!B221</f>
        <v/>
      </c>
      <c r="C221" s="7">
        <v>46454.0</v>
      </c>
      <c r="D221" s="8" t="str">
        <f t="shared" si="1"/>
        <v>Monday</v>
      </c>
      <c r="E221" s="31"/>
      <c r="F221" s="11"/>
      <c r="G221" s="11"/>
      <c r="H221" s="31"/>
      <c r="I221" s="11"/>
      <c r="J221" s="22"/>
      <c r="K221" s="32"/>
      <c r="L221" s="32"/>
      <c r="M221" s="32"/>
      <c r="N221" s="33"/>
      <c r="O221" s="62"/>
      <c r="P221" s="34" t="str">
        <f t="shared" si="2"/>
        <v/>
      </c>
    </row>
    <row r="222" ht="22.5" customHeight="1">
      <c r="A222" s="6">
        <v>221.0</v>
      </c>
      <c r="B222" s="6" t="str">
        <f>'Master Schedule'!B222</f>
        <v>Spring Break</v>
      </c>
      <c r="C222" s="7">
        <v>46455.0</v>
      </c>
      <c r="D222" s="8" t="str">
        <f t="shared" si="1"/>
        <v>Tuesday</v>
      </c>
      <c r="E222" s="31"/>
      <c r="F222" s="11"/>
      <c r="G222" s="11"/>
      <c r="H222" s="31"/>
      <c r="I222" s="11"/>
      <c r="J222" s="22"/>
      <c r="K222" s="35"/>
      <c r="L222" s="35"/>
      <c r="M222" s="35"/>
      <c r="N222" s="36"/>
      <c r="O222" s="62"/>
      <c r="P222" s="34" t="str">
        <f t="shared" si="2"/>
        <v/>
      </c>
    </row>
    <row r="223" ht="22.5" customHeight="1">
      <c r="A223" s="6">
        <v>222.0</v>
      </c>
      <c r="B223" s="6" t="str">
        <f>'Master Schedule'!B223</f>
        <v>Spring Break</v>
      </c>
      <c r="C223" s="7">
        <v>46456.0</v>
      </c>
      <c r="D223" s="8" t="str">
        <f t="shared" si="1"/>
        <v>Wednesday</v>
      </c>
      <c r="E223" s="31"/>
      <c r="F223" s="11"/>
      <c r="G223" s="11"/>
      <c r="H223" s="31"/>
      <c r="I223" s="11"/>
      <c r="J223" s="22"/>
      <c r="K223" s="32"/>
      <c r="L223" s="32"/>
      <c r="M223" s="32"/>
      <c r="N223" s="33"/>
      <c r="O223" s="62"/>
      <c r="P223" s="34" t="str">
        <f t="shared" si="2"/>
        <v/>
      </c>
    </row>
    <row r="224" ht="22.5" customHeight="1">
      <c r="A224" s="6">
        <v>223.0</v>
      </c>
      <c r="B224" s="6" t="str">
        <f>'Master Schedule'!B224</f>
        <v>Spring Break</v>
      </c>
      <c r="C224" s="7">
        <v>46457.0</v>
      </c>
      <c r="D224" s="8" t="str">
        <f t="shared" si="1"/>
        <v>Thursday</v>
      </c>
      <c r="E224" s="31"/>
      <c r="F224" s="11"/>
      <c r="G224" s="11"/>
      <c r="H224" s="31"/>
      <c r="I224" s="11"/>
      <c r="J224" s="22"/>
      <c r="K224" s="35"/>
      <c r="L224" s="35"/>
      <c r="M224" s="35"/>
      <c r="N224" s="36"/>
      <c r="O224" s="62"/>
      <c r="P224" s="34" t="str">
        <f t="shared" si="2"/>
        <v/>
      </c>
    </row>
    <row r="225" ht="22.5" customHeight="1">
      <c r="A225" s="6">
        <v>224.0</v>
      </c>
      <c r="B225" s="6" t="str">
        <f>'Master Schedule'!B225</f>
        <v>Spring Break</v>
      </c>
      <c r="C225" s="7">
        <v>46458.0</v>
      </c>
      <c r="D225" s="8" t="str">
        <f t="shared" si="1"/>
        <v>Friday</v>
      </c>
      <c r="E225" s="31"/>
      <c r="F225" s="11"/>
      <c r="G225" s="11"/>
      <c r="H225" s="31"/>
      <c r="I225" s="11"/>
      <c r="J225" s="22"/>
      <c r="K225" s="32"/>
      <c r="L225" s="32"/>
      <c r="M225" s="32"/>
      <c r="N225" s="33"/>
      <c r="O225" s="62"/>
      <c r="P225" s="34" t="str">
        <f t="shared" si="2"/>
        <v/>
      </c>
    </row>
    <row r="226" ht="22.5" customHeight="1">
      <c r="A226" s="6">
        <v>225.0</v>
      </c>
      <c r="B226" s="6" t="str">
        <f>'Master Schedule'!B226</f>
        <v>Spring Break</v>
      </c>
      <c r="C226" s="7">
        <v>46459.0</v>
      </c>
      <c r="D226" s="8" t="str">
        <f t="shared" si="1"/>
        <v>Saturday</v>
      </c>
      <c r="E226" s="31"/>
      <c r="F226" s="11"/>
      <c r="G226" s="11"/>
      <c r="H226" s="31"/>
      <c r="I226" s="11"/>
      <c r="J226" s="22"/>
      <c r="K226" s="35"/>
      <c r="L226" s="35"/>
      <c r="M226" s="35"/>
      <c r="N226" s="36"/>
      <c r="O226" s="62"/>
      <c r="P226" s="34" t="str">
        <f t="shared" si="2"/>
        <v/>
      </c>
    </row>
    <row r="227" ht="22.5" customHeight="1">
      <c r="A227" s="6">
        <v>226.0</v>
      </c>
      <c r="B227" s="6" t="str">
        <f>'Master Schedule'!B227</f>
        <v/>
      </c>
      <c r="C227" s="7">
        <v>46460.0</v>
      </c>
      <c r="D227" s="8" t="str">
        <f t="shared" si="1"/>
        <v>Sunday</v>
      </c>
      <c r="E227" s="31"/>
      <c r="F227" s="11"/>
      <c r="G227" s="11"/>
      <c r="H227" s="31"/>
      <c r="I227" s="11"/>
      <c r="J227" s="22"/>
      <c r="K227" s="32"/>
      <c r="L227" s="32"/>
      <c r="M227" s="32"/>
      <c r="N227" s="33"/>
      <c r="O227" s="62"/>
      <c r="P227" s="34" t="str">
        <f t="shared" si="2"/>
        <v/>
      </c>
    </row>
    <row r="228" ht="22.5" customHeight="1">
      <c r="A228" s="6">
        <v>227.0</v>
      </c>
      <c r="B228" s="6" t="str">
        <f>'Master Schedule'!B228</f>
        <v/>
      </c>
      <c r="C228" s="7">
        <v>46461.0</v>
      </c>
      <c r="D228" s="8" t="str">
        <f t="shared" si="1"/>
        <v>Monday</v>
      </c>
      <c r="E228" s="31"/>
      <c r="F228" s="11"/>
      <c r="G228" s="11"/>
      <c r="H228" s="31"/>
      <c r="I228" s="11"/>
      <c r="J228" s="22"/>
      <c r="K228" s="35"/>
      <c r="L228" s="35"/>
      <c r="M228" s="35"/>
      <c r="N228" s="36"/>
      <c r="O228" s="62"/>
      <c r="P228" s="34" t="str">
        <f t="shared" si="2"/>
        <v/>
      </c>
    </row>
    <row r="229" ht="22.5" customHeight="1">
      <c r="A229" s="6">
        <v>228.0</v>
      </c>
      <c r="B229" s="6" t="str">
        <f>'Master Schedule'!B229</f>
        <v/>
      </c>
      <c r="C229" s="7">
        <v>46462.0</v>
      </c>
      <c r="D229" s="8" t="str">
        <f t="shared" si="1"/>
        <v>Tuesday</v>
      </c>
      <c r="E229" s="31"/>
      <c r="F229" s="11"/>
      <c r="G229" s="11"/>
      <c r="H229" s="31"/>
      <c r="I229" s="11"/>
      <c r="J229" s="22"/>
      <c r="K229" s="32"/>
      <c r="L229" s="32"/>
      <c r="M229" s="32"/>
      <c r="N229" s="33"/>
      <c r="O229" s="62"/>
      <c r="P229" s="34" t="str">
        <f t="shared" si="2"/>
        <v/>
      </c>
    </row>
    <row r="230" ht="22.5" customHeight="1">
      <c r="A230" s="6">
        <v>229.0</v>
      </c>
      <c r="B230" s="6" t="str">
        <f>'Master Schedule'!B230</f>
        <v/>
      </c>
      <c r="C230" s="7">
        <v>46463.0</v>
      </c>
      <c r="D230" s="8" t="str">
        <f t="shared" si="1"/>
        <v>Wednesday</v>
      </c>
      <c r="E230" s="31"/>
      <c r="F230" s="11"/>
      <c r="G230" s="11"/>
      <c r="H230" s="31"/>
      <c r="I230" s="11"/>
      <c r="J230" s="22"/>
      <c r="K230" s="35"/>
      <c r="L230" s="35"/>
      <c r="M230" s="35"/>
      <c r="N230" s="36"/>
      <c r="O230" s="62"/>
      <c r="P230" s="34" t="str">
        <f t="shared" si="2"/>
        <v/>
      </c>
    </row>
    <row r="231" ht="22.5" customHeight="1">
      <c r="A231" s="6">
        <v>230.0</v>
      </c>
      <c r="B231" s="6" t="str">
        <f>'Master Schedule'!B231</f>
        <v/>
      </c>
      <c r="C231" s="7">
        <v>46464.0</v>
      </c>
      <c r="D231" s="8" t="str">
        <f t="shared" si="1"/>
        <v>Thursday</v>
      </c>
      <c r="E231" s="31"/>
      <c r="F231" s="11"/>
      <c r="G231" s="11"/>
      <c r="H231" s="31"/>
      <c r="I231" s="11"/>
      <c r="J231" s="22"/>
      <c r="K231" s="32"/>
      <c r="L231" s="32"/>
      <c r="M231" s="32"/>
      <c r="N231" s="33"/>
      <c r="O231" s="62"/>
      <c r="P231" s="34" t="str">
        <f t="shared" si="2"/>
        <v/>
      </c>
    </row>
    <row r="232" ht="22.5" customHeight="1">
      <c r="A232" s="6">
        <v>231.0</v>
      </c>
      <c r="B232" s="6" t="str">
        <f>'Master Schedule'!B232</f>
        <v/>
      </c>
      <c r="C232" s="7">
        <v>46465.0</v>
      </c>
      <c r="D232" s="8" t="str">
        <f t="shared" si="1"/>
        <v>Friday</v>
      </c>
      <c r="E232" s="31"/>
      <c r="F232" s="11"/>
      <c r="G232" s="11"/>
      <c r="H232" s="31"/>
      <c r="I232" s="11"/>
      <c r="J232" s="22"/>
      <c r="K232" s="35"/>
      <c r="L232" s="35"/>
      <c r="M232" s="35"/>
      <c r="N232" s="36"/>
      <c r="O232" s="62"/>
      <c r="P232" s="34" t="str">
        <f t="shared" si="2"/>
        <v/>
      </c>
    </row>
    <row r="233" ht="22.5" customHeight="1">
      <c r="A233" s="6">
        <v>232.0</v>
      </c>
      <c r="B233" s="6" t="str">
        <f>'Master Schedule'!B233</f>
        <v/>
      </c>
      <c r="C233" s="7">
        <v>46466.0</v>
      </c>
      <c r="D233" s="8" t="str">
        <f t="shared" si="1"/>
        <v>Saturday</v>
      </c>
      <c r="E233" s="31"/>
      <c r="F233" s="11"/>
      <c r="G233" s="11"/>
      <c r="H233" s="31"/>
      <c r="I233" s="11"/>
      <c r="J233" s="22"/>
      <c r="K233" s="32"/>
      <c r="L233" s="32"/>
      <c r="M233" s="32"/>
      <c r="N233" s="33"/>
      <c r="O233" s="62"/>
      <c r="P233" s="34" t="str">
        <f t="shared" si="2"/>
        <v/>
      </c>
    </row>
    <row r="234" ht="22.5" customHeight="1">
      <c r="A234" s="6">
        <v>233.0</v>
      </c>
      <c r="B234" s="6" t="str">
        <f>'Master Schedule'!B234</f>
        <v/>
      </c>
      <c r="C234" s="7">
        <v>46467.0</v>
      </c>
      <c r="D234" s="8" t="str">
        <f t="shared" si="1"/>
        <v>Sunday</v>
      </c>
      <c r="E234" s="31"/>
      <c r="F234" s="11"/>
      <c r="G234" s="11"/>
      <c r="H234" s="31"/>
      <c r="I234" s="11"/>
      <c r="J234" s="22"/>
      <c r="K234" s="35"/>
      <c r="L234" s="35"/>
      <c r="M234" s="35"/>
      <c r="N234" s="36"/>
      <c r="O234" s="62"/>
      <c r="P234" s="34" t="str">
        <f t="shared" si="2"/>
        <v/>
      </c>
    </row>
    <row r="235" ht="22.5" customHeight="1">
      <c r="A235" s="6">
        <v>234.0</v>
      </c>
      <c r="B235" s="6" t="str">
        <f>'Master Schedule'!B235</f>
        <v/>
      </c>
      <c r="C235" s="7">
        <v>46468.0</v>
      </c>
      <c r="D235" s="8" t="str">
        <f t="shared" si="1"/>
        <v>Monday</v>
      </c>
      <c r="E235" s="31"/>
      <c r="F235" s="11"/>
      <c r="G235" s="11"/>
      <c r="H235" s="31"/>
      <c r="I235" s="11"/>
      <c r="J235" s="22"/>
      <c r="K235" s="32"/>
      <c r="L235" s="32"/>
      <c r="M235" s="32"/>
      <c r="N235" s="33"/>
      <c r="O235" s="62"/>
      <c r="P235" s="34" t="str">
        <f t="shared" si="2"/>
        <v/>
      </c>
    </row>
    <row r="236" ht="22.5" customHeight="1">
      <c r="A236" s="6">
        <v>235.0</v>
      </c>
      <c r="B236" s="6" t="str">
        <f>'Master Schedule'!B236</f>
        <v/>
      </c>
      <c r="C236" s="7">
        <v>46469.0</v>
      </c>
      <c r="D236" s="8" t="str">
        <f t="shared" si="1"/>
        <v>Tuesday</v>
      </c>
      <c r="E236" s="31"/>
      <c r="F236" s="11"/>
      <c r="G236" s="11"/>
      <c r="H236" s="31"/>
      <c r="I236" s="11"/>
      <c r="J236" s="22"/>
      <c r="K236" s="35"/>
      <c r="L236" s="35"/>
      <c r="M236" s="35"/>
      <c r="N236" s="36"/>
      <c r="O236" s="62"/>
      <c r="P236" s="34" t="str">
        <f t="shared" si="2"/>
        <v/>
      </c>
    </row>
    <row r="237" ht="22.5" customHeight="1">
      <c r="A237" s="6">
        <v>236.0</v>
      </c>
      <c r="B237" s="6" t="str">
        <f>'Master Schedule'!B237</f>
        <v/>
      </c>
      <c r="C237" s="7">
        <v>46470.0</v>
      </c>
      <c r="D237" s="8" t="str">
        <f t="shared" si="1"/>
        <v>Wednesday</v>
      </c>
      <c r="E237" s="31"/>
      <c r="F237" s="11"/>
      <c r="G237" s="11"/>
      <c r="H237" s="31"/>
      <c r="I237" s="11"/>
      <c r="J237" s="22"/>
      <c r="K237" s="32"/>
      <c r="L237" s="32"/>
      <c r="M237" s="32"/>
      <c r="N237" s="33"/>
      <c r="O237" s="62"/>
      <c r="P237" s="34" t="str">
        <f t="shared" si="2"/>
        <v/>
      </c>
    </row>
    <row r="238" ht="22.5" customHeight="1">
      <c r="A238" s="6">
        <v>237.0</v>
      </c>
      <c r="B238" s="6" t="str">
        <f>'Master Schedule'!B238</f>
        <v/>
      </c>
      <c r="C238" s="7">
        <v>46471.0</v>
      </c>
      <c r="D238" s="8" t="str">
        <f t="shared" si="1"/>
        <v>Thursday</v>
      </c>
      <c r="E238" s="31"/>
      <c r="F238" s="11"/>
      <c r="G238" s="11"/>
      <c r="H238" s="31"/>
      <c r="I238" s="11"/>
      <c r="J238" s="22"/>
      <c r="K238" s="35"/>
      <c r="L238" s="35"/>
      <c r="M238" s="35"/>
      <c r="N238" s="36"/>
      <c r="O238" s="62"/>
      <c r="P238" s="34" t="str">
        <f t="shared" si="2"/>
        <v/>
      </c>
    </row>
    <row r="239" ht="22.5" customHeight="1">
      <c r="A239" s="6">
        <v>238.0</v>
      </c>
      <c r="B239" s="6" t="str">
        <f>'Master Schedule'!B239</f>
        <v/>
      </c>
      <c r="C239" s="7">
        <v>46472.0</v>
      </c>
      <c r="D239" s="8" t="str">
        <f t="shared" si="1"/>
        <v>Friday</v>
      </c>
      <c r="E239" s="31"/>
      <c r="F239" s="11"/>
      <c r="G239" s="11"/>
      <c r="H239" s="31"/>
      <c r="I239" s="11"/>
      <c r="J239" s="22"/>
      <c r="K239" s="32"/>
      <c r="L239" s="32"/>
      <c r="M239" s="32"/>
      <c r="N239" s="33"/>
      <c r="O239" s="62"/>
      <c r="P239" s="34" t="str">
        <f t="shared" si="2"/>
        <v/>
      </c>
    </row>
    <row r="240" ht="22.5" customHeight="1">
      <c r="A240" s="6">
        <v>239.0</v>
      </c>
      <c r="B240" s="6" t="str">
        <f>'Master Schedule'!B240</f>
        <v/>
      </c>
      <c r="C240" s="7">
        <v>46473.0</v>
      </c>
      <c r="D240" s="8" t="str">
        <f t="shared" si="1"/>
        <v>Saturday</v>
      </c>
      <c r="E240" s="31"/>
      <c r="F240" s="11"/>
      <c r="G240" s="11"/>
      <c r="H240" s="31"/>
      <c r="I240" s="11"/>
      <c r="J240" s="22"/>
      <c r="K240" s="35"/>
      <c r="L240" s="35"/>
      <c r="M240" s="35"/>
      <c r="N240" s="36"/>
      <c r="O240" s="62"/>
      <c r="P240" s="34" t="str">
        <f t="shared" si="2"/>
        <v/>
      </c>
    </row>
    <row r="241" ht="22.5" customHeight="1">
      <c r="A241" s="6">
        <v>240.0</v>
      </c>
      <c r="B241" s="6" t="str">
        <f>'Master Schedule'!B241</f>
        <v/>
      </c>
      <c r="C241" s="7">
        <v>46474.0</v>
      </c>
      <c r="D241" s="8" t="str">
        <f t="shared" si="1"/>
        <v>Sunday</v>
      </c>
      <c r="E241" s="31"/>
      <c r="F241" s="11"/>
      <c r="G241" s="11"/>
      <c r="H241" s="31"/>
      <c r="I241" s="11"/>
      <c r="J241" s="22"/>
      <c r="K241" s="32"/>
      <c r="L241" s="32"/>
      <c r="M241" s="32"/>
      <c r="N241" s="33"/>
      <c r="O241" s="62"/>
      <c r="P241" s="34" t="str">
        <f t="shared" si="2"/>
        <v/>
      </c>
    </row>
    <row r="242" ht="22.5" customHeight="1">
      <c r="A242" s="6">
        <v>241.0</v>
      </c>
      <c r="B242" s="6" t="str">
        <f>'Master Schedule'!B242</f>
        <v/>
      </c>
      <c r="C242" s="7">
        <v>46475.0</v>
      </c>
      <c r="D242" s="8" t="str">
        <f t="shared" si="1"/>
        <v>Monday</v>
      </c>
      <c r="E242" s="31"/>
      <c r="F242" s="11"/>
      <c r="G242" s="11"/>
      <c r="H242" s="31"/>
      <c r="I242" s="11"/>
      <c r="J242" s="22"/>
      <c r="K242" s="35"/>
      <c r="L242" s="35"/>
      <c r="M242" s="35"/>
      <c r="N242" s="36"/>
      <c r="O242" s="62"/>
      <c r="P242" s="34" t="str">
        <f t="shared" si="2"/>
        <v/>
      </c>
    </row>
    <row r="243" ht="22.5" customHeight="1">
      <c r="A243" s="6">
        <v>242.0</v>
      </c>
      <c r="B243" s="6" t="str">
        <f>'Master Schedule'!B243</f>
        <v/>
      </c>
      <c r="C243" s="7">
        <v>46476.0</v>
      </c>
      <c r="D243" s="8" t="str">
        <f t="shared" si="1"/>
        <v>Tuesday</v>
      </c>
      <c r="E243" s="31"/>
      <c r="F243" s="11"/>
      <c r="G243" s="11"/>
      <c r="H243" s="31"/>
      <c r="I243" s="11"/>
      <c r="J243" s="22"/>
      <c r="K243" s="32"/>
      <c r="L243" s="32"/>
      <c r="M243" s="32"/>
      <c r="N243" s="33"/>
      <c r="O243" s="62"/>
      <c r="P243" s="34" t="str">
        <f t="shared" si="2"/>
        <v/>
      </c>
    </row>
    <row r="244" ht="22.5" customHeight="1">
      <c r="A244" s="6">
        <v>243.0</v>
      </c>
      <c r="B244" s="6" t="str">
        <f>'Master Schedule'!B244</f>
        <v/>
      </c>
      <c r="C244" s="7">
        <v>46477.0</v>
      </c>
      <c r="D244" s="8" t="str">
        <f t="shared" si="1"/>
        <v>Wednesday</v>
      </c>
      <c r="E244" s="31"/>
      <c r="F244" s="11"/>
      <c r="G244" s="11"/>
      <c r="H244" s="31"/>
      <c r="I244" s="11"/>
      <c r="J244" s="22"/>
      <c r="K244" s="35"/>
      <c r="L244" s="35"/>
      <c r="M244" s="35"/>
      <c r="N244" s="36"/>
      <c r="O244" s="62"/>
      <c r="P244" s="34" t="str">
        <f t="shared" si="2"/>
        <v/>
      </c>
    </row>
    <row r="245" ht="22.5" customHeight="1">
      <c r="A245" s="6">
        <v>244.0</v>
      </c>
      <c r="B245" s="6" t="str">
        <f>'Master Schedule'!B245</f>
        <v/>
      </c>
      <c r="C245" s="7">
        <v>46478.0</v>
      </c>
      <c r="D245" s="8" t="str">
        <f t="shared" si="1"/>
        <v>Thursday</v>
      </c>
      <c r="E245" s="31"/>
      <c r="F245" s="11"/>
      <c r="G245" s="11"/>
      <c r="H245" s="31"/>
      <c r="I245" s="11"/>
      <c r="J245" s="22"/>
      <c r="K245" s="32"/>
      <c r="L245" s="32"/>
      <c r="M245" s="32"/>
      <c r="N245" s="33"/>
      <c r="O245" s="62"/>
      <c r="P245" s="34" t="str">
        <f t="shared" si="2"/>
        <v/>
      </c>
    </row>
    <row r="246" ht="22.5" customHeight="1">
      <c r="A246" s="6">
        <v>245.0</v>
      </c>
      <c r="B246" s="6" t="str">
        <f>'Master Schedule'!B246</f>
        <v/>
      </c>
      <c r="C246" s="7">
        <v>46479.0</v>
      </c>
      <c r="D246" s="8" t="str">
        <f t="shared" si="1"/>
        <v>Friday</v>
      </c>
      <c r="E246" s="31"/>
      <c r="F246" s="11"/>
      <c r="G246" s="11"/>
      <c r="H246" s="31"/>
      <c r="I246" s="11"/>
      <c r="J246" s="22"/>
      <c r="K246" s="35"/>
      <c r="L246" s="35"/>
      <c r="M246" s="35"/>
      <c r="N246" s="36"/>
      <c r="O246" s="62"/>
      <c r="P246" s="34" t="str">
        <f t="shared" si="2"/>
        <v/>
      </c>
    </row>
    <row r="247" ht="22.5" customHeight="1">
      <c r="A247" s="6">
        <v>246.0</v>
      </c>
      <c r="B247" s="6" t="str">
        <f>'Master Schedule'!B247</f>
        <v/>
      </c>
      <c r="C247" s="7">
        <v>46480.0</v>
      </c>
      <c r="D247" s="8" t="str">
        <f t="shared" si="1"/>
        <v>Saturday</v>
      </c>
      <c r="E247" s="31"/>
      <c r="F247" s="11"/>
      <c r="G247" s="11"/>
      <c r="H247" s="31"/>
      <c r="I247" s="11"/>
      <c r="J247" s="22"/>
      <c r="K247" s="32"/>
      <c r="L247" s="32"/>
      <c r="M247" s="32"/>
      <c r="N247" s="33"/>
      <c r="O247" s="62"/>
      <c r="P247" s="34" t="str">
        <f t="shared" si="2"/>
        <v/>
      </c>
    </row>
    <row r="248" ht="22.5" customHeight="1">
      <c r="A248" s="6">
        <v>247.0</v>
      </c>
      <c r="B248" s="6" t="str">
        <f>'Master Schedule'!B248</f>
        <v/>
      </c>
      <c r="C248" s="7">
        <v>46481.0</v>
      </c>
      <c r="D248" s="8" t="str">
        <f t="shared" si="1"/>
        <v>Sunday</v>
      </c>
      <c r="E248" s="31"/>
      <c r="F248" s="11"/>
      <c r="G248" s="11"/>
      <c r="H248" s="31"/>
      <c r="I248" s="11"/>
      <c r="J248" s="22"/>
      <c r="K248" s="35"/>
      <c r="L248" s="35"/>
      <c r="M248" s="35"/>
      <c r="N248" s="36"/>
      <c r="O248" s="62"/>
      <c r="P248" s="34" t="str">
        <f t="shared" si="2"/>
        <v/>
      </c>
    </row>
    <row r="249" ht="22.5" customHeight="1">
      <c r="A249" s="6">
        <v>248.0</v>
      </c>
      <c r="B249" s="6" t="str">
        <f>'Master Schedule'!B249</f>
        <v/>
      </c>
      <c r="C249" s="7">
        <v>46482.0</v>
      </c>
      <c r="D249" s="8" t="str">
        <f t="shared" si="1"/>
        <v>Monday</v>
      </c>
      <c r="E249" s="31"/>
      <c r="F249" s="11"/>
      <c r="G249" s="11"/>
      <c r="H249" s="31"/>
      <c r="I249" s="11"/>
      <c r="J249" s="22"/>
      <c r="K249" s="32"/>
      <c r="L249" s="32"/>
      <c r="M249" s="32"/>
      <c r="N249" s="33"/>
      <c r="O249" s="62"/>
      <c r="P249" s="34" t="str">
        <f t="shared" si="2"/>
        <v/>
      </c>
    </row>
    <row r="250" ht="22.5" customHeight="1">
      <c r="A250" s="6">
        <v>249.0</v>
      </c>
      <c r="B250" s="6" t="str">
        <f>'Master Schedule'!B250</f>
        <v/>
      </c>
      <c r="C250" s="7">
        <v>46483.0</v>
      </c>
      <c r="D250" s="8" t="str">
        <f t="shared" si="1"/>
        <v>Tuesday</v>
      </c>
      <c r="E250" s="31"/>
      <c r="F250" s="11"/>
      <c r="G250" s="11"/>
      <c r="H250" s="31"/>
      <c r="I250" s="11"/>
      <c r="J250" s="22"/>
      <c r="K250" s="35"/>
      <c r="L250" s="35"/>
      <c r="M250" s="35"/>
      <c r="N250" s="36"/>
      <c r="O250" s="62"/>
      <c r="P250" s="34" t="str">
        <f t="shared" si="2"/>
        <v/>
      </c>
    </row>
    <row r="251" ht="22.5" customHeight="1">
      <c r="A251" s="6">
        <v>250.0</v>
      </c>
      <c r="B251" s="6" t="str">
        <f>'Master Schedule'!B251</f>
        <v/>
      </c>
      <c r="C251" s="7">
        <v>46484.0</v>
      </c>
      <c r="D251" s="8" t="str">
        <f t="shared" si="1"/>
        <v>Wednesday</v>
      </c>
      <c r="E251" s="31"/>
      <c r="F251" s="11"/>
      <c r="G251" s="11"/>
      <c r="H251" s="31"/>
      <c r="I251" s="11"/>
      <c r="J251" s="22"/>
      <c r="K251" s="32"/>
      <c r="L251" s="32"/>
      <c r="M251" s="32"/>
      <c r="N251" s="33"/>
      <c r="O251" s="62"/>
      <c r="P251" s="34" t="str">
        <f t="shared" si="2"/>
        <v/>
      </c>
    </row>
    <row r="252" ht="22.5" customHeight="1">
      <c r="A252" s="6">
        <v>251.0</v>
      </c>
      <c r="B252" s="6" t="str">
        <f>'Master Schedule'!B252</f>
        <v/>
      </c>
      <c r="C252" s="7">
        <v>46485.0</v>
      </c>
      <c r="D252" s="8" t="str">
        <f t="shared" si="1"/>
        <v>Thursday</v>
      </c>
      <c r="E252" s="31"/>
      <c r="F252" s="11"/>
      <c r="G252" s="11"/>
      <c r="H252" s="31"/>
      <c r="I252" s="11"/>
      <c r="J252" s="22"/>
      <c r="K252" s="35"/>
      <c r="L252" s="35"/>
      <c r="M252" s="35"/>
      <c r="N252" s="36"/>
      <c r="O252" s="62"/>
      <c r="P252" s="34" t="str">
        <f t="shared" si="2"/>
        <v/>
      </c>
    </row>
    <row r="253" ht="22.5" customHeight="1">
      <c r="A253" s="6">
        <v>252.0</v>
      </c>
      <c r="B253" s="6" t="str">
        <f>'Master Schedule'!B253</f>
        <v/>
      </c>
      <c r="C253" s="7">
        <v>46486.0</v>
      </c>
      <c r="D253" s="8" t="str">
        <f t="shared" si="1"/>
        <v>Friday</v>
      </c>
      <c r="E253" s="31"/>
      <c r="F253" s="11"/>
      <c r="G253" s="11"/>
      <c r="H253" s="31"/>
      <c r="I253" s="11"/>
      <c r="J253" s="22"/>
      <c r="K253" s="32"/>
      <c r="L253" s="32"/>
      <c r="M253" s="32"/>
      <c r="N253" s="33"/>
      <c r="O253" s="62"/>
      <c r="P253" s="34" t="str">
        <f t="shared" si="2"/>
        <v/>
      </c>
    </row>
    <row r="254" ht="22.5" customHeight="1">
      <c r="A254" s="6">
        <v>253.0</v>
      </c>
      <c r="B254" s="6" t="str">
        <f>'Master Schedule'!B254</f>
        <v/>
      </c>
      <c r="C254" s="7">
        <v>46487.0</v>
      </c>
      <c r="D254" s="8" t="str">
        <f t="shared" si="1"/>
        <v>Saturday</v>
      </c>
      <c r="E254" s="31"/>
      <c r="F254" s="11"/>
      <c r="G254" s="11"/>
      <c r="H254" s="31"/>
      <c r="I254" s="11"/>
      <c r="J254" s="22"/>
      <c r="K254" s="35"/>
      <c r="L254" s="35"/>
      <c r="M254" s="35"/>
      <c r="N254" s="36"/>
      <c r="O254" s="62"/>
      <c r="P254" s="34" t="str">
        <f t="shared" si="2"/>
        <v/>
      </c>
    </row>
    <row r="255" ht="22.5" customHeight="1">
      <c r="A255" s="6">
        <v>254.0</v>
      </c>
      <c r="B255" s="6" t="str">
        <f>'Master Schedule'!B255</f>
        <v/>
      </c>
      <c r="C255" s="7">
        <v>46488.0</v>
      </c>
      <c r="D255" s="8" t="str">
        <f t="shared" si="1"/>
        <v>Sunday</v>
      </c>
      <c r="E255" s="31"/>
      <c r="F255" s="11"/>
      <c r="G255" s="11"/>
      <c r="H255" s="31"/>
      <c r="I255" s="11"/>
      <c r="J255" s="22"/>
      <c r="K255" s="32"/>
      <c r="L255" s="32"/>
      <c r="M255" s="32"/>
      <c r="N255" s="33"/>
      <c r="O255" s="62"/>
      <c r="P255" s="34" t="str">
        <f t="shared" si="2"/>
        <v/>
      </c>
    </row>
    <row r="256" ht="22.5" customHeight="1">
      <c r="A256" s="6">
        <v>255.0</v>
      </c>
      <c r="B256" s="6" t="str">
        <f>'Master Schedule'!B256</f>
        <v/>
      </c>
      <c r="C256" s="7">
        <v>46489.0</v>
      </c>
      <c r="D256" s="8" t="str">
        <f t="shared" si="1"/>
        <v>Monday</v>
      </c>
      <c r="E256" s="31"/>
      <c r="F256" s="11"/>
      <c r="G256" s="11"/>
      <c r="H256" s="31"/>
      <c r="I256" s="11"/>
      <c r="J256" s="22"/>
      <c r="K256" s="35"/>
      <c r="L256" s="35"/>
      <c r="M256" s="35"/>
      <c r="N256" s="36"/>
      <c r="O256" s="62"/>
      <c r="P256" s="34" t="str">
        <f t="shared" si="2"/>
        <v/>
      </c>
    </row>
    <row r="257" ht="22.5" customHeight="1">
      <c r="A257" s="6">
        <v>256.0</v>
      </c>
      <c r="B257" s="6" t="str">
        <f>'Master Schedule'!B257</f>
        <v/>
      </c>
      <c r="C257" s="7">
        <v>46490.0</v>
      </c>
      <c r="D257" s="8" t="str">
        <f t="shared" si="1"/>
        <v>Tuesday</v>
      </c>
      <c r="E257" s="31"/>
      <c r="F257" s="11"/>
      <c r="G257" s="11"/>
      <c r="H257" s="31"/>
      <c r="I257" s="11"/>
      <c r="J257" s="22"/>
      <c r="K257" s="32"/>
      <c r="L257" s="32"/>
      <c r="M257" s="32"/>
      <c r="N257" s="33"/>
      <c r="O257" s="62"/>
      <c r="P257" s="34" t="str">
        <f t="shared" si="2"/>
        <v/>
      </c>
    </row>
    <row r="258" ht="22.5" customHeight="1">
      <c r="A258" s="6">
        <v>257.0</v>
      </c>
      <c r="B258" s="6" t="str">
        <f>'Master Schedule'!B258</f>
        <v/>
      </c>
      <c r="C258" s="7">
        <v>46491.0</v>
      </c>
      <c r="D258" s="8" t="str">
        <f t="shared" si="1"/>
        <v>Wednesday</v>
      </c>
      <c r="E258" s="31"/>
      <c r="F258" s="11"/>
      <c r="G258" s="11"/>
      <c r="H258" s="31"/>
      <c r="I258" s="11"/>
      <c r="J258" s="22"/>
      <c r="K258" s="35"/>
      <c r="L258" s="35"/>
      <c r="M258" s="35"/>
      <c r="N258" s="36"/>
      <c r="O258" s="62"/>
      <c r="P258" s="34" t="str">
        <f t="shared" si="2"/>
        <v/>
      </c>
    </row>
    <row r="259" ht="22.5" customHeight="1">
      <c r="A259" s="6">
        <v>258.0</v>
      </c>
      <c r="B259" s="6" t="str">
        <f>'Master Schedule'!B259</f>
        <v/>
      </c>
      <c r="C259" s="7">
        <v>46492.0</v>
      </c>
      <c r="D259" s="8" t="str">
        <f t="shared" si="1"/>
        <v>Thursday</v>
      </c>
      <c r="E259" s="31"/>
      <c r="F259" s="11"/>
      <c r="G259" s="11"/>
      <c r="H259" s="31"/>
      <c r="I259" s="11"/>
      <c r="J259" s="22"/>
      <c r="K259" s="32"/>
      <c r="L259" s="32"/>
      <c r="M259" s="32"/>
      <c r="N259" s="33"/>
      <c r="O259" s="62"/>
      <c r="P259" s="34" t="str">
        <f t="shared" si="2"/>
        <v/>
      </c>
    </row>
    <row r="260" ht="22.5" customHeight="1">
      <c r="A260" s="6">
        <v>259.0</v>
      </c>
      <c r="B260" s="6" t="str">
        <f>'Master Schedule'!B260</f>
        <v/>
      </c>
      <c r="C260" s="7">
        <v>46493.0</v>
      </c>
      <c r="D260" s="8" t="str">
        <f t="shared" si="1"/>
        <v>Friday</v>
      </c>
      <c r="E260" s="31"/>
      <c r="F260" s="11"/>
      <c r="G260" s="11"/>
      <c r="H260" s="31"/>
      <c r="I260" s="11"/>
      <c r="J260" s="22"/>
      <c r="K260" s="35"/>
      <c r="L260" s="35"/>
      <c r="M260" s="35"/>
      <c r="N260" s="36"/>
      <c r="O260" s="62"/>
      <c r="P260" s="34" t="str">
        <f t="shared" si="2"/>
        <v/>
      </c>
    </row>
    <row r="261" ht="22.5" customHeight="1">
      <c r="A261" s="6">
        <v>260.0</v>
      </c>
      <c r="B261" s="6" t="str">
        <f>'Master Schedule'!B261</f>
        <v/>
      </c>
      <c r="C261" s="7">
        <v>46494.0</v>
      </c>
      <c r="D261" s="8" t="str">
        <f t="shared" si="1"/>
        <v>Saturday</v>
      </c>
      <c r="E261" s="31"/>
      <c r="F261" s="11"/>
      <c r="G261" s="11"/>
      <c r="H261" s="31"/>
      <c r="I261" s="11"/>
      <c r="J261" s="22"/>
      <c r="K261" s="32"/>
      <c r="L261" s="32"/>
      <c r="M261" s="32"/>
      <c r="N261" s="33"/>
      <c r="O261" s="62"/>
      <c r="P261" s="34" t="str">
        <f t="shared" si="2"/>
        <v/>
      </c>
    </row>
    <row r="262" ht="22.5" customHeight="1">
      <c r="A262" s="6">
        <v>261.0</v>
      </c>
      <c r="B262" s="6" t="str">
        <f>'Master Schedule'!B262</f>
        <v/>
      </c>
      <c r="C262" s="7">
        <v>46495.0</v>
      </c>
      <c r="D262" s="8" t="str">
        <f t="shared" si="1"/>
        <v>Sunday</v>
      </c>
      <c r="E262" s="31"/>
      <c r="F262" s="11"/>
      <c r="G262" s="11"/>
      <c r="H262" s="31"/>
      <c r="I262" s="11"/>
      <c r="J262" s="22"/>
      <c r="K262" s="35"/>
      <c r="L262" s="35"/>
      <c r="M262" s="35"/>
      <c r="N262" s="36"/>
      <c r="O262" s="62"/>
      <c r="P262" s="34" t="str">
        <f t="shared" si="2"/>
        <v/>
      </c>
    </row>
    <row r="263" ht="22.5" customHeight="1">
      <c r="A263" s="6">
        <v>262.0</v>
      </c>
      <c r="B263" s="6" t="str">
        <f>'Master Schedule'!B263</f>
        <v/>
      </c>
      <c r="C263" s="7">
        <v>46496.0</v>
      </c>
      <c r="D263" s="8" t="str">
        <f t="shared" si="1"/>
        <v>Monday</v>
      </c>
      <c r="E263" s="31"/>
      <c r="F263" s="11"/>
      <c r="G263" s="11"/>
      <c r="H263" s="31"/>
      <c r="I263" s="11"/>
      <c r="J263" s="22"/>
      <c r="K263" s="32"/>
      <c r="L263" s="32"/>
      <c r="M263" s="32"/>
      <c r="N263" s="33"/>
      <c r="O263" s="62"/>
      <c r="P263" s="34" t="str">
        <f t="shared" si="2"/>
        <v/>
      </c>
    </row>
    <row r="264" ht="22.5" customHeight="1">
      <c r="A264" s="6">
        <v>263.0</v>
      </c>
      <c r="B264" s="6" t="str">
        <f>'Master Schedule'!B264</f>
        <v/>
      </c>
      <c r="C264" s="7">
        <v>46497.0</v>
      </c>
      <c r="D264" s="8" t="str">
        <f t="shared" si="1"/>
        <v>Tuesday</v>
      </c>
      <c r="E264" s="31"/>
      <c r="F264" s="11"/>
      <c r="G264" s="11"/>
      <c r="H264" s="31"/>
      <c r="I264" s="11"/>
      <c r="J264" s="22"/>
      <c r="K264" s="35"/>
      <c r="L264" s="35"/>
      <c r="M264" s="35"/>
      <c r="N264" s="36"/>
      <c r="O264" s="62"/>
      <c r="P264" s="34" t="str">
        <f t="shared" si="2"/>
        <v/>
      </c>
    </row>
    <row r="265" ht="22.5" customHeight="1">
      <c r="A265" s="6">
        <v>264.0</v>
      </c>
      <c r="B265" s="6" t="str">
        <f>'Master Schedule'!B265</f>
        <v/>
      </c>
      <c r="C265" s="7">
        <v>46498.0</v>
      </c>
      <c r="D265" s="8" t="str">
        <f t="shared" si="1"/>
        <v>Wednesday</v>
      </c>
      <c r="E265" s="31"/>
      <c r="F265" s="11"/>
      <c r="G265" s="11"/>
      <c r="H265" s="31"/>
      <c r="I265" s="11"/>
      <c r="J265" s="22"/>
      <c r="K265" s="32"/>
      <c r="L265" s="32"/>
      <c r="M265" s="32"/>
      <c r="N265" s="33"/>
      <c r="O265" s="62"/>
      <c r="P265" s="34" t="str">
        <f t="shared" si="2"/>
        <v/>
      </c>
    </row>
    <row r="266" ht="22.5" customHeight="1">
      <c r="A266" s="6">
        <v>265.0</v>
      </c>
      <c r="B266" s="6" t="str">
        <f>'Master Schedule'!B266</f>
        <v/>
      </c>
      <c r="C266" s="7">
        <v>46499.0</v>
      </c>
      <c r="D266" s="8" t="str">
        <f t="shared" si="1"/>
        <v>Thursday</v>
      </c>
      <c r="E266" s="31"/>
      <c r="F266" s="11"/>
      <c r="G266" s="11"/>
      <c r="H266" s="31"/>
      <c r="I266" s="11"/>
      <c r="J266" s="22"/>
      <c r="K266" s="35"/>
      <c r="L266" s="35"/>
      <c r="M266" s="35"/>
      <c r="N266" s="36"/>
      <c r="O266" s="62"/>
      <c r="P266" s="34" t="str">
        <f t="shared" si="2"/>
        <v/>
      </c>
    </row>
    <row r="267" ht="22.5" customHeight="1">
      <c r="A267" s="6">
        <v>266.0</v>
      </c>
      <c r="B267" s="6" t="str">
        <f>'Master Schedule'!B267</f>
        <v/>
      </c>
      <c r="C267" s="7">
        <v>46500.0</v>
      </c>
      <c r="D267" s="8" t="str">
        <f t="shared" si="1"/>
        <v>Friday</v>
      </c>
      <c r="E267" s="31"/>
      <c r="F267" s="11"/>
      <c r="G267" s="11"/>
      <c r="H267" s="31"/>
      <c r="I267" s="11"/>
      <c r="J267" s="22"/>
      <c r="K267" s="32"/>
      <c r="L267" s="32"/>
      <c r="M267" s="32"/>
      <c r="N267" s="33"/>
      <c r="O267" s="62"/>
      <c r="P267" s="34" t="str">
        <f t="shared" si="2"/>
        <v/>
      </c>
    </row>
    <row r="268" ht="22.5" customHeight="1">
      <c r="A268" s="6">
        <v>267.0</v>
      </c>
      <c r="B268" s="6" t="str">
        <f>'Master Schedule'!B268</f>
        <v/>
      </c>
      <c r="C268" s="7">
        <v>46501.0</v>
      </c>
      <c r="D268" s="8" t="str">
        <f t="shared" si="1"/>
        <v>Saturday</v>
      </c>
      <c r="E268" s="31"/>
      <c r="F268" s="11"/>
      <c r="G268" s="11"/>
      <c r="H268" s="31"/>
      <c r="I268" s="11"/>
      <c r="J268" s="22"/>
      <c r="K268" s="35"/>
      <c r="L268" s="35"/>
      <c r="M268" s="35"/>
      <c r="N268" s="36"/>
      <c r="O268" s="62"/>
      <c r="P268" s="34" t="str">
        <f t="shared" si="2"/>
        <v/>
      </c>
    </row>
    <row r="269" ht="22.5" customHeight="1">
      <c r="A269" s="6">
        <v>268.0</v>
      </c>
      <c r="B269" s="6" t="str">
        <f>'Master Schedule'!B269</f>
        <v/>
      </c>
      <c r="C269" s="7">
        <v>46502.0</v>
      </c>
      <c r="D269" s="8" t="str">
        <f t="shared" si="1"/>
        <v>Sunday</v>
      </c>
      <c r="E269" s="31"/>
      <c r="F269" s="11"/>
      <c r="G269" s="11"/>
      <c r="H269" s="31"/>
      <c r="I269" s="11"/>
      <c r="J269" s="22"/>
      <c r="K269" s="32"/>
      <c r="L269" s="32"/>
      <c r="M269" s="32"/>
      <c r="N269" s="33"/>
      <c r="O269" s="62"/>
      <c r="P269" s="34" t="str">
        <f t="shared" si="2"/>
        <v/>
      </c>
    </row>
    <row r="270" ht="22.5" customHeight="1">
      <c r="A270" s="6">
        <v>269.0</v>
      </c>
      <c r="B270" s="6" t="str">
        <f>'Master Schedule'!B270</f>
        <v/>
      </c>
      <c r="C270" s="7">
        <v>46503.0</v>
      </c>
      <c r="D270" s="8" t="str">
        <f t="shared" si="1"/>
        <v>Monday</v>
      </c>
      <c r="E270" s="31"/>
      <c r="F270" s="11"/>
      <c r="G270" s="11"/>
      <c r="H270" s="31"/>
      <c r="I270" s="11"/>
      <c r="J270" s="22"/>
      <c r="K270" s="35"/>
      <c r="L270" s="35"/>
      <c r="M270" s="35"/>
      <c r="N270" s="36"/>
      <c r="O270" s="62"/>
      <c r="P270" s="34" t="str">
        <f t="shared" si="2"/>
        <v/>
      </c>
    </row>
    <row r="271" ht="22.5" customHeight="1">
      <c r="A271" s="6">
        <v>270.0</v>
      </c>
      <c r="B271" s="6" t="str">
        <f>'Master Schedule'!B271</f>
        <v/>
      </c>
      <c r="C271" s="7">
        <v>46504.0</v>
      </c>
      <c r="D271" s="8" t="str">
        <f t="shared" si="1"/>
        <v>Tuesday</v>
      </c>
      <c r="E271" s="31"/>
      <c r="F271" s="11"/>
      <c r="G271" s="11"/>
      <c r="H271" s="31"/>
      <c r="I271" s="11"/>
      <c r="J271" s="22"/>
      <c r="K271" s="32"/>
      <c r="L271" s="32"/>
      <c r="M271" s="32"/>
      <c r="N271" s="33"/>
      <c r="O271" s="62"/>
      <c r="P271" s="34" t="str">
        <f t="shared" si="2"/>
        <v/>
      </c>
    </row>
    <row r="272" ht="22.5" customHeight="1">
      <c r="A272" s="6">
        <v>271.0</v>
      </c>
      <c r="B272" s="6" t="str">
        <f>'Master Schedule'!B272</f>
        <v/>
      </c>
      <c r="C272" s="7">
        <v>46505.0</v>
      </c>
      <c r="D272" s="8" t="str">
        <f t="shared" si="1"/>
        <v>Wednesday</v>
      </c>
      <c r="E272" s="31"/>
      <c r="F272" s="11"/>
      <c r="G272" s="11"/>
      <c r="H272" s="31"/>
      <c r="I272" s="11"/>
      <c r="J272" s="22"/>
      <c r="K272" s="35"/>
      <c r="L272" s="35"/>
      <c r="M272" s="35"/>
      <c r="N272" s="36"/>
      <c r="O272" s="62"/>
      <c r="P272" s="34" t="str">
        <f t="shared" si="2"/>
        <v/>
      </c>
    </row>
    <row r="273" ht="22.5" customHeight="1">
      <c r="A273" s="6">
        <v>272.0</v>
      </c>
      <c r="B273" s="6" t="str">
        <f>'Master Schedule'!B273</f>
        <v/>
      </c>
      <c r="C273" s="7">
        <v>46506.0</v>
      </c>
      <c r="D273" s="8" t="str">
        <f t="shared" si="1"/>
        <v>Thursday</v>
      </c>
      <c r="E273" s="31"/>
      <c r="F273" s="11"/>
      <c r="G273" s="11"/>
      <c r="H273" s="31"/>
      <c r="I273" s="11"/>
      <c r="J273" s="22"/>
      <c r="K273" s="32"/>
      <c r="L273" s="32"/>
      <c r="M273" s="32"/>
      <c r="N273" s="33"/>
      <c r="O273" s="62"/>
      <c r="P273" s="34" t="str">
        <f t="shared" si="2"/>
        <v/>
      </c>
    </row>
    <row r="274" ht="22.5" customHeight="1">
      <c r="A274" s="6">
        <v>273.0</v>
      </c>
      <c r="B274" s="6" t="str">
        <f>'Master Schedule'!B274</f>
        <v/>
      </c>
      <c r="C274" s="7">
        <v>46507.0</v>
      </c>
      <c r="D274" s="8" t="str">
        <f t="shared" si="1"/>
        <v>Friday</v>
      </c>
      <c r="E274" s="31"/>
      <c r="F274" s="11"/>
      <c r="G274" s="11"/>
      <c r="H274" s="31"/>
      <c r="I274" s="11"/>
      <c r="J274" s="22"/>
      <c r="K274" s="35"/>
      <c r="L274" s="35"/>
      <c r="M274" s="35"/>
      <c r="N274" s="36"/>
      <c r="O274" s="62"/>
      <c r="P274" s="34" t="str">
        <f t="shared" si="2"/>
        <v/>
      </c>
    </row>
    <row r="275" ht="22.5" customHeight="1">
      <c r="A275" s="6">
        <v>274.0</v>
      </c>
      <c r="B275" s="6" t="str">
        <f>'Master Schedule'!B275</f>
        <v/>
      </c>
      <c r="C275" s="7">
        <v>46508.0</v>
      </c>
      <c r="D275" s="8" t="str">
        <f t="shared" si="1"/>
        <v>Saturday</v>
      </c>
      <c r="E275" s="31"/>
      <c r="F275" s="11"/>
      <c r="G275" s="11"/>
      <c r="H275" s="31"/>
      <c r="I275" s="11"/>
      <c r="J275" s="22"/>
      <c r="K275" s="32"/>
      <c r="L275" s="32"/>
      <c r="M275" s="32"/>
      <c r="N275" s="33"/>
      <c r="O275" s="62"/>
      <c r="P275" s="34" t="str">
        <f t="shared" si="2"/>
        <v/>
      </c>
    </row>
    <row r="276" ht="22.5" customHeight="1">
      <c r="A276" s="6">
        <v>275.0</v>
      </c>
      <c r="B276" s="6" t="str">
        <f>'Master Schedule'!B276</f>
        <v/>
      </c>
      <c r="C276" s="7">
        <v>46509.0</v>
      </c>
      <c r="D276" s="8" t="str">
        <f t="shared" si="1"/>
        <v>Sunday</v>
      </c>
      <c r="E276" s="31"/>
      <c r="F276" s="11"/>
      <c r="G276" s="11"/>
      <c r="H276" s="31"/>
      <c r="I276" s="11"/>
      <c r="J276" s="22"/>
      <c r="K276" s="35"/>
      <c r="L276" s="35"/>
      <c r="M276" s="35"/>
      <c r="N276" s="36"/>
      <c r="O276" s="62"/>
      <c r="P276" s="34" t="str">
        <f t="shared" si="2"/>
        <v/>
      </c>
    </row>
    <row r="277" ht="22.5" customHeight="1">
      <c r="A277" s="6">
        <v>276.0</v>
      </c>
      <c r="B277" s="6" t="str">
        <f>'Master Schedule'!B277</f>
        <v/>
      </c>
      <c r="C277" s="7">
        <v>46510.0</v>
      </c>
      <c r="D277" s="8" t="str">
        <f t="shared" si="1"/>
        <v>Monday</v>
      </c>
      <c r="E277" s="31"/>
      <c r="F277" s="11"/>
      <c r="G277" s="11"/>
      <c r="H277" s="31"/>
      <c r="I277" s="11"/>
      <c r="J277" s="22"/>
      <c r="K277" s="32"/>
      <c r="L277" s="32"/>
      <c r="M277" s="32"/>
      <c r="N277" s="33"/>
      <c r="O277" s="62"/>
      <c r="P277" s="34" t="str">
        <f t="shared" si="2"/>
        <v/>
      </c>
    </row>
    <row r="278" ht="22.5" customHeight="1">
      <c r="A278" s="6">
        <v>277.0</v>
      </c>
      <c r="B278" s="6" t="str">
        <f>'Master Schedule'!B278</f>
        <v/>
      </c>
      <c r="C278" s="7">
        <v>46511.0</v>
      </c>
      <c r="D278" s="8" t="str">
        <f t="shared" si="1"/>
        <v>Tuesday</v>
      </c>
      <c r="E278" s="31"/>
      <c r="F278" s="11"/>
      <c r="G278" s="11"/>
      <c r="H278" s="31"/>
      <c r="I278" s="11"/>
      <c r="J278" s="22"/>
      <c r="K278" s="35"/>
      <c r="L278" s="35"/>
      <c r="M278" s="35"/>
      <c r="N278" s="36"/>
      <c r="O278" s="62"/>
      <c r="P278" s="34" t="str">
        <f t="shared" si="2"/>
        <v/>
      </c>
    </row>
    <row r="279" ht="22.5" customHeight="1">
      <c r="A279" s="6">
        <v>278.0</v>
      </c>
      <c r="B279" s="6" t="str">
        <f>'Master Schedule'!B279</f>
        <v/>
      </c>
      <c r="C279" s="7">
        <v>46512.0</v>
      </c>
      <c r="D279" s="8" t="str">
        <f t="shared" si="1"/>
        <v>Wednesday</v>
      </c>
      <c r="E279" s="31"/>
      <c r="F279" s="11"/>
      <c r="G279" s="11"/>
      <c r="H279" s="31"/>
      <c r="I279" s="11"/>
      <c r="J279" s="22"/>
      <c r="K279" s="32"/>
      <c r="L279" s="32"/>
      <c r="M279" s="32"/>
      <c r="N279" s="33"/>
      <c r="O279" s="62"/>
      <c r="P279" s="34" t="str">
        <f t="shared" si="2"/>
        <v/>
      </c>
    </row>
    <row r="280" ht="22.5" customHeight="1">
      <c r="A280" s="6">
        <v>279.0</v>
      </c>
      <c r="B280" s="6" t="str">
        <f>'Master Schedule'!B280</f>
        <v/>
      </c>
      <c r="C280" s="7">
        <v>46513.0</v>
      </c>
      <c r="D280" s="8" t="str">
        <f t="shared" si="1"/>
        <v>Thursday</v>
      </c>
      <c r="E280" s="31"/>
      <c r="F280" s="11"/>
      <c r="G280" s="11"/>
      <c r="H280" s="31"/>
      <c r="I280" s="11"/>
      <c r="J280" s="22"/>
      <c r="K280" s="35"/>
      <c r="L280" s="35"/>
      <c r="M280" s="35"/>
      <c r="N280" s="36"/>
      <c r="O280" s="62"/>
      <c r="P280" s="34" t="str">
        <f t="shared" si="2"/>
        <v/>
      </c>
    </row>
    <row r="281" ht="22.5" customHeight="1">
      <c r="A281" s="6">
        <v>280.0</v>
      </c>
      <c r="B281" s="6" t="str">
        <f>'Master Schedule'!B281</f>
        <v/>
      </c>
      <c r="C281" s="7">
        <v>46514.0</v>
      </c>
      <c r="D281" s="8" t="str">
        <f t="shared" si="1"/>
        <v>Friday</v>
      </c>
      <c r="E281" s="31"/>
      <c r="F281" s="11"/>
      <c r="G281" s="11"/>
      <c r="H281" s="31"/>
      <c r="I281" s="11"/>
      <c r="J281" s="22"/>
      <c r="K281" s="32"/>
      <c r="L281" s="32"/>
      <c r="M281" s="32"/>
      <c r="N281" s="33"/>
      <c r="O281" s="62"/>
      <c r="P281" s="34" t="str">
        <f t="shared" si="2"/>
        <v/>
      </c>
    </row>
    <row r="282" ht="22.5" customHeight="1">
      <c r="A282" s="6">
        <v>281.0</v>
      </c>
      <c r="B282" s="6" t="str">
        <f>'Master Schedule'!B282</f>
        <v/>
      </c>
      <c r="C282" s="7">
        <v>46515.0</v>
      </c>
      <c r="D282" s="8" t="str">
        <f t="shared" si="1"/>
        <v>Saturday</v>
      </c>
      <c r="E282" s="31"/>
      <c r="F282" s="11"/>
      <c r="G282" s="11"/>
      <c r="H282" s="31"/>
      <c r="I282" s="11"/>
      <c r="J282" s="22"/>
      <c r="K282" s="35"/>
      <c r="L282" s="35"/>
      <c r="M282" s="35"/>
      <c r="N282" s="36"/>
      <c r="O282" s="62"/>
      <c r="P282" s="34" t="str">
        <f t="shared" si="2"/>
        <v/>
      </c>
    </row>
    <row r="283" ht="22.5" customHeight="1">
      <c r="A283" s="6">
        <v>282.0</v>
      </c>
      <c r="B283" s="6" t="str">
        <f>'Master Schedule'!B283</f>
        <v/>
      </c>
      <c r="C283" s="7">
        <v>46516.0</v>
      </c>
      <c r="D283" s="8" t="str">
        <f t="shared" si="1"/>
        <v>Sunday</v>
      </c>
      <c r="E283" s="31"/>
      <c r="F283" s="11"/>
      <c r="G283" s="11"/>
      <c r="H283" s="31"/>
      <c r="I283" s="11"/>
      <c r="J283" s="22"/>
      <c r="K283" s="32"/>
      <c r="L283" s="32"/>
      <c r="M283" s="32"/>
      <c r="N283" s="33"/>
      <c r="O283" s="62"/>
      <c r="P283" s="34" t="str">
        <f t="shared" si="2"/>
        <v/>
      </c>
    </row>
    <row r="284" ht="22.5" customHeight="1">
      <c r="A284" s="6">
        <v>283.0</v>
      </c>
      <c r="B284" s="6" t="str">
        <f>'Master Schedule'!B284</f>
        <v/>
      </c>
      <c r="C284" s="7">
        <v>46517.0</v>
      </c>
      <c r="D284" s="8" t="str">
        <f t="shared" si="1"/>
        <v>Monday</v>
      </c>
      <c r="E284" s="31"/>
      <c r="F284" s="11"/>
      <c r="G284" s="11"/>
      <c r="H284" s="31"/>
      <c r="I284" s="11"/>
      <c r="J284" s="22"/>
      <c r="K284" s="35"/>
      <c r="L284" s="35"/>
      <c r="M284" s="35"/>
      <c r="N284" s="36"/>
      <c r="O284" s="62"/>
      <c r="P284" s="34" t="str">
        <f t="shared" si="2"/>
        <v/>
      </c>
    </row>
    <row r="285" ht="22.5" customHeight="1">
      <c r="A285" s="6">
        <v>284.0</v>
      </c>
      <c r="B285" s="6" t="str">
        <f>'Master Schedule'!B285</f>
        <v/>
      </c>
      <c r="C285" s="7">
        <v>46518.0</v>
      </c>
      <c r="D285" s="8" t="str">
        <f t="shared" si="1"/>
        <v>Tuesday</v>
      </c>
      <c r="E285" s="31"/>
      <c r="F285" s="11"/>
      <c r="G285" s="11"/>
      <c r="H285" s="31"/>
      <c r="I285" s="11"/>
      <c r="J285" s="22"/>
      <c r="K285" s="32"/>
      <c r="L285" s="32"/>
      <c r="M285" s="32"/>
      <c r="N285" s="33"/>
      <c r="O285" s="62"/>
      <c r="P285" s="34" t="str">
        <f t="shared" si="2"/>
        <v/>
      </c>
    </row>
    <row r="286" ht="22.5" customHeight="1">
      <c r="A286" s="6">
        <v>285.0</v>
      </c>
      <c r="B286" s="6" t="str">
        <f>'Master Schedule'!B286</f>
        <v/>
      </c>
      <c r="C286" s="7">
        <v>46519.0</v>
      </c>
      <c r="D286" s="8" t="str">
        <f t="shared" si="1"/>
        <v>Wednesday</v>
      </c>
      <c r="E286" s="31"/>
      <c r="F286" s="11"/>
      <c r="G286" s="11"/>
      <c r="H286" s="31"/>
      <c r="I286" s="11"/>
      <c r="J286" s="22"/>
      <c r="K286" s="35"/>
      <c r="L286" s="35"/>
      <c r="M286" s="35"/>
      <c r="N286" s="36"/>
      <c r="O286" s="62"/>
      <c r="P286" s="34" t="str">
        <f t="shared" si="2"/>
        <v/>
      </c>
    </row>
    <row r="287" ht="22.5" customHeight="1">
      <c r="A287" s="6">
        <v>286.0</v>
      </c>
      <c r="B287" s="6" t="str">
        <f>'Master Schedule'!B287</f>
        <v/>
      </c>
      <c r="C287" s="7">
        <v>46520.0</v>
      </c>
      <c r="D287" s="8" t="str">
        <f t="shared" si="1"/>
        <v>Thursday</v>
      </c>
      <c r="E287" s="31"/>
      <c r="F287" s="11"/>
      <c r="G287" s="11"/>
      <c r="H287" s="31"/>
      <c r="I287" s="11"/>
      <c r="J287" s="22"/>
      <c r="K287" s="32"/>
      <c r="L287" s="32"/>
      <c r="M287" s="32"/>
      <c r="N287" s="33"/>
      <c r="O287" s="62"/>
      <c r="P287" s="34" t="str">
        <f t="shared" si="2"/>
        <v/>
      </c>
    </row>
    <row r="288" ht="22.5" customHeight="1">
      <c r="A288" s="6">
        <v>287.0</v>
      </c>
      <c r="B288" s="6" t="str">
        <f>'Master Schedule'!B288</f>
        <v/>
      </c>
      <c r="C288" s="7">
        <v>46521.0</v>
      </c>
      <c r="D288" s="8" t="str">
        <f t="shared" si="1"/>
        <v>Friday</v>
      </c>
      <c r="E288" s="31"/>
      <c r="F288" s="11"/>
      <c r="G288" s="11"/>
      <c r="H288" s="31"/>
      <c r="I288" s="11"/>
      <c r="J288" s="22"/>
      <c r="K288" s="35"/>
      <c r="L288" s="35"/>
      <c r="M288" s="35"/>
      <c r="N288" s="36"/>
      <c r="O288" s="62"/>
      <c r="P288" s="34" t="str">
        <f t="shared" si="2"/>
        <v/>
      </c>
    </row>
    <row r="289" ht="22.5" customHeight="1">
      <c r="A289" s="6">
        <v>288.0</v>
      </c>
      <c r="B289" s="6" t="str">
        <f>'Master Schedule'!B289</f>
        <v/>
      </c>
      <c r="C289" s="7">
        <v>46522.0</v>
      </c>
      <c r="D289" s="8" t="str">
        <f t="shared" si="1"/>
        <v>Saturday</v>
      </c>
      <c r="E289" s="31"/>
      <c r="F289" s="11"/>
      <c r="G289" s="11"/>
      <c r="H289" s="31"/>
      <c r="I289" s="11"/>
      <c r="J289" s="22"/>
      <c r="K289" s="32"/>
      <c r="L289" s="32"/>
      <c r="M289" s="32"/>
      <c r="N289" s="33"/>
      <c r="O289" s="62"/>
      <c r="P289" s="34" t="str">
        <f t="shared" si="2"/>
        <v/>
      </c>
    </row>
    <row r="290" ht="22.5" customHeight="1">
      <c r="A290" s="6">
        <v>289.0</v>
      </c>
      <c r="B290" s="6" t="str">
        <f>'Master Schedule'!B290</f>
        <v/>
      </c>
      <c r="C290" s="7">
        <v>46523.0</v>
      </c>
      <c r="D290" s="8" t="str">
        <f t="shared" si="1"/>
        <v>Sunday</v>
      </c>
      <c r="E290" s="31"/>
      <c r="F290" s="11"/>
      <c r="G290" s="11"/>
      <c r="H290" s="31"/>
      <c r="I290" s="11"/>
      <c r="J290" s="22"/>
      <c r="K290" s="35"/>
      <c r="L290" s="35"/>
      <c r="M290" s="35"/>
      <c r="N290" s="36"/>
      <c r="O290" s="62"/>
      <c r="P290" s="34" t="str">
        <f t="shared" si="2"/>
        <v/>
      </c>
    </row>
    <row r="291" ht="22.5" customHeight="1">
      <c r="A291" s="6">
        <v>290.0</v>
      </c>
      <c r="B291" s="6" t="str">
        <f>'Master Schedule'!B291</f>
        <v/>
      </c>
      <c r="C291" s="7">
        <v>46524.0</v>
      </c>
      <c r="D291" s="8" t="str">
        <f t="shared" si="1"/>
        <v>Monday</v>
      </c>
      <c r="E291" s="31"/>
      <c r="F291" s="11"/>
      <c r="G291" s="11"/>
      <c r="H291" s="31"/>
      <c r="I291" s="11"/>
      <c r="J291" s="22"/>
      <c r="K291" s="32"/>
      <c r="L291" s="32"/>
      <c r="M291" s="32"/>
      <c r="N291" s="33"/>
      <c r="O291" s="62"/>
      <c r="P291" s="34" t="str">
        <f t="shared" si="2"/>
        <v/>
      </c>
    </row>
    <row r="292" ht="22.5" customHeight="1">
      <c r="A292" s="6">
        <v>291.0</v>
      </c>
      <c r="B292" s="6" t="str">
        <f>'Master Schedule'!B292</f>
        <v/>
      </c>
      <c r="C292" s="7">
        <v>46525.0</v>
      </c>
      <c r="D292" s="8" t="str">
        <f t="shared" si="1"/>
        <v>Tuesday</v>
      </c>
      <c r="E292" s="31"/>
      <c r="F292" s="11"/>
      <c r="G292" s="11"/>
      <c r="H292" s="31"/>
      <c r="I292" s="11"/>
      <c r="J292" s="22"/>
      <c r="K292" s="35"/>
      <c r="L292" s="35"/>
      <c r="M292" s="35"/>
      <c r="N292" s="36"/>
      <c r="O292" s="62"/>
      <c r="P292" s="34" t="str">
        <f t="shared" si="2"/>
        <v/>
      </c>
    </row>
    <row r="293" ht="22.5" customHeight="1">
      <c r="A293" s="6">
        <v>292.0</v>
      </c>
      <c r="B293" s="6" t="str">
        <f>'Master Schedule'!B293</f>
        <v/>
      </c>
      <c r="C293" s="7">
        <v>46526.0</v>
      </c>
      <c r="D293" s="8" t="str">
        <f t="shared" si="1"/>
        <v>Wednesday</v>
      </c>
      <c r="E293" s="31"/>
      <c r="F293" s="11"/>
      <c r="G293" s="11"/>
      <c r="H293" s="31"/>
      <c r="I293" s="11"/>
      <c r="J293" s="22"/>
      <c r="K293" s="32"/>
      <c r="L293" s="32"/>
      <c r="M293" s="32"/>
      <c r="N293" s="33"/>
      <c r="O293" s="62"/>
      <c r="P293" s="34" t="str">
        <f t="shared" si="2"/>
        <v/>
      </c>
    </row>
    <row r="294" ht="22.5" customHeight="1">
      <c r="A294" s="6">
        <v>293.0</v>
      </c>
      <c r="B294" s="6" t="str">
        <f>'Master Schedule'!B294</f>
        <v/>
      </c>
      <c r="C294" s="7">
        <v>46527.0</v>
      </c>
      <c r="D294" s="8" t="str">
        <f t="shared" si="1"/>
        <v>Thursday</v>
      </c>
      <c r="E294" s="31"/>
      <c r="F294" s="11"/>
      <c r="G294" s="11"/>
      <c r="H294" s="31"/>
      <c r="I294" s="11"/>
      <c r="J294" s="22"/>
      <c r="K294" s="35"/>
      <c r="L294" s="35"/>
      <c r="M294" s="35"/>
      <c r="N294" s="36"/>
      <c r="O294" s="62"/>
      <c r="P294" s="34" t="str">
        <f t="shared" si="2"/>
        <v/>
      </c>
    </row>
    <row r="295" ht="22.5" customHeight="1">
      <c r="A295" s="6">
        <v>294.0</v>
      </c>
      <c r="B295" s="6" t="str">
        <f>'Master Schedule'!B295</f>
        <v/>
      </c>
      <c r="C295" s="7">
        <v>46528.0</v>
      </c>
      <c r="D295" s="8" t="str">
        <f t="shared" si="1"/>
        <v>Friday</v>
      </c>
      <c r="E295" s="31"/>
      <c r="F295" s="11"/>
      <c r="G295" s="11"/>
      <c r="H295" s="31"/>
      <c r="I295" s="11"/>
      <c r="J295" s="22"/>
      <c r="K295" s="32"/>
      <c r="L295" s="32"/>
      <c r="M295" s="32"/>
      <c r="N295" s="33"/>
      <c r="O295" s="62"/>
      <c r="P295" s="34" t="str">
        <f t="shared" si="2"/>
        <v/>
      </c>
    </row>
    <row r="296" ht="22.5" customHeight="1">
      <c r="A296" s="6">
        <v>295.0</v>
      </c>
      <c r="B296" s="6" t="str">
        <f>'Master Schedule'!B296</f>
        <v/>
      </c>
      <c r="C296" s="7">
        <v>46529.0</v>
      </c>
      <c r="D296" s="8" t="str">
        <f t="shared" si="1"/>
        <v>Saturday</v>
      </c>
      <c r="E296" s="31"/>
      <c r="F296" s="11"/>
      <c r="G296" s="11"/>
      <c r="H296" s="31"/>
      <c r="I296" s="11"/>
      <c r="J296" s="22"/>
      <c r="K296" s="35"/>
      <c r="L296" s="35"/>
      <c r="M296" s="35"/>
      <c r="N296" s="36"/>
      <c r="O296" s="62"/>
      <c r="P296" s="34" t="str">
        <f t="shared" si="2"/>
        <v/>
      </c>
    </row>
    <row r="297" ht="22.5" customHeight="1">
      <c r="A297" s="6">
        <v>296.0</v>
      </c>
      <c r="B297" s="6" t="str">
        <f>'Master Schedule'!B297</f>
        <v/>
      </c>
      <c r="C297" s="7">
        <v>46530.0</v>
      </c>
      <c r="D297" s="8" t="str">
        <f t="shared" si="1"/>
        <v>Sunday</v>
      </c>
      <c r="E297" s="31"/>
      <c r="F297" s="11"/>
      <c r="G297" s="11"/>
      <c r="H297" s="31"/>
      <c r="I297" s="11"/>
      <c r="J297" s="22"/>
      <c r="K297" s="32"/>
      <c r="L297" s="32"/>
      <c r="M297" s="32"/>
      <c r="N297" s="33"/>
      <c r="O297" s="62"/>
      <c r="P297" s="34" t="str">
        <f t="shared" si="2"/>
        <v/>
      </c>
    </row>
    <row r="298" ht="22.5" customHeight="1">
      <c r="A298" s="6">
        <v>297.0</v>
      </c>
      <c r="B298" s="6" t="str">
        <f>'Master Schedule'!B298</f>
        <v/>
      </c>
      <c r="C298" s="7">
        <v>46531.0</v>
      </c>
      <c r="D298" s="8" t="str">
        <f t="shared" si="1"/>
        <v>Monday</v>
      </c>
      <c r="E298" s="31"/>
      <c r="F298" s="11"/>
      <c r="G298" s="11"/>
      <c r="H298" s="31"/>
      <c r="I298" s="11"/>
      <c r="J298" s="22"/>
      <c r="K298" s="35"/>
      <c r="L298" s="35"/>
      <c r="M298" s="35"/>
      <c r="N298" s="36"/>
      <c r="O298" s="62"/>
      <c r="P298" s="34" t="str">
        <f t="shared" si="2"/>
        <v/>
      </c>
    </row>
    <row r="299" ht="22.5" customHeight="1">
      <c r="A299" s="6">
        <v>298.0</v>
      </c>
      <c r="B299" s="6" t="str">
        <f>'Master Schedule'!B299</f>
        <v/>
      </c>
      <c r="C299" s="7">
        <v>46532.0</v>
      </c>
      <c r="D299" s="8" t="str">
        <f t="shared" si="1"/>
        <v>Tuesday</v>
      </c>
      <c r="E299" s="31"/>
      <c r="F299" s="11"/>
      <c r="G299" s="11"/>
      <c r="H299" s="31"/>
      <c r="I299" s="11"/>
      <c r="J299" s="22"/>
      <c r="K299" s="32"/>
      <c r="L299" s="32"/>
      <c r="M299" s="32"/>
      <c r="N299" s="33"/>
      <c r="O299" s="62"/>
      <c r="P299" s="34" t="str">
        <f t="shared" si="2"/>
        <v/>
      </c>
    </row>
    <row r="300" ht="22.5" customHeight="1">
      <c r="A300" s="6">
        <v>299.0</v>
      </c>
      <c r="B300" s="6" t="str">
        <f>'Master Schedule'!B300</f>
        <v/>
      </c>
      <c r="C300" s="7">
        <v>46533.0</v>
      </c>
      <c r="D300" s="8" t="str">
        <f t="shared" si="1"/>
        <v>Wednesday</v>
      </c>
      <c r="E300" s="31"/>
      <c r="F300" s="11"/>
      <c r="G300" s="11"/>
      <c r="H300" s="31"/>
      <c r="I300" s="11"/>
      <c r="J300" s="22"/>
      <c r="K300" s="35"/>
      <c r="L300" s="35"/>
      <c r="M300" s="35"/>
      <c r="N300" s="36"/>
      <c r="O300" s="62"/>
      <c r="P300" s="34" t="str">
        <f t="shared" si="2"/>
        <v/>
      </c>
    </row>
    <row r="301" ht="22.5" customHeight="1">
      <c r="A301" s="6">
        <v>300.0</v>
      </c>
      <c r="B301" s="6" t="str">
        <f>'Master Schedule'!B301</f>
        <v/>
      </c>
      <c r="C301" s="7">
        <v>46534.0</v>
      </c>
      <c r="D301" s="8" t="str">
        <f t="shared" si="1"/>
        <v>Thursday</v>
      </c>
      <c r="E301" s="31"/>
      <c r="F301" s="11"/>
      <c r="G301" s="11"/>
      <c r="H301" s="31"/>
      <c r="I301" s="11"/>
      <c r="J301" s="22"/>
      <c r="K301" s="32"/>
      <c r="L301" s="32"/>
      <c r="M301" s="32"/>
      <c r="N301" s="33"/>
      <c r="O301" s="62"/>
      <c r="P301" s="34" t="str">
        <f t="shared" si="2"/>
        <v/>
      </c>
    </row>
    <row r="302" ht="22.5" customHeight="1">
      <c r="A302" s="6">
        <v>301.0</v>
      </c>
      <c r="B302" s="6" t="str">
        <f>'Master Schedule'!B302</f>
        <v/>
      </c>
      <c r="C302" s="7">
        <v>46535.0</v>
      </c>
      <c r="D302" s="8" t="str">
        <f t="shared" si="1"/>
        <v>Friday</v>
      </c>
      <c r="E302" s="31"/>
      <c r="F302" s="11"/>
      <c r="G302" s="11"/>
      <c r="H302" s="31"/>
      <c r="I302" s="11"/>
      <c r="J302" s="22"/>
      <c r="K302" s="35"/>
      <c r="L302" s="35"/>
      <c r="M302" s="35"/>
      <c r="N302" s="36"/>
      <c r="O302" s="62"/>
      <c r="P302" s="34" t="str">
        <f t="shared" si="2"/>
        <v/>
      </c>
    </row>
    <row r="303" ht="22.5" customHeight="1">
      <c r="A303" s="6">
        <v>302.0</v>
      </c>
      <c r="B303" s="6" t="str">
        <f>'Master Schedule'!B303</f>
        <v/>
      </c>
      <c r="C303" s="7">
        <v>46536.0</v>
      </c>
      <c r="D303" s="8" t="str">
        <f t="shared" si="1"/>
        <v>Saturday</v>
      </c>
      <c r="E303" s="31"/>
      <c r="F303" s="11"/>
      <c r="G303" s="11"/>
      <c r="H303" s="31"/>
      <c r="I303" s="11"/>
      <c r="J303" s="22"/>
      <c r="K303" s="32"/>
      <c r="L303" s="32"/>
      <c r="M303" s="32"/>
      <c r="N303" s="33"/>
      <c r="O303" s="62"/>
      <c r="P303" s="34" t="str">
        <f t="shared" si="2"/>
        <v/>
      </c>
    </row>
    <row r="304" ht="22.5" customHeight="1">
      <c r="A304" s="6">
        <v>303.0</v>
      </c>
      <c r="B304" s="6" t="str">
        <f>'Master Schedule'!B304</f>
        <v/>
      </c>
      <c r="C304" s="7">
        <v>46537.0</v>
      </c>
      <c r="D304" s="8" t="str">
        <f t="shared" si="1"/>
        <v>Sunday</v>
      </c>
      <c r="E304" s="31"/>
      <c r="F304" s="11"/>
      <c r="G304" s="11"/>
      <c r="H304" s="31"/>
      <c r="I304" s="11"/>
      <c r="J304" s="22"/>
      <c r="K304" s="35"/>
      <c r="L304" s="35"/>
      <c r="M304" s="35"/>
      <c r="N304" s="36"/>
      <c r="O304" s="62"/>
      <c r="P304" s="34" t="str">
        <f t="shared" si="2"/>
        <v/>
      </c>
    </row>
    <row r="305" ht="22.5" customHeight="1">
      <c r="A305" s="6">
        <v>304.0</v>
      </c>
      <c r="B305" s="6" t="str">
        <f>'Master Schedule'!B305</f>
        <v/>
      </c>
      <c r="C305" s="7">
        <v>46538.0</v>
      </c>
      <c r="D305" s="8" t="str">
        <f t="shared" si="1"/>
        <v>Monday</v>
      </c>
      <c r="E305" s="31"/>
      <c r="F305" s="11"/>
      <c r="G305" s="11"/>
      <c r="H305" s="31"/>
      <c r="I305" s="11"/>
      <c r="J305" s="22"/>
      <c r="K305" s="32"/>
      <c r="L305" s="32"/>
      <c r="M305" s="32"/>
      <c r="N305" s="33"/>
      <c r="O305" s="62"/>
      <c r="P305" s="34" t="str">
        <f t="shared" si="2"/>
        <v/>
      </c>
    </row>
    <row r="306" ht="22.5" customHeight="1">
      <c r="A306" s="37"/>
      <c r="B306" s="37" t="str">
        <f>'Master Schedule'!B306</f>
        <v/>
      </c>
      <c r="C306" s="39"/>
      <c r="D306" s="40" t="str">
        <f t="shared" si="1"/>
        <v>Saturday</v>
      </c>
      <c r="E306" s="41"/>
      <c r="F306" s="38"/>
      <c r="G306" s="38"/>
      <c r="H306" s="41"/>
      <c r="I306" s="38"/>
      <c r="J306" s="38"/>
      <c r="K306" s="42" t="s">
        <v>12</v>
      </c>
      <c r="L306" s="42" t="s">
        <v>13</v>
      </c>
      <c r="M306" s="23" t="s">
        <v>14</v>
      </c>
      <c r="N306" s="24" t="s">
        <v>15</v>
      </c>
      <c r="O306" s="58" t="s">
        <v>17</v>
      </c>
      <c r="P306" s="25" t="s">
        <v>9</v>
      </c>
    </row>
    <row r="307" ht="22.5" customHeight="1">
      <c r="A307" s="37"/>
      <c r="B307" s="37" t="str">
        <f>'Master Schedule'!B307</f>
        <v/>
      </c>
      <c r="C307" s="39"/>
      <c r="D307" s="40" t="str">
        <f t="shared" si="1"/>
        <v>Saturday</v>
      </c>
      <c r="E307" s="41"/>
      <c r="F307" s="38"/>
      <c r="G307" s="38"/>
      <c r="H307" s="41"/>
      <c r="I307" s="38"/>
      <c r="J307" s="38"/>
      <c r="K307" s="53" t="s">
        <v>16</v>
      </c>
      <c r="L307" s="53" t="s">
        <v>16</v>
      </c>
      <c r="M307" s="53" t="s">
        <v>16</v>
      </c>
      <c r="N307" s="59" t="s">
        <v>49</v>
      </c>
      <c r="O307" s="60" t="s">
        <v>16</v>
      </c>
      <c r="P307" s="34" t="str">
        <f t="shared" ref="P307:P610" si="3">IF(G307="", "",
   IF(AND(K307="✅", L307="✅", M307="✅", N307="✅", O307="✅"), "✅ Approved",
   IF(OR(K307="❌", L307="❌", M307="❌", N307="❌", O307="❌"), "❌ Denied",
   "⌛️ Pending")))
</f>
        <v/>
      </c>
    </row>
    <row r="308" ht="22.5" customHeight="1">
      <c r="A308" s="37"/>
      <c r="B308" s="37" t="str">
        <f>'Master Schedule'!B308</f>
        <v/>
      </c>
      <c r="C308" s="39"/>
      <c r="D308" s="40" t="str">
        <f t="shared" si="1"/>
        <v>Saturday</v>
      </c>
      <c r="E308" s="41"/>
      <c r="F308" s="38"/>
      <c r="G308" s="38"/>
      <c r="H308" s="41"/>
      <c r="I308" s="38"/>
      <c r="J308" s="38"/>
      <c r="K308" s="32"/>
      <c r="L308" s="32"/>
      <c r="M308" s="32"/>
      <c r="N308" s="33"/>
      <c r="O308" s="62"/>
      <c r="P308" s="34" t="str">
        <f t="shared" si="3"/>
        <v/>
      </c>
    </row>
    <row r="309" ht="22.5" customHeight="1">
      <c r="A309" s="37"/>
      <c r="B309" s="37" t="str">
        <f>'Master Schedule'!B309</f>
        <v/>
      </c>
      <c r="C309" s="39"/>
      <c r="D309" s="40" t="str">
        <f t="shared" si="1"/>
        <v>Saturday</v>
      </c>
      <c r="E309" s="41"/>
      <c r="F309" s="38"/>
      <c r="G309" s="38"/>
      <c r="H309" s="41"/>
      <c r="I309" s="38"/>
      <c r="J309" s="38"/>
      <c r="K309" s="35"/>
      <c r="L309" s="35"/>
      <c r="M309" s="35"/>
      <c r="N309" s="36"/>
      <c r="O309" s="62"/>
      <c r="P309" s="34" t="str">
        <f t="shared" si="3"/>
        <v/>
      </c>
    </row>
    <row r="310" ht="22.5" customHeight="1">
      <c r="A310" s="37"/>
      <c r="B310" s="37" t="str">
        <f>'Master Schedule'!B310</f>
        <v/>
      </c>
      <c r="C310" s="39"/>
      <c r="D310" s="40" t="str">
        <f t="shared" si="1"/>
        <v>Saturday</v>
      </c>
      <c r="E310" s="41"/>
      <c r="F310" s="38"/>
      <c r="G310" s="38"/>
      <c r="H310" s="41"/>
      <c r="I310" s="38"/>
      <c r="J310" s="38"/>
      <c r="K310" s="32"/>
      <c r="L310" s="32"/>
      <c r="M310" s="32"/>
      <c r="N310" s="33"/>
      <c r="O310" s="62"/>
      <c r="P310" s="34" t="str">
        <f t="shared" si="3"/>
        <v/>
      </c>
    </row>
    <row r="311" ht="22.5" customHeight="1">
      <c r="A311" s="37"/>
      <c r="B311" s="37" t="str">
        <f>'Master Schedule'!B311</f>
        <v/>
      </c>
      <c r="C311" s="39"/>
      <c r="D311" s="40" t="str">
        <f t="shared" si="1"/>
        <v>Saturday</v>
      </c>
      <c r="E311" s="41"/>
      <c r="F311" s="38"/>
      <c r="G311" s="38"/>
      <c r="H311" s="41"/>
      <c r="I311" s="38"/>
      <c r="J311" s="38"/>
      <c r="K311" s="35"/>
      <c r="L311" s="35"/>
      <c r="M311" s="35"/>
      <c r="N311" s="36"/>
      <c r="O311" s="62"/>
      <c r="P311" s="34" t="str">
        <f t="shared" si="3"/>
        <v/>
      </c>
    </row>
    <row r="312" ht="22.5" customHeight="1">
      <c r="A312" s="37"/>
      <c r="B312" s="37" t="str">
        <f>'Master Schedule'!B312</f>
        <v/>
      </c>
      <c r="C312" s="39"/>
      <c r="D312" s="40" t="str">
        <f t="shared" si="1"/>
        <v>Saturday</v>
      </c>
      <c r="E312" s="41"/>
      <c r="F312" s="38"/>
      <c r="G312" s="38"/>
      <c r="H312" s="41"/>
      <c r="I312" s="38"/>
      <c r="J312" s="38"/>
      <c r="K312" s="32"/>
      <c r="L312" s="32"/>
      <c r="M312" s="32"/>
      <c r="N312" s="33"/>
      <c r="O312" s="62"/>
      <c r="P312" s="34" t="str">
        <f t="shared" si="3"/>
        <v/>
      </c>
    </row>
    <row r="313" ht="22.5" customHeight="1">
      <c r="A313" s="37"/>
      <c r="B313" s="37" t="str">
        <f>'Master Schedule'!B313</f>
        <v/>
      </c>
      <c r="C313" s="39"/>
      <c r="D313" s="40" t="str">
        <f t="shared" si="1"/>
        <v>Saturday</v>
      </c>
      <c r="E313" s="41"/>
      <c r="F313" s="38"/>
      <c r="G313" s="38"/>
      <c r="H313" s="41"/>
      <c r="I313" s="38"/>
      <c r="J313" s="38"/>
      <c r="K313" s="35"/>
      <c r="L313" s="35"/>
      <c r="M313" s="35"/>
      <c r="N313" s="36"/>
      <c r="O313" s="62"/>
      <c r="P313" s="34" t="str">
        <f t="shared" si="3"/>
        <v/>
      </c>
    </row>
    <row r="314" ht="22.5" customHeight="1">
      <c r="A314" s="37"/>
      <c r="B314" s="37" t="str">
        <f>'Master Schedule'!B314</f>
        <v/>
      </c>
      <c r="C314" s="39"/>
      <c r="D314" s="40" t="str">
        <f t="shared" si="1"/>
        <v>Saturday</v>
      </c>
      <c r="E314" s="41"/>
      <c r="F314" s="38"/>
      <c r="G314" s="38"/>
      <c r="H314" s="41"/>
      <c r="I314" s="38"/>
      <c r="J314" s="38"/>
      <c r="K314" s="32"/>
      <c r="L314" s="32"/>
      <c r="M314" s="32"/>
      <c r="N314" s="33"/>
      <c r="O314" s="62"/>
      <c r="P314" s="34" t="str">
        <f t="shared" si="3"/>
        <v/>
      </c>
    </row>
    <row r="315" ht="22.5" customHeight="1">
      <c r="A315" s="37"/>
      <c r="B315" s="37" t="str">
        <f>'Master Schedule'!B315</f>
        <v/>
      </c>
      <c r="C315" s="39"/>
      <c r="D315" s="40" t="str">
        <f t="shared" si="1"/>
        <v>Saturday</v>
      </c>
      <c r="E315" s="41"/>
      <c r="F315" s="38"/>
      <c r="G315" s="38"/>
      <c r="H315" s="41"/>
      <c r="I315" s="38"/>
      <c r="J315" s="38"/>
      <c r="K315" s="35"/>
      <c r="L315" s="35"/>
      <c r="M315" s="35"/>
      <c r="N315" s="36"/>
      <c r="O315" s="62"/>
      <c r="P315" s="34" t="str">
        <f t="shared" si="3"/>
        <v/>
      </c>
    </row>
    <row r="316" ht="22.5" customHeight="1">
      <c r="A316" s="37"/>
      <c r="B316" s="37" t="str">
        <f>'Master Schedule'!B316</f>
        <v/>
      </c>
      <c r="C316" s="39"/>
      <c r="D316" s="40" t="str">
        <f t="shared" si="1"/>
        <v>Saturday</v>
      </c>
      <c r="E316" s="41"/>
      <c r="F316" s="38"/>
      <c r="G316" s="38"/>
      <c r="H316" s="41"/>
      <c r="I316" s="38"/>
      <c r="J316" s="38"/>
      <c r="K316" s="32"/>
      <c r="L316" s="32"/>
      <c r="M316" s="32"/>
      <c r="N316" s="33"/>
      <c r="O316" s="62"/>
      <c r="P316" s="34" t="str">
        <f t="shared" si="3"/>
        <v/>
      </c>
    </row>
    <row r="317" ht="22.5" customHeight="1">
      <c r="A317" s="37"/>
      <c r="B317" s="37" t="str">
        <f>'Master Schedule'!B317</f>
        <v/>
      </c>
      <c r="C317" s="39"/>
      <c r="D317" s="40" t="str">
        <f t="shared" si="1"/>
        <v>Saturday</v>
      </c>
      <c r="E317" s="41"/>
      <c r="F317" s="38"/>
      <c r="G317" s="38"/>
      <c r="H317" s="41"/>
      <c r="I317" s="38"/>
      <c r="J317" s="38"/>
      <c r="K317" s="35"/>
      <c r="L317" s="35"/>
      <c r="M317" s="35"/>
      <c r="N317" s="36"/>
      <c r="O317" s="62"/>
      <c r="P317" s="34" t="str">
        <f t="shared" si="3"/>
        <v/>
      </c>
    </row>
    <row r="318" ht="22.5" customHeight="1">
      <c r="A318" s="37"/>
      <c r="B318" s="37" t="str">
        <f>'Master Schedule'!B318</f>
        <v/>
      </c>
      <c r="C318" s="39"/>
      <c r="D318" s="40" t="str">
        <f t="shared" si="1"/>
        <v>Saturday</v>
      </c>
      <c r="E318" s="41"/>
      <c r="F318" s="38"/>
      <c r="G318" s="38"/>
      <c r="H318" s="41"/>
      <c r="I318" s="38"/>
      <c r="J318" s="38"/>
      <c r="K318" s="32"/>
      <c r="L318" s="32"/>
      <c r="M318" s="32"/>
      <c r="N318" s="33"/>
      <c r="O318" s="62"/>
      <c r="P318" s="34" t="str">
        <f t="shared" si="3"/>
        <v/>
      </c>
    </row>
    <row r="319" ht="22.5" customHeight="1">
      <c r="A319" s="37"/>
      <c r="B319" s="37" t="str">
        <f>'Master Schedule'!B319</f>
        <v/>
      </c>
      <c r="C319" s="39"/>
      <c r="D319" s="40" t="str">
        <f t="shared" si="1"/>
        <v>Saturday</v>
      </c>
      <c r="E319" s="41"/>
      <c r="F319" s="38"/>
      <c r="G319" s="38"/>
      <c r="H319" s="41"/>
      <c r="I319" s="38"/>
      <c r="J319" s="38"/>
      <c r="K319" s="35"/>
      <c r="L319" s="35"/>
      <c r="M319" s="35"/>
      <c r="N319" s="36"/>
      <c r="O319" s="62"/>
      <c r="P319" s="34" t="str">
        <f t="shared" si="3"/>
        <v/>
      </c>
    </row>
    <row r="320" ht="22.5" customHeight="1">
      <c r="A320" s="37"/>
      <c r="B320" s="37" t="str">
        <f>'Master Schedule'!B320</f>
        <v/>
      </c>
      <c r="C320" s="39"/>
      <c r="D320" s="40" t="str">
        <f t="shared" si="1"/>
        <v>Saturday</v>
      </c>
      <c r="E320" s="41"/>
      <c r="F320" s="38"/>
      <c r="G320" s="38"/>
      <c r="H320" s="41"/>
      <c r="I320" s="38"/>
      <c r="J320" s="38"/>
      <c r="K320" s="32"/>
      <c r="L320" s="32"/>
      <c r="M320" s="32"/>
      <c r="N320" s="33"/>
      <c r="O320" s="62"/>
      <c r="P320" s="34" t="str">
        <f t="shared" si="3"/>
        <v/>
      </c>
    </row>
    <row r="321" ht="22.5" customHeight="1">
      <c r="A321" s="37"/>
      <c r="B321" s="37" t="str">
        <f>'Master Schedule'!B321</f>
        <v/>
      </c>
      <c r="C321" s="39"/>
      <c r="D321" s="40" t="str">
        <f t="shared" si="1"/>
        <v>Saturday</v>
      </c>
      <c r="E321" s="41"/>
      <c r="F321" s="38"/>
      <c r="G321" s="38"/>
      <c r="H321" s="41"/>
      <c r="I321" s="38"/>
      <c r="J321" s="38"/>
      <c r="K321" s="35"/>
      <c r="L321" s="35"/>
      <c r="M321" s="35"/>
      <c r="N321" s="36"/>
      <c r="O321" s="62"/>
      <c r="P321" s="34" t="str">
        <f t="shared" si="3"/>
        <v/>
      </c>
    </row>
    <row r="322" ht="22.5" customHeight="1">
      <c r="A322" s="37"/>
      <c r="B322" s="37" t="str">
        <f>'Master Schedule'!B322</f>
        <v/>
      </c>
      <c r="C322" s="39"/>
      <c r="D322" s="40" t="str">
        <f t="shared" si="1"/>
        <v>Saturday</v>
      </c>
      <c r="E322" s="41"/>
      <c r="F322" s="38"/>
      <c r="G322" s="38"/>
      <c r="H322" s="41"/>
      <c r="I322" s="38"/>
      <c r="J322" s="38"/>
      <c r="K322" s="32"/>
      <c r="L322" s="32"/>
      <c r="M322" s="32"/>
      <c r="N322" s="33"/>
      <c r="O322" s="62"/>
      <c r="P322" s="34" t="str">
        <f t="shared" si="3"/>
        <v/>
      </c>
    </row>
    <row r="323" ht="22.5" customHeight="1">
      <c r="A323" s="37"/>
      <c r="B323" s="37" t="str">
        <f>'Master Schedule'!B323</f>
        <v/>
      </c>
      <c r="C323" s="39"/>
      <c r="D323" s="40" t="str">
        <f t="shared" si="1"/>
        <v>Saturday</v>
      </c>
      <c r="E323" s="41"/>
      <c r="F323" s="38"/>
      <c r="G323" s="38"/>
      <c r="H323" s="41"/>
      <c r="I323" s="38"/>
      <c r="J323" s="38"/>
      <c r="K323" s="35"/>
      <c r="L323" s="35"/>
      <c r="M323" s="35"/>
      <c r="N323" s="36"/>
      <c r="O323" s="62"/>
      <c r="P323" s="34" t="str">
        <f t="shared" si="3"/>
        <v/>
      </c>
    </row>
    <row r="324" ht="22.5" customHeight="1">
      <c r="A324" s="37"/>
      <c r="B324" s="37" t="str">
        <f>'Master Schedule'!B324</f>
        <v/>
      </c>
      <c r="C324" s="39"/>
      <c r="D324" s="40" t="str">
        <f t="shared" si="1"/>
        <v>Saturday</v>
      </c>
      <c r="E324" s="41"/>
      <c r="F324" s="38"/>
      <c r="G324" s="38"/>
      <c r="H324" s="41"/>
      <c r="I324" s="38"/>
      <c r="J324" s="38"/>
      <c r="K324" s="32"/>
      <c r="L324" s="32"/>
      <c r="M324" s="32"/>
      <c r="N324" s="33"/>
      <c r="O324" s="62"/>
      <c r="P324" s="34" t="str">
        <f t="shared" si="3"/>
        <v/>
      </c>
    </row>
    <row r="325" ht="22.5" customHeight="1">
      <c r="A325" s="37"/>
      <c r="B325" s="37" t="str">
        <f>'Master Schedule'!B325</f>
        <v/>
      </c>
      <c r="C325" s="39"/>
      <c r="D325" s="40" t="str">
        <f t="shared" si="1"/>
        <v>Saturday</v>
      </c>
      <c r="E325" s="41"/>
      <c r="F325" s="38"/>
      <c r="G325" s="38"/>
      <c r="H325" s="41"/>
      <c r="I325" s="38"/>
      <c r="J325" s="38"/>
      <c r="K325" s="35"/>
      <c r="L325" s="35"/>
      <c r="M325" s="35"/>
      <c r="N325" s="36"/>
      <c r="O325" s="62"/>
      <c r="P325" s="34" t="str">
        <f t="shared" si="3"/>
        <v/>
      </c>
    </row>
    <row r="326" ht="22.5" customHeight="1">
      <c r="A326" s="37"/>
      <c r="B326" s="37" t="str">
        <f>'Master Schedule'!B326</f>
        <v/>
      </c>
      <c r="C326" s="39"/>
      <c r="D326" s="40" t="str">
        <f t="shared" si="1"/>
        <v>Saturday</v>
      </c>
      <c r="E326" s="41"/>
      <c r="F326" s="38"/>
      <c r="G326" s="38"/>
      <c r="H326" s="41"/>
      <c r="I326" s="38"/>
      <c r="J326" s="38"/>
      <c r="K326" s="32"/>
      <c r="L326" s="32"/>
      <c r="M326" s="32"/>
      <c r="N326" s="33"/>
      <c r="O326" s="62"/>
      <c r="P326" s="34" t="str">
        <f t="shared" si="3"/>
        <v/>
      </c>
    </row>
    <row r="327" ht="22.5" customHeight="1">
      <c r="A327" s="37"/>
      <c r="B327" s="37" t="str">
        <f>'Master Schedule'!B327</f>
        <v/>
      </c>
      <c r="C327" s="39"/>
      <c r="D327" s="40" t="str">
        <f t="shared" si="1"/>
        <v>Saturday</v>
      </c>
      <c r="E327" s="41"/>
      <c r="F327" s="38"/>
      <c r="G327" s="38"/>
      <c r="H327" s="41"/>
      <c r="I327" s="38"/>
      <c r="J327" s="38"/>
      <c r="K327" s="35"/>
      <c r="L327" s="35"/>
      <c r="M327" s="35"/>
      <c r="N327" s="36"/>
      <c r="O327" s="62"/>
      <c r="P327" s="34" t="str">
        <f t="shared" si="3"/>
        <v/>
      </c>
    </row>
    <row r="328" ht="22.5" customHeight="1">
      <c r="A328" s="37"/>
      <c r="B328" s="37" t="str">
        <f>'Master Schedule'!B328</f>
        <v/>
      </c>
      <c r="C328" s="39"/>
      <c r="D328" s="40" t="str">
        <f t="shared" si="1"/>
        <v>Saturday</v>
      </c>
      <c r="E328" s="41"/>
      <c r="F328" s="38"/>
      <c r="G328" s="38"/>
      <c r="H328" s="41"/>
      <c r="I328" s="38"/>
      <c r="J328" s="38"/>
      <c r="K328" s="32"/>
      <c r="L328" s="32"/>
      <c r="M328" s="32"/>
      <c r="N328" s="33"/>
      <c r="O328" s="62"/>
      <c r="P328" s="34" t="str">
        <f t="shared" si="3"/>
        <v/>
      </c>
    </row>
    <row r="329" ht="22.5" customHeight="1">
      <c r="A329" s="37"/>
      <c r="B329" s="37" t="str">
        <f>'Master Schedule'!B329</f>
        <v/>
      </c>
      <c r="C329" s="39"/>
      <c r="D329" s="40" t="str">
        <f t="shared" si="1"/>
        <v>Saturday</v>
      </c>
      <c r="E329" s="41"/>
      <c r="F329" s="38"/>
      <c r="G329" s="38"/>
      <c r="H329" s="41"/>
      <c r="I329" s="38"/>
      <c r="J329" s="38"/>
      <c r="K329" s="35"/>
      <c r="L329" s="35"/>
      <c r="M329" s="35"/>
      <c r="N329" s="36"/>
      <c r="O329" s="62"/>
      <c r="P329" s="34" t="str">
        <f t="shared" si="3"/>
        <v/>
      </c>
    </row>
    <row r="330" ht="22.5" customHeight="1">
      <c r="A330" s="37"/>
      <c r="B330" s="37" t="str">
        <f>'Master Schedule'!B330</f>
        <v/>
      </c>
      <c r="C330" s="39"/>
      <c r="D330" s="40" t="str">
        <f t="shared" si="1"/>
        <v>Saturday</v>
      </c>
      <c r="E330" s="41"/>
      <c r="F330" s="38"/>
      <c r="G330" s="38"/>
      <c r="H330" s="41"/>
      <c r="I330" s="38"/>
      <c r="J330" s="38"/>
      <c r="K330" s="32"/>
      <c r="L330" s="32"/>
      <c r="M330" s="32"/>
      <c r="N330" s="33"/>
      <c r="O330" s="62"/>
      <c r="P330" s="34" t="str">
        <f t="shared" si="3"/>
        <v/>
      </c>
    </row>
    <row r="331" ht="22.5" customHeight="1">
      <c r="A331" s="37"/>
      <c r="B331" s="37" t="str">
        <f>'Master Schedule'!B331</f>
        <v/>
      </c>
      <c r="C331" s="39"/>
      <c r="D331" s="40" t="str">
        <f t="shared" si="1"/>
        <v>Saturday</v>
      </c>
      <c r="E331" s="41"/>
      <c r="F331" s="38"/>
      <c r="G331" s="38"/>
      <c r="H331" s="41"/>
      <c r="I331" s="38"/>
      <c r="J331" s="38"/>
      <c r="K331" s="35"/>
      <c r="L331" s="35"/>
      <c r="M331" s="35"/>
      <c r="N331" s="36"/>
      <c r="O331" s="62"/>
      <c r="P331" s="34" t="str">
        <f t="shared" si="3"/>
        <v/>
      </c>
    </row>
    <row r="332" ht="22.5" customHeight="1">
      <c r="A332" s="37"/>
      <c r="B332" s="37" t="str">
        <f>'Master Schedule'!B332</f>
        <v/>
      </c>
      <c r="C332" s="39"/>
      <c r="D332" s="40" t="str">
        <f t="shared" si="1"/>
        <v>Saturday</v>
      </c>
      <c r="E332" s="41"/>
      <c r="F332" s="38"/>
      <c r="G332" s="38"/>
      <c r="H332" s="41"/>
      <c r="I332" s="38"/>
      <c r="J332" s="38"/>
      <c r="K332" s="32"/>
      <c r="L332" s="32"/>
      <c r="M332" s="32"/>
      <c r="N332" s="33"/>
      <c r="O332" s="62"/>
      <c r="P332" s="34" t="str">
        <f t="shared" si="3"/>
        <v/>
      </c>
    </row>
    <row r="333" ht="22.5" customHeight="1">
      <c r="A333" s="37"/>
      <c r="B333" s="37" t="str">
        <f>'Master Schedule'!B333</f>
        <v/>
      </c>
      <c r="C333" s="39"/>
      <c r="D333" s="40" t="str">
        <f t="shared" si="1"/>
        <v>Saturday</v>
      </c>
      <c r="E333" s="41"/>
      <c r="F333" s="38"/>
      <c r="G333" s="38"/>
      <c r="H333" s="41"/>
      <c r="I333" s="38"/>
      <c r="J333" s="38"/>
      <c r="K333" s="35"/>
      <c r="L333" s="35"/>
      <c r="M333" s="35"/>
      <c r="N333" s="36"/>
      <c r="O333" s="62"/>
      <c r="P333" s="34" t="str">
        <f t="shared" si="3"/>
        <v/>
      </c>
    </row>
    <row r="334" ht="22.5" customHeight="1">
      <c r="A334" s="37"/>
      <c r="B334" s="37" t="str">
        <f>'Master Schedule'!B334</f>
        <v/>
      </c>
      <c r="C334" s="39"/>
      <c r="D334" s="40" t="str">
        <f t="shared" si="1"/>
        <v>Saturday</v>
      </c>
      <c r="E334" s="41"/>
      <c r="F334" s="38"/>
      <c r="G334" s="38"/>
      <c r="H334" s="41"/>
      <c r="I334" s="38"/>
      <c r="J334" s="38"/>
      <c r="K334" s="32"/>
      <c r="L334" s="32"/>
      <c r="M334" s="32"/>
      <c r="N334" s="33"/>
      <c r="O334" s="62"/>
      <c r="P334" s="34" t="str">
        <f t="shared" si="3"/>
        <v/>
      </c>
    </row>
    <row r="335" ht="22.5" customHeight="1">
      <c r="A335" s="37"/>
      <c r="B335" s="37" t="str">
        <f>'Master Schedule'!B335</f>
        <v/>
      </c>
      <c r="C335" s="39"/>
      <c r="D335" s="40" t="str">
        <f t="shared" si="1"/>
        <v>Saturday</v>
      </c>
      <c r="E335" s="41"/>
      <c r="F335" s="38"/>
      <c r="G335" s="38"/>
      <c r="H335" s="41"/>
      <c r="I335" s="38"/>
      <c r="J335" s="38"/>
      <c r="K335" s="35"/>
      <c r="L335" s="35"/>
      <c r="M335" s="35"/>
      <c r="N335" s="36"/>
      <c r="O335" s="62"/>
      <c r="P335" s="34" t="str">
        <f t="shared" si="3"/>
        <v/>
      </c>
    </row>
    <row r="336" ht="22.5" customHeight="1">
      <c r="A336" s="37"/>
      <c r="B336" s="37" t="str">
        <f>'Master Schedule'!B336</f>
        <v/>
      </c>
      <c r="C336" s="39"/>
      <c r="D336" s="40" t="str">
        <f t="shared" si="1"/>
        <v>Saturday</v>
      </c>
      <c r="E336" s="41"/>
      <c r="F336" s="38"/>
      <c r="G336" s="38"/>
      <c r="H336" s="41"/>
      <c r="I336" s="38"/>
      <c r="J336" s="38"/>
      <c r="K336" s="32"/>
      <c r="L336" s="32"/>
      <c r="M336" s="32"/>
      <c r="N336" s="33"/>
      <c r="O336" s="62"/>
      <c r="P336" s="34" t="str">
        <f t="shared" si="3"/>
        <v/>
      </c>
    </row>
    <row r="337" ht="22.5" customHeight="1">
      <c r="A337" s="37"/>
      <c r="B337" s="37" t="str">
        <f>'Master Schedule'!B337</f>
        <v/>
      </c>
      <c r="C337" s="39"/>
      <c r="D337" s="40" t="str">
        <f t="shared" si="1"/>
        <v>Saturday</v>
      </c>
      <c r="E337" s="41"/>
      <c r="F337" s="38"/>
      <c r="G337" s="38"/>
      <c r="H337" s="41"/>
      <c r="I337" s="38"/>
      <c r="J337" s="38"/>
      <c r="K337" s="35"/>
      <c r="L337" s="35"/>
      <c r="M337" s="35"/>
      <c r="N337" s="36"/>
      <c r="O337" s="62"/>
      <c r="P337" s="34" t="str">
        <f t="shared" si="3"/>
        <v/>
      </c>
    </row>
    <row r="338" ht="22.5" customHeight="1">
      <c r="A338" s="37"/>
      <c r="B338" s="37" t="str">
        <f>'Master Schedule'!B338</f>
        <v/>
      </c>
      <c r="C338" s="39"/>
      <c r="D338" s="40" t="str">
        <f t="shared" si="1"/>
        <v>Saturday</v>
      </c>
      <c r="E338" s="41"/>
      <c r="F338" s="38"/>
      <c r="G338" s="38"/>
      <c r="H338" s="41"/>
      <c r="I338" s="38"/>
      <c r="J338" s="38"/>
      <c r="K338" s="32"/>
      <c r="L338" s="32"/>
      <c r="M338" s="32"/>
      <c r="N338" s="33"/>
      <c r="O338" s="62"/>
      <c r="P338" s="34" t="str">
        <f t="shared" si="3"/>
        <v/>
      </c>
    </row>
    <row r="339" ht="22.5" customHeight="1">
      <c r="A339" s="37"/>
      <c r="B339" s="37" t="str">
        <f>'Master Schedule'!B339</f>
        <v/>
      </c>
      <c r="C339" s="39"/>
      <c r="D339" s="40" t="str">
        <f t="shared" si="1"/>
        <v>Saturday</v>
      </c>
      <c r="E339" s="41"/>
      <c r="F339" s="38"/>
      <c r="G339" s="38"/>
      <c r="H339" s="41"/>
      <c r="I339" s="38"/>
      <c r="J339" s="38"/>
      <c r="K339" s="35"/>
      <c r="L339" s="35"/>
      <c r="M339" s="35"/>
      <c r="N339" s="36"/>
      <c r="O339" s="62"/>
      <c r="P339" s="34" t="str">
        <f t="shared" si="3"/>
        <v/>
      </c>
    </row>
    <row r="340" ht="22.5" customHeight="1">
      <c r="A340" s="37"/>
      <c r="B340" s="37" t="str">
        <f>'Master Schedule'!B340</f>
        <v/>
      </c>
      <c r="C340" s="39"/>
      <c r="D340" s="40" t="str">
        <f t="shared" si="1"/>
        <v>Saturday</v>
      </c>
      <c r="E340" s="41"/>
      <c r="F340" s="38"/>
      <c r="G340" s="38"/>
      <c r="H340" s="41"/>
      <c r="I340" s="38"/>
      <c r="J340" s="38"/>
      <c r="K340" s="32"/>
      <c r="L340" s="32"/>
      <c r="M340" s="32"/>
      <c r="N340" s="33"/>
      <c r="O340" s="62"/>
      <c r="P340" s="34" t="str">
        <f t="shared" si="3"/>
        <v/>
      </c>
    </row>
    <row r="341" ht="22.5" customHeight="1">
      <c r="A341" s="37"/>
      <c r="B341" s="37" t="str">
        <f>'Master Schedule'!B341</f>
        <v/>
      </c>
      <c r="C341" s="39"/>
      <c r="D341" s="40" t="str">
        <f t="shared" si="1"/>
        <v>Saturday</v>
      </c>
      <c r="E341" s="41"/>
      <c r="F341" s="38"/>
      <c r="G341" s="38"/>
      <c r="H341" s="41"/>
      <c r="I341" s="38"/>
      <c r="J341" s="38"/>
      <c r="K341" s="35"/>
      <c r="L341" s="35"/>
      <c r="M341" s="35"/>
      <c r="N341" s="36"/>
      <c r="O341" s="62"/>
      <c r="P341" s="34" t="str">
        <f t="shared" si="3"/>
        <v/>
      </c>
    </row>
    <row r="342" ht="22.5" customHeight="1">
      <c r="A342" s="37"/>
      <c r="B342" s="37" t="str">
        <f>'Master Schedule'!B342</f>
        <v/>
      </c>
      <c r="C342" s="39"/>
      <c r="D342" s="40" t="str">
        <f t="shared" si="1"/>
        <v>Saturday</v>
      </c>
      <c r="E342" s="41"/>
      <c r="F342" s="38"/>
      <c r="G342" s="38"/>
      <c r="H342" s="41"/>
      <c r="I342" s="38"/>
      <c r="J342" s="38"/>
      <c r="K342" s="32"/>
      <c r="L342" s="32"/>
      <c r="M342" s="32"/>
      <c r="N342" s="33"/>
      <c r="O342" s="62"/>
      <c r="P342" s="34" t="str">
        <f t="shared" si="3"/>
        <v/>
      </c>
    </row>
    <row r="343" ht="22.5" customHeight="1">
      <c r="A343" s="37"/>
      <c r="B343" s="37" t="str">
        <f>'Master Schedule'!B343</f>
        <v/>
      </c>
      <c r="C343" s="39"/>
      <c r="D343" s="40" t="str">
        <f t="shared" si="1"/>
        <v>Saturday</v>
      </c>
      <c r="E343" s="41"/>
      <c r="F343" s="38"/>
      <c r="G343" s="38"/>
      <c r="H343" s="41"/>
      <c r="I343" s="38"/>
      <c r="J343" s="38"/>
      <c r="K343" s="35"/>
      <c r="L343" s="35"/>
      <c r="M343" s="35"/>
      <c r="N343" s="36"/>
      <c r="O343" s="62"/>
      <c r="P343" s="34" t="str">
        <f t="shared" si="3"/>
        <v/>
      </c>
    </row>
    <row r="344" ht="22.5" customHeight="1">
      <c r="A344" s="37"/>
      <c r="B344" s="37" t="str">
        <f>'Master Schedule'!B344</f>
        <v/>
      </c>
      <c r="C344" s="39"/>
      <c r="D344" s="40" t="str">
        <f t="shared" si="1"/>
        <v>Saturday</v>
      </c>
      <c r="E344" s="41"/>
      <c r="F344" s="38"/>
      <c r="G344" s="38"/>
      <c r="H344" s="41"/>
      <c r="I344" s="38"/>
      <c r="J344" s="38"/>
      <c r="K344" s="32"/>
      <c r="L344" s="32"/>
      <c r="M344" s="32"/>
      <c r="N344" s="33"/>
      <c r="O344" s="62"/>
      <c r="P344" s="34" t="str">
        <f t="shared" si="3"/>
        <v/>
      </c>
    </row>
    <row r="345" ht="22.5" customHeight="1">
      <c r="A345" s="37"/>
      <c r="B345" s="37" t="str">
        <f>'Master Schedule'!B345</f>
        <v/>
      </c>
      <c r="C345" s="39"/>
      <c r="D345" s="40" t="str">
        <f t="shared" si="1"/>
        <v>Saturday</v>
      </c>
      <c r="E345" s="41"/>
      <c r="F345" s="38"/>
      <c r="G345" s="38"/>
      <c r="H345" s="41"/>
      <c r="I345" s="38"/>
      <c r="J345" s="38"/>
      <c r="K345" s="35"/>
      <c r="L345" s="35"/>
      <c r="M345" s="35"/>
      <c r="N345" s="36"/>
      <c r="O345" s="62"/>
      <c r="P345" s="34" t="str">
        <f t="shared" si="3"/>
        <v/>
      </c>
    </row>
    <row r="346" ht="22.5" customHeight="1">
      <c r="A346" s="37"/>
      <c r="B346" s="37" t="str">
        <f>'Master Schedule'!B346</f>
        <v/>
      </c>
      <c r="C346" s="39"/>
      <c r="D346" s="40" t="str">
        <f t="shared" si="1"/>
        <v>Saturday</v>
      </c>
      <c r="E346" s="41"/>
      <c r="F346" s="38"/>
      <c r="G346" s="38"/>
      <c r="H346" s="41"/>
      <c r="I346" s="38"/>
      <c r="J346" s="38"/>
      <c r="K346" s="32"/>
      <c r="L346" s="32"/>
      <c r="M346" s="32"/>
      <c r="N346" s="33"/>
      <c r="O346" s="62"/>
      <c r="P346" s="34" t="str">
        <f t="shared" si="3"/>
        <v/>
      </c>
    </row>
    <row r="347" ht="22.5" customHeight="1">
      <c r="A347" s="37"/>
      <c r="B347" s="37" t="str">
        <f>'Master Schedule'!B347</f>
        <v/>
      </c>
      <c r="C347" s="39"/>
      <c r="D347" s="40" t="str">
        <f t="shared" si="1"/>
        <v>Saturday</v>
      </c>
      <c r="E347" s="41"/>
      <c r="F347" s="38"/>
      <c r="G347" s="38"/>
      <c r="H347" s="41"/>
      <c r="I347" s="38"/>
      <c r="J347" s="38"/>
      <c r="K347" s="35"/>
      <c r="L347" s="35"/>
      <c r="M347" s="35"/>
      <c r="N347" s="36"/>
      <c r="O347" s="62"/>
      <c r="P347" s="34" t="str">
        <f t="shared" si="3"/>
        <v/>
      </c>
    </row>
    <row r="348" ht="22.5" customHeight="1">
      <c r="A348" s="37"/>
      <c r="B348" s="37" t="str">
        <f>'Master Schedule'!B348</f>
        <v/>
      </c>
      <c r="C348" s="39"/>
      <c r="D348" s="40" t="str">
        <f t="shared" si="1"/>
        <v>Saturday</v>
      </c>
      <c r="E348" s="41"/>
      <c r="F348" s="38"/>
      <c r="G348" s="38"/>
      <c r="H348" s="41"/>
      <c r="I348" s="38"/>
      <c r="J348" s="38"/>
      <c r="K348" s="32"/>
      <c r="L348" s="32"/>
      <c r="M348" s="32"/>
      <c r="N348" s="33"/>
      <c r="O348" s="62"/>
      <c r="P348" s="34" t="str">
        <f t="shared" si="3"/>
        <v/>
      </c>
    </row>
    <row r="349" ht="22.5" customHeight="1">
      <c r="A349" s="37"/>
      <c r="B349" s="37" t="str">
        <f>'Master Schedule'!B349</f>
        <v/>
      </c>
      <c r="C349" s="39"/>
      <c r="D349" s="40" t="str">
        <f t="shared" si="1"/>
        <v>Saturday</v>
      </c>
      <c r="E349" s="41"/>
      <c r="F349" s="38"/>
      <c r="G349" s="38"/>
      <c r="H349" s="41"/>
      <c r="I349" s="38"/>
      <c r="J349" s="38"/>
      <c r="K349" s="35"/>
      <c r="L349" s="35"/>
      <c r="M349" s="35"/>
      <c r="N349" s="36"/>
      <c r="O349" s="62"/>
      <c r="P349" s="34" t="str">
        <f t="shared" si="3"/>
        <v/>
      </c>
    </row>
    <row r="350" ht="22.5" customHeight="1">
      <c r="A350" s="37"/>
      <c r="B350" s="37" t="str">
        <f>'Master Schedule'!B350</f>
        <v/>
      </c>
      <c r="C350" s="39"/>
      <c r="D350" s="40" t="str">
        <f t="shared" si="1"/>
        <v>Saturday</v>
      </c>
      <c r="E350" s="41"/>
      <c r="F350" s="38"/>
      <c r="G350" s="38"/>
      <c r="H350" s="41"/>
      <c r="I350" s="38"/>
      <c r="J350" s="38"/>
      <c r="K350" s="32"/>
      <c r="L350" s="32"/>
      <c r="M350" s="32"/>
      <c r="N350" s="33"/>
      <c r="O350" s="62"/>
      <c r="P350" s="34" t="str">
        <f t="shared" si="3"/>
        <v/>
      </c>
    </row>
    <row r="351" ht="22.5" customHeight="1">
      <c r="A351" s="37"/>
      <c r="B351" s="37" t="str">
        <f>'Master Schedule'!B351</f>
        <v/>
      </c>
      <c r="C351" s="39"/>
      <c r="D351" s="40" t="str">
        <f t="shared" si="1"/>
        <v>Saturday</v>
      </c>
      <c r="E351" s="41"/>
      <c r="F351" s="38"/>
      <c r="G351" s="38"/>
      <c r="H351" s="41"/>
      <c r="I351" s="38"/>
      <c r="J351" s="38"/>
      <c r="K351" s="35"/>
      <c r="L351" s="35"/>
      <c r="M351" s="35"/>
      <c r="N351" s="36"/>
      <c r="O351" s="62"/>
      <c r="P351" s="34" t="str">
        <f t="shared" si="3"/>
        <v/>
      </c>
    </row>
    <row r="352" ht="22.5" customHeight="1">
      <c r="A352" s="37"/>
      <c r="B352" s="37" t="str">
        <f>'Master Schedule'!B352</f>
        <v/>
      </c>
      <c r="C352" s="39"/>
      <c r="D352" s="40" t="str">
        <f t="shared" si="1"/>
        <v>Saturday</v>
      </c>
      <c r="E352" s="41"/>
      <c r="F352" s="38"/>
      <c r="G352" s="38"/>
      <c r="H352" s="41"/>
      <c r="I352" s="38"/>
      <c r="J352" s="38"/>
      <c r="K352" s="32"/>
      <c r="L352" s="32"/>
      <c r="M352" s="32"/>
      <c r="N352" s="33"/>
      <c r="O352" s="62"/>
      <c r="P352" s="34" t="str">
        <f t="shared" si="3"/>
        <v/>
      </c>
    </row>
    <row r="353" ht="22.5" customHeight="1">
      <c r="A353" s="37"/>
      <c r="B353" s="37" t="str">
        <f>'Master Schedule'!B353</f>
        <v/>
      </c>
      <c r="C353" s="39"/>
      <c r="D353" s="40" t="str">
        <f t="shared" si="1"/>
        <v>Saturday</v>
      </c>
      <c r="E353" s="41"/>
      <c r="F353" s="38"/>
      <c r="G353" s="38"/>
      <c r="H353" s="41"/>
      <c r="I353" s="38"/>
      <c r="J353" s="38"/>
      <c r="K353" s="35"/>
      <c r="L353" s="35"/>
      <c r="M353" s="35"/>
      <c r="N353" s="36"/>
      <c r="O353" s="62"/>
      <c r="P353" s="34" t="str">
        <f t="shared" si="3"/>
        <v/>
      </c>
    </row>
    <row r="354" ht="22.5" customHeight="1">
      <c r="A354" s="37"/>
      <c r="B354" s="37" t="str">
        <f>'Master Schedule'!B354</f>
        <v/>
      </c>
      <c r="C354" s="39"/>
      <c r="D354" s="40" t="str">
        <f t="shared" si="1"/>
        <v>Saturday</v>
      </c>
      <c r="E354" s="41"/>
      <c r="F354" s="38"/>
      <c r="G354" s="38"/>
      <c r="H354" s="41"/>
      <c r="I354" s="38"/>
      <c r="J354" s="38"/>
      <c r="K354" s="32"/>
      <c r="L354" s="32"/>
      <c r="M354" s="32"/>
      <c r="N354" s="33"/>
      <c r="O354" s="62"/>
      <c r="P354" s="34" t="str">
        <f t="shared" si="3"/>
        <v/>
      </c>
    </row>
    <row r="355" ht="22.5" customHeight="1">
      <c r="A355" s="37"/>
      <c r="B355" s="37" t="str">
        <f>'Master Schedule'!B355</f>
        <v/>
      </c>
      <c r="C355" s="39"/>
      <c r="D355" s="40" t="str">
        <f t="shared" si="1"/>
        <v>Saturday</v>
      </c>
      <c r="E355" s="41"/>
      <c r="F355" s="38"/>
      <c r="G355" s="38"/>
      <c r="H355" s="41"/>
      <c r="I355" s="38"/>
      <c r="J355" s="38"/>
      <c r="K355" s="35"/>
      <c r="L355" s="35"/>
      <c r="M355" s="35"/>
      <c r="N355" s="36"/>
      <c r="O355" s="62"/>
      <c r="P355" s="34" t="str">
        <f t="shared" si="3"/>
        <v/>
      </c>
    </row>
    <row r="356" ht="22.5" customHeight="1">
      <c r="A356" s="37"/>
      <c r="B356" s="37" t="str">
        <f>'Master Schedule'!B356</f>
        <v/>
      </c>
      <c r="C356" s="39"/>
      <c r="D356" s="40" t="str">
        <f t="shared" si="1"/>
        <v>Saturday</v>
      </c>
      <c r="E356" s="41"/>
      <c r="F356" s="38"/>
      <c r="G356" s="38"/>
      <c r="H356" s="41"/>
      <c r="I356" s="38"/>
      <c r="J356" s="38"/>
      <c r="K356" s="32"/>
      <c r="L356" s="32"/>
      <c r="M356" s="32"/>
      <c r="N356" s="33"/>
      <c r="O356" s="62"/>
      <c r="P356" s="34" t="str">
        <f t="shared" si="3"/>
        <v/>
      </c>
    </row>
    <row r="357" ht="22.5" customHeight="1">
      <c r="A357" s="37"/>
      <c r="B357" s="37" t="str">
        <f>'Master Schedule'!B357</f>
        <v/>
      </c>
      <c r="C357" s="39"/>
      <c r="D357" s="40" t="str">
        <f t="shared" si="1"/>
        <v>Saturday</v>
      </c>
      <c r="E357" s="41"/>
      <c r="F357" s="38"/>
      <c r="G357" s="38"/>
      <c r="H357" s="41"/>
      <c r="I357" s="38"/>
      <c r="J357" s="38"/>
      <c r="K357" s="35"/>
      <c r="L357" s="35"/>
      <c r="M357" s="35"/>
      <c r="N357" s="36"/>
      <c r="O357" s="62"/>
      <c r="P357" s="34" t="str">
        <f t="shared" si="3"/>
        <v/>
      </c>
    </row>
    <row r="358" ht="22.5" customHeight="1">
      <c r="A358" s="37"/>
      <c r="B358" s="37" t="str">
        <f>'Master Schedule'!B358</f>
        <v/>
      </c>
      <c r="C358" s="39"/>
      <c r="D358" s="40" t="str">
        <f t="shared" si="1"/>
        <v>Saturday</v>
      </c>
      <c r="E358" s="41"/>
      <c r="F358" s="38"/>
      <c r="G358" s="38"/>
      <c r="H358" s="41"/>
      <c r="I358" s="38"/>
      <c r="J358" s="38"/>
      <c r="K358" s="32"/>
      <c r="L358" s="32"/>
      <c r="M358" s="32"/>
      <c r="N358" s="33"/>
      <c r="O358" s="62"/>
      <c r="P358" s="34" t="str">
        <f t="shared" si="3"/>
        <v/>
      </c>
    </row>
    <row r="359" ht="22.5" customHeight="1">
      <c r="A359" s="37"/>
      <c r="B359" s="37" t="str">
        <f>'Master Schedule'!B359</f>
        <v/>
      </c>
      <c r="C359" s="39"/>
      <c r="D359" s="40" t="str">
        <f t="shared" si="1"/>
        <v>Saturday</v>
      </c>
      <c r="E359" s="41"/>
      <c r="F359" s="38"/>
      <c r="G359" s="38"/>
      <c r="H359" s="41"/>
      <c r="I359" s="38"/>
      <c r="J359" s="38"/>
      <c r="K359" s="35"/>
      <c r="L359" s="35"/>
      <c r="M359" s="35"/>
      <c r="N359" s="36"/>
      <c r="O359" s="62"/>
      <c r="P359" s="34" t="str">
        <f t="shared" si="3"/>
        <v/>
      </c>
    </row>
    <row r="360" ht="22.5" customHeight="1">
      <c r="A360" s="37"/>
      <c r="B360" s="37" t="str">
        <f>'Master Schedule'!B360</f>
        <v/>
      </c>
      <c r="C360" s="39"/>
      <c r="D360" s="40" t="str">
        <f t="shared" si="1"/>
        <v>Saturday</v>
      </c>
      <c r="E360" s="41"/>
      <c r="F360" s="38"/>
      <c r="G360" s="38"/>
      <c r="H360" s="41"/>
      <c r="I360" s="38"/>
      <c r="J360" s="38"/>
      <c r="K360" s="32"/>
      <c r="L360" s="32"/>
      <c r="M360" s="32"/>
      <c r="N360" s="33"/>
      <c r="O360" s="62"/>
      <c r="P360" s="34" t="str">
        <f t="shared" si="3"/>
        <v/>
      </c>
    </row>
    <row r="361" ht="22.5" customHeight="1">
      <c r="A361" s="37"/>
      <c r="B361" s="37" t="str">
        <f>'Master Schedule'!B361</f>
        <v/>
      </c>
      <c r="C361" s="39"/>
      <c r="D361" s="40" t="str">
        <f t="shared" si="1"/>
        <v>Saturday</v>
      </c>
      <c r="E361" s="41"/>
      <c r="F361" s="38"/>
      <c r="G361" s="38"/>
      <c r="H361" s="41"/>
      <c r="I361" s="38"/>
      <c r="J361" s="38"/>
      <c r="K361" s="35"/>
      <c r="L361" s="35"/>
      <c r="M361" s="35"/>
      <c r="N361" s="36"/>
      <c r="O361" s="62"/>
      <c r="P361" s="34" t="str">
        <f t="shared" si="3"/>
        <v/>
      </c>
    </row>
    <row r="362" ht="22.5" customHeight="1">
      <c r="A362" s="37"/>
      <c r="B362" s="37" t="str">
        <f>'Master Schedule'!B362</f>
        <v/>
      </c>
      <c r="C362" s="39"/>
      <c r="D362" s="40" t="str">
        <f t="shared" si="1"/>
        <v>Saturday</v>
      </c>
      <c r="E362" s="41"/>
      <c r="F362" s="38"/>
      <c r="G362" s="38"/>
      <c r="H362" s="41"/>
      <c r="I362" s="38"/>
      <c r="J362" s="38"/>
      <c r="K362" s="32"/>
      <c r="L362" s="32"/>
      <c r="M362" s="32"/>
      <c r="N362" s="33"/>
      <c r="O362" s="62"/>
      <c r="P362" s="34" t="str">
        <f t="shared" si="3"/>
        <v/>
      </c>
    </row>
    <row r="363" ht="22.5" customHeight="1">
      <c r="A363" s="37"/>
      <c r="B363" s="37" t="str">
        <f>'Master Schedule'!B363</f>
        <v/>
      </c>
      <c r="C363" s="39"/>
      <c r="D363" s="40" t="str">
        <f t="shared" si="1"/>
        <v>Saturday</v>
      </c>
      <c r="E363" s="41"/>
      <c r="F363" s="38"/>
      <c r="G363" s="38"/>
      <c r="H363" s="41"/>
      <c r="I363" s="38"/>
      <c r="J363" s="38"/>
      <c r="K363" s="35"/>
      <c r="L363" s="35"/>
      <c r="M363" s="35"/>
      <c r="N363" s="36"/>
      <c r="O363" s="62"/>
      <c r="P363" s="34" t="str">
        <f t="shared" si="3"/>
        <v/>
      </c>
    </row>
    <row r="364" ht="22.5" customHeight="1">
      <c r="A364" s="37"/>
      <c r="B364" s="37" t="str">
        <f>'Master Schedule'!B364</f>
        <v/>
      </c>
      <c r="C364" s="39"/>
      <c r="D364" s="40" t="str">
        <f t="shared" si="1"/>
        <v>Saturday</v>
      </c>
      <c r="E364" s="41"/>
      <c r="F364" s="38"/>
      <c r="G364" s="38"/>
      <c r="H364" s="41"/>
      <c r="I364" s="38"/>
      <c r="J364" s="38"/>
      <c r="K364" s="32"/>
      <c r="L364" s="32"/>
      <c r="M364" s="32"/>
      <c r="N364" s="33"/>
      <c r="O364" s="62"/>
      <c r="P364" s="34" t="str">
        <f t="shared" si="3"/>
        <v/>
      </c>
    </row>
    <row r="365" ht="22.5" customHeight="1">
      <c r="A365" s="37"/>
      <c r="B365" s="37" t="str">
        <f>'Master Schedule'!B365</f>
        <v/>
      </c>
      <c r="C365" s="39"/>
      <c r="D365" s="40" t="str">
        <f t="shared" si="1"/>
        <v>Saturday</v>
      </c>
      <c r="E365" s="41"/>
      <c r="F365" s="38"/>
      <c r="G365" s="38"/>
      <c r="H365" s="41"/>
      <c r="I365" s="38"/>
      <c r="J365" s="38"/>
      <c r="K365" s="35"/>
      <c r="L365" s="35"/>
      <c r="M365" s="35"/>
      <c r="N365" s="36"/>
      <c r="O365" s="62"/>
      <c r="P365" s="34" t="str">
        <f t="shared" si="3"/>
        <v/>
      </c>
    </row>
    <row r="366" ht="22.5" customHeight="1">
      <c r="A366" s="37"/>
      <c r="B366" s="37" t="str">
        <f>'Master Schedule'!B366</f>
        <v/>
      </c>
      <c r="C366" s="39"/>
      <c r="D366" s="40" t="str">
        <f t="shared" si="1"/>
        <v>Saturday</v>
      </c>
      <c r="E366" s="41"/>
      <c r="F366" s="38"/>
      <c r="G366" s="38"/>
      <c r="H366" s="41"/>
      <c r="I366" s="38"/>
      <c r="J366" s="38"/>
      <c r="K366" s="32"/>
      <c r="L366" s="32"/>
      <c r="M366" s="32"/>
      <c r="N366" s="33"/>
      <c r="O366" s="62"/>
      <c r="P366" s="34" t="str">
        <f t="shared" si="3"/>
        <v/>
      </c>
    </row>
    <row r="367" ht="22.5" customHeight="1">
      <c r="A367" s="37"/>
      <c r="B367" s="37" t="str">
        <f>'Master Schedule'!B367</f>
        <v/>
      </c>
      <c r="C367" s="39"/>
      <c r="D367" s="40" t="str">
        <f t="shared" si="1"/>
        <v>Saturday</v>
      </c>
      <c r="E367" s="41"/>
      <c r="F367" s="38"/>
      <c r="G367" s="38"/>
      <c r="H367" s="41"/>
      <c r="I367" s="38"/>
      <c r="J367" s="38"/>
      <c r="K367" s="35"/>
      <c r="L367" s="35"/>
      <c r="M367" s="35"/>
      <c r="N367" s="36"/>
      <c r="O367" s="62"/>
      <c r="P367" s="34" t="str">
        <f t="shared" si="3"/>
        <v/>
      </c>
    </row>
    <row r="368" ht="22.5" customHeight="1">
      <c r="A368" s="37"/>
      <c r="B368" s="37" t="str">
        <f>'Master Schedule'!B368</f>
        <v/>
      </c>
      <c r="C368" s="39"/>
      <c r="D368" s="40" t="str">
        <f t="shared" si="1"/>
        <v>Saturday</v>
      </c>
      <c r="E368" s="41"/>
      <c r="F368" s="38"/>
      <c r="G368" s="38"/>
      <c r="H368" s="41"/>
      <c r="I368" s="38"/>
      <c r="J368" s="38"/>
      <c r="K368" s="32"/>
      <c r="L368" s="32"/>
      <c r="M368" s="32"/>
      <c r="N368" s="33"/>
      <c r="O368" s="62"/>
      <c r="P368" s="34" t="str">
        <f t="shared" si="3"/>
        <v/>
      </c>
    </row>
    <row r="369" ht="22.5" customHeight="1">
      <c r="A369" s="37"/>
      <c r="B369" s="37" t="str">
        <f>'Master Schedule'!B369</f>
        <v/>
      </c>
      <c r="C369" s="39"/>
      <c r="D369" s="40" t="str">
        <f t="shared" si="1"/>
        <v>Saturday</v>
      </c>
      <c r="E369" s="41"/>
      <c r="F369" s="38"/>
      <c r="G369" s="38"/>
      <c r="H369" s="41"/>
      <c r="I369" s="38"/>
      <c r="J369" s="38"/>
      <c r="K369" s="35"/>
      <c r="L369" s="35"/>
      <c r="M369" s="35"/>
      <c r="N369" s="36"/>
      <c r="O369" s="62"/>
      <c r="P369" s="34" t="str">
        <f t="shared" si="3"/>
        <v/>
      </c>
    </row>
    <row r="370" ht="22.5" customHeight="1">
      <c r="A370" s="37"/>
      <c r="B370" s="37" t="str">
        <f>'Master Schedule'!B370</f>
        <v/>
      </c>
      <c r="C370" s="39"/>
      <c r="D370" s="40" t="str">
        <f t="shared" si="1"/>
        <v>Saturday</v>
      </c>
      <c r="E370" s="41"/>
      <c r="F370" s="38"/>
      <c r="G370" s="38"/>
      <c r="H370" s="41"/>
      <c r="I370" s="38"/>
      <c r="J370" s="38"/>
      <c r="K370" s="32"/>
      <c r="L370" s="32"/>
      <c r="M370" s="32"/>
      <c r="N370" s="33"/>
      <c r="O370" s="62"/>
      <c r="P370" s="34" t="str">
        <f t="shared" si="3"/>
        <v/>
      </c>
    </row>
    <row r="371" ht="22.5" customHeight="1">
      <c r="A371" s="37"/>
      <c r="B371" s="37" t="str">
        <f>'Master Schedule'!B371</f>
        <v/>
      </c>
      <c r="C371" s="39"/>
      <c r="D371" s="40" t="str">
        <f t="shared" si="1"/>
        <v>Saturday</v>
      </c>
      <c r="E371" s="41"/>
      <c r="F371" s="38"/>
      <c r="G371" s="38"/>
      <c r="H371" s="41"/>
      <c r="I371" s="38"/>
      <c r="J371" s="38"/>
      <c r="K371" s="35"/>
      <c r="L371" s="35"/>
      <c r="M371" s="35"/>
      <c r="N371" s="36"/>
      <c r="O371" s="62"/>
      <c r="P371" s="34" t="str">
        <f t="shared" si="3"/>
        <v/>
      </c>
    </row>
    <row r="372" ht="22.5" customHeight="1">
      <c r="A372" s="37"/>
      <c r="B372" s="37" t="str">
        <f>'Master Schedule'!B372</f>
        <v/>
      </c>
      <c r="C372" s="39"/>
      <c r="D372" s="40" t="str">
        <f t="shared" si="1"/>
        <v>Saturday</v>
      </c>
      <c r="E372" s="41"/>
      <c r="F372" s="38"/>
      <c r="G372" s="38"/>
      <c r="H372" s="41"/>
      <c r="I372" s="38"/>
      <c r="J372" s="38"/>
      <c r="K372" s="32"/>
      <c r="L372" s="32"/>
      <c r="M372" s="32"/>
      <c r="N372" s="33"/>
      <c r="O372" s="62"/>
      <c r="P372" s="34" t="str">
        <f t="shared" si="3"/>
        <v/>
      </c>
    </row>
    <row r="373" ht="22.5" customHeight="1">
      <c r="A373" s="37"/>
      <c r="B373" s="37" t="str">
        <f>'Master Schedule'!B373</f>
        <v/>
      </c>
      <c r="C373" s="39"/>
      <c r="D373" s="40" t="str">
        <f t="shared" si="1"/>
        <v>Saturday</v>
      </c>
      <c r="E373" s="41"/>
      <c r="F373" s="38"/>
      <c r="G373" s="38"/>
      <c r="H373" s="41"/>
      <c r="I373" s="38"/>
      <c r="J373" s="38"/>
      <c r="K373" s="35"/>
      <c r="L373" s="35"/>
      <c r="M373" s="35"/>
      <c r="N373" s="36"/>
      <c r="O373" s="62"/>
      <c r="P373" s="34" t="str">
        <f t="shared" si="3"/>
        <v/>
      </c>
    </row>
    <row r="374" ht="22.5" customHeight="1">
      <c r="A374" s="37"/>
      <c r="B374" s="37" t="str">
        <f>'Master Schedule'!B374</f>
        <v/>
      </c>
      <c r="C374" s="39"/>
      <c r="D374" s="40" t="str">
        <f t="shared" si="1"/>
        <v>Saturday</v>
      </c>
      <c r="E374" s="41"/>
      <c r="F374" s="38"/>
      <c r="G374" s="38"/>
      <c r="H374" s="41"/>
      <c r="I374" s="38"/>
      <c r="J374" s="38"/>
      <c r="K374" s="32"/>
      <c r="L374" s="32"/>
      <c r="M374" s="32"/>
      <c r="N374" s="33"/>
      <c r="O374" s="62"/>
      <c r="P374" s="34" t="str">
        <f t="shared" si="3"/>
        <v/>
      </c>
    </row>
    <row r="375" ht="22.5" customHeight="1">
      <c r="A375" s="37"/>
      <c r="B375" s="37" t="str">
        <f>'Master Schedule'!B375</f>
        <v/>
      </c>
      <c r="C375" s="39"/>
      <c r="D375" s="40" t="str">
        <f t="shared" si="1"/>
        <v>Saturday</v>
      </c>
      <c r="E375" s="41"/>
      <c r="F375" s="38"/>
      <c r="G375" s="38"/>
      <c r="H375" s="41"/>
      <c r="I375" s="38"/>
      <c r="J375" s="38"/>
      <c r="K375" s="35"/>
      <c r="L375" s="35"/>
      <c r="M375" s="35"/>
      <c r="N375" s="36"/>
      <c r="O375" s="62"/>
      <c r="P375" s="34" t="str">
        <f t="shared" si="3"/>
        <v/>
      </c>
    </row>
    <row r="376" ht="22.5" customHeight="1">
      <c r="A376" s="37"/>
      <c r="B376" s="37" t="str">
        <f>'Master Schedule'!B376</f>
        <v/>
      </c>
      <c r="C376" s="39"/>
      <c r="D376" s="40" t="str">
        <f t="shared" si="1"/>
        <v>Saturday</v>
      </c>
      <c r="E376" s="41"/>
      <c r="F376" s="38"/>
      <c r="G376" s="38"/>
      <c r="H376" s="41"/>
      <c r="I376" s="38"/>
      <c r="J376" s="38"/>
      <c r="K376" s="32"/>
      <c r="L376" s="32"/>
      <c r="M376" s="32"/>
      <c r="N376" s="33"/>
      <c r="O376" s="62"/>
      <c r="P376" s="34" t="str">
        <f t="shared" si="3"/>
        <v/>
      </c>
    </row>
    <row r="377" ht="22.5" customHeight="1">
      <c r="A377" s="37"/>
      <c r="B377" s="37" t="str">
        <f>'Master Schedule'!B377</f>
        <v/>
      </c>
      <c r="C377" s="39"/>
      <c r="D377" s="40" t="str">
        <f t="shared" si="1"/>
        <v>Saturday</v>
      </c>
      <c r="E377" s="41"/>
      <c r="F377" s="38"/>
      <c r="G377" s="38"/>
      <c r="H377" s="41"/>
      <c r="I377" s="38"/>
      <c r="J377" s="38"/>
      <c r="K377" s="35"/>
      <c r="L377" s="35"/>
      <c r="M377" s="35"/>
      <c r="N377" s="36"/>
      <c r="O377" s="62"/>
      <c r="P377" s="34" t="str">
        <f t="shared" si="3"/>
        <v/>
      </c>
    </row>
    <row r="378" ht="22.5" customHeight="1">
      <c r="A378" s="37"/>
      <c r="B378" s="37" t="str">
        <f>'Master Schedule'!B378</f>
        <v/>
      </c>
      <c r="C378" s="39"/>
      <c r="D378" s="40" t="str">
        <f t="shared" si="1"/>
        <v>Saturday</v>
      </c>
      <c r="E378" s="41"/>
      <c r="F378" s="38"/>
      <c r="G378" s="38"/>
      <c r="H378" s="41"/>
      <c r="I378" s="38"/>
      <c r="J378" s="38"/>
      <c r="K378" s="32"/>
      <c r="L378" s="32"/>
      <c r="M378" s="32"/>
      <c r="N378" s="33"/>
      <c r="O378" s="62"/>
      <c r="P378" s="34" t="str">
        <f t="shared" si="3"/>
        <v/>
      </c>
    </row>
    <row r="379" ht="22.5" customHeight="1">
      <c r="A379" s="37"/>
      <c r="B379" s="37" t="str">
        <f>'Master Schedule'!B379</f>
        <v/>
      </c>
      <c r="C379" s="39"/>
      <c r="D379" s="40" t="str">
        <f t="shared" si="1"/>
        <v>Saturday</v>
      </c>
      <c r="E379" s="41"/>
      <c r="F379" s="38"/>
      <c r="G379" s="38"/>
      <c r="H379" s="41"/>
      <c r="I379" s="38"/>
      <c r="J379" s="38"/>
      <c r="K379" s="35"/>
      <c r="L379" s="35"/>
      <c r="M379" s="35"/>
      <c r="N379" s="36"/>
      <c r="O379" s="62"/>
      <c r="P379" s="34" t="str">
        <f t="shared" si="3"/>
        <v/>
      </c>
    </row>
    <row r="380" ht="22.5" customHeight="1">
      <c r="A380" s="37"/>
      <c r="B380" s="37" t="str">
        <f>'Master Schedule'!B380</f>
        <v/>
      </c>
      <c r="C380" s="39"/>
      <c r="D380" s="40" t="str">
        <f t="shared" si="1"/>
        <v>Saturday</v>
      </c>
      <c r="E380" s="41"/>
      <c r="F380" s="38"/>
      <c r="G380" s="38"/>
      <c r="H380" s="41"/>
      <c r="I380" s="38"/>
      <c r="J380" s="38"/>
      <c r="K380" s="32"/>
      <c r="L380" s="32"/>
      <c r="M380" s="32"/>
      <c r="N380" s="33"/>
      <c r="O380" s="62"/>
      <c r="P380" s="34" t="str">
        <f t="shared" si="3"/>
        <v/>
      </c>
    </row>
    <row r="381" ht="22.5" customHeight="1">
      <c r="A381" s="37"/>
      <c r="B381" s="37" t="str">
        <f>'Master Schedule'!B381</f>
        <v/>
      </c>
      <c r="C381" s="39"/>
      <c r="D381" s="40" t="str">
        <f t="shared" si="1"/>
        <v>Saturday</v>
      </c>
      <c r="E381" s="41"/>
      <c r="F381" s="38"/>
      <c r="G381" s="38"/>
      <c r="H381" s="41"/>
      <c r="I381" s="38"/>
      <c r="J381" s="38"/>
      <c r="K381" s="35"/>
      <c r="L381" s="35"/>
      <c r="M381" s="35"/>
      <c r="N381" s="36"/>
      <c r="O381" s="62"/>
      <c r="P381" s="34" t="str">
        <f t="shared" si="3"/>
        <v/>
      </c>
    </row>
    <row r="382" ht="22.5" customHeight="1">
      <c r="A382" s="37"/>
      <c r="B382" s="37" t="str">
        <f>'Master Schedule'!B382</f>
        <v/>
      </c>
      <c r="C382" s="39"/>
      <c r="D382" s="40" t="str">
        <f t="shared" si="1"/>
        <v>Saturday</v>
      </c>
      <c r="E382" s="41"/>
      <c r="F382" s="38"/>
      <c r="G382" s="38"/>
      <c r="H382" s="41"/>
      <c r="I382" s="38"/>
      <c r="J382" s="38"/>
      <c r="K382" s="32"/>
      <c r="L382" s="32"/>
      <c r="M382" s="32"/>
      <c r="N382" s="33"/>
      <c r="O382" s="62"/>
      <c r="P382" s="34" t="str">
        <f t="shared" si="3"/>
        <v/>
      </c>
    </row>
    <row r="383" ht="22.5" customHeight="1">
      <c r="A383" s="37"/>
      <c r="B383" s="37" t="str">
        <f>'Master Schedule'!B383</f>
        <v/>
      </c>
      <c r="C383" s="39"/>
      <c r="D383" s="40" t="str">
        <f t="shared" si="1"/>
        <v>Saturday</v>
      </c>
      <c r="E383" s="41"/>
      <c r="F383" s="38"/>
      <c r="G383" s="38"/>
      <c r="H383" s="41"/>
      <c r="I383" s="38"/>
      <c r="J383" s="38"/>
      <c r="K383" s="35"/>
      <c r="L383" s="35"/>
      <c r="M383" s="35"/>
      <c r="N383" s="36"/>
      <c r="O383" s="62"/>
      <c r="P383" s="34" t="str">
        <f t="shared" si="3"/>
        <v/>
      </c>
    </row>
    <row r="384" ht="22.5" customHeight="1">
      <c r="A384" s="37"/>
      <c r="B384" s="37" t="str">
        <f>'Master Schedule'!B384</f>
        <v/>
      </c>
      <c r="C384" s="39"/>
      <c r="D384" s="40" t="str">
        <f t="shared" si="1"/>
        <v>Saturday</v>
      </c>
      <c r="E384" s="41"/>
      <c r="F384" s="38"/>
      <c r="G384" s="38"/>
      <c r="H384" s="41"/>
      <c r="I384" s="38"/>
      <c r="J384" s="38"/>
      <c r="K384" s="32"/>
      <c r="L384" s="32"/>
      <c r="M384" s="32"/>
      <c r="N384" s="33"/>
      <c r="O384" s="62"/>
      <c r="P384" s="34" t="str">
        <f t="shared" si="3"/>
        <v/>
      </c>
    </row>
    <row r="385" ht="22.5" customHeight="1">
      <c r="A385" s="37"/>
      <c r="B385" s="37" t="str">
        <f>'Master Schedule'!B385</f>
        <v/>
      </c>
      <c r="C385" s="39"/>
      <c r="D385" s="40" t="str">
        <f t="shared" si="1"/>
        <v>Saturday</v>
      </c>
      <c r="E385" s="41"/>
      <c r="F385" s="38"/>
      <c r="G385" s="38"/>
      <c r="H385" s="41"/>
      <c r="I385" s="38"/>
      <c r="J385" s="38"/>
      <c r="K385" s="35"/>
      <c r="L385" s="35"/>
      <c r="M385" s="35"/>
      <c r="N385" s="36"/>
      <c r="O385" s="62"/>
      <c r="P385" s="34" t="str">
        <f t="shared" si="3"/>
        <v/>
      </c>
    </row>
    <row r="386" ht="22.5" customHeight="1">
      <c r="A386" s="37"/>
      <c r="B386" s="37" t="str">
        <f>'Master Schedule'!B386</f>
        <v/>
      </c>
      <c r="C386" s="39"/>
      <c r="D386" s="40" t="str">
        <f t="shared" si="1"/>
        <v>Saturday</v>
      </c>
      <c r="E386" s="41"/>
      <c r="F386" s="38"/>
      <c r="G386" s="38"/>
      <c r="H386" s="41"/>
      <c r="I386" s="38"/>
      <c r="J386" s="38"/>
      <c r="K386" s="32"/>
      <c r="L386" s="32"/>
      <c r="M386" s="32"/>
      <c r="N386" s="33"/>
      <c r="O386" s="62"/>
      <c r="P386" s="34" t="str">
        <f t="shared" si="3"/>
        <v/>
      </c>
    </row>
    <row r="387" ht="22.5" customHeight="1">
      <c r="A387" s="37"/>
      <c r="B387" s="37" t="str">
        <f>'Master Schedule'!B387</f>
        <v/>
      </c>
      <c r="C387" s="39"/>
      <c r="D387" s="40" t="str">
        <f t="shared" si="1"/>
        <v>Saturday</v>
      </c>
      <c r="E387" s="41"/>
      <c r="F387" s="38"/>
      <c r="G387" s="38"/>
      <c r="H387" s="41"/>
      <c r="I387" s="38"/>
      <c r="J387" s="38"/>
      <c r="K387" s="35"/>
      <c r="L387" s="35"/>
      <c r="M387" s="35"/>
      <c r="N387" s="36"/>
      <c r="O387" s="62"/>
      <c r="P387" s="34" t="str">
        <f t="shared" si="3"/>
        <v/>
      </c>
    </row>
    <row r="388" ht="22.5" customHeight="1">
      <c r="A388" s="37"/>
      <c r="B388" s="37" t="str">
        <f>'Master Schedule'!B388</f>
        <v/>
      </c>
      <c r="C388" s="39"/>
      <c r="D388" s="40" t="str">
        <f t="shared" si="1"/>
        <v>Saturday</v>
      </c>
      <c r="E388" s="41"/>
      <c r="F388" s="38"/>
      <c r="G388" s="38"/>
      <c r="H388" s="41"/>
      <c r="I388" s="38"/>
      <c r="J388" s="38"/>
      <c r="K388" s="32"/>
      <c r="L388" s="32"/>
      <c r="M388" s="32"/>
      <c r="N388" s="33"/>
      <c r="O388" s="62"/>
      <c r="P388" s="34" t="str">
        <f t="shared" si="3"/>
        <v/>
      </c>
    </row>
    <row r="389" ht="22.5" customHeight="1">
      <c r="A389" s="37"/>
      <c r="B389" s="37" t="str">
        <f>'Master Schedule'!B389</f>
        <v/>
      </c>
      <c r="C389" s="39"/>
      <c r="D389" s="40" t="str">
        <f t="shared" si="1"/>
        <v>Saturday</v>
      </c>
      <c r="E389" s="41"/>
      <c r="F389" s="38"/>
      <c r="G389" s="38"/>
      <c r="H389" s="41"/>
      <c r="I389" s="38"/>
      <c r="J389" s="38"/>
      <c r="K389" s="35"/>
      <c r="L389" s="35"/>
      <c r="M389" s="35"/>
      <c r="N389" s="36"/>
      <c r="O389" s="62"/>
      <c r="P389" s="34" t="str">
        <f t="shared" si="3"/>
        <v/>
      </c>
    </row>
    <row r="390" ht="22.5" customHeight="1">
      <c r="A390" s="37"/>
      <c r="B390" s="37" t="str">
        <f>'Master Schedule'!B390</f>
        <v/>
      </c>
      <c r="C390" s="39"/>
      <c r="D390" s="40" t="str">
        <f t="shared" si="1"/>
        <v>Saturday</v>
      </c>
      <c r="E390" s="41"/>
      <c r="F390" s="38"/>
      <c r="G390" s="38"/>
      <c r="H390" s="41"/>
      <c r="I390" s="38"/>
      <c r="J390" s="38"/>
      <c r="K390" s="32"/>
      <c r="L390" s="32"/>
      <c r="M390" s="32"/>
      <c r="N390" s="33"/>
      <c r="O390" s="62"/>
      <c r="P390" s="34" t="str">
        <f t="shared" si="3"/>
        <v/>
      </c>
    </row>
    <row r="391" ht="22.5" customHeight="1">
      <c r="A391" s="37"/>
      <c r="B391" s="37" t="str">
        <f>'Master Schedule'!B391</f>
        <v/>
      </c>
      <c r="C391" s="39"/>
      <c r="D391" s="40" t="str">
        <f t="shared" si="1"/>
        <v>Saturday</v>
      </c>
      <c r="E391" s="41"/>
      <c r="F391" s="38"/>
      <c r="G391" s="38"/>
      <c r="H391" s="41"/>
      <c r="I391" s="38"/>
      <c r="J391" s="38"/>
      <c r="K391" s="35"/>
      <c r="L391" s="35"/>
      <c r="M391" s="35"/>
      <c r="N391" s="36"/>
      <c r="O391" s="62"/>
      <c r="P391" s="34" t="str">
        <f t="shared" si="3"/>
        <v/>
      </c>
    </row>
    <row r="392" ht="22.5" customHeight="1">
      <c r="A392" s="37"/>
      <c r="B392" s="37" t="str">
        <f>'Master Schedule'!B392</f>
        <v/>
      </c>
      <c r="C392" s="39"/>
      <c r="D392" s="40" t="str">
        <f t="shared" si="1"/>
        <v>Saturday</v>
      </c>
      <c r="E392" s="41"/>
      <c r="F392" s="38"/>
      <c r="G392" s="38"/>
      <c r="H392" s="41"/>
      <c r="I392" s="38"/>
      <c r="J392" s="38"/>
      <c r="K392" s="32"/>
      <c r="L392" s="32"/>
      <c r="M392" s="32"/>
      <c r="N392" s="33"/>
      <c r="O392" s="62"/>
      <c r="P392" s="34" t="str">
        <f t="shared" si="3"/>
        <v/>
      </c>
    </row>
    <row r="393" ht="22.5" customHeight="1">
      <c r="A393" s="37"/>
      <c r="B393" s="37" t="str">
        <f>'Master Schedule'!B393</f>
        <v/>
      </c>
      <c r="C393" s="39"/>
      <c r="D393" s="40" t="str">
        <f t="shared" si="1"/>
        <v>Saturday</v>
      </c>
      <c r="E393" s="41"/>
      <c r="F393" s="38"/>
      <c r="G393" s="38"/>
      <c r="H393" s="41"/>
      <c r="I393" s="38"/>
      <c r="J393" s="38"/>
      <c r="K393" s="35"/>
      <c r="L393" s="35"/>
      <c r="M393" s="35"/>
      <c r="N393" s="36"/>
      <c r="O393" s="62"/>
      <c r="P393" s="34" t="str">
        <f t="shared" si="3"/>
        <v/>
      </c>
    </row>
    <row r="394" ht="22.5" customHeight="1">
      <c r="A394" s="37"/>
      <c r="B394" s="37" t="str">
        <f>'Master Schedule'!B394</f>
        <v/>
      </c>
      <c r="C394" s="39"/>
      <c r="D394" s="40" t="str">
        <f t="shared" si="1"/>
        <v>Saturday</v>
      </c>
      <c r="E394" s="41"/>
      <c r="F394" s="38"/>
      <c r="G394" s="38"/>
      <c r="H394" s="41"/>
      <c r="I394" s="38"/>
      <c r="J394" s="38"/>
      <c r="K394" s="32"/>
      <c r="L394" s="32"/>
      <c r="M394" s="32"/>
      <c r="N394" s="33"/>
      <c r="O394" s="62"/>
      <c r="P394" s="34" t="str">
        <f t="shared" si="3"/>
        <v/>
      </c>
    </row>
    <row r="395" ht="22.5" customHeight="1">
      <c r="A395" s="37"/>
      <c r="B395" s="37" t="str">
        <f>'Master Schedule'!B395</f>
        <v/>
      </c>
      <c r="C395" s="39"/>
      <c r="D395" s="40" t="str">
        <f t="shared" si="1"/>
        <v>Saturday</v>
      </c>
      <c r="E395" s="41"/>
      <c r="F395" s="38"/>
      <c r="G395" s="38"/>
      <c r="H395" s="41"/>
      <c r="I395" s="38"/>
      <c r="J395" s="38"/>
      <c r="K395" s="35"/>
      <c r="L395" s="35"/>
      <c r="M395" s="35"/>
      <c r="N395" s="36"/>
      <c r="O395" s="62"/>
      <c r="P395" s="34" t="str">
        <f t="shared" si="3"/>
        <v/>
      </c>
    </row>
    <row r="396" ht="22.5" customHeight="1">
      <c r="A396" s="37"/>
      <c r="B396" s="37" t="str">
        <f>'Master Schedule'!B396</f>
        <v/>
      </c>
      <c r="C396" s="39"/>
      <c r="D396" s="40" t="str">
        <f t="shared" si="1"/>
        <v>Saturday</v>
      </c>
      <c r="E396" s="41"/>
      <c r="F396" s="38"/>
      <c r="G396" s="38"/>
      <c r="H396" s="41"/>
      <c r="I396" s="38"/>
      <c r="J396" s="38"/>
      <c r="K396" s="32"/>
      <c r="L396" s="32"/>
      <c r="M396" s="32"/>
      <c r="N396" s="33"/>
      <c r="O396" s="62"/>
      <c r="P396" s="34" t="str">
        <f t="shared" si="3"/>
        <v/>
      </c>
    </row>
    <row r="397" ht="22.5" customHeight="1">
      <c r="A397" s="37"/>
      <c r="B397" s="37" t="str">
        <f>'Master Schedule'!B397</f>
        <v/>
      </c>
      <c r="C397" s="39"/>
      <c r="D397" s="40" t="str">
        <f t="shared" si="1"/>
        <v>Saturday</v>
      </c>
      <c r="E397" s="41"/>
      <c r="F397" s="38"/>
      <c r="G397" s="38"/>
      <c r="H397" s="41"/>
      <c r="I397" s="38"/>
      <c r="J397" s="38"/>
      <c r="K397" s="35"/>
      <c r="L397" s="35"/>
      <c r="M397" s="35"/>
      <c r="N397" s="36"/>
      <c r="O397" s="62"/>
      <c r="P397" s="34" t="str">
        <f t="shared" si="3"/>
        <v/>
      </c>
    </row>
    <row r="398" ht="22.5" customHeight="1">
      <c r="A398" s="37"/>
      <c r="B398" s="37" t="str">
        <f>'Master Schedule'!B398</f>
        <v/>
      </c>
      <c r="C398" s="39"/>
      <c r="D398" s="40" t="str">
        <f t="shared" si="1"/>
        <v>Saturday</v>
      </c>
      <c r="E398" s="41"/>
      <c r="F398" s="38"/>
      <c r="G398" s="38"/>
      <c r="H398" s="41"/>
      <c r="I398" s="38"/>
      <c r="J398" s="38"/>
      <c r="K398" s="32"/>
      <c r="L398" s="32"/>
      <c r="M398" s="32"/>
      <c r="N398" s="33"/>
      <c r="O398" s="62"/>
      <c r="P398" s="34" t="str">
        <f t="shared" si="3"/>
        <v/>
      </c>
    </row>
    <row r="399" ht="22.5" customHeight="1">
      <c r="A399" s="37"/>
      <c r="B399" s="37" t="str">
        <f>'Master Schedule'!B399</f>
        <v/>
      </c>
      <c r="C399" s="39"/>
      <c r="D399" s="40" t="str">
        <f t="shared" si="1"/>
        <v>Saturday</v>
      </c>
      <c r="E399" s="41"/>
      <c r="F399" s="38"/>
      <c r="G399" s="38"/>
      <c r="H399" s="41"/>
      <c r="I399" s="38"/>
      <c r="J399" s="38"/>
      <c r="K399" s="35"/>
      <c r="L399" s="35"/>
      <c r="M399" s="35"/>
      <c r="N399" s="36"/>
      <c r="O399" s="62"/>
      <c r="P399" s="34" t="str">
        <f t="shared" si="3"/>
        <v/>
      </c>
    </row>
    <row r="400" ht="22.5" customHeight="1">
      <c r="A400" s="37"/>
      <c r="B400" s="37" t="str">
        <f>'Master Schedule'!B400</f>
        <v/>
      </c>
      <c r="C400" s="39"/>
      <c r="D400" s="40" t="str">
        <f t="shared" si="1"/>
        <v>Saturday</v>
      </c>
      <c r="E400" s="41"/>
      <c r="F400" s="38"/>
      <c r="G400" s="38"/>
      <c r="H400" s="41"/>
      <c r="I400" s="38"/>
      <c r="J400" s="38"/>
      <c r="K400" s="32"/>
      <c r="L400" s="32"/>
      <c r="M400" s="32"/>
      <c r="N400" s="33"/>
      <c r="O400" s="62"/>
      <c r="P400" s="34" t="str">
        <f t="shared" si="3"/>
        <v/>
      </c>
    </row>
    <row r="401" ht="22.5" customHeight="1">
      <c r="A401" s="37"/>
      <c r="B401" s="37" t="str">
        <f>'Master Schedule'!B401</f>
        <v/>
      </c>
      <c r="C401" s="39"/>
      <c r="D401" s="40" t="str">
        <f t="shared" si="1"/>
        <v>Saturday</v>
      </c>
      <c r="E401" s="41"/>
      <c r="F401" s="38"/>
      <c r="G401" s="38"/>
      <c r="H401" s="41"/>
      <c r="I401" s="38"/>
      <c r="J401" s="38"/>
      <c r="K401" s="35"/>
      <c r="L401" s="35"/>
      <c r="M401" s="35"/>
      <c r="N401" s="36"/>
      <c r="O401" s="62"/>
      <c r="P401" s="34" t="str">
        <f t="shared" si="3"/>
        <v/>
      </c>
    </row>
    <row r="402" ht="22.5" customHeight="1">
      <c r="A402" s="37"/>
      <c r="B402" s="37" t="str">
        <f>'Master Schedule'!B402</f>
        <v/>
      </c>
      <c r="C402" s="39"/>
      <c r="D402" s="40" t="str">
        <f t="shared" si="1"/>
        <v>Saturday</v>
      </c>
      <c r="E402" s="41"/>
      <c r="F402" s="38"/>
      <c r="G402" s="38"/>
      <c r="H402" s="41"/>
      <c r="I402" s="38"/>
      <c r="J402" s="38"/>
      <c r="K402" s="32"/>
      <c r="L402" s="32"/>
      <c r="M402" s="32"/>
      <c r="N402" s="33"/>
      <c r="O402" s="62"/>
      <c r="P402" s="34" t="str">
        <f t="shared" si="3"/>
        <v/>
      </c>
    </row>
    <row r="403" ht="22.5" customHeight="1">
      <c r="A403" s="37"/>
      <c r="B403" s="37" t="str">
        <f>'Master Schedule'!B403</f>
        <v/>
      </c>
      <c r="C403" s="39"/>
      <c r="D403" s="40" t="str">
        <f t="shared" si="1"/>
        <v>Saturday</v>
      </c>
      <c r="E403" s="41"/>
      <c r="F403" s="38"/>
      <c r="G403" s="38"/>
      <c r="H403" s="41"/>
      <c r="I403" s="38"/>
      <c r="J403" s="38"/>
      <c r="K403" s="35"/>
      <c r="L403" s="35"/>
      <c r="M403" s="35"/>
      <c r="N403" s="36"/>
      <c r="O403" s="62"/>
      <c r="P403" s="34" t="str">
        <f t="shared" si="3"/>
        <v/>
      </c>
    </row>
    <row r="404" ht="22.5" customHeight="1">
      <c r="A404" s="37"/>
      <c r="B404" s="37" t="str">
        <f>'Master Schedule'!B404</f>
        <v/>
      </c>
      <c r="C404" s="39"/>
      <c r="D404" s="40" t="str">
        <f t="shared" si="1"/>
        <v>Saturday</v>
      </c>
      <c r="E404" s="41"/>
      <c r="F404" s="38"/>
      <c r="G404" s="38"/>
      <c r="H404" s="41"/>
      <c r="I404" s="38"/>
      <c r="J404" s="38"/>
      <c r="K404" s="32"/>
      <c r="L404" s="32"/>
      <c r="M404" s="32"/>
      <c r="N404" s="33"/>
      <c r="O404" s="62"/>
      <c r="P404" s="34" t="str">
        <f t="shared" si="3"/>
        <v/>
      </c>
    </row>
    <row r="405" ht="22.5" customHeight="1">
      <c r="A405" s="37"/>
      <c r="B405" s="37" t="str">
        <f>'Master Schedule'!B405</f>
        <v/>
      </c>
      <c r="C405" s="39"/>
      <c r="D405" s="40" t="str">
        <f t="shared" si="1"/>
        <v>Saturday</v>
      </c>
      <c r="E405" s="41"/>
      <c r="F405" s="38"/>
      <c r="G405" s="38"/>
      <c r="H405" s="41"/>
      <c r="I405" s="38"/>
      <c r="J405" s="38"/>
      <c r="K405" s="35"/>
      <c r="L405" s="35"/>
      <c r="M405" s="35"/>
      <c r="N405" s="36"/>
      <c r="O405" s="62"/>
      <c r="P405" s="34" t="str">
        <f t="shared" si="3"/>
        <v/>
      </c>
    </row>
    <row r="406" ht="22.5" customHeight="1">
      <c r="A406" s="37"/>
      <c r="B406" s="37" t="str">
        <f>'Master Schedule'!B406</f>
        <v/>
      </c>
      <c r="C406" s="39"/>
      <c r="D406" s="40" t="str">
        <f t="shared" si="1"/>
        <v>Saturday</v>
      </c>
      <c r="E406" s="41"/>
      <c r="F406" s="38"/>
      <c r="G406" s="38"/>
      <c r="H406" s="41"/>
      <c r="I406" s="38"/>
      <c r="J406" s="38"/>
      <c r="K406" s="32"/>
      <c r="L406" s="32"/>
      <c r="M406" s="32"/>
      <c r="N406" s="33"/>
      <c r="O406" s="62"/>
      <c r="P406" s="34" t="str">
        <f t="shared" si="3"/>
        <v/>
      </c>
    </row>
    <row r="407" ht="22.5" customHeight="1">
      <c r="A407" s="37"/>
      <c r="B407" s="37" t="str">
        <f>'Master Schedule'!B407</f>
        <v/>
      </c>
      <c r="C407" s="39"/>
      <c r="D407" s="40" t="str">
        <f t="shared" si="1"/>
        <v>Saturday</v>
      </c>
      <c r="E407" s="41"/>
      <c r="F407" s="38"/>
      <c r="G407" s="38"/>
      <c r="H407" s="41"/>
      <c r="I407" s="38"/>
      <c r="J407" s="38"/>
      <c r="K407" s="35"/>
      <c r="L407" s="35"/>
      <c r="M407" s="35"/>
      <c r="N407" s="36"/>
      <c r="O407" s="62"/>
      <c r="P407" s="34" t="str">
        <f t="shared" si="3"/>
        <v/>
      </c>
    </row>
    <row r="408" ht="22.5" customHeight="1">
      <c r="A408" s="37"/>
      <c r="B408" s="37" t="str">
        <f>'Master Schedule'!B408</f>
        <v/>
      </c>
      <c r="C408" s="39"/>
      <c r="D408" s="40" t="str">
        <f t="shared" si="1"/>
        <v>Saturday</v>
      </c>
      <c r="E408" s="41"/>
      <c r="F408" s="38"/>
      <c r="G408" s="38"/>
      <c r="H408" s="41"/>
      <c r="I408" s="38"/>
      <c r="J408" s="38"/>
      <c r="K408" s="32"/>
      <c r="L408" s="32"/>
      <c r="M408" s="32"/>
      <c r="N408" s="33"/>
      <c r="O408" s="62"/>
      <c r="P408" s="34" t="str">
        <f t="shared" si="3"/>
        <v/>
      </c>
    </row>
    <row r="409" ht="22.5" customHeight="1">
      <c r="A409" s="37"/>
      <c r="B409" s="37" t="str">
        <f>'Master Schedule'!B409</f>
        <v/>
      </c>
      <c r="C409" s="39"/>
      <c r="D409" s="40" t="str">
        <f t="shared" si="1"/>
        <v>Saturday</v>
      </c>
      <c r="E409" s="41"/>
      <c r="F409" s="38"/>
      <c r="G409" s="38"/>
      <c r="H409" s="41"/>
      <c r="I409" s="38"/>
      <c r="J409" s="38"/>
      <c r="K409" s="35"/>
      <c r="L409" s="35"/>
      <c r="M409" s="35"/>
      <c r="N409" s="36"/>
      <c r="O409" s="62"/>
      <c r="P409" s="34" t="str">
        <f t="shared" si="3"/>
        <v/>
      </c>
    </row>
    <row r="410" ht="22.5" customHeight="1">
      <c r="A410" s="37"/>
      <c r="B410" s="37" t="str">
        <f>'Master Schedule'!B410</f>
        <v/>
      </c>
      <c r="C410" s="39"/>
      <c r="D410" s="40" t="str">
        <f t="shared" si="1"/>
        <v>Saturday</v>
      </c>
      <c r="E410" s="41"/>
      <c r="F410" s="38"/>
      <c r="G410" s="38"/>
      <c r="H410" s="41"/>
      <c r="I410" s="38"/>
      <c r="J410" s="38"/>
      <c r="K410" s="32"/>
      <c r="L410" s="32"/>
      <c r="M410" s="32"/>
      <c r="N410" s="33"/>
      <c r="O410" s="62"/>
      <c r="P410" s="34" t="str">
        <f t="shared" si="3"/>
        <v/>
      </c>
    </row>
    <row r="411" ht="22.5" customHeight="1">
      <c r="A411" s="37"/>
      <c r="B411" s="37" t="str">
        <f>'Master Schedule'!B411</f>
        <v/>
      </c>
      <c r="C411" s="39"/>
      <c r="D411" s="40" t="str">
        <f t="shared" si="1"/>
        <v>Saturday</v>
      </c>
      <c r="E411" s="41"/>
      <c r="F411" s="38"/>
      <c r="G411" s="38"/>
      <c r="H411" s="41"/>
      <c r="I411" s="38"/>
      <c r="J411" s="38"/>
      <c r="K411" s="35"/>
      <c r="L411" s="35"/>
      <c r="M411" s="35"/>
      <c r="N411" s="36"/>
      <c r="O411" s="62"/>
      <c r="P411" s="34" t="str">
        <f t="shared" si="3"/>
        <v/>
      </c>
    </row>
    <row r="412" ht="22.5" customHeight="1">
      <c r="A412" s="37"/>
      <c r="B412" s="37" t="str">
        <f>'Master Schedule'!B412</f>
        <v/>
      </c>
      <c r="C412" s="39"/>
      <c r="D412" s="40" t="str">
        <f t="shared" si="1"/>
        <v>Saturday</v>
      </c>
      <c r="E412" s="41"/>
      <c r="F412" s="38"/>
      <c r="G412" s="38"/>
      <c r="H412" s="41"/>
      <c r="I412" s="38"/>
      <c r="J412" s="38"/>
      <c r="K412" s="32"/>
      <c r="L412" s="32"/>
      <c r="M412" s="32"/>
      <c r="N412" s="33"/>
      <c r="O412" s="62"/>
      <c r="P412" s="34" t="str">
        <f t="shared" si="3"/>
        <v/>
      </c>
    </row>
    <row r="413" ht="22.5" customHeight="1">
      <c r="A413" s="37"/>
      <c r="B413" s="37" t="str">
        <f>'Master Schedule'!B413</f>
        <v/>
      </c>
      <c r="C413" s="39"/>
      <c r="D413" s="40" t="str">
        <f t="shared" si="1"/>
        <v>Saturday</v>
      </c>
      <c r="E413" s="41"/>
      <c r="F413" s="38"/>
      <c r="G413" s="38"/>
      <c r="H413" s="41"/>
      <c r="I413" s="38"/>
      <c r="J413" s="38"/>
      <c r="K413" s="35"/>
      <c r="L413" s="35"/>
      <c r="M413" s="35"/>
      <c r="N413" s="36"/>
      <c r="O413" s="62"/>
      <c r="P413" s="34" t="str">
        <f t="shared" si="3"/>
        <v/>
      </c>
    </row>
    <row r="414" ht="22.5" customHeight="1">
      <c r="A414" s="37"/>
      <c r="B414" s="37" t="str">
        <f>'Master Schedule'!B414</f>
        <v/>
      </c>
      <c r="C414" s="39"/>
      <c r="D414" s="40" t="str">
        <f t="shared" si="1"/>
        <v>Saturday</v>
      </c>
      <c r="E414" s="41"/>
      <c r="F414" s="38"/>
      <c r="G414" s="38"/>
      <c r="H414" s="41"/>
      <c r="I414" s="38"/>
      <c r="J414" s="38"/>
      <c r="K414" s="32"/>
      <c r="L414" s="32"/>
      <c r="M414" s="32"/>
      <c r="N414" s="33"/>
      <c r="O414" s="62"/>
      <c r="P414" s="34" t="str">
        <f t="shared" si="3"/>
        <v/>
      </c>
    </row>
    <row r="415" ht="22.5" customHeight="1">
      <c r="A415" s="37"/>
      <c r="B415" s="37" t="str">
        <f>'Master Schedule'!B415</f>
        <v/>
      </c>
      <c r="C415" s="39"/>
      <c r="D415" s="40" t="str">
        <f t="shared" si="1"/>
        <v>Saturday</v>
      </c>
      <c r="E415" s="41"/>
      <c r="F415" s="38"/>
      <c r="G415" s="38"/>
      <c r="H415" s="41"/>
      <c r="I415" s="38"/>
      <c r="J415" s="38"/>
      <c r="K415" s="35"/>
      <c r="L415" s="35"/>
      <c r="M415" s="35"/>
      <c r="N415" s="36"/>
      <c r="O415" s="62"/>
      <c r="P415" s="34" t="str">
        <f t="shared" si="3"/>
        <v/>
      </c>
    </row>
    <row r="416" ht="22.5" customHeight="1">
      <c r="A416" s="37"/>
      <c r="B416" s="37" t="str">
        <f>'Master Schedule'!B416</f>
        <v/>
      </c>
      <c r="C416" s="39"/>
      <c r="D416" s="40" t="str">
        <f t="shared" si="1"/>
        <v>Saturday</v>
      </c>
      <c r="E416" s="41"/>
      <c r="F416" s="38"/>
      <c r="G416" s="38"/>
      <c r="H416" s="41"/>
      <c r="I416" s="38"/>
      <c r="J416" s="38"/>
      <c r="K416" s="32"/>
      <c r="L416" s="32"/>
      <c r="M416" s="32"/>
      <c r="N416" s="33"/>
      <c r="O416" s="62"/>
      <c r="P416" s="34" t="str">
        <f t="shared" si="3"/>
        <v/>
      </c>
    </row>
    <row r="417" ht="22.5" customHeight="1">
      <c r="A417" s="37"/>
      <c r="B417" s="37" t="str">
        <f>'Master Schedule'!B417</f>
        <v/>
      </c>
      <c r="C417" s="39"/>
      <c r="D417" s="40" t="str">
        <f t="shared" si="1"/>
        <v>Saturday</v>
      </c>
      <c r="E417" s="41"/>
      <c r="F417" s="38"/>
      <c r="G417" s="38"/>
      <c r="H417" s="41"/>
      <c r="I417" s="38"/>
      <c r="J417" s="38"/>
      <c r="K417" s="35"/>
      <c r="L417" s="35"/>
      <c r="M417" s="35"/>
      <c r="N417" s="36"/>
      <c r="O417" s="62"/>
      <c r="P417" s="34" t="str">
        <f t="shared" si="3"/>
        <v/>
      </c>
    </row>
    <row r="418" ht="22.5" customHeight="1">
      <c r="A418" s="37"/>
      <c r="B418" s="37" t="str">
        <f>'Master Schedule'!B418</f>
        <v/>
      </c>
      <c r="C418" s="39"/>
      <c r="D418" s="40" t="str">
        <f t="shared" si="1"/>
        <v>Saturday</v>
      </c>
      <c r="E418" s="41"/>
      <c r="F418" s="38"/>
      <c r="G418" s="38"/>
      <c r="H418" s="41"/>
      <c r="I418" s="38"/>
      <c r="J418" s="38"/>
      <c r="K418" s="32"/>
      <c r="L418" s="32"/>
      <c r="M418" s="32"/>
      <c r="N418" s="33"/>
      <c r="O418" s="62"/>
      <c r="P418" s="34" t="str">
        <f t="shared" si="3"/>
        <v/>
      </c>
    </row>
    <row r="419" ht="22.5" customHeight="1">
      <c r="A419" s="37"/>
      <c r="B419" s="37" t="str">
        <f>'Master Schedule'!B419</f>
        <v/>
      </c>
      <c r="C419" s="39"/>
      <c r="D419" s="40" t="str">
        <f t="shared" si="1"/>
        <v>Saturday</v>
      </c>
      <c r="E419" s="41"/>
      <c r="F419" s="38"/>
      <c r="G419" s="38"/>
      <c r="H419" s="41"/>
      <c r="I419" s="38"/>
      <c r="J419" s="38"/>
      <c r="K419" s="35"/>
      <c r="L419" s="35"/>
      <c r="M419" s="35"/>
      <c r="N419" s="36"/>
      <c r="O419" s="62"/>
      <c r="P419" s="34" t="str">
        <f t="shared" si="3"/>
        <v/>
      </c>
    </row>
    <row r="420" ht="22.5" customHeight="1">
      <c r="A420" s="37"/>
      <c r="B420" s="37" t="str">
        <f>'Master Schedule'!B420</f>
        <v/>
      </c>
      <c r="C420" s="39"/>
      <c r="D420" s="40" t="str">
        <f t="shared" si="1"/>
        <v>Saturday</v>
      </c>
      <c r="E420" s="41"/>
      <c r="F420" s="38"/>
      <c r="G420" s="38"/>
      <c r="H420" s="41"/>
      <c r="I420" s="38"/>
      <c r="J420" s="38"/>
      <c r="K420" s="32"/>
      <c r="L420" s="32"/>
      <c r="M420" s="32"/>
      <c r="N420" s="33"/>
      <c r="O420" s="62"/>
      <c r="P420" s="34" t="str">
        <f t="shared" si="3"/>
        <v/>
      </c>
    </row>
    <row r="421" ht="22.5" customHeight="1">
      <c r="A421" s="37"/>
      <c r="B421" s="37" t="str">
        <f>'Master Schedule'!B421</f>
        <v/>
      </c>
      <c r="C421" s="39"/>
      <c r="D421" s="40" t="str">
        <f t="shared" si="1"/>
        <v>Saturday</v>
      </c>
      <c r="E421" s="41"/>
      <c r="F421" s="38"/>
      <c r="G421" s="38"/>
      <c r="H421" s="41"/>
      <c r="I421" s="38"/>
      <c r="J421" s="38"/>
      <c r="K421" s="35"/>
      <c r="L421" s="35"/>
      <c r="M421" s="35"/>
      <c r="N421" s="36"/>
      <c r="O421" s="62"/>
      <c r="P421" s="34" t="str">
        <f t="shared" si="3"/>
        <v/>
      </c>
    </row>
    <row r="422" ht="22.5" customHeight="1">
      <c r="A422" s="37"/>
      <c r="B422" s="37" t="str">
        <f>'Master Schedule'!B422</f>
        <v/>
      </c>
      <c r="C422" s="39"/>
      <c r="D422" s="40" t="str">
        <f t="shared" si="1"/>
        <v>Saturday</v>
      </c>
      <c r="E422" s="41"/>
      <c r="F422" s="38"/>
      <c r="G422" s="38"/>
      <c r="H422" s="41"/>
      <c r="I422" s="38"/>
      <c r="J422" s="38"/>
      <c r="K422" s="32"/>
      <c r="L422" s="32"/>
      <c r="M422" s="32"/>
      <c r="N422" s="33"/>
      <c r="O422" s="62"/>
      <c r="P422" s="34" t="str">
        <f t="shared" si="3"/>
        <v/>
      </c>
    </row>
    <row r="423" ht="22.5" customHeight="1">
      <c r="A423" s="37"/>
      <c r="B423" s="37" t="str">
        <f>'Master Schedule'!B423</f>
        <v/>
      </c>
      <c r="C423" s="39"/>
      <c r="D423" s="40" t="str">
        <f t="shared" si="1"/>
        <v>Saturday</v>
      </c>
      <c r="E423" s="41"/>
      <c r="F423" s="38"/>
      <c r="G423" s="38"/>
      <c r="H423" s="41"/>
      <c r="I423" s="38"/>
      <c r="J423" s="38"/>
      <c r="K423" s="35"/>
      <c r="L423" s="35"/>
      <c r="M423" s="35"/>
      <c r="N423" s="36"/>
      <c r="O423" s="62"/>
      <c r="P423" s="34" t="str">
        <f t="shared" si="3"/>
        <v/>
      </c>
    </row>
    <row r="424" ht="22.5" customHeight="1">
      <c r="A424" s="37"/>
      <c r="B424" s="37" t="str">
        <f>'Master Schedule'!B424</f>
        <v/>
      </c>
      <c r="C424" s="39"/>
      <c r="D424" s="40" t="str">
        <f t="shared" si="1"/>
        <v>Saturday</v>
      </c>
      <c r="E424" s="41"/>
      <c r="F424" s="38"/>
      <c r="G424" s="38"/>
      <c r="H424" s="41"/>
      <c r="I424" s="38"/>
      <c r="J424" s="38"/>
      <c r="K424" s="32"/>
      <c r="L424" s="32"/>
      <c r="M424" s="32"/>
      <c r="N424" s="33"/>
      <c r="O424" s="62"/>
      <c r="P424" s="34" t="str">
        <f t="shared" si="3"/>
        <v/>
      </c>
    </row>
    <row r="425" ht="22.5" customHeight="1">
      <c r="A425" s="37"/>
      <c r="B425" s="37" t="str">
        <f>'Master Schedule'!B425</f>
        <v/>
      </c>
      <c r="C425" s="39"/>
      <c r="D425" s="40" t="str">
        <f t="shared" si="1"/>
        <v>Saturday</v>
      </c>
      <c r="E425" s="41"/>
      <c r="F425" s="38"/>
      <c r="G425" s="38"/>
      <c r="H425" s="41"/>
      <c r="I425" s="38"/>
      <c r="J425" s="38"/>
      <c r="K425" s="35"/>
      <c r="L425" s="35"/>
      <c r="M425" s="35"/>
      <c r="N425" s="36"/>
      <c r="O425" s="62"/>
      <c r="P425" s="34" t="str">
        <f t="shared" si="3"/>
        <v/>
      </c>
    </row>
    <row r="426" ht="22.5" customHeight="1">
      <c r="A426" s="37"/>
      <c r="B426" s="37" t="str">
        <f>'Master Schedule'!B426</f>
        <v/>
      </c>
      <c r="C426" s="39"/>
      <c r="D426" s="40" t="str">
        <f t="shared" si="1"/>
        <v>Saturday</v>
      </c>
      <c r="E426" s="41"/>
      <c r="F426" s="38"/>
      <c r="G426" s="38"/>
      <c r="H426" s="41"/>
      <c r="I426" s="38"/>
      <c r="J426" s="38"/>
      <c r="K426" s="32"/>
      <c r="L426" s="32"/>
      <c r="M426" s="32"/>
      <c r="N426" s="33"/>
      <c r="O426" s="62"/>
      <c r="P426" s="34" t="str">
        <f t="shared" si="3"/>
        <v/>
      </c>
    </row>
    <row r="427" ht="22.5" customHeight="1">
      <c r="A427" s="37"/>
      <c r="B427" s="37" t="str">
        <f>'Master Schedule'!B427</f>
        <v/>
      </c>
      <c r="C427" s="39"/>
      <c r="D427" s="40" t="str">
        <f t="shared" si="1"/>
        <v>Saturday</v>
      </c>
      <c r="E427" s="41"/>
      <c r="F427" s="38"/>
      <c r="G427" s="38"/>
      <c r="H427" s="41"/>
      <c r="I427" s="38"/>
      <c r="J427" s="38"/>
      <c r="K427" s="35"/>
      <c r="L427" s="35"/>
      <c r="M427" s="35"/>
      <c r="N427" s="36"/>
      <c r="O427" s="62"/>
      <c r="P427" s="34" t="str">
        <f t="shared" si="3"/>
        <v/>
      </c>
    </row>
    <row r="428" ht="22.5" customHeight="1">
      <c r="A428" s="37"/>
      <c r="B428" s="37" t="str">
        <f>'Master Schedule'!B428</f>
        <v/>
      </c>
      <c r="C428" s="39"/>
      <c r="D428" s="40" t="str">
        <f t="shared" si="1"/>
        <v>Saturday</v>
      </c>
      <c r="E428" s="41"/>
      <c r="F428" s="38"/>
      <c r="G428" s="38"/>
      <c r="H428" s="41"/>
      <c r="I428" s="38"/>
      <c r="J428" s="38"/>
      <c r="K428" s="32"/>
      <c r="L428" s="32"/>
      <c r="M428" s="32"/>
      <c r="N428" s="33"/>
      <c r="O428" s="62"/>
      <c r="P428" s="34" t="str">
        <f t="shared" si="3"/>
        <v/>
      </c>
    </row>
    <row r="429" ht="22.5" customHeight="1">
      <c r="A429" s="37"/>
      <c r="B429" s="37" t="str">
        <f>'Master Schedule'!B429</f>
        <v/>
      </c>
      <c r="C429" s="39"/>
      <c r="D429" s="40" t="str">
        <f t="shared" si="1"/>
        <v>Saturday</v>
      </c>
      <c r="E429" s="41"/>
      <c r="F429" s="38"/>
      <c r="G429" s="38"/>
      <c r="H429" s="41"/>
      <c r="I429" s="38"/>
      <c r="J429" s="38"/>
      <c r="K429" s="35"/>
      <c r="L429" s="35"/>
      <c r="M429" s="35"/>
      <c r="N429" s="36"/>
      <c r="O429" s="62"/>
      <c r="P429" s="34" t="str">
        <f t="shared" si="3"/>
        <v/>
      </c>
    </row>
    <row r="430" ht="22.5" customHeight="1">
      <c r="A430" s="37"/>
      <c r="B430" s="37" t="str">
        <f>'Master Schedule'!B430</f>
        <v/>
      </c>
      <c r="C430" s="39"/>
      <c r="D430" s="40" t="str">
        <f t="shared" si="1"/>
        <v>Saturday</v>
      </c>
      <c r="E430" s="41"/>
      <c r="F430" s="38"/>
      <c r="G430" s="38"/>
      <c r="H430" s="41"/>
      <c r="I430" s="38"/>
      <c r="J430" s="38"/>
      <c r="K430" s="32"/>
      <c r="L430" s="32"/>
      <c r="M430" s="32"/>
      <c r="N430" s="33"/>
      <c r="O430" s="62"/>
      <c r="P430" s="34" t="str">
        <f t="shared" si="3"/>
        <v/>
      </c>
    </row>
    <row r="431" ht="22.5" customHeight="1">
      <c r="A431" s="37"/>
      <c r="B431" s="37" t="str">
        <f>'Master Schedule'!B431</f>
        <v/>
      </c>
      <c r="C431" s="39"/>
      <c r="D431" s="40" t="str">
        <f t="shared" si="1"/>
        <v>Saturday</v>
      </c>
      <c r="E431" s="41"/>
      <c r="F431" s="38"/>
      <c r="G431" s="38"/>
      <c r="H431" s="41"/>
      <c r="I431" s="38"/>
      <c r="J431" s="38"/>
      <c r="K431" s="35"/>
      <c r="L431" s="35"/>
      <c r="M431" s="35"/>
      <c r="N431" s="36"/>
      <c r="O431" s="62"/>
      <c r="P431" s="34" t="str">
        <f t="shared" si="3"/>
        <v/>
      </c>
    </row>
    <row r="432" ht="22.5" customHeight="1">
      <c r="A432" s="37"/>
      <c r="B432" s="37" t="str">
        <f>'Master Schedule'!B432</f>
        <v/>
      </c>
      <c r="C432" s="39"/>
      <c r="D432" s="40" t="str">
        <f t="shared" si="1"/>
        <v>Saturday</v>
      </c>
      <c r="E432" s="41"/>
      <c r="F432" s="38"/>
      <c r="G432" s="38"/>
      <c r="H432" s="41"/>
      <c r="I432" s="38"/>
      <c r="J432" s="38"/>
      <c r="K432" s="32"/>
      <c r="L432" s="32"/>
      <c r="M432" s="32"/>
      <c r="N432" s="33"/>
      <c r="O432" s="62"/>
      <c r="P432" s="34" t="str">
        <f t="shared" si="3"/>
        <v/>
      </c>
    </row>
    <row r="433" ht="22.5" customHeight="1">
      <c r="A433" s="37"/>
      <c r="B433" s="37" t="str">
        <f>'Master Schedule'!B433</f>
        <v/>
      </c>
      <c r="C433" s="39"/>
      <c r="D433" s="40" t="str">
        <f t="shared" si="1"/>
        <v>Saturday</v>
      </c>
      <c r="E433" s="41"/>
      <c r="F433" s="38"/>
      <c r="G433" s="38"/>
      <c r="H433" s="41"/>
      <c r="I433" s="38"/>
      <c r="J433" s="38"/>
      <c r="K433" s="35"/>
      <c r="L433" s="35"/>
      <c r="M433" s="35"/>
      <c r="N433" s="36"/>
      <c r="O433" s="62"/>
      <c r="P433" s="34" t="str">
        <f t="shared" si="3"/>
        <v/>
      </c>
    </row>
    <row r="434" ht="22.5" customHeight="1">
      <c r="A434" s="37"/>
      <c r="B434" s="37" t="str">
        <f>'Master Schedule'!B434</f>
        <v/>
      </c>
      <c r="C434" s="39"/>
      <c r="D434" s="40" t="str">
        <f t="shared" si="1"/>
        <v>Saturday</v>
      </c>
      <c r="E434" s="41"/>
      <c r="F434" s="38"/>
      <c r="G434" s="38"/>
      <c r="H434" s="41"/>
      <c r="I434" s="38"/>
      <c r="J434" s="38"/>
      <c r="K434" s="32"/>
      <c r="L434" s="32"/>
      <c r="M434" s="32"/>
      <c r="N434" s="33"/>
      <c r="O434" s="62"/>
      <c r="P434" s="34" t="str">
        <f t="shared" si="3"/>
        <v/>
      </c>
    </row>
    <row r="435" ht="22.5" customHeight="1">
      <c r="A435" s="37"/>
      <c r="B435" s="37" t="str">
        <f>'Master Schedule'!B435</f>
        <v/>
      </c>
      <c r="C435" s="39"/>
      <c r="D435" s="40" t="str">
        <f t="shared" si="1"/>
        <v>Saturday</v>
      </c>
      <c r="E435" s="41"/>
      <c r="F435" s="38"/>
      <c r="G435" s="38"/>
      <c r="H435" s="41"/>
      <c r="I435" s="38"/>
      <c r="J435" s="38"/>
      <c r="K435" s="35"/>
      <c r="L435" s="35"/>
      <c r="M435" s="35"/>
      <c r="N435" s="36"/>
      <c r="O435" s="62"/>
      <c r="P435" s="34" t="str">
        <f t="shared" si="3"/>
        <v/>
      </c>
    </row>
    <row r="436" ht="22.5" customHeight="1">
      <c r="A436" s="37"/>
      <c r="B436" s="37" t="str">
        <f>'Master Schedule'!B436</f>
        <v/>
      </c>
      <c r="C436" s="39"/>
      <c r="D436" s="40" t="str">
        <f t="shared" si="1"/>
        <v>Saturday</v>
      </c>
      <c r="E436" s="41"/>
      <c r="F436" s="38"/>
      <c r="G436" s="38"/>
      <c r="H436" s="41"/>
      <c r="I436" s="38"/>
      <c r="J436" s="38"/>
      <c r="K436" s="32"/>
      <c r="L436" s="32"/>
      <c r="M436" s="32"/>
      <c r="N436" s="33"/>
      <c r="O436" s="62"/>
      <c r="P436" s="34" t="str">
        <f t="shared" si="3"/>
        <v/>
      </c>
    </row>
    <row r="437" ht="22.5" customHeight="1">
      <c r="A437" s="37"/>
      <c r="B437" s="37" t="str">
        <f>'Master Schedule'!B437</f>
        <v/>
      </c>
      <c r="C437" s="39"/>
      <c r="D437" s="40" t="str">
        <f t="shared" si="1"/>
        <v>Saturday</v>
      </c>
      <c r="E437" s="41"/>
      <c r="F437" s="38"/>
      <c r="G437" s="38"/>
      <c r="H437" s="41"/>
      <c r="I437" s="38"/>
      <c r="J437" s="38"/>
      <c r="K437" s="35"/>
      <c r="L437" s="35"/>
      <c r="M437" s="35"/>
      <c r="N437" s="36"/>
      <c r="O437" s="62"/>
      <c r="P437" s="34" t="str">
        <f t="shared" si="3"/>
        <v/>
      </c>
    </row>
    <row r="438" ht="22.5" customHeight="1">
      <c r="A438" s="37"/>
      <c r="B438" s="37" t="str">
        <f>'Master Schedule'!B438</f>
        <v/>
      </c>
      <c r="C438" s="39"/>
      <c r="D438" s="40" t="str">
        <f t="shared" si="1"/>
        <v>Saturday</v>
      </c>
      <c r="E438" s="41"/>
      <c r="F438" s="38"/>
      <c r="G438" s="38"/>
      <c r="H438" s="41"/>
      <c r="I438" s="38"/>
      <c r="J438" s="38"/>
      <c r="K438" s="32"/>
      <c r="L438" s="32"/>
      <c r="M438" s="32"/>
      <c r="N438" s="33"/>
      <c r="O438" s="62"/>
      <c r="P438" s="34" t="str">
        <f t="shared" si="3"/>
        <v/>
      </c>
    </row>
    <row r="439" ht="22.5" customHeight="1">
      <c r="A439" s="37"/>
      <c r="B439" s="37" t="str">
        <f>'Master Schedule'!B439</f>
        <v/>
      </c>
      <c r="C439" s="39"/>
      <c r="D439" s="40" t="str">
        <f t="shared" si="1"/>
        <v>Saturday</v>
      </c>
      <c r="E439" s="41"/>
      <c r="F439" s="38"/>
      <c r="G439" s="38"/>
      <c r="H439" s="41"/>
      <c r="I439" s="38"/>
      <c r="J439" s="38"/>
      <c r="K439" s="35"/>
      <c r="L439" s="35"/>
      <c r="M439" s="35"/>
      <c r="N439" s="36"/>
      <c r="O439" s="62"/>
      <c r="P439" s="34" t="str">
        <f t="shared" si="3"/>
        <v/>
      </c>
    </row>
    <row r="440" ht="22.5" customHeight="1">
      <c r="A440" s="37"/>
      <c r="B440" s="37" t="str">
        <f>'Master Schedule'!B440</f>
        <v/>
      </c>
      <c r="C440" s="39"/>
      <c r="D440" s="40" t="str">
        <f t="shared" si="1"/>
        <v>Saturday</v>
      </c>
      <c r="E440" s="41"/>
      <c r="F440" s="38"/>
      <c r="G440" s="38"/>
      <c r="H440" s="41"/>
      <c r="I440" s="38"/>
      <c r="J440" s="38"/>
      <c r="K440" s="32"/>
      <c r="L440" s="32"/>
      <c r="M440" s="32"/>
      <c r="N440" s="33"/>
      <c r="O440" s="62"/>
      <c r="P440" s="34" t="str">
        <f t="shared" si="3"/>
        <v/>
      </c>
    </row>
    <row r="441" ht="22.5" customHeight="1">
      <c r="A441" s="37"/>
      <c r="B441" s="37" t="str">
        <f>'Master Schedule'!B441</f>
        <v/>
      </c>
      <c r="C441" s="39"/>
      <c r="D441" s="40" t="str">
        <f t="shared" si="1"/>
        <v>Saturday</v>
      </c>
      <c r="E441" s="41"/>
      <c r="F441" s="38"/>
      <c r="G441" s="38"/>
      <c r="H441" s="41"/>
      <c r="I441" s="38"/>
      <c r="J441" s="38"/>
      <c r="K441" s="35"/>
      <c r="L441" s="35"/>
      <c r="M441" s="35"/>
      <c r="N441" s="36"/>
      <c r="O441" s="62"/>
      <c r="P441" s="34" t="str">
        <f t="shared" si="3"/>
        <v/>
      </c>
    </row>
    <row r="442" ht="22.5" customHeight="1">
      <c r="A442" s="37"/>
      <c r="B442" s="37" t="str">
        <f>'Master Schedule'!B442</f>
        <v/>
      </c>
      <c r="C442" s="39"/>
      <c r="D442" s="40" t="str">
        <f t="shared" si="1"/>
        <v>Saturday</v>
      </c>
      <c r="E442" s="41"/>
      <c r="F442" s="38"/>
      <c r="G442" s="38"/>
      <c r="H442" s="41"/>
      <c r="I442" s="38"/>
      <c r="J442" s="38"/>
      <c r="K442" s="32"/>
      <c r="L442" s="32"/>
      <c r="M442" s="32"/>
      <c r="N442" s="33"/>
      <c r="O442" s="62"/>
      <c r="P442" s="34" t="str">
        <f t="shared" si="3"/>
        <v/>
      </c>
    </row>
    <row r="443" ht="22.5" customHeight="1">
      <c r="A443" s="37"/>
      <c r="B443" s="37" t="str">
        <f>'Master Schedule'!B443</f>
        <v/>
      </c>
      <c r="C443" s="39"/>
      <c r="D443" s="40" t="str">
        <f t="shared" si="1"/>
        <v>Saturday</v>
      </c>
      <c r="E443" s="41"/>
      <c r="F443" s="38"/>
      <c r="G443" s="38"/>
      <c r="H443" s="41"/>
      <c r="I443" s="38"/>
      <c r="J443" s="38"/>
      <c r="K443" s="35"/>
      <c r="L443" s="35"/>
      <c r="M443" s="35"/>
      <c r="N443" s="36"/>
      <c r="O443" s="62"/>
      <c r="P443" s="34" t="str">
        <f t="shared" si="3"/>
        <v/>
      </c>
    </row>
    <row r="444" ht="22.5" customHeight="1">
      <c r="A444" s="37"/>
      <c r="B444" s="37" t="str">
        <f>'Master Schedule'!B444</f>
        <v/>
      </c>
      <c r="C444" s="39"/>
      <c r="D444" s="40" t="str">
        <f t="shared" si="1"/>
        <v>Saturday</v>
      </c>
      <c r="E444" s="41"/>
      <c r="F444" s="38"/>
      <c r="G444" s="38"/>
      <c r="H444" s="41"/>
      <c r="I444" s="38"/>
      <c r="J444" s="38"/>
      <c r="K444" s="32"/>
      <c r="L444" s="32"/>
      <c r="M444" s="32"/>
      <c r="N444" s="33"/>
      <c r="O444" s="62"/>
      <c r="P444" s="34" t="str">
        <f t="shared" si="3"/>
        <v/>
      </c>
    </row>
    <row r="445" ht="22.5" customHeight="1">
      <c r="A445" s="37"/>
      <c r="B445" s="37" t="str">
        <f>'Master Schedule'!B445</f>
        <v/>
      </c>
      <c r="C445" s="39"/>
      <c r="D445" s="40" t="str">
        <f t="shared" si="1"/>
        <v>Saturday</v>
      </c>
      <c r="E445" s="41"/>
      <c r="F445" s="38"/>
      <c r="G445" s="38"/>
      <c r="H445" s="41"/>
      <c r="I445" s="38"/>
      <c r="J445" s="38"/>
      <c r="K445" s="35"/>
      <c r="L445" s="35"/>
      <c r="M445" s="35"/>
      <c r="N445" s="36"/>
      <c r="O445" s="62"/>
      <c r="P445" s="34" t="str">
        <f t="shared" si="3"/>
        <v/>
      </c>
    </row>
    <row r="446" ht="22.5" customHeight="1">
      <c r="A446" s="37"/>
      <c r="B446" s="37" t="str">
        <f>'Master Schedule'!B446</f>
        <v/>
      </c>
      <c r="C446" s="39"/>
      <c r="D446" s="40" t="str">
        <f t="shared" si="1"/>
        <v>Saturday</v>
      </c>
      <c r="E446" s="41"/>
      <c r="F446" s="38"/>
      <c r="G446" s="38"/>
      <c r="H446" s="41"/>
      <c r="I446" s="38"/>
      <c r="J446" s="38"/>
      <c r="K446" s="32"/>
      <c r="L446" s="32"/>
      <c r="M446" s="32"/>
      <c r="N446" s="33"/>
      <c r="O446" s="62"/>
      <c r="P446" s="34" t="str">
        <f t="shared" si="3"/>
        <v/>
      </c>
    </row>
    <row r="447" ht="22.5" customHeight="1">
      <c r="A447" s="37"/>
      <c r="B447" s="37" t="str">
        <f>'Master Schedule'!B447</f>
        <v/>
      </c>
      <c r="C447" s="39"/>
      <c r="D447" s="40" t="str">
        <f t="shared" si="1"/>
        <v>Saturday</v>
      </c>
      <c r="E447" s="41"/>
      <c r="F447" s="38"/>
      <c r="G447" s="38"/>
      <c r="H447" s="41"/>
      <c r="I447" s="38"/>
      <c r="J447" s="38"/>
      <c r="K447" s="35"/>
      <c r="L447" s="35"/>
      <c r="M447" s="35"/>
      <c r="N447" s="36"/>
      <c r="O447" s="62"/>
      <c r="P447" s="34" t="str">
        <f t="shared" si="3"/>
        <v/>
      </c>
    </row>
    <row r="448" ht="22.5" customHeight="1">
      <c r="A448" s="37"/>
      <c r="B448" s="37" t="str">
        <f>'Master Schedule'!B448</f>
        <v/>
      </c>
      <c r="C448" s="39"/>
      <c r="D448" s="40" t="str">
        <f t="shared" si="1"/>
        <v>Saturday</v>
      </c>
      <c r="E448" s="41"/>
      <c r="F448" s="38"/>
      <c r="G448" s="38"/>
      <c r="H448" s="41"/>
      <c r="I448" s="38"/>
      <c r="J448" s="38"/>
      <c r="K448" s="32"/>
      <c r="L448" s="32"/>
      <c r="M448" s="32"/>
      <c r="N448" s="33"/>
      <c r="O448" s="62"/>
      <c r="P448" s="34" t="str">
        <f t="shared" si="3"/>
        <v/>
      </c>
    </row>
    <row r="449" ht="22.5" customHeight="1">
      <c r="A449" s="37"/>
      <c r="B449" s="37" t="str">
        <f>'Master Schedule'!B449</f>
        <v/>
      </c>
      <c r="C449" s="39"/>
      <c r="D449" s="40" t="str">
        <f t="shared" si="1"/>
        <v>Saturday</v>
      </c>
      <c r="E449" s="41"/>
      <c r="F449" s="38"/>
      <c r="G449" s="38"/>
      <c r="H449" s="41"/>
      <c r="I449" s="38"/>
      <c r="J449" s="38"/>
      <c r="K449" s="35"/>
      <c r="L449" s="35"/>
      <c r="M449" s="35"/>
      <c r="N449" s="36"/>
      <c r="O449" s="62"/>
      <c r="P449" s="34" t="str">
        <f t="shared" si="3"/>
        <v/>
      </c>
    </row>
    <row r="450" ht="22.5" customHeight="1">
      <c r="A450" s="37"/>
      <c r="B450" s="37" t="str">
        <f>'Master Schedule'!B450</f>
        <v/>
      </c>
      <c r="C450" s="39"/>
      <c r="D450" s="40" t="str">
        <f t="shared" si="1"/>
        <v>Saturday</v>
      </c>
      <c r="E450" s="41"/>
      <c r="F450" s="38"/>
      <c r="G450" s="38"/>
      <c r="H450" s="41"/>
      <c r="I450" s="38"/>
      <c r="J450" s="38"/>
      <c r="K450" s="32"/>
      <c r="L450" s="32"/>
      <c r="M450" s="32"/>
      <c r="N450" s="33"/>
      <c r="O450" s="62"/>
      <c r="P450" s="34" t="str">
        <f t="shared" si="3"/>
        <v/>
      </c>
    </row>
    <row r="451" ht="22.5" customHeight="1">
      <c r="A451" s="37"/>
      <c r="B451" s="37" t="str">
        <f>'Master Schedule'!B451</f>
        <v/>
      </c>
      <c r="C451" s="39"/>
      <c r="D451" s="40" t="str">
        <f t="shared" si="1"/>
        <v>Saturday</v>
      </c>
      <c r="E451" s="41"/>
      <c r="F451" s="38"/>
      <c r="G451" s="38"/>
      <c r="H451" s="41"/>
      <c r="I451" s="38"/>
      <c r="J451" s="38"/>
      <c r="K451" s="35"/>
      <c r="L451" s="35"/>
      <c r="M451" s="35"/>
      <c r="N451" s="36"/>
      <c r="O451" s="62"/>
      <c r="P451" s="34" t="str">
        <f t="shared" si="3"/>
        <v/>
      </c>
    </row>
    <row r="452" ht="22.5" customHeight="1">
      <c r="A452" s="37"/>
      <c r="B452" s="37" t="str">
        <f>'Master Schedule'!B452</f>
        <v/>
      </c>
      <c r="C452" s="39"/>
      <c r="D452" s="40" t="str">
        <f t="shared" si="1"/>
        <v>Saturday</v>
      </c>
      <c r="E452" s="41"/>
      <c r="F452" s="38"/>
      <c r="G452" s="38"/>
      <c r="H452" s="41"/>
      <c r="I452" s="38"/>
      <c r="J452" s="38"/>
      <c r="K452" s="32"/>
      <c r="L452" s="32"/>
      <c r="M452" s="32"/>
      <c r="N452" s="33"/>
      <c r="O452" s="62"/>
      <c r="P452" s="34" t="str">
        <f t="shared" si="3"/>
        <v/>
      </c>
    </row>
    <row r="453" ht="22.5" customHeight="1">
      <c r="A453" s="37"/>
      <c r="B453" s="37" t="str">
        <f>'Master Schedule'!B453</f>
        <v/>
      </c>
      <c r="C453" s="39"/>
      <c r="D453" s="40" t="str">
        <f t="shared" si="1"/>
        <v>Saturday</v>
      </c>
      <c r="E453" s="41"/>
      <c r="F453" s="38"/>
      <c r="G453" s="38"/>
      <c r="H453" s="41"/>
      <c r="I453" s="38"/>
      <c r="J453" s="38"/>
      <c r="K453" s="35"/>
      <c r="L453" s="35"/>
      <c r="M453" s="35"/>
      <c r="N453" s="36"/>
      <c r="O453" s="62"/>
      <c r="P453" s="34" t="str">
        <f t="shared" si="3"/>
        <v/>
      </c>
    </row>
    <row r="454" ht="22.5" customHeight="1">
      <c r="A454" s="37"/>
      <c r="B454" s="37" t="str">
        <f>'Master Schedule'!B454</f>
        <v/>
      </c>
      <c r="C454" s="39"/>
      <c r="D454" s="40" t="str">
        <f t="shared" si="1"/>
        <v>Saturday</v>
      </c>
      <c r="E454" s="41"/>
      <c r="F454" s="38"/>
      <c r="G454" s="38"/>
      <c r="H454" s="41"/>
      <c r="I454" s="38"/>
      <c r="J454" s="38"/>
      <c r="K454" s="32"/>
      <c r="L454" s="32"/>
      <c r="M454" s="32"/>
      <c r="N454" s="33"/>
      <c r="O454" s="62"/>
      <c r="P454" s="34" t="str">
        <f t="shared" si="3"/>
        <v/>
      </c>
    </row>
    <row r="455" ht="22.5" customHeight="1">
      <c r="A455" s="37"/>
      <c r="B455" s="37" t="str">
        <f>'Master Schedule'!B455</f>
        <v/>
      </c>
      <c r="C455" s="39"/>
      <c r="D455" s="40" t="str">
        <f t="shared" si="1"/>
        <v>Saturday</v>
      </c>
      <c r="E455" s="41"/>
      <c r="F455" s="38"/>
      <c r="G455" s="38"/>
      <c r="H455" s="41"/>
      <c r="I455" s="38"/>
      <c r="J455" s="38"/>
      <c r="K455" s="35"/>
      <c r="L455" s="35"/>
      <c r="M455" s="35"/>
      <c r="N455" s="36"/>
      <c r="O455" s="62"/>
      <c r="P455" s="34" t="str">
        <f t="shared" si="3"/>
        <v/>
      </c>
    </row>
    <row r="456" ht="22.5" customHeight="1">
      <c r="A456" s="37"/>
      <c r="B456" s="37" t="str">
        <f>'Master Schedule'!B456</f>
        <v/>
      </c>
      <c r="C456" s="39"/>
      <c r="D456" s="40" t="str">
        <f t="shared" si="1"/>
        <v>Saturday</v>
      </c>
      <c r="E456" s="41"/>
      <c r="F456" s="38"/>
      <c r="G456" s="38"/>
      <c r="H456" s="41"/>
      <c r="I456" s="38"/>
      <c r="J456" s="38"/>
      <c r="K456" s="32"/>
      <c r="L456" s="32"/>
      <c r="M456" s="32"/>
      <c r="N456" s="33"/>
      <c r="O456" s="62"/>
      <c r="P456" s="34" t="str">
        <f t="shared" si="3"/>
        <v/>
      </c>
    </row>
    <row r="457" ht="22.5" customHeight="1">
      <c r="A457" s="37"/>
      <c r="B457" s="37" t="str">
        <f>'Master Schedule'!B457</f>
        <v/>
      </c>
      <c r="C457" s="39"/>
      <c r="D457" s="40" t="str">
        <f t="shared" si="1"/>
        <v>Saturday</v>
      </c>
      <c r="E457" s="41"/>
      <c r="F457" s="38"/>
      <c r="G457" s="38"/>
      <c r="H457" s="41"/>
      <c r="I457" s="38"/>
      <c r="J457" s="38"/>
      <c r="K457" s="35"/>
      <c r="L457" s="35"/>
      <c r="M457" s="35"/>
      <c r="N457" s="36"/>
      <c r="O457" s="62"/>
      <c r="P457" s="34" t="str">
        <f t="shared" si="3"/>
        <v/>
      </c>
    </row>
    <row r="458" ht="22.5" customHeight="1">
      <c r="A458" s="37"/>
      <c r="B458" s="37" t="str">
        <f>'Master Schedule'!B458</f>
        <v/>
      </c>
      <c r="C458" s="39"/>
      <c r="D458" s="40" t="str">
        <f t="shared" si="1"/>
        <v>Saturday</v>
      </c>
      <c r="E458" s="41"/>
      <c r="F458" s="38"/>
      <c r="G458" s="38"/>
      <c r="H458" s="41"/>
      <c r="I458" s="38"/>
      <c r="J458" s="38"/>
      <c r="K458" s="32"/>
      <c r="L458" s="32"/>
      <c r="M458" s="32"/>
      <c r="N458" s="33"/>
      <c r="O458" s="62"/>
      <c r="P458" s="34" t="str">
        <f t="shared" si="3"/>
        <v/>
      </c>
    </row>
    <row r="459" ht="22.5" customHeight="1">
      <c r="A459" s="37"/>
      <c r="B459" s="37" t="str">
        <f>'Master Schedule'!B459</f>
        <v/>
      </c>
      <c r="C459" s="39"/>
      <c r="D459" s="40" t="str">
        <f t="shared" si="1"/>
        <v>Saturday</v>
      </c>
      <c r="E459" s="41"/>
      <c r="F459" s="38"/>
      <c r="G459" s="38"/>
      <c r="H459" s="41"/>
      <c r="I459" s="38"/>
      <c r="J459" s="38"/>
      <c r="K459" s="35"/>
      <c r="L459" s="35"/>
      <c r="M459" s="35"/>
      <c r="N459" s="36"/>
      <c r="O459" s="62"/>
      <c r="P459" s="34" t="str">
        <f t="shared" si="3"/>
        <v/>
      </c>
    </row>
    <row r="460" ht="22.5" customHeight="1">
      <c r="A460" s="37"/>
      <c r="B460" s="37" t="str">
        <f>'Master Schedule'!B460</f>
        <v/>
      </c>
      <c r="C460" s="39"/>
      <c r="D460" s="40" t="str">
        <f t="shared" si="1"/>
        <v>Saturday</v>
      </c>
      <c r="E460" s="41"/>
      <c r="F460" s="38"/>
      <c r="G460" s="38"/>
      <c r="H460" s="41"/>
      <c r="I460" s="38"/>
      <c r="J460" s="38"/>
      <c r="K460" s="32"/>
      <c r="L460" s="32"/>
      <c r="M460" s="32"/>
      <c r="N460" s="33"/>
      <c r="O460" s="62"/>
      <c r="P460" s="34" t="str">
        <f t="shared" si="3"/>
        <v/>
      </c>
    </row>
    <row r="461" ht="22.5" customHeight="1">
      <c r="A461" s="37"/>
      <c r="B461" s="37" t="str">
        <f>'Master Schedule'!B461</f>
        <v/>
      </c>
      <c r="C461" s="39"/>
      <c r="D461" s="40" t="str">
        <f t="shared" si="1"/>
        <v>Saturday</v>
      </c>
      <c r="E461" s="41"/>
      <c r="F461" s="38"/>
      <c r="G461" s="38"/>
      <c r="H461" s="41"/>
      <c r="I461" s="38"/>
      <c r="J461" s="38"/>
      <c r="K461" s="35"/>
      <c r="L461" s="35"/>
      <c r="M461" s="35"/>
      <c r="N461" s="36"/>
      <c r="O461" s="62"/>
      <c r="P461" s="34" t="str">
        <f t="shared" si="3"/>
        <v/>
      </c>
    </row>
    <row r="462" ht="22.5" customHeight="1">
      <c r="A462" s="37"/>
      <c r="B462" s="37" t="str">
        <f>'Master Schedule'!B462</f>
        <v/>
      </c>
      <c r="C462" s="39"/>
      <c r="D462" s="40" t="str">
        <f t="shared" si="1"/>
        <v>Saturday</v>
      </c>
      <c r="E462" s="41"/>
      <c r="F462" s="38"/>
      <c r="G462" s="38"/>
      <c r="H462" s="41"/>
      <c r="I462" s="38"/>
      <c r="J462" s="38"/>
      <c r="K462" s="32"/>
      <c r="L462" s="32"/>
      <c r="M462" s="32"/>
      <c r="N462" s="33"/>
      <c r="O462" s="62"/>
      <c r="P462" s="34" t="str">
        <f t="shared" si="3"/>
        <v/>
      </c>
    </row>
    <row r="463" ht="22.5" customHeight="1">
      <c r="A463" s="37"/>
      <c r="B463" s="37" t="str">
        <f>'Master Schedule'!B463</f>
        <v/>
      </c>
      <c r="C463" s="39"/>
      <c r="D463" s="40" t="str">
        <f t="shared" si="1"/>
        <v>Saturday</v>
      </c>
      <c r="E463" s="41"/>
      <c r="F463" s="38"/>
      <c r="G463" s="38"/>
      <c r="H463" s="41"/>
      <c r="I463" s="38"/>
      <c r="J463" s="38"/>
      <c r="K463" s="35"/>
      <c r="L463" s="35"/>
      <c r="M463" s="35"/>
      <c r="N463" s="36"/>
      <c r="O463" s="62"/>
      <c r="P463" s="34" t="str">
        <f t="shared" si="3"/>
        <v/>
      </c>
    </row>
    <row r="464" ht="22.5" customHeight="1">
      <c r="A464" s="37"/>
      <c r="B464" s="37" t="str">
        <f>'Master Schedule'!B464</f>
        <v/>
      </c>
      <c r="C464" s="39"/>
      <c r="D464" s="40" t="str">
        <f t="shared" si="1"/>
        <v>Saturday</v>
      </c>
      <c r="E464" s="41"/>
      <c r="F464" s="38"/>
      <c r="G464" s="38"/>
      <c r="H464" s="41"/>
      <c r="I464" s="38"/>
      <c r="J464" s="38"/>
      <c r="K464" s="32"/>
      <c r="L464" s="32"/>
      <c r="M464" s="32"/>
      <c r="N464" s="33"/>
      <c r="O464" s="62"/>
      <c r="P464" s="34" t="str">
        <f t="shared" si="3"/>
        <v/>
      </c>
    </row>
    <row r="465" ht="22.5" customHeight="1">
      <c r="A465" s="37"/>
      <c r="B465" s="37" t="str">
        <f>'Master Schedule'!B465</f>
        <v/>
      </c>
      <c r="C465" s="39"/>
      <c r="D465" s="40" t="str">
        <f t="shared" si="1"/>
        <v>Saturday</v>
      </c>
      <c r="E465" s="41"/>
      <c r="F465" s="38"/>
      <c r="G465" s="38"/>
      <c r="H465" s="41"/>
      <c r="I465" s="38"/>
      <c r="J465" s="38"/>
      <c r="K465" s="35"/>
      <c r="L465" s="35"/>
      <c r="M465" s="35"/>
      <c r="N465" s="36"/>
      <c r="O465" s="62"/>
      <c r="P465" s="34" t="str">
        <f t="shared" si="3"/>
        <v/>
      </c>
    </row>
    <row r="466" ht="22.5" customHeight="1">
      <c r="A466" s="37"/>
      <c r="B466" s="37" t="str">
        <f>'Master Schedule'!B466</f>
        <v/>
      </c>
      <c r="C466" s="39"/>
      <c r="D466" s="40" t="str">
        <f t="shared" si="1"/>
        <v>Saturday</v>
      </c>
      <c r="E466" s="41"/>
      <c r="F466" s="38"/>
      <c r="G466" s="38"/>
      <c r="H466" s="41"/>
      <c r="I466" s="38"/>
      <c r="J466" s="38"/>
      <c r="K466" s="32"/>
      <c r="L466" s="32"/>
      <c r="M466" s="32"/>
      <c r="N466" s="33"/>
      <c r="O466" s="62"/>
      <c r="P466" s="34" t="str">
        <f t="shared" si="3"/>
        <v/>
      </c>
    </row>
    <row r="467" ht="22.5" customHeight="1">
      <c r="A467" s="37"/>
      <c r="B467" s="37" t="str">
        <f>'Master Schedule'!B467</f>
        <v/>
      </c>
      <c r="C467" s="39"/>
      <c r="D467" s="40" t="str">
        <f t="shared" si="1"/>
        <v>Saturday</v>
      </c>
      <c r="E467" s="41"/>
      <c r="F467" s="38"/>
      <c r="G467" s="38"/>
      <c r="H467" s="41"/>
      <c r="I467" s="38"/>
      <c r="J467" s="38"/>
      <c r="K467" s="35"/>
      <c r="L467" s="35"/>
      <c r="M467" s="35"/>
      <c r="N467" s="36"/>
      <c r="O467" s="62"/>
      <c r="P467" s="34" t="str">
        <f t="shared" si="3"/>
        <v/>
      </c>
    </row>
    <row r="468" ht="22.5" customHeight="1">
      <c r="A468" s="37"/>
      <c r="B468" s="37" t="str">
        <f>'Master Schedule'!B468</f>
        <v/>
      </c>
      <c r="C468" s="39"/>
      <c r="D468" s="40" t="str">
        <f t="shared" si="1"/>
        <v>Saturday</v>
      </c>
      <c r="E468" s="41"/>
      <c r="F468" s="38"/>
      <c r="G468" s="38"/>
      <c r="H468" s="41"/>
      <c r="I468" s="38"/>
      <c r="J468" s="38"/>
      <c r="K468" s="32"/>
      <c r="L468" s="32"/>
      <c r="M468" s="32"/>
      <c r="N468" s="33"/>
      <c r="O468" s="62"/>
      <c r="P468" s="34" t="str">
        <f t="shared" si="3"/>
        <v/>
      </c>
    </row>
    <row r="469" ht="22.5" customHeight="1">
      <c r="A469" s="37"/>
      <c r="B469" s="37" t="str">
        <f>'Master Schedule'!B469</f>
        <v/>
      </c>
      <c r="C469" s="39"/>
      <c r="D469" s="40" t="str">
        <f t="shared" si="1"/>
        <v>Saturday</v>
      </c>
      <c r="E469" s="41"/>
      <c r="F469" s="38"/>
      <c r="G469" s="38"/>
      <c r="H469" s="41"/>
      <c r="I469" s="38"/>
      <c r="J469" s="38"/>
      <c r="K469" s="35"/>
      <c r="L469" s="35"/>
      <c r="M469" s="35"/>
      <c r="N469" s="36"/>
      <c r="O469" s="62"/>
      <c r="P469" s="34" t="str">
        <f t="shared" si="3"/>
        <v/>
      </c>
    </row>
    <row r="470" ht="22.5" customHeight="1">
      <c r="A470" s="37"/>
      <c r="B470" s="37" t="str">
        <f>'Master Schedule'!B470</f>
        <v/>
      </c>
      <c r="C470" s="39"/>
      <c r="D470" s="40" t="str">
        <f t="shared" si="1"/>
        <v>Saturday</v>
      </c>
      <c r="E470" s="41"/>
      <c r="F470" s="38"/>
      <c r="G470" s="38"/>
      <c r="H470" s="41"/>
      <c r="I470" s="38"/>
      <c r="J470" s="38"/>
      <c r="K470" s="32"/>
      <c r="L470" s="32"/>
      <c r="M470" s="32"/>
      <c r="N470" s="33"/>
      <c r="O470" s="62"/>
      <c r="P470" s="34" t="str">
        <f t="shared" si="3"/>
        <v/>
      </c>
    </row>
    <row r="471" ht="22.5" customHeight="1">
      <c r="A471" s="37"/>
      <c r="B471" s="37" t="str">
        <f>'Master Schedule'!B471</f>
        <v/>
      </c>
      <c r="C471" s="39"/>
      <c r="D471" s="40" t="str">
        <f t="shared" si="1"/>
        <v>Saturday</v>
      </c>
      <c r="E471" s="41"/>
      <c r="F471" s="38"/>
      <c r="G471" s="38"/>
      <c r="H471" s="41"/>
      <c r="I471" s="38"/>
      <c r="J471" s="38"/>
      <c r="K471" s="35"/>
      <c r="L471" s="35"/>
      <c r="M471" s="35"/>
      <c r="N471" s="36"/>
      <c r="O471" s="62"/>
      <c r="P471" s="34" t="str">
        <f t="shared" si="3"/>
        <v/>
      </c>
    </row>
    <row r="472" ht="22.5" customHeight="1">
      <c r="A472" s="37"/>
      <c r="B472" s="37" t="str">
        <f>'Master Schedule'!B472</f>
        <v/>
      </c>
      <c r="C472" s="39"/>
      <c r="D472" s="40" t="str">
        <f t="shared" si="1"/>
        <v>Saturday</v>
      </c>
      <c r="E472" s="41"/>
      <c r="F472" s="38"/>
      <c r="G472" s="38"/>
      <c r="H472" s="41"/>
      <c r="I472" s="38"/>
      <c r="J472" s="38"/>
      <c r="K472" s="32"/>
      <c r="L472" s="32"/>
      <c r="M472" s="32"/>
      <c r="N472" s="33"/>
      <c r="O472" s="62"/>
      <c r="P472" s="34" t="str">
        <f t="shared" si="3"/>
        <v/>
      </c>
    </row>
    <row r="473" ht="22.5" customHeight="1">
      <c r="A473" s="37"/>
      <c r="B473" s="37" t="str">
        <f>'Master Schedule'!B473</f>
        <v/>
      </c>
      <c r="C473" s="39"/>
      <c r="D473" s="40" t="str">
        <f t="shared" si="1"/>
        <v>Saturday</v>
      </c>
      <c r="E473" s="41"/>
      <c r="F473" s="38"/>
      <c r="G473" s="38"/>
      <c r="H473" s="41"/>
      <c r="I473" s="38"/>
      <c r="J473" s="38"/>
      <c r="K473" s="35"/>
      <c r="L473" s="35"/>
      <c r="M473" s="35"/>
      <c r="N473" s="36"/>
      <c r="O473" s="62"/>
      <c r="P473" s="34" t="str">
        <f t="shared" si="3"/>
        <v/>
      </c>
    </row>
    <row r="474" ht="22.5" customHeight="1">
      <c r="A474" s="37"/>
      <c r="B474" s="37" t="str">
        <f>'Master Schedule'!B474</f>
        <v/>
      </c>
      <c r="C474" s="39"/>
      <c r="D474" s="40" t="str">
        <f t="shared" si="1"/>
        <v>Saturday</v>
      </c>
      <c r="E474" s="41"/>
      <c r="F474" s="38"/>
      <c r="G474" s="38"/>
      <c r="H474" s="41"/>
      <c r="I474" s="38"/>
      <c r="J474" s="38"/>
      <c r="K474" s="32"/>
      <c r="L474" s="32"/>
      <c r="M474" s="32"/>
      <c r="N474" s="33"/>
      <c r="O474" s="62"/>
      <c r="P474" s="34" t="str">
        <f t="shared" si="3"/>
        <v/>
      </c>
    </row>
    <row r="475" ht="22.5" customHeight="1">
      <c r="A475" s="37"/>
      <c r="B475" s="37" t="str">
        <f>'Master Schedule'!B475</f>
        <v/>
      </c>
      <c r="C475" s="39"/>
      <c r="D475" s="40" t="str">
        <f t="shared" si="1"/>
        <v>Saturday</v>
      </c>
      <c r="E475" s="41"/>
      <c r="F475" s="38"/>
      <c r="G475" s="38"/>
      <c r="H475" s="41"/>
      <c r="I475" s="38"/>
      <c r="J475" s="38"/>
      <c r="K475" s="35"/>
      <c r="L475" s="35"/>
      <c r="M475" s="35"/>
      <c r="N475" s="36"/>
      <c r="O475" s="62"/>
      <c r="P475" s="34" t="str">
        <f t="shared" si="3"/>
        <v/>
      </c>
    </row>
    <row r="476" ht="22.5" customHeight="1">
      <c r="A476" s="37"/>
      <c r="B476" s="37" t="str">
        <f>'Master Schedule'!B476</f>
        <v/>
      </c>
      <c r="C476" s="39"/>
      <c r="D476" s="40" t="str">
        <f t="shared" si="1"/>
        <v>Saturday</v>
      </c>
      <c r="E476" s="41"/>
      <c r="F476" s="38"/>
      <c r="G476" s="38"/>
      <c r="H476" s="41"/>
      <c r="I476" s="38"/>
      <c r="J476" s="38"/>
      <c r="K476" s="32"/>
      <c r="L476" s="32"/>
      <c r="M476" s="32"/>
      <c r="N476" s="33"/>
      <c r="O476" s="62"/>
      <c r="P476" s="34" t="str">
        <f t="shared" si="3"/>
        <v/>
      </c>
    </row>
    <row r="477" ht="22.5" customHeight="1">
      <c r="A477" s="37"/>
      <c r="B477" s="37" t="str">
        <f>'Master Schedule'!B477</f>
        <v/>
      </c>
      <c r="C477" s="39"/>
      <c r="D477" s="40" t="str">
        <f t="shared" si="1"/>
        <v>Saturday</v>
      </c>
      <c r="E477" s="41"/>
      <c r="F477" s="38"/>
      <c r="G477" s="38"/>
      <c r="H477" s="41"/>
      <c r="I477" s="38"/>
      <c r="J477" s="38"/>
      <c r="K477" s="35"/>
      <c r="L477" s="35"/>
      <c r="M477" s="35"/>
      <c r="N477" s="36"/>
      <c r="O477" s="62"/>
      <c r="P477" s="34" t="str">
        <f t="shared" si="3"/>
        <v/>
      </c>
    </row>
    <row r="478" ht="22.5" customHeight="1">
      <c r="A478" s="37"/>
      <c r="B478" s="37" t="str">
        <f>'Master Schedule'!B478</f>
        <v/>
      </c>
      <c r="C478" s="39"/>
      <c r="D478" s="40" t="str">
        <f t="shared" si="1"/>
        <v>Saturday</v>
      </c>
      <c r="E478" s="41"/>
      <c r="F478" s="38"/>
      <c r="G478" s="38"/>
      <c r="H478" s="41"/>
      <c r="I478" s="38"/>
      <c r="J478" s="38"/>
      <c r="K478" s="32"/>
      <c r="L478" s="32"/>
      <c r="M478" s="32"/>
      <c r="N478" s="33"/>
      <c r="O478" s="62"/>
      <c r="P478" s="34" t="str">
        <f t="shared" si="3"/>
        <v/>
      </c>
    </row>
    <row r="479" ht="22.5" customHeight="1">
      <c r="A479" s="37"/>
      <c r="B479" s="37" t="str">
        <f>'Master Schedule'!B479</f>
        <v/>
      </c>
      <c r="C479" s="39"/>
      <c r="D479" s="40" t="str">
        <f t="shared" si="1"/>
        <v>Saturday</v>
      </c>
      <c r="E479" s="41"/>
      <c r="F479" s="38"/>
      <c r="G479" s="38"/>
      <c r="H479" s="41"/>
      <c r="I479" s="38"/>
      <c r="J479" s="38"/>
      <c r="K479" s="35"/>
      <c r="L479" s="35"/>
      <c r="M479" s="35"/>
      <c r="N479" s="36"/>
      <c r="O479" s="62"/>
      <c r="P479" s="34" t="str">
        <f t="shared" si="3"/>
        <v/>
      </c>
    </row>
    <row r="480" ht="22.5" customHeight="1">
      <c r="A480" s="37"/>
      <c r="B480" s="37" t="str">
        <f>'Master Schedule'!B480</f>
        <v/>
      </c>
      <c r="C480" s="39"/>
      <c r="D480" s="40" t="str">
        <f t="shared" si="1"/>
        <v>Saturday</v>
      </c>
      <c r="E480" s="41"/>
      <c r="F480" s="38"/>
      <c r="G480" s="38"/>
      <c r="H480" s="41"/>
      <c r="I480" s="38"/>
      <c r="J480" s="38"/>
      <c r="K480" s="32"/>
      <c r="L480" s="32"/>
      <c r="M480" s="32"/>
      <c r="N480" s="33"/>
      <c r="O480" s="62"/>
      <c r="P480" s="34" t="str">
        <f t="shared" si="3"/>
        <v/>
      </c>
    </row>
    <row r="481" ht="22.5" customHeight="1">
      <c r="A481" s="37"/>
      <c r="B481" s="37" t="str">
        <f>'Master Schedule'!B481</f>
        <v/>
      </c>
      <c r="C481" s="39"/>
      <c r="D481" s="40" t="str">
        <f t="shared" si="1"/>
        <v>Saturday</v>
      </c>
      <c r="E481" s="41"/>
      <c r="F481" s="38"/>
      <c r="G481" s="38"/>
      <c r="H481" s="41"/>
      <c r="I481" s="38"/>
      <c r="J481" s="38"/>
      <c r="K481" s="35"/>
      <c r="L481" s="35"/>
      <c r="M481" s="35"/>
      <c r="N481" s="36"/>
      <c r="O481" s="62"/>
      <c r="P481" s="34" t="str">
        <f t="shared" si="3"/>
        <v/>
      </c>
    </row>
    <row r="482" ht="22.5" customHeight="1">
      <c r="A482" s="37"/>
      <c r="B482" s="37" t="str">
        <f>'Master Schedule'!B482</f>
        <v/>
      </c>
      <c r="C482" s="39"/>
      <c r="D482" s="40" t="str">
        <f t="shared" si="1"/>
        <v>Saturday</v>
      </c>
      <c r="E482" s="41"/>
      <c r="F482" s="38"/>
      <c r="G482" s="38"/>
      <c r="H482" s="41"/>
      <c r="I482" s="38"/>
      <c r="J482" s="38"/>
      <c r="K482" s="32"/>
      <c r="L482" s="32"/>
      <c r="M482" s="32"/>
      <c r="N482" s="33"/>
      <c r="O482" s="62"/>
      <c r="P482" s="34" t="str">
        <f t="shared" si="3"/>
        <v/>
      </c>
    </row>
    <row r="483" ht="22.5" customHeight="1">
      <c r="A483" s="37"/>
      <c r="B483" s="37" t="str">
        <f>'Master Schedule'!B483</f>
        <v/>
      </c>
      <c r="C483" s="39"/>
      <c r="D483" s="40" t="str">
        <f t="shared" si="1"/>
        <v>Saturday</v>
      </c>
      <c r="E483" s="41"/>
      <c r="F483" s="38"/>
      <c r="G483" s="38"/>
      <c r="H483" s="41"/>
      <c r="I483" s="38"/>
      <c r="J483" s="38"/>
      <c r="K483" s="35"/>
      <c r="L483" s="35"/>
      <c r="M483" s="35"/>
      <c r="N483" s="36"/>
      <c r="O483" s="62"/>
      <c r="P483" s="34" t="str">
        <f t="shared" si="3"/>
        <v/>
      </c>
    </row>
    <row r="484" ht="22.5" customHeight="1">
      <c r="A484" s="37"/>
      <c r="B484" s="37" t="str">
        <f>'Master Schedule'!B484</f>
        <v/>
      </c>
      <c r="C484" s="39"/>
      <c r="D484" s="40" t="str">
        <f t="shared" si="1"/>
        <v>Saturday</v>
      </c>
      <c r="E484" s="41"/>
      <c r="F484" s="38"/>
      <c r="G484" s="38"/>
      <c r="H484" s="41"/>
      <c r="I484" s="38"/>
      <c r="J484" s="38"/>
      <c r="K484" s="32"/>
      <c r="L484" s="32"/>
      <c r="M484" s="32"/>
      <c r="N484" s="33"/>
      <c r="O484" s="62"/>
      <c r="P484" s="34" t="str">
        <f t="shared" si="3"/>
        <v/>
      </c>
    </row>
    <row r="485" ht="22.5" customHeight="1">
      <c r="A485" s="37"/>
      <c r="B485" s="37" t="str">
        <f>'Master Schedule'!B485</f>
        <v/>
      </c>
      <c r="C485" s="39"/>
      <c r="D485" s="40" t="str">
        <f t="shared" si="1"/>
        <v>Saturday</v>
      </c>
      <c r="E485" s="41"/>
      <c r="F485" s="38"/>
      <c r="G485" s="38"/>
      <c r="H485" s="41"/>
      <c r="I485" s="38"/>
      <c r="J485" s="38"/>
      <c r="K485" s="35"/>
      <c r="L485" s="35"/>
      <c r="M485" s="35"/>
      <c r="N485" s="36"/>
      <c r="O485" s="62"/>
      <c r="P485" s="34" t="str">
        <f t="shared" si="3"/>
        <v/>
      </c>
    </row>
    <row r="486" ht="22.5" customHeight="1">
      <c r="A486" s="37"/>
      <c r="B486" s="37" t="str">
        <f>'Master Schedule'!B486</f>
        <v/>
      </c>
      <c r="C486" s="39"/>
      <c r="D486" s="40" t="str">
        <f t="shared" si="1"/>
        <v>Saturday</v>
      </c>
      <c r="E486" s="41"/>
      <c r="F486" s="38"/>
      <c r="G486" s="38"/>
      <c r="H486" s="41"/>
      <c r="I486" s="38"/>
      <c r="J486" s="38"/>
      <c r="K486" s="32"/>
      <c r="L486" s="32"/>
      <c r="M486" s="32"/>
      <c r="N486" s="33"/>
      <c r="O486" s="62"/>
      <c r="P486" s="34" t="str">
        <f t="shared" si="3"/>
        <v/>
      </c>
    </row>
    <row r="487" ht="22.5" customHeight="1">
      <c r="A487" s="37"/>
      <c r="B487" s="37" t="str">
        <f>'Master Schedule'!B487</f>
        <v/>
      </c>
      <c r="C487" s="39"/>
      <c r="D487" s="40" t="str">
        <f t="shared" si="1"/>
        <v>Saturday</v>
      </c>
      <c r="E487" s="41"/>
      <c r="F487" s="38"/>
      <c r="G487" s="38"/>
      <c r="H487" s="41"/>
      <c r="I487" s="38"/>
      <c r="J487" s="38"/>
      <c r="K487" s="35"/>
      <c r="L487" s="35"/>
      <c r="M487" s="35"/>
      <c r="N487" s="36"/>
      <c r="O487" s="62"/>
      <c r="P487" s="34" t="str">
        <f t="shared" si="3"/>
        <v/>
      </c>
    </row>
    <row r="488" ht="22.5" customHeight="1">
      <c r="A488" s="37"/>
      <c r="B488" s="37" t="str">
        <f>'Master Schedule'!B488</f>
        <v/>
      </c>
      <c r="C488" s="39"/>
      <c r="D488" s="40" t="str">
        <f t="shared" si="1"/>
        <v>Saturday</v>
      </c>
      <c r="E488" s="41"/>
      <c r="F488" s="38"/>
      <c r="G488" s="38"/>
      <c r="H488" s="41"/>
      <c r="I488" s="38"/>
      <c r="J488" s="38"/>
      <c r="K488" s="32"/>
      <c r="L488" s="32"/>
      <c r="M488" s="32"/>
      <c r="N488" s="33"/>
      <c r="O488" s="62"/>
      <c r="P488" s="34" t="str">
        <f t="shared" si="3"/>
        <v/>
      </c>
    </row>
    <row r="489" ht="22.5" customHeight="1">
      <c r="A489" s="37"/>
      <c r="B489" s="37" t="str">
        <f>'Master Schedule'!B489</f>
        <v/>
      </c>
      <c r="C489" s="39"/>
      <c r="D489" s="40" t="str">
        <f t="shared" si="1"/>
        <v>Saturday</v>
      </c>
      <c r="E489" s="41"/>
      <c r="F489" s="38"/>
      <c r="G489" s="38"/>
      <c r="H489" s="41"/>
      <c r="I489" s="38"/>
      <c r="J489" s="38"/>
      <c r="K489" s="35"/>
      <c r="L489" s="35"/>
      <c r="M489" s="35"/>
      <c r="N489" s="36"/>
      <c r="O489" s="62"/>
      <c r="P489" s="34" t="str">
        <f t="shared" si="3"/>
        <v/>
      </c>
    </row>
    <row r="490" ht="22.5" customHeight="1">
      <c r="A490" s="37"/>
      <c r="B490" s="37" t="str">
        <f>'Master Schedule'!B490</f>
        <v/>
      </c>
      <c r="C490" s="39"/>
      <c r="D490" s="40" t="str">
        <f t="shared" si="1"/>
        <v>Saturday</v>
      </c>
      <c r="E490" s="41"/>
      <c r="F490" s="38"/>
      <c r="G490" s="38"/>
      <c r="H490" s="41"/>
      <c r="I490" s="38"/>
      <c r="J490" s="38"/>
      <c r="K490" s="32"/>
      <c r="L490" s="32"/>
      <c r="M490" s="32"/>
      <c r="N490" s="33"/>
      <c r="O490" s="62"/>
      <c r="P490" s="34" t="str">
        <f t="shared" si="3"/>
        <v/>
      </c>
    </row>
    <row r="491" ht="22.5" customHeight="1">
      <c r="A491" s="37"/>
      <c r="B491" s="37" t="str">
        <f>'Master Schedule'!B491</f>
        <v/>
      </c>
      <c r="C491" s="39"/>
      <c r="D491" s="40" t="str">
        <f t="shared" si="1"/>
        <v>Saturday</v>
      </c>
      <c r="E491" s="41"/>
      <c r="F491" s="38"/>
      <c r="G491" s="38"/>
      <c r="H491" s="41"/>
      <c r="I491" s="38"/>
      <c r="J491" s="38"/>
      <c r="K491" s="35"/>
      <c r="L491" s="35"/>
      <c r="M491" s="35"/>
      <c r="N491" s="36"/>
      <c r="O491" s="62"/>
      <c r="P491" s="34" t="str">
        <f t="shared" si="3"/>
        <v/>
      </c>
    </row>
    <row r="492" ht="22.5" customHeight="1">
      <c r="A492" s="37"/>
      <c r="B492" s="37" t="str">
        <f>'Master Schedule'!B492</f>
        <v/>
      </c>
      <c r="C492" s="39"/>
      <c r="D492" s="40" t="str">
        <f t="shared" si="1"/>
        <v>Saturday</v>
      </c>
      <c r="E492" s="41"/>
      <c r="F492" s="38"/>
      <c r="G492" s="38"/>
      <c r="H492" s="41"/>
      <c r="I492" s="38"/>
      <c r="J492" s="38"/>
      <c r="K492" s="32"/>
      <c r="L492" s="32"/>
      <c r="M492" s="32"/>
      <c r="N492" s="33"/>
      <c r="O492" s="62"/>
      <c r="P492" s="34" t="str">
        <f t="shared" si="3"/>
        <v/>
      </c>
    </row>
    <row r="493" ht="22.5" customHeight="1">
      <c r="A493" s="37"/>
      <c r="B493" s="37" t="str">
        <f>'Master Schedule'!B493</f>
        <v/>
      </c>
      <c r="C493" s="39"/>
      <c r="D493" s="40" t="str">
        <f t="shared" si="1"/>
        <v>Saturday</v>
      </c>
      <c r="E493" s="41"/>
      <c r="F493" s="38"/>
      <c r="G493" s="38"/>
      <c r="H493" s="41"/>
      <c r="I493" s="38"/>
      <c r="J493" s="38"/>
      <c r="K493" s="35"/>
      <c r="L493" s="35"/>
      <c r="M493" s="35"/>
      <c r="N493" s="36"/>
      <c r="O493" s="62"/>
      <c r="P493" s="34" t="str">
        <f t="shared" si="3"/>
        <v/>
      </c>
    </row>
    <row r="494" ht="22.5" customHeight="1">
      <c r="A494" s="37"/>
      <c r="B494" s="37" t="str">
        <f>'Master Schedule'!B494</f>
        <v/>
      </c>
      <c r="C494" s="39"/>
      <c r="D494" s="40" t="str">
        <f t="shared" si="1"/>
        <v>Saturday</v>
      </c>
      <c r="E494" s="41"/>
      <c r="F494" s="38"/>
      <c r="G494" s="38"/>
      <c r="H494" s="41"/>
      <c r="I494" s="38"/>
      <c r="J494" s="38"/>
      <c r="K494" s="32"/>
      <c r="L494" s="32"/>
      <c r="M494" s="32"/>
      <c r="N494" s="33"/>
      <c r="O494" s="62"/>
      <c r="P494" s="34" t="str">
        <f t="shared" si="3"/>
        <v/>
      </c>
    </row>
    <row r="495" ht="22.5" customHeight="1">
      <c r="A495" s="37"/>
      <c r="B495" s="37" t="str">
        <f>'Master Schedule'!B495</f>
        <v/>
      </c>
      <c r="C495" s="39"/>
      <c r="D495" s="40" t="str">
        <f t="shared" si="1"/>
        <v>Saturday</v>
      </c>
      <c r="E495" s="41"/>
      <c r="F495" s="38"/>
      <c r="G495" s="38"/>
      <c r="H495" s="41"/>
      <c r="I495" s="38"/>
      <c r="J495" s="38"/>
      <c r="K495" s="35"/>
      <c r="L495" s="35"/>
      <c r="M495" s="35"/>
      <c r="N495" s="36"/>
      <c r="O495" s="62"/>
      <c r="P495" s="34" t="str">
        <f t="shared" si="3"/>
        <v/>
      </c>
    </row>
    <row r="496" ht="22.5" customHeight="1">
      <c r="A496" s="37"/>
      <c r="B496" s="37" t="str">
        <f>'Master Schedule'!B496</f>
        <v/>
      </c>
      <c r="C496" s="39"/>
      <c r="D496" s="40" t="str">
        <f t="shared" si="1"/>
        <v>Saturday</v>
      </c>
      <c r="E496" s="41"/>
      <c r="F496" s="38"/>
      <c r="G496" s="38"/>
      <c r="H496" s="41"/>
      <c r="I496" s="38"/>
      <c r="J496" s="38"/>
      <c r="K496" s="32"/>
      <c r="L496" s="32"/>
      <c r="M496" s="32"/>
      <c r="N496" s="33"/>
      <c r="O496" s="62"/>
      <c r="P496" s="34" t="str">
        <f t="shared" si="3"/>
        <v/>
      </c>
    </row>
    <row r="497" ht="22.5" customHeight="1">
      <c r="A497" s="37"/>
      <c r="B497" s="37" t="str">
        <f>'Master Schedule'!B497</f>
        <v/>
      </c>
      <c r="C497" s="39"/>
      <c r="D497" s="40" t="str">
        <f t="shared" si="1"/>
        <v>Saturday</v>
      </c>
      <c r="E497" s="41"/>
      <c r="F497" s="38"/>
      <c r="G497" s="38"/>
      <c r="H497" s="41"/>
      <c r="I497" s="38"/>
      <c r="J497" s="38"/>
      <c r="K497" s="35"/>
      <c r="L497" s="35"/>
      <c r="M497" s="35"/>
      <c r="N497" s="36"/>
      <c r="O497" s="62"/>
      <c r="P497" s="34" t="str">
        <f t="shared" si="3"/>
        <v/>
      </c>
    </row>
    <row r="498" ht="22.5" customHeight="1">
      <c r="A498" s="37"/>
      <c r="B498" s="37" t="str">
        <f>'Master Schedule'!B498</f>
        <v/>
      </c>
      <c r="C498" s="39"/>
      <c r="D498" s="40" t="str">
        <f t="shared" si="1"/>
        <v>Saturday</v>
      </c>
      <c r="E498" s="41"/>
      <c r="F498" s="38"/>
      <c r="G498" s="38"/>
      <c r="H498" s="41"/>
      <c r="I498" s="38"/>
      <c r="J498" s="38"/>
      <c r="K498" s="32"/>
      <c r="L498" s="32"/>
      <c r="M498" s="32"/>
      <c r="N498" s="33"/>
      <c r="O498" s="62"/>
      <c r="P498" s="34" t="str">
        <f t="shared" si="3"/>
        <v/>
      </c>
    </row>
    <row r="499" ht="22.5" customHeight="1">
      <c r="A499" s="37"/>
      <c r="B499" s="37" t="str">
        <f>'Master Schedule'!B499</f>
        <v/>
      </c>
      <c r="C499" s="39"/>
      <c r="D499" s="40" t="str">
        <f t="shared" si="1"/>
        <v>Saturday</v>
      </c>
      <c r="E499" s="41"/>
      <c r="F499" s="38"/>
      <c r="G499" s="38"/>
      <c r="H499" s="41"/>
      <c r="I499" s="38"/>
      <c r="J499" s="38"/>
      <c r="K499" s="35"/>
      <c r="L499" s="35"/>
      <c r="M499" s="35"/>
      <c r="N499" s="36"/>
      <c r="O499" s="62"/>
      <c r="P499" s="34" t="str">
        <f t="shared" si="3"/>
        <v/>
      </c>
    </row>
    <row r="500" ht="22.5" customHeight="1">
      <c r="A500" s="37"/>
      <c r="B500" s="37" t="str">
        <f>'Master Schedule'!B500</f>
        <v/>
      </c>
      <c r="C500" s="39"/>
      <c r="D500" s="40" t="str">
        <f t="shared" si="1"/>
        <v>Saturday</v>
      </c>
      <c r="E500" s="41"/>
      <c r="F500" s="38"/>
      <c r="G500" s="38"/>
      <c r="H500" s="41"/>
      <c r="I500" s="38"/>
      <c r="J500" s="38"/>
      <c r="K500" s="32"/>
      <c r="L500" s="32"/>
      <c r="M500" s="32"/>
      <c r="N500" s="33"/>
      <c r="O500" s="62"/>
      <c r="P500" s="34" t="str">
        <f t="shared" si="3"/>
        <v/>
      </c>
    </row>
    <row r="501" ht="22.5" customHeight="1">
      <c r="A501" s="37"/>
      <c r="B501" s="37" t="str">
        <f>'Master Schedule'!B501</f>
        <v/>
      </c>
      <c r="C501" s="39"/>
      <c r="D501" s="40" t="str">
        <f t="shared" si="1"/>
        <v>Saturday</v>
      </c>
      <c r="E501" s="41"/>
      <c r="F501" s="38"/>
      <c r="G501" s="38"/>
      <c r="H501" s="41"/>
      <c r="I501" s="38"/>
      <c r="J501" s="38"/>
      <c r="K501" s="35"/>
      <c r="L501" s="35"/>
      <c r="M501" s="35"/>
      <c r="N501" s="36"/>
      <c r="O501" s="62"/>
      <c r="P501" s="34" t="str">
        <f t="shared" si="3"/>
        <v/>
      </c>
    </row>
    <row r="502" ht="22.5" customHeight="1">
      <c r="A502" s="37"/>
      <c r="B502" s="37" t="str">
        <f>'Master Schedule'!B502</f>
        <v/>
      </c>
      <c r="C502" s="39"/>
      <c r="D502" s="40" t="str">
        <f t="shared" si="1"/>
        <v>Saturday</v>
      </c>
      <c r="E502" s="41"/>
      <c r="F502" s="38"/>
      <c r="G502" s="38"/>
      <c r="H502" s="41"/>
      <c r="I502" s="38"/>
      <c r="J502" s="38"/>
      <c r="K502" s="32"/>
      <c r="L502" s="32"/>
      <c r="M502" s="32"/>
      <c r="N502" s="33"/>
      <c r="O502" s="62"/>
      <c r="P502" s="34" t="str">
        <f t="shared" si="3"/>
        <v/>
      </c>
    </row>
    <row r="503" ht="22.5" customHeight="1">
      <c r="A503" s="37"/>
      <c r="B503" s="37" t="str">
        <f>'Master Schedule'!B503</f>
        <v/>
      </c>
      <c r="C503" s="39"/>
      <c r="D503" s="40" t="str">
        <f t="shared" si="1"/>
        <v>Saturday</v>
      </c>
      <c r="E503" s="41"/>
      <c r="F503" s="38"/>
      <c r="G503" s="38"/>
      <c r="H503" s="41"/>
      <c r="I503" s="38"/>
      <c r="J503" s="38"/>
      <c r="K503" s="35"/>
      <c r="L503" s="35"/>
      <c r="M503" s="35"/>
      <c r="N503" s="36"/>
      <c r="O503" s="62"/>
      <c r="P503" s="34" t="str">
        <f t="shared" si="3"/>
        <v/>
      </c>
    </row>
    <row r="504" ht="22.5" customHeight="1">
      <c r="A504" s="37"/>
      <c r="B504" s="37" t="str">
        <f>'Master Schedule'!B504</f>
        <v/>
      </c>
      <c r="C504" s="39"/>
      <c r="D504" s="40" t="str">
        <f t="shared" si="1"/>
        <v>Saturday</v>
      </c>
      <c r="E504" s="41"/>
      <c r="F504" s="38"/>
      <c r="G504" s="38"/>
      <c r="H504" s="41"/>
      <c r="I504" s="38"/>
      <c r="J504" s="38"/>
      <c r="K504" s="32"/>
      <c r="L504" s="32"/>
      <c r="M504" s="32"/>
      <c r="N504" s="33"/>
      <c r="O504" s="62"/>
      <c r="P504" s="34" t="str">
        <f t="shared" si="3"/>
        <v/>
      </c>
    </row>
    <row r="505" ht="22.5" customHeight="1">
      <c r="A505" s="37"/>
      <c r="B505" s="37" t="str">
        <f>'Master Schedule'!B505</f>
        <v/>
      </c>
      <c r="C505" s="39"/>
      <c r="D505" s="40" t="str">
        <f t="shared" si="1"/>
        <v>Saturday</v>
      </c>
      <c r="E505" s="41"/>
      <c r="F505" s="38"/>
      <c r="G505" s="38"/>
      <c r="H505" s="41"/>
      <c r="I505" s="38"/>
      <c r="J505" s="38"/>
      <c r="K505" s="35"/>
      <c r="L505" s="35"/>
      <c r="M505" s="35"/>
      <c r="N505" s="36"/>
      <c r="O505" s="62"/>
      <c r="P505" s="34" t="str">
        <f t="shared" si="3"/>
        <v/>
      </c>
    </row>
    <row r="506" ht="22.5" customHeight="1">
      <c r="A506" s="37"/>
      <c r="B506" s="37" t="str">
        <f>'Master Schedule'!B506</f>
        <v/>
      </c>
      <c r="C506" s="39"/>
      <c r="D506" s="40" t="str">
        <f t="shared" si="1"/>
        <v>Saturday</v>
      </c>
      <c r="E506" s="41"/>
      <c r="F506" s="38"/>
      <c r="G506" s="38"/>
      <c r="H506" s="41"/>
      <c r="I506" s="38"/>
      <c r="J506" s="38"/>
      <c r="K506" s="32"/>
      <c r="L506" s="32"/>
      <c r="M506" s="32"/>
      <c r="N506" s="33"/>
      <c r="O506" s="62"/>
      <c r="P506" s="34" t="str">
        <f t="shared" si="3"/>
        <v/>
      </c>
    </row>
    <row r="507" ht="22.5" customHeight="1">
      <c r="A507" s="37"/>
      <c r="B507" s="37" t="str">
        <f>'Master Schedule'!B507</f>
        <v/>
      </c>
      <c r="C507" s="39"/>
      <c r="D507" s="40" t="str">
        <f t="shared" si="1"/>
        <v>Saturday</v>
      </c>
      <c r="E507" s="41"/>
      <c r="F507" s="38"/>
      <c r="G507" s="38"/>
      <c r="H507" s="41"/>
      <c r="I507" s="38"/>
      <c r="J507" s="38"/>
      <c r="K507" s="35"/>
      <c r="L507" s="35"/>
      <c r="M507" s="35"/>
      <c r="N507" s="36"/>
      <c r="O507" s="62"/>
      <c r="P507" s="34" t="str">
        <f t="shared" si="3"/>
        <v/>
      </c>
    </row>
    <row r="508" ht="22.5" customHeight="1">
      <c r="A508" s="37"/>
      <c r="B508" s="37" t="str">
        <f>'Master Schedule'!B508</f>
        <v/>
      </c>
      <c r="C508" s="39"/>
      <c r="D508" s="40" t="str">
        <f t="shared" si="1"/>
        <v>Saturday</v>
      </c>
      <c r="E508" s="41"/>
      <c r="F508" s="38"/>
      <c r="G508" s="38"/>
      <c r="H508" s="41"/>
      <c r="I508" s="38"/>
      <c r="J508" s="38"/>
      <c r="K508" s="32"/>
      <c r="L508" s="32"/>
      <c r="M508" s="32"/>
      <c r="N508" s="33"/>
      <c r="O508" s="62"/>
      <c r="P508" s="34" t="str">
        <f t="shared" si="3"/>
        <v/>
      </c>
    </row>
    <row r="509" ht="22.5" customHeight="1">
      <c r="A509" s="37"/>
      <c r="B509" s="37" t="str">
        <f>'Master Schedule'!B509</f>
        <v/>
      </c>
      <c r="C509" s="39"/>
      <c r="D509" s="40" t="str">
        <f t="shared" si="1"/>
        <v>Saturday</v>
      </c>
      <c r="E509" s="41"/>
      <c r="F509" s="38"/>
      <c r="G509" s="38"/>
      <c r="H509" s="41"/>
      <c r="I509" s="38"/>
      <c r="J509" s="38"/>
      <c r="K509" s="35"/>
      <c r="L509" s="35"/>
      <c r="M509" s="35"/>
      <c r="N509" s="36"/>
      <c r="O509" s="62"/>
      <c r="P509" s="34" t="str">
        <f t="shared" si="3"/>
        <v/>
      </c>
    </row>
    <row r="510" ht="22.5" customHeight="1">
      <c r="A510" s="37"/>
      <c r="B510" s="37" t="str">
        <f>'Master Schedule'!B510</f>
        <v/>
      </c>
      <c r="C510" s="39"/>
      <c r="D510" s="40" t="str">
        <f t="shared" si="1"/>
        <v>Saturday</v>
      </c>
      <c r="E510" s="41"/>
      <c r="F510" s="38"/>
      <c r="G510" s="38"/>
      <c r="H510" s="41"/>
      <c r="I510" s="38"/>
      <c r="J510" s="38"/>
      <c r="K510" s="32"/>
      <c r="L510" s="32"/>
      <c r="M510" s="32"/>
      <c r="N510" s="33"/>
      <c r="O510" s="62"/>
      <c r="P510" s="34" t="str">
        <f t="shared" si="3"/>
        <v/>
      </c>
    </row>
    <row r="511" ht="22.5" customHeight="1">
      <c r="A511" s="37"/>
      <c r="B511" s="37" t="str">
        <f>'Master Schedule'!B511</f>
        <v/>
      </c>
      <c r="C511" s="39"/>
      <c r="D511" s="40" t="str">
        <f t="shared" si="1"/>
        <v>Saturday</v>
      </c>
      <c r="E511" s="41"/>
      <c r="F511" s="38"/>
      <c r="G511" s="38"/>
      <c r="H511" s="41"/>
      <c r="I511" s="38"/>
      <c r="J511" s="38"/>
      <c r="K511" s="35"/>
      <c r="L511" s="35"/>
      <c r="M511" s="35"/>
      <c r="N511" s="36"/>
      <c r="O511" s="62"/>
      <c r="P511" s="34" t="str">
        <f t="shared" si="3"/>
        <v/>
      </c>
    </row>
    <row r="512" ht="22.5" customHeight="1">
      <c r="A512" s="37"/>
      <c r="B512" s="37" t="str">
        <f>'Master Schedule'!B512</f>
        <v/>
      </c>
      <c r="C512" s="39"/>
      <c r="D512" s="40" t="str">
        <f t="shared" si="1"/>
        <v>Saturday</v>
      </c>
      <c r="E512" s="41"/>
      <c r="F512" s="38"/>
      <c r="G512" s="38"/>
      <c r="H512" s="41"/>
      <c r="I512" s="38"/>
      <c r="J512" s="38"/>
      <c r="K512" s="32"/>
      <c r="L512" s="32"/>
      <c r="M512" s="32"/>
      <c r="N512" s="33"/>
      <c r="O512" s="62"/>
      <c r="P512" s="34" t="str">
        <f t="shared" si="3"/>
        <v/>
      </c>
    </row>
    <row r="513" ht="22.5" customHeight="1">
      <c r="A513" s="37"/>
      <c r="B513" s="37" t="str">
        <f>'Master Schedule'!B513</f>
        <v/>
      </c>
      <c r="C513" s="39"/>
      <c r="D513" s="40" t="str">
        <f t="shared" si="1"/>
        <v>Saturday</v>
      </c>
      <c r="E513" s="41"/>
      <c r="F513" s="38"/>
      <c r="G513" s="38"/>
      <c r="H513" s="41"/>
      <c r="I513" s="38"/>
      <c r="J513" s="38"/>
      <c r="K513" s="35"/>
      <c r="L513" s="35"/>
      <c r="M513" s="35"/>
      <c r="N513" s="36"/>
      <c r="O513" s="62"/>
      <c r="P513" s="34" t="str">
        <f t="shared" si="3"/>
        <v/>
      </c>
    </row>
    <row r="514" ht="22.5" customHeight="1">
      <c r="A514" s="37"/>
      <c r="B514" s="37" t="str">
        <f>'Master Schedule'!B514</f>
        <v/>
      </c>
      <c r="C514" s="39"/>
      <c r="D514" s="40" t="str">
        <f t="shared" si="1"/>
        <v>Saturday</v>
      </c>
      <c r="E514" s="41"/>
      <c r="F514" s="38"/>
      <c r="G514" s="38"/>
      <c r="H514" s="41"/>
      <c r="I514" s="38"/>
      <c r="J514" s="38"/>
      <c r="K514" s="32"/>
      <c r="L514" s="32"/>
      <c r="M514" s="32"/>
      <c r="N514" s="33"/>
      <c r="O514" s="62"/>
      <c r="P514" s="34" t="str">
        <f t="shared" si="3"/>
        <v/>
      </c>
    </row>
    <row r="515" ht="22.5" customHeight="1">
      <c r="A515" s="37"/>
      <c r="B515" s="37" t="str">
        <f>'Master Schedule'!B515</f>
        <v/>
      </c>
      <c r="C515" s="39"/>
      <c r="D515" s="40" t="str">
        <f t="shared" si="1"/>
        <v>Saturday</v>
      </c>
      <c r="E515" s="41"/>
      <c r="F515" s="38"/>
      <c r="G515" s="38"/>
      <c r="H515" s="41"/>
      <c r="I515" s="38"/>
      <c r="J515" s="38"/>
      <c r="K515" s="35"/>
      <c r="L515" s="35"/>
      <c r="M515" s="35"/>
      <c r="N515" s="36"/>
      <c r="O515" s="62"/>
      <c r="P515" s="34" t="str">
        <f t="shared" si="3"/>
        <v/>
      </c>
    </row>
    <row r="516" ht="22.5" customHeight="1">
      <c r="A516" s="37"/>
      <c r="B516" s="37" t="str">
        <f>'Master Schedule'!B516</f>
        <v/>
      </c>
      <c r="C516" s="39"/>
      <c r="D516" s="40" t="str">
        <f t="shared" si="1"/>
        <v>Saturday</v>
      </c>
      <c r="E516" s="41"/>
      <c r="F516" s="38"/>
      <c r="G516" s="38"/>
      <c r="H516" s="41"/>
      <c r="I516" s="38"/>
      <c r="J516" s="38"/>
      <c r="K516" s="32"/>
      <c r="L516" s="32"/>
      <c r="M516" s="32"/>
      <c r="N516" s="33"/>
      <c r="O516" s="62"/>
      <c r="P516" s="34" t="str">
        <f t="shared" si="3"/>
        <v/>
      </c>
    </row>
    <row r="517" ht="22.5" customHeight="1">
      <c r="A517" s="37"/>
      <c r="B517" s="37" t="str">
        <f>'Master Schedule'!B517</f>
        <v/>
      </c>
      <c r="C517" s="39"/>
      <c r="D517" s="40" t="str">
        <f t="shared" si="1"/>
        <v>Saturday</v>
      </c>
      <c r="E517" s="41"/>
      <c r="F517" s="38"/>
      <c r="G517" s="38"/>
      <c r="H517" s="41"/>
      <c r="I517" s="38"/>
      <c r="J517" s="38"/>
      <c r="K517" s="35"/>
      <c r="L517" s="35"/>
      <c r="M517" s="35"/>
      <c r="N517" s="36"/>
      <c r="O517" s="62"/>
      <c r="P517" s="34" t="str">
        <f t="shared" si="3"/>
        <v/>
      </c>
    </row>
    <row r="518" ht="22.5" customHeight="1">
      <c r="A518" s="37"/>
      <c r="B518" s="37" t="str">
        <f>'Master Schedule'!B518</f>
        <v/>
      </c>
      <c r="C518" s="39"/>
      <c r="D518" s="40" t="str">
        <f t="shared" si="1"/>
        <v>Saturday</v>
      </c>
      <c r="E518" s="41"/>
      <c r="F518" s="38"/>
      <c r="G518" s="38"/>
      <c r="H518" s="41"/>
      <c r="I518" s="38"/>
      <c r="J518" s="38"/>
      <c r="K518" s="32"/>
      <c r="L518" s="32"/>
      <c r="M518" s="32"/>
      <c r="N518" s="33"/>
      <c r="O518" s="62"/>
      <c r="P518" s="34" t="str">
        <f t="shared" si="3"/>
        <v/>
      </c>
    </row>
    <row r="519" ht="22.5" customHeight="1">
      <c r="A519" s="37"/>
      <c r="B519" s="37" t="str">
        <f>'Master Schedule'!B519</f>
        <v/>
      </c>
      <c r="C519" s="39"/>
      <c r="D519" s="40" t="str">
        <f t="shared" si="1"/>
        <v>Saturday</v>
      </c>
      <c r="E519" s="41"/>
      <c r="F519" s="38"/>
      <c r="G519" s="38"/>
      <c r="H519" s="41"/>
      <c r="I519" s="38"/>
      <c r="J519" s="38"/>
      <c r="K519" s="35"/>
      <c r="L519" s="35"/>
      <c r="M519" s="35"/>
      <c r="N519" s="36"/>
      <c r="O519" s="62"/>
      <c r="P519" s="34" t="str">
        <f t="shared" si="3"/>
        <v/>
      </c>
    </row>
    <row r="520" ht="22.5" customHeight="1">
      <c r="A520" s="37"/>
      <c r="B520" s="37" t="str">
        <f>'Master Schedule'!B520</f>
        <v/>
      </c>
      <c r="C520" s="39"/>
      <c r="D520" s="40" t="str">
        <f t="shared" si="1"/>
        <v>Saturday</v>
      </c>
      <c r="E520" s="41"/>
      <c r="F520" s="38"/>
      <c r="G520" s="38"/>
      <c r="H520" s="41"/>
      <c r="I520" s="38"/>
      <c r="J520" s="38"/>
      <c r="K520" s="32"/>
      <c r="L520" s="32"/>
      <c r="M520" s="32"/>
      <c r="N520" s="33"/>
      <c r="O520" s="62"/>
      <c r="P520" s="34" t="str">
        <f t="shared" si="3"/>
        <v/>
      </c>
    </row>
    <row r="521" ht="22.5" customHeight="1">
      <c r="A521" s="37"/>
      <c r="B521" s="37" t="str">
        <f>'Master Schedule'!B521</f>
        <v/>
      </c>
      <c r="C521" s="39"/>
      <c r="D521" s="40" t="str">
        <f t="shared" si="1"/>
        <v>Saturday</v>
      </c>
      <c r="E521" s="41"/>
      <c r="F521" s="38"/>
      <c r="G521" s="38"/>
      <c r="H521" s="41"/>
      <c r="I521" s="38"/>
      <c r="J521" s="38"/>
      <c r="K521" s="35"/>
      <c r="L521" s="35"/>
      <c r="M521" s="35"/>
      <c r="N521" s="36"/>
      <c r="O521" s="62"/>
      <c r="P521" s="34" t="str">
        <f t="shared" si="3"/>
        <v/>
      </c>
    </row>
    <row r="522" ht="22.5" customHeight="1">
      <c r="A522" s="37"/>
      <c r="B522" s="37" t="str">
        <f>'Master Schedule'!B522</f>
        <v/>
      </c>
      <c r="C522" s="39"/>
      <c r="D522" s="40" t="str">
        <f t="shared" si="1"/>
        <v>Saturday</v>
      </c>
      <c r="E522" s="41"/>
      <c r="F522" s="38"/>
      <c r="G522" s="38"/>
      <c r="H522" s="41"/>
      <c r="I522" s="38"/>
      <c r="J522" s="38"/>
      <c r="K522" s="32"/>
      <c r="L522" s="32"/>
      <c r="M522" s="32"/>
      <c r="N522" s="33"/>
      <c r="O522" s="62"/>
      <c r="P522" s="34" t="str">
        <f t="shared" si="3"/>
        <v/>
      </c>
    </row>
    <row r="523" ht="22.5" customHeight="1">
      <c r="A523" s="37"/>
      <c r="B523" s="37" t="str">
        <f>'Master Schedule'!B523</f>
        <v/>
      </c>
      <c r="C523" s="39"/>
      <c r="D523" s="40" t="str">
        <f t="shared" si="1"/>
        <v>Saturday</v>
      </c>
      <c r="E523" s="41"/>
      <c r="F523" s="38"/>
      <c r="G523" s="38"/>
      <c r="H523" s="41"/>
      <c r="I523" s="38"/>
      <c r="J523" s="38"/>
      <c r="K523" s="35"/>
      <c r="L523" s="35"/>
      <c r="M523" s="35"/>
      <c r="N523" s="36"/>
      <c r="O523" s="62"/>
      <c r="P523" s="34" t="str">
        <f t="shared" si="3"/>
        <v/>
      </c>
    </row>
    <row r="524" ht="22.5" customHeight="1">
      <c r="A524" s="37"/>
      <c r="B524" s="37" t="str">
        <f>'Master Schedule'!B524</f>
        <v/>
      </c>
      <c r="C524" s="39"/>
      <c r="D524" s="40" t="str">
        <f t="shared" si="1"/>
        <v>Saturday</v>
      </c>
      <c r="E524" s="41"/>
      <c r="F524" s="38"/>
      <c r="G524" s="38"/>
      <c r="H524" s="41"/>
      <c r="I524" s="38"/>
      <c r="J524" s="38"/>
      <c r="K524" s="32"/>
      <c r="L524" s="32"/>
      <c r="M524" s="32"/>
      <c r="N524" s="33"/>
      <c r="O524" s="62"/>
      <c r="P524" s="34" t="str">
        <f t="shared" si="3"/>
        <v/>
      </c>
    </row>
    <row r="525" ht="22.5" customHeight="1">
      <c r="A525" s="37"/>
      <c r="B525" s="37" t="str">
        <f>'Master Schedule'!B525</f>
        <v/>
      </c>
      <c r="C525" s="39"/>
      <c r="D525" s="40" t="str">
        <f t="shared" si="1"/>
        <v>Saturday</v>
      </c>
      <c r="E525" s="41"/>
      <c r="F525" s="38"/>
      <c r="G525" s="38"/>
      <c r="H525" s="41"/>
      <c r="I525" s="38"/>
      <c r="J525" s="38"/>
      <c r="K525" s="35"/>
      <c r="L525" s="35"/>
      <c r="M525" s="35"/>
      <c r="N525" s="36"/>
      <c r="O525" s="62"/>
      <c r="P525" s="34" t="str">
        <f t="shared" si="3"/>
        <v/>
      </c>
    </row>
    <row r="526" ht="22.5" customHeight="1">
      <c r="A526" s="37"/>
      <c r="B526" s="37" t="str">
        <f>'Master Schedule'!B526</f>
        <v/>
      </c>
      <c r="C526" s="39"/>
      <c r="D526" s="40" t="str">
        <f t="shared" si="1"/>
        <v>Saturday</v>
      </c>
      <c r="E526" s="41"/>
      <c r="F526" s="38"/>
      <c r="G526" s="38"/>
      <c r="H526" s="41"/>
      <c r="I526" s="38"/>
      <c r="J526" s="38"/>
      <c r="K526" s="32"/>
      <c r="L526" s="32"/>
      <c r="M526" s="32"/>
      <c r="N526" s="33"/>
      <c r="O526" s="62"/>
      <c r="P526" s="34" t="str">
        <f t="shared" si="3"/>
        <v/>
      </c>
    </row>
    <row r="527" ht="22.5" customHeight="1">
      <c r="A527" s="37"/>
      <c r="B527" s="37" t="str">
        <f>'Master Schedule'!B527</f>
        <v/>
      </c>
      <c r="C527" s="39"/>
      <c r="D527" s="40" t="str">
        <f t="shared" si="1"/>
        <v>Saturday</v>
      </c>
      <c r="E527" s="41"/>
      <c r="F527" s="38"/>
      <c r="G527" s="38"/>
      <c r="H527" s="41"/>
      <c r="I527" s="38"/>
      <c r="J527" s="38"/>
      <c r="K527" s="35"/>
      <c r="L527" s="35"/>
      <c r="M527" s="35"/>
      <c r="N527" s="36"/>
      <c r="O527" s="62"/>
      <c r="P527" s="34" t="str">
        <f t="shared" si="3"/>
        <v/>
      </c>
    </row>
    <row r="528" ht="22.5" customHeight="1">
      <c r="A528" s="37"/>
      <c r="B528" s="37" t="str">
        <f>'Master Schedule'!B528</f>
        <v/>
      </c>
      <c r="C528" s="39"/>
      <c r="D528" s="40" t="str">
        <f t="shared" si="1"/>
        <v>Saturday</v>
      </c>
      <c r="E528" s="41"/>
      <c r="F528" s="38"/>
      <c r="G528" s="38"/>
      <c r="H528" s="41"/>
      <c r="I528" s="38"/>
      <c r="J528" s="38"/>
      <c r="K528" s="32"/>
      <c r="L528" s="32"/>
      <c r="M528" s="32"/>
      <c r="N528" s="33"/>
      <c r="O528" s="62"/>
      <c r="P528" s="34" t="str">
        <f t="shared" si="3"/>
        <v/>
      </c>
    </row>
    <row r="529" ht="22.5" customHeight="1">
      <c r="A529" s="37"/>
      <c r="B529" s="37" t="str">
        <f>'Master Schedule'!B529</f>
        <v/>
      </c>
      <c r="C529" s="39"/>
      <c r="D529" s="40" t="str">
        <f t="shared" si="1"/>
        <v>Saturday</v>
      </c>
      <c r="E529" s="41"/>
      <c r="F529" s="38"/>
      <c r="G529" s="38"/>
      <c r="H529" s="41"/>
      <c r="I529" s="38"/>
      <c r="J529" s="38"/>
      <c r="K529" s="35"/>
      <c r="L529" s="35"/>
      <c r="M529" s="35"/>
      <c r="N529" s="36"/>
      <c r="O529" s="62"/>
      <c r="P529" s="34" t="str">
        <f t="shared" si="3"/>
        <v/>
      </c>
    </row>
    <row r="530" ht="22.5" customHeight="1">
      <c r="A530" s="37"/>
      <c r="B530" s="37" t="str">
        <f>'Master Schedule'!B530</f>
        <v/>
      </c>
      <c r="C530" s="39"/>
      <c r="D530" s="40" t="str">
        <f t="shared" si="1"/>
        <v>Saturday</v>
      </c>
      <c r="E530" s="41"/>
      <c r="F530" s="38"/>
      <c r="G530" s="38"/>
      <c r="H530" s="41"/>
      <c r="I530" s="38"/>
      <c r="J530" s="38"/>
      <c r="K530" s="32"/>
      <c r="L530" s="32"/>
      <c r="M530" s="32"/>
      <c r="N530" s="33"/>
      <c r="O530" s="62"/>
      <c r="P530" s="34" t="str">
        <f t="shared" si="3"/>
        <v/>
      </c>
    </row>
    <row r="531" ht="22.5" customHeight="1">
      <c r="A531" s="37"/>
      <c r="B531" s="37" t="str">
        <f>'Master Schedule'!B531</f>
        <v/>
      </c>
      <c r="C531" s="39"/>
      <c r="D531" s="40" t="str">
        <f t="shared" si="1"/>
        <v>Saturday</v>
      </c>
      <c r="E531" s="41"/>
      <c r="F531" s="38"/>
      <c r="G531" s="38"/>
      <c r="H531" s="41"/>
      <c r="I531" s="38"/>
      <c r="J531" s="38"/>
      <c r="K531" s="35"/>
      <c r="L531" s="35"/>
      <c r="M531" s="35"/>
      <c r="N531" s="36"/>
      <c r="O531" s="62"/>
      <c r="P531" s="34" t="str">
        <f t="shared" si="3"/>
        <v/>
      </c>
    </row>
    <row r="532" ht="22.5" customHeight="1">
      <c r="A532" s="37"/>
      <c r="B532" s="37" t="str">
        <f>'Master Schedule'!B532</f>
        <v/>
      </c>
      <c r="C532" s="39"/>
      <c r="D532" s="40" t="str">
        <f t="shared" si="1"/>
        <v>Saturday</v>
      </c>
      <c r="E532" s="41"/>
      <c r="F532" s="38"/>
      <c r="G532" s="38"/>
      <c r="H532" s="41"/>
      <c r="I532" s="38"/>
      <c r="J532" s="38"/>
      <c r="K532" s="32"/>
      <c r="L532" s="32"/>
      <c r="M532" s="32"/>
      <c r="N532" s="33"/>
      <c r="O532" s="62"/>
      <c r="P532" s="34" t="str">
        <f t="shared" si="3"/>
        <v/>
      </c>
    </row>
    <row r="533" ht="22.5" customHeight="1">
      <c r="A533" s="37"/>
      <c r="B533" s="37" t="str">
        <f>'Master Schedule'!B533</f>
        <v/>
      </c>
      <c r="C533" s="39"/>
      <c r="D533" s="40" t="str">
        <f t="shared" si="1"/>
        <v>Saturday</v>
      </c>
      <c r="E533" s="41"/>
      <c r="F533" s="38"/>
      <c r="G533" s="38"/>
      <c r="H533" s="41"/>
      <c r="I533" s="38"/>
      <c r="J533" s="38"/>
      <c r="K533" s="35"/>
      <c r="L533" s="35"/>
      <c r="M533" s="35"/>
      <c r="N533" s="36"/>
      <c r="O533" s="62"/>
      <c r="P533" s="34" t="str">
        <f t="shared" si="3"/>
        <v/>
      </c>
    </row>
    <row r="534" ht="22.5" customHeight="1">
      <c r="A534" s="37"/>
      <c r="B534" s="37" t="str">
        <f>'Master Schedule'!B534</f>
        <v/>
      </c>
      <c r="C534" s="39"/>
      <c r="D534" s="40" t="str">
        <f t="shared" si="1"/>
        <v>Saturday</v>
      </c>
      <c r="E534" s="41"/>
      <c r="F534" s="38"/>
      <c r="G534" s="38"/>
      <c r="H534" s="41"/>
      <c r="I534" s="38"/>
      <c r="J534" s="38"/>
      <c r="K534" s="32"/>
      <c r="L534" s="32"/>
      <c r="M534" s="32"/>
      <c r="N534" s="33"/>
      <c r="O534" s="62"/>
      <c r="P534" s="34" t="str">
        <f t="shared" si="3"/>
        <v/>
      </c>
    </row>
    <row r="535" ht="22.5" customHeight="1">
      <c r="A535" s="37"/>
      <c r="B535" s="37" t="str">
        <f>'Master Schedule'!B535</f>
        <v/>
      </c>
      <c r="C535" s="39"/>
      <c r="D535" s="40" t="str">
        <f t="shared" si="1"/>
        <v>Saturday</v>
      </c>
      <c r="E535" s="41"/>
      <c r="F535" s="38"/>
      <c r="G535" s="38"/>
      <c r="H535" s="41"/>
      <c r="I535" s="38"/>
      <c r="J535" s="38"/>
      <c r="K535" s="35"/>
      <c r="L535" s="35"/>
      <c r="M535" s="35"/>
      <c r="N535" s="36"/>
      <c r="O535" s="62"/>
      <c r="P535" s="34" t="str">
        <f t="shared" si="3"/>
        <v/>
      </c>
    </row>
    <row r="536" ht="22.5" customHeight="1">
      <c r="A536" s="37"/>
      <c r="B536" s="37" t="str">
        <f>'Master Schedule'!B536</f>
        <v/>
      </c>
      <c r="C536" s="39"/>
      <c r="D536" s="40" t="str">
        <f t="shared" si="1"/>
        <v>Saturday</v>
      </c>
      <c r="E536" s="41"/>
      <c r="F536" s="38"/>
      <c r="G536" s="38"/>
      <c r="H536" s="41"/>
      <c r="I536" s="38"/>
      <c r="J536" s="38"/>
      <c r="K536" s="32"/>
      <c r="L536" s="32"/>
      <c r="M536" s="32"/>
      <c r="N536" s="33"/>
      <c r="O536" s="62"/>
      <c r="P536" s="34" t="str">
        <f t="shared" si="3"/>
        <v/>
      </c>
    </row>
    <row r="537" ht="22.5" customHeight="1">
      <c r="A537" s="37"/>
      <c r="B537" s="37" t="str">
        <f>'Master Schedule'!B537</f>
        <v/>
      </c>
      <c r="C537" s="39"/>
      <c r="D537" s="40" t="str">
        <f t="shared" si="1"/>
        <v>Saturday</v>
      </c>
      <c r="E537" s="41"/>
      <c r="F537" s="38"/>
      <c r="G537" s="38"/>
      <c r="H537" s="41"/>
      <c r="I537" s="38"/>
      <c r="J537" s="38"/>
      <c r="K537" s="35"/>
      <c r="L537" s="35"/>
      <c r="M537" s="35"/>
      <c r="N537" s="36"/>
      <c r="O537" s="62"/>
      <c r="P537" s="34" t="str">
        <f t="shared" si="3"/>
        <v/>
      </c>
    </row>
    <row r="538" ht="22.5" customHeight="1">
      <c r="A538" s="37"/>
      <c r="B538" s="37" t="str">
        <f>'Master Schedule'!B538</f>
        <v/>
      </c>
      <c r="C538" s="39"/>
      <c r="D538" s="40" t="str">
        <f t="shared" si="1"/>
        <v>Saturday</v>
      </c>
      <c r="E538" s="41"/>
      <c r="F538" s="38"/>
      <c r="G538" s="38"/>
      <c r="H538" s="41"/>
      <c r="I538" s="38"/>
      <c r="J538" s="38"/>
      <c r="K538" s="32"/>
      <c r="L538" s="32"/>
      <c r="M538" s="32"/>
      <c r="N538" s="33"/>
      <c r="O538" s="62"/>
      <c r="P538" s="34" t="str">
        <f t="shared" si="3"/>
        <v/>
      </c>
    </row>
    <row r="539" ht="22.5" customHeight="1">
      <c r="A539" s="37"/>
      <c r="B539" s="37" t="str">
        <f>'Master Schedule'!B539</f>
        <v/>
      </c>
      <c r="C539" s="39"/>
      <c r="D539" s="40" t="str">
        <f t="shared" si="1"/>
        <v>Saturday</v>
      </c>
      <c r="E539" s="41"/>
      <c r="F539" s="38"/>
      <c r="G539" s="38"/>
      <c r="H539" s="41"/>
      <c r="I539" s="38"/>
      <c r="J539" s="38"/>
      <c r="K539" s="35"/>
      <c r="L539" s="35"/>
      <c r="M539" s="35"/>
      <c r="N539" s="36"/>
      <c r="O539" s="62"/>
      <c r="P539" s="34" t="str">
        <f t="shared" si="3"/>
        <v/>
      </c>
    </row>
    <row r="540" ht="22.5" customHeight="1">
      <c r="A540" s="37"/>
      <c r="B540" s="37" t="str">
        <f>'Master Schedule'!B540</f>
        <v/>
      </c>
      <c r="C540" s="39"/>
      <c r="D540" s="40" t="str">
        <f t="shared" si="1"/>
        <v>Saturday</v>
      </c>
      <c r="E540" s="41"/>
      <c r="F540" s="38"/>
      <c r="G540" s="38"/>
      <c r="H540" s="41"/>
      <c r="I540" s="38"/>
      <c r="J540" s="38"/>
      <c r="K540" s="32"/>
      <c r="L540" s="32"/>
      <c r="M540" s="32"/>
      <c r="N540" s="33"/>
      <c r="O540" s="62"/>
      <c r="P540" s="34" t="str">
        <f t="shared" si="3"/>
        <v/>
      </c>
    </row>
    <row r="541" ht="22.5" customHeight="1">
      <c r="A541" s="37"/>
      <c r="B541" s="37" t="str">
        <f>'Master Schedule'!B541</f>
        <v/>
      </c>
      <c r="C541" s="39"/>
      <c r="D541" s="40" t="str">
        <f t="shared" si="1"/>
        <v>Saturday</v>
      </c>
      <c r="E541" s="41"/>
      <c r="F541" s="38"/>
      <c r="G541" s="38"/>
      <c r="H541" s="41"/>
      <c r="I541" s="38"/>
      <c r="J541" s="38"/>
      <c r="K541" s="35"/>
      <c r="L541" s="35"/>
      <c r="M541" s="35"/>
      <c r="N541" s="36"/>
      <c r="O541" s="62"/>
      <c r="P541" s="34" t="str">
        <f t="shared" si="3"/>
        <v/>
      </c>
    </row>
    <row r="542" ht="22.5" customHeight="1">
      <c r="A542" s="37"/>
      <c r="B542" s="37" t="str">
        <f>'Master Schedule'!B542</f>
        <v/>
      </c>
      <c r="C542" s="39"/>
      <c r="D542" s="40" t="str">
        <f t="shared" si="1"/>
        <v>Saturday</v>
      </c>
      <c r="E542" s="41"/>
      <c r="F542" s="38"/>
      <c r="G542" s="38"/>
      <c r="H542" s="41"/>
      <c r="I542" s="38"/>
      <c r="J542" s="38"/>
      <c r="K542" s="32"/>
      <c r="L542" s="32"/>
      <c r="M542" s="32"/>
      <c r="N542" s="33"/>
      <c r="O542" s="62"/>
      <c r="P542" s="34" t="str">
        <f t="shared" si="3"/>
        <v/>
      </c>
    </row>
    <row r="543" ht="22.5" customHeight="1">
      <c r="A543" s="37"/>
      <c r="B543" s="37" t="str">
        <f>'Master Schedule'!B543</f>
        <v/>
      </c>
      <c r="C543" s="39"/>
      <c r="D543" s="40" t="str">
        <f t="shared" si="1"/>
        <v>Saturday</v>
      </c>
      <c r="E543" s="41"/>
      <c r="F543" s="38"/>
      <c r="G543" s="38"/>
      <c r="H543" s="41"/>
      <c r="I543" s="38"/>
      <c r="J543" s="38"/>
      <c r="K543" s="35"/>
      <c r="L543" s="35"/>
      <c r="M543" s="35"/>
      <c r="N543" s="36"/>
      <c r="O543" s="62"/>
      <c r="P543" s="34" t="str">
        <f t="shared" si="3"/>
        <v/>
      </c>
    </row>
    <row r="544" ht="22.5" customHeight="1">
      <c r="A544" s="37"/>
      <c r="B544" s="37" t="str">
        <f>'Master Schedule'!B544</f>
        <v/>
      </c>
      <c r="C544" s="39"/>
      <c r="D544" s="40" t="str">
        <f t="shared" si="1"/>
        <v>Saturday</v>
      </c>
      <c r="E544" s="41"/>
      <c r="F544" s="38"/>
      <c r="G544" s="38"/>
      <c r="H544" s="41"/>
      <c r="I544" s="38"/>
      <c r="J544" s="38"/>
      <c r="K544" s="32"/>
      <c r="L544" s="32"/>
      <c r="M544" s="32"/>
      <c r="N544" s="33"/>
      <c r="O544" s="62"/>
      <c r="P544" s="34" t="str">
        <f t="shared" si="3"/>
        <v/>
      </c>
    </row>
    <row r="545" ht="22.5" customHeight="1">
      <c r="A545" s="37"/>
      <c r="B545" s="37" t="str">
        <f>'Master Schedule'!B545</f>
        <v/>
      </c>
      <c r="C545" s="39"/>
      <c r="D545" s="40" t="str">
        <f t="shared" si="1"/>
        <v>Saturday</v>
      </c>
      <c r="E545" s="41"/>
      <c r="F545" s="38"/>
      <c r="G545" s="38"/>
      <c r="H545" s="41"/>
      <c r="I545" s="38"/>
      <c r="J545" s="38"/>
      <c r="K545" s="35"/>
      <c r="L545" s="35"/>
      <c r="M545" s="35"/>
      <c r="N545" s="36"/>
      <c r="O545" s="62"/>
      <c r="P545" s="34" t="str">
        <f t="shared" si="3"/>
        <v/>
      </c>
    </row>
    <row r="546" ht="22.5" customHeight="1">
      <c r="A546" s="37"/>
      <c r="B546" s="37" t="str">
        <f>'Master Schedule'!B546</f>
        <v/>
      </c>
      <c r="C546" s="39"/>
      <c r="D546" s="40" t="str">
        <f t="shared" si="1"/>
        <v>Saturday</v>
      </c>
      <c r="E546" s="41"/>
      <c r="F546" s="38"/>
      <c r="G546" s="38"/>
      <c r="H546" s="41"/>
      <c r="I546" s="38"/>
      <c r="J546" s="38"/>
      <c r="K546" s="32"/>
      <c r="L546" s="32"/>
      <c r="M546" s="32"/>
      <c r="N546" s="33"/>
      <c r="O546" s="62"/>
      <c r="P546" s="34" t="str">
        <f t="shared" si="3"/>
        <v/>
      </c>
    </row>
    <row r="547" ht="22.5" customHeight="1">
      <c r="A547" s="37"/>
      <c r="B547" s="37" t="str">
        <f>'Master Schedule'!B547</f>
        <v/>
      </c>
      <c r="C547" s="39"/>
      <c r="D547" s="40" t="str">
        <f t="shared" si="1"/>
        <v>Saturday</v>
      </c>
      <c r="E547" s="41"/>
      <c r="F547" s="38"/>
      <c r="G547" s="38"/>
      <c r="H547" s="41"/>
      <c r="I547" s="38"/>
      <c r="J547" s="38"/>
      <c r="K547" s="35"/>
      <c r="L547" s="35"/>
      <c r="M547" s="35"/>
      <c r="N547" s="36"/>
      <c r="O547" s="62"/>
      <c r="P547" s="34" t="str">
        <f t="shared" si="3"/>
        <v/>
      </c>
    </row>
    <row r="548" ht="22.5" customHeight="1">
      <c r="A548" s="37"/>
      <c r="B548" s="37" t="str">
        <f>'Master Schedule'!B548</f>
        <v/>
      </c>
      <c r="C548" s="39"/>
      <c r="D548" s="40" t="str">
        <f t="shared" si="1"/>
        <v>Saturday</v>
      </c>
      <c r="E548" s="41"/>
      <c r="F548" s="38"/>
      <c r="G548" s="38"/>
      <c r="H548" s="41"/>
      <c r="I548" s="38"/>
      <c r="J548" s="38"/>
      <c r="K548" s="32"/>
      <c r="L548" s="32"/>
      <c r="M548" s="32"/>
      <c r="N548" s="33"/>
      <c r="O548" s="62"/>
      <c r="P548" s="34" t="str">
        <f t="shared" si="3"/>
        <v/>
      </c>
    </row>
    <row r="549" ht="22.5" customHeight="1">
      <c r="A549" s="37"/>
      <c r="B549" s="37" t="str">
        <f>'Master Schedule'!B549</f>
        <v/>
      </c>
      <c r="C549" s="39"/>
      <c r="D549" s="40" t="str">
        <f t="shared" si="1"/>
        <v>Saturday</v>
      </c>
      <c r="E549" s="41"/>
      <c r="F549" s="38"/>
      <c r="G549" s="38"/>
      <c r="H549" s="41"/>
      <c r="I549" s="38"/>
      <c r="J549" s="38"/>
      <c r="K549" s="35"/>
      <c r="L549" s="35"/>
      <c r="M549" s="35"/>
      <c r="N549" s="36"/>
      <c r="O549" s="62"/>
      <c r="P549" s="34" t="str">
        <f t="shared" si="3"/>
        <v/>
      </c>
    </row>
    <row r="550" ht="22.5" customHeight="1">
      <c r="A550" s="37"/>
      <c r="B550" s="37" t="str">
        <f>'Master Schedule'!B550</f>
        <v/>
      </c>
      <c r="C550" s="39"/>
      <c r="D550" s="40" t="str">
        <f t="shared" si="1"/>
        <v>Saturday</v>
      </c>
      <c r="E550" s="41"/>
      <c r="F550" s="38"/>
      <c r="G550" s="38"/>
      <c r="H550" s="41"/>
      <c r="I550" s="38"/>
      <c r="J550" s="38"/>
      <c r="K550" s="32"/>
      <c r="L550" s="32"/>
      <c r="M550" s="32"/>
      <c r="N550" s="33"/>
      <c r="O550" s="62"/>
      <c r="P550" s="34" t="str">
        <f t="shared" si="3"/>
        <v/>
      </c>
    </row>
    <row r="551" ht="22.5" customHeight="1">
      <c r="A551" s="37"/>
      <c r="B551" s="37" t="str">
        <f>'Master Schedule'!B551</f>
        <v/>
      </c>
      <c r="C551" s="39"/>
      <c r="D551" s="40" t="str">
        <f t="shared" si="1"/>
        <v>Saturday</v>
      </c>
      <c r="E551" s="41"/>
      <c r="F551" s="38"/>
      <c r="G551" s="38"/>
      <c r="H551" s="41"/>
      <c r="I551" s="38"/>
      <c r="J551" s="38"/>
      <c r="K551" s="35"/>
      <c r="L551" s="35"/>
      <c r="M551" s="35"/>
      <c r="N551" s="36"/>
      <c r="O551" s="62"/>
      <c r="P551" s="34" t="str">
        <f t="shared" si="3"/>
        <v/>
      </c>
    </row>
    <row r="552" ht="22.5" customHeight="1">
      <c r="A552" s="37"/>
      <c r="B552" s="37" t="str">
        <f>'Master Schedule'!B552</f>
        <v/>
      </c>
      <c r="C552" s="39"/>
      <c r="D552" s="40" t="str">
        <f t="shared" si="1"/>
        <v>Saturday</v>
      </c>
      <c r="E552" s="41"/>
      <c r="F552" s="38"/>
      <c r="G552" s="38"/>
      <c r="H552" s="41"/>
      <c r="I552" s="38"/>
      <c r="J552" s="38"/>
      <c r="K552" s="32"/>
      <c r="L552" s="32"/>
      <c r="M552" s="32"/>
      <c r="N552" s="33"/>
      <c r="O552" s="62"/>
      <c r="P552" s="34" t="str">
        <f t="shared" si="3"/>
        <v/>
      </c>
    </row>
    <row r="553" ht="22.5" customHeight="1">
      <c r="A553" s="37"/>
      <c r="B553" s="37" t="str">
        <f>'Master Schedule'!B553</f>
        <v/>
      </c>
      <c r="C553" s="39"/>
      <c r="D553" s="40" t="str">
        <f t="shared" si="1"/>
        <v>Saturday</v>
      </c>
      <c r="E553" s="41"/>
      <c r="F553" s="38"/>
      <c r="G553" s="38"/>
      <c r="H553" s="41"/>
      <c r="I553" s="38"/>
      <c r="J553" s="38"/>
      <c r="K553" s="35"/>
      <c r="L553" s="35"/>
      <c r="M553" s="35"/>
      <c r="N553" s="36"/>
      <c r="O553" s="62"/>
      <c r="P553" s="34" t="str">
        <f t="shared" si="3"/>
        <v/>
      </c>
    </row>
    <row r="554" ht="22.5" customHeight="1">
      <c r="A554" s="37"/>
      <c r="B554" s="37" t="str">
        <f>'Master Schedule'!B554</f>
        <v/>
      </c>
      <c r="C554" s="39"/>
      <c r="D554" s="40" t="str">
        <f t="shared" si="1"/>
        <v>Saturday</v>
      </c>
      <c r="E554" s="41"/>
      <c r="F554" s="38"/>
      <c r="G554" s="38"/>
      <c r="H554" s="41"/>
      <c r="I554" s="38"/>
      <c r="J554" s="38"/>
      <c r="K554" s="32"/>
      <c r="L554" s="32"/>
      <c r="M554" s="32"/>
      <c r="N554" s="33"/>
      <c r="O554" s="62"/>
      <c r="P554" s="34" t="str">
        <f t="shared" si="3"/>
        <v/>
      </c>
    </row>
    <row r="555" ht="22.5" customHeight="1">
      <c r="A555" s="37"/>
      <c r="B555" s="37" t="str">
        <f>'Master Schedule'!B555</f>
        <v/>
      </c>
      <c r="C555" s="39"/>
      <c r="D555" s="40" t="str">
        <f t="shared" si="1"/>
        <v>Saturday</v>
      </c>
      <c r="E555" s="41"/>
      <c r="F555" s="38"/>
      <c r="G555" s="38"/>
      <c r="H555" s="41"/>
      <c r="I555" s="38"/>
      <c r="J555" s="38"/>
      <c r="K555" s="35"/>
      <c r="L555" s="35"/>
      <c r="M555" s="35"/>
      <c r="N555" s="36"/>
      <c r="O555" s="62"/>
      <c r="P555" s="34" t="str">
        <f t="shared" si="3"/>
        <v/>
      </c>
    </row>
    <row r="556" ht="22.5" customHeight="1">
      <c r="A556" s="37"/>
      <c r="B556" s="37" t="str">
        <f>'Master Schedule'!B556</f>
        <v/>
      </c>
      <c r="C556" s="39"/>
      <c r="D556" s="40" t="str">
        <f t="shared" si="1"/>
        <v>Saturday</v>
      </c>
      <c r="E556" s="41"/>
      <c r="F556" s="38"/>
      <c r="G556" s="38"/>
      <c r="H556" s="41"/>
      <c r="I556" s="38"/>
      <c r="J556" s="38"/>
      <c r="K556" s="32"/>
      <c r="L556" s="32"/>
      <c r="M556" s="32"/>
      <c r="N556" s="33"/>
      <c r="O556" s="62"/>
      <c r="P556" s="34" t="str">
        <f t="shared" si="3"/>
        <v/>
      </c>
    </row>
    <row r="557" ht="22.5" customHeight="1">
      <c r="A557" s="37"/>
      <c r="B557" s="37" t="str">
        <f>'Master Schedule'!B557</f>
        <v/>
      </c>
      <c r="C557" s="39"/>
      <c r="D557" s="40" t="str">
        <f t="shared" si="1"/>
        <v>Saturday</v>
      </c>
      <c r="E557" s="41"/>
      <c r="F557" s="38"/>
      <c r="G557" s="38"/>
      <c r="H557" s="41"/>
      <c r="I557" s="38"/>
      <c r="J557" s="38"/>
      <c r="K557" s="35"/>
      <c r="L557" s="35"/>
      <c r="M557" s="35"/>
      <c r="N557" s="36"/>
      <c r="O557" s="62"/>
      <c r="P557" s="34" t="str">
        <f t="shared" si="3"/>
        <v/>
      </c>
    </row>
    <row r="558" ht="22.5" customHeight="1">
      <c r="A558" s="37"/>
      <c r="B558" s="37" t="str">
        <f>'Master Schedule'!B558</f>
        <v/>
      </c>
      <c r="C558" s="39"/>
      <c r="D558" s="40" t="str">
        <f t="shared" si="1"/>
        <v>Saturday</v>
      </c>
      <c r="E558" s="41"/>
      <c r="F558" s="38"/>
      <c r="G558" s="38"/>
      <c r="H558" s="41"/>
      <c r="I558" s="38"/>
      <c r="J558" s="38"/>
      <c r="K558" s="32"/>
      <c r="L558" s="32"/>
      <c r="M558" s="32"/>
      <c r="N558" s="33"/>
      <c r="O558" s="62"/>
      <c r="P558" s="34" t="str">
        <f t="shared" si="3"/>
        <v/>
      </c>
    </row>
    <row r="559" ht="22.5" customHeight="1">
      <c r="A559" s="37"/>
      <c r="B559" s="37" t="str">
        <f>'Master Schedule'!B559</f>
        <v/>
      </c>
      <c r="C559" s="39"/>
      <c r="D559" s="40" t="str">
        <f t="shared" si="1"/>
        <v>Saturday</v>
      </c>
      <c r="E559" s="41"/>
      <c r="F559" s="38"/>
      <c r="G559" s="38"/>
      <c r="H559" s="41"/>
      <c r="I559" s="38"/>
      <c r="J559" s="38"/>
      <c r="K559" s="35"/>
      <c r="L559" s="35"/>
      <c r="M559" s="35"/>
      <c r="N559" s="36"/>
      <c r="O559" s="62"/>
      <c r="P559" s="34" t="str">
        <f t="shared" si="3"/>
        <v/>
      </c>
    </row>
    <row r="560" ht="22.5" customHeight="1">
      <c r="A560" s="37"/>
      <c r="B560" s="37" t="str">
        <f>'Master Schedule'!B560</f>
        <v/>
      </c>
      <c r="C560" s="39"/>
      <c r="D560" s="40" t="str">
        <f t="shared" si="1"/>
        <v>Saturday</v>
      </c>
      <c r="E560" s="41"/>
      <c r="F560" s="38"/>
      <c r="G560" s="38"/>
      <c r="H560" s="41"/>
      <c r="I560" s="38"/>
      <c r="J560" s="38"/>
      <c r="K560" s="32"/>
      <c r="L560" s="32"/>
      <c r="M560" s="32"/>
      <c r="N560" s="33"/>
      <c r="O560" s="62"/>
      <c r="P560" s="34" t="str">
        <f t="shared" si="3"/>
        <v/>
      </c>
    </row>
    <row r="561" ht="22.5" customHeight="1">
      <c r="A561" s="37"/>
      <c r="B561" s="37" t="str">
        <f>'Master Schedule'!B561</f>
        <v/>
      </c>
      <c r="C561" s="39"/>
      <c r="D561" s="40" t="str">
        <f t="shared" si="1"/>
        <v>Saturday</v>
      </c>
      <c r="E561" s="41"/>
      <c r="F561" s="38"/>
      <c r="G561" s="38"/>
      <c r="H561" s="41"/>
      <c r="I561" s="38"/>
      <c r="J561" s="38"/>
      <c r="K561" s="35"/>
      <c r="L561" s="35"/>
      <c r="M561" s="35"/>
      <c r="N561" s="36"/>
      <c r="O561" s="62"/>
      <c r="P561" s="34" t="str">
        <f t="shared" si="3"/>
        <v/>
      </c>
    </row>
    <row r="562" ht="22.5" customHeight="1">
      <c r="A562" s="37"/>
      <c r="B562" s="37" t="str">
        <f>'Master Schedule'!B562</f>
        <v/>
      </c>
      <c r="C562" s="39"/>
      <c r="D562" s="40" t="str">
        <f t="shared" si="1"/>
        <v>Saturday</v>
      </c>
      <c r="E562" s="41"/>
      <c r="F562" s="38"/>
      <c r="G562" s="38"/>
      <c r="H562" s="41"/>
      <c r="I562" s="38"/>
      <c r="J562" s="38"/>
      <c r="K562" s="32"/>
      <c r="L562" s="32"/>
      <c r="M562" s="32"/>
      <c r="N562" s="33"/>
      <c r="O562" s="62"/>
      <c r="P562" s="34" t="str">
        <f t="shared" si="3"/>
        <v/>
      </c>
    </row>
    <row r="563" ht="22.5" customHeight="1">
      <c r="A563" s="37"/>
      <c r="B563" s="37" t="str">
        <f>'Master Schedule'!B563</f>
        <v/>
      </c>
      <c r="C563" s="39"/>
      <c r="D563" s="40" t="str">
        <f t="shared" si="1"/>
        <v>Saturday</v>
      </c>
      <c r="E563" s="41"/>
      <c r="F563" s="38"/>
      <c r="G563" s="38"/>
      <c r="H563" s="41"/>
      <c r="I563" s="38"/>
      <c r="J563" s="38"/>
      <c r="K563" s="35"/>
      <c r="L563" s="35"/>
      <c r="M563" s="35"/>
      <c r="N563" s="36"/>
      <c r="O563" s="62"/>
      <c r="P563" s="34" t="str">
        <f t="shared" si="3"/>
        <v/>
      </c>
    </row>
    <row r="564" ht="22.5" customHeight="1">
      <c r="A564" s="37"/>
      <c r="B564" s="37" t="str">
        <f>'Master Schedule'!B564</f>
        <v/>
      </c>
      <c r="C564" s="39"/>
      <c r="D564" s="40" t="str">
        <f t="shared" si="1"/>
        <v>Saturday</v>
      </c>
      <c r="E564" s="41"/>
      <c r="F564" s="38"/>
      <c r="G564" s="38"/>
      <c r="H564" s="41"/>
      <c r="I564" s="38"/>
      <c r="J564" s="38"/>
      <c r="K564" s="32"/>
      <c r="L564" s="32"/>
      <c r="M564" s="32"/>
      <c r="N564" s="33"/>
      <c r="O564" s="62"/>
      <c r="P564" s="34" t="str">
        <f t="shared" si="3"/>
        <v/>
      </c>
    </row>
    <row r="565" ht="22.5" customHeight="1">
      <c r="A565" s="37"/>
      <c r="B565" s="37" t="str">
        <f>'Master Schedule'!B565</f>
        <v/>
      </c>
      <c r="C565" s="39"/>
      <c r="D565" s="40" t="str">
        <f t="shared" si="1"/>
        <v>Saturday</v>
      </c>
      <c r="E565" s="41"/>
      <c r="F565" s="38"/>
      <c r="G565" s="38"/>
      <c r="H565" s="41"/>
      <c r="I565" s="38"/>
      <c r="J565" s="38"/>
      <c r="K565" s="35"/>
      <c r="L565" s="35"/>
      <c r="M565" s="35"/>
      <c r="N565" s="36"/>
      <c r="O565" s="62"/>
      <c r="P565" s="34" t="str">
        <f t="shared" si="3"/>
        <v/>
      </c>
    </row>
    <row r="566" ht="22.5" customHeight="1">
      <c r="A566" s="37"/>
      <c r="B566" s="37" t="str">
        <f>'Master Schedule'!B566</f>
        <v/>
      </c>
      <c r="C566" s="39"/>
      <c r="D566" s="40" t="str">
        <f t="shared" si="1"/>
        <v>Saturday</v>
      </c>
      <c r="E566" s="41"/>
      <c r="F566" s="38"/>
      <c r="G566" s="38"/>
      <c r="H566" s="41"/>
      <c r="I566" s="38"/>
      <c r="J566" s="38"/>
      <c r="K566" s="32"/>
      <c r="L566" s="32"/>
      <c r="M566" s="32"/>
      <c r="N566" s="33"/>
      <c r="O566" s="62"/>
      <c r="P566" s="34" t="str">
        <f t="shared" si="3"/>
        <v/>
      </c>
    </row>
    <row r="567" ht="22.5" customHeight="1">
      <c r="A567" s="37"/>
      <c r="B567" s="37" t="str">
        <f>'Master Schedule'!B567</f>
        <v/>
      </c>
      <c r="C567" s="39"/>
      <c r="D567" s="40" t="str">
        <f t="shared" si="1"/>
        <v>Saturday</v>
      </c>
      <c r="E567" s="41"/>
      <c r="F567" s="38"/>
      <c r="G567" s="38"/>
      <c r="H567" s="41"/>
      <c r="I567" s="38"/>
      <c r="J567" s="38"/>
      <c r="K567" s="35"/>
      <c r="L567" s="35"/>
      <c r="M567" s="35"/>
      <c r="N567" s="36"/>
      <c r="O567" s="62"/>
      <c r="P567" s="34" t="str">
        <f t="shared" si="3"/>
        <v/>
      </c>
    </row>
    <row r="568" ht="22.5" customHeight="1">
      <c r="A568" s="37"/>
      <c r="B568" s="37" t="str">
        <f>'Master Schedule'!B568</f>
        <v/>
      </c>
      <c r="C568" s="39"/>
      <c r="D568" s="40" t="str">
        <f t="shared" si="1"/>
        <v>Saturday</v>
      </c>
      <c r="E568" s="41"/>
      <c r="F568" s="38"/>
      <c r="G568" s="38"/>
      <c r="H568" s="41"/>
      <c r="I568" s="38"/>
      <c r="J568" s="38"/>
      <c r="K568" s="32"/>
      <c r="L568" s="32"/>
      <c r="M568" s="32"/>
      <c r="N568" s="33"/>
      <c r="O568" s="62"/>
      <c r="P568" s="34" t="str">
        <f t="shared" si="3"/>
        <v/>
      </c>
    </row>
    <row r="569" ht="22.5" customHeight="1">
      <c r="A569" s="37"/>
      <c r="B569" s="37" t="str">
        <f>'Master Schedule'!B569</f>
        <v/>
      </c>
      <c r="C569" s="39"/>
      <c r="D569" s="40" t="str">
        <f t="shared" si="1"/>
        <v>Saturday</v>
      </c>
      <c r="E569" s="41"/>
      <c r="F569" s="38"/>
      <c r="G569" s="38"/>
      <c r="H569" s="41"/>
      <c r="I569" s="38"/>
      <c r="J569" s="38"/>
      <c r="K569" s="35"/>
      <c r="L569" s="35"/>
      <c r="M569" s="35"/>
      <c r="N569" s="36"/>
      <c r="O569" s="62"/>
      <c r="P569" s="34" t="str">
        <f t="shared" si="3"/>
        <v/>
      </c>
    </row>
    <row r="570" ht="22.5" customHeight="1">
      <c r="A570" s="37"/>
      <c r="B570" s="37" t="str">
        <f>'Master Schedule'!B570</f>
        <v/>
      </c>
      <c r="C570" s="39"/>
      <c r="D570" s="40" t="str">
        <f t="shared" si="1"/>
        <v>Saturday</v>
      </c>
      <c r="E570" s="41"/>
      <c r="F570" s="38"/>
      <c r="G570" s="38"/>
      <c r="H570" s="41"/>
      <c r="I570" s="38"/>
      <c r="J570" s="38"/>
      <c r="K570" s="32"/>
      <c r="L570" s="32"/>
      <c r="M570" s="32"/>
      <c r="N570" s="33"/>
      <c r="O570" s="62"/>
      <c r="P570" s="34" t="str">
        <f t="shared" si="3"/>
        <v/>
      </c>
    </row>
    <row r="571" ht="22.5" customHeight="1">
      <c r="A571" s="37"/>
      <c r="B571" s="37" t="str">
        <f>'Master Schedule'!B571</f>
        <v/>
      </c>
      <c r="C571" s="39"/>
      <c r="D571" s="40" t="str">
        <f t="shared" si="1"/>
        <v>Saturday</v>
      </c>
      <c r="E571" s="41"/>
      <c r="F571" s="38"/>
      <c r="G571" s="38"/>
      <c r="H571" s="41"/>
      <c r="I571" s="38"/>
      <c r="J571" s="38"/>
      <c r="K571" s="35"/>
      <c r="L571" s="35"/>
      <c r="M571" s="35"/>
      <c r="N571" s="36"/>
      <c r="O571" s="62"/>
      <c r="P571" s="34" t="str">
        <f t="shared" si="3"/>
        <v/>
      </c>
    </row>
    <row r="572" ht="22.5" customHeight="1">
      <c r="A572" s="37"/>
      <c r="B572" s="37" t="str">
        <f>'Master Schedule'!B572</f>
        <v/>
      </c>
      <c r="C572" s="39"/>
      <c r="D572" s="40" t="str">
        <f t="shared" si="1"/>
        <v>Saturday</v>
      </c>
      <c r="E572" s="41"/>
      <c r="F572" s="38"/>
      <c r="G572" s="38"/>
      <c r="H572" s="41"/>
      <c r="I572" s="38"/>
      <c r="J572" s="38"/>
      <c r="K572" s="32"/>
      <c r="L572" s="32"/>
      <c r="M572" s="32"/>
      <c r="N572" s="33"/>
      <c r="O572" s="62"/>
      <c r="P572" s="34" t="str">
        <f t="shared" si="3"/>
        <v/>
      </c>
    </row>
    <row r="573" ht="22.5" customHeight="1">
      <c r="A573" s="37"/>
      <c r="B573" s="37" t="str">
        <f>'Master Schedule'!B573</f>
        <v/>
      </c>
      <c r="C573" s="39"/>
      <c r="D573" s="40" t="str">
        <f t="shared" si="1"/>
        <v>Saturday</v>
      </c>
      <c r="E573" s="41"/>
      <c r="F573" s="38"/>
      <c r="G573" s="38"/>
      <c r="H573" s="41"/>
      <c r="I573" s="38"/>
      <c r="J573" s="38"/>
      <c r="K573" s="35"/>
      <c r="L573" s="35"/>
      <c r="M573" s="35"/>
      <c r="N573" s="36"/>
      <c r="O573" s="62"/>
      <c r="P573" s="34" t="str">
        <f t="shared" si="3"/>
        <v/>
      </c>
    </row>
    <row r="574" ht="22.5" customHeight="1">
      <c r="A574" s="37"/>
      <c r="B574" s="37" t="str">
        <f>'Master Schedule'!B574</f>
        <v/>
      </c>
      <c r="C574" s="39"/>
      <c r="D574" s="40" t="str">
        <f t="shared" si="1"/>
        <v>Saturday</v>
      </c>
      <c r="E574" s="41"/>
      <c r="F574" s="38"/>
      <c r="G574" s="38"/>
      <c r="H574" s="41"/>
      <c r="I574" s="38"/>
      <c r="J574" s="38"/>
      <c r="K574" s="32"/>
      <c r="L574" s="32"/>
      <c r="M574" s="32"/>
      <c r="N574" s="33"/>
      <c r="O574" s="62"/>
      <c r="P574" s="34" t="str">
        <f t="shared" si="3"/>
        <v/>
      </c>
    </row>
    <row r="575" ht="22.5" customHeight="1">
      <c r="A575" s="37"/>
      <c r="B575" s="37" t="str">
        <f>'Master Schedule'!B575</f>
        <v/>
      </c>
      <c r="C575" s="39"/>
      <c r="D575" s="40" t="str">
        <f t="shared" si="1"/>
        <v>Saturday</v>
      </c>
      <c r="E575" s="41"/>
      <c r="F575" s="38"/>
      <c r="G575" s="38"/>
      <c r="H575" s="41"/>
      <c r="I575" s="38"/>
      <c r="J575" s="38"/>
      <c r="K575" s="35"/>
      <c r="L575" s="35"/>
      <c r="M575" s="35"/>
      <c r="N575" s="36"/>
      <c r="O575" s="62"/>
      <c r="P575" s="34" t="str">
        <f t="shared" si="3"/>
        <v/>
      </c>
    </row>
    <row r="576" ht="22.5" customHeight="1">
      <c r="A576" s="37"/>
      <c r="B576" s="37" t="str">
        <f>'Master Schedule'!B576</f>
        <v/>
      </c>
      <c r="C576" s="39"/>
      <c r="D576" s="40" t="str">
        <f t="shared" si="1"/>
        <v>Saturday</v>
      </c>
      <c r="E576" s="41"/>
      <c r="F576" s="38"/>
      <c r="G576" s="38"/>
      <c r="H576" s="41"/>
      <c r="I576" s="38"/>
      <c r="J576" s="38"/>
      <c r="K576" s="32"/>
      <c r="L576" s="32"/>
      <c r="M576" s="32"/>
      <c r="N576" s="33"/>
      <c r="O576" s="62"/>
      <c r="P576" s="34" t="str">
        <f t="shared" si="3"/>
        <v/>
      </c>
    </row>
    <row r="577" ht="22.5" customHeight="1">
      <c r="A577" s="37"/>
      <c r="B577" s="37" t="str">
        <f>'Master Schedule'!B577</f>
        <v/>
      </c>
      <c r="C577" s="39"/>
      <c r="D577" s="40" t="str">
        <f t="shared" si="1"/>
        <v>Saturday</v>
      </c>
      <c r="E577" s="41"/>
      <c r="F577" s="38"/>
      <c r="G577" s="38"/>
      <c r="H577" s="41"/>
      <c r="I577" s="38"/>
      <c r="J577" s="38"/>
      <c r="K577" s="35"/>
      <c r="L577" s="35"/>
      <c r="M577" s="35"/>
      <c r="N577" s="36"/>
      <c r="O577" s="62"/>
      <c r="P577" s="34" t="str">
        <f t="shared" si="3"/>
        <v/>
      </c>
    </row>
    <row r="578" ht="22.5" customHeight="1">
      <c r="A578" s="37"/>
      <c r="B578" s="37" t="str">
        <f>'Master Schedule'!B578</f>
        <v/>
      </c>
      <c r="C578" s="39"/>
      <c r="D578" s="40" t="str">
        <f t="shared" si="1"/>
        <v>Saturday</v>
      </c>
      <c r="E578" s="41"/>
      <c r="F578" s="38"/>
      <c r="G578" s="38"/>
      <c r="H578" s="41"/>
      <c r="I578" s="38"/>
      <c r="J578" s="38"/>
      <c r="K578" s="32"/>
      <c r="L578" s="32"/>
      <c r="M578" s="32"/>
      <c r="N578" s="33"/>
      <c r="O578" s="62"/>
      <c r="P578" s="34" t="str">
        <f t="shared" si="3"/>
        <v/>
      </c>
    </row>
    <row r="579" ht="22.5" customHeight="1">
      <c r="A579" s="37"/>
      <c r="B579" s="37" t="str">
        <f>'Master Schedule'!B579</f>
        <v/>
      </c>
      <c r="C579" s="39"/>
      <c r="D579" s="40" t="str">
        <f t="shared" si="1"/>
        <v>Saturday</v>
      </c>
      <c r="E579" s="41"/>
      <c r="F579" s="38"/>
      <c r="G579" s="38"/>
      <c r="H579" s="41"/>
      <c r="I579" s="38"/>
      <c r="J579" s="38"/>
      <c r="K579" s="35"/>
      <c r="L579" s="35"/>
      <c r="M579" s="35"/>
      <c r="N579" s="36"/>
      <c r="O579" s="62"/>
      <c r="P579" s="34" t="str">
        <f t="shared" si="3"/>
        <v/>
      </c>
    </row>
    <row r="580" ht="22.5" customHeight="1">
      <c r="A580" s="37"/>
      <c r="B580" s="37" t="str">
        <f>'Master Schedule'!B580</f>
        <v/>
      </c>
      <c r="C580" s="39"/>
      <c r="D580" s="40" t="str">
        <f t="shared" si="1"/>
        <v>Saturday</v>
      </c>
      <c r="E580" s="41"/>
      <c r="F580" s="38"/>
      <c r="G580" s="38"/>
      <c r="H580" s="41"/>
      <c r="I580" s="38"/>
      <c r="J580" s="38"/>
      <c r="K580" s="32"/>
      <c r="L580" s="32"/>
      <c r="M580" s="32"/>
      <c r="N580" s="33"/>
      <c r="O580" s="62"/>
      <c r="P580" s="34" t="str">
        <f t="shared" si="3"/>
        <v/>
      </c>
    </row>
    <row r="581" ht="22.5" customHeight="1">
      <c r="A581" s="37"/>
      <c r="B581" s="37" t="str">
        <f>'Master Schedule'!B581</f>
        <v/>
      </c>
      <c r="C581" s="39"/>
      <c r="D581" s="40" t="str">
        <f t="shared" si="1"/>
        <v>Saturday</v>
      </c>
      <c r="E581" s="41"/>
      <c r="F581" s="38"/>
      <c r="G581" s="38"/>
      <c r="H581" s="41"/>
      <c r="I581" s="38"/>
      <c r="J581" s="38"/>
      <c r="K581" s="35"/>
      <c r="L581" s="35"/>
      <c r="M581" s="35"/>
      <c r="N581" s="36"/>
      <c r="O581" s="62"/>
      <c r="P581" s="34" t="str">
        <f t="shared" si="3"/>
        <v/>
      </c>
    </row>
    <row r="582" ht="22.5" customHeight="1">
      <c r="A582" s="37"/>
      <c r="B582" s="37" t="str">
        <f>'Master Schedule'!B582</f>
        <v/>
      </c>
      <c r="C582" s="39"/>
      <c r="D582" s="40" t="str">
        <f t="shared" si="1"/>
        <v>Saturday</v>
      </c>
      <c r="E582" s="41"/>
      <c r="F582" s="38"/>
      <c r="G582" s="38"/>
      <c r="H582" s="41"/>
      <c r="I582" s="38"/>
      <c r="J582" s="38"/>
      <c r="K582" s="32"/>
      <c r="L582" s="32"/>
      <c r="M582" s="32"/>
      <c r="N582" s="33"/>
      <c r="O582" s="62"/>
      <c r="P582" s="34" t="str">
        <f t="shared" si="3"/>
        <v/>
      </c>
    </row>
    <row r="583" ht="22.5" customHeight="1">
      <c r="A583" s="37"/>
      <c r="B583" s="37" t="str">
        <f>'Master Schedule'!B583</f>
        <v/>
      </c>
      <c r="C583" s="39"/>
      <c r="D583" s="40" t="str">
        <f t="shared" si="1"/>
        <v>Saturday</v>
      </c>
      <c r="E583" s="41"/>
      <c r="F583" s="38"/>
      <c r="G583" s="38"/>
      <c r="H583" s="41"/>
      <c r="I583" s="38"/>
      <c r="J583" s="38"/>
      <c r="K583" s="35"/>
      <c r="L583" s="35"/>
      <c r="M583" s="35"/>
      <c r="N583" s="36"/>
      <c r="O583" s="62"/>
      <c r="P583" s="34" t="str">
        <f t="shared" si="3"/>
        <v/>
      </c>
    </row>
    <row r="584" ht="22.5" customHeight="1">
      <c r="A584" s="37"/>
      <c r="B584" s="37" t="str">
        <f>'Master Schedule'!B584</f>
        <v/>
      </c>
      <c r="C584" s="39"/>
      <c r="D584" s="40" t="str">
        <f t="shared" si="1"/>
        <v>Saturday</v>
      </c>
      <c r="E584" s="41"/>
      <c r="F584" s="38"/>
      <c r="G584" s="38"/>
      <c r="H584" s="41"/>
      <c r="I584" s="38"/>
      <c r="J584" s="38"/>
      <c r="K584" s="32"/>
      <c r="L584" s="32"/>
      <c r="M584" s="32"/>
      <c r="N584" s="33"/>
      <c r="O584" s="62"/>
      <c r="P584" s="34" t="str">
        <f t="shared" si="3"/>
        <v/>
      </c>
    </row>
    <row r="585" ht="22.5" customHeight="1">
      <c r="A585" s="37"/>
      <c r="B585" s="37" t="str">
        <f>'Master Schedule'!B585</f>
        <v/>
      </c>
      <c r="C585" s="39"/>
      <c r="D585" s="40" t="str">
        <f t="shared" si="1"/>
        <v>Saturday</v>
      </c>
      <c r="E585" s="41"/>
      <c r="F585" s="38"/>
      <c r="G585" s="38"/>
      <c r="H585" s="41"/>
      <c r="I585" s="38"/>
      <c r="J585" s="38"/>
      <c r="K585" s="35"/>
      <c r="L585" s="35"/>
      <c r="M585" s="35"/>
      <c r="N585" s="36"/>
      <c r="O585" s="62"/>
      <c r="P585" s="34" t="str">
        <f t="shared" si="3"/>
        <v/>
      </c>
    </row>
    <row r="586" ht="22.5" customHeight="1">
      <c r="A586" s="37"/>
      <c r="B586" s="37" t="str">
        <f>'Master Schedule'!B586</f>
        <v/>
      </c>
      <c r="C586" s="39"/>
      <c r="D586" s="40" t="str">
        <f t="shared" si="1"/>
        <v>Saturday</v>
      </c>
      <c r="E586" s="41"/>
      <c r="F586" s="38"/>
      <c r="G586" s="38"/>
      <c r="H586" s="41"/>
      <c r="I586" s="38"/>
      <c r="J586" s="38"/>
      <c r="K586" s="32"/>
      <c r="L586" s="32"/>
      <c r="M586" s="32"/>
      <c r="N586" s="33"/>
      <c r="O586" s="62"/>
      <c r="P586" s="34" t="str">
        <f t="shared" si="3"/>
        <v/>
      </c>
    </row>
    <row r="587" ht="22.5" customHeight="1">
      <c r="A587" s="37"/>
      <c r="B587" s="37" t="str">
        <f>'Master Schedule'!B587</f>
        <v/>
      </c>
      <c r="C587" s="39"/>
      <c r="D587" s="40" t="str">
        <f t="shared" si="1"/>
        <v>Saturday</v>
      </c>
      <c r="E587" s="41"/>
      <c r="F587" s="38"/>
      <c r="G587" s="38"/>
      <c r="H587" s="41"/>
      <c r="I587" s="38"/>
      <c r="J587" s="38"/>
      <c r="K587" s="35"/>
      <c r="L587" s="35"/>
      <c r="M587" s="35"/>
      <c r="N587" s="36"/>
      <c r="O587" s="62"/>
      <c r="P587" s="34" t="str">
        <f t="shared" si="3"/>
        <v/>
      </c>
    </row>
    <row r="588" ht="22.5" customHeight="1">
      <c r="A588" s="37"/>
      <c r="B588" s="37" t="str">
        <f>'Master Schedule'!B588</f>
        <v/>
      </c>
      <c r="C588" s="39"/>
      <c r="D588" s="40" t="str">
        <f t="shared" si="1"/>
        <v>Saturday</v>
      </c>
      <c r="E588" s="41"/>
      <c r="F588" s="38"/>
      <c r="G588" s="38"/>
      <c r="H588" s="41"/>
      <c r="I588" s="38"/>
      <c r="J588" s="38"/>
      <c r="K588" s="32"/>
      <c r="L588" s="32"/>
      <c r="M588" s="32"/>
      <c r="N588" s="33"/>
      <c r="O588" s="62"/>
      <c r="P588" s="34" t="str">
        <f t="shared" si="3"/>
        <v/>
      </c>
    </row>
    <row r="589" ht="22.5" customHeight="1">
      <c r="A589" s="37"/>
      <c r="B589" s="37" t="str">
        <f>'Master Schedule'!B589</f>
        <v/>
      </c>
      <c r="C589" s="39"/>
      <c r="D589" s="40" t="str">
        <f t="shared" si="1"/>
        <v>Saturday</v>
      </c>
      <c r="E589" s="41"/>
      <c r="F589" s="38"/>
      <c r="G589" s="38"/>
      <c r="H589" s="41"/>
      <c r="I589" s="38"/>
      <c r="J589" s="38"/>
      <c r="K589" s="35"/>
      <c r="L589" s="35"/>
      <c r="M589" s="35"/>
      <c r="N589" s="36"/>
      <c r="O589" s="62"/>
      <c r="P589" s="34" t="str">
        <f t="shared" si="3"/>
        <v/>
      </c>
    </row>
    <row r="590" ht="22.5" customHeight="1">
      <c r="A590" s="37"/>
      <c r="B590" s="37" t="str">
        <f>'Master Schedule'!B590</f>
        <v/>
      </c>
      <c r="C590" s="39"/>
      <c r="D590" s="40" t="str">
        <f t="shared" si="1"/>
        <v>Saturday</v>
      </c>
      <c r="E590" s="41"/>
      <c r="F590" s="38"/>
      <c r="G590" s="38"/>
      <c r="H590" s="41"/>
      <c r="I590" s="38"/>
      <c r="J590" s="38"/>
      <c r="K590" s="32"/>
      <c r="L590" s="32"/>
      <c r="M590" s="32"/>
      <c r="N590" s="33"/>
      <c r="O590" s="62"/>
      <c r="P590" s="34" t="str">
        <f t="shared" si="3"/>
        <v/>
      </c>
    </row>
    <row r="591" ht="22.5" customHeight="1">
      <c r="A591" s="37"/>
      <c r="B591" s="37" t="str">
        <f>'Master Schedule'!B591</f>
        <v/>
      </c>
      <c r="C591" s="39"/>
      <c r="D591" s="40" t="str">
        <f t="shared" si="1"/>
        <v>Saturday</v>
      </c>
      <c r="E591" s="41"/>
      <c r="F591" s="38"/>
      <c r="G591" s="38"/>
      <c r="H591" s="41"/>
      <c r="I591" s="38"/>
      <c r="J591" s="38"/>
      <c r="K591" s="35"/>
      <c r="L591" s="35"/>
      <c r="M591" s="35"/>
      <c r="N591" s="36"/>
      <c r="O591" s="62"/>
      <c r="P591" s="34" t="str">
        <f t="shared" si="3"/>
        <v/>
      </c>
    </row>
    <row r="592" ht="22.5" customHeight="1">
      <c r="A592" s="37"/>
      <c r="B592" s="37" t="str">
        <f>'Master Schedule'!B592</f>
        <v/>
      </c>
      <c r="C592" s="39"/>
      <c r="D592" s="40" t="str">
        <f t="shared" si="1"/>
        <v>Saturday</v>
      </c>
      <c r="E592" s="41"/>
      <c r="F592" s="38"/>
      <c r="G592" s="38"/>
      <c r="H592" s="41"/>
      <c r="I592" s="38"/>
      <c r="J592" s="38"/>
      <c r="K592" s="32"/>
      <c r="L592" s="32"/>
      <c r="M592" s="32"/>
      <c r="N592" s="33"/>
      <c r="O592" s="62"/>
      <c r="P592" s="34" t="str">
        <f t="shared" si="3"/>
        <v/>
      </c>
    </row>
    <row r="593" ht="22.5" customHeight="1">
      <c r="A593" s="37"/>
      <c r="B593" s="37" t="str">
        <f>'Master Schedule'!B593</f>
        <v/>
      </c>
      <c r="C593" s="39"/>
      <c r="D593" s="40" t="str">
        <f t="shared" si="1"/>
        <v>Saturday</v>
      </c>
      <c r="E593" s="41"/>
      <c r="F593" s="38"/>
      <c r="G593" s="38"/>
      <c r="H593" s="41"/>
      <c r="I593" s="38"/>
      <c r="J593" s="38"/>
      <c r="K593" s="35"/>
      <c r="L593" s="35"/>
      <c r="M593" s="35"/>
      <c r="N593" s="36"/>
      <c r="O593" s="62"/>
      <c r="P593" s="34" t="str">
        <f t="shared" si="3"/>
        <v/>
      </c>
    </row>
    <row r="594" ht="22.5" customHeight="1">
      <c r="A594" s="37"/>
      <c r="B594" s="37" t="str">
        <f>'Master Schedule'!B594</f>
        <v/>
      </c>
      <c r="C594" s="39"/>
      <c r="D594" s="40" t="str">
        <f t="shared" si="1"/>
        <v>Saturday</v>
      </c>
      <c r="E594" s="41"/>
      <c r="F594" s="38"/>
      <c r="G594" s="38"/>
      <c r="H594" s="41"/>
      <c r="I594" s="38"/>
      <c r="J594" s="38"/>
      <c r="K594" s="32"/>
      <c r="L594" s="32"/>
      <c r="M594" s="32"/>
      <c r="N594" s="33"/>
      <c r="O594" s="62"/>
      <c r="P594" s="34" t="str">
        <f t="shared" si="3"/>
        <v/>
      </c>
    </row>
    <row r="595" ht="22.5" customHeight="1">
      <c r="A595" s="37"/>
      <c r="B595" s="37" t="str">
        <f>'Master Schedule'!B595</f>
        <v/>
      </c>
      <c r="C595" s="39"/>
      <c r="D595" s="40" t="str">
        <f t="shared" si="1"/>
        <v>Saturday</v>
      </c>
      <c r="E595" s="41"/>
      <c r="F595" s="38"/>
      <c r="G595" s="38"/>
      <c r="H595" s="41"/>
      <c r="I595" s="38"/>
      <c r="J595" s="38"/>
      <c r="K595" s="35"/>
      <c r="L595" s="35"/>
      <c r="M595" s="35"/>
      <c r="N595" s="36"/>
      <c r="O595" s="62"/>
      <c r="P595" s="34" t="str">
        <f t="shared" si="3"/>
        <v/>
      </c>
    </row>
    <row r="596" ht="22.5" customHeight="1">
      <c r="A596" s="37"/>
      <c r="B596" s="37" t="str">
        <f>'Master Schedule'!B596</f>
        <v/>
      </c>
      <c r="C596" s="39"/>
      <c r="D596" s="40" t="str">
        <f t="shared" si="1"/>
        <v>Saturday</v>
      </c>
      <c r="E596" s="41"/>
      <c r="F596" s="38"/>
      <c r="G596" s="38"/>
      <c r="H596" s="41"/>
      <c r="I596" s="38"/>
      <c r="J596" s="38"/>
      <c r="K596" s="32"/>
      <c r="L596" s="32"/>
      <c r="M596" s="32"/>
      <c r="N596" s="33"/>
      <c r="O596" s="62"/>
      <c r="P596" s="34" t="str">
        <f t="shared" si="3"/>
        <v/>
      </c>
    </row>
    <row r="597" ht="22.5" customHeight="1">
      <c r="A597" s="37"/>
      <c r="B597" s="37" t="str">
        <f>'Master Schedule'!B597</f>
        <v/>
      </c>
      <c r="C597" s="39"/>
      <c r="D597" s="40" t="str">
        <f t="shared" si="1"/>
        <v>Saturday</v>
      </c>
      <c r="E597" s="41"/>
      <c r="F597" s="38"/>
      <c r="G597" s="38"/>
      <c r="H597" s="41"/>
      <c r="I597" s="38"/>
      <c r="J597" s="38"/>
      <c r="K597" s="35"/>
      <c r="L597" s="35"/>
      <c r="M597" s="35"/>
      <c r="N597" s="36"/>
      <c r="O597" s="62"/>
      <c r="P597" s="34" t="str">
        <f t="shared" si="3"/>
        <v/>
      </c>
    </row>
    <row r="598" ht="22.5" customHeight="1">
      <c r="A598" s="37"/>
      <c r="B598" s="37" t="str">
        <f>'Master Schedule'!B598</f>
        <v/>
      </c>
      <c r="C598" s="39"/>
      <c r="D598" s="40" t="str">
        <f t="shared" si="1"/>
        <v>Saturday</v>
      </c>
      <c r="E598" s="41"/>
      <c r="F598" s="38"/>
      <c r="G598" s="38"/>
      <c r="H598" s="41"/>
      <c r="I598" s="38"/>
      <c r="J598" s="38"/>
      <c r="K598" s="32"/>
      <c r="L598" s="32"/>
      <c r="M598" s="32"/>
      <c r="N598" s="33"/>
      <c r="O598" s="62"/>
      <c r="P598" s="34" t="str">
        <f t="shared" si="3"/>
        <v/>
      </c>
    </row>
    <row r="599" ht="22.5" customHeight="1">
      <c r="A599" s="37"/>
      <c r="B599" s="37" t="str">
        <f>'Master Schedule'!B599</f>
        <v/>
      </c>
      <c r="C599" s="39"/>
      <c r="D599" s="40" t="str">
        <f t="shared" si="1"/>
        <v>Saturday</v>
      </c>
      <c r="E599" s="41"/>
      <c r="F599" s="38"/>
      <c r="G599" s="38"/>
      <c r="H599" s="41"/>
      <c r="I599" s="38"/>
      <c r="J599" s="38"/>
      <c r="K599" s="35"/>
      <c r="L599" s="35"/>
      <c r="M599" s="35"/>
      <c r="N599" s="36"/>
      <c r="O599" s="62"/>
      <c r="P599" s="34" t="str">
        <f t="shared" si="3"/>
        <v/>
      </c>
    </row>
    <row r="600" ht="22.5" customHeight="1">
      <c r="A600" s="37"/>
      <c r="B600" s="37" t="str">
        <f>'Master Schedule'!B600</f>
        <v/>
      </c>
      <c r="C600" s="39"/>
      <c r="D600" s="40" t="str">
        <f t="shared" si="1"/>
        <v>Saturday</v>
      </c>
      <c r="E600" s="41"/>
      <c r="F600" s="38"/>
      <c r="G600" s="38"/>
      <c r="H600" s="41"/>
      <c r="I600" s="38"/>
      <c r="J600" s="38"/>
      <c r="K600" s="32"/>
      <c r="L600" s="32"/>
      <c r="M600" s="32"/>
      <c r="N600" s="33"/>
      <c r="O600" s="62"/>
      <c r="P600" s="34" t="str">
        <f t="shared" si="3"/>
        <v/>
      </c>
    </row>
    <row r="601" ht="22.5" customHeight="1">
      <c r="A601" s="37"/>
      <c r="B601" s="37" t="str">
        <f>'Master Schedule'!B601</f>
        <v/>
      </c>
      <c r="C601" s="39"/>
      <c r="D601" s="40" t="str">
        <f t="shared" si="1"/>
        <v>Saturday</v>
      </c>
      <c r="E601" s="41"/>
      <c r="F601" s="38"/>
      <c r="G601" s="38"/>
      <c r="H601" s="41"/>
      <c r="I601" s="38"/>
      <c r="J601" s="38"/>
      <c r="K601" s="35"/>
      <c r="L601" s="35"/>
      <c r="M601" s="35"/>
      <c r="N601" s="36"/>
      <c r="O601" s="62"/>
      <c r="P601" s="34" t="str">
        <f t="shared" si="3"/>
        <v/>
      </c>
    </row>
    <row r="602" ht="22.5" customHeight="1">
      <c r="A602" s="37"/>
      <c r="B602" s="37" t="str">
        <f>'Master Schedule'!B602</f>
        <v/>
      </c>
      <c r="C602" s="39"/>
      <c r="D602" s="40" t="str">
        <f t="shared" si="1"/>
        <v>Saturday</v>
      </c>
      <c r="E602" s="41"/>
      <c r="F602" s="38"/>
      <c r="G602" s="38"/>
      <c r="H602" s="41"/>
      <c r="I602" s="38"/>
      <c r="J602" s="38"/>
      <c r="K602" s="32"/>
      <c r="L602" s="32"/>
      <c r="M602" s="32"/>
      <c r="N602" s="33"/>
      <c r="O602" s="62"/>
      <c r="P602" s="34" t="str">
        <f t="shared" si="3"/>
        <v/>
      </c>
    </row>
    <row r="603" ht="22.5" customHeight="1">
      <c r="A603" s="37"/>
      <c r="B603" s="37" t="str">
        <f>'Master Schedule'!B603</f>
        <v/>
      </c>
      <c r="C603" s="39"/>
      <c r="D603" s="40" t="str">
        <f t="shared" si="1"/>
        <v>Saturday</v>
      </c>
      <c r="E603" s="41"/>
      <c r="F603" s="38"/>
      <c r="G603" s="38"/>
      <c r="H603" s="41"/>
      <c r="I603" s="38"/>
      <c r="J603" s="38"/>
      <c r="K603" s="35"/>
      <c r="L603" s="35"/>
      <c r="M603" s="35"/>
      <c r="N603" s="36"/>
      <c r="O603" s="62"/>
      <c r="P603" s="34" t="str">
        <f t="shared" si="3"/>
        <v/>
      </c>
    </row>
    <row r="604" ht="22.5" customHeight="1">
      <c r="A604" s="37"/>
      <c r="B604" s="37" t="str">
        <f>'Master Schedule'!B604</f>
        <v/>
      </c>
      <c r="C604" s="39"/>
      <c r="D604" s="40" t="str">
        <f t="shared" si="1"/>
        <v>Saturday</v>
      </c>
      <c r="E604" s="41"/>
      <c r="F604" s="38"/>
      <c r="G604" s="38"/>
      <c r="H604" s="41"/>
      <c r="I604" s="38"/>
      <c r="J604" s="38"/>
      <c r="K604" s="32"/>
      <c r="L604" s="32"/>
      <c r="M604" s="32"/>
      <c r="N604" s="33"/>
      <c r="O604" s="62"/>
      <c r="P604" s="34" t="str">
        <f t="shared" si="3"/>
        <v/>
      </c>
    </row>
    <row r="605" ht="22.5" customHeight="1">
      <c r="A605" s="37"/>
      <c r="B605" s="37" t="str">
        <f>'Master Schedule'!B605</f>
        <v/>
      </c>
      <c r="C605" s="39"/>
      <c r="D605" s="40" t="str">
        <f t="shared" si="1"/>
        <v>Saturday</v>
      </c>
      <c r="E605" s="41"/>
      <c r="F605" s="38"/>
      <c r="G605" s="38"/>
      <c r="H605" s="41"/>
      <c r="I605" s="38"/>
      <c r="J605" s="38"/>
      <c r="K605" s="35"/>
      <c r="L605" s="35"/>
      <c r="M605" s="35"/>
      <c r="N605" s="36"/>
      <c r="O605" s="62"/>
      <c r="P605" s="34" t="str">
        <f t="shared" si="3"/>
        <v/>
      </c>
    </row>
    <row r="606" ht="22.5" customHeight="1">
      <c r="A606" s="37"/>
      <c r="B606" s="37" t="str">
        <f>'Master Schedule'!B606</f>
        <v/>
      </c>
      <c r="C606" s="39"/>
      <c r="D606" s="40" t="str">
        <f t="shared" si="1"/>
        <v>Saturday</v>
      </c>
      <c r="E606" s="41"/>
      <c r="F606" s="38"/>
      <c r="G606" s="38"/>
      <c r="H606" s="41"/>
      <c r="I606" s="38"/>
      <c r="J606" s="38"/>
      <c r="K606" s="32"/>
      <c r="L606" s="32"/>
      <c r="M606" s="32"/>
      <c r="N606" s="33"/>
      <c r="O606" s="62"/>
      <c r="P606" s="34" t="str">
        <f t="shared" si="3"/>
        <v/>
      </c>
    </row>
    <row r="607" ht="22.5" customHeight="1">
      <c r="A607" s="37"/>
      <c r="B607" s="37" t="str">
        <f>'Master Schedule'!B607</f>
        <v/>
      </c>
      <c r="C607" s="39"/>
      <c r="D607" s="40" t="str">
        <f t="shared" si="1"/>
        <v>Saturday</v>
      </c>
      <c r="E607" s="41"/>
      <c r="F607" s="38"/>
      <c r="G607" s="38"/>
      <c r="H607" s="41"/>
      <c r="I607" s="38"/>
      <c r="J607" s="38"/>
      <c r="K607" s="35"/>
      <c r="L607" s="35"/>
      <c r="M607" s="35"/>
      <c r="N607" s="36"/>
      <c r="O607" s="62"/>
      <c r="P607" s="34" t="str">
        <f t="shared" si="3"/>
        <v/>
      </c>
    </row>
    <row r="608" ht="22.5" customHeight="1">
      <c r="A608" s="37"/>
      <c r="B608" s="37" t="str">
        <f>'Master Schedule'!B608</f>
        <v/>
      </c>
      <c r="C608" s="39"/>
      <c r="D608" s="40" t="str">
        <f t="shared" si="1"/>
        <v>Saturday</v>
      </c>
      <c r="E608" s="41"/>
      <c r="F608" s="38"/>
      <c r="G608" s="38"/>
      <c r="H608" s="41"/>
      <c r="I608" s="38"/>
      <c r="J608" s="38"/>
      <c r="K608" s="32"/>
      <c r="L608" s="32"/>
      <c r="M608" s="32"/>
      <c r="N608" s="33"/>
      <c r="O608" s="62"/>
      <c r="P608" s="34" t="str">
        <f t="shared" si="3"/>
        <v/>
      </c>
    </row>
    <row r="609" ht="22.5" customHeight="1">
      <c r="A609" s="37"/>
      <c r="B609" s="37" t="str">
        <f>'Master Schedule'!B609</f>
        <v/>
      </c>
      <c r="C609" s="39"/>
      <c r="D609" s="40" t="str">
        <f t="shared" si="1"/>
        <v>Saturday</v>
      </c>
      <c r="E609" s="41"/>
      <c r="F609" s="38"/>
      <c r="G609" s="38"/>
      <c r="H609" s="41"/>
      <c r="I609" s="38"/>
      <c r="J609" s="38"/>
      <c r="K609" s="35"/>
      <c r="L609" s="35"/>
      <c r="M609" s="35"/>
      <c r="N609" s="36"/>
      <c r="O609" s="62"/>
      <c r="P609" s="34" t="str">
        <f t="shared" si="3"/>
        <v/>
      </c>
    </row>
    <row r="610" ht="22.5" customHeight="1">
      <c r="A610" s="37"/>
      <c r="B610" s="37" t="str">
        <f>'Master Schedule'!B610</f>
        <v/>
      </c>
      <c r="C610" s="39"/>
      <c r="D610" s="40" t="str">
        <f t="shared" si="1"/>
        <v>Saturday</v>
      </c>
      <c r="E610" s="41"/>
      <c r="F610" s="38"/>
      <c r="G610" s="38"/>
      <c r="H610" s="41"/>
      <c r="I610" s="38"/>
      <c r="J610" s="38"/>
      <c r="K610" s="32"/>
      <c r="L610" s="32"/>
      <c r="M610" s="32"/>
      <c r="N610" s="33"/>
      <c r="O610" s="62"/>
      <c r="P610" s="34" t="str">
        <f t="shared" si="3"/>
        <v/>
      </c>
    </row>
    <row r="611" ht="22.5" customHeight="1">
      <c r="A611" s="37"/>
      <c r="B611" s="37" t="str">
        <f>'Master Schedule'!B611</f>
        <v/>
      </c>
      <c r="C611" s="39"/>
      <c r="D611" s="40" t="str">
        <f t="shared" si="1"/>
        <v>Saturday</v>
      </c>
      <c r="E611" s="41"/>
      <c r="F611" s="38"/>
      <c r="G611" s="38"/>
      <c r="H611" s="41"/>
      <c r="I611" s="38"/>
      <c r="J611" s="38"/>
      <c r="K611" s="42" t="s">
        <v>12</v>
      </c>
      <c r="L611" s="42" t="s">
        <v>13</v>
      </c>
      <c r="M611" s="23" t="s">
        <v>14</v>
      </c>
      <c r="N611" s="24" t="s">
        <v>15</v>
      </c>
      <c r="O611" s="58" t="s">
        <v>17</v>
      </c>
      <c r="P611" s="25" t="s">
        <v>9</v>
      </c>
    </row>
    <row r="612" ht="22.5" customHeight="1">
      <c r="A612" s="37"/>
      <c r="B612" s="37" t="str">
        <f>'Master Schedule'!B612</f>
        <v/>
      </c>
      <c r="C612" s="39"/>
      <c r="D612" s="40" t="str">
        <f t="shared" si="1"/>
        <v>Saturday</v>
      </c>
      <c r="E612" s="41"/>
      <c r="F612" s="38"/>
      <c r="G612" s="38"/>
      <c r="H612" s="41"/>
      <c r="I612" s="38"/>
      <c r="J612" s="38"/>
      <c r="K612" s="53" t="s">
        <v>16</v>
      </c>
      <c r="L612" s="53" t="s">
        <v>16</v>
      </c>
      <c r="M612" s="53" t="s">
        <v>16</v>
      </c>
      <c r="N612" s="59" t="s">
        <v>49</v>
      </c>
      <c r="O612" s="60" t="s">
        <v>16</v>
      </c>
      <c r="P612" s="34" t="str">
        <f t="shared" ref="P612:P915" si="4">IF(G612="", "",
   IF(AND(K612="✅", L612="✅", M612="✅", N612="✅", O612="✅"), "✅ Approved",
   IF(OR(K612="❌", L612="❌", M612="❌", N612="❌", O612="❌"), "❌ Denied",
   "⌛️ Pending")))
</f>
        <v/>
      </c>
    </row>
    <row r="613" ht="22.5" customHeight="1">
      <c r="A613" s="37"/>
      <c r="B613" s="37" t="str">
        <f>'Master Schedule'!B613</f>
        <v/>
      </c>
      <c r="C613" s="39"/>
      <c r="D613" s="40" t="str">
        <f t="shared" si="1"/>
        <v>Saturday</v>
      </c>
      <c r="E613" s="41"/>
      <c r="F613" s="38"/>
      <c r="G613" s="38"/>
      <c r="H613" s="41"/>
      <c r="I613" s="38"/>
      <c r="J613" s="38"/>
      <c r="K613" s="32"/>
      <c r="L613" s="32"/>
      <c r="M613" s="32"/>
      <c r="N613" s="33"/>
      <c r="O613" s="62"/>
      <c r="P613" s="34" t="str">
        <f t="shared" si="4"/>
        <v/>
      </c>
    </row>
    <row r="614" ht="22.5" customHeight="1">
      <c r="A614" s="37"/>
      <c r="B614" s="37" t="str">
        <f>'Master Schedule'!B614</f>
        <v/>
      </c>
      <c r="C614" s="39"/>
      <c r="D614" s="40" t="str">
        <f t="shared" si="1"/>
        <v>Saturday</v>
      </c>
      <c r="E614" s="41"/>
      <c r="F614" s="38"/>
      <c r="G614" s="38"/>
      <c r="H614" s="41"/>
      <c r="I614" s="38"/>
      <c r="J614" s="38"/>
      <c r="K614" s="35"/>
      <c r="L614" s="35"/>
      <c r="M614" s="35"/>
      <c r="N614" s="36"/>
      <c r="O614" s="62"/>
      <c r="P614" s="34" t="str">
        <f t="shared" si="4"/>
        <v/>
      </c>
    </row>
    <row r="615" ht="22.5" customHeight="1">
      <c r="A615" s="37"/>
      <c r="B615" s="37" t="str">
        <f>'Master Schedule'!B615</f>
        <v/>
      </c>
      <c r="C615" s="39"/>
      <c r="D615" s="40" t="str">
        <f t="shared" si="1"/>
        <v>Saturday</v>
      </c>
      <c r="E615" s="41"/>
      <c r="F615" s="38"/>
      <c r="G615" s="38"/>
      <c r="H615" s="41"/>
      <c r="I615" s="38"/>
      <c r="J615" s="38"/>
      <c r="K615" s="32"/>
      <c r="L615" s="32"/>
      <c r="M615" s="32"/>
      <c r="N615" s="33"/>
      <c r="O615" s="62"/>
      <c r="P615" s="34" t="str">
        <f t="shared" si="4"/>
        <v/>
      </c>
    </row>
    <row r="616" ht="22.5" customHeight="1">
      <c r="A616" s="37"/>
      <c r="B616" s="37" t="str">
        <f>'Master Schedule'!B616</f>
        <v/>
      </c>
      <c r="C616" s="39"/>
      <c r="D616" s="40" t="str">
        <f t="shared" si="1"/>
        <v>Saturday</v>
      </c>
      <c r="E616" s="41"/>
      <c r="F616" s="38"/>
      <c r="G616" s="38"/>
      <c r="H616" s="41"/>
      <c r="I616" s="38"/>
      <c r="J616" s="38"/>
      <c r="K616" s="35"/>
      <c r="L616" s="35"/>
      <c r="M616" s="35"/>
      <c r="N616" s="36"/>
      <c r="O616" s="62"/>
      <c r="P616" s="34" t="str">
        <f t="shared" si="4"/>
        <v/>
      </c>
    </row>
    <row r="617" ht="22.5" customHeight="1">
      <c r="A617" s="37"/>
      <c r="B617" s="37" t="str">
        <f>'Master Schedule'!B617</f>
        <v/>
      </c>
      <c r="C617" s="39"/>
      <c r="D617" s="40" t="str">
        <f t="shared" si="1"/>
        <v>Saturday</v>
      </c>
      <c r="E617" s="41"/>
      <c r="F617" s="38"/>
      <c r="G617" s="38"/>
      <c r="H617" s="41"/>
      <c r="I617" s="38"/>
      <c r="J617" s="38"/>
      <c r="K617" s="32"/>
      <c r="L617" s="32"/>
      <c r="M617" s="32"/>
      <c r="N617" s="33"/>
      <c r="O617" s="62"/>
      <c r="P617" s="34" t="str">
        <f t="shared" si="4"/>
        <v/>
      </c>
    </row>
    <row r="618" ht="22.5" customHeight="1">
      <c r="A618" s="37"/>
      <c r="B618" s="37" t="str">
        <f>'Master Schedule'!B618</f>
        <v/>
      </c>
      <c r="C618" s="39"/>
      <c r="D618" s="40" t="str">
        <f t="shared" si="1"/>
        <v>Saturday</v>
      </c>
      <c r="E618" s="41"/>
      <c r="F618" s="38"/>
      <c r="G618" s="38"/>
      <c r="H618" s="41"/>
      <c r="I618" s="38"/>
      <c r="J618" s="38"/>
      <c r="K618" s="35"/>
      <c r="L618" s="35"/>
      <c r="M618" s="35"/>
      <c r="N618" s="36"/>
      <c r="O618" s="62"/>
      <c r="P618" s="34" t="str">
        <f t="shared" si="4"/>
        <v/>
      </c>
    </row>
    <row r="619" ht="22.5" customHeight="1">
      <c r="A619" s="37"/>
      <c r="B619" s="37" t="str">
        <f>'Master Schedule'!B619</f>
        <v/>
      </c>
      <c r="C619" s="39"/>
      <c r="D619" s="40" t="str">
        <f t="shared" si="1"/>
        <v>Saturday</v>
      </c>
      <c r="E619" s="41"/>
      <c r="F619" s="38"/>
      <c r="G619" s="38"/>
      <c r="H619" s="41"/>
      <c r="I619" s="38"/>
      <c r="J619" s="38"/>
      <c r="K619" s="32"/>
      <c r="L619" s="32"/>
      <c r="M619" s="32"/>
      <c r="N619" s="33"/>
      <c r="O619" s="62"/>
      <c r="P619" s="34" t="str">
        <f t="shared" si="4"/>
        <v/>
      </c>
    </row>
    <row r="620" ht="22.5" customHeight="1">
      <c r="A620" s="37"/>
      <c r="B620" s="37" t="str">
        <f>'Master Schedule'!B620</f>
        <v/>
      </c>
      <c r="C620" s="39"/>
      <c r="D620" s="40" t="str">
        <f t="shared" si="1"/>
        <v>Saturday</v>
      </c>
      <c r="E620" s="41"/>
      <c r="F620" s="38"/>
      <c r="G620" s="38"/>
      <c r="H620" s="41"/>
      <c r="I620" s="38"/>
      <c r="J620" s="38"/>
      <c r="K620" s="35"/>
      <c r="L620" s="35"/>
      <c r="M620" s="35"/>
      <c r="N620" s="36"/>
      <c r="O620" s="62"/>
      <c r="P620" s="34" t="str">
        <f t="shared" si="4"/>
        <v/>
      </c>
    </row>
    <row r="621" ht="22.5" customHeight="1">
      <c r="A621" s="37"/>
      <c r="B621" s="37" t="str">
        <f>'Master Schedule'!B621</f>
        <v/>
      </c>
      <c r="C621" s="39"/>
      <c r="D621" s="40" t="str">
        <f t="shared" si="1"/>
        <v>Saturday</v>
      </c>
      <c r="E621" s="41"/>
      <c r="F621" s="38"/>
      <c r="G621" s="38"/>
      <c r="H621" s="41"/>
      <c r="I621" s="38"/>
      <c r="J621" s="38"/>
      <c r="K621" s="32"/>
      <c r="L621" s="32"/>
      <c r="M621" s="32"/>
      <c r="N621" s="33"/>
      <c r="O621" s="62"/>
      <c r="P621" s="34" t="str">
        <f t="shared" si="4"/>
        <v/>
      </c>
    </row>
    <row r="622" ht="22.5" customHeight="1">
      <c r="A622" s="37"/>
      <c r="B622" s="37" t="str">
        <f>'Master Schedule'!B622</f>
        <v/>
      </c>
      <c r="C622" s="39"/>
      <c r="D622" s="40" t="str">
        <f t="shared" si="1"/>
        <v>Saturday</v>
      </c>
      <c r="E622" s="41"/>
      <c r="F622" s="38"/>
      <c r="G622" s="38"/>
      <c r="H622" s="41"/>
      <c r="I622" s="38"/>
      <c r="J622" s="38"/>
      <c r="K622" s="35"/>
      <c r="L622" s="35"/>
      <c r="M622" s="35"/>
      <c r="N622" s="36"/>
      <c r="O622" s="62"/>
      <c r="P622" s="34" t="str">
        <f t="shared" si="4"/>
        <v/>
      </c>
    </row>
    <row r="623" ht="22.5" customHeight="1">
      <c r="A623" s="37"/>
      <c r="B623" s="37" t="str">
        <f>'Master Schedule'!B623</f>
        <v/>
      </c>
      <c r="C623" s="39"/>
      <c r="D623" s="40" t="str">
        <f t="shared" si="1"/>
        <v>Saturday</v>
      </c>
      <c r="E623" s="41"/>
      <c r="F623" s="38"/>
      <c r="G623" s="38"/>
      <c r="H623" s="41"/>
      <c r="I623" s="38"/>
      <c r="J623" s="38"/>
      <c r="K623" s="32"/>
      <c r="L623" s="32"/>
      <c r="M623" s="32"/>
      <c r="N623" s="33"/>
      <c r="O623" s="62"/>
      <c r="P623" s="34" t="str">
        <f t="shared" si="4"/>
        <v/>
      </c>
    </row>
    <row r="624" ht="22.5" customHeight="1">
      <c r="A624" s="37"/>
      <c r="B624" s="37" t="str">
        <f>'Master Schedule'!B624</f>
        <v/>
      </c>
      <c r="C624" s="39"/>
      <c r="D624" s="40" t="str">
        <f t="shared" si="1"/>
        <v>Saturday</v>
      </c>
      <c r="E624" s="41"/>
      <c r="F624" s="38"/>
      <c r="G624" s="38"/>
      <c r="H624" s="41"/>
      <c r="I624" s="38"/>
      <c r="J624" s="38"/>
      <c r="K624" s="35"/>
      <c r="L624" s="35"/>
      <c r="M624" s="35"/>
      <c r="N624" s="36"/>
      <c r="O624" s="62"/>
      <c r="P624" s="34" t="str">
        <f t="shared" si="4"/>
        <v/>
      </c>
    </row>
    <row r="625" ht="22.5" customHeight="1">
      <c r="A625" s="37"/>
      <c r="B625" s="37" t="str">
        <f>'Master Schedule'!B625</f>
        <v/>
      </c>
      <c r="C625" s="39"/>
      <c r="D625" s="40" t="str">
        <f t="shared" si="1"/>
        <v>Saturday</v>
      </c>
      <c r="E625" s="41"/>
      <c r="F625" s="38"/>
      <c r="G625" s="38"/>
      <c r="H625" s="41"/>
      <c r="I625" s="38"/>
      <c r="J625" s="38"/>
      <c r="K625" s="32"/>
      <c r="L625" s="32"/>
      <c r="M625" s="32"/>
      <c r="N625" s="33"/>
      <c r="O625" s="62"/>
      <c r="P625" s="34" t="str">
        <f t="shared" si="4"/>
        <v/>
      </c>
    </row>
    <row r="626" ht="22.5" customHeight="1">
      <c r="A626" s="37"/>
      <c r="B626" s="37" t="str">
        <f>'Master Schedule'!B626</f>
        <v/>
      </c>
      <c r="C626" s="39"/>
      <c r="D626" s="40" t="str">
        <f t="shared" si="1"/>
        <v>Saturday</v>
      </c>
      <c r="E626" s="41"/>
      <c r="F626" s="38"/>
      <c r="G626" s="38"/>
      <c r="H626" s="41"/>
      <c r="I626" s="38"/>
      <c r="J626" s="38"/>
      <c r="K626" s="35"/>
      <c r="L626" s="35"/>
      <c r="M626" s="35"/>
      <c r="N626" s="36"/>
      <c r="O626" s="62"/>
      <c r="P626" s="34" t="str">
        <f t="shared" si="4"/>
        <v/>
      </c>
    </row>
    <row r="627" ht="22.5" customHeight="1">
      <c r="A627" s="37"/>
      <c r="B627" s="37" t="str">
        <f>'Master Schedule'!B627</f>
        <v/>
      </c>
      <c r="C627" s="39"/>
      <c r="D627" s="40" t="str">
        <f t="shared" si="1"/>
        <v>Saturday</v>
      </c>
      <c r="E627" s="41"/>
      <c r="F627" s="38"/>
      <c r="G627" s="38"/>
      <c r="H627" s="41"/>
      <c r="I627" s="38"/>
      <c r="J627" s="38"/>
      <c r="K627" s="32"/>
      <c r="L627" s="32"/>
      <c r="M627" s="32"/>
      <c r="N627" s="33"/>
      <c r="O627" s="62"/>
      <c r="P627" s="34" t="str">
        <f t="shared" si="4"/>
        <v/>
      </c>
    </row>
    <row r="628" ht="22.5" customHeight="1">
      <c r="A628" s="37"/>
      <c r="B628" s="37" t="str">
        <f>'Master Schedule'!B628</f>
        <v/>
      </c>
      <c r="C628" s="39"/>
      <c r="D628" s="40" t="str">
        <f t="shared" si="1"/>
        <v>Saturday</v>
      </c>
      <c r="E628" s="41"/>
      <c r="F628" s="38"/>
      <c r="G628" s="38"/>
      <c r="H628" s="41"/>
      <c r="I628" s="38"/>
      <c r="J628" s="38"/>
      <c r="K628" s="35"/>
      <c r="L628" s="35"/>
      <c r="M628" s="35"/>
      <c r="N628" s="36"/>
      <c r="O628" s="62"/>
      <c r="P628" s="34" t="str">
        <f t="shared" si="4"/>
        <v/>
      </c>
    </row>
    <row r="629" ht="22.5" customHeight="1">
      <c r="A629" s="37"/>
      <c r="B629" s="37" t="str">
        <f>'Master Schedule'!B629</f>
        <v/>
      </c>
      <c r="C629" s="39"/>
      <c r="D629" s="40" t="str">
        <f t="shared" si="1"/>
        <v>Saturday</v>
      </c>
      <c r="E629" s="41"/>
      <c r="F629" s="38"/>
      <c r="G629" s="38"/>
      <c r="H629" s="41"/>
      <c r="I629" s="38"/>
      <c r="J629" s="38"/>
      <c r="K629" s="32"/>
      <c r="L629" s="32"/>
      <c r="M629" s="32"/>
      <c r="N629" s="33"/>
      <c r="O629" s="62"/>
      <c r="P629" s="34" t="str">
        <f t="shared" si="4"/>
        <v/>
      </c>
    </row>
    <row r="630" ht="22.5" customHeight="1">
      <c r="A630" s="37"/>
      <c r="B630" s="37" t="str">
        <f>'Master Schedule'!B630</f>
        <v/>
      </c>
      <c r="C630" s="39"/>
      <c r="D630" s="40" t="str">
        <f t="shared" si="1"/>
        <v>Saturday</v>
      </c>
      <c r="E630" s="41"/>
      <c r="F630" s="38"/>
      <c r="G630" s="38"/>
      <c r="H630" s="41"/>
      <c r="I630" s="38"/>
      <c r="J630" s="38"/>
      <c r="K630" s="35"/>
      <c r="L630" s="35"/>
      <c r="M630" s="35"/>
      <c r="N630" s="36"/>
      <c r="O630" s="62"/>
      <c r="P630" s="34" t="str">
        <f t="shared" si="4"/>
        <v/>
      </c>
    </row>
    <row r="631" ht="22.5" customHeight="1">
      <c r="A631" s="37"/>
      <c r="B631" s="37" t="str">
        <f>'Master Schedule'!B631</f>
        <v/>
      </c>
      <c r="C631" s="39"/>
      <c r="D631" s="40" t="str">
        <f t="shared" si="1"/>
        <v>Saturday</v>
      </c>
      <c r="E631" s="41"/>
      <c r="F631" s="38"/>
      <c r="G631" s="38"/>
      <c r="H631" s="41"/>
      <c r="I631" s="38"/>
      <c r="J631" s="38"/>
      <c r="K631" s="32"/>
      <c r="L631" s="32"/>
      <c r="M631" s="32"/>
      <c r="N631" s="33"/>
      <c r="O631" s="62"/>
      <c r="P631" s="34" t="str">
        <f t="shared" si="4"/>
        <v/>
      </c>
    </row>
    <row r="632" ht="22.5" customHeight="1">
      <c r="A632" s="37"/>
      <c r="B632" s="37" t="str">
        <f>'Master Schedule'!B632</f>
        <v/>
      </c>
      <c r="C632" s="39"/>
      <c r="D632" s="40" t="str">
        <f t="shared" si="1"/>
        <v>Saturday</v>
      </c>
      <c r="E632" s="41"/>
      <c r="F632" s="38"/>
      <c r="G632" s="38"/>
      <c r="H632" s="41"/>
      <c r="I632" s="38"/>
      <c r="J632" s="38"/>
      <c r="K632" s="35"/>
      <c r="L632" s="35"/>
      <c r="M632" s="35"/>
      <c r="N632" s="36"/>
      <c r="O632" s="62"/>
      <c r="P632" s="34" t="str">
        <f t="shared" si="4"/>
        <v/>
      </c>
    </row>
    <row r="633" ht="22.5" customHeight="1">
      <c r="A633" s="37"/>
      <c r="B633" s="37" t="str">
        <f>'Master Schedule'!B633</f>
        <v/>
      </c>
      <c r="C633" s="39"/>
      <c r="D633" s="40" t="str">
        <f t="shared" si="1"/>
        <v>Saturday</v>
      </c>
      <c r="E633" s="41"/>
      <c r="F633" s="38"/>
      <c r="G633" s="38"/>
      <c r="H633" s="41"/>
      <c r="I633" s="38"/>
      <c r="J633" s="38"/>
      <c r="K633" s="32"/>
      <c r="L633" s="32"/>
      <c r="M633" s="32"/>
      <c r="N633" s="33"/>
      <c r="O633" s="62"/>
      <c r="P633" s="34" t="str">
        <f t="shared" si="4"/>
        <v/>
      </c>
    </row>
    <row r="634" ht="22.5" customHeight="1">
      <c r="A634" s="37"/>
      <c r="B634" s="37" t="str">
        <f>'Master Schedule'!B634</f>
        <v/>
      </c>
      <c r="C634" s="39"/>
      <c r="D634" s="40" t="str">
        <f t="shared" si="1"/>
        <v>Saturday</v>
      </c>
      <c r="E634" s="41"/>
      <c r="F634" s="38"/>
      <c r="G634" s="38"/>
      <c r="H634" s="41"/>
      <c r="I634" s="38"/>
      <c r="J634" s="38"/>
      <c r="K634" s="35"/>
      <c r="L634" s="35"/>
      <c r="M634" s="35"/>
      <c r="N634" s="36"/>
      <c r="O634" s="62"/>
      <c r="P634" s="34" t="str">
        <f t="shared" si="4"/>
        <v/>
      </c>
    </row>
    <row r="635" ht="22.5" customHeight="1">
      <c r="A635" s="37"/>
      <c r="B635" s="37" t="str">
        <f>'Master Schedule'!B635</f>
        <v/>
      </c>
      <c r="C635" s="39"/>
      <c r="D635" s="40" t="str">
        <f t="shared" si="1"/>
        <v>Saturday</v>
      </c>
      <c r="E635" s="41"/>
      <c r="F635" s="38"/>
      <c r="G635" s="38"/>
      <c r="H635" s="41"/>
      <c r="I635" s="38"/>
      <c r="J635" s="38"/>
      <c r="K635" s="32"/>
      <c r="L635" s="32"/>
      <c r="M635" s="32"/>
      <c r="N635" s="33"/>
      <c r="O635" s="62"/>
      <c r="P635" s="34" t="str">
        <f t="shared" si="4"/>
        <v/>
      </c>
    </row>
    <row r="636" ht="22.5" customHeight="1">
      <c r="A636" s="37"/>
      <c r="B636" s="37" t="str">
        <f>'Master Schedule'!B636</f>
        <v/>
      </c>
      <c r="C636" s="39"/>
      <c r="D636" s="40" t="str">
        <f t="shared" si="1"/>
        <v>Saturday</v>
      </c>
      <c r="E636" s="41"/>
      <c r="F636" s="38"/>
      <c r="G636" s="38"/>
      <c r="H636" s="41"/>
      <c r="I636" s="38"/>
      <c r="J636" s="38"/>
      <c r="K636" s="35"/>
      <c r="L636" s="35"/>
      <c r="M636" s="35"/>
      <c r="N636" s="36"/>
      <c r="O636" s="62"/>
      <c r="P636" s="34" t="str">
        <f t="shared" si="4"/>
        <v/>
      </c>
    </row>
    <row r="637" ht="22.5" customHeight="1">
      <c r="A637" s="37"/>
      <c r="B637" s="37" t="str">
        <f>'Master Schedule'!B637</f>
        <v/>
      </c>
      <c r="C637" s="39"/>
      <c r="D637" s="40" t="str">
        <f t="shared" si="1"/>
        <v>Saturday</v>
      </c>
      <c r="E637" s="41"/>
      <c r="F637" s="38"/>
      <c r="G637" s="38"/>
      <c r="H637" s="41"/>
      <c r="I637" s="38"/>
      <c r="J637" s="38"/>
      <c r="K637" s="32"/>
      <c r="L637" s="32"/>
      <c r="M637" s="32"/>
      <c r="N637" s="33"/>
      <c r="O637" s="62"/>
      <c r="P637" s="34" t="str">
        <f t="shared" si="4"/>
        <v/>
      </c>
    </row>
    <row r="638" ht="22.5" customHeight="1">
      <c r="A638" s="37"/>
      <c r="B638" s="37" t="str">
        <f>'Master Schedule'!B638</f>
        <v/>
      </c>
      <c r="C638" s="39"/>
      <c r="D638" s="40" t="str">
        <f t="shared" si="1"/>
        <v>Saturday</v>
      </c>
      <c r="E638" s="41"/>
      <c r="F638" s="38"/>
      <c r="G638" s="38"/>
      <c r="H638" s="41"/>
      <c r="I638" s="38"/>
      <c r="J638" s="38"/>
      <c r="K638" s="35"/>
      <c r="L638" s="35"/>
      <c r="M638" s="35"/>
      <c r="N638" s="36"/>
      <c r="O638" s="62"/>
      <c r="P638" s="34" t="str">
        <f t="shared" si="4"/>
        <v/>
      </c>
    </row>
    <row r="639" ht="22.5" customHeight="1">
      <c r="A639" s="37"/>
      <c r="B639" s="37" t="str">
        <f>'Master Schedule'!B639</f>
        <v/>
      </c>
      <c r="C639" s="39"/>
      <c r="D639" s="40" t="str">
        <f t="shared" si="1"/>
        <v>Saturday</v>
      </c>
      <c r="E639" s="41"/>
      <c r="F639" s="38"/>
      <c r="G639" s="38"/>
      <c r="H639" s="41"/>
      <c r="I639" s="38"/>
      <c r="J639" s="38"/>
      <c r="K639" s="32"/>
      <c r="L639" s="32"/>
      <c r="M639" s="32"/>
      <c r="N639" s="33"/>
      <c r="O639" s="62"/>
      <c r="P639" s="34" t="str">
        <f t="shared" si="4"/>
        <v/>
      </c>
    </row>
    <row r="640" ht="22.5" customHeight="1">
      <c r="A640" s="37"/>
      <c r="B640" s="37" t="str">
        <f>'Master Schedule'!B640</f>
        <v/>
      </c>
      <c r="C640" s="39"/>
      <c r="D640" s="40" t="str">
        <f t="shared" si="1"/>
        <v>Saturday</v>
      </c>
      <c r="E640" s="41"/>
      <c r="F640" s="38"/>
      <c r="G640" s="38"/>
      <c r="H640" s="41"/>
      <c r="I640" s="38"/>
      <c r="J640" s="38"/>
      <c r="K640" s="35"/>
      <c r="L640" s="35"/>
      <c r="M640" s="35"/>
      <c r="N640" s="36"/>
      <c r="O640" s="62"/>
      <c r="P640" s="34" t="str">
        <f t="shared" si="4"/>
        <v/>
      </c>
    </row>
    <row r="641" ht="22.5" customHeight="1">
      <c r="A641" s="37"/>
      <c r="B641" s="37" t="str">
        <f>'Master Schedule'!B641</f>
        <v/>
      </c>
      <c r="C641" s="39"/>
      <c r="D641" s="40" t="str">
        <f t="shared" si="1"/>
        <v>Saturday</v>
      </c>
      <c r="E641" s="41"/>
      <c r="F641" s="38"/>
      <c r="G641" s="38"/>
      <c r="H641" s="41"/>
      <c r="I641" s="38"/>
      <c r="J641" s="38"/>
      <c r="K641" s="32"/>
      <c r="L641" s="32"/>
      <c r="M641" s="32"/>
      <c r="N641" s="33"/>
      <c r="O641" s="62"/>
      <c r="P641" s="34" t="str">
        <f t="shared" si="4"/>
        <v/>
      </c>
    </row>
    <row r="642" ht="22.5" customHeight="1">
      <c r="A642" s="37"/>
      <c r="B642" s="37" t="str">
        <f>'Master Schedule'!B642</f>
        <v/>
      </c>
      <c r="C642" s="39"/>
      <c r="D642" s="40" t="str">
        <f t="shared" si="1"/>
        <v>Saturday</v>
      </c>
      <c r="E642" s="41"/>
      <c r="F642" s="38"/>
      <c r="G642" s="38"/>
      <c r="H642" s="41"/>
      <c r="I642" s="38"/>
      <c r="J642" s="38"/>
      <c r="K642" s="35"/>
      <c r="L642" s="35"/>
      <c r="M642" s="35"/>
      <c r="N642" s="36"/>
      <c r="O642" s="62"/>
      <c r="P642" s="34" t="str">
        <f t="shared" si="4"/>
        <v/>
      </c>
    </row>
    <row r="643" ht="22.5" customHeight="1">
      <c r="A643" s="37"/>
      <c r="B643" s="37" t="str">
        <f>'Master Schedule'!B643</f>
        <v/>
      </c>
      <c r="C643" s="39"/>
      <c r="D643" s="40" t="str">
        <f t="shared" si="1"/>
        <v>Saturday</v>
      </c>
      <c r="E643" s="41"/>
      <c r="F643" s="38"/>
      <c r="G643" s="38"/>
      <c r="H643" s="41"/>
      <c r="I643" s="38"/>
      <c r="J643" s="38"/>
      <c r="K643" s="32"/>
      <c r="L643" s="32"/>
      <c r="M643" s="32"/>
      <c r="N643" s="33"/>
      <c r="O643" s="62"/>
      <c r="P643" s="34" t="str">
        <f t="shared" si="4"/>
        <v/>
      </c>
    </row>
    <row r="644" ht="22.5" customHeight="1">
      <c r="A644" s="37"/>
      <c r="B644" s="37" t="str">
        <f>'Master Schedule'!B644</f>
        <v/>
      </c>
      <c r="C644" s="39"/>
      <c r="D644" s="40" t="str">
        <f t="shared" si="1"/>
        <v>Saturday</v>
      </c>
      <c r="E644" s="41"/>
      <c r="F644" s="38"/>
      <c r="G644" s="38"/>
      <c r="H644" s="41"/>
      <c r="I644" s="38"/>
      <c r="J644" s="38"/>
      <c r="K644" s="35"/>
      <c r="L644" s="35"/>
      <c r="M644" s="35"/>
      <c r="N644" s="36"/>
      <c r="O644" s="62"/>
      <c r="P644" s="34" t="str">
        <f t="shared" si="4"/>
        <v/>
      </c>
    </row>
    <row r="645" ht="22.5" customHeight="1">
      <c r="A645" s="37"/>
      <c r="B645" s="37" t="str">
        <f>'Master Schedule'!B645</f>
        <v/>
      </c>
      <c r="C645" s="39"/>
      <c r="D645" s="40" t="str">
        <f t="shared" si="1"/>
        <v>Saturday</v>
      </c>
      <c r="E645" s="41"/>
      <c r="F645" s="38"/>
      <c r="G645" s="38"/>
      <c r="H645" s="41"/>
      <c r="I645" s="38"/>
      <c r="J645" s="38"/>
      <c r="K645" s="32"/>
      <c r="L645" s="32"/>
      <c r="M645" s="32"/>
      <c r="N645" s="33"/>
      <c r="O645" s="62"/>
      <c r="P645" s="34" t="str">
        <f t="shared" si="4"/>
        <v/>
      </c>
    </row>
    <row r="646" ht="22.5" customHeight="1">
      <c r="A646" s="37"/>
      <c r="B646" s="37" t="str">
        <f>'Master Schedule'!B646</f>
        <v/>
      </c>
      <c r="C646" s="39"/>
      <c r="D646" s="40" t="str">
        <f t="shared" si="1"/>
        <v>Saturday</v>
      </c>
      <c r="E646" s="41"/>
      <c r="F646" s="38"/>
      <c r="G646" s="38"/>
      <c r="H646" s="41"/>
      <c r="I646" s="38"/>
      <c r="J646" s="38"/>
      <c r="K646" s="35"/>
      <c r="L646" s="35"/>
      <c r="M646" s="35"/>
      <c r="N646" s="36"/>
      <c r="O646" s="62"/>
      <c r="P646" s="34" t="str">
        <f t="shared" si="4"/>
        <v/>
      </c>
    </row>
    <row r="647" ht="22.5" customHeight="1">
      <c r="A647" s="37"/>
      <c r="B647" s="37" t="str">
        <f>'Master Schedule'!B647</f>
        <v/>
      </c>
      <c r="C647" s="39"/>
      <c r="D647" s="40" t="str">
        <f t="shared" si="1"/>
        <v>Saturday</v>
      </c>
      <c r="E647" s="41"/>
      <c r="F647" s="38"/>
      <c r="G647" s="38"/>
      <c r="H647" s="41"/>
      <c r="I647" s="38"/>
      <c r="J647" s="38"/>
      <c r="K647" s="32"/>
      <c r="L647" s="32"/>
      <c r="M647" s="32"/>
      <c r="N647" s="33"/>
      <c r="O647" s="62"/>
      <c r="P647" s="34" t="str">
        <f t="shared" si="4"/>
        <v/>
      </c>
    </row>
    <row r="648" ht="22.5" customHeight="1">
      <c r="A648" s="37"/>
      <c r="B648" s="37" t="str">
        <f>'Master Schedule'!B648</f>
        <v/>
      </c>
      <c r="C648" s="39"/>
      <c r="D648" s="40" t="str">
        <f t="shared" si="1"/>
        <v>Saturday</v>
      </c>
      <c r="E648" s="41"/>
      <c r="F648" s="38"/>
      <c r="G648" s="38"/>
      <c r="H648" s="41"/>
      <c r="I648" s="38"/>
      <c r="J648" s="38"/>
      <c r="K648" s="35"/>
      <c r="L648" s="35"/>
      <c r="M648" s="35"/>
      <c r="N648" s="36"/>
      <c r="O648" s="62"/>
      <c r="P648" s="34" t="str">
        <f t="shared" si="4"/>
        <v/>
      </c>
    </row>
    <row r="649" ht="22.5" customHeight="1">
      <c r="A649" s="37"/>
      <c r="B649" s="37" t="str">
        <f>'Master Schedule'!B649</f>
        <v/>
      </c>
      <c r="C649" s="39"/>
      <c r="D649" s="40" t="str">
        <f t="shared" si="1"/>
        <v>Saturday</v>
      </c>
      <c r="E649" s="41"/>
      <c r="F649" s="38"/>
      <c r="G649" s="38"/>
      <c r="H649" s="41"/>
      <c r="I649" s="38"/>
      <c r="J649" s="38"/>
      <c r="K649" s="32"/>
      <c r="L649" s="32"/>
      <c r="M649" s="32"/>
      <c r="N649" s="33"/>
      <c r="O649" s="62"/>
      <c r="P649" s="34" t="str">
        <f t="shared" si="4"/>
        <v/>
      </c>
    </row>
    <row r="650" ht="22.5" customHeight="1">
      <c r="A650" s="37"/>
      <c r="B650" s="37" t="str">
        <f>'Master Schedule'!B650</f>
        <v/>
      </c>
      <c r="C650" s="39"/>
      <c r="D650" s="40" t="str">
        <f t="shared" si="1"/>
        <v>Saturday</v>
      </c>
      <c r="E650" s="41"/>
      <c r="F650" s="38"/>
      <c r="G650" s="38"/>
      <c r="H650" s="41"/>
      <c r="I650" s="38"/>
      <c r="J650" s="38"/>
      <c r="K650" s="35"/>
      <c r="L650" s="35"/>
      <c r="M650" s="35"/>
      <c r="N650" s="36"/>
      <c r="O650" s="62"/>
      <c r="P650" s="34" t="str">
        <f t="shared" si="4"/>
        <v/>
      </c>
    </row>
    <row r="651" ht="22.5" customHeight="1">
      <c r="A651" s="37"/>
      <c r="B651" s="37" t="str">
        <f>'Master Schedule'!B651</f>
        <v/>
      </c>
      <c r="C651" s="39"/>
      <c r="D651" s="40" t="str">
        <f t="shared" si="1"/>
        <v>Saturday</v>
      </c>
      <c r="E651" s="41"/>
      <c r="F651" s="38"/>
      <c r="G651" s="38"/>
      <c r="H651" s="41"/>
      <c r="I651" s="38"/>
      <c r="J651" s="38"/>
      <c r="K651" s="32"/>
      <c r="L651" s="32"/>
      <c r="M651" s="32"/>
      <c r="N651" s="33"/>
      <c r="O651" s="62"/>
      <c r="P651" s="34" t="str">
        <f t="shared" si="4"/>
        <v/>
      </c>
    </row>
    <row r="652" ht="22.5" customHeight="1">
      <c r="A652" s="37"/>
      <c r="B652" s="37" t="str">
        <f>'Master Schedule'!B652</f>
        <v/>
      </c>
      <c r="C652" s="39"/>
      <c r="D652" s="40" t="str">
        <f t="shared" si="1"/>
        <v>Saturday</v>
      </c>
      <c r="E652" s="41"/>
      <c r="F652" s="38"/>
      <c r="G652" s="38"/>
      <c r="H652" s="41"/>
      <c r="I652" s="38"/>
      <c r="J652" s="38"/>
      <c r="K652" s="35"/>
      <c r="L652" s="35"/>
      <c r="M652" s="35"/>
      <c r="N652" s="36"/>
      <c r="O652" s="62"/>
      <c r="P652" s="34" t="str">
        <f t="shared" si="4"/>
        <v/>
      </c>
    </row>
    <row r="653" ht="22.5" customHeight="1">
      <c r="A653" s="37"/>
      <c r="B653" s="37" t="str">
        <f>'Master Schedule'!B653</f>
        <v/>
      </c>
      <c r="C653" s="39"/>
      <c r="D653" s="40" t="str">
        <f t="shared" si="1"/>
        <v>Saturday</v>
      </c>
      <c r="E653" s="41"/>
      <c r="F653" s="38"/>
      <c r="G653" s="38"/>
      <c r="H653" s="41"/>
      <c r="I653" s="38"/>
      <c r="J653" s="38"/>
      <c r="K653" s="32"/>
      <c r="L653" s="32"/>
      <c r="M653" s="32"/>
      <c r="N653" s="33"/>
      <c r="O653" s="62"/>
      <c r="P653" s="34" t="str">
        <f t="shared" si="4"/>
        <v/>
      </c>
    </row>
    <row r="654" ht="22.5" customHeight="1">
      <c r="A654" s="37"/>
      <c r="B654" s="37" t="str">
        <f>'Master Schedule'!B654</f>
        <v/>
      </c>
      <c r="C654" s="39"/>
      <c r="D654" s="40" t="str">
        <f t="shared" si="1"/>
        <v>Saturday</v>
      </c>
      <c r="E654" s="41"/>
      <c r="F654" s="38"/>
      <c r="G654" s="38"/>
      <c r="H654" s="41"/>
      <c r="I654" s="38"/>
      <c r="J654" s="38"/>
      <c r="K654" s="35"/>
      <c r="L654" s="35"/>
      <c r="M654" s="35"/>
      <c r="N654" s="36"/>
      <c r="O654" s="62"/>
      <c r="P654" s="34" t="str">
        <f t="shared" si="4"/>
        <v/>
      </c>
    </row>
    <row r="655" ht="22.5" customHeight="1">
      <c r="A655" s="37"/>
      <c r="B655" s="37" t="str">
        <f>'Master Schedule'!B655</f>
        <v/>
      </c>
      <c r="C655" s="39"/>
      <c r="D655" s="40" t="str">
        <f t="shared" si="1"/>
        <v>Saturday</v>
      </c>
      <c r="E655" s="41"/>
      <c r="F655" s="38"/>
      <c r="G655" s="38"/>
      <c r="H655" s="41"/>
      <c r="I655" s="38"/>
      <c r="J655" s="38"/>
      <c r="K655" s="32"/>
      <c r="L655" s="32"/>
      <c r="M655" s="32"/>
      <c r="N655" s="33"/>
      <c r="O655" s="62"/>
      <c r="P655" s="34" t="str">
        <f t="shared" si="4"/>
        <v/>
      </c>
    </row>
    <row r="656" ht="22.5" customHeight="1">
      <c r="A656" s="37"/>
      <c r="B656" s="37" t="str">
        <f>'Master Schedule'!B656</f>
        <v/>
      </c>
      <c r="C656" s="39"/>
      <c r="D656" s="40" t="str">
        <f t="shared" si="1"/>
        <v>Saturday</v>
      </c>
      <c r="E656" s="41"/>
      <c r="F656" s="38"/>
      <c r="G656" s="38"/>
      <c r="H656" s="41"/>
      <c r="I656" s="38"/>
      <c r="J656" s="38"/>
      <c r="K656" s="35"/>
      <c r="L656" s="35"/>
      <c r="M656" s="35"/>
      <c r="N656" s="36"/>
      <c r="O656" s="62"/>
      <c r="P656" s="34" t="str">
        <f t="shared" si="4"/>
        <v/>
      </c>
    </row>
    <row r="657" ht="22.5" customHeight="1">
      <c r="A657" s="37"/>
      <c r="B657" s="37" t="str">
        <f>'Master Schedule'!B657</f>
        <v/>
      </c>
      <c r="C657" s="39"/>
      <c r="D657" s="40" t="str">
        <f t="shared" si="1"/>
        <v>Saturday</v>
      </c>
      <c r="E657" s="41"/>
      <c r="F657" s="38"/>
      <c r="G657" s="38"/>
      <c r="H657" s="41"/>
      <c r="I657" s="38"/>
      <c r="J657" s="38"/>
      <c r="K657" s="32"/>
      <c r="L657" s="32"/>
      <c r="M657" s="32"/>
      <c r="N657" s="33"/>
      <c r="O657" s="62"/>
      <c r="P657" s="34" t="str">
        <f t="shared" si="4"/>
        <v/>
      </c>
    </row>
    <row r="658" ht="22.5" customHeight="1">
      <c r="A658" s="37"/>
      <c r="B658" s="37" t="str">
        <f>'Master Schedule'!B658</f>
        <v/>
      </c>
      <c r="C658" s="39"/>
      <c r="D658" s="40" t="str">
        <f t="shared" si="1"/>
        <v>Saturday</v>
      </c>
      <c r="E658" s="41"/>
      <c r="F658" s="38"/>
      <c r="G658" s="38"/>
      <c r="H658" s="41"/>
      <c r="I658" s="38"/>
      <c r="J658" s="38"/>
      <c r="K658" s="35"/>
      <c r="L658" s="35"/>
      <c r="M658" s="35"/>
      <c r="N658" s="36"/>
      <c r="O658" s="62"/>
      <c r="P658" s="34" t="str">
        <f t="shared" si="4"/>
        <v/>
      </c>
    </row>
    <row r="659" ht="22.5" customHeight="1">
      <c r="A659" s="37"/>
      <c r="B659" s="37" t="str">
        <f>'Master Schedule'!B659</f>
        <v/>
      </c>
      <c r="C659" s="39"/>
      <c r="D659" s="40" t="str">
        <f t="shared" si="1"/>
        <v>Saturday</v>
      </c>
      <c r="E659" s="41"/>
      <c r="F659" s="38"/>
      <c r="G659" s="38"/>
      <c r="H659" s="41"/>
      <c r="I659" s="38"/>
      <c r="J659" s="38"/>
      <c r="K659" s="32"/>
      <c r="L659" s="32"/>
      <c r="M659" s="32"/>
      <c r="N659" s="33"/>
      <c r="O659" s="62"/>
      <c r="P659" s="34" t="str">
        <f t="shared" si="4"/>
        <v/>
      </c>
    </row>
    <row r="660" ht="22.5" customHeight="1">
      <c r="A660" s="37"/>
      <c r="B660" s="37" t="str">
        <f>'Master Schedule'!B660</f>
        <v/>
      </c>
      <c r="C660" s="39"/>
      <c r="D660" s="40" t="str">
        <f t="shared" si="1"/>
        <v>Saturday</v>
      </c>
      <c r="E660" s="41"/>
      <c r="F660" s="38"/>
      <c r="G660" s="38"/>
      <c r="H660" s="41"/>
      <c r="I660" s="38"/>
      <c r="J660" s="38"/>
      <c r="K660" s="35"/>
      <c r="L660" s="35"/>
      <c r="M660" s="35"/>
      <c r="N660" s="36"/>
      <c r="O660" s="62"/>
      <c r="P660" s="34" t="str">
        <f t="shared" si="4"/>
        <v/>
      </c>
    </row>
    <row r="661" ht="22.5" customHeight="1">
      <c r="A661" s="37"/>
      <c r="B661" s="37" t="str">
        <f>'Master Schedule'!B661</f>
        <v/>
      </c>
      <c r="C661" s="39"/>
      <c r="D661" s="40" t="str">
        <f t="shared" si="1"/>
        <v>Saturday</v>
      </c>
      <c r="E661" s="41"/>
      <c r="F661" s="38"/>
      <c r="G661" s="38"/>
      <c r="H661" s="41"/>
      <c r="I661" s="38"/>
      <c r="J661" s="38"/>
      <c r="K661" s="32"/>
      <c r="L661" s="32"/>
      <c r="M661" s="32"/>
      <c r="N661" s="33"/>
      <c r="O661" s="62"/>
      <c r="P661" s="34" t="str">
        <f t="shared" si="4"/>
        <v/>
      </c>
    </row>
    <row r="662" ht="22.5" customHeight="1">
      <c r="A662" s="37"/>
      <c r="B662" s="37" t="str">
        <f>'Master Schedule'!B662</f>
        <v/>
      </c>
      <c r="C662" s="39"/>
      <c r="D662" s="40" t="str">
        <f t="shared" si="1"/>
        <v>Saturday</v>
      </c>
      <c r="E662" s="41"/>
      <c r="F662" s="38"/>
      <c r="G662" s="38"/>
      <c r="H662" s="41"/>
      <c r="I662" s="38"/>
      <c r="J662" s="38"/>
      <c r="K662" s="35"/>
      <c r="L662" s="35"/>
      <c r="M662" s="35"/>
      <c r="N662" s="36"/>
      <c r="O662" s="62"/>
      <c r="P662" s="34" t="str">
        <f t="shared" si="4"/>
        <v/>
      </c>
    </row>
    <row r="663" ht="22.5" customHeight="1">
      <c r="A663" s="37"/>
      <c r="B663" s="37" t="str">
        <f>'Master Schedule'!B663</f>
        <v/>
      </c>
      <c r="C663" s="39"/>
      <c r="D663" s="40" t="str">
        <f t="shared" si="1"/>
        <v>Saturday</v>
      </c>
      <c r="E663" s="41"/>
      <c r="F663" s="38"/>
      <c r="G663" s="38"/>
      <c r="H663" s="41"/>
      <c r="I663" s="38"/>
      <c r="J663" s="38"/>
      <c r="K663" s="32"/>
      <c r="L663" s="32"/>
      <c r="M663" s="32"/>
      <c r="N663" s="33"/>
      <c r="O663" s="62"/>
      <c r="P663" s="34" t="str">
        <f t="shared" si="4"/>
        <v/>
      </c>
    </row>
    <row r="664" ht="22.5" customHeight="1">
      <c r="A664" s="37"/>
      <c r="B664" s="37" t="str">
        <f>'Master Schedule'!B664</f>
        <v/>
      </c>
      <c r="C664" s="39"/>
      <c r="D664" s="40" t="str">
        <f t="shared" si="1"/>
        <v>Saturday</v>
      </c>
      <c r="E664" s="41"/>
      <c r="F664" s="38"/>
      <c r="G664" s="38"/>
      <c r="H664" s="41"/>
      <c r="I664" s="38"/>
      <c r="J664" s="38"/>
      <c r="K664" s="35"/>
      <c r="L664" s="35"/>
      <c r="M664" s="35"/>
      <c r="N664" s="36"/>
      <c r="O664" s="62"/>
      <c r="P664" s="34" t="str">
        <f t="shared" si="4"/>
        <v/>
      </c>
    </row>
    <row r="665" ht="22.5" customHeight="1">
      <c r="A665" s="37"/>
      <c r="B665" s="37" t="str">
        <f>'Master Schedule'!B665</f>
        <v/>
      </c>
      <c r="C665" s="39"/>
      <c r="D665" s="40" t="str">
        <f t="shared" si="1"/>
        <v>Saturday</v>
      </c>
      <c r="E665" s="41"/>
      <c r="F665" s="38"/>
      <c r="G665" s="38"/>
      <c r="H665" s="41"/>
      <c r="I665" s="38"/>
      <c r="J665" s="38"/>
      <c r="K665" s="32"/>
      <c r="L665" s="32"/>
      <c r="M665" s="32"/>
      <c r="N665" s="33"/>
      <c r="O665" s="62"/>
      <c r="P665" s="34" t="str">
        <f t="shared" si="4"/>
        <v/>
      </c>
    </row>
    <row r="666" ht="22.5" customHeight="1">
      <c r="A666" s="37"/>
      <c r="B666" s="37" t="str">
        <f>'Master Schedule'!B666</f>
        <v/>
      </c>
      <c r="C666" s="39"/>
      <c r="D666" s="40" t="str">
        <f t="shared" si="1"/>
        <v>Saturday</v>
      </c>
      <c r="E666" s="41"/>
      <c r="F666" s="38"/>
      <c r="G666" s="38"/>
      <c r="H666" s="41"/>
      <c r="I666" s="38"/>
      <c r="J666" s="38"/>
      <c r="K666" s="35"/>
      <c r="L666" s="35"/>
      <c r="M666" s="35"/>
      <c r="N666" s="36"/>
      <c r="O666" s="62"/>
      <c r="P666" s="34" t="str">
        <f t="shared" si="4"/>
        <v/>
      </c>
    </row>
    <row r="667" ht="22.5" customHeight="1">
      <c r="A667" s="37"/>
      <c r="B667" s="37" t="str">
        <f>'Master Schedule'!B667</f>
        <v/>
      </c>
      <c r="C667" s="39"/>
      <c r="D667" s="40" t="str">
        <f t="shared" si="1"/>
        <v>Saturday</v>
      </c>
      <c r="E667" s="41"/>
      <c r="F667" s="38"/>
      <c r="G667" s="38"/>
      <c r="H667" s="41"/>
      <c r="I667" s="38"/>
      <c r="J667" s="38"/>
      <c r="K667" s="32"/>
      <c r="L667" s="32"/>
      <c r="M667" s="32"/>
      <c r="N667" s="33"/>
      <c r="O667" s="62"/>
      <c r="P667" s="34" t="str">
        <f t="shared" si="4"/>
        <v/>
      </c>
    </row>
    <row r="668" ht="22.5" customHeight="1">
      <c r="A668" s="37"/>
      <c r="B668" s="37" t="str">
        <f>'Master Schedule'!B668</f>
        <v/>
      </c>
      <c r="C668" s="39"/>
      <c r="D668" s="40" t="str">
        <f t="shared" si="1"/>
        <v>Saturday</v>
      </c>
      <c r="E668" s="41"/>
      <c r="F668" s="38"/>
      <c r="G668" s="38"/>
      <c r="H668" s="41"/>
      <c r="I668" s="38"/>
      <c r="J668" s="38"/>
      <c r="K668" s="35"/>
      <c r="L668" s="35"/>
      <c r="M668" s="35"/>
      <c r="N668" s="36"/>
      <c r="O668" s="62"/>
      <c r="P668" s="34" t="str">
        <f t="shared" si="4"/>
        <v/>
      </c>
    </row>
    <row r="669" ht="22.5" customHeight="1">
      <c r="A669" s="37"/>
      <c r="B669" s="37" t="str">
        <f>'Master Schedule'!B669</f>
        <v/>
      </c>
      <c r="C669" s="39"/>
      <c r="D669" s="40" t="str">
        <f t="shared" si="1"/>
        <v>Saturday</v>
      </c>
      <c r="E669" s="41"/>
      <c r="F669" s="38"/>
      <c r="G669" s="38"/>
      <c r="H669" s="41"/>
      <c r="I669" s="38"/>
      <c r="J669" s="38"/>
      <c r="K669" s="32"/>
      <c r="L669" s="32"/>
      <c r="M669" s="32"/>
      <c r="N669" s="33"/>
      <c r="O669" s="62"/>
      <c r="P669" s="34" t="str">
        <f t="shared" si="4"/>
        <v/>
      </c>
    </row>
    <row r="670" ht="22.5" customHeight="1">
      <c r="A670" s="37"/>
      <c r="B670" s="37" t="str">
        <f>'Master Schedule'!B670</f>
        <v/>
      </c>
      <c r="C670" s="39"/>
      <c r="D670" s="40" t="str">
        <f t="shared" si="1"/>
        <v>Saturday</v>
      </c>
      <c r="E670" s="41"/>
      <c r="F670" s="38"/>
      <c r="G670" s="38"/>
      <c r="H670" s="41"/>
      <c r="I670" s="38"/>
      <c r="J670" s="38"/>
      <c r="K670" s="35"/>
      <c r="L670" s="35"/>
      <c r="M670" s="35"/>
      <c r="N670" s="36"/>
      <c r="O670" s="62"/>
      <c r="P670" s="34" t="str">
        <f t="shared" si="4"/>
        <v/>
      </c>
    </row>
    <row r="671" ht="22.5" customHeight="1">
      <c r="A671" s="37"/>
      <c r="B671" s="37" t="str">
        <f>'Master Schedule'!B671</f>
        <v/>
      </c>
      <c r="C671" s="39"/>
      <c r="D671" s="40" t="str">
        <f t="shared" si="1"/>
        <v>Saturday</v>
      </c>
      <c r="E671" s="41"/>
      <c r="F671" s="38"/>
      <c r="G671" s="38"/>
      <c r="H671" s="41"/>
      <c r="I671" s="38"/>
      <c r="J671" s="38"/>
      <c r="K671" s="32"/>
      <c r="L671" s="32"/>
      <c r="M671" s="32"/>
      <c r="N671" s="33"/>
      <c r="O671" s="62"/>
      <c r="P671" s="34" t="str">
        <f t="shared" si="4"/>
        <v/>
      </c>
    </row>
    <row r="672" ht="22.5" customHeight="1">
      <c r="A672" s="37"/>
      <c r="B672" s="37" t="str">
        <f>'Master Schedule'!B672</f>
        <v/>
      </c>
      <c r="C672" s="39"/>
      <c r="D672" s="40" t="str">
        <f t="shared" si="1"/>
        <v>Saturday</v>
      </c>
      <c r="E672" s="41"/>
      <c r="F672" s="38"/>
      <c r="G672" s="38"/>
      <c r="H672" s="41"/>
      <c r="I672" s="38"/>
      <c r="J672" s="38"/>
      <c r="K672" s="35"/>
      <c r="L672" s="35"/>
      <c r="M672" s="35"/>
      <c r="N672" s="36"/>
      <c r="O672" s="62"/>
      <c r="P672" s="34" t="str">
        <f t="shared" si="4"/>
        <v/>
      </c>
    </row>
    <row r="673" ht="22.5" customHeight="1">
      <c r="A673" s="37"/>
      <c r="B673" s="37" t="str">
        <f>'Master Schedule'!B673</f>
        <v/>
      </c>
      <c r="C673" s="39"/>
      <c r="D673" s="40" t="str">
        <f t="shared" si="1"/>
        <v>Saturday</v>
      </c>
      <c r="E673" s="41"/>
      <c r="F673" s="38"/>
      <c r="G673" s="38"/>
      <c r="H673" s="41"/>
      <c r="I673" s="38"/>
      <c r="J673" s="38"/>
      <c r="K673" s="32"/>
      <c r="L673" s="32"/>
      <c r="M673" s="32"/>
      <c r="N673" s="33"/>
      <c r="O673" s="62"/>
      <c r="P673" s="34" t="str">
        <f t="shared" si="4"/>
        <v/>
      </c>
    </row>
    <row r="674" ht="22.5" customHeight="1">
      <c r="A674" s="37"/>
      <c r="B674" s="37" t="str">
        <f>'Master Schedule'!B674</f>
        <v/>
      </c>
      <c r="C674" s="39"/>
      <c r="D674" s="40" t="str">
        <f t="shared" si="1"/>
        <v>Saturday</v>
      </c>
      <c r="E674" s="41"/>
      <c r="F674" s="38"/>
      <c r="G674" s="38"/>
      <c r="H674" s="41"/>
      <c r="I674" s="38"/>
      <c r="J674" s="38"/>
      <c r="K674" s="35"/>
      <c r="L674" s="35"/>
      <c r="M674" s="35"/>
      <c r="N674" s="36"/>
      <c r="O674" s="62"/>
      <c r="P674" s="34" t="str">
        <f t="shared" si="4"/>
        <v/>
      </c>
    </row>
    <row r="675" ht="22.5" customHeight="1">
      <c r="A675" s="37"/>
      <c r="B675" s="37" t="str">
        <f>'Master Schedule'!B675</f>
        <v/>
      </c>
      <c r="C675" s="39"/>
      <c r="D675" s="40" t="str">
        <f t="shared" si="1"/>
        <v>Saturday</v>
      </c>
      <c r="E675" s="41"/>
      <c r="F675" s="38"/>
      <c r="G675" s="38"/>
      <c r="H675" s="41"/>
      <c r="I675" s="38"/>
      <c r="J675" s="38"/>
      <c r="K675" s="32"/>
      <c r="L675" s="32"/>
      <c r="M675" s="32"/>
      <c r="N675" s="33"/>
      <c r="O675" s="62"/>
      <c r="P675" s="34" t="str">
        <f t="shared" si="4"/>
        <v/>
      </c>
    </row>
    <row r="676" ht="22.5" customHeight="1">
      <c r="A676" s="37"/>
      <c r="B676" s="37" t="str">
        <f>'Master Schedule'!B676</f>
        <v/>
      </c>
      <c r="C676" s="39"/>
      <c r="D676" s="40" t="str">
        <f t="shared" si="1"/>
        <v>Saturday</v>
      </c>
      <c r="E676" s="41"/>
      <c r="F676" s="38"/>
      <c r="G676" s="38"/>
      <c r="H676" s="41"/>
      <c r="I676" s="38"/>
      <c r="J676" s="38"/>
      <c r="K676" s="35"/>
      <c r="L676" s="35"/>
      <c r="M676" s="35"/>
      <c r="N676" s="36"/>
      <c r="O676" s="62"/>
      <c r="P676" s="34" t="str">
        <f t="shared" si="4"/>
        <v/>
      </c>
    </row>
    <row r="677" ht="22.5" customHeight="1">
      <c r="A677" s="37"/>
      <c r="B677" s="37" t="str">
        <f>'Master Schedule'!B677</f>
        <v/>
      </c>
      <c r="C677" s="39"/>
      <c r="D677" s="40" t="str">
        <f t="shared" si="1"/>
        <v>Saturday</v>
      </c>
      <c r="E677" s="41"/>
      <c r="F677" s="38"/>
      <c r="G677" s="38"/>
      <c r="H677" s="41"/>
      <c r="I677" s="38"/>
      <c r="J677" s="38"/>
      <c r="K677" s="32"/>
      <c r="L677" s="32"/>
      <c r="M677" s="32"/>
      <c r="N677" s="33"/>
      <c r="O677" s="62"/>
      <c r="P677" s="34" t="str">
        <f t="shared" si="4"/>
        <v/>
      </c>
    </row>
    <row r="678" ht="22.5" customHeight="1">
      <c r="A678" s="37"/>
      <c r="B678" s="37" t="str">
        <f>'Master Schedule'!B678</f>
        <v/>
      </c>
      <c r="C678" s="39"/>
      <c r="D678" s="40" t="str">
        <f t="shared" si="1"/>
        <v>Saturday</v>
      </c>
      <c r="E678" s="41"/>
      <c r="F678" s="38"/>
      <c r="G678" s="38"/>
      <c r="H678" s="41"/>
      <c r="I678" s="38"/>
      <c r="J678" s="38"/>
      <c r="K678" s="35"/>
      <c r="L678" s="35"/>
      <c r="M678" s="35"/>
      <c r="N678" s="36"/>
      <c r="O678" s="62"/>
      <c r="P678" s="34" t="str">
        <f t="shared" si="4"/>
        <v/>
      </c>
    </row>
    <row r="679" ht="22.5" customHeight="1">
      <c r="A679" s="37"/>
      <c r="B679" s="37" t="str">
        <f>'Master Schedule'!B679</f>
        <v/>
      </c>
      <c r="C679" s="39"/>
      <c r="D679" s="40" t="str">
        <f t="shared" si="1"/>
        <v>Saturday</v>
      </c>
      <c r="E679" s="41"/>
      <c r="F679" s="38"/>
      <c r="G679" s="38"/>
      <c r="H679" s="41"/>
      <c r="I679" s="38"/>
      <c r="J679" s="38"/>
      <c r="K679" s="32"/>
      <c r="L679" s="32"/>
      <c r="M679" s="32"/>
      <c r="N679" s="33"/>
      <c r="O679" s="62"/>
      <c r="P679" s="34" t="str">
        <f t="shared" si="4"/>
        <v/>
      </c>
    </row>
    <row r="680" ht="22.5" customHeight="1">
      <c r="A680" s="37"/>
      <c r="B680" s="37" t="str">
        <f>'Master Schedule'!B680</f>
        <v/>
      </c>
      <c r="C680" s="39"/>
      <c r="D680" s="40" t="str">
        <f t="shared" si="1"/>
        <v>Saturday</v>
      </c>
      <c r="E680" s="41"/>
      <c r="F680" s="38"/>
      <c r="G680" s="38"/>
      <c r="H680" s="41"/>
      <c r="I680" s="38"/>
      <c r="J680" s="38"/>
      <c r="K680" s="35"/>
      <c r="L680" s="35"/>
      <c r="M680" s="35"/>
      <c r="N680" s="36"/>
      <c r="O680" s="62"/>
      <c r="P680" s="34" t="str">
        <f t="shared" si="4"/>
        <v/>
      </c>
    </row>
    <row r="681" ht="22.5" customHeight="1">
      <c r="A681" s="37"/>
      <c r="B681" s="37" t="str">
        <f>'Master Schedule'!B681</f>
        <v/>
      </c>
      <c r="C681" s="39"/>
      <c r="D681" s="40" t="str">
        <f t="shared" si="1"/>
        <v>Saturday</v>
      </c>
      <c r="E681" s="41"/>
      <c r="F681" s="38"/>
      <c r="G681" s="38"/>
      <c r="H681" s="41"/>
      <c r="I681" s="38"/>
      <c r="J681" s="38"/>
      <c r="K681" s="32"/>
      <c r="L681" s="32"/>
      <c r="M681" s="32"/>
      <c r="N681" s="33"/>
      <c r="O681" s="62"/>
      <c r="P681" s="34" t="str">
        <f t="shared" si="4"/>
        <v/>
      </c>
    </row>
    <row r="682" ht="22.5" customHeight="1">
      <c r="A682" s="37"/>
      <c r="B682" s="37" t="str">
        <f>'Master Schedule'!B682</f>
        <v/>
      </c>
      <c r="C682" s="39"/>
      <c r="D682" s="40" t="str">
        <f t="shared" si="1"/>
        <v>Saturday</v>
      </c>
      <c r="E682" s="41"/>
      <c r="F682" s="38"/>
      <c r="G682" s="38"/>
      <c r="H682" s="41"/>
      <c r="I682" s="38"/>
      <c r="J682" s="38"/>
      <c r="K682" s="35"/>
      <c r="L682" s="35"/>
      <c r="M682" s="35"/>
      <c r="N682" s="36"/>
      <c r="O682" s="62"/>
      <c r="P682" s="34" t="str">
        <f t="shared" si="4"/>
        <v/>
      </c>
    </row>
    <row r="683" ht="22.5" customHeight="1">
      <c r="A683" s="37"/>
      <c r="B683" s="37" t="str">
        <f>'Master Schedule'!B683</f>
        <v/>
      </c>
      <c r="C683" s="39"/>
      <c r="D683" s="40" t="str">
        <f t="shared" si="1"/>
        <v>Saturday</v>
      </c>
      <c r="E683" s="41"/>
      <c r="F683" s="38"/>
      <c r="G683" s="38"/>
      <c r="H683" s="41"/>
      <c r="I683" s="38"/>
      <c r="J683" s="38"/>
      <c r="K683" s="32"/>
      <c r="L683" s="32"/>
      <c r="M683" s="32"/>
      <c r="N683" s="33"/>
      <c r="O683" s="62"/>
      <c r="P683" s="34" t="str">
        <f t="shared" si="4"/>
        <v/>
      </c>
    </row>
    <row r="684" ht="22.5" customHeight="1">
      <c r="A684" s="37"/>
      <c r="B684" s="37" t="str">
        <f>'Master Schedule'!B684</f>
        <v/>
      </c>
      <c r="C684" s="39"/>
      <c r="D684" s="40" t="str">
        <f t="shared" si="1"/>
        <v>Saturday</v>
      </c>
      <c r="E684" s="41"/>
      <c r="F684" s="38"/>
      <c r="G684" s="38"/>
      <c r="H684" s="41"/>
      <c r="I684" s="38"/>
      <c r="J684" s="38"/>
      <c r="K684" s="35"/>
      <c r="L684" s="35"/>
      <c r="M684" s="35"/>
      <c r="N684" s="36"/>
      <c r="O684" s="62"/>
      <c r="P684" s="34" t="str">
        <f t="shared" si="4"/>
        <v/>
      </c>
    </row>
    <row r="685" ht="22.5" customHeight="1">
      <c r="A685" s="37"/>
      <c r="B685" s="37" t="str">
        <f>'Master Schedule'!B685</f>
        <v/>
      </c>
      <c r="C685" s="39"/>
      <c r="D685" s="40" t="str">
        <f t="shared" si="1"/>
        <v>Saturday</v>
      </c>
      <c r="E685" s="41"/>
      <c r="F685" s="38"/>
      <c r="G685" s="38"/>
      <c r="H685" s="41"/>
      <c r="I685" s="38"/>
      <c r="J685" s="38"/>
      <c r="K685" s="32"/>
      <c r="L685" s="32"/>
      <c r="M685" s="32"/>
      <c r="N685" s="33"/>
      <c r="O685" s="62"/>
      <c r="P685" s="34" t="str">
        <f t="shared" si="4"/>
        <v/>
      </c>
    </row>
    <row r="686" ht="22.5" customHeight="1">
      <c r="A686" s="37"/>
      <c r="B686" s="37" t="str">
        <f>'Master Schedule'!B686</f>
        <v/>
      </c>
      <c r="C686" s="39"/>
      <c r="D686" s="40" t="str">
        <f t="shared" si="1"/>
        <v>Saturday</v>
      </c>
      <c r="E686" s="41"/>
      <c r="F686" s="38"/>
      <c r="G686" s="38"/>
      <c r="H686" s="41"/>
      <c r="I686" s="38"/>
      <c r="J686" s="38"/>
      <c r="K686" s="35"/>
      <c r="L686" s="35"/>
      <c r="M686" s="35"/>
      <c r="N686" s="36"/>
      <c r="O686" s="62"/>
      <c r="P686" s="34" t="str">
        <f t="shared" si="4"/>
        <v/>
      </c>
    </row>
    <row r="687" ht="22.5" customHeight="1">
      <c r="A687" s="37"/>
      <c r="B687" s="37" t="str">
        <f>'Master Schedule'!B687</f>
        <v/>
      </c>
      <c r="C687" s="39"/>
      <c r="D687" s="40" t="str">
        <f t="shared" si="1"/>
        <v>Saturday</v>
      </c>
      <c r="E687" s="41"/>
      <c r="F687" s="38"/>
      <c r="G687" s="38"/>
      <c r="H687" s="41"/>
      <c r="I687" s="38"/>
      <c r="J687" s="38"/>
      <c r="K687" s="32"/>
      <c r="L687" s="32"/>
      <c r="M687" s="32"/>
      <c r="N687" s="33"/>
      <c r="O687" s="62"/>
      <c r="P687" s="34" t="str">
        <f t="shared" si="4"/>
        <v/>
      </c>
    </row>
    <row r="688" ht="22.5" customHeight="1">
      <c r="A688" s="37"/>
      <c r="B688" s="37" t="str">
        <f>'Master Schedule'!B688</f>
        <v/>
      </c>
      <c r="C688" s="39"/>
      <c r="D688" s="40" t="str">
        <f t="shared" si="1"/>
        <v>Saturday</v>
      </c>
      <c r="E688" s="41"/>
      <c r="F688" s="38"/>
      <c r="G688" s="38"/>
      <c r="H688" s="41"/>
      <c r="I688" s="38"/>
      <c r="J688" s="38"/>
      <c r="K688" s="35"/>
      <c r="L688" s="35"/>
      <c r="M688" s="35"/>
      <c r="N688" s="36"/>
      <c r="O688" s="62"/>
      <c r="P688" s="34" t="str">
        <f t="shared" si="4"/>
        <v/>
      </c>
    </row>
    <row r="689" ht="22.5" customHeight="1">
      <c r="A689" s="37"/>
      <c r="B689" s="37" t="str">
        <f>'Master Schedule'!B689</f>
        <v/>
      </c>
      <c r="C689" s="39"/>
      <c r="D689" s="40" t="str">
        <f t="shared" si="1"/>
        <v>Saturday</v>
      </c>
      <c r="E689" s="41"/>
      <c r="F689" s="38"/>
      <c r="G689" s="38"/>
      <c r="H689" s="41"/>
      <c r="I689" s="38"/>
      <c r="J689" s="38"/>
      <c r="K689" s="32"/>
      <c r="L689" s="32"/>
      <c r="M689" s="32"/>
      <c r="N689" s="33"/>
      <c r="O689" s="62"/>
      <c r="P689" s="34" t="str">
        <f t="shared" si="4"/>
        <v/>
      </c>
    </row>
    <row r="690" ht="22.5" customHeight="1">
      <c r="A690" s="37"/>
      <c r="B690" s="37" t="str">
        <f>'Master Schedule'!B690</f>
        <v/>
      </c>
      <c r="C690" s="39"/>
      <c r="D690" s="40" t="str">
        <f t="shared" si="1"/>
        <v>Saturday</v>
      </c>
      <c r="E690" s="41"/>
      <c r="F690" s="38"/>
      <c r="G690" s="38"/>
      <c r="H690" s="41"/>
      <c r="I690" s="38"/>
      <c r="J690" s="38"/>
      <c r="K690" s="35"/>
      <c r="L690" s="35"/>
      <c r="M690" s="35"/>
      <c r="N690" s="36"/>
      <c r="O690" s="62"/>
      <c r="P690" s="34" t="str">
        <f t="shared" si="4"/>
        <v/>
      </c>
    </row>
    <row r="691" ht="22.5" customHeight="1">
      <c r="A691" s="37"/>
      <c r="B691" s="37" t="str">
        <f>'Master Schedule'!B691</f>
        <v/>
      </c>
      <c r="C691" s="39"/>
      <c r="D691" s="40" t="str">
        <f t="shared" si="1"/>
        <v>Saturday</v>
      </c>
      <c r="E691" s="41"/>
      <c r="F691" s="38"/>
      <c r="G691" s="38"/>
      <c r="H691" s="41"/>
      <c r="I691" s="38"/>
      <c r="J691" s="38"/>
      <c r="K691" s="32"/>
      <c r="L691" s="32"/>
      <c r="M691" s="32"/>
      <c r="N691" s="33"/>
      <c r="O691" s="62"/>
      <c r="P691" s="34" t="str">
        <f t="shared" si="4"/>
        <v/>
      </c>
    </row>
    <row r="692" ht="22.5" customHeight="1">
      <c r="A692" s="37"/>
      <c r="B692" s="37" t="str">
        <f>'Master Schedule'!B692</f>
        <v/>
      </c>
      <c r="C692" s="39"/>
      <c r="D692" s="40" t="str">
        <f t="shared" si="1"/>
        <v>Saturday</v>
      </c>
      <c r="E692" s="41"/>
      <c r="F692" s="38"/>
      <c r="G692" s="38"/>
      <c r="H692" s="41"/>
      <c r="I692" s="38"/>
      <c r="J692" s="38"/>
      <c r="K692" s="35"/>
      <c r="L692" s="35"/>
      <c r="M692" s="35"/>
      <c r="N692" s="36"/>
      <c r="O692" s="62"/>
      <c r="P692" s="34" t="str">
        <f t="shared" si="4"/>
        <v/>
      </c>
    </row>
    <row r="693" ht="22.5" customHeight="1">
      <c r="A693" s="37"/>
      <c r="B693" s="37" t="str">
        <f>'Master Schedule'!B693</f>
        <v/>
      </c>
      <c r="C693" s="39"/>
      <c r="D693" s="40" t="str">
        <f t="shared" si="1"/>
        <v>Saturday</v>
      </c>
      <c r="E693" s="41"/>
      <c r="F693" s="38"/>
      <c r="G693" s="38"/>
      <c r="H693" s="41"/>
      <c r="I693" s="38"/>
      <c r="J693" s="38"/>
      <c r="K693" s="32"/>
      <c r="L693" s="32"/>
      <c r="M693" s="32"/>
      <c r="N693" s="33"/>
      <c r="O693" s="62"/>
      <c r="P693" s="34" t="str">
        <f t="shared" si="4"/>
        <v/>
      </c>
    </row>
    <row r="694" ht="22.5" customHeight="1">
      <c r="A694" s="37"/>
      <c r="B694" s="37" t="str">
        <f>'Master Schedule'!B694</f>
        <v/>
      </c>
      <c r="C694" s="39"/>
      <c r="D694" s="40" t="str">
        <f t="shared" si="1"/>
        <v>Saturday</v>
      </c>
      <c r="E694" s="41"/>
      <c r="F694" s="38"/>
      <c r="G694" s="38"/>
      <c r="H694" s="41"/>
      <c r="I694" s="38"/>
      <c r="J694" s="38"/>
      <c r="K694" s="35"/>
      <c r="L694" s="35"/>
      <c r="M694" s="35"/>
      <c r="N694" s="36"/>
      <c r="O694" s="62"/>
      <c r="P694" s="34" t="str">
        <f t="shared" si="4"/>
        <v/>
      </c>
    </row>
    <row r="695" ht="22.5" customHeight="1">
      <c r="A695" s="37"/>
      <c r="B695" s="37" t="str">
        <f>'Master Schedule'!B695</f>
        <v/>
      </c>
      <c r="C695" s="39"/>
      <c r="D695" s="40" t="str">
        <f t="shared" si="1"/>
        <v>Saturday</v>
      </c>
      <c r="E695" s="41"/>
      <c r="F695" s="38"/>
      <c r="G695" s="38"/>
      <c r="H695" s="41"/>
      <c r="I695" s="38"/>
      <c r="J695" s="38"/>
      <c r="K695" s="32"/>
      <c r="L695" s="32"/>
      <c r="M695" s="32"/>
      <c r="N695" s="33"/>
      <c r="O695" s="62"/>
      <c r="P695" s="34" t="str">
        <f t="shared" si="4"/>
        <v/>
      </c>
    </row>
    <row r="696" ht="22.5" customHeight="1">
      <c r="A696" s="37"/>
      <c r="B696" s="37" t="str">
        <f>'Master Schedule'!B696</f>
        <v/>
      </c>
      <c r="C696" s="39"/>
      <c r="D696" s="40" t="str">
        <f t="shared" si="1"/>
        <v>Saturday</v>
      </c>
      <c r="E696" s="41"/>
      <c r="F696" s="38"/>
      <c r="G696" s="38"/>
      <c r="H696" s="41"/>
      <c r="I696" s="38"/>
      <c r="J696" s="38"/>
      <c r="K696" s="35"/>
      <c r="L696" s="35"/>
      <c r="M696" s="35"/>
      <c r="N696" s="36"/>
      <c r="O696" s="62"/>
      <c r="P696" s="34" t="str">
        <f t="shared" si="4"/>
        <v/>
      </c>
    </row>
    <row r="697" ht="22.5" customHeight="1">
      <c r="A697" s="37"/>
      <c r="B697" s="37" t="str">
        <f>'Master Schedule'!B697</f>
        <v/>
      </c>
      <c r="C697" s="39"/>
      <c r="D697" s="40" t="str">
        <f t="shared" si="1"/>
        <v>Saturday</v>
      </c>
      <c r="E697" s="41"/>
      <c r="F697" s="38"/>
      <c r="G697" s="38"/>
      <c r="H697" s="41"/>
      <c r="I697" s="38"/>
      <c r="J697" s="38"/>
      <c r="K697" s="32"/>
      <c r="L697" s="32"/>
      <c r="M697" s="32"/>
      <c r="N697" s="33"/>
      <c r="O697" s="62"/>
      <c r="P697" s="34" t="str">
        <f t="shared" si="4"/>
        <v/>
      </c>
    </row>
    <row r="698" ht="22.5" customHeight="1">
      <c r="A698" s="37"/>
      <c r="B698" s="37" t="str">
        <f>'Master Schedule'!B698</f>
        <v/>
      </c>
      <c r="C698" s="39"/>
      <c r="D698" s="40" t="str">
        <f t="shared" si="1"/>
        <v>Saturday</v>
      </c>
      <c r="E698" s="41"/>
      <c r="F698" s="38"/>
      <c r="G698" s="38"/>
      <c r="H698" s="41"/>
      <c r="I698" s="38"/>
      <c r="J698" s="38"/>
      <c r="K698" s="35"/>
      <c r="L698" s="35"/>
      <c r="M698" s="35"/>
      <c r="N698" s="36"/>
      <c r="O698" s="62"/>
      <c r="P698" s="34" t="str">
        <f t="shared" si="4"/>
        <v/>
      </c>
    </row>
    <row r="699" ht="22.5" customHeight="1">
      <c r="A699" s="37"/>
      <c r="B699" s="37" t="str">
        <f>'Master Schedule'!B699</f>
        <v/>
      </c>
      <c r="C699" s="39"/>
      <c r="D699" s="40" t="str">
        <f t="shared" si="1"/>
        <v>Saturday</v>
      </c>
      <c r="E699" s="41"/>
      <c r="F699" s="38"/>
      <c r="G699" s="38"/>
      <c r="H699" s="41"/>
      <c r="I699" s="38"/>
      <c r="J699" s="38"/>
      <c r="K699" s="32"/>
      <c r="L699" s="32"/>
      <c r="M699" s="32"/>
      <c r="N699" s="33"/>
      <c r="O699" s="62"/>
      <c r="P699" s="34" t="str">
        <f t="shared" si="4"/>
        <v/>
      </c>
    </row>
    <row r="700" ht="22.5" customHeight="1">
      <c r="A700" s="37"/>
      <c r="B700" s="37" t="str">
        <f>'Master Schedule'!B700</f>
        <v/>
      </c>
      <c r="C700" s="39"/>
      <c r="D700" s="40" t="str">
        <f t="shared" si="1"/>
        <v>Saturday</v>
      </c>
      <c r="E700" s="41"/>
      <c r="F700" s="38"/>
      <c r="G700" s="38"/>
      <c r="H700" s="41"/>
      <c r="I700" s="38"/>
      <c r="J700" s="38"/>
      <c r="K700" s="35"/>
      <c r="L700" s="35"/>
      <c r="M700" s="35"/>
      <c r="N700" s="36"/>
      <c r="O700" s="62"/>
      <c r="P700" s="34" t="str">
        <f t="shared" si="4"/>
        <v/>
      </c>
    </row>
    <row r="701" ht="22.5" customHeight="1">
      <c r="A701" s="37"/>
      <c r="B701" s="37" t="str">
        <f>'Master Schedule'!B701</f>
        <v/>
      </c>
      <c r="C701" s="39"/>
      <c r="D701" s="40" t="str">
        <f t="shared" si="1"/>
        <v>Saturday</v>
      </c>
      <c r="E701" s="41"/>
      <c r="F701" s="38"/>
      <c r="G701" s="38"/>
      <c r="H701" s="41"/>
      <c r="I701" s="38"/>
      <c r="J701" s="38"/>
      <c r="K701" s="32"/>
      <c r="L701" s="32"/>
      <c r="M701" s="32"/>
      <c r="N701" s="33"/>
      <c r="O701" s="62"/>
      <c r="P701" s="34" t="str">
        <f t="shared" si="4"/>
        <v/>
      </c>
    </row>
    <row r="702" ht="22.5" customHeight="1">
      <c r="A702" s="37"/>
      <c r="B702" s="37" t="str">
        <f>'Master Schedule'!B702</f>
        <v/>
      </c>
      <c r="C702" s="39"/>
      <c r="D702" s="40" t="str">
        <f t="shared" si="1"/>
        <v>Saturday</v>
      </c>
      <c r="E702" s="41"/>
      <c r="F702" s="38"/>
      <c r="G702" s="38"/>
      <c r="H702" s="41"/>
      <c r="I702" s="38"/>
      <c r="J702" s="38"/>
      <c r="K702" s="35"/>
      <c r="L702" s="35"/>
      <c r="M702" s="35"/>
      <c r="N702" s="36"/>
      <c r="O702" s="62"/>
      <c r="P702" s="34" t="str">
        <f t="shared" si="4"/>
        <v/>
      </c>
    </row>
    <row r="703" ht="22.5" customHeight="1">
      <c r="A703" s="37"/>
      <c r="B703" s="37" t="str">
        <f>'Master Schedule'!B703</f>
        <v/>
      </c>
      <c r="C703" s="39"/>
      <c r="D703" s="40" t="str">
        <f t="shared" si="1"/>
        <v>Saturday</v>
      </c>
      <c r="E703" s="41"/>
      <c r="F703" s="38"/>
      <c r="G703" s="38"/>
      <c r="H703" s="41"/>
      <c r="I703" s="38"/>
      <c r="J703" s="38"/>
      <c r="K703" s="32"/>
      <c r="L703" s="32"/>
      <c r="M703" s="32"/>
      <c r="N703" s="33"/>
      <c r="O703" s="62"/>
      <c r="P703" s="34" t="str">
        <f t="shared" si="4"/>
        <v/>
      </c>
    </row>
    <row r="704" ht="22.5" customHeight="1">
      <c r="A704" s="37"/>
      <c r="B704" s="37" t="str">
        <f>'Master Schedule'!B704</f>
        <v/>
      </c>
      <c r="C704" s="39"/>
      <c r="D704" s="40" t="str">
        <f t="shared" si="1"/>
        <v>Saturday</v>
      </c>
      <c r="E704" s="41"/>
      <c r="F704" s="38"/>
      <c r="G704" s="38"/>
      <c r="H704" s="41"/>
      <c r="I704" s="38"/>
      <c r="J704" s="38"/>
      <c r="K704" s="35"/>
      <c r="L704" s="35"/>
      <c r="M704" s="35"/>
      <c r="N704" s="36"/>
      <c r="O704" s="62"/>
      <c r="P704" s="34" t="str">
        <f t="shared" si="4"/>
        <v/>
      </c>
    </row>
    <row r="705" ht="22.5" customHeight="1">
      <c r="A705" s="37"/>
      <c r="B705" s="37" t="str">
        <f>'Master Schedule'!B705</f>
        <v/>
      </c>
      <c r="C705" s="39"/>
      <c r="D705" s="40" t="str">
        <f t="shared" si="1"/>
        <v>Saturday</v>
      </c>
      <c r="E705" s="41"/>
      <c r="F705" s="38"/>
      <c r="G705" s="38"/>
      <c r="H705" s="41"/>
      <c r="I705" s="38"/>
      <c r="J705" s="38"/>
      <c r="K705" s="32"/>
      <c r="L705" s="32"/>
      <c r="M705" s="32"/>
      <c r="N705" s="33"/>
      <c r="O705" s="62"/>
      <c r="P705" s="34" t="str">
        <f t="shared" si="4"/>
        <v/>
      </c>
    </row>
    <row r="706" ht="22.5" customHeight="1">
      <c r="A706" s="37"/>
      <c r="B706" s="37" t="str">
        <f>'Master Schedule'!B706</f>
        <v/>
      </c>
      <c r="C706" s="39"/>
      <c r="D706" s="40" t="str">
        <f t="shared" si="1"/>
        <v>Saturday</v>
      </c>
      <c r="E706" s="41"/>
      <c r="F706" s="38"/>
      <c r="G706" s="38"/>
      <c r="H706" s="41"/>
      <c r="I706" s="38"/>
      <c r="J706" s="38"/>
      <c r="K706" s="35"/>
      <c r="L706" s="35"/>
      <c r="M706" s="35"/>
      <c r="N706" s="36"/>
      <c r="O706" s="62"/>
      <c r="P706" s="34" t="str">
        <f t="shared" si="4"/>
        <v/>
      </c>
    </row>
    <row r="707" ht="22.5" customHeight="1">
      <c r="A707" s="37"/>
      <c r="B707" s="37" t="str">
        <f>'Master Schedule'!B707</f>
        <v/>
      </c>
      <c r="C707" s="39"/>
      <c r="D707" s="40" t="str">
        <f t="shared" si="1"/>
        <v>Saturday</v>
      </c>
      <c r="E707" s="41"/>
      <c r="F707" s="38"/>
      <c r="G707" s="38"/>
      <c r="H707" s="41"/>
      <c r="I707" s="38"/>
      <c r="J707" s="38"/>
      <c r="K707" s="32"/>
      <c r="L707" s="32"/>
      <c r="M707" s="32"/>
      <c r="N707" s="33"/>
      <c r="O707" s="62"/>
      <c r="P707" s="34" t="str">
        <f t="shared" si="4"/>
        <v/>
      </c>
    </row>
    <row r="708" ht="22.5" customHeight="1">
      <c r="A708" s="37"/>
      <c r="B708" s="37" t="str">
        <f>'Master Schedule'!B708</f>
        <v/>
      </c>
      <c r="C708" s="39"/>
      <c r="D708" s="40" t="str">
        <f t="shared" si="1"/>
        <v>Saturday</v>
      </c>
      <c r="E708" s="41"/>
      <c r="F708" s="38"/>
      <c r="G708" s="38"/>
      <c r="H708" s="41"/>
      <c r="I708" s="38"/>
      <c r="J708" s="38"/>
      <c r="K708" s="35"/>
      <c r="L708" s="35"/>
      <c r="M708" s="35"/>
      <c r="N708" s="36"/>
      <c r="O708" s="62"/>
      <c r="P708" s="34" t="str">
        <f t="shared" si="4"/>
        <v/>
      </c>
    </row>
    <row r="709" ht="22.5" customHeight="1">
      <c r="A709" s="37"/>
      <c r="B709" s="37" t="str">
        <f>'Master Schedule'!B709</f>
        <v/>
      </c>
      <c r="C709" s="39"/>
      <c r="D709" s="40" t="str">
        <f t="shared" si="1"/>
        <v>Saturday</v>
      </c>
      <c r="E709" s="41"/>
      <c r="F709" s="38"/>
      <c r="G709" s="38"/>
      <c r="H709" s="41"/>
      <c r="I709" s="38"/>
      <c r="J709" s="38"/>
      <c r="K709" s="32"/>
      <c r="L709" s="32"/>
      <c r="M709" s="32"/>
      <c r="N709" s="33"/>
      <c r="O709" s="62"/>
      <c r="P709" s="34" t="str">
        <f t="shared" si="4"/>
        <v/>
      </c>
    </row>
    <row r="710" ht="22.5" customHeight="1">
      <c r="A710" s="37"/>
      <c r="B710" s="37" t="str">
        <f>'Master Schedule'!B710</f>
        <v/>
      </c>
      <c r="C710" s="39"/>
      <c r="D710" s="40" t="str">
        <f t="shared" si="1"/>
        <v>Saturday</v>
      </c>
      <c r="E710" s="41"/>
      <c r="F710" s="38"/>
      <c r="G710" s="38"/>
      <c r="H710" s="41"/>
      <c r="I710" s="38"/>
      <c r="J710" s="38"/>
      <c r="K710" s="35"/>
      <c r="L710" s="35"/>
      <c r="M710" s="35"/>
      <c r="N710" s="36"/>
      <c r="O710" s="62"/>
      <c r="P710" s="34" t="str">
        <f t="shared" si="4"/>
        <v/>
      </c>
    </row>
    <row r="711" ht="22.5" customHeight="1">
      <c r="A711" s="37"/>
      <c r="B711" s="37" t="str">
        <f>'Master Schedule'!B711</f>
        <v/>
      </c>
      <c r="C711" s="39"/>
      <c r="D711" s="40" t="str">
        <f t="shared" si="1"/>
        <v>Saturday</v>
      </c>
      <c r="E711" s="41"/>
      <c r="F711" s="38"/>
      <c r="G711" s="38"/>
      <c r="H711" s="41"/>
      <c r="I711" s="38"/>
      <c r="J711" s="38"/>
      <c r="K711" s="32"/>
      <c r="L711" s="32"/>
      <c r="M711" s="32"/>
      <c r="N711" s="33"/>
      <c r="O711" s="62"/>
      <c r="P711" s="34" t="str">
        <f t="shared" si="4"/>
        <v/>
      </c>
    </row>
    <row r="712" ht="22.5" customHeight="1">
      <c r="A712" s="37"/>
      <c r="B712" s="37" t="str">
        <f>'Master Schedule'!B712</f>
        <v/>
      </c>
      <c r="C712" s="39"/>
      <c r="D712" s="40" t="str">
        <f t="shared" si="1"/>
        <v>Saturday</v>
      </c>
      <c r="E712" s="41"/>
      <c r="F712" s="38"/>
      <c r="G712" s="38"/>
      <c r="H712" s="41"/>
      <c r="I712" s="38"/>
      <c r="J712" s="38"/>
      <c r="K712" s="35"/>
      <c r="L712" s="35"/>
      <c r="M712" s="35"/>
      <c r="N712" s="36"/>
      <c r="O712" s="62"/>
      <c r="P712" s="34" t="str">
        <f t="shared" si="4"/>
        <v/>
      </c>
    </row>
    <row r="713" ht="22.5" customHeight="1">
      <c r="A713" s="37"/>
      <c r="B713" s="37" t="str">
        <f>'Master Schedule'!B713</f>
        <v/>
      </c>
      <c r="C713" s="39"/>
      <c r="D713" s="40" t="str">
        <f t="shared" si="1"/>
        <v>Saturday</v>
      </c>
      <c r="E713" s="41"/>
      <c r="F713" s="38"/>
      <c r="G713" s="38"/>
      <c r="H713" s="41"/>
      <c r="I713" s="38"/>
      <c r="J713" s="38"/>
      <c r="K713" s="32"/>
      <c r="L713" s="32"/>
      <c r="M713" s="32"/>
      <c r="N713" s="33"/>
      <c r="O713" s="62"/>
      <c r="P713" s="34" t="str">
        <f t="shared" si="4"/>
        <v/>
      </c>
    </row>
    <row r="714" ht="22.5" customHeight="1">
      <c r="A714" s="37"/>
      <c r="B714" s="37" t="str">
        <f>'Master Schedule'!B714</f>
        <v/>
      </c>
      <c r="C714" s="39"/>
      <c r="D714" s="40" t="str">
        <f t="shared" si="1"/>
        <v>Saturday</v>
      </c>
      <c r="E714" s="41"/>
      <c r="F714" s="38"/>
      <c r="G714" s="38"/>
      <c r="H714" s="41"/>
      <c r="I714" s="38"/>
      <c r="J714" s="38"/>
      <c r="K714" s="35"/>
      <c r="L714" s="35"/>
      <c r="M714" s="35"/>
      <c r="N714" s="36"/>
      <c r="O714" s="62"/>
      <c r="P714" s="34" t="str">
        <f t="shared" si="4"/>
        <v/>
      </c>
    </row>
    <row r="715" ht="22.5" customHeight="1">
      <c r="A715" s="37"/>
      <c r="B715" s="37" t="str">
        <f>'Master Schedule'!B715</f>
        <v/>
      </c>
      <c r="C715" s="39"/>
      <c r="D715" s="40" t="str">
        <f t="shared" si="1"/>
        <v>Saturday</v>
      </c>
      <c r="E715" s="41"/>
      <c r="F715" s="38"/>
      <c r="G715" s="38"/>
      <c r="H715" s="41"/>
      <c r="I715" s="38"/>
      <c r="J715" s="38"/>
      <c r="K715" s="32"/>
      <c r="L715" s="32"/>
      <c r="M715" s="32"/>
      <c r="N715" s="33"/>
      <c r="O715" s="62"/>
      <c r="P715" s="34" t="str">
        <f t="shared" si="4"/>
        <v/>
      </c>
    </row>
    <row r="716" ht="22.5" customHeight="1">
      <c r="A716" s="37"/>
      <c r="B716" s="37" t="str">
        <f>'Master Schedule'!B716</f>
        <v/>
      </c>
      <c r="C716" s="39"/>
      <c r="D716" s="40" t="str">
        <f t="shared" si="1"/>
        <v>Saturday</v>
      </c>
      <c r="E716" s="41"/>
      <c r="F716" s="38"/>
      <c r="G716" s="38"/>
      <c r="H716" s="41"/>
      <c r="I716" s="38"/>
      <c r="J716" s="38"/>
      <c r="K716" s="35"/>
      <c r="L716" s="35"/>
      <c r="M716" s="35"/>
      <c r="N716" s="36"/>
      <c r="O716" s="62"/>
      <c r="P716" s="34" t="str">
        <f t="shared" si="4"/>
        <v/>
      </c>
    </row>
    <row r="717" ht="22.5" customHeight="1">
      <c r="A717" s="37"/>
      <c r="B717" s="37" t="str">
        <f>'Master Schedule'!B717</f>
        <v/>
      </c>
      <c r="C717" s="39"/>
      <c r="D717" s="40" t="str">
        <f t="shared" si="1"/>
        <v>Saturday</v>
      </c>
      <c r="E717" s="41"/>
      <c r="F717" s="38"/>
      <c r="G717" s="38"/>
      <c r="H717" s="41"/>
      <c r="I717" s="38"/>
      <c r="J717" s="38"/>
      <c r="K717" s="32"/>
      <c r="L717" s="32"/>
      <c r="M717" s="32"/>
      <c r="N717" s="33"/>
      <c r="O717" s="62"/>
      <c r="P717" s="34" t="str">
        <f t="shared" si="4"/>
        <v/>
      </c>
    </row>
    <row r="718" ht="22.5" customHeight="1">
      <c r="A718" s="37"/>
      <c r="B718" s="37" t="str">
        <f>'Master Schedule'!B718</f>
        <v/>
      </c>
      <c r="C718" s="39"/>
      <c r="D718" s="40" t="str">
        <f t="shared" si="1"/>
        <v>Saturday</v>
      </c>
      <c r="E718" s="41"/>
      <c r="F718" s="38"/>
      <c r="G718" s="38"/>
      <c r="H718" s="41"/>
      <c r="I718" s="38"/>
      <c r="J718" s="38"/>
      <c r="K718" s="35"/>
      <c r="L718" s="35"/>
      <c r="M718" s="35"/>
      <c r="N718" s="36"/>
      <c r="O718" s="62"/>
      <c r="P718" s="34" t="str">
        <f t="shared" si="4"/>
        <v/>
      </c>
    </row>
    <row r="719" ht="22.5" customHeight="1">
      <c r="A719" s="37"/>
      <c r="B719" s="37" t="str">
        <f>'Master Schedule'!B719</f>
        <v/>
      </c>
      <c r="C719" s="39"/>
      <c r="D719" s="40" t="str">
        <f t="shared" si="1"/>
        <v>Saturday</v>
      </c>
      <c r="E719" s="41"/>
      <c r="F719" s="38"/>
      <c r="G719" s="38"/>
      <c r="H719" s="41"/>
      <c r="I719" s="38"/>
      <c r="J719" s="38"/>
      <c r="K719" s="32"/>
      <c r="L719" s="32"/>
      <c r="M719" s="32"/>
      <c r="N719" s="33"/>
      <c r="O719" s="62"/>
      <c r="P719" s="34" t="str">
        <f t="shared" si="4"/>
        <v/>
      </c>
    </row>
    <row r="720" ht="22.5" customHeight="1">
      <c r="A720" s="37"/>
      <c r="B720" s="37" t="str">
        <f>'Master Schedule'!B720</f>
        <v/>
      </c>
      <c r="C720" s="39"/>
      <c r="D720" s="40" t="str">
        <f t="shared" si="1"/>
        <v>Saturday</v>
      </c>
      <c r="E720" s="41"/>
      <c r="F720" s="38"/>
      <c r="G720" s="38"/>
      <c r="H720" s="41"/>
      <c r="I720" s="38"/>
      <c r="J720" s="38"/>
      <c r="K720" s="35"/>
      <c r="L720" s="35"/>
      <c r="M720" s="35"/>
      <c r="N720" s="36"/>
      <c r="O720" s="62"/>
      <c r="P720" s="34" t="str">
        <f t="shared" si="4"/>
        <v/>
      </c>
    </row>
    <row r="721" ht="22.5" customHeight="1">
      <c r="A721" s="37"/>
      <c r="B721" s="37" t="str">
        <f>'Master Schedule'!B721</f>
        <v/>
      </c>
      <c r="C721" s="39"/>
      <c r="D721" s="40" t="str">
        <f t="shared" si="1"/>
        <v>Saturday</v>
      </c>
      <c r="E721" s="41"/>
      <c r="F721" s="38"/>
      <c r="G721" s="38"/>
      <c r="H721" s="41"/>
      <c r="I721" s="38"/>
      <c r="J721" s="38"/>
      <c r="K721" s="32"/>
      <c r="L721" s="32"/>
      <c r="M721" s="32"/>
      <c r="N721" s="33"/>
      <c r="O721" s="62"/>
      <c r="P721" s="34" t="str">
        <f t="shared" si="4"/>
        <v/>
      </c>
    </row>
    <row r="722" ht="22.5" customHeight="1">
      <c r="A722" s="37"/>
      <c r="B722" s="37" t="str">
        <f>'Master Schedule'!B722</f>
        <v/>
      </c>
      <c r="C722" s="39"/>
      <c r="D722" s="40" t="str">
        <f t="shared" si="1"/>
        <v>Saturday</v>
      </c>
      <c r="E722" s="41"/>
      <c r="F722" s="38"/>
      <c r="G722" s="38"/>
      <c r="H722" s="41"/>
      <c r="I722" s="38"/>
      <c r="J722" s="38"/>
      <c r="K722" s="35"/>
      <c r="L722" s="35"/>
      <c r="M722" s="35"/>
      <c r="N722" s="36"/>
      <c r="O722" s="62"/>
      <c r="P722" s="34" t="str">
        <f t="shared" si="4"/>
        <v/>
      </c>
    </row>
    <row r="723" ht="22.5" customHeight="1">
      <c r="A723" s="37"/>
      <c r="B723" s="37" t="str">
        <f>'Master Schedule'!B723</f>
        <v/>
      </c>
      <c r="C723" s="39"/>
      <c r="D723" s="40" t="str">
        <f t="shared" si="1"/>
        <v>Saturday</v>
      </c>
      <c r="E723" s="41"/>
      <c r="F723" s="38"/>
      <c r="G723" s="38"/>
      <c r="H723" s="41"/>
      <c r="I723" s="38"/>
      <c r="J723" s="38"/>
      <c r="K723" s="32"/>
      <c r="L723" s="32"/>
      <c r="M723" s="32"/>
      <c r="N723" s="33"/>
      <c r="O723" s="62"/>
      <c r="P723" s="34" t="str">
        <f t="shared" si="4"/>
        <v/>
      </c>
    </row>
    <row r="724" ht="22.5" customHeight="1">
      <c r="A724" s="37"/>
      <c r="B724" s="37" t="str">
        <f>'Master Schedule'!B724</f>
        <v/>
      </c>
      <c r="C724" s="39"/>
      <c r="D724" s="40" t="str">
        <f t="shared" si="1"/>
        <v>Saturday</v>
      </c>
      <c r="E724" s="41"/>
      <c r="F724" s="38"/>
      <c r="G724" s="38"/>
      <c r="H724" s="41"/>
      <c r="I724" s="38"/>
      <c r="J724" s="38"/>
      <c r="K724" s="35"/>
      <c r="L724" s="35"/>
      <c r="M724" s="35"/>
      <c r="N724" s="36"/>
      <c r="O724" s="62"/>
      <c r="P724" s="34" t="str">
        <f t="shared" si="4"/>
        <v/>
      </c>
    </row>
    <row r="725" ht="22.5" customHeight="1">
      <c r="A725" s="37"/>
      <c r="B725" s="37" t="str">
        <f>'Master Schedule'!B725</f>
        <v/>
      </c>
      <c r="C725" s="39"/>
      <c r="D725" s="40" t="str">
        <f t="shared" si="1"/>
        <v>Saturday</v>
      </c>
      <c r="E725" s="41"/>
      <c r="F725" s="38"/>
      <c r="G725" s="38"/>
      <c r="H725" s="41"/>
      <c r="I725" s="38"/>
      <c r="J725" s="38"/>
      <c r="K725" s="32"/>
      <c r="L725" s="32"/>
      <c r="M725" s="32"/>
      <c r="N725" s="33"/>
      <c r="O725" s="62"/>
      <c r="P725" s="34" t="str">
        <f t="shared" si="4"/>
        <v/>
      </c>
    </row>
    <row r="726" ht="22.5" customHeight="1">
      <c r="A726" s="37"/>
      <c r="B726" s="37" t="str">
        <f>'Master Schedule'!B726</f>
        <v/>
      </c>
      <c r="C726" s="39"/>
      <c r="D726" s="40" t="str">
        <f t="shared" si="1"/>
        <v>Saturday</v>
      </c>
      <c r="E726" s="41"/>
      <c r="F726" s="38"/>
      <c r="G726" s="38"/>
      <c r="H726" s="41"/>
      <c r="I726" s="38"/>
      <c r="J726" s="38"/>
      <c r="K726" s="35"/>
      <c r="L726" s="35"/>
      <c r="M726" s="35"/>
      <c r="N726" s="36"/>
      <c r="O726" s="62"/>
      <c r="P726" s="34" t="str">
        <f t="shared" si="4"/>
        <v/>
      </c>
    </row>
    <row r="727" ht="22.5" customHeight="1">
      <c r="A727" s="37"/>
      <c r="B727" s="37" t="str">
        <f>'Master Schedule'!B727</f>
        <v/>
      </c>
      <c r="C727" s="39"/>
      <c r="D727" s="40" t="str">
        <f t="shared" si="1"/>
        <v>Saturday</v>
      </c>
      <c r="E727" s="41"/>
      <c r="F727" s="38"/>
      <c r="G727" s="38"/>
      <c r="H727" s="41"/>
      <c r="I727" s="38"/>
      <c r="J727" s="38"/>
      <c r="K727" s="32"/>
      <c r="L727" s="32"/>
      <c r="M727" s="32"/>
      <c r="N727" s="33"/>
      <c r="O727" s="62"/>
      <c r="P727" s="34" t="str">
        <f t="shared" si="4"/>
        <v/>
      </c>
    </row>
    <row r="728" ht="22.5" customHeight="1">
      <c r="A728" s="37"/>
      <c r="B728" s="37" t="str">
        <f>'Master Schedule'!B728</f>
        <v/>
      </c>
      <c r="C728" s="39"/>
      <c r="D728" s="40" t="str">
        <f t="shared" si="1"/>
        <v>Saturday</v>
      </c>
      <c r="E728" s="41"/>
      <c r="F728" s="38"/>
      <c r="G728" s="38"/>
      <c r="H728" s="41"/>
      <c r="I728" s="38"/>
      <c r="J728" s="38"/>
      <c r="K728" s="35"/>
      <c r="L728" s="35"/>
      <c r="M728" s="35"/>
      <c r="N728" s="36"/>
      <c r="O728" s="62"/>
      <c r="P728" s="34" t="str">
        <f t="shared" si="4"/>
        <v/>
      </c>
    </row>
    <row r="729" ht="22.5" customHeight="1">
      <c r="A729" s="37"/>
      <c r="B729" s="37" t="str">
        <f>'Master Schedule'!B729</f>
        <v/>
      </c>
      <c r="C729" s="39"/>
      <c r="D729" s="40" t="str">
        <f t="shared" si="1"/>
        <v>Saturday</v>
      </c>
      <c r="E729" s="41"/>
      <c r="F729" s="38"/>
      <c r="G729" s="38"/>
      <c r="H729" s="41"/>
      <c r="I729" s="38"/>
      <c r="J729" s="38"/>
      <c r="K729" s="32"/>
      <c r="L729" s="32"/>
      <c r="M729" s="32"/>
      <c r="N729" s="33"/>
      <c r="O729" s="62"/>
      <c r="P729" s="34" t="str">
        <f t="shared" si="4"/>
        <v/>
      </c>
    </row>
    <row r="730" ht="22.5" customHeight="1">
      <c r="A730" s="37"/>
      <c r="B730" s="37" t="str">
        <f>'Master Schedule'!B730</f>
        <v/>
      </c>
      <c r="C730" s="39"/>
      <c r="D730" s="40" t="str">
        <f t="shared" si="1"/>
        <v>Saturday</v>
      </c>
      <c r="E730" s="41"/>
      <c r="F730" s="38"/>
      <c r="G730" s="38"/>
      <c r="H730" s="41"/>
      <c r="I730" s="38"/>
      <c r="J730" s="38"/>
      <c r="K730" s="35"/>
      <c r="L730" s="35"/>
      <c r="M730" s="35"/>
      <c r="N730" s="36"/>
      <c r="O730" s="62"/>
      <c r="P730" s="34" t="str">
        <f t="shared" si="4"/>
        <v/>
      </c>
    </row>
    <row r="731" ht="22.5" customHeight="1">
      <c r="A731" s="37"/>
      <c r="B731" s="37" t="str">
        <f>'Master Schedule'!B731</f>
        <v/>
      </c>
      <c r="C731" s="39"/>
      <c r="D731" s="40" t="str">
        <f t="shared" si="1"/>
        <v>Saturday</v>
      </c>
      <c r="E731" s="41"/>
      <c r="F731" s="38"/>
      <c r="G731" s="38"/>
      <c r="H731" s="41"/>
      <c r="I731" s="38"/>
      <c r="J731" s="38"/>
      <c r="K731" s="32"/>
      <c r="L731" s="32"/>
      <c r="M731" s="32"/>
      <c r="N731" s="33"/>
      <c r="O731" s="62"/>
      <c r="P731" s="34" t="str">
        <f t="shared" si="4"/>
        <v/>
      </c>
    </row>
    <row r="732" ht="22.5" customHeight="1">
      <c r="A732" s="37"/>
      <c r="B732" s="37" t="str">
        <f>'Master Schedule'!B732</f>
        <v/>
      </c>
      <c r="C732" s="39"/>
      <c r="D732" s="40" t="str">
        <f t="shared" si="1"/>
        <v>Saturday</v>
      </c>
      <c r="E732" s="41"/>
      <c r="F732" s="38"/>
      <c r="G732" s="38"/>
      <c r="H732" s="41"/>
      <c r="I732" s="38"/>
      <c r="J732" s="38"/>
      <c r="K732" s="35"/>
      <c r="L732" s="35"/>
      <c r="M732" s="35"/>
      <c r="N732" s="36"/>
      <c r="O732" s="62"/>
      <c r="P732" s="34" t="str">
        <f t="shared" si="4"/>
        <v/>
      </c>
    </row>
    <row r="733" ht="22.5" customHeight="1">
      <c r="A733" s="37"/>
      <c r="B733" s="37" t="str">
        <f>'Master Schedule'!B733</f>
        <v/>
      </c>
      <c r="C733" s="39"/>
      <c r="D733" s="40" t="str">
        <f t="shared" si="1"/>
        <v>Saturday</v>
      </c>
      <c r="E733" s="41"/>
      <c r="F733" s="38"/>
      <c r="G733" s="38"/>
      <c r="H733" s="41"/>
      <c r="I733" s="38"/>
      <c r="J733" s="38"/>
      <c r="K733" s="32"/>
      <c r="L733" s="32"/>
      <c r="M733" s="32"/>
      <c r="N733" s="33"/>
      <c r="O733" s="62"/>
      <c r="P733" s="34" t="str">
        <f t="shared" si="4"/>
        <v/>
      </c>
    </row>
    <row r="734" ht="22.5" customHeight="1">
      <c r="A734" s="37"/>
      <c r="B734" s="37" t="str">
        <f>'Master Schedule'!B734</f>
        <v/>
      </c>
      <c r="C734" s="39"/>
      <c r="D734" s="40" t="str">
        <f t="shared" si="1"/>
        <v>Saturday</v>
      </c>
      <c r="E734" s="41"/>
      <c r="F734" s="38"/>
      <c r="G734" s="38"/>
      <c r="H734" s="41"/>
      <c r="I734" s="38"/>
      <c r="J734" s="38"/>
      <c r="K734" s="35"/>
      <c r="L734" s="35"/>
      <c r="M734" s="35"/>
      <c r="N734" s="36"/>
      <c r="O734" s="62"/>
      <c r="P734" s="34" t="str">
        <f t="shared" si="4"/>
        <v/>
      </c>
    </row>
    <row r="735" ht="22.5" customHeight="1">
      <c r="A735" s="37"/>
      <c r="B735" s="37" t="str">
        <f>'Master Schedule'!B735</f>
        <v/>
      </c>
      <c r="C735" s="39"/>
      <c r="D735" s="40" t="str">
        <f t="shared" si="1"/>
        <v>Saturday</v>
      </c>
      <c r="E735" s="41"/>
      <c r="F735" s="38"/>
      <c r="G735" s="38"/>
      <c r="H735" s="41"/>
      <c r="I735" s="38"/>
      <c r="J735" s="38"/>
      <c r="K735" s="32"/>
      <c r="L735" s="32"/>
      <c r="M735" s="32"/>
      <c r="N735" s="33"/>
      <c r="O735" s="62"/>
      <c r="P735" s="34" t="str">
        <f t="shared" si="4"/>
        <v/>
      </c>
    </row>
    <row r="736" ht="22.5" customHeight="1">
      <c r="A736" s="37"/>
      <c r="B736" s="37" t="str">
        <f>'Master Schedule'!B736</f>
        <v/>
      </c>
      <c r="C736" s="39"/>
      <c r="D736" s="40" t="str">
        <f t="shared" si="1"/>
        <v>Saturday</v>
      </c>
      <c r="E736" s="41"/>
      <c r="F736" s="38"/>
      <c r="G736" s="38"/>
      <c r="H736" s="41"/>
      <c r="I736" s="38"/>
      <c r="J736" s="38"/>
      <c r="K736" s="35"/>
      <c r="L736" s="35"/>
      <c r="M736" s="35"/>
      <c r="N736" s="36"/>
      <c r="O736" s="62"/>
      <c r="P736" s="34" t="str">
        <f t="shared" si="4"/>
        <v/>
      </c>
    </row>
    <row r="737" ht="22.5" customHeight="1">
      <c r="A737" s="37"/>
      <c r="B737" s="37" t="str">
        <f>'Master Schedule'!B737</f>
        <v/>
      </c>
      <c r="C737" s="39"/>
      <c r="D737" s="40" t="str">
        <f t="shared" si="1"/>
        <v>Saturday</v>
      </c>
      <c r="E737" s="41"/>
      <c r="F737" s="38"/>
      <c r="G737" s="38"/>
      <c r="H737" s="41"/>
      <c r="I737" s="38"/>
      <c r="J737" s="38"/>
      <c r="K737" s="32"/>
      <c r="L737" s="32"/>
      <c r="M737" s="32"/>
      <c r="N737" s="33"/>
      <c r="O737" s="62"/>
      <c r="P737" s="34" t="str">
        <f t="shared" si="4"/>
        <v/>
      </c>
    </row>
    <row r="738" ht="22.5" customHeight="1">
      <c r="A738" s="37"/>
      <c r="B738" s="37" t="str">
        <f>'Master Schedule'!B738</f>
        <v/>
      </c>
      <c r="C738" s="39"/>
      <c r="D738" s="40" t="str">
        <f t="shared" si="1"/>
        <v>Saturday</v>
      </c>
      <c r="E738" s="41"/>
      <c r="F738" s="38"/>
      <c r="G738" s="38"/>
      <c r="H738" s="41"/>
      <c r="I738" s="38"/>
      <c r="J738" s="38"/>
      <c r="K738" s="35"/>
      <c r="L738" s="35"/>
      <c r="M738" s="35"/>
      <c r="N738" s="36"/>
      <c r="O738" s="62"/>
      <c r="P738" s="34" t="str">
        <f t="shared" si="4"/>
        <v/>
      </c>
    </row>
    <row r="739" ht="22.5" customHeight="1">
      <c r="A739" s="37"/>
      <c r="B739" s="37" t="str">
        <f>'Master Schedule'!B739</f>
        <v/>
      </c>
      <c r="C739" s="39"/>
      <c r="D739" s="40" t="str">
        <f t="shared" si="1"/>
        <v>Saturday</v>
      </c>
      <c r="E739" s="41"/>
      <c r="F739" s="38"/>
      <c r="G739" s="38"/>
      <c r="H739" s="41"/>
      <c r="I739" s="38"/>
      <c r="J739" s="38"/>
      <c r="K739" s="32"/>
      <c r="L739" s="32"/>
      <c r="M739" s="32"/>
      <c r="N739" s="33"/>
      <c r="O739" s="62"/>
      <c r="P739" s="34" t="str">
        <f t="shared" si="4"/>
        <v/>
      </c>
    </row>
    <row r="740" ht="22.5" customHeight="1">
      <c r="A740" s="37"/>
      <c r="B740" s="37" t="str">
        <f>'Master Schedule'!B740</f>
        <v/>
      </c>
      <c r="C740" s="39"/>
      <c r="D740" s="40" t="str">
        <f t="shared" si="1"/>
        <v>Saturday</v>
      </c>
      <c r="E740" s="41"/>
      <c r="F740" s="38"/>
      <c r="G740" s="38"/>
      <c r="H740" s="41"/>
      <c r="I740" s="38"/>
      <c r="J740" s="38"/>
      <c r="K740" s="35"/>
      <c r="L740" s="35"/>
      <c r="M740" s="35"/>
      <c r="N740" s="36"/>
      <c r="O740" s="62"/>
      <c r="P740" s="34" t="str">
        <f t="shared" si="4"/>
        <v/>
      </c>
    </row>
    <row r="741" ht="22.5" customHeight="1">
      <c r="A741" s="37"/>
      <c r="B741" s="37" t="str">
        <f>'Master Schedule'!B741</f>
        <v/>
      </c>
      <c r="C741" s="39"/>
      <c r="D741" s="40" t="str">
        <f t="shared" si="1"/>
        <v>Saturday</v>
      </c>
      <c r="E741" s="41"/>
      <c r="F741" s="38"/>
      <c r="G741" s="38"/>
      <c r="H741" s="41"/>
      <c r="I741" s="38"/>
      <c r="J741" s="38"/>
      <c r="K741" s="32"/>
      <c r="L741" s="32"/>
      <c r="M741" s="32"/>
      <c r="N741" s="33"/>
      <c r="O741" s="62"/>
      <c r="P741" s="34" t="str">
        <f t="shared" si="4"/>
        <v/>
      </c>
    </row>
    <row r="742" ht="22.5" customHeight="1">
      <c r="A742" s="37"/>
      <c r="B742" s="37" t="str">
        <f>'Master Schedule'!B742</f>
        <v/>
      </c>
      <c r="C742" s="39"/>
      <c r="D742" s="40" t="str">
        <f t="shared" si="1"/>
        <v>Saturday</v>
      </c>
      <c r="E742" s="41"/>
      <c r="F742" s="38"/>
      <c r="G742" s="38"/>
      <c r="H742" s="41"/>
      <c r="I742" s="38"/>
      <c r="J742" s="38"/>
      <c r="K742" s="35"/>
      <c r="L742" s="35"/>
      <c r="M742" s="35"/>
      <c r="N742" s="36"/>
      <c r="O742" s="62"/>
      <c r="P742" s="34" t="str">
        <f t="shared" si="4"/>
        <v/>
      </c>
    </row>
    <row r="743" ht="22.5" customHeight="1">
      <c r="A743" s="37"/>
      <c r="B743" s="37" t="str">
        <f>'Master Schedule'!B743</f>
        <v/>
      </c>
      <c r="C743" s="39"/>
      <c r="D743" s="40" t="str">
        <f t="shared" si="1"/>
        <v>Saturday</v>
      </c>
      <c r="E743" s="41"/>
      <c r="F743" s="38"/>
      <c r="G743" s="38"/>
      <c r="H743" s="41"/>
      <c r="I743" s="38"/>
      <c r="J743" s="38"/>
      <c r="K743" s="32"/>
      <c r="L743" s="32"/>
      <c r="M743" s="32"/>
      <c r="N743" s="33"/>
      <c r="O743" s="62"/>
      <c r="P743" s="34" t="str">
        <f t="shared" si="4"/>
        <v/>
      </c>
    </row>
    <row r="744" ht="22.5" customHeight="1">
      <c r="A744" s="37"/>
      <c r="B744" s="37" t="str">
        <f>'Master Schedule'!B744</f>
        <v/>
      </c>
      <c r="C744" s="39"/>
      <c r="D744" s="40" t="str">
        <f t="shared" si="1"/>
        <v>Saturday</v>
      </c>
      <c r="E744" s="41"/>
      <c r="F744" s="38"/>
      <c r="G744" s="38"/>
      <c r="H744" s="41"/>
      <c r="I744" s="38"/>
      <c r="J744" s="38"/>
      <c r="K744" s="35"/>
      <c r="L744" s="35"/>
      <c r="M744" s="35"/>
      <c r="N744" s="36"/>
      <c r="O744" s="62"/>
      <c r="P744" s="34" t="str">
        <f t="shared" si="4"/>
        <v/>
      </c>
    </row>
    <row r="745" ht="22.5" customHeight="1">
      <c r="A745" s="37"/>
      <c r="B745" s="37" t="str">
        <f>'Master Schedule'!B745</f>
        <v/>
      </c>
      <c r="C745" s="39"/>
      <c r="D745" s="40" t="str">
        <f t="shared" si="1"/>
        <v>Saturday</v>
      </c>
      <c r="E745" s="41"/>
      <c r="F745" s="38"/>
      <c r="G745" s="38"/>
      <c r="H745" s="41"/>
      <c r="I745" s="38"/>
      <c r="J745" s="38"/>
      <c r="K745" s="32"/>
      <c r="L745" s="32"/>
      <c r="M745" s="32"/>
      <c r="N745" s="33"/>
      <c r="O745" s="62"/>
      <c r="P745" s="34" t="str">
        <f t="shared" si="4"/>
        <v/>
      </c>
    </row>
    <row r="746" ht="22.5" customHeight="1">
      <c r="A746" s="37"/>
      <c r="B746" s="37" t="str">
        <f>'Master Schedule'!B746</f>
        <v/>
      </c>
      <c r="C746" s="39"/>
      <c r="D746" s="40" t="str">
        <f t="shared" si="1"/>
        <v>Saturday</v>
      </c>
      <c r="E746" s="41"/>
      <c r="F746" s="38"/>
      <c r="G746" s="38"/>
      <c r="H746" s="41"/>
      <c r="I746" s="38"/>
      <c r="J746" s="38"/>
      <c r="K746" s="35"/>
      <c r="L746" s="35"/>
      <c r="M746" s="35"/>
      <c r="N746" s="36"/>
      <c r="O746" s="62"/>
      <c r="P746" s="34" t="str">
        <f t="shared" si="4"/>
        <v/>
      </c>
    </row>
    <row r="747" ht="22.5" customHeight="1">
      <c r="A747" s="37"/>
      <c r="B747" s="37" t="str">
        <f>'Master Schedule'!B747</f>
        <v/>
      </c>
      <c r="C747" s="39"/>
      <c r="D747" s="40" t="str">
        <f t="shared" si="1"/>
        <v>Saturday</v>
      </c>
      <c r="E747" s="41"/>
      <c r="F747" s="38"/>
      <c r="G747" s="38"/>
      <c r="H747" s="41"/>
      <c r="I747" s="38"/>
      <c r="J747" s="38"/>
      <c r="K747" s="32"/>
      <c r="L747" s="32"/>
      <c r="M747" s="32"/>
      <c r="N747" s="33"/>
      <c r="O747" s="62"/>
      <c r="P747" s="34" t="str">
        <f t="shared" si="4"/>
        <v/>
      </c>
    </row>
    <row r="748" ht="22.5" customHeight="1">
      <c r="A748" s="37"/>
      <c r="B748" s="37" t="str">
        <f>'Master Schedule'!B748</f>
        <v/>
      </c>
      <c r="C748" s="39"/>
      <c r="D748" s="40" t="str">
        <f t="shared" si="1"/>
        <v>Saturday</v>
      </c>
      <c r="E748" s="41"/>
      <c r="F748" s="38"/>
      <c r="G748" s="38"/>
      <c r="H748" s="41"/>
      <c r="I748" s="38"/>
      <c r="J748" s="38"/>
      <c r="K748" s="35"/>
      <c r="L748" s="35"/>
      <c r="M748" s="35"/>
      <c r="N748" s="36"/>
      <c r="O748" s="62"/>
      <c r="P748" s="34" t="str">
        <f t="shared" si="4"/>
        <v/>
      </c>
    </row>
    <row r="749" ht="22.5" customHeight="1">
      <c r="A749" s="37"/>
      <c r="B749" s="37" t="str">
        <f>'Master Schedule'!B749</f>
        <v/>
      </c>
      <c r="C749" s="39"/>
      <c r="D749" s="40" t="str">
        <f t="shared" si="1"/>
        <v>Saturday</v>
      </c>
      <c r="E749" s="41"/>
      <c r="F749" s="38"/>
      <c r="G749" s="38"/>
      <c r="H749" s="41"/>
      <c r="I749" s="38"/>
      <c r="J749" s="38"/>
      <c r="K749" s="32"/>
      <c r="L749" s="32"/>
      <c r="M749" s="32"/>
      <c r="N749" s="33"/>
      <c r="O749" s="62"/>
      <c r="P749" s="34" t="str">
        <f t="shared" si="4"/>
        <v/>
      </c>
    </row>
    <row r="750" ht="22.5" customHeight="1">
      <c r="A750" s="37"/>
      <c r="B750" s="37" t="str">
        <f>'Master Schedule'!B750</f>
        <v/>
      </c>
      <c r="C750" s="39"/>
      <c r="D750" s="40" t="str">
        <f t="shared" si="1"/>
        <v>Saturday</v>
      </c>
      <c r="E750" s="41"/>
      <c r="F750" s="38"/>
      <c r="G750" s="38"/>
      <c r="H750" s="41"/>
      <c r="I750" s="38"/>
      <c r="J750" s="38"/>
      <c r="K750" s="35"/>
      <c r="L750" s="35"/>
      <c r="M750" s="35"/>
      <c r="N750" s="36"/>
      <c r="O750" s="62"/>
      <c r="P750" s="34" t="str">
        <f t="shared" si="4"/>
        <v/>
      </c>
    </row>
    <row r="751" ht="22.5" customHeight="1">
      <c r="A751" s="37"/>
      <c r="B751" s="37" t="str">
        <f>'Master Schedule'!B751</f>
        <v/>
      </c>
      <c r="C751" s="39"/>
      <c r="D751" s="40" t="str">
        <f t="shared" si="1"/>
        <v>Saturday</v>
      </c>
      <c r="E751" s="41"/>
      <c r="F751" s="38"/>
      <c r="G751" s="38"/>
      <c r="H751" s="41"/>
      <c r="I751" s="38"/>
      <c r="J751" s="38"/>
      <c r="K751" s="32"/>
      <c r="L751" s="32"/>
      <c r="M751" s="32"/>
      <c r="N751" s="33"/>
      <c r="O751" s="62"/>
      <c r="P751" s="34" t="str">
        <f t="shared" si="4"/>
        <v/>
      </c>
    </row>
    <row r="752" ht="22.5" customHeight="1">
      <c r="A752" s="37"/>
      <c r="B752" s="37" t="str">
        <f>'Master Schedule'!B752</f>
        <v/>
      </c>
      <c r="C752" s="39"/>
      <c r="D752" s="40" t="str">
        <f t="shared" si="1"/>
        <v>Saturday</v>
      </c>
      <c r="E752" s="41"/>
      <c r="F752" s="38"/>
      <c r="G752" s="38"/>
      <c r="H752" s="41"/>
      <c r="I752" s="38"/>
      <c r="J752" s="38"/>
      <c r="K752" s="35"/>
      <c r="L752" s="35"/>
      <c r="M752" s="35"/>
      <c r="N752" s="36"/>
      <c r="O752" s="62"/>
      <c r="P752" s="34" t="str">
        <f t="shared" si="4"/>
        <v/>
      </c>
    </row>
    <row r="753" ht="22.5" customHeight="1">
      <c r="A753" s="37"/>
      <c r="B753" s="37" t="str">
        <f>'Master Schedule'!B753</f>
        <v/>
      </c>
      <c r="C753" s="39"/>
      <c r="D753" s="40" t="str">
        <f t="shared" si="1"/>
        <v>Saturday</v>
      </c>
      <c r="E753" s="41"/>
      <c r="F753" s="38"/>
      <c r="G753" s="38"/>
      <c r="H753" s="41"/>
      <c r="I753" s="38"/>
      <c r="J753" s="38"/>
      <c r="K753" s="32"/>
      <c r="L753" s="32"/>
      <c r="M753" s="32"/>
      <c r="N753" s="33"/>
      <c r="O753" s="62"/>
      <c r="P753" s="34" t="str">
        <f t="shared" si="4"/>
        <v/>
      </c>
    </row>
    <row r="754" ht="22.5" customHeight="1">
      <c r="A754" s="37"/>
      <c r="B754" s="37" t="str">
        <f>'Master Schedule'!B754</f>
        <v/>
      </c>
      <c r="C754" s="39"/>
      <c r="D754" s="40" t="str">
        <f t="shared" si="1"/>
        <v>Saturday</v>
      </c>
      <c r="E754" s="41"/>
      <c r="F754" s="38"/>
      <c r="G754" s="38"/>
      <c r="H754" s="41"/>
      <c r="I754" s="38"/>
      <c r="J754" s="38"/>
      <c r="K754" s="35"/>
      <c r="L754" s="35"/>
      <c r="M754" s="35"/>
      <c r="N754" s="36"/>
      <c r="O754" s="62"/>
      <c r="P754" s="34" t="str">
        <f t="shared" si="4"/>
        <v/>
      </c>
    </row>
    <row r="755" ht="22.5" customHeight="1">
      <c r="A755" s="37"/>
      <c r="B755" s="37" t="str">
        <f>'Master Schedule'!B755</f>
        <v/>
      </c>
      <c r="C755" s="39"/>
      <c r="D755" s="40" t="str">
        <f t="shared" si="1"/>
        <v>Saturday</v>
      </c>
      <c r="E755" s="41"/>
      <c r="F755" s="38"/>
      <c r="G755" s="38"/>
      <c r="H755" s="41"/>
      <c r="I755" s="38"/>
      <c r="J755" s="38"/>
      <c r="K755" s="32"/>
      <c r="L755" s="32"/>
      <c r="M755" s="32"/>
      <c r="N755" s="33"/>
      <c r="O755" s="62"/>
      <c r="P755" s="34" t="str">
        <f t="shared" si="4"/>
        <v/>
      </c>
    </row>
    <row r="756" ht="22.5" customHeight="1">
      <c r="A756" s="37"/>
      <c r="B756" s="37" t="str">
        <f>'Master Schedule'!B756</f>
        <v/>
      </c>
      <c r="C756" s="39"/>
      <c r="D756" s="40" t="str">
        <f t="shared" si="1"/>
        <v>Saturday</v>
      </c>
      <c r="E756" s="41"/>
      <c r="F756" s="38"/>
      <c r="G756" s="38"/>
      <c r="H756" s="41"/>
      <c r="I756" s="38"/>
      <c r="J756" s="38"/>
      <c r="K756" s="35"/>
      <c r="L756" s="35"/>
      <c r="M756" s="35"/>
      <c r="N756" s="36"/>
      <c r="O756" s="62"/>
      <c r="P756" s="34" t="str">
        <f t="shared" si="4"/>
        <v/>
      </c>
    </row>
    <row r="757" ht="22.5" customHeight="1">
      <c r="A757" s="37"/>
      <c r="B757" s="37" t="str">
        <f>'Master Schedule'!B757</f>
        <v/>
      </c>
      <c r="C757" s="39"/>
      <c r="D757" s="40" t="str">
        <f t="shared" si="1"/>
        <v>Saturday</v>
      </c>
      <c r="E757" s="41"/>
      <c r="F757" s="38"/>
      <c r="G757" s="38"/>
      <c r="H757" s="41"/>
      <c r="I757" s="38"/>
      <c r="J757" s="38"/>
      <c r="K757" s="32"/>
      <c r="L757" s="32"/>
      <c r="M757" s="32"/>
      <c r="N757" s="33"/>
      <c r="O757" s="62"/>
      <c r="P757" s="34" t="str">
        <f t="shared" si="4"/>
        <v/>
      </c>
    </row>
    <row r="758" ht="22.5" customHeight="1">
      <c r="A758" s="37"/>
      <c r="B758" s="37" t="str">
        <f>'Master Schedule'!B758</f>
        <v/>
      </c>
      <c r="C758" s="39"/>
      <c r="D758" s="40" t="str">
        <f t="shared" si="1"/>
        <v>Saturday</v>
      </c>
      <c r="E758" s="41"/>
      <c r="F758" s="38"/>
      <c r="G758" s="38"/>
      <c r="H758" s="41"/>
      <c r="I758" s="38"/>
      <c r="J758" s="38"/>
      <c r="K758" s="35"/>
      <c r="L758" s="35"/>
      <c r="M758" s="35"/>
      <c r="N758" s="36"/>
      <c r="O758" s="62"/>
      <c r="P758" s="34" t="str">
        <f t="shared" si="4"/>
        <v/>
      </c>
    </row>
    <row r="759" ht="22.5" customHeight="1">
      <c r="A759" s="37"/>
      <c r="B759" s="37" t="str">
        <f>'Master Schedule'!B759</f>
        <v/>
      </c>
      <c r="C759" s="39"/>
      <c r="D759" s="40" t="str">
        <f t="shared" si="1"/>
        <v>Saturday</v>
      </c>
      <c r="E759" s="41"/>
      <c r="F759" s="38"/>
      <c r="G759" s="38"/>
      <c r="H759" s="41"/>
      <c r="I759" s="38"/>
      <c r="J759" s="38"/>
      <c r="K759" s="32"/>
      <c r="L759" s="32"/>
      <c r="M759" s="32"/>
      <c r="N759" s="33"/>
      <c r="O759" s="62"/>
      <c r="P759" s="34" t="str">
        <f t="shared" si="4"/>
        <v/>
      </c>
    </row>
    <row r="760" ht="22.5" customHeight="1">
      <c r="A760" s="37"/>
      <c r="B760" s="37" t="str">
        <f>'Master Schedule'!B760</f>
        <v/>
      </c>
      <c r="C760" s="39"/>
      <c r="D760" s="40" t="str">
        <f t="shared" si="1"/>
        <v>Saturday</v>
      </c>
      <c r="E760" s="41"/>
      <c r="F760" s="38"/>
      <c r="G760" s="38"/>
      <c r="H760" s="41"/>
      <c r="I760" s="38"/>
      <c r="J760" s="38"/>
      <c r="K760" s="35"/>
      <c r="L760" s="35"/>
      <c r="M760" s="35"/>
      <c r="N760" s="36"/>
      <c r="O760" s="62"/>
      <c r="P760" s="34" t="str">
        <f t="shared" si="4"/>
        <v/>
      </c>
    </row>
    <row r="761" ht="22.5" customHeight="1">
      <c r="A761" s="37"/>
      <c r="B761" s="37" t="str">
        <f>'Master Schedule'!B761</f>
        <v/>
      </c>
      <c r="C761" s="39"/>
      <c r="D761" s="40" t="str">
        <f t="shared" si="1"/>
        <v>Saturday</v>
      </c>
      <c r="E761" s="41"/>
      <c r="F761" s="38"/>
      <c r="G761" s="38"/>
      <c r="H761" s="41"/>
      <c r="I761" s="38"/>
      <c r="J761" s="38"/>
      <c r="K761" s="32"/>
      <c r="L761" s="32"/>
      <c r="M761" s="32"/>
      <c r="N761" s="33"/>
      <c r="O761" s="62"/>
      <c r="P761" s="34" t="str">
        <f t="shared" si="4"/>
        <v/>
      </c>
    </row>
    <row r="762" ht="22.5" customHeight="1">
      <c r="A762" s="37"/>
      <c r="B762" s="37" t="str">
        <f>'Master Schedule'!B762</f>
        <v/>
      </c>
      <c r="C762" s="39"/>
      <c r="D762" s="40" t="str">
        <f t="shared" si="1"/>
        <v>Saturday</v>
      </c>
      <c r="E762" s="41"/>
      <c r="F762" s="38"/>
      <c r="G762" s="38"/>
      <c r="H762" s="41"/>
      <c r="I762" s="38"/>
      <c r="J762" s="38"/>
      <c r="K762" s="35"/>
      <c r="L762" s="35"/>
      <c r="M762" s="35"/>
      <c r="N762" s="36"/>
      <c r="O762" s="62"/>
      <c r="P762" s="34" t="str">
        <f t="shared" si="4"/>
        <v/>
      </c>
    </row>
    <row r="763" ht="22.5" customHeight="1">
      <c r="A763" s="37"/>
      <c r="B763" s="37" t="str">
        <f>'Master Schedule'!B763</f>
        <v/>
      </c>
      <c r="C763" s="39"/>
      <c r="D763" s="40" t="str">
        <f t="shared" si="1"/>
        <v>Saturday</v>
      </c>
      <c r="E763" s="41"/>
      <c r="F763" s="38"/>
      <c r="G763" s="38"/>
      <c r="H763" s="41"/>
      <c r="I763" s="38"/>
      <c r="J763" s="38"/>
      <c r="K763" s="32"/>
      <c r="L763" s="32"/>
      <c r="M763" s="32"/>
      <c r="N763" s="33"/>
      <c r="O763" s="62"/>
      <c r="P763" s="34" t="str">
        <f t="shared" si="4"/>
        <v/>
      </c>
    </row>
    <row r="764" ht="22.5" customHeight="1">
      <c r="A764" s="37"/>
      <c r="B764" s="37" t="str">
        <f>'Master Schedule'!B764</f>
        <v/>
      </c>
      <c r="C764" s="39"/>
      <c r="D764" s="40" t="str">
        <f t="shared" si="1"/>
        <v>Saturday</v>
      </c>
      <c r="E764" s="41"/>
      <c r="F764" s="38"/>
      <c r="G764" s="38"/>
      <c r="H764" s="41"/>
      <c r="I764" s="38"/>
      <c r="J764" s="38"/>
      <c r="K764" s="35"/>
      <c r="L764" s="35"/>
      <c r="M764" s="35"/>
      <c r="N764" s="36"/>
      <c r="O764" s="62"/>
      <c r="P764" s="34" t="str">
        <f t="shared" si="4"/>
        <v/>
      </c>
    </row>
    <row r="765" ht="22.5" customHeight="1">
      <c r="A765" s="37"/>
      <c r="B765" s="37" t="str">
        <f>'Master Schedule'!B765</f>
        <v/>
      </c>
      <c r="C765" s="39"/>
      <c r="D765" s="40" t="str">
        <f t="shared" si="1"/>
        <v>Saturday</v>
      </c>
      <c r="E765" s="41"/>
      <c r="F765" s="38"/>
      <c r="G765" s="38"/>
      <c r="H765" s="41"/>
      <c r="I765" s="38"/>
      <c r="J765" s="38"/>
      <c r="K765" s="32"/>
      <c r="L765" s="32"/>
      <c r="M765" s="32"/>
      <c r="N765" s="33"/>
      <c r="O765" s="62"/>
      <c r="P765" s="34" t="str">
        <f t="shared" si="4"/>
        <v/>
      </c>
    </row>
    <row r="766" ht="22.5" customHeight="1">
      <c r="A766" s="37"/>
      <c r="B766" s="37" t="str">
        <f>'Master Schedule'!B766</f>
        <v/>
      </c>
      <c r="C766" s="39"/>
      <c r="D766" s="40" t="str">
        <f t="shared" si="1"/>
        <v>Saturday</v>
      </c>
      <c r="E766" s="41"/>
      <c r="F766" s="38"/>
      <c r="G766" s="38"/>
      <c r="H766" s="41"/>
      <c r="I766" s="38"/>
      <c r="J766" s="38"/>
      <c r="K766" s="35"/>
      <c r="L766" s="35"/>
      <c r="M766" s="35"/>
      <c r="N766" s="36"/>
      <c r="O766" s="62"/>
      <c r="P766" s="34" t="str">
        <f t="shared" si="4"/>
        <v/>
      </c>
    </row>
    <row r="767" ht="22.5" customHeight="1">
      <c r="A767" s="37"/>
      <c r="B767" s="37" t="str">
        <f>'Master Schedule'!B767</f>
        <v/>
      </c>
      <c r="C767" s="39"/>
      <c r="D767" s="40" t="str">
        <f t="shared" si="1"/>
        <v>Saturday</v>
      </c>
      <c r="E767" s="41"/>
      <c r="F767" s="38"/>
      <c r="G767" s="38"/>
      <c r="H767" s="41"/>
      <c r="I767" s="38"/>
      <c r="J767" s="38"/>
      <c r="K767" s="32"/>
      <c r="L767" s="32"/>
      <c r="M767" s="32"/>
      <c r="N767" s="33"/>
      <c r="O767" s="62"/>
      <c r="P767" s="34" t="str">
        <f t="shared" si="4"/>
        <v/>
      </c>
    </row>
    <row r="768" ht="22.5" customHeight="1">
      <c r="A768" s="37"/>
      <c r="B768" s="37" t="str">
        <f>'Master Schedule'!B768</f>
        <v/>
      </c>
      <c r="C768" s="39"/>
      <c r="D768" s="40" t="str">
        <f t="shared" si="1"/>
        <v>Saturday</v>
      </c>
      <c r="E768" s="41"/>
      <c r="F768" s="38"/>
      <c r="G768" s="38"/>
      <c r="H768" s="41"/>
      <c r="I768" s="38"/>
      <c r="J768" s="38"/>
      <c r="K768" s="35"/>
      <c r="L768" s="35"/>
      <c r="M768" s="35"/>
      <c r="N768" s="36"/>
      <c r="O768" s="62"/>
      <c r="P768" s="34" t="str">
        <f t="shared" si="4"/>
        <v/>
      </c>
    </row>
    <row r="769" ht="22.5" customHeight="1">
      <c r="A769" s="37"/>
      <c r="B769" s="37" t="str">
        <f>'Master Schedule'!B769</f>
        <v/>
      </c>
      <c r="C769" s="39"/>
      <c r="D769" s="40" t="str">
        <f t="shared" si="1"/>
        <v>Saturday</v>
      </c>
      <c r="E769" s="41"/>
      <c r="F769" s="38"/>
      <c r="G769" s="38"/>
      <c r="H769" s="41"/>
      <c r="I769" s="38"/>
      <c r="J769" s="38"/>
      <c r="K769" s="32"/>
      <c r="L769" s="32"/>
      <c r="M769" s="32"/>
      <c r="N769" s="33"/>
      <c r="O769" s="62"/>
      <c r="P769" s="34" t="str">
        <f t="shared" si="4"/>
        <v/>
      </c>
    </row>
    <row r="770" ht="22.5" customHeight="1">
      <c r="A770" s="37"/>
      <c r="B770" s="37" t="str">
        <f>'Master Schedule'!B770</f>
        <v/>
      </c>
      <c r="C770" s="39"/>
      <c r="D770" s="40" t="str">
        <f t="shared" si="1"/>
        <v>Saturday</v>
      </c>
      <c r="E770" s="41"/>
      <c r="F770" s="38"/>
      <c r="G770" s="38"/>
      <c r="H770" s="41"/>
      <c r="I770" s="38"/>
      <c r="J770" s="38"/>
      <c r="K770" s="35"/>
      <c r="L770" s="35"/>
      <c r="M770" s="35"/>
      <c r="N770" s="36"/>
      <c r="O770" s="62"/>
      <c r="P770" s="34" t="str">
        <f t="shared" si="4"/>
        <v/>
      </c>
    </row>
    <row r="771" ht="22.5" customHeight="1">
      <c r="A771" s="37"/>
      <c r="B771" s="37" t="str">
        <f>'Master Schedule'!B771</f>
        <v/>
      </c>
      <c r="C771" s="39"/>
      <c r="D771" s="40" t="str">
        <f t="shared" si="1"/>
        <v>Saturday</v>
      </c>
      <c r="E771" s="41"/>
      <c r="F771" s="38"/>
      <c r="G771" s="38"/>
      <c r="H771" s="41"/>
      <c r="I771" s="38"/>
      <c r="J771" s="38"/>
      <c r="K771" s="32"/>
      <c r="L771" s="32"/>
      <c r="M771" s="32"/>
      <c r="N771" s="33"/>
      <c r="O771" s="62"/>
      <c r="P771" s="34" t="str">
        <f t="shared" si="4"/>
        <v/>
      </c>
    </row>
    <row r="772" ht="22.5" customHeight="1">
      <c r="A772" s="37"/>
      <c r="B772" s="37" t="str">
        <f>'Master Schedule'!B772</f>
        <v/>
      </c>
      <c r="C772" s="39"/>
      <c r="D772" s="40" t="str">
        <f t="shared" si="1"/>
        <v>Saturday</v>
      </c>
      <c r="E772" s="41"/>
      <c r="F772" s="38"/>
      <c r="G772" s="38"/>
      <c r="H772" s="41"/>
      <c r="I772" s="38"/>
      <c r="J772" s="38"/>
      <c r="K772" s="35"/>
      <c r="L772" s="35"/>
      <c r="M772" s="35"/>
      <c r="N772" s="36"/>
      <c r="O772" s="62"/>
      <c r="P772" s="34" t="str">
        <f t="shared" si="4"/>
        <v/>
      </c>
    </row>
    <row r="773" ht="22.5" customHeight="1">
      <c r="A773" s="37"/>
      <c r="B773" s="37" t="str">
        <f>'Master Schedule'!B773</f>
        <v/>
      </c>
      <c r="C773" s="39"/>
      <c r="D773" s="40" t="str">
        <f t="shared" si="1"/>
        <v>Saturday</v>
      </c>
      <c r="E773" s="41"/>
      <c r="F773" s="38"/>
      <c r="G773" s="38"/>
      <c r="H773" s="41"/>
      <c r="I773" s="38"/>
      <c r="J773" s="38"/>
      <c r="K773" s="32"/>
      <c r="L773" s="32"/>
      <c r="M773" s="32"/>
      <c r="N773" s="33"/>
      <c r="O773" s="62"/>
      <c r="P773" s="34" t="str">
        <f t="shared" si="4"/>
        <v/>
      </c>
    </row>
    <row r="774" ht="22.5" customHeight="1">
      <c r="A774" s="37"/>
      <c r="B774" s="37" t="str">
        <f>'Master Schedule'!B774</f>
        <v/>
      </c>
      <c r="C774" s="39"/>
      <c r="D774" s="40" t="str">
        <f t="shared" si="1"/>
        <v>Saturday</v>
      </c>
      <c r="E774" s="41"/>
      <c r="F774" s="38"/>
      <c r="G774" s="38"/>
      <c r="H774" s="41"/>
      <c r="I774" s="38"/>
      <c r="J774" s="38"/>
      <c r="K774" s="35"/>
      <c r="L774" s="35"/>
      <c r="M774" s="35"/>
      <c r="N774" s="36"/>
      <c r="O774" s="62"/>
      <c r="P774" s="34" t="str">
        <f t="shared" si="4"/>
        <v/>
      </c>
    </row>
    <row r="775" ht="22.5" customHeight="1">
      <c r="A775" s="37"/>
      <c r="B775" s="37" t="str">
        <f>'Master Schedule'!B775</f>
        <v/>
      </c>
      <c r="C775" s="39"/>
      <c r="D775" s="40" t="str">
        <f t="shared" si="1"/>
        <v>Saturday</v>
      </c>
      <c r="E775" s="41"/>
      <c r="F775" s="38"/>
      <c r="G775" s="38"/>
      <c r="H775" s="41"/>
      <c r="I775" s="38"/>
      <c r="J775" s="38"/>
      <c r="K775" s="32"/>
      <c r="L775" s="32"/>
      <c r="M775" s="32"/>
      <c r="N775" s="33"/>
      <c r="O775" s="62"/>
      <c r="P775" s="34" t="str">
        <f t="shared" si="4"/>
        <v/>
      </c>
    </row>
    <row r="776" ht="22.5" customHeight="1">
      <c r="A776" s="37"/>
      <c r="B776" s="37" t="str">
        <f>'Master Schedule'!B776</f>
        <v/>
      </c>
      <c r="C776" s="39"/>
      <c r="D776" s="40" t="str">
        <f t="shared" si="1"/>
        <v>Saturday</v>
      </c>
      <c r="E776" s="41"/>
      <c r="F776" s="38"/>
      <c r="G776" s="38"/>
      <c r="H776" s="41"/>
      <c r="I776" s="38"/>
      <c r="J776" s="38"/>
      <c r="K776" s="35"/>
      <c r="L776" s="35"/>
      <c r="M776" s="35"/>
      <c r="N776" s="36"/>
      <c r="O776" s="62"/>
      <c r="P776" s="34" t="str">
        <f t="shared" si="4"/>
        <v/>
      </c>
    </row>
    <row r="777" ht="22.5" customHeight="1">
      <c r="A777" s="37"/>
      <c r="B777" s="37" t="str">
        <f>'Master Schedule'!B777</f>
        <v/>
      </c>
      <c r="C777" s="39"/>
      <c r="D777" s="40" t="str">
        <f t="shared" si="1"/>
        <v>Saturday</v>
      </c>
      <c r="E777" s="41"/>
      <c r="F777" s="38"/>
      <c r="G777" s="38"/>
      <c r="H777" s="41"/>
      <c r="I777" s="38"/>
      <c r="J777" s="38"/>
      <c r="K777" s="32"/>
      <c r="L777" s="32"/>
      <c r="M777" s="32"/>
      <c r="N777" s="33"/>
      <c r="O777" s="62"/>
      <c r="P777" s="34" t="str">
        <f t="shared" si="4"/>
        <v/>
      </c>
    </row>
    <row r="778" ht="22.5" customHeight="1">
      <c r="A778" s="37"/>
      <c r="B778" s="37" t="str">
        <f>'Master Schedule'!B778</f>
        <v/>
      </c>
      <c r="C778" s="39"/>
      <c r="D778" s="40" t="str">
        <f t="shared" si="1"/>
        <v>Saturday</v>
      </c>
      <c r="E778" s="41"/>
      <c r="F778" s="38"/>
      <c r="G778" s="38"/>
      <c r="H778" s="41"/>
      <c r="I778" s="38"/>
      <c r="J778" s="38"/>
      <c r="K778" s="35"/>
      <c r="L778" s="35"/>
      <c r="M778" s="35"/>
      <c r="N778" s="36"/>
      <c r="O778" s="62"/>
      <c r="P778" s="34" t="str">
        <f t="shared" si="4"/>
        <v/>
      </c>
    </row>
    <row r="779" ht="22.5" customHeight="1">
      <c r="A779" s="37"/>
      <c r="B779" s="37" t="str">
        <f>'Master Schedule'!B779</f>
        <v/>
      </c>
      <c r="C779" s="39"/>
      <c r="D779" s="40" t="str">
        <f t="shared" si="1"/>
        <v>Saturday</v>
      </c>
      <c r="E779" s="41"/>
      <c r="F779" s="38"/>
      <c r="G779" s="38"/>
      <c r="H779" s="41"/>
      <c r="I779" s="38"/>
      <c r="J779" s="38"/>
      <c r="K779" s="32"/>
      <c r="L779" s="32"/>
      <c r="M779" s="32"/>
      <c r="N779" s="33"/>
      <c r="O779" s="62"/>
      <c r="P779" s="34" t="str">
        <f t="shared" si="4"/>
        <v/>
      </c>
    </row>
    <row r="780" ht="22.5" customHeight="1">
      <c r="A780" s="37"/>
      <c r="B780" s="37" t="str">
        <f>'Master Schedule'!B780</f>
        <v/>
      </c>
      <c r="C780" s="39"/>
      <c r="D780" s="40" t="str">
        <f t="shared" si="1"/>
        <v>Saturday</v>
      </c>
      <c r="E780" s="41"/>
      <c r="F780" s="38"/>
      <c r="G780" s="38"/>
      <c r="H780" s="41"/>
      <c r="I780" s="38"/>
      <c r="J780" s="38"/>
      <c r="K780" s="35"/>
      <c r="L780" s="35"/>
      <c r="M780" s="35"/>
      <c r="N780" s="36"/>
      <c r="O780" s="62"/>
      <c r="P780" s="34" t="str">
        <f t="shared" si="4"/>
        <v/>
      </c>
    </row>
    <row r="781" ht="22.5" customHeight="1">
      <c r="A781" s="37"/>
      <c r="B781" s="37" t="str">
        <f>'Master Schedule'!B781</f>
        <v/>
      </c>
      <c r="C781" s="39"/>
      <c r="D781" s="40" t="str">
        <f t="shared" si="1"/>
        <v>Saturday</v>
      </c>
      <c r="E781" s="41"/>
      <c r="F781" s="38"/>
      <c r="G781" s="38"/>
      <c r="H781" s="41"/>
      <c r="I781" s="38"/>
      <c r="J781" s="38"/>
      <c r="K781" s="32"/>
      <c r="L781" s="32"/>
      <c r="M781" s="32"/>
      <c r="N781" s="33"/>
      <c r="O781" s="62"/>
      <c r="P781" s="34" t="str">
        <f t="shared" si="4"/>
        <v/>
      </c>
    </row>
    <row r="782" ht="22.5" customHeight="1">
      <c r="A782" s="37"/>
      <c r="B782" s="37" t="str">
        <f>'Master Schedule'!B782</f>
        <v/>
      </c>
      <c r="C782" s="39"/>
      <c r="D782" s="40" t="str">
        <f t="shared" si="1"/>
        <v>Saturday</v>
      </c>
      <c r="E782" s="41"/>
      <c r="F782" s="38"/>
      <c r="G782" s="38"/>
      <c r="H782" s="41"/>
      <c r="I782" s="38"/>
      <c r="J782" s="38"/>
      <c r="K782" s="35"/>
      <c r="L782" s="35"/>
      <c r="M782" s="35"/>
      <c r="N782" s="36"/>
      <c r="O782" s="62"/>
      <c r="P782" s="34" t="str">
        <f t="shared" si="4"/>
        <v/>
      </c>
    </row>
    <row r="783" ht="22.5" customHeight="1">
      <c r="A783" s="37"/>
      <c r="B783" s="37" t="str">
        <f>'Master Schedule'!B783</f>
        <v/>
      </c>
      <c r="C783" s="39"/>
      <c r="D783" s="40" t="str">
        <f t="shared" si="1"/>
        <v>Saturday</v>
      </c>
      <c r="E783" s="41"/>
      <c r="F783" s="38"/>
      <c r="G783" s="38"/>
      <c r="H783" s="41"/>
      <c r="I783" s="38"/>
      <c r="J783" s="38"/>
      <c r="K783" s="32"/>
      <c r="L783" s="32"/>
      <c r="M783" s="32"/>
      <c r="N783" s="33"/>
      <c r="O783" s="62"/>
      <c r="P783" s="34" t="str">
        <f t="shared" si="4"/>
        <v/>
      </c>
    </row>
    <row r="784" ht="22.5" customHeight="1">
      <c r="A784" s="37"/>
      <c r="B784" s="37" t="str">
        <f>'Master Schedule'!B784</f>
        <v/>
      </c>
      <c r="C784" s="39"/>
      <c r="D784" s="40" t="str">
        <f t="shared" si="1"/>
        <v>Saturday</v>
      </c>
      <c r="E784" s="41"/>
      <c r="F784" s="38"/>
      <c r="G784" s="38"/>
      <c r="H784" s="41"/>
      <c r="I784" s="38"/>
      <c r="J784" s="38"/>
      <c r="K784" s="35"/>
      <c r="L784" s="35"/>
      <c r="M784" s="35"/>
      <c r="N784" s="36"/>
      <c r="O784" s="62"/>
      <c r="P784" s="34" t="str">
        <f t="shared" si="4"/>
        <v/>
      </c>
    </row>
    <row r="785" ht="22.5" customHeight="1">
      <c r="A785" s="37"/>
      <c r="B785" s="37" t="str">
        <f>'Master Schedule'!B785</f>
        <v/>
      </c>
      <c r="C785" s="39"/>
      <c r="D785" s="40" t="str">
        <f t="shared" si="1"/>
        <v>Saturday</v>
      </c>
      <c r="E785" s="41"/>
      <c r="F785" s="38"/>
      <c r="G785" s="38"/>
      <c r="H785" s="41"/>
      <c r="I785" s="38"/>
      <c r="J785" s="38"/>
      <c r="K785" s="32"/>
      <c r="L785" s="32"/>
      <c r="M785" s="32"/>
      <c r="N785" s="33"/>
      <c r="O785" s="62"/>
      <c r="P785" s="34" t="str">
        <f t="shared" si="4"/>
        <v/>
      </c>
    </row>
    <row r="786" ht="22.5" customHeight="1">
      <c r="A786" s="37"/>
      <c r="B786" s="37" t="str">
        <f>'Master Schedule'!B786</f>
        <v/>
      </c>
      <c r="C786" s="39"/>
      <c r="D786" s="40" t="str">
        <f t="shared" si="1"/>
        <v>Saturday</v>
      </c>
      <c r="E786" s="41"/>
      <c r="F786" s="38"/>
      <c r="G786" s="38"/>
      <c r="H786" s="41"/>
      <c r="I786" s="38"/>
      <c r="J786" s="38"/>
      <c r="K786" s="35"/>
      <c r="L786" s="35"/>
      <c r="M786" s="35"/>
      <c r="N786" s="36"/>
      <c r="O786" s="62"/>
      <c r="P786" s="34" t="str">
        <f t="shared" si="4"/>
        <v/>
      </c>
    </row>
    <row r="787" ht="22.5" customHeight="1">
      <c r="A787" s="37"/>
      <c r="B787" s="37" t="str">
        <f>'Master Schedule'!B787</f>
        <v/>
      </c>
      <c r="C787" s="39"/>
      <c r="D787" s="40" t="str">
        <f t="shared" si="1"/>
        <v>Saturday</v>
      </c>
      <c r="E787" s="41"/>
      <c r="F787" s="38"/>
      <c r="G787" s="38"/>
      <c r="H787" s="41"/>
      <c r="I787" s="38"/>
      <c r="J787" s="38"/>
      <c r="K787" s="32"/>
      <c r="L787" s="32"/>
      <c r="M787" s="32"/>
      <c r="N787" s="33"/>
      <c r="O787" s="62"/>
      <c r="P787" s="34" t="str">
        <f t="shared" si="4"/>
        <v/>
      </c>
    </row>
    <row r="788" ht="22.5" customHeight="1">
      <c r="A788" s="37"/>
      <c r="B788" s="37" t="str">
        <f>'Master Schedule'!B788</f>
        <v/>
      </c>
      <c r="C788" s="39"/>
      <c r="D788" s="40" t="str">
        <f t="shared" si="1"/>
        <v>Saturday</v>
      </c>
      <c r="E788" s="41"/>
      <c r="F788" s="38"/>
      <c r="G788" s="38"/>
      <c r="H788" s="41"/>
      <c r="I788" s="38"/>
      <c r="J788" s="38"/>
      <c r="K788" s="35"/>
      <c r="L788" s="35"/>
      <c r="M788" s="35"/>
      <c r="N788" s="36"/>
      <c r="O788" s="62"/>
      <c r="P788" s="34" t="str">
        <f t="shared" si="4"/>
        <v/>
      </c>
    </row>
    <row r="789" ht="22.5" customHeight="1">
      <c r="A789" s="37"/>
      <c r="B789" s="37" t="str">
        <f>'Master Schedule'!B789</f>
        <v/>
      </c>
      <c r="C789" s="39"/>
      <c r="D789" s="40" t="str">
        <f t="shared" si="1"/>
        <v>Saturday</v>
      </c>
      <c r="E789" s="41"/>
      <c r="F789" s="38"/>
      <c r="G789" s="38"/>
      <c r="H789" s="41"/>
      <c r="I789" s="38"/>
      <c r="J789" s="38"/>
      <c r="K789" s="32"/>
      <c r="L789" s="32"/>
      <c r="M789" s="32"/>
      <c r="N789" s="33"/>
      <c r="O789" s="62"/>
      <c r="P789" s="34" t="str">
        <f t="shared" si="4"/>
        <v/>
      </c>
    </row>
    <row r="790" ht="22.5" customHeight="1">
      <c r="A790" s="37"/>
      <c r="B790" s="37" t="str">
        <f>'Master Schedule'!B790</f>
        <v/>
      </c>
      <c r="C790" s="39"/>
      <c r="D790" s="40" t="str">
        <f t="shared" si="1"/>
        <v>Saturday</v>
      </c>
      <c r="E790" s="41"/>
      <c r="F790" s="38"/>
      <c r="G790" s="38"/>
      <c r="H790" s="41"/>
      <c r="I790" s="38"/>
      <c r="J790" s="38"/>
      <c r="K790" s="35"/>
      <c r="L790" s="35"/>
      <c r="M790" s="35"/>
      <c r="N790" s="36"/>
      <c r="O790" s="62"/>
      <c r="P790" s="34" t="str">
        <f t="shared" si="4"/>
        <v/>
      </c>
    </row>
    <row r="791" ht="22.5" customHeight="1">
      <c r="A791" s="37"/>
      <c r="B791" s="37" t="str">
        <f>'Master Schedule'!B791</f>
        <v/>
      </c>
      <c r="C791" s="39"/>
      <c r="D791" s="40" t="str">
        <f t="shared" si="1"/>
        <v>Saturday</v>
      </c>
      <c r="E791" s="41"/>
      <c r="F791" s="38"/>
      <c r="G791" s="38"/>
      <c r="H791" s="41"/>
      <c r="I791" s="38"/>
      <c r="J791" s="38"/>
      <c r="K791" s="32"/>
      <c r="L791" s="32"/>
      <c r="M791" s="32"/>
      <c r="N791" s="33"/>
      <c r="O791" s="62"/>
      <c r="P791" s="34" t="str">
        <f t="shared" si="4"/>
        <v/>
      </c>
    </row>
    <row r="792" ht="22.5" customHeight="1">
      <c r="A792" s="37"/>
      <c r="B792" s="37" t="str">
        <f>'Master Schedule'!B792</f>
        <v/>
      </c>
      <c r="C792" s="39"/>
      <c r="D792" s="40" t="str">
        <f t="shared" si="1"/>
        <v>Saturday</v>
      </c>
      <c r="E792" s="41"/>
      <c r="F792" s="38"/>
      <c r="G792" s="38"/>
      <c r="H792" s="41"/>
      <c r="I792" s="38"/>
      <c r="J792" s="38"/>
      <c r="K792" s="35"/>
      <c r="L792" s="35"/>
      <c r="M792" s="35"/>
      <c r="N792" s="36"/>
      <c r="O792" s="62"/>
      <c r="P792" s="34" t="str">
        <f t="shared" si="4"/>
        <v/>
      </c>
    </row>
    <row r="793" ht="22.5" customHeight="1">
      <c r="A793" s="37"/>
      <c r="B793" s="37" t="str">
        <f>'Master Schedule'!B793</f>
        <v/>
      </c>
      <c r="C793" s="39"/>
      <c r="D793" s="40" t="str">
        <f t="shared" si="1"/>
        <v>Saturday</v>
      </c>
      <c r="E793" s="41"/>
      <c r="F793" s="38"/>
      <c r="G793" s="38"/>
      <c r="H793" s="41"/>
      <c r="I793" s="38"/>
      <c r="J793" s="38"/>
      <c r="K793" s="32"/>
      <c r="L793" s="32"/>
      <c r="M793" s="32"/>
      <c r="N793" s="33"/>
      <c r="O793" s="62"/>
      <c r="P793" s="34" t="str">
        <f t="shared" si="4"/>
        <v/>
      </c>
    </row>
    <row r="794" ht="22.5" customHeight="1">
      <c r="A794" s="37"/>
      <c r="B794" s="37" t="str">
        <f>'Master Schedule'!B794</f>
        <v/>
      </c>
      <c r="C794" s="39"/>
      <c r="D794" s="40" t="str">
        <f t="shared" si="1"/>
        <v>Saturday</v>
      </c>
      <c r="E794" s="41"/>
      <c r="F794" s="38"/>
      <c r="G794" s="38"/>
      <c r="H794" s="41"/>
      <c r="I794" s="38"/>
      <c r="J794" s="38"/>
      <c r="K794" s="35"/>
      <c r="L794" s="35"/>
      <c r="M794" s="35"/>
      <c r="N794" s="36"/>
      <c r="O794" s="62"/>
      <c r="P794" s="34" t="str">
        <f t="shared" si="4"/>
        <v/>
      </c>
    </row>
    <row r="795" ht="22.5" customHeight="1">
      <c r="A795" s="37"/>
      <c r="B795" s="37" t="str">
        <f>'Master Schedule'!B795</f>
        <v/>
      </c>
      <c r="C795" s="39"/>
      <c r="D795" s="40" t="str">
        <f t="shared" si="1"/>
        <v>Saturday</v>
      </c>
      <c r="E795" s="41"/>
      <c r="F795" s="38"/>
      <c r="G795" s="38"/>
      <c r="H795" s="41"/>
      <c r="I795" s="38"/>
      <c r="J795" s="38"/>
      <c r="K795" s="32"/>
      <c r="L795" s="32"/>
      <c r="M795" s="32"/>
      <c r="N795" s="33"/>
      <c r="O795" s="62"/>
      <c r="P795" s="34" t="str">
        <f t="shared" si="4"/>
        <v/>
      </c>
    </row>
    <row r="796" ht="22.5" customHeight="1">
      <c r="A796" s="37"/>
      <c r="B796" s="37" t="str">
        <f>'Master Schedule'!B796</f>
        <v/>
      </c>
      <c r="C796" s="39"/>
      <c r="D796" s="40" t="str">
        <f t="shared" si="1"/>
        <v>Saturday</v>
      </c>
      <c r="E796" s="41"/>
      <c r="F796" s="38"/>
      <c r="G796" s="38"/>
      <c r="H796" s="41"/>
      <c r="I796" s="38"/>
      <c r="J796" s="38"/>
      <c r="K796" s="35"/>
      <c r="L796" s="35"/>
      <c r="M796" s="35"/>
      <c r="N796" s="36"/>
      <c r="O796" s="62"/>
      <c r="P796" s="34" t="str">
        <f t="shared" si="4"/>
        <v/>
      </c>
    </row>
    <row r="797" ht="22.5" customHeight="1">
      <c r="A797" s="37"/>
      <c r="B797" s="37" t="str">
        <f>'Master Schedule'!B797</f>
        <v/>
      </c>
      <c r="C797" s="39"/>
      <c r="D797" s="40" t="str">
        <f t="shared" si="1"/>
        <v>Saturday</v>
      </c>
      <c r="E797" s="41"/>
      <c r="F797" s="38"/>
      <c r="G797" s="38"/>
      <c r="H797" s="41"/>
      <c r="I797" s="38"/>
      <c r="J797" s="38"/>
      <c r="K797" s="32"/>
      <c r="L797" s="32"/>
      <c r="M797" s="32"/>
      <c r="N797" s="33"/>
      <c r="O797" s="62"/>
      <c r="P797" s="34" t="str">
        <f t="shared" si="4"/>
        <v/>
      </c>
    </row>
    <row r="798" ht="22.5" customHeight="1">
      <c r="A798" s="37"/>
      <c r="B798" s="37" t="str">
        <f>'Master Schedule'!B798</f>
        <v/>
      </c>
      <c r="C798" s="39"/>
      <c r="D798" s="40" t="str">
        <f t="shared" si="1"/>
        <v>Saturday</v>
      </c>
      <c r="E798" s="41"/>
      <c r="F798" s="38"/>
      <c r="G798" s="38"/>
      <c r="H798" s="41"/>
      <c r="I798" s="38"/>
      <c r="J798" s="38"/>
      <c r="K798" s="35"/>
      <c r="L798" s="35"/>
      <c r="M798" s="35"/>
      <c r="N798" s="36"/>
      <c r="O798" s="62"/>
      <c r="P798" s="34" t="str">
        <f t="shared" si="4"/>
        <v/>
      </c>
    </row>
    <row r="799" ht="22.5" customHeight="1">
      <c r="A799" s="37"/>
      <c r="B799" s="37" t="str">
        <f>'Master Schedule'!B799</f>
        <v/>
      </c>
      <c r="C799" s="39"/>
      <c r="D799" s="40" t="str">
        <f t="shared" si="1"/>
        <v>Saturday</v>
      </c>
      <c r="E799" s="41"/>
      <c r="F799" s="38"/>
      <c r="G799" s="38"/>
      <c r="H799" s="41"/>
      <c r="I799" s="38"/>
      <c r="J799" s="38"/>
      <c r="K799" s="32"/>
      <c r="L799" s="32"/>
      <c r="M799" s="32"/>
      <c r="N799" s="33"/>
      <c r="O799" s="62"/>
      <c r="P799" s="34" t="str">
        <f t="shared" si="4"/>
        <v/>
      </c>
    </row>
    <row r="800" ht="22.5" customHeight="1">
      <c r="A800" s="37"/>
      <c r="B800" s="37" t="str">
        <f>'Master Schedule'!B800</f>
        <v/>
      </c>
      <c r="C800" s="39"/>
      <c r="D800" s="40" t="str">
        <f t="shared" si="1"/>
        <v>Saturday</v>
      </c>
      <c r="E800" s="41"/>
      <c r="F800" s="38"/>
      <c r="G800" s="38"/>
      <c r="H800" s="41"/>
      <c r="I800" s="38"/>
      <c r="J800" s="38"/>
      <c r="K800" s="35"/>
      <c r="L800" s="35"/>
      <c r="M800" s="35"/>
      <c r="N800" s="36"/>
      <c r="O800" s="62"/>
      <c r="P800" s="34" t="str">
        <f t="shared" si="4"/>
        <v/>
      </c>
    </row>
    <row r="801" ht="22.5" customHeight="1">
      <c r="A801" s="37"/>
      <c r="B801" s="37" t="str">
        <f>'Master Schedule'!B801</f>
        <v/>
      </c>
      <c r="C801" s="39"/>
      <c r="D801" s="40" t="str">
        <f t="shared" si="1"/>
        <v>Saturday</v>
      </c>
      <c r="E801" s="41"/>
      <c r="F801" s="38"/>
      <c r="G801" s="38"/>
      <c r="H801" s="41"/>
      <c r="I801" s="38"/>
      <c r="J801" s="38"/>
      <c r="K801" s="32"/>
      <c r="L801" s="32"/>
      <c r="M801" s="32"/>
      <c r="N801" s="33"/>
      <c r="O801" s="62"/>
      <c r="P801" s="34" t="str">
        <f t="shared" si="4"/>
        <v/>
      </c>
    </row>
    <row r="802" ht="22.5" customHeight="1">
      <c r="A802" s="37"/>
      <c r="B802" s="37" t="str">
        <f>'Master Schedule'!B802</f>
        <v/>
      </c>
      <c r="C802" s="39"/>
      <c r="D802" s="40" t="str">
        <f t="shared" si="1"/>
        <v>Saturday</v>
      </c>
      <c r="E802" s="41"/>
      <c r="F802" s="38"/>
      <c r="G802" s="38"/>
      <c r="H802" s="41"/>
      <c r="I802" s="38"/>
      <c r="J802" s="38"/>
      <c r="K802" s="35"/>
      <c r="L802" s="35"/>
      <c r="M802" s="35"/>
      <c r="N802" s="36"/>
      <c r="O802" s="62"/>
      <c r="P802" s="34" t="str">
        <f t="shared" si="4"/>
        <v/>
      </c>
    </row>
    <row r="803" ht="22.5" customHeight="1">
      <c r="A803" s="37"/>
      <c r="B803" s="37" t="str">
        <f>'Master Schedule'!B803</f>
        <v/>
      </c>
      <c r="C803" s="39"/>
      <c r="D803" s="40" t="str">
        <f t="shared" si="1"/>
        <v>Saturday</v>
      </c>
      <c r="E803" s="41"/>
      <c r="F803" s="38"/>
      <c r="G803" s="38"/>
      <c r="H803" s="41"/>
      <c r="I803" s="38"/>
      <c r="J803" s="38"/>
      <c r="K803" s="32"/>
      <c r="L803" s="32"/>
      <c r="M803" s="32"/>
      <c r="N803" s="33"/>
      <c r="O803" s="62"/>
      <c r="P803" s="34" t="str">
        <f t="shared" si="4"/>
        <v/>
      </c>
    </row>
    <row r="804" ht="22.5" customHeight="1">
      <c r="A804" s="37"/>
      <c r="B804" s="37" t="str">
        <f>'Master Schedule'!B804</f>
        <v/>
      </c>
      <c r="C804" s="39"/>
      <c r="D804" s="40" t="str">
        <f t="shared" si="1"/>
        <v>Saturday</v>
      </c>
      <c r="E804" s="41"/>
      <c r="F804" s="38"/>
      <c r="G804" s="38"/>
      <c r="H804" s="41"/>
      <c r="I804" s="38"/>
      <c r="J804" s="38"/>
      <c r="K804" s="35"/>
      <c r="L804" s="35"/>
      <c r="M804" s="35"/>
      <c r="N804" s="36"/>
      <c r="O804" s="62"/>
      <c r="P804" s="34" t="str">
        <f t="shared" si="4"/>
        <v/>
      </c>
    </row>
    <row r="805" ht="22.5" customHeight="1">
      <c r="A805" s="37"/>
      <c r="B805" s="37" t="str">
        <f>'Master Schedule'!B805</f>
        <v/>
      </c>
      <c r="C805" s="39"/>
      <c r="D805" s="40" t="str">
        <f t="shared" si="1"/>
        <v>Saturday</v>
      </c>
      <c r="E805" s="41"/>
      <c r="F805" s="38"/>
      <c r="G805" s="38"/>
      <c r="H805" s="41"/>
      <c r="I805" s="38"/>
      <c r="J805" s="38"/>
      <c r="K805" s="32"/>
      <c r="L805" s="32"/>
      <c r="M805" s="32"/>
      <c r="N805" s="33"/>
      <c r="O805" s="62"/>
      <c r="P805" s="34" t="str">
        <f t="shared" si="4"/>
        <v/>
      </c>
    </row>
    <row r="806" ht="22.5" customHeight="1">
      <c r="A806" s="37"/>
      <c r="B806" s="37" t="str">
        <f>'Master Schedule'!B806</f>
        <v/>
      </c>
      <c r="C806" s="39"/>
      <c r="D806" s="40" t="str">
        <f t="shared" si="1"/>
        <v>Saturday</v>
      </c>
      <c r="E806" s="41"/>
      <c r="F806" s="38"/>
      <c r="G806" s="38"/>
      <c r="H806" s="41"/>
      <c r="I806" s="38"/>
      <c r="J806" s="38"/>
      <c r="K806" s="35"/>
      <c r="L806" s="35"/>
      <c r="M806" s="35"/>
      <c r="N806" s="36"/>
      <c r="O806" s="62"/>
      <c r="P806" s="34" t="str">
        <f t="shared" si="4"/>
        <v/>
      </c>
    </row>
    <row r="807" ht="22.5" customHeight="1">
      <c r="A807" s="37"/>
      <c r="B807" s="37" t="str">
        <f>'Master Schedule'!B807</f>
        <v/>
      </c>
      <c r="C807" s="39"/>
      <c r="D807" s="40" t="str">
        <f t="shared" si="1"/>
        <v>Saturday</v>
      </c>
      <c r="E807" s="41"/>
      <c r="F807" s="38"/>
      <c r="G807" s="38"/>
      <c r="H807" s="41"/>
      <c r="I807" s="38"/>
      <c r="J807" s="38"/>
      <c r="K807" s="32"/>
      <c r="L807" s="32"/>
      <c r="M807" s="32"/>
      <c r="N807" s="33"/>
      <c r="O807" s="62"/>
      <c r="P807" s="34" t="str">
        <f t="shared" si="4"/>
        <v/>
      </c>
    </row>
    <row r="808" ht="22.5" customHeight="1">
      <c r="A808" s="37"/>
      <c r="B808" s="37" t="str">
        <f>'Master Schedule'!B808</f>
        <v/>
      </c>
      <c r="C808" s="39"/>
      <c r="D808" s="40" t="str">
        <f t="shared" si="1"/>
        <v>Saturday</v>
      </c>
      <c r="E808" s="41"/>
      <c r="F808" s="38"/>
      <c r="G808" s="38"/>
      <c r="H808" s="41"/>
      <c r="I808" s="38"/>
      <c r="J808" s="38"/>
      <c r="K808" s="35"/>
      <c r="L808" s="35"/>
      <c r="M808" s="35"/>
      <c r="N808" s="36"/>
      <c r="O808" s="62"/>
      <c r="P808" s="34" t="str">
        <f t="shared" si="4"/>
        <v/>
      </c>
    </row>
    <row r="809" ht="22.5" customHeight="1">
      <c r="A809" s="37"/>
      <c r="B809" s="37" t="str">
        <f>'Master Schedule'!B809</f>
        <v/>
      </c>
      <c r="C809" s="39"/>
      <c r="D809" s="40" t="str">
        <f t="shared" si="1"/>
        <v>Saturday</v>
      </c>
      <c r="E809" s="41"/>
      <c r="F809" s="38"/>
      <c r="G809" s="38"/>
      <c r="H809" s="41"/>
      <c r="I809" s="38"/>
      <c r="J809" s="38"/>
      <c r="K809" s="32"/>
      <c r="L809" s="32"/>
      <c r="M809" s="32"/>
      <c r="N809" s="33"/>
      <c r="O809" s="62"/>
      <c r="P809" s="34" t="str">
        <f t="shared" si="4"/>
        <v/>
      </c>
    </row>
    <row r="810" ht="22.5" customHeight="1">
      <c r="A810" s="37"/>
      <c r="B810" s="37" t="str">
        <f>'Master Schedule'!B810</f>
        <v/>
      </c>
      <c r="C810" s="39"/>
      <c r="D810" s="40" t="str">
        <f t="shared" si="1"/>
        <v>Saturday</v>
      </c>
      <c r="E810" s="41"/>
      <c r="F810" s="38"/>
      <c r="G810" s="38"/>
      <c r="H810" s="41"/>
      <c r="I810" s="38"/>
      <c r="J810" s="38"/>
      <c r="K810" s="35"/>
      <c r="L810" s="35"/>
      <c r="M810" s="35"/>
      <c r="N810" s="36"/>
      <c r="O810" s="62"/>
      <c r="P810" s="34" t="str">
        <f t="shared" si="4"/>
        <v/>
      </c>
    </row>
    <row r="811" ht="22.5" customHeight="1">
      <c r="A811" s="37"/>
      <c r="B811" s="37" t="str">
        <f>'Master Schedule'!B811</f>
        <v/>
      </c>
      <c r="C811" s="39"/>
      <c r="D811" s="40" t="str">
        <f t="shared" si="1"/>
        <v>Saturday</v>
      </c>
      <c r="E811" s="41"/>
      <c r="F811" s="38"/>
      <c r="G811" s="38"/>
      <c r="H811" s="41"/>
      <c r="I811" s="38"/>
      <c r="J811" s="38"/>
      <c r="K811" s="32"/>
      <c r="L811" s="32"/>
      <c r="M811" s="32"/>
      <c r="N811" s="33"/>
      <c r="O811" s="62"/>
      <c r="P811" s="34" t="str">
        <f t="shared" si="4"/>
        <v/>
      </c>
    </row>
    <row r="812" ht="22.5" customHeight="1">
      <c r="A812" s="37"/>
      <c r="B812" s="37" t="str">
        <f>'Master Schedule'!B812</f>
        <v/>
      </c>
      <c r="C812" s="39"/>
      <c r="D812" s="40" t="str">
        <f t="shared" si="1"/>
        <v>Saturday</v>
      </c>
      <c r="E812" s="41"/>
      <c r="F812" s="38"/>
      <c r="G812" s="38"/>
      <c r="H812" s="41"/>
      <c r="I812" s="38"/>
      <c r="J812" s="38"/>
      <c r="K812" s="35"/>
      <c r="L812" s="35"/>
      <c r="M812" s="35"/>
      <c r="N812" s="36"/>
      <c r="O812" s="62"/>
      <c r="P812" s="34" t="str">
        <f t="shared" si="4"/>
        <v/>
      </c>
    </row>
    <row r="813" ht="22.5" customHeight="1">
      <c r="A813" s="37"/>
      <c r="B813" s="37" t="str">
        <f>'Master Schedule'!B813</f>
        <v/>
      </c>
      <c r="C813" s="39"/>
      <c r="D813" s="40" t="str">
        <f t="shared" si="1"/>
        <v>Saturday</v>
      </c>
      <c r="E813" s="41"/>
      <c r="F813" s="38"/>
      <c r="G813" s="38"/>
      <c r="H813" s="41"/>
      <c r="I813" s="38"/>
      <c r="J813" s="38"/>
      <c r="K813" s="32"/>
      <c r="L813" s="32"/>
      <c r="M813" s="32"/>
      <c r="N813" s="33"/>
      <c r="O813" s="62"/>
      <c r="P813" s="34" t="str">
        <f t="shared" si="4"/>
        <v/>
      </c>
    </row>
    <row r="814" ht="22.5" customHeight="1">
      <c r="A814" s="37"/>
      <c r="B814" s="37" t="str">
        <f>'Master Schedule'!B814</f>
        <v/>
      </c>
      <c r="C814" s="39"/>
      <c r="D814" s="40" t="str">
        <f t="shared" si="1"/>
        <v>Saturday</v>
      </c>
      <c r="E814" s="41"/>
      <c r="F814" s="38"/>
      <c r="G814" s="38"/>
      <c r="H814" s="41"/>
      <c r="I814" s="38"/>
      <c r="J814" s="38"/>
      <c r="K814" s="35"/>
      <c r="L814" s="35"/>
      <c r="M814" s="35"/>
      <c r="N814" s="36"/>
      <c r="O814" s="62"/>
      <c r="P814" s="34" t="str">
        <f t="shared" si="4"/>
        <v/>
      </c>
    </row>
    <row r="815" ht="22.5" customHeight="1">
      <c r="A815" s="37"/>
      <c r="B815" s="37" t="str">
        <f>'Master Schedule'!B815</f>
        <v/>
      </c>
      <c r="C815" s="39"/>
      <c r="D815" s="40" t="str">
        <f t="shared" si="1"/>
        <v>Saturday</v>
      </c>
      <c r="E815" s="41"/>
      <c r="F815" s="38"/>
      <c r="G815" s="38"/>
      <c r="H815" s="41"/>
      <c r="I815" s="38"/>
      <c r="J815" s="38"/>
      <c r="K815" s="32"/>
      <c r="L815" s="32"/>
      <c r="M815" s="32"/>
      <c r="N815" s="33"/>
      <c r="O815" s="62"/>
      <c r="P815" s="34" t="str">
        <f t="shared" si="4"/>
        <v/>
      </c>
    </row>
    <row r="816" ht="22.5" customHeight="1">
      <c r="A816" s="37"/>
      <c r="B816" s="37" t="str">
        <f>'Master Schedule'!B816</f>
        <v/>
      </c>
      <c r="C816" s="39"/>
      <c r="D816" s="40" t="str">
        <f t="shared" si="1"/>
        <v>Saturday</v>
      </c>
      <c r="E816" s="41"/>
      <c r="F816" s="38"/>
      <c r="G816" s="38"/>
      <c r="H816" s="41"/>
      <c r="I816" s="38"/>
      <c r="J816" s="38"/>
      <c r="K816" s="35"/>
      <c r="L816" s="35"/>
      <c r="M816" s="35"/>
      <c r="N816" s="36"/>
      <c r="O816" s="62"/>
      <c r="P816" s="34" t="str">
        <f t="shared" si="4"/>
        <v/>
      </c>
    </row>
    <row r="817" ht="22.5" customHeight="1">
      <c r="A817" s="37"/>
      <c r="B817" s="37" t="str">
        <f>'Master Schedule'!B817</f>
        <v/>
      </c>
      <c r="C817" s="39"/>
      <c r="D817" s="40" t="str">
        <f t="shared" si="1"/>
        <v>Saturday</v>
      </c>
      <c r="E817" s="41"/>
      <c r="F817" s="38"/>
      <c r="G817" s="38"/>
      <c r="H817" s="41"/>
      <c r="I817" s="38"/>
      <c r="J817" s="38"/>
      <c r="K817" s="32"/>
      <c r="L817" s="32"/>
      <c r="M817" s="32"/>
      <c r="N817" s="33"/>
      <c r="O817" s="62"/>
      <c r="P817" s="34" t="str">
        <f t="shared" si="4"/>
        <v/>
      </c>
    </row>
    <row r="818" ht="22.5" customHeight="1">
      <c r="A818" s="37"/>
      <c r="B818" s="37" t="str">
        <f>'Master Schedule'!B818</f>
        <v/>
      </c>
      <c r="C818" s="39"/>
      <c r="D818" s="40" t="str">
        <f t="shared" si="1"/>
        <v>Saturday</v>
      </c>
      <c r="E818" s="41"/>
      <c r="F818" s="38"/>
      <c r="G818" s="38"/>
      <c r="H818" s="41"/>
      <c r="I818" s="38"/>
      <c r="J818" s="38"/>
      <c r="K818" s="35"/>
      <c r="L818" s="35"/>
      <c r="M818" s="35"/>
      <c r="N818" s="36"/>
      <c r="O818" s="62"/>
      <c r="P818" s="34" t="str">
        <f t="shared" si="4"/>
        <v/>
      </c>
    </row>
    <row r="819" ht="22.5" customHeight="1">
      <c r="A819" s="37"/>
      <c r="B819" s="37" t="str">
        <f>'Master Schedule'!B819</f>
        <v/>
      </c>
      <c r="C819" s="39"/>
      <c r="D819" s="40" t="str">
        <f t="shared" si="1"/>
        <v>Saturday</v>
      </c>
      <c r="E819" s="41"/>
      <c r="F819" s="38"/>
      <c r="G819" s="38"/>
      <c r="H819" s="41"/>
      <c r="I819" s="38"/>
      <c r="J819" s="38"/>
      <c r="K819" s="32"/>
      <c r="L819" s="32"/>
      <c r="M819" s="32"/>
      <c r="N819" s="33"/>
      <c r="O819" s="62"/>
      <c r="P819" s="34" t="str">
        <f t="shared" si="4"/>
        <v/>
      </c>
    </row>
    <row r="820" ht="22.5" customHeight="1">
      <c r="A820" s="37"/>
      <c r="B820" s="37" t="str">
        <f>'Master Schedule'!B820</f>
        <v/>
      </c>
      <c r="C820" s="39"/>
      <c r="D820" s="40" t="str">
        <f t="shared" si="1"/>
        <v>Saturday</v>
      </c>
      <c r="E820" s="41"/>
      <c r="F820" s="38"/>
      <c r="G820" s="38"/>
      <c r="H820" s="41"/>
      <c r="I820" s="38"/>
      <c r="J820" s="38"/>
      <c r="K820" s="35"/>
      <c r="L820" s="35"/>
      <c r="M820" s="35"/>
      <c r="N820" s="36"/>
      <c r="O820" s="62"/>
      <c r="P820" s="34" t="str">
        <f t="shared" si="4"/>
        <v/>
      </c>
    </row>
    <row r="821" ht="22.5" customHeight="1">
      <c r="A821" s="37"/>
      <c r="B821" s="37" t="str">
        <f>'Master Schedule'!B821</f>
        <v/>
      </c>
      <c r="C821" s="39"/>
      <c r="D821" s="40" t="str">
        <f t="shared" si="1"/>
        <v>Saturday</v>
      </c>
      <c r="E821" s="41"/>
      <c r="F821" s="38"/>
      <c r="G821" s="38"/>
      <c r="H821" s="41"/>
      <c r="I821" s="38"/>
      <c r="J821" s="38"/>
      <c r="K821" s="32"/>
      <c r="L821" s="32"/>
      <c r="M821" s="32"/>
      <c r="N821" s="33"/>
      <c r="O821" s="62"/>
      <c r="P821" s="34" t="str">
        <f t="shared" si="4"/>
        <v/>
      </c>
    </row>
    <row r="822" ht="22.5" customHeight="1">
      <c r="A822" s="37"/>
      <c r="B822" s="37" t="str">
        <f>'Master Schedule'!B822</f>
        <v/>
      </c>
      <c r="C822" s="39"/>
      <c r="D822" s="40" t="str">
        <f t="shared" si="1"/>
        <v>Saturday</v>
      </c>
      <c r="E822" s="41"/>
      <c r="F822" s="38"/>
      <c r="G822" s="38"/>
      <c r="H822" s="41"/>
      <c r="I822" s="38"/>
      <c r="J822" s="38"/>
      <c r="K822" s="35"/>
      <c r="L822" s="35"/>
      <c r="M822" s="35"/>
      <c r="N822" s="36"/>
      <c r="O822" s="62"/>
      <c r="P822" s="34" t="str">
        <f t="shared" si="4"/>
        <v/>
      </c>
    </row>
    <row r="823" ht="22.5" customHeight="1">
      <c r="A823" s="37"/>
      <c r="B823" s="37" t="str">
        <f>'Master Schedule'!B823</f>
        <v/>
      </c>
      <c r="C823" s="39"/>
      <c r="D823" s="40" t="str">
        <f t="shared" si="1"/>
        <v>Saturday</v>
      </c>
      <c r="E823" s="41"/>
      <c r="F823" s="38"/>
      <c r="G823" s="38"/>
      <c r="H823" s="41"/>
      <c r="I823" s="38"/>
      <c r="J823" s="38"/>
      <c r="K823" s="32"/>
      <c r="L823" s="32"/>
      <c r="M823" s="32"/>
      <c r="N823" s="33"/>
      <c r="O823" s="62"/>
      <c r="P823" s="34" t="str">
        <f t="shared" si="4"/>
        <v/>
      </c>
    </row>
    <row r="824" ht="22.5" customHeight="1">
      <c r="A824" s="37"/>
      <c r="B824" s="37" t="str">
        <f>'Master Schedule'!B824</f>
        <v/>
      </c>
      <c r="C824" s="39"/>
      <c r="D824" s="40" t="str">
        <f t="shared" si="1"/>
        <v>Saturday</v>
      </c>
      <c r="E824" s="41"/>
      <c r="F824" s="38"/>
      <c r="G824" s="38"/>
      <c r="H824" s="41"/>
      <c r="I824" s="38"/>
      <c r="J824" s="38"/>
      <c r="K824" s="35"/>
      <c r="L824" s="35"/>
      <c r="M824" s="35"/>
      <c r="N824" s="36"/>
      <c r="O824" s="62"/>
      <c r="P824" s="34" t="str">
        <f t="shared" si="4"/>
        <v/>
      </c>
    </row>
    <row r="825" ht="22.5" customHeight="1">
      <c r="A825" s="37"/>
      <c r="B825" s="37" t="str">
        <f>'Master Schedule'!B825</f>
        <v/>
      </c>
      <c r="C825" s="39"/>
      <c r="D825" s="40" t="str">
        <f t="shared" si="1"/>
        <v>Saturday</v>
      </c>
      <c r="E825" s="41"/>
      <c r="F825" s="38"/>
      <c r="G825" s="38"/>
      <c r="H825" s="41"/>
      <c r="I825" s="38"/>
      <c r="J825" s="38"/>
      <c r="K825" s="32"/>
      <c r="L825" s="32"/>
      <c r="M825" s="32"/>
      <c r="N825" s="33"/>
      <c r="O825" s="62"/>
      <c r="P825" s="34" t="str">
        <f t="shared" si="4"/>
        <v/>
      </c>
    </row>
    <row r="826" ht="22.5" customHeight="1">
      <c r="A826" s="37"/>
      <c r="B826" s="37" t="str">
        <f>'Master Schedule'!B826</f>
        <v/>
      </c>
      <c r="C826" s="39"/>
      <c r="D826" s="40" t="str">
        <f t="shared" si="1"/>
        <v>Saturday</v>
      </c>
      <c r="E826" s="41"/>
      <c r="F826" s="38"/>
      <c r="G826" s="38"/>
      <c r="H826" s="41"/>
      <c r="I826" s="38"/>
      <c r="J826" s="38"/>
      <c r="K826" s="35"/>
      <c r="L826" s="35"/>
      <c r="M826" s="35"/>
      <c r="N826" s="36"/>
      <c r="O826" s="62"/>
      <c r="P826" s="34" t="str">
        <f t="shared" si="4"/>
        <v/>
      </c>
    </row>
    <row r="827" ht="22.5" customHeight="1">
      <c r="A827" s="37"/>
      <c r="B827" s="37" t="str">
        <f>'Master Schedule'!B827</f>
        <v/>
      </c>
      <c r="C827" s="39"/>
      <c r="D827" s="40" t="str">
        <f t="shared" si="1"/>
        <v>Saturday</v>
      </c>
      <c r="E827" s="41"/>
      <c r="F827" s="38"/>
      <c r="G827" s="38"/>
      <c r="H827" s="41"/>
      <c r="I827" s="38"/>
      <c r="J827" s="38"/>
      <c r="K827" s="32"/>
      <c r="L827" s="32"/>
      <c r="M827" s="32"/>
      <c r="N827" s="33"/>
      <c r="O827" s="62"/>
      <c r="P827" s="34" t="str">
        <f t="shared" si="4"/>
        <v/>
      </c>
    </row>
    <row r="828" ht="22.5" customHeight="1">
      <c r="A828" s="37"/>
      <c r="B828" s="37" t="str">
        <f>'Master Schedule'!B828</f>
        <v/>
      </c>
      <c r="C828" s="39"/>
      <c r="D828" s="40" t="str">
        <f t="shared" si="1"/>
        <v>Saturday</v>
      </c>
      <c r="E828" s="41"/>
      <c r="F828" s="38"/>
      <c r="G828" s="38"/>
      <c r="H828" s="41"/>
      <c r="I828" s="38"/>
      <c r="J828" s="38"/>
      <c r="K828" s="35"/>
      <c r="L828" s="35"/>
      <c r="M828" s="35"/>
      <c r="N828" s="36"/>
      <c r="O828" s="62"/>
      <c r="P828" s="34" t="str">
        <f t="shared" si="4"/>
        <v/>
      </c>
    </row>
    <row r="829" ht="22.5" customHeight="1">
      <c r="A829" s="37"/>
      <c r="B829" s="37" t="str">
        <f>'Master Schedule'!B829</f>
        <v/>
      </c>
      <c r="C829" s="39"/>
      <c r="D829" s="40" t="str">
        <f t="shared" si="1"/>
        <v>Saturday</v>
      </c>
      <c r="E829" s="41"/>
      <c r="F829" s="38"/>
      <c r="G829" s="38"/>
      <c r="H829" s="41"/>
      <c r="I829" s="38"/>
      <c r="J829" s="38"/>
      <c r="K829" s="32"/>
      <c r="L829" s="32"/>
      <c r="M829" s="32"/>
      <c r="N829" s="33"/>
      <c r="O829" s="62"/>
      <c r="P829" s="34" t="str">
        <f t="shared" si="4"/>
        <v/>
      </c>
    </row>
    <row r="830" ht="22.5" customHeight="1">
      <c r="A830" s="37"/>
      <c r="B830" s="37" t="str">
        <f>'Master Schedule'!B830</f>
        <v/>
      </c>
      <c r="C830" s="39"/>
      <c r="D830" s="40" t="str">
        <f t="shared" si="1"/>
        <v>Saturday</v>
      </c>
      <c r="E830" s="41"/>
      <c r="F830" s="38"/>
      <c r="G830" s="38"/>
      <c r="H830" s="41"/>
      <c r="I830" s="38"/>
      <c r="J830" s="38"/>
      <c r="K830" s="35"/>
      <c r="L830" s="35"/>
      <c r="M830" s="35"/>
      <c r="N830" s="36"/>
      <c r="O830" s="62"/>
      <c r="P830" s="34" t="str">
        <f t="shared" si="4"/>
        <v/>
      </c>
    </row>
    <row r="831" ht="22.5" customHeight="1">
      <c r="A831" s="37"/>
      <c r="B831" s="37" t="str">
        <f>'Master Schedule'!B831</f>
        <v/>
      </c>
      <c r="C831" s="39"/>
      <c r="D831" s="40" t="str">
        <f t="shared" si="1"/>
        <v>Saturday</v>
      </c>
      <c r="E831" s="41"/>
      <c r="F831" s="38"/>
      <c r="G831" s="38"/>
      <c r="H831" s="41"/>
      <c r="I831" s="38"/>
      <c r="J831" s="38"/>
      <c r="K831" s="32"/>
      <c r="L831" s="32"/>
      <c r="M831" s="32"/>
      <c r="N831" s="33"/>
      <c r="O831" s="62"/>
      <c r="P831" s="34" t="str">
        <f t="shared" si="4"/>
        <v/>
      </c>
    </row>
    <row r="832" ht="22.5" customHeight="1">
      <c r="A832" s="37"/>
      <c r="B832" s="37" t="str">
        <f>'Master Schedule'!B832</f>
        <v/>
      </c>
      <c r="C832" s="39"/>
      <c r="D832" s="40" t="str">
        <f t="shared" si="1"/>
        <v>Saturday</v>
      </c>
      <c r="E832" s="41"/>
      <c r="F832" s="38"/>
      <c r="G832" s="38"/>
      <c r="H832" s="41"/>
      <c r="I832" s="38"/>
      <c r="J832" s="38"/>
      <c r="K832" s="35"/>
      <c r="L832" s="35"/>
      <c r="M832" s="35"/>
      <c r="N832" s="36"/>
      <c r="O832" s="62"/>
      <c r="P832" s="34" t="str">
        <f t="shared" si="4"/>
        <v/>
      </c>
    </row>
    <row r="833" ht="22.5" customHeight="1">
      <c r="A833" s="37"/>
      <c r="B833" s="37" t="str">
        <f>'Master Schedule'!B833</f>
        <v/>
      </c>
      <c r="C833" s="39"/>
      <c r="D833" s="40" t="str">
        <f t="shared" si="1"/>
        <v>Saturday</v>
      </c>
      <c r="E833" s="41"/>
      <c r="F833" s="38"/>
      <c r="G833" s="38"/>
      <c r="H833" s="41"/>
      <c r="I833" s="38"/>
      <c r="J833" s="38"/>
      <c r="K833" s="32"/>
      <c r="L833" s="32"/>
      <c r="M833" s="32"/>
      <c r="N833" s="33"/>
      <c r="O833" s="62"/>
      <c r="P833" s="34" t="str">
        <f t="shared" si="4"/>
        <v/>
      </c>
    </row>
    <row r="834" ht="22.5" customHeight="1">
      <c r="A834" s="37"/>
      <c r="B834" s="37" t="str">
        <f>'Master Schedule'!B834</f>
        <v/>
      </c>
      <c r="C834" s="39"/>
      <c r="D834" s="40" t="str">
        <f t="shared" si="1"/>
        <v>Saturday</v>
      </c>
      <c r="E834" s="41"/>
      <c r="F834" s="38"/>
      <c r="G834" s="38"/>
      <c r="H834" s="41"/>
      <c r="I834" s="38"/>
      <c r="J834" s="38"/>
      <c r="K834" s="35"/>
      <c r="L834" s="35"/>
      <c r="M834" s="35"/>
      <c r="N834" s="36"/>
      <c r="O834" s="62"/>
      <c r="P834" s="34" t="str">
        <f t="shared" si="4"/>
        <v/>
      </c>
    </row>
    <row r="835" ht="22.5" customHeight="1">
      <c r="A835" s="37"/>
      <c r="B835" s="37" t="str">
        <f>'Master Schedule'!B835</f>
        <v/>
      </c>
      <c r="C835" s="39"/>
      <c r="D835" s="40" t="str">
        <f t="shared" si="1"/>
        <v>Saturday</v>
      </c>
      <c r="E835" s="41"/>
      <c r="F835" s="38"/>
      <c r="G835" s="38"/>
      <c r="H835" s="41"/>
      <c r="I835" s="38"/>
      <c r="J835" s="38"/>
      <c r="K835" s="32"/>
      <c r="L835" s="32"/>
      <c r="M835" s="32"/>
      <c r="N835" s="33"/>
      <c r="O835" s="62"/>
      <c r="P835" s="34" t="str">
        <f t="shared" si="4"/>
        <v/>
      </c>
    </row>
    <row r="836" ht="22.5" customHeight="1">
      <c r="A836" s="37"/>
      <c r="B836" s="37" t="str">
        <f>'Master Schedule'!B836</f>
        <v/>
      </c>
      <c r="C836" s="39"/>
      <c r="D836" s="40" t="str">
        <f t="shared" si="1"/>
        <v>Saturday</v>
      </c>
      <c r="E836" s="41"/>
      <c r="F836" s="38"/>
      <c r="G836" s="38"/>
      <c r="H836" s="41"/>
      <c r="I836" s="38"/>
      <c r="J836" s="38"/>
      <c r="K836" s="35"/>
      <c r="L836" s="35"/>
      <c r="M836" s="35"/>
      <c r="N836" s="36"/>
      <c r="O836" s="62"/>
      <c r="P836" s="34" t="str">
        <f t="shared" si="4"/>
        <v/>
      </c>
    </row>
    <row r="837" ht="22.5" customHeight="1">
      <c r="A837" s="37"/>
      <c r="B837" s="37" t="str">
        <f>'Master Schedule'!B837</f>
        <v/>
      </c>
      <c r="C837" s="39"/>
      <c r="D837" s="40" t="str">
        <f t="shared" si="1"/>
        <v>Saturday</v>
      </c>
      <c r="E837" s="41"/>
      <c r="F837" s="38"/>
      <c r="G837" s="38"/>
      <c r="H837" s="41"/>
      <c r="I837" s="38"/>
      <c r="J837" s="38"/>
      <c r="K837" s="32"/>
      <c r="L837" s="32"/>
      <c r="M837" s="32"/>
      <c r="N837" s="33"/>
      <c r="O837" s="62"/>
      <c r="P837" s="34" t="str">
        <f t="shared" si="4"/>
        <v/>
      </c>
    </row>
    <row r="838" ht="22.5" customHeight="1">
      <c r="A838" s="37"/>
      <c r="B838" s="37" t="str">
        <f>'Master Schedule'!B838</f>
        <v/>
      </c>
      <c r="C838" s="39"/>
      <c r="D838" s="40" t="str">
        <f t="shared" si="1"/>
        <v>Saturday</v>
      </c>
      <c r="E838" s="41"/>
      <c r="F838" s="38"/>
      <c r="G838" s="38"/>
      <c r="H838" s="41"/>
      <c r="I838" s="38"/>
      <c r="J838" s="38"/>
      <c r="K838" s="35"/>
      <c r="L838" s="35"/>
      <c r="M838" s="35"/>
      <c r="N838" s="36"/>
      <c r="O838" s="62"/>
      <c r="P838" s="34" t="str">
        <f t="shared" si="4"/>
        <v/>
      </c>
    </row>
    <row r="839" ht="22.5" customHeight="1">
      <c r="A839" s="37"/>
      <c r="B839" s="37" t="str">
        <f>'Master Schedule'!B839</f>
        <v/>
      </c>
      <c r="C839" s="39"/>
      <c r="D839" s="40" t="str">
        <f t="shared" si="1"/>
        <v>Saturday</v>
      </c>
      <c r="E839" s="41"/>
      <c r="F839" s="38"/>
      <c r="G839" s="38"/>
      <c r="H839" s="41"/>
      <c r="I839" s="38"/>
      <c r="J839" s="38"/>
      <c r="K839" s="32"/>
      <c r="L839" s="32"/>
      <c r="M839" s="32"/>
      <c r="N839" s="33"/>
      <c r="O839" s="62"/>
      <c r="P839" s="34" t="str">
        <f t="shared" si="4"/>
        <v/>
      </c>
    </row>
    <row r="840" ht="22.5" customHeight="1">
      <c r="A840" s="37"/>
      <c r="B840" s="37" t="str">
        <f>'Master Schedule'!B840</f>
        <v/>
      </c>
      <c r="C840" s="39"/>
      <c r="D840" s="40" t="str">
        <f t="shared" si="1"/>
        <v>Saturday</v>
      </c>
      <c r="E840" s="41"/>
      <c r="F840" s="38"/>
      <c r="G840" s="38"/>
      <c r="H840" s="41"/>
      <c r="I840" s="38"/>
      <c r="J840" s="38"/>
      <c r="K840" s="35"/>
      <c r="L840" s="35"/>
      <c r="M840" s="35"/>
      <c r="N840" s="36"/>
      <c r="O840" s="62"/>
      <c r="P840" s="34" t="str">
        <f t="shared" si="4"/>
        <v/>
      </c>
    </row>
    <row r="841" ht="22.5" customHeight="1">
      <c r="A841" s="37"/>
      <c r="B841" s="37" t="str">
        <f>'Master Schedule'!B841</f>
        <v/>
      </c>
      <c r="C841" s="39"/>
      <c r="D841" s="40" t="str">
        <f t="shared" si="1"/>
        <v>Saturday</v>
      </c>
      <c r="E841" s="41"/>
      <c r="F841" s="38"/>
      <c r="G841" s="38"/>
      <c r="H841" s="41"/>
      <c r="I841" s="38"/>
      <c r="J841" s="38"/>
      <c r="K841" s="32"/>
      <c r="L841" s="32"/>
      <c r="M841" s="32"/>
      <c r="N841" s="33"/>
      <c r="O841" s="62"/>
      <c r="P841" s="34" t="str">
        <f t="shared" si="4"/>
        <v/>
      </c>
    </row>
    <row r="842" ht="22.5" customHeight="1">
      <c r="A842" s="37"/>
      <c r="B842" s="37" t="str">
        <f>'Master Schedule'!B842</f>
        <v/>
      </c>
      <c r="C842" s="39"/>
      <c r="D842" s="40" t="str">
        <f t="shared" si="1"/>
        <v>Saturday</v>
      </c>
      <c r="E842" s="41"/>
      <c r="F842" s="38"/>
      <c r="G842" s="38"/>
      <c r="H842" s="41"/>
      <c r="I842" s="38"/>
      <c r="J842" s="38"/>
      <c r="K842" s="35"/>
      <c r="L842" s="35"/>
      <c r="M842" s="35"/>
      <c r="N842" s="36"/>
      <c r="O842" s="62"/>
      <c r="P842" s="34" t="str">
        <f t="shared" si="4"/>
        <v/>
      </c>
    </row>
    <row r="843" ht="22.5" customHeight="1">
      <c r="A843" s="37"/>
      <c r="B843" s="37" t="str">
        <f>'Master Schedule'!B843</f>
        <v/>
      </c>
      <c r="C843" s="39"/>
      <c r="D843" s="40" t="str">
        <f t="shared" si="1"/>
        <v>Saturday</v>
      </c>
      <c r="E843" s="41"/>
      <c r="F843" s="38"/>
      <c r="G843" s="38"/>
      <c r="H843" s="41"/>
      <c r="I843" s="38"/>
      <c r="J843" s="38"/>
      <c r="K843" s="32"/>
      <c r="L843" s="32"/>
      <c r="M843" s="32"/>
      <c r="N843" s="33"/>
      <c r="O843" s="62"/>
      <c r="P843" s="34" t="str">
        <f t="shared" si="4"/>
        <v/>
      </c>
    </row>
    <row r="844" ht="22.5" customHeight="1">
      <c r="A844" s="37"/>
      <c r="B844" s="37" t="str">
        <f>'Master Schedule'!B844</f>
        <v/>
      </c>
      <c r="C844" s="39"/>
      <c r="D844" s="40" t="str">
        <f t="shared" si="1"/>
        <v>Saturday</v>
      </c>
      <c r="E844" s="41"/>
      <c r="F844" s="38"/>
      <c r="G844" s="38"/>
      <c r="H844" s="41"/>
      <c r="I844" s="38"/>
      <c r="J844" s="38"/>
      <c r="K844" s="35"/>
      <c r="L844" s="35"/>
      <c r="M844" s="35"/>
      <c r="N844" s="36"/>
      <c r="O844" s="62"/>
      <c r="P844" s="34" t="str">
        <f t="shared" si="4"/>
        <v/>
      </c>
    </row>
    <row r="845" ht="22.5" customHeight="1">
      <c r="A845" s="37"/>
      <c r="B845" s="37" t="str">
        <f>'Master Schedule'!B845</f>
        <v/>
      </c>
      <c r="C845" s="39"/>
      <c r="D845" s="40" t="str">
        <f t="shared" si="1"/>
        <v>Saturday</v>
      </c>
      <c r="E845" s="41"/>
      <c r="F845" s="38"/>
      <c r="G845" s="38"/>
      <c r="H845" s="41"/>
      <c r="I845" s="38"/>
      <c r="J845" s="38"/>
      <c r="K845" s="32"/>
      <c r="L845" s="32"/>
      <c r="M845" s="32"/>
      <c r="N845" s="33"/>
      <c r="O845" s="62"/>
      <c r="P845" s="34" t="str">
        <f t="shared" si="4"/>
        <v/>
      </c>
    </row>
    <row r="846" ht="22.5" customHeight="1">
      <c r="A846" s="37"/>
      <c r="B846" s="37" t="str">
        <f>'Master Schedule'!B846</f>
        <v/>
      </c>
      <c r="C846" s="39"/>
      <c r="D846" s="40" t="str">
        <f t="shared" si="1"/>
        <v>Saturday</v>
      </c>
      <c r="E846" s="41"/>
      <c r="F846" s="38"/>
      <c r="G846" s="38"/>
      <c r="H846" s="41"/>
      <c r="I846" s="38"/>
      <c r="J846" s="38"/>
      <c r="K846" s="35"/>
      <c r="L846" s="35"/>
      <c r="M846" s="35"/>
      <c r="N846" s="36"/>
      <c r="O846" s="62"/>
      <c r="P846" s="34" t="str">
        <f t="shared" si="4"/>
        <v/>
      </c>
    </row>
    <row r="847" ht="22.5" customHeight="1">
      <c r="A847" s="37"/>
      <c r="B847" s="37" t="str">
        <f>'Master Schedule'!B847</f>
        <v/>
      </c>
      <c r="C847" s="39"/>
      <c r="D847" s="40" t="str">
        <f t="shared" si="1"/>
        <v>Saturday</v>
      </c>
      <c r="E847" s="41"/>
      <c r="F847" s="38"/>
      <c r="G847" s="38"/>
      <c r="H847" s="41"/>
      <c r="I847" s="38"/>
      <c r="J847" s="38"/>
      <c r="K847" s="32"/>
      <c r="L847" s="32"/>
      <c r="M847" s="32"/>
      <c r="N847" s="33"/>
      <c r="O847" s="62"/>
      <c r="P847" s="34" t="str">
        <f t="shared" si="4"/>
        <v/>
      </c>
    </row>
    <row r="848" ht="22.5" customHeight="1">
      <c r="A848" s="37"/>
      <c r="B848" s="37" t="str">
        <f>'Master Schedule'!B848</f>
        <v/>
      </c>
      <c r="C848" s="39"/>
      <c r="D848" s="40" t="str">
        <f t="shared" si="1"/>
        <v>Saturday</v>
      </c>
      <c r="E848" s="41"/>
      <c r="F848" s="38"/>
      <c r="G848" s="38"/>
      <c r="H848" s="41"/>
      <c r="I848" s="38"/>
      <c r="J848" s="38"/>
      <c r="K848" s="35"/>
      <c r="L848" s="35"/>
      <c r="M848" s="35"/>
      <c r="N848" s="36"/>
      <c r="O848" s="62"/>
      <c r="P848" s="34" t="str">
        <f t="shared" si="4"/>
        <v/>
      </c>
    </row>
    <row r="849" ht="22.5" customHeight="1">
      <c r="A849" s="37"/>
      <c r="B849" s="37" t="str">
        <f>'Master Schedule'!B849</f>
        <v/>
      </c>
      <c r="C849" s="39"/>
      <c r="D849" s="40" t="str">
        <f t="shared" si="1"/>
        <v>Saturday</v>
      </c>
      <c r="E849" s="41"/>
      <c r="F849" s="38"/>
      <c r="G849" s="38"/>
      <c r="H849" s="41"/>
      <c r="I849" s="38"/>
      <c r="J849" s="38"/>
      <c r="K849" s="32"/>
      <c r="L849" s="32"/>
      <c r="M849" s="32"/>
      <c r="N849" s="33"/>
      <c r="O849" s="62"/>
      <c r="P849" s="34" t="str">
        <f t="shared" si="4"/>
        <v/>
      </c>
    </row>
    <row r="850" ht="22.5" customHeight="1">
      <c r="A850" s="37"/>
      <c r="B850" s="37" t="str">
        <f>'Master Schedule'!B850</f>
        <v/>
      </c>
      <c r="C850" s="39"/>
      <c r="D850" s="40" t="str">
        <f t="shared" si="1"/>
        <v>Saturday</v>
      </c>
      <c r="E850" s="41"/>
      <c r="F850" s="38"/>
      <c r="G850" s="38"/>
      <c r="H850" s="41"/>
      <c r="I850" s="38"/>
      <c r="J850" s="38"/>
      <c r="K850" s="35"/>
      <c r="L850" s="35"/>
      <c r="M850" s="35"/>
      <c r="N850" s="36"/>
      <c r="O850" s="62"/>
      <c r="P850" s="34" t="str">
        <f t="shared" si="4"/>
        <v/>
      </c>
    </row>
    <row r="851" ht="22.5" customHeight="1">
      <c r="A851" s="37"/>
      <c r="B851" s="37" t="str">
        <f>'Master Schedule'!B851</f>
        <v/>
      </c>
      <c r="C851" s="39"/>
      <c r="D851" s="40" t="str">
        <f t="shared" si="1"/>
        <v>Saturday</v>
      </c>
      <c r="E851" s="41"/>
      <c r="F851" s="38"/>
      <c r="G851" s="38"/>
      <c r="H851" s="41"/>
      <c r="I851" s="38"/>
      <c r="J851" s="38"/>
      <c r="K851" s="32"/>
      <c r="L851" s="32"/>
      <c r="M851" s="32"/>
      <c r="N851" s="33"/>
      <c r="O851" s="62"/>
      <c r="P851" s="34" t="str">
        <f t="shared" si="4"/>
        <v/>
      </c>
    </row>
    <row r="852" ht="22.5" customHeight="1">
      <c r="A852" s="37"/>
      <c r="B852" s="37" t="str">
        <f>'Master Schedule'!B852</f>
        <v/>
      </c>
      <c r="C852" s="39"/>
      <c r="D852" s="40" t="str">
        <f t="shared" si="1"/>
        <v>Saturday</v>
      </c>
      <c r="E852" s="41"/>
      <c r="F852" s="38"/>
      <c r="G852" s="38"/>
      <c r="H852" s="41"/>
      <c r="I852" s="38"/>
      <c r="J852" s="38"/>
      <c r="K852" s="35"/>
      <c r="L852" s="35"/>
      <c r="M852" s="35"/>
      <c r="N852" s="36"/>
      <c r="O852" s="62"/>
      <c r="P852" s="34" t="str">
        <f t="shared" si="4"/>
        <v/>
      </c>
    </row>
    <row r="853" ht="22.5" customHeight="1">
      <c r="A853" s="37"/>
      <c r="B853" s="37" t="str">
        <f>'Master Schedule'!B853</f>
        <v/>
      </c>
      <c r="C853" s="39"/>
      <c r="D853" s="40" t="str">
        <f t="shared" si="1"/>
        <v>Saturday</v>
      </c>
      <c r="E853" s="41"/>
      <c r="F853" s="38"/>
      <c r="G853" s="38"/>
      <c r="H853" s="41"/>
      <c r="I853" s="38"/>
      <c r="J853" s="38"/>
      <c r="K853" s="32"/>
      <c r="L853" s="32"/>
      <c r="M853" s="32"/>
      <c r="N853" s="33"/>
      <c r="O853" s="62"/>
      <c r="P853" s="34" t="str">
        <f t="shared" si="4"/>
        <v/>
      </c>
    </row>
    <row r="854" ht="22.5" customHeight="1">
      <c r="A854" s="37"/>
      <c r="B854" s="37" t="str">
        <f>'Master Schedule'!B854</f>
        <v/>
      </c>
      <c r="C854" s="39"/>
      <c r="D854" s="40" t="str">
        <f t="shared" si="1"/>
        <v>Saturday</v>
      </c>
      <c r="E854" s="41"/>
      <c r="F854" s="38"/>
      <c r="G854" s="38"/>
      <c r="H854" s="41"/>
      <c r="I854" s="38"/>
      <c r="J854" s="38"/>
      <c r="K854" s="35"/>
      <c r="L854" s="35"/>
      <c r="M854" s="35"/>
      <c r="N854" s="36"/>
      <c r="O854" s="62"/>
      <c r="P854" s="34" t="str">
        <f t="shared" si="4"/>
        <v/>
      </c>
    </row>
    <row r="855" ht="22.5" customHeight="1">
      <c r="A855" s="37"/>
      <c r="B855" s="37" t="str">
        <f>'Master Schedule'!B855</f>
        <v/>
      </c>
      <c r="C855" s="39"/>
      <c r="D855" s="40" t="str">
        <f t="shared" si="1"/>
        <v>Saturday</v>
      </c>
      <c r="E855" s="41"/>
      <c r="F855" s="38"/>
      <c r="G855" s="38"/>
      <c r="H855" s="41"/>
      <c r="I855" s="38"/>
      <c r="J855" s="38"/>
      <c r="K855" s="32"/>
      <c r="L855" s="32"/>
      <c r="M855" s="32"/>
      <c r="N855" s="33"/>
      <c r="O855" s="62"/>
      <c r="P855" s="34" t="str">
        <f t="shared" si="4"/>
        <v/>
      </c>
    </row>
    <row r="856" ht="22.5" customHeight="1">
      <c r="A856" s="37"/>
      <c r="B856" s="37" t="str">
        <f>'Master Schedule'!B856</f>
        <v/>
      </c>
      <c r="C856" s="39"/>
      <c r="D856" s="40" t="str">
        <f t="shared" si="1"/>
        <v>Saturday</v>
      </c>
      <c r="E856" s="41"/>
      <c r="F856" s="38"/>
      <c r="G856" s="38"/>
      <c r="H856" s="41"/>
      <c r="I856" s="38"/>
      <c r="J856" s="38"/>
      <c r="K856" s="35"/>
      <c r="L856" s="35"/>
      <c r="M856" s="35"/>
      <c r="N856" s="36"/>
      <c r="O856" s="62"/>
      <c r="P856" s="34" t="str">
        <f t="shared" si="4"/>
        <v/>
      </c>
    </row>
    <row r="857" ht="22.5" customHeight="1">
      <c r="A857" s="37"/>
      <c r="B857" s="37" t="str">
        <f>'Master Schedule'!B857</f>
        <v/>
      </c>
      <c r="C857" s="39"/>
      <c r="D857" s="40" t="str">
        <f t="shared" si="1"/>
        <v>Saturday</v>
      </c>
      <c r="E857" s="41"/>
      <c r="F857" s="38"/>
      <c r="G857" s="38"/>
      <c r="H857" s="41"/>
      <c r="I857" s="38"/>
      <c r="J857" s="38"/>
      <c r="K857" s="32"/>
      <c r="L857" s="32"/>
      <c r="M857" s="32"/>
      <c r="N857" s="33"/>
      <c r="O857" s="62"/>
      <c r="P857" s="34" t="str">
        <f t="shared" si="4"/>
        <v/>
      </c>
    </row>
    <row r="858" ht="22.5" customHeight="1">
      <c r="A858" s="37"/>
      <c r="B858" s="37" t="str">
        <f>'Master Schedule'!B858</f>
        <v/>
      </c>
      <c r="C858" s="39"/>
      <c r="D858" s="40" t="str">
        <f t="shared" si="1"/>
        <v>Saturday</v>
      </c>
      <c r="E858" s="41"/>
      <c r="F858" s="38"/>
      <c r="G858" s="38"/>
      <c r="H858" s="41"/>
      <c r="I858" s="38"/>
      <c r="J858" s="38"/>
      <c r="K858" s="35"/>
      <c r="L858" s="35"/>
      <c r="M858" s="35"/>
      <c r="N858" s="36"/>
      <c r="O858" s="62"/>
      <c r="P858" s="34" t="str">
        <f t="shared" si="4"/>
        <v/>
      </c>
    </row>
    <row r="859" ht="22.5" customHeight="1">
      <c r="A859" s="37"/>
      <c r="B859" s="37" t="str">
        <f>'Master Schedule'!B859</f>
        <v/>
      </c>
      <c r="C859" s="39"/>
      <c r="D859" s="40" t="str">
        <f t="shared" si="1"/>
        <v>Saturday</v>
      </c>
      <c r="E859" s="41"/>
      <c r="F859" s="38"/>
      <c r="G859" s="38"/>
      <c r="H859" s="41"/>
      <c r="I859" s="38"/>
      <c r="J859" s="38"/>
      <c r="K859" s="32"/>
      <c r="L859" s="32"/>
      <c r="M859" s="32"/>
      <c r="N859" s="33"/>
      <c r="O859" s="62"/>
      <c r="P859" s="34" t="str">
        <f t="shared" si="4"/>
        <v/>
      </c>
    </row>
    <row r="860" ht="22.5" customHeight="1">
      <c r="A860" s="37"/>
      <c r="B860" s="37" t="str">
        <f>'Master Schedule'!B860</f>
        <v/>
      </c>
      <c r="C860" s="39"/>
      <c r="D860" s="40" t="str">
        <f t="shared" si="1"/>
        <v>Saturday</v>
      </c>
      <c r="E860" s="41"/>
      <c r="F860" s="38"/>
      <c r="G860" s="38"/>
      <c r="H860" s="41"/>
      <c r="I860" s="38"/>
      <c r="J860" s="38"/>
      <c r="K860" s="35"/>
      <c r="L860" s="35"/>
      <c r="M860" s="35"/>
      <c r="N860" s="36"/>
      <c r="O860" s="62"/>
      <c r="P860" s="34" t="str">
        <f t="shared" si="4"/>
        <v/>
      </c>
    </row>
    <row r="861" ht="22.5" customHeight="1">
      <c r="A861" s="37"/>
      <c r="B861" s="37" t="str">
        <f>'Master Schedule'!B861</f>
        <v/>
      </c>
      <c r="C861" s="39"/>
      <c r="D861" s="40" t="str">
        <f t="shared" si="1"/>
        <v>Saturday</v>
      </c>
      <c r="E861" s="41"/>
      <c r="F861" s="38"/>
      <c r="G861" s="38"/>
      <c r="H861" s="41"/>
      <c r="I861" s="38"/>
      <c r="J861" s="38"/>
      <c r="K861" s="32"/>
      <c r="L861" s="32"/>
      <c r="M861" s="32"/>
      <c r="N861" s="33"/>
      <c r="O861" s="62"/>
      <c r="P861" s="34" t="str">
        <f t="shared" si="4"/>
        <v/>
      </c>
    </row>
    <row r="862" ht="22.5" customHeight="1">
      <c r="A862" s="37"/>
      <c r="B862" s="37" t="str">
        <f>'Master Schedule'!B862</f>
        <v/>
      </c>
      <c r="C862" s="39"/>
      <c r="D862" s="40" t="str">
        <f t="shared" si="1"/>
        <v>Saturday</v>
      </c>
      <c r="E862" s="41"/>
      <c r="F862" s="38"/>
      <c r="G862" s="38"/>
      <c r="H862" s="41"/>
      <c r="I862" s="38"/>
      <c r="J862" s="38"/>
      <c r="K862" s="35"/>
      <c r="L862" s="35"/>
      <c r="M862" s="35"/>
      <c r="N862" s="36"/>
      <c r="O862" s="62"/>
      <c r="P862" s="34" t="str">
        <f t="shared" si="4"/>
        <v/>
      </c>
    </row>
    <row r="863" ht="22.5" customHeight="1">
      <c r="A863" s="37"/>
      <c r="B863" s="37" t="str">
        <f>'Master Schedule'!B863</f>
        <v/>
      </c>
      <c r="C863" s="39"/>
      <c r="D863" s="40" t="str">
        <f t="shared" si="1"/>
        <v>Saturday</v>
      </c>
      <c r="E863" s="41"/>
      <c r="F863" s="38"/>
      <c r="G863" s="38"/>
      <c r="H863" s="41"/>
      <c r="I863" s="38"/>
      <c r="J863" s="38"/>
      <c r="K863" s="32"/>
      <c r="L863" s="32"/>
      <c r="M863" s="32"/>
      <c r="N863" s="33"/>
      <c r="O863" s="62"/>
      <c r="P863" s="34" t="str">
        <f t="shared" si="4"/>
        <v/>
      </c>
    </row>
    <row r="864" ht="22.5" customHeight="1">
      <c r="A864" s="37"/>
      <c r="B864" s="37" t="str">
        <f>'Master Schedule'!B864</f>
        <v/>
      </c>
      <c r="C864" s="39"/>
      <c r="D864" s="40" t="str">
        <f t="shared" si="1"/>
        <v>Saturday</v>
      </c>
      <c r="E864" s="41"/>
      <c r="F864" s="38"/>
      <c r="G864" s="38"/>
      <c r="H864" s="41"/>
      <c r="I864" s="38"/>
      <c r="J864" s="38"/>
      <c r="K864" s="35"/>
      <c r="L864" s="35"/>
      <c r="M864" s="35"/>
      <c r="N864" s="36"/>
      <c r="O864" s="62"/>
      <c r="P864" s="34" t="str">
        <f t="shared" si="4"/>
        <v/>
      </c>
    </row>
    <row r="865" ht="22.5" customHeight="1">
      <c r="A865" s="37"/>
      <c r="B865" s="37" t="str">
        <f>'Master Schedule'!B865</f>
        <v/>
      </c>
      <c r="C865" s="39"/>
      <c r="D865" s="40" t="str">
        <f t="shared" si="1"/>
        <v>Saturday</v>
      </c>
      <c r="E865" s="41"/>
      <c r="F865" s="38"/>
      <c r="G865" s="38"/>
      <c r="H865" s="41"/>
      <c r="I865" s="38"/>
      <c r="J865" s="38"/>
      <c r="K865" s="32"/>
      <c r="L865" s="32"/>
      <c r="M865" s="32"/>
      <c r="N865" s="33"/>
      <c r="O865" s="62"/>
      <c r="P865" s="34" t="str">
        <f t="shared" si="4"/>
        <v/>
      </c>
    </row>
    <row r="866" ht="22.5" customHeight="1">
      <c r="A866" s="37"/>
      <c r="B866" s="37" t="str">
        <f>'Master Schedule'!B866</f>
        <v/>
      </c>
      <c r="C866" s="39"/>
      <c r="D866" s="40" t="str">
        <f t="shared" si="1"/>
        <v>Saturday</v>
      </c>
      <c r="E866" s="41"/>
      <c r="F866" s="38"/>
      <c r="G866" s="38"/>
      <c r="H866" s="41"/>
      <c r="I866" s="38"/>
      <c r="J866" s="38"/>
      <c r="K866" s="35"/>
      <c r="L866" s="35"/>
      <c r="M866" s="35"/>
      <c r="N866" s="36"/>
      <c r="O866" s="62"/>
      <c r="P866" s="34" t="str">
        <f t="shared" si="4"/>
        <v/>
      </c>
    </row>
    <row r="867" ht="22.5" customHeight="1">
      <c r="A867" s="37"/>
      <c r="B867" s="37" t="str">
        <f>'Master Schedule'!B867</f>
        <v/>
      </c>
      <c r="C867" s="39"/>
      <c r="D867" s="40" t="str">
        <f t="shared" si="1"/>
        <v>Saturday</v>
      </c>
      <c r="E867" s="41"/>
      <c r="F867" s="38"/>
      <c r="G867" s="38"/>
      <c r="H867" s="41"/>
      <c r="I867" s="38"/>
      <c r="J867" s="38"/>
      <c r="K867" s="32"/>
      <c r="L867" s="32"/>
      <c r="M867" s="32"/>
      <c r="N867" s="33"/>
      <c r="O867" s="62"/>
      <c r="P867" s="34" t="str">
        <f t="shared" si="4"/>
        <v/>
      </c>
    </row>
    <row r="868" ht="22.5" customHeight="1">
      <c r="A868" s="37"/>
      <c r="B868" s="37" t="str">
        <f>'Master Schedule'!B868</f>
        <v/>
      </c>
      <c r="C868" s="39"/>
      <c r="D868" s="40" t="str">
        <f t="shared" si="1"/>
        <v>Saturday</v>
      </c>
      <c r="E868" s="41"/>
      <c r="F868" s="38"/>
      <c r="G868" s="38"/>
      <c r="H868" s="41"/>
      <c r="I868" s="38"/>
      <c r="J868" s="38"/>
      <c r="K868" s="35"/>
      <c r="L868" s="35"/>
      <c r="M868" s="35"/>
      <c r="N868" s="36"/>
      <c r="O868" s="62"/>
      <c r="P868" s="34" t="str">
        <f t="shared" si="4"/>
        <v/>
      </c>
    </row>
    <row r="869" ht="22.5" customHeight="1">
      <c r="A869" s="37"/>
      <c r="B869" s="37" t="str">
        <f>'Master Schedule'!B869</f>
        <v/>
      </c>
      <c r="C869" s="39"/>
      <c r="D869" s="40" t="str">
        <f t="shared" si="1"/>
        <v>Saturday</v>
      </c>
      <c r="E869" s="41"/>
      <c r="F869" s="38"/>
      <c r="G869" s="38"/>
      <c r="H869" s="41"/>
      <c r="I869" s="38"/>
      <c r="J869" s="38"/>
      <c r="K869" s="32"/>
      <c r="L869" s="32"/>
      <c r="M869" s="32"/>
      <c r="N869" s="33"/>
      <c r="O869" s="62"/>
      <c r="P869" s="34" t="str">
        <f t="shared" si="4"/>
        <v/>
      </c>
    </row>
    <row r="870" ht="22.5" customHeight="1">
      <c r="A870" s="37"/>
      <c r="B870" s="37" t="str">
        <f>'Master Schedule'!B870</f>
        <v/>
      </c>
      <c r="C870" s="39"/>
      <c r="D870" s="40" t="str">
        <f t="shared" si="1"/>
        <v>Saturday</v>
      </c>
      <c r="E870" s="41"/>
      <c r="F870" s="38"/>
      <c r="G870" s="38"/>
      <c r="H870" s="41"/>
      <c r="I870" s="38"/>
      <c r="J870" s="38"/>
      <c r="K870" s="35"/>
      <c r="L870" s="35"/>
      <c r="M870" s="35"/>
      <c r="N870" s="36"/>
      <c r="O870" s="62"/>
      <c r="P870" s="34" t="str">
        <f t="shared" si="4"/>
        <v/>
      </c>
    </row>
    <row r="871" ht="22.5" customHeight="1">
      <c r="A871" s="37"/>
      <c r="B871" s="37" t="str">
        <f>'Master Schedule'!B871</f>
        <v/>
      </c>
      <c r="C871" s="39"/>
      <c r="D871" s="40" t="str">
        <f t="shared" si="1"/>
        <v>Saturday</v>
      </c>
      <c r="E871" s="41"/>
      <c r="F871" s="38"/>
      <c r="G871" s="38"/>
      <c r="H871" s="41"/>
      <c r="I871" s="38"/>
      <c r="J871" s="38"/>
      <c r="K871" s="32"/>
      <c r="L871" s="32"/>
      <c r="M871" s="32"/>
      <c r="N871" s="33"/>
      <c r="O871" s="62"/>
      <c r="P871" s="34" t="str">
        <f t="shared" si="4"/>
        <v/>
      </c>
    </row>
    <row r="872" ht="22.5" customHeight="1">
      <c r="A872" s="37"/>
      <c r="B872" s="37" t="str">
        <f>'Master Schedule'!B872</f>
        <v/>
      </c>
      <c r="C872" s="39"/>
      <c r="D872" s="40" t="str">
        <f t="shared" si="1"/>
        <v>Saturday</v>
      </c>
      <c r="E872" s="41"/>
      <c r="F872" s="38"/>
      <c r="G872" s="38"/>
      <c r="H872" s="41"/>
      <c r="I872" s="38"/>
      <c r="J872" s="38"/>
      <c r="K872" s="35"/>
      <c r="L872" s="35"/>
      <c r="M872" s="35"/>
      <c r="N872" s="36"/>
      <c r="O872" s="62"/>
      <c r="P872" s="34" t="str">
        <f t="shared" si="4"/>
        <v/>
      </c>
    </row>
    <row r="873" ht="22.5" customHeight="1">
      <c r="A873" s="37"/>
      <c r="B873" s="37" t="str">
        <f>'Master Schedule'!B873</f>
        <v/>
      </c>
      <c r="C873" s="39"/>
      <c r="D873" s="40" t="str">
        <f t="shared" si="1"/>
        <v>Saturday</v>
      </c>
      <c r="E873" s="41"/>
      <c r="F873" s="38"/>
      <c r="G873" s="38"/>
      <c r="H873" s="41"/>
      <c r="I873" s="38"/>
      <c r="J873" s="38"/>
      <c r="K873" s="32"/>
      <c r="L873" s="32"/>
      <c r="M873" s="32"/>
      <c r="N873" s="33"/>
      <c r="O873" s="62"/>
      <c r="P873" s="34" t="str">
        <f t="shared" si="4"/>
        <v/>
      </c>
    </row>
    <row r="874" ht="22.5" customHeight="1">
      <c r="A874" s="37"/>
      <c r="B874" s="37" t="str">
        <f>'Master Schedule'!B874</f>
        <v/>
      </c>
      <c r="C874" s="39"/>
      <c r="D874" s="40" t="str">
        <f t="shared" si="1"/>
        <v>Saturday</v>
      </c>
      <c r="E874" s="41"/>
      <c r="F874" s="38"/>
      <c r="G874" s="38"/>
      <c r="H874" s="41"/>
      <c r="I874" s="38"/>
      <c r="J874" s="38"/>
      <c r="K874" s="35"/>
      <c r="L874" s="35"/>
      <c r="M874" s="35"/>
      <c r="N874" s="36"/>
      <c r="O874" s="62"/>
      <c r="P874" s="34" t="str">
        <f t="shared" si="4"/>
        <v/>
      </c>
    </row>
    <row r="875" ht="22.5" customHeight="1">
      <c r="A875" s="37"/>
      <c r="B875" s="37" t="str">
        <f>'Master Schedule'!B875</f>
        <v/>
      </c>
      <c r="C875" s="39"/>
      <c r="D875" s="40" t="str">
        <f t="shared" si="1"/>
        <v>Saturday</v>
      </c>
      <c r="E875" s="41"/>
      <c r="F875" s="38"/>
      <c r="G875" s="38"/>
      <c r="H875" s="41"/>
      <c r="I875" s="38"/>
      <c r="J875" s="38"/>
      <c r="K875" s="32"/>
      <c r="L875" s="32"/>
      <c r="M875" s="32"/>
      <c r="N875" s="33"/>
      <c r="O875" s="62"/>
      <c r="P875" s="34" t="str">
        <f t="shared" si="4"/>
        <v/>
      </c>
    </row>
    <row r="876" ht="22.5" customHeight="1">
      <c r="A876" s="37"/>
      <c r="B876" s="37" t="str">
        <f>'Master Schedule'!B876</f>
        <v/>
      </c>
      <c r="C876" s="39"/>
      <c r="D876" s="40" t="str">
        <f t="shared" si="1"/>
        <v>Saturday</v>
      </c>
      <c r="E876" s="41"/>
      <c r="F876" s="38"/>
      <c r="G876" s="38"/>
      <c r="H876" s="41"/>
      <c r="I876" s="38"/>
      <c r="J876" s="38"/>
      <c r="K876" s="35"/>
      <c r="L876" s="35"/>
      <c r="M876" s="35"/>
      <c r="N876" s="36"/>
      <c r="O876" s="62"/>
      <c r="P876" s="34" t="str">
        <f t="shared" si="4"/>
        <v/>
      </c>
    </row>
    <row r="877" ht="22.5" customHeight="1">
      <c r="A877" s="37"/>
      <c r="B877" s="37" t="str">
        <f>'Master Schedule'!B877</f>
        <v/>
      </c>
      <c r="C877" s="39"/>
      <c r="D877" s="40" t="str">
        <f t="shared" si="1"/>
        <v>Saturday</v>
      </c>
      <c r="E877" s="41"/>
      <c r="F877" s="38"/>
      <c r="G877" s="38"/>
      <c r="H877" s="41"/>
      <c r="I877" s="38"/>
      <c r="J877" s="38"/>
      <c r="K877" s="32"/>
      <c r="L877" s="32"/>
      <c r="M877" s="32"/>
      <c r="N877" s="33"/>
      <c r="O877" s="62"/>
      <c r="P877" s="34" t="str">
        <f t="shared" si="4"/>
        <v/>
      </c>
    </row>
    <row r="878" ht="22.5" customHeight="1">
      <c r="A878" s="37"/>
      <c r="B878" s="37" t="str">
        <f>'Master Schedule'!B878</f>
        <v/>
      </c>
      <c r="C878" s="39"/>
      <c r="D878" s="40" t="str">
        <f t="shared" si="1"/>
        <v>Saturday</v>
      </c>
      <c r="E878" s="41"/>
      <c r="F878" s="38"/>
      <c r="G878" s="38"/>
      <c r="H878" s="41"/>
      <c r="I878" s="38"/>
      <c r="J878" s="38"/>
      <c r="K878" s="35"/>
      <c r="L878" s="35"/>
      <c r="M878" s="35"/>
      <c r="N878" s="36"/>
      <c r="O878" s="62"/>
      <c r="P878" s="34" t="str">
        <f t="shared" si="4"/>
        <v/>
      </c>
    </row>
    <row r="879" ht="22.5" customHeight="1">
      <c r="A879" s="37"/>
      <c r="B879" s="37" t="str">
        <f>'Master Schedule'!B879</f>
        <v/>
      </c>
      <c r="C879" s="39"/>
      <c r="D879" s="40" t="str">
        <f t="shared" si="1"/>
        <v>Saturday</v>
      </c>
      <c r="E879" s="41"/>
      <c r="F879" s="38"/>
      <c r="G879" s="38"/>
      <c r="H879" s="41"/>
      <c r="I879" s="38"/>
      <c r="J879" s="38"/>
      <c r="K879" s="32"/>
      <c r="L879" s="32"/>
      <c r="M879" s="32"/>
      <c r="N879" s="33"/>
      <c r="O879" s="62"/>
      <c r="P879" s="34" t="str">
        <f t="shared" si="4"/>
        <v/>
      </c>
    </row>
    <row r="880" ht="22.5" customHeight="1">
      <c r="A880" s="37"/>
      <c r="B880" s="37" t="str">
        <f>'Master Schedule'!B880</f>
        <v/>
      </c>
      <c r="C880" s="39"/>
      <c r="D880" s="40" t="str">
        <f t="shared" si="1"/>
        <v>Saturday</v>
      </c>
      <c r="E880" s="41"/>
      <c r="F880" s="38"/>
      <c r="G880" s="38"/>
      <c r="H880" s="41"/>
      <c r="I880" s="38"/>
      <c r="J880" s="38"/>
      <c r="K880" s="35"/>
      <c r="L880" s="35"/>
      <c r="M880" s="35"/>
      <c r="N880" s="36"/>
      <c r="O880" s="62"/>
      <c r="P880" s="34" t="str">
        <f t="shared" si="4"/>
        <v/>
      </c>
    </row>
    <row r="881" ht="22.5" customHeight="1">
      <c r="A881" s="37"/>
      <c r="B881" s="37" t="str">
        <f>'Master Schedule'!B881</f>
        <v/>
      </c>
      <c r="C881" s="39"/>
      <c r="D881" s="40" t="str">
        <f t="shared" si="1"/>
        <v>Saturday</v>
      </c>
      <c r="E881" s="41"/>
      <c r="F881" s="38"/>
      <c r="G881" s="38"/>
      <c r="H881" s="41"/>
      <c r="I881" s="38"/>
      <c r="J881" s="38"/>
      <c r="K881" s="32"/>
      <c r="L881" s="32"/>
      <c r="M881" s="32"/>
      <c r="N881" s="33"/>
      <c r="O881" s="62"/>
      <c r="P881" s="34" t="str">
        <f t="shared" si="4"/>
        <v/>
      </c>
    </row>
    <row r="882" ht="22.5" customHeight="1">
      <c r="A882" s="37"/>
      <c r="B882" s="37" t="str">
        <f>'Master Schedule'!B882</f>
        <v/>
      </c>
      <c r="C882" s="39"/>
      <c r="D882" s="40" t="str">
        <f t="shared" si="1"/>
        <v>Saturday</v>
      </c>
      <c r="E882" s="41"/>
      <c r="F882" s="38"/>
      <c r="G882" s="38"/>
      <c r="H882" s="41"/>
      <c r="I882" s="38"/>
      <c r="J882" s="38"/>
      <c r="K882" s="35"/>
      <c r="L882" s="35"/>
      <c r="M882" s="35"/>
      <c r="N882" s="36"/>
      <c r="O882" s="62"/>
      <c r="P882" s="34" t="str">
        <f t="shared" si="4"/>
        <v/>
      </c>
    </row>
    <row r="883" ht="22.5" customHeight="1">
      <c r="A883" s="37"/>
      <c r="B883" s="37" t="str">
        <f>'Master Schedule'!B883</f>
        <v/>
      </c>
      <c r="C883" s="39"/>
      <c r="D883" s="40" t="str">
        <f t="shared" si="1"/>
        <v>Saturday</v>
      </c>
      <c r="E883" s="41"/>
      <c r="F883" s="38"/>
      <c r="G883" s="38"/>
      <c r="H883" s="41"/>
      <c r="I883" s="38"/>
      <c r="J883" s="38"/>
      <c r="K883" s="32"/>
      <c r="L883" s="32"/>
      <c r="M883" s="32"/>
      <c r="N883" s="33"/>
      <c r="O883" s="62"/>
      <c r="P883" s="34" t="str">
        <f t="shared" si="4"/>
        <v/>
      </c>
    </row>
    <row r="884" ht="22.5" customHeight="1">
      <c r="A884" s="37"/>
      <c r="B884" s="37" t="str">
        <f>'Master Schedule'!B884</f>
        <v/>
      </c>
      <c r="C884" s="39"/>
      <c r="D884" s="40" t="str">
        <f t="shared" si="1"/>
        <v>Saturday</v>
      </c>
      <c r="E884" s="41"/>
      <c r="F884" s="38"/>
      <c r="G884" s="38"/>
      <c r="H884" s="41"/>
      <c r="I884" s="38"/>
      <c r="J884" s="38"/>
      <c r="K884" s="35"/>
      <c r="L884" s="35"/>
      <c r="M884" s="35"/>
      <c r="N884" s="36"/>
      <c r="O884" s="62"/>
      <c r="P884" s="34" t="str">
        <f t="shared" si="4"/>
        <v/>
      </c>
    </row>
    <row r="885" ht="22.5" customHeight="1">
      <c r="A885" s="37"/>
      <c r="B885" s="37" t="str">
        <f>'Master Schedule'!B885</f>
        <v/>
      </c>
      <c r="C885" s="39"/>
      <c r="D885" s="40" t="str">
        <f t="shared" si="1"/>
        <v>Saturday</v>
      </c>
      <c r="E885" s="41"/>
      <c r="F885" s="38"/>
      <c r="G885" s="38"/>
      <c r="H885" s="41"/>
      <c r="I885" s="38"/>
      <c r="J885" s="38"/>
      <c r="K885" s="32"/>
      <c r="L885" s="32"/>
      <c r="M885" s="32"/>
      <c r="N885" s="33"/>
      <c r="O885" s="62"/>
      <c r="P885" s="34" t="str">
        <f t="shared" si="4"/>
        <v/>
      </c>
    </row>
    <row r="886" ht="22.5" customHeight="1">
      <c r="A886" s="37"/>
      <c r="B886" s="37" t="str">
        <f>'Master Schedule'!B886</f>
        <v/>
      </c>
      <c r="C886" s="39"/>
      <c r="D886" s="40" t="str">
        <f t="shared" si="1"/>
        <v>Saturday</v>
      </c>
      <c r="E886" s="41"/>
      <c r="F886" s="38"/>
      <c r="G886" s="38"/>
      <c r="H886" s="41"/>
      <c r="I886" s="38"/>
      <c r="J886" s="38"/>
      <c r="K886" s="35"/>
      <c r="L886" s="35"/>
      <c r="M886" s="35"/>
      <c r="N886" s="36"/>
      <c r="O886" s="62"/>
      <c r="P886" s="34" t="str">
        <f t="shared" si="4"/>
        <v/>
      </c>
    </row>
    <row r="887" ht="22.5" customHeight="1">
      <c r="A887" s="37"/>
      <c r="B887" s="37" t="str">
        <f>'Master Schedule'!B887</f>
        <v/>
      </c>
      <c r="C887" s="39"/>
      <c r="D887" s="40" t="str">
        <f t="shared" si="1"/>
        <v>Saturday</v>
      </c>
      <c r="E887" s="41"/>
      <c r="F887" s="38"/>
      <c r="G887" s="38"/>
      <c r="H887" s="41"/>
      <c r="I887" s="38"/>
      <c r="J887" s="38"/>
      <c r="K887" s="32"/>
      <c r="L887" s="32"/>
      <c r="M887" s="32"/>
      <c r="N887" s="33"/>
      <c r="O887" s="62"/>
      <c r="P887" s="34" t="str">
        <f t="shared" si="4"/>
        <v/>
      </c>
    </row>
    <row r="888" ht="22.5" customHeight="1">
      <c r="A888" s="37"/>
      <c r="B888" s="37" t="str">
        <f>'Master Schedule'!B888</f>
        <v/>
      </c>
      <c r="C888" s="39"/>
      <c r="D888" s="40" t="str">
        <f t="shared" si="1"/>
        <v>Saturday</v>
      </c>
      <c r="E888" s="41"/>
      <c r="F888" s="38"/>
      <c r="G888" s="38"/>
      <c r="H888" s="41"/>
      <c r="I888" s="38"/>
      <c r="J888" s="38"/>
      <c r="K888" s="35"/>
      <c r="L888" s="35"/>
      <c r="M888" s="35"/>
      <c r="N888" s="36"/>
      <c r="O888" s="62"/>
      <c r="P888" s="34" t="str">
        <f t="shared" si="4"/>
        <v/>
      </c>
    </row>
    <row r="889" ht="22.5" customHeight="1">
      <c r="A889" s="37"/>
      <c r="B889" s="37" t="str">
        <f>'Master Schedule'!B889</f>
        <v/>
      </c>
      <c r="C889" s="39"/>
      <c r="D889" s="40" t="str">
        <f t="shared" si="1"/>
        <v>Saturday</v>
      </c>
      <c r="E889" s="41"/>
      <c r="F889" s="38"/>
      <c r="G889" s="38"/>
      <c r="H889" s="41"/>
      <c r="I889" s="38"/>
      <c r="J889" s="38"/>
      <c r="K889" s="32"/>
      <c r="L889" s="32"/>
      <c r="M889" s="32"/>
      <c r="N889" s="33"/>
      <c r="O889" s="62"/>
      <c r="P889" s="34" t="str">
        <f t="shared" si="4"/>
        <v/>
      </c>
    </row>
    <row r="890" ht="22.5" customHeight="1">
      <c r="A890" s="37"/>
      <c r="B890" s="37" t="str">
        <f>'Master Schedule'!B890</f>
        <v/>
      </c>
      <c r="C890" s="39"/>
      <c r="D890" s="40" t="str">
        <f t="shared" si="1"/>
        <v>Saturday</v>
      </c>
      <c r="E890" s="41"/>
      <c r="F890" s="38"/>
      <c r="G890" s="38"/>
      <c r="H890" s="41"/>
      <c r="I890" s="38"/>
      <c r="J890" s="38"/>
      <c r="K890" s="35"/>
      <c r="L890" s="35"/>
      <c r="M890" s="35"/>
      <c r="N890" s="36"/>
      <c r="O890" s="62"/>
      <c r="P890" s="34" t="str">
        <f t="shared" si="4"/>
        <v/>
      </c>
    </row>
    <row r="891" ht="22.5" customHeight="1">
      <c r="A891" s="37"/>
      <c r="B891" s="37" t="str">
        <f>'Master Schedule'!B891</f>
        <v/>
      </c>
      <c r="C891" s="39"/>
      <c r="D891" s="40" t="str">
        <f t="shared" si="1"/>
        <v>Saturday</v>
      </c>
      <c r="E891" s="41"/>
      <c r="F891" s="38"/>
      <c r="G891" s="38"/>
      <c r="H891" s="41"/>
      <c r="I891" s="38"/>
      <c r="J891" s="38"/>
      <c r="K891" s="32"/>
      <c r="L891" s="32"/>
      <c r="M891" s="32"/>
      <c r="N891" s="33"/>
      <c r="O891" s="62"/>
      <c r="P891" s="34" t="str">
        <f t="shared" si="4"/>
        <v/>
      </c>
    </row>
    <row r="892" ht="22.5" customHeight="1">
      <c r="A892" s="37"/>
      <c r="B892" s="37" t="str">
        <f>'Master Schedule'!B892</f>
        <v/>
      </c>
      <c r="C892" s="39"/>
      <c r="D892" s="40" t="str">
        <f t="shared" si="1"/>
        <v>Saturday</v>
      </c>
      <c r="E892" s="41"/>
      <c r="F892" s="38"/>
      <c r="G892" s="38"/>
      <c r="H892" s="41"/>
      <c r="I892" s="38"/>
      <c r="J892" s="38"/>
      <c r="K892" s="35"/>
      <c r="L892" s="35"/>
      <c r="M892" s="35"/>
      <c r="N892" s="36"/>
      <c r="O892" s="62"/>
      <c r="P892" s="34" t="str">
        <f t="shared" si="4"/>
        <v/>
      </c>
    </row>
    <row r="893" ht="22.5" customHeight="1">
      <c r="A893" s="37"/>
      <c r="B893" s="37" t="str">
        <f>'Master Schedule'!B893</f>
        <v/>
      </c>
      <c r="C893" s="39"/>
      <c r="D893" s="40" t="str">
        <f t="shared" si="1"/>
        <v>Saturday</v>
      </c>
      <c r="E893" s="41"/>
      <c r="F893" s="38"/>
      <c r="G893" s="38"/>
      <c r="H893" s="41"/>
      <c r="I893" s="38"/>
      <c r="J893" s="38"/>
      <c r="K893" s="32"/>
      <c r="L893" s="32"/>
      <c r="M893" s="32"/>
      <c r="N893" s="33"/>
      <c r="O893" s="62"/>
      <c r="P893" s="34" t="str">
        <f t="shared" si="4"/>
        <v/>
      </c>
    </row>
    <row r="894" ht="22.5" customHeight="1">
      <c r="A894" s="37"/>
      <c r="B894" s="37" t="str">
        <f>'Master Schedule'!B894</f>
        <v/>
      </c>
      <c r="C894" s="39"/>
      <c r="D894" s="40" t="str">
        <f t="shared" si="1"/>
        <v>Saturday</v>
      </c>
      <c r="E894" s="41"/>
      <c r="F894" s="38"/>
      <c r="G894" s="38"/>
      <c r="H894" s="41"/>
      <c r="I894" s="38"/>
      <c r="J894" s="38"/>
      <c r="K894" s="35"/>
      <c r="L894" s="35"/>
      <c r="M894" s="35"/>
      <c r="N894" s="36"/>
      <c r="O894" s="62"/>
      <c r="P894" s="34" t="str">
        <f t="shared" si="4"/>
        <v/>
      </c>
    </row>
    <row r="895" ht="22.5" customHeight="1">
      <c r="A895" s="37"/>
      <c r="B895" s="37" t="str">
        <f>'Master Schedule'!B895</f>
        <v/>
      </c>
      <c r="C895" s="39"/>
      <c r="D895" s="40" t="str">
        <f t="shared" si="1"/>
        <v>Saturday</v>
      </c>
      <c r="E895" s="41"/>
      <c r="F895" s="38"/>
      <c r="G895" s="38"/>
      <c r="H895" s="41"/>
      <c r="I895" s="38"/>
      <c r="J895" s="38"/>
      <c r="K895" s="32"/>
      <c r="L895" s="32"/>
      <c r="M895" s="32"/>
      <c r="N895" s="33"/>
      <c r="O895" s="62"/>
      <c r="P895" s="34" t="str">
        <f t="shared" si="4"/>
        <v/>
      </c>
    </row>
    <row r="896" ht="22.5" customHeight="1">
      <c r="A896" s="37"/>
      <c r="B896" s="37" t="str">
        <f>'Master Schedule'!B896</f>
        <v/>
      </c>
      <c r="C896" s="39"/>
      <c r="D896" s="40" t="str">
        <f t="shared" si="1"/>
        <v>Saturday</v>
      </c>
      <c r="E896" s="41"/>
      <c r="F896" s="38"/>
      <c r="G896" s="38"/>
      <c r="H896" s="41"/>
      <c r="I896" s="38"/>
      <c r="J896" s="38"/>
      <c r="K896" s="35"/>
      <c r="L896" s="35"/>
      <c r="M896" s="35"/>
      <c r="N896" s="36"/>
      <c r="O896" s="62"/>
      <c r="P896" s="34" t="str">
        <f t="shared" si="4"/>
        <v/>
      </c>
    </row>
    <row r="897" ht="22.5" customHeight="1">
      <c r="A897" s="37"/>
      <c r="B897" s="37" t="str">
        <f>'Master Schedule'!B897</f>
        <v/>
      </c>
      <c r="C897" s="39"/>
      <c r="D897" s="40" t="str">
        <f t="shared" si="1"/>
        <v>Saturday</v>
      </c>
      <c r="E897" s="41"/>
      <c r="F897" s="38"/>
      <c r="G897" s="38"/>
      <c r="H897" s="41"/>
      <c r="I897" s="38"/>
      <c r="J897" s="38"/>
      <c r="K897" s="32"/>
      <c r="L897" s="32"/>
      <c r="M897" s="32"/>
      <c r="N897" s="33"/>
      <c r="O897" s="62"/>
      <c r="P897" s="34" t="str">
        <f t="shared" si="4"/>
        <v/>
      </c>
    </row>
    <row r="898" ht="22.5" customHeight="1">
      <c r="A898" s="37"/>
      <c r="B898" s="37" t="str">
        <f>'Master Schedule'!B898</f>
        <v/>
      </c>
      <c r="C898" s="39"/>
      <c r="D898" s="40" t="str">
        <f t="shared" si="1"/>
        <v>Saturday</v>
      </c>
      <c r="E898" s="41"/>
      <c r="F898" s="38"/>
      <c r="G898" s="38"/>
      <c r="H898" s="41"/>
      <c r="I898" s="38"/>
      <c r="J898" s="38"/>
      <c r="K898" s="35"/>
      <c r="L898" s="35"/>
      <c r="M898" s="35"/>
      <c r="N898" s="36"/>
      <c r="O898" s="62"/>
      <c r="P898" s="34" t="str">
        <f t="shared" si="4"/>
        <v/>
      </c>
    </row>
    <row r="899" ht="22.5" customHeight="1">
      <c r="A899" s="37"/>
      <c r="B899" s="37" t="str">
        <f>'Master Schedule'!B899</f>
        <v/>
      </c>
      <c r="C899" s="39"/>
      <c r="D899" s="40" t="str">
        <f t="shared" si="1"/>
        <v>Saturday</v>
      </c>
      <c r="E899" s="41"/>
      <c r="F899" s="38"/>
      <c r="G899" s="38"/>
      <c r="H899" s="41"/>
      <c r="I899" s="38"/>
      <c r="J899" s="38"/>
      <c r="K899" s="32"/>
      <c r="L899" s="32"/>
      <c r="M899" s="32"/>
      <c r="N899" s="33"/>
      <c r="O899" s="62"/>
      <c r="P899" s="34" t="str">
        <f t="shared" si="4"/>
        <v/>
      </c>
    </row>
    <row r="900" ht="22.5" customHeight="1">
      <c r="A900" s="37"/>
      <c r="B900" s="37" t="str">
        <f>'Master Schedule'!B900</f>
        <v/>
      </c>
      <c r="C900" s="39"/>
      <c r="D900" s="40" t="str">
        <f t="shared" si="1"/>
        <v>Saturday</v>
      </c>
      <c r="E900" s="41"/>
      <c r="F900" s="38"/>
      <c r="G900" s="38"/>
      <c r="H900" s="41"/>
      <c r="I900" s="38"/>
      <c r="J900" s="38"/>
      <c r="K900" s="35"/>
      <c r="L900" s="35"/>
      <c r="M900" s="35"/>
      <c r="N900" s="36"/>
      <c r="O900" s="62"/>
      <c r="P900" s="34" t="str">
        <f t="shared" si="4"/>
        <v/>
      </c>
    </row>
    <row r="901" ht="22.5" customHeight="1">
      <c r="A901" s="37"/>
      <c r="B901" s="37" t="str">
        <f>'Master Schedule'!B901</f>
        <v/>
      </c>
      <c r="C901" s="39"/>
      <c r="D901" s="40" t="str">
        <f t="shared" si="1"/>
        <v>Saturday</v>
      </c>
      <c r="E901" s="41"/>
      <c r="F901" s="38"/>
      <c r="G901" s="38"/>
      <c r="H901" s="41"/>
      <c r="I901" s="38"/>
      <c r="J901" s="38"/>
      <c r="K901" s="32"/>
      <c r="L901" s="32"/>
      <c r="M901" s="32"/>
      <c r="N901" s="33"/>
      <c r="O901" s="62"/>
      <c r="P901" s="34" t="str">
        <f t="shared" si="4"/>
        <v/>
      </c>
    </row>
    <row r="902" ht="22.5" customHeight="1">
      <c r="A902" s="37"/>
      <c r="B902" s="37" t="str">
        <f>'Master Schedule'!B902</f>
        <v/>
      </c>
      <c r="C902" s="39"/>
      <c r="D902" s="40" t="str">
        <f t="shared" si="1"/>
        <v>Saturday</v>
      </c>
      <c r="E902" s="41"/>
      <c r="F902" s="38"/>
      <c r="G902" s="38"/>
      <c r="H902" s="41"/>
      <c r="I902" s="38"/>
      <c r="J902" s="38"/>
      <c r="K902" s="35"/>
      <c r="L902" s="35"/>
      <c r="M902" s="35"/>
      <c r="N902" s="36"/>
      <c r="O902" s="62"/>
      <c r="P902" s="34" t="str">
        <f t="shared" si="4"/>
        <v/>
      </c>
    </row>
    <row r="903" ht="22.5" customHeight="1">
      <c r="A903" s="37"/>
      <c r="B903" s="37" t="str">
        <f>'Master Schedule'!B903</f>
        <v/>
      </c>
      <c r="C903" s="39"/>
      <c r="D903" s="40" t="str">
        <f t="shared" si="1"/>
        <v>Saturday</v>
      </c>
      <c r="E903" s="41"/>
      <c r="F903" s="38"/>
      <c r="G903" s="38"/>
      <c r="H903" s="41"/>
      <c r="I903" s="38"/>
      <c r="J903" s="38"/>
      <c r="K903" s="32"/>
      <c r="L903" s="32"/>
      <c r="M903" s="32"/>
      <c r="N903" s="33"/>
      <c r="O903" s="62"/>
      <c r="P903" s="34" t="str">
        <f t="shared" si="4"/>
        <v/>
      </c>
    </row>
    <row r="904" ht="22.5" customHeight="1">
      <c r="A904" s="37"/>
      <c r="B904" s="37" t="str">
        <f>'Master Schedule'!B904</f>
        <v/>
      </c>
      <c r="C904" s="39"/>
      <c r="D904" s="40" t="str">
        <f t="shared" si="1"/>
        <v>Saturday</v>
      </c>
      <c r="E904" s="41"/>
      <c r="F904" s="38"/>
      <c r="G904" s="38"/>
      <c r="H904" s="41"/>
      <c r="I904" s="38"/>
      <c r="J904" s="38"/>
      <c r="K904" s="35"/>
      <c r="L904" s="35"/>
      <c r="M904" s="35"/>
      <c r="N904" s="36"/>
      <c r="O904" s="62"/>
      <c r="P904" s="34" t="str">
        <f t="shared" si="4"/>
        <v/>
      </c>
    </row>
    <row r="905" ht="22.5" customHeight="1">
      <c r="A905" s="37"/>
      <c r="B905" s="37" t="str">
        <f>'Master Schedule'!B905</f>
        <v/>
      </c>
      <c r="C905" s="39"/>
      <c r="D905" s="40" t="str">
        <f t="shared" si="1"/>
        <v>Saturday</v>
      </c>
      <c r="E905" s="41"/>
      <c r="F905" s="38"/>
      <c r="G905" s="38"/>
      <c r="H905" s="41"/>
      <c r="I905" s="38"/>
      <c r="J905" s="38"/>
      <c r="K905" s="32"/>
      <c r="L905" s="32"/>
      <c r="M905" s="32"/>
      <c r="N905" s="33"/>
      <c r="O905" s="62"/>
      <c r="P905" s="34" t="str">
        <f t="shared" si="4"/>
        <v/>
      </c>
    </row>
    <row r="906" ht="22.5" customHeight="1">
      <c r="A906" s="37"/>
      <c r="B906" s="37" t="str">
        <f>'Master Schedule'!B906</f>
        <v/>
      </c>
      <c r="C906" s="39"/>
      <c r="D906" s="40" t="str">
        <f t="shared" si="1"/>
        <v>Saturday</v>
      </c>
      <c r="E906" s="41"/>
      <c r="F906" s="38"/>
      <c r="G906" s="38"/>
      <c r="H906" s="41"/>
      <c r="I906" s="38"/>
      <c r="J906" s="38"/>
      <c r="K906" s="35"/>
      <c r="L906" s="35"/>
      <c r="M906" s="35"/>
      <c r="N906" s="36"/>
      <c r="O906" s="62"/>
      <c r="P906" s="34" t="str">
        <f t="shared" si="4"/>
        <v/>
      </c>
    </row>
    <row r="907" ht="22.5" customHeight="1">
      <c r="A907" s="37"/>
      <c r="B907" s="37" t="str">
        <f>'Master Schedule'!B907</f>
        <v/>
      </c>
      <c r="C907" s="39"/>
      <c r="D907" s="40" t="str">
        <f t="shared" si="1"/>
        <v>Saturday</v>
      </c>
      <c r="E907" s="41"/>
      <c r="F907" s="38"/>
      <c r="G907" s="38"/>
      <c r="H907" s="41"/>
      <c r="I907" s="38"/>
      <c r="J907" s="38"/>
      <c r="K907" s="32"/>
      <c r="L907" s="32"/>
      <c r="M907" s="32"/>
      <c r="N907" s="33"/>
      <c r="O907" s="62"/>
      <c r="P907" s="34" t="str">
        <f t="shared" si="4"/>
        <v/>
      </c>
    </row>
    <row r="908" ht="22.5" customHeight="1">
      <c r="A908" s="37"/>
      <c r="B908" s="37" t="str">
        <f>'Master Schedule'!B908</f>
        <v/>
      </c>
      <c r="C908" s="39"/>
      <c r="D908" s="40" t="str">
        <f t="shared" si="1"/>
        <v>Saturday</v>
      </c>
      <c r="E908" s="41"/>
      <c r="F908" s="38"/>
      <c r="G908" s="38"/>
      <c r="H908" s="41"/>
      <c r="I908" s="38"/>
      <c r="J908" s="38"/>
      <c r="K908" s="35"/>
      <c r="L908" s="35"/>
      <c r="M908" s="35"/>
      <c r="N908" s="36"/>
      <c r="O908" s="62"/>
      <c r="P908" s="34" t="str">
        <f t="shared" si="4"/>
        <v/>
      </c>
    </row>
    <row r="909" ht="22.5" customHeight="1">
      <c r="A909" s="37"/>
      <c r="B909" s="37" t="str">
        <f>'Master Schedule'!B909</f>
        <v/>
      </c>
      <c r="C909" s="39"/>
      <c r="D909" s="40" t="str">
        <f t="shared" si="1"/>
        <v>Saturday</v>
      </c>
      <c r="E909" s="41"/>
      <c r="F909" s="38"/>
      <c r="G909" s="38"/>
      <c r="H909" s="41"/>
      <c r="I909" s="38"/>
      <c r="J909" s="38"/>
      <c r="K909" s="32"/>
      <c r="L909" s="32"/>
      <c r="M909" s="32"/>
      <c r="N909" s="33"/>
      <c r="O909" s="62"/>
      <c r="P909" s="34" t="str">
        <f t="shared" si="4"/>
        <v/>
      </c>
    </row>
    <row r="910" ht="22.5" customHeight="1">
      <c r="A910" s="37"/>
      <c r="B910" s="37" t="str">
        <f>'Master Schedule'!B910</f>
        <v/>
      </c>
      <c r="C910" s="39"/>
      <c r="D910" s="40" t="str">
        <f t="shared" si="1"/>
        <v>Saturday</v>
      </c>
      <c r="E910" s="41"/>
      <c r="F910" s="38"/>
      <c r="G910" s="38"/>
      <c r="H910" s="41"/>
      <c r="I910" s="38"/>
      <c r="J910" s="38"/>
      <c r="K910" s="35"/>
      <c r="L910" s="35"/>
      <c r="M910" s="35"/>
      <c r="N910" s="36"/>
      <c r="O910" s="62"/>
      <c r="P910" s="34" t="str">
        <f t="shared" si="4"/>
        <v/>
      </c>
    </row>
    <row r="911" ht="22.5" customHeight="1">
      <c r="A911" s="37"/>
      <c r="B911" s="37" t="str">
        <f>'Master Schedule'!B911</f>
        <v/>
      </c>
      <c r="C911" s="39"/>
      <c r="D911" s="40" t="str">
        <f t="shared" si="1"/>
        <v>Saturday</v>
      </c>
      <c r="E911" s="41"/>
      <c r="F911" s="38"/>
      <c r="G911" s="38"/>
      <c r="H911" s="41"/>
      <c r="I911" s="38"/>
      <c r="J911" s="38"/>
      <c r="K911" s="32"/>
      <c r="L911" s="32"/>
      <c r="M911" s="32"/>
      <c r="N911" s="33"/>
      <c r="O911" s="62"/>
      <c r="P911" s="34" t="str">
        <f t="shared" si="4"/>
        <v/>
      </c>
    </row>
    <row r="912" ht="22.5" customHeight="1">
      <c r="A912" s="37"/>
      <c r="B912" s="37" t="str">
        <f>'Master Schedule'!B912</f>
        <v/>
      </c>
      <c r="C912" s="39"/>
      <c r="D912" s="40" t="str">
        <f t="shared" si="1"/>
        <v>Saturday</v>
      </c>
      <c r="E912" s="41"/>
      <c r="F912" s="38"/>
      <c r="G912" s="38"/>
      <c r="H912" s="41"/>
      <c r="I912" s="38"/>
      <c r="J912" s="38"/>
      <c r="K912" s="35"/>
      <c r="L912" s="35"/>
      <c r="M912" s="35"/>
      <c r="N912" s="36"/>
      <c r="O912" s="62"/>
      <c r="P912" s="34" t="str">
        <f t="shared" si="4"/>
        <v/>
      </c>
    </row>
    <row r="913" ht="22.5" customHeight="1">
      <c r="A913" s="37"/>
      <c r="B913" s="37" t="str">
        <f>'Master Schedule'!B913</f>
        <v/>
      </c>
      <c r="C913" s="39"/>
      <c r="D913" s="40" t="str">
        <f t="shared" si="1"/>
        <v>Saturday</v>
      </c>
      <c r="E913" s="41"/>
      <c r="F913" s="38"/>
      <c r="G913" s="38"/>
      <c r="H913" s="41"/>
      <c r="I913" s="38"/>
      <c r="J913" s="38"/>
      <c r="K913" s="32"/>
      <c r="L913" s="32"/>
      <c r="M913" s="32"/>
      <c r="N913" s="33"/>
      <c r="O913" s="62"/>
      <c r="P913" s="34" t="str">
        <f t="shared" si="4"/>
        <v/>
      </c>
    </row>
    <row r="914" ht="22.5" customHeight="1">
      <c r="A914" s="37"/>
      <c r="B914" s="37" t="str">
        <f>'Master Schedule'!B914</f>
        <v/>
      </c>
      <c r="C914" s="39"/>
      <c r="D914" s="40" t="str">
        <f t="shared" si="1"/>
        <v>Saturday</v>
      </c>
      <c r="E914" s="41"/>
      <c r="F914" s="38"/>
      <c r="G914" s="38"/>
      <c r="H914" s="41"/>
      <c r="I914" s="38"/>
      <c r="J914" s="38"/>
      <c r="K914" s="35"/>
      <c r="L914" s="35"/>
      <c r="M914" s="35"/>
      <c r="N914" s="36"/>
      <c r="O914" s="62"/>
      <c r="P914" s="34" t="str">
        <f t="shared" si="4"/>
        <v/>
      </c>
    </row>
    <row r="915" ht="22.5" customHeight="1">
      <c r="A915" s="37"/>
      <c r="B915" s="37" t="str">
        <f>'Master Schedule'!B915</f>
        <v/>
      </c>
      <c r="C915" s="39"/>
      <c r="D915" s="40" t="str">
        <f t="shared" si="1"/>
        <v>Saturday</v>
      </c>
      <c r="E915" s="41"/>
      <c r="F915" s="38"/>
      <c r="G915" s="38"/>
      <c r="H915" s="41"/>
      <c r="I915" s="38"/>
      <c r="J915" s="38"/>
      <c r="K915" s="32"/>
      <c r="L915" s="32"/>
      <c r="M915" s="32"/>
      <c r="N915" s="33"/>
      <c r="O915" s="62"/>
      <c r="P915" s="34" t="str">
        <f t="shared" si="4"/>
        <v/>
      </c>
    </row>
    <row r="916" ht="22.5" customHeight="1">
      <c r="A916" s="37"/>
      <c r="B916" s="37" t="str">
        <f>'Master Schedule'!B916</f>
        <v/>
      </c>
      <c r="C916" s="39"/>
      <c r="D916" s="40" t="str">
        <f t="shared" si="1"/>
        <v>Saturday</v>
      </c>
      <c r="E916" s="41"/>
      <c r="F916" s="38"/>
      <c r="G916" s="38"/>
      <c r="H916" s="41"/>
      <c r="I916" s="38"/>
      <c r="J916" s="38"/>
      <c r="K916" s="43"/>
      <c r="L916" s="43"/>
      <c r="M916" s="44"/>
      <c r="N916" s="45"/>
    </row>
    <row r="917" ht="22.5" customHeight="1">
      <c r="A917" s="37"/>
      <c r="B917" s="37" t="str">
        <f>'Master Schedule'!B917</f>
        <v/>
      </c>
      <c r="C917" s="39"/>
      <c r="D917" s="40" t="str">
        <f t="shared" si="1"/>
        <v>Saturday</v>
      </c>
      <c r="E917" s="41"/>
      <c r="F917" s="38"/>
      <c r="G917" s="38"/>
      <c r="H917" s="41"/>
      <c r="I917" s="38"/>
      <c r="J917" s="38"/>
      <c r="K917" s="43"/>
      <c r="L917" s="43"/>
      <c r="M917" s="44"/>
      <c r="N917" s="45"/>
    </row>
    <row r="918" ht="22.5" customHeight="1">
      <c r="A918" s="37"/>
      <c r="B918" s="37" t="str">
        <f>'Master Schedule'!B918</f>
        <v/>
      </c>
      <c r="C918" s="39"/>
      <c r="D918" s="40" t="str">
        <f t="shared" si="1"/>
        <v>Saturday</v>
      </c>
      <c r="E918" s="41"/>
      <c r="F918" s="38"/>
      <c r="G918" s="38"/>
      <c r="H918" s="41"/>
      <c r="I918" s="38"/>
      <c r="J918" s="38"/>
      <c r="K918" s="43"/>
      <c r="L918" s="43"/>
      <c r="M918" s="44"/>
      <c r="N918" s="45"/>
    </row>
    <row r="919" ht="22.5" customHeight="1">
      <c r="A919" s="37"/>
      <c r="B919" s="37" t="str">
        <f>'Master Schedule'!B919</f>
        <v/>
      </c>
      <c r="C919" s="39"/>
      <c r="D919" s="40" t="str">
        <f t="shared" si="1"/>
        <v>Saturday</v>
      </c>
      <c r="E919" s="41"/>
      <c r="F919" s="38"/>
      <c r="G919" s="38"/>
      <c r="H919" s="41"/>
      <c r="I919" s="38"/>
      <c r="J919" s="38"/>
      <c r="K919" s="43"/>
      <c r="L919" s="43"/>
      <c r="M919" s="44"/>
      <c r="N919" s="45"/>
    </row>
    <row r="920" ht="22.5" customHeight="1">
      <c r="A920" s="37"/>
      <c r="B920" s="37" t="str">
        <f>'Master Schedule'!B920</f>
        <v/>
      </c>
      <c r="C920" s="39"/>
      <c r="D920" s="40" t="str">
        <f t="shared" si="1"/>
        <v>Saturday</v>
      </c>
      <c r="E920" s="41"/>
      <c r="F920" s="38"/>
      <c r="G920" s="38"/>
      <c r="H920" s="41"/>
      <c r="I920" s="38"/>
      <c r="J920" s="38"/>
      <c r="K920" s="43"/>
      <c r="L920" s="43"/>
      <c r="M920" s="44"/>
      <c r="N920" s="45"/>
    </row>
    <row r="921" ht="22.5" customHeight="1">
      <c r="A921" s="37"/>
      <c r="B921" s="37" t="str">
        <f>'Master Schedule'!B921</f>
        <v/>
      </c>
      <c r="C921" s="39"/>
      <c r="D921" s="40" t="str">
        <f t="shared" si="1"/>
        <v>Saturday</v>
      </c>
      <c r="E921" s="41"/>
      <c r="F921" s="38"/>
      <c r="G921" s="38"/>
      <c r="H921" s="41"/>
      <c r="I921" s="38"/>
      <c r="J921" s="38"/>
      <c r="K921" s="43"/>
      <c r="L921" s="43"/>
      <c r="M921" s="44"/>
      <c r="N921" s="45"/>
    </row>
    <row r="922" ht="22.5" customHeight="1">
      <c r="A922" s="37"/>
      <c r="B922" s="37" t="str">
        <f>'Master Schedule'!B922</f>
        <v/>
      </c>
      <c r="C922" s="39"/>
      <c r="D922" s="40" t="str">
        <f t="shared" si="1"/>
        <v>Saturday</v>
      </c>
      <c r="E922" s="41"/>
      <c r="F922" s="38"/>
      <c r="G922" s="38"/>
      <c r="H922" s="41"/>
      <c r="I922" s="38"/>
      <c r="J922" s="38"/>
      <c r="K922" s="43"/>
      <c r="L922" s="43"/>
      <c r="M922" s="44"/>
      <c r="N922" s="45"/>
    </row>
    <row r="923" ht="22.5" customHeight="1">
      <c r="A923" s="37"/>
      <c r="B923" s="37" t="str">
        <f>'Master Schedule'!B923</f>
        <v/>
      </c>
      <c r="C923" s="39"/>
      <c r="D923" s="40" t="str">
        <f t="shared" si="1"/>
        <v>Saturday</v>
      </c>
      <c r="E923" s="41"/>
      <c r="F923" s="38"/>
      <c r="G923" s="38"/>
      <c r="H923" s="41"/>
      <c r="I923" s="38"/>
      <c r="J923" s="38"/>
      <c r="K923" s="43"/>
      <c r="L923" s="43"/>
      <c r="M923" s="44"/>
      <c r="N923" s="45"/>
    </row>
    <row r="924" ht="22.5" customHeight="1">
      <c r="A924" s="37"/>
      <c r="B924" s="37" t="str">
        <f>'Master Schedule'!B924</f>
        <v/>
      </c>
      <c r="C924" s="39"/>
      <c r="D924" s="40" t="str">
        <f t="shared" si="1"/>
        <v>Saturday</v>
      </c>
      <c r="E924" s="41"/>
      <c r="F924" s="38"/>
      <c r="G924" s="38"/>
      <c r="H924" s="41"/>
      <c r="I924" s="38"/>
      <c r="J924" s="38"/>
      <c r="K924" s="43"/>
      <c r="L924" s="43"/>
      <c r="M924" s="44"/>
      <c r="N924" s="45"/>
    </row>
    <row r="925" ht="22.5" customHeight="1">
      <c r="A925" s="37"/>
      <c r="B925" s="37" t="str">
        <f>'Master Schedule'!B925</f>
        <v/>
      </c>
      <c r="C925" s="39"/>
      <c r="D925" s="40" t="str">
        <f t="shared" si="1"/>
        <v>Saturday</v>
      </c>
      <c r="E925" s="41"/>
      <c r="F925" s="38"/>
      <c r="G925" s="38"/>
      <c r="H925" s="41"/>
      <c r="I925" s="38"/>
      <c r="J925" s="38"/>
      <c r="K925" s="43"/>
      <c r="L925" s="43"/>
      <c r="M925" s="44"/>
      <c r="N925" s="45"/>
    </row>
    <row r="926" ht="22.5" customHeight="1">
      <c r="A926" s="37"/>
      <c r="B926" s="37" t="str">
        <f>'Master Schedule'!B926</f>
        <v/>
      </c>
      <c r="C926" s="39"/>
      <c r="D926" s="40" t="str">
        <f t="shared" si="1"/>
        <v>Saturday</v>
      </c>
      <c r="E926" s="41"/>
      <c r="F926" s="38"/>
      <c r="G926" s="38"/>
      <c r="H926" s="41"/>
      <c r="I926" s="38"/>
      <c r="J926" s="38"/>
      <c r="K926" s="43"/>
      <c r="L926" s="43"/>
      <c r="M926" s="44"/>
      <c r="N926" s="45"/>
    </row>
    <row r="927" ht="22.5" customHeight="1">
      <c r="A927" s="37"/>
      <c r="B927" s="37" t="str">
        <f>'Master Schedule'!B927</f>
        <v/>
      </c>
      <c r="C927" s="39"/>
      <c r="D927" s="40" t="str">
        <f t="shared" si="1"/>
        <v>Saturday</v>
      </c>
      <c r="E927" s="41"/>
      <c r="F927" s="38"/>
      <c r="G927" s="38"/>
      <c r="H927" s="41"/>
      <c r="I927" s="38"/>
      <c r="J927" s="38"/>
      <c r="K927" s="43"/>
      <c r="L927" s="43"/>
      <c r="M927" s="44"/>
      <c r="N927" s="45"/>
    </row>
    <row r="928" ht="22.5" customHeight="1">
      <c r="A928" s="37"/>
      <c r="B928" s="37" t="str">
        <f>'Master Schedule'!B928</f>
        <v/>
      </c>
      <c r="C928" s="39"/>
      <c r="D928" s="40" t="str">
        <f t="shared" si="1"/>
        <v>Saturday</v>
      </c>
      <c r="E928" s="41"/>
      <c r="F928" s="38"/>
      <c r="G928" s="38"/>
      <c r="H928" s="41"/>
      <c r="I928" s="38"/>
      <c r="J928" s="38"/>
      <c r="K928" s="43"/>
      <c r="L928" s="43"/>
      <c r="M928" s="44"/>
      <c r="N928" s="45"/>
    </row>
    <row r="929" ht="22.5" customHeight="1">
      <c r="A929" s="37"/>
      <c r="B929" s="37" t="str">
        <f>'Master Schedule'!B929</f>
        <v/>
      </c>
      <c r="C929" s="39"/>
      <c r="D929" s="40" t="str">
        <f t="shared" si="1"/>
        <v>Saturday</v>
      </c>
      <c r="E929" s="41"/>
      <c r="F929" s="38"/>
      <c r="G929" s="38"/>
      <c r="H929" s="41"/>
      <c r="I929" s="38"/>
      <c r="J929" s="38"/>
      <c r="K929" s="43"/>
      <c r="L929" s="43"/>
      <c r="M929" s="44"/>
      <c r="N929" s="45"/>
    </row>
    <row r="930" ht="22.5" customHeight="1">
      <c r="A930" s="37"/>
      <c r="B930" s="37" t="str">
        <f>'Master Schedule'!B930</f>
        <v/>
      </c>
      <c r="C930" s="39"/>
      <c r="D930" s="40" t="str">
        <f t="shared" si="1"/>
        <v>Saturday</v>
      </c>
      <c r="E930" s="41"/>
      <c r="F930" s="38"/>
      <c r="G930" s="38"/>
      <c r="H930" s="41"/>
      <c r="I930" s="38"/>
      <c r="J930" s="38"/>
      <c r="K930" s="43"/>
      <c r="L930" s="43"/>
      <c r="M930" s="44"/>
      <c r="N930" s="45"/>
    </row>
    <row r="931" ht="22.5" customHeight="1">
      <c r="A931" s="37"/>
      <c r="B931" s="37" t="str">
        <f>'Master Schedule'!B931</f>
        <v/>
      </c>
      <c r="C931" s="39"/>
      <c r="D931" s="40" t="str">
        <f t="shared" si="1"/>
        <v>Saturday</v>
      </c>
      <c r="E931" s="41"/>
      <c r="F931" s="38"/>
      <c r="G931" s="38"/>
      <c r="H931" s="41"/>
      <c r="I931" s="38"/>
      <c r="J931" s="38"/>
      <c r="K931" s="43"/>
      <c r="L931" s="43"/>
      <c r="M931" s="44"/>
      <c r="N931" s="45"/>
    </row>
    <row r="932" ht="22.5" customHeight="1">
      <c r="A932" s="37"/>
      <c r="B932" s="37" t="str">
        <f>'Master Schedule'!B932</f>
        <v/>
      </c>
      <c r="C932" s="39"/>
      <c r="D932" s="40" t="str">
        <f t="shared" si="1"/>
        <v>Saturday</v>
      </c>
      <c r="E932" s="41"/>
      <c r="F932" s="38"/>
      <c r="G932" s="38"/>
      <c r="H932" s="41"/>
      <c r="I932" s="38"/>
      <c r="J932" s="38"/>
      <c r="K932" s="43"/>
      <c r="L932" s="43"/>
      <c r="M932" s="44"/>
      <c r="N932" s="45"/>
    </row>
    <row r="933" ht="22.5" customHeight="1">
      <c r="A933" s="37"/>
      <c r="B933" s="37" t="str">
        <f>'Master Schedule'!B933</f>
        <v/>
      </c>
      <c r="C933" s="39"/>
      <c r="D933" s="40" t="str">
        <f t="shared" si="1"/>
        <v>Saturday</v>
      </c>
      <c r="E933" s="41"/>
      <c r="F933" s="38"/>
      <c r="G933" s="38"/>
      <c r="H933" s="41"/>
      <c r="I933" s="38"/>
      <c r="J933" s="38"/>
      <c r="K933" s="43"/>
      <c r="L933" s="43"/>
      <c r="M933" s="44"/>
      <c r="N933" s="45"/>
    </row>
    <row r="934" ht="22.5" customHeight="1">
      <c r="A934" s="37"/>
      <c r="B934" s="37" t="str">
        <f>'Master Schedule'!B934</f>
        <v/>
      </c>
      <c r="C934" s="39"/>
      <c r="D934" s="40" t="str">
        <f t="shared" si="1"/>
        <v>Saturday</v>
      </c>
      <c r="E934" s="41"/>
      <c r="F934" s="38"/>
      <c r="G934" s="38"/>
      <c r="H934" s="41"/>
      <c r="I934" s="38"/>
      <c r="J934" s="38"/>
      <c r="K934" s="43"/>
      <c r="L934" s="43"/>
      <c r="M934" s="44"/>
      <c r="N934" s="45"/>
    </row>
    <row r="935" ht="22.5" customHeight="1">
      <c r="A935" s="37"/>
      <c r="B935" s="37" t="str">
        <f>'Master Schedule'!B935</f>
        <v/>
      </c>
      <c r="C935" s="39"/>
      <c r="D935" s="40" t="str">
        <f t="shared" si="1"/>
        <v>Saturday</v>
      </c>
      <c r="E935" s="41"/>
      <c r="F935" s="38"/>
      <c r="G935" s="38"/>
      <c r="H935" s="41"/>
      <c r="I935" s="38"/>
      <c r="J935" s="38"/>
      <c r="K935" s="43"/>
      <c r="L935" s="43"/>
      <c r="M935" s="44"/>
      <c r="N935" s="45"/>
    </row>
    <row r="936" ht="22.5" customHeight="1">
      <c r="A936" s="37"/>
      <c r="B936" s="37" t="str">
        <f>'Master Schedule'!B936</f>
        <v/>
      </c>
      <c r="C936" s="39"/>
      <c r="D936" s="40" t="str">
        <f t="shared" si="1"/>
        <v>Saturday</v>
      </c>
      <c r="E936" s="41"/>
      <c r="F936" s="38"/>
      <c r="G936" s="38"/>
      <c r="H936" s="41"/>
      <c r="I936" s="38"/>
      <c r="J936" s="38"/>
      <c r="K936" s="43"/>
      <c r="L936" s="43"/>
      <c r="M936" s="44"/>
      <c r="N936" s="45"/>
    </row>
    <row r="937" ht="22.5" customHeight="1">
      <c r="A937" s="37"/>
      <c r="B937" s="37" t="str">
        <f>'Master Schedule'!B937</f>
        <v/>
      </c>
      <c r="C937" s="39"/>
      <c r="D937" s="40" t="str">
        <f t="shared" si="1"/>
        <v>Saturday</v>
      </c>
      <c r="E937" s="41"/>
      <c r="F937" s="38"/>
      <c r="G937" s="38"/>
      <c r="H937" s="41"/>
      <c r="I937" s="38"/>
      <c r="J937" s="38"/>
      <c r="K937" s="43"/>
      <c r="L937" s="43"/>
      <c r="M937" s="44"/>
      <c r="N937" s="45"/>
    </row>
    <row r="938" ht="22.5" customHeight="1">
      <c r="A938" s="37"/>
      <c r="B938" s="37" t="str">
        <f>'Master Schedule'!B938</f>
        <v/>
      </c>
      <c r="C938" s="39"/>
      <c r="D938" s="40" t="str">
        <f t="shared" si="1"/>
        <v>Saturday</v>
      </c>
      <c r="E938" s="41"/>
      <c r="F938" s="38"/>
      <c r="G938" s="38"/>
      <c r="H938" s="41"/>
      <c r="I938" s="38"/>
      <c r="J938" s="38"/>
      <c r="K938" s="43"/>
      <c r="L938" s="43"/>
      <c r="M938" s="44"/>
      <c r="N938" s="45"/>
    </row>
    <row r="939" ht="22.5" customHeight="1">
      <c r="A939" s="37"/>
      <c r="B939" s="37" t="str">
        <f>'Master Schedule'!B939</f>
        <v/>
      </c>
      <c r="C939" s="39"/>
      <c r="D939" s="40" t="str">
        <f t="shared" si="1"/>
        <v>Saturday</v>
      </c>
      <c r="E939" s="41"/>
      <c r="F939" s="38"/>
      <c r="G939" s="38"/>
      <c r="H939" s="41"/>
      <c r="I939" s="38"/>
      <c r="J939" s="38"/>
      <c r="K939" s="43"/>
      <c r="L939" s="43"/>
      <c r="M939" s="44"/>
      <c r="N939" s="45"/>
    </row>
    <row r="940" ht="22.5" customHeight="1">
      <c r="A940" s="37"/>
      <c r="B940" s="37" t="str">
        <f>'Master Schedule'!B940</f>
        <v/>
      </c>
      <c r="C940" s="39"/>
      <c r="D940" s="40" t="str">
        <f t="shared" si="1"/>
        <v>Saturday</v>
      </c>
      <c r="E940" s="41"/>
      <c r="F940" s="38"/>
      <c r="G940" s="38"/>
      <c r="H940" s="41"/>
      <c r="I940" s="38"/>
      <c r="J940" s="38"/>
      <c r="K940" s="43"/>
      <c r="L940" s="43"/>
      <c r="M940" s="44"/>
      <c r="N940" s="45"/>
    </row>
    <row r="941" ht="22.5" customHeight="1">
      <c r="A941" s="37"/>
      <c r="B941" s="37" t="str">
        <f>'Master Schedule'!B941</f>
        <v/>
      </c>
      <c r="C941" s="39"/>
      <c r="D941" s="40" t="str">
        <f t="shared" si="1"/>
        <v>Saturday</v>
      </c>
      <c r="E941" s="41"/>
      <c r="F941" s="38"/>
      <c r="G941" s="38"/>
      <c r="H941" s="41"/>
      <c r="I941" s="38"/>
      <c r="J941" s="38"/>
      <c r="K941" s="43"/>
      <c r="L941" s="43"/>
      <c r="M941" s="44"/>
      <c r="N941" s="45"/>
    </row>
    <row r="942" ht="22.5" customHeight="1">
      <c r="A942" s="37"/>
      <c r="B942" s="37" t="str">
        <f>'Master Schedule'!B942</f>
        <v/>
      </c>
      <c r="C942" s="39"/>
      <c r="D942" s="40" t="str">
        <f t="shared" si="1"/>
        <v>Saturday</v>
      </c>
      <c r="E942" s="41"/>
      <c r="F942" s="38"/>
      <c r="G942" s="38"/>
      <c r="H942" s="41"/>
      <c r="I942" s="38"/>
      <c r="J942" s="38"/>
      <c r="K942" s="43"/>
      <c r="L942" s="43"/>
      <c r="M942" s="44"/>
      <c r="N942" s="45"/>
    </row>
    <row r="943" ht="22.5" customHeight="1">
      <c r="A943" s="37"/>
      <c r="B943" s="37" t="str">
        <f>'Master Schedule'!B943</f>
        <v/>
      </c>
      <c r="C943" s="39"/>
      <c r="D943" s="40" t="str">
        <f t="shared" si="1"/>
        <v>Saturday</v>
      </c>
      <c r="E943" s="41"/>
      <c r="F943" s="38"/>
      <c r="G943" s="38"/>
      <c r="H943" s="41"/>
      <c r="I943" s="38"/>
      <c r="J943" s="38"/>
      <c r="K943" s="43"/>
      <c r="L943" s="43"/>
      <c r="M943" s="44"/>
      <c r="N943" s="45"/>
    </row>
    <row r="944" ht="22.5" customHeight="1">
      <c r="A944" s="37"/>
      <c r="B944" s="37" t="str">
        <f>'Master Schedule'!B944</f>
        <v/>
      </c>
      <c r="C944" s="39"/>
      <c r="D944" s="40" t="str">
        <f t="shared" si="1"/>
        <v>Saturday</v>
      </c>
      <c r="E944" s="41"/>
      <c r="F944" s="38"/>
      <c r="G944" s="38"/>
      <c r="H944" s="41"/>
      <c r="I944" s="38"/>
      <c r="J944" s="38"/>
      <c r="K944" s="43"/>
      <c r="L944" s="43"/>
      <c r="M944" s="44"/>
      <c r="N944" s="45"/>
    </row>
    <row r="945" ht="22.5" customHeight="1">
      <c r="A945" s="37"/>
      <c r="B945" s="37" t="str">
        <f>'Master Schedule'!B945</f>
        <v/>
      </c>
      <c r="C945" s="39"/>
      <c r="D945" s="40" t="str">
        <f t="shared" si="1"/>
        <v>Saturday</v>
      </c>
      <c r="E945" s="41"/>
      <c r="F945" s="38"/>
      <c r="G945" s="38"/>
      <c r="H945" s="41"/>
      <c r="I945" s="38"/>
      <c r="J945" s="38"/>
      <c r="K945" s="43"/>
      <c r="L945" s="43"/>
      <c r="M945" s="44"/>
      <c r="N945" s="45"/>
    </row>
    <row r="946" ht="22.5" customHeight="1">
      <c r="A946" s="37"/>
      <c r="B946" s="37" t="str">
        <f>'Master Schedule'!B946</f>
        <v/>
      </c>
      <c r="C946" s="39"/>
      <c r="D946" s="40" t="str">
        <f t="shared" si="1"/>
        <v>Saturday</v>
      </c>
      <c r="E946" s="41"/>
      <c r="F946" s="38"/>
      <c r="G946" s="38"/>
      <c r="H946" s="41"/>
      <c r="I946" s="38"/>
      <c r="J946" s="38"/>
      <c r="K946" s="43"/>
      <c r="L946" s="43"/>
      <c r="M946" s="44"/>
      <c r="N946" s="45"/>
    </row>
    <row r="947" ht="22.5" customHeight="1">
      <c r="A947" s="37"/>
      <c r="B947" s="37" t="str">
        <f>'Master Schedule'!B947</f>
        <v/>
      </c>
      <c r="C947" s="39"/>
      <c r="D947" s="40" t="str">
        <f t="shared" si="1"/>
        <v>Saturday</v>
      </c>
      <c r="E947" s="41"/>
      <c r="F947" s="38"/>
      <c r="G947" s="38"/>
      <c r="H947" s="41"/>
      <c r="I947" s="38"/>
      <c r="J947" s="38"/>
      <c r="K947" s="43"/>
      <c r="L947" s="43"/>
      <c r="M947" s="44"/>
      <c r="N947" s="45"/>
    </row>
    <row r="948" ht="22.5" customHeight="1">
      <c r="A948" s="37"/>
      <c r="B948" s="37" t="str">
        <f>'Master Schedule'!B948</f>
        <v/>
      </c>
      <c r="C948" s="39"/>
      <c r="D948" s="40" t="str">
        <f t="shared" si="1"/>
        <v>Saturday</v>
      </c>
      <c r="E948" s="41"/>
      <c r="F948" s="38"/>
      <c r="G948" s="38"/>
      <c r="H948" s="41"/>
      <c r="I948" s="38"/>
      <c r="J948" s="38"/>
      <c r="K948" s="43"/>
      <c r="L948" s="43"/>
      <c r="M948" s="44"/>
      <c r="N948" s="45"/>
    </row>
    <row r="949" ht="22.5" customHeight="1">
      <c r="A949" s="37"/>
      <c r="B949" s="37" t="str">
        <f>'Master Schedule'!B949</f>
        <v/>
      </c>
      <c r="C949" s="39"/>
      <c r="D949" s="40" t="str">
        <f t="shared" si="1"/>
        <v>Saturday</v>
      </c>
      <c r="E949" s="41"/>
      <c r="F949" s="38"/>
      <c r="G949" s="38"/>
      <c r="H949" s="41"/>
      <c r="I949" s="38"/>
      <c r="J949" s="38"/>
      <c r="K949" s="43"/>
      <c r="L949" s="43"/>
      <c r="M949" s="44"/>
      <c r="N949" s="45"/>
    </row>
    <row r="950" ht="22.5" customHeight="1">
      <c r="A950" s="37"/>
      <c r="B950" s="37" t="str">
        <f>'Master Schedule'!B950</f>
        <v/>
      </c>
      <c r="C950" s="39"/>
      <c r="D950" s="40" t="str">
        <f t="shared" si="1"/>
        <v>Saturday</v>
      </c>
      <c r="E950" s="41"/>
      <c r="F950" s="38"/>
      <c r="G950" s="38"/>
      <c r="H950" s="41"/>
      <c r="I950" s="38"/>
      <c r="J950" s="38"/>
      <c r="K950" s="43"/>
      <c r="L950" s="43"/>
      <c r="M950" s="44"/>
      <c r="N950" s="45"/>
    </row>
    <row r="951" ht="22.5" customHeight="1">
      <c r="A951" s="37"/>
      <c r="B951" s="37" t="str">
        <f>'Master Schedule'!B951</f>
        <v/>
      </c>
      <c r="C951" s="39"/>
      <c r="D951" s="40" t="str">
        <f t="shared" si="1"/>
        <v>Saturday</v>
      </c>
      <c r="E951" s="41"/>
      <c r="F951" s="38"/>
      <c r="G951" s="38"/>
      <c r="H951" s="41"/>
      <c r="I951" s="38"/>
      <c r="J951" s="38"/>
      <c r="K951" s="43"/>
      <c r="L951" s="43"/>
      <c r="M951" s="44"/>
      <c r="N951" s="45"/>
    </row>
    <row r="952" ht="22.5" customHeight="1">
      <c r="A952" s="37"/>
      <c r="B952" s="37" t="str">
        <f>'Master Schedule'!B952</f>
        <v/>
      </c>
      <c r="C952" s="39"/>
      <c r="D952" s="40" t="str">
        <f t="shared" si="1"/>
        <v>Saturday</v>
      </c>
      <c r="E952" s="41"/>
      <c r="F952" s="38"/>
      <c r="G952" s="38"/>
      <c r="H952" s="41"/>
      <c r="I952" s="38"/>
      <c r="J952" s="38"/>
      <c r="K952" s="43"/>
      <c r="L952" s="43"/>
      <c r="M952" s="44"/>
      <c r="N952" s="45"/>
    </row>
    <row r="953" ht="22.5" customHeight="1">
      <c r="A953" s="37"/>
      <c r="B953" s="37" t="str">
        <f>'Master Schedule'!B953</f>
        <v/>
      </c>
      <c r="C953" s="39"/>
      <c r="D953" s="40" t="str">
        <f t="shared" si="1"/>
        <v>Saturday</v>
      </c>
      <c r="E953" s="41"/>
      <c r="F953" s="38"/>
      <c r="G953" s="38"/>
      <c r="H953" s="41"/>
      <c r="I953" s="38"/>
      <c r="J953" s="38"/>
      <c r="K953" s="43"/>
      <c r="L953" s="43"/>
      <c r="M953" s="44"/>
      <c r="N953" s="45"/>
    </row>
    <row r="954" ht="22.5" customHeight="1">
      <c r="A954" s="37"/>
      <c r="B954" s="37" t="str">
        <f>'Master Schedule'!B954</f>
        <v/>
      </c>
      <c r="C954" s="39"/>
      <c r="D954" s="40" t="str">
        <f t="shared" si="1"/>
        <v>Saturday</v>
      </c>
      <c r="E954" s="41"/>
      <c r="F954" s="38"/>
      <c r="G954" s="38"/>
      <c r="H954" s="41"/>
      <c r="I954" s="38"/>
      <c r="J954" s="38"/>
      <c r="K954" s="43"/>
      <c r="L954" s="43"/>
      <c r="M954" s="44"/>
      <c r="N954" s="45"/>
    </row>
    <row r="955" ht="22.5" customHeight="1">
      <c r="A955" s="37"/>
      <c r="B955" s="37" t="str">
        <f>'Master Schedule'!B955</f>
        <v/>
      </c>
      <c r="C955" s="39"/>
      <c r="D955" s="40" t="str">
        <f t="shared" si="1"/>
        <v>Saturday</v>
      </c>
      <c r="E955" s="41"/>
      <c r="F955" s="38"/>
      <c r="G955" s="38"/>
      <c r="H955" s="41"/>
      <c r="I955" s="38"/>
      <c r="J955" s="38"/>
      <c r="K955" s="43"/>
      <c r="L955" s="43"/>
      <c r="M955" s="44"/>
      <c r="N955" s="45"/>
    </row>
    <row r="956" ht="22.5" customHeight="1">
      <c r="A956" s="37"/>
      <c r="B956" s="37" t="str">
        <f>'Master Schedule'!B956</f>
        <v/>
      </c>
      <c r="C956" s="39"/>
      <c r="D956" s="40" t="str">
        <f t="shared" si="1"/>
        <v>Saturday</v>
      </c>
      <c r="E956" s="41"/>
      <c r="F956" s="38"/>
      <c r="G956" s="38"/>
      <c r="H956" s="41"/>
      <c r="I956" s="38"/>
      <c r="J956" s="38"/>
      <c r="K956" s="43"/>
      <c r="L956" s="43"/>
      <c r="M956" s="44"/>
      <c r="N956" s="45"/>
    </row>
    <row r="957" ht="22.5" customHeight="1">
      <c r="A957" s="37"/>
      <c r="B957" s="37" t="str">
        <f>'Master Schedule'!B957</f>
        <v/>
      </c>
      <c r="C957" s="39"/>
      <c r="D957" s="40" t="str">
        <f t="shared" si="1"/>
        <v>Saturday</v>
      </c>
      <c r="E957" s="41"/>
      <c r="F957" s="38"/>
      <c r="G957" s="38"/>
      <c r="H957" s="41"/>
      <c r="I957" s="38"/>
      <c r="J957" s="38"/>
      <c r="K957" s="43"/>
      <c r="L957" s="43"/>
      <c r="M957" s="44"/>
      <c r="N957" s="45"/>
    </row>
    <row r="958" ht="22.5" customHeight="1">
      <c r="A958" s="37"/>
      <c r="B958" s="37" t="str">
        <f>'Master Schedule'!B958</f>
        <v/>
      </c>
      <c r="C958" s="39"/>
      <c r="D958" s="40" t="str">
        <f t="shared" si="1"/>
        <v>Saturday</v>
      </c>
      <c r="E958" s="41"/>
      <c r="F958" s="38"/>
      <c r="G958" s="38"/>
      <c r="H958" s="41"/>
      <c r="I958" s="38"/>
      <c r="J958" s="38"/>
      <c r="K958" s="43"/>
      <c r="L958" s="43"/>
      <c r="M958" s="44"/>
      <c r="N958" s="45"/>
    </row>
    <row r="959" ht="22.5" customHeight="1">
      <c r="A959" s="37"/>
      <c r="B959" s="37" t="str">
        <f>'Master Schedule'!B959</f>
        <v/>
      </c>
      <c r="C959" s="39"/>
      <c r="D959" s="40" t="str">
        <f t="shared" si="1"/>
        <v>Saturday</v>
      </c>
      <c r="E959" s="41"/>
      <c r="F959" s="38"/>
      <c r="G959" s="38"/>
      <c r="H959" s="41"/>
      <c r="I959" s="38"/>
      <c r="J959" s="38"/>
      <c r="K959" s="43"/>
      <c r="L959" s="43"/>
      <c r="M959" s="44"/>
      <c r="N959" s="45"/>
    </row>
    <row r="960" ht="22.5" customHeight="1">
      <c r="A960" s="37"/>
      <c r="B960" s="37" t="str">
        <f>'Master Schedule'!B960</f>
        <v/>
      </c>
      <c r="C960" s="39"/>
      <c r="D960" s="40" t="str">
        <f t="shared" si="1"/>
        <v>Saturday</v>
      </c>
      <c r="E960" s="41"/>
      <c r="F960" s="38"/>
      <c r="G960" s="38"/>
      <c r="H960" s="41"/>
      <c r="I960" s="38"/>
      <c r="J960" s="38"/>
      <c r="K960" s="43"/>
      <c r="L960" s="43"/>
      <c r="M960" s="44"/>
      <c r="N960" s="45"/>
    </row>
    <row r="961" ht="22.5" customHeight="1">
      <c r="A961" s="37"/>
      <c r="B961" s="37" t="str">
        <f>'Master Schedule'!B961</f>
        <v/>
      </c>
      <c r="C961" s="39"/>
      <c r="D961" s="40" t="str">
        <f t="shared" si="1"/>
        <v>Saturday</v>
      </c>
      <c r="E961" s="41"/>
      <c r="F961" s="38"/>
      <c r="G961" s="38"/>
      <c r="H961" s="41"/>
      <c r="I961" s="38"/>
      <c r="J961" s="38"/>
      <c r="K961" s="43"/>
      <c r="L961" s="43"/>
      <c r="M961" s="44"/>
      <c r="N961" s="45"/>
    </row>
    <row r="962" ht="22.5" customHeight="1">
      <c r="A962" s="37"/>
      <c r="B962" s="37" t="str">
        <f>'Master Schedule'!B962</f>
        <v/>
      </c>
      <c r="C962" s="39"/>
      <c r="D962" s="40" t="str">
        <f t="shared" si="1"/>
        <v>Saturday</v>
      </c>
      <c r="E962" s="41"/>
      <c r="F962" s="38"/>
      <c r="G962" s="38"/>
      <c r="H962" s="41"/>
      <c r="I962" s="38"/>
      <c r="J962" s="38"/>
      <c r="K962" s="43"/>
      <c r="L962" s="43"/>
      <c r="M962" s="44"/>
      <c r="N962" s="45"/>
    </row>
    <row r="963" ht="22.5" customHeight="1">
      <c r="A963" s="37"/>
      <c r="B963" s="37" t="str">
        <f>'Master Schedule'!B963</f>
        <v/>
      </c>
      <c r="C963" s="39"/>
      <c r="D963" s="40" t="str">
        <f t="shared" si="1"/>
        <v>Saturday</v>
      </c>
      <c r="E963" s="41"/>
      <c r="F963" s="38"/>
      <c r="G963" s="38"/>
      <c r="H963" s="41"/>
      <c r="I963" s="38"/>
      <c r="J963" s="38"/>
      <c r="K963" s="43"/>
      <c r="L963" s="43"/>
      <c r="M963" s="44"/>
      <c r="N963" s="45"/>
    </row>
    <row r="964" ht="22.5" customHeight="1">
      <c r="A964" s="37"/>
      <c r="B964" s="37" t="str">
        <f>'Master Schedule'!B964</f>
        <v/>
      </c>
      <c r="C964" s="39"/>
      <c r="D964" s="40" t="str">
        <f t="shared" si="1"/>
        <v>Saturday</v>
      </c>
      <c r="E964" s="41"/>
      <c r="F964" s="38"/>
      <c r="G964" s="38"/>
      <c r="H964" s="41"/>
      <c r="I964" s="38"/>
      <c r="J964" s="38"/>
      <c r="K964" s="43"/>
      <c r="L964" s="43"/>
      <c r="M964" s="44"/>
      <c r="N964" s="45"/>
    </row>
    <row r="965" ht="22.5" customHeight="1">
      <c r="A965" s="37"/>
      <c r="B965" s="37" t="str">
        <f>'Master Schedule'!B965</f>
        <v/>
      </c>
      <c r="C965" s="39"/>
      <c r="D965" s="40" t="str">
        <f t="shared" si="1"/>
        <v>Saturday</v>
      </c>
      <c r="E965" s="41"/>
      <c r="F965" s="38"/>
      <c r="G965" s="38"/>
      <c r="H965" s="41"/>
      <c r="I965" s="38"/>
      <c r="J965" s="38"/>
      <c r="K965" s="43"/>
      <c r="L965" s="43"/>
      <c r="M965" s="44"/>
      <c r="N965" s="45"/>
    </row>
    <row r="966" ht="22.5" customHeight="1">
      <c r="A966" s="37"/>
      <c r="B966" s="37" t="str">
        <f>'Master Schedule'!B966</f>
        <v/>
      </c>
      <c r="C966" s="39"/>
      <c r="D966" s="40" t="str">
        <f t="shared" si="1"/>
        <v>Saturday</v>
      </c>
      <c r="E966" s="41"/>
      <c r="F966" s="38"/>
      <c r="G966" s="38"/>
      <c r="H966" s="41"/>
      <c r="I966" s="38"/>
      <c r="J966" s="38"/>
      <c r="K966" s="43"/>
      <c r="L966" s="43"/>
      <c r="M966" s="44"/>
      <c r="N966" s="45"/>
    </row>
    <row r="967" ht="22.5" customHeight="1">
      <c r="A967" s="37"/>
      <c r="B967" s="37" t="str">
        <f>'Master Schedule'!B967</f>
        <v/>
      </c>
      <c r="C967" s="39"/>
      <c r="D967" s="40" t="str">
        <f t="shared" si="1"/>
        <v>Saturday</v>
      </c>
      <c r="E967" s="41"/>
      <c r="F967" s="38"/>
      <c r="G967" s="38"/>
      <c r="H967" s="41"/>
      <c r="I967" s="38"/>
      <c r="J967" s="38"/>
      <c r="K967" s="43"/>
      <c r="L967" s="43"/>
      <c r="M967" s="44"/>
      <c r="N967" s="45"/>
    </row>
    <row r="968" ht="22.5" customHeight="1">
      <c r="A968" s="37"/>
      <c r="B968" s="37" t="str">
        <f>'Master Schedule'!B968</f>
        <v/>
      </c>
      <c r="C968" s="39"/>
      <c r="D968" s="40" t="str">
        <f t="shared" si="1"/>
        <v>Saturday</v>
      </c>
      <c r="E968" s="41"/>
      <c r="F968" s="38"/>
      <c r="G968" s="38"/>
      <c r="H968" s="41"/>
      <c r="I968" s="38"/>
      <c r="J968" s="38"/>
      <c r="K968" s="43"/>
      <c r="L968" s="43"/>
      <c r="M968" s="44"/>
      <c r="N968" s="45"/>
    </row>
    <row r="969" ht="22.5" customHeight="1">
      <c r="A969" s="37"/>
      <c r="B969" s="37" t="str">
        <f>'Master Schedule'!B969</f>
        <v/>
      </c>
      <c r="C969" s="39"/>
      <c r="D969" s="40" t="str">
        <f t="shared" si="1"/>
        <v>Saturday</v>
      </c>
      <c r="E969" s="41"/>
      <c r="F969" s="38"/>
      <c r="G969" s="38"/>
      <c r="H969" s="41"/>
      <c r="I969" s="38"/>
      <c r="J969" s="38"/>
      <c r="K969" s="43"/>
      <c r="L969" s="43"/>
      <c r="M969" s="44"/>
      <c r="N969" s="45"/>
    </row>
    <row r="970" ht="22.5" customHeight="1">
      <c r="A970" s="37"/>
      <c r="B970" s="37" t="str">
        <f>'Master Schedule'!B970</f>
        <v/>
      </c>
      <c r="C970" s="39"/>
      <c r="D970" s="40" t="str">
        <f t="shared" si="1"/>
        <v>Saturday</v>
      </c>
      <c r="E970" s="41"/>
      <c r="F970" s="38"/>
      <c r="G970" s="38"/>
      <c r="H970" s="41"/>
      <c r="I970" s="38"/>
      <c r="J970" s="38"/>
      <c r="K970" s="43"/>
      <c r="L970" s="43"/>
      <c r="M970" s="44"/>
      <c r="N970" s="45"/>
    </row>
    <row r="971" ht="22.5" customHeight="1">
      <c r="A971" s="37"/>
      <c r="B971" s="37" t="str">
        <f>'Master Schedule'!B971</f>
        <v/>
      </c>
      <c r="C971" s="39"/>
      <c r="D971" s="40" t="str">
        <f t="shared" si="1"/>
        <v>Saturday</v>
      </c>
      <c r="E971" s="41"/>
      <c r="F971" s="38"/>
      <c r="G971" s="38"/>
      <c r="H971" s="41"/>
      <c r="I971" s="38"/>
      <c r="J971" s="38"/>
      <c r="K971" s="43"/>
      <c r="L971" s="43"/>
      <c r="M971" s="44"/>
      <c r="N971" s="45"/>
    </row>
    <row r="972" ht="22.5" customHeight="1">
      <c r="A972" s="37"/>
      <c r="B972" s="37" t="str">
        <f>'Master Schedule'!B972</f>
        <v/>
      </c>
      <c r="C972" s="39"/>
      <c r="D972" s="40" t="str">
        <f t="shared" si="1"/>
        <v>Saturday</v>
      </c>
      <c r="E972" s="41"/>
      <c r="F972" s="38"/>
      <c r="G972" s="38"/>
      <c r="H972" s="41"/>
      <c r="I972" s="38"/>
      <c r="J972" s="38"/>
      <c r="K972" s="43"/>
      <c r="L972" s="43"/>
      <c r="M972" s="44"/>
      <c r="N972" s="45"/>
    </row>
    <row r="973" ht="22.5" customHeight="1">
      <c r="A973" s="37"/>
      <c r="B973" s="37" t="str">
        <f>'Master Schedule'!B973</f>
        <v/>
      </c>
      <c r="C973" s="39"/>
      <c r="D973" s="40" t="str">
        <f t="shared" si="1"/>
        <v>Saturday</v>
      </c>
      <c r="E973" s="41"/>
      <c r="F973" s="38"/>
      <c r="G973" s="38"/>
      <c r="H973" s="41"/>
      <c r="I973" s="38"/>
      <c r="J973" s="38"/>
      <c r="K973" s="43"/>
      <c r="L973" s="43"/>
      <c r="M973" s="44"/>
      <c r="N973" s="45"/>
    </row>
    <row r="974" ht="22.5" customHeight="1">
      <c r="A974" s="37"/>
      <c r="B974" s="37" t="str">
        <f>'Master Schedule'!B974</f>
        <v/>
      </c>
      <c r="C974" s="39"/>
      <c r="D974" s="40" t="str">
        <f t="shared" si="1"/>
        <v>Saturday</v>
      </c>
      <c r="E974" s="41"/>
      <c r="F974" s="38"/>
      <c r="G974" s="38"/>
      <c r="H974" s="41"/>
      <c r="I974" s="38"/>
      <c r="J974" s="38"/>
      <c r="K974" s="43"/>
      <c r="L974" s="43"/>
      <c r="M974" s="44"/>
      <c r="N974" s="45"/>
    </row>
    <row r="975" ht="22.5" customHeight="1">
      <c r="A975" s="37"/>
      <c r="B975" s="37" t="str">
        <f>'Master Schedule'!B975</f>
        <v/>
      </c>
      <c r="C975" s="39"/>
      <c r="D975" s="40" t="str">
        <f t="shared" si="1"/>
        <v>Saturday</v>
      </c>
      <c r="E975" s="41"/>
      <c r="F975" s="38"/>
      <c r="G975" s="38"/>
      <c r="H975" s="41"/>
      <c r="I975" s="38"/>
      <c r="J975" s="38"/>
      <c r="K975" s="43"/>
      <c r="L975" s="43"/>
      <c r="M975" s="44"/>
      <c r="N975" s="45"/>
    </row>
    <row r="976" ht="22.5" customHeight="1">
      <c r="A976" s="37"/>
      <c r="B976" s="37" t="str">
        <f>'Master Schedule'!B976</f>
        <v/>
      </c>
      <c r="C976" s="39"/>
      <c r="D976" s="40" t="str">
        <f t="shared" si="1"/>
        <v>Saturday</v>
      </c>
      <c r="E976" s="41"/>
      <c r="F976" s="38"/>
      <c r="G976" s="38"/>
      <c r="H976" s="41"/>
      <c r="I976" s="38"/>
      <c r="J976" s="38"/>
      <c r="K976" s="43"/>
      <c r="L976" s="43"/>
      <c r="M976" s="44"/>
      <c r="N976" s="45"/>
    </row>
    <row r="977" ht="22.5" customHeight="1">
      <c r="A977" s="37"/>
      <c r="B977" s="37" t="str">
        <f>'Master Schedule'!B977</f>
        <v/>
      </c>
      <c r="C977" s="39"/>
      <c r="D977" s="40" t="str">
        <f t="shared" si="1"/>
        <v>Saturday</v>
      </c>
      <c r="E977" s="41"/>
      <c r="F977" s="38"/>
      <c r="G977" s="38"/>
      <c r="H977" s="41"/>
      <c r="I977" s="38"/>
      <c r="J977" s="38"/>
      <c r="K977" s="43"/>
      <c r="L977" s="43"/>
      <c r="M977" s="44"/>
      <c r="N977" s="45"/>
    </row>
    <row r="978" ht="22.5" customHeight="1">
      <c r="A978" s="37"/>
      <c r="B978" s="37" t="str">
        <f>'Master Schedule'!B978</f>
        <v/>
      </c>
      <c r="C978" s="39"/>
      <c r="D978" s="40" t="str">
        <f t="shared" si="1"/>
        <v>Saturday</v>
      </c>
      <c r="E978" s="41"/>
      <c r="F978" s="38"/>
      <c r="G978" s="38"/>
      <c r="H978" s="41"/>
      <c r="I978" s="38"/>
      <c r="J978" s="38"/>
      <c r="K978" s="43"/>
      <c r="L978" s="43"/>
      <c r="M978" s="44"/>
      <c r="N978" s="45"/>
    </row>
    <row r="979" ht="22.5" customHeight="1">
      <c r="A979" s="37"/>
      <c r="B979" s="37" t="str">
        <f>'Master Schedule'!B979</f>
        <v/>
      </c>
      <c r="C979" s="39"/>
      <c r="D979" s="40" t="str">
        <f t="shared" si="1"/>
        <v>Saturday</v>
      </c>
      <c r="E979" s="41"/>
      <c r="F979" s="38"/>
      <c r="G979" s="38"/>
      <c r="H979" s="41"/>
      <c r="I979" s="38"/>
      <c r="J979" s="38"/>
      <c r="K979" s="43"/>
      <c r="L979" s="43"/>
      <c r="M979" s="44"/>
      <c r="N979" s="45"/>
    </row>
    <row r="980" ht="22.5" customHeight="1">
      <c r="A980" s="37"/>
      <c r="B980" s="37" t="str">
        <f>'Master Schedule'!B980</f>
        <v/>
      </c>
      <c r="C980" s="39"/>
      <c r="D980" s="40" t="str">
        <f t="shared" si="1"/>
        <v>Saturday</v>
      </c>
      <c r="E980" s="41"/>
      <c r="F980" s="38"/>
      <c r="G980" s="38"/>
      <c r="H980" s="41"/>
      <c r="I980" s="38"/>
      <c r="J980" s="38"/>
      <c r="K980" s="43"/>
      <c r="L980" s="43"/>
      <c r="M980" s="44"/>
      <c r="N980" s="45"/>
    </row>
    <row r="981" ht="22.5" customHeight="1">
      <c r="A981" s="37"/>
      <c r="B981" s="37" t="str">
        <f>'Master Schedule'!B981</f>
        <v/>
      </c>
      <c r="C981" s="39"/>
      <c r="D981" s="40" t="str">
        <f t="shared" si="1"/>
        <v>Saturday</v>
      </c>
      <c r="E981" s="41"/>
      <c r="F981" s="38"/>
      <c r="G981" s="38"/>
      <c r="H981" s="41"/>
      <c r="I981" s="38"/>
      <c r="J981" s="38"/>
      <c r="K981" s="43"/>
      <c r="L981" s="43"/>
      <c r="M981" s="44"/>
      <c r="N981" s="45"/>
    </row>
    <row r="982" ht="22.5" customHeight="1">
      <c r="A982" s="37"/>
      <c r="B982" s="37" t="str">
        <f>'Master Schedule'!B982</f>
        <v/>
      </c>
      <c r="C982" s="39"/>
      <c r="D982" s="40" t="str">
        <f t="shared" si="1"/>
        <v>Saturday</v>
      </c>
      <c r="E982" s="41"/>
      <c r="F982" s="38"/>
      <c r="G982" s="38"/>
      <c r="H982" s="41"/>
      <c r="I982" s="38"/>
      <c r="J982" s="38"/>
      <c r="K982" s="43"/>
      <c r="L982" s="43"/>
      <c r="M982" s="44"/>
      <c r="N982" s="45"/>
    </row>
    <row r="983" ht="22.5" customHeight="1">
      <c r="A983" s="37"/>
      <c r="B983" s="37" t="str">
        <f>'Master Schedule'!B983</f>
        <v/>
      </c>
      <c r="C983" s="39"/>
      <c r="D983" s="40" t="str">
        <f t="shared" si="1"/>
        <v>Saturday</v>
      </c>
      <c r="E983" s="41"/>
      <c r="F983" s="38"/>
      <c r="G983" s="38"/>
      <c r="H983" s="41"/>
      <c r="I983" s="38"/>
      <c r="J983" s="38"/>
      <c r="K983" s="43"/>
      <c r="L983" s="43"/>
      <c r="M983" s="44"/>
      <c r="N983" s="45"/>
    </row>
    <row r="984" ht="22.5" customHeight="1">
      <c r="A984" s="37"/>
      <c r="B984" s="37" t="str">
        <f>'Master Schedule'!B984</f>
        <v/>
      </c>
      <c r="C984" s="39"/>
      <c r="D984" s="40" t="str">
        <f t="shared" si="1"/>
        <v>Saturday</v>
      </c>
      <c r="E984" s="41"/>
      <c r="F984" s="38"/>
      <c r="G984" s="38"/>
      <c r="H984" s="41"/>
      <c r="I984" s="38"/>
      <c r="J984" s="38"/>
      <c r="K984" s="43"/>
      <c r="L984" s="43"/>
      <c r="M984" s="44"/>
      <c r="N984" s="45"/>
    </row>
    <row r="985" ht="22.5" customHeight="1">
      <c r="A985" s="37"/>
      <c r="B985" s="37" t="str">
        <f>'Master Schedule'!B985</f>
        <v/>
      </c>
      <c r="C985" s="39"/>
      <c r="D985" s="40" t="str">
        <f t="shared" si="1"/>
        <v>Saturday</v>
      </c>
      <c r="E985" s="41"/>
      <c r="F985" s="38"/>
      <c r="G985" s="38"/>
      <c r="H985" s="41"/>
      <c r="I985" s="38"/>
      <c r="J985" s="38"/>
      <c r="K985" s="43"/>
      <c r="L985" s="43"/>
      <c r="M985" s="44"/>
      <c r="N985" s="45"/>
    </row>
    <row r="986" ht="22.5" customHeight="1">
      <c r="A986" s="37"/>
      <c r="B986" s="37" t="str">
        <f>'Master Schedule'!B986</f>
        <v/>
      </c>
      <c r="C986" s="39"/>
      <c r="D986" s="40" t="str">
        <f t="shared" si="1"/>
        <v>Saturday</v>
      </c>
      <c r="E986" s="41"/>
      <c r="F986" s="38"/>
      <c r="G986" s="38"/>
      <c r="H986" s="41"/>
      <c r="I986" s="38"/>
      <c r="J986" s="38"/>
      <c r="K986" s="43"/>
      <c r="L986" s="43"/>
      <c r="M986" s="44"/>
      <c r="N986" s="45"/>
    </row>
    <row r="987" ht="22.5" customHeight="1">
      <c r="A987" s="37"/>
      <c r="B987" s="37" t="str">
        <f>'Master Schedule'!B987</f>
        <v/>
      </c>
      <c r="C987" s="39"/>
      <c r="D987" s="40" t="str">
        <f t="shared" si="1"/>
        <v>Saturday</v>
      </c>
      <c r="E987" s="41"/>
      <c r="F987" s="38"/>
      <c r="G987" s="38"/>
      <c r="H987" s="41"/>
      <c r="I987" s="38"/>
      <c r="J987" s="38"/>
      <c r="K987" s="43"/>
      <c r="L987" s="43"/>
      <c r="M987" s="44"/>
      <c r="N987" s="45"/>
    </row>
    <row r="988" ht="22.5" customHeight="1">
      <c r="A988" s="37"/>
      <c r="B988" s="37" t="str">
        <f>'Master Schedule'!B988</f>
        <v/>
      </c>
      <c r="C988" s="39"/>
      <c r="D988" s="40" t="str">
        <f t="shared" si="1"/>
        <v>Saturday</v>
      </c>
      <c r="E988" s="41"/>
      <c r="F988" s="38"/>
      <c r="G988" s="38"/>
      <c r="H988" s="41"/>
      <c r="I988" s="38"/>
      <c r="J988" s="38"/>
      <c r="K988" s="43"/>
      <c r="L988" s="43"/>
      <c r="M988" s="44"/>
      <c r="N988" s="45"/>
    </row>
    <row r="989" ht="22.5" customHeight="1">
      <c r="A989" s="37"/>
      <c r="B989" s="37" t="str">
        <f>'Master Schedule'!B989</f>
        <v/>
      </c>
      <c r="C989" s="39"/>
      <c r="D989" s="40" t="str">
        <f t="shared" si="1"/>
        <v>Saturday</v>
      </c>
      <c r="E989" s="41"/>
      <c r="F989" s="38"/>
      <c r="G989" s="38"/>
      <c r="H989" s="41"/>
      <c r="I989" s="38"/>
      <c r="J989" s="38"/>
      <c r="K989" s="43"/>
      <c r="L989" s="43"/>
      <c r="M989" s="44"/>
      <c r="N989" s="45"/>
    </row>
    <row r="990" ht="22.5" customHeight="1">
      <c r="A990" s="37"/>
      <c r="B990" s="37" t="str">
        <f>'Master Schedule'!B990</f>
        <v/>
      </c>
      <c r="C990" s="39"/>
      <c r="D990" s="40" t="str">
        <f t="shared" si="1"/>
        <v>Saturday</v>
      </c>
      <c r="E990" s="41"/>
      <c r="F990" s="38"/>
      <c r="G990" s="38"/>
      <c r="H990" s="41"/>
      <c r="I990" s="38"/>
      <c r="J990" s="38"/>
      <c r="K990" s="43"/>
      <c r="L990" s="43"/>
      <c r="M990" s="44"/>
      <c r="N990" s="45"/>
    </row>
    <row r="991" ht="22.5" customHeight="1">
      <c r="A991" s="37"/>
      <c r="B991" s="37" t="str">
        <f>'Master Schedule'!B991</f>
        <v/>
      </c>
      <c r="C991" s="39"/>
      <c r="D991" s="40" t="str">
        <f t="shared" si="1"/>
        <v>Saturday</v>
      </c>
      <c r="E991" s="41"/>
      <c r="F991" s="38"/>
      <c r="G991" s="38"/>
      <c r="H991" s="41"/>
      <c r="I991" s="38"/>
      <c r="J991" s="38"/>
      <c r="K991" s="43"/>
      <c r="L991" s="43"/>
      <c r="M991" s="44"/>
      <c r="N991" s="45"/>
    </row>
    <row r="992" ht="22.5" customHeight="1">
      <c r="A992" s="37"/>
      <c r="B992" s="37" t="str">
        <f>'Master Schedule'!B992</f>
        <v/>
      </c>
      <c r="C992" s="39"/>
      <c r="D992" s="40" t="str">
        <f t="shared" si="1"/>
        <v>Saturday</v>
      </c>
      <c r="E992" s="41"/>
      <c r="F992" s="38"/>
      <c r="G992" s="38"/>
      <c r="H992" s="41"/>
      <c r="I992" s="38"/>
      <c r="J992" s="38"/>
      <c r="K992" s="43"/>
      <c r="L992" s="43"/>
      <c r="M992" s="44"/>
      <c r="N992" s="45"/>
    </row>
    <row r="993" ht="22.5" customHeight="1">
      <c r="A993" s="37"/>
      <c r="B993" s="37" t="str">
        <f>'Master Schedule'!B993</f>
        <v/>
      </c>
      <c r="C993" s="39"/>
      <c r="D993" s="40" t="str">
        <f t="shared" si="1"/>
        <v>Saturday</v>
      </c>
      <c r="E993" s="41"/>
      <c r="F993" s="38"/>
      <c r="G993" s="38"/>
      <c r="H993" s="41"/>
      <c r="I993" s="38"/>
      <c r="J993" s="38"/>
      <c r="K993" s="43"/>
      <c r="L993" s="43"/>
      <c r="M993" s="44"/>
      <c r="N993" s="45"/>
    </row>
    <row r="994" ht="22.5" customHeight="1">
      <c r="A994" s="37"/>
      <c r="B994" s="37" t="str">
        <f>'Master Schedule'!B994</f>
        <v/>
      </c>
      <c r="C994" s="39"/>
      <c r="D994" s="40" t="str">
        <f t="shared" si="1"/>
        <v>Saturday</v>
      </c>
      <c r="E994" s="41"/>
      <c r="F994" s="38"/>
      <c r="G994" s="38"/>
      <c r="H994" s="41"/>
      <c r="I994" s="38"/>
      <c r="J994" s="38"/>
      <c r="K994" s="43"/>
      <c r="L994" s="43"/>
      <c r="M994" s="44"/>
      <c r="N994" s="45"/>
    </row>
    <row r="995" ht="22.5" customHeight="1">
      <c r="A995" s="37"/>
      <c r="B995" s="37" t="str">
        <f>'Master Schedule'!B995</f>
        <v/>
      </c>
      <c r="C995" s="39"/>
      <c r="D995" s="40" t="str">
        <f t="shared" si="1"/>
        <v>Saturday</v>
      </c>
      <c r="E995" s="41"/>
      <c r="F995" s="38"/>
      <c r="G995" s="38"/>
      <c r="H995" s="41"/>
      <c r="I995" s="38"/>
      <c r="J995" s="38"/>
      <c r="K995" s="43"/>
      <c r="L995" s="43"/>
      <c r="M995" s="44"/>
      <c r="N995" s="45"/>
    </row>
    <row r="996" ht="22.5" customHeight="1">
      <c r="A996" s="37"/>
      <c r="B996" s="37" t="str">
        <f>'Master Schedule'!B996</f>
        <v/>
      </c>
      <c r="C996" s="39"/>
      <c r="D996" s="40" t="str">
        <f t="shared" si="1"/>
        <v>Saturday</v>
      </c>
      <c r="E996" s="41"/>
      <c r="F996" s="38"/>
      <c r="G996" s="38"/>
      <c r="H996" s="41"/>
      <c r="I996" s="38"/>
      <c r="J996" s="38"/>
      <c r="K996" s="43"/>
      <c r="L996" s="43"/>
      <c r="M996" s="44"/>
      <c r="N996" s="45"/>
    </row>
    <row r="997" ht="22.5" customHeight="1">
      <c r="A997" s="37"/>
      <c r="B997" s="37" t="str">
        <f>'Master Schedule'!B997</f>
        <v/>
      </c>
      <c r="C997" s="39"/>
      <c r="D997" s="40" t="str">
        <f t="shared" si="1"/>
        <v>Saturday</v>
      </c>
      <c r="E997" s="41"/>
      <c r="F997" s="38"/>
      <c r="G997" s="38"/>
      <c r="H997" s="41"/>
      <c r="I997" s="38"/>
      <c r="J997" s="38"/>
      <c r="K997" s="43"/>
      <c r="L997" s="43"/>
      <c r="M997" s="44"/>
      <c r="N997" s="45"/>
    </row>
    <row r="998" ht="22.5" customHeight="1">
      <c r="A998" s="37"/>
      <c r="B998" s="37" t="str">
        <f>'Master Schedule'!B998</f>
        <v/>
      </c>
      <c r="C998" s="39"/>
      <c r="D998" s="40" t="str">
        <f t="shared" si="1"/>
        <v>Saturday</v>
      </c>
      <c r="E998" s="41"/>
      <c r="F998" s="38"/>
      <c r="G998" s="38"/>
      <c r="H998" s="41"/>
      <c r="I998" s="38"/>
      <c r="J998" s="38"/>
      <c r="K998" s="43"/>
      <c r="L998" s="43"/>
      <c r="M998" s="44"/>
      <c r="N998" s="45"/>
    </row>
    <row r="999" ht="22.5" customHeight="1">
      <c r="A999" s="37"/>
      <c r="B999" s="37" t="str">
        <f>'Master Schedule'!B999</f>
        <v/>
      </c>
      <c r="C999" s="39"/>
      <c r="D999" s="40" t="str">
        <f t="shared" si="1"/>
        <v>Saturday</v>
      </c>
      <c r="E999" s="41"/>
      <c r="F999" s="38"/>
      <c r="G999" s="38"/>
      <c r="H999" s="41"/>
      <c r="I999" s="38"/>
      <c r="J999" s="38"/>
      <c r="K999" s="43"/>
      <c r="L999" s="43"/>
      <c r="M999" s="44"/>
      <c r="N999" s="45"/>
    </row>
    <row r="1000" ht="22.5" customHeight="1">
      <c r="A1000" s="37"/>
      <c r="B1000" s="37" t="str">
        <f>'Master Schedule'!B1000</f>
        <v/>
      </c>
      <c r="C1000" s="39"/>
      <c r="D1000" s="40" t="str">
        <f t="shared" si="1"/>
        <v>Saturday</v>
      </c>
      <c r="E1000" s="41"/>
      <c r="F1000" s="38"/>
      <c r="G1000" s="38"/>
      <c r="H1000" s="41"/>
      <c r="I1000" s="38"/>
      <c r="J1000" s="38"/>
      <c r="K1000" s="43"/>
      <c r="L1000" s="43"/>
      <c r="M1000" s="44"/>
      <c r="N1000" s="45"/>
    </row>
  </sheetData>
  <dataValidations>
    <dataValidation type="list" allowBlank="1" sqref="H2:H1000">
      <formula1>"Home,Away,TBD"</formula1>
    </dataValidation>
    <dataValidation type="list" allowBlank="1" sqref="E2:E1000">
      <formula1>"MIH"</formula1>
    </dataValidation>
    <dataValidation type="list" allowBlank="1" sqref="M2:N305 M307:N610 M612:N915">
      <formula1>"✅,⌛️,❌"</formula1>
    </dataValidation>
    <dataValidation type="custom" allowBlank="1" showDropDown="1" sqref="C2:C1000">
      <formula1>OR(NOT(ISERROR(DATEVALUE(C2))), AND(ISNUMBER(C2), LEFT(CELL("format", C2))="D"))</formula1>
    </dataValidation>
    <dataValidation type="list" allowBlank="1" sqref="O2:O305 O307:O610 O612:O915">
      <formula1>"✅,⌛️,❌"</formula1>
    </dataValidation>
    <dataValidation type="list" allowBlank="1" sqref="K2:L1000">
      <formula1>"✅,⌛️,❌"</formula1>
    </dataValidation>
  </dataValidations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0"/>
    <col customWidth="1" min="2" max="2" width="20.25"/>
    <col customWidth="1" min="3" max="3" width="33.63"/>
    <col customWidth="1" min="4" max="4" width="23.38"/>
    <col customWidth="1" min="5" max="5" width="18.0"/>
    <col customWidth="1" min="6" max="6" width="20.25"/>
    <col customWidth="1" min="7" max="7" width="19.63"/>
    <col customWidth="1" min="8" max="8" width="21.75"/>
    <col customWidth="1" min="9" max="9" width="16.25"/>
    <col customWidth="1" min="11" max="11" width="18.5"/>
    <col customWidth="1" min="12" max="14" width="15.63"/>
    <col customWidth="1" min="15" max="15" width="15.38"/>
  </cols>
  <sheetData>
    <row r="1" ht="22.5" customHeight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 t="s">
        <v>5</v>
      </c>
      <c r="G1" s="2" t="s">
        <v>6</v>
      </c>
      <c r="H1" s="2" t="s">
        <v>7</v>
      </c>
      <c r="I1" s="4" t="s">
        <v>8</v>
      </c>
      <c r="J1" s="5" t="s">
        <v>11</v>
      </c>
      <c r="K1" s="23" t="s">
        <v>12</v>
      </c>
      <c r="L1" s="23" t="s">
        <v>13</v>
      </c>
      <c r="M1" s="23" t="s">
        <v>14</v>
      </c>
      <c r="N1" s="47" t="s">
        <v>15</v>
      </c>
      <c r="O1" s="58" t="s">
        <v>17</v>
      </c>
      <c r="P1" s="25" t="s">
        <v>9</v>
      </c>
    </row>
    <row r="2" ht="22.5" customHeight="1">
      <c r="A2" s="6">
        <v>1.0</v>
      </c>
      <c r="B2" s="6" t="str">
        <f>'Master Schedule'!B2</f>
        <v/>
      </c>
      <c r="C2" s="7">
        <v>46235.0</v>
      </c>
      <c r="D2" s="8" t="str">
        <f t="shared" ref="D2:D1000" si="1">text(C2,"dddd")</f>
        <v>Saturday</v>
      </c>
      <c r="E2" s="31"/>
      <c r="F2" s="11"/>
      <c r="G2" s="11"/>
      <c r="H2" s="31"/>
      <c r="I2" s="11"/>
      <c r="J2" s="22"/>
      <c r="K2" s="53"/>
      <c r="L2" s="53"/>
      <c r="M2" s="53"/>
      <c r="N2" s="53"/>
      <c r="O2" s="60"/>
      <c r="P2" s="34" t="str">
        <f t="shared" ref="P2:P305" si="2">IF(G2="", "",
   IF(AND(K2="✅", L2="✅", M2="✅", N2="✅", O2="✅"), "✅ Approved",
   IF(OR(K2="❌", L2="❌", M2="❌", N2="❌", O2="❌"), "❌ Denied",
   "⌛️ Pending")))
</f>
        <v/>
      </c>
    </row>
    <row r="3" ht="22.5" customHeight="1">
      <c r="A3" s="6">
        <v>2.0</v>
      </c>
      <c r="B3" s="11" t="str">
        <f>'Master Schedule'!B3</f>
        <v/>
      </c>
      <c r="C3" s="7">
        <v>46236.0</v>
      </c>
      <c r="D3" s="8" t="str">
        <f t="shared" si="1"/>
        <v>Sunday</v>
      </c>
      <c r="E3" s="31"/>
      <c r="F3" s="11"/>
      <c r="G3" s="11"/>
      <c r="H3" s="31"/>
      <c r="I3" s="11"/>
      <c r="J3" s="22"/>
      <c r="K3" s="32"/>
      <c r="L3" s="32"/>
      <c r="M3" s="32"/>
      <c r="N3" s="32"/>
      <c r="O3" s="62"/>
      <c r="P3" s="34" t="str">
        <f t="shared" si="2"/>
        <v/>
      </c>
    </row>
    <row r="4" ht="22.5" customHeight="1">
      <c r="A4" s="6">
        <v>3.0</v>
      </c>
      <c r="B4" s="11" t="str">
        <f>'Master Schedule'!B4</f>
        <v/>
      </c>
      <c r="C4" s="7">
        <v>46237.0</v>
      </c>
      <c r="D4" s="8" t="str">
        <f t="shared" si="1"/>
        <v>Monday</v>
      </c>
      <c r="E4" s="31"/>
      <c r="F4" s="11"/>
      <c r="G4" s="11"/>
      <c r="H4" s="31"/>
      <c r="I4" s="11"/>
      <c r="J4" s="22"/>
      <c r="K4" s="35"/>
      <c r="L4" s="35"/>
      <c r="M4" s="35"/>
      <c r="N4" s="35"/>
      <c r="O4" s="62"/>
      <c r="P4" s="34" t="str">
        <f t="shared" si="2"/>
        <v/>
      </c>
    </row>
    <row r="5" ht="22.5" customHeight="1">
      <c r="A5" s="6">
        <v>4.0</v>
      </c>
      <c r="B5" s="11" t="str">
        <f>'Master Schedule'!B5</f>
        <v/>
      </c>
      <c r="C5" s="7">
        <v>46238.0</v>
      </c>
      <c r="D5" s="8" t="str">
        <f t="shared" si="1"/>
        <v>Tuesday</v>
      </c>
      <c r="E5" s="31"/>
      <c r="F5" s="11"/>
      <c r="G5" s="11"/>
      <c r="H5" s="31"/>
      <c r="I5" s="11"/>
      <c r="J5" s="22"/>
      <c r="K5" s="32"/>
      <c r="L5" s="32"/>
      <c r="M5" s="32"/>
      <c r="N5" s="32"/>
      <c r="O5" s="62"/>
      <c r="P5" s="34" t="str">
        <f t="shared" si="2"/>
        <v/>
      </c>
    </row>
    <row r="6" ht="22.5" customHeight="1">
      <c r="A6" s="6">
        <v>5.0</v>
      </c>
      <c r="B6" s="11" t="str">
        <f>'Master Schedule'!B6</f>
        <v/>
      </c>
      <c r="C6" s="7">
        <v>46239.0</v>
      </c>
      <c r="D6" s="8" t="str">
        <f t="shared" si="1"/>
        <v>Wednesday</v>
      </c>
      <c r="E6" s="31"/>
      <c r="F6" s="11"/>
      <c r="G6" s="11"/>
      <c r="H6" s="31"/>
      <c r="I6" s="11"/>
      <c r="J6" s="22"/>
      <c r="K6" s="35"/>
      <c r="L6" s="35"/>
      <c r="M6" s="35"/>
      <c r="N6" s="35"/>
      <c r="O6" s="62"/>
      <c r="P6" s="34" t="str">
        <f t="shared" si="2"/>
        <v/>
      </c>
    </row>
    <row r="7" ht="22.5" customHeight="1">
      <c r="A7" s="6">
        <v>6.0</v>
      </c>
      <c r="B7" s="11" t="str">
        <f>'Master Schedule'!B7</f>
        <v/>
      </c>
      <c r="C7" s="7">
        <v>46240.0</v>
      </c>
      <c r="D7" s="8" t="str">
        <f t="shared" si="1"/>
        <v>Thursday</v>
      </c>
      <c r="E7" s="31"/>
      <c r="F7" s="11"/>
      <c r="G7" s="11"/>
      <c r="H7" s="31"/>
      <c r="I7" s="11"/>
      <c r="J7" s="22"/>
      <c r="K7" s="32"/>
      <c r="L7" s="32"/>
      <c r="M7" s="32"/>
      <c r="N7" s="32"/>
      <c r="O7" s="62"/>
      <c r="P7" s="34" t="str">
        <f t="shared" si="2"/>
        <v/>
      </c>
    </row>
    <row r="8" ht="22.5" customHeight="1">
      <c r="A8" s="6">
        <v>7.0</v>
      </c>
      <c r="B8" s="11" t="str">
        <f>'Master Schedule'!B8</f>
        <v/>
      </c>
      <c r="C8" s="7">
        <v>46241.0</v>
      </c>
      <c r="D8" s="8" t="str">
        <f t="shared" si="1"/>
        <v>Friday</v>
      </c>
      <c r="E8" s="31"/>
      <c r="F8" s="11"/>
      <c r="G8" s="11"/>
      <c r="H8" s="31"/>
      <c r="I8" s="11"/>
      <c r="J8" s="22"/>
      <c r="K8" s="35"/>
      <c r="L8" s="35"/>
      <c r="M8" s="35"/>
      <c r="N8" s="35"/>
      <c r="O8" s="62"/>
      <c r="P8" s="34" t="str">
        <f t="shared" si="2"/>
        <v/>
      </c>
    </row>
    <row r="9" ht="22.5" customHeight="1">
      <c r="A9" s="6">
        <v>8.0</v>
      </c>
      <c r="B9" s="11" t="str">
        <f>'Master Schedule'!B9</f>
        <v/>
      </c>
      <c r="C9" s="7">
        <v>46242.0</v>
      </c>
      <c r="D9" s="8" t="str">
        <f t="shared" si="1"/>
        <v>Saturday</v>
      </c>
      <c r="E9" s="31"/>
      <c r="F9" s="11"/>
      <c r="G9" s="11"/>
      <c r="H9" s="31"/>
      <c r="I9" s="11"/>
      <c r="J9" s="22"/>
      <c r="K9" s="32"/>
      <c r="L9" s="32"/>
      <c r="M9" s="32"/>
      <c r="N9" s="32"/>
      <c r="O9" s="62"/>
      <c r="P9" s="34" t="str">
        <f t="shared" si="2"/>
        <v/>
      </c>
    </row>
    <row r="10" ht="22.5" customHeight="1">
      <c r="A10" s="6">
        <v>9.0</v>
      </c>
      <c r="B10" s="11" t="str">
        <f>'Master Schedule'!B10</f>
        <v/>
      </c>
      <c r="C10" s="7">
        <v>46243.0</v>
      </c>
      <c r="D10" s="8" t="str">
        <f t="shared" si="1"/>
        <v>Sunday</v>
      </c>
      <c r="E10" s="31"/>
      <c r="F10" s="11"/>
      <c r="G10" s="11"/>
      <c r="H10" s="31"/>
      <c r="I10" s="11"/>
      <c r="J10" s="22"/>
      <c r="K10" s="35"/>
      <c r="L10" s="35"/>
      <c r="M10" s="35"/>
      <c r="N10" s="35"/>
      <c r="O10" s="62"/>
      <c r="P10" s="34" t="str">
        <f t="shared" si="2"/>
        <v/>
      </c>
    </row>
    <row r="11" ht="22.5" customHeight="1">
      <c r="A11" s="6">
        <v>10.0</v>
      </c>
      <c r="B11" s="11" t="str">
        <f>'Master Schedule'!B11</f>
        <v/>
      </c>
      <c r="C11" s="7">
        <v>46244.0</v>
      </c>
      <c r="D11" s="8" t="str">
        <f t="shared" si="1"/>
        <v>Monday</v>
      </c>
      <c r="E11" s="31"/>
      <c r="F11" s="11"/>
      <c r="G11" s="11"/>
      <c r="H11" s="31"/>
      <c r="I11" s="11"/>
      <c r="J11" s="22"/>
      <c r="K11" s="32"/>
      <c r="L11" s="32"/>
      <c r="M11" s="32"/>
      <c r="N11" s="32"/>
      <c r="O11" s="62"/>
      <c r="P11" s="34" t="str">
        <f t="shared" si="2"/>
        <v/>
      </c>
    </row>
    <row r="12" ht="22.5" customHeight="1">
      <c r="A12" s="6">
        <v>11.0</v>
      </c>
      <c r="B12" s="11" t="str">
        <f>'Master Schedule'!B12</f>
        <v/>
      </c>
      <c r="C12" s="7">
        <v>46245.0</v>
      </c>
      <c r="D12" s="8" t="str">
        <f t="shared" si="1"/>
        <v>Tuesday</v>
      </c>
      <c r="E12" s="31"/>
      <c r="F12" s="11"/>
      <c r="G12" s="11"/>
      <c r="H12" s="31"/>
      <c r="I12" s="11"/>
      <c r="J12" s="22"/>
      <c r="K12" s="35"/>
      <c r="L12" s="35"/>
      <c r="M12" s="35"/>
      <c r="N12" s="35"/>
      <c r="O12" s="62"/>
      <c r="P12" s="34" t="str">
        <f t="shared" si="2"/>
        <v/>
      </c>
    </row>
    <row r="13" ht="22.5" customHeight="1">
      <c r="A13" s="6">
        <v>12.0</v>
      </c>
      <c r="B13" s="11" t="str">
        <f>'Master Schedule'!B13</f>
        <v/>
      </c>
      <c r="C13" s="7">
        <v>46246.0</v>
      </c>
      <c r="D13" s="8" t="str">
        <f t="shared" si="1"/>
        <v>Wednesday</v>
      </c>
      <c r="E13" s="31"/>
      <c r="F13" s="11"/>
      <c r="G13" s="11"/>
      <c r="H13" s="31"/>
      <c r="I13" s="11"/>
      <c r="J13" s="22"/>
      <c r="K13" s="32"/>
      <c r="L13" s="32"/>
      <c r="M13" s="32"/>
      <c r="N13" s="32"/>
      <c r="O13" s="62"/>
      <c r="P13" s="34" t="str">
        <f t="shared" si="2"/>
        <v/>
      </c>
    </row>
    <row r="14" ht="22.5" customHeight="1">
      <c r="A14" s="6">
        <v>13.0</v>
      </c>
      <c r="B14" s="11" t="str">
        <f>'Master Schedule'!B14</f>
        <v/>
      </c>
      <c r="C14" s="7">
        <v>46247.0</v>
      </c>
      <c r="D14" s="8" t="str">
        <f t="shared" si="1"/>
        <v>Thursday</v>
      </c>
      <c r="E14" s="31"/>
      <c r="F14" s="11"/>
      <c r="G14" s="11"/>
      <c r="H14" s="31"/>
      <c r="I14" s="11"/>
      <c r="J14" s="22"/>
      <c r="K14" s="35"/>
      <c r="L14" s="35"/>
      <c r="M14" s="35"/>
      <c r="N14" s="35"/>
      <c r="O14" s="62"/>
      <c r="P14" s="34" t="str">
        <f t="shared" si="2"/>
        <v/>
      </c>
    </row>
    <row r="15" ht="22.5" customHeight="1">
      <c r="A15" s="6">
        <v>14.0</v>
      </c>
      <c r="B15" s="11" t="str">
        <f>'Master Schedule'!B15</f>
        <v/>
      </c>
      <c r="C15" s="7">
        <v>46248.0</v>
      </c>
      <c r="D15" s="8" t="str">
        <f t="shared" si="1"/>
        <v>Friday</v>
      </c>
      <c r="E15" s="31"/>
      <c r="F15" s="11"/>
      <c r="G15" s="11"/>
      <c r="H15" s="31"/>
      <c r="I15" s="11"/>
      <c r="J15" s="22"/>
      <c r="K15" s="32"/>
      <c r="L15" s="32"/>
      <c r="M15" s="32"/>
      <c r="N15" s="32"/>
      <c r="O15" s="62"/>
      <c r="P15" s="34" t="str">
        <f t="shared" si="2"/>
        <v/>
      </c>
    </row>
    <row r="16" ht="22.5" customHeight="1">
      <c r="A16" s="6">
        <v>15.0</v>
      </c>
      <c r="B16" s="11" t="str">
        <f>'Master Schedule'!B16</f>
        <v/>
      </c>
      <c r="C16" s="7">
        <v>46249.0</v>
      </c>
      <c r="D16" s="8" t="str">
        <f t="shared" si="1"/>
        <v>Saturday</v>
      </c>
      <c r="E16" s="31"/>
      <c r="F16" s="11"/>
      <c r="G16" s="11"/>
      <c r="H16" s="31"/>
      <c r="I16" s="11"/>
      <c r="J16" s="22"/>
      <c r="K16" s="35"/>
      <c r="L16" s="35"/>
      <c r="M16" s="35"/>
      <c r="N16" s="35"/>
      <c r="O16" s="62"/>
      <c r="P16" s="34" t="str">
        <f t="shared" si="2"/>
        <v/>
      </c>
    </row>
    <row r="17" ht="22.5" customHeight="1">
      <c r="A17" s="6">
        <v>16.0</v>
      </c>
      <c r="B17" s="11" t="str">
        <f>'Master Schedule'!B17</f>
        <v/>
      </c>
      <c r="C17" s="7">
        <v>46250.0</v>
      </c>
      <c r="D17" s="8" t="str">
        <f t="shared" si="1"/>
        <v>Sunday</v>
      </c>
      <c r="E17" s="31"/>
      <c r="F17" s="11"/>
      <c r="G17" s="11"/>
      <c r="H17" s="31"/>
      <c r="I17" s="11"/>
      <c r="J17" s="22"/>
      <c r="K17" s="32"/>
      <c r="L17" s="32"/>
      <c r="M17" s="32"/>
      <c r="N17" s="32"/>
      <c r="O17" s="62"/>
      <c r="P17" s="34" t="str">
        <f t="shared" si="2"/>
        <v/>
      </c>
    </row>
    <row r="18" ht="22.5" customHeight="1">
      <c r="A18" s="6">
        <v>17.0</v>
      </c>
      <c r="B18" s="11" t="str">
        <f>'Master Schedule'!B18</f>
        <v/>
      </c>
      <c r="C18" s="7">
        <v>46251.0</v>
      </c>
      <c r="D18" s="8" t="str">
        <f t="shared" si="1"/>
        <v>Monday</v>
      </c>
      <c r="E18" s="31"/>
      <c r="F18" s="11"/>
      <c r="G18" s="11"/>
      <c r="H18" s="31"/>
      <c r="I18" s="11"/>
      <c r="J18" s="22"/>
      <c r="K18" s="35"/>
      <c r="L18" s="35"/>
      <c r="M18" s="35"/>
      <c r="N18" s="35"/>
      <c r="O18" s="62"/>
      <c r="P18" s="34" t="str">
        <f t="shared" si="2"/>
        <v/>
      </c>
    </row>
    <row r="19" ht="22.5" customHeight="1">
      <c r="A19" s="6">
        <v>18.0</v>
      </c>
      <c r="B19" s="11" t="str">
        <f>'Master Schedule'!B19</f>
        <v/>
      </c>
      <c r="C19" s="7">
        <v>46252.0</v>
      </c>
      <c r="D19" s="8" t="str">
        <f t="shared" si="1"/>
        <v>Tuesday</v>
      </c>
      <c r="E19" s="31"/>
      <c r="F19" s="11"/>
      <c r="G19" s="11"/>
      <c r="H19" s="31"/>
      <c r="I19" s="11"/>
      <c r="J19" s="22"/>
      <c r="K19" s="32"/>
      <c r="L19" s="32"/>
      <c r="M19" s="32"/>
      <c r="N19" s="32"/>
      <c r="O19" s="62"/>
      <c r="P19" s="34" t="str">
        <f t="shared" si="2"/>
        <v/>
      </c>
    </row>
    <row r="20" ht="22.5" customHeight="1">
      <c r="A20" s="6">
        <v>19.0</v>
      </c>
      <c r="B20" s="11" t="str">
        <f>'Master Schedule'!B20</f>
        <v/>
      </c>
      <c r="C20" s="7">
        <v>46253.0</v>
      </c>
      <c r="D20" s="8" t="str">
        <f t="shared" si="1"/>
        <v>Wednesday</v>
      </c>
      <c r="E20" s="31"/>
      <c r="F20" s="11"/>
      <c r="G20" s="11"/>
      <c r="H20" s="31"/>
      <c r="I20" s="11"/>
      <c r="J20" s="22"/>
      <c r="K20" s="35"/>
      <c r="L20" s="35"/>
      <c r="M20" s="35"/>
      <c r="N20" s="35"/>
      <c r="O20" s="62"/>
      <c r="P20" s="34" t="str">
        <f t="shared" si="2"/>
        <v/>
      </c>
    </row>
    <row r="21" ht="22.5" customHeight="1">
      <c r="A21" s="6">
        <v>20.0</v>
      </c>
      <c r="B21" s="11" t="str">
        <f>'Master Schedule'!B21</f>
        <v/>
      </c>
      <c r="C21" s="7">
        <v>46254.0</v>
      </c>
      <c r="D21" s="8" t="str">
        <f t="shared" si="1"/>
        <v>Thursday</v>
      </c>
      <c r="E21" s="31"/>
      <c r="F21" s="11"/>
      <c r="G21" s="11"/>
      <c r="H21" s="31"/>
      <c r="I21" s="11"/>
      <c r="J21" s="22"/>
      <c r="K21" s="32"/>
      <c r="L21" s="32"/>
      <c r="M21" s="32"/>
      <c r="N21" s="32"/>
      <c r="O21" s="62"/>
      <c r="P21" s="34" t="str">
        <f t="shared" si="2"/>
        <v/>
      </c>
    </row>
    <row r="22" ht="22.5" customHeight="1">
      <c r="A22" s="6">
        <v>21.0</v>
      </c>
      <c r="B22" s="11" t="str">
        <f>'Master Schedule'!B22</f>
        <v/>
      </c>
      <c r="C22" s="7">
        <v>46255.0</v>
      </c>
      <c r="D22" s="8" t="str">
        <f t="shared" si="1"/>
        <v>Friday</v>
      </c>
      <c r="E22" s="31"/>
      <c r="F22" s="11"/>
      <c r="G22" s="11"/>
      <c r="H22" s="31"/>
      <c r="I22" s="11"/>
      <c r="J22" s="22"/>
      <c r="K22" s="35"/>
      <c r="L22" s="35"/>
      <c r="M22" s="35"/>
      <c r="N22" s="35"/>
      <c r="O22" s="62"/>
      <c r="P22" s="34" t="str">
        <f t="shared" si="2"/>
        <v/>
      </c>
    </row>
    <row r="23" ht="22.5" customHeight="1">
      <c r="A23" s="6">
        <v>22.0</v>
      </c>
      <c r="B23" s="11" t="str">
        <f>'Master Schedule'!B23</f>
        <v/>
      </c>
      <c r="C23" s="7">
        <v>46256.0</v>
      </c>
      <c r="D23" s="8" t="str">
        <f t="shared" si="1"/>
        <v>Saturday</v>
      </c>
      <c r="E23" s="31"/>
      <c r="F23" s="11"/>
      <c r="G23" s="11"/>
      <c r="H23" s="31"/>
      <c r="I23" s="11"/>
      <c r="J23" s="22"/>
      <c r="K23" s="32"/>
      <c r="L23" s="32"/>
      <c r="M23" s="32"/>
      <c r="N23" s="32"/>
      <c r="O23" s="62"/>
      <c r="P23" s="34" t="str">
        <f t="shared" si="2"/>
        <v/>
      </c>
    </row>
    <row r="24" ht="22.5" customHeight="1">
      <c r="A24" s="6">
        <v>23.0</v>
      </c>
      <c r="B24" s="11" t="str">
        <f>'Master Schedule'!B24</f>
        <v/>
      </c>
      <c r="C24" s="7">
        <v>46257.0</v>
      </c>
      <c r="D24" s="8" t="str">
        <f t="shared" si="1"/>
        <v>Sunday</v>
      </c>
      <c r="E24" s="31"/>
      <c r="F24" s="11"/>
      <c r="G24" s="11"/>
      <c r="H24" s="31"/>
      <c r="I24" s="11"/>
      <c r="J24" s="22"/>
      <c r="K24" s="35"/>
      <c r="L24" s="35"/>
      <c r="M24" s="35"/>
      <c r="N24" s="35"/>
      <c r="O24" s="62"/>
      <c r="P24" s="34" t="str">
        <f t="shared" si="2"/>
        <v/>
      </c>
    </row>
    <row r="25" ht="22.5" customHeight="1">
      <c r="A25" s="6">
        <v>24.0</v>
      </c>
      <c r="B25" s="11" t="str">
        <f>'Master Schedule'!B25</f>
        <v/>
      </c>
      <c r="C25" s="7">
        <v>46258.0</v>
      </c>
      <c r="D25" s="8" t="str">
        <f t="shared" si="1"/>
        <v>Monday</v>
      </c>
      <c r="E25" s="31"/>
      <c r="F25" s="11"/>
      <c r="G25" s="11"/>
      <c r="H25" s="31"/>
      <c r="I25" s="11"/>
      <c r="J25" s="22"/>
      <c r="K25" s="32"/>
      <c r="L25" s="32"/>
      <c r="M25" s="32"/>
      <c r="N25" s="32"/>
      <c r="O25" s="62"/>
      <c r="P25" s="34" t="str">
        <f t="shared" si="2"/>
        <v/>
      </c>
    </row>
    <row r="26" ht="22.5" customHeight="1">
      <c r="A26" s="6">
        <v>25.0</v>
      </c>
      <c r="B26" s="11" t="str">
        <f>'Master Schedule'!B26</f>
        <v/>
      </c>
      <c r="C26" s="7">
        <v>46259.0</v>
      </c>
      <c r="D26" s="8" t="str">
        <f t="shared" si="1"/>
        <v>Tuesday</v>
      </c>
      <c r="E26" s="31"/>
      <c r="F26" s="11"/>
      <c r="G26" s="11"/>
      <c r="H26" s="31"/>
      <c r="I26" s="11"/>
      <c r="J26" s="22"/>
      <c r="K26" s="35"/>
      <c r="L26" s="35"/>
      <c r="M26" s="35"/>
      <c r="N26" s="35"/>
      <c r="O26" s="62"/>
      <c r="P26" s="34" t="str">
        <f t="shared" si="2"/>
        <v/>
      </c>
    </row>
    <row r="27" ht="22.5" customHeight="1">
      <c r="A27" s="6">
        <v>26.0</v>
      </c>
      <c r="B27" s="11" t="str">
        <f>'Master Schedule'!B27</f>
        <v/>
      </c>
      <c r="C27" s="7">
        <v>46260.0</v>
      </c>
      <c r="D27" s="8" t="str">
        <f t="shared" si="1"/>
        <v>Wednesday</v>
      </c>
      <c r="E27" s="31"/>
      <c r="F27" s="11"/>
      <c r="G27" s="11"/>
      <c r="H27" s="31"/>
      <c r="I27" s="11"/>
      <c r="J27" s="22"/>
      <c r="K27" s="32"/>
      <c r="L27" s="32"/>
      <c r="M27" s="32"/>
      <c r="N27" s="32"/>
      <c r="O27" s="62"/>
      <c r="P27" s="34" t="str">
        <f t="shared" si="2"/>
        <v/>
      </c>
    </row>
    <row r="28" ht="22.5" customHeight="1">
      <c r="A28" s="6">
        <v>27.0</v>
      </c>
      <c r="B28" s="11" t="str">
        <f>'Master Schedule'!B28</f>
        <v/>
      </c>
      <c r="C28" s="7">
        <v>46261.0</v>
      </c>
      <c r="D28" s="8" t="str">
        <f t="shared" si="1"/>
        <v>Thursday</v>
      </c>
      <c r="E28" s="31"/>
      <c r="F28" s="11"/>
      <c r="G28" s="11"/>
      <c r="H28" s="31"/>
      <c r="I28" s="11"/>
      <c r="J28" s="22"/>
      <c r="K28" s="35"/>
      <c r="L28" s="35"/>
      <c r="M28" s="35"/>
      <c r="N28" s="35"/>
      <c r="O28" s="62"/>
      <c r="P28" s="34" t="str">
        <f t="shared" si="2"/>
        <v/>
      </c>
    </row>
    <row r="29" ht="22.5" customHeight="1">
      <c r="A29" s="6">
        <v>28.0</v>
      </c>
      <c r="B29" s="11" t="str">
        <f>'Master Schedule'!B29</f>
        <v/>
      </c>
      <c r="C29" s="7">
        <v>46262.0</v>
      </c>
      <c r="D29" s="8" t="str">
        <f t="shared" si="1"/>
        <v>Friday</v>
      </c>
      <c r="E29" s="31"/>
      <c r="F29" s="11"/>
      <c r="G29" s="11"/>
      <c r="H29" s="31"/>
      <c r="I29" s="11"/>
      <c r="J29" s="22"/>
      <c r="K29" s="32"/>
      <c r="L29" s="32"/>
      <c r="M29" s="32"/>
      <c r="N29" s="32"/>
      <c r="O29" s="62"/>
      <c r="P29" s="34" t="str">
        <f t="shared" si="2"/>
        <v/>
      </c>
    </row>
    <row r="30" ht="22.5" customHeight="1">
      <c r="A30" s="6">
        <v>29.0</v>
      </c>
      <c r="B30" s="11" t="str">
        <f>'Master Schedule'!B30</f>
        <v/>
      </c>
      <c r="C30" s="7">
        <v>46263.0</v>
      </c>
      <c r="D30" s="8" t="str">
        <f t="shared" si="1"/>
        <v>Saturday</v>
      </c>
      <c r="E30" s="31"/>
      <c r="F30" s="11"/>
      <c r="G30" s="11"/>
      <c r="H30" s="31"/>
      <c r="I30" s="11"/>
      <c r="J30" s="22"/>
      <c r="K30" s="35"/>
      <c r="L30" s="35"/>
      <c r="M30" s="35"/>
      <c r="N30" s="35"/>
      <c r="O30" s="62"/>
      <c r="P30" s="34" t="str">
        <f t="shared" si="2"/>
        <v/>
      </c>
    </row>
    <row r="31" ht="22.5" customHeight="1">
      <c r="A31" s="6">
        <v>30.0</v>
      </c>
      <c r="B31" s="11" t="str">
        <f>'Master Schedule'!B31</f>
        <v/>
      </c>
      <c r="C31" s="7">
        <v>46264.0</v>
      </c>
      <c r="D31" s="8" t="str">
        <f t="shared" si="1"/>
        <v>Sunday</v>
      </c>
      <c r="E31" s="31"/>
      <c r="F31" s="11"/>
      <c r="G31" s="11"/>
      <c r="H31" s="31"/>
      <c r="I31" s="11"/>
      <c r="J31" s="22"/>
      <c r="K31" s="32"/>
      <c r="L31" s="32"/>
      <c r="M31" s="32"/>
      <c r="N31" s="32"/>
      <c r="O31" s="62"/>
      <c r="P31" s="34" t="str">
        <f t="shared" si="2"/>
        <v/>
      </c>
    </row>
    <row r="32" ht="22.5" customHeight="1">
      <c r="A32" s="6">
        <v>31.0</v>
      </c>
      <c r="B32" s="11" t="str">
        <f>'Master Schedule'!B32</f>
        <v/>
      </c>
      <c r="C32" s="7">
        <v>46265.0</v>
      </c>
      <c r="D32" s="8" t="str">
        <f t="shared" si="1"/>
        <v>Monday</v>
      </c>
      <c r="E32" s="31"/>
      <c r="F32" s="11"/>
      <c r="G32" s="11"/>
      <c r="H32" s="31"/>
      <c r="I32" s="11"/>
      <c r="J32" s="22"/>
      <c r="K32" s="35"/>
      <c r="L32" s="35"/>
      <c r="M32" s="35"/>
      <c r="N32" s="35"/>
      <c r="O32" s="62"/>
      <c r="P32" s="34" t="str">
        <f t="shared" si="2"/>
        <v/>
      </c>
    </row>
    <row r="33" ht="22.5" customHeight="1">
      <c r="A33" s="6">
        <v>32.0</v>
      </c>
      <c r="B33" s="11" t="str">
        <f>'Master Schedule'!B33</f>
        <v/>
      </c>
      <c r="C33" s="7">
        <v>46266.0</v>
      </c>
      <c r="D33" s="8" t="str">
        <f t="shared" si="1"/>
        <v>Tuesday</v>
      </c>
      <c r="E33" s="31"/>
      <c r="F33" s="11"/>
      <c r="G33" s="11"/>
      <c r="H33" s="31"/>
      <c r="I33" s="11"/>
      <c r="J33" s="22"/>
      <c r="K33" s="32"/>
      <c r="L33" s="32"/>
      <c r="M33" s="32"/>
      <c r="N33" s="32"/>
      <c r="O33" s="62"/>
      <c r="P33" s="34" t="str">
        <f t="shared" si="2"/>
        <v/>
      </c>
    </row>
    <row r="34" ht="22.5" customHeight="1">
      <c r="A34" s="6">
        <v>33.0</v>
      </c>
      <c r="B34" s="11" t="str">
        <f>'Master Schedule'!B34</f>
        <v/>
      </c>
      <c r="C34" s="7">
        <v>46267.0</v>
      </c>
      <c r="D34" s="8" t="str">
        <f t="shared" si="1"/>
        <v>Wednesday</v>
      </c>
      <c r="E34" s="31"/>
      <c r="F34" s="11"/>
      <c r="G34" s="11"/>
      <c r="H34" s="31"/>
      <c r="I34" s="11"/>
      <c r="J34" s="22"/>
      <c r="K34" s="35"/>
      <c r="L34" s="35"/>
      <c r="M34" s="35"/>
      <c r="N34" s="35"/>
      <c r="O34" s="62"/>
      <c r="P34" s="34" t="str">
        <f t="shared" si="2"/>
        <v/>
      </c>
    </row>
    <row r="35" ht="22.5" customHeight="1">
      <c r="A35" s="6">
        <v>34.0</v>
      </c>
      <c r="B35" s="11" t="str">
        <f>'Master Schedule'!B35</f>
        <v/>
      </c>
      <c r="C35" s="7">
        <v>46268.0</v>
      </c>
      <c r="D35" s="8" t="str">
        <f t="shared" si="1"/>
        <v>Thursday</v>
      </c>
      <c r="E35" s="31"/>
      <c r="F35" s="11"/>
      <c r="G35" s="11"/>
      <c r="H35" s="31"/>
      <c r="I35" s="11"/>
      <c r="J35" s="22"/>
      <c r="K35" s="32"/>
      <c r="L35" s="32"/>
      <c r="M35" s="32"/>
      <c r="N35" s="32"/>
      <c r="O35" s="62"/>
      <c r="P35" s="34" t="str">
        <f t="shared" si="2"/>
        <v/>
      </c>
    </row>
    <row r="36" ht="22.5" customHeight="1">
      <c r="A36" s="6">
        <v>35.0</v>
      </c>
      <c r="B36" s="11" t="str">
        <f>'Master Schedule'!B36</f>
        <v/>
      </c>
      <c r="C36" s="7">
        <v>46269.0</v>
      </c>
      <c r="D36" s="8" t="str">
        <f t="shared" si="1"/>
        <v>Friday</v>
      </c>
      <c r="E36" s="31"/>
      <c r="F36" s="11"/>
      <c r="G36" s="11"/>
      <c r="H36" s="31"/>
      <c r="I36" s="11"/>
      <c r="J36" s="22"/>
      <c r="K36" s="35"/>
      <c r="L36" s="35"/>
      <c r="M36" s="35"/>
      <c r="N36" s="35"/>
      <c r="O36" s="62"/>
      <c r="P36" s="34" t="str">
        <f t="shared" si="2"/>
        <v/>
      </c>
    </row>
    <row r="37" ht="22.5" customHeight="1">
      <c r="A37" s="6">
        <v>36.0</v>
      </c>
      <c r="B37" s="11" t="str">
        <f>'Master Schedule'!B37</f>
        <v/>
      </c>
      <c r="C37" s="7">
        <v>46270.0</v>
      </c>
      <c r="D37" s="8" t="str">
        <f t="shared" si="1"/>
        <v>Saturday</v>
      </c>
      <c r="E37" s="31"/>
      <c r="F37" s="11"/>
      <c r="G37" s="11"/>
      <c r="H37" s="31"/>
      <c r="I37" s="11"/>
      <c r="J37" s="22"/>
      <c r="K37" s="32"/>
      <c r="L37" s="32"/>
      <c r="M37" s="32"/>
      <c r="N37" s="32"/>
      <c r="O37" s="62"/>
      <c r="P37" s="34" t="str">
        <f t="shared" si="2"/>
        <v/>
      </c>
    </row>
    <row r="38" ht="22.5" customHeight="1">
      <c r="A38" s="6">
        <v>37.0</v>
      </c>
      <c r="B38" s="11" t="str">
        <f>'Master Schedule'!B38</f>
        <v/>
      </c>
      <c r="C38" s="7">
        <v>46271.0</v>
      </c>
      <c r="D38" s="8" t="str">
        <f t="shared" si="1"/>
        <v>Sunday</v>
      </c>
      <c r="E38" s="31"/>
      <c r="F38" s="11"/>
      <c r="G38" s="11"/>
      <c r="H38" s="31"/>
      <c r="I38" s="11"/>
      <c r="J38" s="22"/>
      <c r="K38" s="35"/>
      <c r="L38" s="35"/>
      <c r="M38" s="35"/>
      <c r="N38" s="35"/>
      <c r="O38" s="62"/>
      <c r="P38" s="34" t="str">
        <f t="shared" si="2"/>
        <v/>
      </c>
    </row>
    <row r="39" ht="22.5" customHeight="1">
      <c r="A39" s="6">
        <v>38.0</v>
      </c>
      <c r="B39" s="11" t="str">
        <f>'Master Schedule'!B39</f>
        <v/>
      </c>
      <c r="C39" s="7">
        <v>46272.0</v>
      </c>
      <c r="D39" s="8" t="str">
        <f t="shared" si="1"/>
        <v>Monday</v>
      </c>
      <c r="E39" s="31"/>
      <c r="F39" s="11"/>
      <c r="G39" s="11"/>
      <c r="H39" s="31"/>
      <c r="I39" s="11"/>
      <c r="J39" s="22"/>
      <c r="K39" s="32"/>
      <c r="L39" s="32"/>
      <c r="M39" s="32"/>
      <c r="N39" s="32"/>
      <c r="O39" s="62"/>
      <c r="P39" s="34" t="str">
        <f t="shared" si="2"/>
        <v/>
      </c>
    </row>
    <row r="40" ht="22.5" customHeight="1">
      <c r="A40" s="6">
        <v>39.0</v>
      </c>
      <c r="B40" s="11" t="str">
        <f>'Master Schedule'!B40</f>
        <v/>
      </c>
      <c r="C40" s="7">
        <v>46273.0</v>
      </c>
      <c r="D40" s="8" t="str">
        <f t="shared" si="1"/>
        <v>Tuesday</v>
      </c>
      <c r="E40" s="31"/>
      <c r="F40" s="11"/>
      <c r="G40" s="11"/>
      <c r="H40" s="31"/>
      <c r="I40" s="11"/>
      <c r="J40" s="22"/>
      <c r="K40" s="35"/>
      <c r="L40" s="35"/>
      <c r="M40" s="35"/>
      <c r="N40" s="35"/>
      <c r="O40" s="62"/>
      <c r="P40" s="34" t="str">
        <f t="shared" si="2"/>
        <v/>
      </c>
    </row>
    <row r="41" ht="22.5" customHeight="1">
      <c r="A41" s="6">
        <v>40.0</v>
      </c>
      <c r="B41" s="11" t="str">
        <f>'Master Schedule'!B41</f>
        <v/>
      </c>
      <c r="C41" s="7">
        <v>46274.0</v>
      </c>
      <c r="D41" s="8" t="str">
        <f t="shared" si="1"/>
        <v>Wednesday</v>
      </c>
      <c r="E41" s="31"/>
      <c r="F41" s="11"/>
      <c r="G41" s="11"/>
      <c r="H41" s="31"/>
      <c r="I41" s="11"/>
      <c r="J41" s="22"/>
      <c r="K41" s="32"/>
      <c r="L41" s="32"/>
      <c r="M41" s="32"/>
      <c r="N41" s="32"/>
      <c r="O41" s="62"/>
      <c r="P41" s="34" t="str">
        <f t="shared" si="2"/>
        <v/>
      </c>
    </row>
    <row r="42" ht="22.5" customHeight="1">
      <c r="A42" s="6">
        <v>41.0</v>
      </c>
      <c r="B42" s="11" t="str">
        <f>'Master Schedule'!B42</f>
        <v/>
      </c>
      <c r="C42" s="7">
        <v>46275.0</v>
      </c>
      <c r="D42" s="8" t="str">
        <f t="shared" si="1"/>
        <v>Thursday</v>
      </c>
      <c r="E42" s="31"/>
      <c r="F42" s="11"/>
      <c r="G42" s="11"/>
      <c r="H42" s="31"/>
      <c r="I42" s="11"/>
      <c r="J42" s="22"/>
      <c r="K42" s="35"/>
      <c r="L42" s="35"/>
      <c r="M42" s="35"/>
      <c r="N42" s="35"/>
      <c r="O42" s="62"/>
      <c r="P42" s="34" t="str">
        <f t="shared" si="2"/>
        <v/>
      </c>
    </row>
    <row r="43" ht="22.5" customHeight="1">
      <c r="A43" s="6">
        <v>42.0</v>
      </c>
      <c r="B43" s="11" t="str">
        <f>'Master Schedule'!B43</f>
        <v/>
      </c>
      <c r="C43" s="7">
        <v>46276.0</v>
      </c>
      <c r="D43" s="8" t="str">
        <f t="shared" si="1"/>
        <v>Friday</v>
      </c>
      <c r="E43" s="31"/>
      <c r="F43" s="11"/>
      <c r="G43" s="11"/>
      <c r="H43" s="31"/>
      <c r="I43" s="11"/>
      <c r="J43" s="22"/>
      <c r="K43" s="32"/>
      <c r="L43" s="32"/>
      <c r="M43" s="32"/>
      <c r="N43" s="32"/>
      <c r="O43" s="62"/>
      <c r="P43" s="34" t="str">
        <f t="shared" si="2"/>
        <v/>
      </c>
    </row>
    <row r="44" ht="22.5" customHeight="1">
      <c r="A44" s="6">
        <v>43.0</v>
      </c>
      <c r="B44" s="11" t="str">
        <f>'Master Schedule'!B44</f>
        <v/>
      </c>
      <c r="C44" s="7">
        <v>46277.0</v>
      </c>
      <c r="D44" s="8" t="str">
        <f t="shared" si="1"/>
        <v>Saturday</v>
      </c>
      <c r="E44" s="31"/>
      <c r="F44" s="11"/>
      <c r="G44" s="11"/>
      <c r="H44" s="31"/>
      <c r="I44" s="11"/>
      <c r="J44" s="22"/>
      <c r="K44" s="35"/>
      <c r="L44" s="35"/>
      <c r="M44" s="35"/>
      <c r="N44" s="35"/>
      <c r="O44" s="62"/>
      <c r="P44" s="34" t="str">
        <f t="shared" si="2"/>
        <v/>
      </c>
    </row>
    <row r="45" ht="22.5" customHeight="1">
      <c r="A45" s="6">
        <v>44.0</v>
      </c>
      <c r="B45" s="11" t="str">
        <f>'Master Schedule'!B45</f>
        <v/>
      </c>
      <c r="C45" s="7">
        <v>46278.0</v>
      </c>
      <c r="D45" s="8" t="str">
        <f t="shared" si="1"/>
        <v>Sunday</v>
      </c>
      <c r="E45" s="31"/>
      <c r="F45" s="11"/>
      <c r="G45" s="11"/>
      <c r="H45" s="31"/>
      <c r="I45" s="11"/>
      <c r="J45" s="22"/>
      <c r="K45" s="32"/>
      <c r="L45" s="32"/>
      <c r="M45" s="32"/>
      <c r="N45" s="32"/>
      <c r="O45" s="62"/>
      <c r="P45" s="34" t="str">
        <f t="shared" si="2"/>
        <v/>
      </c>
    </row>
    <row r="46" ht="22.5" customHeight="1">
      <c r="A46" s="6">
        <v>45.0</v>
      </c>
      <c r="B46" s="11" t="str">
        <f>'Master Schedule'!B46</f>
        <v/>
      </c>
      <c r="C46" s="7">
        <v>46279.0</v>
      </c>
      <c r="D46" s="8" t="str">
        <f t="shared" si="1"/>
        <v>Monday</v>
      </c>
      <c r="E46" s="31"/>
      <c r="F46" s="11"/>
      <c r="G46" s="11"/>
      <c r="H46" s="31"/>
      <c r="I46" s="11"/>
      <c r="J46" s="22"/>
      <c r="K46" s="35"/>
      <c r="L46" s="35"/>
      <c r="M46" s="35"/>
      <c r="N46" s="35"/>
      <c r="O46" s="62"/>
      <c r="P46" s="34" t="str">
        <f t="shared" si="2"/>
        <v/>
      </c>
    </row>
    <row r="47" ht="22.5" customHeight="1">
      <c r="A47" s="6">
        <v>46.0</v>
      </c>
      <c r="B47" s="11" t="str">
        <f>'Master Schedule'!B47</f>
        <v/>
      </c>
      <c r="C47" s="7">
        <v>46280.0</v>
      </c>
      <c r="D47" s="8" t="str">
        <f t="shared" si="1"/>
        <v>Tuesday</v>
      </c>
      <c r="E47" s="31"/>
      <c r="F47" s="11"/>
      <c r="G47" s="11"/>
      <c r="H47" s="31"/>
      <c r="I47" s="11"/>
      <c r="J47" s="22"/>
      <c r="K47" s="32"/>
      <c r="L47" s="32"/>
      <c r="M47" s="32"/>
      <c r="N47" s="32"/>
      <c r="O47" s="62"/>
      <c r="P47" s="34" t="str">
        <f t="shared" si="2"/>
        <v/>
      </c>
    </row>
    <row r="48" ht="22.5" customHeight="1">
      <c r="A48" s="6">
        <v>47.0</v>
      </c>
      <c r="B48" s="11" t="str">
        <f>'Master Schedule'!B48</f>
        <v/>
      </c>
      <c r="C48" s="7">
        <v>46281.0</v>
      </c>
      <c r="D48" s="8" t="str">
        <f t="shared" si="1"/>
        <v>Wednesday</v>
      </c>
      <c r="E48" s="31"/>
      <c r="F48" s="11"/>
      <c r="G48" s="11"/>
      <c r="H48" s="31"/>
      <c r="I48" s="11"/>
      <c r="J48" s="22"/>
      <c r="K48" s="35"/>
      <c r="L48" s="35"/>
      <c r="M48" s="35"/>
      <c r="N48" s="35"/>
      <c r="O48" s="62"/>
      <c r="P48" s="34" t="str">
        <f t="shared" si="2"/>
        <v/>
      </c>
    </row>
    <row r="49" ht="22.5" customHeight="1">
      <c r="A49" s="6">
        <v>48.0</v>
      </c>
      <c r="B49" s="11" t="str">
        <f>'Master Schedule'!B49</f>
        <v/>
      </c>
      <c r="C49" s="7">
        <v>46282.0</v>
      </c>
      <c r="D49" s="8" t="str">
        <f t="shared" si="1"/>
        <v>Thursday</v>
      </c>
      <c r="E49" s="31"/>
      <c r="F49" s="11"/>
      <c r="G49" s="11"/>
      <c r="H49" s="31"/>
      <c r="I49" s="11"/>
      <c r="J49" s="22"/>
      <c r="K49" s="32"/>
      <c r="L49" s="32"/>
      <c r="M49" s="32"/>
      <c r="N49" s="32"/>
      <c r="O49" s="62"/>
      <c r="P49" s="34" t="str">
        <f t="shared" si="2"/>
        <v/>
      </c>
    </row>
    <row r="50" ht="22.5" customHeight="1">
      <c r="A50" s="6">
        <v>49.0</v>
      </c>
      <c r="B50" s="11" t="str">
        <f>'Master Schedule'!B50</f>
        <v/>
      </c>
      <c r="C50" s="7">
        <v>46283.0</v>
      </c>
      <c r="D50" s="8" t="str">
        <f t="shared" si="1"/>
        <v>Friday</v>
      </c>
      <c r="E50" s="31"/>
      <c r="F50" s="11"/>
      <c r="G50" s="11"/>
      <c r="H50" s="31"/>
      <c r="I50" s="11"/>
      <c r="J50" s="22"/>
      <c r="K50" s="35"/>
      <c r="L50" s="35"/>
      <c r="M50" s="35"/>
      <c r="N50" s="35"/>
      <c r="O50" s="62"/>
      <c r="P50" s="34" t="str">
        <f t="shared" si="2"/>
        <v/>
      </c>
    </row>
    <row r="51" ht="22.5" customHeight="1">
      <c r="A51" s="6">
        <v>50.0</v>
      </c>
      <c r="B51" s="11" t="str">
        <f>'Master Schedule'!B51</f>
        <v/>
      </c>
      <c r="C51" s="7">
        <v>46284.0</v>
      </c>
      <c r="D51" s="8" t="str">
        <f t="shared" si="1"/>
        <v>Saturday</v>
      </c>
      <c r="E51" s="31"/>
      <c r="F51" s="11"/>
      <c r="G51" s="11"/>
      <c r="H51" s="31"/>
      <c r="I51" s="11"/>
      <c r="J51" s="22"/>
      <c r="K51" s="32"/>
      <c r="L51" s="32"/>
      <c r="M51" s="32"/>
      <c r="N51" s="32"/>
      <c r="O51" s="62"/>
      <c r="P51" s="34" t="str">
        <f t="shared" si="2"/>
        <v/>
      </c>
    </row>
    <row r="52" ht="22.5" customHeight="1">
      <c r="A52" s="6">
        <v>51.0</v>
      </c>
      <c r="B52" s="11" t="str">
        <f>'Master Schedule'!B52</f>
        <v/>
      </c>
      <c r="C52" s="7">
        <v>46285.0</v>
      </c>
      <c r="D52" s="8" t="str">
        <f t="shared" si="1"/>
        <v>Sunday</v>
      </c>
      <c r="E52" s="31"/>
      <c r="F52" s="11"/>
      <c r="G52" s="11"/>
      <c r="H52" s="31"/>
      <c r="I52" s="11"/>
      <c r="J52" s="22"/>
      <c r="K52" s="35"/>
      <c r="L52" s="35"/>
      <c r="M52" s="35"/>
      <c r="N52" s="35"/>
      <c r="O52" s="62"/>
      <c r="P52" s="34" t="str">
        <f t="shared" si="2"/>
        <v/>
      </c>
    </row>
    <row r="53" ht="22.5" customHeight="1">
      <c r="A53" s="6">
        <v>52.0</v>
      </c>
      <c r="B53" s="11" t="str">
        <f>'Master Schedule'!B53</f>
        <v/>
      </c>
      <c r="C53" s="7">
        <v>46286.0</v>
      </c>
      <c r="D53" s="8" t="str">
        <f t="shared" si="1"/>
        <v>Monday</v>
      </c>
      <c r="E53" s="31"/>
      <c r="F53" s="11"/>
      <c r="G53" s="11"/>
      <c r="H53" s="31"/>
      <c r="I53" s="11"/>
      <c r="J53" s="22"/>
      <c r="K53" s="32"/>
      <c r="L53" s="32"/>
      <c r="M53" s="32"/>
      <c r="N53" s="32"/>
      <c r="O53" s="62"/>
      <c r="P53" s="34" t="str">
        <f t="shared" si="2"/>
        <v/>
      </c>
    </row>
    <row r="54" ht="22.5" customHeight="1">
      <c r="A54" s="6">
        <v>53.0</v>
      </c>
      <c r="B54" s="11" t="str">
        <f>'Master Schedule'!B54</f>
        <v/>
      </c>
      <c r="C54" s="7">
        <v>46287.0</v>
      </c>
      <c r="D54" s="8" t="str">
        <f t="shared" si="1"/>
        <v>Tuesday</v>
      </c>
      <c r="E54" s="31"/>
      <c r="F54" s="11"/>
      <c r="G54" s="11"/>
      <c r="H54" s="31"/>
      <c r="I54" s="11"/>
      <c r="J54" s="22"/>
      <c r="K54" s="35"/>
      <c r="L54" s="35"/>
      <c r="M54" s="35"/>
      <c r="N54" s="35"/>
      <c r="O54" s="62"/>
      <c r="P54" s="34" t="str">
        <f t="shared" si="2"/>
        <v/>
      </c>
    </row>
    <row r="55" ht="22.5" customHeight="1">
      <c r="A55" s="6">
        <v>54.0</v>
      </c>
      <c r="B55" s="11" t="str">
        <f>'Master Schedule'!B55</f>
        <v/>
      </c>
      <c r="C55" s="7">
        <v>46288.0</v>
      </c>
      <c r="D55" s="8" t="str">
        <f t="shared" si="1"/>
        <v>Wednesday</v>
      </c>
      <c r="E55" s="31"/>
      <c r="F55" s="11"/>
      <c r="G55" s="11"/>
      <c r="H55" s="31"/>
      <c r="I55" s="11"/>
      <c r="J55" s="22"/>
      <c r="K55" s="32"/>
      <c r="L55" s="32"/>
      <c r="M55" s="32"/>
      <c r="N55" s="32"/>
      <c r="O55" s="62"/>
      <c r="P55" s="34" t="str">
        <f t="shared" si="2"/>
        <v/>
      </c>
    </row>
    <row r="56" ht="22.5" customHeight="1">
      <c r="A56" s="6">
        <v>55.0</v>
      </c>
      <c r="B56" s="11" t="str">
        <f>'Master Schedule'!B56</f>
        <v/>
      </c>
      <c r="C56" s="7">
        <v>46289.0</v>
      </c>
      <c r="D56" s="8" t="str">
        <f t="shared" si="1"/>
        <v>Thursday</v>
      </c>
      <c r="E56" s="31"/>
      <c r="F56" s="11"/>
      <c r="G56" s="11"/>
      <c r="H56" s="31"/>
      <c r="I56" s="11"/>
      <c r="J56" s="22"/>
      <c r="K56" s="35"/>
      <c r="L56" s="35"/>
      <c r="M56" s="35"/>
      <c r="N56" s="35"/>
      <c r="O56" s="62"/>
      <c r="P56" s="34" t="str">
        <f t="shared" si="2"/>
        <v/>
      </c>
    </row>
    <row r="57" ht="22.5" customHeight="1">
      <c r="A57" s="6">
        <v>56.0</v>
      </c>
      <c r="B57" s="11" t="str">
        <f>'Master Schedule'!B57</f>
        <v/>
      </c>
      <c r="C57" s="7">
        <v>46290.0</v>
      </c>
      <c r="D57" s="8" t="str">
        <f t="shared" si="1"/>
        <v>Friday</v>
      </c>
      <c r="E57" s="31"/>
      <c r="F57" s="11"/>
      <c r="G57" s="11"/>
      <c r="H57" s="31"/>
      <c r="I57" s="11"/>
      <c r="J57" s="22"/>
      <c r="K57" s="32"/>
      <c r="L57" s="32"/>
      <c r="M57" s="32"/>
      <c r="N57" s="32"/>
      <c r="O57" s="62"/>
      <c r="P57" s="34" t="str">
        <f t="shared" si="2"/>
        <v/>
      </c>
    </row>
    <row r="58" ht="22.5" customHeight="1">
      <c r="A58" s="6">
        <v>57.0</v>
      </c>
      <c r="B58" s="11" t="str">
        <f>'Master Schedule'!B58</f>
        <v/>
      </c>
      <c r="C58" s="7">
        <v>46291.0</v>
      </c>
      <c r="D58" s="8" t="str">
        <f t="shared" si="1"/>
        <v>Saturday</v>
      </c>
      <c r="E58" s="31"/>
      <c r="F58" s="11"/>
      <c r="G58" s="11"/>
      <c r="H58" s="31"/>
      <c r="I58" s="11"/>
      <c r="J58" s="22"/>
      <c r="K58" s="35"/>
      <c r="L58" s="35"/>
      <c r="M58" s="35"/>
      <c r="N58" s="35"/>
      <c r="O58" s="62"/>
      <c r="P58" s="34" t="str">
        <f t="shared" si="2"/>
        <v/>
      </c>
    </row>
    <row r="59" ht="22.5" customHeight="1">
      <c r="A59" s="6">
        <v>58.0</v>
      </c>
      <c r="B59" s="11" t="str">
        <f>'Master Schedule'!B59</f>
        <v/>
      </c>
      <c r="C59" s="7">
        <v>46292.0</v>
      </c>
      <c r="D59" s="8" t="str">
        <f t="shared" si="1"/>
        <v>Sunday</v>
      </c>
      <c r="E59" s="31"/>
      <c r="F59" s="11"/>
      <c r="G59" s="11"/>
      <c r="H59" s="31"/>
      <c r="I59" s="11"/>
      <c r="J59" s="22"/>
      <c r="K59" s="32"/>
      <c r="L59" s="32"/>
      <c r="M59" s="32"/>
      <c r="N59" s="32"/>
      <c r="O59" s="62"/>
      <c r="P59" s="34" t="str">
        <f t="shared" si="2"/>
        <v/>
      </c>
    </row>
    <row r="60" ht="22.5" customHeight="1">
      <c r="A60" s="6">
        <v>59.0</v>
      </c>
      <c r="B60" s="11" t="str">
        <f>'Master Schedule'!B60</f>
        <v/>
      </c>
      <c r="C60" s="7">
        <v>46293.0</v>
      </c>
      <c r="D60" s="8" t="str">
        <f t="shared" si="1"/>
        <v>Monday</v>
      </c>
      <c r="E60" s="31"/>
      <c r="F60" s="11"/>
      <c r="G60" s="11"/>
      <c r="H60" s="31"/>
      <c r="I60" s="11"/>
      <c r="J60" s="22"/>
      <c r="K60" s="35"/>
      <c r="L60" s="35"/>
      <c r="M60" s="35"/>
      <c r="N60" s="35"/>
      <c r="O60" s="62"/>
      <c r="P60" s="34" t="str">
        <f t="shared" si="2"/>
        <v/>
      </c>
    </row>
    <row r="61" ht="22.5" customHeight="1">
      <c r="A61" s="6">
        <v>60.0</v>
      </c>
      <c r="B61" s="11" t="str">
        <f>'Master Schedule'!B61</f>
        <v/>
      </c>
      <c r="C61" s="7">
        <v>46294.0</v>
      </c>
      <c r="D61" s="8" t="str">
        <f t="shared" si="1"/>
        <v>Tuesday</v>
      </c>
      <c r="E61" s="31"/>
      <c r="F61" s="11"/>
      <c r="G61" s="11"/>
      <c r="H61" s="31"/>
      <c r="I61" s="11"/>
      <c r="J61" s="22"/>
      <c r="K61" s="32"/>
      <c r="L61" s="32"/>
      <c r="M61" s="32"/>
      <c r="N61" s="32"/>
      <c r="O61" s="62"/>
      <c r="P61" s="34" t="str">
        <f t="shared" si="2"/>
        <v/>
      </c>
    </row>
    <row r="62" ht="22.5" customHeight="1">
      <c r="A62" s="6">
        <v>61.0</v>
      </c>
      <c r="B62" s="11" t="str">
        <f>'Master Schedule'!B62</f>
        <v/>
      </c>
      <c r="C62" s="7">
        <v>46295.0</v>
      </c>
      <c r="D62" s="8" t="str">
        <f t="shared" si="1"/>
        <v>Wednesday</v>
      </c>
      <c r="E62" s="31"/>
      <c r="F62" s="11"/>
      <c r="G62" s="11"/>
      <c r="H62" s="31"/>
      <c r="I62" s="11"/>
      <c r="J62" s="22"/>
      <c r="K62" s="35"/>
      <c r="L62" s="35"/>
      <c r="M62" s="35"/>
      <c r="N62" s="35"/>
      <c r="O62" s="62"/>
      <c r="P62" s="34" t="str">
        <f t="shared" si="2"/>
        <v/>
      </c>
    </row>
    <row r="63" ht="22.5" customHeight="1">
      <c r="A63" s="6">
        <v>62.0</v>
      </c>
      <c r="B63" s="11" t="str">
        <f>'Master Schedule'!B63</f>
        <v/>
      </c>
      <c r="C63" s="7">
        <v>46296.0</v>
      </c>
      <c r="D63" s="8" t="str">
        <f t="shared" si="1"/>
        <v>Thursday</v>
      </c>
      <c r="E63" s="31"/>
      <c r="F63" s="11"/>
      <c r="G63" s="11"/>
      <c r="H63" s="31"/>
      <c r="I63" s="11"/>
      <c r="J63" s="22"/>
      <c r="K63" s="32"/>
      <c r="L63" s="32"/>
      <c r="M63" s="32"/>
      <c r="N63" s="32"/>
      <c r="O63" s="62"/>
      <c r="P63" s="34" t="str">
        <f t="shared" si="2"/>
        <v/>
      </c>
    </row>
    <row r="64" ht="22.5" customHeight="1">
      <c r="A64" s="6">
        <v>63.0</v>
      </c>
      <c r="B64" s="11" t="str">
        <f>'Master Schedule'!B64</f>
        <v/>
      </c>
      <c r="C64" s="7">
        <v>46297.0</v>
      </c>
      <c r="D64" s="8" t="str">
        <f t="shared" si="1"/>
        <v>Friday</v>
      </c>
      <c r="E64" s="31"/>
      <c r="F64" s="11"/>
      <c r="G64" s="11"/>
      <c r="H64" s="31"/>
      <c r="I64" s="11"/>
      <c r="J64" s="22"/>
      <c r="K64" s="35"/>
      <c r="L64" s="35"/>
      <c r="M64" s="35"/>
      <c r="N64" s="35"/>
      <c r="O64" s="62"/>
      <c r="P64" s="34" t="str">
        <f t="shared" si="2"/>
        <v/>
      </c>
    </row>
    <row r="65" ht="22.5" customHeight="1">
      <c r="A65" s="6">
        <v>64.0</v>
      </c>
      <c r="B65" s="11" t="str">
        <f>'Master Schedule'!B65</f>
        <v/>
      </c>
      <c r="C65" s="7">
        <v>46298.0</v>
      </c>
      <c r="D65" s="8" t="str">
        <f t="shared" si="1"/>
        <v>Saturday</v>
      </c>
      <c r="E65" s="31"/>
      <c r="F65" s="11"/>
      <c r="G65" s="11"/>
      <c r="H65" s="31"/>
      <c r="I65" s="11"/>
      <c r="J65" s="22"/>
      <c r="K65" s="32"/>
      <c r="L65" s="32"/>
      <c r="M65" s="32"/>
      <c r="N65" s="32"/>
      <c r="O65" s="62"/>
      <c r="P65" s="34" t="str">
        <f t="shared" si="2"/>
        <v/>
      </c>
    </row>
    <row r="66" ht="22.5" customHeight="1">
      <c r="A66" s="6">
        <v>65.0</v>
      </c>
      <c r="B66" s="11" t="str">
        <f>'Master Schedule'!B66</f>
        <v/>
      </c>
      <c r="C66" s="7">
        <v>46299.0</v>
      </c>
      <c r="D66" s="8" t="str">
        <f t="shared" si="1"/>
        <v>Sunday</v>
      </c>
      <c r="E66" s="31"/>
      <c r="F66" s="11"/>
      <c r="G66" s="11"/>
      <c r="H66" s="31"/>
      <c r="I66" s="11"/>
      <c r="J66" s="22"/>
      <c r="K66" s="35"/>
      <c r="L66" s="35"/>
      <c r="M66" s="35"/>
      <c r="N66" s="35"/>
      <c r="O66" s="62"/>
      <c r="P66" s="34" t="str">
        <f t="shared" si="2"/>
        <v/>
      </c>
    </row>
    <row r="67" ht="22.5" customHeight="1">
      <c r="A67" s="6">
        <v>66.0</v>
      </c>
      <c r="B67" s="11" t="str">
        <f>'Master Schedule'!B67</f>
        <v/>
      </c>
      <c r="C67" s="7">
        <v>46300.0</v>
      </c>
      <c r="D67" s="8" t="str">
        <f t="shared" si="1"/>
        <v>Monday</v>
      </c>
      <c r="E67" s="31"/>
      <c r="F67" s="11"/>
      <c r="G67" s="11"/>
      <c r="H67" s="31"/>
      <c r="I67" s="11"/>
      <c r="J67" s="22"/>
      <c r="K67" s="32"/>
      <c r="L67" s="32"/>
      <c r="M67" s="32"/>
      <c r="N67" s="32"/>
      <c r="O67" s="62"/>
      <c r="P67" s="34" t="str">
        <f t="shared" si="2"/>
        <v/>
      </c>
    </row>
    <row r="68" ht="22.5" customHeight="1">
      <c r="A68" s="6">
        <v>67.0</v>
      </c>
      <c r="B68" s="11" t="str">
        <f>'Master Schedule'!B68</f>
        <v/>
      </c>
      <c r="C68" s="7">
        <v>46301.0</v>
      </c>
      <c r="D68" s="8" t="str">
        <f t="shared" si="1"/>
        <v>Tuesday</v>
      </c>
      <c r="E68" s="31"/>
      <c r="F68" s="11"/>
      <c r="G68" s="11"/>
      <c r="H68" s="31"/>
      <c r="I68" s="11"/>
      <c r="J68" s="22"/>
      <c r="K68" s="35"/>
      <c r="L68" s="35"/>
      <c r="M68" s="35"/>
      <c r="N68" s="35"/>
      <c r="O68" s="62"/>
      <c r="P68" s="34" t="str">
        <f t="shared" si="2"/>
        <v/>
      </c>
    </row>
    <row r="69" ht="22.5" customHeight="1">
      <c r="A69" s="6">
        <v>68.0</v>
      </c>
      <c r="B69" s="11" t="str">
        <f>'Master Schedule'!B69</f>
        <v/>
      </c>
      <c r="C69" s="7">
        <v>46302.0</v>
      </c>
      <c r="D69" s="8" t="str">
        <f t="shared" si="1"/>
        <v>Wednesday</v>
      </c>
      <c r="E69" s="31"/>
      <c r="F69" s="11"/>
      <c r="G69" s="11"/>
      <c r="H69" s="31"/>
      <c r="I69" s="11"/>
      <c r="J69" s="22"/>
      <c r="K69" s="32"/>
      <c r="L69" s="32"/>
      <c r="M69" s="32"/>
      <c r="N69" s="32"/>
      <c r="O69" s="62"/>
      <c r="P69" s="34" t="str">
        <f t="shared" si="2"/>
        <v/>
      </c>
    </row>
    <row r="70" ht="22.5" customHeight="1">
      <c r="A70" s="6">
        <v>69.0</v>
      </c>
      <c r="B70" s="11" t="str">
        <f>'Master Schedule'!B70</f>
        <v/>
      </c>
      <c r="C70" s="7">
        <v>46303.0</v>
      </c>
      <c r="D70" s="8" t="str">
        <f t="shared" si="1"/>
        <v>Thursday</v>
      </c>
      <c r="E70" s="31"/>
      <c r="F70" s="11"/>
      <c r="G70" s="11"/>
      <c r="H70" s="31"/>
      <c r="I70" s="11"/>
      <c r="J70" s="22"/>
      <c r="K70" s="35"/>
      <c r="L70" s="35"/>
      <c r="M70" s="35"/>
      <c r="N70" s="35"/>
      <c r="O70" s="62"/>
      <c r="P70" s="34" t="str">
        <f t="shared" si="2"/>
        <v/>
      </c>
    </row>
    <row r="71" ht="22.5" customHeight="1">
      <c r="A71" s="6">
        <v>70.0</v>
      </c>
      <c r="B71" s="11" t="str">
        <f>'Master Schedule'!B71</f>
        <v/>
      </c>
      <c r="C71" s="7">
        <v>46304.0</v>
      </c>
      <c r="D71" s="8" t="str">
        <f t="shared" si="1"/>
        <v>Friday</v>
      </c>
      <c r="E71" s="31"/>
      <c r="F71" s="11"/>
      <c r="G71" s="11"/>
      <c r="H71" s="31"/>
      <c r="I71" s="11"/>
      <c r="J71" s="22"/>
      <c r="K71" s="32"/>
      <c r="L71" s="32"/>
      <c r="M71" s="32"/>
      <c r="N71" s="32"/>
      <c r="O71" s="62"/>
      <c r="P71" s="34" t="str">
        <f t="shared" si="2"/>
        <v/>
      </c>
    </row>
    <row r="72" ht="22.5" customHeight="1">
      <c r="A72" s="6">
        <v>71.0</v>
      </c>
      <c r="B72" s="11" t="str">
        <f>'Master Schedule'!B72</f>
        <v/>
      </c>
      <c r="C72" s="7">
        <v>46305.0</v>
      </c>
      <c r="D72" s="8" t="str">
        <f t="shared" si="1"/>
        <v>Saturday</v>
      </c>
      <c r="E72" s="31"/>
      <c r="F72" s="11"/>
      <c r="G72" s="11"/>
      <c r="H72" s="31"/>
      <c r="I72" s="11"/>
      <c r="J72" s="22"/>
      <c r="K72" s="35"/>
      <c r="L72" s="35"/>
      <c r="M72" s="35"/>
      <c r="N72" s="35"/>
      <c r="O72" s="62"/>
      <c r="P72" s="34" t="str">
        <f t="shared" si="2"/>
        <v/>
      </c>
    </row>
    <row r="73" ht="22.5" customHeight="1">
      <c r="A73" s="6">
        <v>72.0</v>
      </c>
      <c r="B73" s="11" t="str">
        <f>'Master Schedule'!B73</f>
        <v/>
      </c>
      <c r="C73" s="7">
        <v>46306.0</v>
      </c>
      <c r="D73" s="8" t="str">
        <f t="shared" si="1"/>
        <v>Sunday</v>
      </c>
      <c r="E73" s="31"/>
      <c r="F73" s="11"/>
      <c r="G73" s="11"/>
      <c r="H73" s="31"/>
      <c r="I73" s="11"/>
      <c r="J73" s="22"/>
      <c r="K73" s="32"/>
      <c r="L73" s="32"/>
      <c r="M73" s="32"/>
      <c r="N73" s="32"/>
      <c r="O73" s="62"/>
      <c r="P73" s="34" t="str">
        <f t="shared" si="2"/>
        <v/>
      </c>
    </row>
    <row r="74" ht="22.5" customHeight="1">
      <c r="A74" s="6">
        <v>73.0</v>
      </c>
      <c r="B74" s="11" t="str">
        <f>'Master Schedule'!B74</f>
        <v/>
      </c>
      <c r="C74" s="7">
        <v>46307.0</v>
      </c>
      <c r="D74" s="8" t="str">
        <f t="shared" si="1"/>
        <v>Monday</v>
      </c>
      <c r="E74" s="31"/>
      <c r="F74" s="11"/>
      <c r="G74" s="11"/>
      <c r="H74" s="31"/>
      <c r="I74" s="11"/>
      <c r="J74" s="22"/>
      <c r="K74" s="35"/>
      <c r="L74" s="35"/>
      <c r="M74" s="35"/>
      <c r="N74" s="35"/>
      <c r="O74" s="62"/>
      <c r="P74" s="34" t="str">
        <f t="shared" si="2"/>
        <v/>
      </c>
    </row>
    <row r="75" ht="22.5" customHeight="1">
      <c r="A75" s="6">
        <v>74.0</v>
      </c>
      <c r="B75" s="11" t="str">
        <f>'Master Schedule'!B75</f>
        <v/>
      </c>
      <c r="C75" s="7">
        <v>46308.0</v>
      </c>
      <c r="D75" s="8" t="str">
        <f t="shared" si="1"/>
        <v>Tuesday</v>
      </c>
      <c r="E75" s="31"/>
      <c r="F75" s="11"/>
      <c r="G75" s="11"/>
      <c r="H75" s="31"/>
      <c r="I75" s="11"/>
      <c r="J75" s="22"/>
      <c r="K75" s="32"/>
      <c r="L75" s="32"/>
      <c r="M75" s="32"/>
      <c r="N75" s="32"/>
      <c r="O75" s="62"/>
      <c r="P75" s="34" t="str">
        <f t="shared" si="2"/>
        <v/>
      </c>
    </row>
    <row r="76" ht="22.5" customHeight="1">
      <c r="A76" s="6">
        <v>75.0</v>
      </c>
      <c r="B76" s="11" t="str">
        <f>'Master Schedule'!B76</f>
        <v/>
      </c>
      <c r="C76" s="7">
        <v>46309.0</v>
      </c>
      <c r="D76" s="8" t="str">
        <f t="shared" si="1"/>
        <v>Wednesday</v>
      </c>
      <c r="E76" s="31"/>
      <c r="F76" s="11"/>
      <c r="G76" s="11"/>
      <c r="H76" s="31"/>
      <c r="I76" s="11"/>
      <c r="J76" s="22"/>
      <c r="K76" s="35"/>
      <c r="L76" s="35"/>
      <c r="M76" s="35"/>
      <c r="N76" s="35"/>
      <c r="O76" s="62"/>
      <c r="P76" s="34" t="str">
        <f t="shared" si="2"/>
        <v/>
      </c>
    </row>
    <row r="77" ht="22.5" customHeight="1">
      <c r="A77" s="6">
        <v>76.0</v>
      </c>
      <c r="B77" s="11" t="str">
        <f>'Master Schedule'!B77</f>
        <v/>
      </c>
      <c r="C77" s="7">
        <v>46310.0</v>
      </c>
      <c r="D77" s="8" t="str">
        <f t="shared" si="1"/>
        <v>Thursday</v>
      </c>
      <c r="E77" s="31"/>
      <c r="F77" s="11"/>
      <c r="G77" s="11"/>
      <c r="H77" s="31"/>
      <c r="I77" s="11"/>
      <c r="J77" s="22"/>
      <c r="K77" s="32"/>
      <c r="L77" s="32"/>
      <c r="M77" s="32"/>
      <c r="N77" s="32"/>
      <c r="O77" s="62"/>
      <c r="P77" s="34" t="str">
        <f t="shared" si="2"/>
        <v/>
      </c>
    </row>
    <row r="78" ht="22.5" customHeight="1">
      <c r="A78" s="6">
        <v>77.0</v>
      </c>
      <c r="B78" s="11" t="str">
        <f>'Master Schedule'!B78</f>
        <v/>
      </c>
      <c r="C78" s="7">
        <v>46311.0</v>
      </c>
      <c r="D78" s="8" t="str">
        <f t="shared" si="1"/>
        <v>Friday</v>
      </c>
      <c r="E78" s="31"/>
      <c r="F78" s="11"/>
      <c r="G78" s="11"/>
      <c r="H78" s="31"/>
      <c r="I78" s="11"/>
      <c r="J78" s="22"/>
      <c r="K78" s="35"/>
      <c r="L78" s="35"/>
      <c r="M78" s="35"/>
      <c r="N78" s="35"/>
      <c r="O78" s="62"/>
      <c r="P78" s="34" t="str">
        <f t="shared" si="2"/>
        <v/>
      </c>
    </row>
    <row r="79" ht="22.5" customHeight="1">
      <c r="A79" s="6">
        <v>78.0</v>
      </c>
      <c r="B79" s="11" t="str">
        <f>'Master Schedule'!B79</f>
        <v/>
      </c>
      <c r="C79" s="7">
        <v>46312.0</v>
      </c>
      <c r="D79" s="8" t="str">
        <f t="shared" si="1"/>
        <v>Saturday</v>
      </c>
      <c r="E79" s="31"/>
      <c r="F79" s="11"/>
      <c r="G79" s="11"/>
      <c r="H79" s="31"/>
      <c r="I79" s="11"/>
      <c r="J79" s="22"/>
      <c r="K79" s="32"/>
      <c r="L79" s="32"/>
      <c r="M79" s="32"/>
      <c r="N79" s="32"/>
      <c r="O79" s="62"/>
      <c r="P79" s="34" t="str">
        <f t="shared" si="2"/>
        <v/>
      </c>
    </row>
    <row r="80" ht="22.5" customHeight="1">
      <c r="A80" s="6">
        <v>79.0</v>
      </c>
      <c r="B80" s="11" t="str">
        <f>'Master Schedule'!B80</f>
        <v/>
      </c>
      <c r="C80" s="7">
        <v>46313.0</v>
      </c>
      <c r="D80" s="8" t="str">
        <f t="shared" si="1"/>
        <v>Sunday</v>
      </c>
      <c r="E80" s="31"/>
      <c r="F80" s="11"/>
      <c r="G80" s="11"/>
      <c r="H80" s="31"/>
      <c r="I80" s="11"/>
      <c r="J80" s="22"/>
      <c r="K80" s="35"/>
      <c r="L80" s="35"/>
      <c r="M80" s="35"/>
      <c r="N80" s="35"/>
      <c r="O80" s="62"/>
      <c r="P80" s="34" t="str">
        <f t="shared" si="2"/>
        <v/>
      </c>
    </row>
    <row r="81" ht="22.5" customHeight="1">
      <c r="A81" s="6">
        <v>80.0</v>
      </c>
      <c r="B81" s="11" t="str">
        <f>'Master Schedule'!B81</f>
        <v/>
      </c>
      <c r="C81" s="7">
        <v>46314.0</v>
      </c>
      <c r="D81" s="8" t="str">
        <f t="shared" si="1"/>
        <v>Monday</v>
      </c>
      <c r="E81" s="31"/>
      <c r="F81" s="11"/>
      <c r="G81" s="11"/>
      <c r="H81" s="31"/>
      <c r="I81" s="11"/>
      <c r="J81" s="22"/>
      <c r="K81" s="32"/>
      <c r="L81" s="32"/>
      <c r="M81" s="32"/>
      <c r="N81" s="32"/>
      <c r="O81" s="62"/>
      <c r="P81" s="34" t="str">
        <f t="shared" si="2"/>
        <v/>
      </c>
    </row>
    <row r="82" ht="22.5" customHeight="1">
      <c r="A82" s="6">
        <v>81.0</v>
      </c>
      <c r="B82" s="11" t="str">
        <f>'Master Schedule'!B82</f>
        <v/>
      </c>
      <c r="C82" s="7">
        <v>46315.0</v>
      </c>
      <c r="D82" s="8" t="str">
        <f t="shared" si="1"/>
        <v>Tuesday</v>
      </c>
      <c r="E82" s="31"/>
      <c r="F82" s="11"/>
      <c r="G82" s="11"/>
      <c r="H82" s="31"/>
      <c r="I82" s="11"/>
      <c r="J82" s="22"/>
      <c r="K82" s="35"/>
      <c r="L82" s="35"/>
      <c r="M82" s="35"/>
      <c r="N82" s="35"/>
      <c r="O82" s="62"/>
      <c r="P82" s="34" t="str">
        <f t="shared" si="2"/>
        <v/>
      </c>
    </row>
    <row r="83" ht="22.5" customHeight="1">
      <c r="A83" s="6">
        <v>82.0</v>
      </c>
      <c r="B83" s="11" t="str">
        <f>'Master Schedule'!B83</f>
        <v/>
      </c>
      <c r="C83" s="7">
        <v>46316.0</v>
      </c>
      <c r="D83" s="8" t="str">
        <f t="shared" si="1"/>
        <v>Wednesday</v>
      </c>
      <c r="E83" s="31"/>
      <c r="F83" s="11"/>
      <c r="G83" s="11"/>
      <c r="H83" s="31"/>
      <c r="I83" s="11"/>
      <c r="J83" s="22"/>
      <c r="K83" s="32"/>
      <c r="L83" s="32"/>
      <c r="M83" s="32"/>
      <c r="N83" s="32"/>
      <c r="O83" s="62"/>
      <c r="P83" s="34" t="str">
        <f t="shared" si="2"/>
        <v/>
      </c>
    </row>
    <row r="84" ht="22.5" customHeight="1">
      <c r="A84" s="6">
        <v>83.0</v>
      </c>
      <c r="B84" s="11" t="str">
        <f>'Master Schedule'!B84</f>
        <v/>
      </c>
      <c r="C84" s="7">
        <v>46317.0</v>
      </c>
      <c r="D84" s="8" t="str">
        <f t="shared" si="1"/>
        <v>Thursday</v>
      </c>
      <c r="E84" s="31"/>
      <c r="F84" s="11"/>
      <c r="G84" s="11"/>
      <c r="H84" s="31"/>
      <c r="I84" s="11"/>
      <c r="J84" s="22"/>
      <c r="K84" s="35"/>
      <c r="L84" s="35"/>
      <c r="M84" s="35"/>
      <c r="N84" s="35"/>
      <c r="O84" s="62"/>
      <c r="P84" s="34" t="str">
        <f t="shared" si="2"/>
        <v/>
      </c>
    </row>
    <row r="85" ht="22.5" customHeight="1">
      <c r="A85" s="6">
        <v>84.0</v>
      </c>
      <c r="B85" s="11" t="str">
        <f>'Master Schedule'!B85</f>
        <v/>
      </c>
      <c r="C85" s="7">
        <v>46318.0</v>
      </c>
      <c r="D85" s="8" t="str">
        <f t="shared" si="1"/>
        <v>Friday</v>
      </c>
      <c r="E85" s="31"/>
      <c r="F85" s="11"/>
      <c r="G85" s="11"/>
      <c r="H85" s="31"/>
      <c r="I85" s="11"/>
      <c r="J85" s="22"/>
      <c r="K85" s="32"/>
      <c r="L85" s="32"/>
      <c r="M85" s="32"/>
      <c r="N85" s="32"/>
      <c r="O85" s="62"/>
      <c r="P85" s="34" t="str">
        <f t="shared" si="2"/>
        <v/>
      </c>
    </row>
    <row r="86" ht="22.5" customHeight="1">
      <c r="A86" s="6">
        <v>85.0</v>
      </c>
      <c r="B86" s="11" t="str">
        <f>'Master Schedule'!B86</f>
        <v/>
      </c>
      <c r="C86" s="7">
        <v>46319.0</v>
      </c>
      <c r="D86" s="8" t="str">
        <f t="shared" si="1"/>
        <v>Saturday</v>
      </c>
      <c r="E86" s="31"/>
      <c r="F86" s="11"/>
      <c r="G86" s="11"/>
      <c r="H86" s="31"/>
      <c r="I86" s="11"/>
      <c r="J86" s="22"/>
      <c r="K86" s="35"/>
      <c r="L86" s="35"/>
      <c r="M86" s="35"/>
      <c r="N86" s="35"/>
      <c r="O86" s="62"/>
      <c r="P86" s="34" t="str">
        <f t="shared" si="2"/>
        <v/>
      </c>
    </row>
    <row r="87" ht="22.5" customHeight="1">
      <c r="A87" s="6">
        <v>86.0</v>
      </c>
      <c r="B87" s="11" t="str">
        <f>'Master Schedule'!B87</f>
        <v/>
      </c>
      <c r="C87" s="7">
        <v>46320.0</v>
      </c>
      <c r="D87" s="8" t="str">
        <f t="shared" si="1"/>
        <v>Sunday</v>
      </c>
      <c r="E87" s="31"/>
      <c r="F87" s="11"/>
      <c r="G87" s="11"/>
      <c r="H87" s="31"/>
      <c r="I87" s="11"/>
      <c r="J87" s="22"/>
      <c r="K87" s="32"/>
      <c r="L87" s="32"/>
      <c r="M87" s="32"/>
      <c r="N87" s="32"/>
      <c r="O87" s="62"/>
      <c r="P87" s="34" t="str">
        <f t="shared" si="2"/>
        <v/>
      </c>
    </row>
    <row r="88" ht="22.5" customHeight="1">
      <c r="A88" s="6">
        <v>87.0</v>
      </c>
      <c r="B88" s="11" t="str">
        <f>'Master Schedule'!B88</f>
        <v/>
      </c>
      <c r="C88" s="7">
        <v>46321.0</v>
      </c>
      <c r="D88" s="8" t="str">
        <f t="shared" si="1"/>
        <v>Monday</v>
      </c>
      <c r="E88" s="31"/>
      <c r="F88" s="11"/>
      <c r="G88" s="11"/>
      <c r="H88" s="31"/>
      <c r="I88" s="11"/>
      <c r="J88" s="22"/>
      <c r="K88" s="35"/>
      <c r="L88" s="35"/>
      <c r="M88" s="35"/>
      <c r="N88" s="35"/>
      <c r="O88" s="62"/>
      <c r="P88" s="34" t="str">
        <f t="shared" si="2"/>
        <v/>
      </c>
    </row>
    <row r="89" ht="22.5" customHeight="1">
      <c r="A89" s="6">
        <v>88.0</v>
      </c>
      <c r="B89" s="11" t="str">
        <f>'Master Schedule'!B89</f>
        <v/>
      </c>
      <c r="C89" s="7">
        <v>46322.0</v>
      </c>
      <c r="D89" s="8" t="str">
        <f t="shared" si="1"/>
        <v>Tuesday</v>
      </c>
      <c r="E89" s="31"/>
      <c r="F89" s="11"/>
      <c r="G89" s="11"/>
      <c r="H89" s="31"/>
      <c r="I89" s="11"/>
      <c r="J89" s="22"/>
      <c r="K89" s="32"/>
      <c r="L89" s="32"/>
      <c r="M89" s="32"/>
      <c r="N89" s="32"/>
      <c r="O89" s="62"/>
      <c r="P89" s="34" t="str">
        <f t="shared" si="2"/>
        <v/>
      </c>
    </row>
    <row r="90" ht="22.5" customHeight="1">
      <c r="A90" s="6">
        <v>89.0</v>
      </c>
      <c r="B90" s="11" t="str">
        <f>'Master Schedule'!B90</f>
        <v/>
      </c>
      <c r="C90" s="7">
        <v>46323.0</v>
      </c>
      <c r="D90" s="8" t="str">
        <f t="shared" si="1"/>
        <v>Wednesday</v>
      </c>
      <c r="E90" s="31"/>
      <c r="F90" s="11"/>
      <c r="G90" s="11"/>
      <c r="H90" s="31"/>
      <c r="I90" s="11"/>
      <c r="J90" s="22"/>
      <c r="K90" s="35"/>
      <c r="L90" s="35"/>
      <c r="M90" s="35"/>
      <c r="N90" s="35"/>
      <c r="O90" s="62"/>
      <c r="P90" s="34" t="str">
        <f t="shared" si="2"/>
        <v/>
      </c>
    </row>
    <row r="91" ht="22.5" customHeight="1">
      <c r="A91" s="6">
        <v>90.0</v>
      </c>
      <c r="B91" s="11" t="str">
        <f>'Master Schedule'!B91</f>
        <v/>
      </c>
      <c r="C91" s="7">
        <v>46324.0</v>
      </c>
      <c r="D91" s="8" t="str">
        <f t="shared" si="1"/>
        <v>Thursday</v>
      </c>
      <c r="E91" s="31"/>
      <c r="F91" s="11"/>
      <c r="G91" s="11"/>
      <c r="H91" s="31"/>
      <c r="I91" s="11"/>
      <c r="J91" s="22"/>
      <c r="K91" s="32"/>
      <c r="L91" s="32"/>
      <c r="M91" s="32"/>
      <c r="N91" s="32"/>
      <c r="O91" s="62"/>
      <c r="P91" s="34" t="str">
        <f t="shared" si="2"/>
        <v/>
      </c>
    </row>
    <row r="92" ht="22.5" customHeight="1">
      <c r="A92" s="6">
        <v>91.0</v>
      </c>
      <c r="B92" s="11" t="str">
        <f>'Master Schedule'!B92</f>
        <v/>
      </c>
      <c r="C92" s="7">
        <v>46325.0</v>
      </c>
      <c r="D92" s="8" t="str">
        <f t="shared" si="1"/>
        <v>Friday</v>
      </c>
      <c r="E92" s="31"/>
      <c r="F92" s="11"/>
      <c r="G92" s="11"/>
      <c r="H92" s="31"/>
      <c r="I92" s="11"/>
      <c r="J92" s="22"/>
      <c r="K92" s="35"/>
      <c r="L92" s="35"/>
      <c r="M92" s="35"/>
      <c r="N92" s="35"/>
      <c r="O92" s="62"/>
      <c r="P92" s="34" t="str">
        <f t="shared" si="2"/>
        <v/>
      </c>
    </row>
    <row r="93" ht="22.5" customHeight="1">
      <c r="A93" s="6">
        <v>92.0</v>
      </c>
      <c r="B93" s="11" t="str">
        <f>'Master Schedule'!B93</f>
        <v/>
      </c>
      <c r="C93" s="7">
        <v>46326.0</v>
      </c>
      <c r="D93" s="8" t="str">
        <f t="shared" si="1"/>
        <v>Saturday</v>
      </c>
      <c r="E93" s="31"/>
      <c r="F93" s="11"/>
      <c r="G93" s="11"/>
      <c r="H93" s="31"/>
      <c r="I93" s="11"/>
      <c r="J93" s="22"/>
      <c r="K93" s="32"/>
      <c r="L93" s="32"/>
      <c r="M93" s="32"/>
      <c r="N93" s="32"/>
      <c r="O93" s="62"/>
      <c r="P93" s="34" t="str">
        <f t="shared" si="2"/>
        <v/>
      </c>
    </row>
    <row r="94" ht="22.5" customHeight="1">
      <c r="A94" s="6">
        <v>93.0</v>
      </c>
      <c r="B94" s="11" t="str">
        <f>'Master Schedule'!B94</f>
        <v/>
      </c>
      <c r="C94" s="7">
        <v>46327.0</v>
      </c>
      <c r="D94" s="8" t="str">
        <f t="shared" si="1"/>
        <v>Sunday</v>
      </c>
      <c r="E94" s="31"/>
      <c r="F94" s="11"/>
      <c r="G94" s="11"/>
      <c r="H94" s="31"/>
      <c r="I94" s="11"/>
      <c r="J94" s="22"/>
      <c r="K94" s="35"/>
      <c r="L94" s="35"/>
      <c r="M94" s="35"/>
      <c r="N94" s="35"/>
      <c r="O94" s="62"/>
      <c r="P94" s="34" t="str">
        <f t="shared" si="2"/>
        <v/>
      </c>
    </row>
    <row r="95" ht="22.5" customHeight="1">
      <c r="A95" s="6">
        <v>94.0</v>
      </c>
      <c r="B95" s="11" t="str">
        <f>'Master Schedule'!B95</f>
        <v/>
      </c>
      <c r="C95" s="7">
        <v>46328.0</v>
      </c>
      <c r="D95" s="8" t="str">
        <f t="shared" si="1"/>
        <v>Monday</v>
      </c>
      <c r="E95" s="31"/>
      <c r="F95" s="11"/>
      <c r="G95" s="11"/>
      <c r="H95" s="31"/>
      <c r="I95" s="11"/>
      <c r="J95" s="22"/>
      <c r="K95" s="32"/>
      <c r="L95" s="32"/>
      <c r="M95" s="32"/>
      <c r="N95" s="32"/>
      <c r="O95" s="62"/>
      <c r="P95" s="34" t="str">
        <f t="shared" si="2"/>
        <v/>
      </c>
    </row>
    <row r="96" ht="22.5" customHeight="1">
      <c r="A96" s="6">
        <v>95.0</v>
      </c>
      <c r="B96" s="11" t="str">
        <f>'Master Schedule'!B96</f>
        <v/>
      </c>
      <c r="C96" s="7">
        <v>46329.0</v>
      </c>
      <c r="D96" s="8" t="str">
        <f t="shared" si="1"/>
        <v>Tuesday</v>
      </c>
      <c r="E96" s="31"/>
      <c r="F96" s="11"/>
      <c r="G96" s="11"/>
      <c r="H96" s="31"/>
      <c r="I96" s="11"/>
      <c r="J96" s="22"/>
      <c r="K96" s="35"/>
      <c r="L96" s="35"/>
      <c r="M96" s="35"/>
      <c r="N96" s="35"/>
      <c r="O96" s="62"/>
      <c r="P96" s="34" t="str">
        <f t="shared" si="2"/>
        <v/>
      </c>
    </row>
    <row r="97" ht="22.5" customHeight="1">
      <c r="A97" s="6">
        <v>96.0</v>
      </c>
      <c r="B97" s="11" t="str">
        <f>'Master Schedule'!B97</f>
        <v/>
      </c>
      <c r="C97" s="7">
        <v>46330.0</v>
      </c>
      <c r="D97" s="8" t="str">
        <f t="shared" si="1"/>
        <v>Wednesday</v>
      </c>
      <c r="E97" s="31"/>
      <c r="F97" s="11"/>
      <c r="G97" s="11"/>
      <c r="H97" s="31"/>
      <c r="I97" s="11"/>
      <c r="J97" s="22"/>
      <c r="K97" s="32"/>
      <c r="L97" s="32"/>
      <c r="M97" s="32"/>
      <c r="N97" s="32"/>
      <c r="O97" s="62"/>
      <c r="P97" s="34" t="str">
        <f t="shared" si="2"/>
        <v/>
      </c>
    </row>
    <row r="98" ht="22.5" customHeight="1">
      <c r="A98" s="6">
        <v>97.0</v>
      </c>
      <c r="B98" s="11" t="str">
        <f>'Master Schedule'!B98</f>
        <v/>
      </c>
      <c r="C98" s="7">
        <v>46331.0</v>
      </c>
      <c r="D98" s="8" t="str">
        <f t="shared" si="1"/>
        <v>Thursday</v>
      </c>
      <c r="E98" s="31"/>
      <c r="F98" s="11"/>
      <c r="G98" s="11"/>
      <c r="H98" s="31"/>
      <c r="I98" s="11"/>
      <c r="J98" s="22"/>
      <c r="K98" s="35"/>
      <c r="L98" s="35"/>
      <c r="M98" s="35"/>
      <c r="N98" s="35"/>
      <c r="O98" s="62"/>
      <c r="P98" s="34" t="str">
        <f t="shared" si="2"/>
        <v/>
      </c>
    </row>
    <row r="99" ht="22.5" customHeight="1">
      <c r="A99" s="6">
        <v>98.0</v>
      </c>
      <c r="B99" s="11" t="str">
        <f>'Master Schedule'!B99</f>
        <v/>
      </c>
      <c r="C99" s="7">
        <v>46332.0</v>
      </c>
      <c r="D99" s="8" t="str">
        <f t="shared" si="1"/>
        <v>Friday</v>
      </c>
      <c r="E99" s="31"/>
      <c r="F99" s="11"/>
      <c r="G99" s="11"/>
      <c r="H99" s="31"/>
      <c r="I99" s="11"/>
      <c r="J99" s="22"/>
      <c r="K99" s="32"/>
      <c r="L99" s="32"/>
      <c r="M99" s="32"/>
      <c r="N99" s="32"/>
      <c r="O99" s="62"/>
      <c r="P99" s="34" t="str">
        <f t="shared" si="2"/>
        <v/>
      </c>
    </row>
    <row r="100" ht="22.5" customHeight="1">
      <c r="A100" s="6">
        <v>99.0</v>
      </c>
      <c r="B100" s="11" t="str">
        <f>'Master Schedule'!B100</f>
        <v/>
      </c>
      <c r="C100" s="7">
        <v>46333.0</v>
      </c>
      <c r="D100" s="8" t="str">
        <f t="shared" si="1"/>
        <v>Saturday</v>
      </c>
      <c r="E100" s="31"/>
      <c r="F100" s="11"/>
      <c r="G100" s="11"/>
      <c r="H100" s="31"/>
      <c r="I100" s="11"/>
      <c r="J100" s="22"/>
      <c r="K100" s="35"/>
      <c r="L100" s="35"/>
      <c r="M100" s="35"/>
      <c r="N100" s="35"/>
      <c r="O100" s="62"/>
      <c r="P100" s="34" t="str">
        <f t="shared" si="2"/>
        <v/>
      </c>
    </row>
    <row r="101" ht="22.5" customHeight="1">
      <c r="A101" s="6">
        <v>100.0</v>
      </c>
      <c r="B101" s="11" t="str">
        <f>'Master Schedule'!B101</f>
        <v/>
      </c>
      <c r="C101" s="7">
        <v>46334.0</v>
      </c>
      <c r="D101" s="8" t="str">
        <f t="shared" si="1"/>
        <v>Sunday</v>
      </c>
      <c r="E101" s="31"/>
      <c r="F101" s="11"/>
      <c r="G101" s="11"/>
      <c r="H101" s="31"/>
      <c r="I101" s="11"/>
      <c r="J101" s="22"/>
      <c r="K101" s="32"/>
      <c r="L101" s="32"/>
      <c r="M101" s="32"/>
      <c r="N101" s="32"/>
      <c r="O101" s="62"/>
      <c r="P101" s="34" t="str">
        <f t="shared" si="2"/>
        <v/>
      </c>
    </row>
    <row r="102" ht="22.5" customHeight="1">
      <c r="A102" s="6">
        <v>101.0</v>
      </c>
      <c r="B102" s="11" t="str">
        <f>'Master Schedule'!B102</f>
        <v/>
      </c>
      <c r="C102" s="7">
        <v>46335.0</v>
      </c>
      <c r="D102" s="8" t="str">
        <f t="shared" si="1"/>
        <v>Monday</v>
      </c>
      <c r="E102" s="31"/>
      <c r="F102" s="11"/>
      <c r="G102" s="11"/>
      <c r="H102" s="31"/>
      <c r="I102" s="11"/>
      <c r="J102" s="22"/>
      <c r="K102" s="35"/>
      <c r="L102" s="35"/>
      <c r="M102" s="35"/>
      <c r="N102" s="35"/>
      <c r="O102" s="62"/>
      <c r="P102" s="34" t="str">
        <f t="shared" si="2"/>
        <v/>
      </c>
    </row>
    <row r="103" ht="22.5" customHeight="1">
      <c r="A103" s="6">
        <v>102.0</v>
      </c>
      <c r="B103" s="11" t="str">
        <f>'Master Schedule'!B103</f>
        <v/>
      </c>
      <c r="C103" s="7">
        <v>46336.0</v>
      </c>
      <c r="D103" s="8" t="str">
        <f t="shared" si="1"/>
        <v>Tuesday</v>
      </c>
      <c r="E103" s="31"/>
      <c r="F103" s="11"/>
      <c r="G103" s="11"/>
      <c r="H103" s="31"/>
      <c r="I103" s="11"/>
      <c r="J103" s="22"/>
      <c r="K103" s="32"/>
      <c r="L103" s="32"/>
      <c r="M103" s="32"/>
      <c r="N103" s="32"/>
      <c r="O103" s="62"/>
      <c r="P103" s="34" t="str">
        <f t="shared" si="2"/>
        <v/>
      </c>
    </row>
    <row r="104" ht="22.5" customHeight="1">
      <c r="A104" s="6">
        <v>103.0</v>
      </c>
      <c r="B104" s="11" t="str">
        <f>'Master Schedule'!B104</f>
        <v/>
      </c>
      <c r="C104" s="7">
        <v>46337.0</v>
      </c>
      <c r="D104" s="8" t="str">
        <f t="shared" si="1"/>
        <v>Wednesday</v>
      </c>
      <c r="E104" s="31"/>
      <c r="F104" s="11"/>
      <c r="G104" s="11"/>
      <c r="H104" s="31"/>
      <c r="I104" s="11"/>
      <c r="J104" s="22"/>
      <c r="K104" s="35"/>
      <c r="L104" s="35"/>
      <c r="M104" s="35"/>
      <c r="N104" s="35"/>
      <c r="O104" s="62"/>
      <c r="P104" s="34" t="str">
        <f t="shared" si="2"/>
        <v/>
      </c>
    </row>
    <row r="105" ht="22.5" customHeight="1">
      <c r="A105" s="6">
        <v>104.0</v>
      </c>
      <c r="B105" s="11" t="str">
        <f>'Master Schedule'!B105</f>
        <v/>
      </c>
      <c r="C105" s="7">
        <v>46338.0</v>
      </c>
      <c r="D105" s="8" t="str">
        <f t="shared" si="1"/>
        <v>Thursday</v>
      </c>
      <c r="E105" s="31"/>
      <c r="F105" s="11"/>
      <c r="G105" s="11"/>
      <c r="H105" s="31"/>
      <c r="I105" s="11"/>
      <c r="J105" s="22"/>
      <c r="K105" s="32"/>
      <c r="L105" s="32"/>
      <c r="M105" s="32"/>
      <c r="N105" s="32"/>
      <c r="O105" s="62"/>
      <c r="P105" s="34" t="str">
        <f t="shared" si="2"/>
        <v/>
      </c>
    </row>
    <row r="106" ht="22.5" customHeight="1">
      <c r="A106" s="6">
        <v>105.0</v>
      </c>
      <c r="B106" s="11" t="str">
        <f>'Master Schedule'!B106</f>
        <v/>
      </c>
      <c r="C106" s="7">
        <v>46339.0</v>
      </c>
      <c r="D106" s="8" t="str">
        <f t="shared" si="1"/>
        <v>Friday</v>
      </c>
      <c r="E106" s="31"/>
      <c r="F106" s="11"/>
      <c r="G106" s="11"/>
      <c r="H106" s="31"/>
      <c r="I106" s="11"/>
      <c r="J106" s="22"/>
      <c r="K106" s="35"/>
      <c r="L106" s="35"/>
      <c r="M106" s="35"/>
      <c r="N106" s="35"/>
      <c r="O106" s="62"/>
      <c r="P106" s="34" t="str">
        <f t="shared" si="2"/>
        <v/>
      </c>
    </row>
    <row r="107" ht="22.5" customHeight="1">
      <c r="A107" s="6">
        <v>106.0</v>
      </c>
      <c r="B107" s="11" t="str">
        <f>'Master Schedule'!B107</f>
        <v/>
      </c>
      <c r="C107" s="7">
        <v>46340.0</v>
      </c>
      <c r="D107" s="8" t="str">
        <f t="shared" si="1"/>
        <v>Saturday</v>
      </c>
      <c r="E107" s="31"/>
      <c r="F107" s="11"/>
      <c r="G107" s="11"/>
      <c r="H107" s="31"/>
      <c r="I107" s="11"/>
      <c r="J107" s="22"/>
      <c r="K107" s="32"/>
      <c r="L107" s="32"/>
      <c r="M107" s="32"/>
      <c r="N107" s="32"/>
      <c r="O107" s="62"/>
      <c r="P107" s="34" t="str">
        <f t="shared" si="2"/>
        <v/>
      </c>
    </row>
    <row r="108" ht="22.5" customHeight="1">
      <c r="A108" s="6">
        <v>107.0</v>
      </c>
      <c r="B108" s="11" t="str">
        <f>'Master Schedule'!B108</f>
        <v/>
      </c>
      <c r="C108" s="7">
        <v>46341.0</v>
      </c>
      <c r="D108" s="8" t="str">
        <f t="shared" si="1"/>
        <v>Sunday</v>
      </c>
      <c r="E108" s="31"/>
      <c r="F108" s="11"/>
      <c r="G108" s="11"/>
      <c r="H108" s="31"/>
      <c r="I108" s="11"/>
      <c r="J108" s="22"/>
      <c r="K108" s="35"/>
      <c r="L108" s="35"/>
      <c r="M108" s="35"/>
      <c r="N108" s="35"/>
      <c r="O108" s="62"/>
      <c r="P108" s="34" t="str">
        <f t="shared" si="2"/>
        <v/>
      </c>
    </row>
    <row r="109" ht="22.5" customHeight="1">
      <c r="A109" s="6">
        <v>108.0</v>
      </c>
      <c r="B109" s="11" t="str">
        <f>'Master Schedule'!B109</f>
        <v/>
      </c>
      <c r="C109" s="7">
        <v>46342.0</v>
      </c>
      <c r="D109" s="8" t="str">
        <f t="shared" si="1"/>
        <v>Monday</v>
      </c>
      <c r="E109" s="31"/>
      <c r="F109" s="11"/>
      <c r="G109" s="11"/>
      <c r="H109" s="31"/>
      <c r="I109" s="11"/>
      <c r="J109" s="22"/>
      <c r="K109" s="32"/>
      <c r="L109" s="32"/>
      <c r="M109" s="32"/>
      <c r="N109" s="32"/>
      <c r="O109" s="62"/>
      <c r="P109" s="34" t="str">
        <f t="shared" si="2"/>
        <v/>
      </c>
    </row>
    <row r="110" ht="22.5" customHeight="1">
      <c r="A110" s="6">
        <v>109.0</v>
      </c>
      <c r="B110" s="11" t="str">
        <f>'Master Schedule'!B110</f>
        <v/>
      </c>
      <c r="C110" s="7">
        <v>46343.0</v>
      </c>
      <c r="D110" s="8" t="str">
        <f t="shared" si="1"/>
        <v>Tuesday</v>
      </c>
      <c r="E110" s="31"/>
      <c r="F110" s="11"/>
      <c r="G110" s="11"/>
      <c r="H110" s="31"/>
      <c r="I110" s="11"/>
      <c r="J110" s="22"/>
      <c r="K110" s="35"/>
      <c r="L110" s="35"/>
      <c r="M110" s="35"/>
      <c r="N110" s="35"/>
      <c r="O110" s="62"/>
      <c r="P110" s="34" t="str">
        <f t="shared" si="2"/>
        <v/>
      </c>
    </row>
    <row r="111" ht="22.5" customHeight="1">
      <c r="A111" s="6">
        <v>110.0</v>
      </c>
      <c r="B111" s="11" t="str">
        <f>'Master Schedule'!B111</f>
        <v/>
      </c>
      <c r="C111" s="7">
        <v>46344.0</v>
      </c>
      <c r="D111" s="8" t="str">
        <f t="shared" si="1"/>
        <v>Wednesday</v>
      </c>
      <c r="E111" s="31"/>
      <c r="F111" s="11"/>
      <c r="G111" s="11"/>
      <c r="H111" s="31"/>
      <c r="I111" s="11"/>
      <c r="J111" s="22"/>
      <c r="K111" s="32"/>
      <c r="L111" s="32"/>
      <c r="M111" s="32"/>
      <c r="N111" s="32"/>
      <c r="O111" s="62"/>
      <c r="P111" s="34" t="str">
        <f t="shared" si="2"/>
        <v/>
      </c>
    </row>
    <row r="112" ht="22.5" customHeight="1">
      <c r="A112" s="6">
        <v>111.0</v>
      </c>
      <c r="B112" s="11" t="str">
        <f>'Master Schedule'!B112</f>
        <v/>
      </c>
      <c r="C112" s="7">
        <v>46345.0</v>
      </c>
      <c r="D112" s="8" t="str">
        <f t="shared" si="1"/>
        <v>Thursday</v>
      </c>
      <c r="E112" s="31"/>
      <c r="F112" s="11"/>
      <c r="G112" s="11"/>
      <c r="H112" s="31"/>
      <c r="I112" s="11"/>
      <c r="J112" s="22"/>
      <c r="K112" s="35"/>
      <c r="L112" s="35"/>
      <c r="M112" s="35"/>
      <c r="N112" s="35"/>
      <c r="O112" s="62"/>
      <c r="P112" s="34" t="str">
        <f t="shared" si="2"/>
        <v/>
      </c>
    </row>
    <row r="113" ht="22.5" customHeight="1">
      <c r="A113" s="6">
        <v>112.0</v>
      </c>
      <c r="B113" s="11" t="str">
        <f>'Master Schedule'!B113</f>
        <v/>
      </c>
      <c r="C113" s="7">
        <v>46346.0</v>
      </c>
      <c r="D113" s="8" t="str">
        <f t="shared" si="1"/>
        <v>Friday</v>
      </c>
      <c r="E113" s="31"/>
      <c r="F113" s="11"/>
      <c r="G113" s="11"/>
      <c r="H113" s="31"/>
      <c r="I113" s="11"/>
      <c r="J113" s="22"/>
      <c r="K113" s="32"/>
      <c r="L113" s="32"/>
      <c r="M113" s="32"/>
      <c r="N113" s="32"/>
      <c r="O113" s="62"/>
      <c r="P113" s="34" t="str">
        <f t="shared" si="2"/>
        <v/>
      </c>
    </row>
    <row r="114" ht="22.5" customHeight="1">
      <c r="A114" s="6">
        <v>113.0</v>
      </c>
      <c r="B114" s="11" t="str">
        <f>'Master Schedule'!B114</f>
        <v/>
      </c>
      <c r="C114" s="7">
        <v>46347.0</v>
      </c>
      <c r="D114" s="8" t="str">
        <f t="shared" si="1"/>
        <v>Saturday</v>
      </c>
      <c r="E114" s="31"/>
      <c r="F114" s="11"/>
      <c r="G114" s="11"/>
      <c r="H114" s="31"/>
      <c r="I114" s="11"/>
      <c r="J114" s="22"/>
      <c r="K114" s="35"/>
      <c r="L114" s="35"/>
      <c r="M114" s="35"/>
      <c r="N114" s="35"/>
      <c r="O114" s="62"/>
      <c r="P114" s="34" t="str">
        <f t="shared" si="2"/>
        <v/>
      </c>
    </row>
    <row r="115" ht="22.5" customHeight="1">
      <c r="A115" s="6">
        <v>114.0</v>
      </c>
      <c r="B115" s="11" t="str">
        <f>'Master Schedule'!B115</f>
        <v/>
      </c>
      <c r="C115" s="7">
        <v>46348.0</v>
      </c>
      <c r="D115" s="8" t="str">
        <f t="shared" si="1"/>
        <v>Sunday</v>
      </c>
      <c r="E115" s="31"/>
      <c r="F115" s="11"/>
      <c r="G115" s="11"/>
      <c r="H115" s="31"/>
      <c r="I115" s="11"/>
      <c r="J115" s="22"/>
      <c r="K115" s="32"/>
      <c r="L115" s="32"/>
      <c r="M115" s="32"/>
      <c r="N115" s="32"/>
      <c r="O115" s="62"/>
      <c r="P115" s="34" t="str">
        <f t="shared" si="2"/>
        <v/>
      </c>
    </row>
    <row r="116" ht="22.5" customHeight="1">
      <c r="A116" s="6">
        <v>115.0</v>
      </c>
      <c r="B116" s="11" t="str">
        <f>'Master Schedule'!B116</f>
        <v/>
      </c>
      <c r="C116" s="7">
        <v>46349.0</v>
      </c>
      <c r="D116" s="8" t="str">
        <f t="shared" si="1"/>
        <v>Monday</v>
      </c>
      <c r="E116" s="31"/>
      <c r="F116" s="11"/>
      <c r="G116" s="11"/>
      <c r="H116" s="31"/>
      <c r="I116" s="11"/>
      <c r="J116" s="22"/>
      <c r="K116" s="35"/>
      <c r="L116" s="35"/>
      <c r="M116" s="35"/>
      <c r="N116" s="35"/>
      <c r="O116" s="62"/>
      <c r="P116" s="34" t="str">
        <f t="shared" si="2"/>
        <v/>
      </c>
    </row>
    <row r="117" ht="22.5" customHeight="1">
      <c r="A117" s="6">
        <v>116.0</v>
      </c>
      <c r="B117" s="11" t="str">
        <f>'Master Schedule'!B117</f>
        <v/>
      </c>
      <c r="C117" s="7">
        <v>46350.0</v>
      </c>
      <c r="D117" s="8" t="str">
        <f t="shared" si="1"/>
        <v>Tuesday</v>
      </c>
      <c r="E117" s="31"/>
      <c r="F117" s="11"/>
      <c r="G117" s="11"/>
      <c r="H117" s="31"/>
      <c r="I117" s="11"/>
      <c r="J117" s="22"/>
      <c r="K117" s="32"/>
      <c r="L117" s="32"/>
      <c r="M117" s="32"/>
      <c r="N117" s="32"/>
      <c r="O117" s="62"/>
      <c r="P117" s="34" t="str">
        <f t="shared" si="2"/>
        <v/>
      </c>
    </row>
    <row r="118" ht="22.5" customHeight="1">
      <c r="A118" s="6">
        <v>117.0</v>
      </c>
      <c r="B118" s="11" t="str">
        <f>'Master Schedule'!B118</f>
        <v/>
      </c>
      <c r="C118" s="7">
        <v>46351.0</v>
      </c>
      <c r="D118" s="8" t="str">
        <f t="shared" si="1"/>
        <v>Wednesday</v>
      </c>
      <c r="E118" s="31"/>
      <c r="F118" s="11"/>
      <c r="G118" s="11"/>
      <c r="H118" s="31"/>
      <c r="I118" s="11"/>
      <c r="J118" s="22"/>
      <c r="K118" s="35"/>
      <c r="L118" s="35"/>
      <c r="M118" s="35"/>
      <c r="N118" s="35"/>
      <c r="O118" s="62"/>
      <c r="P118" s="34" t="str">
        <f t="shared" si="2"/>
        <v/>
      </c>
    </row>
    <row r="119" ht="22.5" customHeight="1">
      <c r="A119" s="6">
        <v>118.0</v>
      </c>
      <c r="B119" s="11" t="str">
        <f>'Master Schedule'!B119</f>
        <v/>
      </c>
      <c r="C119" s="7">
        <v>46352.0</v>
      </c>
      <c r="D119" s="8" t="str">
        <f t="shared" si="1"/>
        <v>Thursday</v>
      </c>
      <c r="E119" s="31"/>
      <c r="F119" s="11"/>
      <c r="G119" s="11"/>
      <c r="H119" s="31"/>
      <c r="I119" s="11"/>
      <c r="J119" s="22"/>
      <c r="K119" s="32"/>
      <c r="L119" s="32"/>
      <c r="M119" s="32"/>
      <c r="N119" s="32"/>
      <c r="O119" s="62"/>
      <c r="P119" s="34" t="str">
        <f t="shared" si="2"/>
        <v/>
      </c>
    </row>
    <row r="120" ht="22.5" customHeight="1">
      <c r="A120" s="6">
        <v>119.0</v>
      </c>
      <c r="B120" s="11" t="str">
        <f>'Master Schedule'!B120</f>
        <v/>
      </c>
      <c r="C120" s="7">
        <v>46353.0</v>
      </c>
      <c r="D120" s="8" t="str">
        <f t="shared" si="1"/>
        <v>Friday</v>
      </c>
      <c r="E120" s="31"/>
      <c r="F120" s="11"/>
      <c r="G120" s="11"/>
      <c r="H120" s="31"/>
      <c r="I120" s="11"/>
      <c r="J120" s="22"/>
      <c r="K120" s="35"/>
      <c r="L120" s="35"/>
      <c r="M120" s="35"/>
      <c r="N120" s="35"/>
      <c r="O120" s="62"/>
      <c r="P120" s="34" t="str">
        <f t="shared" si="2"/>
        <v/>
      </c>
    </row>
    <row r="121" ht="22.5" customHeight="1">
      <c r="A121" s="6">
        <v>120.0</v>
      </c>
      <c r="B121" s="11" t="str">
        <f>'Master Schedule'!B121</f>
        <v/>
      </c>
      <c r="C121" s="7">
        <v>46354.0</v>
      </c>
      <c r="D121" s="8" t="str">
        <f t="shared" si="1"/>
        <v>Saturday</v>
      </c>
      <c r="E121" s="31"/>
      <c r="F121" s="11"/>
      <c r="G121" s="11"/>
      <c r="H121" s="31"/>
      <c r="I121" s="11"/>
      <c r="J121" s="22"/>
      <c r="K121" s="32"/>
      <c r="L121" s="32"/>
      <c r="M121" s="32"/>
      <c r="N121" s="32"/>
      <c r="O121" s="62"/>
      <c r="P121" s="34" t="str">
        <f t="shared" si="2"/>
        <v/>
      </c>
    </row>
    <row r="122" ht="22.5" customHeight="1">
      <c r="A122" s="6">
        <v>121.0</v>
      </c>
      <c r="B122" s="11" t="str">
        <f>'Master Schedule'!B122</f>
        <v/>
      </c>
      <c r="C122" s="7">
        <v>46355.0</v>
      </c>
      <c r="D122" s="8" t="str">
        <f t="shared" si="1"/>
        <v>Sunday</v>
      </c>
      <c r="E122" s="31"/>
      <c r="F122" s="11"/>
      <c r="G122" s="11"/>
      <c r="H122" s="31"/>
      <c r="I122" s="11"/>
      <c r="J122" s="22"/>
      <c r="K122" s="35"/>
      <c r="L122" s="35"/>
      <c r="M122" s="35"/>
      <c r="N122" s="35"/>
      <c r="O122" s="62"/>
      <c r="P122" s="34" t="str">
        <f t="shared" si="2"/>
        <v/>
      </c>
    </row>
    <row r="123" ht="22.5" customHeight="1">
      <c r="A123" s="6">
        <v>122.0</v>
      </c>
      <c r="B123" s="11" t="str">
        <f>'Master Schedule'!B123</f>
        <v/>
      </c>
      <c r="C123" s="7">
        <v>46356.0</v>
      </c>
      <c r="D123" s="8" t="str">
        <f t="shared" si="1"/>
        <v>Monday</v>
      </c>
      <c r="E123" s="31"/>
      <c r="F123" s="11"/>
      <c r="G123" s="11"/>
      <c r="H123" s="31"/>
      <c r="I123" s="11"/>
      <c r="J123" s="22"/>
      <c r="K123" s="32"/>
      <c r="L123" s="32"/>
      <c r="M123" s="32"/>
      <c r="N123" s="32"/>
      <c r="O123" s="62"/>
      <c r="P123" s="34" t="str">
        <f t="shared" si="2"/>
        <v/>
      </c>
    </row>
    <row r="124" ht="22.5" customHeight="1">
      <c r="A124" s="6">
        <v>123.0</v>
      </c>
      <c r="B124" s="11" t="str">
        <f>'Master Schedule'!B124</f>
        <v/>
      </c>
      <c r="C124" s="7">
        <v>46357.0</v>
      </c>
      <c r="D124" s="8" t="str">
        <f t="shared" si="1"/>
        <v>Tuesday</v>
      </c>
      <c r="E124" s="31"/>
      <c r="F124" s="11"/>
      <c r="G124" s="11"/>
      <c r="H124" s="31"/>
      <c r="I124" s="11"/>
      <c r="J124" s="22"/>
      <c r="K124" s="35"/>
      <c r="L124" s="35"/>
      <c r="M124" s="35"/>
      <c r="N124" s="35"/>
      <c r="O124" s="62"/>
      <c r="P124" s="34" t="str">
        <f t="shared" si="2"/>
        <v/>
      </c>
    </row>
    <row r="125" ht="22.5" customHeight="1">
      <c r="A125" s="6">
        <v>124.0</v>
      </c>
      <c r="B125" s="11" t="str">
        <f>'Master Schedule'!B125</f>
        <v/>
      </c>
      <c r="C125" s="7">
        <v>46358.0</v>
      </c>
      <c r="D125" s="8" t="str">
        <f t="shared" si="1"/>
        <v>Wednesday</v>
      </c>
      <c r="E125" s="31"/>
      <c r="F125" s="11"/>
      <c r="G125" s="11"/>
      <c r="H125" s="31"/>
      <c r="I125" s="11"/>
      <c r="J125" s="22"/>
      <c r="K125" s="32"/>
      <c r="L125" s="32"/>
      <c r="M125" s="32"/>
      <c r="N125" s="32"/>
      <c r="O125" s="62"/>
      <c r="P125" s="34" t="str">
        <f t="shared" si="2"/>
        <v/>
      </c>
    </row>
    <row r="126" ht="22.5" customHeight="1">
      <c r="A126" s="6">
        <v>125.0</v>
      </c>
      <c r="B126" s="11" t="str">
        <f>'Master Schedule'!B126</f>
        <v/>
      </c>
      <c r="C126" s="7">
        <v>46359.0</v>
      </c>
      <c r="D126" s="8" t="str">
        <f t="shared" si="1"/>
        <v>Thursday</v>
      </c>
      <c r="E126" s="31"/>
      <c r="F126" s="11"/>
      <c r="G126" s="11"/>
      <c r="H126" s="31"/>
      <c r="I126" s="11"/>
      <c r="J126" s="22"/>
      <c r="K126" s="35"/>
      <c r="L126" s="35"/>
      <c r="M126" s="35"/>
      <c r="N126" s="35"/>
      <c r="O126" s="62"/>
      <c r="P126" s="34" t="str">
        <f t="shared" si="2"/>
        <v/>
      </c>
    </row>
    <row r="127" ht="22.5" customHeight="1">
      <c r="A127" s="6">
        <v>126.0</v>
      </c>
      <c r="B127" s="11" t="str">
        <f>'Master Schedule'!B127</f>
        <v/>
      </c>
      <c r="C127" s="7">
        <v>46360.0</v>
      </c>
      <c r="D127" s="8" t="str">
        <f t="shared" si="1"/>
        <v>Friday</v>
      </c>
      <c r="E127" s="31"/>
      <c r="F127" s="11"/>
      <c r="G127" s="11"/>
      <c r="H127" s="31"/>
      <c r="I127" s="11"/>
      <c r="J127" s="22"/>
      <c r="K127" s="32"/>
      <c r="L127" s="32"/>
      <c r="M127" s="32"/>
      <c r="N127" s="32"/>
      <c r="O127" s="62"/>
      <c r="P127" s="34" t="str">
        <f t="shared" si="2"/>
        <v/>
      </c>
    </row>
    <row r="128" ht="22.5" customHeight="1">
      <c r="A128" s="6">
        <v>127.0</v>
      </c>
      <c r="B128" s="11" t="str">
        <f>'Master Schedule'!B128</f>
        <v/>
      </c>
      <c r="C128" s="7">
        <v>46361.0</v>
      </c>
      <c r="D128" s="8" t="str">
        <f t="shared" si="1"/>
        <v>Saturday</v>
      </c>
      <c r="E128" s="31"/>
      <c r="F128" s="11"/>
      <c r="G128" s="11"/>
      <c r="H128" s="31"/>
      <c r="I128" s="11"/>
      <c r="J128" s="22"/>
      <c r="K128" s="35"/>
      <c r="L128" s="35"/>
      <c r="M128" s="35"/>
      <c r="N128" s="35"/>
      <c r="O128" s="62"/>
      <c r="P128" s="34" t="str">
        <f t="shared" si="2"/>
        <v/>
      </c>
    </row>
    <row r="129" ht="22.5" customHeight="1">
      <c r="A129" s="6">
        <v>128.0</v>
      </c>
      <c r="B129" s="11" t="str">
        <f>'Master Schedule'!B129</f>
        <v/>
      </c>
      <c r="C129" s="7">
        <v>46362.0</v>
      </c>
      <c r="D129" s="8" t="str">
        <f t="shared" si="1"/>
        <v>Sunday</v>
      </c>
      <c r="E129" s="31"/>
      <c r="F129" s="11"/>
      <c r="G129" s="11"/>
      <c r="H129" s="31"/>
      <c r="I129" s="11"/>
      <c r="J129" s="22"/>
      <c r="K129" s="32"/>
      <c r="L129" s="32"/>
      <c r="M129" s="32"/>
      <c r="N129" s="32"/>
      <c r="O129" s="62"/>
      <c r="P129" s="34" t="str">
        <f t="shared" si="2"/>
        <v/>
      </c>
    </row>
    <row r="130" ht="22.5" customHeight="1">
      <c r="A130" s="6">
        <v>129.0</v>
      </c>
      <c r="B130" s="11" t="str">
        <f>'Master Schedule'!B130</f>
        <v/>
      </c>
      <c r="C130" s="7">
        <v>46363.0</v>
      </c>
      <c r="D130" s="8" t="str">
        <f t="shared" si="1"/>
        <v>Monday</v>
      </c>
      <c r="E130" s="31"/>
      <c r="F130" s="11"/>
      <c r="G130" s="11"/>
      <c r="H130" s="31"/>
      <c r="I130" s="11"/>
      <c r="J130" s="22"/>
      <c r="K130" s="35"/>
      <c r="L130" s="35"/>
      <c r="M130" s="35"/>
      <c r="N130" s="35"/>
      <c r="O130" s="62"/>
      <c r="P130" s="34" t="str">
        <f t="shared" si="2"/>
        <v/>
      </c>
    </row>
    <row r="131" ht="22.5" customHeight="1">
      <c r="A131" s="6">
        <v>130.0</v>
      </c>
      <c r="B131" s="11" t="str">
        <f>'Master Schedule'!B131</f>
        <v/>
      </c>
      <c r="C131" s="7">
        <v>46364.0</v>
      </c>
      <c r="D131" s="8" t="str">
        <f t="shared" si="1"/>
        <v>Tuesday</v>
      </c>
      <c r="E131" s="31"/>
      <c r="F131" s="11"/>
      <c r="G131" s="11"/>
      <c r="H131" s="31"/>
      <c r="I131" s="11"/>
      <c r="J131" s="22"/>
      <c r="K131" s="32"/>
      <c r="L131" s="32"/>
      <c r="M131" s="32"/>
      <c r="N131" s="32"/>
      <c r="O131" s="62"/>
      <c r="P131" s="34" t="str">
        <f t="shared" si="2"/>
        <v/>
      </c>
    </row>
    <row r="132" ht="22.5" customHeight="1">
      <c r="A132" s="6">
        <v>131.0</v>
      </c>
      <c r="B132" s="11" t="str">
        <f>'Master Schedule'!B132</f>
        <v/>
      </c>
      <c r="C132" s="7">
        <v>46365.0</v>
      </c>
      <c r="D132" s="8" t="str">
        <f t="shared" si="1"/>
        <v>Wednesday</v>
      </c>
      <c r="E132" s="31"/>
      <c r="F132" s="11"/>
      <c r="G132" s="11"/>
      <c r="H132" s="31"/>
      <c r="I132" s="11"/>
      <c r="J132" s="22"/>
      <c r="K132" s="35"/>
      <c r="L132" s="35"/>
      <c r="M132" s="35"/>
      <c r="N132" s="35"/>
      <c r="O132" s="62"/>
      <c r="P132" s="34" t="str">
        <f t="shared" si="2"/>
        <v/>
      </c>
    </row>
    <row r="133" ht="22.5" customHeight="1">
      <c r="A133" s="6">
        <v>132.0</v>
      </c>
      <c r="B133" s="11" t="str">
        <f>'Master Schedule'!B133</f>
        <v/>
      </c>
      <c r="C133" s="7">
        <v>46366.0</v>
      </c>
      <c r="D133" s="8" t="str">
        <f t="shared" si="1"/>
        <v>Thursday</v>
      </c>
      <c r="E133" s="31"/>
      <c r="F133" s="11"/>
      <c r="G133" s="11"/>
      <c r="H133" s="31"/>
      <c r="I133" s="11"/>
      <c r="J133" s="22"/>
      <c r="K133" s="32"/>
      <c r="L133" s="32"/>
      <c r="M133" s="32"/>
      <c r="N133" s="32"/>
      <c r="O133" s="62"/>
      <c r="P133" s="34" t="str">
        <f t="shared" si="2"/>
        <v/>
      </c>
    </row>
    <row r="134" ht="22.5" customHeight="1">
      <c r="A134" s="6">
        <v>133.0</v>
      </c>
      <c r="B134" s="11" t="str">
        <f>'Master Schedule'!B134</f>
        <v/>
      </c>
      <c r="C134" s="7">
        <v>46367.0</v>
      </c>
      <c r="D134" s="8" t="str">
        <f t="shared" si="1"/>
        <v>Friday</v>
      </c>
      <c r="E134" s="31"/>
      <c r="F134" s="11"/>
      <c r="G134" s="11"/>
      <c r="H134" s="31"/>
      <c r="I134" s="11"/>
      <c r="J134" s="22"/>
      <c r="K134" s="35"/>
      <c r="L134" s="35"/>
      <c r="M134" s="35"/>
      <c r="N134" s="35"/>
      <c r="O134" s="62"/>
      <c r="P134" s="34" t="str">
        <f t="shared" si="2"/>
        <v/>
      </c>
    </row>
    <row r="135" ht="22.5" customHeight="1">
      <c r="A135" s="6">
        <v>134.0</v>
      </c>
      <c r="B135" s="11" t="str">
        <f>'Master Schedule'!B135</f>
        <v/>
      </c>
      <c r="C135" s="7">
        <v>46368.0</v>
      </c>
      <c r="D135" s="8" t="str">
        <f t="shared" si="1"/>
        <v>Saturday</v>
      </c>
      <c r="E135" s="31"/>
      <c r="F135" s="11"/>
      <c r="G135" s="11"/>
      <c r="H135" s="31"/>
      <c r="I135" s="11"/>
      <c r="J135" s="22"/>
      <c r="K135" s="32"/>
      <c r="L135" s="32"/>
      <c r="M135" s="32"/>
      <c r="N135" s="32"/>
      <c r="O135" s="62"/>
      <c r="P135" s="34" t="str">
        <f t="shared" si="2"/>
        <v/>
      </c>
    </row>
    <row r="136" ht="22.5" customHeight="1">
      <c r="A136" s="6">
        <v>135.0</v>
      </c>
      <c r="B136" s="11" t="str">
        <f>'Master Schedule'!B136</f>
        <v/>
      </c>
      <c r="C136" s="7">
        <v>46369.0</v>
      </c>
      <c r="D136" s="8" t="str">
        <f t="shared" si="1"/>
        <v>Sunday</v>
      </c>
      <c r="E136" s="31"/>
      <c r="F136" s="11"/>
      <c r="G136" s="11"/>
      <c r="H136" s="31"/>
      <c r="I136" s="11"/>
      <c r="J136" s="22"/>
      <c r="K136" s="35"/>
      <c r="L136" s="35"/>
      <c r="M136" s="35"/>
      <c r="N136" s="35"/>
      <c r="O136" s="62"/>
      <c r="P136" s="34" t="str">
        <f t="shared" si="2"/>
        <v/>
      </c>
    </row>
    <row r="137" ht="22.5" customHeight="1">
      <c r="A137" s="6">
        <v>136.0</v>
      </c>
      <c r="B137" s="11" t="str">
        <f>'Master Schedule'!B137</f>
        <v/>
      </c>
      <c r="C137" s="7">
        <v>46370.0</v>
      </c>
      <c r="D137" s="8" t="str">
        <f t="shared" si="1"/>
        <v>Monday</v>
      </c>
      <c r="E137" s="31"/>
      <c r="F137" s="11"/>
      <c r="G137" s="11"/>
      <c r="H137" s="31"/>
      <c r="I137" s="11"/>
      <c r="J137" s="22"/>
      <c r="K137" s="32"/>
      <c r="L137" s="32"/>
      <c r="M137" s="32"/>
      <c r="N137" s="32"/>
      <c r="O137" s="62"/>
      <c r="P137" s="34" t="str">
        <f t="shared" si="2"/>
        <v/>
      </c>
    </row>
    <row r="138" ht="22.5" customHeight="1">
      <c r="A138" s="6">
        <v>137.0</v>
      </c>
      <c r="B138" s="11" t="str">
        <f>'Master Schedule'!B138</f>
        <v/>
      </c>
      <c r="C138" s="7">
        <v>46371.0</v>
      </c>
      <c r="D138" s="8" t="str">
        <f t="shared" si="1"/>
        <v>Tuesday</v>
      </c>
      <c r="E138" s="31"/>
      <c r="F138" s="11"/>
      <c r="G138" s="11"/>
      <c r="H138" s="31"/>
      <c r="I138" s="11"/>
      <c r="J138" s="22"/>
      <c r="K138" s="35"/>
      <c r="L138" s="35"/>
      <c r="M138" s="35"/>
      <c r="N138" s="35"/>
      <c r="O138" s="62"/>
      <c r="P138" s="34" t="str">
        <f t="shared" si="2"/>
        <v/>
      </c>
    </row>
    <row r="139" ht="22.5" customHeight="1">
      <c r="A139" s="6">
        <v>138.0</v>
      </c>
      <c r="B139" s="11" t="str">
        <f>'Master Schedule'!B139</f>
        <v/>
      </c>
      <c r="C139" s="7">
        <v>46372.0</v>
      </c>
      <c r="D139" s="8" t="str">
        <f t="shared" si="1"/>
        <v>Wednesday</v>
      </c>
      <c r="E139" s="31"/>
      <c r="F139" s="11"/>
      <c r="G139" s="11"/>
      <c r="H139" s="31"/>
      <c r="I139" s="11"/>
      <c r="J139" s="22"/>
      <c r="K139" s="32"/>
      <c r="L139" s="32"/>
      <c r="M139" s="32"/>
      <c r="N139" s="32"/>
      <c r="O139" s="62"/>
      <c r="P139" s="34" t="str">
        <f t="shared" si="2"/>
        <v/>
      </c>
    </row>
    <row r="140" ht="22.5" customHeight="1">
      <c r="A140" s="6">
        <v>139.0</v>
      </c>
      <c r="B140" s="11" t="str">
        <f>'Master Schedule'!B140</f>
        <v/>
      </c>
      <c r="C140" s="7">
        <v>46373.0</v>
      </c>
      <c r="D140" s="8" t="str">
        <f t="shared" si="1"/>
        <v>Thursday</v>
      </c>
      <c r="E140" s="31"/>
      <c r="F140" s="11"/>
      <c r="G140" s="11"/>
      <c r="H140" s="31"/>
      <c r="I140" s="11"/>
      <c r="J140" s="22"/>
      <c r="K140" s="35"/>
      <c r="L140" s="35"/>
      <c r="M140" s="35"/>
      <c r="N140" s="35"/>
      <c r="O140" s="62"/>
      <c r="P140" s="34" t="str">
        <f t="shared" si="2"/>
        <v/>
      </c>
    </row>
    <row r="141" ht="22.5" customHeight="1">
      <c r="A141" s="6">
        <v>140.0</v>
      </c>
      <c r="B141" s="11" t="str">
        <f>'Master Schedule'!B141</f>
        <v/>
      </c>
      <c r="C141" s="7">
        <v>46374.0</v>
      </c>
      <c r="D141" s="8" t="str">
        <f t="shared" si="1"/>
        <v>Friday</v>
      </c>
      <c r="E141" s="31"/>
      <c r="F141" s="11"/>
      <c r="G141" s="11"/>
      <c r="H141" s="31"/>
      <c r="I141" s="11"/>
      <c r="J141" s="22"/>
      <c r="K141" s="32"/>
      <c r="L141" s="32"/>
      <c r="M141" s="32"/>
      <c r="N141" s="32"/>
      <c r="O141" s="62"/>
      <c r="P141" s="34" t="str">
        <f t="shared" si="2"/>
        <v/>
      </c>
    </row>
    <row r="142" ht="22.5" customHeight="1">
      <c r="A142" s="6">
        <v>141.0</v>
      </c>
      <c r="B142" s="11" t="str">
        <f>'Master Schedule'!B142</f>
        <v/>
      </c>
      <c r="C142" s="7">
        <v>46375.0</v>
      </c>
      <c r="D142" s="8" t="str">
        <f t="shared" si="1"/>
        <v>Saturday</v>
      </c>
      <c r="E142" s="31"/>
      <c r="F142" s="11"/>
      <c r="G142" s="11"/>
      <c r="H142" s="31"/>
      <c r="I142" s="11"/>
      <c r="J142" s="22"/>
      <c r="K142" s="35"/>
      <c r="L142" s="35"/>
      <c r="M142" s="35"/>
      <c r="N142" s="35"/>
      <c r="O142" s="62"/>
      <c r="P142" s="34" t="str">
        <f t="shared" si="2"/>
        <v/>
      </c>
    </row>
    <row r="143" ht="22.5" customHeight="1">
      <c r="A143" s="6">
        <v>142.0</v>
      </c>
      <c r="B143" s="11" t="str">
        <f>'Master Schedule'!B143</f>
        <v/>
      </c>
      <c r="C143" s="7">
        <v>46376.0</v>
      </c>
      <c r="D143" s="8" t="str">
        <f t="shared" si="1"/>
        <v>Sunday</v>
      </c>
      <c r="E143" s="31"/>
      <c r="F143" s="11"/>
      <c r="G143" s="11"/>
      <c r="H143" s="31"/>
      <c r="I143" s="11"/>
      <c r="J143" s="22"/>
      <c r="K143" s="32"/>
      <c r="L143" s="32"/>
      <c r="M143" s="32"/>
      <c r="N143" s="32"/>
      <c r="O143" s="62"/>
      <c r="P143" s="34" t="str">
        <f t="shared" si="2"/>
        <v/>
      </c>
    </row>
    <row r="144" ht="22.5" customHeight="1">
      <c r="A144" s="6">
        <v>143.0</v>
      </c>
      <c r="B144" s="11" t="str">
        <f>'Master Schedule'!B144</f>
        <v/>
      </c>
      <c r="C144" s="7">
        <v>46377.0</v>
      </c>
      <c r="D144" s="8" t="str">
        <f t="shared" si="1"/>
        <v>Monday</v>
      </c>
      <c r="E144" s="31"/>
      <c r="F144" s="11"/>
      <c r="G144" s="11"/>
      <c r="H144" s="31"/>
      <c r="I144" s="11"/>
      <c r="J144" s="22"/>
      <c r="K144" s="35"/>
      <c r="L144" s="35"/>
      <c r="M144" s="35"/>
      <c r="N144" s="35"/>
      <c r="O144" s="62"/>
      <c r="P144" s="34" t="str">
        <f t="shared" si="2"/>
        <v/>
      </c>
    </row>
    <row r="145" ht="22.5" customHeight="1">
      <c r="A145" s="6">
        <v>144.0</v>
      </c>
      <c r="B145" s="11" t="str">
        <f>'Master Schedule'!B145</f>
        <v/>
      </c>
      <c r="C145" s="7">
        <v>46378.0</v>
      </c>
      <c r="D145" s="8" t="str">
        <f t="shared" si="1"/>
        <v>Tuesday</v>
      </c>
      <c r="E145" s="31"/>
      <c r="F145" s="11"/>
      <c r="G145" s="11"/>
      <c r="H145" s="31"/>
      <c r="I145" s="11"/>
      <c r="J145" s="22"/>
      <c r="K145" s="32"/>
      <c r="L145" s="32"/>
      <c r="M145" s="32"/>
      <c r="N145" s="32"/>
      <c r="O145" s="62"/>
      <c r="P145" s="34" t="str">
        <f t="shared" si="2"/>
        <v/>
      </c>
    </row>
    <row r="146" ht="22.5" customHeight="1">
      <c r="A146" s="6">
        <v>145.0</v>
      </c>
      <c r="B146" s="11" t="str">
        <f>'Master Schedule'!B146</f>
        <v/>
      </c>
      <c r="C146" s="7">
        <v>46379.0</v>
      </c>
      <c r="D146" s="8" t="str">
        <f t="shared" si="1"/>
        <v>Wednesday</v>
      </c>
      <c r="E146" s="31"/>
      <c r="F146" s="11"/>
      <c r="G146" s="11"/>
      <c r="H146" s="31"/>
      <c r="I146" s="11"/>
      <c r="J146" s="22"/>
      <c r="K146" s="35"/>
      <c r="L146" s="35"/>
      <c r="M146" s="35"/>
      <c r="N146" s="35"/>
      <c r="O146" s="62"/>
      <c r="P146" s="34" t="str">
        <f t="shared" si="2"/>
        <v/>
      </c>
    </row>
    <row r="147" ht="22.5" customHeight="1">
      <c r="A147" s="6">
        <v>146.0</v>
      </c>
      <c r="B147" s="11" t="str">
        <f>'Master Schedule'!B147</f>
        <v/>
      </c>
      <c r="C147" s="7">
        <v>46380.0</v>
      </c>
      <c r="D147" s="8" t="str">
        <f t="shared" si="1"/>
        <v>Thursday</v>
      </c>
      <c r="E147" s="31"/>
      <c r="F147" s="11"/>
      <c r="G147" s="11"/>
      <c r="H147" s="31"/>
      <c r="I147" s="11"/>
      <c r="J147" s="22"/>
      <c r="K147" s="32"/>
      <c r="L147" s="32"/>
      <c r="M147" s="32"/>
      <c r="N147" s="32"/>
      <c r="O147" s="62"/>
      <c r="P147" s="34" t="str">
        <f t="shared" si="2"/>
        <v/>
      </c>
    </row>
    <row r="148" ht="22.5" customHeight="1">
      <c r="A148" s="6">
        <v>147.0</v>
      </c>
      <c r="B148" s="11" t="str">
        <f>'Master Schedule'!B148</f>
        <v/>
      </c>
      <c r="C148" s="7">
        <v>46381.0</v>
      </c>
      <c r="D148" s="8" t="str">
        <f t="shared" si="1"/>
        <v>Friday</v>
      </c>
      <c r="E148" s="31"/>
      <c r="F148" s="11"/>
      <c r="G148" s="11"/>
      <c r="H148" s="31"/>
      <c r="I148" s="11"/>
      <c r="J148" s="22"/>
      <c r="K148" s="35"/>
      <c r="L148" s="35"/>
      <c r="M148" s="35"/>
      <c r="N148" s="35"/>
      <c r="O148" s="62"/>
      <c r="P148" s="34" t="str">
        <f t="shared" si="2"/>
        <v/>
      </c>
    </row>
    <row r="149" ht="22.5" customHeight="1">
      <c r="A149" s="6">
        <v>148.0</v>
      </c>
      <c r="B149" s="11" t="str">
        <f>'Master Schedule'!B149</f>
        <v/>
      </c>
      <c r="C149" s="7">
        <v>46382.0</v>
      </c>
      <c r="D149" s="8" t="str">
        <f t="shared" si="1"/>
        <v>Saturday</v>
      </c>
      <c r="E149" s="31"/>
      <c r="F149" s="11"/>
      <c r="G149" s="11"/>
      <c r="H149" s="31"/>
      <c r="I149" s="11"/>
      <c r="J149" s="22"/>
      <c r="K149" s="32"/>
      <c r="L149" s="32"/>
      <c r="M149" s="32"/>
      <c r="N149" s="32"/>
      <c r="O149" s="62"/>
      <c r="P149" s="34" t="str">
        <f t="shared" si="2"/>
        <v/>
      </c>
    </row>
    <row r="150" ht="22.5" customHeight="1">
      <c r="A150" s="6">
        <v>149.0</v>
      </c>
      <c r="B150" s="11" t="str">
        <f>'Master Schedule'!B150</f>
        <v/>
      </c>
      <c r="C150" s="7">
        <v>46383.0</v>
      </c>
      <c r="D150" s="8" t="str">
        <f t="shared" si="1"/>
        <v>Sunday</v>
      </c>
      <c r="E150" s="31"/>
      <c r="F150" s="11"/>
      <c r="G150" s="11"/>
      <c r="H150" s="31"/>
      <c r="I150" s="11"/>
      <c r="J150" s="22"/>
      <c r="K150" s="35"/>
      <c r="L150" s="35"/>
      <c r="M150" s="35"/>
      <c r="N150" s="35"/>
      <c r="O150" s="62"/>
      <c r="P150" s="34" t="str">
        <f t="shared" si="2"/>
        <v/>
      </c>
    </row>
    <row r="151" ht="22.5" customHeight="1">
      <c r="A151" s="6">
        <v>150.0</v>
      </c>
      <c r="B151" s="11" t="str">
        <f>'Master Schedule'!B151</f>
        <v/>
      </c>
      <c r="C151" s="7">
        <v>46384.0</v>
      </c>
      <c r="D151" s="8" t="str">
        <f t="shared" si="1"/>
        <v>Monday</v>
      </c>
      <c r="E151" s="31"/>
      <c r="F151" s="11"/>
      <c r="G151" s="11"/>
      <c r="H151" s="31"/>
      <c r="I151" s="11"/>
      <c r="J151" s="22"/>
      <c r="K151" s="32"/>
      <c r="L151" s="32"/>
      <c r="M151" s="32"/>
      <c r="N151" s="32"/>
      <c r="O151" s="62"/>
      <c r="P151" s="34" t="str">
        <f t="shared" si="2"/>
        <v/>
      </c>
    </row>
    <row r="152" ht="22.5" customHeight="1">
      <c r="A152" s="6">
        <v>151.0</v>
      </c>
      <c r="B152" s="11" t="str">
        <f>'Master Schedule'!B152</f>
        <v/>
      </c>
      <c r="C152" s="7">
        <v>46385.0</v>
      </c>
      <c r="D152" s="8" t="str">
        <f t="shared" si="1"/>
        <v>Tuesday</v>
      </c>
      <c r="E152" s="31"/>
      <c r="F152" s="11"/>
      <c r="G152" s="11"/>
      <c r="H152" s="31"/>
      <c r="I152" s="11"/>
      <c r="J152" s="22"/>
      <c r="K152" s="35"/>
      <c r="L152" s="35"/>
      <c r="M152" s="35"/>
      <c r="N152" s="35"/>
      <c r="O152" s="62"/>
      <c r="P152" s="34" t="str">
        <f t="shared" si="2"/>
        <v/>
      </c>
    </row>
    <row r="153" ht="22.5" customHeight="1">
      <c r="A153" s="6">
        <v>152.0</v>
      </c>
      <c r="B153" s="11" t="str">
        <f>'Master Schedule'!B153</f>
        <v/>
      </c>
      <c r="C153" s="7">
        <v>46386.0</v>
      </c>
      <c r="D153" s="8" t="str">
        <f t="shared" si="1"/>
        <v>Wednesday</v>
      </c>
      <c r="E153" s="31"/>
      <c r="F153" s="11"/>
      <c r="G153" s="11"/>
      <c r="H153" s="31"/>
      <c r="I153" s="11"/>
      <c r="J153" s="22"/>
      <c r="K153" s="32"/>
      <c r="L153" s="32"/>
      <c r="M153" s="32"/>
      <c r="N153" s="32"/>
      <c r="O153" s="62"/>
      <c r="P153" s="34" t="str">
        <f t="shared" si="2"/>
        <v/>
      </c>
    </row>
    <row r="154" ht="22.5" customHeight="1">
      <c r="A154" s="6">
        <v>153.0</v>
      </c>
      <c r="B154" s="11" t="str">
        <f>'Master Schedule'!B154</f>
        <v/>
      </c>
      <c r="C154" s="7">
        <v>46387.0</v>
      </c>
      <c r="D154" s="8" t="str">
        <f t="shared" si="1"/>
        <v>Thursday</v>
      </c>
      <c r="E154" s="31"/>
      <c r="F154" s="11"/>
      <c r="G154" s="11"/>
      <c r="H154" s="31"/>
      <c r="I154" s="11"/>
      <c r="J154" s="22"/>
      <c r="K154" s="35"/>
      <c r="L154" s="35"/>
      <c r="M154" s="35"/>
      <c r="N154" s="35"/>
      <c r="O154" s="62"/>
      <c r="P154" s="34" t="str">
        <f t="shared" si="2"/>
        <v/>
      </c>
    </row>
    <row r="155" ht="22.5" customHeight="1">
      <c r="A155" s="6">
        <v>154.0</v>
      </c>
      <c r="B155" s="11" t="str">
        <f>'Master Schedule'!B155</f>
        <v/>
      </c>
      <c r="C155" s="7">
        <v>46388.0</v>
      </c>
      <c r="D155" s="8" t="str">
        <f t="shared" si="1"/>
        <v>Friday</v>
      </c>
      <c r="E155" s="31"/>
      <c r="F155" s="11"/>
      <c r="G155" s="11"/>
      <c r="H155" s="31"/>
      <c r="I155" s="11"/>
      <c r="J155" s="22"/>
      <c r="K155" s="32"/>
      <c r="L155" s="32"/>
      <c r="M155" s="32"/>
      <c r="N155" s="32"/>
      <c r="O155" s="62"/>
      <c r="P155" s="34" t="str">
        <f t="shared" si="2"/>
        <v/>
      </c>
    </row>
    <row r="156" ht="22.5" customHeight="1">
      <c r="A156" s="6">
        <v>155.0</v>
      </c>
      <c r="B156" s="11" t="str">
        <f>'Master Schedule'!B156</f>
        <v/>
      </c>
      <c r="C156" s="7">
        <v>46389.0</v>
      </c>
      <c r="D156" s="8" t="str">
        <f t="shared" si="1"/>
        <v>Saturday</v>
      </c>
      <c r="E156" s="31"/>
      <c r="F156" s="11"/>
      <c r="G156" s="11"/>
      <c r="H156" s="31"/>
      <c r="I156" s="11"/>
      <c r="J156" s="22"/>
      <c r="K156" s="35"/>
      <c r="L156" s="35"/>
      <c r="M156" s="35"/>
      <c r="N156" s="35"/>
      <c r="O156" s="62"/>
      <c r="P156" s="34" t="str">
        <f t="shared" si="2"/>
        <v/>
      </c>
    </row>
    <row r="157" ht="22.5" customHeight="1">
      <c r="A157" s="6">
        <v>156.0</v>
      </c>
      <c r="B157" s="11" t="str">
        <f>'Master Schedule'!B157</f>
        <v/>
      </c>
      <c r="C157" s="7">
        <v>46390.0</v>
      </c>
      <c r="D157" s="8" t="str">
        <f t="shared" si="1"/>
        <v>Sunday</v>
      </c>
      <c r="E157" s="31"/>
      <c r="F157" s="11"/>
      <c r="G157" s="11"/>
      <c r="H157" s="31"/>
      <c r="I157" s="11"/>
      <c r="J157" s="22"/>
      <c r="K157" s="32"/>
      <c r="L157" s="32"/>
      <c r="M157" s="32"/>
      <c r="N157" s="32"/>
      <c r="O157" s="62"/>
      <c r="P157" s="34" t="str">
        <f t="shared" si="2"/>
        <v/>
      </c>
    </row>
    <row r="158" ht="22.5" customHeight="1">
      <c r="A158" s="6">
        <v>157.0</v>
      </c>
      <c r="B158" s="11" t="str">
        <f>'Master Schedule'!B158</f>
        <v/>
      </c>
      <c r="C158" s="7">
        <v>46391.0</v>
      </c>
      <c r="D158" s="8" t="str">
        <f t="shared" si="1"/>
        <v>Monday</v>
      </c>
      <c r="E158" s="31"/>
      <c r="F158" s="11"/>
      <c r="G158" s="11"/>
      <c r="H158" s="31"/>
      <c r="I158" s="11"/>
      <c r="J158" s="22"/>
      <c r="K158" s="35"/>
      <c r="L158" s="35"/>
      <c r="M158" s="35"/>
      <c r="N158" s="35"/>
      <c r="O158" s="62"/>
      <c r="P158" s="34" t="str">
        <f t="shared" si="2"/>
        <v/>
      </c>
    </row>
    <row r="159" ht="22.5" customHeight="1">
      <c r="A159" s="6">
        <v>158.0</v>
      </c>
      <c r="B159" s="11" t="str">
        <f>'Master Schedule'!B159</f>
        <v/>
      </c>
      <c r="C159" s="7">
        <v>46392.0</v>
      </c>
      <c r="D159" s="8" t="str">
        <f t="shared" si="1"/>
        <v>Tuesday</v>
      </c>
      <c r="E159" s="31"/>
      <c r="F159" s="11"/>
      <c r="G159" s="11"/>
      <c r="H159" s="31"/>
      <c r="I159" s="11"/>
      <c r="J159" s="22"/>
      <c r="K159" s="32"/>
      <c r="L159" s="32"/>
      <c r="M159" s="32"/>
      <c r="N159" s="32"/>
      <c r="O159" s="62"/>
      <c r="P159" s="34" t="str">
        <f t="shared" si="2"/>
        <v/>
      </c>
    </row>
    <row r="160" ht="22.5" customHeight="1">
      <c r="A160" s="6">
        <v>159.0</v>
      </c>
      <c r="B160" s="11" t="str">
        <f>'Master Schedule'!B160</f>
        <v/>
      </c>
      <c r="C160" s="7">
        <v>46393.0</v>
      </c>
      <c r="D160" s="8" t="str">
        <f t="shared" si="1"/>
        <v>Wednesday</v>
      </c>
      <c r="E160" s="31"/>
      <c r="F160" s="11"/>
      <c r="G160" s="11"/>
      <c r="H160" s="31"/>
      <c r="I160" s="11"/>
      <c r="J160" s="22"/>
      <c r="K160" s="35"/>
      <c r="L160" s="35"/>
      <c r="M160" s="35"/>
      <c r="N160" s="35"/>
      <c r="O160" s="62"/>
      <c r="P160" s="34" t="str">
        <f t="shared" si="2"/>
        <v/>
      </c>
    </row>
    <row r="161" ht="22.5" customHeight="1">
      <c r="A161" s="6">
        <v>160.0</v>
      </c>
      <c r="B161" s="11" t="str">
        <f>'Master Schedule'!B161</f>
        <v/>
      </c>
      <c r="C161" s="7">
        <v>46394.0</v>
      </c>
      <c r="D161" s="8" t="str">
        <f t="shared" si="1"/>
        <v>Thursday</v>
      </c>
      <c r="E161" s="31"/>
      <c r="F161" s="11"/>
      <c r="G161" s="11"/>
      <c r="H161" s="31"/>
      <c r="I161" s="11"/>
      <c r="J161" s="22"/>
      <c r="K161" s="32"/>
      <c r="L161" s="32"/>
      <c r="M161" s="32"/>
      <c r="N161" s="32"/>
      <c r="O161" s="62"/>
      <c r="P161" s="34" t="str">
        <f t="shared" si="2"/>
        <v/>
      </c>
    </row>
    <row r="162" ht="22.5" customHeight="1">
      <c r="A162" s="6">
        <v>161.0</v>
      </c>
      <c r="B162" s="11" t="str">
        <f>'Master Schedule'!B162</f>
        <v/>
      </c>
      <c r="C162" s="7">
        <v>46395.0</v>
      </c>
      <c r="D162" s="8" t="str">
        <f t="shared" si="1"/>
        <v>Friday</v>
      </c>
      <c r="E162" s="31"/>
      <c r="F162" s="11"/>
      <c r="G162" s="11"/>
      <c r="H162" s="31"/>
      <c r="I162" s="11"/>
      <c r="J162" s="22"/>
      <c r="K162" s="35"/>
      <c r="L162" s="35"/>
      <c r="M162" s="35"/>
      <c r="N162" s="35"/>
      <c r="O162" s="62"/>
      <c r="P162" s="34" t="str">
        <f t="shared" si="2"/>
        <v/>
      </c>
    </row>
    <row r="163" ht="22.5" customHeight="1">
      <c r="A163" s="6">
        <v>162.0</v>
      </c>
      <c r="B163" s="11" t="str">
        <f>'Master Schedule'!B163</f>
        <v/>
      </c>
      <c r="C163" s="7">
        <v>46396.0</v>
      </c>
      <c r="D163" s="8" t="str">
        <f t="shared" si="1"/>
        <v>Saturday</v>
      </c>
      <c r="E163" s="31"/>
      <c r="F163" s="11"/>
      <c r="G163" s="11"/>
      <c r="H163" s="31"/>
      <c r="I163" s="11"/>
      <c r="J163" s="22"/>
      <c r="K163" s="32"/>
      <c r="L163" s="32"/>
      <c r="M163" s="32"/>
      <c r="N163" s="32"/>
      <c r="O163" s="62"/>
      <c r="P163" s="34" t="str">
        <f t="shared" si="2"/>
        <v/>
      </c>
    </row>
    <row r="164" ht="22.5" customHeight="1">
      <c r="A164" s="6">
        <v>163.0</v>
      </c>
      <c r="B164" s="11" t="str">
        <f>'Master Schedule'!B164</f>
        <v/>
      </c>
      <c r="C164" s="7">
        <v>46397.0</v>
      </c>
      <c r="D164" s="8" t="str">
        <f t="shared" si="1"/>
        <v>Sunday</v>
      </c>
      <c r="E164" s="31"/>
      <c r="F164" s="11"/>
      <c r="G164" s="11"/>
      <c r="H164" s="31"/>
      <c r="I164" s="11"/>
      <c r="J164" s="22"/>
      <c r="K164" s="35"/>
      <c r="L164" s="35"/>
      <c r="M164" s="35"/>
      <c r="N164" s="35"/>
      <c r="O164" s="62"/>
      <c r="P164" s="34" t="str">
        <f t="shared" si="2"/>
        <v/>
      </c>
    </row>
    <row r="165" ht="22.5" customHeight="1">
      <c r="A165" s="6">
        <v>164.0</v>
      </c>
      <c r="B165" s="11" t="str">
        <f>'Master Schedule'!B165</f>
        <v/>
      </c>
      <c r="C165" s="7">
        <v>46398.0</v>
      </c>
      <c r="D165" s="8" t="str">
        <f t="shared" si="1"/>
        <v>Monday</v>
      </c>
      <c r="E165" s="31"/>
      <c r="F165" s="11"/>
      <c r="G165" s="11"/>
      <c r="H165" s="31"/>
      <c r="I165" s="11"/>
      <c r="J165" s="22"/>
      <c r="K165" s="32"/>
      <c r="L165" s="32"/>
      <c r="M165" s="32"/>
      <c r="N165" s="32"/>
      <c r="O165" s="62"/>
      <c r="P165" s="34" t="str">
        <f t="shared" si="2"/>
        <v/>
      </c>
    </row>
    <row r="166" ht="22.5" customHeight="1">
      <c r="A166" s="6">
        <v>165.0</v>
      </c>
      <c r="B166" s="11" t="str">
        <f>'Master Schedule'!B166</f>
        <v/>
      </c>
      <c r="C166" s="7">
        <v>46399.0</v>
      </c>
      <c r="D166" s="8" t="str">
        <f t="shared" si="1"/>
        <v>Tuesday</v>
      </c>
      <c r="E166" s="31"/>
      <c r="F166" s="11"/>
      <c r="G166" s="11"/>
      <c r="H166" s="31"/>
      <c r="I166" s="11"/>
      <c r="J166" s="22"/>
      <c r="K166" s="35"/>
      <c r="L166" s="35"/>
      <c r="M166" s="35"/>
      <c r="N166" s="35"/>
      <c r="O166" s="62"/>
      <c r="P166" s="34" t="str">
        <f t="shared" si="2"/>
        <v/>
      </c>
    </row>
    <row r="167" ht="22.5" customHeight="1">
      <c r="A167" s="6">
        <v>166.0</v>
      </c>
      <c r="B167" s="11" t="str">
        <f>'Master Schedule'!B167</f>
        <v/>
      </c>
      <c r="C167" s="7">
        <v>46400.0</v>
      </c>
      <c r="D167" s="8" t="str">
        <f t="shared" si="1"/>
        <v>Wednesday</v>
      </c>
      <c r="E167" s="31"/>
      <c r="F167" s="11"/>
      <c r="G167" s="11"/>
      <c r="H167" s="31"/>
      <c r="I167" s="11"/>
      <c r="J167" s="22"/>
      <c r="K167" s="32"/>
      <c r="L167" s="32"/>
      <c r="M167" s="32"/>
      <c r="N167" s="32"/>
      <c r="O167" s="62"/>
      <c r="P167" s="34" t="str">
        <f t="shared" si="2"/>
        <v/>
      </c>
    </row>
    <row r="168" ht="22.5" customHeight="1">
      <c r="A168" s="6">
        <v>167.0</v>
      </c>
      <c r="B168" s="11" t="str">
        <f>'Master Schedule'!B168</f>
        <v/>
      </c>
      <c r="C168" s="7">
        <v>46401.0</v>
      </c>
      <c r="D168" s="8" t="str">
        <f t="shared" si="1"/>
        <v>Thursday</v>
      </c>
      <c r="E168" s="31"/>
      <c r="F168" s="11"/>
      <c r="G168" s="11"/>
      <c r="H168" s="31"/>
      <c r="I168" s="11"/>
      <c r="J168" s="22"/>
      <c r="K168" s="35"/>
      <c r="L168" s="35"/>
      <c r="M168" s="35"/>
      <c r="N168" s="35"/>
      <c r="O168" s="62"/>
      <c r="P168" s="34" t="str">
        <f t="shared" si="2"/>
        <v/>
      </c>
    </row>
    <row r="169" ht="22.5" customHeight="1">
      <c r="A169" s="6">
        <v>168.0</v>
      </c>
      <c r="B169" s="11" t="str">
        <f>'Master Schedule'!B169</f>
        <v/>
      </c>
      <c r="C169" s="7">
        <v>46402.0</v>
      </c>
      <c r="D169" s="8" t="str">
        <f t="shared" si="1"/>
        <v>Friday</v>
      </c>
      <c r="E169" s="31"/>
      <c r="F169" s="11"/>
      <c r="G169" s="11"/>
      <c r="H169" s="31"/>
      <c r="I169" s="11"/>
      <c r="J169" s="22"/>
      <c r="K169" s="32"/>
      <c r="L169" s="32"/>
      <c r="M169" s="32"/>
      <c r="N169" s="32"/>
      <c r="O169" s="62"/>
      <c r="P169" s="34" t="str">
        <f t="shared" si="2"/>
        <v/>
      </c>
    </row>
    <row r="170" ht="22.5" customHeight="1">
      <c r="A170" s="6">
        <v>169.0</v>
      </c>
      <c r="B170" s="11" t="str">
        <f>'Master Schedule'!B170</f>
        <v/>
      </c>
      <c r="C170" s="7">
        <v>46403.0</v>
      </c>
      <c r="D170" s="8" t="str">
        <f t="shared" si="1"/>
        <v>Saturday</v>
      </c>
      <c r="E170" s="31"/>
      <c r="F170" s="11"/>
      <c r="G170" s="11"/>
      <c r="H170" s="31"/>
      <c r="I170" s="11"/>
      <c r="J170" s="22"/>
      <c r="K170" s="35"/>
      <c r="L170" s="35"/>
      <c r="M170" s="35"/>
      <c r="N170" s="35"/>
      <c r="O170" s="62"/>
      <c r="P170" s="34" t="str">
        <f t="shared" si="2"/>
        <v/>
      </c>
    </row>
    <row r="171" ht="22.5" customHeight="1">
      <c r="A171" s="6">
        <v>170.0</v>
      </c>
      <c r="B171" s="11" t="str">
        <f>'Master Schedule'!B171</f>
        <v/>
      </c>
      <c r="C171" s="7">
        <v>46404.0</v>
      </c>
      <c r="D171" s="8" t="str">
        <f t="shared" si="1"/>
        <v>Sunday</v>
      </c>
      <c r="E171" s="31"/>
      <c r="F171" s="11"/>
      <c r="G171" s="11"/>
      <c r="H171" s="31"/>
      <c r="I171" s="11"/>
      <c r="J171" s="22"/>
      <c r="K171" s="32"/>
      <c r="L171" s="32"/>
      <c r="M171" s="32"/>
      <c r="N171" s="32"/>
      <c r="O171" s="62"/>
      <c r="P171" s="34" t="str">
        <f t="shared" si="2"/>
        <v/>
      </c>
    </row>
    <row r="172" ht="22.5" customHeight="1">
      <c r="A172" s="6">
        <v>171.0</v>
      </c>
      <c r="B172" s="11" t="str">
        <f>'Master Schedule'!B172</f>
        <v/>
      </c>
      <c r="C172" s="7">
        <v>46405.0</v>
      </c>
      <c r="D172" s="8" t="str">
        <f t="shared" si="1"/>
        <v>Monday</v>
      </c>
      <c r="E172" s="31"/>
      <c r="F172" s="11"/>
      <c r="G172" s="11"/>
      <c r="H172" s="31"/>
      <c r="I172" s="11"/>
      <c r="J172" s="22"/>
      <c r="K172" s="35"/>
      <c r="L172" s="35"/>
      <c r="M172" s="35"/>
      <c r="N172" s="35"/>
      <c r="O172" s="62"/>
      <c r="P172" s="34" t="str">
        <f t="shared" si="2"/>
        <v/>
      </c>
    </row>
    <row r="173" ht="22.5" customHeight="1">
      <c r="A173" s="6">
        <v>172.0</v>
      </c>
      <c r="B173" s="11" t="str">
        <f>'Master Schedule'!B173</f>
        <v/>
      </c>
      <c r="C173" s="7">
        <v>46406.0</v>
      </c>
      <c r="D173" s="8" t="str">
        <f t="shared" si="1"/>
        <v>Tuesday</v>
      </c>
      <c r="E173" s="31"/>
      <c r="F173" s="11"/>
      <c r="G173" s="11"/>
      <c r="H173" s="31"/>
      <c r="I173" s="11"/>
      <c r="J173" s="22"/>
      <c r="K173" s="32"/>
      <c r="L173" s="32"/>
      <c r="M173" s="32"/>
      <c r="N173" s="32"/>
      <c r="O173" s="62"/>
      <c r="P173" s="34" t="str">
        <f t="shared" si="2"/>
        <v/>
      </c>
    </row>
    <row r="174" ht="22.5" customHeight="1">
      <c r="A174" s="6">
        <v>173.0</v>
      </c>
      <c r="B174" s="11" t="str">
        <f>'Master Schedule'!B174</f>
        <v/>
      </c>
      <c r="C174" s="7">
        <v>46407.0</v>
      </c>
      <c r="D174" s="8" t="str">
        <f t="shared" si="1"/>
        <v>Wednesday</v>
      </c>
      <c r="E174" s="31"/>
      <c r="F174" s="11"/>
      <c r="G174" s="11"/>
      <c r="H174" s="31"/>
      <c r="I174" s="11"/>
      <c r="J174" s="22"/>
      <c r="K174" s="35"/>
      <c r="L174" s="35"/>
      <c r="M174" s="35"/>
      <c r="N174" s="35"/>
      <c r="O174" s="62"/>
      <c r="P174" s="34" t="str">
        <f t="shared" si="2"/>
        <v/>
      </c>
    </row>
    <row r="175" ht="22.5" customHeight="1">
      <c r="A175" s="6">
        <v>174.0</v>
      </c>
      <c r="B175" s="11" t="str">
        <f>'Master Schedule'!B175</f>
        <v/>
      </c>
      <c r="C175" s="7">
        <v>46408.0</v>
      </c>
      <c r="D175" s="8" t="str">
        <f t="shared" si="1"/>
        <v>Thursday</v>
      </c>
      <c r="E175" s="31"/>
      <c r="F175" s="11"/>
      <c r="G175" s="11"/>
      <c r="H175" s="31"/>
      <c r="I175" s="11"/>
      <c r="J175" s="22"/>
      <c r="K175" s="32"/>
      <c r="L175" s="32"/>
      <c r="M175" s="32"/>
      <c r="N175" s="32"/>
      <c r="O175" s="62"/>
      <c r="P175" s="34" t="str">
        <f t="shared" si="2"/>
        <v/>
      </c>
    </row>
    <row r="176" ht="22.5" customHeight="1">
      <c r="A176" s="6">
        <v>175.0</v>
      </c>
      <c r="B176" s="11" t="str">
        <f>'Master Schedule'!B176</f>
        <v/>
      </c>
      <c r="C176" s="7">
        <v>46409.0</v>
      </c>
      <c r="D176" s="8" t="str">
        <f t="shared" si="1"/>
        <v>Friday</v>
      </c>
      <c r="E176" s="31"/>
      <c r="F176" s="11"/>
      <c r="G176" s="11"/>
      <c r="H176" s="31"/>
      <c r="I176" s="11"/>
      <c r="J176" s="22"/>
      <c r="K176" s="35"/>
      <c r="L176" s="35"/>
      <c r="M176" s="35"/>
      <c r="N176" s="35"/>
      <c r="O176" s="62"/>
      <c r="P176" s="34" t="str">
        <f t="shared" si="2"/>
        <v/>
      </c>
    </row>
    <row r="177" ht="22.5" customHeight="1">
      <c r="A177" s="6">
        <v>176.0</v>
      </c>
      <c r="B177" s="11" t="str">
        <f>'Master Schedule'!B177</f>
        <v/>
      </c>
      <c r="C177" s="7">
        <v>46410.0</v>
      </c>
      <c r="D177" s="8" t="str">
        <f t="shared" si="1"/>
        <v>Saturday</v>
      </c>
      <c r="E177" s="31"/>
      <c r="F177" s="11"/>
      <c r="G177" s="11"/>
      <c r="H177" s="31"/>
      <c r="I177" s="11"/>
      <c r="J177" s="22"/>
      <c r="K177" s="32"/>
      <c r="L177" s="32"/>
      <c r="M177" s="32"/>
      <c r="N177" s="32"/>
      <c r="O177" s="62"/>
      <c r="P177" s="34" t="str">
        <f t="shared" si="2"/>
        <v/>
      </c>
    </row>
    <row r="178" ht="22.5" customHeight="1">
      <c r="A178" s="6">
        <v>177.0</v>
      </c>
      <c r="B178" s="11" t="str">
        <f>'Master Schedule'!B178</f>
        <v/>
      </c>
      <c r="C178" s="7">
        <v>46411.0</v>
      </c>
      <c r="D178" s="8" t="str">
        <f t="shared" si="1"/>
        <v>Sunday</v>
      </c>
      <c r="E178" s="31"/>
      <c r="F178" s="11"/>
      <c r="G178" s="11"/>
      <c r="H178" s="31"/>
      <c r="I178" s="11"/>
      <c r="J178" s="22"/>
      <c r="K178" s="35"/>
      <c r="L178" s="35"/>
      <c r="M178" s="35"/>
      <c r="N178" s="35"/>
      <c r="O178" s="62"/>
      <c r="P178" s="34" t="str">
        <f t="shared" si="2"/>
        <v/>
      </c>
    </row>
    <row r="179" ht="22.5" customHeight="1">
      <c r="A179" s="6">
        <v>178.0</v>
      </c>
      <c r="B179" s="11" t="str">
        <f>'Master Schedule'!B179</f>
        <v/>
      </c>
      <c r="C179" s="7">
        <v>46412.0</v>
      </c>
      <c r="D179" s="8" t="str">
        <f t="shared" si="1"/>
        <v>Monday</v>
      </c>
      <c r="E179" s="31"/>
      <c r="F179" s="11"/>
      <c r="G179" s="11"/>
      <c r="H179" s="31"/>
      <c r="I179" s="11"/>
      <c r="J179" s="22"/>
      <c r="K179" s="32"/>
      <c r="L179" s="32"/>
      <c r="M179" s="32"/>
      <c r="N179" s="32"/>
      <c r="O179" s="62"/>
      <c r="P179" s="34" t="str">
        <f t="shared" si="2"/>
        <v/>
      </c>
    </row>
    <row r="180" ht="22.5" customHeight="1">
      <c r="A180" s="6">
        <v>179.0</v>
      </c>
      <c r="B180" s="11" t="str">
        <f>'Master Schedule'!B180</f>
        <v/>
      </c>
      <c r="C180" s="7">
        <v>46413.0</v>
      </c>
      <c r="D180" s="8" t="str">
        <f t="shared" si="1"/>
        <v>Tuesday</v>
      </c>
      <c r="E180" s="31"/>
      <c r="F180" s="11"/>
      <c r="G180" s="11"/>
      <c r="H180" s="31"/>
      <c r="I180" s="11"/>
      <c r="J180" s="22"/>
      <c r="K180" s="35"/>
      <c r="L180" s="35"/>
      <c r="M180" s="35"/>
      <c r="N180" s="35"/>
      <c r="O180" s="62"/>
      <c r="P180" s="34" t="str">
        <f t="shared" si="2"/>
        <v/>
      </c>
    </row>
    <row r="181" ht="22.5" customHeight="1">
      <c r="A181" s="6">
        <v>180.0</v>
      </c>
      <c r="B181" s="11" t="str">
        <f>'Master Schedule'!B181</f>
        <v/>
      </c>
      <c r="C181" s="7">
        <v>46414.0</v>
      </c>
      <c r="D181" s="8" t="str">
        <f t="shared" si="1"/>
        <v>Wednesday</v>
      </c>
      <c r="E181" s="31"/>
      <c r="F181" s="11"/>
      <c r="G181" s="11"/>
      <c r="H181" s="31"/>
      <c r="I181" s="11"/>
      <c r="J181" s="22"/>
      <c r="K181" s="32"/>
      <c r="L181" s="32"/>
      <c r="M181" s="32"/>
      <c r="N181" s="32"/>
      <c r="O181" s="62"/>
      <c r="P181" s="34" t="str">
        <f t="shared" si="2"/>
        <v/>
      </c>
    </row>
    <row r="182" ht="22.5" customHeight="1">
      <c r="A182" s="6">
        <v>181.0</v>
      </c>
      <c r="B182" s="11" t="str">
        <f>'Master Schedule'!B182</f>
        <v/>
      </c>
      <c r="C182" s="7">
        <v>46415.0</v>
      </c>
      <c r="D182" s="8" t="str">
        <f t="shared" si="1"/>
        <v>Thursday</v>
      </c>
      <c r="E182" s="31"/>
      <c r="F182" s="11"/>
      <c r="G182" s="11"/>
      <c r="H182" s="31"/>
      <c r="I182" s="11"/>
      <c r="J182" s="22"/>
      <c r="K182" s="35"/>
      <c r="L182" s="35"/>
      <c r="M182" s="35"/>
      <c r="N182" s="35"/>
      <c r="O182" s="62"/>
      <c r="P182" s="34" t="str">
        <f t="shared" si="2"/>
        <v/>
      </c>
    </row>
    <row r="183" ht="22.5" customHeight="1">
      <c r="A183" s="6">
        <v>182.0</v>
      </c>
      <c r="B183" s="11" t="str">
        <f>'Master Schedule'!B183</f>
        <v/>
      </c>
      <c r="C183" s="7">
        <v>46416.0</v>
      </c>
      <c r="D183" s="8" t="str">
        <f t="shared" si="1"/>
        <v>Friday</v>
      </c>
      <c r="E183" s="31"/>
      <c r="F183" s="11"/>
      <c r="G183" s="11"/>
      <c r="H183" s="31"/>
      <c r="I183" s="11"/>
      <c r="J183" s="22"/>
      <c r="K183" s="32"/>
      <c r="L183" s="32"/>
      <c r="M183" s="32"/>
      <c r="N183" s="32"/>
      <c r="O183" s="62"/>
      <c r="P183" s="34" t="str">
        <f t="shared" si="2"/>
        <v/>
      </c>
    </row>
    <row r="184" ht="22.5" customHeight="1">
      <c r="A184" s="6">
        <v>183.0</v>
      </c>
      <c r="B184" s="11" t="str">
        <f>'Master Schedule'!B184</f>
        <v/>
      </c>
      <c r="C184" s="7">
        <v>46417.0</v>
      </c>
      <c r="D184" s="8" t="str">
        <f t="shared" si="1"/>
        <v>Saturday</v>
      </c>
      <c r="E184" s="31"/>
      <c r="F184" s="11"/>
      <c r="G184" s="11"/>
      <c r="H184" s="31"/>
      <c r="I184" s="11"/>
      <c r="J184" s="22"/>
      <c r="K184" s="35"/>
      <c r="L184" s="35"/>
      <c r="M184" s="35"/>
      <c r="N184" s="35"/>
      <c r="O184" s="62"/>
      <c r="P184" s="34" t="str">
        <f t="shared" si="2"/>
        <v/>
      </c>
    </row>
    <row r="185" ht="22.5" customHeight="1">
      <c r="A185" s="6">
        <v>184.0</v>
      </c>
      <c r="B185" s="11" t="str">
        <f>'Master Schedule'!B185</f>
        <v/>
      </c>
      <c r="C185" s="7">
        <v>46418.0</v>
      </c>
      <c r="D185" s="8" t="str">
        <f t="shared" si="1"/>
        <v>Sunday</v>
      </c>
      <c r="E185" s="31"/>
      <c r="F185" s="11"/>
      <c r="G185" s="11"/>
      <c r="H185" s="31"/>
      <c r="I185" s="11"/>
      <c r="J185" s="22"/>
      <c r="K185" s="32"/>
      <c r="L185" s="32"/>
      <c r="M185" s="32"/>
      <c r="N185" s="32"/>
      <c r="O185" s="62"/>
      <c r="P185" s="34" t="str">
        <f t="shared" si="2"/>
        <v/>
      </c>
    </row>
    <row r="186" ht="22.5" customHeight="1">
      <c r="A186" s="6">
        <v>185.0</v>
      </c>
      <c r="B186" s="11" t="str">
        <f>'Master Schedule'!B186</f>
        <v/>
      </c>
      <c r="C186" s="7">
        <v>46419.0</v>
      </c>
      <c r="D186" s="8" t="str">
        <f t="shared" si="1"/>
        <v>Monday</v>
      </c>
      <c r="E186" s="31"/>
      <c r="F186" s="11"/>
      <c r="G186" s="11"/>
      <c r="H186" s="31"/>
      <c r="I186" s="11"/>
      <c r="J186" s="22"/>
      <c r="K186" s="35"/>
      <c r="L186" s="35"/>
      <c r="M186" s="35"/>
      <c r="N186" s="35"/>
      <c r="O186" s="62"/>
      <c r="P186" s="34" t="str">
        <f t="shared" si="2"/>
        <v/>
      </c>
    </row>
    <row r="187" ht="22.5" customHeight="1">
      <c r="A187" s="6">
        <v>186.0</v>
      </c>
      <c r="B187" s="11" t="str">
        <f>'Master Schedule'!B187</f>
        <v/>
      </c>
      <c r="C187" s="7">
        <v>46420.0</v>
      </c>
      <c r="D187" s="8" t="str">
        <f t="shared" si="1"/>
        <v>Tuesday</v>
      </c>
      <c r="E187" s="31"/>
      <c r="F187" s="11"/>
      <c r="G187" s="11"/>
      <c r="H187" s="31"/>
      <c r="I187" s="11"/>
      <c r="J187" s="22"/>
      <c r="K187" s="32"/>
      <c r="L187" s="32"/>
      <c r="M187" s="32"/>
      <c r="N187" s="32"/>
      <c r="O187" s="62"/>
      <c r="P187" s="34" t="str">
        <f t="shared" si="2"/>
        <v/>
      </c>
    </row>
    <row r="188" ht="22.5" customHeight="1">
      <c r="A188" s="6">
        <v>187.0</v>
      </c>
      <c r="B188" s="11" t="str">
        <f>'Master Schedule'!B188</f>
        <v/>
      </c>
      <c r="C188" s="7">
        <v>46421.0</v>
      </c>
      <c r="D188" s="8" t="str">
        <f t="shared" si="1"/>
        <v>Wednesday</v>
      </c>
      <c r="E188" s="31"/>
      <c r="F188" s="11"/>
      <c r="G188" s="11"/>
      <c r="H188" s="31"/>
      <c r="I188" s="11"/>
      <c r="J188" s="22"/>
      <c r="K188" s="35"/>
      <c r="L188" s="35"/>
      <c r="M188" s="35"/>
      <c r="N188" s="35"/>
      <c r="O188" s="62"/>
      <c r="P188" s="34" t="str">
        <f t="shared" si="2"/>
        <v/>
      </c>
    </row>
    <row r="189" ht="22.5" customHeight="1">
      <c r="A189" s="6">
        <v>188.0</v>
      </c>
      <c r="B189" s="11" t="str">
        <f>'Master Schedule'!B189</f>
        <v/>
      </c>
      <c r="C189" s="7">
        <v>46422.0</v>
      </c>
      <c r="D189" s="8" t="str">
        <f t="shared" si="1"/>
        <v>Thursday</v>
      </c>
      <c r="E189" s="31"/>
      <c r="F189" s="11"/>
      <c r="G189" s="11"/>
      <c r="H189" s="31"/>
      <c r="I189" s="11"/>
      <c r="J189" s="22"/>
      <c r="K189" s="32"/>
      <c r="L189" s="32"/>
      <c r="M189" s="32"/>
      <c r="N189" s="32"/>
      <c r="O189" s="62"/>
      <c r="P189" s="34" t="str">
        <f t="shared" si="2"/>
        <v/>
      </c>
    </row>
    <row r="190" ht="22.5" customHeight="1">
      <c r="A190" s="6">
        <v>189.0</v>
      </c>
      <c r="B190" s="11" t="str">
        <f>'Master Schedule'!B190</f>
        <v/>
      </c>
      <c r="C190" s="7">
        <v>46423.0</v>
      </c>
      <c r="D190" s="8" t="str">
        <f t="shared" si="1"/>
        <v>Friday</v>
      </c>
      <c r="E190" s="31"/>
      <c r="F190" s="11"/>
      <c r="G190" s="11"/>
      <c r="H190" s="31"/>
      <c r="I190" s="11"/>
      <c r="J190" s="22"/>
      <c r="K190" s="35"/>
      <c r="L190" s="35"/>
      <c r="M190" s="35"/>
      <c r="N190" s="35"/>
      <c r="O190" s="62"/>
      <c r="P190" s="34" t="str">
        <f t="shared" si="2"/>
        <v/>
      </c>
    </row>
    <row r="191" ht="22.5" customHeight="1">
      <c r="A191" s="6">
        <v>190.0</v>
      </c>
      <c r="B191" s="11" t="str">
        <f>'Master Schedule'!B191</f>
        <v/>
      </c>
      <c r="C191" s="7">
        <v>46424.0</v>
      </c>
      <c r="D191" s="8" t="str">
        <f t="shared" si="1"/>
        <v>Saturday</v>
      </c>
      <c r="E191" s="31"/>
      <c r="F191" s="11"/>
      <c r="G191" s="11"/>
      <c r="H191" s="31"/>
      <c r="I191" s="11"/>
      <c r="J191" s="22"/>
      <c r="K191" s="32"/>
      <c r="L191" s="32"/>
      <c r="M191" s="32"/>
      <c r="N191" s="32"/>
      <c r="O191" s="62"/>
      <c r="P191" s="34" t="str">
        <f t="shared" si="2"/>
        <v/>
      </c>
    </row>
    <row r="192" ht="22.5" customHeight="1">
      <c r="A192" s="6">
        <v>191.0</v>
      </c>
      <c r="B192" s="11" t="str">
        <f>'Master Schedule'!B192</f>
        <v/>
      </c>
      <c r="C192" s="7">
        <v>46425.0</v>
      </c>
      <c r="D192" s="8" t="str">
        <f t="shared" si="1"/>
        <v>Sunday</v>
      </c>
      <c r="E192" s="31"/>
      <c r="F192" s="11"/>
      <c r="G192" s="11"/>
      <c r="H192" s="31"/>
      <c r="I192" s="11"/>
      <c r="J192" s="22"/>
      <c r="K192" s="35"/>
      <c r="L192" s="35"/>
      <c r="M192" s="35"/>
      <c r="N192" s="35"/>
      <c r="O192" s="62"/>
      <c r="P192" s="34" t="str">
        <f t="shared" si="2"/>
        <v/>
      </c>
    </row>
    <row r="193" ht="22.5" customHeight="1">
      <c r="A193" s="6">
        <v>192.0</v>
      </c>
      <c r="B193" s="11" t="str">
        <f>'Master Schedule'!B193</f>
        <v/>
      </c>
      <c r="C193" s="7">
        <v>46426.0</v>
      </c>
      <c r="D193" s="8" t="str">
        <f t="shared" si="1"/>
        <v>Monday</v>
      </c>
      <c r="E193" s="31"/>
      <c r="F193" s="11"/>
      <c r="G193" s="11"/>
      <c r="H193" s="31"/>
      <c r="I193" s="11"/>
      <c r="J193" s="22"/>
      <c r="K193" s="32"/>
      <c r="L193" s="32"/>
      <c r="M193" s="32"/>
      <c r="N193" s="32"/>
      <c r="O193" s="62"/>
      <c r="P193" s="34" t="str">
        <f t="shared" si="2"/>
        <v/>
      </c>
    </row>
    <row r="194" ht="22.5" customHeight="1">
      <c r="A194" s="6">
        <v>193.0</v>
      </c>
      <c r="B194" s="11" t="str">
        <f>'Master Schedule'!B194</f>
        <v/>
      </c>
      <c r="C194" s="7">
        <v>46427.0</v>
      </c>
      <c r="D194" s="8" t="str">
        <f t="shared" si="1"/>
        <v>Tuesday</v>
      </c>
      <c r="E194" s="31"/>
      <c r="F194" s="11"/>
      <c r="G194" s="11"/>
      <c r="H194" s="31"/>
      <c r="I194" s="11"/>
      <c r="J194" s="22"/>
      <c r="K194" s="35"/>
      <c r="L194" s="35"/>
      <c r="M194" s="35"/>
      <c r="N194" s="35"/>
      <c r="O194" s="62"/>
      <c r="P194" s="34" t="str">
        <f t="shared" si="2"/>
        <v/>
      </c>
    </row>
    <row r="195" ht="22.5" customHeight="1">
      <c r="A195" s="6">
        <v>194.0</v>
      </c>
      <c r="B195" s="11" t="str">
        <f>'Master Schedule'!B195</f>
        <v/>
      </c>
      <c r="C195" s="7">
        <v>46428.0</v>
      </c>
      <c r="D195" s="8" t="str">
        <f t="shared" si="1"/>
        <v>Wednesday</v>
      </c>
      <c r="E195" s="31"/>
      <c r="F195" s="11"/>
      <c r="G195" s="11"/>
      <c r="H195" s="31"/>
      <c r="I195" s="11"/>
      <c r="J195" s="22"/>
      <c r="K195" s="32"/>
      <c r="L195" s="32"/>
      <c r="M195" s="32"/>
      <c r="N195" s="32"/>
      <c r="O195" s="62"/>
      <c r="P195" s="34" t="str">
        <f t="shared" si="2"/>
        <v/>
      </c>
    </row>
    <row r="196" ht="22.5" customHeight="1">
      <c r="A196" s="6">
        <v>195.0</v>
      </c>
      <c r="B196" s="11" t="str">
        <f>'Master Schedule'!B196</f>
        <v/>
      </c>
      <c r="C196" s="7">
        <v>46429.0</v>
      </c>
      <c r="D196" s="8" t="str">
        <f t="shared" si="1"/>
        <v>Thursday</v>
      </c>
      <c r="E196" s="31"/>
      <c r="F196" s="11"/>
      <c r="G196" s="11"/>
      <c r="H196" s="31"/>
      <c r="I196" s="11"/>
      <c r="J196" s="22"/>
      <c r="K196" s="35"/>
      <c r="L196" s="35"/>
      <c r="M196" s="35"/>
      <c r="N196" s="35"/>
      <c r="O196" s="62"/>
      <c r="P196" s="34" t="str">
        <f t="shared" si="2"/>
        <v/>
      </c>
    </row>
    <row r="197" ht="22.5" customHeight="1">
      <c r="A197" s="6">
        <v>196.0</v>
      </c>
      <c r="B197" s="11" t="str">
        <f>'Master Schedule'!B197</f>
        <v/>
      </c>
      <c r="C197" s="7">
        <v>46430.0</v>
      </c>
      <c r="D197" s="8" t="str">
        <f t="shared" si="1"/>
        <v>Friday</v>
      </c>
      <c r="E197" s="31"/>
      <c r="F197" s="11"/>
      <c r="G197" s="11"/>
      <c r="H197" s="31"/>
      <c r="I197" s="11"/>
      <c r="J197" s="22"/>
      <c r="K197" s="32"/>
      <c r="L197" s="32"/>
      <c r="M197" s="32"/>
      <c r="N197" s="32"/>
      <c r="O197" s="62"/>
      <c r="P197" s="34" t="str">
        <f t="shared" si="2"/>
        <v/>
      </c>
    </row>
    <row r="198" ht="22.5" customHeight="1">
      <c r="A198" s="6">
        <v>197.0</v>
      </c>
      <c r="B198" s="11" t="str">
        <f>'Master Schedule'!B198</f>
        <v/>
      </c>
      <c r="C198" s="7">
        <v>46431.0</v>
      </c>
      <c r="D198" s="8" t="str">
        <f t="shared" si="1"/>
        <v>Saturday</v>
      </c>
      <c r="E198" s="31"/>
      <c r="F198" s="11"/>
      <c r="G198" s="11"/>
      <c r="H198" s="31"/>
      <c r="I198" s="11"/>
      <c r="J198" s="22"/>
      <c r="K198" s="35"/>
      <c r="L198" s="35"/>
      <c r="M198" s="35"/>
      <c r="N198" s="35"/>
      <c r="O198" s="62"/>
      <c r="P198" s="34" t="str">
        <f t="shared" si="2"/>
        <v/>
      </c>
    </row>
    <row r="199" ht="22.5" customHeight="1">
      <c r="A199" s="6">
        <v>198.0</v>
      </c>
      <c r="B199" s="11" t="str">
        <f>'Master Schedule'!B199</f>
        <v/>
      </c>
      <c r="C199" s="7">
        <v>46432.0</v>
      </c>
      <c r="D199" s="8" t="str">
        <f t="shared" si="1"/>
        <v>Sunday</v>
      </c>
      <c r="E199" s="31"/>
      <c r="F199" s="11"/>
      <c r="G199" s="11"/>
      <c r="H199" s="31"/>
      <c r="I199" s="11"/>
      <c r="J199" s="22"/>
      <c r="K199" s="32"/>
      <c r="L199" s="32"/>
      <c r="M199" s="32"/>
      <c r="N199" s="32"/>
      <c r="O199" s="62"/>
      <c r="P199" s="34" t="str">
        <f t="shared" si="2"/>
        <v/>
      </c>
    </row>
    <row r="200" ht="22.5" customHeight="1">
      <c r="A200" s="6">
        <v>199.0</v>
      </c>
      <c r="B200" s="11" t="str">
        <f>'Master Schedule'!B200</f>
        <v/>
      </c>
      <c r="C200" s="7">
        <v>46433.0</v>
      </c>
      <c r="D200" s="8" t="str">
        <f t="shared" si="1"/>
        <v>Monday</v>
      </c>
      <c r="E200" s="31"/>
      <c r="F200" s="11"/>
      <c r="G200" s="11"/>
      <c r="H200" s="31"/>
      <c r="I200" s="11"/>
      <c r="J200" s="22"/>
      <c r="K200" s="35"/>
      <c r="L200" s="35"/>
      <c r="M200" s="35"/>
      <c r="N200" s="35"/>
      <c r="O200" s="62"/>
      <c r="P200" s="34" t="str">
        <f t="shared" si="2"/>
        <v/>
      </c>
    </row>
    <row r="201" ht="22.5" customHeight="1">
      <c r="A201" s="6">
        <v>200.0</v>
      </c>
      <c r="B201" s="11" t="str">
        <f>'Master Schedule'!B201</f>
        <v/>
      </c>
      <c r="C201" s="7">
        <v>46434.0</v>
      </c>
      <c r="D201" s="8" t="str">
        <f t="shared" si="1"/>
        <v>Tuesday</v>
      </c>
      <c r="E201" s="31"/>
      <c r="F201" s="11"/>
      <c r="G201" s="11"/>
      <c r="H201" s="31"/>
      <c r="I201" s="11"/>
      <c r="J201" s="22"/>
      <c r="K201" s="32"/>
      <c r="L201" s="32"/>
      <c r="M201" s="32"/>
      <c r="N201" s="32"/>
      <c r="O201" s="62"/>
      <c r="P201" s="34" t="str">
        <f t="shared" si="2"/>
        <v/>
      </c>
    </row>
    <row r="202" ht="22.5" customHeight="1">
      <c r="A202" s="6">
        <v>201.0</v>
      </c>
      <c r="B202" s="11" t="str">
        <f>'Master Schedule'!B202</f>
        <v/>
      </c>
      <c r="C202" s="7">
        <v>46435.0</v>
      </c>
      <c r="D202" s="8" t="str">
        <f t="shared" si="1"/>
        <v>Wednesday</v>
      </c>
      <c r="E202" s="31"/>
      <c r="F202" s="11"/>
      <c r="G202" s="11"/>
      <c r="H202" s="31"/>
      <c r="I202" s="11"/>
      <c r="J202" s="22"/>
      <c r="K202" s="35"/>
      <c r="L202" s="35"/>
      <c r="M202" s="35"/>
      <c r="N202" s="35"/>
      <c r="O202" s="62"/>
      <c r="P202" s="34" t="str">
        <f t="shared" si="2"/>
        <v/>
      </c>
    </row>
    <row r="203" ht="22.5" customHeight="1">
      <c r="A203" s="6">
        <v>202.0</v>
      </c>
      <c r="B203" s="11" t="str">
        <f>'Master Schedule'!B203</f>
        <v/>
      </c>
      <c r="C203" s="7">
        <v>46436.0</v>
      </c>
      <c r="D203" s="8" t="str">
        <f t="shared" si="1"/>
        <v>Thursday</v>
      </c>
      <c r="E203" s="31"/>
      <c r="F203" s="11"/>
      <c r="G203" s="11"/>
      <c r="H203" s="31"/>
      <c r="I203" s="11"/>
      <c r="J203" s="22"/>
      <c r="K203" s="32"/>
      <c r="L203" s="32"/>
      <c r="M203" s="32"/>
      <c r="N203" s="32"/>
      <c r="O203" s="62"/>
      <c r="P203" s="34" t="str">
        <f t="shared" si="2"/>
        <v/>
      </c>
    </row>
    <row r="204" ht="22.5" customHeight="1">
      <c r="A204" s="6">
        <v>203.0</v>
      </c>
      <c r="B204" s="11" t="str">
        <f>'Master Schedule'!B204</f>
        <v/>
      </c>
      <c r="C204" s="7">
        <v>46437.0</v>
      </c>
      <c r="D204" s="8" t="str">
        <f t="shared" si="1"/>
        <v>Friday</v>
      </c>
      <c r="E204" s="31"/>
      <c r="F204" s="11"/>
      <c r="G204" s="11"/>
      <c r="H204" s="31"/>
      <c r="I204" s="11"/>
      <c r="J204" s="22"/>
      <c r="K204" s="35"/>
      <c r="L204" s="35"/>
      <c r="M204" s="35"/>
      <c r="N204" s="35"/>
      <c r="O204" s="62"/>
      <c r="P204" s="34" t="str">
        <f t="shared" si="2"/>
        <v/>
      </c>
    </row>
    <row r="205" ht="22.5" customHeight="1">
      <c r="A205" s="6">
        <v>204.0</v>
      </c>
      <c r="B205" s="11" t="str">
        <f>'Master Schedule'!B205</f>
        <v/>
      </c>
      <c r="C205" s="7">
        <v>46438.0</v>
      </c>
      <c r="D205" s="8" t="str">
        <f t="shared" si="1"/>
        <v>Saturday</v>
      </c>
      <c r="E205" s="31"/>
      <c r="F205" s="11"/>
      <c r="G205" s="11"/>
      <c r="H205" s="31"/>
      <c r="I205" s="11"/>
      <c r="J205" s="22"/>
      <c r="K205" s="32"/>
      <c r="L205" s="32"/>
      <c r="M205" s="32"/>
      <c r="N205" s="32"/>
      <c r="O205" s="62"/>
      <c r="P205" s="34" t="str">
        <f t="shared" si="2"/>
        <v/>
      </c>
    </row>
    <row r="206" ht="22.5" customHeight="1">
      <c r="A206" s="6">
        <v>205.0</v>
      </c>
      <c r="B206" s="11" t="str">
        <f>'Master Schedule'!B206</f>
        <v/>
      </c>
      <c r="C206" s="7">
        <v>46439.0</v>
      </c>
      <c r="D206" s="8" t="str">
        <f t="shared" si="1"/>
        <v>Sunday</v>
      </c>
      <c r="E206" s="31"/>
      <c r="F206" s="11"/>
      <c r="G206" s="11"/>
      <c r="H206" s="31"/>
      <c r="I206" s="11"/>
      <c r="J206" s="22"/>
      <c r="K206" s="35"/>
      <c r="L206" s="35"/>
      <c r="M206" s="35"/>
      <c r="N206" s="35"/>
      <c r="O206" s="62"/>
      <c r="P206" s="34" t="str">
        <f t="shared" si="2"/>
        <v/>
      </c>
    </row>
    <row r="207" ht="22.5" customHeight="1">
      <c r="A207" s="6">
        <v>206.0</v>
      </c>
      <c r="B207" s="11" t="str">
        <f>'Master Schedule'!B207</f>
        <v/>
      </c>
      <c r="C207" s="7">
        <v>46440.0</v>
      </c>
      <c r="D207" s="8" t="str">
        <f t="shared" si="1"/>
        <v>Monday</v>
      </c>
      <c r="E207" s="31"/>
      <c r="F207" s="11"/>
      <c r="G207" s="11"/>
      <c r="H207" s="31"/>
      <c r="I207" s="11"/>
      <c r="J207" s="22"/>
      <c r="K207" s="32"/>
      <c r="L207" s="32"/>
      <c r="M207" s="32"/>
      <c r="N207" s="32"/>
      <c r="O207" s="62"/>
      <c r="P207" s="34" t="str">
        <f t="shared" si="2"/>
        <v/>
      </c>
    </row>
    <row r="208" ht="22.5" customHeight="1">
      <c r="A208" s="6">
        <v>207.0</v>
      </c>
      <c r="B208" s="11" t="str">
        <f>'Master Schedule'!B208</f>
        <v/>
      </c>
      <c r="C208" s="7">
        <v>46441.0</v>
      </c>
      <c r="D208" s="8" t="str">
        <f t="shared" si="1"/>
        <v>Tuesday</v>
      </c>
      <c r="E208" s="31"/>
      <c r="F208" s="11"/>
      <c r="G208" s="11"/>
      <c r="H208" s="31"/>
      <c r="I208" s="11"/>
      <c r="J208" s="22"/>
      <c r="K208" s="35"/>
      <c r="L208" s="35"/>
      <c r="M208" s="35"/>
      <c r="N208" s="35"/>
      <c r="O208" s="62"/>
      <c r="P208" s="34" t="str">
        <f t="shared" si="2"/>
        <v/>
      </c>
    </row>
    <row r="209" ht="22.5" customHeight="1">
      <c r="A209" s="6">
        <v>208.0</v>
      </c>
      <c r="B209" s="11" t="str">
        <f>'Master Schedule'!B209</f>
        <v/>
      </c>
      <c r="C209" s="7">
        <v>46442.0</v>
      </c>
      <c r="D209" s="8" t="str">
        <f t="shared" si="1"/>
        <v>Wednesday</v>
      </c>
      <c r="E209" s="31"/>
      <c r="F209" s="11"/>
      <c r="G209" s="11"/>
      <c r="H209" s="31"/>
      <c r="I209" s="11"/>
      <c r="J209" s="22"/>
      <c r="K209" s="32"/>
      <c r="L209" s="32"/>
      <c r="M209" s="32"/>
      <c r="N209" s="32"/>
      <c r="O209" s="62"/>
      <c r="P209" s="34" t="str">
        <f t="shared" si="2"/>
        <v/>
      </c>
    </row>
    <row r="210" ht="22.5" customHeight="1">
      <c r="A210" s="6">
        <v>209.0</v>
      </c>
      <c r="B210" s="11" t="str">
        <f>'Master Schedule'!B210</f>
        <v/>
      </c>
      <c r="C210" s="7">
        <v>46443.0</v>
      </c>
      <c r="D210" s="8" t="str">
        <f t="shared" si="1"/>
        <v>Thursday</v>
      </c>
      <c r="E210" s="31"/>
      <c r="F210" s="11"/>
      <c r="G210" s="11"/>
      <c r="H210" s="31"/>
      <c r="I210" s="11"/>
      <c r="J210" s="22"/>
      <c r="K210" s="35"/>
      <c r="L210" s="35"/>
      <c r="M210" s="35"/>
      <c r="N210" s="35"/>
      <c r="O210" s="62"/>
      <c r="P210" s="34" t="str">
        <f t="shared" si="2"/>
        <v/>
      </c>
    </row>
    <row r="211" ht="22.5" customHeight="1">
      <c r="A211" s="6">
        <v>210.0</v>
      </c>
      <c r="B211" s="11" t="str">
        <f>'Master Schedule'!B211</f>
        <v/>
      </c>
      <c r="C211" s="7">
        <v>46444.0</v>
      </c>
      <c r="D211" s="8" t="str">
        <f t="shared" si="1"/>
        <v>Friday</v>
      </c>
      <c r="E211" s="31"/>
      <c r="F211" s="11"/>
      <c r="G211" s="11"/>
      <c r="H211" s="31"/>
      <c r="I211" s="11"/>
      <c r="J211" s="22"/>
      <c r="K211" s="32"/>
      <c r="L211" s="32"/>
      <c r="M211" s="32"/>
      <c r="N211" s="32"/>
      <c r="O211" s="62"/>
      <c r="P211" s="34" t="str">
        <f t="shared" si="2"/>
        <v/>
      </c>
    </row>
    <row r="212" ht="22.5" customHeight="1">
      <c r="A212" s="6">
        <v>211.0</v>
      </c>
      <c r="B212" s="11" t="str">
        <f>'Master Schedule'!B212</f>
        <v/>
      </c>
      <c r="C212" s="7">
        <v>46445.0</v>
      </c>
      <c r="D212" s="8" t="str">
        <f t="shared" si="1"/>
        <v>Saturday</v>
      </c>
      <c r="E212" s="31"/>
      <c r="F212" s="11"/>
      <c r="G212" s="11"/>
      <c r="H212" s="31"/>
      <c r="I212" s="11"/>
      <c r="J212" s="22"/>
      <c r="K212" s="35"/>
      <c r="L212" s="35"/>
      <c r="M212" s="35"/>
      <c r="N212" s="35"/>
      <c r="O212" s="62"/>
      <c r="P212" s="34" t="str">
        <f t="shared" si="2"/>
        <v/>
      </c>
    </row>
    <row r="213" ht="22.5" customHeight="1">
      <c r="A213" s="6">
        <v>212.0</v>
      </c>
      <c r="B213" s="11" t="str">
        <f>'Master Schedule'!B213</f>
        <v/>
      </c>
      <c r="C213" s="7">
        <v>46446.0</v>
      </c>
      <c r="D213" s="8" t="str">
        <f t="shared" si="1"/>
        <v>Sunday</v>
      </c>
      <c r="E213" s="31"/>
      <c r="F213" s="11"/>
      <c r="G213" s="11"/>
      <c r="H213" s="31"/>
      <c r="I213" s="11"/>
      <c r="J213" s="22"/>
      <c r="K213" s="32"/>
      <c r="L213" s="32"/>
      <c r="M213" s="32"/>
      <c r="N213" s="32"/>
      <c r="O213" s="62"/>
      <c r="P213" s="34" t="str">
        <f t="shared" si="2"/>
        <v/>
      </c>
    </row>
    <row r="214" ht="22.5" customHeight="1">
      <c r="A214" s="6">
        <v>213.0</v>
      </c>
      <c r="B214" s="11" t="str">
        <f>'Master Schedule'!B214</f>
        <v/>
      </c>
      <c r="C214" s="7">
        <v>46447.0</v>
      </c>
      <c r="D214" s="8" t="str">
        <f t="shared" si="1"/>
        <v>Monday</v>
      </c>
      <c r="E214" s="31"/>
      <c r="F214" s="11"/>
      <c r="G214" s="11"/>
      <c r="H214" s="31"/>
      <c r="I214" s="11"/>
      <c r="J214" s="22"/>
      <c r="K214" s="35"/>
      <c r="L214" s="35"/>
      <c r="M214" s="35"/>
      <c r="N214" s="35"/>
      <c r="O214" s="62"/>
      <c r="P214" s="34" t="str">
        <f t="shared" si="2"/>
        <v/>
      </c>
    </row>
    <row r="215" ht="22.5" customHeight="1">
      <c r="A215" s="6">
        <v>214.0</v>
      </c>
      <c r="B215" s="11" t="str">
        <f>'Master Schedule'!B215</f>
        <v/>
      </c>
      <c r="C215" s="7">
        <v>46448.0</v>
      </c>
      <c r="D215" s="8" t="str">
        <f t="shared" si="1"/>
        <v>Tuesday</v>
      </c>
      <c r="E215" s="31"/>
      <c r="F215" s="11"/>
      <c r="G215" s="11"/>
      <c r="H215" s="31"/>
      <c r="I215" s="11"/>
      <c r="J215" s="22"/>
      <c r="K215" s="32"/>
      <c r="L215" s="32"/>
      <c r="M215" s="32"/>
      <c r="N215" s="32"/>
      <c r="O215" s="62"/>
      <c r="P215" s="34" t="str">
        <f t="shared" si="2"/>
        <v/>
      </c>
    </row>
    <row r="216" ht="22.5" customHeight="1">
      <c r="A216" s="6">
        <v>215.0</v>
      </c>
      <c r="B216" s="11" t="str">
        <f>'Master Schedule'!B216</f>
        <v/>
      </c>
      <c r="C216" s="7">
        <v>46449.0</v>
      </c>
      <c r="D216" s="8" t="str">
        <f t="shared" si="1"/>
        <v>Wednesday</v>
      </c>
      <c r="E216" s="31"/>
      <c r="F216" s="11"/>
      <c r="G216" s="11"/>
      <c r="H216" s="31"/>
      <c r="I216" s="11"/>
      <c r="J216" s="22"/>
      <c r="K216" s="35"/>
      <c r="L216" s="35"/>
      <c r="M216" s="35"/>
      <c r="N216" s="35"/>
      <c r="O216" s="62"/>
      <c r="P216" s="34" t="str">
        <f t="shared" si="2"/>
        <v/>
      </c>
    </row>
    <row r="217" ht="22.5" customHeight="1">
      <c r="A217" s="6">
        <v>216.0</v>
      </c>
      <c r="B217" s="11" t="str">
        <f>'Master Schedule'!B217</f>
        <v/>
      </c>
      <c r="C217" s="7">
        <v>46450.0</v>
      </c>
      <c r="D217" s="8" t="str">
        <f t="shared" si="1"/>
        <v>Thursday</v>
      </c>
      <c r="E217" s="31"/>
      <c r="F217" s="11"/>
      <c r="G217" s="11"/>
      <c r="H217" s="31"/>
      <c r="I217" s="11"/>
      <c r="J217" s="22"/>
      <c r="K217" s="32"/>
      <c r="L217" s="32"/>
      <c r="M217" s="32"/>
      <c r="N217" s="32"/>
      <c r="O217" s="62"/>
      <c r="P217" s="34" t="str">
        <f t="shared" si="2"/>
        <v/>
      </c>
    </row>
    <row r="218" ht="22.5" customHeight="1">
      <c r="A218" s="6">
        <v>217.0</v>
      </c>
      <c r="B218" s="11" t="str">
        <f>'Master Schedule'!B218</f>
        <v/>
      </c>
      <c r="C218" s="7">
        <v>46451.0</v>
      </c>
      <c r="D218" s="8" t="str">
        <f t="shared" si="1"/>
        <v>Friday</v>
      </c>
      <c r="E218" s="31"/>
      <c r="F218" s="11"/>
      <c r="G218" s="11"/>
      <c r="H218" s="31"/>
      <c r="I218" s="11"/>
      <c r="J218" s="22"/>
      <c r="K218" s="35"/>
      <c r="L218" s="35"/>
      <c r="M218" s="35"/>
      <c r="N218" s="35"/>
      <c r="O218" s="62"/>
      <c r="P218" s="34" t="str">
        <f t="shared" si="2"/>
        <v/>
      </c>
    </row>
    <row r="219" ht="22.5" customHeight="1">
      <c r="A219" s="6">
        <v>218.0</v>
      </c>
      <c r="B219" s="11" t="str">
        <f>'Master Schedule'!B219</f>
        <v/>
      </c>
      <c r="C219" s="7">
        <v>46452.0</v>
      </c>
      <c r="D219" s="8" t="str">
        <f t="shared" si="1"/>
        <v>Saturday</v>
      </c>
      <c r="E219" s="31"/>
      <c r="F219" s="11"/>
      <c r="G219" s="11"/>
      <c r="H219" s="31"/>
      <c r="I219" s="11"/>
      <c r="J219" s="22"/>
      <c r="K219" s="32"/>
      <c r="L219" s="32"/>
      <c r="M219" s="32"/>
      <c r="N219" s="32"/>
      <c r="O219" s="62"/>
      <c r="P219" s="34" t="str">
        <f t="shared" si="2"/>
        <v/>
      </c>
    </row>
    <row r="220" ht="22.5" customHeight="1">
      <c r="A220" s="6">
        <v>219.0</v>
      </c>
      <c r="B220" s="11" t="str">
        <f>'Master Schedule'!B220</f>
        <v/>
      </c>
      <c r="C220" s="7">
        <v>46453.0</v>
      </c>
      <c r="D220" s="8" t="str">
        <f t="shared" si="1"/>
        <v>Sunday</v>
      </c>
      <c r="E220" s="31"/>
      <c r="F220" s="11"/>
      <c r="G220" s="11"/>
      <c r="H220" s="31"/>
      <c r="I220" s="11"/>
      <c r="J220" s="22"/>
      <c r="K220" s="35"/>
      <c r="L220" s="35"/>
      <c r="M220" s="35"/>
      <c r="N220" s="35"/>
      <c r="O220" s="62"/>
      <c r="P220" s="34" t="str">
        <f t="shared" si="2"/>
        <v/>
      </c>
    </row>
    <row r="221" ht="22.5" customHeight="1">
      <c r="A221" s="6">
        <v>220.0</v>
      </c>
      <c r="B221" s="11" t="str">
        <f>'Master Schedule'!B221</f>
        <v/>
      </c>
      <c r="C221" s="7">
        <v>46454.0</v>
      </c>
      <c r="D221" s="8" t="str">
        <f t="shared" si="1"/>
        <v>Monday</v>
      </c>
      <c r="E221" s="31"/>
      <c r="F221" s="11"/>
      <c r="G221" s="11"/>
      <c r="H221" s="31"/>
      <c r="I221" s="11"/>
      <c r="J221" s="22"/>
      <c r="K221" s="32"/>
      <c r="L221" s="32"/>
      <c r="M221" s="32"/>
      <c r="N221" s="32"/>
      <c r="O221" s="62"/>
      <c r="P221" s="34" t="str">
        <f t="shared" si="2"/>
        <v/>
      </c>
    </row>
    <row r="222" ht="22.5" customHeight="1">
      <c r="A222" s="6">
        <v>221.0</v>
      </c>
      <c r="B222" s="11" t="str">
        <f>'Master Schedule'!B222</f>
        <v>Spring Break</v>
      </c>
      <c r="C222" s="7">
        <v>46455.0</v>
      </c>
      <c r="D222" s="8" t="str">
        <f t="shared" si="1"/>
        <v>Tuesday</v>
      </c>
      <c r="E222" s="31"/>
      <c r="F222" s="11"/>
      <c r="G222" s="11"/>
      <c r="H222" s="31"/>
      <c r="I222" s="11"/>
      <c r="J222" s="22"/>
      <c r="K222" s="35"/>
      <c r="L222" s="35"/>
      <c r="M222" s="35"/>
      <c r="N222" s="35"/>
      <c r="O222" s="62"/>
      <c r="P222" s="34" t="str">
        <f t="shared" si="2"/>
        <v/>
      </c>
    </row>
    <row r="223" ht="22.5" customHeight="1">
      <c r="A223" s="6">
        <v>222.0</v>
      </c>
      <c r="B223" s="11" t="str">
        <f>'Master Schedule'!B223</f>
        <v>Spring Break</v>
      </c>
      <c r="C223" s="7">
        <v>46456.0</v>
      </c>
      <c r="D223" s="8" t="str">
        <f t="shared" si="1"/>
        <v>Wednesday</v>
      </c>
      <c r="E223" s="31"/>
      <c r="F223" s="11"/>
      <c r="G223" s="11"/>
      <c r="H223" s="31"/>
      <c r="I223" s="11"/>
      <c r="J223" s="22"/>
      <c r="K223" s="32"/>
      <c r="L223" s="32"/>
      <c r="M223" s="32"/>
      <c r="N223" s="32"/>
      <c r="O223" s="62"/>
      <c r="P223" s="34" t="str">
        <f t="shared" si="2"/>
        <v/>
      </c>
    </row>
    <row r="224" ht="22.5" customHeight="1">
      <c r="A224" s="6">
        <v>223.0</v>
      </c>
      <c r="B224" s="11" t="str">
        <f>'Master Schedule'!B224</f>
        <v>Spring Break</v>
      </c>
      <c r="C224" s="7">
        <v>46457.0</v>
      </c>
      <c r="D224" s="8" t="str">
        <f t="shared" si="1"/>
        <v>Thursday</v>
      </c>
      <c r="E224" s="31"/>
      <c r="F224" s="11"/>
      <c r="G224" s="11"/>
      <c r="H224" s="31"/>
      <c r="I224" s="11"/>
      <c r="J224" s="22"/>
      <c r="K224" s="35"/>
      <c r="L224" s="35"/>
      <c r="M224" s="35"/>
      <c r="N224" s="35"/>
      <c r="O224" s="62"/>
      <c r="P224" s="34" t="str">
        <f t="shared" si="2"/>
        <v/>
      </c>
    </row>
    <row r="225" ht="22.5" customHeight="1">
      <c r="A225" s="6">
        <v>224.0</v>
      </c>
      <c r="B225" s="11" t="str">
        <f>'Master Schedule'!B225</f>
        <v>Spring Break</v>
      </c>
      <c r="C225" s="7">
        <v>46458.0</v>
      </c>
      <c r="D225" s="8" t="str">
        <f t="shared" si="1"/>
        <v>Friday</v>
      </c>
      <c r="E225" s="31"/>
      <c r="F225" s="11"/>
      <c r="G225" s="11"/>
      <c r="H225" s="31"/>
      <c r="I225" s="11"/>
      <c r="J225" s="22"/>
      <c r="K225" s="32"/>
      <c r="L225" s="32"/>
      <c r="M225" s="32"/>
      <c r="N225" s="32"/>
      <c r="O225" s="62"/>
      <c r="P225" s="34" t="str">
        <f t="shared" si="2"/>
        <v/>
      </c>
    </row>
    <row r="226" ht="22.5" customHeight="1">
      <c r="A226" s="6">
        <v>225.0</v>
      </c>
      <c r="B226" s="11" t="str">
        <f>'Master Schedule'!B226</f>
        <v>Spring Break</v>
      </c>
      <c r="C226" s="7">
        <v>46459.0</v>
      </c>
      <c r="D226" s="8" t="str">
        <f t="shared" si="1"/>
        <v>Saturday</v>
      </c>
      <c r="E226" s="31"/>
      <c r="F226" s="11"/>
      <c r="G226" s="11"/>
      <c r="H226" s="31"/>
      <c r="I226" s="11"/>
      <c r="J226" s="22"/>
      <c r="K226" s="35"/>
      <c r="L226" s="35"/>
      <c r="M226" s="35"/>
      <c r="N226" s="35"/>
      <c r="O226" s="62"/>
      <c r="P226" s="34" t="str">
        <f t="shared" si="2"/>
        <v/>
      </c>
    </row>
    <row r="227" ht="22.5" customHeight="1">
      <c r="A227" s="6">
        <v>226.0</v>
      </c>
      <c r="B227" s="11" t="str">
        <f>'Master Schedule'!B227</f>
        <v/>
      </c>
      <c r="C227" s="7">
        <v>46460.0</v>
      </c>
      <c r="D227" s="8" t="str">
        <f t="shared" si="1"/>
        <v>Sunday</v>
      </c>
      <c r="E227" s="31"/>
      <c r="F227" s="11"/>
      <c r="G227" s="11"/>
      <c r="H227" s="31"/>
      <c r="I227" s="11"/>
      <c r="J227" s="22"/>
      <c r="K227" s="32"/>
      <c r="L227" s="32"/>
      <c r="M227" s="32"/>
      <c r="N227" s="32"/>
      <c r="O227" s="62"/>
      <c r="P227" s="34" t="str">
        <f t="shared" si="2"/>
        <v/>
      </c>
    </row>
    <row r="228" ht="22.5" customHeight="1">
      <c r="A228" s="6">
        <v>227.0</v>
      </c>
      <c r="B228" s="11" t="str">
        <f>'Master Schedule'!B228</f>
        <v/>
      </c>
      <c r="C228" s="7">
        <v>46461.0</v>
      </c>
      <c r="D228" s="8" t="str">
        <f t="shared" si="1"/>
        <v>Monday</v>
      </c>
      <c r="E228" s="31"/>
      <c r="F228" s="11"/>
      <c r="G228" s="11"/>
      <c r="H228" s="31"/>
      <c r="I228" s="11"/>
      <c r="J228" s="22"/>
      <c r="K228" s="35"/>
      <c r="L228" s="35"/>
      <c r="M228" s="35"/>
      <c r="N228" s="35"/>
      <c r="O228" s="62"/>
      <c r="P228" s="34" t="str">
        <f t="shared" si="2"/>
        <v/>
      </c>
    </row>
    <row r="229" ht="22.5" customHeight="1">
      <c r="A229" s="6">
        <v>228.0</v>
      </c>
      <c r="B229" s="11" t="str">
        <f>'Master Schedule'!B229</f>
        <v/>
      </c>
      <c r="C229" s="7">
        <v>46462.0</v>
      </c>
      <c r="D229" s="8" t="str">
        <f t="shared" si="1"/>
        <v>Tuesday</v>
      </c>
      <c r="E229" s="31"/>
      <c r="F229" s="11"/>
      <c r="G229" s="11"/>
      <c r="H229" s="31"/>
      <c r="I229" s="11"/>
      <c r="J229" s="22"/>
      <c r="K229" s="32"/>
      <c r="L229" s="32"/>
      <c r="M229" s="32"/>
      <c r="N229" s="32"/>
      <c r="O229" s="62"/>
      <c r="P229" s="34" t="str">
        <f t="shared" si="2"/>
        <v/>
      </c>
    </row>
    <row r="230" ht="22.5" customHeight="1">
      <c r="A230" s="6">
        <v>229.0</v>
      </c>
      <c r="B230" s="11" t="str">
        <f>'Master Schedule'!B230</f>
        <v/>
      </c>
      <c r="C230" s="7">
        <v>46463.0</v>
      </c>
      <c r="D230" s="8" t="str">
        <f t="shared" si="1"/>
        <v>Wednesday</v>
      </c>
      <c r="E230" s="31"/>
      <c r="F230" s="11"/>
      <c r="G230" s="11"/>
      <c r="H230" s="31"/>
      <c r="I230" s="11"/>
      <c r="J230" s="22"/>
      <c r="K230" s="35"/>
      <c r="L230" s="35"/>
      <c r="M230" s="35"/>
      <c r="N230" s="35"/>
      <c r="O230" s="62"/>
      <c r="P230" s="34" t="str">
        <f t="shared" si="2"/>
        <v/>
      </c>
    </row>
    <row r="231" ht="22.5" customHeight="1">
      <c r="A231" s="6">
        <v>230.0</v>
      </c>
      <c r="B231" s="11" t="str">
        <f>'Master Schedule'!B231</f>
        <v/>
      </c>
      <c r="C231" s="7">
        <v>46464.0</v>
      </c>
      <c r="D231" s="8" t="str">
        <f t="shared" si="1"/>
        <v>Thursday</v>
      </c>
      <c r="E231" s="31"/>
      <c r="F231" s="11"/>
      <c r="G231" s="11"/>
      <c r="H231" s="31"/>
      <c r="I231" s="11"/>
      <c r="J231" s="22"/>
      <c r="K231" s="32"/>
      <c r="L231" s="32"/>
      <c r="M231" s="32"/>
      <c r="N231" s="32"/>
      <c r="O231" s="62"/>
      <c r="P231" s="34" t="str">
        <f t="shared" si="2"/>
        <v/>
      </c>
    </row>
    <row r="232" ht="22.5" customHeight="1">
      <c r="A232" s="6">
        <v>231.0</v>
      </c>
      <c r="B232" s="11" t="str">
        <f>'Master Schedule'!B232</f>
        <v/>
      </c>
      <c r="C232" s="7">
        <v>46465.0</v>
      </c>
      <c r="D232" s="8" t="str">
        <f t="shared" si="1"/>
        <v>Friday</v>
      </c>
      <c r="E232" s="31"/>
      <c r="F232" s="11"/>
      <c r="G232" s="11"/>
      <c r="H232" s="31"/>
      <c r="I232" s="11"/>
      <c r="J232" s="22"/>
      <c r="K232" s="35"/>
      <c r="L232" s="35"/>
      <c r="M232" s="35"/>
      <c r="N232" s="35"/>
      <c r="O232" s="62"/>
      <c r="P232" s="34" t="str">
        <f t="shared" si="2"/>
        <v/>
      </c>
    </row>
    <row r="233" ht="22.5" customHeight="1">
      <c r="A233" s="6">
        <v>232.0</v>
      </c>
      <c r="B233" s="11" t="str">
        <f>'Master Schedule'!B233</f>
        <v/>
      </c>
      <c r="C233" s="7">
        <v>46466.0</v>
      </c>
      <c r="D233" s="8" t="str">
        <f t="shared" si="1"/>
        <v>Saturday</v>
      </c>
      <c r="E233" s="31"/>
      <c r="F233" s="11"/>
      <c r="G233" s="11"/>
      <c r="H233" s="31"/>
      <c r="I233" s="11"/>
      <c r="J233" s="22"/>
      <c r="K233" s="32"/>
      <c r="L233" s="32"/>
      <c r="M233" s="32"/>
      <c r="N233" s="32"/>
      <c r="O233" s="62"/>
      <c r="P233" s="34" t="str">
        <f t="shared" si="2"/>
        <v/>
      </c>
    </row>
    <row r="234" ht="22.5" customHeight="1">
      <c r="A234" s="6">
        <v>233.0</v>
      </c>
      <c r="B234" s="11" t="str">
        <f>'Master Schedule'!B234</f>
        <v/>
      </c>
      <c r="C234" s="7">
        <v>46467.0</v>
      </c>
      <c r="D234" s="8" t="str">
        <f t="shared" si="1"/>
        <v>Sunday</v>
      </c>
      <c r="E234" s="31"/>
      <c r="F234" s="11"/>
      <c r="G234" s="11"/>
      <c r="H234" s="31"/>
      <c r="I234" s="11"/>
      <c r="J234" s="22"/>
      <c r="K234" s="35"/>
      <c r="L234" s="35"/>
      <c r="M234" s="35"/>
      <c r="N234" s="35"/>
      <c r="O234" s="62"/>
      <c r="P234" s="34" t="str">
        <f t="shared" si="2"/>
        <v/>
      </c>
    </row>
    <row r="235" ht="22.5" customHeight="1">
      <c r="A235" s="6">
        <v>234.0</v>
      </c>
      <c r="B235" s="11" t="str">
        <f>'Master Schedule'!B235</f>
        <v/>
      </c>
      <c r="C235" s="7">
        <v>46468.0</v>
      </c>
      <c r="D235" s="8" t="str">
        <f t="shared" si="1"/>
        <v>Monday</v>
      </c>
      <c r="E235" s="31"/>
      <c r="F235" s="11"/>
      <c r="G235" s="11"/>
      <c r="H235" s="31"/>
      <c r="I235" s="11"/>
      <c r="J235" s="22"/>
      <c r="K235" s="32"/>
      <c r="L235" s="32"/>
      <c r="M235" s="32"/>
      <c r="N235" s="32"/>
      <c r="O235" s="62"/>
      <c r="P235" s="34" t="str">
        <f t="shared" si="2"/>
        <v/>
      </c>
    </row>
    <row r="236" ht="22.5" customHeight="1">
      <c r="A236" s="6">
        <v>235.0</v>
      </c>
      <c r="B236" s="11" t="str">
        <f>'Master Schedule'!B236</f>
        <v/>
      </c>
      <c r="C236" s="7">
        <v>46469.0</v>
      </c>
      <c r="D236" s="8" t="str">
        <f t="shared" si="1"/>
        <v>Tuesday</v>
      </c>
      <c r="E236" s="31"/>
      <c r="F236" s="11"/>
      <c r="G236" s="11"/>
      <c r="H236" s="31"/>
      <c r="I236" s="11"/>
      <c r="J236" s="22"/>
      <c r="K236" s="35"/>
      <c r="L236" s="35"/>
      <c r="M236" s="35"/>
      <c r="N236" s="35"/>
      <c r="O236" s="62"/>
      <c r="P236" s="34" t="str">
        <f t="shared" si="2"/>
        <v/>
      </c>
    </row>
    <row r="237" ht="22.5" customHeight="1">
      <c r="A237" s="6">
        <v>236.0</v>
      </c>
      <c r="B237" s="11" t="str">
        <f>'Master Schedule'!B237</f>
        <v/>
      </c>
      <c r="C237" s="7">
        <v>46470.0</v>
      </c>
      <c r="D237" s="8" t="str">
        <f t="shared" si="1"/>
        <v>Wednesday</v>
      </c>
      <c r="E237" s="31"/>
      <c r="F237" s="11"/>
      <c r="G237" s="11"/>
      <c r="H237" s="31"/>
      <c r="I237" s="11"/>
      <c r="J237" s="22"/>
      <c r="K237" s="32"/>
      <c r="L237" s="32"/>
      <c r="M237" s="32"/>
      <c r="N237" s="32"/>
      <c r="O237" s="62"/>
      <c r="P237" s="34" t="str">
        <f t="shared" si="2"/>
        <v/>
      </c>
    </row>
    <row r="238" ht="22.5" customHeight="1">
      <c r="A238" s="6">
        <v>237.0</v>
      </c>
      <c r="B238" s="11" t="str">
        <f>'Master Schedule'!B238</f>
        <v/>
      </c>
      <c r="C238" s="7">
        <v>46471.0</v>
      </c>
      <c r="D238" s="8" t="str">
        <f t="shared" si="1"/>
        <v>Thursday</v>
      </c>
      <c r="E238" s="31"/>
      <c r="F238" s="11"/>
      <c r="G238" s="11"/>
      <c r="H238" s="31"/>
      <c r="I238" s="11"/>
      <c r="J238" s="22"/>
      <c r="K238" s="35"/>
      <c r="L238" s="35"/>
      <c r="M238" s="35"/>
      <c r="N238" s="35"/>
      <c r="O238" s="62"/>
      <c r="P238" s="34" t="str">
        <f t="shared" si="2"/>
        <v/>
      </c>
    </row>
    <row r="239" ht="22.5" customHeight="1">
      <c r="A239" s="6">
        <v>238.0</v>
      </c>
      <c r="B239" s="11" t="str">
        <f>'Master Schedule'!B239</f>
        <v/>
      </c>
      <c r="C239" s="7">
        <v>46472.0</v>
      </c>
      <c r="D239" s="8" t="str">
        <f t="shared" si="1"/>
        <v>Friday</v>
      </c>
      <c r="E239" s="31"/>
      <c r="F239" s="11"/>
      <c r="G239" s="11"/>
      <c r="H239" s="31"/>
      <c r="I239" s="11"/>
      <c r="J239" s="22"/>
      <c r="K239" s="32"/>
      <c r="L239" s="32"/>
      <c r="M239" s="32"/>
      <c r="N239" s="32"/>
      <c r="O239" s="62"/>
      <c r="P239" s="34" t="str">
        <f t="shared" si="2"/>
        <v/>
      </c>
    </row>
    <row r="240" ht="22.5" customHeight="1">
      <c r="A240" s="6">
        <v>239.0</v>
      </c>
      <c r="B240" s="11" t="str">
        <f>'Master Schedule'!B240</f>
        <v/>
      </c>
      <c r="C240" s="7">
        <v>46473.0</v>
      </c>
      <c r="D240" s="8" t="str">
        <f t="shared" si="1"/>
        <v>Saturday</v>
      </c>
      <c r="E240" s="31"/>
      <c r="F240" s="11"/>
      <c r="G240" s="11"/>
      <c r="H240" s="31"/>
      <c r="I240" s="11"/>
      <c r="J240" s="22"/>
      <c r="K240" s="35"/>
      <c r="L240" s="35"/>
      <c r="M240" s="35"/>
      <c r="N240" s="35"/>
      <c r="O240" s="62"/>
      <c r="P240" s="34" t="str">
        <f t="shared" si="2"/>
        <v/>
      </c>
    </row>
    <row r="241" ht="22.5" customHeight="1">
      <c r="A241" s="6">
        <v>240.0</v>
      </c>
      <c r="B241" s="11" t="str">
        <f>'Master Schedule'!B241</f>
        <v/>
      </c>
      <c r="C241" s="7">
        <v>46474.0</v>
      </c>
      <c r="D241" s="8" t="str">
        <f t="shared" si="1"/>
        <v>Sunday</v>
      </c>
      <c r="E241" s="31"/>
      <c r="F241" s="11"/>
      <c r="G241" s="11"/>
      <c r="H241" s="31"/>
      <c r="I241" s="11"/>
      <c r="J241" s="22"/>
      <c r="K241" s="32"/>
      <c r="L241" s="32"/>
      <c r="M241" s="32"/>
      <c r="N241" s="32"/>
      <c r="O241" s="62"/>
      <c r="P241" s="34" t="str">
        <f t="shared" si="2"/>
        <v/>
      </c>
    </row>
    <row r="242" ht="22.5" customHeight="1">
      <c r="A242" s="6">
        <v>241.0</v>
      </c>
      <c r="B242" s="11" t="str">
        <f>'Master Schedule'!B242</f>
        <v/>
      </c>
      <c r="C242" s="7">
        <v>46475.0</v>
      </c>
      <c r="D242" s="8" t="str">
        <f t="shared" si="1"/>
        <v>Monday</v>
      </c>
      <c r="E242" s="31"/>
      <c r="F242" s="11"/>
      <c r="G242" s="11"/>
      <c r="H242" s="31"/>
      <c r="I242" s="11"/>
      <c r="J242" s="22"/>
      <c r="K242" s="35"/>
      <c r="L242" s="35"/>
      <c r="M242" s="35"/>
      <c r="N242" s="35"/>
      <c r="O242" s="62"/>
      <c r="P242" s="34" t="str">
        <f t="shared" si="2"/>
        <v/>
      </c>
    </row>
    <row r="243" ht="22.5" customHeight="1">
      <c r="A243" s="6">
        <v>242.0</v>
      </c>
      <c r="B243" s="11" t="str">
        <f>'Master Schedule'!B243</f>
        <v/>
      </c>
      <c r="C243" s="7">
        <v>46476.0</v>
      </c>
      <c r="D243" s="8" t="str">
        <f t="shared" si="1"/>
        <v>Tuesday</v>
      </c>
      <c r="E243" s="31"/>
      <c r="F243" s="11"/>
      <c r="G243" s="11"/>
      <c r="H243" s="31"/>
      <c r="I243" s="11"/>
      <c r="J243" s="22"/>
      <c r="K243" s="32"/>
      <c r="L243" s="32"/>
      <c r="M243" s="32"/>
      <c r="N243" s="32"/>
      <c r="O243" s="62"/>
      <c r="P243" s="34" t="str">
        <f t="shared" si="2"/>
        <v/>
      </c>
    </row>
    <row r="244" ht="22.5" customHeight="1">
      <c r="A244" s="6">
        <v>243.0</v>
      </c>
      <c r="B244" s="11" t="str">
        <f>'Master Schedule'!B244</f>
        <v/>
      </c>
      <c r="C244" s="7">
        <v>46477.0</v>
      </c>
      <c r="D244" s="8" t="str">
        <f t="shared" si="1"/>
        <v>Wednesday</v>
      </c>
      <c r="E244" s="31"/>
      <c r="F244" s="11"/>
      <c r="G244" s="11"/>
      <c r="H244" s="31"/>
      <c r="I244" s="11"/>
      <c r="J244" s="22"/>
      <c r="K244" s="35"/>
      <c r="L244" s="35"/>
      <c r="M244" s="35"/>
      <c r="N244" s="35"/>
      <c r="O244" s="62"/>
      <c r="P244" s="34" t="str">
        <f t="shared" si="2"/>
        <v/>
      </c>
    </row>
    <row r="245" ht="22.5" customHeight="1">
      <c r="A245" s="6">
        <v>244.0</v>
      </c>
      <c r="B245" s="11" t="str">
        <f>'Master Schedule'!B245</f>
        <v/>
      </c>
      <c r="C245" s="7">
        <v>46478.0</v>
      </c>
      <c r="D245" s="8" t="str">
        <f t="shared" si="1"/>
        <v>Thursday</v>
      </c>
      <c r="E245" s="31"/>
      <c r="F245" s="11"/>
      <c r="G245" s="11"/>
      <c r="H245" s="31"/>
      <c r="I245" s="11"/>
      <c r="J245" s="22"/>
      <c r="K245" s="32"/>
      <c r="L245" s="32"/>
      <c r="M245" s="32"/>
      <c r="N245" s="32"/>
      <c r="O245" s="62"/>
      <c r="P245" s="34" t="str">
        <f t="shared" si="2"/>
        <v/>
      </c>
    </row>
    <row r="246" ht="22.5" customHeight="1">
      <c r="A246" s="6">
        <v>245.0</v>
      </c>
      <c r="B246" s="11" t="str">
        <f>'Master Schedule'!B246</f>
        <v/>
      </c>
      <c r="C246" s="7">
        <v>46479.0</v>
      </c>
      <c r="D246" s="8" t="str">
        <f t="shared" si="1"/>
        <v>Friday</v>
      </c>
      <c r="E246" s="31"/>
      <c r="F246" s="11"/>
      <c r="G246" s="11"/>
      <c r="H246" s="31"/>
      <c r="I246" s="11"/>
      <c r="J246" s="22"/>
      <c r="K246" s="35"/>
      <c r="L246" s="35"/>
      <c r="M246" s="35"/>
      <c r="N246" s="35"/>
      <c r="O246" s="62"/>
      <c r="P246" s="34" t="str">
        <f t="shared" si="2"/>
        <v/>
      </c>
    </row>
    <row r="247" ht="22.5" customHeight="1">
      <c r="A247" s="6">
        <v>246.0</v>
      </c>
      <c r="B247" s="11" t="str">
        <f>'Master Schedule'!B247</f>
        <v/>
      </c>
      <c r="C247" s="7">
        <v>46480.0</v>
      </c>
      <c r="D247" s="8" t="str">
        <f t="shared" si="1"/>
        <v>Saturday</v>
      </c>
      <c r="E247" s="31"/>
      <c r="F247" s="11"/>
      <c r="G247" s="11"/>
      <c r="H247" s="31"/>
      <c r="I247" s="11"/>
      <c r="J247" s="22"/>
      <c r="K247" s="32"/>
      <c r="L247" s="32"/>
      <c r="M247" s="32"/>
      <c r="N247" s="32"/>
      <c r="O247" s="62"/>
      <c r="P247" s="34" t="str">
        <f t="shared" si="2"/>
        <v/>
      </c>
    </row>
    <row r="248" ht="22.5" customHeight="1">
      <c r="A248" s="6">
        <v>247.0</v>
      </c>
      <c r="B248" s="11" t="str">
        <f>'Master Schedule'!B248</f>
        <v/>
      </c>
      <c r="C248" s="7">
        <v>46481.0</v>
      </c>
      <c r="D248" s="8" t="str">
        <f t="shared" si="1"/>
        <v>Sunday</v>
      </c>
      <c r="E248" s="31"/>
      <c r="F248" s="11"/>
      <c r="G248" s="11"/>
      <c r="H248" s="31"/>
      <c r="I248" s="11"/>
      <c r="J248" s="22"/>
      <c r="K248" s="35"/>
      <c r="L248" s="35"/>
      <c r="M248" s="35"/>
      <c r="N248" s="35"/>
      <c r="O248" s="62"/>
      <c r="P248" s="34" t="str">
        <f t="shared" si="2"/>
        <v/>
      </c>
    </row>
    <row r="249" ht="22.5" customHeight="1">
      <c r="A249" s="6">
        <v>248.0</v>
      </c>
      <c r="B249" s="11" t="str">
        <f>'Master Schedule'!B249</f>
        <v/>
      </c>
      <c r="C249" s="7">
        <v>46482.0</v>
      </c>
      <c r="D249" s="8" t="str">
        <f t="shared" si="1"/>
        <v>Monday</v>
      </c>
      <c r="E249" s="31"/>
      <c r="F249" s="11"/>
      <c r="G249" s="11"/>
      <c r="H249" s="31"/>
      <c r="I249" s="11"/>
      <c r="J249" s="22"/>
      <c r="K249" s="32"/>
      <c r="L249" s="32"/>
      <c r="M249" s="32"/>
      <c r="N249" s="32"/>
      <c r="O249" s="62"/>
      <c r="P249" s="34" t="str">
        <f t="shared" si="2"/>
        <v/>
      </c>
    </row>
    <row r="250" ht="22.5" customHeight="1">
      <c r="A250" s="6">
        <v>249.0</v>
      </c>
      <c r="B250" s="11" t="str">
        <f>'Master Schedule'!B250</f>
        <v/>
      </c>
      <c r="C250" s="7">
        <v>46483.0</v>
      </c>
      <c r="D250" s="8" t="str">
        <f t="shared" si="1"/>
        <v>Tuesday</v>
      </c>
      <c r="E250" s="31"/>
      <c r="F250" s="11"/>
      <c r="G250" s="11"/>
      <c r="H250" s="31"/>
      <c r="I250" s="11"/>
      <c r="J250" s="22"/>
      <c r="K250" s="35"/>
      <c r="L250" s="35"/>
      <c r="M250" s="35"/>
      <c r="N250" s="35"/>
      <c r="O250" s="62"/>
      <c r="P250" s="34" t="str">
        <f t="shared" si="2"/>
        <v/>
      </c>
    </row>
    <row r="251" ht="22.5" customHeight="1">
      <c r="A251" s="6">
        <v>250.0</v>
      </c>
      <c r="B251" s="11" t="str">
        <f>'Master Schedule'!B251</f>
        <v/>
      </c>
      <c r="C251" s="7">
        <v>46484.0</v>
      </c>
      <c r="D251" s="8" t="str">
        <f t="shared" si="1"/>
        <v>Wednesday</v>
      </c>
      <c r="E251" s="31"/>
      <c r="F251" s="11"/>
      <c r="G251" s="11"/>
      <c r="H251" s="31"/>
      <c r="I251" s="11"/>
      <c r="J251" s="22"/>
      <c r="K251" s="32"/>
      <c r="L251" s="32"/>
      <c r="M251" s="32"/>
      <c r="N251" s="32"/>
      <c r="O251" s="62"/>
      <c r="P251" s="34" t="str">
        <f t="shared" si="2"/>
        <v/>
      </c>
    </row>
    <row r="252" ht="22.5" customHeight="1">
      <c r="A252" s="6">
        <v>251.0</v>
      </c>
      <c r="B252" s="11" t="str">
        <f>'Master Schedule'!B252</f>
        <v/>
      </c>
      <c r="C252" s="7">
        <v>46485.0</v>
      </c>
      <c r="D252" s="8" t="str">
        <f t="shared" si="1"/>
        <v>Thursday</v>
      </c>
      <c r="E252" s="31"/>
      <c r="F252" s="11"/>
      <c r="G252" s="11"/>
      <c r="H252" s="31"/>
      <c r="I252" s="11"/>
      <c r="J252" s="22"/>
      <c r="K252" s="35"/>
      <c r="L252" s="35"/>
      <c r="M252" s="35"/>
      <c r="N252" s="35"/>
      <c r="O252" s="62"/>
      <c r="P252" s="34" t="str">
        <f t="shared" si="2"/>
        <v/>
      </c>
    </row>
    <row r="253" ht="22.5" customHeight="1">
      <c r="A253" s="6">
        <v>252.0</v>
      </c>
      <c r="B253" s="11" t="str">
        <f>'Master Schedule'!B253</f>
        <v/>
      </c>
      <c r="C253" s="7">
        <v>46486.0</v>
      </c>
      <c r="D253" s="8" t="str">
        <f t="shared" si="1"/>
        <v>Friday</v>
      </c>
      <c r="E253" s="31"/>
      <c r="F253" s="11"/>
      <c r="G253" s="11"/>
      <c r="H253" s="31"/>
      <c r="I253" s="11"/>
      <c r="J253" s="22"/>
      <c r="K253" s="32"/>
      <c r="L253" s="32"/>
      <c r="M253" s="32"/>
      <c r="N253" s="32"/>
      <c r="O253" s="62"/>
      <c r="P253" s="34" t="str">
        <f t="shared" si="2"/>
        <v/>
      </c>
    </row>
    <row r="254" ht="22.5" customHeight="1">
      <c r="A254" s="6">
        <v>253.0</v>
      </c>
      <c r="B254" s="11" t="str">
        <f>'Master Schedule'!B254</f>
        <v/>
      </c>
      <c r="C254" s="7">
        <v>46487.0</v>
      </c>
      <c r="D254" s="8" t="str">
        <f t="shared" si="1"/>
        <v>Saturday</v>
      </c>
      <c r="E254" s="31"/>
      <c r="F254" s="11"/>
      <c r="G254" s="11"/>
      <c r="H254" s="31"/>
      <c r="I254" s="11"/>
      <c r="J254" s="22"/>
      <c r="K254" s="35"/>
      <c r="L254" s="35"/>
      <c r="M254" s="35"/>
      <c r="N254" s="35"/>
      <c r="O254" s="62"/>
      <c r="P254" s="34" t="str">
        <f t="shared" si="2"/>
        <v/>
      </c>
    </row>
    <row r="255" ht="22.5" customHeight="1">
      <c r="A255" s="6">
        <v>254.0</v>
      </c>
      <c r="B255" s="11" t="str">
        <f>'Master Schedule'!B255</f>
        <v/>
      </c>
      <c r="C255" s="7">
        <v>46488.0</v>
      </c>
      <c r="D255" s="8" t="str">
        <f t="shared" si="1"/>
        <v>Sunday</v>
      </c>
      <c r="E255" s="31"/>
      <c r="F255" s="11"/>
      <c r="G255" s="11"/>
      <c r="H255" s="31"/>
      <c r="I255" s="11"/>
      <c r="J255" s="22"/>
      <c r="K255" s="32"/>
      <c r="L255" s="32"/>
      <c r="M255" s="32"/>
      <c r="N255" s="32"/>
      <c r="O255" s="62"/>
      <c r="P255" s="34" t="str">
        <f t="shared" si="2"/>
        <v/>
      </c>
    </row>
    <row r="256" ht="22.5" customHeight="1">
      <c r="A256" s="6">
        <v>255.0</v>
      </c>
      <c r="B256" s="11" t="str">
        <f>'Master Schedule'!B256</f>
        <v/>
      </c>
      <c r="C256" s="7">
        <v>46489.0</v>
      </c>
      <c r="D256" s="8" t="str">
        <f t="shared" si="1"/>
        <v>Monday</v>
      </c>
      <c r="E256" s="31"/>
      <c r="F256" s="11"/>
      <c r="G256" s="11"/>
      <c r="H256" s="31"/>
      <c r="I256" s="11"/>
      <c r="J256" s="22"/>
      <c r="K256" s="35"/>
      <c r="L256" s="35"/>
      <c r="M256" s="35"/>
      <c r="N256" s="35"/>
      <c r="O256" s="62"/>
      <c r="P256" s="34" t="str">
        <f t="shared" si="2"/>
        <v/>
      </c>
    </row>
    <row r="257" ht="22.5" customHeight="1">
      <c r="A257" s="6">
        <v>256.0</v>
      </c>
      <c r="B257" s="11" t="str">
        <f>'Master Schedule'!B257</f>
        <v/>
      </c>
      <c r="C257" s="7">
        <v>46490.0</v>
      </c>
      <c r="D257" s="8" t="str">
        <f t="shared" si="1"/>
        <v>Tuesday</v>
      </c>
      <c r="E257" s="31"/>
      <c r="F257" s="11"/>
      <c r="G257" s="11"/>
      <c r="H257" s="31"/>
      <c r="I257" s="11"/>
      <c r="J257" s="22"/>
      <c r="K257" s="32"/>
      <c r="L257" s="32"/>
      <c r="M257" s="32"/>
      <c r="N257" s="32"/>
      <c r="O257" s="62"/>
      <c r="P257" s="34" t="str">
        <f t="shared" si="2"/>
        <v/>
      </c>
    </row>
    <row r="258" ht="22.5" customHeight="1">
      <c r="A258" s="6">
        <v>257.0</v>
      </c>
      <c r="B258" s="11" t="str">
        <f>'Master Schedule'!B258</f>
        <v/>
      </c>
      <c r="C258" s="7">
        <v>46491.0</v>
      </c>
      <c r="D258" s="8" t="str">
        <f t="shared" si="1"/>
        <v>Wednesday</v>
      </c>
      <c r="E258" s="31"/>
      <c r="F258" s="11"/>
      <c r="G258" s="11"/>
      <c r="H258" s="31"/>
      <c r="I258" s="11"/>
      <c r="J258" s="22"/>
      <c r="K258" s="35"/>
      <c r="L258" s="35"/>
      <c r="M258" s="35"/>
      <c r="N258" s="35"/>
      <c r="O258" s="62"/>
      <c r="P258" s="34" t="str">
        <f t="shared" si="2"/>
        <v/>
      </c>
    </row>
    <row r="259" ht="22.5" customHeight="1">
      <c r="A259" s="6">
        <v>258.0</v>
      </c>
      <c r="B259" s="11" t="str">
        <f>'Master Schedule'!B259</f>
        <v/>
      </c>
      <c r="C259" s="7">
        <v>46492.0</v>
      </c>
      <c r="D259" s="8" t="str">
        <f t="shared" si="1"/>
        <v>Thursday</v>
      </c>
      <c r="E259" s="31"/>
      <c r="F259" s="11"/>
      <c r="G259" s="11"/>
      <c r="H259" s="31"/>
      <c r="I259" s="11"/>
      <c r="J259" s="22"/>
      <c r="K259" s="32"/>
      <c r="L259" s="32"/>
      <c r="M259" s="32"/>
      <c r="N259" s="32"/>
      <c r="O259" s="62"/>
      <c r="P259" s="34" t="str">
        <f t="shared" si="2"/>
        <v/>
      </c>
    </row>
    <row r="260" ht="22.5" customHeight="1">
      <c r="A260" s="6">
        <v>259.0</v>
      </c>
      <c r="B260" s="11" t="str">
        <f>'Master Schedule'!B260</f>
        <v/>
      </c>
      <c r="C260" s="7">
        <v>46493.0</v>
      </c>
      <c r="D260" s="8" t="str">
        <f t="shared" si="1"/>
        <v>Friday</v>
      </c>
      <c r="E260" s="31"/>
      <c r="F260" s="11"/>
      <c r="G260" s="11"/>
      <c r="H260" s="31"/>
      <c r="I260" s="11"/>
      <c r="J260" s="22"/>
      <c r="K260" s="35"/>
      <c r="L260" s="35"/>
      <c r="M260" s="35"/>
      <c r="N260" s="35"/>
      <c r="O260" s="62"/>
      <c r="P260" s="34" t="str">
        <f t="shared" si="2"/>
        <v/>
      </c>
    </row>
    <row r="261" ht="22.5" customHeight="1">
      <c r="A261" s="6">
        <v>260.0</v>
      </c>
      <c r="B261" s="11" t="str">
        <f>'Master Schedule'!B261</f>
        <v/>
      </c>
      <c r="C261" s="7">
        <v>46494.0</v>
      </c>
      <c r="D261" s="8" t="str">
        <f t="shared" si="1"/>
        <v>Saturday</v>
      </c>
      <c r="E261" s="31"/>
      <c r="F261" s="11"/>
      <c r="G261" s="11"/>
      <c r="H261" s="31"/>
      <c r="I261" s="11"/>
      <c r="J261" s="22"/>
      <c r="K261" s="32"/>
      <c r="L261" s="32"/>
      <c r="M261" s="32"/>
      <c r="N261" s="32"/>
      <c r="O261" s="62"/>
      <c r="P261" s="34" t="str">
        <f t="shared" si="2"/>
        <v/>
      </c>
    </row>
    <row r="262" ht="22.5" customHeight="1">
      <c r="A262" s="6">
        <v>261.0</v>
      </c>
      <c r="B262" s="11" t="str">
        <f>'Master Schedule'!B262</f>
        <v/>
      </c>
      <c r="C262" s="7">
        <v>46495.0</v>
      </c>
      <c r="D262" s="8" t="str">
        <f t="shared" si="1"/>
        <v>Sunday</v>
      </c>
      <c r="E262" s="31"/>
      <c r="F262" s="11"/>
      <c r="G262" s="11"/>
      <c r="H262" s="31"/>
      <c r="I262" s="11"/>
      <c r="J262" s="22"/>
      <c r="K262" s="35"/>
      <c r="L262" s="35"/>
      <c r="M262" s="35"/>
      <c r="N262" s="35"/>
      <c r="O262" s="62"/>
      <c r="P262" s="34" t="str">
        <f t="shared" si="2"/>
        <v/>
      </c>
    </row>
    <row r="263" ht="22.5" customHeight="1">
      <c r="A263" s="6">
        <v>262.0</v>
      </c>
      <c r="B263" s="11" t="str">
        <f>'Master Schedule'!B263</f>
        <v/>
      </c>
      <c r="C263" s="7">
        <v>46496.0</v>
      </c>
      <c r="D263" s="8" t="str">
        <f t="shared" si="1"/>
        <v>Monday</v>
      </c>
      <c r="E263" s="31"/>
      <c r="F263" s="11"/>
      <c r="G263" s="11"/>
      <c r="H263" s="31"/>
      <c r="I263" s="11"/>
      <c r="J263" s="22"/>
      <c r="K263" s="32"/>
      <c r="L263" s="32"/>
      <c r="M263" s="32"/>
      <c r="N263" s="32"/>
      <c r="O263" s="62"/>
      <c r="P263" s="34" t="str">
        <f t="shared" si="2"/>
        <v/>
      </c>
    </row>
    <row r="264" ht="22.5" customHeight="1">
      <c r="A264" s="6">
        <v>263.0</v>
      </c>
      <c r="B264" s="11" t="str">
        <f>'Master Schedule'!B264</f>
        <v/>
      </c>
      <c r="C264" s="7">
        <v>46497.0</v>
      </c>
      <c r="D264" s="8" t="str">
        <f t="shared" si="1"/>
        <v>Tuesday</v>
      </c>
      <c r="E264" s="31"/>
      <c r="F264" s="11"/>
      <c r="G264" s="11"/>
      <c r="H264" s="31"/>
      <c r="I264" s="11"/>
      <c r="J264" s="22"/>
      <c r="K264" s="35"/>
      <c r="L264" s="35"/>
      <c r="M264" s="35"/>
      <c r="N264" s="35"/>
      <c r="O264" s="62"/>
      <c r="P264" s="34" t="str">
        <f t="shared" si="2"/>
        <v/>
      </c>
    </row>
    <row r="265" ht="22.5" customHeight="1">
      <c r="A265" s="6">
        <v>264.0</v>
      </c>
      <c r="B265" s="11" t="str">
        <f>'Master Schedule'!B265</f>
        <v/>
      </c>
      <c r="C265" s="7">
        <v>46498.0</v>
      </c>
      <c r="D265" s="8" t="str">
        <f t="shared" si="1"/>
        <v>Wednesday</v>
      </c>
      <c r="E265" s="31"/>
      <c r="F265" s="11"/>
      <c r="G265" s="11"/>
      <c r="H265" s="31"/>
      <c r="I265" s="11"/>
      <c r="J265" s="22"/>
      <c r="K265" s="32"/>
      <c r="L265" s="32"/>
      <c r="M265" s="32"/>
      <c r="N265" s="32"/>
      <c r="O265" s="62"/>
      <c r="P265" s="34" t="str">
        <f t="shared" si="2"/>
        <v/>
      </c>
    </row>
    <row r="266" ht="22.5" customHeight="1">
      <c r="A266" s="6">
        <v>265.0</v>
      </c>
      <c r="B266" s="11" t="str">
        <f>'Master Schedule'!B266</f>
        <v/>
      </c>
      <c r="C266" s="7">
        <v>46499.0</v>
      </c>
      <c r="D266" s="8" t="str">
        <f t="shared" si="1"/>
        <v>Thursday</v>
      </c>
      <c r="E266" s="31"/>
      <c r="F266" s="11"/>
      <c r="G266" s="11"/>
      <c r="H266" s="31"/>
      <c r="I266" s="11"/>
      <c r="J266" s="22"/>
      <c r="K266" s="35"/>
      <c r="L266" s="35"/>
      <c r="M266" s="35"/>
      <c r="N266" s="35"/>
      <c r="O266" s="62"/>
      <c r="P266" s="34" t="str">
        <f t="shared" si="2"/>
        <v/>
      </c>
    </row>
    <row r="267" ht="22.5" customHeight="1">
      <c r="A267" s="6">
        <v>266.0</v>
      </c>
      <c r="B267" s="11" t="str">
        <f>'Master Schedule'!B267</f>
        <v/>
      </c>
      <c r="C267" s="7">
        <v>46500.0</v>
      </c>
      <c r="D267" s="8" t="str">
        <f t="shared" si="1"/>
        <v>Friday</v>
      </c>
      <c r="E267" s="31"/>
      <c r="F267" s="11"/>
      <c r="G267" s="11"/>
      <c r="H267" s="31"/>
      <c r="I267" s="11"/>
      <c r="J267" s="22"/>
      <c r="K267" s="32"/>
      <c r="L267" s="32"/>
      <c r="M267" s="32"/>
      <c r="N267" s="32"/>
      <c r="O267" s="62"/>
      <c r="P267" s="34" t="str">
        <f t="shared" si="2"/>
        <v/>
      </c>
    </row>
    <row r="268" ht="22.5" customHeight="1">
      <c r="A268" s="6">
        <v>267.0</v>
      </c>
      <c r="B268" s="11" t="str">
        <f>'Master Schedule'!B268</f>
        <v/>
      </c>
      <c r="C268" s="7">
        <v>46501.0</v>
      </c>
      <c r="D268" s="8" t="str">
        <f t="shared" si="1"/>
        <v>Saturday</v>
      </c>
      <c r="E268" s="31"/>
      <c r="F268" s="11"/>
      <c r="G268" s="11"/>
      <c r="H268" s="31"/>
      <c r="I268" s="11"/>
      <c r="J268" s="22"/>
      <c r="K268" s="35"/>
      <c r="L268" s="35"/>
      <c r="M268" s="35"/>
      <c r="N268" s="35"/>
      <c r="O268" s="62"/>
      <c r="P268" s="34" t="str">
        <f t="shared" si="2"/>
        <v/>
      </c>
    </row>
    <row r="269" ht="22.5" customHeight="1">
      <c r="A269" s="6">
        <v>268.0</v>
      </c>
      <c r="B269" s="11" t="str">
        <f>'Master Schedule'!B269</f>
        <v/>
      </c>
      <c r="C269" s="7">
        <v>46502.0</v>
      </c>
      <c r="D269" s="8" t="str">
        <f t="shared" si="1"/>
        <v>Sunday</v>
      </c>
      <c r="E269" s="31"/>
      <c r="F269" s="11"/>
      <c r="G269" s="11"/>
      <c r="H269" s="31"/>
      <c r="I269" s="11"/>
      <c r="J269" s="22"/>
      <c r="K269" s="32"/>
      <c r="L269" s="32"/>
      <c r="M269" s="32"/>
      <c r="N269" s="32"/>
      <c r="O269" s="62"/>
      <c r="P269" s="34" t="str">
        <f t="shared" si="2"/>
        <v/>
      </c>
    </row>
    <row r="270" ht="22.5" customHeight="1">
      <c r="A270" s="6">
        <v>269.0</v>
      </c>
      <c r="B270" s="11" t="str">
        <f>'Master Schedule'!B270</f>
        <v/>
      </c>
      <c r="C270" s="7">
        <v>46503.0</v>
      </c>
      <c r="D270" s="8" t="str">
        <f t="shared" si="1"/>
        <v>Monday</v>
      </c>
      <c r="E270" s="31"/>
      <c r="F270" s="11"/>
      <c r="G270" s="11"/>
      <c r="H270" s="31"/>
      <c r="I270" s="11"/>
      <c r="J270" s="22"/>
      <c r="K270" s="35"/>
      <c r="L270" s="35"/>
      <c r="M270" s="35"/>
      <c r="N270" s="35"/>
      <c r="O270" s="62"/>
      <c r="P270" s="34" t="str">
        <f t="shared" si="2"/>
        <v/>
      </c>
    </row>
    <row r="271" ht="22.5" customHeight="1">
      <c r="A271" s="6">
        <v>270.0</v>
      </c>
      <c r="B271" s="11" t="str">
        <f>'Master Schedule'!B271</f>
        <v/>
      </c>
      <c r="C271" s="7">
        <v>46504.0</v>
      </c>
      <c r="D271" s="8" t="str">
        <f t="shared" si="1"/>
        <v>Tuesday</v>
      </c>
      <c r="E271" s="31"/>
      <c r="F271" s="11"/>
      <c r="G271" s="11"/>
      <c r="H271" s="31"/>
      <c r="I271" s="11"/>
      <c r="J271" s="22"/>
      <c r="K271" s="32"/>
      <c r="L271" s="32"/>
      <c r="M271" s="32"/>
      <c r="N271" s="32"/>
      <c r="O271" s="62"/>
      <c r="P271" s="34" t="str">
        <f t="shared" si="2"/>
        <v/>
      </c>
    </row>
    <row r="272" ht="22.5" customHeight="1">
      <c r="A272" s="6">
        <v>271.0</v>
      </c>
      <c r="B272" s="11" t="str">
        <f>'Master Schedule'!B272</f>
        <v/>
      </c>
      <c r="C272" s="7">
        <v>46505.0</v>
      </c>
      <c r="D272" s="8" t="str">
        <f t="shared" si="1"/>
        <v>Wednesday</v>
      </c>
      <c r="E272" s="31"/>
      <c r="F272" s="11"/>
      <c r="G272" s="11"/>
      <c r="H272" s="31"/>
      <c r="I272" s="11"/>
      <c r="J272" s="22"/>
      <c r="K272" s="35"/>
      <c r="L272" s="35"/>
      <c r="M272" s="35"/>
      <c r="N272" s="35"/>
      <c r="O272" s="62"/>
      <c r="P272" s="34" t="str">
        <f t="shared" si="2"/>
        <v/>
      </c>
    </row>
    <row r="273" ht="22.5" customHeight="1">
      <c r="A273" s="6">
        <v>272.0</v>
      </c>
      <c r="B273" s="11" t="str">
        <f>'Master Schedule'!B273</f>
        <v/>
      </c>
      <c r="C273" s="7">
        <v>46506.0</v>
      </c>
      <c r="D273" s="8" t="str">
        <f t="shared" si="1"/>
        <v>Thursday</v>
      </c>
      <c r="E273" s="31"/>
      <c r="F273" s="11"/>
      <c r="G273" s="11"/>
      <c r="H273" s="31"/>
      <c r="I273" s="11"/>
      <c r="J273" s="22"/>
      <c r="K273" s="32"/>
      <c r="L273" s="32"/>
      <c r="M273" s="32"/>
      <c r="N273" s="32"/>
      <c r="O273" s="62"/>
      <c r="P273" s="34" t="str">
        <f t="shared" si="2"/>
        <v/>
      </c>
    </row>
    <row r="274" ht="22.5" customHeight="1">
      <c r="A274" s="6">
        <v>273.0</v>
      </c>
      <c r="B274" s="11" t="str">
        <f>'Master Schedule'!B274</f>
        <v/>
      </c>
      <c r="C274" s="7">
        <v>46507.0</v>
      </c>
      <c r="D274" s="8" t="str">
        <f t="shared" si="1"/>
        <v>Friday</v>
      </c>
      <c r="E274" s="31"/>
      <c r="F274" s="11"/>
      <c r="G274" s="11"/>
      <c r="H274" s="31"/>
      <c r="I274" s="11"/>
      <c r="J274" s="22"/>
      <c r="K274" s="35"/>
      <c r="L274" s="35"/>
      <c r="M274" s="35"/>
      <c r="N274" s="35"/>
      <c r="O274" s="62"/>
      <c r="P274" s="34" t="str">
        <f t="shared" si="2"/>
        <v/>
      </c>
    </row>
    <row r="275" ht="22.5" customHeight="1">
      <c r="A275" s="6">
        <v>274.0</v>
      </c>
      <c r="B275" s="11" t="str">
        <f>'Master Schedule'!B275</f>
        <v/>
      </c>
      <c r="C275" s="7">
        <v>46508.0</v>
      </c>
      <c r="D275" s="8" t="str">
        <f t="shared" si="1"/>
        <v>Saturday</v>
      </c>
      <c r="E275" s="31"/>
      <c r="F275" s="11"/>
      <c r="G275" s="11"/>
      <c r="H275" s="31"/>
      <c r="I275" s="11"/>
      <c r="J275" s="22"/>
      <c r="K275" s="32"/>
      <c r="L275" s="32"/>
      <c r="M275" s="32"/>
      <c r="N275" s="32"/>
      <c r="O275" s="62"/>
      <c r="P275" s="34" t="str">
        <f t="shared" si="2"/>
        <v/>
      </c>
    </row>
    <row r="276" ht="22.5" customHeight="1">
      <c r="A276" s="6">
        <v>275.0</v>
      </c>
      <c r="B276" s="11" t="str">
        <f>'Master Schedule'!B276</f>
        <v/>
      </c>
      <c r="C276" s="7">
        <v>46509.0</v>
      </c>
      <c r="D276" s="8" t="str">
        <f t="shared" si="1"/>
        <v>Sunday</v>
      </c>
      <c r="E276" s="31"/>
      <c r="F276" s="11"/>
      <c r="G276" s="11"/>
      <c r="H276" s="31"/>
      <c r="I276" s="11"/>
      <c r="J276" s="22"/>
      <c r="K276" s="35"/>
      <c r="L276" s="35"/>
      <c r="M276" s="35"/>
      <c r="N276" s="35"/>
      <c r="O276" s="62"/>
      <c r="P276" s="34" t="str">
        <f t="shared" si="2"/>
        <v/>
      </c>
    </row>
    <row r="277" ht="22.5" customHeight="1">
      <c r="A277" s="6">
        <v>276.0</v>
      </c>
      <c r="B277" s="11" t="str">
        <f>'Master Schedule'!B277</f>
        <v/>
      </c>
      <c r="C277" s="7">
        <v>46510.0</v>
      </c>
      <c r="D277" s="8" t="str">
        <f t="shared" si="1"/>
        <v>Monday</v>
      </c>
      <c r="E277" s="31"/>
      <c r="F277" s="11"/>
      <c r="G277" s="11"/>
      <c r="H277" s="31"/>
      <c r="I277" s="11"/>
      <c r="J277" s="22"/>
      <c r="K277" s="32"/>
      <c r="L277" s="32"/>
      <c r="M277" s="32"/>
      <c r="N277" s="32"/>
      <c r="O277" s="62"/>
      <c r="P277" s="34" t="str">
        <f t="shared" si="2"/>
        <v/>
      </c>
    </row>
    <row r="278" ht="22.5" customHeight="1">
      <c r="A278" s="6">
        <v>277.0</v>
      </c>
      <c r="B278" s="11" t="str">
        <f>'Master Schedule'!B278</f>
        <v/>
      </c>
      <c r="C278" s="7">
        <v>46511.0</v>
      </c>
      <c r="D278" s="8" t="str">
        <f t="shared" si="1"/>
        <v>Tuesday</v>
      </c>
      <c r="E278" s="31"/>
      <c r="F278" s="11"/>
      <c r="G278" s="11"/>
      <c r="H278" s="31"/>
      <c r="I278" s="11"/>
      <c r="J278" s="22"/>
      <c r="K278" s="35"/>
      <c r="L278" s="35"/>
      <c r="M278" s="35"/>
      <c r="N278" s="35"/>
      <c r="O278" s="62"/>
      <c r="P278" s="34" t="str">
        <f t="shared" si="2"/>
        <v/>
      </c>
    </row>
    <row r="279" ht="22.5" customHeight="1">
      <c r="A279" s="6">
        <v>278.0</v>
      </c>
      <c r="B279" s="11" t="str">
        <f>'Master Schedule'!B279</f>
        <v/>
      </c>
      <c r="C279" s="7">
        <v>46512.0</v>
      </c>
      <c r="D279" s="8" t="str">
        <f t="shared" si="1"/>
        <v>Wednesday</v>
      </c>
      <c r="E279" s="31"/>
      <c r="F279" s="11"/>
      <c r="G279" s="11"/>
      <c r="H279" s="31"/>
      <c r="I279" s="11"/>
      <c r="J279" s="22"/>
      <c r="K279" s="32"/>
      <c r="L279" s="32"/>
      <c r="M279" s="32"/>
      <c r="N279" s="32"/>
      <c r="O279" s="62"/>
      <c r="P279" s="34" t="str">
        <f t="shared" si="2"/>
        <v/>
      </c>
    </row>
    <row r="280" ht="22.5" customHeight="1">
      <c r="A280" s="6">
        <v>279.0</v>
      </c>
      <c r="B280" s="11" t="str">
        <f>'Master Schedule'!B280</f>
        <v/>
      </c>
      <c r="C280" s="7">
        <v>46513.0</v>
      </c>
      <c r="D280" s="8" t="str">
        <f t="shared" si="1"/>
        <v>Thursday</v>
      </c>
      <c r="E280" s="31"/>
      <c r="F280" s="11"/>
      <c r="G280" s="11"/>
      <c r="H280" s="31"/>
      <c r="I280" s="11"/>
      <c r="J280" s="22"/>
      <c r="K280" s="35"/>
      <c r="L280" s="35"/>
      <c r="M280" s="35"/>
      <c r="N280" s="35"/>
      <c r="O280" s="62"/>
      <c r="P280" s="34" t="str">
        <f t="shared" si="2"/>
        <v/>
      </c>
    </row>
    <row r="281" ht="22.5" customHeight="1">
      <c r="A281" s="6">
        <v>280.0</v>
      </c>
      <c r="B281" s="11" t="str">
        <f>'Master Schedule'!B281</f>
        <v/>
      </c>
      <c r="C281" s="7">
        <v>46514.0</v>
      </c>
      <c r="D281" s="8" t="str">
        <f t="shared" si="1"/>
        <v>Friday</v>
      </c>
      <c r="E281" s="31"/>
      <c r="F281" s="11"/>
      <c r="G281" s="11"/>
      <c r="H281" s="31"/>
      <c r="I281" s="11"/>
      <c r="J281" s="22"/>
      <c r="K281" s="32"/>
      <c r="L281" s="32"/>
      <c r="M281" s="32"/>
      <c r="N281" s="32"/>
      <c r="O281" s="62"/>
      <c r="P281" s="34" t="str">
        <f t="shared" si="2"/>
        <v/>
      </c>
    </row>
    <row r="282" ht="22.5" customHeight="1">
      <c r="A282" s="6">
        <v>281.0</v>
      </c>
      <c r="B282" s="11" t="str">
        <f>'Master Schedule'!B282</f>
        <v/>
      </c>
      <c r="C282" s="7">
        <v>46515.0</v>
      </c>
      <c r="D282" s="8" t="str">
        <f t="shared" si="1"/>
        <v>Saturday</v>
      </c>
      <c r="E282" s="31"/>
      <c r="F282" s="11"/>
      <c r="G282" s="11"/>
      <c r="H282" s="31"/>
      <c r="I282" s="11"/>
      <c r="J282" s="22"/>
      <c r="K282" s="35"/>
      <c r="L282" s="35"/>
      <c r="M282" s="35"/>
      <c r="N282" s="35"/>
      <c r="O282" s="62"/>
      <c r="P282" s="34" t="str">
        <f t="shared" si="2"/>
        <v/>
      </c>
    </row>
    <row r="283" ht="22.5" customHeight="1">
      <c r="A283" s="6">
        <v>282.0</v>
      </c>
      <c r="B283" s="11" t="str">
        <f>'Master Schedule'!B283</f>
        <v/>
      </c>
      <c r="C283" s="7">
        <v>46516.0</v>
      </c>
      <c r="D283" s="8" t="str">
        <f t="shared" si="1"/>
        <v>Sunday</v>
      </c>
      <c r="E283" s="31"/>
      <c r="F283" s="11"/>
      <c r="G283" s="11"/>
      <c r="H283" s="31"/>
      <c r="I283" s="11"/>
      <c r="J283" s="22"/>
      <c r="K283" s="32"/>
      <c r="L283" s="32"/>
      <c r="M283" s="32"/>
      <c r="N283" s="32"/>
      <c r="O283" s="62"/>
      <c r="P283" s="34" t="str">
        <f t="shared" si="2"/>
        <v/>
      </c>
    </row>
    <row r="284" ht="22.5" customHeight="1">
      <c r="A284" s="6">
        <v>283.0</v>
      </c>
      <c r="B284" s="11" t="str">
        <f>'Master Schedule'!B284</f>
        <v/>
      </c>
      <c r="C284" s="7">
        <v>46517.0</v>
      </c>
      <c r="D284" s="8" t="str">
        <f t="shared" si="1"/>
        <v>Monday</v>
      </c>
      <c r="E284" s="31"/>
      <c r="F284" s="11"/>
      <c r="G284" s="11"/>
      <c r="H284" s="31"/>
      <c r="I284" s="11"/>
      <c r="J284" s="22"/>
      <c r="K284" s="35"/>
      <c r="L284" s="35"/>
      <c r="M284" s="35"/>
      <c r="N284" s="35"/>
      <c r="O284" s="62"/>
      <c r="P284" s="34" t="str">
        <f t="shared" si="2"/>
        <v/>
      </c>
    </row>
    <row r="285" ht="22.5" customHeight="1">
      <c r="A285" s="6">
        <v>284.0</v>
      </c>
      <c r="B285" s="11" t="str">
        <f>'Master Schedule'!B285</f>
        <v/>
      </c>
      <c r="C285" s="7">
        <v>46518.0</v>
      </c>
      <c r="D285" s="8" t="str">
        <f t="shared" si="1"/>
        <v>Tuesday</v>
      </c>
      <c r="E285" s="31"/>
      <c r="F285" s="11"/>
      <c r="G285" s="11"/>
      <c r="H285" s="31"/>
      <c r="I285" s="11"/>
      <c r="J285" s="22"/>
      <c r="K285" s="32"/>
      <c r="L285" s="32"/>
      <c r="M285" s="32"/>
      <c r="N285" s="32"/>
      <c r="O285" s="62"/>
      <c r="P285" s="34" t="str">
        <f t="shared" si="2"/>
        <v/>
      </c>
    </row>
    <row r="286" ht="22.5" customHeight="1">
      <c r="A286" s="6">
        <v>285.0</v>
      </c>
      <c r="B286" s="11" t="str">
        <f>'Master Schedule'!B286</f>
        <v/>
      </c>
      <c r="C286" s="7">
        <v>46519.0</v>
      </c>
      <c r="D286" s="8" t="str">
        <f t="shared" si="1"/>
        <v>Wednesday</v>
      </c>
      <c r="E286" s="31"/>
      <c r="F286" s="11"/>
      <c r="G286" s="11"/>
      <c r="H286" s="31"/>
      <c r="I286" s="11"/>
      <c r="J286" s="22"/>
      <c r="K286" s="35"/>
      <c r="L286" s="35"/>
      <c r="M286" s="35"/>
      <c r="N286" s="35"/>
      <c r="O286" s="62"/>
      <c r="P286" s="34" t="str">
        <f t="shared" si="2"/>
        <v/>
      </c>
    </row>
    <row r="287" ht="22.5" customHeight="1">
      <c r="A287" s="6">
        <v>286.0</v>
      </c>
      <c r="B287" s="11" t="str">
        <f>'Master Schedule'!B287</f>
        <v/>
      </c>
      <c r="C287" s="7">
        <v>46520.0</v>
      </c>
      <c r="D287" s="8" t="str">
        <f t="shared" si="1"/>
        <v>Thursday</v>
      </c>
      <c r="E287" s="31"/>
      <c r="F287" s="11"/>
      <c r="G287" s="11"/>
      <c r="H287" s="31"/>
      <c r="I287" s="11"/>
      <c r="J287" s="22"/>
      <c r="K287" s="32"/>
      <c r="L287" s="32"/>
      <c r="M287" s="32"/>
      <c r="N287" s="32"/>
      <c r="O287" s="62"/>
      <c r="P287" s="34" t="str">
        <f t="shared" si="2"/>
        <v/>
      </c>
    </row>
    <row r="288" ht="22.5" customHeight="1">
      <c r="A288" s="6">
        <v>287.0</v>
      </c>
      <c r="B288" s="11" t="str">
        <f>'Master Schedule'!B288</f>
        <v/>
      </c>
      <c r="C288" s="7">
        <v>46521.0</v>
      </c>
      <c r="D288" s="8" t="str">
        <f t="shared" si="1"/>
        <v>Friday</v>
      </c>
      <c r="E288" s="31"/>
      <c r="F288" s="11"/>
      <c r="G288" s="11"/>
      <c r="H288" s="31"/>
      <c r="I288" s="11"/>
      <c r="J288" s="22"/>
      <c r="K288" s="35"/>
      <c r="L288" s="35"/>
      <c r="M288" s="35"/>
      <c r="N288" s="35"/>
      <c r="O288" s="62"/>
      <c r="P288" s="34" t="str">
        <f t="shared" si="2"/>
        <v/>
      </c>
    </row>
    <row r="289" ht="22.5" customHeight="1">
      <c r="A289" s="6">
        <v>288.0</v>
      </c>
      <c r="B289" s="11" t="str">
        <f>'Master Schedule'!B289</f>
        <v/>
      </c>
      <c r="C289" s="7">
        <v>46522.0</v>
      </c>
      <c r="D289" s="8" t="str">
        <f t="shared" si="1"/>
        <v>Saturday</v>
      </c>
      <c r="E289" s="31"/>
      <c r="F289" s="11"/>
      <c r="G289" s="11"/>
      <c r="H289" s="31"/>
      <c r="I289" s="11"/>
      <c r="J289" s="22"/>
      <c r="K289" s="32"/>
      <c r="L289" s="32"/>
      <c r="M289" s="32"/>
      <c r="N289" s="32"/>
      <c r="O289" s="62"/>
      <c r="P289" s="34" t="str">
        <f t="shared" si="2"/>
        <v/>
      </c>
    </row>
    <row r="290" ht="22.5" customHeight="1">
      <c r="A290" s="6">
        <v>289.0</v>
      </c>
      <c r="B290" s="11" t="str">
        <f>'Master Schedule'!B290</f>
        <v/>
      </c>
      <c r="C290" s="7">
        <v>46523.0</v>
      </c>
      <c r="D290" s="8" t="str">
        <f t="shared" si="1"/>
        <v>Sunday</v>
      </c>
      <c r="E290" s="31"/>
      <c r="F290" s="11"/>
      <c r="G290" s="11"/>
      <c r="H290" s="31"/>
      <c r="I290" s="11"/>
      <c r="J290" s="22"/>
      <c r="K290" s="35"/>
      <c r="L290" s="35"/>
      <c r="M290" s="35"/>
      <c r="N290" s="35"/>
      <c r="O290" s="62"/>
      <c r="P290" s="34" t="str">
        <f t="shared" si="2"/>
        <v/>
      </c>
    </row>
    <row r="291" ht="22.5" customHeight="1">
      <c r="A291" s="6">
        <v>290.0</v>
      </c>
      <c r="B291" s="11" t="str">
        <f>'Master Schedule'!B291</f>
        <v/>
      </c>
      <c r="C291" s="7">
        <v>46524.0</v>
      </c>
      <c r="D291" s="8" t="str">
        <f t="shared" si="1"/>
        <v>Monday</v>
      </c>
      <c r="E291" s="31"/>
      <c r="F291" s="11"/>
      <c r="G291" s="11"/>
      <c r="H291" s="31"/>
      <c r="I291" s="11"/>
      <c r="J291" s="22"/>
      <c r="K291" s="32"/>
      <c r="L291" s="32"/>
      <c r="M291" s="32"/>
      <c r="N291" s="32"/>
      <c r="O291" s="62"/>
      <c r="P291" s="34" t="str">
        <f t="shared" si="2"/>
        <v/>
      </c>
    </row>
    <row r="292" ht="22.5" customHeight="1">
      <c r="A292" s="6">
        <v>291.0</v>
      </c>
      <c r="B292" s="11" t="str">
        <f>'Master Schedule'!B292</f>
        <v/>
      </c>
      <c r="C292" s="7">
        <v>46525.0</v>
      </c>
      <c r="D292" s="8" t="str">
        <f t="shared" si="1"/>
        <v>Tuesday</v>
      </c>
      <c r="E292" s="31"/>
      <c r="F292" s="11"/>
      <c r="G292" s="11"/>
      <c r="H292" s="31"/>
      <c r="I292" s="11"/>
      <c r="J292" s="22"/>
      <c r="K292" s="35"/>
      <c r="L292" s="35"/>
      <c r="M292" s="35"/>
      <c r="N292" s="35"/>
      <c r="O292" s="62"/>
      <c r="P292" s="34" t="str">
        <f t="shared" si="2"/>
        <v/>
      </c>
    </row>
    <row r="293" ht="22.5" customHeight="1">
      <c r="A293" s="6">
        <v>292.0</v>
      </c>
      <c r="B293" s="11" t="str">
        <f>'Master Schedule'!B293</f>
        <v/>
      </c>
      <c r="C293" s="7">
        <v>46526.0</v>
      </c>
      <c r="D293" s="8" t="str">
        <f t="shared" si="1"/>
        <v>Wednesday</v>
      </c>
      <c r="E293" s="31"/>
      <c r="F293" s="11"/>
      <c r="G293" s="11"/>
      <c r="H293" s="31"/>
      <c r="I293" s="11"/>
      <c r="J293" s="22"/>
      <c r="K293" s="32"/>
      <c r="L293" s="32"/>
      <c r="M293" s="32"/>
      <c r="N293" s="32"/>
      <c r="O293" s="62"/>
      <c r="P293" s="34" t="str">
        <f t="shared" si="2"/>
        <v/>
      </c>
    </row>
    <row r="294" ht="22.5" customHeight="1">
      <c r="A294" s="6">
        <v>293.0</v>
      </c>
      <c r="B294" s="11" t="str">
        <f>'Master Schedule'!B294</f>
        <v/>
      </c>
      <c r="C294" s="7">
        <v>46527.0</v>
      </c>
      <c r="D294" s="8" t="str">
        <f t="shared" si="1"/>
        <v>Thursday</v>
      </c>
      <c r="E294" s="31"/>
      <c r="F294" s="11"/>
      <c r="G294" s="11"/>
      <c r="H294" s="31"/>
      <c r="I294" s="11"/>
      <c r="J294" s="22"/>
      <c r="K294" s="35"/>
      <c r="L294" s="35"/>
      <c r="M294" s="35"/>
      <c r="N294" s="35"/>
      <c r="O294" s="62"/>
      <c r="P294" s="34" t="str">
        <f t="shared" si="2"/>
        <v/>
      </c>
    </row>
    <row r="295" ht="22.5" customHeight="1">
      <c r="A295" s="6">
        <v>294.0</v>
      </c>
      <c r="B295" s="11" t="str">
        <f>'Master Schedule'!B295</f>
        <v/>
      </c>
      <c r="C295" s="7">
        <v>46528.0</v>
      </c>
      <c r="D295" s="8" t="str">
        <f t="shared" si="1"/>
        <v>Friday</v>
      </c>
      <c r="E295" s="31"/>
      <c r="F295" s="11"/>
      <c r="G295" s="11"/>
      <c r="H295" s="31"/>
      <c r="I295" s="11"/>
      <c r="J295" s="22"/>
      <c r="K295" s="32"/>
      <c r="L295" s="32"/>
      <c r="M295" s="32"/>
      <c r="N295" s="32"/>
      <c r="O295" s="62"/>
      <c r="P295" s="34" t="str">
        <f t="shared" si="2"/>
        <v/>
      </c>
    </row>
    <row r="296" ht="22.5" customHeight="1">
      <c r="A296" s="6">
        <v>295.0</v>
      </c>
      <c r="B296" s="11" t="str">
        <f>'Master Schedule'!B296</f>
        <v/>
      </c>
      <c r="C296" s="7">
        <v>46529.0</v>
      </c>
      <c r="D296" s="8" t="str">
        <f t="shared" si="1"/>
        <v>Saturday</v>
      </c>
      <c r="E296" s="31"/>
      <c r="F296" s="11"/>
      <c r="G296" s="11"/>
      <c r="H296" s="31"/>
      <c r="I296" s="11"/>
      <c r="J296" s="22"/>
      <c r="K296" s="35"/>
      <c r="L296" s="35"/>
      <c r="M296" s="35"/>
      <c r="N296" s="35"/>
      <c r="O296" s="62"/>
      <c r="P296" s="34" t="str">
        <f t="shared" si="2"/>
        <v/>
      </c>
    </row>
    <row r="297" ht="22.5" customHeight="1">
      <c r="A297" s="6">
        <v>296.0</v>
      </c>
      <c r="B297" s="11" t="str">
        <f>'Master Schedule'!B297</f>
        <v/>
      </c>
      <c r="C297" s="7">
        <v>46530.0</v>
      </c>
      <c r="D297" s="8" t="str">
        <f t="shared" si="1"/>
        <v>Sunday</v>
      </c>
      <c r="E297" s="31"/>
      <c r="F297" s="11"/>
      <c r="G297" s="11"/>
      <c r="H297" s="31"/>
      <c r="I297" s="11"/>
      <c r="J297" s="22"/>
      <c r="K297" s="32"/>
      <c r="L297" s="32"/>
      <c r="M297" s="32"/>
      <c r="N297" s="32"/>
      <c r="O297" s="62"/>
      <c r="P297" s="34" t="str">
        <f t="shared" si="2"/>
        <v/>
      </c>
    </row>
    <row r="298" ht="22.5" customHeight="1">
      <c r="A298" s="6">
        <v>297.0</v>
      </c>
      <c r="B298" s="11" t="str">
        <f>'Master Schedule'!B298</f>
        <v/>
      </c>
      <c r="C298" s="7">
        <v>46531.0</v>
      </c>
      <c r="D298" s="8" t="str">
        <f t="shared" si="1"/>
        <v>Monday</v>
      </c>
      <c r="E298" s="31"/>
      <c r="F298" s="11"/>
      <c r="G298" s="11"/>
      <c r="H298" s="31"/>
      <c r="I298" s="11"/>
      <c r="J298" s="22"/>
      <c r="K298" s="35"/>
      <c r="L298" s="35"/>
      <c r="M298" s="35"/>
      <c r="N298" s="35"/>
      <c r="O298" s="62"/>
      <c r="P298" s="34" t="str">
        <f t="shared" si="2"/>
        <v/>
      </c>
    </row>
    <row r="299" ht="22.5" customHeight="1">
      <c r="A299" s="6">
        <v>298.0</v>
      </c>
      <c r="B299" s="11" t="str">
        <f>'Master Schedule'!B299</f>
        <v/>
      </c>
      <c r="C299" s="7">
        <v>46532.0</v>
      </c>
      <c r="D299" s="8" t="str">
        <f t="shared" si="1"/>
        <v>Tuesday</v>
      </c>
      <c r="E299" s="31"/>
      <c r="F299" s="11"/>
      <c r="G299" s="11"/>
      <c r="H299" s="31"/>
      <c r="I299" s="11"/>
      <c r="J299" s="22"/>
      <c r="K299" s="32"/>
      <c r="L299" s="32"/>
      <c r="M299" s="32"/>
      <c r="N299" s="32"/>
      <c r="O299" s="62"/>
      <c r="P299" s="34" t="str">
        <f t="shared" si="2"/>
        <v/>
      </c>
    </row>
    <row r="300" ht="22.5" customHeight="1">
      <c r="A300" s="6">
        <v>299.0</v>
      </c>
      <c r="B300" s="11" t="str">
        <f>'Master Schedule'!B300</f>
        <v/>
      </c>
      <c r="C300" s="7">
        <v>46533.0</v>
      </c>
      <c r="D300" s="8" t="str">
        <f t="shared" si="1"/>
        <v>Wednesday</v>
      </c>
      <c r="E300" s="31"/>
      <c r="F300" s="11"/>
      <c r="G300" s="11"/>
      <c r="H300" s="31"/>
      <c r="I300" s="11"/>
      <c r="J300" s="22"/>
      <c r="K300" s="35"/>
      <c r="L300" s="35"/>
      <c r="M300" s="35"/>
      <c r="N300" s="35"/>
      <c r="O300" s="62"/>
      <c r="P300" s="34" t="str">
        <f t="shared" si="2"/>
        <v/>
      </c>
    </row>
    <row r="301" ht="22.5" customHeight="1">
      <c r="A301" s="6">
        <v>300.0</v>
      </c>
      <c r="B301" s="11" t="str">
        <f>'Master Schedule'!B301</f>
        <v/>
      </c>
      <c r="C301" s="7">
        <v>46534.0</v>
      </c>
      <c r="D301" s="8" t="str">
        <f t="shared" si="1"/>
        <v>Thursday</v>
      </c>
      <c r="E301" s="31"/>
      <c r="F301" s="11"/>
      <c r="G301" s="11"/>
      <c r="H301" s="31"/>
      <c r="I301" s="11"/>
      <c r="J301" s="22"/>
      <c r="K301" s="32"/>
      <c r="L301" s="32"/>
      <c r="M301" s="32"/>
      <c r="N301" s="32"/>
      <c r="O301" s="62"/>
      <c r="P301" s="34" t="str">
        <f t="shared" si="2"/>
        <v/>
      </c>
    </row>
    <row r="302" ht="22.5" customHeight="1">
      <c r="A302" s="6">
        <v>301.0</v>
      </c>
      <c r="B302" s="11" t="str">
        <f>'Master Schedule'!B302</f>
        <v/>
      </c>
      <c r="C302" s="7">
        <v>46535.0</v>
      </c>
      <c r="D302" s="8" t="str">
        <f t="shared" si="1"/>
        <v>Friday</v>
      </c>
      <c r="E302" s="31"/>
      <c r="F302" s="11"/>
      <c r="G302" s="11"/>
      <c r="H302" s="31"/>
      <c r="I302" s="11"/>
      <c r="J302" s="22"/>
      <c r="K302" s="35"/>
      <c r="L302" s="35"/>
      <c r="M302" s="35"/>
      <c r="N302" s="35"/>
      <c r="O302" s="62"/>
      <c r="P302" s="34" t="str">
        <f t="shared" si="2"/>
        <v/>
      </c>
    </row>
    <row r="303" ht="22.5" customHeight="1">
      <c r="A303" s="6">
        <v>302.0</v>
      </c>
      <c r="B303" s="11" t="str">
        <f>'Master Schedule'!B303</f>
        <v/>
      </c>
      <c r="C303" s="7">
        <v>46536.0</v>
      </c>
      <c r="D303" s="8" t="str">
        <f t="shared" si="1"/>
        <v>Saturday</v>
      </c>
      <c r="E303" s="31"/>
      <c r="F303" s="11"/>
      <c r="G303" s="11"/>
      <c r="H303" s="31"/>
      <c r="I303" s="11"/>
      <c r="J303" s="22"/>
      <c r="K303" s="32"/>
      <c r="L303" s="32"/>
      <c r="M303" s="32"/>
      <c r="N303" s="32"/>
      <c r="O303" s="62"/>
      <c r="P303" s="34" t="str">
        <f t="shared" si="2"/>
        <v/>
      </c>
    </row>
    <row r="304" ht="22.5" customHeight="1">
      <c r="A304" s="6">
        <v>303.0</v>
      </c>
      <c r="B304" s="11" t="str">
        <f>'Master Schedule'!B304</f>
        <v/>
      </c>
      <c r="C304" s="7">
        <v>46537.0</v>
      </c>
      <c r="D304" s="8" t="str">
        <f t="shared" si="1"/>
        <v>Sunday</v>
      </c>
      <c r="E304" s="31"/>
      <c r="F304" s="11"/>
      <c r="G304" s="11"/>
      <c r="H304" s="31"/>
      <c r="I304" s="11"/>
      <c r="J304" s="22"/>
      <c r="K304" s="35"/>
      <c r="L304" s="35"/>
      <c r="M304" s="35"/>
      <c r="N304" s="35"/>
      <c r="O304" s="62"/>
      <c r="P304" s="34" t="str">
        <f t="shared" si="2"/>
        <v/>
      </c>
    </row>
    <row r="305" ht="22.5" customHeight="1">
      <c r="A305" s="6">
        <v>304.0</v>
      </c>
      <c r="B305" s="11" t="str">
        <f>'Master Schedule'!B305</f>
        <v/>
      </c>
      <c r="C305" s="7">
        <v>46538.0</v>
      </c>
      <c r="D305" s="8" t="str">
        <f t="shared" si="1"/>
        <v>Monday</v>
      </c>
      <c r="E305" s="31"/>
      <c r="F305" s="11"/>
      <c r="G305" s="11"/>
      <c r="H305" s="31"/>
      <c r="I305" s="11"/>
      <c r="J305" s="22"/>
      <c r="K305" s="32"/>
      <c r="L305" s="32"/>
      <c r="M305" s="32"/>
      <c r="N305" s="32"/>
      <c r="O305" s="62"/>
      <c r="P305" s="34" t="str">
        <f t="shared" si="2"/>
        <v/>
      </c>
    </row>
    <row r="306" ht="22.5" customHeight="1">
      <c r="A306" s="37"/>
      <c r="B306" s="38" t="str">
        <f>'Master Schedule'!B306</f>
        <v/>
      </c>
      <c r="C306" s="39"/>
      <c r="D306" s="40" t="str">
        <f t="shared" si="1"/>
        <v>Saturday</v>
      </c>
      <c r="E306" s="41"/>
      <c r="F306" s="38"/>
      <c r="G306" s="38"/>
      <c r="H306" s="41"/>
      <c r="I306" s="38"/>
      <c r="J306" s="38"/>
      <c r="K306" s="42" t="s">
        <v>12</v>
      </c>
      <c r="L306" s="42" t="s">
        <v>13</v>
      </c>
      <c r="M306" s="23" t="s">
        <v>14</v>
      </c>
      <c r="N306" s="47" t="s">
        <v>15</v>
      </c>
      <c r="O306" s="58" t="s">
        <v>17</v>
      </c>
      <c r="P306" s="25" t="s">
        <v>9</v>
      </c>
    </row>
    <row r="307" ht="22.5" customHeight="1">
      <c r="A307" s="37"/>
      <c r="B307" s="38" t="str">
        <f>'Master Schedule'!B307</f>
        <v/>
      </c>
      <c r="C307" s="39"/>
      <c r="D307" s="40" t="str">
        <f t="shared" si="1"/>
        <v>Saturday</v>
      </c>
      <c r="E307" s="41"/>
      <c r="F307" s="38"/>
      <c r="G307" s="38"/>
      <c r="H307" s="41"/>
      <c r="I307" s="38"/>
      <c r="J307" s="38"/>
      <c r="K307" s="53" t="s">
        <v>16</v>
      </c>
      <c r="L307" s="53" t="s">
        <v>16</v>
      </c>
      <c r="M307" s="53" t="s">
        <v>16</v>
      </c>
      <c r="N307" s="53" t="s">
        <v>49</v>
      </c>
      <c r="O307" s="60" t="s">
        <v>16</v>
      </c>
      <c r="P307" s="34" t="str">
        <f t="shared" ref="P307:P610" si="3">IF(G307="", "",
   IF(AND(K307="✅", L307="✅", M307="✅", N307="✅", O307="✅"), "✅ Approved",
   IF(OR(K307="❌", L307="❌", M307="❌", N307="❌", O307="❌"), "❌ Denied",
   "⌛️ Pending")))
</f>
        <v/>
      </c>
    </row>
    <row r="308" ht="22.5" customHeight="1">
      <c r="A308" s="37"/>
      <c r="B308" s="38" t="str">
        <f>'Master Schedule'!B308</f>
        <v/>
      </c>
      <c r="C308" s="39"/>
      <c r="D308" s="40" t="str">
        <f t="shared" si="1"/>
        <v>Saturday</v>
      </c>
      <c r="E308" s="41"/>
      <c r="F308" s="38"/>
      <c r="G308" s="38"/>
      <c r="H308" s="41"/>
      <c r="I308" s="38"/>
      <c r="J308" s="38"/>
      <c r="K308" s="32"/>
      <c r="L308" s="32"/>
      <c r="M308" s="32"/>
      <c r="N308" s="32"/>
      <c r="O308" s="62"/>
      <c r="P308" s="34" t="str">
        <f t="shared" si="3"/>
        <v/>
      </c>
    </row>
    <row r="309" ht="22.5" customHeight="1">
      <c r="A309" s="37"/>
      <c r="B309" s="38" t="str">
        <f>'Master Schedule'!B309</f>
        <v/>
      </c>
      <c r="C309" s="39"/>
      <c r="D309" s="40" t="str">
        <f t="shared" si="1"/>
        <v>Saturday</v>
      </c>
      <c r="E309" s="41"/>
      <c r="F309" s="38"/>
      <c r="G309" s="38"/>
      <c r="H309" s="41"/>
      <c r="I309" s="38"/>
      <c r="J309" s="38"/>
      <c r="K309" s="35"/>
      <c r="L309" s="35"/>
      <c r="M309" s="35"/>
      <c r="N309" s="35"/>
      <c r="O309" s="62"/>
      <c r="P309" s="34" t="str">
        <f t="shared" si="3"/>
        <v/>
      </c>
    </row>
    <row r="310" ht="22.5" customHeight="1">
      <c r="A310" s="37"/>
      <c r="B310" s="38" t="str">
        <f>'Master Schedule'!B310</f>
        <v/>
      </c>
      <c r="C310" s="39"/>
      <c r="D310" s="40" t="str">
        <f t="shared" si="1"/>
        <v>Saturday</v>
      </c>
      <c r="E310" s="41"/>
      <c r="F310" s="38"/>
      <c r="G310" s="38"/>
      <c r="H310" s="41"/>
      <c r="I310" s="38"/>
      <c r="J310" s="38"/>
      <c r="K310" s="32"/>
      <c r="L310" s="32"/>
      <c r="M310" s="32"/>
      <c r="N310" s="32"/>
      <c r="O310" s="62"/>
      <c r="P310" s="34" t="str">
        <f t="shared" si="3"/>
        <v/>
      </c>
    </row>
    <row r="311" ht="22.5" customHeight="1">
      <c r="A311" s="37"/>
      <c r="B311" s="38" t="str">
        <f>'Master Schedule'!B311</f>
        <v/>
      </c>
      <c r="C311" s="39"/>
      <c r="D311" s="40" t="str">
        <f t="shared" si="1"/>
        <v>Saturday</v>
      </c>
      <c r="E311" s="41"/>
      <c r="F311" s="38"/>
      <c r="G311" s="38"/>
      <c r="H311" s="41"/>
      <c r="I311" s="38"/>
      <c r="J311" s="38"/>
      <c r="K311" s="35"/>
      <c r="L311" s="35"/>
      <c r="M311" s="35"/>
      <c r="N311" s="35"/>
      <c r="O311" s="62"/>
      <c r="P311" s="34" t="str">
        <f t="shared" si="3"/>
        <v/>
      </c>
    </row>
    <row r="312" ht="22.5" customHeight="1">
      <c r="A312" s="37"/>
      <c r="B312" s="38" t="str">
        <f>'Master Schedule'!B312</f>
        <v/>
      </c>
      <c r="C312" s="39"/>
      <c r="D312" s="40" t="str">
        <f t="shared" si="1"/>
        <v>Saturday</v>
      </c>
      <c r="E312" s="41"/>
      <c r="F312" s="38"/>
      <c r="G312" s="38"/>
      <c r="H312" s="41"/>
      <c r="I312" s="38"/>
      <c r="J312" s="38"/>
      <c r="K312" s="32"/>
      <c r="L312" s="32"/>
      <c r="M312" s="32"/>
      <c r="N312" s="32"/>
      <c r="O312" s="62"/>
      <c r="P312" s="34" t="str">
        <f t="shared" si="3"/>
        <v/>
      </c>
    </row>
    <row r="313" ht="22.5" customHeight="1">
      <c r="A313" s="37"/>
      <c r="B313" s="38" t="str">
        <f>'Master Schedule'!B313</f>
        <v/>
      </c>
      <c r="C313" s="39"/>
      <c r="D313" s="40" t="str">
        <f t="shared" si="1"/>
        <v>Saturday</v>
      </c>
      <c r="E313" s="41"/>
      <c r="F313" s="38"/>
      <c r="G313" s="38"/>
      <c r="H313" s="41"/>
      <c r="I313" s="38"/>
      <c r="J313" s="38"/>
      <c r="K313" s="35"/>
      <c r="L313" s="35"/>
      <c r="M313" s="35"/>
      <c r="N313" s="35"/>
      <c r="O313" s="62"/>
      <c r="P313" s="34" t="str">
        <f t="shared" si="3"/>
        <v/>
      </c>
    </row>
    <row r="314" ht="22.5" customHeight="1">
      <c r="A314" s="37"/>
      <c r="B314" s="38" t="str">
        <f>'Master Schedule'!B314</f>
        <v/>
      </c>
      <c r="C314" s="39"/>
      <c r="D314" s="40" t="str">
        <f t="shared" si="1"/>
        <v>Saturday</v>
      </c>
      <c r="E314" s="41"/>
      <c r="F314" s="38"/>
      <c r="G314" s="38"/>
      <c r="H314" s="41"/>
      <c r="I314" s="38"/>
      <c r="J314" s="38"/>
      <c r="K314" s="32"/>
      <c r="L314" s="32"/>
      <c r="M314" s="32"/>
      <c r="N314" s="32"/>
      <c r="O314" s="62"/>
      <c r="P314" s="34" t="str">
        <f t="shared" si="3"/>
        <v/>
      </c>
    </row>
    <row r="315" ht="22.5" customHeight="1">
      <c r="A315" s="37"/>
      <c r="B315" s="38" t="str">
        <f>'Master Schedule'!B315</f>
        <v/>
      </c>
      <c r="C315" s="39"/>
      <c r="D315" s="40" t="str">
        <f t="shared" si="1"/>
        <v>Saturday</v>
      </c>
      <c r="E315" s="41"/>
      <c r="F315" s="38"/>
      <c r="G315" s="38"/>
      <c r="H315" s="41"/>
      <c r="I315" s="38"/>
      <c r="J315" s="38"/>
      <c r="K315" s="35"/>
      <c r="L315" s="35"/>
      <c r="M315" s="35"/>
      <c r="N315" s="35"/>
      <c r="O315" s="62"/>
      <c r="P315" s="34" t="str">
        <f t="shared" si="3"/>
        <v/>
      </c>
    </row>
    <row r="316" ht="22.5" customHeight="1">
      <c r="A316" s="37"/>
      <c r="B316" s="38" t="str">
        <f>'Master Schedule'!B316</f>
        <v/>
      </c>
      <c r="C316" s="39"/>
      <c r="D316" s="40" t="str">
        <f t="shared" si="1"/>
        <v>Saturday</v>
      </c>
      <c r="E316" s="41"/>
      <c r="F316" s="38"/>
      <c r="G316" s="38"/>
      <c r="H316" s="41"/>
      <c r="I316" s="38"/>
      <c r="J316" s="38"/>
      <c r="K316" s="32"/>
      <c r="L316" s="32"/>
      <c r="M316" s="32"/>
      <c r="N316" s="32"/>
      <c r="O316" s="62"/>
      <c r="P316" s="34" t="str">
        <f t="shared" si="3"/>
        <v/>
      </c>
    </row>
    <row r="317" ht="22.5" customHeight="1">
      <c r="A317" s="37"/>
      <c r="B317" s="38" t="str">
        <f>'Master Schedule'!B317</f>
        <v/>
      </c>
      <c r="C317" s="39"/>
      <c r="D317" s="40" t="str">
        <f t="shared" si="1"/>
        <v>Saturday</v>
      </c>
      <c r="E317" s="41"/>
      <c r="F317" s="38"/>
      <c r="G317" s="38"/>
      <c r="H317" s="41"/>
      <c r="I317" s="38"/>
      <c r="J317" s="38"/>
      <c r="K317" s="35"/>
      <c r="L317" s="35"/>
      <c r="M317" s="35"/>
      <c r="N317" s="35"/>
      <c r="O317" s="62"/>
      <c r="P317" s="34" t="str">
        <f t="shared" si="3"/>
        <v/>
      </c>
    </row>
    <row r="318" ht="22.5" customHeight="1">
      <c r="A318" s="37"/>
      <c r="B318" s="38" t="str">
        <f>'Master Schedule'!B318</f>
        <v/>
      </c>
      <c r="C318" s="39"/>
      <c r="D318" s="40" t="str">
        <f t="shared" si="1"/>
        <v>Saturday</v>
      </c>
      <c r="E318" s="41"/>
      <c r="F318" s="38"/>
      <c r="G318" s="38"/>
      <c r="H318" s="41"/>
      <c r="I318" s="38"/>
      <c r="J318" s="38"/>
      <c r="K318" s="32"/>
      <c r="L318" s="32"/>
      <c r="M318" s="32"/>
      <c r="N318" s="32"/>
      <c r="O318" s="62"/>
      <c r="P318" s="34" t="str">
        <f t="shared" si="3"/>
        <v/>
      </c>
    </row>
    <row r="319" ht="22.5" customHeight="1">
      <c r="A319" s="37"/>
      <c r="B319" s="38" t="str">
        <f>'Master Schedule'!B319</f>
        <v/>
      </c>
      <c r="C319" s="39"/>
      <c r="D319" s="40" t="str">
        <f t="shared" si="1"/>
        <v>Saturday</v>
      </c>
      <c r="E319" s="41"/>
      <c r="F319" s="38"/>
      <c r="G319" s="38"/>
      <c r="H319" s="41"/>
      <c r="I319" s="38"/>
      <c r="J319" s="38"/>
      <c r="K319" s="35"/>
      <c r="L319" s="35"/>
      <c r="M319" s="35"/>
      <c r="N319" s="35"/>
      <c r="O319" s="62"/>
      <c r="P319" s="34" t="str">
        <f t="shared" si="3"/>
        <v/>
      </c>
    </row>
    <row r="320" ht="22.5" customHeight="1">
      <c r="A320" s="37"/>
      <c r="B320" s="38" t="str">
        <f>'Master Schedule'!B320</f>
        <v/>
      </c>
      <c r="C320" s="39"/>
      <c r="D320" s="40" t="str">
        <f t="shared" si="1"/>
        <v>Saturday</v>
      </c>
      <c r="E320" s="41"/>
      <c r="F320" s="38"/>
      <c r="G320" s="38"/>
      <c r="H320" s="41"/>
      <c r="I320" s="38"/>
      <c r="J320" s="38"/>
      <c r="K320" s="32"/>
      <c r="L320" s="32"/>
      <c r="M320" s="32"/>
      <c r="N320" s="32"/>
      <c r="O320" s="62"/>
      <c r="P320" s="34" t="str">
        <f t="shared" si="3"/>
        <v/>
      </c>
    </row>
    <row r="321" ht="22.5" customHeight="1">
      <c r="A321" s="37"/>
      <c r="B321" s="38" t="str">
        <f>'Master Schedule'!B321</f>
        <v/>
      </c>
      <c r="C321" s="39"/>
      <c r="D321" s="40" t="str">
        <f t="shared" si="1"/>
        <v>Saturday</v>
      </c>
      <c r="E321" s="41"/>
      <c r="F321" s="38"/>
      <c r="G321" s="38"/>
      <c r="H321" s="41"/>
      <c r="I321" s="38"/>
      <c r="J321" s="38"/>
      <c r="K321" s="35"/>
      <c r="L321" s="35"/>
      <c r="M321" s="35"/>
      <c r="N321" s="35"/>
      <c r="O321" s="62"/>
      <c r="P321" s="34" t="str">
        <f t="shared" si="3"/>
        <v/>
      </c>
    </row>
    <row r="322" ht="22.5" customHeight="1">
      <c r="A322" s="37"/>
      <c r="B322" s="38" t="str">
        <f>'Master Schedule'!B322</f>
        <v/>
      </c>
      <c r="C322" s="39"/>
      <c r="D322" s="40" t="str">
        <f t="shared" si="1"/>
        <v>Saturday</v>
      </c>
      <c r="E322" s="41"/>
      <c r="F322" s="38"/>
      <c r="G322" s="38"/>
      <c r="H322" s="41"/>
      <c r="I322" s="38"/>
      <c r="J322" s="38"/>
      <c r="K322" s="32"/>
      <c r="L322" s="32"/>
      <c r="M322" s="32"/>
      <c r="N322" s="32"/>
      <c r="O322" s="62"/>
      <c r="P322" s="34" t="str">
        <f t="shared" si="3"/>
        <v/>
      </c>
    </row>
    <row r="323" ht="22.5" customHeight="1">
      <c r="A323" s="37"/>
      <c r="B323" s="38" t="str">
        <f>'Master Schedule'!B323</f>
        <v/>
      </c>
      <c r="C323" s="39"/>
      <c r="D323" s="40" t="str">
        <f t="shared" si="1"/>
        <v>Saturday</v>
      </c>
      <c r="E323" s="41"/>
      <c r="F323" s="38"/>
      <c r="G323" s="38"/>
      <c r="H323" s="41"/>
      <c r="I323" s="38"/>
      <c r="J323" s="38"/>
      <c r="K323" s="35"/>
      <c r="L323" s="35"/>
      <c r="M323" s="35"/>
      <c r="N323" s="35"/>
      <c r="O323" s="62"/>
      <c r="P323" s="34" t="str">
        <f t="shared" si="3"/>
        <v/>
      </c>
    </row>
    <row r="324" ht="22.5" customHeight="1">
      <c r="A324" s="37"/>
      <c r="B324" s="38" t="str">
        <f>'Master Schedule'!B324</f>
        <v/>
      </c>
      <c r="C324" s="39"/>
      <c r="D324" s="40" t="str">
        <f t="shared" si="1"/>
        <v>Saturday</v>
      </c>
      <c r="E324" s="41"/>
      <c r="F324" s="38"/>
      <c r="G324" s="38"/>
      <c r="H324" s="41"/>
      <c r="I324" s="38"/>
      <c r="J324" s="38"/>
      <c r="K324" s="32"/>
      <c r="L324" s="32"/>
      <c r="M324" s="32"/>
      <c r="N324" s="32"/>
      <c r="O324" s="62"/>
      <c r="P324" s="34" t="str">
        <f t="shared" si="3"/>
        <v/>
      </c>
    </row>
    <row r="325" ht="22.5" customHeight="1">
      <c r="A325" s="37"/>
      <c r="B325" s="38" t="str">
        <f>'Master Schedule'!B325</f>
        <v/>
      </c>
      <c r="C325" s="39"/>
      <c r="D325" s="40" t="str">
        <f t="shared" si="1"/>
        <v>Saturday</v>
      </c>
      <c r="E325" s="41"/>
      <c r="F325" s="38"/>
      <c r="G325" s="38"/>
      <c r="H325" s="41"/>
      <c r="I325" s="38"/>
      <c r="J325" s="38"/>
      <c r="K325" s="35"/>
      <c r="L325" s="35"/>
      <c r="M325" s="35"/>
      <c r="N325" s="35"/>
      <c r="O325" s="62"/>
      <c r="P325" s="34" t="str">
        <f t="shared" si="3"/>
        <v/>
      </c>
    </row>
    <row r="326" ht="22.5" customHeight="1">
      <c r="A326" s="37"/>
      <c r="B326" s="38" t="str">
        <f>'Master Schedule'!B326</f>
        <v/>
      </c>
      <c r="C326" s="39"/>
      <c r="D326" s="40" t="str">
        <f t="shared" si="1"/>
        <v>Saturday</v>
      </c>
      <c r="E326" s="41"/>
      <c r="F326" s="38"/>
      <c r="G326" s="38"/>
      <c r="H326" s="41"/>
      <c r="I326" s="38"/>
      <c r="J326" s="38"/>
      <c r="K326" s="32"/>
      <c r="L326" s="32"/>
      <c r="M326" s="32"/>
      <c r="N326" s="32"/>
      <c r="O326" s="62"/>
      <c r="P326" s="34" t="str">
        <f t="shared" si="3"/>
        <v/>
      </c>
    </row>
    <row r="327" ht="22.5" customHeight="1">
      <c r="A327" s="37"/>
      <c r="B327" s="38" t="str">
        <f>'Master Schedule'!B327</f>
        <v/>
      </c>
      <c r="C327" s="39"/>
      <c r="D327" s="40" t="str">
        <f t="shared" si="1"/>
        <v>Saturday</v>
      </c>
      <c r="E327" s="41"/>
      <c r="F327" s="38"/>
      <c r="G327" s="38"/>
      <c r="H327" s="41"/>
      <c r="I327" s="38"/>
      <c r="J327" s="38"/>
      <c r="K327" s="35"/>
      <c r="L327" s="35"/>
      <c r="M327" s="35"/>
      <c r="N327" s="35"/>
      <c r="O327" s="62"/>
      <c r="P327" s="34" t="str">
        <f t="shared" si="3"/>
        <v/>
      </c>
    </row>
    <row r="328" ht="22.5" customHeight="1">
      <c r="A328" s="37"/>
      <c r="B328" s="38" t="str">
        <f>'Master Schedule'!B328</f>
        <v/>
      </c>
      <c r="C328" s="39"/>
      <c r="D328" s="40" t="str">
        <f t="shared" si="1"/>
        <v>Saturday</v>
      </c>
      <c r="E328" s="41"/>
      <c r="F328" s="38"/>
      <c r="G328" s="38"/>
      <c r="H328" s="41"/>
      <c r="I328" s="38"/>
      <c r="J328" s="38"/>
      <c r="K328" s="32"/>
      <c r="L328" s="32"/>
      <c r="M328" s="32"/>
      <c r="N328" s="32"/>
      <c r="O328" s="62"/>
      <c r="P328" s="34" t="str">
        <f t="shared" si="3"/>
        <v/>
      </c>
    </row>
    <row r="329" ht="22.5" customHeight="1">
      <c r="A329" s="37"/>
      <c r="B329" s="38" t="str">
        <f>'Master Schedule'!B329</f>
        <v/>
      </c>
      <c r="C329" s="39"/>
      <c r="D329" s="40" t="str">
        <f t="shared" si="1"/>
        <v>Saturday</v>
      </c>
      <c r="E329" s="41"/>
      <c r="F329" s="38"/>
      <c r="G329" s="38"/>
      <c r="H329" s="41"/>
      <c r="I329" s="38"/>
      <c r="J329" s="38"/>
      <c r="K329" s="35"/>
      <c r="L329" s="35"/>
      <c r="M329" s="35"/>
      <c r="N329" s="35"/>
      <c r="O329" s="62"/>
      <c r="P329" s="34" t="str">
        <f t="shared" si="3"/>
        <v/>
      </c>
    </row>
    <row r="330" ht="22.5" customHeight="1">
      <c r="A330" s="37"/>
      <c r="B330" s="38" t="str">
        <f>'Master Schedule'!B330</f>
        <v/>
      </c>
      <c r="C330" s="39"/>
      <c r="D330" s="40" t="str">
        <f t="shared" si="1"/>
        <v>Saturday</v>
      </c>
      <c r="E330" s="41"/>
      <c r="F330" s="38"/>
      <c r="G330" s="38"/>
      <c r="H330" s="41"/>
      <c r="I330" s="38"/>
      <c r="J330" s="38"/>
      <c r="K330" s="32"/>
      <c r="L330" s="32"/>
      <c r="M330" s="32"/>
      <c r="N330" s="32"/>
      <c r="O330" s="62"/>
      <c r="P330" s="34" t="str">
        <f t="shared" si="3"/>
        <v/>
      </c>
    </row>
    <row r="331" ht="22.5" customHeight="1">
      <c r="A331" s="37"/>
      <c r="B331" s="38" t="str">
        <f>'Master Schedule'!B331</f>
        <v/>
      </c>
      <c r="C331" s="39"/>
      <c r="D331" s="40" t="str">
        <f t="shared" si="1"/>
        <v>Saturday</v>
      </c>
      <c r="E331" s="41"/>
      <c r="F331" s="38"/>
      <c r="G331" s="38"/>
      <c r="H331" s="41"/>
      <c r="I331" s="38"/>
      <c r="J331" s="38"/>
      <c r="K331" s="35"/>
      <c r="L331" s="35"/>
      <c r="M331" s="35"/>
      <c r="N331" s="35"/>
      <c r="O331" s="62"/>
      <c r="P331" s="34" t="str">
        <f t="shared" si="3"/>
        <v/>
      </c>
    </row>
    <row r="332" ht="22.5" customHeight="1">
      <c r="A332" s="37"/>
      <c r="B332" s="38" t="str">
        <f>'Master Schedule'!B332</f>
        <v/>
      </c>
      <c r="C332" s="39"/>
      <c r="D332" s="40" t="str">
        <f t="shared" si="1"/>
        <v>Saturday</v>
      </c>
      <c r="E332" s="41"/>
      <c r="F332" s="38"/>
      <c r="G332" s="38"/>
      <c r="H332" s="41"/>
      <c r="I332" s="38"/>
      <c r="J332" s="38"/>
      <c r="K332" s="32"/>
      <c r="L332" s="32"/>
      <c r="M332" s="32"/>
      <c r="N332" s="32"/>
      <c r="O332" s="62"/>
      <c r="P332" s="34" t="str">
        <f t="shared" si="3"/>
        <v/>
      </c>
    </row>
    <row r="333" ht="22.5" customHeight="1">
      <c r="A333" s="37"/>
      <c r="B333" s="38" t="str">
        <f>'Master Schedule'!B333</f>
        <v/>
      </c>
      <c r="C333" s="39"/>
      <c r="D333" s="40" t="str">
        <f t="shared" si="1"/>
        <v>Saturday</v>
      </c>
      <c r="E333" s="41"/>
      <c r="F333" s="38"/>
      <c r="G333" s="38"/>
      <c r="H333" s="41"/>
      <c r="I333" s="38"/>
      <c r="J333" s="38"/>
      <c r="K333" s="35"/>
      <c r="L333" s="35"/>
      <c r="M333" s="35"/>
      <c r="N333" s="35"/>
      <c r="O333" s="62"/>
      <c r="P333" s="34" t="str">
        <f t="shared" si="3"/>
        <v/>
      </c>
    </row>
    <row r="334" ht="22.5" customHeight="1">
      <c r="A334" s="37"/>
      <c r="B334" s="38" t="str">
        <f>'Master Schedule'!B334</f>
        <v/>
      </c>
      <c r="C334" s="39"/>
      <c r="D334" s="40" t="str">
        <f t="shared" si="1"/>
        <v>Saturday</v>
      </c>
      <c r="E334" s="41"/>
      <c r="F334" s="38"/>
      <c r="G334" s="38"/>
      <c r="H334" s="41"/>
      <c r="I334" s="38"/>
      <c r="J334" s="38"/>
      <c r="K334" s="32"/>
      <c r="L334" s="32"/>
      <c r="M334" s="32"/>
      <c r="N334" s="32"/>
      <c r="O334" s="62"/>
      <c r="P334" s="34" t="str">
        <f t="shared" si="3"/>
        <v/>
      </c>
    </row>
    <row r="335" ht="22.5" customHeight="1">
      <c r="A335" s="37"/>
      <c r="B335" s="38" t="str">
        <f>'Master Schedule'!B335</f>
        <v/>
      </c>
      <c r="C335" s="39"/>
      <c r="D335" s="40" t="str">
        <f t="shared" si="1"/>
        <v>Saturday</v>
      </c>
      <c r="E335" s="41"/>
      <c r="F335" s="38"/>
      <c r="G335" s="38"/>
      <c r="H335" s="41"/>
      <c r="I335" s="38"/>
      <c r="J335" s="38"/>
      <c r="K335" s="35"/>
      <c r="L335" s="35"/>
      <c r="M335" s="35"/>
      <c r="N335" s="35"/>
      <c r="O335" s="62"/>
      <c r="P335" s="34" t="str">
        <f t="shared" si="3"/>
        <v/>
      </c>
    </row>
    <row r="336" ht="22.5" customHeight="1">
      <c r="A336" s="37"/>
      <c r="B336" s="38" t="str">
        <f>'Master Schedule'!B336</f>
        <v/>
      </c>
      <c r="C336" s="39"/>
      <c r="D336" s="40" t="str">
        <f t="shared" si="1"/>
        <v>Saturday</v>
      </c>
      <c r="E336" s="41"/>
      <c r="F336" s="38"/>
      <c r="G336" s="38"/>
      <c r="H336" s="41"/>
      <c r="I336" s="38"/>
      <c r="J336" s="38"/>
      <c r="K336" s="32"/>
      <c r="L336" s="32"/>
      <c r="M336" s="32"/>
      <c r="N336" s="32"/>
      <c r="O336" s="62"/>
      <c r="P336" s="34" t="str">
        <f t="shared" si="3"/>
        <v/>
      </c>
    </row>
    <row r="337" ht="22.5" customHeight="1">
      <c r="A337" s="37"/>
      <c r="B337" s="38" t="str">
        <f>'Master Schedule'!B337</f>
        <v/>
      </c>
      <c r="C337" s="39"/>
      <c r="D337" s="40" t="str">
        <f t="shared" si="1"/>
        <v>Saturday</v>
      </c>
      <c r="E337" s="41"/>
      <c r="F337" s="38"/>
      <c r="G337" s="38"/>
      <c r="H337" s="41"/>
      <c r="I337" s="38"/>
      <c r="J337" s="38"/>
      <c r="K337" s="35"/>
      <c r="L337" s="35"/>
      <c r="M337" s="35"/>
      <c r="N337" s="35"/>
      <c r="O337" s="62"/>
      <c r="P337" s="34" t="str">
        <f t="shared" si="3"/>
        <v/>
      </c>
    </row>
    <row r="338" ht="22.5" customHeight="1">
      <c r="A338" s="37"/>
      <c r="B338" s="38" t="str">
        <f>'Master Schedule'!B338</f>
        <v/>
      </c>
      <c r="C338" s="39"/>
      <c r="D338" s="40" t="str">
        <f t="shared" si="1"/>
        <v>Saturday</v>
      </c>
      <c r="E338" s="41"/>
      <c r="F338" s="38"/>
      <c r="G338" s="38"/>
      <c r="H338" s="41"/>
      <c r="I338" s="38"/>
      <c r="J338" s="38"/>
      <c r="K338" s="32"/>
      <c r="L338" s="32"/>
      <c r="M338" s="32"/>
      <c r="N338" s="32"/>
      <c r="O338" s="62"/>
      <c r="P338" s="34" t="str">
        <f t="shared" si="3"/>
        <v/>
      </c>
    </row>
    <row r="339" ht="22.5" customHeight="1">
      <c r="A339" s="37"/>
      <c r="B339" s="38" t="str">
        <f>'Master Schedule'!B339</f>
        <v/>
      </c>
      <c r="C339" s="39"/>
      <c r="D339" s="40" t="str">
        <f t="shared" si="1"/>
        <v>Saturday</v>
      </c>
      <c r="E339" s="41"/>
      <c r="F339" s="38"/>
      <c r="G339" s="38"/>
      <c r="H339" s="41"/>
      <c r="I339" s="38"/>
      <c r="J339" s="38"/>
      <c r="K339" s="35"/>
      <c r="L339" s="35"/>
      <c r="M339" s="35"/>
      <c r="N339" s="35"/>
      <c r="O339" s="62"/>
      <c r="P339" s="34" t="str">
        <f t="shared" si="3"/>
        <v/>
      </c>
    </row>
    <row r="340" ht="22.5" customHeight="1">
      <c r="A340" s="37"/>
      <c r="B340" s="38" t="str">
        <f>'Master Schedule'!B340</f>
        <v/>
      </c>
      <c r="C340" s="39"/>
      <c r="D340" s="40" t="str">
        <f t="shared" si="1"/>
        <v>Saturday</v>
      </c>
      <c r="E340" s="41"/>
      <c r="F340" s="38"/>
      <c r="G340" s="38"/>
      <c r="H340" s="41"/>
      <c r="I340" s="38"/>
      <c r="J340" s="38"/>
      <c r="K340" s="32"/>
      <c r="L340" s="32"/>
      <c r="M340" s="32"/>
      <c r="N340" s="32"/>
      <c r="O340" s="62"/>
      <c r="P340" s="34" t="str">
        <f t="shared" si="3"/>
        <v/>
      </c>
    </row>
    <row r="341" ht="22.5" customHeight="1">
      <c r="A341" s="37"/>
      <c r="B341" s="38" t="str">
        <f>'Master Schedule'!B341</f>
        <v/>
      </c>
      <c r="C341" s="39"/>
      <c r="D341" s="40" t="str">
        <f t="shared" si="1"/>
        <v>Saturday</v>
      </c>
      <c r="E341" s="41"/>
      <c r="F341" s="38"/>
      <c r="G341" s="38"/>
      <c r="H341" s="41"/>
      <c r="I341" s="38"/>
      <c r="J341" s="38"/>
      <c r="K341" s="35"/>
      <c r="L341" s="35"/>
      <c r="M341" s="35"/>
      <c r="N341" s="35"/>
      <c r="O341" s="62"/>
      <c r="P341" s="34" t="str">
        <f t="shared" si="3"/>
        <v/>
      </c>
    </row>
    <row r="342" ht="22.5" customHeight="1">
      <c r="A342" s="37"/>
      <c r="B342" s="38" t="str">
        <f>'Master Schedule'!B342</f>
        <v/>
      </c>
      <c r="C342" s="39"/>
      <c r="D342" s="40" t="str">
        <f t="shared" si="1"/>
        <v>Saturday</v>
      </c>
      <c r="E342" s="41"/>
      <c r="F342" s="38"/>
      <c r="G342" s="38"/>
      <c r="H342" s="41"/>
      <c r="I342" s="38"/>
      <c r="J342" s="38"/>
      <c r="K342" s="32"/>
      <c r="L342" s="32"/>
      <c r="M342" s="32"/>
      <c r="N342" s="32"/>
      <c r="O342" s="62"/>
      <c r="P342" s="34" t="str">
        <f t="shared" si="3"/>
        <v/>
      </c>
    </row>
    <row r="343" ht="22.5" customHeight="1">
      <c r="A343" s="37"/>
      <c r="B343" s="38" t="str">
        <f>'Master Schedule'!B343</f>
        <v/>
      </c>
      <c r="C343" s="39"/>
      <c r="D343" s="40" t="str">
        <f t="shared" si="1"/>
        <v>Saturday</v>
      </c>
      <c r="E343" s="41"/>
      <c r="F343" s="38"/>
      <c r="G343" s="38"/>
      <c r="H343" s="41"/>
      <c r="I343" s="38"/>
      <c r="J343" s="38"/>
      <c r="K343" s="35"/>
      <c r="L343" s="35"/>
      <c r="M343" s="35"/>
      <c r="N343" s="35"/>
      <c r="O343" s="62"/>
      <c r="P343" s="34" t="str">
        <f t="shared" si="3"/>
        <v/>
      </c>
    </row>
    <row r="344" ht="22.5" customHeight="1">
      <c r="A344" s="37"/>
      <c r="B344" s="38" t="str">
        <f>'Master Schedule'!B344</f>
        <v/>
      </c>
      <c r="C344" s="39"/>
      <c r="D344" s="40" t="str">
        <f t="shared" si="1"/>
        <v>Saturday</v>
      </c>
      <c r="E344" s="41"/>
      <c r="F344" s="38"/>
      <c r="G344" s="38"/>
      <c r="H344" s="41"/>
      <c r="I344" s="38"/>
      <c r="J344" s="38"/>
      <c r="K344" s="32"/>
      <c r="L344" s="32"/>
      <c r="M344" s="32"/>
      <c r="N344" s="32"/>
      <c r="O344" s="62"/>
      <c r="P344" s="34" t="str">
        <f t="shared" si="3"/>
        <v/>
      </c>
    </row>
    <row r="345" ht="22.5" customHeight="1">
      <c r="A345" s="37"/>
      <c r="B345" s="38" t="str">
        <f>'Master Schedule'!B345</f>
        <v/>
      </c>
      <c r="C345" s="39"/>
      <c r="D345" s="40" t="str">
        <f t="shared" si="1"/>
        <v>Saturday</v>
      </c>
      <c r="E345" s="41"/>
      <c r="F345" s="38"/>
      <c r="G345" s="38"/>
      <c r="H345" s="41"/>
      <c r="I345" s="38"/>
      <c r="J345" s="38"/>
      <c r="K345" s="35"/>
      <c r="L345" s="35"/>
      <c r="M345" s="35"/>
      <c r="N345" s="35"/>
      <c r="O345" s="62"/>
      <c r="P345" s="34" t="str">
        <f t="shared" si="3"/>
        <v/>
      </c>
    </row>
    <row r="346" ht="22.5" customHeight="1">
      <c r="A346" s="37"/>
      <c r="B346" s="38" t="str">
        <f>'Master Schedule'!B346</f>
        <v/>
      </c>
      <c r="C346" s="39"/>
      <c r="D346" s="40" t="str">
        <f t="shared" si="1"/>
        <v>Saturday</v>
      </c>
      <c r="E346" s="41"/>
      <c r="F346" s="38"/>
      <c r="G346" s="38"/>
      <c r="H346" s="41"/>
      <c r="I346" s="38"/>
      <c r="J346" s="38"/>
      <c r="K346" s="32"/>
      <c r="L346" s="32"/>
      <c r="M346" s="32"/>
      <c r="N346" s="32"/>
      <c r="O346" s="62"/>
      <c r="P346" s="34" t="str">
        <f t="shared" si="3"/>
        <v/>
      </c>
    </row>
    <row r="347" ht="22.5" customHeight="1">
      <c r="A347" s="37"/>
      <c r="B347" s="38" t="str">
        <f>'Master Schedule'!B347</f>
        <v/>
      </c>
      <c r="C347" s="39"/>
      <c r="D347" s="40" t="str">
        <f t="shared" si="1"/>
        <v>Saturday</v>
      </c>
      <c r="E347" s="41"/>
      <c r="F347" s="38"/>
      <c r="G347" s="38"/>
      <c r="H347" s="41"/>
      <c r="I347" s="38"/>
      <c r="J347" s="38"/>
      <c r="K347" s="35"/>
      <c r="L347" s="35"/>
      <c r="M347" s="35"/>
      <c r="N347" s="35"/>
      <c r="O347" s="62"/>
      <c r="P347" s="34" t="str">
        <f t="shared" si="3"/>
        <v/>
      </c>
    </row>
    <row r="348" ht="22.5" customHeight="1">
      <c r="A348" s="37"/>
      <c r="B348" s="38" t="str">
        <f>'Master Schedule'!B348</f>
        <v/>
      </c>
      <c r="C348" s="39"/>
      <c r="D348" s="40" t="str">
        <f t="shared" si="1"/>
        <v>Saturday</v>
      </c>
      <c r="E348" s="41"/>
      <c r="F348" s="38"/>
      <c r="G348" s="38"/>
      <c r="H348" s="41"/>
      <c r="I348" s="38"/>
      <c r="J348" s="38"/>
      <c r="K348" s="32"/>
      <c r="L348" s="32"/>
      <c r="M348" s="32"/>
      <c r="N348" s="32"/>
      <c r="O348" s="62"/>
      <c r="P348" s="34" t="str">
        <f t="shared" si="3"/>
        <v/>
      </c>
    </row>
    <row r="349" ht="22.5" customHeight="1">
      <c r="A349" s="37"/>
      <c r="B349" s="38" t="str">
        <f>'Master Schedule'!B349</f>
        <v/>
      </c>
      <c r="C349" s="39"/>
      <c r="D349" s="40" t="str">
        <f t="shared" si="1"/>
        <v>Saturday</v>
      </c>
      <c r="E349" s="41"/>
      <c r="F349" s="38"/>
      <c r="G349" s="38"/>
      <c r="H349" s="41"/>
      <c r="I349" s="38"/>
      <c r="J349" s="38"/>
      <c r="K349" s="35"/>
      <c r="L349" s="35"/>
      <c r="M349" s="35"/>
      <c r="N349" s="35"/>
      <c r="O349" s="62"/>
      <c r="P349" s="34" t="str">
        <f t="shared" si="3"/>
        <v/>
      </c>
    </row>
    <row r="350" ht="22.5" customHeight="1">
      <c r="A350" s="37"/>
      <c r="B350" s="38" t="str">
        <f>'Master Schedule'!B350</f>
        <v/>
      </c>
      <c r="C350" s="39"/>
      <c r="D350" s="40" t="str">
        <f t="shared" si="1"/>
        <v>Saturday</v>
      </c>
      <c r="E350" s="41"/>
      <c r="F350" s="38"/>
      <c r="G350" s="38"/>
      <c r="H350" s="41"/>
      <c r="I350" s="38"/>
      <c r="J350" s="38"/>
      <c r="K350" s="32"/>
      <c r="L350" s="32"/>
      <c r="M350" s="32"/>
      <c r="N350" s="32"/>
      <c r="O350" s="62"/>
      <c r="P350" s="34" t="str">
        <f t="shared" si="3"/>
        <v/>
      </c>
    </row>
    <row r="351" ht="22.5" customHeight="1">
      <c r="A351" s="37"/>
      <c r="B351" s="38" t="str">
        <f>'Master Schedule'!B351</f>
        <v/>
      </c>
      <c r="C351" s="39"/>
      <c r="D351" s="40" t="str">
        <f t="shared" si="1"/>
        <v>Saturday</v>
      </c>
      <c r="E351" s="41"/>
      <c r="F351" s="38"/>
      <c r="G351" s="38"/>
      <c r="H351" s="41"/>
      <c r="I351" s="38"/>
      <c r="J351" s="38"/>
      <c r="K351" s="35"/>
      <c r="L351" s="35"/>
      <c r="M351" s="35"/>
      <c r="N351" s="35"/>
      <c r="O351" s="62"/>
      <c r="P351" s="34" t="str">
        <f t="shared" si="3"/>
        <v/>
      </c>
    </row>
    <row r="352" ht="22.5" customHeight="1">
      <c r="A352" s="37"/>
      <c r="B352" s="38" t="str">
        <f>'Master Schedule'!B352</f>
        <v/>
      </c>
      <c r="C352" s="39"/>
      <c r="D352" s="40" t="str">
        <f t="shared" si="1"/>
        <v>Saturday</v>
      </c>
      <c r="E352" s="41"/>
      <c r="F352" s="38"/>
      <c r="G352" s="38"/>
      <c r="H352" s="41"/>
      <c r="I352" s="38"/>
      <c r="J352" s="38"/>
      <c r="K352" s="32"/>
      <c r="L352" s="32"/>
      <c r="M352" s="32"/>
      <c r="N352" s="32"/>
      <c r="O352" s="62"/>
      <c r="P352" s="34" t="str">
        <f t="shared" si="3"/>
        <v/>
      </c>
    </row>
    <row r="353" ht="22.5" customHeight="1">
      <c r="A353" s="37"/>
      <c r="B353" s="38" t="str">
        <f>'Master Schedule'!B353</f>
        <v/>
      </c>
      <c r="C353" s="39"/>
      <c r="D353" s="40" t="str">
        <f t="shared" si="1"/>
        <v>Saturday</v>
      </c>
      <c r="E353" s="41"/>
      <c r="F353" s="38"/>
      <c r="G353" s="38"/>
      <c r="H353" s="41"/>
      <c r="I353" s="38"/>
      <c r="J353" s="38"/>
      <c r="K353" s="35"/>
      <c r="L353" s="35"/>
      <c r="M353" s="35"/>
      <c r="N353" s="35"/>
      <c r="O353" s="62"/>
      <c r="P353" s="34" t="str">
        <f t="shared" si="3"/>
        <v/>
      </c>
    </row>
    <row r="354" ht="22.5" customHeight="1">
      <c r="A354" s="37"/>
      <c r="B354" s="38" t="str">
        <f>'Master Schedule'!B354</f>
        <v/>
      </c>
      <c r="C354" s="39"/>
      <c r="D354" s="40" t="str">
        <f t="shared" si="1"/>
        <v>Saturday</v>
      </c>
      <c r="E354" s="41"/>
      <c r="F354" s="38"/>
      <c r="G354" s="38"/>
      <c r="H354" s="41"/>
      <c r="I354" s="38"/>
      <c r="J354" s="38"/>
      <c r="K354" s="32"/>
      <c r="L354" s="32"/>
      <c r="M354" s="32"/>
      <c r="N354" s="32"/>
      <c r="O354" s="62"/>
      <c r="P354" s="34" t="str">
        <f t="shared" si="3"/>
        <v/>
      </c>
    </row>
    <row r="355" ht="22.5" customHeight="1">
      <c r="A355" s="37"/>
      <c r="B355" s="38" t="str">
        <f>'Master Schedule'!B355</f>
        <v/>
      </c>
      <c r="C355" s="39"/>
      <c r="D355" s="40" t="str">
        <f t="shared" si="1"/>
        <v>Saturday</v>
      </c>
      <c r="E355" s="41"/>
      <c r="F355" s="38"/>
      <c r="G355" s="38"/>
      <c r="H355" s="41"/>
      <c r="I355" s="38"/>
      <c r="J355" s="38"/>
      <c r="K355" s="35"/>
      <c r="L355" s="35"/>
      <c r="M355" s="35"/>
      <c r="N355" s="35"/>
      <c r="O355" s="62"/>
      <c r="P355" s="34" t="str">
        <f t="shared" si="3"/>
        <v/>
      </c>
    </row>
    <row r="356" ht="22.5" customHeight="1">
      <c r="A356" s="37"/>
      <c r="B356" s="38" t="str">
        <f>'Master Schedule'!B356</f>
        <v/>
      </c>
      <c r="C356" s="39"/>
      <c r="D356" s="40" t="str">
        <f t="shared" si="1"/>
        <v>Saturday</v>
      </c>
      <c r="E356" s="41"/>
      <c r="F356" s="38"/>
      <c r="G356" s="38"/>
      <c r="H356" s="41"/>
      <c r="I356" s="38"/>
      <c r="J356" s="38"/>
      <c r="K356" s="32"/>
      <c r="L356" s="32"/>
      <c r="M356" s="32"/>
      <c r="N356" s="32"/>
      <c r="O356" s="62"/>
      <c r="P356" s="34" t="str">
        <f t="shared" si="3"/>
        <v/>
      </c>
    </row>
    <row r="357" ht="22.5" customHeight="1">
      <c r="A357" s="37"/>
      <c r="B357" s="38" t="str">
        <f>'Master Schedule'!B357</f>
        <v/>
      </c>
      <c r="C357" s="39"/>
      <c r="D357" s="40" t="str">
        <f t="shared" si="1"/>
        <v>Saturday</v>
      </c>
      <c r="E357" s="41"/>
      <c r="F357" s="38"/>
      <c r="G357" s="38"/>
      <c r="H357" s="41"/>
      <c r="I357" s="38"/>
      <c r="J357" s="38"/>
      <c r="K357" s="35"/>
      <c r="L357" s="35"/>
      <c r="M357" s="35"/>
      <c r="N357" s="35"/>
      <c r="O357" s="62"/>
      <c r="P357" s="34" t="str">
        <f t="shared" si="3"/>
        <v/>
      </c>
    </row>
    <row r="358" ht="22.5" customHeight="1">
      <c r="A358" s="37"/>
      <c r="B358" s="38" t="str">
        <f>'Master Schedule'!B358</f>
        <v/>
      </c>
      <c r="C358" s="39"/>
      <c r="D358" s="40" t="str">
        <f t="shared" si="1"/>
        <v>Saturday</v>
      </c>
      <c r="E358" s="41"/>
      <c r="F358" s="38"/>
      <c r="G358" s="38"/>
      <c r="H358" s="41"/>
      <c r="I358" s="38"/>
      <c r="J358" s="38"/>
      <c r="K358" s="32"/>
      <c r="L358" s="32"/>
      <c r="M358" s="32"/>
      <c r="N358" s="32"/>
      <c r="O358" s="62"/>
      <c r="P358" s="34" t="str">
        <f t="shared" si="3"/>
        <v/>
      </c>
    </row>
    <row r="359" ht="22.5" customHeight="1">
      <c r="A359" s="37"/>
      <c r="B359" s="38" t="str">
        <f>'Master Schedule'!B359</f>
        <v/>
      </c>
      <c r="C359" s="39"/>
      <c r="D359" s="40" t="str">
        <f t="shared" si="1"/>
        <v>Saturday</v>
      </c>
      <c r="E359" s="41"/>
      <c r="F359" s="38"/>
      <c r="G359" s="38"/>
      <c r="H359" s="41"/>
      <c r="I359" s="38"/>
      <c r="J359" s="38"/>
      <c r="K359" s="35"/>
      <c r="L359" s="35"/>
      <c r="M359" s="35"/>
      <c r="N359" s="35"/>
      <c r="O359" s="62"/>
      <c r="P359" s="34" t="str">
        <f t="shared" si="3"/>
        <v/>
      </c>
    </row>
    <row r="360" ht="22.5" customHeight="1">
      <c r="A360" s="37"/>
      <c r="B360" s="38" t="str">
        <f>'Master Schedule'!B360</f>
        <v/>
      </c>
      <c r="C360" s="39"/>
      <c r="D360" s="40" t="str">
        <f t="shared" si="1"/>
        <v>Saturday</v>
      </c>
      <c r="E360" s="41"/>
      <c r="F360" s="38"/>
      <c r="G360" s="38"/>
      <c r="H360" s="41"/>
      <c r="I360" s="38"/>
      <c r="J360" s="38"/>
      <c r="K360" s="32"/>
      <c r="L360" s="32"/>
      <c r="M360" s="32"/>
      <c r="N360" s="32"/>
      <c r="O360" s="62"/>
      <c r="P360" s="34" t="str">
        <f t="shared" si="3"/>
        <v/>
      </c>
    </row>
    <row r="361" ht="22.5" customHeight="1">
      <c r="A361" s="37"/>
      <c r="B361" s="38" t="str">
        <f>'Master Schedule'!B361</f>
        <v/>
      </c>
      <c r="C361" s="39"/>
      <c r="D361" s="40" t="str">
        <f t="shared" si="1"/>
        <v>Saturday</v>
      </c>
      <c r="E361" s="41"/>
      <c r="F361" s="38"/>
      <c r="G361" s="38"/>
      <c r="H361" s="41"/>
      <c r="I361" s="38"/>
      <c r="J361" s="38"/>
      <c r="K361" s="35"/>
      <c r="L361" s="35"/>
      <c r="M361" s="35"/>
      <c r="N361" s="35"/>
      <c r="O361" s="62"/>
      <c r="P361" s="34" t="str">
        <f t="shared" si="3"/>
        <v/>
      </c>
    </row>
    <row r="362" ht="22.5" customHeight="1">
      <c r="A362" s="37"/>
      <c r="B362" s="38" t="str">
        <f>'Master Schedule'!B362</f>
        <v/>
      </c>
      <c r="C362" s="39"/>
      <c r="D362" s="40" t="str">
        <f t="shared" si="1"/>
        <v>Saturday</v>
      </c>
      <c r="E362" s="41"/>
      <c r="F362" s="38"/>
      <c r="G362" s="38"/>
      <c r="H362" s="41"/>
      <c r="I362" s="38"/>
      <c r="J362" s="38"/>
      <c r="K362" s="32"/>
      <c r="L362" s="32"/>
      <c r="M362" s="32"/>
      <c r="N362" s="32"/>
      <c r="O362" s="62"/>
      <c r="P362" s="34" t="str">
        <f t="shared" si="3"/>
        <v/>
      </c>
    </row>
    <row r="363" ht="22.5" customHeight="1">
      <c r="A363" s="37"/>
      <c r="B363" s="38" t="str">
        <f>'Master Schedule'!B363</f>
        <v/>
      </c>
      <c r="C363" s="39"/>
      <c r="D363" s="40" t="str">
        <f t="shared" si="1"/>
        <v>Saturday</v>
      </c>
      <c r="E363" s="41"/>
      <c r="F363" s="38"/>
      <c r="G363" s="38"/>
      <c r="H363" s="41"/>
      <c r="I363" s="38"/>
      <c r="J363" s="38"/>
      <c r="K363" s="35"/>
      <c r="L363" s="35"/>
      <c r="M363" s="35"/>
      <c r="N363" s="35"/>
      <c r="O363" s="62"/>
      <c r="P363" s="34" t="str">
        <f t="shared" si="3"/>
        <v/>
      </c>
    </row>
    <row r="364" ht="22.5" customHeight="1">
      <c r="A364" s="37"/>
      <c r="B364" s="38" t="str">
        <f>'Master Schedule'!B364</f>
        <v/>
      </c>
      <c r="C364" s="39"/>
      <c r="D364" s="40" t="str">
        <f t="shared" si="1"/>
        <v>Saturday</v>
      </c>
      <c r="E364" s="41"/>
      <c r="F364" s="38"/>
      <c r="G364" s="38"/>
      <c r="H364" s="41"/>
      <c r="I364" s="38"/>
      <c r="J364" s="38"/>
      <c r="K364" s="32"/>
      <c r="L364" s="32"/>
      <c r="M364" s="32"/>
      <c r="N364" s="32"/>
      <c r="O364" s="62"/>
      <c r="P364" s="34" t="str">
        <f t="shared" si="3"/>
        <v/>
      </c>
    </row>
    <row r="365" ht="22.5" customHeight="1">
      <c r="A365" s="37"/>
      <c r="B365" s="38" t="str">
        <f>'Master Schedule'!B365</f>
        <v/>
      </c>
      <c r="C365" s="39"/>
      <c r="D365" s="40" t="str">
        <f t="shared" si="1"/>
        <v>Saturday</v>
      </c>
      <c r="E365" s="41"/>
      <c r="F365" s="38"/>
      <c r="G365" s="38"/>
      <c r="H365" s="41"/>
      <c r="I365" s="38"/>
      <c r="J365" s="38"/>
      <c r="K365" s="35"/>
      <c r="L365" s="35"/>
      <c r="M365" s="35"/>
      <c r="N365" s="35"/>
      <c r="O365" s="62"/>
      <c r="P365" s="34" t="str">
        <f t="shared" si="3"/>
        <v/>
      </c>
    </row>
    <row r="366" ht="22.5" customHeight="1">
      <c r="A366" s="37"/>
      <c r="B366" s="38" t="str">
        <f>'Master Schedule'!B366</f>
        <v/>
      </c>
      <c r="C366" s="39"/>
      <c r="D366" s="40" t="str">
        <f t="shared" si="1"/>
        <v>Saturday</v>
      </c>
      <c r="E366" s="41"/>
      <c r="F366" s="38"/>
      <c r="G366" s="38"/>
      <c r="H366" s="41"/>
      <c r="I366" s="38"/>
      <c r="J366" s="38"/>
      <c r="K366" s="32"/>
      <c r="L366" s="32"/>
      <c r="M366" s="32"/>
      <c r="N366" s="32"/>
      <c r="O366" s="62"/>
      <c r="P366" s="34" t="str">
        <f t="shared" si="3"/>
        <v/>
      </c>
    </row>
    <row r="367" ht="22.5" customHeight="1">
      <c r="A367" s="37"/>
      <c r="B367" s="38" t="str">
        <f>'Master Schedule'!B367</f>
        <v/>
      </c>
      <c r="C367" s="39"/>
      <c r="D367" s="40" t="str">
        <f t="shared" si="1"/>
        <v>Saturday</v>
      </c>
      <c r="E367" s="41"/>
      <c r="F367" s="38"/>
      <c r="G367" s="38"/>
      <c r="H367" s="41"/>
      <c r="I367" s="38"/>
      <c r="J367" s="38"/>
      <c r="K367" s="35"/>
      <c r="L367" s="35"/>
      <c r="M367" s="35"/>
      <c r="N367" s="35"/>
      <c r="O367" s="62"/>
      <c r="P367" s="34" t="str">
        <f t="shared" si="3"/>
        <v/>
      </c>
    </row>
    <row r="368" ht="22.5" customHeight="1">
      <c r="A368" s="37"/>
      <c r="B368" s="38" t="str">
        <f>'Master Schedule'!B368</f>
        <v/>
      </c>
      <c r="C368" s="39"/>
      <c r="D368" s="40" t="str">
        <f t="shared" si="1"/>
        <v>Saturday</v>
      </c>
      <c r="E368" s="41"/>
      <c r="F368" s="38"/>
      <c r="G368" s="38"/>
      <c r="H368" s="41"/>
      <c r="I368" s="38"/>
      <c r="J368" s="38"/>
      <c r="K368" s="32"/>
      <c r="L368" s="32"/>
      <c r="M368" s="32"/>
      <c r="N368" s="32"/>
      <c r="O368" s="62"/>
      <c r="P368" s="34" t="str">
        <f t="shared" si="3"/>
        <v/>
      </c>
    </row>
    <row r="369" ht="22.5" customHeight="1">
      <c r="A369" s="37"/>
      <c r="B369" s="38" t="str">
        <f>'Master Schedule'!B369</f>
        <v/>
      </c>
      <c r="C369" s="39"/>
      <c r="D369" s="40" t="str">
        <f t="shared" si="1"/>
        <v>Saturday</v>
      </c>
      <c r="E369" s="41"/>
      <c r="F369" s="38"/>
      <c r="G369" s="38"/>
      <c r="H369" s="41"/>
      <c r="I369" s="38"/>
      <c r="J369" s="38"/>
      <c r="K369" s="35"/>
      <c r="L369" s="35"/>
      <c r="M369" s="35"/>
      <c r="N369" s="35"/>
      <c r="O369" s="62"/>
      <c r="P369" s="34" t="str">
        <f t="shared" si="3"/>
        <v/>
      </c>
    </row>
    <row r="370" ht="22.5" customHeight="1">
      <c r="A370" s="37"/>
      <c r="B370" s="38" t="str">
        <f>'Master Schedule'!B370</f>
        <v/>
      </c>
      <c r="C370" s="39"/>
      <c r="D370" s="40" t="str">
        <f t="shared" si="1"/>
        <v>Saturday</v>
      </c>
      <c r="E370" s="41"/>
      <c r="F370" s="38"/>
      <c r="G370" s="38"/>
      <c r="H370" s="41"/>
      <c r="I370" s="38"/>
      <c r="J370" s="38"/>
      <c r="K370" s="32"/>
      <c r="L370" s="32"/>
      <c r="M370" s="32"/>
      <c r="N370" s="32"/>
      <c r="O370" s="62"/>
      <c r="P370" s="34" t="str">
        <f t="shared" si="3"/>
        <v/>
      </c>
    </row>
    <row r="371" ht="22.5" customHeight="1">
      <c r="A371" s="37"/>
      <c r="B371" s="38" t="str">
        <f>'Master Schedule'!B371</f>
        <v/>
      </c>
      <c r="C371" s="39"/>
      <c r="D371" s="40" t="str">
        <f t="shared" si="1"/>
        <v>Saturday</v>
      </c>
      <c r="E371" s="41"/>
      <c r="F371" s="38"/>
      <c r="G371" s="38"/>
      <c r="H371" s="41"/>
      <c r="I371" s="38"/>
      <c r="J371" s="38"/>
      <c r="K371" s="35"/>
      <c r="L371" s="35"/>
      <c r="M371" s="35"/>
      <c r="N371" s="35"/>
      <c r="O371" s="62"/>
      <c r="P371" s="34" t="str">
        <f t="shared" si="3"/>
        <v/>
      </c>
    </row>
    <row r="372" ht="22.5" customHeight="1">
      <c r="A372" s="37"/>
      <c r="B372" s="38" t="str">
        <f>'Master Schedule'!B372</f>
        <v/>
      </c>
      <c r="C372" s="39"/>
      <c r="D372" s="40" t="str">
        <f t="shared" si="1"/>
        <v>Saturday</v>
      </c>
      <c r="E372" s="41"/>
      <c r="F372" s="38"/>
      <c r="G372" s="38"/>
      <c r="H372" s="41"/>
      <c r="I372" s="38"/>
      <c r="J372" s="38"/>
      <c r="K372" s="32"/>
      <c r="L372" s="32"/>
      <c r="M372" s="32"/>
      <c r="N372" s="32"/>
      <c r="O372" s="62"/>
      <c r="P372" s="34" t="str">
        <f t="shared" si="3"/>
        <v/>
      </c>
    </row>
    <row r="373" ht="22.5" customHeight="1">
      <c r="A373" s="37"/>
      <c r="B373" s="38" t="str">
        <f>'Master Schedule'!B373</f>
        <v/>
      </c>
      <c r="C373" s="39"/>
      <c r="D373" s="40" t="str">
        <f t="shared" si="1"/>
        <v>Saturday</v>
      </c>
      <c r="E373" s="41"/>
      <c r="F373" s="38"/>
      <c r="G373" s="38"/>
      <c r="H373" s="41"/>
      <c r="I373" s="38"/>
      <c r="J373" s="38"/>
      <c r="K373" s="35"/>
      <c r="L373" s="35"/>
      <c r="M373" s="35"/>
      <c r="N373" s="35"/>
      <c r="O373" s="62"/>
      <c r="P373" s="34" t="str">
        <f t="shared" si="3"/>
        <v/>
      </c>
    </row>
    <row r="374" ht="22.5" customHeight="1">
      <c r="A374" s="37"/>
      <c r="B374" s="38" t="str">
        <f>'Master Schedule'!B374</f>
        <v/>
      </c>
      <c r="C374" s="39"/>
      <c r="D374" s="40" t="str">
        <f t="shared" si="1"/>
        <v>Saturday</v>
      </c>
      <c r="E374" s="41"/>
      <c r="F374" s="38"/>
      <c r="G374" s="38"/>
      <c r="H374" s="41"/>
      <c r="I374" s="38"/>
      <c r="J374" s="38"/>
      <c r="K374" s="32"/>
      <c r="L374" s="32"/>
      <c r="M374" s="32"/>
      <c r="N374" s="32"/>
      <c r="O374" s="62"/>
      <c r="P374" s="34" t="str">
        <f t="shared" si="3"/>
        <v/>
      </c>
    </row>
    <row r="375" ht="22.5" customHeight="1">
      <c r="A375" s="37"/>
      <c r="B375" s="38" t="str">
        <f>'Master Schedule'!B375</f>
        <v/>
      </c>
      <c r="C375" s="39"/>
      <c r="D375" s="40" t="str">
        <f t="shared" si="1"/>
        <v>Saturday</v>
      </c>
      <c r="E375" s="41"/>
      <c r="F375" s="38"/>
      <c r="G375" s="38"/>
      <c r="H375" s="41"/>
      <c r="I375" s="38"/>
      <c r="J375" s="38"/>
      <c r="K375" s="35"/>
      <c r="L375" s="35"/>
      <c r="M375" s="35"/>
      <c r="N375" s="35"/>
      <c r="O375" s="62"/>
      <c r="P375" s="34" t="str">
        <f t="shared" si="3"/>
        <v/>
      </c>
    </row>
    <row r="376" ht="22.5" customHeight="1">
      <c r="A376" s="37"/>
      <c r="B376" s="38" t="str">
        <f>'Master Schedule'!B376</f>
        <v/>
      </c>
      <c r="C376" s="39"/>
      <c r="D376" s="40" t="str">
        <f t="shared" si="1"/>
        <v>Saturday</v>
      </c>
      <c r="E376" s="41"/>
      <c r="F376" s="38"/>
      <c r="G376" s="38"/>
      <c r="H376" s="41"/>
      <c r="I376" s="38"/>
      <c r="J376" s="38"/>
      <c r="K376" s="32"/>
      <c r="L376" s="32"/>
      <c r="M376" s="32"/>
      <c r="N376" s="32"/>
      <c r="O376" s="62"/>
      <c r="P376" s="34" t="str">
        <f t="shared" si="3"/>
        <v/>
      </c>
    </row>
    <row r="377" ht="22.5" customHeight="1">
      <c r="A377" s="37"/>
      <c r="B377" s="38" t="str">
        <f>'Master Schedule'!B377</f>
        <v/>
      </c>
      <c r="C377" s="39"/>
      <c r="D377" s="40" t="str">
        <f t="shared" si="1"/>
        <v>Saturday</v>
      </c>
      <c r="E377" s="41"/>
      <c r="F377" s="38"/>
      <c r="G377" s="38"/>
      <c r="H377" s="41"/>
      <c r="I377" s="38"/>
      <c r="J377" s="38"/>
      <c r="K377" s="35"/>
      <c r="L377" s="35"/>
      <c r="M377" s="35"/>
      <c r="N377" s="35"/>
      <c r="O377" s="62"/>
      <c r="P377" s="34" t="str">
        <f t="shared" si="3"/>
        <v/>
      </c>
    </row>
    <row r="378" ht="22.5" customHeight="1">
      <c r="A378" s="37"/>
      <c r="B378" s="38" t="str">
        <f>'Master Schedule'!B378</f>
        <v/>
      </c>
      <c r="C378" s="39"/>
      <c r="D378" s="40" t="str">
        <f t="shared" si="1"/>
        <v>Saturday</v>
      </c>
      <c r="E378" s="41"/>
      <c r="F378" s="38"/>
      <c r="G378" s="38"/>
      <c r="H378" s="41"/>
      <c r="I378" s="38"/>
      <c r="J378" s="38"/>
      <c r="K378" s="32"/>
      <c r="L378" s="32"/>
      <c r="M378" s="32"/>
      <c r="N378" s="32"/>
      <c r="O378" s="62"/>
      <c r="P378" s="34" t="str">
        <f t="shared" si="3"/>
        <v/>
      </c>
    </row>
    <row r="379" ht="22.5" customHeight="1">
      <c r="A379" s="37"/>
      <c r="B379" s="38" t="str">
        <f>'Master Schedule'!B379</f>
        <v/>
      </c>
      <c r="C379" s="39"/>
      <c r="D379" s="40" t="str">
        <f t="shared" si="1"/>
        <v>Saturday</v>
      </c>
      <c r="E379" s="41"/>
      <c r="F379" s="38"/>
      <c r="G379" s="38"/>
      <c r="H379" s="41"/>
      <c r="I379" s="38"/>
      <c r="J379" s="38"/>
      <c r="K379" s="35"/>
      <c r="L379" s="35"/>
      <c r="M379" s="35"/>
      <c r="N379" s="35"/>
      <c r="O379" s="62"/>
      <c r="P379" s="34" t="str">
        <f t="shared" si="3"/>
        <v/>
      </c>
    </row>
    <row r="380" ht="22.5" customHeight="1">
      <c r="A380" s="37"/>
      <c r="B380" s="38" t="str">
        <f>'Master Schedule'!B380</f>
        <v/>
      </c>
      <c r="C380" s="39"/>
      <c r="D380" s="40" t="str">
        <f t="shared" si="1"/>
        <v>Saturday</v>
      </c>
      <c r="E380" s="41"/>
      <c r="F380" s="38"/>
      <c r="G380" s="38"/>
      <c r="H380" s="41"/>
      <c r="I380" s="38"/>
      <c r="J380" s="38"/>
      <c r="K380" s="32"/>
      <c r="L380" s="32"/>
      <c r="M380" s="32"/>
      <c r="N380" s="32"/>
      <c r="O380" s="62"/>
      <c r="P380" s="34" t="str">
        <f t="shared" si="3"/>
        <v/>
      </c>
    </row>
    <row r="381" ht="22.5" customHeight="1">
      <c r="A381" s="37"/>
      <c r="B381" s="38" t="str">
        <f>'Master Schedule'!B381</f>
        <v/>
      </c>
      <c r="C381" s="39"/>
      <c r="D381" s="40" t="str">
        <f t="shared" si="1"/>
        <v>Saturday</v>
      </c>
      <c r="E381" s="41"/>
      <c r="F381" s="38"/>
      <c r="G381" s="38"/>
      <c r="H381" s="41"/>
      <c r="I381" s="38"/>
      <c r="J381" s="38"/>
      <c r="K381" s="35"/>
      <c r="L381" s="35"/>
      <c r="M381" s="35"/>
      <c r="N381" s="35"/>
      <c r="O381" s="62"/>
      <c r="P381" s="34" t="str">
        <f t="shared" si="3"/>
        <v/>
      </c>
    </row>
    <row r="382" ht="22.5" customHeight="1">
      <c r="A382" s="37"/>
      <c r="B382" s="38" t="str">
        <f>'Master Schedule'!B382</f>
        <v/>
      </c>
      <c r="C382" s="39"/>
      <c r="D382" s="40" t="str">
        <f t="shared" si="1"/>
        <v>Saturday</v>
      </c>
      <c r="E382" s="41"/>
      <c r="F382" s="38"/>
      <c r="G382" s="38"/>
      <c r="H382" s="41"/>
      <c r="I382" s="38"/>
      <c r="J382" s="38"/>
      <c r="K382" s="32"/>
      <c r="L382" s="32"/>
      <c r="M382" s="32"/>
      <c r="N382" s="32"/>
      <c r="O382" s="62"/>
      <c r="P382" s="34" t="str">
        <f t="shared" si="3"/>
        <v/>
      </c>
    </row>
    <row r="383" ht="22.5" customHeight="1">
      <c r="A383" s="37"/>
      <c r="B383" s="38" t="str">
        <f>'Master Schedule'!B383</f>
        <v/>
      </c>
      <c r="C383" s="39"/>
      <c r="D383" s="40" t="str">
        <f t="shared" si="1"/>
        <v>Saturday</v>
      </c>
      <c r="E383" s="41"/>
      <c r="F383" s="38"/>
      <c r="G383" s="38"/>
      <c r="H383" s="41"/>
      <c r="I383" s="38"/>
      <c r="J383" s="38"/>
      <c r="K383" s="35"/>
      <c r="L383" s="35"/>
      <c r="M383" s="35"/>
      <c r="N383" s="35"/>
      <c r="O383" s="62"/>
      <c r="P383" s="34" t="str">
        <f t="shared" si="3"/>
        <v/>
      </c>
    </row>
    <row r="384" ht="22.5" customHeight="1">
      <c r="A384" s="37"/>
      <c r="B384" s="38" t="str">
        <f>'Master Schedule'!B384</f>
        <v/>
      </c>
      <c r="C384" s="39"/>
      <c r="D384" s="40" t="str">
        <f t="shared" si="1"/>
        <v>Saturday</v>
      </c>
      <c r="E384" s="41"/>
      <c r="F384" s="38"/>
      <c r="G384" s="38"/>
      <c r="H384" s="41"/>
      <c r="I384" s="38"/>
      <c r="J384" s="38"/>
      <c r="K384" s="32"/>
      <c r="L384" s="32"/>
      <c r="M384" s="32"/>
      <c r="N384" s="32"/>
      <c r="O384" s="62"/>
      <c r="P384" s="34" t="str">
        <f t="shared" si="3"/>
        <v/>
      </c>
    </row>
    <row r="385" ht="22.5" customHeight="1">
      <c r="A385" s="37"/>
      <c r="B385" s="38" t="str">
        <f>'Master Schedule'!B385</f>
        <v/>
      </c>
      <c r="C385" s="39"/>
      <c r="D385" s="40" t="str">
        <f t="shared" si="1"/>
        <v>Saturday</v>
      </c>
      <c r="E385" s="41"/>
      <c r="F385" s="38"/>
      <c r="G385" s="38"/>
      <c r="H385" s="41"/>
      <c r="I385" s="38"/>
      <c r="J385" s="38"/>
      <c r="K385" s="35"/>
      <c r="L385" s="35"/>
      <c r="M385" s="35"/>
      <c r="N385" s="35"/>
      <c r="O385" s="62"/>
      <c r="P385" s="34" t="str">
        <f t="shared" si="3"/>
        <v/>
      </c>
    </row>
    <row r="386" ht="22.5" customHeight="1">
      <c r="A386" s="37"/>
      <c r="B386" s="38" t="str">
        <f>'Master Schedule'!B386</f>
        <v/>
      </c>
      <c r="C386" s="39"/>
      <c r="D386" s="40" t="str">
        <f t="shared" si="1"/>
        <v>Saturday</v>
      </c>
      <c r="E386" s="41"/>
      <c r="F386" s="38"/>
      <c r="G386" s="38"/>
      <c r="H386" s="41"/>
      <c r="I386" s="38"/>
      <c r="J386" s="38"/>
      <c r="K386" s="32"/>
      <c r="L386" s="32"/>
      <c r="M386" s="32"/>
      <c r="N386" s="32"/>
      <c r="O386" s="62"/>
      <c r="P386" s="34" t="str">
        <f t="shared" si="3"/>
        <v/>
      </c>
    </row>
    <row r="387" ht="22.5" customHeight="1">
      <c r="A387" s="37"/>
      <c r="B387" s="38" t="str">
        <f>'Master Schedule'!B387</f>
        <v/>
      </c>
      <c r="C387" s="39"/>
      <c r="D387" s="40" t="str">
        <f t="shared" si="1"/>
        <v>Saturday</v>
      </c>
      <c r="E387" s="41"/>
      <c r="F387" s="38"/>
      <c r="G387" s="38"/>
      <c r="H387" s="41"/>
      <c r="I387" s="38"/>
      <c r="J387" s="38"/>
      <c r="K387" s="35"/>
      <c r="L387" s="35"/>
      <c r="M387" s="35"/>
      <c r="N387" s="35"/>
      <c r="O387" s="62"/>
      <c r="P387" s="34" t="str">
        <f t="shared" si="3"/>
        <v/>
      </c>
    </row>
    <row r="388" ht="22.5" customHeight="1">
      <c r="A388" s="37"/>
      <c r="B388" s="38" t="str">
        <f>'Master Schedule'!B388</f>
        <v/>
      </c>
      <c r="C388" s="39"/>
      <c r="D388" s="40" t="str">
        <f t="shared" si="1"/>
        <v>Saturday</v>
      </c>
      <c r="E388" s="41"/>
      <c r="F388" s="38"/>
      <c r="G388" s="38"/>
      <c r="H388" s="41"/>
      <c r="I388" s="38"/>
      <c r="J388" s="38"/>
      <c r="K388" s="32"/>
      <c r="L388" s="32"/>
      <c r="M388" s="32"/>
      <c r="N388" s="32"/>
      <c r="O388" s="62"/>
      <c r="P388" s="34" t="str">
        <f t="shared" si="3"/>
        <v/>
      </c>
    </row>
    <row r="389" ht="22.5" customHeight="1">
      <c r="A389" s="37"/>
      <c r="B389" s="38" t="str">
        <f>'Master Schedule'!B389</f>
        <v/>
      </c>
      <c r="C389" s="39"/>
      <c r="D389" s="40" t="str">
        <f t="shared" si="1"/>
        <v>Saturday</v>
      </c>
      <c r="E389" s="41"/>
      <c r="F389" s="38"/>
      <c r="G389" s="38"/>
      <c r="H389" s="41"/>
      <c r="I389" s="38"/>
      <c r="J389" s="38"/>
      <c r="K389" s="35"/>
      <c r="L389" s="35"/>
      <c r="M389" s="35"/>
      <c r="N389" s="35"/>
      <c r="O389" s="62"/>
      <c r="P389" s="34" t="str">
        <f t="shared" si="3"/>
        <v/>
      </c>
    </row>
    <row r="390" ht="22.5" customHeight="1">
      <c r="A390" s="37"/>
      <c r="B390" s="38" t="str">
        <f>'Master Schedule'!B390</f>
        <v/>
      </c>
      <c r="C390" s="39"/>
      <c r="D390" s="40" t="str">
        <f t="shared" si="1"/>
        <v>Saturday</v>
      </c>
      <c r="E390" s="41"/>
      <c r="F390" s="38"/>
      <c r="G390" s="38"/>
      <c r="H390" s="41"/>
      <c r="I390" s="38"/>
      <c r="J390" s="38"/>
      <c r="K390" s="32"/>
      <c r="L390" s="32"/>
      <c r="M390" s="32"/>
      <c r="N390" s="32"/>
      <c r="O390" s="62"/>
      <c r="P390" s="34" t="str">
        <f t="shared" si="3"/>
        <v/>
      </c>
    </row>
    <row r="391" ht="22.5" customHeight="1">
      <c r="A391" s="37"/>
      <c r="B391" s="38" t="str">
        <f>'Master Schedule'!B391</f>
        <v/>
      </c>
      <c r="C391" s="39"/>
      <c r="D391" s="40" t="str">
        <f t="shared" si="1"/>
        <v>Saturday</v>
      </c>
      <c r="E391" s="41"/>
      <c r="F391" s="38"/>
      <c r="G391" s="38"/>
      <c r="H391" s="41"/>
      <c r="I391" s="38"/>
      <c r="J391" s="38"/>
      <c r="K391" s="35"/>
      <c r="L391" s="35"/>
      <c r="M391" s="35"/>
      <c r="N391" s="35"/>
      <c r="O391" s="62"/>
      <c r="P391" s="34" t="str">
        <f t="shared" si="3"/>
        <v/>
      </c>
    </row>
    <row r="392" ht="22.5" customHeight="1">
      <c r="A392" s="37"/>
      <c r="B392" s="38" t="str">
        <f>'Master Schedule'!B392</f>
        <v/>
      </c>
      <c r="C392" s="39"/>
      <c r="D392" s="40" t="str">
        <f t="shared" si="1"/>
        <v>Saturday</v>
      </c>
      <c r="E392" s="41"/>
      <c r="F392" s="38"/>
      <c r="G392" s="38"/>
      <c r="H392" s="41"/>
      <c r="I392" s="38"/>
      <c r="J392" s="38"/>
      <c r="K392" s="32"/>
      <c r="L392" s="32"/>
      <c r="M392" s="32"/>
      <c r="N392" s="32"/>
      <c r="O392" s="62"/>
      <c r="P392" s="34" t="str">
        <f t="shared" si="3"/>
        <v/>
      </c>
    </row>
    <row r="393" ht="22.5" customHeight="1">
      <c r="A393" s="37"/>
      <c r="B393" s="38" t="str">
        <f>'Master Schedule'!B393</f>
        <v/>
      </c>
      <c r="C393" s="39"/>
      <c r="D393" s="40" t="str">
        <f t="shared" si="1"/>
        <v>Saturday</v>
      </c>
      <c r="E393" s="41"/>
      <c r="F393" s="38"/>
      <c r="G393" s="38"/>
      <c r="H393" s="41"/>
      <c r="I393" s="38"/>
      <c r="J393" s="38"/>
      <c r="K393" s="35"/>
      <c r="L393" s="35"/>
      <c r="M393" s="35"/>
      <c r="N393" s="35"/>
      <c r="O393" s="62"/>
      <c r="P393" s="34" t="str">
        <f t="shared" si="3"/>
        <v/>
      </c>
    </row>
    <row r="394" ht="22.5" customHeight="1">
      <c r="A394" s="37"/>
      <c r="B394" s="38" t="str">
        <f>'Master Schedule'!B394</f>
        <v/>
      </c>
      <c r="C394" s="39"/>
      <c r="D394" s="40" t="str">
        <f t="shared" si="1"/>
        <v>Saturday</v>
      </c>
      <c r="E394" s="41"/>
      <c r="F394" s="38"/>
      <c r="G394" s="38"/>
      <c r="H394" s="41"/>
      <c r="I394" s="38"/>
      <c r="J394" s="38"/>
      <c r="K394" s="32"/>
      <c r="L394" s="32"/>
      <c r="M394" s="32"/>
      <c r="N394" s="32"/>
      <c r="O394" s="62"/>
      <c r="P394" s="34" t="str">
        <f t="shared" si="3"/>
        <v/>
      </c>
    </row>
    <row r="395" ht="22.5" customHeight="1">
      <c r="A395" s="37"/>
      <c r="B395" s="38" t="str">
        <f>'Master Schedule'!B395</f>
        <v/>
      </c>
      <c r="C395" s="39"/>
      <c r="D395" s="40" t="str">
        <f t="shared" si="1"/>
        <v>Saturday</v>
      </c>
      <c r="E395" s="41"/>
      <c r="F395" s="38"/>
      <c r="G395" s="38"/>
      <c r="H395" s="41"/>
      <c r="I395" s="38"/>
      <c r="J395" s="38"/>
      <c r="K395" s="35"/>
      <c r="L395" s="35"/>
      <c r="M395" s="35"/>
      <c r="N395" s="35"/>
      <c r="O395" s="62"/>
      <c r="P395" s="34" t="str">
        <f t="shared" si="3"/>
        <v/>
      </c>
    </row>
    <row r="396" ht="22.5" customHeight="1">
      <c r="A396" s="37"/>
      <c r="B396" s="38" t="str">
        <f>'Master Schedule'!B396</f>
        <v/>
      </c>
      <c r="C396" s="39"/>
      <c r="D396" s="40" t="str">
        <f t="shared" si="1"/>
        <v>Saturday</v>
      </c>
      <c r="E396" s="41"/>
      <c r="F396" s="38"/>
      <c r="G396" s="38"/>
      <c r="H396" s="41"/>
      <c r="I396" s="38"/>
      <c r="J396" s="38"/>
      <c r="K396" s="32"/>
      <c r="L396" s="32"/>
      <c r="M396" s="32"/>
      <c r="N396" s="32"/>
      <c r="O396" s="62"/>
      <c r="P396" s="34" t="str">
        <f t="shared" si="3"/>
        <v/>
      </c>
    </row>
    <row r="397" ht="22.5" customHeight="1">
      <c r="A397" s="37"/>
      <c r="B397" s="38" t="str">
        <f>'Master Schedule'!B397</f>
        <v/>
      </c>
      <c r="C397" s="39"/>
      <c r="D397" s="40" t="str">
        <f t="shared" si="1"/>
        <v>Saturday</v>
      </c>
      <c r="E397" s="41"/>
      <c r="F397" s="38"/>
      <c r="G397" s="38"/>
      <c r="H397" s="41"/>
      <c r="I397" s="38"/>
      <c r="J397" s="38"/>
      <c r="K397" s="35"/>
      <c r="L397" s="35"/>
      <c r="M397" s="35"/>
      <c r="N397" s="35"/>
      <c r="O397" s="62"/>
      <c r="P397" s="34" t="str">
        <f t="shared" si="3"/>
        <v/>
      </c>
    </row>
    <row r="398" ht="22.5" customHeight="1">
      <c r="A398" s="37"/>
      <c r="B398" s="38" t="str">
        <f>'Master Schedule'!B398</f>
        <v/>
      </c>
      <c r="C398" s="39"/>
      <c r="D398" s="40" t="str">
        <f t="shared" si="1"/>
        <v>Saturday</v>
      </c>
      <c r="E398" s="41"/>
      <c r="F398" s="38"/>
      <c r="G398" s="38"/>
      <c r="H398" s="41"/>
      <c r="I398" s="38"/>
      <c r="J398" s="38"/>
      <c r="K398" s="32"/>
      <c r="L398" s="32"/>
      <c r="M398" s="32"/>
      <c r="N398" s="32"/>
      <c r="O398" s="62"/>
      <c r="P398" s="34" t="str">
        <f t="shared" si="3"/>
        <v/>
      </c>
    </row>
    <row r="399" ht="22.5" customHeight="1">
      <c r="A399" s="37"/>
      <c r="B399" s="38" t="str">
        <f>'Master Schedule'!B399</f>
        <v/>
      </c>
      <c r="C399" s="39"/>
      <c r="D399" s="40" t="str">
        <f t="shared" si="1"/>
        <v>Saturday</v>
      </c>
      <c r="E399" s="41"/>
      <c r="F399" s="38"/>
      <c r="G399" s="38"/>
      <c r="H399" s="41"/>
      <c r="I399" s="38"/>
      <c r="J399" s="38"/>
      <c r="K399" s="35"/>
      <c r="L399" s="35"/>
      <c r="M399" s="35"/>
      <c r="N399" s="35"/>
      <c r="O399" s="62"/>
      <c r="P399" s="34" t="str">
        <f t="shared" si="3"/>
        <v/>
      </c>
    </row>
    <row r="400" ht="22.5" customHeight="1">
      <c r="A400" s="37"/>
      <c r="B400" s="38" t="str">
        <f>'Master Schedule'!B400</f>
        <v/>
      </c>
      <c r="C400" s="39"/>
      <c r="D400" s="40" t="str">
        <f t="shared" si="1"/>
        <v>Saturday</v>
      </c>
      <c r="E400" s="41"/>
      <c r="F400" s="38"/>
      <c r="G400" s="38"/>
      <c r="H400" s="41"/>
      <c r="I400" s="38"/>
      <c r="J400" s="38"/>
      <c r="K400" s="32"/>
      <c r="L400" s="32"/>
      <c r="M400" s="32"/>
      <c r="N400" s="32"/>
      <c r="O400" s="62"/>
      <c r="P400" s="34" t="str">
        <f t="shared" si="3"/>
        <v/>
      </c>
    </row>
    <row r="401" ht="22.5" customHeight="1">
      <c r="A401" s="37"/>
      <c r="B401" s="38" t="str">
        <f>'Master Schedule'!B401</f>
        <v/>
      </c>
      <c r="C401" s="39"/>
      <c r="D401" s="40" t="str">
        <f t="shared" si="1"/>
        <v>Saturday</v>
      </c>
      <c r="E401" s="41"/>
      <c r="F401" s="38"/>
      <c r="G401" s="38"/>
      <c r="H401" s="41"/>
      <c r="I401" s="38"/>
      <c r="J401" s="38"/>
      <c r="K401" s="35"/>
      <c r="L401" s="35"/>
      <c r="M401" s="35"/>
      <c r="N401" s="35"/>
      <c r="O401" s="62"/>
      <c r="P401" s="34" t="str">
        <f t="shared" si="3"/>
        <v/>
      </c>
    </row>
    <row r="402" ht="22.5" customHeight="1">
      <c r="A402" s="37"/>
      <c r="B402" s="38" t="str">
        <f>'Master Schedule'!B402</f>
        <v/>
      </c>
      <c r="C402" s="39"/>
      <c r="D402" s="40" t="str">
        <f t="shared" si="1"/>
        <v>Saturday</v>
      </c>
      <c r="E402" s="41"/>
      <c r="F402" s="38"/>
      <c r="G402" s="38"/>
      <c r="H402" s="41"/>
      <c r="I402" s="38"/>
      <c r="J402" s="38"/>
      <c r="K402" s="32"/>
      <c r="L402" s="32"/>
      <c r="M402" s="32"/>
      <c r="N402" s="32"/>
      <c r="O402" s="62"/>
      <c r="P402" s="34" t="str">
        <f t="shared" si="3"/>
        <v/>
      </c>
    </row>
    <row r="403" ht="22.5" customHeight="1">
      <c r="A403" s="37"/>
      <c r="B403" s="38" t="str">
        <f>'Master Schedule'!B403</f>
        <v/>
      </c>
      <c r="C403" s="39"/>
      <c r="D403" s="40" t="str">
        <f t="shared" si="1"/>
        <v>Saturday</v>
      </c>
      <c r="E403" s="41"/>
      <c r="F403" s="38"/>
      <c r="G403" s="38"/>
      <c r="H403" s="41"/>
      <c r="I403" s="38"/>
      <c r="J403" s="38"/>
      <c r="K403" s="35"/>
      <c r="L403" s="35"/>
      <c r="M403" s="35"/>
      <c r="N403" s="35"/>
      <c r="O403" s="62"/>
      <c r="P403" s="34" t="str">
        <f t="shared" si="3"/>
        <v/>
      </c>
    </row>
    <row r="404" ht="22.5" customHeight="1">
      <c r="A404" s="37"/>
      <c r="B404" s="38" t="str">
        <f>'Master Schedule'!B404</f>
        <v/>
      </c>
      <c r="C404" s="39"/>
      <c r="D404" s="40" t="str">
        <f t="shared" si="1"/>
        <v>Saturday</v>
      </c>
      <c r="E404" s="41"/>
      <c r="F404" s="38"/>
      <c r="G404" s="38"/>
      <c r="H404" s="41"/>
      <c r="I404" s="38"/>
      <c r="J404" s="38"/>
      <c r="K404" s="32"/>
      <c r="L404" s="32"/>
      <c r="M404" s="32"/>
      <c r="N404" s="32"/>
      <c r="O404" s="62"/>
      <c r="P404" s="34" t="str">
        <f t="shared" si="3"/>
        <v/>
      </c>
    </row>
    <row r="405" ht="22.5" customHeight="1">
      <c r="A405" s="37"/>
      <c r="B405" s="38" t="str">
        <f>'Master Schedule'!B405</f>
        <v/>
      </c>
      <c r="C405" s="39"/>
      <c r="D405" s="40" t="str">
        <f t="shared" si="1"/>
        <v>Saturday</v>
      </c>
      <c r="E405" s="41"/>
      <c r="F405" s="38"/>
      <c r="G405" s="38"/>
      <c r="H405" s="41"/>
      <c r="I405" s="38"/>
      <c r="J405" s="38"/>
      <c r="K405" s="35"/>
      <c r="L405" s="35"/>
      <c r="M405" s="35"/>
      <c r="N405" s="35"/>
      <c r="O405" s="62"/>
      <c r="P405" s="34" t="str">
        <f t="shared" si="3"/>
        <v/>
      </c>
    </row>
    <row r="406" ht="22.5" customHeight="1">
      <c r="A406" s="37"/>
      <c r="B406" s="38" t="str">
        <f>'Master Schedule'!B406</f>
        <v/>
      </c>
      <c r="C406" s="39"/>
      <c r="D406" s="40" t="str">
        <f t="shared" si="1"/>
        <v>Saturday</v>
      </c>
      <c r="E406" s="41"/>
      <c r="F406" s="38"/>
      <c r="G406" s="38"/>
      <c r="H406" s="41"/>
      <c r="I406" s="38"/>
      <c r="J406" s="38"/>
      <c r="K406" s="32"/>
      <c r="L406" s="32"/>
      <c r="M406" s="32"/>
      <c r="N406" s="32"/>
      <c r="O406" s="62"/>
      <c r="P406" s="34" t="str">
        <f t="shared" si="3"/>
        <v/>
      </c>
    </row>
    <row r="407" ht="22.5" customHeight="1">
      <c r="A407" s="37"/>
      <c r="B407" s="38" t="str">
        <f>'Master Schedule'!B407</f>
        <v/>
      </c>
      <c r="C407" s="39"/>
      <c r="D407" s="40" t="str">
        <f t="shared" si="1"/>
        <v>Saturday</v>
      </c>
      <c r="E407" s="41"/>
      <c r="F407" s="38"/>
      <c r="G407" s="38"/>
      <c r="H407" s="41"/>
      <c r="I407" s="38"/>
      <c r="J407" s="38"/>
      <c r="K407" s="35"/>
      <c r="L407" s="35"/>
      <c r="M407" s="35"/>
      <c r="N407" s="35"/>
      <c r="O407" s="62"/>
      <c r="P407" s="34" t="str">
        <f t="shared" si="3"/>
        <v/>
      </c>
    </row>
    <row r="408" ht="22.5" customHeight="1">
      <c r="A408" s="37"/>
      <c r="B408" s="38" t="str">
        <f>'Master Schedule'!B408</f>
        <v/>
      </c>
      <c r="C408" s="39"/>
      <c r="D408" s="40" t="str">
        <f t="shared" si="1"/>
        <v>Saturday</v>
      </c>
      <c r="E408" s="41"/>
      <c r="F408" s="38"/>
      <c r="G408" s="38"/>
      <c r="H408" s="41"/>
      <c r="I408" s="38"/>
      <c r="J408" s="38"/>
      <c r="K408" s="32"/>
      <c r="L408" s="32"/>
      <c r="M408" s="32"/>
      <c r="N408" s="32"/>
      <c r="O408" s="62"/>
      <c r="P408" s="34" t="str">
        <f t="shared" si="3"/>
        <v/>
      </c>
    </row>
    <row r="409" ht="22.5" customHeight="1">
      <c r="A409" s="37"/>
      <c r="B409" s="38" t="str">
        <f>'Master Schedule'!B409</f>
        <v/>
      </c>
      <c r="C409" s="39"/>
      <c r="D409" s="40" t="str">
        <f t="shared" si="1"/>
        <v>Saturday</v>
      </c>
      <c r="E409" s="41"/>
      <c r="F409" s="38"/>
      <c r="G409" s="38"/>
      <c r="H409" s="41"/>
      <c r="I409" s="38"/>
      <c r="J409" s="38"/>
      <c r="K409" s="35"/>
      <c r="L409" s="35"/>
      <c r="M409" s="35"/>
      <c r="N409" s="35"/>
      <c r="O409" s="62"/>
      <c r="P409" s="34" t="str">
        <f t="shared" si="3"/>
        <v/>
      </c>
    </row>
    <row r="410" ht="22.5" customHeight="1">
      <c r="A410" s="37"/>
      <c r="B410" s="38" t="str">
        <f>'Master Schedule'!B410</f>
        <v/>
      </c>
      <c r="C410" s="39"/>
      <c r="D410" s="40" t="str">
        <f t="shared" si="1"/>
        <v>Saturday</v>
      </c>
      <c r="E410" s="41"/>
      <c r="F410" s="38"/>
      <c r="G410" s="38"/>
      <c r="H410" s="41"/>
      <c r="I410" s="38"/>
      <c r="J410" s="38"/>
      <c r="K410" s="32"/>
      <c r="L410" s="32"/>
      <c r="M410" s="32"/>
      <c r="N410" s="32"/>
      <c r="O410" s="62"/>
      <c r="P410" s="34" t="str">
        <f t="shared" si="3"/>
        <v/>
      </c>
    </row>
    <row r="411" ht="22.5" customHeight="1">
      <c r="A411" s="37"/>
      <c r="B411" s="38" t="str">
        <f>'Master Schedule'!B411</f>
        <v/>
      </c>
      <c r="C411" s="39"/>
      <c r="D411" s="40" t="str">
        <f t="shared" si="1"/>
        <v>Saturday</v>
      </c>
      <c r="E411" s="41"/>
      <c r="F411" s="38"/>
      <c r="G411" s="38"/>
      <c r="H411" s="41"/>
      <c r="I411" s="38"/>
      <c r="J411" s="38"/>
      <c r="K411" s="35"/>
      <c r="L411" s="35"/>
      <c r="M411" s="35"/>
      <c r="N411" s="35"/>
      <c r="O411" s="62"/>
      <c r="P411" s="34" t="str">
        <f t="shared" si="3"/>
        <v/>
      </c>
    </row>
    <row r="412" ht="22.5" customHeight="1">
      <c r="A412" s="37"/>
      <c r="B412" s="38" t="str">
        <f>'Master Schedule'!B412</f>
        <v/>
      </c>
      <c r="C412" s="39"/>
      <c r="D412" s="40" t="str">
        <f t="shared" si="1"/>
        <v>Saturday</v>
      </c>
      <c r="E412" s="41"/>
      <c r="F412" s="38"/>
      <c r="G412" s="38"/>
      <c r="H412" s="41"/>
      <c r="I412" s="38"/>
      <c r="J412" s="38"/>
      <c r="K412" s="32"/>
      <c r="L412" s="32"/>
      <c r="M412" s="32"/>
      <c r="N412" s="32"/>
      <c r="O412" s="62"/>
      <c r="P412" s="34" t="str">
        <f t="shared" si="3"/>
        <v/>
      </c>
    </row>
    <row r="413" ht="22.5" customHeight="1">
      <c r="A413" s="37"/>
      <c r="B413" s="38" t="str">
        <f>'Master Schedule'!B413</f>
        <v/>
      </c>
      <c r="C413" s="39"/>
      <c r="D413" s="40" t="str">
        <f t="shared" si="1"/>
        <v>Saturday</v>
      </c>
      <c r="E413" s="41"/>
      <c r="F413" s="38"/>
      <c r="G413" s="38"/>
      <c r="H413" s="41"/>
      <c r="I413" s="38"/>
      <c r="J413" s="38"/>
      <c r="K413" s="35"/>
      <c r="L413" s="35"/>
      <c r="M413" s="35"/>
      <c r="N413" s="35"/>
      <c r="O413" s="62"/>
      <c r="P413" s="34" t="str">
        <f t="shared" si="3"/>
        <v/>
      </c>
    </row>
    <row r="414" ht="22.5" customHeight="1">
      <c r="A414" s="37"/>
      <c r="B414" s="38" t="str">
        <f>'Master Schedule'!B414</f>
        <v/>
      </c>
      <c r="C414" s="39"/>
      <c r="D414" s="40" t="str">
        <f t="shared" si="1"/>
        <v>Saturday</v>
      </c>
      <c r="E414" s="41"/>
      <c r="F414" s="38"/>
      <c r="G414" s="38"/>
      <c r="H414" s="41"/>
      <c r="I414" s="38"/>
      <c r="J414" s="38"/>
      <c r="K414" s="32"/>
      <c r="L414" s="32"/>
      <c r="M414" s="32"/>
      <c r="N414" s="32"/>
      <c r="O414" s="62"/>
      <c r="P414" s="34" t="str">
        <f t="shared" si="3"/>
        <v/>
      </c>
    </row>
    <row r="415" ht="22.5" customHeight="1">
      <c r="A415" s="37"/>
      <c r="B415" s="38" t="str">
        <f>'Master Schedule'!B415</f>
        <v/>
      </c>
      <c r="C415" s="39"/>
      <c r="D415" s="40" t="str">
        <f t="shared" si="1"/>
        <v>Saturday</v>
      </c>
      <c r="E415" s="41"/>
      <c r="F415" s="38"/>
      <c r="G415" s="38"/>
      <c r="H415" s="41"/>
      <c r="I415" s="38"/>
      <c r="J415" s="38"/>
      <c r="K415" s="35"/>
      <c r="L415" s="35"/>
      <c r="M415" s="35"/>
      <c r="N415" s="35"/>
      <c r="O415" s="62"/>
      <c r="P415" s="34" t="str">
        <f t="shared" si="3"/>
        <v/>
      </c>
    </row>
    <row r="416" ht="22.5" customHeight="1">
      <c r="A416" s="37"/>
      <c r="B416" s="38" t="str">
        <f>'Master Schedule'!B416</f>
        <v/>
      </c>
      <c r="C416" s="39"/>
      <c r="D416" s="40" t="str">
        <f t="shared" si="1"/>
        <v>Saturday</v>
      </c>
      <c r="E416" s="41"/>
      <c r="F416" s="38"/>
      <c r="G416" s="38"/>
      <c r="H416" s="41"/>
      <c r="I416" s="38"/>
      <c r="J416" s="38"/>
      <c r="K416" s="32"/>
      <c r="L416" s="32"/>
      <c r="M416" s="32"/>
      <c r="N416" s="32"/>
      <c r="O416" s="62"/>
      <c r="P416" s="34" t="str">
        <f t="shared" si="3"/>
        <v/>
      </c>
    </row>
    <row r="417" ht="22.5" customHeight="1">
      <c r="A417" s="37"/>
      <c r="B417" s="38" t="str">
        <f>'Master Schedule'!B417</f>
        <v/>
      </c>
      <c r="C417" s="39"/>
      <c r="D417" s="40" t="str">
        <f t="shared" si="1"/>
        <v>Saturday</v>
      </c>
      <c r="E417" s="41"/>
      <c r="F417" s="38"/>
      <c r="G417" s="38"/>
      <c r="H417" s="41"/>
      <c r="I417" s="38"/>
      <c r="J417" s="38"/>
      <c r="K417" s="35"/>
      <c r="L417" s="35"/>
      <c r="M417" s="35"/>
      <c r="N417" s="35"/>
      <c r="O417" s="62"/>
      <c r="P417" s="34" t="str">
        <f t="shared" si="3"/>
        <v/>
      </c>
    </row>
    <row r="418" ht="22.5" customHeight="1">
      <c r="A418" s="37"/>
      <c r="B418" s="38" t="str">
        <f>'Master Schedule'!B418</f>
        <v/>
      </c>
      <c r="C418" s="39"/>
      <c r="D418" s="40" t="str">
        <f t="shared" si="1"/>
        <v>Saturday</v>
      </c>
      <c r="E418" s="41"/>
      <c r="F418" s="38"/>
      <c r="G418" s="38"/>
      <c r="H418" s="41"/>
      <c r="I418" s="38"/>
      <c r="J418" s="38"/>
      <c r="K418" s="32"/>
      <c r="L418" s="32"/>
      <c r="M418" s="32"/>
      <c r="N418" s="32"/>
      <c r="O418" s="62"/>
      <c r="P418" s="34" t="str">
        <f t="shared" si="3"/>
        <v/>
      </c>
    </row>
    <row r="419" ht="22.5" customHeight="1">
      <c r="A419" s="37"/>
      <c r="B419" s="38" t="str">
        <f>'Master Schedule'!B419</f>
        <v/>
      </c>
      <c r="C419" s="39"/>
      <c r="D419" s="40" t="str">
        <f t="shared" si="1"/>
        <v>Saturday</v>
      </c>
      <c r="E419" s="41"/>
      <c r="F419" s="38"/>
      <c r="G419" s="38"/>
      <c r="H419" s="41"/>
      <c r="I419" s="38"/>
      <c r="J419" s="38"/>
      <c r="K419" s="35"/>
      <c r="L419" s="35"/>
      <c r="M419" s="35"/>
      <c r="N419" s="35"/>
      <c r="O419" s="62"/>
      <c r="P419" s="34" t="str">
        <f t="shared" si="3"/>
        <v/>
      </c>
    </row>
    <row r="420" ht="22.5" customHeight="1">
      <c r="A420" s="37"/>
      <c r="B420" s="38" t="str">
        <f>'Master Schedule'!B420</f>
        <v/>
      </c>
      <c r="C420" s="39"/>
      <c r="D420" s="40" t="str">
        <f t="shared" si="1"/>
        <v>Saturday</v>
      </c>
      <c r="E420" s="41"/>
      <c r="F420" s="38"/>
      <c r="G420" s="38"/>
      <c r="H420" s="41"/>
      <c r="I420" s="38"/>
      <c r="J420" s="38"/>
      <c r="K420" s="32"/>
      <c r="L420" s="32"/>
      <c r="M420" s="32"/>
      <c r="N420" s="32"/>
      <c r="O420" s="62"/>
      <c r="P420" s="34" t="str">
        <f t="shared" si="3"/>
        <v/>
      </c>
    </row>
    <row r="421" ht="22.5" customHeight="1">
      <c r="A421" s="37"/>
      <c r="B421" s="38" t="str">
        <f>'Master Schedule'!B421</f>
        <v/>
      </c>
      <c r="C421" s="39"/>
      <c r="D421" s="40" t="str">
        <f t="shared" si="1"/>
        <v>Saturday</v>
      </c>
      <c r="E421" s="41"/>
      <c r="F421" s="38"/>
      <c r="G421" s="38"/>
      <c r="H421" s="41"/>
      <c r="I421" s="38"/>
      <c r="J421" s="38"/>
      <c r="K421" s="35"/>
      <c r="L421" s="35"/>
      <c r="M421" s="35"/>
      <c r="N421" s="35"/>
      <c r="O421" s="62"/>
      <c r="P421" s="34" t="str">
        <f t="shared" si="3"/>
        <v/>
      </c>
    </row>
    <row r="422" ht="22.5" customHeight="1">
      <c r="A422" s="37"/>
      <c r="B422" s="38" t="str">
        <f>'Master Schedule'!B422</f>
        <v/>
      </c>
      <c r="C422" s="39"/>
      <c r="D422" s="40" t="str">
        <f t="shared" si="1"/>
        <v>Saturday</v>
      </c>
      <c r="E422" s="41"/>
      <c r="F422" s="38"/>
      <c r="G422" s="38"/>
      <c r="H422" s="41"/>
      <c r="I422" s="38"/>
      <c r="J422" s="38"/>
      <c r="K422" s="32"/>
      <c r="L422" s="32"/>
      <c r="M422" s="32"/>
      <c r="N422" s="32"/>
      <c r="O422" s="62"/>
      <c r="P422" s="34" t="str">
        <f t="shared" si="3"/>
        <v/>
      </c>
    </row>
    <row r="423" ht="22.5" customHeight="1">
      <c r="A423" s="37"/>
      <c r="B423" s="38" t="str">
        <f>'Master Schedule'!B423</f>
        <v/>
      </c>
      <c r="C423" s="39"/>
      <c r="D423" s="40" t="str">
        <f t="shared" si="1"/>
        <v>Saturday</v>
      </c>
      <c r="E423" s="41"/>
      <c r="F423" s="38"/>
      <c r="G423" s="38"/>
      <c r="H423" s="41"/>
      <c r="I423" s="38"/>
      <c r="J423" s="38"/>
      <c r="K423" s="35"/>
      <c r="L423" s="35"/>
      <c r="M423" s="35"/>
      <c r="N423" s="35"/>
      <c r="O423" s="62"/>
      <c r="P423" s="34" t="str">
        <f t="shared" si="3"/>
        <v/>
      </c>
    </row>
    <row r="424" ht="22.5" customHeight="1">
      <c r="A424" s="37"/>
      <c r="B424" s="38" t="str">
        <f>'Master Schedule'!B424</f>
        <v/>
      </c>
      <c r="C424" s="39"/>
      <c r="D424" s="40" t="str">
        <f t="shared" si="1"/>
        <v>Saturday</v>
      </c>
      <c r="E424" s="41"/>
      <c r="F424" s="38"/>
      <c r="G424" s="38"/>
      <c r="H424" s="41"/>
      <c r="I424" s="38"/>
      <c r="J424" s="38"/>
      <c r="K424" s="32"/>
      <c r="L424" s="32"/>
      <c r="M424" s="32"/>
      <c r="N424" s="32"/>
      <c r="O424" s="62"/>
      <c r="P424" s="34" t="str">
        <f t="shared" si="3"/>
        <v/>
      </c>
    </row>
    <row r="425" ht="22.5" customHeight="1">
      <c r="A425" s="37"/>
      <c r="B425" s="38" t="str">
        <f>'Master Schedule'!B425</f>
        <v/>
      </c>
      <c r="C425" s="39"/>
      <c r="D425" s="40" t="str">
        <f t="shared" si="1"/>
        <v>Saturday</v>
      </c>
      <c r="E425" s="41"/>
      <c r="F425" s="38"/>
      <c r="G425" s="38"/>
      <c r="H425" s="41"/>
      <c r="I425" s="38"/>
      <c r="J425" s="38"/>
      <c r="K425" s="35"/>
      <c r="L425" s="35"/>
      <c r="M425" s="35"/>
      <c r="N425" s="35"/>
      <c r="O425" s="62"/>
      <c r="P425" s="34" t="str">
        <f t="shared" si="3"/>
        <v/>
      </c>
    </row>
    <row r="426" ht="22.5" customHeight="1">
      <c r="A426" s="37"/>
      <c r="B426" s="38" t="str">
        <f>'Master Schedule'!B426</f>
        <v/>
      </c>
      <c r="C426" s="39"/>
      <c r="D426" s="40" t="str">
        <f t="shared" si="1"/>
        <v>Saturday</v>
      </c>
      <c r="E426" s="41"/>
      <c r="F426" s="38"/>
      <c r="G426" s="38"/>
      <c r="H426" s="41"/>
      <c r="I426" s="38"/>
      <c r="J426" s="38"/>
      <c r="K426" s="32"/>
      <c r="L426" s="32"/>
      <c r="M426" s="32"/>
      <c r="N426" s="32"/>
      <c r="O426" s="62"/>
      <c r="P426" s="34" t="str">
        <f t="shared" si="3"/>
        <v/>
      </c>
    </row>
    <row r="427" ht="22.5" customHeight="1">
      <c r="A427" s="37"/>
      <c r="B427" s="38" t="str">
        <f>'Master Schedule'!B427</f>
        <v/>
      </c>
      <c r="C427" s="39"/>
      <c r="D427" s="40" t="str">
        <f t="shared" si="1"/>
        <v>Saturday</v>
      </c>
      <c r="E427" s="41"/>
      <c r="F427" s="38"/>
      <c r="G427" s="38"/>
      <c r="H427" s="41"/>
      <c r="I427" s="38"/>
      <c r="J427" s="38"/>
      <c r="K427" s="35"/>
      <c r="L427" s="35"/>
      <c r="M427" s="35"/>
      <c r="N427" s="35"/>
      <c r="O427" s="62"/>
      <c r="P427" s="34" t="str">
        <f t="shared" si="3"/>
        <v/>
      </c>
    </row>
    <row r="428" ht="22.5" customHeight="1">
      <c r="A428" s="37"/>
      <c r="B428" s="38" t="str">
        <f>'Master Schedule'!B428</f>
        <v/>
      </c>
      <c r="C428" s="39"/>
      <c r="D428" s="40" t="str">
        <f t="shared" si="1"/>
        <v>Saturday</v>
      </c>
      <c r="E428" s="41"/>
      <c r="F428" s="38"/>
      <c r="G428" s="38"/>
      <c r="H428" s="41"/>
      <c r="I428" s="38"/>
      <c r="J428" s="38"/>
      <c r="K428" s="32"/>
      <c r="L428" s="32"/>
      <c r="M428" s="32"/>
      <c r="N428" s="32"/>
      <c r="O428" s="62"/>
      <c r="P428" s="34" t="str">
        <f t="shared" si="3"/>
        <v/>
      </c>
    </row>
    <row r="429" ht="22.5" customHeight="1">
      <c r="A429" s="37"/>
      <c r="B429" s="38" t="str">
        <f>'Master Schedule'!B429</f>
        <v/>
      </c>
      <c r="C429" s="39"/>
      <c r="D429" s="40" t="str">
        <f t="shared" si="1"/>
        <v>Saturday</v>
      </c>
      <c r="E429" s="41"/>
      <c r="F429" s="38"/>
      <c r="G429" s="38"/>
      <c r="H429" s="41"/>
      <c r="I429" s="38"/>
      <c r="J429" s="38"/>
      <c r="K429" s="35"/>
      <c r="L429" s="35"/>
      <c r="M429" s="35"/>
      <c r="N429" s="35"/>
      <c r="O429" s="62"/>
      <c r="P429" s="34" t="str">
        <f t="shared" si="3"/>
        <v/>
      </c>
    </row>
    <row r="430" ht="22.5" customHeight="1">
      <c r="A430" s="37"/>
      <c r="B430" s="38" t="str">
        <f>'Master Schedule'!B430</f>
        <v/>
      </c>
      <c r="C430" s="39"/>
      <c r="D430" s="40" t="str">
        <f t="shared" si="1"/>
        <v>Saturday</v>
      </c>
      <c r="E430" s="41"/>
      <c r="F430" s="38"/>
      <c r="G430" s="38"/>
      <c r="H430" s="41"/>
      <c r="I430" s="38"/>
      <c r="J430" s="38"/>
      <c r="K430" s="32"/>
      <c r="L430" s="32"/>
      <c r="M430" s="32"/>
      <c r="N430" s="32"/>
      <c r="O430" s="62"/>
      <c r="P430" s="34" t="str">
        <f t="shared" si="3"/>
        <v/>
      </c>
    </row>
    <row r="431" ht="22.5" customHeight="1">
      <c r="A431" s="37"/>
      <c r="B431" s="38" t="str">
        <f>'Master Schedule'!B431</f>
        <v/>
      </c>
      <c r="C431" s="39"/>
      <c r="D431" s="40" t="str">
        <f t="shared" si="1"/>
        <v>Saturday</v>
      </c>
      <c r="E431" s="41"/>
      <c r="F431" s="38"/>
      <c r="G431" s="38"/>
      <c r="H431" s="41"/>
      <c r="I431" s="38"/>
      <c r="J431" s="38"/>
      <c r="K431" s="35"/>
      <c r="L431" s="35"/>
      <c r="M431" s="35"/>
      <c r="N431" s="35"/>
      <c r="O431" s="62"/>
      <c r="P431" s="34" t="str">
        <f t="shared" si="3"/>
        <v/>
      </c>
    </row>
    <row r="432" ht="22.5" customHeight="1">
      <c r="A432" s="37"/>
      <c r="B432" s="38" t="str">
        <f>'Master Schedule'!B432</f>
        <v/>
      </c>
      <c r="C432" s="39"/>
      <c r="D432" s="40" t="str">
        <f t="shared" si="1"/>
        <v>Saturday</v>
      </c>
      <c r="E432" s="41"/>
      <c r="F432" s="38"/>
      <c r="G432" s="38"/>
      <c r="H432" s="41"/>
      <c r="I432" s="38"/>
      <c r="J432" s="38"/>
      <c r="K432" s="32"/>
      <c r="L432" s="32"/>
      <c r="M432" s="32"/>
      <c r="N432" s="32"/>
      <c r="O432" s="62"/>
      <c r="P432" s="34" t="str">
        <f t="shared" si="3"/>
        <v/>
      </c>
    </row>
    <row r="433" ht="22.5" customHeight="1">
      <c r="A433" s="37"/>
      <c r="B433" s="38" t="str">
        <f>'Master Schedule'!B433</f>
        <v/>
      </c>
      <c r="C433" s="39"/>
      <c r="D433" s="40" t="str">
        <f t="shared" si="1"/>
        <v>Saturday</v>
      </c>
      <c r="E433" s="41"/>
      <c r="F433" s="38"/>
      <c r="G433" s="38"/>
      <c r="H433" s="41"/>
      <c r="I433" s="38"/>
      <c r="J433" s="38"/>
      <c r="K433" s="35"/>
      <c r="L433" s="35"/>
      <c r="M433" s="35"/>
      <c r="N433" s="35"/>
      <c r="O433" s="62"/>
      <c r="P433" s="34" t="str">
        <f t="shared" si="3"/>
        <v/>
      </c>
    </row>
    <row r="434" ht="22.5" customHeight="1">
      <c r="A434" s="37"/>
      <c r="B434" s="38" t="str">
        <f>'Master Schedule'!B434</f>
        <v/>
      </c>
      <c r="C434" s="39"/>
      <c r="D434" s="40" t="str">
        <f t="shared" si="1"/>
        <v>Saturday</v>
      </c>
      <c r="E434" s="41"/>
      <c r="F434" s="38"/>
      <c r="G434" s="38"/>
      <c r="H434" s="41"/>
      <c r="I434" s="38"/>
      <c r="J434" s="38"/>
      <c r="K434" s="32"/>
      <c r="L434" s="32"/>
      <c r="M434" s="32"/>
      <c r="N434" s="32"/>
      <c r="O434" s="62"/>
      <c r="P434" s="34" t="str">
        <f t="shared" si="3"/>
        <v/>
      </c>
    </row>
    <row r="435" ht="22.5" customHeight="1">
      <c r="A435" s="37"/>
      <c r="B435" s="38" t="str">
        <f>'Master Schedule'!B435</f>
        <v/>
      </c>
      <c r="C435" s="39"/>
      <c r="D435" s="40" t="str">
        <f t="shared" si="1"/>
        <v>Saturday</v>
      </c>
      <c r="E435" s="41"/>
      <c r="F435" s="38"/>
      <c r="G435" s="38"/>
      <c r="H435" s="41"/>
      <c r="I435" s="38"/>
      <c r="J435" s="38"/>
      <c r="K435" s="35"/>
      <c r="L435" s="35"/>
      <c r="M435" s="35"/>
      <c r="N435" s="35"/>
      <c r="O435" s="62"/>
      <c r="P435" s="34" t="str">
        <f t="shared" si="3"/>
        <v/>
      </c>
    </row>
    <row r="436" ht="22.5" customHeight="1">
      <c r="A436" s="37"/>
      <c r="B436" s="38" t="str">
        <f>'Master Schedule'!B436</f>
        <v/>
      </c>
      <c r="C436" s="39"/>
      <c r="D436" s="40" t="str">
        <f t="shared" si="1"/>
        <v>Saturday</v>
      </c>
      <c r="E436" s="41"/>
      <c r="F436" s="38"/>
      <c r="G436" s="38"/>
      <c r="H436" s="41"/>
      <c r="I436" s="38"/>
      <c r="J436" s="38"/>
      <c r="K436" s="32"/>
      <c r="L436" s="32"/>
      <c r="M436" s="32"/>
      <c r="N436" s="32"/>
      <c r="O436" s="62"/>
      <c r="P436" s="34" t="str">
        <f t="shared" si="3"/>
        <v/>
      </c>
    </row>
    <row r="437" ht="22.5" customHeight="1">
      <c r="A437" s="37"/>
      <c r="B437" s="38" t="str">
        <f>'Master Schedule'!B437</f>
        <v/>
      </c>
      <c r="C437" s="39"/>
      <c r="D437" s="40" t="str">
        <f t="shared" si="1"/>
        <v>Saturday</v>
      </c>
      <c r="E437" s="41"/>
      <c r="F437" s="38"/>
      <c r="G437" s="38"/>
      <c r="H437" s="41"/>
      <c r="I437" s="38"/>
      <c r="J437" s="38"/>
      <c r="K437" s="35"/>
      <c r="L437" s="35"/>
      <c r="M437" s="35"/>
      <c r="N437" s="35"/>
      <c r="O437" s="62"/>
      <c r="P437" s="34" t="str">
        <f t="shared" si="3"/>
        <v/>
      </c>
    </row>
    <row r="438" ht="22.5" customHeight="1">
      <c r="A438" s="37"/>
      <c r="B438" s="38" t="str">
        <f>'Master Schedule'!B438</f>
        <v/>
      </c>
      <c r="C438" s="39"/>
      <c r="D438" s="40" t="str">
        <f t="shared" si="1"/>
        <v>Saturday</v>
      </c>
      <c r="E438" s="41"/>
      <c r="F438" s="38"/>
      <c r="G438" s="38"/>
      <c r="H438" s="41"/>
      <c r="I438" s="38"/>
      <c r="J438" s="38"/>
      <c r="K438" s="32"/>
      <c r="L438" s="32"/>
      <c r="M438" s="32"/>
      <c r="N438" s="32"/>
      <c r="O438" s="62"/>
      <c r="P438" s="34" t="str">
        <f t="shared" si="3"/>
        <v/>
      </c>
    </row>
    <row r="439" ht="22.5" customHeight="1">
      <c r="A439" s="37"/>
      <c r="B439" s="38" t="str">
        <f>'Master Schedule'!B439</f>
        <v/>
      </c>
      <c r="C439" s="39"/>
      <c r="D439" s="40" t="str">
        <f t="shared" si="1"/>
        <v>Saturday</v>
      </c>
      <c r="E439" s="41"/>
      <c r="F439" s="38"/>
      <c r="G439" s="38"/>
      <c r="H439" s="41"/>
      <c r="I439" s="38"/>
      <c r="J439" s="38"/>
      <c r="K439" s="35"/>
      <c r="L439" s="35"/>
      <c r="M439" s="35"/>
      <c r="N439" s="35"/>
      <c r="O439" s="62"/>
      <c r="P439" s="34" t="str">
        <f t="shared" si="3"/>
        <v/>
      </c>
    </row>
    <row r="440" ht="22.5" customHeight="1">
      <c r="A440" s="37"/>
      <c r="B440" s="38" t="str">
        <f>'Master Schedule'!B440</f>
        <v/>
      </c>
      <c r="C440" s="39"/>
      <c r="D440" s="40" t="str">
        <f t="shared" si="1"/>
        <v>Saturday</v>
      </c>
      <c r="E440" s="41"/>
      <c r="F440" s="38"/>
      <c r="G440" s="38"/>
      <c r="H440" s="41"/>
      <c r="I440" s="38"/>
      <c r="J440" s="38"/>
      <c r="K440" s="32"/>
      <c r="L440" s="32"/>
      <c r="M440" s="32"/>
      <c r="N440" s="32"/>
      <c r="O440" s="62"/>
      <c r="P440" s="34" t="str">
        <f t="shared" si="3"/>
        <v/>
      </c>
    </row>
    <row r="441" ht="22.5" customHeight="1">
      <c r="A441" s="37"/>
      <c r="B441" s="38" t="str">
        <f>'Master Schedule'!B441</f>
        <v/>
      </c>
      <c r="C441" s="39"/>
      <c r="D441" s="40" t="str">
        <f t="shared" si="1"/>
        <v>Saturday</v>
      </c>
      <c r="E441" s="41"/>
      <c r="F441" s="38"/>
      <c r="G441" s="38"/>
      <c r="H441" s="41"/>
      <c r="I441" s="38"/>
      <c r="J441" s="38"/>
      <c r="K441" s="35"/>
      <c r="L441" s="35"/>
      <c r="M441" s="35"/>
      <c r="N441" s="35"/>
      <c r="O441" s="62"/>
      <c r="P441" s="34" t="str">
        <f t="shared" si="3"/>
        <v/>
      </c>
    </row>
    <row r="442" ht="22.5" customHeight="1">
      <c r="A442" s="37"/>
      <c r="B442" s="38" t="str">
        <f>'Master Schedule'!B442</f>
        <v/>
      </c>
      <c r="C442" s="39"/>
      <c r="D442" s="40" t="str">
        <f t="shared" si="1"/>
        <v>Saturday</v>
      </c>
      <c r="E442" s="41"/>
      <c r="F442" s="38"/>
      <c r="G442" s="38"/>
      <c r="H442" s="41"/>
      <c r="I442" s="38"/>
      <c r="J442" s="38"/>
      <c r="K442" s="32"/>
      <c r="L442" s="32"/>
      <c r="M442" s="32"/>
      <c r="N442" s="32"/>
      <c r="O442" s="62"/>
      <c r="P442" s="34" t="str">
        <f t="shared" si="3"/>
        <v/>
      </c>
    </row>
    <row r="443" ht="22.5" customHeight="1">
      <c r="A443" s="37"/>
      <c r="B443" s="38" t="str">
        <f>'Master Schedule'!B443</f>
        <v/>
      </c>
      <c r="C443" s="39"/>
      <c r="D443" s="40" t="str">
        <f t="shared" si="1"/>
        <v>Saturday</v>
      </c>
      <c r="E443" s="41"/>
      <c r="F443" s="38"/>
      <c r="G443" s="38"/>
      <c r="H443" s="41"/>
      <c r="I443" s="38"/>
      <c r="J443" s="38"/>
      <c r="K443" s="35"/>
      <c r="L443" s="35"/>
      <c r="M443" s="35"/>
      <c r="N443" s="35"/>
      <c r="O443" s="62"/>
      <c r="P443" s="34" t="str">
        <f t="shared" si="3"/>
        <v/>
      </c>
    </row>
    <row r="444" ht="22.5" customHeight="1">
      <c r="A444" s="37"/>
      <c r="B444" s="38" t="str">
        <f>'Master Schedule'!B444</f>
        <v/>
      </c>
      <c r="C444" s="39"/>
      <c r="D444" s="40" t="str">
        <f t="shared" si="1"/>
        <v>Saturday</v>
      </c>
      <c r="E444" s="41"/>
      <c r="F444" s="38"/>
      <c r="G444" s="38"/>
      <c r="H444" s="41"/>
      <c r="I444" s="38"/>
      <c r="J444" s="38"/>
      <c r="K444" s="32"/>
      <c r="L444" s="32"/>
      <c r="M444" s="32"/>
      <c r="N444" s="32"/>
      <c r="O444" s="62"/>
      <c r="P444" s="34" t="str">
        <f t="shared" si="3"/>
        <v/>
      </c>
    </row>
    <row r="445" ht="22.5" customHeight="1">
      <c r="A445" s="37"/>
      <c r="B445" s="38" t="str">
        <f>'Master Schedule'!B445</f>
        <v/>
      </c>
      <c r="C445" s="39"/>
      <c r="D445" s="40" t="str">
        <f t="shared" si="1"/>
        <v>Saturday</v>
      </c>
      <c r="E445" s="41"/>
      <c r="F445" s="38"/>
      <c r="G445" s="38"/>
      <c r="H445" s="41"/>
      <c r="I445" s="38"/>
      <c r="J445" s="38"/>
      <c r="K445" s="35"/>
      <c r="L445" s="35"/>
      <c r="M445" s="35"/>
      <c r="N445" s="35"/>
      <c r="O445" s="62"/>
      <c r="P445" s="34" t="str">
        <f t="shared" si="3"/>
        <v/>
      </c>
    </row>
    <row r="446" ht="22.5" customHeight="1">
      <c r="A446" s="37"/>
      <c r="B446" s="38" t="str">
        <f>'Master Schedule'!B446</f>
        <v/>
      </c>
      <c r="C446" s="39"/>
      <c r="D446" s="40" t="str">
        <f t="shared" si="1"/>
        <v>Saturday</v>
      </c>
      <c r="E446" s="41"/>
      <c r="F446" s="38"/>
      <c r="G446" s="38"/>
      <c r="H446" s="41"/>
      <c r="I446" s="38"/>
      <c r="J446" s="38"/>
      <c r="K446" s="32"/>
      <c r="L446" s="32"/>
      <c r="M446" s="32"/>
      <c r="N446" s="32"/>
      <c r="O446" s="62"/>
      <c r="P446" s="34" t="str">
        <f t="shared" si="3"/>
        <v/>
      </c>
    </row>
    <row r="447" ht="22.5" customHeight="1">
      <c r="A447" s="37"/>
      <c r="B447" s="38" t="str">
        <f>'Master Schedule'!B447</f>
        <v/>
      </c>
      <c r="C447" s="39"/>
      <c r="D447" s="40" t="str">
        <f t="shared" si="1"/>
        <v>Saturday</v>
      </c>
      <c r="E447" s="41"/>
      <c r="F447" s="38"/>
      <c r="G447" s="38"/>
      <c r="H447" s="41"/>
      <c r="I447" s="38"/>
      <c r="J447" s="38"/>
      <c r="K447" s="35"/>
      <c r="L447" s="35"/>
      <c r="M447" s="35"/>
      <c r="N447" s="35"/>
      <c r="O447" s="62"/>
      <c r="P447" s="34" t="str">
        <f t="shared" si="3"/>
        <v/>
      </c>
    </row>
    <row r="448" ht="22.5" customHeight="1">
      <c r="A448" s="37"/>
      <c r="B448" s="38" t="str">
        <f>'Master Schedule'!B448</f>
        <v/>
      </c>
      <c r="C448" s="39"/>
      <c r="D448" s="40" t="str">
        <f t="shared" si="1"/>
        <v>Saturday</v>
      </c>
      <c r="E448" s="41"/>
      <c r="F448" s="38"/>
      <c r="G448" s="38"/>
      <c r="H448" s="41"/>
      <c r="I448" s="38"/>
      <c r="J448" s="38"/>
      <c r="K448" s="32"/>
      <c r="L448" s="32"/>
      <c r="M448" s="32"/>
      <c r="N448" s="32"/>
      <c r="O448" s="62"/>
      <c r="P448" s="34" t="str">
        <f t="shared" si="3"/>
        <v/>
      </c>
    </row>
    <row r="449" ht="22.5" customHeight="1">
      <c r="A449" s="37"/>
      <c r="B449" s="38" t="str">
        <f>'Master Schedule'!B449</f>
        <v/>
      </c>
      <c r="C449" s="39"/>
      <c r="D449" s="40" t="str">
        <f t="shared" si="1"/>
        <v>Saturday</v>
      </c>
      <c r="E449" s="41"/>
      <c r="F449" s="38"/>
      <c r="G449" s="38"/>
      <c r="H449" s="41"/>
      <c r="I449" s="38"/>
      <c r="J449" s="38"/>
      <c r="K449" s="35"/>
      <c r="L449" s="35"/>
      <c r="M449" s="35"/>
      <c r="N449" s="35"/>
      <c r="O449" s="62"/>
      <c r="P449" s="34" t="str">
        <f t="shared" si="3"/>
        <v/>
      </c>
    </row>
    <row r="450" ht="22.5" customHeight="1">
      <c r="A450" s="37"/>
      <c r="B450" s="38" t="str">
        <f>'Master Schedule'!B450</f>
        <v/>
      </c>
      <c r="C450" s="39"/>
      <c r="D450" s="40" t="str">
        <f t="shared" si="1"/>
        <v>Saturday</v>
      </c>
      <c r="E450" s="41"/>
      <c r="F450" s="38"/>
      <c r="G450" s="38"/>
      <c r="H450" s="41"/>
      <c r="I450" s="38"/>
      <c r="J450" s="38"/>
      <c r="K450" s="32"/>
      <c r="L450" s="32"/>
      <c r="M450" s="32"/>
      <c r="N450" s="32"/>
      <c r="O450" s="62"/>
      <c r="P450" s="34" t="str">
        <f t="shared" si="3"/>
        <v/>
      </c>
    </row>
    <row r="451" ht="22.5" customHeight="1">
      <c r="A451" s="37"/>
      <c r="B451" s="38" t="str">
        <f>'Master Schedule'!B451</f>
        <v/>
      </c>
      <c r="C451" s="39"/>
      <c r="D451" s="40" t="str">
        <f t="shared" si="1"/>
        <v>Saturday</v>
      </c>
      <c r="E451" s="41"/>
      <c r="F451" s="38"/>
      <c r="G451" s="38"/>
      <c r="H451" s="41"/>
      <c r="I451" s="38"/>
      <c r="J451" s="38"/>
      <c r="K451" s="35"/>
      <c r="L451" s="35"/>
      <c r="M451" s="35"/>
      <c r="N451" s="35"/>
      <c r="O451" s="62"/>
      <c r="P451" s="34" t="str">
        <f t="shared" si="3"/>
        <v/>
      </c>
    </row>
    <row r="452" ht="22.5" customHeight="1">
      <c r="A452" s="37"/>
      <c r="B452" s="38" t="str">
        <f>'Master Schedule'!B452</f>
        <v/>
      </c>
      <c r="C452" s="39"/>
      <c r="D452" s="40" t="str">
        <f t="shared" si="1"/>
        <v>Saturday</v>
      </c>
      <c r="E452" s="41"/>
      <c r="F452" s="38"/>
      <c r="G452" s="38"/>
      <c r="H452" s="41"/>
      <c r="I452" s="38"/>
      <c r="J452" s="38"/>
      <c r="K452" s="32"/>
      <c r="L452" s="32"/>
      <c r="M452" s="32"/>
      <c r="N452" s="32"/>
      <c r="O452" s="62"/>
      <c r="P452" s="34" t="str">
        <f t="shared" si="3"/>
        <v/>
      </c>
    </row>
    <row r="453" ht="22.5" customHeight="1">
      <c r="A453" s="37"/>
      <c r="B453" s="38" t="str">
        <f>'Master Schedule'!B453</f>
        <v/>
      </c>
      <c r="C453" s="39"/>
      <c r="D453" s="40" t="str">
        <f t="shared" si="1"/>
        <v>Saturday</v>
      </c>
      <c r="E453" s="41"/>
      <c r="F453" s="38"/>
      <c r="G453" s="38"/>
      <c r="H453" s="41"/>
      <c r="I453" s="38"/>
      <c r="J453" s="38"/>
      <c r="K453" s="35"/>
      <c r="L453" s="35"/>
      <c r="M453" s="35"/>
      <c r="N453" s="35"/>
      <c r="O453" s="62"/>
      <c r="P453" s="34" t="str">
        <f t="shared" si="3"/>
        <v/>
      </c>
    </row>
    <row r="454" ht="22.5" customHeight="1">
      <c r="A454" s="37"/>
      <c r="B454" s="38" t="str">
        <f>'Master Schedule'!B454</f>
        <v/>
      </c>
      <c r="C454" s="39"/>
      <c r="D454" s="40" t="str">
        <f t="shared" si="1"/>
        <v>Saturday</v>
      </c>
      <c r="E454" s="41"/>
      <c r="F454" s="38"/>
      <c r="G454" s="38"/>
      <c r="H454" s="41"/>
      <c r="I454" s="38"/>
      <c r="J454" s="38"/>
      <c r="K454" s="32"/>
      <c r="L454" s="32"/>
      <c r="M454" s="32"/>
      <c r="N454" s="32"/>
      <c r="O454" s="62"/>
      <c r="P454" s="34" t="str">
        <f t="shared" si="3"/>
        <v/>
      </c>
    </row>
    <row r="455" ht="22.5" customHeight="1">
      <c r="A455" s="37"/>
      <c r="B455" s="38" t="str">
        <f>'Master Schedule'!B455</f>
        <v/>
      </c>
      <c r="C455" s="39"/>
      <c r="D455" s="40" t="str">
        <f t="shared" si="1"/>
        <v>Saturday</v>
      </c>
      <c r="E455" s="41"/>
      <c r="F455" s="38"/>
      <c r="G455" s="38"/>
      <c r="H455" s="41"/>
      <c r="I455" s="38"/>
      <c r="J455" s="38"/>
      <c r="K455" s="35"/>
      <c r="L455" s="35"/>
      <c r="M455" s="35"/>
      <c r="N455" s="35"/>
      <c r="O455" s="62"/>
      <c r="P455" s="34" t="str">
        <f t="shared" si="3"/>
        <v/>
      </c>
    </row>
    <row r="456" ht="22.5" customHeight="1">
      <c r="A456" s="37"/>
      <c r="B456" s="38" t="str">
        <f>'Master Schedule'!B456</f>
        <v/>
      </c>
      <c r="C456" s="39"/>
      <c r="D456" s="40" t="str">
        <f t="shared" si="1"/>
        <v>Saturday</v>
      </c>
      <c r="E456" s="41"/>
      <c r="F456" s="38"/>
      <c r="G456" s="38"/>
      <c r="H456" s="41"/>
      <c r="I456" s="38"/>
      <c r="J456" s="38"/>
      <c r="K456" s="32"/>
      <c r="L456" s="32"/>
      <c r="M456" s="32"/>
      <c r="N456" s="32"/>
      <c r="O456" s="62"/>
      <c r="P456" s="34" t="str">
        <f t="shared" si="3"/>
        <v/>
      </c>
    </row>
    <row r="457" ht="22.5" customHeight="1">
      <c r="A457" s="37"/>
      <c r="B457" s="38" t="str">
        <f>'Master Schedule'!B457</f>
        <v/>
      </c>
      <c r="C457" s="39"/>
      <c r="D457" s="40" t="str">
        <f t="shared" si="1"/>
        <v>Saturday</v>
      </c>
      <c r="E457" s="41"/>
      <c r="F457" s="38"/>
      <c r="G457" s="38"/>
      <c r="H457" s="41"/>
      <c r="I457" s="38"/>
      <c r="J457" s="38"/>
      <c r="K457" s="35"/>
      <c r="L457" s="35"/>
      <c r="M457" s="35"/>
      <c r="N457" s="35"/>
      <c r="O457" s="62"/>
      <c r="P457" s="34" t="str">
        <f t="shared" si="3"/>
        <v/>
      </c>
    </row>
    <row r="458" ht="22.5" customHeight="1">
      <c r="A458" s="37"/>
      <c r="B458" s="38" t="str">
        <f>'Master Schedule'!B458</f>
        <v/>
      </c>
      <c r="C458" s="39"/>
      <c r="D458" s="40" t="str">
        <f t="shared" si="1"/>
        <v>Saturday</v>
      </c>
      <c r="E458" s="41"/>
      <c r="F458" s="38"/>
      <c r="G458" s="38"/>
      <c r="H458" s="41"/>
      <c r="I458" s="38"/>
      <c r="J458" s="38"/>
      <c r="K458" s="32"/>
      <c r="L458" s="32"/>
      <c r="M458" s="32"/>
      <c r="N458" s="32"/>
      <c r="O458" s="62"/>
      <c r="P458" s="34" t="str">
        <f t="shared" si="3"/>
        <v/>
      </c>
    </row>
    <row r="459" ht="22.5" customHeight="1">
      <c r="A459" s="37"/>
      <c r="B459" s="38" t="str">
        <f>'Master Schedule'!B459</f>
        <v/>
      </c>
      <c r="C459" s="39"/>
      <c r="D459" s="40" t="str">
        <f t="shared" si="1"/>
        <v>Saturday</v>
      </c>
      <c r="E459" s="41"/>
      <c r="F459" s="38"/>
      <c r="G459" s="38"/>
      <c r="H459" s="41"/>
      <c r="I459" s="38"/>
      <c r="J459" s="38"/>
      <c r="K459" s="35"/>
      <c r="L459" s="35"/>
      <c r="M459" s="35"/>
      <c r="N459" s="35"/>
      <c r="O459" s="62"/>
      <c r="P459" s="34" t="str">
        <f t="shared" si="3"/>
        <v/>
      </c>
    </row>
    <row r="460" ht="22.5" customHeight="1">
      <c r="A460" s="37"/>
      <c r="B460" s="38" t="str">
        <f>'Master Schedule'!B460</f>
        <v/>
      </c>
      <c r="C460" s="39"/>
      <c r="D460" s="40" t="str">
        <f t="shared" si="1"/>
        <v>Saturday</v>
      </c>
      <c r="E460" s="41"/>
      <c r="F460" s="38"/>
      <c r="G460" s="38"/>
      <c r="H460" s="41"/>
      <c r="I460" s="38"/>
      <c r="J460" s="38"/>
      <c r="K460" s="32"/>
      <c r="L460" s="32"/>
      <c r="M460" s="32"/>
      <c r="N460" s="32"/>
      <c r="O460" s="62"/>
      <c r="P460" s="34" t="str">
        <f t="shared" si="3"/>
        <v/>
      </c>
    </row>
    <row r="461" ht="22.5" customHeight="1">
      <c r="A461" s="37"/>
      <c r="B461" s="38" t="str">
        <f>'Master Schedule'!B461</f>
        <v/>
      </c>
      <c r="C461" s="39"/>
      <c r="D461" s="40" t="str">
        <f t="shared" si="1"/>
        <v>Saturday</v>
      </c>
      <c r="E461" s="41"/>
      <c r="F461" s="38"/>
      <c r="G461" s="38"/>
      <c r="H461" s="41"/>
      <c r="I461" s="38"/>
      <c r="J461" s="38"/>
      <c r="K461" s="35"/>
      <c r="L461" s="35"/>
      <c r="M461" s="35"/>
      <c r="N461" s="35"/>
      <c r="O461" s="62"/>
      <c r="P461" s="34" t="str">
        <f t="shared" si="3"/>
        <v/>
      </c>
    </row>
    <row r="462" ht="22.5" customHeight="1">
      <c r="A462" s="37"/>
      <c r="B462" s="38" t="str">
        <f>'Master Schedule'!B462</f>
        <v/>
      </c>
      <c r="C462" s="39"/>
      <c r="D462" s="40" t="str">
        <f t="shared" si="1"/>
        <v>Saturday</v>
      </c>
      <c r="E462" s="41"/>
      <c r="F462" s="38"/>
      <c r="G462" s="38"/>
      <c r="H462" s="41"/>
      <c r="I462" s="38"/>
      <c r="J462" s="38"/>
      <c r="K462" s="32"/>
      <c r="L462" s="32"/>
      <c r="M462" s="32"/>
      <c r="N462" s="32"/>
      <c r="O462" s="62"/>
      <c r="P462" s="34" t="str">
        <f t="shared" si="3"/>
        <v/>
      </c>
    </row>
    <row r="463" ht="22.5" customHeight="1">
      <c r="A463" s="37"/>
      <c r="B463" s="38" t="str">
        <f>'Master Schedule'!B463</f>
        <v/>
      </c>
      <c r="C463" s="39"/>
      <c r="D463" s="40" t="str">
        <f t="shared" si="1"/>
        <v>Saturday</v>
      </c>
      <c r="E463" s="41"/>
      <c r="F463" s="38"/>
      <c r="G463" s="38"/>
      <c r="H463" s="41"/>
      <c r="I463" s="38"/>
      <c r="J463" s="38"/>
      <c r="K463" s="35"/>
      <c r="L463" s="35"/>
      <c r="M463" s="35"/>
      <c r="N463" s="35"/>
      <c r="O463" s="62"/>
      <c r="P463" s="34" t="str">
        <f t="shared" si="3"/>
        <v/>
      </c>
    </row>
    <row r="464" ht="22.5" customHeight="1">
      <c r="A464" s="37"/>
      <c r="B464" s="38" t="str">
        <f>'Master Schedule'!B464</f>
        <v/>
      </c>
      <c r="C464" s="39"/>
      <c r="D464" s="40" t="str">
        <f t="shared" si="1"/>
        <v>Saturday</v>
      </c>
      <c r="E464" s="41"/>
      <c r="F464" s="38"/>
      <c r="G464" s="38"/>
      <c r="H464" s="41"/>
      <c r="I464" s="38"/>
      <c r="J464" s="38"/>
      <c r="K464" s="32"/>
      <c r="L464" s="32"/>
      <c r="M464" s="32"/>
      <c r="N464" s="32"/>
      <c r="O464" s="62"/>
      <c r="P464" s="34" t="str">
        <f t="shared" si="3"/>
        <v/>
      </c>
    </row>
    <row r="465" ht="22.5" customHeight="1">
      <c r="A465" s="37"/>
      <c r="B465" s="38" t="str">
        <f>'Master Schedule'!B465</f>
        <v/>
      </c>
      <c r="C465" s="39"/>
      <c r="D465" s="40" t="str">
        <f t="shared" si="1"/>
        <v>Saturday</v>
      </c>
      <c r="E465" s="41"/>
      <c r="F465" s="38"/>
      <c r="G465" s="38"/>
      <c r="H465" s="41"/>
      <c r="I465" s="38"/>
      <c r="J465" s="38"/>
      <c r="K465" s="35"/>
      <c r="L465" s="35"/>
      <c r="M465" s="35"/>
      <c r="N465" s="35"/>
      <c r="O465" s="62"/>
      <c r="P465" s="34" t="str">
        <f t="shared" si="3"/>
        <v/>
      </c>
    </row>
    <row r="466" ht="22.5" customHeight="1">
      <c r="A466" s="37"/>
      <c r="B466" s="38" t="str">
        <f>'Master Schedule'!B466</f>
        <v/>
      </c>
      <c r="C466" s="39"/>
      <c r="D466" s="40" t="str">
        <f t="shared" si="1"/>
        <v>Saturday</v>
      </c>
      <c r="E466" s="41"/>
      <c r="F466" s="38"/>
      <c r="G466" s="38"/>
      <c r="H466" s="41"/>
      <c r="I466" s="38"/>
      <c r="J466" s="38"/>
      <c r="K466" s="32"/>
      <c r="L466" s="32"/>
      <c r="M466" s="32"/>
      <c r="N466" s="32"/>
      <c r="O466" s="62"/>
      <c r="P466" s="34" t="str">
        <f t="shared" si="3"/>
        <v/>
      </c>
    </row>
    <row r="467" ht="22.5" customHeight="1">
      <c r="A467" s="37"/>
      <c r="B467" s="38" t="str">
        <f>'Master Schedule'!B467</f>
        <v/>
      </c>
      <c r="C467" s="39"/>
      <c r="D467" s="40" t="str">
        <f t="shared" si="1"/>
        <v>Saturday</v>
      </c>
      <c r="E467" s="41"/>
      <c r="F467" s="38"/>
      <c r="G467" s="38"/>
      <c r="H467" s="41"/>
      <c r="I467" s="38"/>
      <c r="J467" s="38"/>
      <c r="K467" s="35"/>
      <c r="L467" s="35"/>
      <c r="M467" s="35"/>
      <c r="N467" s="35"/>
      <c r="O467" s="62"/>
      <c r="P467" s="34" t="str">
        <f t="shared" si="3"/>
        <v/>
      </c>
    </row>
    <row r="468" ht="22.5" customHeight="1">
      <c r="A468" s="37"/>
      <c r="B468" s="38" t="str">
        <f>'Master Schedule'!B468</f>
        <v/>
      </c>
      <c r="C468" s="39"/>
      <c r="D468" s="40" t="str">
        <f t="shared" si="1"/>
        <v>Saturday</v>
      </c>
      <c r="E468" s="41"/>
      <c r="F468" s="38"/>
      <c r="G468" s="38"/>
      <c r="H468" s="41"/>
      <c r="I468" s="38"/>
      <c r="J468" s="38"/>
      <c r="K468" s="32"/>
      <c r="L468" s="32"/>
      <c r="M468" s="32"/>
      <c r="N468" s="32"/>
      <c r="O468" s="62"/>
      <c r="P468" s="34" t="str">
        <f t="shared" si="3"/>
        <v/>
      </c>
    </row>
    <row r="469" ht="22.5" customHeight="1">
      <c r="A469" s="37"/>
      <c r="B469" s="38" t="str">
        <f>'Master Schedule'!B469</f>
        <v/>
      </c>
      <c r="C469" s="39"/>
      <c r="D469" s="40" t="str">
        <f t="shared" si="1"/>
        <v>Saturday</v>
      </c>
      <c r="E469" s="41"/>
      <c r="F469" s="38"/>
      <c r="G469" s="38"/>
      <c r="H469" s="41"/>
      <c r="I469" s="38"/>
      <c r="J469" s="38"/>
      <c r="K469" s="35"/>
      <c r="L469" s="35"/>
      <c r="M469" s="35"/>
      <c r="N469" s="35"/>
      <c r="O469" s="62"/>
      <c r="P469" s="34" t="str">
        <f t="shared" si="3"/>
        <v/>
      </c>
    </row>
    <row r="470" ht="22.5" customHeight="1">
      <c r="A470" s="37"/>
      <c r="B470" s="38" t="str">
        <f>'Master Schedule'!B470</f>
        <v/>
      </c>
      <c r="C470" s="39"/>
      <c r="D470" s="40" t="str">
        <f t="shared" si="1"/>
        <v>Saturday</v>
      </c>
      <c r="E470" s="41"/>
      <c r="F470" s="38"/>
      <c r="G470" s="38"/>
      <c r="H470" s="41"/>
      <c r="I470" s="38"/>
      <c r="J470" s="38"/>
      <c r="K470" s="32"/>
      <c r="L470" s="32"/>
      <c r="M470" s="32"/>
      <c r="N470" s="32"/>
      <c r="O470" s="62"/>
      <c r="P470" s="34" t="str">
        <f t="shared" si="3"/>
        <v/>
      </c>
    </row>
    <row r="471" ht="22.5" customHeight="1">
      <c r="A471" s="37"/>
      <c r="B471" s="38" t="str">
        <f>'Master Schedule'!B471</f>
        <v/>
      </c>
      <c r="C471" s="39"/>
      <c r="D471" s="40" t="str">
        <f t="shared" si="1"/>
        <v>Saturday</v>
      </c>
      <c r="E471" s="41"/>
      <c r="F471" s="38"/>
      <c r="G471" s="38"/>
      <c r="H471" s="41"/>
      <c r="I471" s="38"/>
      <c r="J471" s="38"/>
      <c r="K471" s="35"/>
      <c r="L471" s="35"/>
      <c r="M471" s="35"/>
      <c r="N471" s="35"/>
      <c r="O471" s="62"/>
      <c r="P471" s="34" t="str">
        <f t="shared" si="3"/>
        <v/>
      </c>
    </row>
    <row r="472" ht="22.5" customHeight="1">
      <c r="A472" s="37"/>
      <c r="B472" s="38" t="str">
        <f>'Master Schedule'!B472</f>
        <v/>
      </c>
      <c r="C472" s="39"/>
      <c r="D472" s="40" t="str">
        <f t="shared" si="1"/>
        <v>Saturday</v>
      </c>
      <c r="E472" s="41"/>
      <c r="F472" s="38"/>
      <c r="G472" s="38"/>
      <c r="H472" s="41"/>
      <c r="I472" s="38"/>
      <c r="J472" s="38"/>
      <c r="K472" s="32"/>
      <c r="L472" s="32"/>
      <c r="M472" s="32"/>
      <c r="N472" s="32"/>
      <c r="O472" s="62"/>
      <c r="P472" s="34" t="str">
        <f t="shared" si="3"/>
        <v/>
      </c>
    </row>
    <row r="473" ht="22.5" customHeight="1">
      <c r="A473" s="37"/>
      <c r="B473" s="38" t="str">
        <f>'Master Schedule'!B473</f>
        <v/>
      </c>
      <c r="C473" s="39"/>
      <c r="D473" s="40" t="str">
        <f t="shared" si="1"/>
        <v>Saturday</v>
      </c>
      <c r="E473" s="41"/>
      <c r="F473" s="38"/>
      <c r="G473" s="38"/>
      <c r="H473" s="41"/>
      <c r="I473" s="38"/>
      <c r="J473" s="38"/>
      <c r="K473" s="35"/>
      <c r="L473" s="35"/>
      <c r="M473" s="35"/>
      <c r="N473" s="35"/>
      <c r="O473" s="62"/>
      <c r="P473" s="34" t="str">
        <f t="shared" si="3"/>
        <v/>
      </c>
    </row>
    <row r="474" ht="22.5" customHeight="1">
      <c r="A474" s="37"/>
      <c r="B474" s="38" t="str">
        <f>'Master Schedule'!B474</f>
        <v/>
      </c>
      <c r="C474" s="39"/>
      <c r="D474" s="40" t="str">
        <f t="shared" si="1"/>
        <v>Saturday</v>
      </c>
      <c r="E474" s="41"/>
      <c r="F474" s="38"/>
      <c r="G474" s="38"/>
      <c r="H474" s="41"/>
      <c r="I474" s="38"/>
      <c r="J474" s="38"/>
      <c r="K474" s="32"/>
      <c r="L474" s="32"/>
      <c r="M474" s="32"/>
      <c r="N474" s="32"/>
      <c r="O474" s="62"/>
      <c r="P474" s="34" t="str">
        <f t="shared" si="3"/>
        <v/>
      </c>
    </row>
    <row r="475" ht="22.5" customHeight="1">
      <c r="A475" s="37"/>
      <c r="B475" s="38" t="str">
        <f>'Master Schedule'!B475</f>
        <v/>
      </c>
      <c r="C475" s="39"/>
      <c r="D475" s="40" t="str">
        <f t="shared" si="1"/>
        <v>Saturday</v>
      </c>
      <c r="E475" s="41"/>
      <c r="F475" s="38"/>
      <c r="G475" s="38"/>
      <c r="H475" s="41"/>
      <c r="I475" s="38"/>
      <c r="J475" s="38"/>
      <c r="K475" s="35"/>
      <c r="L475" s="35"/>
      <c r="M475" s="35"/>
      <c r="N475" s="35"/>
      <c r="O475" s="62"/>
      <c r="P475" s="34" t="str">
        <f t="shared" si="3"/>
        <v/>
      </c>
    </row>
    <row r="476" ht="22.5" customHeight="1">
      <c r="A476" s="37"/>
      <c r="B476" s="38" t="str">
        <f>'Master Schedule'!B476</f>
        <v/>
      </c>
      <c r="C476" s="39"/>
      <c r="D476" s="40" t="str">
        <f t="shared" si="1"/>
        <v>Saturday</v>
      </c>
      <c r="E476" s="41"/>
      <c r="F476" s="38"/>
      <c r="G476" s="38"/>
      <c r="H476" s="41"/>
      <c r="I476" s="38"/>
      <c r="J476" s="38"/>
      <c r="K476" s="32"/>
      <c r="L476" s="32"/>
      <c r="M476" s="32"/>
      <c r="N476" s="32"/>
      <c r="O476" s="62"/>
      <c r="P476" s="34" t="str">
        <f t="shared" si="3"/>
        <v/>
      </c>
    </row>
    <row r="477" ht="22.5" customHeight="1">
      <c r="A477" s="37"/>
      <c r="B477" s="38" t="str">
        <f>'Master Schedule'!B477</f>
        <v/>
      </c>
      <c r="C477" s="39"/>
      <c r="D477" s="40" t="str">
        <f t="shared" si="1"/>
        <v>Saturday</v>
      </c>
      <c r="E477" s="41"/>
      <c r="F477" s="38"/>
      <c r="G477" s="38"/>
      <c r="H477" s="41"/>
      <c r="I477" s="38"/>
      <c r="J477" s="38"/>
      <c r="K477" s="35"/>
      <c r="L477" s="35"/>
      <c r="M477" s="35"/>
      <c r="N477" s="35"/>
      <c r="O477" s="62"/>
      <c r="P477" s="34" t="str">
        <f t="shared" si="3"/>
        <v/>
      </c>
    </row>
    <row r="478" ht="22.5" customHeight="1">
      <c r="A478" s="37"/>
      <c r="B478" s="38" t="str">
        <f>'Master Schedule'!B478</f>
        <v/>
      </c>
      <c r="C478" s="39"/>
      <c r="D478" s="40" t="str">
        <f t="shared" si="1"/>
        <v>Saturday</v>
      </c>
      <c r="E478" s="41"/>
      <c r="F478" s="38"/>
      <c r="G478" s="38"/>
      <c r="H478" s="41"/>
      <c r="I478" s="38"/>
      <c r="J478" s="38"/>
      <c r="K478" s="32"/>
      <c r="L478" s="32"/>
      <c r="M478" s="32"/>
      <c r="N478" s="32"/>
      <c r="O478" s="62"/>
      <c r="P478" s="34" t="str">
        <f t="shared" si="3"/>
        <v/>
      </c>
    </row>
    <row r="479" ht="22.5" customHeight="1">
      <c r="A479" s="37"/>
      <c r="B479" s="38" t="str">
        <f>'Master Schedule'!B479</f>
        <v/>
      </c>
      <c r="C479" s="39"/>
      <c r="D479" s="40" t="str">
        <f t="shared" si="1"/>
        <v>Saturday</v>
      </c>
      <c r="E479" s="41"/>
      <c r="F479" s="38"/>
      <c r="G479" s="38"/>
      <c r="H479" s="41"/>
      <c r="I479" s="38"/>
      <c r="J479" s="38"/>
      <c r="K479" s="35"/>
      <c r="L479" s="35"/>
      <c r="M479" s="35"/>
      <c r="N479" s="35"/>
      <c r="O479" s="62"/>
      <c r="P479" s="34" t="str">
        <f t="shared" si="3"/>
        <v/>
      </c>
    </row>
    <row r="480" ht="22.5" customHeight="1">
      <c r="A480" s="37"/>
      <c r="B480" s="38" t="str">
        <f>'Master Schedule'!B480</f>
        <v/>
      </c>
      <c r="C480" s="39"/>
      <c r="D480" s="40" t="str">
        <f t="shared" si="1"/>
        <v>Saturday</v>
      </c>
      <c r="E480" s="41"/>
      <c r="F480" s="38"/>
      <c r="G480" s="38"/>
      <c r="H480" s="41"/>
      <c r="I480" s="38"/>
      <c r="J480" s="38"/>
      <c r="K480" s="32"/>
      <c r="L480" s="32"/>
      <c r="M480" s="32"/>
      <c r="N480" s="32"/>
      <c r="O480" s="62"/>
      <c r="P480" s="34" t="str">
        <f t="shared" si="3"/>
        <v/>
      </c>
    </row>
    <row r="481" ht="22.5" customHeight="1">
      <c r="A481" s="37"/>
      <c r="B481" s="38" t="str">
        <f>'Master Schedule'!B481</f>
        <v/>
      </c>
      <c r="C481" s="39"/>
      <c r="D481" s="40" t="str">
        <f t="shared" si="1"/>
        <v>Saturday</v>
      </c>
      <c r="E481" s="41"/>
      <c r="F481" s="38"/>
      <c r="G481" s="38"/>
      <c r="H481" s="41"/>
      <c r="I481" s="38"/>
      <c r="J481" s="38"/>
      <c r="K481" s="35"/>
      <c r="L481" s="35"/>
      <c r="M481" s="35"/>
      <c r="N481" s="35"/>
      <c r="O481" s="62"/>
      <c r="P481" s="34" t="str">
        <f t="shared" si="3"/>
        <v/>
      </c>
    </row>
    <row r="482" ht="22.5" customHeight="1">
      <c r="A482" s="37"/>
      <c r="B482" s="38" t="str">
        <f>'Master Schedule'!B482</f>
        <v/>
      </c>
      <c r="C482" s="39"/>
      <c r="D482" s="40" t="str">
        <f t="shared" si="1"/>
        <v>Saturday</v>
      </c>
      <c r="E482" s="41"/>
      <c r="F482" s="38"/>
      <c r="G482" s="38"/>
      <c r="H482" s="41"/>
      <c r="I482" s="38"/>
      <c r="J482" s="38"/>
      <c r="K482" s="32"/>
      <c r="L482" s="32"/>
      <c r="M482" s="32"/>
      <c r="N482" s="32"/>
      <c r="O482" s="62"/>
      <c r="P482" s="34" t="str">
        <f t="shared" si="3"/>
        <v/>
      </c>
    </row>
    <row r="483" ht="22.5" customHeight="1">
      <c r="A483" s="37"/>
      <c r="B483" s="38" t="str">
        <f>'Master Schedule'!B483</f>
        <v/>
      </c>
      <c r="C483" s="39"/>
      <c r="D483" s="40" t="str">
        <f t="shared" si="1"/>
        <v>Saturday</v>
      </c>
      <c r="E483" s="41"/>
      <c r="F483" s="38"/>
      <c r="G483" s="38"/>
      <c r="H483" s="41"/>
      <c r="I483" s="38"/>
      <c r="J483" s="38"/>
      <c r="K483" s="35"/>
      <c r="L483" s="35"/>
      <c r="M483" s="35"/>
      <c r="N483" s="35"/>
      <c r="O483" s="62"/>
      <c r="P483" s="34" t="str">
        <f t="shared" si="3"/>
        <v/>
      </c>
    </row>
    <row r="484" ht="22.5" customHeight="1">
      <c r="A484" s="37"/>
      <c r="B484" s="38" t="str">
        <f>'Master Schedule'!B484</f>
        <v/>
      </c>
      <c r="C484" s="39"/>
      <c r="D484" s="40" t="str">
        <f t="shared" si="1"/>
        <v>Saturday</v>
      </c>
      <c r="E484" s="41"/>
      <c r="F484" s="38"/>
      <c r="G484" s="38"/>
      <c r="H484" s="41"/>
      <c r="I484" s="38"/>
      <c r="J484" s="38"/>
      <c r="K484" s="32"/>
      <c r="L484" s="32"/>
      <c r="M484" s="32"/>
      <c r="N484" s="32"/>
      <c r="O484" s="62"/>
      <c r="P484" s="34" t="str">
        <f t="shared" si="3"/>
        <v/>
      </c>
    </row>
    <row r="485" ht="22.5" customHeight="1">
      <c r="A485" s="37"/>
      <c r="B485" s="38" t="str">
        <f>'Master Schedule'!B485</f>
        <v/>
      </c>
      <c r="C485" s="39"/>
      <c r="D485" s="40" t="str">
        <f t="shared" si="1"/>
        <v>Saturday</v>
      </c>
      <c r="E485" s="41"/>
      <c r="F485" s="38"/>
      <c r="G485" s="38"/>
      <c r="H485" s="41"/>
      <c r="I485" s="38"/>
      <c r="J485" s="38"/>
      <c r="K485" s="35"/>
      <c r="L485" s="35"/>
      <c r="M485" s="35"/>
      <c r="N485" s="35"/>
      <c r="O485" s="62"/>
      <c r="P485" s="34" t="str">
        <f t="shared" si="3"/>
        <v/>
      </c>
    </row>
    <row r="486" ht="22.5" customHeight="1">
      <c r="A486" s="37"/>
      <c r="B486" s="38" t="str">
        <f>'Master Schedule'!B486</f>
        <v/>
      </c>
      <c r="C486" s="39"/>
      <c r="D486" s="40" t="str">
        <f t="shared" si="1"/>
        <v>Saturday</v>
      </c>
      <c r="E486" s="41"/>
      <c r="F486" s="38"/>
      <c r="G486" s="38"/>
      <c r="H486" s="41"/>
      <c r="I486" s="38"/>
      <c r="J486" s="38"/>
      <c r="K486" s="32"/>
      <c r="L486" s="32"/>
      <c r="M486" s="32"/>
      <c r="N486" s="32"/>
      <c r="O486" s="62"/>
      <c r="P486" s="34" t="str">
        <f t="shared" si="3"/>
        <v/>
      </c>
    </row>
    <row r="487" ht="22.5" customHeight="1">
      <c r="A487" s="37"/>
      <c r="B487" s="38" t="str">
        <f>'Master Schedule'!B487</f>
        <v/>
      </c>
      <c r="C487" s="39"/>
      <c r="D487" s="40" t="str">
        <f t="shared" si="1"/>
        <v>Saturday</v>
      </c>
      <c r="E487" s="41"/>
      <c r="F487" s="38"/>
      <c r="G487" s="38"/>
      <c r="H487" s="41"/>
      <c r="I487" s="38"/>
      <c r="J487" s="38"/>
      <c r="K487" s="35"/>
      <c r="L487" s="35"/>
      <c r="M487" s="35"/>
      <c r="N487" s="35"/>
      <c r="O487" s="62"/>
      <c r="P487" s="34" t="str">
        <f t="shared" si="3"/>
        <v/>
      </c>
    </row>
    <row r="488" ht="22.5" customHeight="1">
      <c r="A488" s="37"/>
      <c r="B488" s="38" t="str">
        <f>'Master Schedule'!B488</f>
        <v/>
      </c>
      <c r="C488" s="39"/>
      <c r="D488" s="40" t="str">
        <f t="shared" si="1"/>
        <v>Saturday</v>
      </c>
      <c r="E488" s="41"/>
      <c r="F488" s="38"/>
      <c r="G488" s="38"/>
      <c r="H488" s="41"/>
      <c r="I488" s="38"/>
      <c r="J488" s="38"/>
      <c r="K488" s="32"/>
      <c r="L488" s="32"/>
      <c r="M488" s="32"/>
      <c r="N488" s="32"/>
      <c r="O488" s="62"/>
      <c r="P488" s="34" t="str">
        <f t="shared" si="3"/>
        <v/>
      </c>
    </row>
    <row r="489" ht="22.5" customHeight="1">
      <c r="A489" s="37"/>
      <c r="B489" s="38" t="str">
        <f>'Master Schedule'!B489</f>
        <v/>
      </c>
      <c r="C489" s="39"/>
      <c r="D489" s="40" t="str">
        <f t="shared" si="1"/>
        <v>Saturday</v>
      </c>
      <c r="E489" s="41"/>
      <c r="F489" s="38"/>
      <c r="G489" s="38"/>
      <c r="H489" s="41"/>
      <c r="I489" s="38"/>
      <c r="J489" s="38"/>
      <c r="K489" s="35"/>
      <c r="L489" s="35"/>
      <c r="M489" s="35"/>
      <c r="N489" s="35"/>
      <c r="O489" s="62"/>
      <c r="P489" s="34" t="str">
        <f t="shared" si="3"/>
        <v/>
      </c>
    </row>
    <row r="490" ht="22.5" customHeight="1">
      <c r="A490" s="37"/>
      <c r="B490" s="38" t="str">
        <f>'Master Schedule'!B490</f>
        <v/>
      </c>
      <c r="C490" s="39"/>
      <c r="D490" s="40" t="str">
        <f t="shared" si="1"/>
        <v>Saturday</v>
      </c>
      <c r="E490" s="41"/>
      <c r="F490" s="38"/>
      <c r="G490" s="38"/>
      <c r="H490" s="41"/>
      <c r="I490" s="38"/>
      <c r="J490" s="38"/>
      <c r="K490" s="32"/>
      <c r="L490" s="32"/>
      <c r="M490" s="32"/>
      <c r="N490" s="32"/>
      <c r="O490" s="62"/>
      <c r="P490" s="34" t="str">
        <f t="shared" si="3"/>
        <v/>
      </c>
    </row>
    <row r="491" ht="22.5" customHeight="1">
      <c r="A491" s="37"/>
      <c r="B491" s="38" t="str">
        <f>'Master Schedule'!B491</f>
        <v/>
      </c>
      <c r="C491" s="39"/>
      <c r="D491" s="40" t="str">
        <f t="shared" si="1"/>
        <v>Saturday</v>
      </c>
      <c r="E491" s="41"/>
      <c r="F491" s="38"/>
      <c r="G491" s="38"/>
      <c r="H491" s="41"/>
      <c r="I491" s="38"/>
      <c r="J491" s="38"/>
      <c r="K491" s="35"/>
      <c r="L491" s="35"/>
      <c r="M491" s="35"/>
      <c r="N491" s="35"/>
      <c r="O491" s="62"/>
      <c r="P491" s="34" t="str">
        <f t="shared" si="3"/>
        <v/>
      </c>
    </row>
    <row r="492" ht="22.5" customHeight="1">
      <c r="A492" s="37"/>
      <c r="B492" s="38" t="str">
        <f>'Master Schedule'!B492</f>
        <v/>
      </c>
      <c r="C492" s="39"/>
      <c r="D492" s="40" t="str">
        <f t="shared" si="1"/>
        <v>Saturday</v>
      </c>
      <c r="E492" s="41"/>
      <c r="F492" s="38"/>
      <c r="G492" s="38"/>
      <c r="H492" s="41"/>
      <c r="I492" s="38"/>
      <c r="J492" s="38"/>
      <c r="K492" s="32"/>
      <c r="L492" s="32"/>
      <c r="M492" s="32"/>
      <c r="N492" s="32"/>
      <c r="O492" s="62"/>
      <c r="P492" s="34" t="str">
        <f t="shared" si="3"/>
        <v/>
      </c>
    </row>
    <row r="493" ht="22.5" customHeight="1">
      <c r="A493" s="37"/>
      <c r="B493" s="38" t="str">
        <f>'Master Schedule'!B493</f>
        <v/>
      </c>
      <c r="C493" s="39"/>
      <c r="D493" s="40" t="str">
        <f t="shared" si="1"/>
        <v>Saturday</v>
      </c>
      <c r="E493" s="41"/>
      <c r="F493" s="38"/>
      <c r="G493" s="38"/>
      <c r="H493" s="41"/>
      <c r="I493" s="38"/>
      <c r="J493" s="38"/>
      <c r="K493" s="35"/>
      <c r="L493" s="35"/>
      <c r="M493" s="35"/>
      <c r="N493" s="35"/>
      <c r="O493" s="62"/>
      <c r="P493" s="34" t="str">
        <f t="shared" si="3"/>
        <v/>
      </c>
    </row>
    <row r="494" ht="22.5" customHeight="1">
      <c r="A494" s="37"/>
      <c r="B494" s="38" t="str">
        <f>'Master Schedule'!B494</f>
        <v/>
      </c>
      <c r="C494" s="39"/>
      <c r="D494" s="40" t="str">
        <f t="shared" si="1"/>
        <v>Saturday</v>
      </c>
      <c r="E494" s="41"/>
      <c r="F494" s="38"/>
      <c r="G494" s="38"/>
      <c r="H494" s="41"/>
      <c r="I494" s="38"/>
      <c r="J494" s="38"/>
      <c r="K494" s="32"/>
      <c r="L494" s="32"/>
      <c r="M494" s="32"/>
      <c r="N494" s="32"/>
      <c r="O494" s="62"/>
      <c r="P494" s="34" t="str">
        <f t="shared" si="3"/>
        <v/>
      </c>
    </row>
    <row r="495" ht="22.5" customHeight="1">
      <c r="A495" s="37"/>
      <c r="B495" s="38" t="str">
        <f>'Master Schedule'!B495</f>
        <v/>
      </c>
      <c r="C495" s="39"/>
      <c r="D495" s="40" t="str">
        <f t="shared" si="1"/>
        <v>Saturday</v>
      </c>
      <c r="E495" s="41"/>
      <c r="F495" s="38"/>
      <c r="G495" s="38"/>
      <c r="H495" s="41"/>
      <c r="I495" s="38"/>
      <c r="J495" s="38"/>
      <c r="K495" s="35"/>
      <c r="L495" s="35"/>
      <c r="M495" s="35"/>
      <c r="N495" s="35"/>
      <c r="O495" s="62"/>
      <c r="P495" s="34" t="str">
        <f t="shared" si="3"/>
        <v/>
      </c>
    </row>
    <row r="496" ht="22.5" customHeight="1">
      <c r="A496" s="37"/>
      <c r="B496" s="38" t="str">
        <f>'Master Schedule'!B496</f>
        <v/>
      </c>
      <c r="C496" s="39"/>
      <c r="D496" s="40" t="str">
        <f t="shared" si="1"/>
        <v>Saturday</v>
      </c>
      <c r="E496" s="41"/>
      <c r="F496" s="38"/>
      <c r="G496" s="38"/>
      <c r="H496" s="41"/>
      <c r="I496" s="38"/>
      <c r="J496" s="38"/>
      <c r="K496" s="32"/>
      <c r="L496" s="32"/>
      <c r="M496" s="32"/>
      <c r="N496" s="32"/>
      <c r="O496" s="62"/>
      <c r="P496" s="34" t="str">
        <f t="shared" si="3"/>
        <v/>
      </c>
    </row>
    <row r="497" ht="22.5" customHeight="1">
      <c r="A497" s="37"/>
      <c r="B497" s="38" t="str">
        <f>'Master Schedule'!B497</f>
        <v/>
      </c>
      <c r="C497" s="39"/>
      <c r="D497" s="40" t="str">
        <f t="shared" si="1"/>
        <v>Saturday</v>
      </c>
      <c r="E497" s="41"/>
      <c r="F497" s="38"/>
      <c r="G497" s="38"/>
      <c r="H497" s="41"/>
      <c r="I497" s="38"/>
      <c r="J497" s="38"/>
      <c r="K497" s="35"/>
      <c r="L497" s="35"/>
      <c r="M497" s="35"/>
      <c r="N497" s="35"/>
      <c r="O497" s="62"/>
      <c r="P497" s="34" t="str">
        <f t="shared" si="3"/>
        <v/>
      </c>
    </row>
    <row r="498" ht="22.5" customHeight="1">
      <c r="A498" s="37"/>
      <c r="B498" s="38" t="str">
        <f>'Master Schedule'!B498</f>
        <v/>
      </c>
      <c r="C498" s="39"/>
      <c r="D498" s="40" t="str">
        <f t="shared" si="1"/>
        <v>Saturday</v>
      </c>
      <c r="E498" s="41"/>
      <c r="F498" s="38"/>
      <c r="G498" s="38"/>
      <c r="H498" s="41"/>
      <c r="I498" s="38"/>
      <c r="J498" s="38"/>
      <c r="K498" s="32"/>
      <c r="L498" s="32"/>
      <c r="M498" s="32"/>
      <c r="N498" s="32"/>
      <c r="O498" s="62"/>
      <c r="P498" s="34" t="str">
        <f t="shared" si="3"/>
        <v/>
      </c>
    </row>
    <row r="499" ht="22.5" customHeight="1">
      <c r="A499" s="37"/>
      <c r="B499" s="38" t="str">
        <f>'Master Schedule'!B499</f>
        <v/>
      </c>
      <c r="C499" s="39"/>
      <c r="D499" s="40" t="str">
        <f t="shared" si="1"/>
        <v>Saturday</v>
      </c>
      <c r="E499" s="41"/>
      <c r="F499" s="38"/>
      <c r="G499" s="38"/>
      <c r="H499" s="41"/>
      <c r="I499" s="38"/>
      <c r="J499" s="38"/>
      <c r="K499" s="35"/>
      <c r="L499" s="35"/>
      <c r="M499" s="35"/>
      <c r="N499" s="35"/>
      <c r="O499" s="62"/>
      <c r="P499" s="34" t="str">
        <f t="shared" si="3"/>
        <v/>
      </c>
    </row>
    <row r="500" ht="22.5" customHeight="1">
      <c r="A500" s="37"/>
      <c r="B500" s="38" t="str">
        <f>'Master Schedule'!B500</f>
        <v/>
      </c>
      <c r="C500" s="39"/>
      <c r="D500" s="40" t="str">
        <f t="shared" si="1"/>
        <v>Saturday</v>
      </c>
      <c r="E500" s="41"/>
      <c r="F500" s="38"/>
      <c r="G500" s="38"/>
      <c r="H500" s="41"/>
      <c r="I500" s="38"/>
      <c r="J500" s="38"/>
      <c r="K500" s="32"/>
      <c r="L500" s="32"/>
      <c r="M500" s="32"/>
      <c r="N500" s="32"/>
      <c r="O500" s="62"/>
      <c r="P500" s="34" t="str">
        <f t="shared" si="3"/>
        <v/>
      </c>
    </row>
    <row r="501" ht="22.5" customHeight="1">
      <c r="A501" s="37"/>
      <c r="B501" s="38" t="str">
        <f>'Master Schedule'!B501</f>
        <v/>
      </c>
      <c r="C501" s="39"/>
      <c r="D501" s="40" t="str">
        <f t="shared" si="1"/>
        <v>Saturday</v>
      </c>
      <c r="E501" s="41"/>
      <c r="F501" s="38"/>
      <c r="G501" s="38"/>
      <c r="H501" s="41"/>
      <c r="I501" s="38"/>
      <c r="J501" s="38"/>
      <c r="K501" s="35"/>
      <c r="L501" s="35"/>
      <c r="M501" s="35"/>
      <c r="N501" s="35"/>
      <c r="O501" s="62"/>
      <c r="P501" s="34" t="str">
        <f t="shared" si="3"/>
        <v/>
      </c>
    </row>
    <row r="502" ht="22.5" customHeight="1">
      <c r="A502" s="37"/>
      <c r="B502" s="38" t="str">
        <f>'Master Schedule'!B502</f>
        <v/>
      </c>
      <c r="C502" s="39"/>
      <c r="D502" s="40" t="str">
        <f t="shared" si="1"/>
        <v>Saturday</v>
      </c>
      <c r="E502" s="41"/>
      <c r="F502" s="38"/>
      <c r="G502" s="38"/>
      <c r="H502" s="41"/>
      <c r="I502" s="38"/>
      <c r="J502" s="38"/>
      <c r="K502" s="32"/>
      <c r="L502" s="32"/>
      <c r="M502" s="32"/>
      <c r="N502" s="32"/>
      <c r="O502" s="62"/>
      <c r="P502" s="34" t="str">
        <f t="shared" si="3"/>
        <v/>
      </c>
    </row>
    <row r="503" ht="22.5" customHeight="1">
      <c r="A503" s="37"/>
      <c r="B503" s="38" t="str">
        <f>'Master Schedule'!B503</f>
        <v/>
      </c>
      <c r="C503" s="39"/>
      <c r="D503" s="40" t="str">
        <f t="shared" si="1"/>
        <v>Saturday</v>
      </c>
      <c r="E503" s="41"/>
      <c r="F503" s="38"/>
      <c r="G503" s="38"/>
      <c r="H503" s="41"/>
      <c r="I503" s="38"/>
      <c r="J503" s="38"/>
      <c r="K503" s="35"/>
      <c r="L503" s="35"/>
      <c r="M503" s="35"/>
      <c r="N503" s="35"/>
      <c r="O503" s="62"/>
      <c r="P503" s="34" t="str">
        <f t="shared" si="3"/>
        <v/>
      </c>
    </row>
    <row r="504" ht="22.5" customHeight="1">
      <c r="A504" s="37"/>
      <c r="B504" s="38" t="str">
        <f>'Master Schedule'!B504</f>
        <v/>
      </c>
      <c r="C504" s="39"/>
      <c r="D504" s="40" t="str">
        <f t="shared" si="1"/>
        <v>Saturday</v>
      </c>
      <c r="E504" s="41"/>
      <c r="F504" s="38"/>
      <c r="G504" s="38"/>
      <c r="H504" s="41"/>
      <c r="I504" s="38"/>
      <c r="J504" s="38"/>
      <c r="K504" s="32"/>
      <c r="L504" s="32"/>
      <c r="M504" s="32"/>
      <c r="N504" s="32"/>
      <c r="O504" s="62"/>
      <c r="P504" s="34" t="str">
        <f t="shared" si="3"/>
        <v/>
      </c>
    </row>
    <row r="505" ht="22.5" customHeight="1">
      <c r="A505" s="37"/>
      <c r="B505" s="38" t="str">
        <f>'Master Schedule'!B505</f>
        <v/>
      </c>
      <c r="C505" s="39"/>
      <c r="D505" s="40" t="str">
        <f t="shared" si="1"/>
        <v>Saturday</v>
      </c>
      <c r="E505" s="41"/>
      <c r="F505" s="38"/>
      <c r="G505" s="38"/>
      <c r="H505" s="41"/>
      <c r="I505" s="38"/>
      <c r="J505" s="38"/>
      <c r="K505" s="35"/>
      <c r="L505" s="35"/>
      <c r="M505" s="35"/>
      <c r="N505" s="35"/>
      <c r="O505" s="62"/>
      <c r="P505" s="34" t="str">
        <f t="shared" si="3"/>
        <v/>
      </c>
    </row>
    <row r="506" ht="22.5" customHeight="1">
      <c r="A506" s="37"/>
      <c r="B506" s="38" t="str">
        <f>'Master Schedule'!B506</f>
        <v/>
      </c>
      <c r="C506" s="39"/>
      <c r="D506" s="40" t="str">
        <f t="shared" si="1"/>
        <v>Saturday</v>
      </c>
      <c r="E506" s="41"/>
      <c r="F506" s="38"/>
      <c r="G506" s="38"/>
      <c r="H506" s="41"/>
      <c r="I506" s="38"/>
      <c r="J506" s="38"/>
      <c r="K506" s="32"/>
      <c r="L506" s="32"/>
      <c r="M506" s="32"/>
      <c r="N506" s="32"/>
      <c r="O506" s="62"/>
      <c r="P506" s="34" t="str">
        <f t="shared" si="3"/>
        <v/>
      </c>
    </row>
    <row r="507" ht="22.5" customHeight="1">
      <c r="A507" s="37"/>
      <c r="B507" s="38" t="str">
        <f>'Master Schedule'!B507</f>
        <v/>
      </c>
      <c r="C507" s="39"/>
      <c r="D507" s="40" t="str">
        <f t="shared" si="1"/>
        <v>Saturday</v>
      </c>
      <c r="E507" s="41"/>
      <c r="F507" s="38"/>
      <c r="G507" s="38"/>
      <c r="H507" s="41"/>
      <c r="I507" s="38"/>
      <c r="J507" s="38"/>
      <c r="K507" s="35"/>
      <c r="L507" s="35"/>
      <c r="M507" s="35"/>
      <c r="N507" s="35"/>
      <c r="O507" s="62"/>
      <c r="P507" s="34" t="str">
        <f t="shared" si="3"/>
        <v/>
      </c>
    </row>
    <row r="508" ht="22.5" customHeight="1">
      <c r="A508" s="37"/>
      <c r="B508" s="38" t="str">
        <f>'Master Schedule'!B508</f>
        <v/>
      </c>
      <c r="C508" s="39"/>
      <c r="D508" s="40" t="str">
        <f t="shared" si="1"/>
        <v>Saturday</v>
      </c>
      <c r="E508" s="41"/>
      <c r="F508" s="38"/>
      <c r="G508" s="38"/>
      <c r="H508" s="41"/>
      <c r="I508" s="38"/>
      <c r="J508" s="38"/>
      <c r="K508" s="32"/>
      <c r="L508" s="32"/>
      <c r="M508" s="32"/>
      <c r="N508" s="32"/>
      <c r="O508" s="62"/>
      <c r="P508" s="34" t="str">
        <f t="shared" si="3"/>
        <v/>
      </c>
    </row>
    <row r="509" ht="22.5" customHeight="1">
      <c r="A509" s="37"/>
      <c r="B509" s="38" t="str">
        <f>'Master Schedule'!B509</f>
        <v/>
      </c>
      <c r="C509" s="39"/>
      <c r="D509" s="40" t="str">
        <f t="shared" si="1"/>
        <v>Saturday</v>
      </c>
      <c r="E509" s="41"/>
      <c r="F509" s="38"/>
      <c r="G509" s="38"/>
      <c r="H509" s="41"/>
      <c r="I509" s="38"/>
      <c r="J509" s="38"/>
      <c r="K509" s="35"/>
      <c r="L509" s="35"/>
      <c r="M509" s="35"/>
      <c r="N509" s="35"/>
      <c r="O509" s="62"/>
      <c r="P509" s="34" t="str">
        <f t="shared" si="3"/>
        <v/>
      </c>
    </row>
    <row r="510" ht="22.5" customHeight="1">
      <c r="A510" s="37"/>
      <c r="B510" s="38" t="str">
        <f>'Master Schedule'!B510</f>
        <v/>
      </c>
      <c r="C510" s="39"/>
      <c r="D510" s="40" t="str">
        <f t="shared" si="1"/>
        <v>Saturday</v>
      </c>
      <c r="E510" s="41"/>
      <c r="F510" s="38"/>
      <c r="G510" s="38"/>
      <c r="H510" s="41"/>
      <c r="I510" s="38"/>
      <c r="J510" s="38"/>
      <c r="K510" s="32"/>
      <c r="L510" s="32"/>
      <c r="M510" s="32"/>
      <c r="N510" s="32"/>
      <c r="O510" s="62"/>
      <c r="P510" s="34" t="str">
        <f t="shared" si="3"/>
        <v/>
      </c>
    </row>
    <row r="511" ht="22.5" customHeight="1">
      <c r="A511" s="37"/>
      <c r="B511" s="38" t="str">
        <f>'Master Schedule'!B511</f>
        <v/>
      </c>
      <c r="C511" s="39"/>
      <c r="D511" s="40" t="str">
        <f t="shared" si="1"/>
        <v>Saturday</v>
      </c>
      <c r="E511" s="41"/>
      <c r="F511" s="38"/>
      <c r="G511" s="38"/>
      <c r="H511" s="41"/>
      <c r="I511" s="38"/>
      <c r="J511" s="38"/>
      <c r="K511" s="35"/>
      <c r="L511" s="35"/>
      <c r="M511" s="35"/>
      <c r="N511" s="35"/>
      <c r="O511" s="62"/>
      <c r="P511" s="34" t="str">
        <f t="shared" si="3"/>
        <v/>
      </c>
    </row>
    <row r="512" ht="22.5" customHeight="1">
      <c r="A512" s="37"/>
      <c r="B512" s="38" t="str">
        <f>'Master Schedule'!B512</f>
        <v/>
      </c>
      <c r="C512" s="39"/>
      <c r="D512" s="40" t="str">
        <f t="shared" si="1"/>
        <v>Saturday</v>
      </c>
      <c r="E512" s="41"/>
      <c r="F512" s="38"/>
      <c r="G512" s="38"/>
      <c r="H512" s="41"/>
      <c r="I512" s="38"/>
      <c r="J512" s="38"/>
      <c r="K512" s="32"/>
      <c r="L512" s="32"/>
      <c r="M512" s="32"/>
      <c r="N512" s="32"/>
      <c r="O512" s="62"/>
      <c r="P512" s="34" t="str">
        <f t="shared" si="3"/>
        <v/>
      </c>
    </row>
    <row r="513" ht="22.5" customHeight="1">
      <c r="A513" s="37"/>
      <c r="B513" s="38" t="str">
        <f>'Master Schedule'!B513</f>
        <v/>
      </c>
      <c r="C513" s="39"/>
      <c r="D513" s="40" t="str">
        <f t="shared" si="1"/>
        <v>Saturday</v>
      </c>
      <c r="E513" s="41"/>
      <c r="F513" s="38"/>
      <c r="G513" s="38"/>
      <c r="H513" s="41"/>
      <c r="I513" s="38"/>
      <c r="J513" s="38"/>
      <c r="K513" s="35"/>
      <c r="L513" s="35"/>
      <c r="M513" s="35"/>
      <c r="N513" s="35"/>
      <c r="O513" s="62"/>
      <c r="P513" s="34" t="str">
        <f t="shared" si="3"/>
        <v/>
      </c>
    </row>
    <row r="514" ht="22.5" customHeight="1">
      <c r="A514" s="37"/>
      <c r="B514" s="38" t="str">
        <f>'Master Schedule'!B514</f>
        <v/>
      </c>
      <c r="C514" s="39"/>
      <c r="D514" s="40" t="str">
        <f t="shared" si="1"/>
        <v>Saturday</v>
      </c>
      <c r="E514" s="41"/>
      <c r="F514" s="38"/>
      <c r="G514" s="38"/>
      <c r="H514" s="41"/>
      <c r="I514" s="38"/>
      <c r="J514" s="38"/>
      <c r="K514" s="32"/>
      <c r="L514" s="32"/>
      <c r="M514" s="32"/>
      <c r="N514" s="32"/>
      <c r="O514" s="62"/>
      <c r="P514" s="34" t="str">
        <f t="shared" si="3"/>
        <v/>
      </c>
    </row>
    <row r="515" ht="22.5" customHeight="1">
      <c r="A515" s="37"/>
      <c r="B515" s="38" t="str">
        <f>'Master Schedule'!B515</f>
        <v/>
      </c>
      <c r="C515" s="39"/>
      <c r="D515" s="40" t="str">
        <f t="shared" si="1"/>
        <v>Saturday</v>
      </c>
      <c r="E515" s="41"/>
      <c r="F515" s="38"/>
      <c r="G515" s="38"/>
      <c r="H515" s="41"/>
      <c r="I515" s="38"/>
      <c r="J515" s="38"/>
      <c r="K515" s="35"/>
      <c r="L515" s="35"/>
      <c r="M515" s="35"/>
      <c r="N515" s="35"/>
      <c r="O515" s="62"/>
      <c r="P515" s="34" t="str">
        <f t="shared" si="3"/>
        <v/>
      </c>
    </row>
    <row r="516" ht="22.5" customHeight="1">
      <c r="A516" s="37"/>
      <c r="B516" s="38" t="str">
        <f>'Master Schedule'!B516</f>
        <v/>
      </c>
      <c r="C516" s="39"/>
      <c r="D516" s="40" t="str">
        <f t="shared" si="1"/>
        <v>Saturday</v>
      </c>
      <c r="E516" s="41"/>
      <c r="F516" s="38"/>
      <c r="G516" s="38"/>
      <c r="H516" s="41"/>
      <c r="I516" s="38"/>
      <c r="J516" s="38"/>
      <c r="K516" s="32"/>
      <c r="L516" s="32"/>
      <c r="M516" s="32"/>
      <c r="N516" s="32"/>
      <c r="O516" s="62"/>
      <c r="P516" s="34" t="str">
        <f t="shared" si="3"/>
        <v/>
      </c>
    </row>
    <row r="517" ht="22.5" customHeight="1">
      <c r="A517" s="37"/>
      <c r="B517" s="38" t="str">
        <f>'Master Schedule'!B517</f>
        <v/>
      </c>
      <c r="C517" s="39"/>
      <c r="D517" s="40" t="str">
        <f t="shared" si="1"/>
        <v>Saturday</v>
      </c>
      <c r="E517" s="41"/>
      <c r="F517" s="38"/>
      <c r="G517" s="38"/>
      <c r="H517" s="41"/>
      <c r="I517" s="38"/>
      <c r="J517" s="38"/>
      <c r="K517" s="35"/>
      <c r="L517" s="35"/>
      <c r="M517" s="35"/>
      <c r="N517" s="35"/>
      <c r="O517" s="62"/>
      <c r="P517" s="34" t="str">
        <f t="shared" si="3"/>
        <v/>
      </c>
    </row>
    <row r="518" ht="22.5" customHeight="1">
      <c r="A518" s="37"/>
      <c r="B518" s="38" t="str">
        <f>'Master Schedule'!B518</f>
        <v/>
      </c>
      <c r="C518" s="39"/>
      <c r="D518" s="40" t="str">
        <f t="shared" si="1"/>
        <v>Saturday</v>
      </c>
      <c r="E518" s="41"/>
      <c r="F518" s="38"/>
      <c r="G518" s="38"/>
      <c r="H518" s="41"/>
      <c r="I518" s="38"/>
      <c r="J518" s="38"/>
      <c r="K518" s="32"/>
      <c r="L518" s="32"/>
      <c r="M518" s="32"/>
      <c r="N518" s="32"/>
      <c r="O518" s="62"/>
      <c r="P518" s="34" t="str">
        <f t="shared" si="3"/>
        <v/>
      </c>
    </row>
    <row r="519" ht="22.5" customHeight="1">
      <c r="A519" s="37"/>
      <c r="B519" s="38" t="str">
        <f>'Master Schedule'!B519</f>
        <v/>
      </c>
      <c r="C519" s="39"/>
      <c r="D519" s="40" t="str">
        <f t="shared" si="1"/>
        <v>Saturday</v>
      </c>
      <c r="E519" s="41"/>
      <c r="F519" s="38"/>
      <c r="G519" s="38"/>
      <c r="H519" s="41"/>
      <c r="I519" s="38"/>
      <c r="J519" s="38"/>
      <c r="K519" s="35"/>
      <c r="L519" s="35"/>
      <c r="M519" s="35"/>
      <c r="N519" s="35"/>
      <c r="O519" s="62"/>
      <c r="P519" s="34" t="str">
        <f t="shared" si="3"/>
        <v/>
      </c>
    </row>
    <row r="520" ht="22.5" customHeight="1">
      <c r="A520" s="37"/>
      <c r="B520" s="38" t="str">
        <f>'Master Schedule'!B520</f>
        <v/>
      </c>
      <c r="C520" s="39"/>
      <c r="D520" s="40" t="str">
        <f t="shared" si="1"/>
        <v>Saturday</v>
      </c>
      <c r="E520" s="41"/>
      <c r="F520" s="38"/>
      <c r="G520" s="38"/>
      <c r="H520" s="41"/>
      <c r="I520" s="38"/>
      <c r="J520" s="38"/>
      <c r="K520" s="32"/>
      <c r="L520" s="32"/>
      <c r="M520" s="32"/>
      <c r="N520" s="32"/>
      <c r="O520" s="62"/>
      <c r="P520" s="34" t="str">
        <f t="shared" si="3"/>
        <v/>
      </c>
    </row>
    <row r="521" ht="22.5" customHeight="1">
      <c r="A521" s="37"/>
      <c r="B521" s="38" t="str">
        <f>'Master Schedule'!B521</f>
        <v/>
      </c>
      <c r="C521" s="39"/>
      <c r="D521" s="40" t="str">
        <f t="shared" si="1"/>
        <v>Saturday</v>
      </c>
      <c r="E521" s="41"/>
      <c r="F521" s="38"/>
      <c r="G521" s="38"/>
      <c r="H521" s="41"/>
      <c r="I521" s="38"/>
      <c r="J521" s="38"/>
      <c r="K521" s="35"/>
      <c r="L521" s="35"/>
      <c r="M521" s="35"/>
      <c r="N521" s="35"/>
      <c r="O521" s="62"/>
      <c r="P521" s="34" t="str">
        <f t="shared" si="3"/>
        <v/>
      </c>
    </row>
    <row r="522" ht="22.5" customHeight="1">
      <c r="A522" s="37"/>
      <c r="B522" s="38" t="str">
        <f>'Master Schedule'!B522</f>
        <v/>
      </c>
      <c r="C522" s="39"/>
      <c r="D522" s="40" t="str">
        <f t="shared" si="1"/>
        <v>Saturday</v>
      </c>
      <c r="E522" s="41"/>
      <c r="F522" s="38"/>
      <c r="G522" s="38"/>
      <c r="H522" s="41"/>
      <c r="I522" s="38"/>
      <c r="J522" s="38"/>
      <c r="K522" s="32"/>
      <c r="L522" s="32"/>
      <c r="M522" s="32"/>
      <c r="N522" s="32"/>
      <c r="O522" s="62"/>
      <c r="P522" s="34" t="str">
        <f t="shared" si="3"/>
        <v/>
      </c>
    </row>
    <row r="523" ht="22.5" customHeight="1">
      <c r="A523" s="37"/>
      <c r="B523" s="38" t="str">
        <f>'Master Schedule'!B523</f>
        <v/>
      </c>
      <c r="C523" s="39"/>
      <c r="D523" s="40" t="str">
        <f t="shared" si="1"/>
        <v>Saturday</v>
      </c>
      <c r="E523" s="41"/>
      <c r="F523" s="38"/>
      <c r="G523" s="38"/>
      <c r="H523" s="41"/>
      <c r="I523" s="38"/>
      <c r="J523" s="38"/>
      <c r="K523" s="35"/>
      <c r="L523" s="35"/>
      <c r="M523" s="35"/>
      <c r="N523" s="35"/>
      <c r="O523" s="62"/>
      <c r="P523" s="34" t="str">
        <f t="shared" si="3"/>
        <v/>
      </c>
    </row>
    <row r="524" ht="22.5" customHeight="1">
      <c r="A524" s="37"/>
      <c r="B524" s="38" t="str">
        <f>'Master Schedule'!B524</f>
        <v/>
      </c>
      <c r="C524" s="39"/>
      <c r="D524" s="40" t="str">
        <f t="shared" si="1"/>
        <v>Saturday</v>
      </c>
      <c r="E524" s="41"/>
      <c r="F524" s="38"/>
      <c r="G524" s="38"/>
      <c r="H524" s="41"/>
      <c r="I524" s="38"/>
      <c r="J524" s="38"/>
      <c r="K524" s="32"/>
      <c r="L524" s="32"/>
      <c r="M524" s="32"/>
      <c r="N524" s="32"/>
      <c r="O524" s="62"/>
      <c r="P524" s="34" t="str">
        <f t="shared" si="3"/>
        <v/>
      </c>
    </row>
    <row r="525" ht="22.5" customHeight="1">
      <c r="A525" s="37"/>
      <c r="B525" s="38" t="str">
        <f>'Master Schedule'!B525</f>
        <v/>
      </c>
      <c r="C525" s="39"/>
      <c r="D525" s="40" t="str">
        <f t="shared" si="1"/>
        <v>Saturday</v>
      </c>
      <c r="E525" s="41"/>
      <c r="F525" s="38"/>
      <c r="G525" s="38"/>
      <c r="H525" s="41"/>
      <c r="I525" s="38"/>
      <c r="J525" s="38"/>
      <c r="K525" s="35"/>
      <c r="L525" s="35"/>
      <c r="M525" s="35"/>
      <c r="N525" s="35"/>
      <c r="O525" s="62"/>
      <c r="P525" s="34" t="str">
        <f t="shared" si="3"/>
        <v/>
      </c>
    </row>
    <row r="526" ht="22.5" customHeight="1">
      <c r="A526" s="37"/>
      <c r="B526" s="38" t="str">
        <f>'Master Schedule'!B526</f>
        <v/>
      </c>
      <c r="C526" s="39"/>
      <c r="D526" s="40" t="str">
        <f t="shared" si="1"/>
        <v>Saturday</v>
      </c>
      <c r="E526" s="41"/>
      <c r="F526" s="38"/>
      <c r="G526" s="38"/>
      <c r="H526" s="41"/>
      <c r="I526" s="38"/>
      <c r="J526" s="38"/>
      <c r="K526" s="32"/>
      <c r="L526" s="32"/>
      <c r="M526" s="32"/>
      <c r="N526" s="32"/>
      <c r="O526" s="62"/>
      <c r="P526" s="34" t="str">
        <f t="shared" si="3"/>
        <v/>
      </c>
    </row>
    <row r="527" ht="22.5" customHeight="1">
      <c r="A527" s="37"/>
      <c r="B527" s="38" t="str">
        <f>'Master Schedule'!B527</f>
        <v/>
      </c>
      <c r="C527" s="39"/>
      <c r="D527" s="40" t="str">
        <f t="shared" si="1"/>
        <v>Saturday</v>
      </c>
      <c r="E527" s="41"/>
      <c r="F527" s="38"/>
      <c r="G527" s="38"/>
      <c r="H527" s="41"/>
      <c r="I527" s="38"/>
      <c r="J527" s="38"/>
      <c r="K527" s="35"/>
      <c r="L527" s="35"/>
      <c r="M527" s="35"/>
      <c r="N527" s="35"/>
      <c r="O527" s="62"/>
      <c r="P527" s="34" t="str">
        <f t="shared" si="3"/>
        <v/>
      </c>
    </row>
    <row r="528" ht="22.5" customHeight="1">
      <c r="A528" s="37"/>
      <c r="B528" s="38" t="str">
        <f>'Master Schedule'!B528</f>
        <v/>
      </c>
      <c r="C528" s="39"/>
      <c r="D528" s="40" t="str">
        <f t="shared" si="1"/>
        <v>Saturday</v>
      </c>
      <c r="E528" s="41"/>
      <c r="F528" s="38"/>
      <c r="G528" s="38"/>
      <c r="H528" s="41"/>
      <c r="I528" s="38"/>
      <c r="J528" s="38"/>
      <c r="K528" s="32"/>
      <c r="L528" s="32"/>
      <c r="M528" s="32"/>
      <c r="N528" s="32"/>
      <c r="O528" s="62"/>
      <c r="P528" s="34" t="str">
        <f t="shared" si="3"/>
        <v/>
      </c>
    </row>
    <row r="529" ht="22.5" customHeight="1">
      <c r="A529" s="37"/>
      <c r="B529" s="38" t="str">
        <f>'Master Schedule'!B529</f>
        <v/>
      </c>
      <c r="C529" s="39"/>
      <c r="D529" s="40" t="str">
        <f t="shared" si="1"/>
        <v>Saturday</v>
      </c>
      <c r="E529" s="41"/>
      <c r="F529" s="38"/>
      <c r="G529" s="38"/>
      <c r="H529" s="41"/>
      <c r="I529" s="38"/>
      <c r="J529" s="38"/>
      <c r="K529" s="35"/>
      <c r="L529" s="35"/>
      <c r="M529" s="35"/>
      <c r="N529" s="35"/>
      <c r="O529" s="62"/>
      <c r="P529" s="34" t="str">
        <f t="shared" si="3"/>
        <v/>
      </c>
    </row>
    <row r="530" ht="22.5" customHeight="1">
      <c r="A530" s="37"/>
      <c r="B530" s="38" t="str">
        <f>'Master Schedule'!B530</f>
        <v/>
      </c>
      <c r="C530" s="39"/>
      <c r="D530" s="40" t="str">
        <f t="shared" si="1"/>
        <v>Saturday</v>
      </c>
      <c r="E530" s="41"/>
      <c r="F530" s="38"/>
      <c r="G530" s="38"/>
      <c r="H530" s="41"/>
      <c r="I530" s="38"/>
      <c r="J530" s="38"/>
      <c r="K530" s="32"/>
      <c r="L530" s="32"/>
      <c r="M530" s="32"/>
      <c r="N530" s="32"/>
      <c r="O530" s="62"/>
      <c r="P530" s="34" t="str">
        <f t="shared" si="3"/>
        <v/>
      </c>
    </row>
    <row r="531" ht="22.5" customHeight="1">
      <c r="A531" s="37"/>
      <c r="B531" s="38" t="str">
        <f>'Master Schedule'!B531</f>
        <v/>
      </c>
      <c r="C531" s="39"/>
      <c r="D531" s="40" t="str">
        <f t="shared" si="1"/>
        <v>Saturday</v>
      </c>
      <c r="E531" s="41"/>
      <c r="F531" s="38"/>
      <c r="G531" s="38"/>
      <c r="H531" s="41"/>
      <c r="I531" s="38"/>
      <c r="J531" s="38"/>
      <c r="K531" s="35"/>
      <c r="L531" s="35"/>
      <c r="M531" s="35"/>
      <c r="N531" s="35"/>
      <c r="O531" s="62"/>
      <c r="P531" s="34" t="str">
        <f t="shared" si="3"/>
        <v/>
      </c>
    </row>
    <row r="532" ht="22.5" customHeight="1">
      <c r="A532" s="37"/>
      <c r="B532" s="38" t="str">
        <f>'Master Schedule'!B532</f>
        <v/>
      </c>
      <c r="C532" s="39"/>
      <c r="D532" s="40" t="str">
        <f t="shared" si="1"/>
        <v>Saturday</v>
      </c>
      <c r="E532" s="41"/>
      <c r="F532" s="38"/>
      <c r="G532" s="38"/>
      <c r="H532" s="41"/>
      <c r="I532" s="38"/>
      <c r="J532" s="38"/>
      <c r="K532" s="32"/>
      <c r="L532" s="32"/>
      <c r="M532" s="32"/>
      <c r="N532" s="32"/>
      <c r="O532" s="62"/>
      <c r="P532" s="34" t="str">
        <f t="shared" si="3"/>
        <v/>
      </c>
    </row>
    <row r="533" ht="22.5" customHeight="1">
      <c r="A533" s="37"/>
      <c r="B533" s="38" t="str">
        <f>'Master Schedule'!B533</f>
        <v/>
      </c>
      <c r="C533" s="39"/>
      <c r="D533" s="40" t="str">
        <f t="shared" si="1"/>
        <v>Saturday</v>
      </c>
      <c r="E533" s="41"/>
      <c r="F533" s="38"/>
      <c r="G533" s="38"/>
      <c r="H533" s="41"/>
      <c r="I533" s="38"/>
      <c r="J533" s="38"/>
      <c r="K533" s="35"/>
      <c r="L533" s="35"/>
      <c r="M533" s="35"/>
      <c r="N533" s="35"/>
      <c r="O533" s="62"/>
      <c r="P533" s="34" t="str">
        <f t="shared" si="3"/>
        <v/>
      </c>
    </row>
    <row r="534" ht="22.5" customHeight="1">
      <c r="A534" s="37"/>
      <c r="B534" s="38" t="str">
        <f>'Master Schedule'!B534</f>
        <v/>
      </c>
      <c r="C534" s="39"/>
      <c r="D534" s="40" t="str">
        <f t="shared" si="1"/>
        <v>Saturday</v>
      </c>
      <c r="E534" s="41"/>
      <c r="F534" s="38"/>
      <c r="G534" s="38"/>
      <c r="H534" s="41"/>
      <c r="I534" s="38"/>
      <c r="J534" s="38"/>
      <c r="K534" s="32"/>
      <c r="L534" s="32"/>
      <c r="M534" s="32"/>
      <c r="N534" s="32"/>
      <c r="O534" s="62"/>
      <c r="P534" s="34" t="str">
        <f t="shared" si="3"/>
        <v/>
      </c>
    </row>
    <row r="535" ht="22.5" customHeight="1">
      <c r="A535" s="37"/>
      <c r="B535" s="38" t="str">
        <f>'Master Schedule'!B535</f>
        <v/>
      </c>
      <c r="C535" s="39"/>
      <c r="D535" s="40" t="str">
        <f t="shared" si="1"/>
        <v>Saturday</v>
      </c>
      <c r="E535" s="41"/>
      <c r="F535" s="38"/>
      <c r="G535" s="38"/>
      <c r="H535" s="41"/>
      <c r="I535" s="38"/>
      <c r="J535" s="38"/>
      <c r="K535" s="35"/>
      <c r="L535" s="35"/>
      <c r="M535" s="35"/>
      <c r="N535" s="35"/>
      <c r="O535" s="62"/>
      <c r="P535" s="34" t="str">
        <f t="shared" si="3"/>
        <v/>
      </c>
    </row>
    <row r="536" ht="22.5" customHeight="1">
      <c r="A536" s="37"/>
      <c r="B536" s="38" t="str">
        <f>'Master Schedule'!B536</f>
        <v/>
      </c>
      <c r="C536" s="39"/>
      <c r="D536" s="40" t="str">
        <f t="shared" si="1"/>
        <v>Saturday</v>
      </c>
      <c r="E536" s="41"/>
      <c r="F536" s="38"/>
      <c r="G536" s="38"/>
      <c r="H536" s="41"/>
      <c r="I536" s="38"/>
      <c r="J536" s="38"/>
      <c r="K536" s="32"/>
      <c r="L536" s="32"/>
      <c r="M536" s="32"/>
      <c r="N536" s="32"/>
      <c r="O536" s="62"/>
      <c r="P536" s="34" t="str">
        <f t="shared" si="3"/>
        <v/>
      </c>
    </row>
    <row r="537" ht="22.5" customHeight="1">
      <c r="A537" s="37"/>
      <c r="B537" s="38" t="str">
        <f>'Master Schedule'!B537</f>
        <v/>
      </c>
      <c r="C537" s="39"/>
      <c r="D537" s="40" t="str">
        <f t="shared" si="1"/>
        <v>Saturday</v>
      </c>
      <c r="E537" s="41"/>
      <c r="F537" s="38"/>
      <c r="G537" s="38"/>
      <c r="H537" s="41"/>
      <c r="I537" s="38"/>
      <c r="J537" s="38"/>
      <c r="K537" s="35"/>
      <c r="L537" s="35"/>
      <c r="M537" s="35"/>
      <c r="N537" s="35"/>
      <c r="O537" s="62"/>
      <c r="P537" s="34" t="str">
        <f t="shared" si="3"/>
        <v/>
      </c>
    </row>
    <row r="538" ht="22.5" customHeight="1">
      <c r="A538" s="37"/>
      <c r="B538" s="38" t="str">
        <f>'Master Schedule'!B538</f>
        <v/>
      </c>
      <c r="C538" s="39"/>
      <c r="D538" s="40" t="str">
        <f t="shared" si="1"/>
        <v>Saturday</v>
      </c>
      <c r="E538" s="41"/>
      <c r="F538" s="38"/>
      <c r="G538" s="38"/>
      <c r="H538" s="41"/>
      <c r="I538" s="38"/>
      <c r="J538" s="38"/>
      <c r="K538" s="32"/>
      <c r="L538" s="32"/>
      <c r="M538" s="32"/>
      <c r="N538" s="32"/>
      <c r="O538" s="62"/>
      <c r="P538" s="34" t="str">
        <f t="shared" si="3"/>
        <v/>
      </c>
    </row>
    <row r="539" ht="22.5" customHeight="1">
      <c r="A539" s="37"/>
      <c r="B539" s="38" t="str">
        <f>'Master Schedule'!B539</f>
        <v/>
      </c>
      <c r="C539" s="39"/>
      <c r="D539" s="40" t="str">
        <f t="shared" si="1"/>
        <v>Saturday</v>
      </c>
      <c r="E539" s="41"/>
      <c r="F539" s="38"/>
      <c r="G539" s="38"/>
      <c r="H539" s="41"/>
      <c r="I539" s="38"/>
      <c r="J539" s="38"/>
      <c r="K539" s="35"/>
      <c r="L539" s="35"/>
      <c r="M539" s="35"/>
      <c r="N539" s="35"/>
      <c r="O539" s="62"/>
      <c r="P539" s="34" t="str">
        <f t="shared" si="3"/>
        <v/>
      </c>
    </row>
    <row r="540" ht="22.5" customHeight="1">
      <c r="A540" s="37"/>
      <c r="B540" s="38" t="str">
        <f>'Master Schedule'!B540</f>
        <v/>
      </c>
      <c r="C540" s="39"/>
      <c r="D540" s="40" t="str">
        <f t="shared" si="1"/>
        <v>Saturday</v>
      </c>
      <c r="E540" s="41"/>
      <c r="F540" s="38"/>
      <c r="G540" s="38"/>
      <c r="H540" s="41"/>
      <c r="I540" s="38"/>
      <c r="J540" s="38"/>
      <c r="K540" s="32"/>
      <c r="L540" s="32"/>
      <c r="M540" s="32"/>
      <c r="N540" s="32"/>
      <c r="O540" s="62"/>
      <c r="P540" s="34" t="str">
        <f t="shared" si="3"/>
        <v/>
      </c>
    </row>
    <row r="541" ht="22.5" customHeight="1">
      <c r="A541" s="37"/>
      <c r="B541" s="38" t="str">
        <f>'Master Schedule'!B541</f>
        <v/>
      </c>
      <c r="C541" s="39"/>
      <c r="D541" s="40" t="str">
        <f t="shared" si="1"/>
        <v>Saturday</v>
      </c>
      <c r="E541" s="41"/>
      <c r="F541" s="38"/>
      <c r="G541" s="38"/>
      <c r="H541" s="41"/>
      <c r="I541" s="38"/>
      <c r="J541" s="38"/>
      <c r="K541" s="35"/>
      <c r="L541" s="35"/>
      <c r="M541" s="35"/>
      <c r="N541" s="35"/>
      <c r="O541" s="62"/>
      <c r="P541" s="34" t="str">
        <f t="shared" si="3"/>
        <v/>
      </c>
    </row>
    <row r="542" ht="22.5" customHeight="1">
      <c r="A542" s="37"/>
      <c r="B542" s="38" t="str">
        <f>'Master Schedule'!B542</f>
        <v/>
      </c>
      <c r="C542" s="39"/>
      <c r="D542" s="40" t="str">
        <f t="shared" si="1"/>
        <v>Saturday</v>
      </c>
      <c r="E542" s="41"/>
      <c r="F542" s="38"/>
      <c r="G542" s="38"/>
      <c r="H542" s="41"/>
      <c r="I542" s="38"/>
      <c r="J542" s="38"/>
      <c r="K542" s="32"/>
      <c r="L542" s="32"/>
      <c r="M542" s="32"/>
      <c r="N542" s="32"/>
      <c r="O542" s="62"/>
      <c r="P542" s="34" t="str">
        <f t="shared" si="3"/>
        <v/>
      </c>
    </row>
    <row r="543" ht="22.5" customHeight="1">
      <c r="A543" s="37"/>
      <c r="B543" s="38" t="str">
        <f>'Master Schedule'!B543</f>
        <v/>
      </c>
      <c r="C543" s="39"/>
      <c r="D543" s="40" t="str">
        <f t="shared" si="1"/>
        <v>Saturday</v>
      </c>
      <c r="E543" s="41"/>
      <c r="F543" s="38"/>
      <c r="G543" s="38"/>
      <c r="H543" s="41"/>
      <c r="I543" s="38"/>
      <c r="J543" s="38"/>
      <c r="K543" s="35"/>
      <c r="L543" s="35"/>
      <c r="M543" s="35"/>
      <c r="N543" s="35"/>
      <c r="O543" s="62"/>
      <c r="P543" s="34" t="str">
        <f t="shared" si="3"/>
        <v/>
      </c>
    </row>
    <row r="544" ht="22.5" customHeight="1">
      <c r="A544" s="37"/>
      <c r="B544" s="38" t="str">
        <f>'Master Schedule'!B544</f>
        <v/>
      </c>
      <c r="C544" s="39"/>
      <c r="D544" s="40" t="str">
        <f t="shared" si="1"/>
        <v>Saturday</v>
      </c>
      <c r="E544" s="41"/>
      <c r="F544" s="38"/>
      <c r="G544" s="38"/>
      <c r="H544" s="41"/>
      <c r="I544" s="38"/>
      <c r="J544" s="38"/>
      <c r="K544" s="32"/>
      <c r="L544" s="32"/>
      <c r="M544" s="32"/>
      <c r="N544" s="32"/>
      <c r="O544" s="62"/>
      <c r="P544" s="34" t="str">
        <f t="shared" si="3"/>
        <v/>
      </c>
    </row>
    <row r="545" ht="22.5" customHeight="1">
      <c r="A545" s="37"/>
      <c r="B545" s="38" t="str">
        <f>'Master Schedule'!B545</f>
        <v/>
      </c>
      <c r="C545" s="39"/>
      <c r="D545" s="40" t="str">
        <f t="shared" si="1"/>
        <v>Saturday</v>
      </c>
      <c r="E545" s="41"/>
      <c r="F545" s="38"/>
      <c r="G545" s="38"/>
      <c r="H545" s="41"/>
      <c r="I545" s="38"/>
      <c r="J545" s="38"/>
      <c r="K545" s="35"/>
      <c r="L545" s="35"/>
      <c r="M545" s="35"/>
      <c r="N545" s="35"/>
      <c r="O545" s="62"/>
      <c r="P545" s="34" t="str">
        <f t="shared" si="3"/>
        <v/>
      </c>
    </row>
    <row r="546" ht="22.5" customHeight="1">
      <c r="A546" s="37"/>
      <c r="B546" s="38" t="str">
        <f>'Master Schedule'!B546</f>
        <v/>
      </c>
      <c r="C546" s="39"/>
      <c r="D546" s="40" t="str">
        <f t="shared" si="1"/>
        <v>Saturday</v>
      </c>
      <c r="E546" s="41"/>
      <c r="F546" s="38"/>
      <c r="G546" s="38"/>
      <c r="H546" s="41"/>
      <c r="I546" s="38"/>
      <c r="J546" s="38"/>
      <c r="K546" s="32"/>
      <c r="L546" s="32"/>
      <c r="M546" s="32"/>
      <c r="N546" s="32"/>
      <c r="O546" s="62"/>
      <c r="P546" s="34" t="str">
        <f t="shared" si="3"/>
        <v/>
      </c>
    </row>
    <row r="547" ht="22.5" customHeight="1">
      <c r="A547" s="37"/>
      <c r="B547" s="38" t="str">
        <f>'Master Schedule'!B547</f>
        <v/>
      </c>
      <c r="C547" s="39"/>
      <c r="D547" s="40" t="str">
        <f t="shared" si="1"/>
        <v>Saturday</v>
      </c>
      <c r="E547" s="41"/>
      <c r="F547" s="38"/>
      <c r="G547" s="38"/>
      <c r="H547" s="41"/>
      <c r="I547" s="38"/>
      <c r="J547" s="38"/>
      <c r="K547" s="35"/>
      <c r="L547" s="35"/>
      <c r="M547" s="35"/>
      <c r="N547" s="35"/>
      <c r="O547" s="62"/>
      <c r="P547" s="34" t="str">
        <f t="shared" si="3"/>
        <v/>
      </c>
    </row>
    <row r="548" ht="22.5" customHeight="1">
      <c r="A548" s="37"/>
      <c r="B548" s="38" t="str">
        <f>'Master Schedule'!B548</f>
        <v/>
      </c>
      <c r="C548" s="39"/>
      <c r="D548" s="40" t="str">
        <f t="shared" si="1"/>
        <v>Saturday</v>
      </c>
      <c r="E548" s="41"/>
      <c r="F548" s="38"/>
      <c r="G548" s="38"/>
      <c r="H548" s="41"/>
      <c r="I548" s="38"/>
      <c r="J548" s="38"/>
      <c r="K548" s="32"/>
      <c r="L548" s="32"/>
      <c r="M548" s="32"/>
      <c r="N548" s="32"/>
      <c r="O548" s="62"/>
      <c r="P548" s="34" t="str">
        <f t="shared" si="3"/>
        <v/>
      </c>
    </row>
    <row r="549" ht="22.5" customHeight="1">
      <c r="A549" s="37"/>
      <c r="B549" s="38" t="str">
        <f>'Master Schedule'!B549</f>
        <v/>
      </c>
      <c r="C549" s="39"/>
      <c r="D549" s="40" t="str">
        <f t="shared" si="1"/>
        <v>Saturday</v>
      </c>
      <c r="E549" s="41"/>
      <c r="F549" s="38"/>
      <c r="G549" s="38"/>
      <c r="H549" s="41"/>
      <c r="I549" s="38"/>
      <c r="J549" s="38"/>
      <c r="K549" s="35"/>
      <c r="L549" s="35"/>
      <c r="M549" s="35"/>
      <c r="N549" s="35"/>
      <c r="O549" s="62"/>
      <c r="P549" s="34" t="str">
        <f t="shared" si="3"/>
        <v/>
      </c>
    </row>
    <row r="550" ht="22.5" customHeight="1">
      <c r="A550" s="37"/>
      <c r="B550" s="38" t="str">
        <f>'Master Schedule'!B550</f>
        <v/>
      </c>
      <c r="C550" s="39"/>
      <c r="D550" s="40" t="str">
        <f t="shared" si="1"/>
        <v>Saturday</v>
      </c>
      <c r="E550" s="41"/>
      <c r="F550" s="38"/>
      <c r="G550" s="38"/>
      <c r="H550" s="41"/>
      <c r="I550" s="38"/>
      <c r="J550" s="38"/>
      <c r="K550" s="32"/>
      <c r="L550" s="32"/>
      <c r="M550" s="32"/>
      <c r="N550" s="32"/>
      <c r="O550" s="62"/>
      <c r="P550" s="34" t="str">
        <f t="shared" si="3"/>
        <v/>
      </c>
    </row>
    <row r="551" ht="22.5" customHeight="1">
      <c r="A551" s="37"/>
      <c r="B551" s="38" t="str">
        <f>'Master Schedule'!B551</f>
        <v/>
      </c>
      <c r="C551" s="39"/>
      <c r="D551" s="40" t="str">
        <f t="shared" si="1"/>
        <v>Saturday</v>
      </c>
      <c r="E551" s="41"/>
      <c r="F551" s="38"/>
      <c r="G551" s="38"/>
      <c r="H551" s="41"/>
      <c r="I551" s="38"/>
      <c r="J551" s="38"/>
      <c r="K551" s="35"/>
      <c r="L551" s="35"/>
      <c r="M551" s="35"/>
      <c r="N551" s="35"/>
      <c r="O551" s="62"/>
      <c r="P551" s="34" t="str">
        <f t="shared" si="3"/>
        <v/>
      </c>
    </row>
    <row r="552" ht="22.5" customHeight="1">
      <c r="A552" s="37"/>
      <c r="B552" s="38" t="str">
        <f>'Master Schedule'!B552</f>
        <v/>
      </c>
      <c r="C552" s="39"/>
      <c r="D552" s="40" t="str">
        <f t="shared" si="1"/>
        <v>Saturday</v>
      </c>
      <c r="E552" s="41"/>
      <c r="F552" s="38"/>
      <c r="G552" s="38"/>
      <c r="H552" s="41"/>
      <c r="I552" s="38"/>
      <c r="J552" s="38"/>
      <c r="K552" s="32"/>
      <c r="L552" s="32"/>
      <c r="M552" s="32"/>
      <c r="N552" s="32"/>
      <c r="O552" s="62"/>
      <c r="P552" s="34" t="str">
        <f t="shared" si="3"/>
        <v/>
      </c>
    </row>
    <row r="553" ht="22.5" customHeight="1">
      <c r="A553" s="37"/>
      <c r="B553" s="38" t="str">
        <f>'Master Schedule'!B553</f>
        <v/>
      </c>
      <c r="C553" s="39"/>
      <c r="D553" s="40" t="str">
        <f t="shared" si="1"/>
        <v>Saturday</v>
      </c>
      <c r="E553" s="41"/>
      <c r="F553" s="38"/>
      <c r="G553" s="38"/>
      <c r="H553" s="41"/>
      <c r="I553" s="38"/>
      <c r="J553" s="38"/>
      <c r="K553" s="35"/>
      <c r="L553" s="35"/>
      <c r="M553" s="35"/>
      <c r="N553" s="35"/>
      <c r="O553" s="62"/>
      <c r="P553" s="34" t="str">
        <f t="shared" si="3"/>
        <v/>
      </c>
    </row>
    <row r="554" ht="22.5" customHeight="1">
      <c r="A554" s="37"/>
      <c r="B554" s="38" t="str">
        <f>'Master Schedule'!B554</f>
        <v/>
      </c>
      <c r="C554" s="39"/>
      <c r="D554" s="40" t="str">
        <f t="shared" si="1"/>
        <v>Saturday</v>
      </c>
      <c r="E554" s="41"/>
      <c r="F554" s="38"/>
      <c r="G554" s="38"/>
      <c r="H554" s="41"/>
      <c r="I554" s="38"/>
      <c r="J554" s="38"/>
      <c r="K554" s="32"/>
      <c r="L554" s="32"/>
      <c r="M554" s="32"/>
      <c r="N554" s="32"/>
      <c r="O554" s="62"/>
      <c r="P554" s="34" t="str">
        <f t="shared" si="3"/>
        <v/>
      </c>
    </row>
    <row r="555" ht="22.5" customHeight="1">
      <c r="A555" s="37"/>
      <c r="B555" s="38" t="str">
        <f>'Master Schedule'!B555</f>
        <v/>
      </c>
      <c r="C555" s="39"/>
      <c r="D555" s="40" t="str">
        <f t="shared" si="1"/>
        <v>Saturday</v>
      </c>
      <c r="E555" s="41"/>
      <c r="F555" s="38"/>
      <c r="G555" s="38"/>
      <c r="H555" s="41"/>
      <c r="I555" s="38"/>
      <c r="J555" s="38"/>
      <c r="K555" s="35"/>
      <c r="L555" s="35"/>
      <c r="M555" s="35"/>
      <c r="N555" s="35"/>
      <c r="O555" s="62"/>
      <c r="P555" s="34" t="str">
        <f t="shared" si="3"/>
        <v/>
      </c>
    </row>
    <row r="556" ht="22.5" customHeight="1">
      <c r="A556" s="37"/>
      <c r="B556" s="38" t="str">
        <f>'Master Schedule'!B556</f>
        <v/>
      </c>
      <c r="C556" s="39"/>
      <c r="D556" s="40" t="str">
        <f t="shared" si="1"/>
        <v>Saturday</v>
      </c>
      <c r="E556" s="41"/>
      <c r="F556" s="38"/>
      <c r="G556" s="38"/>
      <c r="H556" s="41"/>
      <c r="I556" s="38"/>
      <c r="J556" s="38"/>
      <c r="K556" s="32"/>
      <c r="L556" s="32"/>
      <c r="M556" s="32"/>
      <c r="N556" s="32"/>
      <c r="O556" s="62"/>
      <c r="P556" s="34" t="str">
        <f t="shared" si="3"/>
        <v/>
      </c>
    </row>
    <row r="557" ht="22.5" customHeight="1">
      <c r="A557" s="37"/>
      <c r="B557" s="38" t="str">
        <f>'Master Schedule'!B557</f>
        <v/>
      </c>
      <c r="C557" s="39"/>
      <c r="D557" s="40" t="str">
        <f t="shared" si="1"/>
        <v>Saturday</v>
      </c>
      <c r="E557" s="41"/>
      <c r="F557" s="38"/>
      <c r="G557" s="38"/>
      <c r="H557" s="41"/>
      <c r="I557" s="38"/>
      <c r="J557" s="38"/>
      <c r="K557" s="35"/>
      <c r="L557" s="35"/>
      <c r="M557" s="35"/>
      <c r="N557" s="35"/>
      <c r="O557" s="62"/>
      <c r="P557" s="34" t="str">
        <f t="shared" si="3"/>
        <v/>
      </c>
    </row>
    <row r="558" ht="22.5" customHeight="1">
      <c r="A558" s="37"/>
      <c r="B558" s="38" t="str">
        <f>'Master Schedule'!B558</f>
        <v/>
      </c>
      <c r="C558" s="39"/>
      <c r="D558" s="40" t="str">
        <f t="shared" si="1"/>
        <v>Saturday</v>
      </c>
      <c r="E558" s="41"/>
      <c r="F558" s="38"/>
      <c r="G558" s="38"/>
      <c r="H558" s="41"/>
      <c r="I558" s="38"/>
      <c r="J558" s="38"/>
      <c r="K558" s="32"/>
      <c r="L558" s="32"/>
      <c r="M558" s="32"/>
      <c r="N558" s="32"/>
      <c r="O558" s="62"/>
      <c r="P558" s="34" t="str">
        <f t="shared" si="3"/>
        <v/>
      </c>
    </row>
    <row r="559" ht="22.5" customHeight="1">
      <c r="A559" s="37"/>
      <c r="B559" s="38" t="str">
        <f>'Master Schedule'!B559</f>
        <v/>
      </c>
      <c r="C559" s="39"/>
      <c r="D559" s="40" t="str">
        <f t="shared" si="1"/>
        <v>Saturday</v>
      </c>
      <c r="E559" s="41"/>
      <c r="F559" s="38"/>
      <c r="G559" s="38"/>
      <c r="H559" s="41"/>
      <c r="I559" s="38"/>
      <c r="J559" s="38"/>
      <c r="K559" s="35"/>
      <c r="L559" s="35"/>
      <c r="M559" s="35"/>
      <c r="N559" s="35"/>
      <c r="O559" s="62"/>
      <c r="P559" s="34" t="str">
        <f t="shared" si="3"/>
        <v/>
      </c>
    </row>
    <row r="560" ht="22.5" customHeight="1">
      <c r="A560" s="37"/>
      <c r="B560" s="38" t="str">
        <f>'Master Schedule'!B560</f>
        <v/>
      </c>
      <c r="C560" s="39"/>
      <c r="D560" s="40" t="str">
        <f t="shared" si="1"/>
        <v>Saturday</v>
      </c>
      <c r="E560" s="41"/>
      <c r="F560" s="38"/>
      <c r="G560" s="38"/>
      <c r="H560" s="41"/>
      <c r="I560" s="38"/>
      <c r="J560" s="38"/>
      <c r="K560" s="32"/>
      <c r="L560" s="32"/>
      <c r="M560" s="32"/>
      <c r="N560" s="32"/>
      <c r="O560" s="62"/>
      <c r="P560" s="34" t="str">
        <f t="shared" si="3"/>
        <v/>
      </c>
    </row>
    <row r="561" ht="22.5" customHeight="1">
      <c r="A561" s="37"/>
      <c r="B561" s="38" t="str">
        <f>'Master Schedule'!B561</f>
        <v/>
      </c>
      <c r="C561" s="39"/>
      <c r="D561" s="40" t="str">
        <f t="shared" si="1"/>
        <v>Saturday</v>
      </c>
      <c r="E561" s="41"/>
      <c r="F561" s="38"/>
      <c r="G561" s="38"/>
      <c r="H561" s="41"/>
      <c r="I561" s="38"/>
      <c r="J561" s="38"/>
      <c r="K561" s="35"/>
      <c r="L561" s="35"/>
      <c r="M561" s="35"/>
      <c r="N561" s="35"/>
      <c r="O561" s="62"/>
      <c r="P561" s="34" t="str">
        <f t="shared" si="3"/>
        <v/>
      </c>
    </row>
    <row r="562" ht="22.5" customHeight="1">
      <c r="A562" s="37"/>
      <c r="B562" s="38" t="str">
        <f>'Master Schedule'!B562</f>
        <v/>
      </c>
      <c r="C562" s="39"/>
      <c r="D562" s="40" t="str">
        <f t="shared" si="1"/>
        <v>Saturday</v>
      </c>
      <c r="E562" s="41"/>
      <c r="F562" s="38"/>
      <c r="G562" s="38"/>
      <c r="H562" s="41"/>
      <c r="I562" s="38"/>
      <c r="J562" s="38"/>
      <c r="K562" s="32"/>
      <c r="L562" s="32"/>
      <c r="M562" s="32"/>
      <c r="N562" s="32"/>
      <c r="O562" s="62"/>
      <c r="P562" s="34" t="str">
        <f t="shared" si="3"/>
        <v/>
      </c>
    </row>
    <row r="563" ht="22.5" customHeight="1">
      <c r="A563" s="37"/>
      <c r="B563" s="38" t="str">
        <f>'Master Schedule'!B563</f>
        <v/>
      </c>
      <c r="C563" s="39"/>
      <c r="D563" s="40" t="str">
        <f t="shared" si="1"/>
        <v>Saturday</v>
      </c>
      <c r="E563" s="41"/>
      <c r="F563" s="38"/>
      <c r="G563" s="38"/>
      <c r="H563" s="41"/>
      <c r="I563" s="38"/>
      <c r="J563" s="38"/>
      <c r="K563" s="35"/>
      <c r="L563" s="35"/>
      <c r="M563" s="35"/>
      <c r="N563" s="35"/>
      <c r="O563" s="62"/>
      <c r="P563" s="34" t="str">
        <f t="shared" si="3"/>
        <v/>
      </c>
    </row>
    <row r="564" ht="22.5" customHeight="1">
      <c r="A564" s="37"/>
      <c r="B564" s="38" t="str">
        <f>'Master Schedule'!B564</f>
        <v/>
      </c>
      <c r="C564" s="39"/>
      <c r="D564" s="40" t="str">
        <f t="shared" si="1"/>
        <v>Saturday</v>
      </c>
      <c r="E564" s="41"/>
      <c r="F564" s="38"/>
      <c r="G564" s="38"/>
      <c r="H564" s="41"/>
      <c r="I564" s="38"/>
      <c r="J564" s="38"/>
      <c r="K564" s="32"/>
      <c r="L564" s="32"/>
      <c r="M564" s="32"/>
      <c r="N564" s="32"/>
      <c r="O564" s="62"/>
      <c r="P564" s="34" t="str">
        <f t="shared" si="3"/>
        <v/>
      </c>
    </row>
    <row r="565" ht="22.5" customHeight="1">
      <c r="A565" s="37"/>
      <c r="B565" s="38" t="str">
        <f>'Master Schedule'!B565</f>
        <v/>
      </c>
      <c r="C565" s="39"/>
      <c r="D565" s="40" t="str">
        <f t="shared" si="1"/>
        <v>Saturday</v>
      </c>
      <c r="E565" s="41"/>
      <c r="F565" s="38"/>
      <c r="G565" s="38"/>
      <c r="H565" s="41"/>
      <c r="I565" s="38"/>
      <c r="J565" s="38"/>
      <c r="K565" s="35"/>
      <c r="L565" s="35"/>
      <c r="M565" s="35"/>
      <c r="N565" s="35"/>
      <c r="O565" s="62"/>
      <c r="P565" s="34" t="str">
        <f t="shared" si="3"/>
        <v/>
      </c>
    </row>
    <row r="566" ht="22.5" customHeight="1">
      <c r="A566" s="37"/>
      <c r="B566" s="38" t="str">
        <f>'Master Schedule'!B566</f>
        <v/>
      </c>
      <c r="C566" s="39"/>
      <c r="D566" s="40" t="str">
        <f t="shared" si="1"/>
        <v>Saturday</v>
      </c>
      <c r="E566" s="41"/>
      <c r="F566" s="38"/>
      <c r="G566" s="38"/>
      <c r="H566" s="41"/>
      <c r="I566" s="38"/>
      <c r="J566" s="38"/>
      <c r="K566" s="32"/>
      <c r="L566" s="32"/>
      <c r="M566" s="32"/>
      <c r="N566" s="32"/>
      <c r="O566" s="62"/>
      <c r="P566" s="34" t="str">
        <f t="shared" si="3"/>
        <v/>
      </c>
    </row>
    <row r="567" ht="22.5" customHeight="1">
      <c r="A567" s="37"/>
      <c r="B567" s="38" t="str">
        <f>'Master Schedule'!B567</f>
        <v/>
      </c>
      <c r="C567" s="39"/>
      <c r="D567" s="40" t="str">
        <f t="shared" si="1"/>
        <v>Saturday</v>
      </c>
      <c r="E567" s="41"/>
      <c r="F567" s="38"/>
      <c r="G567" s="38"/>
      <c r="H567" s="41"/>
      <c r="I567" s="38"/>
      <c r="J567" s="38"/>
      <c r="K567" s="35"/>
      <c r="L567" s="35"/>
      <c r="M567" s="35"/>
      <c r="N567" s="35"/>
      <c r="O567" s="62"/>
      <c r="P567" s="34" t="str">
        <f t="shared" si="3"/>
        <v/>
      </c>
    </row>
    <row r="568" ht="22.5" customHeight="1">
      <c r="A568" s="37"/>
      <c r="B568" s="38" t="str">
        <f>'Master Schedule'!B568</f>
        <v/>
      </c>
      <c r="C568" s="39"/>
      <c r="D568" s="40" t="str">
        <f t="shared" si="1"/>
        <v>Saturday</v>
      </c>
      <c r="E568" s="41"/>
      <c r="F568" s="38"/>
      <c r="G568" s="38"/>
      <c r="H568" s="41"/>
      <c r="I568" s="38"/>
      <c r="J568" s="38"/>
      <c r="K568" s="32"/>
      <c r="L568" s="32"/>
      <c r="M568" s="32"/>
      <c r="N568" s="32"/>
      <c r="O568" s="62"/>
      <c r="P568" s="34" t="str">
        <f t="shared" si="3"/>
        <v/>
      </c>
    </row>
    <row r="569" ht="22.5" customHeight="1">
      <c r="A569" s="37"/>
      <c r="B569" s="38" t="str">
        <f>'Master Schedule'!B569</f>
        <v/>
      </c>
      <c r="C569" s="39"/>
      <c r="D569" s="40" t="str">
        <f t="shared" si="1"/>
        <v>Saturday</v>
      </c>
      <c r="E569" s="41"/>
      <c r="F569" s="38"/>
      <c r="G569" s="38"/>
      <c r="H569" s="41"/>
      <c r="I569" s="38"/>
      <c r="J569" s="38"/>
      <c r="K569" s="35"/>
      <c r="L569" s="35"/>
      <c r="M569" s="35"/>
      <c r="N569" s="35"/>
      <c r="O569" s="62"/>
      <c r="P569" s="34" t="str">
        <f t="shared" si="3"/>
        <v/>
      </c>
    </row>
    <row r="570" ht="22.5" customHeight="1">
      <c r="A570" s="37"/>
      <c r="B570" s="38" t="str">
        <f>'Master Schedule'!B570</f>
        <v/>
      </c>
      <c r="C570" s="39"/>
      <c r="D570" s="40" t="str">
        <f t="shared" si="1"/>
        <v>Saturday</v>
      </c>
      <c r="E570" s="41"/>
      <c r="F570" s="38"/>
      <c r="G570" s="38"/>
      <c r="H570" s="41"/>
      <c r="I570" s="38"/>
      <c r="J570" s="38"/>
      <c r="K570" s="32"/>
      <c r="L570" s="32"/>
      <c r="M570" s="32"/>
      <c r="N570" s="32"/>
      <c r="O570" s="62"/>
      <c r="P570" s="34" t="str">
        <f t="shared" si="3"/>
        <v/>
      </c>
    </row>
    <row r="571" ht="22.5" customHeight="1">
      <c r="A571" s="37"/>
      <c r="B571" s="38" t="str">
        <f>'Master Schedule'!B571</f>
        <v/>
      </c>
      <c r="C571" s="39"/>
      <c r="D571" s="40" t="str">
        <f t="shared" si="1"/>
        <v>Saturday</v>
      </c>
      <c r="E571" s="41"/>
      <c r="F571" s="38"/>
      <c r="G571" s="38"/>
      <c r="H571" s="41"/>
      <c r="I571" s="38"/>
      <c r="J571" s="38"/>
      <c r="K571" s="35"/>
      <c r="L571" s="35"/>
      <c r="M571" s="35"/>
      <c r="N571" s="35"/>
      <c r="O571" s="62"/>
      <c r="P571" s="34" t="str">
        <f t="shared" si="3"/>
        <v/>
      </c>
    </row>
    <row r="572" ht="22.5" customHeight="1">
      <c r="A572" s="37"/>
      <c r="B572" s="38" t="str">
        <f>'Master Schedule'!B572</f>
        <v/>
      </c>
      <c r="C572" s="39"/>
      <c r="D572" s="40" t="str">
        <f t="shared" si="1"/>
        <v>Saturday</v>
      </c>
      <c r="E572" s="41"/>
      <c r="F572" s="38"/>
      <c r="G572" s="38"/>
      <c r="H572" s="41"/>
      <c r="I572" s="38"/>
      <c r="J572" s="38"/>
      <c r="K572" s="32"/>
      <c r="L572" s="32"/>
      <c r="M572" s="32"/>
      <c r="N572" s="32"/>
      <c r="O572" s="62"/>
      <c r="P572" s="34" t="str">
        <f t="shared" si="3"/>
        <v/>
      </c>
    </row>
    <row r="573" ht="22.5" customHeight="1">
      <c r="A573" s="37"/>
      <c r="B573" s="38" t="str">
        <f>'Master Schedule'!B573</f>
        <v/>
      </c>
      <c r="C573" s="39"/>
      <c r="D573" s="40" t="str">
        <f t="shared" si="1"/>
        <v>Saturday</v>
      </c>
      <c r="E573" s="41"/>
      <c r="F573" s="38"/>
      <c r="G573" s="38"/>
      <c r="H573" s="41"/>
      <c r="I573" s="38"/>
      <c r="J573" s="38"/>
      <c r="K573" s="35"/>
      <c r="L573" s="35"/>
      <c r="M573" s="35"/>
      <c r="N573" s="35"/>
      <c r="O573" s="62"/>
      <c r="P573" s="34" t="str">
        <f t="shared" si="3"/>
        <v/>
      </c>
    </row>
    <row r="574" ht="22.5" customHeight="1">
      <c r="A574" s="37"/>
      <c r="B574" s="38" t="str">
        <f>'Master Schedule'!B574</f>
        <v/>
      </c>
      <c r="C574" s="39"/>
      <c r="D574" s="40" t="str">
        <f t="shared" si="1"/>
        <v>Saturday</v>
      </c>
      <c r="E574" s="41"/>
      <c r="F574" s="38"/>
      <c r="G574" s="38"/>
      <c r="H574" s="41"/>
      <c r="I574" s="38"/>
      <c r="J574" s="38"/>
      <c r="K574" s="32"/>
      <c r="L574" s="32"/>
      <c r="M574" s="32"/>
      <c r="N574" s="32"/>
      <c r="O574" s="62"/>
      <c r="P574" s="34" t="str">
        <f t="shared" si="3"/>
        <v/>
      </c>
    </row>
    <row r="575" ht="22.5" customHeight="1">
      <c r="A575" s="37"/>
      <c r="B575" s="38" t="str">
        <f>'Master Schedule'!B575</f>
        <v/>
      </c>
      <c r="C575" s="39"/>
      <c r="D575" s="40" t="str">
        <f t="shared" si="1"/>
        <v>Saturday</v>
      </c>
      <c r="E575" s="41"/>
      <c r="F575" s="38"/>
      <c r="G575" s="38"/>
      <c r="H575" s="41"/>
      <c r="I575" s="38"/>
      <c r="J575" s="38"/>
      <c r="K575" s="35"/>
      <c r="L575" s="35"/>
      <c r="M575" s="35"/>
      <c r="N575" s="35"/>
      <c r="O575" s="62"/>
      <c r="P575" s="34" t="str">
        <f t="shared" si="3"/>
        <v/>
      </c>
    </row>
    <row r="576" ht="22.5" customHeight="1">
      <c r="A576" s="37"/>
      <c r="B576" s="38" t="str">
        <f>'Master Schedule'!B576</f>
        <v/>
      </c>
      <c r="C576" s="39"/>
      <c r="D576" s="40" t="str">
        <f t="shared" si="1"/>
        <v>Saturday</v>
      </c>
      <c r="E576" s="41"/>
      <c r="F576" s="38"/>
      <c r="G576" s="38"/>
      <c r="H576" s="41"/>
      <c r="I576" s="38"/>
      <c r="J576" s="38"/>
      <c r="K576" s="32"/>
      <c r="L576" s="32"/>
      <c r="M576" s="32"/>
      <c r="N576" s="32"/>
      <c r="O576" s="62"/>
      <c r="P576" s="34" t="str">
        <f t="shared" si="3"/>
        <v/>
      </c>
    </row>
    <row r="577" ht="22.5" customHeight="1">
      <c r="A577" s="37"/>
      <c r="B577" s="38" t="str">
        <f>'Master Schedule'!B577</f>
        <v/>
      </c>
      <c r="C577" s="39"/>
      <c r="D577" s="40" t="str">
        <f t="shared" si="1"/>
        <v>Saturday</v>
      </c>
      <c r="E577" s="41"/>
      <c r="F577" s="38"/>
      <c r="G577" s="38"/>
      <c r="H577" s="41"/>
      <c r="I577" s="38"/>
      <c r="J577" s="38"/>
      <c r="K577" s="35"/>
      <c r="L577" s="35"/>
      <c r="M577" s="35"/>
      <c r="N577" s="35"/>
      <c r="O577" s="62"/>
      <c r="P577" s="34" t="str">
        <f t="shared" si="3"/>
        <v/>
      </c>
    </row>
    <row r="578" ht="22.5" customHeight="1">
      <c r="A578" s="37"/>
      <c r="B578" s="38" t="str">
        <f>'Master Schedule'!B578</f>
        <v/>
      </c>
      <c r="C578" s="39"/>
      <c r="D578" s="40" t="str">
        <f t="shared" si="1"/>
        <v>Saturday</v>
      </c>
      <c r="E578" s="41"/>
      <c r="F578" s="38"/>
      <c r="G578" s="38"/>
      <c r="H578" s="41"/>
      <c r="I578" s="38"/>
      <c r="J578" s="38"/>
      <c r="K578" s="32"/>
      <c r="L578" s="32"/>
      <c r="M578" s="32"/>
      <c r="N578" s="32"/>
      <c r="O578" s="62"/>
      <c r="P578" s="34" t="str">
        <f t="shared" si="3"/>
        <v/>
      </c>
    </row>
    <row r="579" ht="22.5" customHeight="1">
      <c r="A579" s="37"/>
      <c r="B579" s="38" t="str">
        <f>'Master Schedule'!B579</f>
        <v/>
      </c>
      <c r="C579" s="39"/>
      <c r="D579" s="40" t="str">
        <f t="shared" si="1"/>
        <v>Saturday</v>
      </c>
      <c r="E579" s="41"/>
      <c r="F579" s="38"/>
      <c r="G579" s="38"/>
      <c r="H579" s="41"/>
      <c r="I579" s="38"/>
      <c r="J579" s="38"/>
      <c r="K579" s="35"/>
      <c r="L579" s="35"/>
      <c r="M579" s="35"/>
      <c r="N579" s="35"/>
      <c r="O579" s="62"/>
      <c r="P579" s="34" t="str">
        <f t="shared" si="3"/>
        <v/>
      </c>
    </row>
    <row r="580" ht="22.5" customHeight="1">
      <c r="A580" s="37"/>
      <c r="B580" s="38" t="str">
        <f>'Master Schedule'!B580</f>
        <v/>
      </c>
      <c r="C580" s="39"/>
      <c r="D580" s="40" t="str">
        <f t="shared" si="1"/>
        <v>Saturday</v>
      </c>
      <c r="E580" s="41"/>
      <c r="F580" s="38"/>
      <c r="G580" s="38"/>
      <c r="H580" s="41"/>
      <c r="I580" s="38"/>
      <c r="J580" s="38"/>
      <c r="K580" s="32"/>
      <c r="L580" s="32"/>
      <c r="M580" s="32"/>
      <c r="N580" s="32"/>
      <c r="O580" s="62"/>
      <c r="P580" s="34" t="str">
        <f t="shared" si="3"/>
        <v/>
      </c>
    </row>
    <row r="581" ht="22.5" customHeight="1">
      <c r="A581" s="37"/>
      <c r="B581" s="38" t="str">
        <f>'Master Schedule'!B581</f>
        <v/>
      </c>
      <c r="C581" s="39"/>
      <c r="D581" s="40" t="str">
        <f t="shared" si="1"/>
        <v>Saturday</v>
      </c>
      <c r="E581" s="41"/>
      <c r="F581" s="38"/>
      <c r="G581" s="38"/>
      <c r="H581" s="41"/>
      <c r="I581" s="38"/>
      <c r="J581" s="38"/>
      <c r="K581" s="35"/>
      <c r="L581" s="35"/>
      <c r="M581" s="35"/>
      <c r="N581" s="35"/>
      <c r="O581" s="62"/>
      <c r="P581" s="34" t="str">
        <f t="shared" si="3"/>
        <v/>
      </c>
    </row>
    <row r="582" ht="22.5" customHeight="1">
      <c r="A582" s="37"/>
      <c r="B582" s="38" t="str">
        <f>'Master Schedule'!B582</f>
        <v/>
      </c>
      <c r="C582" s="39"/>
      <c r="D582" s="40" t="str">
        <f t="shared" si="1"/>
        <v>Saturday</v>
      </c>
      <c r="E582" s="41"/>
      <c r="F582" s="38"/>
      <c r="G582" s="38"/>
      <c r="H582" s="41"/>
      <c r="I582" s="38"/>
      <c r="J582" s="38"/>
      <c r="K582" s="32"/>
      <c r="L582" s="32"/>
      <c r="M582" s="32"/>
      <c r="N582" s="32"/>
      <c r="O582" s="62"/>
      <c r="P582" s="34" t="str">
        <f t="shared" si="3"/>
        <v/>
      </c>
    </row>
    <row r="583" ht="22.5" customHeight="1">
      <c r="A583" s="37"/>
      <c r="B583" s="38" t="str">
        <f>'Master Schedule'!B583</f>
        <v/>
      </c>
      <c r="C583" s="39"/>
      <c r="D583" s="40" t="str">
        <f t="shared" si="1"/>
        <v>Saturday</v>
      </c>
      <c r="E583" s="41"/>
      <c r="F583" s="38"/>
      <c r="G583" s="38"/>
      <c r="H583" s="41"/>
      <c r="I583" s="38"/>
      <c r="J583" s="38"/>
      <c r="K583" s="35"/>
      <c r="L583" s="35"/>
      <c r="M583" s="35"/>
      <c r="N583" s="35"/>
      <c r="O583" s="62"/>
      <c r="P583" s="34" t="str">
        <f t="shared" si="3"/>
        <v/>
      </c>
    </row>
    <row r="584" ht="22.5" customHeight="1">
      <c r="A584" s="37"/>
      <c r="B584" s="38" t="str">
        <f>'Master Schedule'!B584</f>
        <v/>
      </c>
      <c r="C584" s="39"/>
      <c r="D584" s="40" t="str">
        <f t="shared" si="1"/>
        <v>Saturday</v>
      </c>
      <c r="E584" s="41"/>
      <c r="F584" s="38"/>
      <c r="G584" s="38"/>
      <c r="H584" s="41"/>
      <c r="I584" s="38"/>
      <c r="J584" s="38"/>
      <c r="K584" s="32"/>
      <c r="L584" s="32"/>
      <c r="M584" s="32"/>
      <c r="N584" s="32"/>
      <c r="O584" s="62"/>
      <c r="P584" s="34" t="str">
        <f t="shared" si="3"/>
        <v/>
      </c>
    </row>
    <row r="585" ht="22.5" customHeight="1">
      <c r="A585" s="37"/>
      <c r="B585" s="38" t="str">
        <f>'Master Schedule'!B585</f>
        <v/>
      </c>
      <c r="C585" s="39"/>
      <c r="D585" s="40" t="str">
        <f t="shared" si="1"/>
        <v>Saturday</v>
      </c>
      <c r="E585" s="41"/>
      <c r="F585" s="38"/>
      <c r="G585" s="38"/>
      <c r="H585" s="41"/>
      <c r="I585" s="38"/>
      <c r="J585" s="38"/>
      <c r="K585" s="35"/>
      <c r="L585" s="35"/>
      <c r="M585" s="35"/>
      <c r="N585" s="35"/>
      <c r="O585" s="62"/>
      <c r="P585" s="34" t="str">
        <f t="shared" si="3"/>
        <v/>
      </c>
    </row>
    <row r="586" ht="22.5" customHeight="1">
      <c r="A586" s="37"/>
      <c r="B586" s="38" t="str">
        <f>'Master Schedule'!B586</f>
        <v/>
      </c>
      <c r="C586" s="39"/>
      <c r="D586" s="40" t="str">
        <f t="shared" si="1"/>
        <v>Saturday</v>
      </c>
      <c r="E586" s="41"/>
      <c r="F586" s="38"/>
      <c r="G586" s="38"/>
      <c r="H586" s="41"/>
      <c r="I586" s="38"/>
      <c r="J586" s="38"/>
      <c r="K586" s="32"/>
      <c r="L586" s="32"/>
      <c r="M586" s="32"/>
      <c r="N586" s="32"/>
      <c r="O586" s="62"/>
      <c r="P586" s="34" t="str">
        <f t="shared" si="3"/>
        <v/>
      </c>
    </row>
    <row r="587" ht="22.5" customHeight="1">
      <c r="A587" s="37"/>
      <c r="B587" s="38" t="str">
        <f>'Master Schedule'!B587</f>
        <v/>
      </c>
      <c r="C587" s="39"/>
      <c r="D587" s="40" t="str">
        <f t="shared" si="1"/>
        <v>Saturday</v>
      </c>
      <c r="E587" s="41"/>
      <c r="F587" s="38"/>
      <c r="G587" s="38"/>
      <c r="H587" s="41"/>
      <c r="I587" s="38"/>
      <c r="J587" s="38"/>
      <c r="K587" s="35"/>
      <c r="L587" s="35"/>
      <c r="M587" s="35"/>
      <c r="N587" s="35"/>
      <c r="O587" s="62"/>
      <c r="P587" s="34" t="str">
        <f t="shared" si="3"/>
        <v/>
      </c>
    </row>
    <row r="588" ht="22.5" customHeight="1">
      <c r="A588" s="37"/>
      <c r="B588" s="38" t="str">
        <f>'Master Schedule'!B588</f>
        <v/>
      </c>
      <c r="C588" s="39"/>
      <c r="D588" s="40" t="str">
        <f t="shared" si="1"/>
        <v>Saturday</v>
      </c>
      <c r="E588" s="41"/>
      <c r="F588" s="38"/>
      <c r="G588" s="38"/>
      <c r="H588" s="41"/>
      <c r="I588" s="38"/>
      <c r="J588" s="38"/>
      <c r="K588" s="32"/>
      <c r="L588" s="32"/>
      <c r="M588" s="32"/>
      <c r="N588" s="32"/>
      <c r="O588" s="62"/>
      <c r="P588" s="34" t="str">
        <f t="shared" si="3"/>
        <v/>
      </c>
    </row>
    <row r="589" ht="22.5" customHeight="1">
      <c r="A589" s="37"/>
      <c r="B589" s="38" t="str">
        <f>'Master Schedule'!B589</f>
        <v/>
      </c>
      <c r="C589" s="39"/>
      <c r="D589" s="40" t="str">
        <f t="shared" si="1"/>
        <v>Saturday</v>
      </c>
      <c r="E589" s="41"/>
      <c r="F589" s="38"/>
      <c r="G589" s="38"/>
      <c r="H589" s="41"/>
      <c r="I589" s="38"/>
      <c r="J589" s="38"/>
      <c r="K589" s="35"/>
      <c r="L589" s="35"/>
      <c r="M589" s="35"/>
      <c r="N589" s="35"/>
      <c r="O589" s="62"/>
      <c r="P589" s="34" t="str">
        <f t="shared" si="3"/>
        <v/>
      </c>
    </row>
    <row r="590" ht="22.5" customHeight="1">
      <c r="A590" s="37"/>
      <c r="B590" s="38" t="str">
        <f>'Master Schedule'!B590</f>
        <v/>
      </c>
      <c r="C590" s="39"/>
      <c r="D590" s="40" t="str">
        <f t="shared" si="1"/>
        <v>Saturday</v>
      </c>
      <c r="E590" s="41"/>
      <c r="F590" s="38"/>
      <c r="G590" s="38"/>
      <c r="H590" s="41"/>
      <c r="I590" s="38"/>
      <c r="J590" s="38"/>
      <c r="K590" s="32"/>
      <c r="L590" s="32"/>
      <c r="M590" s="32"/>
      <c r="N590" s="32"/>
      <c r="O590" s="62"/>
      <c r="P590" s="34" t="str">
        <f t="shared" si="3"/>
        <v/>
      </c>
    </row>
    <row r="591" ht="22.5" customHeight="1">
      <c r="A591" s="37"/>
      <c r="B591" s="38" t="str">
        <f>'Master Schedule'!B591</f>
        <v/>
      </c>
      <c r="C591" s="39"/>
      <c r="D591" s="40" t="str">
        <f t="shared" si="1"/>
        <v>Saturday</v>
      </c>
      <c r="E591" s="41"/>
      <c r="F591" s="38"/>
      <c r="G591" s="38"/>
      <c r="H591" s="41"/>
      <c r="I591" s="38"/>
      <c r="J591" s="38"/>
      <c r="K591" s="35"/>
      <c r="L591" s="35"/>
      <c r="M591" s="35"/>
      <c r="N591" s="35"/>
      <c r="O591" s="62"/>
      <c r="P591" s="34" t="str">
        <f t="shared" si="3"/>
        <v/>
      </c>
    </row>
    <row r="592" ht="22.5" customHeight="1">
      <c r="A592" s="37"/>
      <c r="B592" s="38" t="str">
        <f>'Master Schedule'!B592</f>
        <v/>
      </c>
      <c r="C592" s="39"/>
      <c r="D592" s="40" t="str">
        <f t="shared" si="1"/>
        <v>Saturday</v>
      </c>
      <c r="E592" s="41"/>
      <c r="F592" s="38"/>
      <c r="G592" s="38"/>
      <c r="H592" s="41"/>
      <c r="I592" s="38"/>
      <c r="J592" s="38"/>
      <c r="K592" s="32"/>
      <c r="L592" s="32"/>
      <c r="M592" s="32"/>
      <c r="N592" s="32"/>
      <c r="O592" s="62"/>
      <c r="P592" s="34" t="str">
        <f t="shared" si="3"/>
        <v/>
      </c>
    </row>
    <row r="593" ht="22.5" customHeight="1">
      <c r="A593" s="37"/>
      <c r="B593" s="38" t="str">
        <f>'Master Schedule'!B593</f>
        <v/>
      </c>
      <c r="C593" s="39"/>
      <c r="D593" s="40" t="str">
        <f t="shared" si="1"/>
        <v>Saturday</v>
      </c>
      <c r="E593" s="41"/>
      <c r="F593" s="38"/>
      <c r="G593" s="38"/>
      <c r="H593" s="41"/>
      <c r="I593" s="38"/>
      <c r="J593" s="38"/>
      <c r="K593" s="35"/>
      <c r="L593" s="35"/>
      <c r="M593" s="35"/>
      <c r="N593" s="35"/>
      <c r="O593" s="62"/>
      <c r="P593" s="34" t="str">
        <f t="shared" si="3"/>
        <v/>
      </c>
    </row>
    <row r="594" ht="22.5" customHeight="1">
      <c r="A594" s="37"/>
      <c r="B594" s="38" t="str">
        <f>'Master Schedule'!B594</f>
        <v/>
      </c>
      <c r="C594" s="39"/>
      <c r="D594" s="40" t="str">
        <f t="shared" si="1"/>
        <v>Saturday</v>
      </c>
      <c r="E594" s="41"/>
      <c r="F594" s="38"/>
      <c r="G594" s="38"/>
      <c r="H594" s="41"/>
      <c r="I594" s="38"/>
      <c r="J594" s="38"/>
      <c r="K594" s="32"/>
      <c r="L594" s="32"/>
      <c r="M594" s="32"/>
      <c r="N594" s="32"/>
      <c r="O594" s="62"/>
      <c r="P594" s="34" t="str">
        <f t="shared" si="3"/>
        <v/>
      </c>
    </row>
    <row r="595" ht="22.5" customHeight="1">
      <c r="A595" s="37"/>
      <c r="B595" s="38" t="str">
        <f>'Master Schedule'!B595</f>
        <v/>
      </c>
      <c r="C595" s="39"/>
      <c r="D595" s="40" t="str">
        <f t="shared" si="1"/>
        <v>Saturday</v>
      </c>
      <c r="E595" s="41"/>
      <c r="F595" s="38"/>
      <c r="G595" s="38"/>
      <c r="H595" s="41"/>
      <c r="I595" s="38"/>
      <c r="J595" s="38"/>
      <c r="K595" s="35"/>
      <c r="L595" s="35"/>
      <c r="M595" s="35"/>
      <c r="N595" s="35"/>
      <c r="O595" s="62"/>
      <c r="P595" s="34" t="str">
        <f t="shared" si="3"/>
        <v/>
      </c>
    </row>
    <row r="596" ht="22.5" customHeight="1">
      <c r="A596" s="37"/>
      <c r="B596" s="38" t="str">
        <f>'Master Schedule'!B596</f>
        <v/>
      </c>
      <c r="C596" s="39"/>
      <c r="D596" s="40" t="str">
        <f t="shared" si="1"/>
        <v>Saturday</v>
      </c>
      <c r="E596" s="41"/>
      <c r="F596" s="38"/>
      <c r="G596" s="38"/>
      <c r="H596" s="41"/>
      <c r="I596" s="38"/>
      <c r="J596" s="38"/>
      <c r="K596" s="32"/>
      <c r="L596" s="32"/>
      <c r="M596" s="32"/>
      <c r="N596" s="32"/>
      <c r="O596" s="62"/>
      <c r="P596" s="34" t="str">
        <f t="shared" si="3"/>
        <v/>
      </c>
    </row>
    <row r="597" ht="22.5" customHeight="1">
      <c r="A597" s="37"/>
      <c r="B597" s="38" t="str">
        <f>'Master Schedule'!B597</f>
        <v/>
      </c>
      <c r="C597" s="39"/>
      <c r="D597" s="40" t="str">
        <f t="shared" si="1"/>
        <v>Saturday</v>
      </c>
      <c r="E597" s="41"/>
      <c r="F597" s="38"/>
      <c r="G597" s="38"/>
      <c r="H597" s="41"/>
      <c r="I597" s="38"/>
      <c r="J597" s="38"/>
      <c r="K597" s="35"/>
      <c r="L597" s="35"/>
      <c r="M597" s="35"/>
      <c r="N597" s="35"/>
      <c r="O597" s="62"/>
      <c r="P597" s="34" t="str">
        <f t="shared" si="3"/>
        <v/>
      </c>
    </row>
    <row r="598" ht="22.5" customHeight="1">
      <c r="A598" s="37"/>
      <c r="B598" s="38" t="str">
        <f>'Master Schedule'!B598</f>
        <v/>
      </c>
      <c r="C598" s="39"/>
      <c r="D598" s="40" t="str">
        <f t="shared" si="1"/>
        <v>Saturday</v>
      </c>
      <c r="E598" s="41"/>
      <c r="F598" s="38"/>
      <c r="G598" s="38"/>
      <c r="H598" s="41"/>
      <c r="I598" s="38"/>
      <c r="J598" s="38"/>
      <c r="K598" s="32"/>
      <c r="L598" s="32"/>
      <c r="M598" s="32"/>
      <c r="N598" s="32"/>
      <c r="O598" s="62"/>
      <c r="P598" s="34" t="str">
        <f t="shared" si="3"/>
        <v/>
      </c>
    </row>
    <row r="599" ht="22.5" customHeight="1">
      <c r="A599" s="37"/>
      <c r="B599" s="38" t="str">
        <f>'Master Schedule'!B599</f>
        <v/>
      </c>
      <c r="C599" s="39"/>
      <c r="D599" s="40" t="str">
        <f t="shared" si="1"/>
        <v>Saturday</v>
      </c>
      <c r="E599" s="41"/>
      <c r="F599" s="38"/>
      <c r="G599" s="38"/>
      <c r="H599" s="41"/>
      <c r="I599" s="38"/>
      <c r="J599" s="38"/>
      <c r="K599" s="35"/>
      <c r="L599" s="35"/>
      <c r="M599" s="35"/>
      <c r="N599" s="35"/>
      <c r="O599" s="62"/>
      <c r="P599" s="34" t="str">
        <f t="shared" si="3"/>
        <v/>
      </c>
    </row>
    <row r="600" ht="22.5" customHeight="1">
      <c r="A600" s="37"/>
      <c r="B600" s="38" t="str">
        <f>'Master Schedule'!B600</f>
        <v/>
      </c>
      <c r="C600" s="39"/>
      <c r="D600" s="40" t="str">
        <f t="shared" si="1"/>
        <v>Saturday</v>
      </c>
      <c r="E600" s="41"/>
      <c r="F600" s="38"/>
      <c r="G600" s="38"/>
      <c r="H600" s="41"/>
      <c r="I600" s="38"/>
      <c r="J600" s="38"/>
      <c r="K600" s="32"/>
      <c r="L600" s="32"/>
      <c r="M600" s="32"/>
      <c r="N600" s="32"/>
      <c r="O600" s="62"/>
      <c r="P600" s="34" t="str">
        <f t="shared" si="3"/>
        <v/>
      </c>
    </row>
    <row r="601" ht="22.5" customHeight="1">
      <c r="A601" s="37"/>
      <c r="B601" s="38" t="str">
        <f>'Master Schedule'!B601</f>
        <v/>
      </c>
      <c r="C601" s="39"/>
      <c r="D601" s="40" t="str">
        <f t="shared" si="1"/>
        <v>Saturday</v>
      </c>
      <c r="E601" s="41"/>
      <c r="F601" s="38"/>
      <c r="G601" s="38"/>
      <c r="H601" s="41"/>
      <c r="I601" s="38"/>
      <c r="J601" s="38"/>
      <c r="K601" s="35"/>
      <c r="L601" s="35"/>
      <c r="M601" s="35"/>
      <c r="N601" s="35"/>
      <c r="O601" s="62"/>
      <c r="P601" s="34" t="str">
        <f t="shared" si="3"/>
        <v/>
      </c>
    </row>
    <row r="602" ht="22.5" customHeight="1">
      <c r="A602" s="37"/>
      <c r="B602" s="38" t="str">
        <f>'Master Schedule'!B602</f>
        <v/>
      </c>
      <c r="C602" s="39"/>
      <c r="D602" s="40" t="str">
        <f t="shared" si="1"/>
        <v>Saturday</v>
      </c>
      <c r="E602" s="41"/>
      <c r="F602" s="38"/>
      <c r="G602" s="38"/>
      <c r="H602" s="41"/>
      <c r="I602" s="38"/>
      <c r="J602" s="38"/>
      <c r="K602" s="32"/>
      <c r="L602" s="32"/>
      <c r="M602" s="32"/>
      <c r="N602" s="32"/>
      <c r="O602" s="62"/>
      <c r="P602" s="34" t="str">
        <f t="shared" si="3"/>
        <v/>
      </c>
    </row>
    <row r="603" ht="22.5" customHeight="1">
      <c r="A603" s="37"/>
      <c r="B603" s="38" t="str">
        <f>'Master Schedule'!B603</f>
        <v/>
      </c>
      <c r="C603" s="39"/>
      <c r="D603" s="40" t="str">
        <f t="shared" si="1"/>
        <v>Saturday</v>
      </c>
      <c r="E603" s="41"/>
      <c r="F603" s="38"/>
      <c r="G603" s="38"/>
      <c r="H603" s="41"/>
      <c r="I603" s="38"/>
      <c r="J603" s="38"/>
      <c r="K603" s="35"/>
      <c r="L603" s="35"/>
      <c r="M603" s="35"/>
      <c r="N603" s="35"/>
      <c r="O603" s="62"/>
      <c r="P603" s="34" t="str">
        <f t="shared" si="3"/>
        <v/>
      </c>
    </row>
    <row r="604" ht="22.5" customHeight="1">
      <c r="A604" s="37"/>
      <c r="B604" s="38" t="str">
        <f>'Master Schedule'!B604</f>
        <v/>
      </c>
      <c r="C604" s="39"/>
      <c r="D604" s="40" t="str">
        <f t="shared" si="1"/>
        <v>Saturday</v>
      </c>
      <c r="E604" s="41"/>
      <c r="F604" s="38"/>
      <c r="G604" s="38"/>
      <c r="H604" s="41"/>
      <c r="I604" s="38"/>
      <c r="J604" s="38"/>
      <c r="K604" s="32"/>
      <c r="L604" s="32"/>
      <c r="M604" s="32"/>
      <c r="N604" s="32"/>
      <c r="O604" s="62"/>
      <c r="P604" s="34" t="str">
        <f t="shared" si="3"/>
        <v/>
      </c>
    </row>
    <row r="605" ht="22.5" customHeight="1">
      <c r="A605" s="37"/>
      <c r="B605" s="38" t="str">
        <f>'Master Schedule'!B605</f>
        <v/>
      </c>
      <c r="C605" s="39"/>
      <c r="D605" s="40" t="str">
        <f t="shared" si="1"/>
        <v>Saturday</v>
      </c>
      <c r="E605" s="41"/>
      <c r="F605" s="38"/>
      <c r="G605" s="38"/>
      <c r="H605" s="41"/>
      <c r="I605" s="38"/>
      <c r="J605" s="38"/>
      <c r="K605" s="35"/>
      <c r="L605" s="35"/>
      <c r="M605" s="35"/>
      <c r="N605" s="35"/>
      <c r="O605" s="62"/>
      <c r="P605" s="34" t="str">
        <f t="shared" si="3"/>
        <v/>
      </c>
    </row>
    <row r="606" ht="22.5" customHeight="1">
      <c r="A606" s="37"/>
      <c r="B606" s="38" t="str">
        <f>'Master Schedule'!B606</f>
        <v/>
      </c>
      <c r="C606" s="39"/>
      <c r="D606" s="40" t="str">
        <f t="shared" si="1"/>
        <v>Saturday</v>
      </c>
      <c r="E606" s="41"/>
      <c r="F606" s="38"/>
      <c r="G606" s="38"/>
      <c r="H606" s="41"/>
      <c r="I606" s="38"/>
      <c r="J606" s="38"/>
      <c r="K606" s="32"/>
      <c r="L606" s="32"/>
      <c r="M606" s="32"/>
      <c r="N606" s="32"/>
      <c r="O606" s="62"/>
      <c r="P606" s="34" t="str">
        <f t="shared" si="3"/>
        <v/>
      </c>
    </row>
    <row r="607" ht="22.5" customHeight="1">
      <c r="A607" s="37"/>
      <c r="B607" s="38" t="str">
        <f>'Master Schedule'!B607</f>
        <v/>
      </c>
      <c r="C607" s="39"/>
      <c r="D607" s="40" t="str">
        <f t="shared" si="1"/>
        <v>Saturday</v>
      </c>
      <c r="E607" s="41"/>
      <c r="F607" s="38"/>
      <c r="G607" s="38"/>
      <c r="H607" s="41"/>
      <c r="I607" s="38"/>
      <c r="J607" s="38"/>
      <c r="K607" s="35"/>
      <c r="L607" s="35"/>
      <c r="M607" s="35"/>
      <c r="N607" s="35"/>
      <c r="O607" s="62"/>
      <c r="P607" s="34" t="str">
        <f t="shared" si="3"/>
        <v/>
      </c>
    </row>
    <row r="608" ht="22.5" customHeight="1">
      <c r="A608" s="37"/>
      <c r="B608" s="38" t="str">
        <f>'Master Schedule'!B608</f>
        <v/>
      </c>
      <c r="C608" s="39"/>
      <c r="D608" s="40" t="str">
        <f t="shared" si="1"/>
        <v>Saturday</v>
      </c>
      <c r="E608" s="41"/>
      <c r="F608" s="38"/>
      <c r="G608" s="38"/>
      <c r="H608" s="41"/>
      <c r="I608" s="38"/>
      <c r="J608" s="38"/>
      <c r="K608" s="32"/>
      <c r="L608" s="32"/>
      <c r="M608" s="32"/>
      <c r="N608" s="32"/>
      <c r="O608" s="62"/>
      <c r="P608" s="34" t="str">
        <f t="shared" si="3"/>
        <v/>
      </c>
    </row>
    <row r="609" ht="22.5" customHeight="1">
      <c r="A609" s="37"/>
      <c r="B609" s="38" t="str">
        <f>'Master Schedule'!B609</f>
        <v/>
      </c>
      <c r="C609" s="39"/>
      <c r="D609" s="40" t="str">
        <f t="shared" si="1"/>
        <v>Saturday</v>
      </c>
      <c r="E609" s="41"/>
      <c r="F609" s="38"/>
      <c r="G609" s="38"/>
      <c r="H609" s="41"/>
      <c r="I609" s="38"/>
      <c r="J609" s="38"/>
      <c r="K609" s="35"/>
      <c r="L609" s="35"/>
      <c r="M609" s="35"/>
      <c r="N609" s="35"/>
      <c r="O609" s="62"/>
      <c r="P609" s="34" t="str">
        <f t="shared" si="3"/>
        <v/>
      </c>
    </row>
    <row r="610" ht="22.5" customHeight="1">
      <c r="A610" s="37"/>
      <c r="B610" s="38" t="str">
        <f>'Master Schedule'!B610</f>
        <v/>
      </c>
      <c r="C610" s="39"/>
      <c r="D610" s="40" t="str">
        <f t="shared" si="1"/>
        <v>Saturday</v>
      </c>
      <c r="E610" s="41"/>
      <c r="F610" s="38"/>
      <c r="G610" s="38"/>
      <c r="H610" s="41"/>
      <c r="I610" s="38"/>
      <c r="J610" s="38"/>
      <c r="K610" s="32"/>
      <c r="L610" s="32"/>
      <c r="M610" s="32"/>
      <c r="N610" s="32"/>
      <c r="O610" s="62"/>
      <c r="P610" s="34" t="str">
        <f t="shared" si="3"/>
        <v/>
      </c>
    </row>
    <row r="611" ht="22.5" customHeight="1">
      <c r="A611" s="37"/>
      <c r="B611" s="38" t="str">
        <f>'Master Schedule'!B611</f>
        <v/>
      </c>
      <c r="C611" s="39"/>
      <c r="D611" s="40" t="str">
        <f t="shared" si="1"/>
        <v>Saturday</v>
      </c>
      <c r="E611" s="41"/>
      <c r="F611" s="38"/>
      <c r="G611" s="38"/>
      <c r="H611" s="41"/>
      <c r="I611" s="38"/>
      <c r="J611" s="38"/>
      <c r="K611" s="42" t="s">
        <v>12</v>
      </c>
      <c r="L611" s="42" t="s">
        <v>13</v>
      </c>
      <c r="M611" s="23" t="s">
        <v>14</v>
      </c>
      <c r="N611" s="47" t="s">
        <v>15</v>
      </c>
      <c r="O611" s="58" t="s">
        <v>17</v>
      </c>
      <c r="P611" s="25" t="s">
        <v>9</v>
      </c>
    </row>
    <row r="612" ht="22.5" customHeight="1">
      <c r="A612" s="37"/>
      <c r="B612" s="38" t="str">
        <f>'Master Schedule'!B612</f>
        <v/>
      </c>
      <c r="C612" s="39"/>
      <c r="D612" s="40" t="str">
        <f t="shared" si="1"/>
        <v>Saturday</v>
      </c>
      <c r="E612" s="41"/>
      <c r="F612" s="38"/>
      <c r="G612" s="38"/>
      <c r="H612" s="41"/>
      <c r="I612" s="38"/>
      <c r="J612" s="38"/>
      <c r="K612" s="53" t="s">
        <v>16</v>
      </c>
      <c r="L612" s="53" t="s">
        <v>16</v>
      </c>
      <c r="M612" s="53" t="s">
        <v>16</v>
      </c>
      <c r="N612" s="53" t="s">
        <v>49</v>
      </c>
      <c r="O612" s="60" t="s">
        <v>16</v>
      </c>
      <c r="P612" s="34" t="str">
        <f t="shared" ref="P612:P915" si="4">IF(G612="", "",
   IF(AND(K612="✅", L612="✅", M612="✅", N612="✅", O612="✅"), "✅ Approved",
   IF(OR(K612="❌", L612="❌", M612="❌", N612="❌", O612="❌"), "❌ Denied",
   "⌛️ Pending")))
</f>
        <v/>
      </c>
    </row>
    <row r="613" ht="22.5" customHeight="1">
      <c r="A613" s="37"/>
      <c r="B613" s="38" t="str">
        <f>'Master Schedule'!B613</f>
        <v/>
      </c>
      <c r="C613" s="39"/>
      <c r="D613" s="40" t="str">
        <f t="shared" si="1"/>
        <v>Saturday</v>
      </c>
      <c r="E613" s="41"/>
      <c r="F613" s="38"/>
      <c r="G613" s="38"/>
      <c r="H613" s="41"/>
      <c r="I613" s="38"/>
      <c r="J613" s="38"/>
      <c r="K613" s="32"/>
      <c r="L613" s="32"/>
      <c r="M613" s="32"/>
      <c r="N613" s="32"/>
      <c r="O613" s="62"/>
      <c r="P613" s="34" t="str">
        <f t="shared" si="4"/>
        <v/>
      </c>
    </row>
    <row r="614" ht="22.5" customHeight="1">
      <c r="A614" s="37"/>
      <c r="B614" s="38" t="str">
        <f>'Master Schedule'!B614</f>
        <v/>
      </c>
      <c r="C614" s="39"/>
      <c r="D614" s="40" t="str">
        <f t="shared" si="1"/>
        <v>Saturday</v>
      </c>
      <c r="E614" s="41"/>
      <c r="F614" s="38"/>
      <c r="G614" s="38"/>
      <c r="H614" s="41"/>
      <c r="I614" s="38"/>
      <c r="J614" s="38"/>
      <c r="K614" s="35"/>
      <c r="L614" s="35"/>
      <c r="M614" s="35"/>
      <c r="N614" s="35"/>
      <c r="O614" s="62"/>
      <c r="P614" s="34" t="str">
        <f t="shared" si="4"/>
        <v/>
      </c>
    </row>
    <row r="615" ht="22.5" customHeight="1">
      <c r="A615" s="37"/>
      <c r="B615" s="38" t="str">
        <f>'Master Schedule'!B615</f>
        <v/>
      </c>
      <c r="C615" s="39"/>
      <c r="D615" s="40" t="str">
        <f t="shared" si="1"/>
        <v>Saturday</v>
      </c>
      <c r="E615" s="41"/>
      <c r="F615" s="38"/>
      <c r="G615" s="38"/>
      <c r="H615" s="41"/>
      <c r="I615" s="38"/>
      <c r="J615" s="38"/>
      <c r="K615" s="32"/>
      <c r="L615" s="32"/>
      <c r="M615" s="32"/>
      <c r="N615" s="32"/>
      <c r="O615" s="62"/>
      <c r="P615" s="34" t="str">
        <f t="shared" si="4"/>
        <v/>
      </c>
    </row>
    <row r="616" ht="22.5" customHeight="1">
      <c r="A616" s="37"/>
      <c r="B616" s="38" t="str">
        <f>'Master Schedule'!B616</f>
        <v/>
      </c>
      <c r="C616" s="39"/>
      <c r="D616" s="40" t="str">
        <f t="shared" si="1"/>
        <v>Saturday</v>
      </c>
      <c r="E616" s="41"/>
      <c r="F616" s="38"/>
      <c r="G616" s="38"/>
      <c r="H616" s="41"/>
      <c r="I616" s="38"/>
      <c r="J616" s="38"/>
      <c r="K616" s="35"/>
      <c r="L616" s="35"/>
      <c r="M616" s="35"/>
      <c r="N616" s="35"/>
      <c r="O616" s="62"/>
      <c r="P616" s="34" t="str">
        <f t="shared" si="4"/>
        <v/>
      </c>
    </row>
    <row r="617" ht="22.5" customHeight="1">
      <c r="A617" s="37"/>
      <c r="B617" s="38" t="str">
        <f>'Master Schedule'!B617</f>
        <v/>
      </c>
      <c r="C617" s="39"/>
      <c r="D617" s="40" t="str">
        <f t="shared" si="1"/>
        <v>Saturday</v>
      </c>
      <c r="E617" s="41"/>
      <c r="F617" s="38"/>
      <c r="G617" s="38"/>
      <c r="H617" s="41"/>
      <c r="I617" s="38"/>
      <c r="J617" s="38"/>
      <c r="K617" s="32"/>
      <c r="L617" s="32"/>
      <c r="M617" s="32"/>
      <c r="N617" s="32"/>
      <c r="O617" s="62"/>
      <c r="P617" s="34" t="str">
        <f t="shared" si="4"/>
        <v/>
      </c>
    </row>
    <row r="618" ht="22.5" customHeight="1">
      <c r="A618" s="37"/>
      <c r="B618" s="38" t="str">
        <f>'Master Schedule'!B618</f>
        <v/>
      </c>
      <c r="C618" s="39"/>
      <c r="D618" s="40" t="str">
        <f t="shared" si="1"/>
        <v>Saturday</v>
      </c>
      <c r="E618" s="41"/>
      <c r="F618" s="38"/>
      <c r="G618" s="38"/>
      <c r="H618" s="41"/>
      <c r="I618" s="38"/>
      <c r="J618" s="38"/>
      <c r="K618" s="35"/>
      <c r="L618" s="35"/>
      <c r="M618" s="35"/>
      <c r="N618" s="35"/>
      <c r="O618" s="62"/>
      <c r="P618" s="34" t="str">
        <f t="shared" si="4"/>
        <v/>
      </c>
    </row>
    <row r="619" ht="22.5" customHeight="1">
      <c r="A619" s="37"/>
      <c r="B619" s="38" t="str">
        <f>'Master Schedule'!B619</f>
        <v/>
      </c>
      <c r="C619" s="39"/>
      <c r="D619" s="40" t="str">
        <f t="shared" si="1"/>
        <v>Saturday</v>
      </c>
      <c r="E619" s="41"/>
      <c r="F619" s="38"/>
      <c r="G619" s="38"/>
      <c r="H619" s="41"/>
      <c r="I619" s="38"/>
      <c r="J619" s="38"/>
      <c r="K619" s="32"/>
      <c r="L619" s="32"/>
      <c r="M619" s="32"/>
      <c r="N619" s="32"/>
      <c r="O619" s="62"/>
      <c r="P619" s="34" t="str">
        <f t="shared" si="4"/>
        <v/>
      </c>
    </row>
    <row r="620" ht="22.5" customHeight="1">
      <c r="A620" s="37"/>
      <c r="B620" s="38" t="str">
        <f>'Master Schedule'!B620</f>
        <v/>
      </c>
      <c r="C620" s="39"/>
      <c r="D620" s="40" t="str">
        <f t="shared" si="1"/>
        <v>Saturday</v>
      </c>
      <c r="E620" s="41"/>
      <c r="F620" s="38"/>
      <c r="G620" s="38"/>
      <c r="H620" s="41"/>
      <c r="I620" s="38"/>
      <c r="J620" s="38"/>
      <c r="K620" s="35"/>
      <c r="L620" s="35"/>
      <c r="M620" s="35"/>
      <c r="N620" s="35"/>
      <c r="O620" s="62"/>
      <c r="P620" s="34" t="str">
        <f t="shared" si="4"/>
        <v/>
      </c>
    </row>
    <row r="621" ht="22.5" customHeight="1">
      <c r="A621" s="37"/>
      <c r="B621" s="38" t="str">
        <f>'Master Schedule'!B621</f>
        <v/>
      </c>
      <c r="C621" s="39"/>
      <c r="D621" s="40" t="str">
        <f t="shared" si="1"/>
        <v>Saturday</v>
      </c>
      <c r="E621" s="41"/>
      <c r="F621" s="38"/>
      <c r="G621" s="38"/>
      <c r="H621" s="41"/>
      <c r="I621" s="38"/>
      <c r="J621" s="38"/>
      <c r="K621" s="32"/>
      <c r="L621" s="32"/>
      <c r="M621" s="32"/>
      <c r="N621" s="32"/>
      <c r="O621" s="62"/>
      <c r="P621" s="34" t="str">
        <f t="shared" si="4"/>
        <v/>
      </c>
    </row>
    <row r="622" ht="22.5" customHeight="1">
      <c r="A622" s="37"/>
      <c r="B622" s="38" t="str">
        <f>'Master Schedule'!B622</f>
        <v/>
      </c>
      <c r="C622" s="39"/>
      <c r="D622" s="40" t="str">
        <f t="shared" si="1"/>
        <v>Saturday</v>
      </c>
      <c r="E622" s="41"/>
      <c r="F622" s="38"/>
      <c r="G622" s="38"/>
      <c r="H622" s="41"/>
      <c r="I622" s="38"/>
      <c r="J622" s="38"/>
      <c r="K622" s="35"/>
      <c r="L622" s="35"/>
      <c r="M622" s="35"/>
      <c r="N622" s="35"/>
      <c r="O622" s="62"/>
      <c r="P622" s="34" t="str">
        <f t="shared" si="4"/>
        <v/>
      </c>
    </row>
    <row r="623" ht="22.5" customHeight="1">
      <c r="A623" s="37"/>
      <c r="B623" s="38" t="str">
        <f>'Master Schedule'!B623</f>
        <v/>
      </c>
      <c r="C623" s="39"/>
      <c r="D623" s="40" t="str">
        <f t="shared" si="1"/>
        <v>Saturday</v>
      </c>
      <c r="E623" s="41"/>
      <c r="F623" s="38"/>
      <c r="G623" s="38"/>
      <c r="H623" s="41"/>
      <c r="I623" s="38"/>
      <c r="J623" s="38"/>
      <c r="K623" s="32"/>
      <c r="L623" s="32"/>
      <c r="M623" s="32"/>
      <c r="N623" s="32"/>
      <c r="O623" s="62"/>
      <c r="P623" s="34" t="str">
        <f t="shared" si="4"/>
        <v/>
      </c>
    </row>
    <row r="624" ht="22.5" customHeight="1">
      <c r="A624" s="37"/>
      <c r="B624" s="38" t="str">
        <f>'Master Schedule'!B624</f>
        <v/>
      </c>
      <c r="C624" s="39"/>
      <c r="D624" s="40" t="str">
        <f t="shared" si="1"/>
        <v>Saturday</v>
      </c>
      <c r="E624" s="41"/>
      <c r="F624" s="38"/>
      <c r="G624" s="38"/>
      <c r="H624" s="41"/>
      <c r="I624" s="38"/>
      <c r="J624" s="38"/>
      <c r="K624" s="35"/>
      <c r="L624" s="35"/>
      <c r="M624" s="35"/>
      <c r="N624" s="35"/>
      <c r="O624" s="62"/>
      <c r="P624" s="34" t="str">
        <f t="shared" si="4"/>
        <v/>
      </c>
    </row>
    <row r="625" ht="22.5" customHeight="1">
      <c r="A625" s="37"/>
      <c r="B625" s="38" t="str">
        <f>'Master Schedule'!B625</f>
        <v/>
      </c>
      <c r="C625" s="39"/>
      <c r="D625" s="40" t="str">
        <f t="shared" si="1"/>
        <v>Saturday</v>
      </c>
      <c r="E625" s="41"/>
      <c r="F625" s="38"/>
      <c r="G625" s="38"/>
      <c r="H625" s="41"/>
      <c r="I625" s="38"/>
      <c r="J625" s="38"/>
      <c r="K625" s="32"/>
      <c r="L625" s="32"/>
      <c r="M625" s="32"/>
      <c r="N625" s="32"/>
      <c r="O625" s="62"/>
      <c r="P625" s="34" t="str">
        <f t="shared" si="4"/>
        <v/>
      </c>
    </row>
    <row r="626" ht="22.5" customHeight="1">
      <c r="A626" s="37"/>
      <c r="B626" s="38" t="str">
        <f>'Master Schedule'!B626</f>
        <v/>
      </c>
      <c r="C626" s="39"/>
      <c r="D626" s="40" t="str">
        <f t="shared" si="1"/>
        <v>Saturday</v>
      </c>
      <c r="E626" s="41"/>
      <c r="F626" s="38"/>
      <c r="G626" s="38"/>
      <c r="H626" s="41"/>
      <c r="I626" s="38"/>
      <c r="J626" s="38"/>
      <c r="K626" s="35"/>
      <c r="L626" s="35"/>
      <c r="M626" s="35"/>
      <c r="N626" s="35"/>
      <c r="O626" s="62"/>
      <c r="P626" s="34" t="str">
        <f t="shared" si="4"/>
        <v/>
      </c>
    </row>
    <row r="627" ht="22.5" customHeight="1">
      <c r="A627" s="37"/>
      <c r="B627" s="38" t="str">
        <f>'Master Schedule'!B627</f>
        <v/>
      </c>
      <c r="C627" s="39"/>
      <c r="D627" s="40" t="str">
        <f t="shared" si="1"/>
        <v>Saturday</v>
      </c>
      <c r="E627" s="41"/>
      <c r="F627" s="38"/>
      <c r="G627" s="38"/>
      <c r="H627" s="41"/>
      <c r="I627" s="38"/>
      <c r="J627" s="38"/>
      <c r="K627" s="32"/>
      <c r="L627" s="32"/>
      <c r="M627" s="32"/>
      <c r="N627" s="32"/>
      <c r="O627" s="62"/>
      <c r="P627" s="34" t="str">
        <f t="shared" si="4"/>
        <v/>
      </c>
    </row>
    <row r="628" ht="22.5" customHeight="1">
      <c r="A628" s="37"/>
      <c r="B628" s="38" t="str">
        <f>'Master Schedule'!B628</f>
        <v/>
      </c>
      <c r="C628" s="39"/>
      <c r="D628" s="40" t="str">
        <f t="shared" si="1"/>
        <v>Saturday</v>
      </c>
      <c r="E628" s="41"/>
      <c r="F628" s="38"/>
      <c r="G628" s="38"/>
      <c r="H628" s="41"/>
      <c r="I628" s="38"/>
      <c r="J628" s="38"/>
      <c r="K628" s="35"/>
      <c r="L628" s="35"/>
      <c r="M628" s="35"/>
      <c r="N628" s="35"/>
      <c r="O628" s="62"/>
      <c r="P628" s="34" t="str">
        <f t="shared" si="4"/>
        <v/>
      </c>
    </row>
    <row r="629" ht="22.5" customHeight="1">
      <c r="A629" s="37"/>
      <c r="B629" s="38" t="str">
        <f>'Master Schedule'!B629</f>
        <v/>
      </c>
      <c r="C629" s="39"/>
      <c r="D629" s="40" t="str">
        <f t="shared" si="1"/>
        <v>Saturday</v>
      </c>
      <c r="E629" s="41"/>
      <c r="F629" s="38"/>
      <c r="G629" s="38"/>
      <c r="H629" s="41"/>
      <c r="I629" s="38"/>
      <c r="J629" s="38"/>
      <c r="K629" s="32"/>
      <c r="L629" s="32"/>
      <c r="M629" s="32"/>
      <c r="N629" s="32"/>
      <c r="O629" s="62"/>
      <c r="P629" s="34" t="str">
        <f t="shared" si="4"/>
        <v/>
      </c>
    </row>
    <row r="630" ht="22.5" customHeight="1">
      <c r="A630" s="37"/>
      <c r="B630" s="38" t="str">
        <f>'Master Schedule'!B630</f>
        <v/>
      </c>
      <c r="C630" s="39"/>
      <c r="D630" s="40" t="str">
        <f t="shared" si="1"/>
        <v>Saturday</v>
      </c>
      <c r="E630" s="41"/>
      <c r="F630" s="38"/>
      <c r="G630" s="38"/>
      <c r="H630" s="41"/>
      <c r="I630" s="38"/>
      <c r="J630" s="38"/>
      <c r="K630" s="35"/>
      <c r="L630" s="35"/>
      <c r="M630" s="35"/>
      <c r="N630" s="35"/>
      <c r="O630" s="62"/>
      <c r="P630" s="34" t="str">
        <f t="shared" si="4"/>
        <v/>
      </c>
    </row>
    <row r="631" ht="22.5" customHeight="1">
      <c r="A631" s="37"/>
      <c r="B631" s="38" t="str">
        <f>'Master Schedule'!B631</f>
        <v/>
      </c>
      <c r="C631" s="39"/>
      <c r="D631" s="40" t="str">
        <f t="shared" si="1"/>
        <v>Saturday</v>
      </c>
      <c r="E631" s="41"/>
      <c r="F631" s="38"/>
      <c r="G631" s="38"/>
      <c r="H631" s="41"/>
      <c r="I631" s="38"/>
      <c r="J631" s="38"/>
      <c r="K631" s="32"/>
      <c r="L631" s="32"/>
      <c r="M631" s="32"/>
      <c r="N631" s="32"/>
      <c r="O631" s="62"/>
      <c r="P631" s="34" t="str">
        <f t="shared" si="4"/>
        <v/>
      </c>
    </row>
    <row r="632" ht="22.5" customHeight="1">
      <c r="A632" s="37"/>
      <c r="B632" s="38" t="str">
        <f>'Master Schedule'!B632</f>
        <v/>
      </c>
      <c r="C632" s="39"/>
      <c r="D632" s="40" t="str">
        <f t="shared" si="1"/>
        <v>Saturday</v>
      </c>
      <c r="E632" s="41"/>
      <c r="F632" s="38"/>
      <c r="G632" s="38"/>
      <c r="H632" s="41"/>
      <c r="I632" s="38"/>
      <c r="J632" s="38"/>
      <c r="K632" s="35"/>
      <c r="L632" s="35"/>
      <c r="M632" s="35"/>
      <c r="N632" s="35"/>
      <c r="O632" s="62"/>
      <c r="P632" s="34" t="str">
        <f t="shared" si="4"/>
        <v/>
      </c>
    </row>
    <row r="633" ht="22.5" customHeight="1">
      <c r="A633" s="37"/>
      <c r="B633" s="38" t="str">
        <f>'Master Schedule'!B633</f>
        <v/>
      </c>
      <c r="C633" s="39"/>
      <c r="D633" s="40" t="str">
        <f t="shared" si="1"/>
        <v>Saturday</v>
      </c>
      <c r="E633" s="41"/>
      <c r="F633" s="38"/>
      <c r="G633" s="38"/>
      <c r="H633" s="41"/>
      <c r="I633" s="38"/>
      <c r="J633" s="38"/>
      <c r="K633" s="32"/>
      <c r="L633" s="32"/>
      <c r="M633" s="32"/>
      <c r="N633" s="32"/>
      <c r="O633" s="62"/>
      <c r="P633" s="34" t="str">
        <f t="shared" si="4"/>
        <v/>
      </c>
    </row>
    <row r="634" ht="22.5" customHeight="1">
      <c r="A634" s="37"/>
      <c r="B634" s="38" t="str">
        <f>'Master Schedule'!B634</f>
        <v/>
      </c>
      <c r="C634" s="39"/>
      <c r="D634" s="40" t="str">
        <f t="shared" si="1"/>
        <v>Saturday</v>
      </c>
      <c r="E634" s="41"/>
      <c r="F634" s="38"/>
      <c r="G634" s="38"/>
      <c r="H634" s="41"/>
      <c r="I634" s="38"/>
      <c r="J634" s="38"/>
      <c r="K634" s="35"/>
      <c r="L634" s="35"/>
      <c r="M634" s="35"/>
      <c r="N634" s="35"/>
      <c r="O634" s="62"/>
      <c r="P634" s="34" t="str">
        <f t="shared" si="4"/>
        <v/>
      </c>
    </row>
    <row r="635" ht="22.5" customHeight="1">
      <c r="A635" s="37"/>
      <c r="B635" s="38" t="str">
        <f>'Master Schedule'!B635</f>
        <v/>
      </c>
      <c r="C635" s="39"/>
      <c r="D635" s="40" t="str">
        <f t="shared" si="1"/>
        <v>Saturday</v>
      </c>
      <c r="E635" s="41"/>
      <c r="F635" s="38"/>
      <c r="G635" s="38"/>
      <c r="H635" s="41"/>
      <c r="I635" s="38"/>
      <c r="J635" s="38"/>
      <c r="K635" s="32"/>
      <c r="L635" s="32"/>
      <c r="M635" s="32"/>
      <c r="N635" s="32"/>
      <c r="O635" s="62"/>
      <c r="P635" s="34" t="str">
        <f t="shared" si="4"/>
        <v/>
      </c>
    </row>
    <row r="636" ht="22.5" customHeight="1">
      <c r="A636" s="37"/>
      <c r="B636" s="38" t="str">
        <f>'Master Schedule'!B636</f>
        <v/>
      </c>
      <c r="C636" s="39"/>
      <c r="D636" s="40" t="str">
        <f t="shared" si="1"/>
        <v>Saturday</v>
      </c>
      <c r="E636" s="41"/>
      <c r="F636" s="38"/>
      <c r="G636" s="38"/>
      <c r="H636" s="41"/>
      <c r="I636" s="38"/>
      <c r="J636" s="38"/>
      <c r="K636" s="35"/>
      <c r="L636" s="35"/>
      <c r="M636" s="35"/>
      <c r="N636" s="35"/>
      <c r="O636" s="62"/>
      <c r="P636" s="34" t="str">
        <f t="shared" si="4"/>
        <v/>
      </c>
    </row>
    <row r="637" ht="22.5" customHeight="1">
      <c r="A637" s="37"/>
      <c r="B637" s="38" t="str">
        <f>'Master Schedule'!B637</f>
        <v/>
      </c>
      <c r="C637" s="39"/>
      <c r="D637" s="40" t="str">
        <f t="shared" si="1"/>
        <v>Saturday</v>
      </c>
      <c r="E637" s="41"/>
      <c r="F637" s="38"/>
      <c r="G637" s="38"/>
      <c r="H637" s="41"/>
      <c r="I637" s="38"/>
      <c r="J637" s="38"/>
      <c r="K637" s="32"/>
      <c r="L637" s="32"/>
      <c r="M637" s="32"/>
      <c r="N637" s="32"/>
      <c r="O637" s="62"/>
      <c r="P637" s="34" t="str">
        <f t="shared" si="4"/>
        <v/>
      </c>
    </row>
    <row r="638" ht="22.5" customHeight="1">
      <c r="A638" s="37"/>
      <c r="B638" s="38" t="str">
        <f>'Master Schedule'!B638</f>
        <v/>
      </c>
      <c r="C638" s="39"/>
      <c r="D638" s="40" t="str">
        <f t="shared" si="1"/>
        <v>Saturday</v>
      </c>
      <c r="E638" s="41"/>
      <c r="F638" s="38"/>
      <c r="G638" s="38"/>
      <c r="H638" s="41"/>
      <c r="I638" s="38"/>
      <c r="J638" s="38"/>
      <c r="K638" s="35"/>
      <c r="L638" s="35"/>
      <c r="M638" s="35"/>
      <c r="N638" s="35"/>
      <c r="O638" s="62"/>
      <c r="P638" s="34" t="str">
        <f t="shared" si="4"/>
        <v/>
      </c>
    </row>
    <row r="639" ht="22.5" customHeight="1">
      <c r="A639" s="37"/>
      <c r="B639" s="38" t="str">
        <f>'Master Schedule'!B639</f>
        <v/>
      </c>
      <c r="C639" s="39"/>
      <c r="D639" s="40" t="str">
        <f t="shared" si="1"/>
        <v>Saturday</v>
      </c>
      <c r="E639" s="41"/>
      <c r="F639" s="38"/>
      <c r="G639" s="38"/>
      <c r="H639" s="41"/>
      <c r="I639" s="38"/>
      <c r="J639" s="38"/>
      <c r="K639" s="32"/>
      <c r="L639" s="32"/>
      <c r="M639" s="32"/>
      <c r="N639" s="32"/>
      <c r="O639" s="62"/>
      <c r="P639" s="34" t="str">
        <f t="shared" si="4"/>
        <v/>
      </c>
    </row>
    <row r="640" ht="22.5" customHeight="1">
      <c r="A640" s="37"/>
      <c r="B640" s="38" t="str">
        <f>'Master Schedule'!B640</f>
        <v/>
      </c>
      <c r="C640" s="39"/>
      <c r="D640" s="40" t="str">
        <f t="shared" si="1"/>
        <v>Saturday</v>
      </c>
      <c r="E640" s="41"/>
      <c r="F640" s="38"/>
      <c r="G640" s="38"/>
      <c r="H640" s="41"/>
      <c r="I640" s="38"/>
      <c r="J640" s="38"/>
      <c r="K640" s="35"/>
      <c r="L640" s="35"/>
      <c r="M640" s="35"/>
      <c r="N640" s="35"/>
      <c r="O640" s="62"/>
      <c r="P640" s="34" t="str">
        <f t="shared" si="4"/>
        <v/>
      </c>
    </row>
    <row r="641" ht="22.5" customHeight="1">
      <c r="A641" s="37"/>
      <c r="B641" s="38" t="str">
        <f>'Master Schedule'!B641</f>
        <v/>
      </c>
      <c r="C641" s="39"/>
      <c r="D641" s="40" t="str">
        <f t="shared" si="1"/>
        <v>Saturday</v>
      </c>
      <c r="E641" s="41"/>
      <c r="F641" s="38"/>
      <c r="G641" s="38"/>
      <c r="H641" s="41"/>
      <c r="I641" s="38"/>
      <c r="J641" s="38"/>
      <c r="K641" s="32"/>
      <c r="L641" s="32"/>
      <c r="M641" s="32"/>
      <c r="N641" s="32"/>
      <c r="O641" s="62"/>
      <c r="P641" s="34" t="str">
        <f t="shared" si="4"/>
        <v/>
      </c>
    </row>
    <row r="642" ht="22.5" customHeight="1">
      <c r="A642" s="37"/>
      <c r="B642" s="38" t="str">
        <f>'Master Schedule'!B642</f>
        <v/>
      </c>
      <c r="C642" s="39"/>
      <c r="D642" s="40" t="str">
        <f t="shared" si="1"/>
        <v>Saturday</v>
      </c>
      <c r="E642" s="41"/>
      <c r="F642" s="38"/>
      <c r="G642" s="38"/>
      <c r="H642" s="41"/>
      <c r="I642" s="38"/>
      <c r="J642" s="38"/>
      <c r="K642" s="35"/>
      <c r="L642" s="35"/>
      <c r="M642" s="35"/>
      <c r="N642" s="35"/>
      <c r="O642" s="62"/>
      <c r="P642" s="34" t="str">
        <f t="shared" si="4"/>
        <v/>
      </c>
    </row>
    <row r="643" ht="22.5" customHeight="1">
      <c r="A643" s="37"/>
      <c r="B643" s="38" t="str">
        <f>'Master Schedule'!B643</f>
        <v/>
      </c>
      <c r="C643" s="39"/>
      <c r="D643" s="40" t="str">
        <f t="shared" si="1"/>
        <v>Saturday</v>
      </c>
      <c r="E643" s="41"/>
      <c r="F643" s="38"/>
      <c r="G643" s="38"/>
      <c r="H643" s="41"/>
      <c r="I643" s="38"/>
      <c r="J643" s="38"/>
      <c r="K643" s="32"/>
      <c r="L643" s="32"/>
      <c r="M643" s="32"/>
      <c r="N643" s="32"/>
      <c r="O643" s="62"/>
      <c r="P643" s="34" t="str">
        <f t="shared" si="4"/>
        <v/>
      </c>
    </row>
    <row r="644" ht="22.5" customHeight="1">
      <c r="A644" s="37"/>
      <c r="B644" s="38" t="str">
        <f>'Master Schedule'!B644</f>
        <v/>
      </c>
      <c r="C644" s="39"/>
      <c r="D644" s="40" t="str">
        <f t="shared" si="1"/>
        <v>Saturday</v>
      </c>
      <c r="E644" s="41"/>
      <c r="F644" s="38"/>
      <c r="G644" s="38"/>
      <c r="H644" s="41"/>
      <c r="I644" s="38"/>
      <c r="J644" s="38"/>
      <c r="K644" s="35"/>
      <c r="L644" s="35"/>
      <c r="M644" s="35"/>
      <c r="N644" s="35"/>
      <c r="O644" s="62"/>
      <c r="P644" s="34" t="str">
        <f t="shared" si="4"/>
        <v/>
      </c>
    </row>
    <row r="645" ht="22.5" customHeight="1">
      <c r="A645" s="37"/>
      <c r="B645" s="38" t="str">
        <f>'Master Schedule'!B645</f>
        <v/>
      </c>
      <c r="C645" s="39"/>
      <c r="D645" s="40" t="str">
        <f t="shared" si="1"/>
        <v>Saturday</v>
      </c>
      <c r="E645" s="41"/>
      <c r="F645" s="38"/>
      <c r="G645" s="38"/>
      <c r="H645" s="41"/>
      <c r="I645" s="38"/>
      <c r="J645" s="38"/>
      <c r="K645" s="32"/>
      <c r="L645" s="32"/>
      <c r="M645" s="32"/>
      <c r="N645" s="32"/>
      <c r="O645" s="62"/>
      <c r="P645" s="34" t="str">
        <f t="shared" si="4"/>
        <v/>
      </c>
    </row>
    <row r="646" ht="22.5" customHeight="1">
      <c r="A646" s="37"/>
      <c r="B646" s="38" t="str">
        <f>'Master Schedule'!B646</f>
        <v/>
      </c>
      <c r="C646" s="39"/>
      <c r="D646" s="40" t="str">
        <f t="shared" si="1"/>
        <v>Saturday</v>
      </c>
      <c r="E646" s="41"/>
      <c r="F646" s="38"/>
      <c r="G646" s="38"/>
      <c r="H646" s="41"/>
      <c r="I646" s="38"/>
      <c r="J646" s="38"/>
      <c r="K646" s="35"/>
      <c r="L646" s="35"/>
      <c r="M646" s="35"/>
      <c r="N646" s="35"/>
      <c r="O646" s="62"/>
      <c r="P646" s="34" t="str">
        <f t="shared" si="4"/>
        <v/>
      </c>
    </row>
    <row r="647" ht="22.5" customHeight="1">
      <c r="A647" s="37"/>
      <c r="B647" s="38" t="str">
        <f>'Master Schedule'!B647</f>
        <v/>
      </c>
      <c r="C647" s="39"/>
      <c r="D647" s="40" t="str">
        <f t="shared" si="1"/>
        <v>Saturday</v>
      </c>
      <c r="E647" s="41"/>
      <c r="F647" s="38"/>
      <c r="G647" s="38"/>
      <c r="H647" s="41"/>
      <c r="I647" s="38"/>
      <c r="J647" s="38"/>
      <c r="K647" s="32"/>
      <c r="L647" s="32"/>
      <c r="M647" s="32"/>
      <c r="N647" s="32"/>
      <c r="O647" s="62"/>
      <c r="P647" s="34" t="str">
        <f t="shared" si="4"/>
        <v/>
      </c>
    </row>
    <row r="648" ht="22.5" customHeight="1">
      <c r="A648" s="37"/>
      <c r="B648" s="38" t="str">
        <f>'Master Schedule'!B648</f>
        <v/>
      </c>
      <c r="C648" s="39"/>
      <c r="D648" s="40" t="str">
        <f t="shared" si="1"/>
        <v>Saturday</v>
      </c>
      <c r="E648" s="41"/>
      <c r="F648" s="38"/>
      <c r="G648" s="38"/>
      <c r="H648" s="41"/>
      <c r="I648" s="38"/>
      <c r="J648" s="38"/>
      <c r="K648" s="35"/>
      <c r="L648" s="35"/>
      <c r="M648" s="35"/>
      <c r="N648" s="35"/>
      <c r="O648" s="62"/>
      <c r="P648" s="34" t="str">
        <f t="shared" si="4"/>
        <v/>
      </c>
    </row>
    <row r="649" ht="22.5" customHeight="1">
      <c r="A649" s="37"/>
      <c r="B649" s="38" t="str">
        <f>'Master Schedule'!B649</f>
        <v/>
      </c>
      <c r="C649" s="39"/>
      <c r="D649" s="40" t="str">
        <f t="shared" si="1"/>
        <v>Saturday</v>
      </c>
      <c r="E649" s="41"/>
      <c r="F649" s="38"/>
      <c r="G649" s="38"/>
      <c r="H649" s="41"/>
      <c r="I649" s="38"/>
      <c r="J649" s="38"/>
      <c r="K649" s="32"/>
      <c r="L649" s="32"/>
      <c r="M649" s="32"/>
      <c r="N649" s="32"/>
      <c r="O649" s="62"/>
      <c r="P649" s="34" t="str">
        <f t="shared" si="4"/>
        <v/>
      </c>
    </row>
    <row r="650" ht="22.5" customHeight="1">
      <c r="A650" s="37"/>
      <c r="B650" s="38" t="str">
        <f>'Master Schedule'!B650</f>
        <v/>
      </c>
      <c r="C650" s="39"/>
      <c r="D650" s="40" t="str">
        <f t="shared" si="1"/>
        <v>Saturday</v>
      </c>
      <c r="E650" s="41"/>
      <c r="F650" s="38"/>
      <c r="G650" s="38"/>
      <c r="H650" s="41"/>
      <c r="I650" s="38"/>
      <c r="J650" s="38"/>
      <c r="K650" s="35"/>
      <c r="L650" s="35"/>
      <c r="M650" s="35"/>
      <c r="N650" s="35"/>
      <c r="O650" s="62"/>
      <c r="P650" s="34" t="str">
        <f t="shared" si="4"/>
        <v/>
      </c>
    </row>
    <row r="651" ht="22.5" customHeight="1">
      <c r="A651" s="37"/>
      <c r="B651" s="38" t="str">
        <f>'Master Schedule'!B651</f>
        <v/>
      </c>
      <c r="C651" s="39"/>
      <c r="D651" s="40" t="str">
        <f t="shared" si="1"/>
        <v>Saturday</v>
      </c>
      <c r="E651" s="41"/>
      <c r="F651" s="38"/>
      <c r="G651" s="38"/>
      <c r="H651" s="41"/>
      <c r="I651" s="38"/>
      <c r="J651" s="38"/>
      <c r="K651" s="32"/>
      <c r="L651" s="32"/>
      <c r="M651" s="32"/>
      <c r="N651" s="32"/>
      <c r="O651" s="62"/>
      <c r="P651" s="34" t="str">
        <f t="shared" si="4"/>
        <v/>
      </c>
    </row>
    <row r="652" ht="22.5" customHeight="1">
      <c r="A652" s="37"/>
      <c r="B652" s="38" t="str">
        <f>'Master Schedule'!B652</f>
        <v/>
      </c>
      <c r="C652" s="39"/>
      <c r="D652" s="40" t="str">
        <f t="shared" si="1"/>
        <v>Saturday</v>
      </c>
      <c r="E652" s="41"/>
      <c r="F652" s="38"/>
      <c r="G652" s="38"/>
      <c r="H652" s="41"/>
      <c r="I652" s="38"/>
      <c r="J652" s="38"/>
      <c r="K652" s="35"/>
      <c r="L652" s="35"/>
      <c r="M652" s="35"/>
      <c r="N652" s="35"/>
      <c r="O652" s="62"/>
      <c r="P652" s="34" t="str">
        <f t="shared" si="4"/>
        <v/>
      </c>
    </row>
    <row r="653" ht="22.5" customHeight="1">
      <c r="A653" s="37"/>
      <c r="B653" s="38" t="str">
        <f>'Master Schedule'!B653</f>
        <v/>
      </c>
      <c r="C653" s="39"/>
      <c r="D653" s="40" t="str">
        <f t="shared" si="1"/>
        <v>Saturday</v>
      </c>
      <c r="E653" s="41"/>
      <c r="F653" s="38"/>
      <c r="G653" s="38"/>
      <c r="H653" s="41"/>
      <c r="I653" s="38"/>
      <c r="J653" s="38"/>
      <c r="K653" s="32"/>
      <c r="L653" s="32"/>
      <c r="M653" s="32"/>
      <c r="N653" s="32"/>
      <c r="O653" s="62"/>
      <c r="P653" s="34" t="str">
        <f t="shared" si="4"/>
        <v/>
      </c>
    </row>
    <row r="654" ht="22.5" customHeight="1">
      <c r="A654" s="37"/>
      <c r="B654" s="38" t="str">
        <f>'Master Schedule'!B654</f>
        <v/>
      </c>
      <c r="C654" s="39"/>
      <c r="D654" s="40" t="str">
        <f t="shared" si="1"/>
        <v>Saturday</v>
      </c>
      <c r="E654" s="41"/>
      <c r="F654" s="38"/>
      <c r="G654" s="38"/>
      <c r="H654" s="41"/>
      <c r="I654" s="38"/>
      <c r="J654" s="38"/>
      <c r="K654" s="35"/>
      <c r="L654" s="35"/>
      <c r="M654" s="35"/>
      <c r="N654" s="35"/>
      <c r="O654" s="62"/>
      <c r="P654" s="34" t="str">
        <f t="shared" si="4"/>
        <v/>
      </c>
    </row>
    <row r="655" ht="22.5" customHeight="1">
      <c r="A655" s="37"/>
      <c r="B655" s="38" t="str">
        <f>'Master Schedule'!B655</f>
        <v/>
      </c>
      <c r="C655" s="39"/>
      <c r="D655" s="40" t="str">
        <f t="shared" si="1"/>
        <v>Saturday</v>
      </c>
      <c r="E655" s="41"/>
      <c r="F655" s="38"/>
      <c r="G655" s="38"/>
      <c r="H655" s="41"/>
      <c r="I655" s="38"/>
      <c r="J655" s="38"/>
      <c r="K655" s="32"/>
      <c r="L655" s="32"/>
      <c r="M655" s="32"/>
      <c r="N655" s="32"/>
      <c r="O655" s="62"/>
      <c r="P655" s="34" t="str">
        <f t="shared" si="4"/>
        <v/>
      </c>
    </row>
    <row r="656" ht="22.5" customHeight="1">
      <c r="A656" s="37"/>
      <c r="B656" s="38" t="str">
        <f>'Master Schedule'!B656</f>
        <v/>
      </c>
      <c r="C656" s="39"/>
      <c r="D656" s="40" t="str">
        <f t="shared" si="1"/>
        <v>Saturday</v>
      </c>
      <c r="E656" s="41"/>
      <c r="F656" s="38"/>
      <c r="G656" s="38"/>
      <c r="H656" s="41"/>
      <c r="I656" s="38"/>
      <c r="J656" s="38"/>
      <c r="K656" s="35"/>
      <c r="L656" s="35"/>
      <c r="M656" s="35"/>
      <c r="N656" s="35"/>
      <c r="O656" s="62"/>
      <c r="P656" s="34" t="str">
        <f t="shared" si="4"/>
        <v/>
      </c>
    </row>
    <row r="657" ht="22.5" customHeight="1">
      <c r="A657" s="37"/>
      <c r="B657" s="38" t="str">
        <f>'Master Schedule'!B657</f>
        <v/>
      </c>
      <c r="C657" s="39"/>
      <c r="D657" s="40" t="str">
        <f t="shared" si="1"/>
        <v>Saturday</v>
      </c>
      <c r="E657" s="41"/>
      <c r="F657" s="38"/>
      <c r="G657" s="38"/>
      <c r="H657" s="41"/>
      <c r="I657" s="38"/>
      <c r="J657" s="38"/>
      <c r="K657" s="32"/>
      <c r="L657" s="32"/>
      <c r="M657" s="32"/>
      <c r="N657" s="32"/>
      <c r="O657" s="62"/>
      <c r="P657" s="34" t="str">
        <f t="shared" si="4"/>
        <v/>
      </c>
    </row>
    <row r="658" ht="22.5" customHeight="1">
      <c r="A658" s="37"/>
      <c r="B658" s="38" t="str">
        <f>'Master Schedule'!B658</f>
        <v/>
      </c>
      <c r="C658" s="39"/>
      <c r="D658" s="40" t="str">
        <f t="shared" si="1"/>
        <v>Saturday</v>
      </c>
      <c r="E658" s="41"/>
      <c r="F658" s="38"/>
      <c r="G658" s="38"/>
      <c r="H658" s="41"/>
      <c r="I658" s="38"/>
      <c r="J658" s="38"/>
      <c r="K658" s="35"/>
      <c r="L658" s="35"/>
      <c r="M658" s="35"/>
      <c r="N658" s="35"/>
      <c r="O658" s="62"/>
      <c r="P658" s="34" t="str">
        <f t="shared" si="4"/>
        <v/>
      </c>
    </row>
    <row r="659" ht="22.5" customHeight="1">
      <c r="A659" s="37"/>
      <c r="B659" s="38" t="str">
        <f>'Master Schedule'!B659</f>
        <v/>
      </c>
      <c r="C659" s="39"/>
      <c r="D659" s="40" t="str">
        <f t="shared" si="1"/>
        <v>Saturday</v>
      </c>
      <c r="E659" s="41"/>
      <c r="F659" s="38"/>
      <c r="G659" s="38"/>
      <c r="H659" s="41"/>
      <c r="I659" s="38"/>
      <c r="J659" s="38"/>
      <c r="K659" s="32"/>
      <c r="L659" s="32"/>
      <c r="M659" s="32"/>
      <c r="N659" s="32"/>
      <c r="O659" s="62"/>
      <c r="P659" s="34" t="str">
        <f t="shared" si="4"/>
        <v/>
      </c>
    </row>
    <row r="660" ht="22.5" customHeight="1">
      <c r="A660" s="37"/>
      <c r="B660" s="38" t="str">
        <f>'Master Schedule'!B660</f>
        <v/>
      </c>
      <c r="C660" s="39"/>
      <c r="D660" s="40" t="str">
        <f t="shared" si="1"/>
        <v>Saturday</v>
      </c>
      <c r="E660" s="41"/>
      <c r="F660" s="38"/>
      <c r="G660" s="38"/>
      <c r="H660" s="41"/>
      <c r="I660" s="38"/>
      <c r="J660" s="38"/>
      <c r="K660" s="35"/>
      <c r="L660" s="35"/>
      <c r="M660" s="35"/>
      <c r="N660" s="35"/>
      <c r="O660" s="62"/>
      <c r="P660" s="34" t="str">
        <f t="shared" si="4"/>
        <v/>
      </c>
    </row>
    <row r="661" ht="22.5" customHeight="1">
      <c r="A661" s="37"/>
      <c r="B661" s="38" t="str">
        <f>'Master Schedule'!B661</f>
        <v/>
      </c>
      <c r="C661" s="39"/>
      <c r="D661" s="40" t="str">
        <f t="shared" si="1"/>
        <v>Saturday</v>
      </c>
      <c r="E661" s="41"/>
      <c r="F661" s="38"/>
      <c r="G661" s="38"/>
      <c r="H661" s="41"/>
      <c r="I661" s="38"/>
      <c r="J661" s="38"/>
      <c r="K661" s="32"/>
      <c r="L661" s="32"/>
      <c r="M661" s="32"/>
      <c r="N661" s="32"/>
      <c r="O661" s="62"/>
      <c r="P661" s="34" t="str">
        <f t="shared" si="4"/>
        <v/>
      </c>
    </row>
    <row r="662" ht="22.5" customHeight="1">
      <c r="A662" s="37"/>
      <c r="B662" s="38" t="str">
        <f>'Master Schedule'!B662</f>
        <v/>
      </c>
      <c r="C662" s="39"/>
      <c r="D662" s="40" t="str">
        <f t="shared" si="1"/>
        <v>Saturday</v>
      </c>
      <c r="E662" s="41"/>
      <c r="F662" s="38"/>
      <c r="G662" s="38"/>
      <c r="H662" s="41"/>
      <c r="I662" s="38"/>
      <c r="J662" s="38"/>
      <c r="K662" s="35"/>
      <c r="L662" s="35"/>
      <c r="M662" s="35"/>
      <c r="N662" s="35"/>
      <c r="O662" s="62"/>
      <c r="P662" s="34" t="str">
        <f t="shared" si="4"/>
        <v/>
      </c>
    </row>
    <row r="663" ht="22.5" customHeight="1">
      <c r="A663" s="37"/>
      <c r="B663" s="38" t="str">
        <f>'Master Schedule'!B663</f>
        <v/>
      </c>
      <c r="C663" s="39"/>
      <c r="D663" s="40" t="str">
        <f t="shared" si="1"/>
        <v>Saturday</v>
      </c>
      <c r="E663" s="41"/>
      <c r="F663" s="38"/>
      <c r="G663" s="38"/>
      <c r="H663" s="41"/>
      <c r="I663" s="38"/>
      <c r="J663" s="38"/>
      <c r="K663" s="32"/>
      <c r="L663" s="32"/>
      <c r="M663" s="32"/>
      <c r="N663" s="32"/>
      <c r="O663" s="62"/>
      <c r="P663" s="34" t="str">
        <f t="shared" si="4"/>
        <v/>
      </c>
    </row>
    <row r="664" ht="22.5" customHeight="1">
      <c r="A664" s="37"/>
      <c r="B664" s="38" t="str">
        <f>'Master Schedule'!B664</f>
        <v/>
      </c>
      <c r="C664" s="39"/>
      <c r="D664" s="40" t="str">
        <f t="shared" si="1"/>
        <v>Saturday</v>
      </c>
      <c r="E664" s="41"/>
      <c r="F664" s="38"/>
      <c r="G664" s="38"/>
      <c r="H664" s="41"/>
      <c r="I664" s="38"/>
      <c r="J664" s="38"/>
      <c r="K664" s="35"/>
      <c r="L664" s="35"/>
      <c r="M664" s="35"/>
      <c r="N664" s="35"/>
      <c r="O664" s="62"/>
      <c r="P664" s="34" t="str">
        <f t="shared" si="4"/>
        <v/>
      </c>
    </row>
    <row r="665" ht="22.5" customHeight="1">
      <c r="A665" s="37"/>
      <c r="B665" s="38" t="str">
        <f>'Master Schedule'!B665</f>
        <v/>
      </c>
      <c r="C665" s="39"/>
      <c r="D665" s="40" t="str">
        <f t="shared" si="1"/>
        <v>Saturday</v>
      </c>
      <c r="E665" s="41"/>
      <c r="F665" s="38"/>
      <c r="G665" s="38"/>
      <c r="H665" s="41"/>
      <c r="I665" s="38"/>
      <c r="J665" s="38"/>
      <c r="K665" s="32"/>
      <c r="L665" s="32"/>
      <c r="M665" s="32"/>
      <c r="N665" s="32"/>
      <c r="O665" s="62"/>
      <c r="P665" s="34" t="str">
        <f t="shared" si="4"/>
        <v/>
      </c>
    </row>
    <row r="666" ht="22.5" customHeight="1">
      <c r="A666" s="37"/>
      <c r="B666" s="38" t="str">
        <f>'Master Schedule'!B666</f>
        <v/>
      </c>
      <c r="C666" s="39"/>
      <c r="D666" s="40" t="str">
        <f t="shared" si="1"/>
        <v>Saturday</v>
      </c>
      <c r="E666" s="41"/>
      <c r="F666" s="38"/>
      <c r="G666" s="38"/>
      <c r="H666" s="41"/>
      <c r="I666" s="38"/>
      <c r="J666" s="38"/>
      <c r="K666" s="35"/>
      <c r="L666" s="35"/>
      <c r="M666" s="35"/>
      <c r="N666" s="35"/>
      <c r="O666" s="62"/>
      <c r="P666" s="34" t="str">
        <f t="shared" si="4"/>
        <v/>
      </c>
    </row>
    <row r="667" ht="22.5" customHeight="1">
      <c r="A667" s="37"/>
      <c r="B667" s="38" t="str">
        <f>'Master Schedule'!B667</f>
        <v/>
      </c>
      <c r="C667" s="39"/>
      <c r="D667" s="40" t="str">
        <f t="shared" si="1"/>
        <v>Saturday</v>
      </c>
      <c r="E667" s="41"/>
      <c r="F667" s="38"/>
      <c r="G667" s="38"/>
      <c r="H667" s="41"/>
      <c r="I667" s="38"/>
      <c r="J667" s="38"/>
      <c r="K667" s="32"/>
      <c r="L667" s="32"/>
      <c r="M667" s="32"/>
      <c r="N667" s="32"/>
      <c r="O667" s="62"/>
      <c r="P667" s="34" t="str">
        <f t="shared" si="4"/>
        <v/>
      </c>
    </row>
    <row r="668" ht="22.5" customHeight="1">
      <c r="A668" s="37"/>
      <c r="B668" s="38" t="str">
        <f>'Master Schedule'!B668</f>
        <v/>
      </c>
      <c r="C668" s="39"/>
      <c r="D668" s="40" t="str">
        <f t="shared" si="1"/>
        <v>Saturday</v>
      </c>
      <c r="E668" s="41"/>
      <c r="F668" s="38"/>
      <c r="G668" s="38"/>
      <c r="H668" s="41"/>
      <c r="I668" s="38"/>
      <c r="J668" s="38"/>
      <c r="K668" s="35"/>
      <c r="L668" s="35"/>
      <c r="M668" s="35"/>
      <c r="N668" s="35"/>
      <c r="O668" s="62"/>
      <c r="P668" s="34" t="str">
        <f t="shared" si="4"/>
        <v/>
      </c>
    </row>
    <row r="669" ht="22.5" customHeight="1">
      <c r="A669" s="37"/>
      <c r="B669" s="38" t="str">
        <f>'Master Schedule'!B669</f>
        <v/>
      </c>
      <c r="C669" s="39"/>
      <c r="D669" s="40" t="str">
        <f t="shared" si="1"/>
        <v>Saturday</v>
      </c>
      <c r="E669" s="41"/>
      <c r="F669" s="38"/>
      <c r="G669" s="38"/>
      <c r="H669" s="41"/>
      <c r="I669" s="38"/>
      <c r="J669" s="38"/>
      <c r="K669" s="32"/>
      <c r="L669" s="32"/>
      <c r="M669" s="32"/>
      <c r="N669" s="32"/>
      <c r="O669" s="62"/>
      <c r="P669" s="34" t="str">
        <f t="shared" si="4"/>
        <v/>
      </c>
    </row>
    <row r="670" ht="22.5" customHeight="1">
      <c r="A670" s="37"/>
      <c r="B670" s="38" t="str">
        <f>'Master Schedule'!B670</f>
        <v/>
      </c>
      <c r="C670" s="39"/>
      <c r="D670" s="40" t="str">
        <f t="shared" si="1"/>
        <v>Saturday</v>
      </c>
      <c r="E670" s="41"/>
      <c r="F670" s="38"/>
      <c r="G670" s="38"/>
      <c r="H670" s="41"/>
      <c r="I670" s="38"/>
      <c r="J670" s="38"/>
      <c r="K670" s="35"/>
      <c r="L670" s="35"/>
      <c r="M670" s="35"/>
      <c r="N670" s="35"/>
      <c r="O670" s="62"/>
      <c r="P670" s="34" t="str">
        <f t="shared" si="4"/>
        <v/>
      </c>
    </row>
    <row r="671" ht="22.5" customHeight="1">
      <c r="A671" s="37"/>
      <c r="B671" s="38" t="str">
        <f>'Master Schedule'!B671</f>
        <v/>
      </c>
      <c r="C671" s="39"/>
      <c r="D671" s="40" t="str">
        <f t="shared" si="1"/>
        <v>Saturday</v>
      </c>
      <c r="E671" s="41"/>
      <c r="F671" s="38"/>
      <c r="G671" s="38"/>
      <c r="H671" s="41"/>
      <c r="I671" s="38"/>
      <c r="J671" s="38"/>
      <c r="K671" s="32"/>
      <c r="L671" s="32"/>
      <c r="M671" s="32"/>
      <c r="N671" s="32"/>
      <c r="O671" s="62"/>
      <c r="P671" s="34" t="str">
        <f t="shared" si="4"/>
        <v/>
      </c>
    </row>
    <row r="672" ht="22.5" customHeight="1">
      <c r="A672" s="37"/>
      <c r="B672" s="38" t="str">
        <f>'Master Schedule'!B672</f>
        <v/>
      </c>
      <c r="C672" s="39"/>
      <c r="D672" s="40" t="str">
        <f t="shared" si="1"/>
        <v>Saturday</v>
      </c>
      <c r="E672" s="41"/>
      <c r="F672" s="38"/>
      <c r="G672" s="38"/>
      <c r="H672" s="41"/>
      <c r="I672" s="38"/>
      <c r="J672" s="38"/>
      <c r="K672" s="35"/>
      <c r="L672" s="35"/>
      <c r="M672" s="35"/>
      <c r="N672" s="35"/>
      <c r="O672" s="62"/>
      <c r="P672" s="34" t="str">
        <f t="shared" si="4"/>
        <v/>
      </c>
    </row>
    <row r="673" ht="22.5" customHeight="1">
      <c r="A673" s="37"/>
      <c r="B673" s="38" t="str">
        <f>'Master Schedule'!B673</f>
        <v/>
      </c>
      <c r="C673" s="39"/>
      <c r="D673" s="40" t="str">
        <f t="shared" si="1"/>
        <v>Saturday</v>
      </c>
      <c r="E673" s="41"/>
      <c r="F673" s="38"/>
      <c r="G673" s="38"/>
      <c r="H673" s="41"/>
      <c r="I673" s="38"/>
      <c r="J673" s="38"/>
      <c r="K673" s="32"/>
      <c r="L673" s="32"/>
      <c r="M673" s="32"/>
      <c r="N673" s="32"/>
      <c r="O673" s="62"/>
      <c r="P673" s="34" t="str">
        <f t="shared" si="4"/>
        <v/>
      </c>
    </row>
    <row r="674" ht="22.5" customHeight="1">
      <c r="A674" s="37"/>
      <c r="B674" s="38" t="str">
        <f>'Master Schedule'!B674</f>
        <v/>
      </c>
      <c r="C674" s="39"/>
      <c r="D674" s="40" t="str">
        <f t="shared" si="1"/>
        <v>Saturday</v>
      </c>
      <c r="E674" s="41"/>
      <c r="F674" s="38"/>
      <c r="G674" s="38"/>
      <c r="H674" s="41"/>
      <c r="I674" s="38"/>
      <c r="J674" s="38"/>
      <c r="K674" s="35"/>
      <c r="L674" s="35"/>
      <c r="M674" s="35"/>
      <c r="N674" s="35"/>
      <c r="O674" s="62"/>
      <c r="P674" s="34" t="str">
        <f t="shared" si="4"/>
        <v/>
      </c>
    </row>
    <row r="675" ht="22.5" customHeight="1">
      <c r="A675" s="37"/>
      <c r="B675" s="38" t="str">
        <f>'Master Schedule'!B675</f>
        <v/>
      </c>
      <c r="C675" s="39"/>
      <c r="D675" s="40" t="str">
        <f t="shared" si="1"/>
        <v>Saturday</v>
      </c>
      <c r="E675" s="41"/>
      <c r="F675" s="38"/>
      <c r="G675" s="38"/>
      <c r="H675" s="41"/>
      <c r="I675" s="38"/>
      <c r="J675" s="38"/>
      <c r="K675" s="32"/>
      <c r="L675" s="32"/>
      <c r="M675" s="32"/>
      <c r="N675" s="32"/>
      <c r="O675" s="62"/>
      <c r="P675" s="34" t="str">
        <f t="shared" si="4"/>
        <v/>
      </c>
    </row>
    <row r="676" ht="22.5" customHeight="1">
      <c r="A676" s="37"/>
      <c r="B676" s="38" t="str">
        <f>'Master Schedule'!B676</f>
        <v/>
      </c>
      <c r="C676" s="39"/>
      <c r="D676" s="40" t="str">
        <f t="shared" si="1"/>
        <v>Saturday</v>
      </c>
      <c r="E676" s="41"/>
      <c r="F676" s="38"/>
      <c r="G676" s="38"/>
      <c r="H676" s="41"/>
      <c r="I676" s="38"/>
      <c r="J676" s="38"/>
      <c r="K676" s="35"/>
      <c r="L676" s="35"/>
      <c r="M676" s="35"/>
      <c r="N676" s="35"/>
      <c r="O676" s="62"/>
      <c r="P676" s="34" t="str">
        <f t="shared" si="4"/>
        <v/>
      </c>
    </row>
    <row r="677" ht="22.5" customHeight="1">
      <c r="A677" s="37"/>
      <c r="B677" s="38" t="str">
        <f>'Master Schedule'!B677</f>
        <v/>
      </c>
      <c r="C677" s="39"/>
      <c r="D677" s="40" t="str">
        <f t="shared" si="1"/>
        <v>Saturday</v>
      </c>
      <c r="E677" s="41"/>
      <c r="F677" s="38"/>
      <c r="G677" s="38"/>
      <c r="H677" s="41"/>
      <c r="I677" s="38"/>
      <c r="J677" s="38"/>
      <c r="K677" s="32"/>
      <c r="L677" s="32"/>
      <c r="M677" s="32"/>
      <c r="N677" s="32"/>
      <c r="O677" s="62"/>
      <c r="P677" s="34" t="str">
        <f t="shared" si="4"/>
        <v/>
      </c>
    </row>
    <row r="678" ht="22.5" customHeight="1">
      <c r="A678" s="37"/>
      <c r="B678" s="38" t="str">
        <f>'Master Schedule'!B678</f>
        <v/>
      </c>
      <c r="C678" s="39"/>
      <c r="D678" s="40" t="str">
        <f t="shared" si="1"/>
        <v>Saturday</v>
      </c>
      <c r="E678" s="41"/>
      <c r="F678" s="38"/>
      <c r="G678" s="38"/>
      <c r="H678" s="41"/>
      <c r="I678" s="38"/>
      <c r="J678" s="38"/>
      <c r="K678" s="35"/>
      <c r="L678" s="35"/>
      <c r="M678" s="35"/>
      <c r="N678" s="35"/>
      <c r="O678" s="62"/>
      <c r="P678" s="34" t="str">
        <f t="shared" si="4"/>
        <v/>
      </c>
    </row>
    <row r="679" ht="22.5" customHeight="1">
      <c r="A679" s="37"/>
      <c r="B679" s="38" t="str">
        <f>'Master Schedule'!B679</f>
        <v/>
      </c>
      <c r="C679" s="39"/>
      <c r="D679" s="40" t="str">
        <f t="shared" si="1"/>
        <v>Saturday</v>
      </c>
      <c r="E679" s="41"/>
      <c r="F679" s="38"/>
      <c r="G679" s="38"/>
      <c r="H679" s="41"/>
      <c r="I679" s="38"/>
      <c r="J679" s="38"/>
      <c r="K679" s="32"/>
      <c r="L679" s="32"/>
      <c r="M679" s="32"/>
      <c r="N679" s="32"/>
      <c r="O679" s="62"/>
      <c r="P679" s="34" t="str">
        <f t="shared" si="4"/>
        <v/>
      </c>
    </row>
    <row r="680" ht="22.5" customHeight="1">
      <c r="A680" s="37"/>
      <c r="B680" s="38" t="str">
        <f>'Master Schedule'!B680</f>
        <v/>
      </c>
      <c r="C680" s="39"/>
      <c r="D680" s="40" t="str">
        <f t="shared" si="1"/>
        <v>Saturday</v>
      </c>
      <c r="E680" s="41"/>
      <c r="F680" s="38"/>
      <c r="G680" s="38"/>
      <c r="H680" s="41"/>
      <c r="I680" s="38"/>
      <c r="J680" s="38"/>
      <c r="K680" s="35"/>
      <c r="L680" s="35"/>
      <c r="M680" s="35"/>
      <c r="N680" s="35"/>
      <c r="O680" s="62"/>
      <c r="P680" s="34" t="str">
        <f t="shared" si="4"/>
        <v/>
      </c>
    </row>
    <row r="681" ht="22.5" customHeight="1">
      <c r="A681" s="37"/>
      <c r="B681" s="38" t="str">
        <f>'Master Schedule'!B681</f>
        <v/>
      </c>
      <c r="C681" s="39"/>
      <c r="D681" s="40" t="str">
        <f t="shared" si="1"/>
        <v>Saturday</v>
      </c>
      <c r="E681" s="41"/>
      <c r="F681" s="38"/>
      <c r="G681" s="38"/>
      <c r="H681" s="41"/>
      <c r="I681" s="38"/>
      <c r="J681" s="38"/>
      <c r="K681" s="32"/>
      <c r="L681" s="32"/>
      <c r="M681" s="32"/>
      <c r="N681" s="32"/>
      <c r="O681" s="62"/>
      <c r="P681" s="34" t="str">
        <f t="shared" si="4"/>
        <v/>
      </c>
    </row>
    <row r="682" ht="22.5" customHeight="1">
      <c r="A682" s="37"/>
      <c r="B682" s="38" t="str">
        <f>'Master Schedule'!B682</f>
        <v/>
      </c>
      <c r="C682" s="39"/>
      <c r="D682" s="40" t="str">
        <f t="shared" si="1"/>
        <v>Saturday</v>
      </c>
      <c r="E682" s="41"/>
      <c r="F682" s="38"/>
      <c r="G682" s="38"/>
      <c r="H682" s="41"/>
      <c r="I682" s="38"/>
      <c r="J682" s="38"/>
      <c r="K682" s="35"/>
      <c r="L682" s="35"/>
      <c r="M682" s="35"/>
      <c r="N682" s="35"/>
      <c r="O682" s="62"/>
      <c r="P682" s="34" t="str">
        <f t="shared" si="4"/>
        <v/>
      </c>
    </row>
    <row r="683" ht="22.5" customHeight="1">
      <c r="A683" s="37"/>
      <c r="B683" s="38" t="str">
        <f>'Master Schedule'!B683</f>
        <v/>
      </c>
      <c r="C683" s="39"/>
      <c r="D683" s="40" t="str">
        <f t="shared" si="1"/>
        <v>Saturday</v>
      </c>
      <c r="E683" s="41"/>
      <c r="F683" s="38"/>
      <c r="G683" s="38"/>
      <c r="H683" s="41"/>
      <c r="I683" s="38"/>
      <c r="J683" s="38"/>
      <c r="K683" s="32"/>
      <c r="L683" s="32"/>
      <c r="M683" s="32"/>
      <c r="N683" s="32"/>
      <c r="O683" s="62"/>
      <c r="P683" s="34" t="str">
        <f t="shared" si="4"/>
        <v/>
      </c>
    </row>
    <row r="684" ht="22.5" customHeight="1">
      <c r="A684" s="37"/>
      <c r="B684" s="38" t="str">
        <f>'Master Schedule'!B684</f>
        <v/>
      </c>
      <c r="C684" s="39"/>
      <c r="D684" s="40" t="str">
        <f t="shared" si="1"/>
        <v>Saturday</v>
      </c>
      <c r="E684" s="41"/>
      <c r="F684" s="38"/>
      <c r="G684" s="38"/>
      <c r="H684" s="41"/>
      <c r="I684" s="38"/>
      <c r="J684" s="38"/>
      <c r="K684" s="35"/>
      <c r="L684" s="35"/>
      <c r="M684" s="35"/>
      <c r="N684" s="35"/>
      <c r="O684" s="62"/>
      <c r="P684" s="34" t="str">
        <f t="shared" si="4"/>
        <v/>
      </c>
    </row>
    <row r="685" ht="22.5" customHeight="1">
      <c r="A685" s="37"/>
      <c r="B685" s="38" t="str">
        <f>'Master Schedule'!B685</f>
        <v/>
      </c>
      <c r="C685" s="39"/>
      <c r="D685" s="40" t="str">
        <f t="shared" si="1"/>
        <v>Saturday</v>
      </c>
      <c r="E685" s="41"/>
      <c r="F685" s="38"/>
      <c r="G685" s="38"/>
      <c r="H685" s="41"/>
      <c r="I685" s="38"/>
      <c r="J685" s="38"/>
      <c r="K685" s="32"/>
      <c r="L685" s="32"/>
      <c r="M685" s="32"/>
      <c r="N685" s="32"/>
      <c r="O685" s="62"/>
      <c r="P685" s="34" t="str">
        <f t="shared" si="4"/>
        <v/>
      </c>
    </row>
    <row r="686" ht="22.5" customHeight="1">
      <c r="A686" s="37"/>
      <c r="B686" s="38" t="str">
        <f>'Master Schedule'!B686</f>
        <v/>
      </c>
      <c r="C686" s="39"/>
      <c r="D686" s="40" t="str">
        <f t="shared" si="1"/>
        <v>Saturday</v>
      </c>
      <c r="E686" s="41"/>
      <c r="F686" s="38"/>
      <c r="G686" s="38"/>
      <c r="H686" s="41"/>
      <c r="I686" s="38"/>
      <c r="J686" s="38"/>
      <c r="K686" s="35"/>
      <c r="L686" s="35"/>
      <c r="M686" s="35"/>
      <c r="N686" s="35"/>
      <c r="O686" s="62"/>
      <c r="P686" s="34" t="str">
        <f t="shared" si="4"/>
        <v/>
      </c>
    </row>
    <row r="687" ht="22.5" customHeight="1">
      <c r="A687" s="37"/>
      <c r="B687" s="38" t="str">
        <f>'Master Schedule'!B687</f>
        <v/>
      </c>
      <c r="C687" s="39"/>
      <c r="D687" s="40" t="str">
        <f t="shared" si="1"/>
        <v>Saturday</v>
      </c>
      <c r="E687" s="41"/>
      <c r="F687" s="38"/>
      <c r="G687" s="38"/>
      <c r="H687" s="41"/>
      <c r="I687" s="38"/>
      <c r="J687" s="38"/>
      <c r="K687" s="32"/>
      <c r="L687" s="32"/>
      <c r="M687" s="32"/>
      <c r="N687" s="32"/>
      <c r="O687" s="62"/>
      <c r="P687" s="34" t="str">
        <f t="shared" si="4"/>
        <v/>
      </c>
    </row>
    <row r="688" ht="22.5" customHeight="1">
      <c r="A688" s="37"/>
      <c r="B688" s="38" t="str">
        <f>'Master Schedule'!B688</f>
        <v/>
      </c>
      <c r="C688" s="39"/>
      <c r="D688" s="40" t="str">
        <f t="shared" si="1"/>
        <v>Saturday</v>
      </c>
      <c r="E688" s="41"/>
      <c r="F688" s="38"/>
      <c r="G688" s="38"/>
      <c r="H688" s="41"/>
      <c r="I688" s="38"/>
      <c r="J688" s="38"/>
      <c r="K688" s="35"/>
      <c r="L688" s="35"/>
      <c r="M688" s="35"/>
      <c r="N688" s="35"/>
      <c r="O688" s="62"/>
      <c r="P688" s="34" t="str">
        <f t="shared" si="4"/>
        <v/>
      </c>
    </row>
    <row r="689" ht="22.5" customHeight="1">
      <c r="A689" s="37"/>
      <c r="B689" s="38" t="str">
        <f>'Master Schedule'!B689</f>
        <v/>
      </c>
      <c r="C689" s="39"/>
      <c r="D689" s="40" t="str">
        <f t="shared" si="1"/>
        <v>Saturday</v>
      </c>
      <c r="E689" s="41"/>
      <c r="F689" s="38"/>
      <c r="G689" s="38"/>
      <c r="H689" s="41"/>
      <c r="I689" s="38"/>
      <c r="J689" s="38"/>
      <c r="K689" s="32"/>
      <c r="L689" s="32"/>
      <c r="M689" s="32"/>
      <c r="N689" s="32"/>
      <c r="O689" s="62"/>
      <c r="P689" s="34" t="str">
        <f t="shared" si="4"/>
        <v/>
      </c>
    </row>
    <row r="690" ht="22.5" customHeight="1">
      <c r="A690" s="37"/>
      <c r="B690" s="38" t="str">
        <f>'Master Schedule'!B690</f>
        <v/>
      </c>
      <c r="C690" s="39"/>
      <c r="D690" s="40" t="str">
        <f t="shared" si="1"/>
        <v>Saturday</v>
      </c>
      <c r="E690" s="41"/>
      <c r="F690" s="38"/>
      <c r="G690" s="38"/>
      <c r="H690" s="41"/>
      <c r="I690" s="38"/>
      <c r="J690" s="38"/>
      <c r="K690" s="35"/>
      <c r="L690" s="35"/>
      <c r="M690" s="35"/>
      <c r="N690" s="35"/>
      <c r="O690" s="62"/>
      <c r="P690" s="34" t="str">
        <f t="shared" si="4"/>
        <v/>
      </c>
    </row>
    <row r="691" ht="22.5" customHeight="1">
      <c r="A691" s="37"/>
      <c r="B691" s="38" t="str">
        <f>'Master Schedule'!B691</f>
        <v/>
      </c>
      <c r="C691" s="39"/>
      <c r="D691" s="40" t="str">
        <f t="shared" si="1"/>
        <v>Saturday</v>
      </c>
      <c r="E691" s="41"/>
      <c r="F691" s="38"/>
      <c r="G691" s="38"/>
      <c r="H691" s="41"/>
      <c r="I691" s="38"/>
      <c r="J691" s="38"/>
      <c r="K691" s="32"/>
      <c r="L691" s="32"/>
      <c r="M691" s="32"/>
      <c r="N691" s="32"/>
      <c r="O691" s="62"/>
      <c r="P691" s="34" t="str">
        <f t="shared" si="4"/>
        <v/>
      </c>
    </row>
    <row r="692" ht="22.5" customHeight="1">
      <c r="A692" s="37"/>
      <c r="B692" s="38" t="str">
        <f>'Master Schedule'!B692</f>
        <v/>
      </c>
      <c r="C692" s="39"/>
      <c r="D692" s="40" t="str">
        <f t="shared" si="1"/>
        <v>Saturday</v>
      </c>
      <c r="E692" s="41"/>
      <c r="F692" s="38"/>
      <c r="G692" s="38"/>
      <c r="H692" s="41"/>
      <c r="I692" s="38"/>
      <c r="J692" s="38"/>
      <c r="K692" s="35"/>
      <c r="L692" s="35"/>
      <c r="M692" s="35"/>
      <c r="N692" s="35"/>
      <c r="O692" s="62"/>
      <c r="P692" s="34" t="str">
        <f t="shared" si="4"/>
        <v/>
      </c>
    </row>
    <row r="693" ht="22.5" customHeight="1">
      <c r="A693" s="37"/>
      <c r="B693" s="38" t="str">
        <f>'Master Schedule'!B693</f>
        <v/>
      </c>
      <c r="C693" s="39"/>
      <c r="D693" s="40" t="str">
        <f t="shared" si="1"/>
        <v>Saturday</v>
      </c>
      <c r="E693" s="41"/>
      <c r="F693" s="38"/>
      <c r="G693" s="38"/>
      <c r="H693" s="41"/>
      <c r="I693" s="38"/>
      <c r="J693" s="38"/>
      <c r="K693" s="32"/>
      <c r="L693" s="32"/>
      <c r="M693" s="32"/>
      <c r="N693" s="32"/>
      <c r="O693" s="62"/>
      <c r="P693" s="34" t="str">
        <f t="shared" si="4"/>
        <v/>
      </c>
    </row>
    <row r="694" ht="22.5" customHeight="1">
      <c r="A694" s="37"/>
      <c r="B694" s="38" t="str">
        <f>'Master Schedule'!B694</f>
        <v/>
      </c>
      <c r="C694" s="39"/>
      <c r="D694" s="40" t="str">
        <f t="shared" si="1"/>
        <v>Saturday</v>
      </c>
      <c r="E694" s="41"/>
      <c r="F694" s="38"/>
      <c r="G694" s="38"/>
      <c r="H694" s="41"/>
      <c r="I694" s="38"/>
      <c r="J694" s="38"/>
      <c r="K694" s="35"/>
      <c r="L694" s="35"/>
      <c r="M694" s="35"/>
      <c r="N694" s="35"/>
      <c r="O694" s="62"/>
      <c r="P694" s="34" t="str">
        <f t="shared" si="4"/>
        <v/>
      </c>
    </row>
    <row r="695" ht="22.5" customHeight="1">
      <c r="A695" s="37"/>
      <c r="B695" s="38" t="str">
        <f>'Master Schedule'!B695</f>
        <v/>
      </c>
      <c r="C695" s="39"/>
      <c r="D695" s="40" t="str">
        <f t="shared" si="1"/>
        <v>Saturday</v>
      </c>
      <c r="E695" s="41"/>
      <c r="F695" s="38"/>
      <c r="G695" s="38"/>
      <c r="H695" s="41"/>
      <c r="I695" s="38"/>
      <c r="J695" s="38"/>
      <c r="K695" s="32"/>
      <c r="L695" s="32"/>
      <c r="M695" s="32"/>
      <c r="N695" s="32"/>
      <c r="O695" s="62"/>
      <c r="P695" s="34" t="str">
        <f t="shared" si="4"/>
        <v/>
      </c>
    </row>
    <row r="696" ht="22.5" customHeight="1">
      <c r="A696" s="37"/>
      <c r="B696" s="38" t="str">
        <f>'Master Schedule'!B696</f>
        <v/>
      </c>
      <c r="C696" s="39"/>
      <c r="D696" s="40" t="str">
        <f t="shared" si="1"/>
        <v>Saturday</v>
      </c>
      <c r="E696" s="41"/>
      <c r="F696" s="38"/>
      <c r="G696" s="38"/>
      <c r="H696" s="41"/>
      <c r="I696" s="38"/>
      <c r="J696" s="38"/>
      <c r="K696" s="35"/>
      <c r="L696" s="35"/>
      <c r="M696" s="35"/>
      <c r="N696" s="35"/>
      <c r="O696" s="62"/>
      <c r="P696" s="34" t="str">
        <f t="shared" si="4"/>
        <v/>
      </c>
    </row>
    <row r="697" ht="22.5" customHeight="1">
      <c r="A697" s="37"/>
      <c r="B697" s="38" t="str">
        <f>'Master Schedule'!B697</f>
        <v/>
      </c>
      <c r="C697" s="39"/>
      <c r="D697" s="40" t="str">
        <f t="shared" si="1"/>
        <v>Saturday</v>
      </c>
      <c r="E697" s="41"/>
      <c r="F697" s="38"/>
      <c r="G697" s="38"/>
      <c r="H697" s="41"/>
      <c r="I697" s="38"/>
      <c r="J697" s="38"/>
      <c r="K697" s="32"/>
      <c r="L697" s="32"/>
      <c r="M697" s="32"/>
      <c r="N697" s="32"/>
      <c r="O697" s="62"/>
      <c r="P697" s="34" t="str">
        <f t="shared" si="4"/>
        <v/>
      </c>
    </row>
    <row r="698" ht="22.5" customHeight="1">
      <c r="A698" s="37"/>
      <c r="B698" s="38" t="str">
        <f>'Master Schedule'!B698</f>
        <v/>
      </c>
      <c r="C698" s="39"/>
      <c r="D698" s="40" t="str">
        <f t="shared" si="1"/>
        <v>Saturday</v>
      </c>
      <c r="E698" s="41"/>
      <c r="F698" s="38"/>
      <c r="G698" s="38"/>
      <c r="H698" s="41"/>
      <c r="I698" s="38"/>
      <c r="J698" s="38"/>
      <c r="K698" s="35"/>
      <c r="L698" s="35"/>
      <c r="M698" s="35"/>
      <c r="N698" s="35"/>
      <c r="O698" s="62"/>
      <c r="P698" s="34" t="str">
        <f t="shared" si="4"/>
        <v/>
      </c>
    </row>
    <row r="699" ht="22.5" customHeight="1">
      <c r="A699" s="37"/>
      <c r="B699" s="38" t="str">
        <f>'Master Schedule'!B699</f>
        <v/>
      </c>
      <c r="C699" s="39"/>
      <c r="D699" s="40" t="str">
        <f t="shared" si="1"/>
        <v>Saturday</v>
      </c>
      <c r="E699" s="41"/>
      <c r="F699" s="38"/>
      <c r="G699" s="38"/>
      <c r="H699" s="41"/>
      <c r="I699" s="38"/>
      <c r="J699" s="38"/>
      <c r="K699" s="32"/>
      <c r="L699" s="32"/>
      <c r="M699" s="32"/>
      <c r="N699" s="32"/>
      <c r="O699" s="62"/>
      <c r="P699" s="34" t="str">
        <f t="shared" si="4"/>
        <v/>
      </c>
    </row>
    <row r="700" ht="22.5" customHeight="1">
      <c r="A700" s="37"/>
      <c r="B700" s="38" t="str">
        <f>'Master Schedule'!B700</f>
        <v/>
      </c>
      <c r="C700" s="39"/>
      <c r="D700" s="40" t="str">
        <f t="shared" si="1"/>
        <v>Saturday</v>
      </c>
      <c r="E700" s="41"/>
      <c r="F700" s="38"/>
      <c r="G700" s="38"/>
      <c r="H700" s="41"/>
      <c r="I700" s="38"/>
      <c r="J700" s="38"/>
      <c r="K700" s="35"/>
      <c r="L700" s="35"/>
      <c r="M700" s="35"/>
      <c r="N700" s="35"/>
      <c r="O700" s="62"/>
      <c r="P700" s="34" t="str">
        <f t="shared" si="4"/>
        <v/>
      </c>
    </row>
    <row r="701" ht="22.5" customHeight="1">
      <c r="A701" s="37"/>
      <c r="B701" s="38" t="str">
        <f>'Master Schedule'!B701</f>
        <v/>
      </c>
      <c r="C701" s="39"/>
      <c r="D701" s="40" t="str">
        <f t="shared" si="1"/>
        <v>Saturday</v>
      </c>
      <c r="E701" s="41"/>
      <c r="F701" s="38"/>
      <c r="G701" s="38"/>
      <c r="H701" s="41"/>
      <c r="I701" s="38"/>
      <c r="J701" s="38"/>
      <c r="K701" s="32"/>
      <c r="L701" s="32"/>
      <c r="M701" s="32"/>
      <c r="N701" s="32"/>
      <c r="O701" s="62"/>
      <c r="P701" s="34" t="str">
        <f t="shared" si="4"/>
        <v/>
      </c>
    </row>
    <row r="702" ht="22.5" customHeight="1">
      <c r="A702" s="37"/>
      <c r="B702" s="38" t="str">
        <f>'Master Schedule'!B702</f>
        <v/>
      </c>
      <c r="C702" s="39"/>
      <c r="D702" s="40" t="str">
        <f t="shared" si="1"/>
        <v>Saturday</v>
      </c>
      <c r="E702" s="41"/>
      <c r="F702" s="38"/>
      <c r="G702" s="38"/>
      <c r="H702" s="41"/>
      <c r="I702" s="38"/>
      <c r="J702" s="38"/>
      <c r="K702" s="35"/>
      <c r="L702" s="35"/>
      <c r="M702" s="35"/>
      <c r="N702" s="35"/>
      <c r="O702" s="62"/>
      <c r="P702" s="34" t="str">
        <f t="shared" si="4"/>
        <v/>
      </c>
    </row>
    <row r="703" ht="22.5" customHeight="1">
      <c r="A703" s="37"/>
      <c r="B703" s="38" t="str">
        <f>'Master Schedule'!B703</f>
        <v/>
      </c>
      <c r="C703" s="39"/>
      <c r="D703" s="40" t="str">
        <f t="shared" si="1"/>
        <v>Saturday</v>
      </c>
      <c r="E703" s="41"/>
      <c r="F703" s="38"/>
      <c r="G703" s="38"/>
      <c r="H703" s="41"/>
      <c r="I703" s="38"/>
      <c r="J703" s="38"/>
      <c r="K703" s="32"/>
      <c r="L703" s="32"/>
      <c r="M703" s="32"/>
      <c r="N703" s="32"/>
      <c r="O703" s="62"/>
      <c r="P703" s="34" t="str">
        <f t="shared" si="4"/>
        <v/>
      </c>
    </row>
    <row r="704" ht="22.5" customHeight="1">
      <c r="A704" s="37"/>
      <c r="B704" s="38" t="str">
        <f>'Master Schedule'!B704</f>
        <v/>
      </c>
      <c r="C704" s="39"/>
      <c r="D704" s="40" t="str">
        <f t="shared" si="1"/>
        <v>Saturday</v>
      </c>
      <c r="E704" s="41"/>
      <c r="F704" s="38"/>
      <c r="G704" s="38"/>
      <c r="H704" s="41"/>
      <c r="I704" s="38"/>
      <c r="J704" s="38"/>
      <c r="K704" s="35"/>
      <c r="L704" s="35"/>
      <c r="M704" s="35"/>
      <c r="N704" s="35"/>
      <c r="O704" s="62"/>
      <c r="P704" s="34" t="str">
        <f t="shared" si="4"/>
        <v/>
      </c>
    </row>
    <row r="705" ht="22.5" customHeight="1">
      <c r="A705" s="37"/>
      <c r="B705" s="38" t="str">
        <f>'Master Schedule'!B705</f>
        <v/>
      </c>
      <c r="C705" s="39"/>
      <c r="D705" s="40" t="str">
        <f t="shared" si="1"/>
        <v>Saturday</v>
      </c>
      <c r="E705" s="41"/>
      <c r="F705" s="38"/>
      <c r="G705" s="38"/>
      <c r="H705" s="41"/>
      <c r="I705" s="38"/>
      <c r="J705" s="38"/>
      <c r="K705" s="32"/>
      <c r="L705" s="32"/>
      <c r="M705" s="32"/>
      <c r="N705" s="32"/>
      <c r="O705" s="62"/>
      <c r="P705" s="34" t="str">
        <f t="shared" si="4"/>
        <v/>
      </c>
    </row>
    <row r="706" ht="22.5" customHeight="1">
      <c r="A706" s="37"/>
      <c r="B706" s="38" t="str">
        <f>'Master Schedule'!B706</f>
        <v/>
      </c>
      <c r="C706" s="39"/>
      <c r="D706" s="40" t="str">
        <f t="shared" si="1"/>
        <v>Saturday</v>
      </c>
      <c r="E706" s="41"/>
      <c r="F706" s="38"/>
      <c r="G706" s="38"/>
      <c r="H706" s="41"/>
      <c r="I706" s="38"/>
      <c r="J706" s="38"/>
      <c r="K706" s="35"/>
      <c r="L706" s="35"/>
      <c r="M706" s="35"/>
      <c r="N706" s="35"/>
      <c r="O706" s="62"/>
      <c r="P706" s="34" t="str">
        <f t="shared" si="4"/>
        <v/>
      </c>
    </row>
    <row r="707" ht="22.5" customHeight="1">
      <c r="A707" s="37"/>
      <c r="B707" s="38" t="str">
        <f>'Master Schedule'!B707</f>
        <v/>
      </c>
      <c r="C707" s="39"/>
      <c r="D707" s="40" t="str">
        <f t="shared" si="1"/>
        <v>Saturday</v>
      </c>
      <c r="E707" s="41"/>
      <c r="F707" s="38"/>
      <c r="G707" s="38"/>
      <c r="H707" s="41"/>
      <c r="I707" s="38"/>
      <c r="J707" s="38"/>
      <c r="K707" s="32"/>
      <c r="L707" s="32"/>
      <c r="M707" s="32"/>
      <c r="N707" s="32"/>
      <c r="O707" s="62"/>
      <c r="P707" s="34" t="str">
        <f t="shared" si="4"/>
        <v/>
      </c>
    </row>
    <row r="708" ht="22.5" customHeight="1">
      <c r="A708" s="37"/>
      <c r="B708" s="38" t="str">
        <f>'Master Schedule'!B708</f>
        <v/>
      </c>
      <c r="C708" s="39"/>
      <c r="D708" s="40" t="str">
        <f t="shared" si="1"/>
        <v>Saturday</v>
      </c>
      <c r="E708" s="41"/>
      <c r="F708" s="38"/>
      <c r="G708" s="38"/>
      <c r="H708" s="41"/>
      <c r="I708" s="38"/>
      <c r="J708" s="38"/>
      <c r="K708" s="35"/>
      <c r="L708" s="35"/>
      <c r="M708" s="35"/>
      <c r="N708" s="35"/>
      <c r="O708" s="62"/>
      <c r="P708" s="34" t="str">
        <f t="shared" si="4"/>
        <v/>
      </c>
    </row>
    <row r="709" ht="22.5" customHeight="1">
      <c r="A709" s="37"/>
      <c r="B709" s="38" t="str">
        <f>'Master Schedule'!B709</f>
        <v/>
      </c>
      <c r="C709" s="39"/>
      <c r="D709" s="40" t="str">
        <f t="shared" si="1"/>
        <v>Saturday</v>
      </c>
      <c r="E709" s="41"/>
      <c r="F709" s="38"/>
      <c r="G709" s="38"/>
      <c r="H709" s="41"/>
      <c r="I709" s="38"/>
      <c r="J709" s="38"/>
      <c r="K709" s="32"/>
      <c r="L709" s="32"/>
      <c r="M709" s="32"/>
      <c r="N709" s="32"/>
      <c r="O709" s="62"/>
      <c r="P709" s="34" t="str">
        <f t="shared" si="4"/>
        <v/>
      </c>
    </row>
    <row r="710" ht="22.5" customHeight="1">
      <c r="A710" s="37"/>
      <c r="B710" s="38" t="str">
        <f>'Master Schedule'!B710</f>
        <v/>
      </c>
      <c r="C710" s="39"/>
      <c r="D710" s="40" t="str">
        <f t="shared" si="1"/>
        <v>Saturday</v>
      </c>
      <c r="E710" s="41"/>
      <c r="F710" s="38"/>
      <c r="G710" s="38"/>
      <c r="H710" s="41"/>
      <c r="I710" s="38"/>
      <c r="J710" s="38"/>
      <c r="K710" s="35"/>
      <c r="L710" s="35"/>
      <c r="M710" s="35"/>
      <c r="N710" s="35"/>
      <c r="O710" s="62"/>
      <c r="P710" s="34" t="str">
        <f t="shared" si="4"/>
        <v/>
      </c>
    </row>
    <row r="711" ht="22.5" customHeight="1">
      <c r="A711" s="37"/>
      <c r="B711" s="38" t="str">
        <f>'Master Schedule'!B711</f>
        <v/>
      </c>
      <c r="C711" s="39"/>
      <c r="D711" s="40" t="str">
        <f t="shared" si="1"/>
        <v>Saturday</v>
      </c>
      <c r="E711" s="41"/>
      <c r="F711" s="38"/>
      <c r="G711" s="38"/>
      <c r="H711" s="41"/>
      <c r="I711" s="38"/>
      <c r="J711" s="38"/>
      <c r="K711" s="32"/>
      <c r="L711" s="32"/>
      <c r="M711" s="32"/>
      <c r="N711" s="32"/>
      <c r="O711" s="62"/>
      <c r="P711" s="34" t="str">
        <f t="shared" si="4"/>
        <v/>
      </c>
    </row>
    <row r="712" ht="22.5" customHeight="1">
      <c r="A712" s="37"/>
      <c r="B712" s="38" t="str">
        <f>'Master Schedule'!B712</f>
        <v/>
      </c>
      <c r="C712" s="39"/>
      <c r="D712" s="40" t="str">
        <f t="shared" si="1"/>
        <v>Saturday</v>
      </c>
      <c r="E712" s="41"/>
      <c r="F712" s="38"/>
      <c r="G712" s="38"/>
      <c r="H712" s="41"/>
      <c r="I712" s="38"/>
      <c r="J712" s="38"/>
      <c r="K712" s="35"/>
      <c r="L712" s="35"/>
      <c r="M712" s="35"/>
      <c r="N712" s="35"/>
      <c r="O712" s="62"/>
      <c r="P712" s="34" t="str">
        <f t="shared" si="4"/>
        <v/>
      </c>
    </row>
    <row r="713" ht="22.5" customHeight="1">
      <c r="A713" s="37"/>
      <c r="B713" s="38" t="str">
        <f>'Master Schedule'!B713</f>
        <v/>
      </c>
      <c r="C713" s="39"/>
      <c r="D713" s="40" t="str">
        <f t="shared" si="1"/>
        <v>Saturday</v>
      </c>
      <c r="E713" s="41"/>
      <c r="F713" s="38"/>
      <c r="G713" s="38"/>
      <c r="H713" s="41"/>
      <c r="I713" s="38"/>
      <c r="J713" s="38"/>
      <c r="K713" s="32"/>
      <c r="L713" s="32"/>
      <c r="M713" s="32"/>
      <c r="N713" s="32"/>
      <c r="O713" s="62"/>
      <c r="P713" s="34" t="str">
        <f t="shared" si="4"/>
        <v/>
      </c>
    </row>
    <row r="714" ht="22.5" customHeight="1">
      <c r="A714" s="37"/>
      <c r="B714" s="38" t="str">
        <f>'Master Schedule'!B714</f>
        <v/>
      </c>
      <c r="C714" s="39"/>
      <c r="D714" s="40" t="str">
        <f t="shared" si="1"/>
        <v>Saturday</v>
      </c>
      <c r="E714" s="41"/>
      <c r="F714" s="38"/>
      <c r="G714" s="38"/>
      <c r="H714" s="41"/>
      <c r="I714" s="38"/>
      <c r="J714" s="38"/>
      <c r="K714" s="35"/>
      <c r="L714" s="35"/>
      <c r="M714" s="35"/>
      <c r="N714" s="35"/>
      <c r="O714" s="62"/>
      <c r="P714" s="34" t="str">
        <f t="shared" si="4"/>
        <v/>
      </c>
    </row>
    <row r="715" ht="22.5" customHeight="1">
      <c r="A715" s="37"/>
      <c r="B715" s="38" t="str">
        <f>'Master Schedule'!B715</f>
        <v/>
      </c>
      <c r="C715" s="39"/>
      <c r="D715" s="40" t="str">
        <f t="shared" si="1"/>
        <v>Saturday</v>
      </c>
      <c r="E715" s="41"/>
      <c r="F715" s="38"/>
      <c r="G715" s="38"/>
      <c r="H715" s="41"/>
      <c r="I715" s="38"/>
      <c r="J715" s="38"/>
      <c r="K715" s="32"/>
      <c r="L715" s="32"/>
      <c r="M715" s="32"/>
      <c r="N715" s="32"/>
      <c r="O715" s="62"/>
      <c r="P715" s="34" t="str">
        <f t="shared" si="4"/>
        <v/>
      </c>
    </row>
    <row r="716" ht="22.5" customHeight="1">
      <c r="A716" s="37"/>
      <c r="B716" s="38" t="str">
        <f>'Master Schedule'!B716</f>
        <v/>
      </c>
      <c r="C716" s="39"/>
      <c r="D716" s="40" t="str">
        <f t="shared" si="1"/>
        <v>Saturday</v>
      </c>
      <c r="E716" s="41"/>
      <c r="F716" s="38"/>
      <c r="G716" s="38"/>
      <c r="H716" s="41"/>
      <c r="I716" s="38"/>
      <c r="J716" s="38"/>
      <c r="K716" s="35"/>
      <c r="L716" s="35"/>
      <c r="M716" s="35"/>
      <c r="N716" s="35"/>
      <c r="O716" s="62"/>
      <c r="P716" s="34" t="str">
        <f t="shared" si="4"/>
        <v/>
      </c>
    </row>
    <row r="717" ht="22.5" customHeight="1">
      <c r="A717" s="37"/>
      <c r="B717" s="38" t="str">
        <f>'Master Schedule'!B717</f>
        <v/>
      </c>
      <c r="C717" s="39"/>
      <c r="D717" s="40" t="str">
        <f t="shared" si="1"/>
        <v>Saturday</v>
      </c>
      <c r="E717" s="41"/>
      <c r="F717" s="38"/>
      <c r="G717" s="38"/>
      <c r="H717" s="41"/>
      <c r="I717" s="38"/>
      <c r="J717" s="38"/>
      <c r="K717" s="32"/>
      <c r="L717" s="32"/>
      <c r="M717" s="32"/>
      <c r="N717" s="32"/>
      <c r="O717" s="62"/>
      <c r="P717" s="34" t="str">
        <f t="shared" si="4"/>
        <v/>
      </c>
    </row>
    <row r="718" ht="22.5" customHeight="1">
      <c r="A718" s="37"/>
      <c r="B718" s="38" t="str">
        <f>'Master Schedule'!B718</f>
        <v/>
      </c>
      <c r="C718" s="39"/>
      <c r="D718" s="40" t="str">
        <f t="shared" si="1"/>
        <v>Saturday</v>
      </c>
      <c r="E718" s="41"/>
      <c r="F718" s="38"/>
      <c r="G718" s="38"/>
      <c r="H718" s="41"/>
      <c r="I718" s="38"/>
      <c r="J718" s="38"/>
      <c r="K718" s="35"/>
      <c r="L718" s="35"/>
      <c r="M718" s="35"/>
      <c r="N718" s="35"/>
      <c r="O718" s="62"/>
      <c r="P718" s="34" t="str">
        <f t="shared" si="4"/>
        <v/>
      </c>
    </row>
    <row r="719" ht="22.5" customHeight="1">
      <c r="A719" s="37"/>
      <c r="B719" s="38" t="str">
        <f>'Master Schedule'!B719</f>
        <v/>
      </c>
      <c r="C719" s="39"/>
      <c r="D719" s="40" t="str">
        <f t="shared" si="1"/>
        <v>Saturday</v>
      </c>
      <c r="E719" s="41"/>
      <c r="F719" s="38"/>
      <c r="G719" s="38"/>
      <c r="H719" s="41"/>
      <c r="I719" s="38"/>
      <c r="J719" s="38"/>
      <c r="K719" s="32"/>
      <c r="L719" s="32"/>
      <c r="M719" s="32"/>
      <c r="N719" s="32"/>
      <c r="O719" s="62"/>
      <c r="P719" s="34" t="str">
        <f t="shared" si="4"/>
        <v/>
      </c>
    </row>
    <row r="720" ht="22.5" customHeight="1">
      <c r="A720" s="37"/>
      <c r="B720" s="38" t="str">
        <f>'Master Schedule'!B720</f>
        <v/>
      </c>
      <c r="C720" s="39"/>
      <c r="D720" s="40" t="str">
        <f t="shared" si="1"/>
        <v>Saturday</v>
      </c>
      <c r="E720" s="41"/>
      <c r="F720" s="38"/>
      <c r="G720" s="38"/>
      <c r="H720" s="41"/>
      <c r="I720" s="38"/>
      <c r="J720" s="38"/>
      <c r="K720" s="35"/>
      <c r="L720" s="35"/>
      <c r="M720" s="35"/>
      <c r="N720" s="35"/>
      <c r="O720" s="62"/>
      <c r="P720" s="34" t="str">
        <f t="shared" si="4"/>
        <v/>
      </c>
    </row>
    <row r="721" ht="22.5" customHeight="1">
      <c r="A721" s="37"/>
      <c r="B721" s="38" t="str">
        <f>'Master Schedule'!B721</f>
        <v/>
      </c>
      <c r="C721" s="39"/>
      <c r="D721" s="40" t="str">
        <f t="shared" si="1"/>
        <v>Saturday</v>
      </c>
      <c r="E721" s="41"/>
      <c r="F721" s="38"/>
      <c r="G721" s="38"/>
      <c r="H721" s="41"/>
      <c r="I721" s="38"/>
      <c r="J721" s="38"/>
      <c r="K721" s="32"/>
      <c r="L721" s="32"/>
      <c r="M721" s="32"/>
      <c r="N721" s="32"/>
      <c r="O721" s="62"/>
      <c r="P721" s="34" t="str">
        <f t="shared" si="4"/>
        <v/>
      </c>
    </row>
    <row r="722" ht="22.5" customHeight="1">
      <c r="A722" s="37"/>
      <c r="B722" s="38" t="str">
        <f>'Master Schedule'!B722</f>
        <v/>
      </c>
      <c r="C722" s="39"/>
      <c r="D722" s="40" t="str">
        <f t="shared" si="1"/>
        <v>Saturday</v>
      </c>
      <c r="E722" s="41"/>
      <c r="F722" s="38"/>
      <c r="G722" s="38"/>
      <c r="H722" s="41"/>
      <c r="I722" s="38"/>
      <c r="J722" s="38"/>
      <c r="K722" s="35"/>
      <c r="L722" s="35"/>
      <c r="M722" s="35"/>
      <c r="N722" s="35"/>
      <c r="O722" s="62"/>
      <c r="P722" s="34" t="str">
        <f t="shared" si="4"/>
        <v/>
      </c>
    </row>
    <row r="723" ht="22.5" customHeight="1">
      <c r="A723" s="37"/>
      <c r="B723" s="38" t="str">
        <f>'Master Schedule'!B723</f>
        <v/>
      </c>
      <c r="C723" s="39"/>
      <c r="D723" s="40" t="str">
        <f t="shared" si="1"/>
        <v>Saturday</v>
      </c>
      <c r="E723" s="41"/>
      <c r="F723" s="38"/>
      <c r="G723" s="38"/>
      <c r="H723" s="41"/>
      <c r="I723" s="38"/>
      <c r="J723" s="38"/>
      <c r="K723" s="32"/>
      <c r="L723" s="32"/>
      <c r="M723" s="32"/>
      <c r="N723" s="32"/>
      <c r="O723" s="62"/>
      <c r="P723" s="34" t="str">
        <f t="shared" si="4"/>
        <v/>
      </c>
    </row>
    <row r="724" ht="22.5" customHeight="1">
      <c r="A724" s="37"/>
      <c r="B724" s="38" t="str">
        <f>'Master Schedule'!B724</f>
        <v/>
      </c>
      <c r="C724" s="39"/>
      <c r="D724" s="40" t="str">
        <f t="shared" si="1"/>
        <v>Saturday</v>
      </c>
      <c r="E724" s="41"/>
      <c r="F724" s="38"/>
      <c r="G724" s="38"/>
      <c r="H724" s="41"/>
      <c r="I724" s="38"/>
      <c r="J724" s="38"/>
      <c r="K724" s="35"/>
      <c r="L724" s="35"/>
      <c r="M724" s="35"/>
      <c r="N724" s="35"/>
      <c r="O724" s="62"/>
      <c r="P724" s="34" t="str">
        <f t="shared" si="4"/>
        <v/>
      </c>
    </row>
    <row r="725" ht="22.5" customHeight="1">
      <c r="A725" s="37"/>
      <c r="B725" s="38" t="str">
        <f>'Master Schedule'!B725</f>
        <v/>
      </c>
      <c r="C725" s="39"/>
      <c r="D725" s="40" t="str">
        <f t="shared" si="1"/>
        <v>Saturday</v>
      </c>
      <c r="E725" s="41"/>
      <c r="F725" s="38"/>
      <c r="G725" s="38"/>
      <c r="H725" s="41"/>
      <c r="I725" s="38"/>
      <c r="J725" s="38"/>
      <c r="K725" s="32"/>
      <c r="L725" s="32"/>
      <c r="M725" s="32"/>
      <c r="N725" s="32"/>
      <c r="O725" s="62"/>
      <c r="P725" s="34" t="str">
        <f t="shared" si="4"/>
        <v/>
      </c>
    </row>
    <row r="726" ht="22.5" customHeight="1">
      <c r="A726" s="37"/>
      <c r="B726" s="38" t="str">
        <f>'Master Schedule'!B726</f>
        <v/>
      </c>
      <c r="C726" s="39"/>
      <c r="D726" s="40" t="str">
        <f t="shared" si="1"/>
        <v>Saturday</v>
      </c>
      <c r="E726" s="41"/>
      <c r="F726" s="38"/>
      <c r="G726" s="38"/>
      <c r="H726" s="41"/>
      <c r="I726" s="38"/>
      <c r="J726" s="38"/>
      <c r="K726" s="35"/>
      <c r="L726" s="35"/>
      <c r="M726" s="35"/>
      <c r="N726" s="35"/>
      <c r="O726" s="62"/>
      <c r="P726" s="34" t="str">
        <f t="shared" si="4"/>
        <v/>
      </c>
    </row>
    <row r="727" ht="22.5" customHeight="1">
      <c r="A727" s="37"/>
      <c r="B727" s="38" t="str">
        <f>'Master Schedule'!B727</f>
        <v/>
      </c>
      <c r="C727" s="39"/>
      <c r="D727" s="40" t="str">
        <f t="shared" si="1"/>
        <v>Saturday</v>
      </c>
      <c r="E727" s="41"/>
      <c r="F727" s="38"/>
      <c r="G727" s="38"/>
      <c r="H727" s="41"/>
      <c r="I727" s="38"/>
      <c r="J727" s="38"/>
      <c r="K727" s="32"/>
      <c r="L727" s="32"/>
      <c r="M727" s="32"/>
      <c r="N727" s="32"/>
      <c r="O727" s="62"/>
      <c r="P727" s="34" t="str">
        <f t="shared" si="4"/>
        <v/>
      </c>
    </row>
    <row r="728" ht="22.5" customHeight="1">
      <c r="A728" s="37"/>
      <c r="B728" s="38" t="str">
        <f>'Master Schedule'!B728</f>
        <v/>
      </c>
      <c r="C728" s="39"/>
      <c r="D728" s="40" t="str">
        <f t="shared" si="1"/>
        <v>Saturday</v>
      </c>
      <c r="E728" s="41"/>
      <c r="F728" s="38"/>
      <c r="G728" s="38"/>
      <c r="H728" s="41"/>
      <c r="I728" s="38"/>
      <c r="J728" s="38"/>
      <c r="K728" s="35"/>
      <c r="L728" s="35"/>
      <c r="M728" s="35"/>
      <c r="N728" s="35"/>
      <c r="O728" s="62"/>
      <c r="P728" s="34" t="str">
        <f t="shared" si="4"/>
        <v/>
      </c>
    </row>
    <row r="729" ht="22.5" customHeight="1">
      <c r="A729" s="37"/>
      <c r="B729" s="38" t="str">
        <f>'Master Schedule'!B729</f>
        <v/>
      </c>
      <c r="C729" s="39"/>
      <c r="D729" s="40" t="str">
        <f t="shared" si="1"/>
        <v>Saturday</v>
      </c>
      <c r="E729" s="41"/>
      <c r="F729" s="38"/>
      <c r="G729" s="38"/>
      <c r="H729" s="41"/>
      <c r="I729" s="38"/>
      <c r="J729" s="38"/>
      <c r="K729" s="32"/>
      <c r="L729" s="32"/>
      <c r="M729" s="32"/>
      <c r="N729" s="32"/>
      <c r="O729" s="62"/>
      <c r="P729" s="34" t="str">
        <f t="shared" si="4"/>
        <v/>
      </c>
    </row>
    <row r="730" ht="22.5" customHeight="1">
      <c r="A730" s="37"/>
      <c r="B730" s="38" t="str">
        <f>'Master Schedule'!B730</f>
        <v/>
      </c>
      <c r="C730" s="39"/>
      <c r="D730" s="40" t="str">
        <f t="shared" si="1"/>
        <v>Saturday</v>
      </c>
      <c r="E730" s="41"/>
      <c r="F730" s="38"/>
      <c r="G730" s="38"/>
      <c r="H730" s="41"/>
      <c r="I730" s="38"/>
      <c r="J730" s="38"/>
      <c r="K730" s="35"/>
      <c r="L730" s="35"/>
      <c r="M730" s="35"/>
      <c r="N730" s="35"/>
      <c r="O730" s="62"/>
      <c r="P730" s="34" t="str">
        <f t="shared" si="4"/>
        <v/>
      </c>
    </row>
    <row r="731" ht="22.5" customHeight="1">
      <c r="A731" s="37"/>
      <c r="B731" s="38" t="str">
        <f>'Master Schedule'!B731</f>
        <v/>
      </c>
      <c r="C731" s="39"/>
      <c r="D731" s="40" t="str">
        <f t="shared" si="1"/>
        <v>Saturday</v>
      </c>
      <c r="E731" s="41"/>
      <c r="F731" s="38"/>
      <c r="G731" s="38"/>
      <c r="H731" s="41"/>
      <c r="I731" s="38"/>
      <c r="J731" s="38"/>
      <c r="K731" s="32"/>
      <c r="L731" s="32"/>
      <c r="M731" s="32"/>
      <c r="N731" s="32"/>
      <c r="O731" s="62"/>
      <c r="P731" s="34" t="str">
        <f t="shared" si="4"/>
        <v/>
      </c>
    </row>
    <row r="732" ht="22.5" customHeight="1">
      <c r="A732" s="37"/>
      <c r="B732" s="38" t="str">
        <f>'Master Schedule'!B732</f>
        <v/>
      </c>
      <c r="C732" s="39"/>
      <c r="D732" s="40" t="str">
        <f t="shared" si="1"/>
        <v>Saturday</v>
      </c>
      <c r="E732" s="41"/>
      <c r="F732" s="38"/>
      <c r="G732" s="38"/>
      <c r="H732" s="41"/>
      <c r="I732" s="38"/>
      <c r="J732" s="38"/>
      <c r="K732" s="35"/>
      <c r="L732" s="35"/>
      <c r="M732" s="35"/>
      <c r="N732" s="35"/>
      <c r="O732" s="62"/>
      <c r="P732" s="34" t="str">
        <f t="shared" si="4"/>
        <v/>
      </c>
    </row>
    <row r="733" ht="22.5" customHeight="1">
      <c r="A733" s="37"/>
      <c r="B733" s="38" t="str">
        <f>'Master Schedule'!B733</f>
        <v/>
      </c>
      <c r="C733" s="39"/>
      <c r="D733" s="40" t="str">
        <f t="shared" si="1"/>
        <v>Saturday</v>
      </c>
      <c r="E733" s="41"/>
      <c r="F733" s="38"/>
      <c r="G733" s="38"/>
      <c r="H733" s="41"/>
      <c r="I733" s="38"/>
      <c r="J733" s="38"/>
      <c r="K733" s="32"/>
      <c r="L733" s="32"/>
      <c r="M733" s="32"/>
      <c r="N733" s="32"/>
      <c r="O733" s="62"/>
      <c r="P733" s="34" t="str">
        <f t="shared" si="4"/>
        <v/>
      </c>
    </row>
    <row r="734" ht="22.5" customHeight="1">
      <c r="A734" s="37"/>
      <c r="B734" s="38" t="str">
        <f>'Master Schedule'!B734</f>
        <v/>
      </c>
      <c r="C734" s="39"/>
      <c r="D734" s="40" t="str">
        <f t="shared" si="1"/>
        <v>Saturday</v>
      </c>
      <c r="E734" s="41"/>
      <c r="F734" s="38"/>
      <c r="G734" s="38"/>
      <c r="H734" s="41"/>
      <c r="I734" s="38"/>
      <c r="J734" s="38"/>
      <c r="K734" s="35"/>
      <c r="L734" s="35"/>
      <c r="M734" s="35"/>
      <c r="N734" s="35"/>
      <c r="O734" s="62"/>
      <c r="P734" s="34" t="str">
        <f t="shared" si="4"/>
        <v/>
      </c>
    </row>
    <row r="735" ht="22.5" customHeight="1">
      <c r="A735" s="37"/>
      <c r="B735" s="38" t="str">
        <f>'Master Schedule'!B735</f>
        <v/>
      </c>
      <c r="C735" s="39"/>
      <c r="D735" s="40" t="str">
        <f t="shared" si="1"/>
        <v>Saturday</v>
      </c>
      <c r="E735" s="41"/>
      <c r="F735" s="38"/>
      <c r="G735" s="38"/>
      <c r="H735" s="41"/>
      <c r="I735" s="38"/>
      <c r="J735" s="38"/>
      <c r="K735" s="32"/>
      <c r="L735" s="32"/>
      <c r="M735" s="32"/>
      <c r="N735" s="32"/>
      <c r="O735" s="62"/>
      <c r="P735" s="34" t="str">
        <f t="shared" si="4"/>
        <v/>
      </c>
    </row>
    <row r="736" ht="22.5" customHeight="1">
      <c r="A736" s="37"/>
      <c r="B736" s="38" t="str">
        <f>'Master Schedule'!B736</f>
        <v/>
      </c>
      <c r="C736" s="39"/>
      <c r="D736" s="40" t="str">
        <f t="shared" si="1"/>
        <v>Saturday</v>
      </c>
      <c r="E736" s="41"/>
      <c r="F736" s="38"/>
      <c r="G736" s="38"/>
      <c r="H736" s="41"/>
      <c r="I736" s="38"/>
      <c r="J736" s="38"/>
      <c r="K736" s="35"/>
      <c r="L736" s="35"/>
      <c r="M736" s="35"/>
      <c r="N736" s="35"/>
      <c r="O736" s="62"/>
      <c r="P736" s="34" t="str">
        <f t="shared" si="4"/>
        <v/>
      </c>
    </row>
    <row r="737" ht="22.5" customHeight="1">
      <c r="A737" s="37"/>
      <c r="B737" s="38" t="str">
        <f>'Master Schedule'!B737</f>
        <v/>
      </c>
      <c r="C737" s="39"/>
      <c r="D737" s="40" t="str">
        <f t="shared" si="1"/>
        <v>Saturday</v>
      </c>
      <c r="E737" s="41"/>
      <c r="F737" s="38"/>
      <c r="G737" s="38"/>
      <c r="H737" s="41"/>
      <c r="I737" s="38"/>
      <c r="J737" s="38"/>
      <c r="K737" s="32"/>
      <c r="L737" s="32"/>
      <c r="M737" s="32"/>
      <c r="N737" s="32"/>
      <c r="O737" s="62"/>
      <c r="P737" s="34" t="str">
        <f t="shared" si="4"/>
        <v/>
      </c>
    </row>
    <row r="738" ht="22.5" customHeight="1">
      <c r="A738" s="37"/>
      <c r="B738" s="38" t="str">
        <f>'Master Schedule'!B738</f>
        <v/>
      </c>
      <c r="C738" s="39"/>
      <c r="D738" s="40" t="str">
        <f t="shared" si="1"/>
        <v>Saturday</v>
      </c>
      <c r="E738" s="41"/>
      <c r="F738" s="38"/>
      <c r="G738" s="38"/>
      <c r="H738" s="41"/>
      <c r="I738" s="38"/>
      <c r="J738" s="38"/>
      <c r="K738" s="35"/>
      <c r="L738" s="35"/>
      <c r="M738" s="35"/>
      <c r="N738" s="35"/>
      <c r="O738" s="62"/>
      <c r="P738" s="34" t="str">
        <f t="shared" si="4"/>
        <v/>
      </c>
    </row>
    <row r="739" ht="22.5" customHeight="1">
      <c r="A739" s="37"/>
      <c r="B739" s="38" t="str">
        <f>'Master Schedule'!B739</f>
        <v/>
      </c>
      <c r="C739" s="39"/>
      <c r="D739" s="40" t="str">
        <f t="shared" si="1"/>
        <v>Saturday</v>
      </c>
      <c r="E739" s="41"/>
      <c r="F739" s="38"/>
      <c r="G739" s="38"/>
      <c r="H739" s="41"/>
      <c r="I739" s="38"/>
      <c r="J739" s="38"/>
      <c r="K739" s="32"/>
      <c r="L739" s="32"/>
      <c r="M739" s="32"/>
      <c r="N739" s="32"/>
      <c r="O739" s="62"/>
      <c r="P739" s="34" t="str">
        <f t="shared" si="4"/>
        <v/>
      </c>
    </row>
    <row r="740" ht="22.5" customHeight="1">
      <c r="A740" s="37"/>
      <c r="B740" s="38" t="str">
        <f>'Master Schedule'!B740</f>
        <v/>
      </c>
      <c r="C740" s="39"/>
      <c r="D740" s="40" t="str">
        <f t="shared" si="1"/>
        <v>Saturday</v>
      </c>
      <c r="E740" s="41"/>
      <c r="F740" s="38"/>
      <c r="G740" s="38"/>
      <c r="H740" s="41"/>
      <c r="I740" s="38"/>
      <c r="J740" s="38"/>
      <c r="K740" s="35"/>
      <c r="L740" s="35"/>
      <c r="M740" s="35"/>
      <c r="N740" s="35"/>
      <c r="O740" s="62"/>
      <c r="P740" s="34" t="str">
        <f t="shared" si="4"/>
        <v/>
      </c>
    </row>
    <row r="741" ht="22.5" customHeight="1">
      <c r="A741" s="37"/>
      <c r="B741" s="38" t="str">
        <f>'Master Schedule'!B741</f>
        <v/>
      </c>
      <c r="C741" s="39"/>
      <c r="D741" s="40" t="str">
        <f t="shared" si="1"/>
        <v>Saturday</v>
      </c>
      <c r="E741" s="41"/>
      <c r="F741" s="38"/>
      <c r="G741" s="38"/>
      <c r="H741" s="41"/>
      <c r="I741" s="38"/>
      <c r="J741" s="38"/>
      <c r="K741" s="32"/>
      <c r="L741" s="32"/>
      <c r="M741" s="32"/>
      <c r="N741" s="32"/>
      <c r="O741" s="62"/>
      <c r="P741" s="34" t="str">
        <f t="shared" si="4"/>
        <v/>
      </c>
    </row>
    <row r="742" ht="22.5" customHeight="1">
      <c r="A742" s="37"/>
      <c r="B742" s="38" t="str">
        <f>'Master Schedule'!B742</f>
        <v/>
      </c>
      <c r="C742" s="39"/>
      <c r="D742" s="40" t="str">
        <f t="shared" si="1"/>
        <v>Saturday</v>
      </c>
      <c r="E742" s="41"/>
      <c r="F742" s="38"/>
      <c r="G742" s="38"/>
      <c r="H742" s="41"/>
      <c r="I742" s="38"/>
      <c r="J742" s="38"/>
      <c r="K742" s="35"/>
      <c r="L742" s="35"/>
      <c r="M742" s="35"/>
      <c r="N742" s="35"/>
      <c r="O742" s="62"/>
      <c r="P742" s="34" t="str">
        <f t="shared" si="4"/>
        <v/>
      </c>
    </row>
    <row r="743" ht="22.5" customHeight="1">
      <c r="A743" s="37"/>
      <c r="B743" s="38" t="str">
        <f>'Master Schedule'!B743</f>
        <v/>
      </c>
      <c r="C743" s="39"/>
      <c r="D743" s="40" t="str">
        <f t="shared" si="1"/>
        <v>Saturday</v>
      </c>
      <c r="E743" s="41"/>
      <c r="F743" s="38"/>
      <c r="G743" s="38"/>
      <c r="H743" s="41"/>
      <c r="I743" s="38"/>
      <c r="J743" s="38"/>
      <c r="K743" s="32"/>
      <c r="L743" s="32"/>
      <c r="M743" s="32"/>
      <c r="N743" s="32"/>
      <c r="O743" s="62"/>
      <c r="P743" s="34" t="str">
        <f t="shared" si="4"/>
        <v/>
      </c>
    </row>
    <row r="744" ht="22.5" customHeight="1">
      <c r="A744" s="37"/>
      <c r="B744" s="38" t="str">
        <f>'Master Schedule'!B744</f>
        <v/>
      </c>
      <c r="C744" s="39"/>
      <c r="D744" s="40" t="str">
        <f t="shared" si="1"/>
        <v>Saturday</v>
      </c>
      <c r="E744" s="41"/>
      <c r="F744" s="38"/>
      <c r="G744" s="38"/>
      <c r="H744" s="41"/>
      <c r="I744" s="38"/>
      <c r="J744" s="38"/>
      <c r="K744" s="35"/>
      <c r="L744" s="35"/>
      <c r="M744" s="35"/>
      <c r="N744" s="35"/>
      <c r="O744" s="62"/>
      <c r="P744" s="34" t="str">
        <f t="shared" si="4"/>
        <v/>
      </c>
    </row>
    <row r="745" ht="22.5" customHeight="1">
      <c r="A745" s="37"/>
      <c r="B745" s="38" t="str">
        <f>'Master Schedule'!B745</f>
        <v/>
      </c>
      <c r="C745" s="39"/>
      <c r="D745" s="40" t="str">
        <f t="shared" si="1"/>
        <v>Saturday</v>
      </c>
      <c r="E745" s="41"/>
      <c r="F745" s="38"/>
      <c r="G745" s="38"/>
      <c r="H745" s="41"/>
      <c r="I745" s="38"/>
      <c r="J745" s="38"/>
      <c r="K745" s="32"/>
      <c r="L745" s="32"/>
      <c r="M745" s="32"/>
      <c r="N745" s="32"/>
      <c r="O745" s="62"/>
      <c r="P745" s="34" t="str">
        <f t="shared" si="4"/>
        <v/>
      </c>
    </row>
    <row r="746" ht="22.5" customHeight="1">
      <c r="A746" s="37"/>
      <c r="B746" s="38" t="str">
        <f>'Master Schedule'!B746</f>
        <v/>
      </c>
      <c r="C746" s="39"/>
      <c r="D746" s="40" t="str">
        <f t="shared" si="1"/>
        <v>Saturday</v>
      </c>
      <c r="E746" s="41"/>
      <c r="F746" s="38"/>
      <c r="G746" s="38"/>
      <c r="H746" s="41"/>
      <c r="I746" s="38"/>
      <c r="J746" s="38"/>
      <c r="K746" s="35"/>
      <c r="L746" s="35"/>
      <c r="M746" s="35"/>
      <c r="N746" s="35"/>
      <c r="O746" s="62"/>
      <c r="P746" s="34" t="str">
        <f t="shared" si="4"/>
        <v/>
      </c>
    </row>
    <row r="747" ht="22.5" customHeight="1">
      <c r="A747" s="37"/>
      <c r="B747" s="38" t="str">
        <f>'Master Schedule'!B747</f>
        <v/>
      </c>
      <c r="C747" s="39"/>
      <c r="D747" s="40" t="str">
        <f t="shared" si="1"/>
        <v>Saturday</v>
      </c>
      <c r="E747" s="41"/>
      <c r="F747" s="38"/>
      <c r="G747" s="38"/>
      <c r="H747" s="41"/>
      <c r="I747" s="38"/>
      <c r="J747" s="38"/>
      <c r="K747" s="32"/>
      <c r="L747" s="32"/>
      <c r="M747" s="32"/>
      <c r="N747" s="32"/>
      <c r="O747" s="62"/>
      <c r="P747" s="34" t="str">
        <f t="shared" si="4"/>
        <v/>
      </c>
    </row>
    <row r="748" ht="22.5" customHeight="1">
      <c r="A748" s="37"/>
      <c r="B748" s="38" t="str">
        <f>'Master Schedule'!B748</f>
        <v/>
      </c>
      <c r="C748" s="39"/>
      <c r="D748" s="40" t="str">
        <f t="shared" si="1"/>
        <v>Saturday</v>
      </c>
      <c r="E748" s="41"/>
      <c r="F748" s="38"/>
      <c r="G748" s="38"/>
      <c r="H748" s="41"/>
      <c r="I748" s="38"/>
      <c r="J748" s="38"/>
      <c r="K748" s="35"/>
      <c r="L748" s="35"/>
      <c r="M748" s="35"/>
      <c r="N748" s="35"/>
      <c r="O748" s="62"/>
      <c r="P748" s="34" t="str">
        <f t="shared" si="4"/>
        <v/>
      </c>
    </row>
    <row r="749" ht="22.5" customHeight="1">
      <c r="A749" s="37"/>
      <c r="B749" s="38" t="str">
        <f>'Master Schedule'!B749</f>
        <v/>
      </c>
      <c r="C749" s="39"/>
      <c r="D749" s="40" t="str">
        <f t="shared" si="1"/>
        <v>Saturday</v>
      </c>
      <c r="E749" s="41"/>
      <c r="F749" s="38"/>
      <c r="G749" s="38"/>
      <c r="H749" s="41"/>
      <c r="I749" s="38"/>
      <c r="J749" s="38"/>
      <c r="K749" s="32"/>
      <c r="L749" s="32"/>
      <c r="M749" s="32"/>
      <c r="N749" s="32"/>
      <c r="O749" s="62"/>
      <c r="P749" s="34" t="str">
        <f t="shared" si="4"/>
        <v/>
      </c>
    </row>
    <row r="750" ht="22.5" customHeight="1">
      <c r="A750" s="37"/>
      <c r="B750" s="38" t="str">
        <f>'Master Schedule'!B750</f>
        <v/>
      </c>
      <c r="C750" s="39"/>
      <c r="D750" s="40" t="str">
        <f t="shared" si="1"/>
        <v>Saturday</v>
      </c>
      <c r="E750" s="41"/>
      <c r="F750" s="38"/>
      <c r="G750" s="38"/>
      <c r="H750" s="41"/>
      <c r="I750" s="38"/>
      <c r="J750" s="38"/>
      <c r="K750" s="35"/>
      <c r="L750" s="35"/>
      <c r="M750" s="35"/>
      <c r="N750" s="35"/>
      <c r="O750" s="62"/>
      <c r="P750" s="34" t="str">
        <f t="shared" si="4"/>
        <v/>
      </c>
    </row>
    <row r="751" ht="22.5" customHeight="1">
      <c r="A751" s="37"/>
      <c r="B751" s="38" t="str">
        <f>'Master Schedule'!B751</f>
        <v/>
      </c>
      <c r="C751" s="39"/>
      <c r="D751" s="40" t="str">
        <f t="shared" si="1"/>
        <v>Saturday</v>
      </c>
      <c r="E751" s="41"/>
      <c r="F751" s="38"/>
      <c r="G751" s="38"/>
      <c r="H751" s="41"/>
      <c r="I751" s="38"/>
      <c r="J751" s="38"/>
      <c r="K751" s="32"/>
      <c r="L751" s="32"/>
      <c r="M751" s="32"/>
      <c r="N751" s="32"/>
      <c r="O751" s="62"/>
      <c r="P751" s="34" t="str">
        <f t="shared" si="4"/>
        <v/>
      </c>
    </row>
    <row r="752" ht="22.5" customHeight="1">
      <c r="A752" s="37"/>
      <c r="B752" s="38" t="str">
        <f>'Master Schedule'!B752</f>
        <v/>
      </c>
      <c r="C752" s="39"/>
      <c r="D752" s="40" t="str">
        <f t="shared" si="1"/>
        <v>Saturday</v>
      </c>
      <c r="E752" s="41"/>
      <c r="F752" s="38"/>
      <c r="G752" s="38"/>
      <c r="H752" s="41"/>
      <c r="I752" s="38"/>
      <c r="J752" s="38"/>
      <c r="K752" s="35"/>
      <c r="L752" s="35"/>
      <c r="M752" s="35"/>
      <c r="N752" s="35"/>
      <c r="O752" s="62"/>
      <c r="P752" s="34" t="str">
        <f t="shared" si="4"/>
        <v/>
      </c>
    </row>
    <row r="753" ht="22.5" customHeight="1">
      <c r="A753" s="37"/>
      <c r="B753" s="38" t="str">
        <f>'Master Schedule'!B753</f>
        <v/>
      </c>
      <c r="C753" s="39"/>
      <c r="D753" s="40" t="str">
        <f t="shared" si="1"/>
        <v>Saturday</v>
      </c>
      <c r="E753" s="41"/>
      <c r="F753" s="38"/>
      <c r="G753" s="38"/>
      <c r="H753" s="41"/>
      <c r="I753" s="38"/>
      <c r="J753" s="38"/>
      <c r="K753" s="32"/>
      <c r="L753" s="32"/>
      <c r="M753" s="32"/>
      <c r="N753" s="32"/>
      <c r="O753" s="62"/>
      <c r="P753" s="34" t="str">
        <f t="shared" si="4"/>
        <v/>
      </c>
    </row>
    <row r="754" ht="22.5" customHeight="1">
      <c r="A754" s="37"/>
      <c r="B754" s="38" t="str">
        <f>'Master Schedule'!B754</f>
        <v/>
      </c>
      <c r="C754" s="39"/>
      <c r="D754" s="40" t="str">
        <f t="shared" si="1"/>
        <v>Saturday</v>
      </c>
      <c r="E754" s="41"/>
      <c r="F754" s="38"/>
      <c r="G754" s="38"/>
      <c r="H754" s="41"/>
      <c r="I754" s="38"/>
      <c r="J754" s="38"/>
      <c r="K754" s="35"/>
      <c r="L754" s="35"/>
      <c r="M754" s="35"/>
      <c r="N754" s="35"/>
      <c r="O754" s="62"/>
      <c r="P754" s="34" t="str">
        <f t="shared" si="4"/>
        <v/>
      </c>
    </row>
    <row r="755" ht="22.5" customHeight="1">
      <c r="A755" s="37"/>
      <c r="B755" s="38" t="str">
        <f>'Master Schedule'!B755</f>
        <v/>
      </c>
      <c r="C755" s="39"/>
      <c r="D755" s="40" t="str">
        <f t="shared" si="1"/>
        <v>Saturday</v>
      </c>
      <c r="E755" s="41"/>
      <c r="F755" s="38"/>
      <c r="G755" s="38"/>
      <c r="H755" s="41"/>
      <c r="I755" s="38"/>
      <c r="J755" s="38"/>
      <c r="K755" s="32"/>
      <c r="L755" s="32"/>
      <c r="M755" s="32"/>
      <c r="N755" s="32"/>
      <c r="O755" s="62"/>
      <c r="P755" s="34" t="str">
        <f t="shared" si="4"/>
        <v/>
      </c>
    </row>
    <row r="756" ht="22.5" customHeight="1">
      <c r="A756" s="37"/>
      <c r="B756" s="38" t="str">
        <f>'Master Schedule'!B756</f>
        <v/>
      </c>
      <c r="C756" s="39"/>
      <c r="D756" s="40" t="str">
        <f t="shared" si="1"/>
        <v>Saturday</v>
      </c>
      <c r="E756" s="41"/>
      <c r="F756" s="38"/>
      <c r="G756" s="38"/>
      <c r="H756" s="41"/>
      <c r="I756" s="38"/>
      <c r="J756" s="38"/>
      <c r="K756" s="35"/>
      <c r="L756" s="35"/>
      <c r="M756" s="35"/>
      <c r="N756" s="35"/>
      <c r="O756" s="62"/>
      <c r="P756" s="34" t="str">
        <f t="shared" si="4"/>
        <v/>
      </c>
    </row>
    <row r="757" ht="22.5" customHeight="1">
      <c r="A757" s="37"/>
      <c r="B757" s="38" t="str">
        <f>'Master Schedule'!B757</f>
        <v/>
      </c>
      <c r="C757" s="39"/>
      <c r="D757" s="40" t="str">
        <f t="shared" si="1"/>
        <v>Saturday</v>
      </c>
      <c r="E757" s="41"/>
      <c r="F757" s="38"/>
      <c r="G757" s="38"/>
      <c r="H757" s="41"/>
      <c r="I757" s="38"/>
      <c r="J757" s="38"/>
      <c r="K757" s="32"/>
      <c r="L757" s="32"/>
      <c r="M757" s="32"/>
      <c r="N757" s="32"/>
      <c r="O757" s="62"/>
      <c r="P757" s="34" t="str">
        <f t="shared" si="4"/>
        <v/>
      </c>
    </row>
    <row r="758" ht="22.5" customHeight="1">
      <c r="A758" s="37"/>
      <c r="B758" s="38" t="str">
        <f>'Master Schedule'!B758</f>
        <v/>
      </c>
      <c r="C758" s="39"/>
      <c r="D758" s="40" t="str">
        <f t="shared" si="1"/>
        <v>Saturday</v>
      </c>
      <c r="E758" s="41"/>
      <c r="F758" s="38"/>
      <c r="G758" s="38"/>
      <c r="H758" s="41"/>
      <c r="I758" s="38"/>
      <c r="J758" s="38"/>
      <c r="K758" s="35"/>
      <c r="L758" s="35"/>
      <c r="M758" s="35"/>
      <c r="N758" s="35"/>
      <c r="O758" s="62"/>
      <c r="P758" s="34" t="str">
        <f t="shared" si="4"/>
        <v/>
      </c>
    </row>
    <row r="759" ht="22.5" customHeight="1">
      <c r="A759" s="37"/>
      <c r="B759" s="38" t="str">
        <f>'Master Schedule'!B759</f>
        <v/>
      </c>
      <c r="C759" s="39"/>
      <c r="D759" s="40" t="str">
        <f t="shared" si="1"/>
        <v>Saturday</v>
      </c>
      <c r="E759" s="41"/>
      <c r="F759" s="38"/>
      <c r="G759" s="38"/>
      <c r="H759" s="41"/>
      <c r="I759" s="38"/>
      <c r="J759" s="38"/>
      <c r="K759" s="32"/>
      <c r="L759" s="32"/>
      <c r="M759" s="32"/>
      <c r="N759" s="32"/>
      <c r="O759" s="62"/>
      <c r="P759" s="34" t="str">
        <f t="shared" si="4"/>
        <v/>
      </c>
    </row>
    <row r="760" ht="22.5" customHeight="1">
      <c r="A760" s="37"/>
      <c r="B760" s="38" t="str">
        <f>'Master Schedule'!B760</f>
        <v/>
      </c>
      <c r="C760" s="39"/>
      <c r="D760" s="40" t="str">
        <f t="shared" si="1"/>
        <v>Saturday</v>
      </c>
      <c r="E760" s="41"/>
      <c r="F760" s="38"/>
      <c r="G760" s="38"/>
      <c r="H760" s="41"/>
      <c r="I760" s="38"/>
      <c r="J760" s="38"/>
      <c r="K760" s="35"/>
      <c r="L760" s="35"/>
      <c r="M760" s="35"/>
      <c r="N760" s="35"/>
      <c r="O760" s="62"/>
      <c r="P760" s="34" t="str">
        <f t="shared" si="4"/>
        <v/>
      </c>
    </row>
    <row r="761" ht="22.5" customHeight="1">
      <c r="A761" s="37"/>
      <c r="B761" s="38" t="str">
        <f>'Master Schedule'!B761</f>
        <v/>
      </c>
      <c r="C761" s="39"/>
      <c r="D761" s="40" t="str">
        <f t="shared" si="1"/>
        <v>Saturday</v>
      </c>
      <c r="E761" s="41"/>
      <c r="F761" s="38"/>
      <c r="G761" s="38"/>
      <c r="H761" s="41"/>
      <c r="I761" s="38"/>
      <c r="J761" s="38"/>
      <c r="K761" s="32"/>
      <c r="L761" s="32"/>
      <c r="M761" s="32"/>
      <c r="N761" s="32"/>
      <c r="O761" s="62"/>
      <c r="P761" s="34" t="str">
        <f t="shared" si="4"/>
        <v/>
      </c>
    </row>
    <row r="762" ht="22.5" customHeight="1">
      <c r="A762" s="37"/>
      <c r="B762" s="38" t="str">
        <f>'Master Schedule'!B762</f>
        <v/>
      </c>
      <c r="C762" s="39"/>
      <c r="D762" s="40" t="str">
        <f t="shared" si="1"/>
        <v>Saturday</v>
      </c>
      <c r="E762" s="41"/>
      <c r="F762" s="38"/>
      <c r="G762" s="38"/>
      <c r="H762" s="41"/>
      <c r="I762" s="38"/>
      <c r="J762" s="38"/>
      <c r="K762" s="35"/>
      <c r="L762" s="35"/>
      <c r="M762" s="35"/>
      <c r="N762" s="35"/>
      <c r="O762" s="62"/>
      <c r="P762" s="34" t="str">
        <f t="shared" si="4"/>
        <v/>
      </c>
    </row>
    <row r="763" ht="22.5" customHeight="1">
      <c r="A763" s="37"/>
      <c r="B763" s="38" t="str">
        <f>'Master Schedule'!B763</f>
        <v/>
      </c>
      <c r="C763" s="39"/>
      <c r="D763" s="40" t="str">
        <f t="shared" si="1"/>
        <v>Saturday</v>
      </c>
      <c r="E763" s="41"/>
      <c r="F763" s="38"/>
      <c r="G763" s="38"/>
      <c r="H763" s="41"/>
      <c r="I763" s="38"/>
      <c r="J763" s="38"/>
      <c r="K763" s="32"/>
      <c r="L763" s="32"/>
      <c r="M763" s="32"/>
      <c r="N763" s="32"/>
      <c r="O763" s="62"/>
      <c r="P763" s="34" t="str">
        <f t="shared" si="4"/>
        <v/>
      </c>
    </row>
    <row r="764" ht="22.5" customHeight="1">
      <c r="A764" s="37"/>
      <c r="B764" s="38" t="str">
        <f>'Master Schedule'!B764</f>
        <v/>
      </c>
      <c r="C764" s="39"/>
      <c r="D764" s="40" t="str">
        <f t="shared" si="1"/>
        <v>Saturday</v>
      </c>
      <c r="E764" s="41"/>
      <c r="F764" s="38"/>
      <c r="G764" s="38"/>
      <c r="H764" s="41"/>
      <c r="I764" s="38"/>
      <c r="J764" s="38"/>
      <c r="K764" s="35"/>
      <c r="L764" s="35"/>
      <c r="M764" s="35"/>
      <c r="N764" s="35"/>
      <c r="O764" s="62"/>
      <c r="P764" s="34" t="str">
        <f t="shared" si="4"/>
        <v/>
      </c>
    </row>
    <row r="765" ht="22.5" customHeight="1">
      <c r="A765" s="37"/>
      <c r="B765" s="38" t="str">
        <f>'Master Schedule'!B765</f>
        <v/>
      </c>
      <c r="C765" s="39"/>
      <c r="D765" s="40" t="str">
        <f t="shared" si="1"/>
        <v>Saturday</v>
      </c>
      <c r="E765" s="41"/>
      <c r="F765" s="38"/>
      <c r="G765" s="38"/>
      <c r="H765" s="41"/>
      <c r="I765" s="38"/>
      <c r="J765" s="38"/>
      <c r="K765" s="32"/>
      <c r="L765" s="32"/>
      <c r="M765" s="32"/>
      <c r="N765" s="32"/>
      <c r="O765" s="62"/>
      <c r="P765" s="34" t="str">
        <f t="shared" si="4"/>
        <v/>
      </c>
    </row>
    <row r="766" ht="22.5" customHeight="1">
      <c r="A766" s="37"/>
      <c r="B766" s="38" t="str">
        <f>'Master Schedule'!B766</f>
        <v/>
      </c>
      <c r="C766" s="39"/>
      <c r="D766" s="40" t="str">
        <f t="shared" si="1"/>
        <v>Saturday</v>
      </c>
      <c r="E766" s="41"/>
      <c r="F766" s="38"/>
      <c r="G766" s="38"/>
      <c r="H766" s="41"/>
      <c r="I766" s="38"/>
      <c r="J766" s="38"/>
      <c r="K766" s="35"/>
      <c r="L766" s="35"/>
      <c r="M766" s="35"/>
      <c r="N766" s="35"/>
      <c r="O766" s="62"/>
      <c r="P766" s="34" t="str">
        <f t="shared" si="4"/>
        <v/>
      </c>
    </row>
    <row r="767" ht="22.5" customHeight="1">
      <c r="A767" s="37"/>
      <c r="B767" s="38" t="str">
        <f>'Master Schedule'!B767</f>
        <v/>
      </c>
      <c r="C767" s="39"/>
      <c r="D767" s="40" t="str">
        <f t="shared" si="1"/>
        <v>Saturday</v>
      </c>
      <c r="E767" s="41"/>
      <c r="F767" s="38"/>
      <c r="G767" s="38"/>
      <c r="H767" s="41"/>
      <c r="I767" s="38"/>
      <c r="J767" s="38"/>
      <c r="K767" s="32"/>
      <c r="L767" s="32"/>
      <c r="M767" s="32"/>
      <c r="N767" s="32"/>
      <c r="O767" s="62"/>
      <c r="P767" s="34" t="str">
        <f t="shared" si="4"/>
        <v/>
      </c>
    </row>
    <row r="768" ht="22.5" customHeight="1">
      <c r="A768" s="37"/>
      <c r="B768" s="38" t="str">
        <f>'Master Schedule'!B768</f>
        <v/>
      </c>
      <c r="C768" s="39"/>
      <c r="D768" s="40" t="str">
        <f t="shared" si="1"/>
        <v>Saturday</v>
      </c>
      <c r="E768" s="41"/>
      <c r="F768" s="38"/>
      <c r="G768" s="38"/>
      <c r="H768" s="41"/>
      <c r="I768" s="38"/>
      <c r="J768" s="38"/>
      <c r="K768" s="35"/>
      <c r="L768" s="35"/>
      <c r="M768" s="35"/>
      <c r="N768" s="35"/>
      <c r="O768" s="62"/>
      <c r="P768" s="34" t="str">
        <f t="shared" si="4"/>
        <v/>
      </c>
    </row>
    <row r="769" ht="22.5" customHeight="1">
      <c r="A769" s="37"/>
      <c r="B769" s="38" t="str">
        <f>'Master Schedule'!B769</f>
        <v/>
      </c>
      <c r="C769" s="39"/>
      <c r="D769" s="40" t="str">
        <f t="shared" si="1"/>
        <v>Saturday</v>
      </c>
      <c r="E769" s="41"/>
      <c r="F769" s="38"/>
      <c r="G769" s="38"/>
      <c r="H769" s="41"/>
      <c r="I769" s="38"/>
      <c r="J769" s="38"/>
      <c r="K769" s="32"/>
      <c r="L769" s="32"/>
      <c r="M769" s="32"/>
      <c r="N769" s="32"/>
      <c r="O769" s="62"/>
      <c r="P769" s="34" t="str">
        <f t="shared" si="4"/>
        <v/>
      </c>
    </row>
    <row r="770" ht="22.5" customHeight="1">
      <c r="A770" s="37"/>
      <c r="B770" s="38" t="str">
        <f>'Master Schedule'!B770</f>
        <v/>
      </c>
      <c r="C770" s="39"/>
      <c r="D770" s="40" t="str">
        <f t="shared" si="1"/>
        <v>Saturday</v>
      </c>
      <c r="E770" s="41"/>
      <c r="F770" s="38"/>
      <c r="G770" s="38"/>
      <c r="H770" s="41"/>
      <c r="I770" s="38"/>
      <c r="J770" s="38"/>
      <c r="K770" s="35"/>
      <c r="L770" s="35"/>
      <c r="M770" s="35"/>
      <c r="N770" s="35"/>
      <c r="O770" s="62"/>
      <c r="P770" s="34" t="str">
        <f t="shared" si="4"/>
        <v/>
      </c>
    </row>
    <row r="771" ht="22.5" customHeight="1">
      <c r="A771" s="37"/>
      <c r="B771" s="38" t="str">
        <f>'Master Schedule'!B771</f>
        <v/>
      </c>
      <c r="C771" s="39"/>
      <c r="D771" s="40" t="str">
        <f t="shared" si="1"/>
        <v>Saturday</v>
      </c>
      <c r="E771" s="41"/>
      <c r="F771" s="38"/>
      <c r="G771" s="38"/>
      <c r="H771" s="41"/>
      <c r="I771" s="38"/>
      <c r="J771" s="38"/>
      <c r="K771" s="32"/>
      <c r="L771" s="32"/>
      <c r="M771" s="32"/>
      <c r="N771" s="32"/>
      <c r="O771" s="62"/>
      <c r="P771" s="34" t="str">
        <f t="shared" si="4"/>
        <v/>
      </c>
    </row>
    <row r="772" ht="22.5" customHeight="1">
      <c r="A772" s="37"/>
      <c r="B772" s="38" t="str">
        <f>'Master Schedule'!B772</f>
        <v/>
      </c>
      <c r="C772" s="39"/>
      <c r="D772" s="40" t="str">
        <f t="shared" si="1"/>
        <v>Saturday</v>
      </c>
      <c r="E772" s="41"/>
      <c r="F772" s="38"/>
      <c r="G772" s="38"/>
      <c r="H772" s="41"/>
      <c r="I772" s="38"/>
      <c r="J772" s="38"/>
      <c r="K772" s="35"/>
      <c r="L772" s="35"/>
      <c r="M772" s="35"/>
      <c r="N772" s="35"/>
      <c r="O772" s="62"/>
      <c r="P772" s="34" t="str">
        <f t="shared" si="4"/>
        <v/>
      </c>
    </row>
    <row r="773" ht="22.5" customHeight="1">
      <c r="A773" s="37"/>
      <c r="B773" s="38" t="str">
        <f>'Master Schedule'!B773</f>
        <v/>
      </c>
      <c r="C773" s="39"/>
      <c r="D773" s="40" t="str">
        <f t="shared" si="1"/>
        <v>Saturday</v>
      </c>
      <c r="E773" s="41"/>
      <c r="F773" s="38"/>
      <c r="G773" s="38"/>
      <c r="H773" s="41"/>
      <c r="I773" s="38"/>
      <c r="J773" s="38"/>
      <c r="K773" s="32"/>
      <c r="L773" s="32"/>
      <c r="M773" s="32"/>
      <c r="N773" s="32"/>
      <c r="O773" s="62"/>
      <c r="P773" s="34" t="str">
        <f t="shared" si="4"/>
        <v/>
      </c>
    </row>
    <row r="774" ht="22.5" customHeight="1">
      <c r="A774" s="37"/>
      <c r="B774" s="38" t="str">
        <f>'Master Schedule'!B774</f>
        <v/>
      </c>
      <c r="C774" s="39"/>
      <c r="D774" s="40" t="str">
        <f t="shared" si="1"/>
        <v>Saturday</v>
      </c>
      <c r="E774" s="41"/>
      <c r="F774" s="38"/>
      <c r="G774" s="38"/>
      <c r="H774" s="41"/>
      <c r="I774" s="38"/>
      <c r="J774" s="38"/>
      <c r="K774" s="35"/>
      <c r="L774" s="35"/>
      <c r="M774" s="35"/>
      <c r="N774" s="35"/>
      <c r="O774" s="62"/>
      <c r="P774" s="34" t="str">
        <f t="shared" si="4"/>
        <v/>
      </c>
    </row>
    <row r="775" ht="22.5" customHeight="1">
      <c r="A775" s="37"/>
      <c r="B775" s="38" t="str">
        <f>'Master Schedule'!B775</f>
        <v/>
      </c>
      <c r="C775" s="39"/>
      <c r="D775" s="40" t="str">
        <f t="shared" si="1"/>
        <v>Saturday</v>
      </c>
      <c r="E775" s="41"/>
      <c r="F775" s="38"/>
      <c r="G775" s="38"/>
      <c r="H775" s="41"/>
      <c r="I775" s="38"/>
      <c r="J775" s="38"/>
      <c r="K775" s="32"/>
      <c r="L775" s="32"/>
      <c r="M775" s="32"/>
      <c r="N775" s="32"/>
      <c r="O775" s="62"/>
      <c r="P775" s="34" t="str">
        <f t="shared" si="4"/>
        <v/>
      </c>
    </row>
    <row r="776" ht="22.5" customHeight="1">
      <c r="A776" s="37"/>
      <c r="B776" s="38" t="str">
        <f>'Master Schedule'!B776</f>
        <v/>
      </c>
      <c r="C776" s="39"/>
      <c r="D776" s="40" t="str">
        <f t="shared" si="1"/>
        <v>Saturday</v>
      </c>
      <c r="E776" s="41"/>
      <c r="F776" s="38"/>
      <c r="G776" s="38"/>
      <c r="H776" s="41"/>
      <c r="I776" s="38"/>
      <c r="J776" s="38"/>
      <c r="K776" s="35"/>
      <c r="L776" s="35"/>
      <c r="M776" s="35"/>
      <c r="N776" s="35"/>
      <c r="O776" s="62"/>
      <c r="P776" s="34" t="str">
        <f t="shared" si="4"/>
        <v/>
      </c>
    </row>
    <row r="777" ht="22.5" customHeight="1">
      <c r="A777" s="37"/>
      <c r="B777" s="38" t="str">
        <f>'Master Schedule'!B777</f>
        <v/>
      </c>
      <c r="C777" s="39"/>
      <c r="D777" s="40" t="str">
        <f t="shared" si="1"/>
        <v>Saturday</v>
      </c>
      <c r="E777" s="41"/>
      <c r="F777" s="38"/>
      <c r="G777" s="38"/>
      <c r="H777" s="41"/>
      <c r="I777" s="38"/>
      <c r="J777" s="38"/>
      <c r="K777" s="32"/>
      <c r="L777" s="32"/>
      <c r="M777" s="32"/>
      <c r="N777" s="32"/>
      <c r="O777" s="62"/>
      <c r="P777" s="34" t="str">
        <f t="shared" si="4"/>
        <v/>
      </c>
    </row>
    <row r="778" ht="22.5" customHeight="1">
      <c r="A778" s="37"/>
      <c r="B778" s="38" t="str">
        <f>'Master Schedule'!B778</f>
        <v/>
      </c>
      <c r="C778" s="39"/>
      <c r="D778" s="40" t="str">
        <f t="shared" si="1"/>
        <v>Saturday</v>
      </c>
      <c r="E778" s="41"/>
      <c r="F778" s="38"/>
      <c r="G778" s="38"/>
      <c r="H778" s="41"/>
      <c r="I778" s="38"/>
      <c r="J778" s="38"/>
      <c r="K778" s="35"/>
      <c r="L778" s="35"/>
      <c r="M778" s="35"/>
      <c r="N778" s="35"/>
      <c r="O778" s="62"/>
      <c r="P778" s="34" t="str">
        <f t="shared" si="4"/>
        <v/>
      </c>
    </row>
    <row r="779" ht="22.5" customHeight="1">
      <c r="A779" s="37"/>
      <c r="B779" s="38" t="str">
        <f>'Master Schedule'!B779</f>
        <v/>
      </c>
      <c r="C779" s="39"/>
      <c r="D779" s="40" t="str">
        <f t="shared" si="1"/>
        <v>Saturday</v>
      </c>
      <c r="E779" s="41"/>
      <c r="F779" s="38"/>
      <c r="G779" s="38"/>
      <c r="H779" s="41"/>
      <c r="I779" s="38"/>
      <c r="J779" s="38"/>
      <c r="K779" s="32"/>
      <c r="L779" s="32"/>
      <c r="M779" s="32"/>
      <c r="N779" s="32"/>
      <c r="O779" s="62"/>
      <c r="P779" s="34" t="str">
        <f t="shared" si="4"/>
        <v/>
      </c>
    </row>
    <row r="780" ht="22.5" customHeight="1">
      <c r="A780" s="37"/>
      <c r="B780" s="38" t="str">
        <f>'Master Schedule'!B780</f>
        <v/>
      </c>
      <c r="C780" s="39"/>
      <c r="D780" s="40" t="str">
        <f t="shared" si="1"/>
        <v>Saturday</v>
      </c>
      <c r="E780" s="41"/>
      <c r="F780" s="38"/>
      <c r="G780" s="38"/>
      <c r="H780" s="41"/>
      <c r="I780" s="38"/>
      <c r="J780" s="38"/>
      <c r="K780" s="35"/>
      <c r="L780" s="35"/>
      <c r="M780" s="35"/>
      <c r="N780" s="35"/>
      <c r="O780" s="62"/>
      <c r="P780" s="34" t="str">
        <f t="shared" si="4"/>
        <v/>
      </c>
    </row>
    <row r="781" ht="22.5" customHeight="1">
      <c r="A781" s="37"/>
      <c r="B781" s="38" t="str">
        <f>'Master Schedule'!B781</f>
        <v/>
      </c>
      <c r="C781" s="39"/>
      <c r="D781" s="40" t="str">
        <f t="shared" si="1"/>
        <v>Saturday</v>
      </c>
      <c r="E781" s="41"/>
      <c r="F781" s="38"/>
      <c r="G781" s="38"/>
      <c r="H781" s="41"/>
      <c r="I781" s="38"/>
      <c r="J781" s="38"/>
      <c r="K781" s="32"/>
      <c r="L781" s="32"/>
      <c r="M781" s="32"/>
      <c r="N781" s="32"/>
      <c r="O781" s="62"/>
      <c r="P781" s="34" t="str">
        <f t="shared" si="4"/>
        <v/>
      </c>
    </row>
    <row r="782" ht="22.5" customHeight="1">
      <c r="A782" s="37"/>
      <c r="B782" s="38" t="str">
        <f>'Master Schedule'!B782</f>
        <v/>
      </c>
      <c r="C782" s="39"/>
      <c r="D782" s="40" t="str">
        <f t="shared" si="1"/>
        <v>Saturday</v>
      </c>
      <c r="E782" s="41"/>
      <c r="F782" s="38"/>
      <c r="G782" s="38"/>
      <c r="H782" s="41"/>
      <c r="I782" s="38"/>
      <c r="J782" s="38"/>
      <c r="K782" s="35"/>
      <c r="L782" s="35"/>
      <c r="M782" s="35"/>
      <c r="N782" s="35"/>
      <c r="O782" s="62"/>
      <c r="P782" s="34" t="str">
        <f t="shared" si="4"/>
        <v/>
      </c>
    </row>
    <row r="783" ht="22.5" customHeight="1">
      <c r="A783" s="37"/>
      <c r="B783" s="38" t="str">
        <f>'Master Schedule'!B783</f>
        <v/>
      </c>
      <c r="C783" s="39"/>
      <c r="D783" s="40" t="str">
        <f t="shared" si="1"/>
        <v>Saturday</v>
      </c>
      <c r="E783" s="41"/>
      <c r="F783" s="38"/>
      <c r="G783" s="38"/>
      <c r="H783" s="41"/>
      <c r="I783" s="38"/>
      <c r="J783" s="38"/>
      <c r="K783" s="32"/>
      <c r="L783" s="32"/>
      <c r="M783" s="32"/>
      <c r="N783" s="32"/>
      <c r="O783" s="62"/>
      <c r="P783" s="34" t="str">
        <f t="shared" si="4"/>
        <v/>
      </c>
    </row>
    <row r="784" ht="22.5" customHeight="1">
      <c r="A784" s="37"/>
      <c r="B784" s="38" t="str">
        <f>'Master Schedule'!B784</f>
        <v/>
      </c>
      <c r="C784" s="39"/>
      <c r="D784" s="40" t="str">
        <f t="shared" si="1"/>
        <v>Saturday</v>
      </c>
      <c r="E784" s="41"/>
      <c r="F784" s="38"/>
      <c r="G784" s="38"/>
      <c r="H784" s="41"/>
      <c r="I784" s="38"/>
      <c r="J784" s="38"/>
      <c r="K784" s="35"/>
      <c r="L784" s="35"/>
      <c r="M784" s="35"/>
      <c r="N784" s="35"/>
      <c r="O784" s="62"/>
      <c r="P784" s="34" t="str">
        <f t="shared" si="4"/>
        <v/>
      </c>
    </row>
    <row r="785" ht="22.5" customHeight="1">
      <c r="A785" s="37"/>
      <c r="B785" s="38" t="str">
        <f>'Master Schedule'!B785</f>
        <v/>
      </c>
      <c r="C785" s="39"/>
      <c r="D785" s="40" t="str">
        <f t="shared" si="1"/>
        <v>Saturday</v>
      </c>
      <c r="E785" s="41"/>
      <c r="F785" s="38"/>
      <c r="G785" s="38"/>
      <c r="H785" s="41"/>
      <c r="I785" s="38"/>
      <c r="J785" s="38"/>
      <c r="K785" s="32"/>
      <c r="L785" s="32"/>
      <c r="M785" s="32"/>
      <c r="N785" s="32"/>
      <c r="O785" s="62"/>
      <c r="P785" s="34" t="str">
        <f t="shared" si="4"/>
        <v/>
      </c>
    </row>
    <row r="786" ht="22.5" customHeight="1">
      <c r="A786" s="37"/>
      <c r="B786" s="38" t="str">
        <f>'Master Schedule'!B786</f>
        <v/>
      </c>
      <c r="C786" s="39"/>
      <c r="D786" s="40" t="str">
        <f t="shared" si="1"/>
        <v>Saturday</v>
      </c>
      <c r="E786" s="41"/>
      <c r="F786" s="38"/>
      <c r="G786" s="38"/>
      <c r="H786" s="41"/>
      <c r="I786" s="38"/>
      <c r="J786" s="38"/>
      <c r="K786" s="35"/>
      <c r="L786" s="35"/>
      <c r="M786" s="35"/>
      <c r="N786" s="35"/>
      <c r="O786" s="62"/>
      <c r="P786" s="34" t="str">
        <f t="shared" si="4"/>
        <v/>
      </c>
    </row>
    <row r="787" ht="22.5" customHeight="1">
      <c r="A787" s="37"/>
      <c r="B787" s="38" t="str">
        <f>'Master Schedule'!B787</f>
        <v/>
      </c>
      <c r="C787" s="39"/>
      <c r="D787" s="40" t="str">
        <f t="shared" si="1"/>
        <v>Saturday</v>
      </c>
      <c r="E787" s="41"/>
      <c r="F787" s="38"/>
      <c r="G787" s="38"/>
      <c r="H787" s="41"/>
      <c r="I787" s="38"/>
      <c r="J787" s="38"/>
      <c r="K787" s="32"/>
      <c r="L787" s="32"/>
      <c r="M787" s="32"/>
      <c r="N787" s="32"/>
      <c r="O787" s="62"/>
      <c r="P787" s="34" t="str">
        <f t="shared" si="4"/>
        <v/>
      </c>
    </row>
    <row r="788" ht="22.5" customHeight="1">
      <c r="A788" s="37"/>
      <c r="B788" s="38" t="str">
        <f>'Master Schedule'!B788</f>
        <v/>
      </c>
      <c r="C788" s="39"/>
      <c r="D788" s="40" t="str">
        <f t="shared" si="1"/>
        <v>Saturday</v>
      </c>
      <c r="E788" s="41"/>
      <c r="F788" s="38"/>
      <c r="G788" s="38"/>
      <c r="H788" s="41"/>
      <c r="I788" s="38"/>
      <c r="J788" s="38"/>
      <c r="K788" s="35"/>
      <c r="L788" s="35"/>
      <c r="M788" s="35"/>
      <c r="N788" s="35"/>
      <c r="O788" s="62"/>
      <c r="P788" s="34" t="str">
        <f t="shared" si="4"/>
        <v/>
      </c>
    </row>
    <row r="789" ht="22.5" customHeight="1">
      <c r="A789" s="37"/>
      <c r="B789" s="38" t="str">
        <f>'Master Schedule'!B789</f>
        <v/>
      </c>
      <c r="C789" s="39"/>
      <c r="D789" s="40" t="str">
        <f t="shared" si="1"/>
        <v>Saturday</v>
      </c>
      <c r="E789" s="41"/>
      <c r="F789" s="38"/>
      <c r="G789" s="38"/>
      <c r="H789" s="41"/>
      <c r="I789" s="38"/>
      <c r="J789" s="38"/>
      <c r="K789" s="32"/>
      <c r="L789" s="32"/>
      <c r="M789" s="32"/>
      <c r="N789" s="32"/>
      <c r="O789" s="62"/>
      <c r="P789" s="34" t="str">
        <f t="shared" si="4"/>
        <v/>
      </c>
    </row>
    <row r="790" ht="22.5" customHeight="1">
      <c r="A790" s="37"/>
      <c r="B790" s="38" t="str">
        <f>'Master Schedule'!B790</f>
        <v/>
      </c>
      <c r="C790" s="39"/>
      <c r="D790" s="40" t="str">
        <f t="shared" si="1"/>
        <v>Saturday</v>
      </c>
      <c r="E790" s="41"/>
      <c r="F790" s="38"/>
      <c r="G790" s="38"/>
      <c r="H790" s="41"/>
      <c r="I790" s="38"/>
      <c r="J790" s="38"/>
      <c r="K790" s="35"/>
      <c r="L790" s="35"/>
      <c r="M790" s="35"/>
      <c r="N790" s="35"/>
      <c r="O790" s="62"/>
      <c r="P790" s="34" t="str">
        <f t="shared" si="4"/>
        <v/>
      </c>
    </row>
    <row r="791" ht="22.5" customHeight="1">
      <c r="A791" s="37"/>
      <c r="B791" s="38" t="str">
        <f>'Master Schedule'!B791</f>
        <v/>
      </c>
      <c r="C791" s="39"/>
      <c r="D791" s="40" t="str">
        <f t="shared" si="1"/>
        <v>Saturday</v>
      </c>
      <c r="E791" s="41"/>
      <c r="F791" s="38"/>
      <c r="G791" s="38"/>
      <c r="H791" s="41"/>
      <c r="I791" s="38"/>
      <c r="J791" s="38"/>
      <c r="K791" s="32"/>
      <c r="L791" s="32"/>
      <c r="M791" s="32"/>
      <c r="N791" s="32"/>
      <c r="O791" s="62"/>
      <c r="P791" s="34" t="str">
        <f t="shared" si="4"/>
        <v/>
      </c>
    </row>
    <row r="792" ht="22.5" customHeight="1">
      <c r="A792" s="37"/>
      <c r="B792" s="38" t="str">
        <f>'Master Schedule'!B792</f>
        <v/>
      </c>
      <c r="C792" s="39"/>
      <c r="D792" s="40" t="str">
        <f t="shared" si="1"/>
        <v>Saturday</v>
      </c>
      <c r="E792" s="41"/>
      <c r="F792" s="38"/>
      <c r="G792" s="38"/>
      <c r="H792" s="41"/>
      <c r="I792" s="38"/>
      <c r="J792" s="38"/>
      <c r="K792" s="35"/>
      <c r="L792" s="35"/>
      <c r="M792" s="35"/>
      <c r="N792" s="35"/>
      <c r="O792" s="62"/>
      <c r="P792" s="34" t="str">
        <f t="shared" si="4"/>
        <v/>
      </c>
    </row>
    <row r="793" ht="22.5" customHeight="1">
      <c r="A793" s="37"/>
      <c r="B793" s="38" t="str">
        <f>'Master Schedule'!B793</f>
        <v/>
      </c>
      <c r="C793" s="39"/>
      <c r="D793" s="40" t="str">
        <f t="shared" si="1"/>
        <v>Saturday</v>
      </c>
      <c r="E793" s="41"/>
      <c r="F793" s="38"/>
      <c r="G793" s="38"/>
      <c r="H793" s="41"/>
      <c r="I793" s="38"/>
      <c r="J793" s="38"/>
      <c r="K793" s="32"/>
      <c r="L793" s="32"/>
      <c r="M793" s="32"/>
      <c r="N793" s="32"/>
      <c r="O793" s="62"/>
      <c r="P793" s="34" t="str">
        <f t="shared" si="4"/>
        <v/>
      </c>
    </row>
    <row r="794" ht="22.5" customHeight="1">
      <c r="A794" s="37"/>
      <c r="B794" s="38" t="str">
        <f>'Master Schedule'!B794</f>
        <v/>
      </c>
      <c r="C794" s="39"/>
      <c r="D794" s="40" t="str">
        <f t="shared" si="1"/>
        <v>Saturday</v>
      </c>
      <c r="E794" s="41"/>
      <c r="F794" s="38"/>
      <c r="G794" s="38"/>
      <c r="H794" s="41"/>
      <c r="I794" s="38"/>
      <c r="J794" s="38"/>
      <c r="K794" s="35"/>
      <c r="L794" s="35"/>
      <c r="M794" s="35"/>
      <c r="N794" s="35"/>
      <c r="O794" s="62"/>
      <c r="P794" s="34" t="str">
        <f t="shared" si="4"/>
        <v/>
      </c>
    </row>
    <row r="795" ht="22.5" customHeight="1">
      <c r="A795" s="37"/>
      <c r="B795" s="38" t="str">
        <f>'Master Schedule'!B795</f>
        <v/>
      </c>
      <c r="C795" s="39"/>
      <c r="D795" s="40" t="str">
        <f t="shared" si="1"/>
        <v>Saturday</v>
      </c>
      <c r="E795" s="41"/>
      <c r="F795" s="38"/>
      <c r="G795" s="38"/>
      <c r="H795" s="41"/>
      <c r="I795" s="38"/>
      <c r="J795" s="38"/>
      <c r="K795" s="32"/>
      <c r="L795" s="32"/>
      <c r="M795" s="32"/>
      <c r="N795" s="32"/>
      <c r="O795" s="62"/>
      <c r="P795" s="34" t="str">
        <f t="shared" si="4"/>
        <v/>
      </c>
    </row>
    <row r="796" ht="22.5" customHeight="1">
      <c r="A796" s="37"/>
      <c r="B796" s="38" t="str">
        <f>'Master Schedule'!B796</f>
        <v/>
      </c>
      <c r="C796" s="39"/>
      <c r="D796" s="40" t="str">
        <f t="shared" si="1"/>
        <v>Saturday</v>
      </c>
      <c r="E796" s="41"/>
      <c r="F796" s="38"/>
      <c r="G796" s="38"/>
      <c r="H796" s="41"/>
      <c r="I796" s="38"/>
      <c r="J796" s="38"/>
      <c r="K796" s="35"/>
      <c r="L796" s="35"/>
      <c r="M796" s="35"/>
      <c r="N796" s="35"/>
      <c r="O796" s="62"/>
      <c r="P796" s="34" t="str">
        <f t="shared" si="4"/>
        <v/>
      </c>
    </row>
    <row r="797" ht="22.5" customHeight="1">
      <c r="A797" s="37"/>
      <c r="B797" s="38" t="str">
        <f>'Master Schedule'!B797</f>
        <v/>
      </c>
      <c r="C797" s="39"/>
      <c r="D797" s="40" t="str">
        <f t="shared" si="1"/>
        <v>Saturday</v>
      </c>
      <c r="E797" s="41"/>
      <c r="F797" s="38"/>
      <c r="G797" s="38"/>
      <c r="H797" s="41"/>
      <c r="I797" s="38"/>
      <c r="J797" s="38"/>
      <c r="K797" s="32"/>
      <c r="L797" s="32"/>
      <c r="M797" s="32"/>
      <c r="N797" s="32"/>
      <c r="O797" s="62"/>
      <c r="P797" s="34" t="str">
        <f t="shared" si="4"/>
        <v/>
      </c>
    </row>
    <row r="798" ht="22.5" customHeight="1">
      <c r="A798" s="37"/>
      <c r="B798" s="38" t="str">
        <f>'Master Schedule'!B798</f>
        <v/>
      </c>
      <c r="C798" s="39"/>
      <c r="D798" s="40" t="str">
        <f t="shared" si="1"/>
        <v>Saturday</v>
      </c>
      <c r="E798" s="41"/>
      <c r="F798" s="38"/>
      <c r="G798" s="38"/>
      <c r="H798" s="41"/>
      <c r="I798" s="38"/>
      <c r="J798" s="38"/>
      <c r="K798" s="35"/>
      <c r="L798" s="35"/>
      <c r="M798" s="35"/>
      <c r="N798" s="35"/>
      <c r="O798" s="62"/>
      <c r="P798" s="34" t="str">
        <f t="shared" si="4"/>
        <v/>
      </c>
    </row>
    <row r="799" ht="22.5" customHeight="1">
      <c r="A799" s="37"/>
      <c r="B799" s="38" t="str">
        <f>'Master Schedule'!B799</f>
        <v/>
      </c>
      <c r="C799" s="39"/>
      <c r="D799" s="40" t="str">
        <f t="shared" si="1"/>
        <v>Saturday</v>
      </c>
      <c r="E799" s="41"/>
      <c r="F799" s="38"/>
      <c r="G799" s="38"/>
      <c r="H799" s="41"/>
      <c r="I799" s="38"/>
      <c r="J799" s="38"/>
      <c r="K799" s="32"/>
      <c r="L799" s="32"/>
      <c r="M799" s="32"/>
      <c r="N799" s="32"/>
      <c r="O799" s="62"/>
      <c r="P799" s="34" t="str">
        <f t="shared" si="4"/>
        <v/>
      </c>
    </row>
    <row r="800" ht="22.5" customHeight="1">
      <c r="A800" s="37"/>
      <c r="B800" s="38" t="str">
        <f>'Master Schedule'!B800</f>
        <v/>
      </c>
      <c r="C800" s="39"/>
      <c r="D800" s="40" t="str">
        <f t="shared" si="1"/>
        <v>Saturday</v>
      </c>
      <c r="E800" s="41"/>
      <c r="F800" s="38"/>
      <c r="G800" s="38"/>
      <c r="H800" s="41"/>
      <c r="I800" s="38"/>
      <c r="J800" s="38"/>
      <c r="K800" s="35"/>
      <c r="L800" s="35"/>
      <c r="M800" s="35"/>
      <c r="N800" s="35"/>
      <c r="O800" s="62"/>
      <c r="P800" s="34" t="str">
        <f t="shared" si="4"/>
        <v/>
      </c>
    </row>
    <row r="801" ht="22.5" customHeight="1">
      <c r="A801" s="37"/>
      <c r="B801" s="38" t="str">
        <f>'Master Schedule'!B801</f>
        <v/>
      </c>
      <c r="C801" s="39"/>
      <c r="D801" s="40" t="str">
        <f t="shared" si="1"/>
        <v>Saturday</v>
      </c>
      <c r="E801" s="41"/>
      <c r="F801" s="38"/>
      <c r="G801" s="38"/>
      <c r="H801" s="41"/>
      <c r="I801" s="38"/>
      <c r="J801" s="38"/>
      <c r="K801" s="32"/>
      <c r="L801" s="32"/>
      <c r="M801" s="32"/>
      <c r="N801" s="32"/>
      <c r="O801" s="62"/>
      <c r="P801" s="34" t="str">
        <f t="shared" si="4"/>
        <v/>
      </c>
    </row>
    <row r="802" ht="22.5" customHeight="1">
      <c r="A802" s="37"/>
      <c r="B802" s="38" t="str">
        <f>'Master Schedule'!B802</f>
        <v/>
      </c>
      <c r="C802" s="39"/>
      <c r="D802" s="40" t="str">
        <f t="shared" si="1"/>
        <v>Saturday</v>
      </c>
      <c r="E802" s="41"/>
      <c r="F802" s="38"/>
      <c r="G802" s="38"/>
      <c r="H802" s="41"/>
      <c r="I802" s="38"/>
      <c r="J802" s="38"/>
      <c r="K802" s="35"/>
      <c r="L802" s="35"/>
      <c r="M802" s="35"/>
      <c r="N802" s="35"/>
      <c r="O802" s="62"/>
      <c r="P802" s="34" t="str">
        <f t="shared" si="4"/>
        <v/>
      </c>
    </row>
    <row r="803" ht="22.5" customHeight="1">
      <c r="A803" s="37"/>
      <c r="B803" s="38" t="str">
        <f>'Master Schedule'!B803</f>
        <v/>
      </c>
      <c r="C803" s="39"/>
      <c r="D803" s="40" t="str">
        <f t="shared" si="1"/>
        <v>Saturday</v>
      </c>
      <c r="E803" s="41"/>
      <c r="F803" s="38"/>
      <c r="G803" s="38"/>
      <c r="H803" s="41"/>
      <c r="I803" s="38"/>
      <c r="J803" s="38"/>
      <c r="K803" s="32"/>
      <c r="L803" s="32"/>
      <c r="M803" s="32"/>
      <c r="N803" s="32"/>
      <c r="O803" s="62"/>
      <c r="P803" s="34" t="str">
        <f t="shared" si="4"/>
        <v/>
      </c>
    </row>
    <row r="804" ht="22.5" customHeight="1">
      <c r="A804" s="37"/>
      <c r="B804" s="38" t="str">
        <f>'Master Schedule'!B804</f>
        <v/>
      </c>
      <c r="C804" s="39"/>
      <c r="D804" s="40" t="str">
        <f t="shared" si="1"/>
        <v>Saturday</v>
      </c>
      <c r="E804" s="41"/>
      <c r="F804" s="38"/>
      <c r="G804" s="38"/>
      <c r="H804" s="41"/>
      <c r="I804" s="38"/>
      <c r="J804" s="38"/>
      <c r="K804" s="35"/>
      <c r="L804" s="35"/>
      <c r="M804" s="35"/>
      <c r="N804" s="35"/>
      <c r="O804" s="62"/>
      <c r="P804" s="34" t="str">
        <f t="shared" si="4"/>
        <v/>
      </c>
    </row>
    <row r="805" ht="22.5" customHeight="1">
      <c r="A805" s="37"/>
      <c r="B805" s="38" t="str">
        <f>'Master Schedule'!B805</f>
        <v/>
      </c>
      <c r="C805" s="39"/>
      <c r="D805" s="40" t="str">
        <f t="shared" si="1"/>
        <v>Saturday</v>
      </c>
      <c r="E805" s="41"/>
      <c r="F805" s="38"/>
      <c r="G805" s="38"/>
      <c r="H805" s="41"/>
      <c r="I805" s="38"/>
      <c r="J805" s="38"/>
      <c r="K805" s="32"/>
      <c r="L805" s="32"/>
      <c r="M805" s="32"/>
      <c r="N805" s="32"/>
      <c r="O805" s="62"/>
      <c r="P805" s="34" t="str">
        <f t="shared" si="4"/>
        <v/>
      </c>
    </row>
    <row r="806" ht="22.5" customHeight="1">
      <c r="A806" s="37"/>
      <c r="B806" s="38" t="str">
        <f>'Master Schedule'!B806</f>
        <v/>
      </c>
      <c r="C806" s="39"/>
      <c r="D806" s="40" t="str">
        <f t="shared" si="1"/>
        <v>Saturday</v>
      </c>
      <c r="E806" s="41"/>
      <c r="F806" s="38"/>
      <c r="G806" s="38"/>
      <c r="H806" s="41"/>
      <c r="I806" s="38"/>
      <c r="J806" s="38"/>
      <c r="K806" s="35"/>
      <c r="L806" s="35"/>
      <c r="M806" s="35"/>
      <c r="N806" s="35"/>
      <c r="O806" s="62"/>
      <c r="P806" s="34" t="str">
        <f t="shared" si="4"/>
        <v/>
      </c>
    </row>
    <row r="807" ht="22.5" customHeight="1">
      <c r="A807" s="37"/>
      <c r="B807" s="38" t="str">
        <f>'Master Schedule'!B807</f>
        <v/>
      </c>
      <c r="C807" s="39"/>
      <c r="D807" s="40" t="str">
        <f t="shared" si="1"/>
        <v>Saturday</v>
      </c>
      <c r="E807" s="41"/>
      <c r="F807" s="38"/>
      <c r="G807" s="38"/>
      <c r="H807" s="41"/>
      <c r="I807" s="38"/>
      <c r="J807" s="38"/>
      <c r="K807" s="32"/>
      <c r="L807" s="32"/>
      <c r="M807" s="32"/>
      <c r="N807" s="32"/>
      <c r="O807" s="62"/>
      <c r="P807" s="34" t="str">
        <f t="shared" si="4"/>
        <v/>
      </c>
    </row>
    <row r="808" ht="22.5" customHeight="1">
      <c r="A808" s="37"/>
      <c r="B808" s="38" t="str">
        <f>'Master Schedule'!B808</f>
        <v/>
      </c>
      <c r="C808" s="39"/>
      <c r="D808" s="40" t="str">
        <f t="shared" si="1"/>
        <v>Saturday</v>
      </c>
      <c r="E808" s="41"/>
      <c r="F808" s="38"/>
      <c r="G808" s="38"/>
      <c r="H808" s="41"/>
      <c r="I808" s="38"/>
      <c r="J808" s="38"/>
      <c r="K808" s="35"/>
      <c r="L808" s="35"/>
      <c r="M808" s="35"/>
      <c r="N808" s="35"/>
      <c r="O808" s="62"/>
      <c r="P808" s="34" t="str">
        <f t="shared" si="4"/>
        <v/>
      </c>
    </row>
    <row r="809" ht="22.5" customHeight="1">
      <c r="A809" s="37"/>
      <c r="B809" s="38" t="str">
        <f>'Master Schedule'!B809</f>
        <v/>
      </c>
      <c r="C809" s="39"/>
      <c r="D809" s="40" t="str">
        <f t="shared" si="1"/>
        <v>Saturday</v>
      </c>
      <c r="E809" s="41"/>
      <c r="F809" s="38"/>
      <c r="G809" s="38"/>
      <c r="H809" s="41"/>
      <c r="I809" s="38"/>
      <c r="J809" s="38"/>
      <c r="K809" s="32"/>
      <c r="L809" s="32"/>
      <c r="M809" s="32"/>
      <c r="N809" s="32"/>
      <c r="O809" s="62"/>
      <c r="P809" s="34" t="str">
        <f t="shared" si="4"/>
        <v/>
      </c>
    </row>
    <row r="810" ht="22.5" customHeight="1">
      <c r="A810" s="37"/>
      <c r="B810" s="38" t="str">
        <f>'Master Schedule'!B810</f>
        <v/>
      </c>
      <c r="C810" s="39"/>
      <c r="D810" s="40" t="str">
        <f t="shared" si="1"/>
        <v>Saturday</v>
      </c>
      <c r="E810" s="41"/>
      <c r="F810" s="38"/>
      <c r="G810" s="38"/>
      <c r="H810" s="41"/>
      <c r="I810" s="38"/>
      <c r="J810" s="38"/>
      <c r="K810" s="35"/>
      <c r="L810" s="35"/>
      <c r="M810" s="35"/>
      <c r="N810" s="35"/>
      <c r="O810" s="62"/>
      <c r="P810" s="34" t="str">
        <f t="shared" si="4"/>
        <v/>
      </c>
    </row>
    <row r="811" ht="22.5" customHeight="1">
      <c r="A811" s="37"/>
      <c r="B811" s="38" t="str">
        <f>'Master Schedule'!B811</f>
        <v/>
      </c>
      <c r="C811" s="39"/>
      <c r="D811" s="40" t="str">
        <f t="shared" si="1"/>
        <v>Saturday</v>
      </c>
      <c r="E811" s="41"/>
      <c r="F811" s="38"/>
      <c r="G811" s="38"/>
      <c r="H811" s="41"/>
      <c r="I811" s="38"/>
      <c r="J811" s="38"/>
      <c r="K811" s="32"/>
      <c r="L811" s="32"/>
      <c r="M811" s="32"/>
      <c r="N811" s="32"/>
      <c r="O811" s="62"/>
      <c r="P811" s="34" t="str">
        <f t="shared" si="4"/>
        <v/>
      </c>
    </row>
    <row r="812" ht="22.5" customHeight="1">
      <c r="A812" s="37"/>
      <c r="B812" s="38" t="str">
        <f>'Master Schedule'!B812</f>
        <v/>
      </c>
      <c r="C812" s="39"/>
      <c r="D812" s="40" t="str">
        <f t="shared" si="1"/>
        <v>Saturday</v>
      </c>
      <c r="E812" s="41"/>
      <c r="F812" s="38"/>
      <c r="G812" s="38"/>
      <c r="H812" s="41"/>
      <c r="I812" s="38"/>
      <c r="J812" s="38"/>
      <c r="K812" s="35"/>
      <c r="L812" s="35"/>
      <c r="M812" s="35"/>
      <c r="N812" s="35"/>
      <c r="O812" s="62"/>
      <c r="P812" s="34" t="str">
        <f t="shared" si="4"/>
        <v/>
      </c>
    </row>
    <row r="813" ht="22.5" customHeight="1">
      <c r="A813" s="37"/>
      <c r="B813" s="38" t="str">
        <f>'Master Schedule'!B813</f>
        <v/>
      </c>
      <c r="C813" s="39"/>
      <c r="D813" s="40" t="str">
        <f t="shared" si="1"/>
        <v>Saturday</v>
      </c>
      <c r="E813" s="41"/>
      <c r="F813" s="38"/>
      <c r="G813" s="38"/>
      <c r="H813" s="41"/>
      <c r="I813" s="38"/>
      <c r="J813" s="38"/>
      <c r="K813" s="32"/>
      <c r="L813" s="32"/>
      <c r="M813" s="32"/>
      <c r="N813" s="32"/>
      <c r="O813" s="62"/>
      <c r="P813" s="34" t="str">
        <f t="shared" si="4"/>
        <v/>
      </c>
    </row>
    <row r="814" ht="22.5" customHeight="1">
      <c r="A814" s="37"/>
      <c r="B814" s="38" t="str">
        <f>'Master Schedule'!B814</f>
        <v/>
      </c>
      <c r="C814" s="39"/>
      <c r="D814" s="40" t="str">
        <f t="shared" si="1"/>
        <v>Saturday</v>
      </c>
      <c r="E814" s="41"/>
      <c r="F814" s="38"/>
      <c r="G814" s="38"/>
      <c r="H814" s="41"/>
      <c r="I814" s="38"/>
      <c r="J814" s="38"/>
      <c r="K814" s="35"/>
      <c r="L814" s="35"/>
      <c r="M814" s="35"/>
      <c r="N814" s="35"/>
      <c r="O814" s="62"/>
      <c r="P814" s="34" t="str">
        <f t="shared" si="4"/>
        <v/>
      </c>
    </row>
    <row r="815" ht="22.5" customHeight="1">
      <c r="A815" s="37"/>
      <c r="B815" s="38" t="str">
        <f>'Master Schedule'!B815</f>
        <v/>
      </c>
      <c r="C815" s="39"/>
      <c r="D815" s="40" t="str">
        <f t="shared" si="1"/>
        <v>Saturday</v>
      </c>
      <c r="E815" s="41"/>
      <c r="F815" s="38"/>
      <c r="G815" s="38"/>
      <c r="H815" s="41"/>
      <c r="I815" s="38"/>
      <c r="J815" s="38"/>
      <c r="K815" s="32"/>
      <c r="L815" s="32"/>
      <c r="M815" s="32"/>
      <c r="N815" s="32"/>
      <c r="O815" s="62"/>
      <c r="P815" s="34" t="str">
        <f t="shared" si="4"/>
        <v/>
      </c>
    </row>
    <row r="816" ht="22.5" customHeight="1">
      <c r="A816" s="37"/>
      <c r="B816" s="38" t="str">
        <f>'Master Schedule'!B816</f>
        <v/>
      </c>
      <c r="C816" s="39"/>
      <c r="D816" s="40" t="str">
        <f t="shared" si="1"/>
        <v>Saturday</v>
      </c>
      <c r="E816" s="41"/>
      <c r="F816" s="38"/>
      <c r="G816" s="38"/>
      <c r="H816" s="41"/>
      <c r="I816" s="38"/>
      <c r="J816" s="38"/>
      <c r="K816" s="35"/>
      <c r="L816" s="35"/>
      <c r="M816" s="35"/>
      <c r="N816" s="35"/>
      <c r="O816" s="62"/>
      <c r="P816" s="34" t="str">
        <f t="shared" si="4"/>
        <v/>
      </c>
    </row>
    <row r="817" ht="22.5" customHeight="1">
      <c r="A817" s="37"/>
      <c r="B817" s="38" t="str">
        <f>'Master Schedule'!B817</f>
        <v/>
      </c>
      <c r="C817" s="39"/>
      <c r="D817" s="40" t="str">
        <f t="shared" si="1"/>
        <v>Saturday</v>
      </c>
      <c r="E817" s="41"/>
      <c r="F817" s="38"/>
      <c r="G817" s="38"/>
      <c r="H817" s="41"/>
      <c r="I817" s="38"/>
      <c r="J817" s="38"/>
      <c r="K817" s="32"/>
      <c r="L817" s="32"/>
      <c r="M817" s="32"/>
      <c r="N817" s="32"/>
      <c r="O817" s="62"/>
      <c r="P817" s="34" t="str">
        <f t="shared" si="4"/>
        <v/>
      </c>
    </row>
    <row r="818" ht="22.5" customHeight="1">
      <c r="A818" s="37"/>
      <c r="B818" s="38" t="str">
        <f>'Master Schedule'!B818</f>
        <v/>
      </c>
      <c r="C818" s="39"/>
      <c r="D818" s="40" t="str">
        <f t="shared" si="1"/>
        <v>Saturday</v>
      </c>
      <c r="E818" s="41"/>
      <c r="F818" s="38"/>
      <c r="G818" s="38"/>
      <c r="H818" s="41"/>
      <c r="I818" s="38"/>
      <c r="J818" s="38"/>
      <c r="K818" s="35"/>
      <c r="L818" s="35"/>
      <c r="M818" s="35"/>
      <c r="N818" s="35"/>
      <c r="O818" s="62"/>
      <c r="P818" s="34" t="str">
        <f t="shared" si="4"/>
        <v/>
      </c>
    </row>
    <row r="819" ht="22.5" customHeight="1">
      <c r="A819" s="37"/>
      <c r="B819" s="38" t="str">
        <f>'Master Schedule'!B819</f>
        <v/>
      </c>
      <c r="C819" s="39"/>
      <c r="D819" s="40" t="str">
        <f t="shared" si="1"/>
        <v>Saturday</v>
      </c>
      <c r="E819" s="41"/>
      <c r="F819" s="38"/>
      <c r="G819" s="38"/>
      <c r="H819" s="41"/>
      <c r="I819" s="38"/>
      <c r="J819" s="38"/>
      <c r="K819" s="32"/>
      <c r="L819" s="32"/>
      <c r="M819" s="32"/>
      <c r="N819" s="32"/>
      <c r="O819" s="62"/>
      <c r="P819" s="34" t="str">
        <f t="shared" si="4"/>
        <v/>
      </c>
    </row>
    <row r="820" ht="22.5" customHeight="1">
      <c r="A820" s="37"/>
      <c r="B820" s="38" t="str">
        <f>'Master Schedule'!B820</f>
        <v/>
      </c>
      <c r="C820" s="39"/>
      <c r="D820" s="40" t="str">
        <f t="shared" si="1"/>
        <v>Saturday</v>
      </c>
      <c r="E820" s="41"/>
      <c r="F820" s="38"/>
      <c r="G820" s="38"/>
      <c r="H820" s="41"/>
      <c r="I820" s="38"/>
      <c r="J820" s="38"/>
      <c r="K820" s="35"/>
      <c r="L820" s="35"/>
      <c r="M820" s="35"/>
      <c r="N820" s="35"/>
      <c r="O820" s="62"/>
      <c r="P820" s="34" t="str">
        <f t="shared" si="4"/>
        <v/>
      </c>
    </row>
    <row r="821" ht="22.5" customHeight="1">
      <c r="A821" s="37"/>
      <c r="B821" s="38" t="str">
        <f>'Master Schedule'!B821</f>
        <v/>
      </c>
      <c r="C821" s="39"/>
      <c r="D821" s="40" t="str">
        <f t="shared" si="1"/>
        <v>Saturday</v>
      </c>
      <c r="E821" s="41"/>
      <c r="F821" s="38"/>
      <c r="G821" s="38"/>
      <c r="H821" s="41"/>
      <c r="I821" s="38"/>
      <c r="J821" s="38"/>
      <c r="K821" s="32"/>
      <c r="L821" s="32"/>
      <c r="M821" s="32"/>
      <c r="N821" s="32"/>
      <c r="O821" s="62"/>
      <c r="P821" s="34" t="str">
        <f t="shared" si="4"/>
        <v/>
      </c>
    </row>
    <row r="822" ht="22.5" customHeight="1">
      <c r="A822" s="37"/>
      <c r="B822" s="38" t="str">
        <f>'Master Schedule'!B822</f>
        <v/>
      </c>
      <c r="C822" s="39"/>
      <c r="D822" s="40" t="str">
        <f t="shared" si="1"/>
        <v>Saturday</v>
      </c>
      <c r="E822" s="41"/>
      <c r="F822" s="38"/>
      <c r="G822" s="38"/>
      <c r="H822" s="41"/>
      <c r="I822" s="38"/>
      <c r="J822" s="38"/>
      <c r="K822" s="35"/>
      <c r="L822" s="35"/>
      <c r="M822" s="35"/>
      <c r="N822" s="35"/>
      <c r="O822" s="62"/>
      <c r="P822" s="34" t="str">
        <f t="shared" si="4"/>
        <v/>
      </c>
    </row>
    <row r="823" ht="22.5" customHeight="1">
      <c r="A823" s="37"/>
      <c r="B823" s="38" t="str">
        <f>'Master Schedule'!B823</f>
        <v/>
      </c>
      <c r="C823" s="39"/>
      <c r="D823" s="40" t="str">
        <f t="shared" si="1"/>
        <v>Saturday</v>
      </c>
      <c r="E823" s="41"/>
      <c r="F823" s="38"/>
      <c r="G823" s="38"/>
      <c r="H823" s="41"/>
      <c r="I823" s="38"/>
      <c r="J823" s="38"/>
      <c r="K823" s="32"/>
      <c r="L823" s="32"/>
      <c r="M823" s="32"/>
      <c r="N823" s="32"/>
      <c r="O823" s="62"/>
      <c r="P823" s="34" t="str">
        <f t="shared" si="4"/>
        <v/>
      </c>
    </row>
    <row r="824" ht="22.5" customHeight="1">
      <c r="A824" s="37"/>
      <c r="B824" s="38" t="str">
        <f>'Master Schedule'!B824</f>
        <v/>
      </c>
      <c r="C824" s="39"/>
      <c r="D824" s="40" t="str">
        <f t="shared" si="1"/>
        <v>Saturday</v>
      </c>
      <c r="E824" s="41"/>
      <c r="F824" s="38"/>
      <c r="G824" s="38"/>
      <c r="H824" s="41"/>
      <c r="I824" s="38"/>
      <c r="J824" s="38"/>
      <c r="K824" s="35"/>
      <c r="L824" s="35"/>
      <c r="M824" s="35"/>
      <c r="N824" s="35"/>
      <c r="O824" s="62"/>
      <c r="P824" s="34" t="str">
        <f t="shared" si="4"/>
        <v/>
      </c>
    </row>
    <row r="825" ht="22.5" customHeight="1">
      <c r="A825" s="37"/>
      <c r="B825" s="38" t="str">
        <f>'Master Schedule'!B825</f>
        <v/>
      </c>
      <c r="C825" s="39"/>
      <c r="D825" s="40" t="str">
        <f t="shared" si="1"/>
        <v>Saturday</v>
      </c>
      <c r="E825" s="41"/>
      <c r="F825" s="38"/>
      <c r="G825" s="38"/>
      <c r="H825" s="41"/>
      <c r="I825" s="38"/>
      <c r="J825" s="38"/>
      <c r="K825" s="32"/>
      <c r="L825" s="32"/>
      <c r="M825" s="32"/>
      <c r="N825" s="32"/>
      <c r="O825" s="62"/>
      <c r="P825" s="34" t="str">
        <f t="shared" si="4"/>
        <v/>
      </c>
    </row>
    <row r="826" ht="22.5" customHeight="1">
      <c r="A826" s="37"/>
      <c r="B826" s="38" t="str">
        <f>'Master Schedule'!B826</f>
        <v/>
      </c>
      <c r="C826" s="39"/>
      <c r="D826" s="40" t="str">
        <f t="shared" si="1"/>
        <v>Saturday</v>
      </c>
      <c r="E826" s="41"/>
      <c r="F826" s="38"/>
      <c r="G826" s="38"/>
      <c r="H826" s="41"/>
      <c r="I826" s="38"/>
      <c r="J826" s="38"/>
      <c r="K826" s="35"/>
      <c r="L826" s="35"/>
      <c r="M826" s="35"/>
      <c r="N826" s="35"/>
      <c r="O826" s="62"/>
      <c r="P826" s="34" t="str">
        <f t="shared" si="4"/>
        <v/>
      </c>
    </row>
    <row r="827" ht="22.5" customHeight="1">
      <c r="A827" s="37"/>
      <c r="B827" s="38" t="str">
        <f>'Master Schedule'!B827</f>
        <v/>
      </c>
      <c r="C827" s="39"/>
      <c r="D827" s="40" t="str">
        <f t="shared" si="1"/>
        <v>Saturday</v>
      </c>
      <c r="E827" s="41"/>
      <c r="F827" s="38"/>
      <c r="G827" s="38"/>
      <c r="H827" s="41"/>
      <c r="I827" s="38"/>
      <c r="J827" s="38"/>
      <c r="K827" s="32"/>
      <c r="L827" s="32"/>
      <c r="M827" s="32"/>
      <c r="N827" s="32"/>
      <c r="O827" s="62"/>
      <c r="P827" s="34" t="str">
        <f t="shared" si="4"/>
        <v/>
      </c>
    </row>
    <row r="828" ht="22.5" customHeight="1">
      <c r="A828" s="37"/>
      <c r="B828" s="38" t="str">
        <f>'Master Schedule'!B828</f>
        <v/>
      </c>
      <c r="C828" s="39"/>
      <c r="D828" s="40" t="str">
        <f t="shared" si="1"/>
        <v>Saturday</v>
      </c>
      <c r="E828" s="41"/>
      <c r="F828" s="38"/>
      <c r="G828" s="38"/>
      <c r="H828" s="41"/>
      <c r="I828" s="38"/>
      <c r="J828" s="38"/>
      <c r="K828" s="35"/>
      <c r="L828" s="35"/>
      <c r="M828" s="35"/>
      <c r="N828" s="35"/>
      <c r="O828" s="62"/>
      <c r="P828" s="34" t="str">
        <f t="shared" si="4"/>
        <v/>
      </c>
    </row>
    <row r="829" ht="22.5" customHeight="1">
      <c r="A829" s="37"/>
      <c r="B829" s="38" t="str">
        <f>'Master Schedule'!B829</f>
        <v/>
      </c>
      <c r="C829" s="39"/>
      <c r="D829" s="40" t="str">
        <f t="shared" si="1"/>
        <v>Saturday</v>
      </c>
      <c r="E829" s="41"/>
      <c r="F829" s="38"/>
      <c r="G829" s="38"/>
      <c r="H829" s="41"/>
      <c r="I829" s="38"/>
      <c r="J829" s="38"/>
      <c r="K829" s="32"/>
      <c r="L829" s="32"/>
      <c r="M829" s="32"/>
      <c r="N829" s="32"/>
      <c r="O829" s="62"/>
      <c r="P829" s="34" t="str">
        <f t="shared" si="4"/>
        <v/>
      </c>
    </row>
    <row r="830" ht="22.5" customHeight="1">
      <c r="A830" s="37"/>
      <c r="B830" s="38" t="str">
        <f>'Master Schedule'!B830</f>
        <v/>
      </c>
      <c r="C830" s="39"/>
      <c r="D830" s="40" t="str">
        <f t="shared" si="1"/>
        <v>Saturday</v>
      </c>
      <c r="E830" s="41"/>
      <c r="F830" s="38"/>
      <c r="G830" s="38"/>
      <c r="H830" s="41"/>
      <c r="I830" s="38"/>
      <c r="J830" s="38"/>
      <c r="K830" s="35"/>
      <c r="L830" s="35"/>
      <c r="M830" s="35"/>
      <c r="N830" s="35"/>
      <c r="O830" s="62"/>
      <c r="P830" s="34" t="str">
        <f t="shared" si="4"/>
        <v/>
      </c>
    </row>
    <row r="831" ht="22.5" customHeight="1">
      <c r="A831" s="37"/>
      <c r="B831" s="38" t="str">
        <f>'Master Schedule'!B831</f>
        <v/>
      </c>
      <c r="C831" s="39"/>
      <c r="D831" s="40" t="str">
        <f t="shared" si="1"/>
        <v>Saturday</v>
      </c>
      <c r="E831" s="41"/>
      <c r="F831" s="38"/>
      <c r="G831" s="38"/>
      <c r="H831" s="41"/>
      <c r="I831" s="38"/>
      <c r="J831" s="38"/>
      <c r="K831" s="32"/>
      <c r="L831" s="32"/>
      <c r="M831" s="32"/>
      <c r="N831" s="32"/>
      <c r="O831" s="62"/>
      <c r="P831" s="34" t="str">
        <f t="shared" si="4"/>
        <v/>
      </c>
    </row>
    <row r="832" ht="22.5" customHeight="1">
      <c r="A832" s="37"/>
      <c r="B832" s="38" t="str">
        <f>'Master Schedule'!B832</f>
        <v/>
      </c>
      <c r="C832" s="39"/>
      <c r="D832" s="40" t="str">
        <f t="shared" si="1"/>
        <v>Saturday</v>
      </c>
      <c r="E832" s="41"/>
      <c r="F832" s="38"/>
      <c r="G832" s="38"/>
      <c r="H832" s="41"/>
      <c r="I832" s="38"/>
      <c r="J832" s="38"/>
      <c r="K832" s="35"/>
      <c r="L832" s="35"/>
      <c r="M832" s="35"/>
      <c r="N832" s="35"/>
      <c r="O832" s="62"/>
      <c r="P832" s="34" t="str">
        <f t="shared" si="4"/>
        <v/>
      </c>
    </row>
    <row r="833" ht="22.5" customHeight="1">
      <c r="A833" s="37"/>
      <c r="B833" s="38" t="str">
        <f>'Master Schedule'!B833</f>
        <v/>
      </c>
      <c r="C833" s="39"/>
      <c r="D833" s="40" t="str">
        <f t="shared" si="1"/>
        <v>Saturday</v>
      </c>
      <c r="E833" s="41"/>
      <c r="F833" s="38"/>
      <c r="G833" s="38"/>
      <c r="H833" s="41"/>
      <c r="I833" s="38"/>
      <c r="J833" s="38"/>
      <c r="K833" s="32"/>
      <c r="L833" s="32"/>
      <c r="M833" s="32"/>
      <c r="N833" s="32"/>
      <c r="O833" s="62"/>
      <c r="P833" s="34" t="str">
        <f t="shared" si="4"/>
        <v/>
      </c>
    </row>
    <row r="834" ht="22.5" customHeight="1">
      <c r="A834" s="37"/>
      <c r="B834" s="38" t="str">
        <f>'Master Schedule'!B834</f>
        <v/>
      </c>
      <c r="C834" s="39"/>
      <c r="D834" s="40" t="str">
        <f t="shared" si="1"/>
        <v>Saturday</v>
      </c>
      <c r="E834" s="41"/>
      <c r="F834" s="38"/>
      <c r="G834" s="38"/>
      <c r="H834" s="41"/>
      <c r="I834" s="38"/>
      <c r="J834" s="38"/>
      <c r="K834" s="35"/>
      <c r="L834" s="35"/>
      <c r="M834" s="35"/>
      <c r="N834" s="35"/>
      <c r="O834" s="62"/>
      <c r="P834" s="34" t="str">
        <f t="shared" si="4"/>
        <v/>
      </c>
    </row>
    <row r="835" ht="22.5" customHeight="1">
      <c r="A835" s="37"/>
      <c r="B835" s="38" t="str">
        <f>'Master Schedule'!B835</f>
        <v/>
      </c>
      <c r="C835" s="39"/>
      <c r="D835" s="40" t="str">
        <f t="shared" si="1"/>
        <v>Saturday</v>
      </c>
      <c r="E835" s="41"/>
      <c r="F835" s="38"/>
      <c r="G835" s="38"/>
      <c r="H835" s="41"/>
      <c r="I835" s="38"/>
      <c r="J835" s="38"/>
      <c r="K835" s="32"/>
      <c r="L835" s="32"/>
      <c r="M835" s="32"/>
      <c r="N835" s="32"/>
      <c r="O835" s="62"/>
      <c r="P835" s="34" t="str">
        <f t="shared" si="4"/>
        <v/>
      </c>
    </row>
    <row r="836" ht="22.5" customHeight="1">
      <c r="A836" s="37"/>
      <c r="B836" s="38" t="str">
        <f>'Master Schedule'!B836</f>
        <v/>
      </c>
      <c r="C836" s="39"/>
      <c r="D836" s="40" t="str">
        <f t="shared" si="1"/>
        <v>Saturday</v>
      </c>
      <c r="E836" s="41"/>
      <c r="F836" s="38"/>
      <c r="G836" s="38"/>
      <c r="H836" s="41"/>
      <c r="I836" s="38"/>
      <c r="J836" s="38"/>
      <c r="K836" s="35"/>
      <c r="L836" s="35"/>
      <c r="M836" s="35"/>
      <c r="N836" s="35"/>
      <c r="O836" s="62"/>
      <c r="P836" s="34" t="str">
        <f t="shared" si="4"/>
        <v/>
      </c>
    </row>
    <row r="837" ht="22.5" customHeight="1">
      <c r="A837" s="37"/>
      <c r="B837" s="38" t="str">
        <f>'Master Schedule'!B837</f>
        <v/>
      </c>
      <c r="C837" s="39"/>
      <c r="D837" s="40" t="str">
        <f t="shared" si="1"/>
        <v>Saturday</v>
      </c>
      <c r="E837" s="41"/>
      <c r="F837" s="38"/>
      <c r="G837" s="38"/>
      <c r="H837" s="41"/>
      <c r="I837" s="38"/>
      <c r="J837" s="38"/>
      <c r="K837" s="32"/>
      <c r="L837" s="32"/>
      <c r="M837" s="32"/>
      <c r="N837" s="32"/>
      <c r="O837" s="62"/>
      <c r="P837" s="34" t="str">
        <f t="shared" si="4"/>
        <v/>
      </c>
    </row>
    <row r="838" ht="22.5" customHeight="1">
      <c r="A838" s="37"/>
      <c r="B838" s="38" t="str">
        <f>'Master Schedule'!B838</f>
        <v/>
      </c>
      <c r="C838" s="39"/>
      <c r="D838" s="40" t="str">
        <f t="shared" si="1"/>
        <v>Saturday</v>
      </c>
      <c r="E838" s="41"/>
      <c r="F838" s="38"/>
      <c r="G838" s="38"/>
      <c r="H838" s="41"/>
      <c r="I838" s="38"/>
      <c r="J838" s="38"/>
      <c r="K838" s="35"/>
      <c r="L838" s="35"/>
      <c r="M838" s="35"/>
      <c r="N838" s="35"/>
      <c r="O838" s="62"/>
      <c r="P838" s="34" t="str">
        <f t="shared" si="4"/>
        <v/>
      </c>
    </row>
    <row r="839" ht="22.5" customHeight="1">
      <c r="A839" s="37"/>
      <c r="B839" s="38" t="str">
        <f>'Master Schedule'!B839</f>
        <v/>
      </c>
      <c r="C839" s="39"/>
      <c r="D839" s="40" t="str">
        <f t="shared" si="1"/>
        <v>Saturday</v>
      </c>
      <c r="E839" s="41"/>
      <c r="F839" s="38"/>
      <c r="G839" s="38"/>
      <c r="H839" s="41"/>
      <c r="I839" s="38"/>
      <c r="J839" s="38"/>
      <c r="K839" s="32"/>
      <c r="L839" s="32"/>
      <c r="M839" s="32"/>
      <c r="N839" s="32"/>
      <c r="O839" s="62"/>
      <c r="P839" s="34" t="str">
        <f t="shared" si="4"/>
        <v/>
      </c>
    </row>
    <row r="840" ht="22.5" customHeight="1">
      <c r="A840" s="37"/>
      <c r="B840" s="38" t="str">
        <f>'Master Schedule'!B840</f>
        <v/>
      </c>
      <c r="C840" s="39"/>
      <c r="D840" s="40" t="str">
        <f t="shared" si="1"/>
        <v>Saturday</v>
      </c>
      <c r="E840" s="41"/>
      <c r="F840" s="38"/>
      <c r="G840" s="38"/>
      <c r="H840" s="41"/>
      <c r="I840" s="38"/>
      <c r="J840" s="38"/>
      <c r="K840" s="35"/>
      <c r="L840" s="35"/>
      <c r="M840" s="35"/>
      <c r="N840" s="35"/>
      <c r="O840" s="62"/>
      <c r="P840" s="34" t="str">
        <f t="shared" si="4"/>
        <v/>
      </c>
    </row>
    <row r="841" ht="22.5" customHeight="1">
      <c r="A841" s="37"/>
      <c r="B841" s="38" t="str">
        <f>'Master Schedule'!B841</f>
        <v/>
      </c>
      <c r="C841" s="39"/>
      <c r="D841" s="40" t="str">
        <f t="shared" si="1"/>
        <v>Saturday</v>
      </c>
      <c r="E841" s="41"/>
      <c r="F841" s="38"/>
      <c r="G841" s="38"/>
      <c r="H841" s="41"/>
      <c r="I841" s="38"/>
      <c r="J841" s="38"/>
      <c r="K841" s="32"/>
      <c r="L841" s="32"/>
      <c r="M841" s="32"/>
      <c r="N841" s="32"/>
      <c r="O841" s="62"/>
      <c r="P841" s="34" t="str">
        <f t="shared" si="4"/>
        <v/>
      </c>
    </row>
    <row r="842" ht="22.5" customHeight="1">
      <c r="A842" s="37"/>
      <c r="B842" s="38" t="str">
        <f>'Master Schedule'!B842</f>
        <v/>
      </c>
      <c r="C842" s="39"/>
      <c r="D842" s="40" t="str">
        <f t="shared" si="1"/>
        <v>Saturday</v>
      </c>
      <c r="E842" s="41"/>
      <c r="F842" s="38"/>
      <c r="G842" s="38"/>
      <c r="H842" s="41"/>
      <c r="I842" s="38"/>
      <c r="J842" s="38"/>
      <c r="K842" s="35"/>
      <c r="L842" s="35"/>
      <c r="M842" s="35"/>
      <c r="N842" s="35"/>
      <c r="O842" s="62"/>
      <c r="P842" s="34" t="str">
        <f t="shared" si="4"/>
        <v/>
      </c>
    </row>
    <row r="843" ht="22.5" customHeight="1">
      <c r="A843" s="37"/>
      <c r="B843" s="38" t="str">
        <f>'Master Schedule'!B843</f>
        <v/>
      </c>
      <c r="C843" s="39"/>
      <c r="D843" s="40" t="str">
        <f t="shared" si="1"/>
        <v>Saturday</v>
      </c>
      <c r="E843" s="41"/>
      <c r="F843" s="38"/>
      <c r="G843" s="38"/>
      <c r="H843" s="41"/>
      <c r="I843" s="38"/>
      <c r="J843" s="38"/>
      <c r="K843" s="32"/>
      <c r="L843" s="32"/>
      <c r="M843" s="32"/>
      <c r="N843" s="32"/>
      <c r="O843" s="62"/>
      <c r="P843" s="34" t="str">
        <f t="shared" si="4"/>
        <v/>
      </c>
    </row>
    <row r="844" ht="22.5" customHeight="1">
      <c r="A844" s="37"/>
      <c r="B844" s="38" t="str">
        <f>'Master Schedule'!B844</f>
        <v/>
      </c>
      <c r="C844" s="39"/>
      <c r="D844" s="40" t="str">
        <f t="shared" si="1"/>
        <v>Saturday</v>
      </c>
      <c r="E844" s="41"/>
      <c r="F844" s="38"/>
      <c r="G844" s="38"/>
      <c r="H844" s="41"/>
      <c r="I844" s="38"/>
      <c r="J844" s="38"/>
      <c r="K844" s="35"/>
      <c r="L844" s="35"/>
      <c r="M844" s="35"/>
      <c r="N844" s="35"/>
      <c r="O844" s="62"/>
      <c r="P844" s="34" t="str">
        <f t="shared" si="4"/>
        <v/>
      </c>
    </row>
    <row r="845" ht="22.5" customHeight="1">
      <c r="A845" s="37"/>
      <c r="B845" s="38" t="str">
        <f>'Master Schedule'!B845</f>
        <v/>
      </c>
      <c r="C845" s="39"/>
      <c r="D845" s="40" t="str">
        <f t="shared" si="1"/>
        <v>Saturday</v>
      </c>
      <c r="E845" s="41"/>
      <c r="F845" s="38"/>
      <c r="G845" s="38"/>
      <c r="H845" s="41"/>
      <c r="I845" s="38"/>
      <c r="J845" s="38"/>
      <c r="K845" s="32"/>
      <c r="L845" s="32"/>
      <c r="M845" s="32"/>
      <c r="N845" s="32"/>
      <c r="O845" s="62"/>
      <c r="P845" s="34" t="str">
        <f t="shared" si="4"/>
        <v/>
      </c>
    </row>
    <row r="846" ht="22.5" customHeight="1">
      <c r="A846" s="37"/>
      <c r="B846" s="38" t="str">
        <f>'Master Schedule'!B846</f>
        <v/>
      </c>
      <c r="C846" s="39"/>
      <c r="D846" s="40" t="str">
        <f t="shared" si="1"/>
        <v>Saturday</v>
      </c>
      <c r="E846" s="41"/>
      <c r="F846" s="38"/>
      <c r="G846" s="38"/>
      <c r="H846" s="41"/>
      <c r="I846" s="38"/>
      <c r="J846" s="38"/>
      <c r="K846" s="35"/>
      <c r="L846" s="35"/>
      <c r="M846" s="35"/>
      <c r="N846" s="35"/>
      <c r="O846" s="62"/>
      <c r="P846" s="34" t="str">
        <f t="shared" si="4"/>
        <v/>
      </c>
    </row>
    <row r="847" ht="22.5" customHeight="1">
      <c r="A847" s="37"/>
      <c r="B847" s="38" t="str">
        <f>'Master Schedule'!B847</f>
        <v/>
      </c>
      <c r="C847" s="39"/>
      <c r="D847" s="40" t="str">
        <f t="shared" si="1"/>
        <v>Saturday</v>
      </c>
      <c r="E847" s="41"/>
      <c r="F847" s="38"/>
      <c r="G847" s="38"/>
      <c r="H847" s="41"/>
      <c r="I847" s="38"/>
      <c r="J847" s="38"/>
      <c r="K847" s="32"/>
      <c r="L847" s="32"/>
      <c r="M847" s="32"/>
      <c r="N847" s="32"/>
      <c r="O847" s="62"/>
      <c r="P847" s="34" t="str">
        <f t="shared" si="4"/>
        <v/>
      </c>
    </row>
    <row r="848" ht="22.5" customHeight="1">
      <c r="A848" s="37"/>
      <c r="B848" s="38" t="str">
        <f>'Master Schedule'!B848</f>
        <v/>
      </c>
      <c r="C848" s="39"/>
      <c r="D848" s="40" t="str">
        <f t="shared" si="1"/>
        <v>Saturday</v>
      </c>
      <c r="E848" s="41"/>
      <c r="F848" s="38"/>
      <c r="G848" s="38"/>
      <c r="H848" s="41"/>
      <c r="I848" s="38"/>
      <c r="J848" s="38"/>
      <c r="K848" s="35"/>
      <c r="L848" s="35"/>
      <c r="M848" s="35"/>
      <c r="N848" s="35"/>
      <c r="O848" s="62"/>
      <c r="P848" s="34" t="str">
        <f t="shared" si="4"/>
        <v/>
      </c>
    </row>
    <row r="849" ht="22.5" customHeight="1">
      <c r="A849" s="37"/>
      <c r="B849" s="38" t="str">
        <f>'Master Schedule'!B849</f>
        <v/>
      </c>
      <c r="C849" s="39"/>
      <c r="D849" s="40" t="str">
        <f t="shared" si="1"/>
        <v>Saturday</v>
      </c>
      <c r="E849" s="41"/>
      <c r="F849" s="38"/>
      <c r="G849" s="38"/>
      <c r="H849" s="41"/>
      <c r="I849" s="38"/>
      <c r="J849" s="38"/>
      <c r="K849" s="32"/>
      <c r="L849" s="32"/>
      <c r="M849" s="32"/>
      <c r="N849" s="32"/>
      <c r="O849" s="62"/>
      <c r="P849" s="34" t="str">
        <f t="shared" si="4"/>
        <v/>
      </c>
    </row>
    <row r="850" ht="22.5" customHeight="1">
      <c r="A850" s="37"/>
      <c r="B850" s="38" t="str">
        <f>'Master Schedule'!B850</f>
        <v/>
      </c>
      <c r="C850" s="39"/>
      <c r="D850" s="40" t="str">
        <f t="shared" si="1"/>
        <v>Saturday</v>
      </c>
      <c r="E850" s="41"/>
      <c r="F850" s="38"/>
      <c r="G850" s="38"/>
      <c r="H850" s="41"/>
      <c r="I850" s="38"/>
      <c r="J850" s="38"/>
      <c r="K850" s="35"/>
      <c r="L850" s="35"/>
      <c r="M850" s="35"/>
      <c r="N850" s="35"/>
      <c r="O850" s="62"/>
      <c r="P850" s="34" t="str">
        <f t="shared" si="4"/>
        <v/>
      </c>
    </row>
    <row r="851" ht="22.5" customHeight="1">
      <c r="A851" s="37"/>
      <c r="B851" s="38" t="str">
        <f>'Master Schedule'!B851</f>
        <v/>
      </c>
      <c r="C851" s="39"/>
      <c r="D851" s="40" t="str">
        <f t="shared" si="1"/>
        <v>Saturday</v>
      </c>
      <c r="E851" s="41"/>
      <c r="F851" s="38"/>
      <c r="G851" s="38"/>
      <c r="H851" s="41"/>
      <c r="I851" s="38"/>
      <c r="J851" s="38"/>
      <c r="K851" s="32"/>
      <c r="L851" s="32"/>
      <c r="M851" s="32"/>
      <c r="N851" s="32"/>
      <c r="O851" s="62"/>
      <c r="P851" s="34" t="str">
        <f t="shared" si="4"/>
        <v/>
      </c>
    </row>
    <row r="852" ht="22.5" customHeight="1">
      <c r="A852" s="37"/>
      <c r="B852" s="38" t="str">
        <f>'Master Schedule'!B852</f>
        <v/>
      </c>
      <c r="C852" s="39"/>
      <c r="D852" s="40" t="str">
        <f t="shared" si="1"/>
        <v>Saturday</v>
      </c>
      <c r="E852" s="41"/>
      <c r="F852" s="38"/>
      <c r="G852" s="38"/>
      <c r="H852" s="41"/>
      <c r="I852" s="38"/>
      <c r="J852" s="38"/>
      <c r="K852" s="35"/>
      <c r="L852" s="35"/>
      <c r="M852" s="35"/>
      <c r="N852" s="35"/>
      <c r="O852" s="62"/>
      <c r="P852" s="34" t="str">
        <f t="shared" si="4"/>
        <v/>
      </c>
    </row>
    <row r="853" ht="22.5" customHeight="1">
      <c r="A853" s="37"/>
      <c r="B853" s="38" t="str">
        <f>'Master Schedule'!B853</f>
        <v/>
      </c>
      <c r="C853" s="39"/>
      <c r="D853" s="40" t="str">
        <f t="shared" si="1"/>
        <v>Saturday</v>
      </c>
      <c r="E853" s="41"/>
      <c r="F853" s="38"/>
      <c r="G853" s="38"/>
      <c r="H853" s="41"/>
      <c r="I853" s="38"/>
      <c r="J853" s="38"/>
      <c r="K853" s="32"/>
      <c r="L853" s="32"/>
      <c r="M853" s="32"/>
      <c r="N853" s="32"/>
      <c r="O853" s="62"/>
      <c r="P853" s="34" t="str">
        <f t="shared" si="4"/>
        <v/>
      </c>
    </row>
    <row r="854" ht="22.5" customHeight="1">
      <c r="A854" s="37"/>
      <c r="B854" s="38" t="str">
        <f>'Master Schedule'!B854</f>
        <v/>
      </c>
      <c r="C854" s="39"/>
      <c r="D854" s="40" t="str">
        <f t="shared" si="1"/>
        <v>Saturday</v>
      </c>
      <c r="E854" s="41"/>
      <c r="F854" s="38"/>
      <c r="G854" s="38"/>
      <c r="H854" s="41"/>
      <c r="I854" s="38"/>
      <c r="J854" s="38"/>
      <c r="K854" s="35"/>
      <c r="L854" s="35"/>
      <c r="M854" s="35"/>
      <c r="N854" s="35"/>
      <c r="O854" s="62"/>
      <c r="P854" s="34" t="str">
        <f t="shared" si="4"/>
        <v/>
      </c>
    </row>
    <row r="855" ht="22.5" customHeight="1">
      <c r="A855" s="37"/>
      <c r="B855" s="38" t="str">
        <f>'Master Schedule'!B855</f>
        <v/>
      </c>
      <c r="C855" s="39"/>
      <c r="D855" s="40" t="str">
        <f t="shared" si="1"/>
        <v>Saturday</v>
      </c>
      <c r="E855" s="41"/>
      <c r="F855" s="38"/>
      <c r="G855" s="38"/>
      <c r="H855" s="41"/>
      <c r="I855" s="38"/>
      <c r="J855" s="38"/>
      <c r="K855" s="32"/>
      <c r="L855" s="32"/>
      <c r="M855" s="32"/>
      <c r="N855" s="32"/>
      <c r="O855" s="62"/>
      <c r="P855" s="34" t="str">
        <f t="shared" si="4"/>
        <v/>
      </c>
    </row>
    <row r="856" ht="22.5" customHeight="1">
      <c r="A856" s="37"/>
      <c r="B856" s="38" t="str">
        <f>'Master Schedule'!B856</f>
        <v/>
      </c>
      <c r="C856" s="39"/>
      <c r="D856" s="40" t="str">
        <f t="shared" si="1"/>
        <v>Saturday</v>
      </c>
      <c r="E856" s="41"/>
      <c r="F856" s="38"/>
      <c r="G856" s="38"/>
      <c r="H856" s="41"/>
      <c r="I856" s="38"/>
      <c r="J856" s="38"/>
      <c r="K856" s="35"/>
      <c r="L856" s="35"/>
      <c r="M856" s="35"/>
      <c r="N856" s="35"/>
      <c r="O856" s="62"/>
      <c r="P856" s="34" t="str">
        <f t="shared" si="4"/>
        <v/>
      </c>
    </row>
    <row r="857" ht="22.5" customHeight="1">
      <c r="A857" s="37"/>
      <c r="B857" s="38" t="str">
        <f>'Master Schedule'!B857</f>
        <v/>
      </c>
      <c r="C857" s="39"/>
      <c r="D857" s="40" t="str">
        <f t="shared" si="1"/>
        <v>Saturday</v>
      </c>
      <c r="E857" s="41"/>
      <c r="F857" s="38"/>
      <c r="G857" s="38"/>
      <c r="H857" s="41"/>
      <c r="I857" s="38"/>
      <c r="J857" s="38"/>
      <c r="K857" s="32"/>
      <c r="L857" s="32"/>
      <c r="M857" s="32"/>
      <c r="N857" s="32"/>
      <c r="O857" s="62"/>
      <c r="P857" s="34" t="str">
        <f t="shared" si="4"/>
        <v/>
      </c>
    </row>
    <row r="858" ht="22.5" customHeight="1">
      <c r="A858" s="37"/>
      <c r="B858" s="38" t="str">
        <f>'Master Schedule'!B858</f>
        <v/>
      </c>
      <c r="C858" s="39"/>
      <c r="D858" s="40" t="str">
        <f t="shared" si="1"/>
        <v>Saturday</v>
      </c>
      <c r="E858" s="41"/>
      <c r="F858" s="38"/>
      <c r="G858" s="38"/>
      <c r="H858" s="41"/>
      <c r="I858" s="38"/>
      <c r="J858" s="38"/>
      <c r="K858" s="35"/>
      <c r="L858" s="35"/>
      <c r="M858" s="35"/>
      <c r="N858" s="35"/>
      <c r="O858" s="62"/>
      <c r="P858" s="34" t="str">
        <f t="shared" si="4"/>
        <v/>
      </c>
    </row>
    <row r="859" ht="22.5" customHeight="1">
      <c r="A859" s="37"/>
      <c r="B859" s="38" t="str">
        <f>'Master Schedule'!B859</f>
        <v/>
      </c>
      <c r="C859" s="39"/>
      <c r="D859" s="40" t="str">
        <f t="shared" si="1"/>
        <v>Saturday</v>
      </c>
      <c r="E859" s="41"/>
      <c r="F859" s="38"/>
      <c r="G859" s="38"/>
      <c r="H859" s="41"/>
      <c r="I859" s="38"/>
      <c r="J859" s="38"/>
      <c r="K859" s="32"/>
      <c r="L859" s="32"/>
      <c r="M859" s="32"/>
      <c r="N859" s="32"/>
      <c r="O859" s="62"/>
      <c r="P859" s="34" t="str">
        <f t="shared" si="4"/>
        <v/>
      </c>
    </row>
    <row r="860" ht="22.5" customHeight="1">
      <c r="A860" s="37"/>
      <c r="B860" s="38" t="str">
        <f>'Master Schedule'!B860</f>
        <v/>
      </c>
      <c r="C860" s="39"/>
      <c r="D860" s="40" t="str">
        <f t="shared" si="1"/>
        <v>Saturday</v>
      </c>
      <c r="E860" s="41"/>
      <c r="F860" s="38"/>
      <c r="G860" s="38"/>
      <c r="H860" s="41"/>
      <c r="I860" s="38"/>
      <c r="J860" s="38"/>
      <c r="K860" s="35"/>
      <c r="L860" s="35"/>
      <c r="M860" s="35"/>
      <c r="N860" s="35"/>
      <c r="O860" s="62"/>
      <c r="P860" s="34" t="str">
        <f t="shared" si="4"/>
        <v/>
      </c>
    </row>
    <row r="861" ht="22.5" customHeight="1">
      <c r="A861" s="37"/>
      <c r="B861" s="38" t="str">
        <f>'Master Schedule'!B861</f>
        <v/>
      </c>
      <c r="C861" s="39"/>
      <c r="D861" s="40" t="str">
        <f t="shared" si="1"/>
        <v>Saturday</v>
      </c>
      <c r="E861" s="41"/>
      <c r="F861" s="38"/>
      <c r="G861" s="38"/>
      <c r="H861" s="41"/>
      <c r="I861" s="38"/>
      <c r="J861" s="38"/>
      <c r="K861" s="32"/>
      <c r="L861" s="32"/>
      <c r="M861" s="32"/>
      <c r="N861" s="32"/>
      <c r="O861" s="62"/>
      <c r="P861" s="34" t="str">
        <f t="shared" si="4"/>
        <v/>
      </c>
    </row>
    <row r="862" ht="22.5" customHeight="1">
      <c r="A862" s="37"/>
      <c r="B862" s="38" t="str">
        <f>'Master Schedule'!B862</f>
        <v/>
      </c>
      <c r="C862" s="39"/>
      <c r="D862" s="40" t="str">
        <f t="shared" si="1"/>
        <v>Saturday</v>
      </c>
      <c r="E862" s="41"/>
      <c r="F862" s="38"/>
      <c r="G862" s="38"/>
      <c r="H862" s="41"/>
      <c r="I862" s="38"/>
      <c r="J862" s="38"/>
      <c r="K862" s="35"/>
      <c r="L862" s="35"/>
      <c r="M862" s="35"/>
      <c r="N862" s="35"/>
      <c r="O862" s="62"/>
      <c r="P862" s="34" t="str">
        <f t="shared" si="4"/>
        <v/>
      </c>
    </row>
    <row r="863" ht="22.5" customHeight="1">
      <c r="A863" s="37"/>
      <c r="B863" s="38" t="str">
        <f>'Master Schedule'!B863</f>
        <v/>
      </c>
      <c r="C863" s="39"/>
      <c r="D863" s="40" t="str">
        <f t="shared" si="1"/>
        <v>Saturday</v>
      </c>
      <c r="E863" s="41"/>
      <c r="F863" s="38"/>
      <c r="G863" s="38"/>
      <c r="H863" s="41"/>
      <c r="I863" s="38"/>
      <c r="J863" s="38"/>
      <c r="K863" s="32"/>
      <c r="L863" s="32"/>
      <c r="M863" s="32"/>
      <c r="N863" s="32"/>
      <c r="O863" s="62"/>
      <c r="P863" s="34" t="str">
        <f t="shared" si="4"/>
        <v/>
      </c>
    </row>
    <row r="864" ht="22.5" customHeight="1">
      <c r="A864" s="37"/>
      <c r="B864" s="38" t="str">
        <f>'Master Schedule'!B864</f>
        <v/>
      </c>
      <c r="C864" s="39"/>
      <c r="D864" s="40" t="str">
        <f t="shared" si="1"/>
        <v>Saturday</v>
      </c>
      <c r="E864" s="41"/>
      <c r="F864" s="38"/>
      <c r="G864" s="38"/>
      <c r="H864" s="41"/>
      <c r="I864" s="38"/>
      <c r="J864" s="38"/>
      <c r="K864" s="35"/>
      <c r="L864" s="35"/>
      <c r="M864" s="35"/>
      <c r="N864" s="35"/>
      <c r="O864" s="62"/>
      <c r="P864" s="34" t="str">
        <f t="shared" si="4"/>
        <v/>
      </c>
    </row>
    <row r="865" ht="22.5" customHeight="1">
      <c r="A865" s="37"/>
      <c r="B865" s="38" t="str">
        <f>'Master Schedule'!B865</f>
        <v/>
      </c>
      <c r="C865" s="39"/>
      <c r="D865" s="40" t="str">
        <f t="shared" si="1"/>
        <v>Saturday</v>
      </c>
      <c r="E865" s="41"/>
      <c r="F865" s="38"/>
      <c r="G865" s="38"/>
      <c r="H865" s="41"/>
      <c r="I865" s="38"/>
      <c r="J865" s="38"/>
      <c r="K865" s="32"/>
      <c r="L865" s="32"/>
      <c r="M865" s="32"/>
      <c r="N865" s="32"/>
      <c r="O865" s="62"/>
      <c r="P865" s="34" t="str">
        <f t="shared" si="4"/>
        <v/>
      </c>
    </row>
    <row r="866" ht="22.5" customHeight="1">
      <c r="A866" s="37"/>
      <c r="B866" s="38" t="str">
        <f>'Master Schedule'!B866</f>
        <v/>
      </c>
      <c r="C866" s="39"/>
      <c r="D866" s="40" t="str">
        <f t="shared" si="1"/>
        <v>Saturday</v>
      </c>
      <c r="E866" s="41"/>
      <c r="F866" s="38"/>
      <c r="G866" s="38"/>
      <c r="H866" s="41"/>
      <c r="I866" s="38"/>
      <c r="J866" s="38"/>
      <c r="K866" s="35"/>
      <c r="L866" s="35"/>
      <c r="M866" s="35"/>
      <c r="N866" s="35"/>
      <c r="O866" s="62"/>
      <c r="P866" s="34" t="str">
        <f t="shared" si="4"/>
        <v/>
      </c>
    </row>
    <row r="867" ht="22.5" customHeight="1">
      <c r="A867" s="37"/>
      <c r="B867" s="38" t="str">
        <f>'Master Schedule'!B867</f>
        <v/>
      </c>
      <c r="C867" s="39"/>
      <c r="D867" s="40" t="str">
        <f t="shared" si="1"/>
        <v>Saturday</v>
      </c>
      <c r="E867" s="41"/>
      <c r="F867" s="38"/>
      <c r="G867" s="38"/>
      <c r="H867" s="41"/>
      <c r="I867" s="38"/>
      <c r="J867" s="38"/>
      <c r="K867" s="32"/>
      <c r="L867" s="32"/>
      <c r="M867" s="32"/>
      <c r="N867" s="32"/>
      <c r="O867" s="62"/>
      <c r="P867" s="34" t="str">
        <f t="shared" si="4"/>
        <v/>
      </c>
    </row>
    <row r="868" ht="22.5" customHeight="1">
      <c r="A868" s="37"/>
      <c r="B868" s="38" t="str">
        <f>'Master Schedule'!B868</f>
        <v/>
      </c>
      <c r="C868" s="39"/>
      <c r="D868" s="40" t="str">
        <f t="shared" si="1"/>
        <v>Saturday</v>
      </c>
      <c r="E868" s="41"/>
      <c r="F868" s="38"/>
      <c r="G868" s="38"/>
      <c r="H868" s="41"/>
      <c r="I868" s="38"/>
      <c r="J868" s="38"/>
      <c r="K868" s="35"/>
      <c r="L868" s="35"/>
      <c r="M868" s="35"/>
      <c r="N868" s="35"/>
      <c r="O868" s="62"/>
      <c r="P868" s="34" t="str">
        <f t="shared" si="4"/>
        <v/>
      </c>
    </row>
    <row r="869" ht="22.5" customHeight="1">
      <c r="A869" s="37"/>
      <c r="B869" s="38" t="str">
        <f>'Master Schedule'!B869</f>
        <v/>
      </c>
      <c r="C869" s="39"/>
      <c r="D869" s="40" t="str">
        <f t="shared" si="1"/>
        <v>Saturday</v>
      </c>
      <c r="E869" s="41"/>
      <c r="F869" s="38"/>
      <c r="G869" s="38"/>
      <c r="H869" s="41"/>
      <c r="I869" s="38"/>
      <c r="J869" s="38"/>
      <c r="K869" s="32"/>
      <c r="L869" s="32"/>
      <c r="M869" s="32"/>
      <c r="N869" s="32"/>
      <c r="O869" s="62"/>
      <c r="P869" s="34" t="str">
        <f t="shared" si="4"/>
        <v/>
      </c>
    </row>
    <row r="870" ht="22.5" customHeight="1">
      <c r="A870" s="37"/>
      <c r="B870" s="38" t="str">
        <f>'Master Schedule'!B870</f>
        <v/>
      </c>
      <c r="C870" s="39"/>
      <c r="D870" s="40" t="str">
        <f t="shared" si="1"/>
        <v>Saturday</v>
      </c>
      <c r="E870" s="41"/>
      <c r="F870" s="38"/>
      <c r="G870" s="38"/>
      <c r="H870" s="41"/>
      <c r="I870" s="38"/>
      <c r="J870" s="38"/>
      <c r="K870" s="35"/>
      <c r="L870" s="35"/>
      <c r="M870" s="35"/>
      <c r="N870" s="35"/>
      <c r="O870" s="62"/>
      <c r="P870" s="34" t="str">
        <f t="shared" si="4"/>
        <v/>
      </c>
    </row>
    <row r="871" ht="22.5" customHeight="1">
      <c r="A871" s="37"/>
      <c r="B871" s="38" t="str">
        <f>'Master Schedule'!B871</f>
        <v/>
      </c>
      <c r="C871" s="39"/>
      <c r="D871" s="40" t="str">
        <f t="shared" si="1"/>
        <v>Saturday</v>
      </c>
      <c r="E871" s="41"/>
      <c r="F871" s="38"/>
      <c r="G871" s="38"/>
      <c r="H871" s="41"/>
      <c r="I871" s="38"/>
      <c r="J871" s="38"/>
      <c r="K871" s="32"/>
      <c r="L871" s="32"/>
      <c r="M871" s="32"/>
      <c r="N871" s="32"/>
      <c r="O871" s="62"/>
      <c r="P871" s="34" t="str">
        <f t="shared" si="4"/>
        <v/>
      </c>
    </row>
    <row r="872" ht="22.5" customHeight="1">
      <c r="A872" s="37"/>
      <c r="B872" s="38" t="str">
        <f>'Master Schedule'!B872</f>
        <v/>
      </c>
      <c r="C872" s="39"/>
      <c r="D872" s="40" t="str">
        <f t="shared" si="1"/>
        <v>Saturday</v>
      </c>
      <c r="E872" s="41"/>
      <c r="F872" s="38"/>
      <c r="G872" s="38"/>
      <c r="H872" s="41"/>
      <c r="I872" s="38"/>
      <c r="J872" s="38"/>
      <c r="K872" s="35"/>
      <c r="L872" s="35"/>
      <c r="M872" s="35"/>
      <c r="N872" s="35"/>
      <c r="O872" s="62"/>
      <c r="P872" s="34" t="str">
        <f t="shared" si="4"/>
        <v/>
      </c>
    </row>
    <row r="873" ht="22.5" customHeight="1">
      <c r="A873" s="37"/>
      <c r="B873" s="38" t="str">
        <f>'Master Schedule'!B873</f>
        <v/>
      </c>
      <c r="C873" s="39"/>
      <c r="D873" s="40" t="str">
        <f t="shared" si="1"/>
        <v>Saturday</v>
      </c>
      <c r="E873" s="41"/>
      <c r="F873" s="38"/>
      <c r="G873" s="38"/>
      <c r="H873" s="41"/>
      <c r="I873" s="38"/>
      <c r="J873" s="38"/>
      <c r="K873" s="32"/>
      <c r="L873" s="32"/>
      <c r="M873" s="32"/>
      <c r="N873" s="32"/>
      <c r="O873" s="62"/>
      <c r="P873" s="34" t="str">
        <f t="shared" si="4"/>
        <v/>
      </c>
    </row>
    <row r="874" ht="22.5" customHeight="1">
      <c r="A874" s="37"/>
      <c r="B874" s="38" t="str">
        <f>'Master Schedule'!B874</f>
        <v/>
      </c>
      <c r="C874" s="39"/>
      <c r="D874" s="40" t="str">
        <f t="shared" si="1"/>
        <v>Saturday</v>
      </c>
      <c r="E874" s="41"/>
      <c r="F874" s="38"/>
      <c r="G874" s="38"/>
      <c r="H874" s="41"/>
      <c r="I874" s="38"/>
      <c r="J874" s="38"/>
      <c r="K874" s="35"/>
      <c r="L874" s="35"/>
      <c r="M874" s="35"/>
      <c r="N874" s="35"/>
      <c r="O874" s="62"/>
      <c r="P874" s="34" t="str">
        <f t="shared" si="4"/>
        <v/>
      </c>
    </row>
    <row r="875" ht="22.5" customHeight="1">
      <c r="A875" s="37"/>
      <c r="B875" s="38" t="str">
        <f>'Master Schedule'!B875</f>
        <v/>
      </c>
      <c r="C875" s="39"/>
      <c r="D875" s="40" t="str">
        <f t="shared" si="1"/>
        <v>Saturday</v>
      </c>
      <c r="E875" s="41"/>
      <c r="F875" s="38"/>
      <c r="G875" s="38"/>
      <c r="H875" s="41"/>
      <c r="I875" s="38"/>
      <c r="J875" s="38"/>
      <c r="K875" s="32"/>
      <c r="L875" s="32"/>
      <c r="M875" s="32"/>
      <c r="N875" s="32"/>
      <c r="O875" s="62"/>
      <c r="P875" s="34" t="str">
        <f t="shared" si="4"/>
        <v/>
      </c>
    </row>
    <row r="876" ht="22.5" customHeight="1">
      <c r="A876" s="37"/>
      <c r="B876" s="38" t="str">
        <f>'Master Schedule'!B876</f>
        <v/>
      </c>
      <c r="C876" s="39"/>
      <c r="D876" s="40" t="str">
        <f t="shared" si="1"/>
        <v>Saturday</v>
      </c>
      <c r="E876" s="41"/>
      <c r="F876" s="38"/>
      <c r="G876" s="38"/>
      <c r="H876" s="41"/>
      <c r="I876" s="38"/>
      <c r="J876" s="38"/>
      <c r="K876" s="35"/>
      <c r="L876" s="35"/>
      <c r="M876" s="35"/>
      <c r="N876" s="35"/>
      <c r="O876" s="62"/>
      <c r="P876" s="34" t="str">
        <f t="shared" si="4"/>
        <v/>
      </c>
    </row>
    <row r="877" ht="22.5" customHeight="1">
      <c r="A877" s="37"/>
      <c r="B877" s="38" t="str">
        <f>'Master Schedule'!B877</f>
        <v/>
      </c>
      <c r="C877" s="39"/>
      <c r="D877" s="40" t="str">
        <f t="shared" si="1"/>
        <v>Saturday</v>
      </c>
      <c r="E877" s="41"/>
      <c r="F877" s="38"/>
      <c r="G877" s="38"/>
      <c r="H877" s="41"/>
      <c r="I877" s="38"/>
      <c r="J877" s="38"/>
      <c r="K877" s="32"/>
      <c r="L877" s="32"/>
      <c r="M877" s="32"/>
      <c r="N877" s="32"/>
      <c r="O877" s="62"/>
      <c r="P877" s="34" t="str">
        <f t="shared" si="4"/>
        <v/>
      </c>
    </row>
    <row r="878" ht="22.5" customHeight="1">
      <c r="A878" s="37"/>
      <c r="B878" s="38" t="str">
        <f>'Master Schedule'!B878</f>
        <v/>
      </c>
      <c r="C878" s="39"/>
      <c r="D878" s="40" t="str">
        <f t="shared" si="1"/>
        <v>Saturday</v>
      </c>
      <c r="E878" s="41"/>
      <c r="F878" s="38"/>
      <c r="G878" s="38"/>
      <c r="H878" s="41"/>
      <c r="I878" s="38"/>
      <c r="J878" s="38"/>
      <c r="K878" s="35"/>
      <c r="L878" s="35"/>
      <c r="M878" s="35"/>
      <c r="N878" s="35"/>
      <c r="O878" s="62"/>
      <c r="P878" s="34" t="str">
        <f t="shared" si="4"/>
        <v/>
      </c>
    </row>
    <row r="879" ht="22.5" customHeight="1">
      <c r="A879" s="37"/>
      <c r="B879" s="38" t="str">
        <f>'Master Schedule'!B879</f>
        <v/>
      </c>
      <c r="C879" s="39"/>
      <c r="D879" s="40" t="str">
        <f t="shared" si="1"/>
        <v>Saturday</v>
      </c>
      <c r="E879" s="41"/>
      <c r="F879" s="38"/>
      <c r="G879" s="38"/>
      <c r="H879" s="41"/>
      <c r="I879" s="38"/>
      <c r="J879" s="38"/>
      <c r="K879" s="32"/>
      <c r="L879" s="32"/>
      <c r="M879" s="32"/>
      <c r="N879" s="32"/>
      <c r="O879" s="62"/>
      <c r="P879" s="34" t="str">
        <f t="shared" si="4"/>
        <v/>
      </c>
    </row>
    <row r="880" ht="22.5" customHeight="1">
      <c r="A880" s="37"/>
      <c r="B880" s="38" t="str">
        <f>'Master Schedule'!B880</f>
        <v/>
      </c>
      <c r="C880" s="39"/>
      <c r="D880" s="40" t="str">
        <f t="shared" si="1"/>
        <v>Saturday</v>
      </c>
      <c r="E880" s="41"/>
      <c r="F880" s="38"/>
      <c r="G880" s="38"/>
      <c r="H880" s="41"/>
      <c r="I880" s="38"/>
      <c r="J880" s="38"/>
      <c r="K880" s="35"/>
      <c r="L880" s="35"/>
      <c r="M880" s="35"/>
      <c r="N880" s="35"/>
      <c r="O880" s="62"/>
      <c r="P880" s="34" t="str">
        <f t="shared" si="4"/>
        <v/>
      </c>
    </row>
    <row r="881" ht="22.5" customHeight="1">
      <c r="A881" s="37"/>
      <c r="B881" s="38" t="str">
        <f>'Master Schedule'!B881</f>
        <v/>
      </c>
      <c r="C881" s="39"/>
      <c r="D881" s="40" t="str">
        <f t="shared" si="1"/>
        <v>Saturday</v>
      </c>
      <c r="E881" s="41"/>
      <c r="F881" s="38"/>
      <c r="G881" s="38"/>
      <c r="H881" s="41"/>
      <c r="I881" s="38"/>
      <c r="J881" s="38"/>
      <c r="K881" s="32"/>
      <c r="L881" s="32"/>
      <c r="M881" s="32"/>
      <c r="N881" s="32"/>
      <c r="O881" s="62"/>
      <c r="P881" s="34" t="str">
        <f t="shared" si="4"/>
        <v/>
      </c>
    </row>
    <row r="882" ht="22.5" customHeight="1">
      <c r="A882" s="37"/>
      <c r="B882" s="38" t="str">
        <f>'Master Schedule'!B882</f>
        <v/>
      </c>
      <c r="C882" s="39"/>
      <c r="D882" s="40" t="str">
        <f t="shared" si="1"/>
        <v>Saturday</v>
      </c>
      <c r="E882" s="41"/>
      <c r="F882" s="38"/>
      <c r="G882" s="38"/>
      <c r="H882" s="41"/>
      <c r="I882" s="38"/>
      <c r="J882" s="38"/>
      <c r="K882" s="35"/>
      <c r="L882" s="35"/>
      <c r="M882" s="35"/>
      <c r="N882" s="35"/>
      <c r="O882" s="62"/>
      <c r="P882" s="34" t="str">
        <f t="shared" si="4"/>
        <v/>
      </c>
    </row>
    <row r="883" ht="22.5" customHeight="1">
      <c r="A883" s="37"/>
      <c r="B883" s="38" t="str">
        <f>'Master Schedule'!B883</f>
        <v/>
      </c>
      <c r="C883" s="39"/>
      <c r="D883" s="40" t="str">
        <f t="shared" si="1"/>
        <v>Saturday</v>
      </c>
      <c r="E883" s="41"/>
      <c r="F883" s="38"/>
      <c r="G883" s="38"/>
      <c r="H883" s="41"/>
      <c r="I883" s="38"/>
      <c r="J883" s="38"/>
      <c r="K883" s="32"/>
      <c r="L883" s="32"/>
      <c r="M883" s="32"/>
      <c r="N883" s="32"/>
      <c r="O883" s="62"/>
      <c r="P883" s="34" t="str">
        <f t="shared" si="4"/>
        <v/>
      </c>
    </row>
    <row r="884" ht="22.5" customHeight="1">
      <c r="A884" s="37"/>
      <c r="B884" s="38" t="str">
        <f>'Master Schedule'!B884</f>
        <v/>
      </c>
      <c r="C884" s="39"/>
      <c r="D884" s="40" t="str">
        <f t="shared" si="1"/>
        <v>Saturday</v>
      </c>
      <c r="E884" s="41"/>
      <c r="F884" s="38"/>
      <c r="G884" s="38"/>
      <c r="H884" s="41"/>
      <c r="I884" s="38"/>
      <c r="J884" s="38"/>
      <c r="K884" s="35"/>
      <c r="L884" s="35"/>
      <c r="M884" s="35"/>
      <c r="N884" s="35"/>
      <c r="O884" s="62"/>
      <c r="P884" s="34" t="str">
        <f t="shared" si="4"/>
        <v/>
      </c>
    </row>
    <row r="885" ht="22.5" customHeight="1">
      <c r="A885" s="37"/>
      <c r="B885" s="38" t="str">
        <f>'Master Schedule'!B885</f>
        <v/>
      </c>
      <c r="C885" s="39"/>
      <c r="D885" s="40" t="str">
        <f t="shared" si="1"/>
        <v>Saturday</v>
      </c>
      <c r="E885" s="41"/>
      <c r="F885" s="38"/>
      <c r="G885" s="38"/>
      <c r="H885" s="41"/>
      <c r="I885" s="38"/>
      <c r="J885" s="38"/>
      <c r="K885" s="32"/>
      <c r="L885" s="32"/>
      <c r="M885" s="32"/>
      <c r="N885" s="32"/>
      <c r="O885" s="62"/>
      <c r="P885" s="34" t="str">
        <f t="shared" si="4"/>
        <v/>
      </c>
    </row>
    <row r="886" ht="22.5" customHeight="1">
      <c r="A886" s="37"/>
      <c r="B886" s="38" t="str">
        <f>'Master Schedule'!B886</f>
        <v/>
      </c>
      <c r="C886" s="39"/>
      <c r="D886" s="40" t="str">
        <f t="shared" si="1"/>
        <v>Saturday</v>
      </c>
      <c r="E886" s="41"/>
      <c r="F886" s="38"/>
      <c r="G886" s="38"/>
      <c r="H886" s="41"/>
      <c r="I886" s="38"/>
      <c r="J886" s="38"/>
      <c r="K886" s="35"/>
      <c r="L886" s="35"/>
      <c r="M886" s="35"/>
      <c r="N886" s="35"/>
      <c r="O886" s="62"/>
      <c r="P886" s="34" t="str">
        <f t="shared" si="4"/>
        <v/>
      </c>
    </row>
    <row r="887" ht="22.5" customHeight="1">
      <c r="A887" s="37"/>
      <c r="B887" s="38" t="str">
        <f>'Master Schedule'!B887</f>
        <v/>
      </c>
      <c r="C887" s="39"/>
      <c r="D887" s="40" t="str">
        <f t="shared" si="1"/>
        <v>Saturday</v>
      </c>
      <c r="E887" s="41"/>
      <c r="F887" s="38"/>
      <c r="G887" s="38"/>
      <c r="H887" s="41"/>
      <c r="I887" s="38"/>
      <c r="J887" s="38"/>
      <c r="K887" s="32"/>
      <c r="L887" s="32"/>
      <c r="M887" s="32"/>
      <c r="N887" s="32"/>
      <c r="O887" s="62"/>
      <c r="P887" s="34" t="str">
        <f t="shared" si="4"/>
        <v/>
      </c>
    </row>
    <row r="888" ht="22.5" customHeight="1">
      <c r="A888" s="37"/>
      <c r="B888" s="38" t="str">
        <f>'Master Schedule'!B888</f>
        <v/>
      </c>
      <c r="C888" s="39"/>
      <c r="D888" s="40" t="str">
        <f t="shared" si="1"/>
        <v>Saturday</v>
      </c>
      <c r="E888" s="41"/>
      <c r="F888" s="38"/>
      <c r="G888" s="38"/>
      <c r="H888" s="41"/>
      <c r="I888" s="38"/>
      <c r="J888" s="38"/>
      <c r="K888" s="35"/>
      <c r="L888" s="35"/>
      <c r="M888" s="35"/>
      <c r="N888" s="35"/>
      <c r="O888" s="62"/>
      <c r="P888" s="34" t="str">
        <f t="shared" si="4"/>
        <v/>
      </c>
    </row>
    <row r="889" ht="22.5" customHeight="1">
      <c r="A889" s="37"/>
      <c r="B889" s="38" t="str">
        <f>'Master Schedule'!B889</f>
        <v/>
      </c>
      <c r="C889" s="39"/>
      <c r="D889" s="40" t="str">
        <f t="shared" si="1"/>
        <v>Saturday</v>
      </c>
      <c r="E889" s="41"/>
      <c r="F889" s="38"/>
      <c r="G889" s="38"/>
      <c r="H889" s="41"/>
      <c r="I889" s="38"/>
      <c r="J889" s="38"/>
      <c r="K889" s="32"/>
      <c r="L889" s="32"/>
      <c r="M889" s="32"/>
      <c r="N889" s="32"/>
      <c r="O889" s="62"/>
      <c r="P889" s="34" t="str">
        <f t="shared" si="4"/>
        <v/>
      </c>
    </row>
    <row r="890" ht="22.5" customHeight="1">
      <c r="A890" s="37"/>
      <c r="B890" s="38" t="str">
        <f>'Master Schedule'!B890</f>
        <v/>
      </c>
      <c r="C890" s="39"/>
      <c r="D890" s="40" t="str">
        <f t="shared" si="1"/>
        <v>Saturday</v>
      </c>
      <c r="E890" s="41"/>
      <c r="F890" s="38"/>
      <c r="G890" s="38"/>
      <c r="H890" s="41"/>
      <c r="I890" s="38"/>
      <c r="J890" s="38"/>
      <c r="K890" s="35"/>
      <c r="L890" s="35"/>
      <c r="M890" s="35"/>
      <c r="N890" s="35"/>
      <c r="O890" s="62"/>
      <c r="P890" s="34" t="str">
        <f t="shared" si="4"/>
        <v/>
      </c>
    </row>
    <row r="891" ht="22.5" customHeight="1">
      <c r="A891" s="37"/>
      <c r="B891" s="38" t="str">
        <f>'Master Schedule'!B891</f>
        <v/>
      </c>
      <c r="C891" s="39"/>
      <c r="D891" s="40" t="str">
        <f t="shared" si="1"/>
        <v>Saturday</v>
      </c>
      <c r="E891" s="41"/>
      <c r="F891" s="38"/>
      <c r="G891" s="38"/>
      <c r="H891" s="41"/>
      <c r="I891" s="38"/>
      <c r="J891" s="38"/>
      <c r="K891" s="32"/>
      <c r="L891" s="32"/>
      <c r="M891" s="32"/>
      <c r="N891" s="32"/>
      <c r="O891" s="62"/>
      <c r="P891" s="34" t="str">
        <f t="shared" si="4"/>
        <v/>
      </c>
    </row>
    <row r="892" ht="22.5" customHeight="1">
      <c r="A892" s="37"/>
      <c r="B892" s="38" t="str">
        <f>'Master Schedule'!B892</f>
        <v/>
      </c>
      <c r="C892" s="39"/>
      <c r="D892" s="40" t="str">
        <f t="shared" si="1"/>
        <v>Saturday</v>
      </c>
      <c r="E892" s="41"/>
      <c r="F892" s="38"/>
      <c r="G892" s="38"/>
      <c r="H892" s="41"/>
      <c r="I892" s="38"/>
      <c r="J892" s="38"/>
      <c r="K892" s="35"/>
      <c r="L892" s="35"/>
      <c r="M892" s="35"/>
      <c r="N892" s="35"/>
      <c r="O892" s="62"/>
      <c r="P892" s="34" t="str">
        <f t="shared" si="4"/>
        <v/>
      </c>
    </row>
    <row r="893" ht="22.5" customHeight="1">
      <c r="A893" s="37"/>
      <c r="B893" s="38" t="str">
        <f>'Master Schedule'!B893</f>
        <v/>
      </c>
      <c r="C893" s="39"/>
      <c r="D893" s="40" t="str">
        <f t="shared" si="1"/>
        <v>Saturday</v>
      </c>
      <c r="E893" s="41"/>
      <c r="F893" s="38"/>
      <c r="G893" s="38"/>
      <c r="H893" s="41"/>
      <c r="I893" s="38"/>
      <c r="J893" s="38"/>
      <c r="K893" s="32"/>
      <c r="L893" s="32"/>
      <c r="M893" s="32"/>
      <c r="N893" s="32"/>
      <c r="O893" s="62"/>
      <c r="P893" s="34" t="str">
        <f t="shared" si="4"/>
        <v/>
      </c>
    </row>
    <row r="894" ht="22.5" customHeight="1">
      <c r="A894" s="37"/>
      <c r="B894" s="38" t="str">
        <f>'Master Schedule'!B894</f>
        <v/>
      </c>
      <c r="C894" s="39"/>
      <c r="D894" s="40" t="str">
        <f t="shared" si="1"/>
        <v>Saturday</v>
      </c>
      <c r="E894" s="41"/>
      <c r="F894" s="38"/>
      <c r="G894" s="38"/>
      <c r="H894" s="41"/>
      <c r="I894" s="38"/>
      <c r="J894" s="38"/>
      <c r="K894" s="35"/>
      <c r="L894" s="35"/>
      <c r="M894" s="35"/>
      <c r="N894" s="35"/>
      <c r="O894" s="62"/>
      <c r="P894" s="34" t="str">
        <f t="shared" si="4"/>
        <v/>
      </c>
    </row>
    <row r="895" ht="22.5" customHeight="1">
      <c r="A895" s="37"/>
      <c r="B895" s="38" t="str">
        <f>'Master Schedule'!B895</f>
        <v/>
      </c>
      <c r="C895" s="39"/>
      <c r="D895" s="40" t="str">
        <f t="shared" si="1"/>
        <v>Saturday</v>
      </c>
      <c r="E895" s="41"/>
      <c r="F895" s="38"/>
      <c r="G895" s="38"/>
      <c r="H895" s="41"/>
      <c r="I895" s="38"/>
      <c r="J895" s="38"/>
      <c r="K895" s="32"/>
      <c r="L895" s="32"/>
      <c r="M895" s="32"/>
      <c r="N895" s="32"/>
      <c r="O895" s="62"/>
      <c r="P895" s="34" t="str">
        <f t="shared" si="4"/>
        <v/>
      </c>
    </row>
    <row r="896" ht="22.5" customHeight="1">
      <c r="A896" s="37"/>
      <c r="B896" s="38" t="str">
        <f>'Master Schedule'!B896</f>
        <v/>
      </c>
      <c r="C896" s="39"/>
      <c r="D896" s="40" t="str">
        <f t="shared" si="1"/>
        <v>Saturday</v>
      </c>
      <c r="E896" s="41"/>
      <c r="F896" s="38"/>
      <c r="G896" s="38"/>
      <c r="H896" s="41"/>
      <c r="I896" s="38"/>
      <c r="J896" s="38"/>
      <c r="K896" s="35"/>
      <c r="L896" s="35"/>
      <c r="M896" s="35"/>
      <c r="N896" s="35"/>
      <c r="O896" s="62"/>
      <c r="P896" s="34" t="str">
        <f t="shared" si="4"/>
        <v/>
      </c>
    </row>
    <row r="897" ht="22.5" customHeight="1">
      <c r="A897" s="37"/>
      <c r="B897" s="38" t="str">
        <f>'Master Schedule'!B897</f>
        <v/>
      </c>
      <c r="C897" s="39"/>
      <c r="D897" s="40" t="str">
        <f t="shared" si="1"/>
        <v>Saturday</v>
      </c>
      <c r="E897" s="41"/>
      <c r="F897" s="38"/>
      <c r="G897" s="38"/>
      <c r="H897" s="41"/>
      <c r="I897" s="38"/>
      <c r="J897" s="38"/>
      <c r="K897" s="32"/>
      <c r="L897" s="32"/>
      <c r="M897" s="32"/>
      <c r="N897" s="32"/>
      <c r="O897" s="62"/>
      <c r="P897" s="34" t="str">
        <f t="shared" si="4"/>
        <v/>
      </c>
    </row>
    <row r="898" ht="22.5" customHeight="1">
      <c r="A898" s="37"/>
      <c r="B898" s="38" t="str">
        <f>'Master Schedule'!B898</f>
        <v/>
      </c>
      <c r="C898" s="39"/>
      <c r="D898" s="40" t="str">
        <f t="shared" si="1"/>
        <v>Saturday</v>
      </c>
      <c r="E898" s="41"/>
      <c r="F898" s="38"/>
      <c r="G898" s="38"/>
      <c r="H898" s="41"/>
      <c r="I898" s="38"/>
      <c r="J898" s="38"/>
      <c r="K898" s="35"/>
      <c r="L898" s="35"/>
      <c r="M898" s="35"/>
      <c r="N898" s="35"/>
      <c r="O898" s="62"/>
      <c r="P898" s="34" t="str">
        <f t="shared" si="4"/>
        <v/>
      </c>
    </row>
    <row r="899" ht="22.5" customHeight="1">
      <c r="A899" s="37"/>
      <c r="B899" s="38" t="str">
        <f>'Master Schedule'!B899</f>
        <v/>
      </c>
      <c r="C899" s="39"/>
      <c r="D899" s="40" t="str">
        <f t="shared" si="1"/>
        <v>Saturday</v>
      </c>
      <c r="E899" s="41"/>
      <c r="F899" s="38"/>
      <c r="G899" s="38"/>
      <c r="H899" s="41"/>
      <c r="I899" s="38"/>
      <c r="J899" s="38"/>
      <c r="K899" s="32"/>
      <c r="L899" s="32"/>
      <c r="M899" s="32"/>
      <c r="N899" s="32"/>
      <c r="O899" s="62"/>
      <c r="P899" s="34" t="str">
        <f t="shared" si="4"/>
        <v/>
      </c>
    </row>
    <row r="900" ht="22.5" customHeight="1">
      <c r="A900" s="37"/>
      <c r="B900" s="38" t="str">
        <f>'Master Schedule'!B900</f>
        <v/>
      </c>
      <c r="C900" s="39"/>
      <c r="D900" s="40" t="str">
        <f t="shared" si="1"/>
        <v>Saturday</v>
      </c>
      <c r="E900" s="41"/>
      <c r="F900" s="38"/>
      <c r="G900" s="38"/>
      <c r="H900" s="41"/>
      <c r="I900" s="38"/>
      <c r="J900" s="38"/>
      <c r="K900" s="35"/>
      <c r="L900" s="35"/>
      <c r="M900" s="35"/>
      <c r="N900" s="35"/>
      <c r="O900" s="62"/>
      <c r="P900" s="34" t="str">
        <f t="shared" si="4"/>
        <v/>
      </c>
    </row>
    <row r="901" ht="22.5" customHeight="1">
      <c r="A901" s="37"/>
      <c r="B901" s="38" t="str">
        <f>'Master Schedule'!B901</f>
        <v/>
      </c>
      <c r="C901" s="39"/>
      <c r="D901" s="40" t="str">
        <f t="shared" si="1"/>
        <v>Saturday</v>
      </c>
      <c r="E901" s="41"/>
      <c r="F901" s="38"/>
      <c r="G901" s="38"/>
      <c r="H901" s="41"/>
      <c r="I901" s="38"/>
      <c r="J901" s="38"/>
      <c r="K901" s="32"/>
      <c r="L901" s="32"/>
      <c r="M901" s="32"/>
      <c r="N901" s="32"/>
      <c r="O901" s="62"/>
      <c r="P901" s="34" t="str">
        <f t="shared" si="4"/>
        <v/>
      </c>
    </row>
    <row r="902" ht="22.5" customHeight="1">
      <c r="A902" s="37"/>
      <c r="B902" s="38" t="str">
        <f>'Master Schedule'!B902</f>
        <v/>
      </c>
      <c r="C902" s="39"/>
      <c r="D902" s="40" t="str">
        <f t="shared" si="1"/>
        <v>Saturday</v>
      </c>
      <c r="E902" s="41"/>
      <c r="F902" s="38"/>
      <c r="G902" s="38"/>
      <c r="H902" s="41"/>
      <c r="I902" s="38"/>
      <c r="J902" s="38"/>
      <c r="K902" s="35"/>
      <c r="L902" s="35"/>
      <c r="M902" s="35"/>
      <c r="N902" s="35"/>
      <c r="O902" s="62"/>
      <c r="P902" s="34" t="str">
        <f t="shared" si="4"/>
        <v/>
      </c>
    </row>
    <row r="903" ht="22.5" customHeight="1">
      <c r="A903" s="37"/>
      <c r="B903" s="38" t="str">
        <f>'Master Schedule'!B903</f>
        <v/>
      </c>
      <c r="C903" s="39"/>
      <c r="D903" s="40" t="str">
        <f t="shared" si="1"/>
        <v>Saturday</v>
      </c>
      <c r="E903" s="41"/>
      <c r="F903" s="38"/>
      <c r="G903" s="38"/>
      <c r="H903" s="41"/>
      <c r="I903" s="38"/>
      <c r="J903" s="38"/>
      <c r="K903" s="32"/>
      <c r="L903" s="32"/>
      <c r="M903" s="32"/>
      <c r="N903" s="32"/>
      <c r="O903" s="62"/>
      <c r="P903" s="34" t="str">
        <f t="shared" si="4"/>
        <v/>
      </c>
    </row>
    <row r="904" ht="22.5" customHeight="1">
      <c r="A904" s="37"/>
      <c r="B904" s="38" t="str">
        <f>'Master Schedule'!B904</f>
        <v/>
      </c>
      <c r="C904" s="39"/>
      <c r="D904" s="40" t="str">
        <f t="shared" si="1"/>
        <v>Saturday</v>
      </c>
      <c r="E904" s="41"/>
      <c r="F904" s="38"/>
      <c r="G904" s="38"/>
      <c r="H904" s="41"/>
      <c r="I904" s="38"/>
      <c r="J904" s="38"/>
      <c r="K904" s="35"/>
      <c r="L904" s="35"/>
      <c r="M904" s="35"/>
      <c r="N904" s="35"/>
      <c r="O904" s="62"/>
      <c r="P904" s="34" t="str">
        <f t="shared" si="4"/>
        <v/>
      </c>
    </row>
    <row r="905" ht="22.5" customHeight="1">
      <c r="A905" s="37"/>
      <c r="B905" s="38" t="str">
        <f>'Master Schedule'!B905</f>
        <v/>
      </c>
      <c r="C905" s="39"/>
      <c r="D905" s="40" t="str">
        <f t="shared" si="1"/>
        <v>Saturday</v>
      </c>
      <c r="E905" s="41"/>
      <c r="F905" s="38"/>
      <c r="G905" s="38"/>
      <c r="H905" s="41"/>
      <c r="I905" s="38"/>
      <c r="J905" s="38"/>
      <c r="K905" s="32"/>
      <c r="L905" s="32"/>
      <c r="M905" s="32"/>
      <c r="N905" s="32"/>
      <c r="O905" s="62"/>
      <c r="P905" s="34" t="str">
        <f t="shared" si="4"/>
        <v/>
      </c>
    </row>
    <row r="906" ht="22.5" customHeight="1">
      <c r="A906" s="37"/>
      <c r="B906" s="38" t="str">
        <f>'Master Schedule'!B906</f>
        <v/>
      </c>
      <c r="C906" s="39"/>
      <c r="D906" s="40" t="str">
        <f t="shared" si="1"/>
        <v>Saturday</v>
      </c>
      <c r="E906" s="41"/>
      <c r="F906" s="38"/>
      <c r="G906" s="38"/>
      <c r="H906" s="41"/>
      <c r="I906" s="38"/>
      <c r="J906" s="38"/>
      <c r="K906" s="35"/>
      <c r="L906" s="35"/>
      <c r="M906" s="35"/>
      <c r="N906" s="35"/>
      <c r="O906" s="62"/>
      <c r="P906" s="34" t="str">
        <f t="shared" si="4"/>
        <v/>
      </c>
    </row>
    <row r="907" ht="22.5" customHeight="1">
      <c r="A907" s="37"/>
      <c r="B907" s="38" t="str">
        <f>'Master Schedule'!B907</f>
        <v/>
      </c>
      <c r="C907" s="39"/>
      <c r="D907" s="40" t="str">
        <f t="shared" si="1"/>
        <v>Saturday</v>
      </c>
      <c r="E907" s="41"/>
      <c r="F907" s="38"/>
      <c r="G907" s="38"/>
      <c r="H907" s="41"/>
      <c r="I907" s="38"/>
      <c r="J907" s="38"/>
      <c r="K907" s="32"/>
      <c r="L907" s="32"/>
      <c r="M907" s="32"/>
      <c r="N907" s="32"/>
      <c r="O907" s="62"/>
      <c r="P907" s="34" t="str">
        <f t="shared" si="4"/>
        <v/>
      </c>
    </row>
    <row r="908" ht="22.5" customHeight="1">
      <c r="A908" s="37"/>
      <c r="B908" s="38" t="str">
        <f>'Master Schedule'!B908</f>
        <v/>
      </c>
      <c r="C908" s="39"/>
      <c r="D908" s="40" t="str">
        <f t="shared" si="1"/>
        <v>Saturday</v>
      </c>
      <c r="E908" s="41"/>
      <c r="F908" s="38"/>
      <c r="G908" s="38"/>
      <c r="H908" s="41"/>
      <c r="I908" s="38"/>
      <c r="J908" s="38"/>
      <c r="K908" s="35"/>
      <c r="L908" s="35"/>
      <c r="M908" s="35"/>
      <c r="N908" s="35"/>
      <c r="O908" s="62"/>
      <c r="P908" s="34" t="str">
        <f t="shared" si="4"/>
        <v/>
      </c>
    </row>
    <row r="909" ht="22.5" customHeight="1">
      <c r="A909" s="37"/>
      <c r="B909" s="38" t="str">
        <f>'Master Schedule'!B909</f>
        <v/>
      </c>
      <c r="C909" s="39"/>
      <c r="D909" s="40" t="str">
        <f t="shared" si="1"/>
        <v>Saturday</v>
      </c>
      <c r="E909" s="41"/>
      <c r="F909" s="38"/>
      <c r="G909" s="38"/>
      <c r="H909" s="41"/>
      <c r="I909" s="38"/>
      <c r="J909" s="38"/>
      <c r="K909" s="32"/>
      <c r="L909" s="32"/>
      <c r="M909" s="32"/>
      <c r="N909" s="32"/>
      <c r="O909" s="62"/>
      <c r="P909" s="34" t="str">
        <f t="shared" si="4"/>
        <v/>
      </c>
    </row>
    <row r="910" ht="22.5" customHeight="1">
      <c r="A910" s="37"/>
      <c r="B910" s="38" t="str">
        <f>'Master Schedule'!B910</f>
        <v/>
      </c>
      <c r="C910" s="39"/>
      <c r="D910" s="40" t="str">
        <f t="shared" si="1"/>
        <v>Saturday</v>
      </c>
      <c r="E910" s="41"/>
      <c r="F910" s="38"/>
      <c r="G910" s="38"/>
      <c r="H910" s="41"/>
      <c r="I910" s="38"/>
      <c r="J910" s="38"/>
      <c r="K910" s="35"/>
      <c r="L910" s="35"/>
      <c r="M910" s="35"/>
      <c r="N910" s="35"/>
      <c r="O910" s="62"/>
      <c r="P910" s="34" t="str">
        <f t="shared" si="4"/>
        <v/>
      </c>
    </row>
    <row r="911" ht="22.5" customHeight="1">
      <c r="A911" s="37"/>
      <c r="B911" s="38" t="str">
        <f>'Master Schedule'!B911</f>
        <v/>
      </c>
      <c r="C911" s="39"/>
      <c r="D911" s="40" t="str">
        <f t="shared" si="1"/>
        <v>Saturday</v>
      </c>
      <c r="E911" s="41"/>
      <c r="F911" s="38"/>
      <c r="G911" s="38"/>
      <c r="H911" s="41"/>
      <c r="I911" s="38"/>
      <c r="J911" s="38"/>
      <c r="K911" s="32"/>
      <c r="L911" s="32"/>
      <c r="M911" s="32"/>
      <c r="N911" s="32"/>
      <c r="O911" s="62"/>
      <c r="P911" s="34" t="str">
        <f t="shared" si="4"/>
        <v/>
      </c>
    </row>
    <row r="912" ht="22.5" customHeight="1">
      <c r="A912" s="37"/>
      <c r="B912" s="38" t="str">
        <f>'Master Schedule'!B912</f>
        <v/>
      </c>
      <c r="C912" s="39"/>
      <c r="D912" s="40" t="str">
        <f t="shared" si="1"/>
        <v>Saturday</v>
      </c>
      <c r="E912" s="41"/>
      <c r="F912" s="38"/>
      <c r="G912" s="38"/>
      <c r="H912" s="41"/>
      <c r="I912" s="38"/>
      <c r="J912" s="38"/>
      <c r="K912" s="35"/>
      <c r="L912" s="35"/>
      <c r="M912" s="35"/>
      <c r="N912" s="35"/>
      <c r="O912" s="62"/>
      <c r="P912" s="34" t="str">
        <f t="shared" si="4"/>
        <v/>
      </c>
    </row>
    <row r="913" ht="22.5" customHeight="1">
      <c r="A913" s="37"/>
      <c r="B913" s="38" t="str">
        <f>'Master Schedule'!B913</f>
        <v/>
      </c>
      <c r="C913" s="39"/>
      <c r="D913" s="40" t="str">
        <f t="shared" si="1"/>
        <v>Saturday</v>
      </c>
      <c r="E913" s="41"/>
      <c r="F913" s="38"/>
      <c r="G913" s="38"/>
      <c r="H913" s="41"/>
      <c r="I913" s="38"/>
      <c r="J913" s="38"/>
      <c r="K913" s="32"/>
      <c r="L913" s="32"/>
      <c r="M913" s="32"/>
      <c r="N913" s="32"/>
      <c r="O913" s="62"/>
      <c r="P913" s="34" t="str">
        <f t="shared" si="4"/>
        <v/>
      </c>
    </row>
    <row r="914" ht="22.5" customHeight="1">
      <c r="A914" s="37"/>
      <c r="B914" s="38" t="str">
        <f>'Master Schedule'!B914</f>
        <v/>
      </c>
      <c r="C914" s="39"/>
      <c r="D914" s="40" t="str">
        <f t="shared" si="1"/>
        <v>Saturday</v>
      </c>
      <c r="E914" s="41"/>
      <c r="F914" s="38"/>
      <c r="G914" s="38"/>
      <c r="H914" s="41"/>
      <c r="I914" s="38"/>
      <c r="J914" s="38"/>
      <c r="K914" s="35"/>
      <c r="L914" s="35"/>
      <c r="M914" s="35"/>
      <c r="N914" s="35"/>
      <c r="O914" s="62"/>
      <c r="P914" s="34" t="str">
        <f t="shared" si="4"/>
        <v/>
      </c>
    </row>
    <row r="915" ht="22.5" customHeight="1">
      <c r="A915" s="37"/>
      <c r="B915" s="38" t="str">
        <f>'Master Schedule'!B915</f>
        <v/>
      </c>
      <c r="C915" s="39"/>
      <c r="D915" s="40" t="str">
        <f t="shared" si="1"/>
        <v>Saturday</v>
      </c>
      <c r="E915" s="41"/>
      <c r="F915" s="38"/>
      <c r="G915" s="38"/>
      <c r="H915" s="41"/>
      <c r="I915" s="38"/>
      <c r="J915" s="38"/>
      <c r="K915" s="32"/>
      <c r="L915" s="32"/>
      <c r="M915" s="32"/>
      <c r="N915" s="32"/>
      <c r="O915" s="62"/>
      <c r="P915" s="34" t="str">
        <f t="shared" si="4"/>
        <v/>
      </c>
    </row>
    <row r="916" ht="22.5" customHeight="1">
      <c r="A916" s="37"/>
      <c r="B916" s="38" t="str">
        <f>'Master Schedule'!B916</f>
        <v/>
      </c>
      <c r="C916" s="39"/>
      <c r="D916" s="40" t="str">
        <f t="shared" si="1"/>
        <v>Saturday</v>
      </c>
      <c r="E916" s="41"/>
      <c r="F916" s="38"/>
      <c r="G916" s="38"/>
      <c r="H916" s="41"/>
      <c r="I916" s="38"/>
      <c r="J916" s="38"/>
      <c r="K916" s="43"/>
      <c r="L916" s="43"/>
      <c r="M916" s="44"/>
      <c r="N916" s="44"/>
    </row>
    <row r="917" ht="22.5" customHeight="1">
      <c r="A917" s="37"/>
      <c r="B917" s="38" t="str">
        <f>'Master Schedule'!B917</f>
        <v/>
      </c>
      <c r="C917" s="39"/>
      <c r="D917" s="40" t="str">
        <f t="shared" si="1"/>
        <v>Saturday</v>
      </c>
      <c r="E917" s="41"/>
      <c r="F917" s="38"/>
      <c r="G917" s="38"/>
      <c r="H917" s="41"/>
      <c r="I917" s="38"/>
      <c r="J917" s="38"/>
      <c r="K917" s="43"/>
      <c r="L917" s="43"/>
      <c r="M917" s="44"/>
      <c r="N917" s="44"/>
    </row>
    <row r="918" ht="22.5" customHeight="1">
      <c r="A918" s="37"/>
      <c r="B918" s="38" t="str">
        <f>'Master Schedule'!B918</f>
        <v/>
      </c>
      <c r="C918" s="39"/>
      <c r="D918" s="40" t="str">
        <f t="shared" si="1"/>
        <v>Saturday</v>
      </c>
      <c r="E918" s="41"/>
      <c r="F918" s="38"/>
      <c r="G918" s="38"/>
      <c r="H918" s="41"/>
      <c r="I918" s="38"/>
      <c r="J918" s="38"/>
      <c r="K918" s="43"/>
      <c r="L918" s="43"/>
      <c r="M918" s="44"/>
      <c r="N918" s="44"/>
    </row>
    <row r="919" ht="22.5" customHeight="1">
      <c r="A919" s="37"/>
      <c r="B919" s="38" t="str">
        <f>'Master Schedule'!B919</f>
        <v/>
      </c>
      <c r="C919" s="39"/>
      <c r="D919" s="40" t="str">
        <f t="shared" si="1"/>
        <v>Saturday</v>
      </c>
      <c r="E919" s="41"/>
      <c r="F919" s="38"/>
      <c r="G919" s="38"/>
      <c r="H919" s="41"/>
      <c r="I919" s="38"/>
      <c r="J919" s="38"/>
      <c r="K919" s="43"/>
      <c r="L919" s="43"/>
      <c r="M919" s="44"/>
      <c r="N919" s="44"/>
    </row>
    <row r="920" ht="22.5" customHeight="1">
      <c r="A920" s="37"/>
      <c r="B920" s="38" t="str">
        <f>'Master Schedule'!B920</f>
        <v/>
      </c>
      <c r="C920" s="39"/>
      <c r="D920" s="40" t="str">
        <f t="shared" si="1"/>
        <v>Saturday</v>
      </c>
      <c r="E920" s="41"/>
      <c r="F920" s="38"/>
      <c r="G920" s="38"/>
      <c r="H920" s="41"/>
      <c r="I920" s="38"/>
      <c r="J920" s="38"/>
      <c r="K920" s="43"/>
      <c r="L920" s="43"/>
      <c r="M920" s="44"/>
      <c r="N920" s="44"/>
    </row>
    <row r="921" ht="22.5" customHeight="1">
      <c r="A921" s="37"/>
      <c r="B921" s="38" t="str">
        <f>'Master Schedule'!B921</f>
        <v/>
      </c>
      <c r="C921" s="39"/>
      <c r="D921" s="40" t="str">
        <f t="shared" si="1"/>
        <v>Saturday</v>
      </c>
      <c r="E921" s="41"/>
      <c r="F921" s="38"/>
      <c r="G921" s="38"/>
      <c r="H921" s="41"/>
      <c r="I921" s="38"/>
      <c r="J921" s="38"/>
      <c r="K921" s="43"/>
      <c r="L921" s="43"/>
      <c r="M921" s="44"/>
      <c r="N921" s="44"/>
    </row>
    <row r="922" ht="22.5" customHeight="1">
      <c r="A922" s="37"/>
      <c r="B922" s="38" t="str">
        <f>'Master Schedule'!B922</f>
        <v/>
      </c>
      <c r="C922" s="39"/>
      <c r="D922" s="40" t="str">
        <f t="shared" si="1"/>
        <v>Saturday</v>
      </c>
      <c r="E922" s="41"/>
      <c r="F922" s="38"/>
      <c r="G922" s="38"/>
      <c r="H922" s="41"/>
      <c r="I922" s="38"/>
      <c r="J922" s="38"/>
      <c r="K922" s="43"/>
      <c r="L922" s="43"/>
      <c r="M922" s="44"/>
      <c r="N922" s="44"/>
    </row>
    <row r="923" ht="22.5" customHeight="1">
      <c r="A923" s="37"/>
      <c r="B923" s="38" t="str">
        <f>'Master Schedule'!B923</f>
        <v/>
      </c>
      <c r="C923" s="39"/>
      <c r="D923" s="40" t="str">
        <f t="shared" si="1"/>
        <v>Saturday</v>
      </c>
      <c r="E923" s="41"/>
      <c r="F923" s="38"/>
      <c r="G923" s="38"/>
      <c r="H923" s="41"/>
      <c r="I923" s="38"/>
      <c r="J923" s="38"/>
      <c r="K923" s="43"/>
      <c r="L923" s="43"/>
      <c r="M923" s="44"/>
      <c r="N923" s="44"/>
    </row>
    <row r="924" ht="22.5" customHeight="1">
      <c r="A924" s="37"/>
      <c r="B924" s="38" t="str">
        <f>'Master Schedule'!B924</f>
        <v/>
      </c>
      <c r="C924" s="39"/>
      <c r="D924" s="40" t="str">
        <f t="shared" si="1"/>
        <v>Saturday</v>
      </c>
      <c r="E924" s="41"/>
      <c r="F924" s="38"/>
      <c r="G924" s="38"/>
      <c r="H924" s="41"/>
      <c r="I924" s="38"/>
      <c r="J924" s="38"/>
      <c r="K924" s="43"/>
      <c r="L924" s="43"/>
      <c r="M924" s="44"/>
      <c r="N924" s="44"/>
    </row>
    <row r="925" ht="22.5" customHeight="1">
      <c r="A925" s="37"/>
      <c r="B925" s="38" t="str">
        <f>'Master Schedule'!B925</f>
        <v/>
      </c>
      <c r="C925" s="39"/>
      <c r="D925" s="40" t="str">
        <f t="shared" si="1"/>
        <v>Saturday</v>
      </c>
      <c r="E925" s="41"/>
      <c r="F925" s="38"/>
      <c r="G925" s="38"/>
      <c r="H925" s="41"/>
      <c r="I925" s="38"/>
      <c r="J925" s="38"/>
      <c r="K925" s="43"/>
      <c r="L925" s="43"/>
      <c r="M925" s="44"/>
      <c r="N925" s="44"/>
    </row>
    <row r="926" ht="22.5" customHeight="1">
      <c r="A926" s="37"/>
      <c r="B926" s="38" t="str">
        <f>'Master Schedule'!B926</f>
        <v/>
      </c>
      <c r="C926" s="39"/>
      <c r="D926" s="40" t="str">
        <f t="shared" si="1"/>
        <v>Saturday</v>
      </c>
      <c r="E926" s="41"/>
      <c r="F926" s="38"/>
      <c r="G926" s="38"/>
      <c r="H926" s="41"/>
      <c r="I926" s="38"/>
      <c r="J926" s="38"/>
      <c r="K926" s="43"/>
      <c r="L926" s="43"/>
      <c r="M926" s="44"/>
      <c r="N926" s="44"/>
    </row>
    <row r="927" ht="22.5" customHeight="1">
      <c r="A927" s="37"/>
      <c r="B927" s="38" t="str">
        <f>'Master Schedule'!B927</f>
        <v/>
      </c>
      <c r="C927" s="39"/>
      <c r="D927" s="40" t="str">
        <f t="shared" si="1"/>
        <v>Saturday</v>
      </c>
      <c r="E927" s="41"/>
      <c r="F927" s="38"/>
      <c r="G927" s="38"/>
      <c r="H927" s="41"/>
      <c r="I927" s="38"/>
      <c r="J927" s="38"/>
      <c r="K927" s="43"/>
      <c r="L927" s="43"/>
      <c r="M927" s="44"/>
      <c r="N927" s="44"/>
    </row>
    <row r="928" ht="22.5" customHeight="1">
      <c r="A928" s="37"/>
      <c r="B928" s="38" t="str">
        <f>'Master Schedule'!B928</f>
        <v/>
      </c>
      <c r="C928" s="39"/>
      <c r="D928" s="40" t="str">
        <f t="shared" si="1"/>
        <v>Saturday</v>
      </c>
      <c r="E928" s="41"/>
      <c r="F928" s="38"/>
      <c r="G928" s="38"/>
      <c r="H928" s="41"/>
      <c r="I928" s="38"/>
      <c r="J928" s="38"/>
      <c r="K928" s="43"/>
      <c r="L928" s="43"/>
      <c r="M928" s="44"/>
      <c r="N928" s="44"/>
    </row>
    <row r="929" ht="22.5" customHeight="1">
      <c r="A929" s="37"/>
      <c r="B929" s="38" t="str">
        <f>'Master Schedule'!B929</f>
        <v/>
      </c>
      <c r="C929" s="39"/>
      <c r="D929" s="40" t="str">
        <f t="shared" si="1"/>
        <v>Saturday</v>
      </c>
      <c r="E929" s="41"/>
      <c r="F929" s="38"/>
      <c r="G929" s="38"/>
      <c r="H929" s="41"/>
      <c r="I929" s="38"/>
      <c r="J929" s="38"/>
      <c r="K929" s="43"/>
      <c r="L929" s="43"/>
      <c r="M929" s="44"/>
      <c r="N929" s="44"/>
    </row>
    <row r="930" ht="22.5" customHeight="1">
      <c r="A930" s="37"/>
      <c r="B930" s="38" t="str">
        <f>'Master Schedule'!B930</f>
        <v/>
      </c>
      <c r="C930" s="39"/>
      <c r="D930" s="40" t="str">
        <f t="shared" si="1"/>
        <v>Saturday</v>
      </c>
      <c r="E930" s="41"/>
      <c r="F930" s="38"/>
      <c r="G930" s="38"/>
      <c r="H930" s="41"/>
      <c r="I930" s="38"/>
      <c r="J930" s="38"/>
      <c r="K930" s="43"/>
      <c r="L930" s="43"/>
      <c r="M930" s="44"/>
      <c r="N930" s="44"/>
    </row>
    <row r="931" ht="22.5" customHeight="1">
      <c r="A931" s="37"/>
      <c r="B931" s="38" t="str">
        <f>'Master Schedule'!B931</f>
        <v/>
      </c>
      <c r="C931" s="39"/>
      <c r="D931" s="40" t="str">
        <f t="shared" si="1"/>
        <v>Saturday</v>
      </c>
      <c r="E931" s="41"/>
      <c r="F931" s="38"/>
      <c r="G931" s="38"/>
      <c r="H931" s="41"/>
      <c r="I931" s="38"/>
      <c r="J931" s="38"/>
      <c r="K931" s="43"/>
      <c r="L931" s="43"/>
      <c r="M931" s="44"/>
      <c r="N931" s="44"/>
    </row>
    <row r="932" ht="22.5" customHeight="1">
      <c r="A932" s="37"/>
      <c r="B932" s="38" t="str">
        <f>'Master Schedule'!B932</f>
        <v/>
      </c>
      <c r="C932" s="39"/>
      <c r="D932" s="40" t="str">
        <f t="shared" si="1"/>
        <v>Saturday</v>
      </c>
      <c r="E932" s="41"/>
      <c r="F932" s="38"/>
      <c r="G932" s="38"/>
      <c r="H932" s="41"/>
      <c r="I932" s="38"/>
      <c r="J932" s="38"/>
      <c r="K932" s="43"/>
      <c r="L932" s="43"/>
      <c r="M932" s="44"/>
      <c r="N932" s="44"/>
    </row>
    <row r="933" ht="22.5" customHeight="1">
      <c r="A933" s="37"/>
      <c r="B933" s="38" t="str">
        <f>'Master Schedule'!B933</f>
        <v/>
      </c>
      <c r="C933" s="39"/>
      <c r="D933" s="40" t="str">
        <f t="shared" si="1"/>
        <v>Saturday</v>
      </c>
      <c r="E933" s="41"/>
      <c r="F933" s="38"/>
      <c r="G933" s="38"/>
      <c r="H933" s="41"/>
      <c r="I933" s="38"/>
      <c r="J933" s="38"/>
      <c r="K933" s="43"/>
      <c r="L933" s="43"/>
      <c r="M933" s="44"/>
      <c r="N933" s="44"/>
    </row>
    <row r="934" ht="22.5" customHeight="1">
      <c r="A934" s="37"/>
      <c r="B934" s="38" t="str">
        <f>'Master Schedule'!B934</f>
        <v/>
      </c>
      <c r="C934" s="39"/>
      <c r="D934" s="40" t="str">
        <f t="shared" si="1"/>
        <v>Saturday</v>
      </c>
      <c r="E934" s="41"/>
      <c r="F934" s="38"/>
      <c r="G934" s="38"/>
      <c r="H934" s="41"/>
      <c r="I934" s="38"/>
      <c r="J934" s="38"/>
      <c r="K934" s="43"/>
      <c r="L934" s="43"/>
      <c r="M934" s="44"/>
      <c r="N934" s="44"/>
    </row>
    <row r="935" ht="22.5" customHeight="1">
      <c r="A935" s="37"/>
      <c r="B935" s="38" t="str">
        <f>'Master Schedule'!B935</f>
        <v/>
      </c>
      <c r="C935" s="39"/>
      <c r="D935" s="40" t="str">
        <f t="shared" si="1"/>
        <v>Saturday</v>
      </c>
      <c r="E935" s="41"/>
      <c r="F935" s="38"/>
      <c r="G935" s="38"/>
      <c r="H935" s="41"/>
      <c r="I935" s="38"/>
      <c r="J935" s="38"/>
      <c r="K935" s="43"/>
      <c r="L935" s="43"/>
      <c r="M935" s="44"/>
      <c r="N935" s="44"/>
    </row>
    <row r="936" ht="22.5" customHeight="1">
      <c r="A936" s="37"/>
      <c r="B936" s="38" t="str">
        <f>'Master Schedule'!B936</f>
        <v/>
      </c>
      <c r="C936" s="39"/>
      <c r="D936" s="40" t="str">
        <f t="shared" si="1"/>
        <v>Saturday</v>
      </c>
      <c r="E936" s="41"/>
      <c r="F936" s="38"/>
      <c r="G936" s="38"/>
      <c r="H936" s="41"/>
      <c r="I936" s="38"/>
      <c r="J936" s="38"/>
      <c r="K936" s="43"/>
      <c r="L936" s="43"/>
      <c r="M936" s="44"/>
      <c r="N936" s="44"/>
    </row>
    <row r="937" ht="22.5" customHeight="1">
      <c r="A937" s="37"/>
      <c r="B937" s="38" t="str">
        <f>'Master Schedule'!B937</f>
        <v/>
      </c>
      <c r="C937" s="39"/>
      <c r="D937" s="40" t="str">
        <f t="shared" si="1"/>
        <v>Saturday</v>
      </c>
      <c r="E937" s="41"/>
      <c r="F937" s="38"/>
      <c r="G937" s="38"/>
      <c r="H937" s="41"/>
      <c r="I937" s="38"/>
      <c r="J937" s="38"/>
      <c r="K937" s="43"/>
      <c r="L937" s="43"/>
      <c r="M937" s="44"/>
      <c r="N937" s="44"/>
    </row>
    <row r="938" ht="22.5" customHeight="1">
      <c r="A938" s="37"/>
      <c r="B938" s="38" t="str">
        <f>'Master Schedule'!B938</f>
        <v/>
      </c>
      <c r="C938" s="39"/>
      <c r="D938" s="40" t="str">
        <f t="shared" si="1"/>
        <v>Saturday</v>
      </c>
      <c r="E938" s="41"/>
      <c r="F938" s="38"/>
      <c r="G938" s="38"/>
      <c r="H938" s="41"/>
      <c r="I938" s="38"/>
      <c r="J938" s="38"/>
      <c r="K938" s="43"/>
      <c r="L938" s="43"/>
      <c r="M938" s="44"/>
      <c r="N938" s="44"/>
    </row>
    <row r="939" ht="22.5" customHeight="1">
      <c r="A939" s="37"/>
      <c r="B939" s="38" t="str">
        <f>'Master Schedule'!B939</f>
        <v/>
      </c>
      <c r="C939" s="39"/>
      <c r="D939" s="40" t="str">
        <f t="shared" si="1"/>
        <v>Saturday</v>
      </c>
      <c r="E939" s="41"/>
      <c r="F939" s="38"/>
      <c r="G939" s="38"/>
      <c r="H939" s="41"/>
      <c r="I939" s="38"/>
      <c r="J939" s="38"/>
      <c r="K939" s="43"/>
      <c r="L939" s="43"/>
      <c r="M939" s="44"/>
      <c r="N939" s="44"/>
    </row>
    <row r="940" ht="22.5" customHeight="1">
      <c r="A940" s="37"/>
      <c r="B940" s="38" t="str">
        <f>'Master Schedule'!B940</f>
        <v/>
      </c>
      <c r="C940" s="39"/>
      <c r="D940" s="40" t="str">
        <f t="shared" si="1"/>
        <v>Saturday</v>
      </c>
      <c r="E940" s="41"/>
      <c r="F940" s="38"/>
      <c r="G940" s="38"/>
      <c r="H940" s="41"/>
      <c r="I940" s="38"/>
      <c r="J940" s="38"/>
      <c r="K940" s="43"/>
      <c r="L940" s="43"/>
      <c r="M940" s="44"/>
      <c r="N940" s="44"/>
    </row>
    <row r="941" ht="22.5" customHeight="1">
      <c r="A941" s="37"/>
      <c r="B941" s="38" t="str">
        <f>'Master Schedule'!B941</f>
        <v/>
      </c>
      <c r="C941" s="39"/>
      <c r="D941" s="40" t="str">
        <f t="shared" si="1"/>
        <v>Saturday</v>
      </c>
      <c r="E941" s="41"/>
      <c r="F941" s="38"/>
      <c r="G941" s="38"/>
      <c r="H941" s="41"/>
      <c r="I941" s="38"/>
      <c r="J941" s="38"/>
      <c r="K941" s="43"/>
      <c r="L941" s="43"/>
      <c r="M941" s="44"/>
      <c r="N941" s="44"/>
    </row>
    <row r="942" ht="22.5" customHeight="1">
      <c r="A942" s="37"/>
      <c r="B942" s="38" t="str">
        <f>'Master Schedule'!B942</f>
        <v/>
      </c>
      <c r="C942" s="39"/>
      <c r="D942" s="40" t="str">
        <f t="shared" si="1"/>
        <v>Saturday</v>
      </c>
      <c r="E942" s="41"/>
      <c r="F942" s="38"/>
      <c r="G942" s="38"/>
      <c r="H942" s="41"/>
      <c r="I942" s="38"/>
      <c r="J942" s="38"/>
      <c r="K942" s="43"/>
      <c r="L942" s="43"/>
      <c r="M942" s="44"/>
      <c r="N942" s="44"/>
    </row>
    <row r="943" ht="22.5" customHeight="1">
      <c r="A943" s="37"/>
      <c r="B943" s="38" t="str">
        <f>'Master Schedule'!B943</f>
        <v/>
      </c>
      <c r="C943" s="39"/>
      <c r="D943" s="40" t="str">
        <f t="shared" si="1"/>
        <v>Saturday</v>
      </c>
      <c r="E943" s="41"/>
      <c r="F943" s="38"/>
      <c r="G943" s="38"/>
      <c r="H943" s="41"/>
      <c r="I943" s="38"/>
      <c r="J943" s="38"/>
      <c r="K943" s="43"/>
      <c r="L943" s="43"/>
      <c r="M943" s="44"/>
      <c r="N943" s="44"/>
    </row>
    <row r="944" ht="22.5" customHeight="1">
      <c r="A944" s="37"/>
      <c r="B944" s="38" t="str">
        <f>'Master Schedule'!B944</f>
        <v/>
      </c>
      <c r="C944" s="39"/>
      <c r="D944" s="40" t="str">
        <f t="shared" si="1"/>
        <v>Saturday</v>
      </c>
      <c r="E944" s="41"/>
      <c r="F944" s="38"/>
      <c r="G944" s="38"/>
      <c r="H944" s="41"/>
      <c r="I944" s="38"/>
      <c r="J944" s="38"/>
      <c r="K944" s="43"/>
      <c r="L944" s="43"/>
      <c r="M944" s="44"/>
      <c r="N944" s="44"/>
    </row>
    <row r="945" ht="22.5" customHeight="1">
      <c r="A945" s="37"/>
      <c r="B945" s="38" t="str">
        <f>'Master Schedule'!B945</f>
        <v/>
      </c>
      <c r="C945" s="39"/>
      <c r="D945" s="40" t="str">
        <f t="shared" si="1"/>
        <v>Saturday</v>
      </c>
      <c r="E945" s="41"/>
      <c r="F945" s="38"/>
      <c r="G945" s="38"/>
      <c r="H945" s="41"/>
      <c r="I945" s="38"/>
      <c r="J945" s="38"/>
      <c r="K945" s="43"/>
      <c r="L945" s="43"/>
      <c r="M945" s="44"/>
      <c r="N945" s="44"/>
    </row>
    <row r="946" ht="22.5" customHeight="1">
      <c r="A946" s="37"/>
      <c r="B946" s="38" t="str">
        <f>'Master Schedule'!B946</f>
        <v/>
      </c>
      <c r="C946" s="39"/>
      <c r="D946" s="40" t="str">
        <f t="shared" si="1"/>
        <v>Saturday</v>
      </c>
      <c r="E946" s="41"/>
      <c r="F946" s="38"/>
      <c r="G946" s="38"/>
      <c r="H946" s="41"/>
      <c r="I946" s="38"/>
      <c r="J946" s="38"/>
      <c r="K946" s="43"/>
      <c r="L946" s="43"/>
      <c r="M946" s="44"/>
      <c r="N946" s="44"/>
    </row>
    <row r="947" ht="22.5" customHeight="1">
      <c r="A947" s="37"/>
      <c r="B947" s="38" t="str">
        <f>'Master Schedule'!B947</f>
        <v/>
      </c>
      <c r="C947" s="39"/>
      <c r="D947" s="40" t="str">
        <f t="shared" si="1"/>
        <v>Saturday</v>
      </c>
      <c r="E947" s="41"/>
      <c r="F947" s="38"/>
      <c r="G947" s="38"/>
      <c r="H947" s="41"/>
      <c r="I947" s="38"/>
      <c r="J947" s="38"/>
      <c r="K947" s="43"/>
      <c r="L947" s="43"/>
      <c r="M947" s="44"/>
      <c r="N947" s="44"/>
    </row>
    <row r="948" ht="22.5" customHeight="1">
      <c r="A948" s="37"/>
      <c r="B948" s="38" t="str">
        <f>'Master Schedule'!B948</f>
        <v/>
      </c>
      <c r="C948" s="39"/>
      <c r="D948" s="40" t="str">
        <f t="shared" si="1"/>
        <v>Saturday</v>
      </c>
      <c r="E948" s="41"/>
      <c r="F948" s="38"/>
      <c r="G948" s="38"/>
      <c r="H948" s="41"/>
      <c r="I948" s="38"/>
      <c r="J948" s="38"/>
      <c r="K948" s="43"/>
      <c r="L948" s="43"/>
      <c r="M948" s="44"/>
      <c r="N948" s="44"/>
    </row>
    <row r="949" ht="22.5" customHeight="1">
      <c r="A949" s="37"/>
      <c r="B949" s="38" t="str">
        <f>'Master Schedule'!B949</f>
        <v/>
      </c>
      <c r="C949" s="39"/>
      <c r="D949" s="40" t="str">
        <f t="shared" si="1"/>
        <v>Saturday</v>
      </c>
      <c r="E949" s="41"/>
      <c r="F949" s="38"/>
      <c r="G949" s="38"/>
      <c r="H949" s="41"/>
      <c r="I949" s="38"/>
      <c r="J949" s="38"/>
      <c r="K949" s="43"/>
      <c r="L949" s="43"/>
      <c r="M949" s="44"/>
      <c r="N949" s="44"/>
    </row>
    <row r="950" ht="22.5" customHeight="1">
      <c r="A950" s="37"/>
      <c r="B950" s="38" t="str">
        <f>'Master Schedule'!B950</f>
        <v/>
      </c>
      <c r="C950" s="39"/>
      <c r="D950" s="40" t="str">
        <f t="shared" si="1"/>
        <v>Saturday</v>
      </c>
      <c r="E950" s="41"/>
      <c r="F950" s="38"/>
      <c r="G950" s="38"/>
      <c r="H950" s="41"/>
      <c r="I950" s="38"/>
      <c r="J950" s="38"/>
      <c r="K950" s="43"/>
      <c r="L950" s="43"/>
      <c r="M950" s="44"/>
      <c r="N950" s="44"/>
    </row>
    <row r="951" ht="22.5" customHeight="1">
      <c r="A951" s="37"/>
      <c r="B951" s="38" t="str">
        <f>'Master Schedule'!B951</f>
        <v/>
      </c>
      <c r="C951" s="39"/>
      <c r="D951" s="40" t="str">
        <f t="shared" si="1"/>
        <v>Saturday</v>
      </c>
      <c r="E951" s="41"/>
      <c r="F951" s="38"/>
      <c r="G951" s="38"/>
      <c r="H951" s="41"/>
      <c r="I951" s="38"/>
      <c r="J951" s="38"/>
      <c r="K951" s="43"/>
      <c r="L951" s="43"/>
      <c r="M951" s="44"/>
      <c r="N951" s="44"/>
    </row>
    <row r="952" ht="22.5" customHeight="1">
      <c r="A952" s="37"/>
      <c r="B952" s="38" t="str">
        <f>'Master Schedule'!B952</f>
        <v/>
      </c>
      <c r="C952" s="39"/>
      <c r="D952" s="40" t="str">
        <f t="shared" si="1"/>
        <v>Saturday</v>
      </c>
      <c r="E952" s="41"/>
      <c r="F952" s="38"/>
      <c r="G952" s="38"/>
      <c r="H952" s="41"/>
      <c r="I952" s="38"/>
      <c r="J952" s="38"/>
      <c r="K952" s="43"/>
      <c r="L952" s="43"/>
      <c r="M952" s="44"/>
      <c r="N952" s="44"/>
    </row>
    <row r="953" ht="22.5" customHeight="1">
      <c r="A953" s="37"/>
      <c r="B953" s="38" t="str">
        <f>'Master Schedule'!B953</f>
        <v/>
      </c>
      <c r="C953" s="39"/>
      <c r="D953" s="40" t="str">
        <f t="shared" si="1"/>
        <v>Saturday</v>
      </c>
      <c r="E953" s="41"/>
      <c r="F953" s="38"/>
      <c r="G953" s="38"/>
      <c r="H953" s="41"/>
      <c r="I953" s="38"/>
      <c r="J953" s="38"/>
      <c r="K953" s="43"/>
      <c r="L953" s="43"/>
      <c r="M953" s="44"/>
      <c r="N953" s="44"/>
    </row>
    <row r="954" ht="22.5" customHeight="1">
      <c r="A954" s="37"/>
      <c r="B954" s="38" t="str">
        <f>'Master Schedule'!B954</f>
        <v/>
      </c>
      <c r="C954" s="39"/>
      <c r="D954" s="40" t="str">
        <f t="shared" si="1"/>
        <v>Saturday</v>
      </c>
      <c r="E954" s="41"/>
      <c r="F954" s="38"/>
      <c r="G954" s="38"/>
      <c r="H954" s="41"/>
      <c r="I954" s="38"/>
      <c r="J954" s="38"/>
      <c r="K954" s="43"/>
      <c r="L954" s="43"/>
      <c r="M954" s="44"/>
      <c r="N954" s="44"/>
    </row>
    <row r="955" ht="22.5" customHeight="1">
      <c r="A955" s="37"/>
      <c r="B955" s="38" t="str">
        <f>'Master Schedule'!B955</f>
        <v/>
      </c>
      <c r="C955" s="39"/>
      <c r="D955" s="40" t="str">
        <f t="shared" si="1"/>
        <v>Saturday</v>
      </c>
      <c r="E955" s="41"/>
      <c r="F955" s="38"/>
      <c r="G955" s="38"/>
      <c r="H955" s="41"/>
      <c r="I955" s="38"/>
      <c r="J955" s="38"/>
      <c r="K955" s="43"/>
      <c r="L955" s="43"/>
      <c r="M955" s="44"/>
      <c r="N955" s="44"/>
    </row>
    <row r="956" ht="22.5" customHeight="1">
      <c r="A956" s="37"/>
      <c r="B956" s="38" t="str">
        <f>'Master Schedule'!B956</f>
        <v/>
      </c>
      <c r="C956" s="39"/>
      <c r="D956" s="40" t="str">
        <f t="shared" si="1"/>
        <v>Saturday</v>
      </c>
      <c r="E956" s="41"/>
      <c r="F956" s="38"/>
      <c r="G956" s="38"/>
      <c r="H956" s="41"/>
      <c r="I956" s="38"/>
      <c r="J956" s="38"/>
      <c r="K956" s="43"/>
      <c r="L956" s="43"/>
      <c r="M956" s="44"/>
      <c r="N956" s="44"/>
    </row>
    <row r="957" ht="22.5" customHeight="1">
      <c r="A957" s="37"/>
      <c r="B957" s="38" t="str">
        <f>'Master Schedule'!B957</f>
        <v/>
      </c>
      <c r="C957" s="39"/>
      <c r="D957" s="40" t="str">
        <f t="shared" si="1"/>
        <v>Saturday</v>
      </c>
      <c r="E957" s="41"/>
      <c r="F957" s="38"/>
      <c r="G957" s="38"/>
      <c r="H957" s="41"/>
      <c r="I957" s="38"/>
      <c r="J957" s="38"/>
      <c r="K957" s="43"/>
      <c r="L957" s="43"/>
      <c r="M957" s="44"/>
      <c r="N957" s="44"/>
    </row>
    <row r="958" ht="22.5" customHeight="1">
      <c r="A958" s="37"/>
      <c r="B958" s="38" t="str">
        <f>'Master Schedule'!B958</f>
        <v/>
      </c>
      <c r="C958" s="39"/>
      <c r="D958" s="40" t="str">
        <f t="shared" si="1"/>
        <v>Saturday</v>
      </c>
      <c r="E958" s="41"/>
      <c r="F958" s="38"/>
      <c r="G958" s="38"/>
      <c r="H958" s="41"/>
      <c r="I958" s="38"/>
      <c r="J958" s="38"/>
      <c r="K958" s="43"/>
      <c r="L958" s="43"/>
      <c r="M958" s="44"/>
      <c r="N958" s="44"/>
    </row>
    <row r="959" ht="22.5" customHeight="1">
      <c r="A959" s="37"/>
      <c r="B959" s="38" t="str">
        <f>'Master Schedule'!B959</f>
        <v/>
      </c>
      <c r="C959" s="39"/>
      <c r="D959" s="40" t="str">
        <f t="shared" si="1"/>
        <v>Saturday</v>
      </c>
      <c r="E959" s="41"/>
      <c r="F959" s="38"/>
      <c r="G959" s="38"/>
      <c r="H959" s="41"/>
      <c r="I959" s="38"/>
      <c r="J959" s="38"/>
      <c r="K959" s="43"/>
      <c r="L959" s="43"/>
      <c r="M959" s="44"/>
      <c r="N959" s="44"/>
    </row>
    <row r="960" ht="22.5" customHeight="1">
      <c r="A960" s="37"/>
      <c r="B960" s="38" t="str">
        <f>'Master Schedule'!B960</f>
        <v/>
      </c>
      <c r="C960" s="39"/>
      <c r="D960" s="40" t="str">
        <f t="shared" si="1"/>
        <v>Saturday</v>
      </c>
      <c r="E960" s="41"/>
      <c r="F960" s="38"/>
      <c r="G960" s="38"/>
      <c r="H960" s="41"/>
      <c r="I960" s="38"/>
      <c r="J960" s="38"/>
      <c r="K960" s="43"/>
      <c r="L960" s="43"/>
      <c r="M960" s="44"/>
      <c r="N960" s="44"/>
    </row>
    <row r="961" ht="22.5" customHeight="1">
      <c r="A961" s="37"/>
      <c r="B961" s="38" t="str">
        <f>'Master Schedule'!B961</f>
        <v/>
      </c>
      <c r="C961" s="39"/>
      <c r="D961" s="40" t="str">
        <f t="shared" si="1"/>
        <v>Saturday</v>
      </c>
      <c r="E961" s="41"/>
      <c r="F961" s="38"/>
      <c r="G961" s="38"/>
      <c r="H961" s="41"/>
      <c r="I961" s="38"/>
      <c r="J961" s="38"/>
      <c r="K961" s="43"/>
      <c r="L961" s="43"/>
      <c r="M961" s="44"/>
      <c r="N961" s="44"/>
    </row>
    <row r="962" ht="22.5" customHeight="1">
      <c r="A962" s="37"/>
      <c r="B962" s="38" t="str">
        <f>'Master Schedule'!B962</f>
        <v/>
      </c>
      <c r="C962" s="39"/>
      <c r="D962" s="40" t="str">
        <f t="shared" si="1"/>
        <v>Saturday</v>
      </c>
      <c r="E962" s="41"/>
      <c r="F962" s="38"/>
      <c r="G962" s="38"/>
      <c r="H962" s="41"/>
      <c r="I962" s="38"/>
      <c r="J962" s="38"/>
      <c r="K962" s="43"/>
      <c r="L962" s="43"/>
      <c r="M962" s="44"/>
      <c r="N962" s="44"/>
    </row>
    <row r="963" ht="22.5" customHeight="1">
      <c r="A963" s="37"/>
      <c r="B963" s="38" t="str">
        <f>'Master Schedule'!B963</f>
        <v/>
      </c>
      <c r="C963" s="39"/>
      <c r="D963" s="40" t="str">
        <f t="shared" si="1"/>
        <v>Saturday</v>
      </c>
      <c r="E963" s="41"/>
      <c r="F963" s="38"/>
      <c r="G963" s="38"/>
      <c r="H963" s="41"/>
      <c r="I963" s="38"/>
      <c r="J963" s="38"/>
      <c r="K963" s="43"/>
      <c r="L963" s="43"/>
      <c r="M963" s="44"/>
      <c r="N963" s="44"/>
    </row>
    <row r="964" ht="22.5" customHeight="1">
      <c r="A964" s="37"/>
      <c r="B964" s="38" t="str">
        <f>'Master Schedule'!B964</f>
        <v/>
      </c>
      <c r="C964" s="39"/>
      <c r="D964" s="40" t="str">
        <f t="shared" si="1"/>
        <v>Saturday</v>
      </c>
      <c r="E964" s="41"/>
      <c r="F964" s="38"/>
      <c r="G964" s="38"/>
      <c r="H964" s="41"/>
      <c r="I964" s="38"/>
      <c r="J964" s="38"/>
      <c r="K964" s="43"/>
      <c r="L964" s="43"/>
      <c r="M964" s="44"/>
      <c r="N964" s="44"/>
    </row>
    <row r="965" ht="22.5" customHeight="1">
      <c r="A965" s="37"/>
      <c r="B965" s="38" t="str">
        <f>'Master Schedule'!B965</f>
        <v/>
      </c>
      <c r="C965" s="39"/>
      <c r="D965" s="40" t="str">
        <f t="shared" si="1"/>
        <v>Saturday</v>
      </c>
      <c r="E965" s="41"/>
      <c r="F965" s="38"/>
      <c r="G965" s="38"/>
      <c r="H965" s="41"/>
      <c r="I965" s="38"/>
      <c r="J965" s="38"/>
      <c r="K965" s="43"/>
      <c r="L965" s="43"/>
      <c r="M965" s="44"/>
      <c r="N965" s="44"/>
    </row>
    <row r="966" ht="22.5" customHeight="1">
      <c r="A966" s="37"/>
      <c r="B966" s="38" t="str">
        <f>'Master Schedule'!B966</f>
        <v/>
      </c>
      <c r="C966" s="39"/>
      <c r="D966" s="40" t="str">
        <f t="shared" si="1"/>
        <v>Saturday</v>
      </c>
      <c r="E966" s="41"/>
      <c r="F966" s="38"/>
      <c r="G966" s="38"/>
      <c r="H966" s="41"/>
      <c r="I966" s="38"/>
      <c r="J966" s="38"/>
      <c r="K966" s="43"/>
      <c r="L966" s="43"/>
      <c r="M966" s="44"/>
      <c r="N966" s="44"/>
    </row>
    <row r="967" ht="22.5" customHeight="1">
      <c r="A967" s="37"/>
      <c r="B967" s="38" t="str">
        <f>'Master Schedule'!B967</f>
        <v/>
      </c>
      <c r="C967" s="39"/>
      <c r="D967" s="40" t="str">
        <f t="shared" si="1"/>
        <v>Saturday</v>
      </c>
      <c r="E967" s="41"/>
      <c r="F967" s="38"/>
      <c r="G967" s="38"/>
      <c r="H967" s="41"/>
      <c r="I967" s="38"/>
      <c r="J967" s="38"/>
      <c r="K967" s="43"/>
      <c r="L967" s="43"/>
      <c r="M967" s="44"/>
      <c r="N967" s="44"/>
    </row>
    <row r="968" ht="22.5" customHeight="1">
      <c r="A968" s="37"/>
      <c r="B968" s="38" t="str">
        <f>'Master Schedule'!B968</f>
        <v/>
      </c>
      <c r="C968" s="39"/>
      <c r="D968" s="40" t="str">
        <f t="shared" si="1"/>
        <v>Saturday</v>
      </c>
      <c r="E968" s="41"/>
      <c r="F968" s="38"/>
      <c r="G968" s="38"/>
      <c r="H968" s="41"/>
      <c r="I968" s="38"/>
      <c r="J968" s="38"/>
      <c r="K968" s="43"/>
      <c r="L968" s="43"/>
      <c r="M968" s="44"/>
      <c r="N968" s="44"/>
    </row>
    <row r="969" ht="22.5" customHeight="1">
      <c r="A969" s="37"/>
      <c r="B969" s="38" t="str">
        <f>'Master Schedule'!B969</f>
        <v/>
      </c>
      <c r="C969" s="39"/>
      <c r="D969" s="40" t="str">
        <f t="shared" si="1"/>
        <v>Saturday</v>
      </c>
      <c r="E969" s="41"/>
      <c r="F969" s="38"/>
      <c r="G969" s="38"/>
      <c r="H969" s="41"/>
      <c r="I969" s="38"/>
      <c r="J969" s="38"/>
      <c r="K969" s="43"/>
      <c r="L969" s="43"/>
      <c r="M969" s="44"/>
      <c r="N969" s="44"/>
    </row>
    <row r="970" ht="22.5" customHeight="1">
      <c r="A970" s="37"/>
      <c r="B970" s="38" t="str">
        <f>'Master Schedule'!B970</f>
        <v/>
      </c>
      <c r="C970" s="39"/>
      <c r="D970" s="40" t="str">
        <f t="shared" si="1"/>
        <v>Saturday</v>
      </c>
      <c r="E970" s="41"/>
      <c r="F970" s="38"/>
      <c r="G970" s="38"/>
      <c r="H970" s="41"/>
      <c r="I970" s="38"/>
      <c r="J970" s="38"/>
      <c r="K970" s="43"/>
      <c r="L970" s="43"/>
      <c r="M970" s="44"/>
      <c r="N970" s="44"/>
    </row>
    <row r="971" ht="22.5" customHeight="1">
      <c r="A971" s="37"/>
      <c r="B971" s="38" t="str">
        <f>'Master Schedule'!B971</f>
        <v/>
      </c>
      <c r="C971" s="39"/>
      <c r="D971" s="40" t="str">
        <f t="shared" si="1"/>
        <v>Saturday</v>
      </c>
      <c r="E971" s="41"/>
      <c r="F971" s="38"/>
      <c r="G971" s="38"/>
      <c r="H971" s="41"/>
      <c r="I971" s="38"/>
      <c r="J971" s="38"/>
      <c r="K971" s="43"/>
      <c r="L971" s="43"/>
      <c r="M971" s="44"/>
      <c r="N971" s="44"/>
    </row>
    <row r="972" ht="22.5" customHeight="1">
      <c r="A972" s="37"/>
      <c r="B972" s="38" t="str">
        <f>'Master Schedule'!B972</f>
        <v/>
      </c>
      <c r="C972" s="39"/>
      <c r="D972" s="40" t="str">
        <f t="shared" si="1"/>
        <v>Saturday</v>
      </c>
      <c r="E972" s="41"/>
      <c r="F972" s="38"/>
      <c r="G972" s="38"/>
      <c r="H972" s="41"/>
      <c r="I972" s="38"/>
      <c r="J972" s="38"/>
      <c r="K972" s="43"/>
      <c r="L972" s="43"/>
      <c r="M972" s="44"/>
      <c r="N972" s="44"/>
    </row>
    <row r="973" ht="22.5" customHeight="1">
      <c r="A973" s="37"/>
      <c r="B973" s="38" t="str">
        <f>'Master Schedule'!B973</f>
        <v/>
      </c>
      <c r="C973" s="39"/>
      <c r="D973" s="40" t="str">
        <f t="shared" si="1"/>
        <v>Saturday</v>
      </c>
      <c r="E973" s="41"/>
      <c r="F973" s="38"/>
      <c r="G973" s="38"/>
      <c r="H973" s="41"/>
      <c r="I973" s="38"/>
      <c r="J973" s="38"/>
      <c r="K973" s="43"/>
      <c r="L973" s="43"/>
      <c r="M973" s="44"/>
      <c r="N973" s="44"/>
    </row>
    <row r="974" ht="22.5" customHeight="1">
      <c r="A974" s="37"/>
      <c r="B974" s="38" t="str">
        <f>'Master Schedule'!B974</f>
        <v/>
      </c>
      <c r="C974" s="39"/>
      <c r="D974" s="40" t="str">
        <f t="shared" si="1"/>
        <v>Saturday</v>
      </c>
      <c r="E974" s="41"/>
      <c r="F974" s="38"/>
      <c r="G974" s="38"/>
      <c r="H974" s="41"/>
      <c r="I974" s="38"/>
      <c r="J974" s="38"/>
      <c r="K974" s="43"/>
      <c r="L974" s="43"/>
      <c r="M974" s="44"/>
      <c r="N974" s="44"/>
    </row>
    <row r="975" ht="22.5" customHeight="1">
      <c r="A975" s="37"/>
      <c r="B975" s="38" t="str">
        <f>'Master Schedule'!B975</f>
        <v/>
      </c>
      <c r="C975" s="39"/>
      <c r="D975" s="40" t="str">
        <f t="shared" si="1"/>
        <v>Saturday</v>
      </c>
      <c r="E975" s="41"/>
      <c r="F975" s="38"/>
      <c r="G975" s="38"/>
      <c r="H975" s="41"/>
      <c r="I975" s="38"/>
      <c r="J975" s="38"/>
      <c r="K975" s="43"/>
      <c r="L975" s="43"/>
      <c r="M975" s="44"/>
      <c r="N975" s="44"/>
    </row>
    <row r="976" ht="22.5" customHeight="1">
      <c r="A976" s="37"/>
      <c r="B976" s="38" t="str">
        <f>'Master Schedule'!B976</f>
        <v/>
      </c>
      <c r="C976" s="39"/>
      <c r="D976" s="40" t="str">
        <f t="shared" si="1"/>
        <v>Saturday</v>
      </c>
      <c r="E976" s="41"/>
      <c r="F976" s="38"/>
      <c r="G976" s="38"/>
      <c r="H976" s="41"/>
      <c r="I976" s="38"/>
      <c r="J976" s="38"/>
      <c r="K976" s="43"/>
      <c r="L976" s="43"/>
      <c r="M976" s="44"/>
      <c r="N976" s="44"/>
    </row>
    <row r="977" ht="22.5" customHeight="1">
      <c r="A977" s="37"/>
      <c r="B977" s="38" t="str">
        <f>'Master Schedule'!B977</f>
        <v/>
      </c>
      <c r="C977" s="39"/>
      <c r="D977" s="40" t="str">
        <f t="shared" si="1"/>
        <v>Saturday</v>
      </c>
      <c r="E977" s="41"/>
      <c r="F977" s="38"/>
      <c r="G977" s="38"/>
      <c r="H977" s="41"/>
      <c r="I977" s="38"/>
      <c r="J977" s="38"/>
      <c r="K977" s="43"/>
      <c r="L977" s="43"/>
      <c r="M977" s="44"/>
      <c r="N977" s="44"/>
    </row>
    <row r="978" ht="22.5" customHeight="1">
      <c r="A978" s="37"/>
      <c r="B978" s="38" t="str">
        <f>'Master Schedule'!B978</f>
        <v/>
      </c>
      <c r="C978" s="39"/>
      <c r="D978" s="40" t="str">
        <f t="shared" si="1"/>
        <v>Saturday</v>
      </c>
      <c r="E978" s="41"/>
      <c r="F978" s="38"/>
      <c r="G978" s="38"/>
      <c r="H978" s="41"/>
      <c r="I978" s="38"/>
      <c r="J978" s="38"/>
      <c r="K978" s="43"/>
      <c r="L978" s="43"/>
      <c r="M978" s="44"/>
      <c r="N978" s="44"/>
    </row>
    <row r="979" ht="22.5" customHeight="1">
      <c r="A979" s="37"/>
      <c r="B979" s="38" t="str">
        <f>'Master Schedule'!B979</f>
        <v/>
      </c>
      <c r="C979" s="39"/>
      <c r="D979" s="40" t="str">
        <f t="shared" si="1"/>
        <v>Saturday</v>
      </c>
      <c r="E979" s="41"/>
      <c r="F979" s="38"/>
      <c r="G979" s="38"/>
      <c r="H979" s="41"/>
      <c r="I979" s="38"/>
      <c r="J979" s="38"/>
      <c r="K979" s="43"/>
      <c r="L979" s="43"/>
      <c r="M979" s="44"/>
      <c r="N979" s="44"/>
    </row>
    <row r="980" ht="22.5" customHeight="1">
      <c r="A980" s="37"/>
      <c r="B980" s="38" t="str">
        <f>'Master Schedule'!B980</f>
        <v/>
      </c>
      <c r="C980" s="39"/>
      <c r="D980" s="40" t="str">
        <f t="shared" si="1"/>
        <v>Saturday</v>
      </c>
      <c r="E980" s="41"/>
      <c r="F980" s="38"/>
      <c r="G980" s="38"/>
      <c r="H980" s="41"/>
      <c r="I980" s="38"/>
      <c r="J980" s="38"/>
      <c r="K980" s="43"/>
      <c r="L980" s="43"/>
      <c r="M980" s="44"/>
      <c r="N980" s="44"/>
    </row>
    <row r="981" ht="22.5" customHeight="1">
      <c r="A981" s="37"/>
      <c r="B981" s="38" t="str">
        <f>'Master Schedule'!B981</f>
        <v/>
      </c>
      <c r="C981" s="39"/>
      <c r="D981" s="40" t="str">
        <f t="shared" si="1"/>
        <v>Saturday</v>
      </c>
      <c r="E981" s="41"/>
      <c r="F981" s="38"/>
      <c r="G981" s="38"/>
      <c r="H981" s="41"/>
      <c r="I981" s="38"/>
      <c r="J981" s="38"/>
      <c r="K981" s="43"/>
      <c r="L981" s="43"/>
      <c r="M981" s="44"/>
      <c r="N981" s="44"/>
    </row>
    <row r="982" ht="22.5" customHeight="1">
      <c r="A982" s="37"/>
      <c r="B982" s="38" t="str">
        <f>'Master Schedule'!B982</f>
        <v/>
      </c>
      <c r="C982" s="39"/>
      <c r="D982" s="40" t="str">
        <f t="shared" si="1"/>
        <v>Saturday</v>
      </c>
      <c r="E982" s="41"/>
      <c r="F982" s="38"/>
      <c r="G982" s="38"/>
      <c r="H982" s="41"/>
      <c r="I982" s="38"/>
      <c r="J982" s="38"/>
      <c r="K982" s="43"/>
      <c r="L982" s="43"/>
      <c r="M982" s="44"/>
      <c r="N982" s="44"/>
    </row>
    <row r="983" ht="22.5" customHeight="1">
      <c r="A983" s="37"/>
      <c r="B983" s="38" t="str">
        <f>'Master Schedule'!B983</f>
        <v/>
      </c>
      <c r="C983" s="39"/>
      <c r="D983" s="40" t="str">
        <f t="shared" si="1"/>
        <v>Saturday</v>
      </c>
      <c r="E983" s="41"/>
      <c r="F983" s="38"/>
      <c r="G983" s="38"/>
      <c r="H983" s="41"/>
      <c r="I983" s="38"/>
      <c r="J983" s="38"/>
      <c r="K983" s="43"/>
      <c r="L983" s="43"/>
      <c r="M983" s="44"/>
      <c r="N983" s="44"/>
    </row>
    <row r="984" ht="22.5" customHeight="1">
      <c r="A984" s="37"/>
      <c r="B984" s="38" t="str">
        <f>'Master Schedule'!B984</f>
        <v/>
      </c>
      <c r="C984" s="39"/>
      <c r="D984" s="40" t="str">
        <f t="shared" si="1"/>
        <v>Saturday</v>
      </c>
      <c r="E984" s="41"/>
      <c r="F984" s="38"/>
      <c r="G984" s="38"/>
      <c r="H984" s="41"/>
      <c r="I984" s="38"/>
      <c r="J984" s="38"/>
      <c r="K984" s="43"/>
      <c r="L984" s="43"/>
      <c r="M984" s="44"/>
      <c r="N984" s="44"/>
    </row>
    <row r="985" ht="22.5" customHeight="1">
      <c r="A985" s="37"/>
      <c r="B985" s="38" t="str">
        <f>'Master Schedule'!B985</f>
        <v/>
      </c>
      <c r="C985" s="39"/>
      <c r="D985" s="40" t="str">
        <f t="shared" si="1"/>
        <v>Saturday</v>
      </c>
      <c r="E985" s="41"/>
      <c r="F985" s="38"/>
      <c r="G985" s="38"/>
      <c r="H985" s="41"/>
      <c r="I985" s="38"/>
      <c r="J985" s="38"/>
      <c r="K985" s="43"/>
      <c r="L985" s="43"/>
      <c r="M985" s="44"/>
      <c r="N985" s="44"/>
    </row>
    <row r="986" ht="22.5" customHeight="1">
      <c r="A986" s="37"/>
      <c r="B986" s="38" t="str">
        <f>'Master Schedule'!B986</f>
        <v/>
      </c>
      <c r="C986" s="39"/>
      <c r="D986" s="40" t="str">
        <f t="shared" si="1"/>
        <v>Saturday</v>
      </c>
      <c r="E986" s="41"/>
      <c r="F986" s="38"/>
      <c r="G986" s="38"/>
      <c r="H986" s="41"/>
      <c r="I986" s="38"/>
      <c r="J986" s="38"/>
      <c r="K986" s="43"/>
      <c r="L986" s="43"/>
      <c r="M986" s="44"/>
      <c r="N986" s="44"/>
    </row>
    <row r="987" ht="22.5" customHeight="1">
      <c r="A987" s="37"/>
      <c r="B987" s="38" t="str">
        <f>'Master Schedule'!B987</f>
        <v/>
      </c>
      <c r="C987" s="39"/>
      <c r="D987" s="40" t="str">
        <f t="shared" si="1"/>
        <v>Saturday</v>
      </c>
      <c r="E987" s="41"/>
      <c r="F987" s="38"/>
      <c r="G987" s="38"/>
      <c r="H987" s="41"/>
      <c r="I987" s="38"/>
      <c r="J987" s="38"/>
      <c r="K987" s="43"/>
      <c r="L987" s="43"/>
      <c r="M987" s="44"/>
      <c r="N987" s="44"/>
    </row>
    <row r="988" ht="22.5" customHeight="1">
      <c r="A988" s="37"/>
      <c r="B988" s="38" t="str">
        <f>'Master Schedule'!B988</f>
        <v/>
      </c>
      <c r="C988" s="39"/>
      <c r="D988" s="40" t="str">
        <f t="shared" si="1"/>
        <v>Saturday</v>
      </c>
      <c r="E988" s="41"/>
      <c r="F988" s="38"/>
      <c r="G988" s="38"/>
      <c r="H988" s="41"/>
      <c r="I988" s="38"/>
      <c r="J988" s="38"/>
      <c r="K988" s="43"/>
      <c r="L988" s="43"/>
      <c r="M988" s="44"/>
      <c r="N988" s="44"/>
    </row>
    <row r="989" ht="22.5" customHeight="1">
      <c r="A989" s="37"/>
      <c r="B989" s="38" t="str">
        <f>'Master Schedule'!B989</f>
        <v/>
      </c>
      <c r="C989" s="39"/>
      <c r="D989" s="40" t="str">
        <f t="shared" si="1"/>
        <v>Saturday</v>
      </c>
      <c r="E989" s="41"/>
      <c r="F989" s="38"/>
      <c r="G989" s="38"/>
      <c r="H989" s="41"/>
      <c r="I989" s="38"/>
      <c r="J989" s="38"/>
      <c r="K989" s="43"/>
      <c r="L989" s="43"/>
      <c r="M989" s="44"/>
      <c r="N989" s="44"/>
    </row>
    <row r="990" ht="22.5" customHeight="1">
      <c r="A990" s="37"/>
      <c r="B990" s="38" t="str">
        <f>'Master Schedule'!B990</f>
        <v/>
      </c>
      <c r="C990" s="39"/>
      <c r="D990" s="40" t="str">
        <f t="shared" si="1"/>
        <v>Saturday</v>
      </c>
      <c r="E990" s="41"/>
      <c r="F990" s="38"/>
      <c r="G990" s="38"/>
      <c r="H990" s="41"/>
      <c r="I990" s="38"/>
      <c r="J990" s="38"/>
      <c r="K990" s="43"/>
      <c r="L990" s="43"/>
      <c r="M990" s="44"/>
      <c r="N990" s="44"/>
    </row>
    <row r="991" ht="22.5" customHeight="1">
      <c r="A991" s="37"/>
      <c r="B991" s="38" t="str">
        <f>'Master Schedule'!B991</f>
        <v/>
      </c>
      <c r="C991" s="39"/>
      <c r="D991" s="40" t="str">
        <f t="shared" si="1"/>
        <v>Saturday</v>
      </c>
      <c r="E991" s="41"/>
      <c r="F991" s="38"/>
      <c r="G991" s="38"/>
      <c r="H991" s="41"/>
      <c r="I991" s="38"/>
      <c r="J991" s="38"/>
      <c r="K991" s="43"/>
      <c r="L991" s="43"/>
      <c r="M991" s="44"/>
      <c r="N991" s="44"/>
    </row>
    <row r="992" ht="22.5" customHeight="1">
      <c r="A992" s="37"/>
      <c r="B992" s="38" t="str">
        <f>'Master Schedule'!B992</f>
        <v/>
      </c>
      <c r="C992" s="39"/>
      <c r="D992" s="40" t="str">
        <f t="shared" si="1"/>
        <v>Saturday</v>
      </c>
      <c r="E992" s="41"/>
      <c r="F992" s="38"/>
      <c r="G992" s="38"/>
      <c r="H992" s="41"/>
      <c r="I992" s="38"/>
      <c r="J992" s="38"/>
      <c r="K992" s="43"/>
      <c r="L992" s="43"/>
      <c r="M992" s="44"/>
      <c r="N992" s="44"/>
    </row>
    <row r="993" ht="22.5" customHeight="1">
      <c r="A993" s="37"/>
      <c r="B993" s="38" t="str">
        <f>'Master Schedule'!B993</f>
        <v/>
      </c>
      <c r="C993" s="39"/>
      <c r="D993" s="40" t="str">
        <f t="shared" si="1"/>
        <v>Saturday</v>
      </c>
      <c r="E993" s="41"/>
      <c r="F993" s="38"/>
      <c r="G993" s="38"/>
      <c r="H993" s="41"/>
      <c r="I993" s="38"/>
      <c r="J993" s="38"/>
      <c r="K993" s="43"/>
      <c r="L993" s="43"/>
      <c r="M993" s="44"/>
      <c r="N993" s="44"/>
    </row>
    <row r="994" ht="22.5" customHeight="1">
      <c r="A994" s="37"/>
      <c r="B994" s="38" t="str">
        <f>'Master Schedule'!B994</f>
        <v/>
      </c>
      <c r="C994" s="39"/>
      <c r="D994" s="40" t="str">
        <f t="shared" si="1"/>
        <v>Saturday</v>
      </c>
      <c r="E994" s="41"/>
      <c r="F994" s="38"/>
      <c r="G994" s="38"/>
      <c r="H994" s="41"/>
      <c r="I994" s="38"/>
      <c r="J994" s="38"/>
      <c r="K994" s="43"/>
      <c r="L994" s="43"/>
      <c r="M994" s="44"/>
      <c r="N994" s="44"/>
    </row>
    <row r="995" ht="22.5" customHeight="1">
      <c r="A995" s="37"/>
      <c r="B995" s="38" t="str">
        <f>'Master Schedule'!B995</f>
        <v/>
      </c>
      <c r="C995" s="39"/>
      <c r="D995" s="40" t="str">
        <f t="shared" si="1"/>
        <v>Saturday</v>
      </c>
      <c r="E995" s="41"/>
      <c r="F995" s="38"/>
      <c r="G995" s="38"/>
      <c r="H995" s="41"/>
      <c r="I995" s="38"/>
      <c r="J995" s="38"/>
      <c r="K995" s="43"/>
      <c r="L995" s="43"/>
      <c r="M995" s="44"/>
      <c r="N995" s="44"/>
    </row>
    <row r="996" ht="22.5" customHeight="1">
      <c r="A996" s="37"/>
      <c r="B996" s="38" t="str">
        <f>'Master Schedule'!B996</f>
        <v/>
      </c>
      <c r="C996" s="39"/>
      <c r="D996" s="40" t="str">
        <f t="shared" si="1"/>
        <v>Saturday</v>
      </c>
      <c r="E996" s="41"/>
      <c r="F996" s="38"/>
      <c r="G996" s="38"/>
      <c r="H996" s="41"/>
      <c r="I996" s="38"/>
      <c r="J996" s="38"/>
      <c r="K996" s="43"/>
      <c r="L996" s="43"/>
      <c r="M996" s="44"/>
      <c r="N996" s="44"/>
    </row>
    <row r="997" ht="22.5" customHeight="1">
      <c r="A997" s="37"/>
      <c r="B997" s="38" t="str">
        <f>'Master Schedule'!B997</f>
        <v/>
      </c>
      <c r="C997" s="39"/>
      <c r="D997" s="40" t="str">
        <f t="shared" si="1"/>
        <v>Saturday</v>
      </c>
      <c r="E997" s="41"/>
      <c r="F997" s="38"/>
      <c r="G997" s="38"/>
      <c r="H997" s="41"/>
      <c r="I997" s="38"/>
      <c r="J997" s="38"/>
      <c r="K997" s="43"/>
      <c r="L997" s="43"/>
      <c r="M997" s="44"/>
      <c r="N997" s="44"/>
    </row>
    <row r="998" ht="22.5" customHeight="1">
      <c r="A998" s="37"/>
      <c r="B998" s="38" t="str">
        <f>'Master Schedule'!B998</f>
        <v/>
      </c>
      <c r="C998" s="39"/>
      <c r="D998" s="40" t="str">
        <f t="shared" si="1"/>
        <v>Saturday</v>
      </c>
      <c r="E998" s="41"/>
      <c r="F998" s="38"/>
      <c r="G998" s="38"/>
      <c r="H998" s="41"/>
      <c r="I998" s="38"/>
      <c r="J998" s="38"/>
      <c r="K998" s="43"/>
      <c r="L998" s="43"/>
      <c r="M998" s="44"/>
      <c r="N998" s="44"/>
    </row>
    <row r="999" ht="22.5" customHeight="1">
      <c r="A999" s="37"/>
      <c r="B999" s="38" t="str">
        <f>'Master Schedule'!B999</f>
        <v/>
      </c>
      <c r="C999" s="39"/>
      <c r="D999" s="40" t="str">
        <f t="shared" si="1"/>
        <v>Saturday</v>
      </c>
      <c r="E999" s="41"/>
      <c r="F999" s="38"/>
      <c r="G999" s="38"/>
      <c r="H999" s="41"/>
      <c r="I999" s="38"/>
      <c r="J999" s="38"/>
      <c r="K999" s="43"/>
      <c r="L999" s="43"/>
      <c r="M999" s="44"/>
      <c r="N999" s="44"/>
    </row>
    <row r="1000" ht="22.5" customHeight="1">
      <c r="A1000" s="37"/>
      <c r="B1000" s="38" t="str">
        <f>'Master Schedule'!B1000</f>
        <v/>
      </c>
      <c r="C1000" s="39"/>
      <c r="D1000" s="40" t="str">
        <f t="shared" si="1"/>
        <v>Saturday</v>
      </c>
      <c r="E1000" s="41"/>
      <c r="F1000" s="38"/>
      <c r="G1000" s="38"/>
      <c r="H1000" s="41"/>
      <c r="I1000" s="38"/>
      <c r="J1000" s="38"/>
      <c r="K1000" s="43"/>
      <c r="L1000" s="43"/>
      <c r="M1000" s="44"/>
      <c r="N1000" s="44"/>
    </row>
  </sheetData>
  <dataValidations>
    <dataValidation type="list" allowBlank="1" sqref="H2:H1000">
      <formula1>"Home,Away,TBD"</formula1>
    </dataValidation>
    <dataValidation type="list" allowBlank="1" sqref="M2:N305 M307:N610 M612:N915">
      <formula1>"✅,⌛️,❌"</formula1>
    </dataValidation>
    <dataValidation type="custom" allowBlank="1" showDropDown="1" sqref="C2:C1000">
      <formula1>OR(NOT(ISERROR(DATEVALUE(C2))), AND(ISNUMBER(C2), LEFT(CELL("format", C2))="D"))</formula1>
    </dataValidation>
    <dataValidation type="list" allowBlank="1" sqref="O2:O305 O307:O610 O612:O915">
      <formula1>"✅,⌛️,❌"</formula1>
    </dataValidation>
    <dataValidation type="list" allowBlank="1" sqref="E2:E1000">
      <formula1>"MGOLF"</formula1>
    </dataValidation>
    <dataValidation type="list" allowBlank="1" sqref="K2:L1000">
      <formula1>"✅,⌛️,❌"</formula1>
    </dataValidation>
  </dataValidations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25"/>
    <col customWidth="1" min="2" max="2" width="27.5"/>
    <col customWidth="1" min="5" max="5" width="13.75"/>
    <col customWidth="1" min="8" max="8" width="16.75"/>
    <col customWidth="1" min="9" max="9" width="17.25"/>
    <col customWidth="1" min="11" max="11" width="18.5"/>
    <col customWidth="1" min="12" max="14" width="15.63"/>
    <col customWidth="1" min="15" max="15" width="15.38"/>
  </cols>
  <sheetData>
    <row r="1" ht="22.5" customHeight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 t="s">
        <v>5</v>
      </c>
      <c r="G1" s="2" t="s">
        <v>6</v>
      </c>
      <c r="H1" s="2" t="s">
        <v>7</v>
      </c>
      <c r="I1" s="4" t="s">
        <v>8</v>
      </c>
      <c r="J1" s="5" t="s">
        <v>11</v>
      </c>
      <c r="K1" s="23" t="s">
        <v>12</v>
      </c>
      <c r="L1" s="23" t="s">
        <v>13</v>
      </c>
      <c r="M1" s="23" t="s">
        <v>14</v>
      </c>
      <c r="N1" s="24" t="s">
        <v>15</v>
      </c>
      <c r="O1" s="58" t="s">
        <v>17</v>
      </c>
      <c r="P1" s="25" t="s">
        <v>9</v>
      </c>
    </row>
    <row r="2" ht="22.5" customHeight="1">
      <c r="A2" s="6">
        <v>1.0</v>
      </c>
      <c r="B2" s="6" t="str">
        <f>'Master Schedule'!B2</f>
        <v/>
      </c>
      <c r="C2" s="7">
        <v>46235.0</v>
      </c>
      <c r="D2" s="8" t="str">
        <f t="shared" ref="D2:D1000" si="1">text(C2,"dddd")</f>
        <v>Saturday</v>
      </c>
      <c r="E2" s="31"/>
      <c r="F2" s="11"/>
      <c r="G2" s="11"/>
      <c r="H2" s="31"/>
      <c r="I2" s="11"/>
      <c r="J2" s="22"/>
      <c r="K2" s="64"/>
      <c r="L2" s="64"/>
      <c r="M2" s="53"/>
      <c r="N2" s="59"/>
      <c r="O2" s="60"/>
      <c r="P2" s="34" t="str">
        <f t="shared" ref="P2:P305" si="2">IF(G2="", "",
   IF(AND(K2="✅", L2="✅", M2="✅", N2="✅", O2="✅"), "✅ Approved",
   IF(OR(K2="❌", L2="❌", M2="❌", N2="❌", O2="❌"), "❌ Denied",
   "⌛️ Pending")))
</f>
        <v/>
      </c>
    </row>
    <row r="3" ht="22.5" customHeight="1">
      <c r="A3" s="6">
        <v>2.0</v>
      </c>
      <c r="B3" s="6" t="str">
        <f>'Master Schedule'!B3</f>
        <v/>
      </c>
      <c r="C3" s="7">
        <v>46236.0</v>
      </c>
      <c r="D3" s="8" t="str">
        <f t="shared" si="1"/>
        <v>Sunday</v>
      </c>
      <c r="E3" s="31"/>
      <c r="F3" s="11"/>
      <c r="G3" s="11"/>
      <c r="H3" s="31"/>
      <c r="I3" s="11"/>
      <c r="J3" s="22"/>
      <c r="K3" s="32"/>
      <c r="L3" s="32"/>
      <c r="M3" s="32"/>
      <c r="N3" s="33"/>
      <c r="O3" s="62"/>
      <c r="P3" s="34" t="str">
        <f t="shared" si="2"/>
        <v/>
      </c>
    </row>
    <row r="4" ht="22.5" customHeight="1">
      <c r="A4" s="6">
        <v>3.0</v>
      </c>
      <c r="B4" s="6" t="str">
        <f>'Master Schedule'!B4</f>
        <v/>
      </c>
      <c r="C4" s="7">
        <v>46237.0</v>
      </c>
      <c r="D4" s="8" t="str">
        <f t="shared" si="1"/>
        <v>Monday</v>
      </c>
      <c r="E4" s="31"/>
      <c r="F4" s="11"/>
      <c r="G4" s="11"/>
      <c r="H4" s="31"/>
      <c r="I4" s="11"/>
      <c r="J4" s="22"/>
      <c r="K4" s="35"/>
      <c r="L4" s="35"/>
      <c r="M4" s="35"/>
      <c r="N4" s="36"/>
      <c r="O4" s="62"/>
      <c r="P4" s="34" t="str">
        <f t="shared" si="2"/>
        <v/>
      </c>
    </row>
    <row r="5" ht="22.5" customHeight="1">
      <c r="A5" s="6">
        <v>4.0</v>
      </c>
      <c r="B5" s="6" t="str">
        <f>'Master Schedule'!B5</f>
        <v/>
      </c>
      <c r="C5" s="7">
        <v>46238.0</v>
      </c>
      <c r="D5" s="8" t="str">
        <f t="shared" si="1"/>
        <v>Tuesday</v>
      </c>
      <c r="E5" s="31"/>
      <c r="F5" s="11"/>
      <c r="G5" s="11"/>
      <c r="H5" s="31"/>
      <c r="I5" s="11"/>
      <c r="J5" s="22"/>
      <c r="K5" s="32"/>
      <c r="L5" s="32"/>
      <c r="M5" s="32"/>
      <c r="N5" s="33"/>
      <c r="O5" s="62"/>
      <c r="P5" s="34" t="str">
        <f t="shared" si="2"/>
        <v/>
      </c>
    </row>
    <row r="6" ht="22.5" customHeight="1">
      <c r="A6" s="6">
        <v>5.0</v>
      </c>
      <c r="B6" s="6" t="str">
        <f>'Master Schedule'!B6</f>
        <v/>
      </c>
      <c r="C6" s="7">
        <v>46239.0</v>
      </c>
      <c r="D6" s="8" t="str">
        <f t="shared" si="1"/>
        <v>Wednesday</v>
      </c>
      <c r="E6" s="31"/>
      <c r="F6" s="11"/>
      <c r="G6" s="11"/>
      <c r="H6" s="31"/>
      <c r="I6" s="11"/>
      <c r="J6" s="22"/>
      <c r="K6" s="35"/>
      <c r="L6" s="35"/>
      <c r="M6" s="35"/>
      <c r="N6" s="36"/>
      <c r="O6" s="62"/>
      <c r="P6" s="34" t="str">
        <f t="shared" si="2"/>
        <v/>
      </c>
    </row>
    <row r="7" ht="22.5" customHeight="1">
      <c r="A7" s="6">
        <v>6.0</v>
      </c>
      <c r="B7" s="6" t="str">
        <f>'Master Schedule'!B7</f>
        <v/>
      </c>
      <c r="C7" s="7">
        <v>46240.0</v>
      </c>
      <c r="D7" s="8" t="str">
        <f t="shared" si="1"/>
        <v>Thursday</v>
      </c>
      <c r="E7" s="31"/>
      <c r="F7" s="11"/>
      <c r="G7" s="11"/>
      <c r="H7" s="31"/>
      <c r="I7" s="11"/>
      <c r="J7" s="22"/>
      <c r="K7" s="32"/>
      <c r="L7" s="32"/>
      <c r="M7" s="32"/>
      <c r="N7" s="33"/>
      <c r="O7" s="62"/>
      <c r="P7" s="34" t="str">
        <f t="shared" si="2"/>
        <v/>
      </c>
    </row>
    <row r="8" ht="22.5" customHeight="1">
      <c r="A8" s="6">
        <v>7.0</v>
      </c>
      <c r="B8" s="6" t="str">
        <f>'Master Schedule'!B8</f>
        <v/>
      </c>
      <c r="C8" s="7">
        <v>46241.0</v>
      </c>
      <c r="D8" s="8" t="str">
        <f t="shared" si="1"/>
        <v>Friday</v>
      </c>
      <c r="E8" s="31"/>
      <c r="F8" s="11"/>
      <c r="G8" s="11"/>
      <c r="H8" s="31"/>
      <c r="I8" s="11"/>
      <c r="J8" s="22"/>
      <c r="K8" s="35"/>
      <c r="L8" s="35"/>
      <c r="M8" s="35"/>
      <c r="N8" s="36"/>
      <c r="O8" s="62"/>
      <c r="P8" s="34" t="str">
        <f t="shared" si="2"/>
        <v/>
      </c>
    </row>
    <row r="9" ht="22.5" customHeight="1">
      <c r="A9" s="6">
        <v>8.0</v>
      </c>
      <c r="B9" s="6" t="str">
        <f>'Master Schedule'!B9</f>
        <v/>
      </c>
      <c r="C9" s="7">
        <v>46242.0</v>
      </c>
      <c r="D9" s="8" t="str">
        <f t="shared" si="1"/>
        <v>Saturday</v>
      </c>
      <c r="E9" s="31"/>
      <c r="F9" s="11"/>
      <c r="G9" s="11"/>
      <c r="H9" s="31"/>
      <c r="I9" s="11"/>
      <c r="J9" s="22"/>
      <c r="K9" s="32"/>
      <c r="L9" s="32"/>
      <c r="M9" s="32"/>
      <c r="N9" s="33"/>
      <c r="O9" s="62"/>
      <c r="P9" s="34" t="str">
        <f t="shared" si="2"/>
        <v/>
      </c>
    </row>
    <row r="10" ht="22.5" customHeight="1">
      <c r="A10" s="6">
        <v>9.0</v>
      </c>
      <c r="B10" s="6" t="str">
        <f>'Master Schedule'!B10</f>
        <v/>
      </c>
      <c r="C10" s="7">
        <v>46243.0</v>
      </c>
      <c r="D10" s="8" t="str">
        <f t="shared" si="1"/>
        <v>Sunday</v>
      </c>
      <c r="E10" s="31"/>
      <c r="F10" s="11"/>
      <c r="G10" s="11"/>
      <c r="H10" s="31"/>
      <c r="I10" s="11"/>
      <c r="J10" s="22"/>
      <c r="K10" s="35"/>
      <c r="L10" s="35"/>
      <c r="M10" s="35"/>
      <c r="N10" s="36"/>
      <c r="O10" s="62"/>
      <c r="P10" s="34" t="str">
        <f t="shared" si="2"/>
        <v/>
      </c>
    </row>
    <row r="11" ht="22.5" customHeight="1">
      <c r="A11" s="6">
        <v>10.0</v>
      </c>
      <c r="B11" s="6" t="str">
        <f>'Master Schedule'!B11</f>
        <v/>
      </c>
      <c r="C11" s="7">
        <v>46244.0</v>
      </c>
      <c r="D11" s="8" t="str">
        <f t="shared" si="1"/>
        <v>Monday</v>
      </c>
      <c r="E11" s="31"/>
      <c r="F11" s="11"/>
      <c r="G11" s="11"/>
      <c r="H11" s="31"/>
      <c r="I11" s="11"/>
      <c r="J11" s="22"/>
      <c r="K11" s="32"/>
      <c r="L11" s="32"/>
      <c r="M11" s="32"/>
      <c r="N11" s="33"/>
      <c r="O11" s="62"/>
      <c r="P11" s="34" t="str">
        <f t="shared" si="2"/>
        <v/>
      </c>
    </row>
    <row r="12" ht="22.5" customHeight="1">
      <c r="A12" s="6">
        <v>11.0</v>
      </c>
      <c r="B12" s="6" t="str">
        <f>'Master Schedule'!B12</f>
        <v/>
      </c>
      <c r="C12" s="7">
        <v>46245.0</v>
      </c>
      <c r="D12" s="8" t="str">
        <f t="shared" si="1"/>
        <v>Tuesday</v>
      </c>
      <c r="E12" s="31"/>
      <c r="F12" s="11"/>
      <c r="G12" s="11"/>
      <c r="H12" s="31"/>
      <c r="I12" s="11"/>
      <c r="J12" s="22"/>
      <c r="K12" s="35"/>
      <c r="L12" s="35"/>
      <c r="M12" s="35"/>
      <c r="N12" s="36"/>
      <c r="O12" s="62"/>
      <c r="P12" s="34" t="str">
        <f t="shared" si="2"/>
        <v/>
      </c>
    </row>
    <row r="13" ht="22.5" customHeight="1">
      <c r="A13" s="6">
        <v>12.0</v>
      </c>
      <c r="B13" s="6" t="str">
        <f>'Master Schedule'!B13</f>
        <v/>
      </c>
      <c r="C13" s="7">
        <v>46246.0</v>
      </c>
      <c r="D13" s="8" t="str">
        <f t="shared" si="1"/>
        <v>Wednesday</v>
      </c>
      <c r="E13" s="31"/>
      <c r="F13" s="11"/>
      <c r="G13" s="11"/>
      <c r="H13" s="31"/>
      <c r="I13" s="11"/>
      <c r="J13" s="22"/>
      <c r="K13" s="32"/>
      <c r="L13" s="32"/>
      <c r="M13" s="32"/>
      <c r="N13" s="33"/>
      <c r="O13" s="62"/>
      <c r="P13" s="34" t="str">
        <f t="shared" si="2"/>
        <v/>
      </c>
    </row>
    <row r="14" ht="22.5" customHeight="1">
      <c r="A14" s="6">
        <v>13.0</v>
      </c>
      <c r="B14" s="6" t="str">
        <f>'Master Schedule'!B14</f>
        <v/>
      </c>
      <c r="C14" s="7">
        <v>46247.0</v>
      </c>
      <c r="D14" s="8" t="str">
        <f t="shared" si="1"/>
        <v>Thursday</v>
      </c>
      <c r="E14" s="31"/>
      <c r="F14" s="11"/>
      <c r="G14" s="11"/>
      <c r="H14" s="31"/>
      <c r="I14" s="11"/>
      <c r="J14" s="22"/>
      <c r="K14" s="35"/>
      <c r="L14" s="35"/>
      <c r="M14" s="35"/>
      <c r="N14" s="36"/>
      <c r="O14" s="62"/>
      <c r="P14" s="34" t="str">
        <f t="shared" si="2"/>
        <v/>
      </c>
    </row>
    <row r="15" ht="22.5" customHeight="1">
      <c r="A15" s="6">
        <v>14.0</v>
      </c>
      <c r="B15" s="6" t="str">
        <f>'Master Schedule'!B15</f>
        <v/>
      </c>
      <c r="C15" s="7">
        <v>46248.0</v>
      </c>
      <c r="D15" s="8" t="str">
        <f t="shared" si="1"/>
        <v>Friday</v>
      </c>
      <c r="E15" s="31"/>
      <c r="F15" s="11"/>
      <c r="G15" s="11"/>
      <c r="H15" s="31"/>
      <c r="I15" s="11"/>
      <c r="J15" s="22"/>
      <c r="K15" s="32"/>
      <c r="L15" s="32"/>
      <c r="M15" s="32"/>
      <c r="N15" s="33"/>
      <c r="O15" s="62"/>
      <c r="P15" s="34" t="str">
        <f t="shared" si="2"/>
        <v/>
      </c>
    </row>
    <row r="16" ht="22.5" customHeight="1">
      <c r="A16" s="6">
        <v>15.0</v>
      </c>
      <c r="B16" s="6" t="str">
        <f>'Master Schedule'!B16</f>
        <v/>
      </c>
      <c r="C16" s="7">
        <v>46249.0</v>
      </c>
      <c r="D16" s="8" t="str">
        <f t="shared" si="1"/>
        <v>Saturday</v>
      </c>
      <c r="E16" s="31"/>
      <c r="F16" s="11"/>
      <c r="G16" s="11"/>
      <c r="H16" s="31"/>
      <c r="I16" s="11"/>
      <c r="J16" s="22"/>
      <c r="K16" s="35"/>
      <c r="L16" s="35"/>
      <c r="M16" s="35"/>
      <c r="N16" s="36"/>
      <c r="O16" s="62"/>
      <c r="P16" s="34" t="str">
        <f t="shared" si="2"/>
        <v/>
      </c>
    </row>
    <row r="17" ht="22.5" customHeight="1">
      <c r="A17" s="6">
        <v>16.0</v>
      </c>
      <c r="B17" s="6" t="str">
        <f>'Master Schedule'!B17</f>
        <v/>
      </c>
      <c r="C17" s="7">
        <v>46250.0</v>
      </c>
      <c r="D17" s="8" t="str">
        <f t="shared" si="1"/>
        <v>Sunday</v>
      </c>
      <c r="E17" s="31"/>
      <c r="F17" s="11"/>
      <c r="G17" s="11"/>
      <c r="H17" s="31"/>
      <c r="I17" s="11"/>
      <c r="J17" s="22"/>
      <c r="K17" s="32"/>
      <c r="L17" s="32"/>
      <c r="M17" s="32"/>
      <c r="N17" s="33"/>
      <c r="O17" s="62"/>
      <c r="P17" s="34" t="str">
        <f t="shared" si="2"/>
        <v/>
      </c>
    </row>
    <row r="18" ht="22.5" customHeight="1">
      <c r="A18" s="6">
        <v>17.0</v>
      </c>
      <c r="B18" s="6" t="str">
        <f>'Master Schedule'!B18</f>
        <v/>
      </c>
      <c r="C18" s="7">
        <v>46251.0</v>
      </c>
      <c r="D18" s="8" t="str">
        <f t="shared" si="1"/>
        <v>Monday</v>
      </c>
      <c r="E18" s="31"/>
      <c r="F18" s="11"/>
      <c r="G18" s="11"/>
      <c r="H18" s="31"/>
      <c r="I18" s="11"/>
      <c r="J18" s="22"/>
      <c r="K18" s="35"/>
      <c r="L18" s="35"/>
      <c r="M18" s="35"/>
      <c r="N18" s="36"/>
      <c r="O18" s="62"/>
      <c r="P18" s="34" t="str">
        <f t="shared" si="2"/>
        <v/>
      </c>
    </row>
    <row r="19" ht="22.5" customHeight="1">
      <c r="A19" s="6">
        <v>18.0</v>
      </c>
      <c r="B19" s="6" t="str">
        <f>'Master Schedule'!B19</f>
        <v/>
      </c>
      <c r="C19" s="7">
        <v>46252.0</v>
      </c>
      <c r="D19" s="8" t="str">
        <f t="shared" si="1"/>
        <v>Tuesday</v>
      </c>
      <c r="E19" s="31"/>
      <c r="F19" s="11"/>
      <c r="G19" s="11"/>
      <c r="H19" s="31"/>
      <c r="I19" s="11"/>
      <c r="J19" s="22"/>
      <c r="K19" s="32"/>
      <c r="L19" s="32"/>
      <c r="M19" s="32"/>
      <c r="N19" s="33"/>
      <c r="O19" s="62"/>
      <c r="P19" s="34" t="str">
        <f t="shared" si="2"/>
        <v/>
      </c>
    </row>
    <row r="20" ht="22.5" customHeight="1">
      <c r="A20" s="6">
        <v>19.0</v>
      </c>
      <c r="B20" s="6" t="str">
        <f>'Master Schedule'!B20</f>
        <v/>
      </c>
      <c r="C20" s="7">
        <v>46253.0</v>
      </c>
      <c r="D20" s="8" t="str">
        <f t="shared" si="1"/>
        <v>Wednesday</v>
      </c>
      <c r="E20" s="31"/>
      <c r="F20" s="11"/>
      <c r="G20" s="11"/>
      <c r="H20" s="31"/>
      <c r="I20" s="11"/>
      <c r="J20" s="22"/>
      <c r="K20" s="35"/>
      <c r="L20" s="35"/>
      <c r="M20" s="35"/>
      <c r="N20" s="36"/>
      <c r="O20" s="62"/>
      <c r="P20" s="34" t="str">
        <f t="shared" si="2"/>
        <v/>
      </c>
    </row>
    <row r="21" ht="22.5" customHeight="1">
      <c r="A21" s="6">
        <v>20.0</v>
      </c>
      <c r="B21" s="6" t="str">
        <f>'Master Schedule'!B21</f>
        <v/>
      </c>
      <c r="C21" s="7">
        <v>46254.0</v>
      </c>
      <c r="D21" s="8" t="str">
        <f t="shared" si="1"/>
        <v>Thursday</v>
      </c>
      <c r="E21" s="31"/>
      <c r="F21" s="11"/>
      <c r="G21" s="11"/>
      <c r="H21" s="31"/>
      <c r="I21" s="11"/>
      <c r="J21" s="22"/>
      <c r="K21" s="32"/>
      <c r="L21" s="32"/>
      <c r="M21" s="32"/>
      <c r="N21" s="33"/>
      <c r="O21" s="62"/>
      <c r="P21" s="34" t="str">
        <f t="shared" si="2"/>
        <v/>
      </c>
    </row>
    <row r="22" ht="22.5" customHeight="1">
      <c r="A22" s="6">
        <v>21.0</v>
      </c>
      <c r="B22" s="6" t="str">
        <f>'Master Schedule'!B22</f>
        <v/>
      </c>
      <c r="C22" s="7">
        <v>46255.0</v>
      </c>
      <c r="D22" s="8" t="str">
        <f t="shared" si="1"/>
        <v>Friday</v>
      </c>
      <c r="E22" s="31"/>
      <c r="F22" s="11"/>
      <c r="G22" s="11"/>
      <c r="H22" s="31"/>
      <c r="I22" s="11"/>
      <c r="J22" s="22"/>
      <c r="K22" s="35"/>
      <c r="L22" s="35"/>
      <c r="M22" s="35"/>
      <c r="N22" s="36"/>
      <c r="O22" s="62"/>
      <c r="P22" s="34" t="str">
        <f t="shared" si="2"/>
        <v/>
      </c>
    </row>
    <row r="23" ht="22.5" customHeight="1">
      <c r="A23" s="6">
        <v>22.0</v>
      </c>
      <c r="B23" s="6" t="str">
        <f>'Master Schedule'!B23</f>
        <v/>
      </c>
      <c r="C23" s="7">
        <v>46256.0</v>
      </c>
      <c r="D23" s="8" t="str">
        <f t="shared" si="1"/>
        <v>Saturday</v>
      </c>
      <c r="E23" s="31"/>
      <c r="F23" s="11"/>
      <c r="G23" s="11"/>
      <c r="H23" s="31"/>
      <c r="I23" s="11"/>
      <c r="J23" s="22"/>
      <c r="K23" s="32"/>
      <c r="L23" s="32"/>
      <c r="M23" s="32"/>
      <c r="N23" s="33"/>
      <c r="O23" s="62"/>
      <c r="P23" s="34" t="str">
        <f t="shared" si="2"/>
        <v/>
      </c>
    </row>
    <row r="24" ht="22.5" customHeight="1">
      <c r="A24" s="6">
        <v>23.0</v>
      </c>
      <c r="B24" s="6" t="str">
        <f>'Master Schedule'!B24</f>
        <v/>
      </c>
      <c r="C24" s="7">
        <v>46257.0</v>
      </c>
      <c r="D24" s="8" t="str">
        <f t="shared" si="1"/>
        <v>Sunday</v>
      </c>
      <c r="E24" s="31"/>
      <c r="F24" s="11"/>
      <c r="G24" s="11"/>
      <c r="H24" s="31"/>
      <c r="I24" s="11"/>
      <c r="J24" s="22"/>
      <c r="K24" s="35"/>
      <c r="L24" s="35"/>
      <c r="M24" s="35"/>
      <c r="N24" s="36"/>
      <c r="O24" s="62"/>
      <c r="P24" s="34" t="str">
        <f t="shared" si="2"/>
        <v/>
      </c>
    </row>
    <row r="25" ht="22.5" customHeight="1">
      <c r="A25" s="6">
        <v>24.0</v>
      </c>
      <c r="B25" s="6" t="str">
        <f>'Master Schedule'!B25</f>
        <v/>
      </c>
      <c r="C25" s="7">
        <v>46258.0</v>
      </c>
      <c r="D25" s="8" t="str">
        <f t="shared" si="1"/>
        <v>Monday</v>
      </c>
      <c r="E25" s="31"/>
      <c r="F25" s="11"/>
      <c r="G25" s="11"/>
      <c r="H25" s="31"/>
      <c r="I25" s="11"/>
      <c r="J25" s="22"/>
      <c r="K25" s="32"/>
      <c r="L25" s="32"/>
      <c r="M25" s="32"/>
      <c r="N25" s="33"/>
      <c r="O25" s="62"/>
      <c r="P25" s="34" t="str">
        <f t="shared" si="2"/>
        <v/>
      </c>
    </row>
    <row r="26" ht="22.5" customHeight="1">
      <c r="A26" s="6">
        <v>25.0</v>
      </c>
      <c r="B26" s="6" t="str">
        <f>'Master Schedule'!B26</f>
        <v/>
      </c>
      <c r="C26" s="7">
        <v>46259.0</v>
      </c>
      <c r="D26" s="8" t="str">
        <f t="shared" si="1"/>
        <v>Tuesday</v>
      </c>
      <c r="E26" s="31"/>
      <c r="F26" s="11"/>
      <c r="G26" s="11"/>
      <c r="H26" s="31"/>
      <c r="I26" s="11"/>
      <c r="J26" s="22"/>
      <c r="K26" s="35"/>
      <c r="L26" s="35"/>
      <c r="M26" s="35"/>
      <c r="N26" s="36"/>
      <c r="O26" s="62"/>
      <c r="P26" s="34" t="str">
        <f t="shared" si="2"/>
        <v/>
      </c>
    </row>
    <row r="27" ht="22.5" customHeight="1">
      <c r="A27" s="6">
        <v>26.0</v>
      </c>
      <c r="B27" s="6" t="str">
        <f>'Master Schedule'!B27</f>
        <v/>
      </c>
      <c r="C27" s="7">
        <v>46260.0</v>
      </c>
      <c r="D27" s="8" t="str">
        <f t="shared" si="1"/>
        <v>Wednesday</v>
      </c>
      <c r="E27" s="31"/>
      <c r="F27" s="11"/>
      <c r="G27" s="11"/>
      <c r="H27" s="31"/>
      <c r="I27" s="11"/>
      <c r="J27" s="22"/>
      <c r="K27" s="32"/>
      <c r="L27" s="32"/>
      <c r="M27" s="32"/>
      <c r="N27" s="33"/>
      <c r="O27" s="62"/>
      <c r="P27" s="34" t="str">
        <f t="shared" si="2"/>
        <v/>
      </c>
    </row>
    <row r="28" ht="22.5" customHeight="1">
      <c r="A28" s="6">
        <v>27.0</v>
      </c>
      <c r="B28" s="6" t="str">
        <f>'Master Schedule'!B28</f>
        <v/>
      </c>
      <c r="C28" s="7">
        <v>46261.0</v>
      </c>
      <c r="D28" s="8" t="str">
        <f t="shared" si="1"/>
        <v>Thursday</v>
      </c>
      <c r="E28" s="31"/>
      <c r="F28" s="11"/>
      <c r="G28" s="11"/>
      <c r="H28" s="31"/>
      <c r="I28" s="11"/>
      <c r="J28" s="22"/>
      <c r="K28" s="35"/>
      <c r="L28" s="35"/>
      <c r="M28" s="35"/>
      <c r="N28" s="36"/>
      <c r="O28" s="62"/>
      <c r="P28" s="34" t="str">
        <f t="shared" si="2"/>
        <v/>
      </c>
    </row>
    <row r="29" ht="22.5" customHeight="1">
      <c r="A29" s="6">
        <v>28.0</v>
      </c>
      <c r="B29" s="6" t="str">
        <f>'Master Schedule'!B29</f>
        <v/>
      </c>
      <c r="C29" s="7">
        <v>46262.0</v>
      </c>
      <c r="D29" s="8" t="str">
        <f t="shared" si="1"/>
        <v>Friday</v>
      </c>
      <c r="E29" s="31"/>
      <c r="F29" s="11"/>
      <c r="G29" s="11"/>
      <c r="H29" s="31"/>
      <c r="I29" s="11"/>
      <c r="J29" s="22"/>
      <c r="K29" s="32"/>
      <c r="L29" s="32"/>
      <c r="M29" s="32"/>
      <c r="N29" s="33"/>
      <c r="O29" s="62"/>
      <c r="P29" s="34" t="str">
        <f t="shared" si="2"/>
        <v/>
      </c>
    </row>
    <row r="30" ht="22.5" customHeight="1">
      <c r="A30" s="6">
        <v>29.0</v>
      </c>
      <c r="B30" s="6" t="str">
        <f>'Master Schedule'!B30</f>
        <v/>
      </c>
      <c r="C30" s="7">
        <v>46263.0</v>
      </c>
      <c r="D30" s="8" t="str">
        <f t="shared" si="1"/>
        <v>Saturday</v>
      </c>
      <c r="E30" s="31"/>
      <c r="F30" s="11"/>
      <c r="G30" s="11"/>
      <c r="H30" s="31"/>
      <c r="I30" s="11"/>
      <c r="J30" s="22"/>
      <c r="K30" s="35"/>
      <c r="L30" s="35"/>
      <c r="M30" s="35"/>
      <c r="N30" s="36"/>
      <c r="O30" s="62"/>
      <c r="P30" s="34" t="str">
        <f t="shared" si="2"/>
        <v/>
      </c>
    </row>
    <row r="31" ht="22.5" customHeight="1">
      <c r="A31" s="6">
        <v>30.0</v>
      </c>
      <c r="B31" s="6" t="str">
        <f>'Master Schedule'!B31</f>
        <v/>
      </c>
      <c r="C31" s="7">
        <v>46264.0</v>
      </c>
      <c r="D31" s="8" t="str">
        <f t="shared" si="1"/>
        <v>Sunday</v>
      </c>
      <c r="E31" s="31"/>
      <c r="F31" s="11"/>
      <c r="G31" s="11"/>
      <c r="H31" s="31"/>
      <c r="I31" s="11"/>
      <c r="J31" s="22"/>
      <c r="K31" s="32"/>
      <c r="L31" s="32"/>
      <c r="M31" s="32"/>
      <c r="N31" s="33"/>
      <c r="O31" s="62"/>
      <c r="P31" s="34" t="str">
        <f t="shared" si="2"/>
        <v/>
      </c>
    </row>
    <row r="32" ht="22.5" customHeight="1">
      <c r="A32" s="6">
        <v>31.0</v>
      </c>
      <c r="B32" s="6" t="str">
        <f>'Master Schedule'!B32</f>
        <v/>
      </c>
      <c r="C32" s="7">
        <v>46265.0</v>
      </c>
      <c r="D32" s="8" t="str">
        <f t="shared" si="1"/>
        <v>Monday</v>
      </c>
      <c r="E32" s="31"/>
      <c r="F32" s="11"/>
      <c r="G32" s="11"/>
      <c r="H32" s="31"/>
      <c r="I32" s="11"/>
      <c r="J32" s="22"/>
      <c r="K32" s="35"/>
      <c r="L32" s="35"/>
      <c r="M32" s="35"/>
      <c r="N32" s="36"/>
      <c r="O32" s="62"/>
      <c r="P32" s="34" t="str">
        <f t="shared" si="2"/>
        <v/>
      </c>
    </row>
    <row r="33" ht="22.5" customHeight="1">
      <c r="A33" s="6">
        <v>32.0</v>
      </c>
      <c r="B33" s="6" t="str">
        <f>'Master Schedule'!B33</f>
        <v/>
      </c>
      <c r="C33" s="7">
        <v>46266.0</v>
      </c>
      <c r="D33" s="8" t="str">
        <f t="shared" si="1"/>
        <v>Tuesday</v>
      </c>
      <c r="E33" s="31"/>
      <c r="F33" s="11"/>
      <c r="G33" s="11"/>
      <c r="H33" s="31"/>
      <c r="I33" s="11"/>
      <c r="J33" s="22"/>
      <c r="K33" s="32"/>
      <c r="L33" s="32"/>
      <c r="M33" s="32"/>
      <c r="N33" s="33"/>
      <c r="O33" s="62"/>
      <c r="P33" s="34" t="str">
        <f t="shared" si="2"/>
        <v/>
      </c>
    </row>
    <row r="34" ht="22.5" customHeight="1">
      <c r="A34" s="6">
        <v>33.0</v>
      </c>
      <c r="B34" s="6" t="str">
        <f>'Master Schedule'!B34</f>
        <v/>
      </c>
      <c r="C34" s="7">
        <v>46267.0</v>
      </c>
      <c r="D34" s="8" t="str">
        <f t="shared" si="1"/>
        <v>Wednesday</v>
      </c>
      <c r="E34" s="31"/>
      <c r="F34" s="11"/>
      <c r="G34" s="11"/>
      <c r="H34" s="31"/>
      <c r="I34" s="11"/>
      <c r="J34" s="22"/>
      <c r="K34" s="35"/>
      <c r="L34" s="35"/>
      <c r="M34" s="35"/>
      <c r="N34" s="36"/>
      <c r="O34" s="62"/>
      <c r="P34" s="34" t="str">
        <f t="shared" si="2"/>
        <v/>
      </c>
    </row>
    <row r="35" ht="22.5" customHeight="1">
      <c r="A35" s="6">
        <v>34.0</v>
      </c>
      <c r="B35" s="6" t="str">
        <f>'Master Schedule'!B35</f>
        <v/>
      </c>
      <c r="C35" s="7">
        <v>46268.0</v>
      </c>
      <c r="D35" s="8" t="str">
        <f t="shared" si="1"/>
        <v>Thursday</v>
      </c>
      <c r="E35" s="31"/>
      <c r="F35" s="11"/>
      <c r="G35" s="11"/>
      <c r="H35" s="31"/>
      <c r="I35" s="11"/>
      <c r="J35" s="22"/>
      <c r="K35" s="32"/>
      <c r="L35" s="32"/>
      <c r="M35" s="32"/>
      <c r="N35" s="33"/>
      <c r="O35" s="62"/>
      <c r="P35" s="34" t="str">
        <f t="shared" si="2"/>
        <v/>
      </c>
    </row>
    <row r="36" ht="22.5" customHeight="1">
      <c r="A36" s="6">
        <v>35.0</v>
      </c>
      <c r="B36" s="6" t="str">
        <f>'Master Schedule'!B36</f>
        <v/>
      </c>
      <c r="C36" s="7">
        <v>46269.0</v>
      </c>
      <c r="D36" s="8" t="str">
        <f t="shared" si="1"/>
        <v>Friday</v>
      </c>
      <c r="E36" s="31"/>
      <c r="F36" s="11"/>
      <c r="G36" s="11"/>
      <c r="H36" s="31"/>
      <c r="I36" s="11"/>
      <c r="J36" s="22"/>
      <c r="K36" s="35"/>
      <c r="L36" s="35"/>
      <c r="M36" s="35"/>
      <c r="N36" s="36"/>
      <c r="O36" s="62"/>
      <c r="P36" s="34" t="str">
        <f t="shared" si="2"/>
        <v/>
      </c>
    </row>
    <row r="37" ht="22.5" customHeight="1">
      <c r="A37" s="6">
        <v>36.0</v>
      </c>
      <c r="B37" s="6" t="str">
        <f>'Master Schedule'!B37</f>
        <v/>
      </c>
      <c r="C37" s="7">
        <v>46270.0</v>
      </c>
      <c r="D37" s="8" t="str">
        <f t="shared" si="1"/>
        <v>Saturday</v>
      </c>
      <c r="E37" s="31"/>
      <c r="F37" s="11"/>
      <c r="G37" s="11"/>
      <c r="H37" s="31"/>
      <c r="I37" s="11"/>
      <c r="J37" s="22"/>
      <c r="K37" s="32"/>
      <c r="L37" s="32"/>
      <c r="M37" s="32"/>
      <c r="N37" s="33"/>
      <c r="O37" s="62"/>
      <c r="P37" s="34" t="str">
        <f t="shared" si="2"/>
        <v/>
      </c>
    </row>
    <row r="38" ht="22.5" customHeight="1">
      <c r="A38" s="6">
        <v>37.0</v>
      </c>
      <c r="B38" s="6" t="str">
        <f>'Master Schedule'!B38</f>
        <v/>
      </c>
      <c r="C38" s="7">
        <v>46271.0</v>
      </c>
      <c r="D38" s="8" t="str">
        <f t="shared" si="1"/>
        <v>Sunday</v>
      </c>
      <c r="E38" s="31"/>
      <c r="F38" s="11"/>
      <c r="G38" s="11"/>
      <c r="H38" s="31"/>
      <c r="I38" s="11"/>
      <c r="J38" s="22"/>
      <c r="K38" s="35"/>
      <c r="L38" s="35"/>
      <c r="M38" s="35"/>
      <c r="N38" s="36"/>
      <c r="O38" s="62"/>
      <c r="P38" s="34" t="str">
        <f t="shared" si="2"/>
        <v/>
      </c>
    </row>
    <row r="39" ht="22.5" customHeight="1">
      <c r="A39" s="6">
        <v>38.0</v>
      </c>
      <c r="B39" s="6" t="str">
        <f>'Master Schedule'!B39</f>
        <v/>
      </c>
      <c r="C39" s="7">
        <v>46272.0</v>
      </c>
      <c r="D39" s="8" t="str">
        <f t="shared" si="1"/>
        <v>Monday</v>
      </c>
      <c r="E39" s="31"/>
      <c r="F39" s="11"/>
      <c r="G39" s="11"/>
      <c r="H39" s="31"/>
      <c r="I39" s="11"/>
      <c r="J39" s="22"/>
      <c r="K39" s="32"/>
      <c r="L39" s="32"/>
      <c r="M39" s="32"/>
      <c r="N39" s="33"/>
      <c r="O39" s="62"/>
      <c r="P39" s="34" t="str">
        <f t="shared" si="2"/>
        <v/>
      </c>
    </row>
    <row r="40" ht="22.5" customHeight="1">
      <c r="A40" s="6">
        <v>39.0</v>
      </c>
      <c r="B40" s="6" t="str">
        <f>'Master Schedule'!B40</f>
        <v/>
      </c>
      <c r="C40" s="7">
        <v>46273.0</v>
      </c>
      <c r="D40" s="8" t="str">
        <f t="shared" si="1"/>
        <v>Tuesday</v>
      </c>
      <c r="E40" s="31"/>
      <c r="F40" s="11"/>
      <c r="G40" s="11"/>
      <c r="H40" s="31"/>
      <c r="I40" s="11"/>
      <c r="J40" s="22"/>
      <c r="K40" s="35"/>
      <c r="L40" s="35"/>
      <c r="M40" s="35"/>
      <c r="N40" s="36"/>
      <c r="O40" s="62"/>
      <c r="P40" s="34" t="str">
        <f t="shared" si="2"/>
        <v/>
      </c>
    </row>
    <row r="41" ht="22.5" customHeight="1">
      <c r="A41" s="6">
        <v>40.0</v>
      </c>
      <c r="B41" s="6" t="str">
        <f>'Master Schedule'!B41</f>
        <v/>
      </c>
      <c r="C41" s="7">
        <v>46274.0</v>
      </c>
      <c r="D41" s="8" t="str">
        <f t="shared" si="1"/>
        <v>Wednesday</v>
      </c>
      <c r="E41" s="31"/>
      <c r="F41" s="11"/>
      <c r="G41" s="11"/>
      <c r="H41" s="31"/>
      <c r="I41" s="11"/>
      <c r="J41" s="22"/>
      <c r="K41" s="32"/>
      <c r="L41" s="32"/>
      <c r="M41" s="32"/>
      <c r="N41" s="33"/>
      <c r="O41" s="62"/>
      <c r="P41" s="34" t="str">
        <f t="shared" si="2"/>
        <v/>
      </c>
    </row>
    <row r="42" ht="22.5" customHeight="1">
      <c r="A42" s="6">
        <v>41.0</v>
      </c>
      <c r="B42" s="6" t="str">
        <f>'Master Schedule'!B42</f>
        <v/>
      </c>
      <c r="C42" s="7">
        <v>46275.0</v>
      </c>
      <c r="D42" s="8" t="str">
        <f t="shared" si="1"/>
        <v>Thursday</v>
      </c>
      <c r="E42" s="31"/>
      <c r="F42" s="11"/>
      <c r="G42" s="11"/>
      <c r="H42" s="31"/>
      <c r="I42" s="11"/>
      <c r="J42" s="22"/>
      <c r="K42" s="35"/>
      <c r="L42" s="35"/>
      <c r="M42" s="35"/>
      <c r="N42" s="36"/>
      <c r="O42" s="62"/>
      <c r="P42" s="34" t="str">
        <f t="shared" si="2"/>
        <v/>
      </c>
    </row>
    <row r="43" ht="22.5" customHeight="1">
      <c r="A43" s="6">
        <v>42.0</v>
      </c>
      <c r="B43" s="6" t="str">
        <f>'Master Schedule'!B43</f>
        <v/>
      </c>
      <c r="C43" s="7">
        <v>46276.0</v>
      </c>
      <c r="D43" s="8" t="str">
        <f t="shared" si="1"/>
        <v>Friday</v>
      </c>
      <c r="E43" s="31"/>
      <c r="F43" s="11"/>
      <c r="G43" s="11"/>
      <c r="H43" s="31"/>
      <c r="I43" s="11"/>
      <c r="J43" s="22"/>
      <c r="K43" s="32"/>
      <c r="L43" s="32"/>
      <c r="M43" s="32"/>
      <c r="N43" s="33"/>
      <c r="O43" s="62"/>
      <c r="P43" s="34" t="str">
        <f t="shared" si="2"/>
        <v/>
      </c>
    </row>
    <row r="44" ht="22.5" customHeight="1">
      <c r="A44" s="6">
        <v>43.0</v>
      </c>
      <c r="B44" s="6" t="str">
        <f>'Master Schedule'!B44</f>
        <v/>
      </c>
      <c r="C44" s="7">
        <v>46277.0</v>
      </c>
      <c r="D44" s="8" t="str">
        <f t="shared" si="1"/>
        <v>Saturday</v>
      </c>
      <c r="E44" s="31"/>
      <c r="F44" s="11"/>
      <c r="G44" s="11"/>
      <c r="H44" s="31"/>
      <c r="I44" s="11"/>
      <c r="J44" s="22"/>
      <c r="K44" s="35"/>
      <c r="L44" s="35"/>
      <c r="M44" s="35"/>
      <c r="N44" s="36"/>
      <c r="O44" s="62"/>
      <c r="P44" s="34" t="str">
        <f t="shared" si="2"/>
        <v/>
      </c>
    </row>
    <row r="45" ht="22.5" customHeight="1">
      <c r="A45" s="6">
        <v>44.0</v>
      </c>
      <c r="B45" s="6" t="str">
        <f>'Master Schedule'!B45</f>
        <v/>
      </c>
      <c r="C45" s="7">
        <v>46278.0</v>
      </c>
      <c r="D45" s="8" t="str">
        <f t="shared" si="1"/>
        <v>Sunday</v>
      </c>
      <c r="E45" s="31"/>
      <c r="F45" s="11"/>
      <c r="G45" s="11"/>
      <c r="H45" s="31"/>
      <c r="I45" s="11"/>
      <c r="J45" s="22"/>
      <c r="K45" s="32"/>
      <c r="L45" s="32"/>
      <c r="M45" s="32"/>
      <c r="N45" s="33"/>
      <c r="O45" s="62"/>
      <c r="P45" s="34" t="str">
        <f t="shared" si="2"/>
        <v/>
      </c>
    </row>
    <row r="46" ht="22.5" customHeight="1">
      <c r="A46" s="6">
        <v>45.0</v>
      </c>
      <c r="B46" s="6" t="str">
        <f>'Master Schedule'!B46</f>
        <v/>
      </c>
      <c r="C46" s="7">
        <v>46279.0</v>
      </c>
      <c r="D46" s="8" t="str">
        <f t="shared" si="1"/>
        <v>Monday</v>
      </c>
      <c r="E46" s="31"/>
      <c r="F46" s="11"/>
      <c r="G46" s="11"/>
      <c r="H46" s="31"/>
      <c r="I46" s="11"/>
      <c r="J46" s="22"/>
      <c r="K46" s="35"/>
      <c r="L46" s="35"/>
      <c r="M46" s="35"/>
      <c r="N46" s="36"/>
      <c r="O46" s="62"/>
      <c r="P46" s="34" t="str">
        <f t="shared" si="2"/>
        <v/>
      </c>
    </row>
    <row r="47" ht="22.5" customHeight="1">
      <c r="A47" s="6">
        <v>46.0</v>
      </c>
      <c r="B47" s="6" t="str">
        <f>'Master Schedule'!B47</f>
        <v/>
      </c>
      <c r="C47" s="7">
        <v>46280.0</v>
      </c>
      <c r="D47" s="8" t="str">
        <f t="shared" si="1"/>
        <v>Tuesday</v>
      </c>
      <c r="E47" s="31"/>
      <c r="F47" s="11"/>
      <c r="G47" s="11"/>
      <c r="H47" s="31"/>
      <c r="I47" s="11"/>
      <c r="J47" s="22"/>
      <c r="K47" s="32"/>
      <c r="L47" s="32"/>
      <c r="M47" s="32"/>
      <c r="N47" s="33"/>
      <c r="O47" s="62"/>
      <c r="P47" s="34" t="str">
        <f t="shared" si="2"/>
        <v/>
      </c>
    </row>
    <row r="48" ht="22.5" customHeight="1">
      <c r="A48" s="6">
        <v>47.0</v>
      </c>
      <c r="B48" s="6" t="str">
        <f>'Master Schedule'!B48</f>
        <v/>
      </c>
      <c r="C48" s="7">
        <v>46281.0</v>
      </c>
      <c r="D48" s="8" t="str">
        <f t="shared" si="1"/>
        <v>Wednesday</v>
      </c>
      <c r="E48" s="31"/>
      <c r="F48" s="11"/>
      <c r="G48" s="11"/>
      <c r="H48" s="31"/>
      <c r="I48" s="11"/>
      <c r="J48" s="22"/>
      <c r="K48" s="35"/>
      <c r="L48" s="35"/>
      <c r="M48" s="35"/>
      <c r="N48" s="36"/>
      <c r="O48" s="62"/>
      <c r="P48" s="34" t="str">
        <f t="shared" si="2"/>
        <v/>
      </c>
    </row>
    <row r="49" ht="22.5" customHeight="1">
      <c r="A49" s="6">
        <v>48.0</v>
      </c>
      <c r="B49" s="6" t="str">
        <f>'Master Schedule'!B49</f>
        <v/>
      </c>
      <c r="C49" s="7">
        <v>46282.0</v>
      </c>
      <c r="D49" s="8" t="str">
        <f t="shared" si="1"/>
        <v>Thursday</v>
      </c>
      <c r="E49" s="31"/>
      <c r="F49" s="11"/>
      <c r="G49" s="11"/>
      <c r="H49" s="31"/>
      <c r="I49" s="11"/>
      <c r="J49" s="22"/>
      <c r="K49" s="32"/>
      <c r="L49" s="32"/>
      <c r="M49" s="32"/>
      <c r="N49" s="33"/>
      <c r="O49" s="62"/>
      <c r="P49" s="34" t="str">
        <f t="shared" si="2"/>
        <v/>
      </c>
    </row>
    <row r="50" ht="22.5" customHeight="1">
      <c r="A50" s="6">
        <v>49.0</v>
      </c>
      <c r="B50" s="6" t="str">
        <f>'Master Schedule'!B50</f>
        <v/>
      </c>
      <c r="C50" s="7">
        <v>46283.0</v>
      </c>
      <c r="D50" s="8" t="str">
        <f t="shared" si="1"/>
        <v>Friday</v>
      </c>
      <c r="E50" s="31"/>
      <c r="F50" s="11"/>
      <c r="G50" s="11"/>
      <c r="H50" s="31"/>
      <c r="I50" s="11"/>
      <c r="J50" s="22"/>
      <c r="K50" s="35"/>
      <c r="L50" s="35"/>
      <c r="M50" s="35"/>
      <c r="N50" s="36"/>
      <c r="O50" s="62"/>
      <c r="P50" s="34" t="str">
        <f t="shared" si="2"/>
        <v/>
      </c>
    </row>
    <row r="51" ht="22.5" customHeight="1">
      <c r="A51" s="6">
        <v>50.0</v>
      </c>
      <c r="B51" s="6" t="str">
        <f>'Master Schedule'!B51</f>
        <v/>
      </c>
      <c r="C51" s="7">
        <v>46284.0</v>
      </c>
      <c r="D51" s="8" t="str">
        <f t="shared" si="1"/>
        <v>Saturday</v>
      </c>
      <c r="E51" s="31"/>
      <c r="F51" s="11"/>
      <c r="G51" s="11"/>
      <c r="H51" s="31"/>
      <c r="I51" s="11"/>
      <c r="J51" s="22"/>
      <c r="K51" s="32"/>
      <c r="L51" s="32"/>
      <c r="M51" s="32"/>
      <c r="N51" s="33"/>
      <c r="O51" s="62"/>
      <c r="P51" s="34" t="str">
        <f t="shared" si="2"/>
        <v/>
      </c>
    </row>
    <row r="52" ht="22.5" customHeight="1">
      <c r="A52" s="6">
        <v>51.0</v>
      </c>
      <c r="B52" s="6" t="str">
        <f>'Master Schedule'!B52</f>
        <v/>
      </c>
      <c r="C52" s="7">
        <v>46285.0</v>
      </c>
      <c r="D52" s="8" t="str">
        <f t="shared" si="1"/>
        <v>Sunday</v>
      </c>
      <c r="E52" s="31"/>
      <c r="F52" s="11"/>
      <c r="G52" s="11"/>
      <c r="H52" s="31"/>
      <c r="I52" s="11"/>
      <c r="J52" s="22"/>
      <c r="K52" s="35"/>
      <c r="L52" s="35"/>
      <c r="M52" s="35"/>
      <c r="N52" s="36"/>
      <c r="O52" s="62"/>
      <c r="P52" s="34" t="str">
        <f t="shared" si="2"/>
        <v/>
      </c>
    </row>
    <row r="53" ht="22.5" customHeight="1">
      <c r="A53" s="6">
        <v>52.0</v>
      </c>
      <c r="B53" s="6" t="str">
        <f>'Master Schedule'!B53</f>
        <v/>
      </c>
      <c r="C53" s="7">
        <v>46286.0</v>
      </c>
      <c r="D53" s="8" t="str">
        <f t="shared" si="1"/>
        <v>Monday</v>
      </c>
      <c r="E53" s="31"/>
      <c r="F53" s="11"/>
      <c r="G53" s="11"/>
      <c r="H53" s="31"/>
      <c r="I53" s="11"/>
      <c r="J53" s="22"/>
      <c r="K53" s="32"/>
      <c r="L53" s="32"/>
      <c r="M53" s="32"/>
      <c r="N53" s="33"/>
      <c r="O53" s="62"/>
      <c r="P53" s="34" t="str">
        <f t="shared" si="2"/>
        <v/>
      </c>
    </row>
    <row r="54" ht="22.5" customHeight="1">
      <c r="A54" s="6">
        <v>53.0</v>
      </c>
      <c r="B54" s="6" t="str">
        <f>'Master Schedule'!B54</f>
        <v/>
      </c>
      <c r="C54" s="7">
        <v>46287.0</v>
      </c>
      <c r="D54" s="8" t="str">
        <f t="shared" si="1"/>
        <v>Tuesday</v>
      </c>
      <c r="E54" s="31"/>
      <c r="F54" s="11"/>
      <c r="G54" s="11"/>
      <c r="H54" s="31"/>
      <c r="I54" s="11"/>
      <c r="J54" s="22"/>
      <c r="K54" s="35"/>
      <c r="L54" s="35"/>
      <c r="M54" s="35"/>
      <c r="N54" s="36"/>
      <c r="O54" s="62"/>
      <c r="P54" s="34" t="str">
        <f t="shared" si="2"/>
        <v/>
      </c>
    </row>
    <row r="55" ht="22.5" customHeight="1">
      <c r="A55" s="6">
        <v>54.0</v>
      </c>
      <c r="B55" s="6" t="str">
        <f>'Master Schedule'!B55</f>
        <v/>
      </c>
      <c r="C55" s="7">
        <v>46288.0</v>
      </c>
      <c r="D55" s="8" t="str">
        <f t="shared" si="1"/>
        <v>Wednesday</v>
      </c>
      <c r="E55" s="31"/>
      <c r="F55" s="11"/>
      <c r="G55" s="11"/>
      <c r="H55" s="31"/>
      <c r="I55" s="11"/>
      <c r="J55" s="22"/>
      <c r="K55" s="32"/>
      <c r="L55" s="32"/>
      <c r="M55" s="32"/>
      <c r="N55" s="33"/>
      <c r="O55" s="62"/>
      <c r="P55" s="34" t="str">
        <f t="shared" si="2"/>
        <v/>
      </c>
    </row>
    <row r="56" ht="22.5" customHeight="1">
      <c r="A56" s="6">
        <v>55.0</v>
      </c>
      <c r="B56" s="6" t="str">
        <f>'Master Schedule'!B56</f>
        <v/>
      </c>
      <c r="C56" s="7">
        <v>46289.0</v>
      </c>
      <c r="D56" s="8" t="str">
        <f t="shared" si="1"/>
        <v>Thursday</v>
      </c>
      <c r="E56" s="31"/>
      <c r="F56" s="11"/>
      <c r="G56" s="11"/>
      <c r="H56" s="31"/>
      <c r="I56" s="11"/>
      <c r="J56" s="22"/>
      <c r="K56" s="35"/>
      <c r="L56" s="35"/>
      <c r="M56" s="35"/>
      <c r="N56" s="36"/>
      <c r="O56" s="62"/>
      <c r="P56" s="34" t="str">
        <f t="shared" si="2"/>
        <v/>
      </c>
    </row>
    <row r="57" ht="22.5" customHeight="1">
      <c r="A57" s="6">
        <v>56.0</v>
      </c>
      <c r="B57" s="6" t="str">
        <f>'Master Schedule'!B57</f>
        <v/>
      </c>
      <c r="C57" s="7">
        <v>46290.0</v>
      </c>
      <c r="D57" s="8" t="str">
        <f t="shared" si="1"/>
        <v>Friday</v>
      </c>
      <c r="E57" s="31"/>
      <c r="F57" s="11"/>
      <c r="G57" s="11"/>
      <c r="H57" s="31"/>
      <c r="I57" s="11"/>
      <c r="J57" s="22"/>
      <c r="K57" s="32"/>
      <c r="L57" s="32"/>
      <c r="M57" s="32"/>
      <c r="N57" s="33"/>
      <c r="O57" s="62"/>
      <c r="P57" s="34" t="str">
        <f t="shared" si="2"/>
        <v/>
      </c>
    </row>
    <row r="58" ht="22.5" customHeight="1">
      <c r="A58" s="6">
        <v>57.0</v>
      </c>
      <c r="B58" s="6" t="str">
        <f>'Master Schedule'!B58</f>
        <v/>
      </c>
      <c r="C58" s="7">
        <v>46291.0</v>
      </c>
      <c r="D58" s="8" t="str">
        <f t="shared" si="1"/>
        <v>Saturday</v>
      </c>
      <c r="E58" s="31"/>
      <c r="F58" s="11"/>
      <c r="G58" s="11"/>
      <c r="H58" s="31"/>
      <c r="I58" s="11"/>
      <c r="J58" s="22"/>
      <c r="K58" s="35"/>
      <c r="L58" s="35"/>
      <c r="M58" s="35"/>
      <c r="N58" s="36"/>
      <c r="O58" s="62"/>
      <c r="P58" s="34" t="str">
        <f t="shared" si="2"/>
        <v/>
      </c>
    </row>
    <row r="59" ht="22.5" customHeight="1">
      <c r="A59" s="6">
        <v>58.0</v>
      </c>
      <c r="B59" s="6" t="str">
        <f>'Master Schedule'!B59</f>
        <v/>
      </c>
      <c r="C59" s="7">
        <v>46292.0</v>
      </c>
      <c r="D59" s="8" t="str">
        <f t="shared" si="1"/>
        <v>Sunday</v>
      </c>
      <c r="E59" s="31"/>
      <c r="F59" s="11"/>
      <c r="G59" s="11"/>
      <c r="H59" s="31"/>
      <c r="I59" s="11"/>
      <c r="J59" s="22"/>
      <c r="K59" s="32"/>
      <c r="L59" s="32"/>
      <c r="M59" s="32"/>
      <c r="N59" s="33"/>
      <c r="O59" s="62"/>
      <c r="P59" s="34" t="str">
        <f t="shared" si="2"/>
        <v/>
      </c>
    </row>
    <row r="60" ht="22.5" customHeight="1">
      <c r="A60" s="6">
        <v>59.0</v>
      </c>
      <c r="B60" s="6" t="str">
        <f>'Master Schedule'!B60</f>
        <v/>
      </c>
      <c r="C60" s="7">
        <v>46293.0</v>
      </c>
      <c r="D60" s="8" t="str">
        <f t="shared" si="1"/>
        <v>Monday</v>
      </c>
      <c r="E60" s="31"/>
      <c r="F60" s="11"/>
      <c r="G60" s="11"/>
      <c r="H60" s="31"/>
      <c r="I60" s="11"/>
      <c r="J60" s="22"/>
      <c r="K60" s="35"/>
      <c r="L60" s="35"/>
      <c r="M60" s="35"/>
      <c r="N60" s="36"/>
      <c r="O60" s="62"/>
      <c r="P60" s="34" t="str">
        <f t="shared" si="2"/>
        <v/>
      </c>
    </row>
    <row r="61" ht="22.5" customHeight="1">
      <c r="A61" s="6">
        <v>60.0</v>
      </c>
      <c r="B61" s="6" t="str">
        <f>'Master Schedule'!B61</f>
        <v/>
      </c>
      <c r="C61" s="7">
        <v>46294.0</v>
      </c>
      <c r="D61" s="8" t="str">
        <f t="shared" si="1"/>
        <v>Tuesday</v>
      </c>
      <c r="E61" s="31"/>
      <c r="F61" s="11"/>
      <c r="G61" s="11"/>
      <c r="H61" s="31"/>
      <c r="I61" s="11"/>
      <c r="J61" s="22"/>
      <c r="K61" s="32"/>
      <c r="L61" s="32"/>
      <c r="M61" s="32"/>
      <c r="N61" s="33"/>
      <c r="O61" s="62"/>
      <c r="P61" s="34" t="str">
        <f t="shared" si="2"/>
        <v/>
      </c>
    </row>
    <row r="62" ht="22.5" customHeight="1">
      <c r="A62" s="6">
        <v>61.0</v>
      </c>
      <c r="B62" s="6" t="str">
        <f>'Master Schedule'!B62</f>
        <v/>
      </c>
      <c r="C62" s="7">
        <v>46295.0</v>
      </c>
      <c r="D62" s="8" t="str">
        <f t="shared" si="1"/>
        <v>Wednesday</v>
      </c>
      <c r="E62" s="31"/>
      <c r="F62" s="11"/>
      <c r="G62" s="11"/>
      <c r="H62" s="31"/>
      <c r="I62" s="11"/>
      <c r="J62" s="22"/>
      <c r="K62" s="35"/>
      <c r="L62" s="35"/>
      <c r="M62" s="35"/>
      <c r="N62" s="36"/>
      <c r="O62" s="62"/>
      <c r="P62" s="34" t="str">
        <f t="shared" si="2"/>
        <v/>
      </c>
    </row>
    <row r="63" ht="22.5" customHeight="1">
      <c r="A63" s="6">
        <v>62.0</v>
      </c>
      <c r="B63" s="6" t="str">
        <f>'Master Schedule'!B63</f>
        <v/>
      </c>
      <c r="C63" s="7">
        <v>46296.0</v>
      </c>
      <c r="D63" s="8" t="str">
        <f t="shared" si="1"/>
        <v>Thursday</v>
      </c>
      <c r="E63" s="31"/>
      <c r="F63" s="11"/>
      <c r="G63" s="11"/>
      <c r="H63" s="31"/>
      <c r="I63" s="11"/>
      <c r="J63" s="22"/>
      <c r="K63" s="32"/>
      <c r="L63" s="32"/>
      <c r="M63" s="32"/>
      <c r="N63" s="33"/>
      <c r="O63" s="62"/>
      <c r="P63" s="34" t="str">
        <f t="shared" si="2"/>
        <v/>
      </c>
    </row>
    <row r="64" ht="22.5" customHeight="1">
      <c r="A64" s="6">
        <v>63.0</v>
      </c>
      <c r="B64" s="6" t="str">
        <f>'Master Schedule'!B64</f>
        <v/>
      </c>
      <c r="C64" s="7">
        <v>46297.0</v>
      </c>
      <c r="D64" s="8" t="str">
        <f t="shared" si="1"/>
        <v>Friday</v>
      </c>
      <c r="E64" s="31"/>
      <c r="F64" s="11"/>
      <c r="G64" s="11"/>
      <c r="H64" s="31"/>
      <c r="I64" s="11"/>
      <c r="J64" s="22"/>
      <c r="K64" s="35"/>
      <c r="L64" s="35"/>
      <c r="M64" s="35"/>
      <c r="N64" s="36"/>
      <c r="O64" s="62"/>
      <c r="P64" s="34" t="str">
        <f t="shared" si="2"/>
        <v/>
      </c>
    </row>
    <row r="65" ht="22.5" customHeight="1">
      <c r="A65" s="6">
        <v>64.0</v>
      </c>
      <c r="B65" s="6" t="str">
        <f>'Master Schedule'!B65</f>
        <v/>
      </c>
      <c r="C65" s="7">
        <v>46298.0</v>
      </c>
      <c r="D65" s="8" t="str">
        <f t="shared" si="1"/>
        <v>Saturday</v>
      </c>
      <c r="E65" s="31"/>
      <c r="F65" s="11"/>
      <c r="G65" s="11"/>
      <c r="H65" s="31"/>
      <c r="I65" s="11"/>
      <c r="J65" s="22"/>
      <c r="K65" s="32"/>
      <c r="L65" s="32"/>
      <c r="M65" s="32"/>
      <c r="N65" s="33"/>
      <c r="O65" s="62"/>
      <c r="P65" s="34" t="str">
        <f t="shared" si="2"/>
        <v/>
      </c>
    </row>
    <row r="66" ht="22.5" customHeight="1">
      <c r="A66" s="6">
        <v>65.0</v>
      </c>
      <c r="B66" s="6" t="str">
        <f>'Master Schedule'!B66</f>
        <v/>
      </c>
      <c r="C66" s="7">
        <v>46299.0</v>
      </c>
      <c r="D66" s="8" t="str">
        <f t="shared" si="1"/>
        <v>Sunday</v>
      </c>
      <c r="E66" s="31"/>
      <c r="F66" s="11"/>
      <c r="G66" s="11"/>
      <c r="H66" s="31"/>
      <c r="I66" s="11"/>
      <c r="J66" s="22"/>
      <c r="K66" s="35"/>
      <c r="L66" s="35"/>
      <c r="M66" s="35"/>
      <c r="N66" s="36"/>
      <c r="O66" s="62"/>
      <c r="P66" s="34" t="str">
        <f t="shared" si="2"/>
        <v/>
      </c>
    </row>
    <row r="67" ht="22.5" customHeight="1">
      <c r="A67" s="6">
        <v>66.0</v>
      </c>
      <c r="B67" s="6" t="str">
        <f>'Master Schedule'!B67</f>
        <v/>
      </c>
      <c r="C67" s="7">
        <v>46300.0</v>
      </c>
      <c r="D67" s="8" t="str">
        <f t="shared" si="1"/>
        <v>Monday</v>
      </c>
      <c r="E67" s="31"/>
      <c r="F67" s="11"/>
      <c r="G67" s="11"/>
      <c r="H67" s="31"/>
      <c r="I67" s="11"/>
      <c r="J67" s="22"/>
      <c r="K67" s="32"/>
      <c r="L67" s="32"/>
      <c r="M67" s="32"/>
      <c r="N67" s="33"/>
      <c r="O67" s="62"/>
      <c r="P67" s="34" t="str">
        <f t="shared" si="2"/>
        <v/>
      </c>
    </row>
    <row r="68" ht="22.5" customHeight="1">
      <c r="A68" s="6">
        <v>67.0</v>
      </c>
      <c r="B68" s="6" t="str">
        <f>'Master Schedule'!B68</f>
        <v/>
      </c>
      <c r="C68" s="7">
        <v>46301.0</v>
      </c>
      <c r="D68" s="8" t="str">
        <f t="shared" si="1"/>
        <v>Tuesday</v>
      </c>
      <c r="E68" s="31"/>
      <c r="F68" s="11"/>
      <c r="G68" s="11"/>
      <c r="H68" s="31"/>
      <c r="I68" s="11"/>
      <c r="J68" s="22"/>
      <c r="K68" s="35"/>
      <c r="L68" s="35"/>
      <c r="M68" s="35"/>
      <c r="N68" s="36"/>
      <c r="O68" s="62"/>
      <c r="P68" s="34" t="str">
        <f t="shared" si="2"/>
        <v/>
      </c>
    </row>
    <row r="69" ht="22.5" customHeight="1">
      <c r="A69" s="6">
        <v>68.0</v>
      </c>
      <c r="B69" s="6" t="str">
        <f>'Master Schedule'!B69</f>
        <v/>
      </c>
      <c r="C69" s="7">
        <v>46302.0</v>
      </c>
      <c r="D69" s="8" t="str">
        <f t="shared" si="1"/>
        <v>Wednesday</v>
      </c>
      <c r="E69" s="31"/>
      <c r="F69" s="11"/>
      <c r="G69" s="11"/>
      <c r="H69" s="31"/>
      <c r="I69" s="11"/>
      <c r="J69" s="22"/>
      <c r="K69" s="32"/>
      <c r="L69" s="32"/>
      <c r="M69" s="32"/>
      <c r="N69" s="33"/>
      <c r="O69" s="62"/>
      <c r="P69" s="34" t="str">
        <f t="shared" si="2"/>
        <v/>
      </c>
    </row>
    <row r="70" ht="22.5" customHeight="1">
      <c r="A70" s="6">
        <v>69.0</v>
      </c>
      <c r="B70" s="6" t="str">
        <f>'Master Schedule'!B70</f>
        <v/>
      </c>
      <c r="C70" s="7">
        <v>46303.0</v>
      </c>
      <c r="D70" s="8" t="str">
        <f t="shared" si="1"/>
        <v>Thursday</v>
      </c>
      <c r="E70" s="31"/>
      <c r="F70" s="11"/>
      <c r="G70" s="11"/>
      <c r="H70" s="31"/>
      <c r="I70" s="11"/>
      <c r="J70" s="22"/>
      <c r="K70" s="35"/>
      <c r="L70" s="35"/>
      <c r="M70" s="35"/>
      <c r="N70" s="36"/>
      <c r="O70" s="62"/>
      <c r="P70" s="34" t="str">
        <f t="shared" si="2"/>
        <v/>
      </c>
    </row>
    <row r="71" ht="22.5" customHeight="1">
      <c r="A71" s="6">
        <v>70.0</v>
      </c>
      <c r="B71" s="6" t="str">
        <f>'Master Schedule'!B71</f>
        <v/>
      </c>
      <c r="C71" s="7">
        <v>46304.0</v>
      </c>
      <c r="D71" s="8" t="str">
        <f t="shared" si="1"/>
        <v>Friday</v>
      </c>
      <c r="E71" s="31"/>
      <c r="F71" s="11"/>
      <c r="G71" s="11"/>
      <c r="H71" s="31"/>
      <c r="I71" s="11"/>
      <c r="J71" s="22"/>
      <c r="K71" s="32"/>
      <c r="L71" s="32"/>
      <c r="M71" s="32"/>
      <c r="N71" s="33"/>
      <c r="O71" s="62"/>
      <c r="P71" s="34" t="str">
        <f t="shared" si="2"/>
        <v/>
      </c>
    </row>
    <row r="72" ht="22.5" customHeight="1">
      <c r="A72" s="6">
        <v>71.0</v>
      </c>
      <c r="B72" s="6" t="str">
        <f>'Master Schedule'!B72</f>
        <v/>
      </c>
      <c r="C72" s="7">
        <v>46305.0</v>
      </c>
      <c r="D72" s="8" t="str">
        <f t="shared" si="1"/>
        <v>Saturday</v>
      </c>
      <c r="E72" s="31"/>
      <c r="F72" s="11"/>
      <c r="G72" s="11"/>
      <c r="H72" s="31"/>
      <c r="I72" s="11"/>
      <c r="J72" s="22"/>
      <c r="K72" s="35"/>
      <c r="L72" s="35"/>
      <c r="M72" s="35"/>
      <c r="N72" s="36"/>
      <c r="O72" s="62"/>
      <c r="P72" s="34" t="str">
        <f t="shared" si="2"/>
        <v/>
      </c>
    </row>
    <row r="73" ht="22.5" customHeight="1">
      <c r="A73" s="6">
        <v>72.0</v>
      </c>
      <c r="B73" s="6" t="str">
        <f>'Master Schedule'!B73</f>
        <v/>
      </c>
      <c r="C73" s="7">
        <v>46306.0</v>
      </c>
      <c r="D73" s="8" t="str">
        <f t="shared" si="1"/>
        <v>Sunday</v>
      </c>
      <c r="E73" s="31"/>
      <c r="F73" s="11"/>
      <c r="G73" s="11"/>
      <c r="H73" s="31"/>
      <c r="I73" s="11"/>
      <c r="J73" s="22"/>
      <c r="K73" s="32"/>
      <c r="L73" s="32"/>
      <c r="M73" s="32"/>
      <c r="N73" s="33"/>
      <c r="O73" s="62"/>
      <c r="P73" s="34" t="str">
        <f t="shared" si="2"/>
        <v/>
      </c>
    </row>
    <row r="74" ht="22.5" customHeight="1">
      <c r="A74" s="6">
        <v>73.0</v>
      </c>
      <c r="B74" s="6" t="str">
        <f>'Master Schedule'!B74</f>
        <v/>
      </c>
      <c r="C74" s="7">
        <v>46307.0</v>
      </c>
      <c r="D74" s="8" t="str">
        <f t="shared" si="1"/>
        <v>Monday</v>
      </c>
      <c r="E74" s="31"/>
      <c r="F74" s="11"/>
      <c r="G74" s="11"/>
      <c r="H74" s="31"/>
      <c r="I74" s="11"/>
      <c r="J74" s="22"/>
      <c r="K74" s="35"/>
      <c r="L74" s="35"/>
      <c r="M74" s="35"/>
      <c r="N74" s="36"/>
      <c r="O74" s="62"/>
      <c r="P74" s="34" t="str">
        <f t="shared" si="2"/>
        <v/>
      </c>
    </row>
    <row r="75" ht="22.5" customHeight="1">
      <c r="A75" s="6">
        <v>74.0</v>
      </c>
      <c r="B75" s="6" t="str">
        <f>'Master Schedule'!B75</f>
        <v/>
      </c>
      <c r="C75" s="7">
        <v>46308.0</v>
      </c>
      <c r="D75" s="8" t="str">
        <f t="shared" si="1"/>
        <v>Tuesday</v>
      </c>
      <c r="E75" s="31"/>
      <c r="F75" s="11"/>
      <c r="G75" s="11"/>
      <c r="H75" s="31"/>
      <c r="I75" s="11"/>
      <c r="J75" s="22"/>
      <c r="K75" s="32"/>
      <c r="L75" s="32"/>
      <c r="M75" s="32"/>
      <c r="N75" s="33"/>
      <c r="O75" s="62"/>
      <c r="P75" s="34" t="str">
        <f t="shared" si="2"/>
        <v/>
      </c>
    </row>
    <row r="76" ht="22.5" customHeight="1">
      <c r="A76" s="6">
        <v>75.0</v>
      </c>
      <c r="B76" s="6" t="str">
        <f>'Master Schedule'!B76</f>
        <v/>
      </c>
      <c r="C76" s="7">
        <v>46309.0</v>
      </c>
      <c r="D76" s="8" t="str">
        <f t="shared" si="1"/>
        <v>Wednesday</v>
      </c>
      <c r="E76" s="31"/>
      <c r="F76" s="11"/>
      <c r="G76" s="11"/>
      <c r="H76" s="31"/>
      <c r="I76" s="11"/>
      <c r="J76" s="22"/>
      <c r="K76" s="35"/>
      <c r="L76" s="35"/>
      <c r="M76" s="35"/>
      <c r="N76" s="36"/>
      <c r="O76" s="62"/>
      <c r="P76" s="34" t="str">
        <f t="shared" si="2"/>
        <v/>
      </c>
    </row>
    <row r="77" ht="22.5" customHeight="1">
      <c r="A77" s="6">
        <v>76.0</v>
      </c>
      <c r="B77" s="6" t="str">
        <f>'Master Schedule'!B77</f>
        <v/>
      </c>
      <c r="C77" s="7">
        <v>46310.0</v>
      </c>
      <c r="D77" s="8" t="str">
        <f t="shared" si="1"/>
        <v>Thursday</v>
      </c>
      <c r="E77" s="31"/>
      <c r="F77" s="11"/>
      <c r="G77" s="11"/>
      <c r="H77" s="31"/>
      <c r="I77" s="11"/>
      <c r="J77" s="22"/>
      <c r="K77" s="32"/>
      <c r="L77" s="32"/>
      <c r="M77" s="32"/>
      <c r="N77" s="33"/>
      <c r="O77" s="62"/>
      <c r="P77" s="34" t="str">
        <f t="shared" si="2"/>
        <v/>
      </c>
    </row>
    <row r="78" ht="22.5" customHeight="1">
      <c r="A78" s="6">
        <v>77.0</v>
      </c>
      <c r="B78" s="6" t="str">
        <f>'Master Schedule'!B78</f>
        <v/>
      </c>
      <c r="C78" s="7">
        <v>46311.0</v>
      </c>
      <c r="D78" s="8" t="str">
        <f t="shared" si="1"/>
        <v>Friday</v>
      </c>
      <c r="E78" s="31"/>
      <c r="F78" s="11"/>
      <c r="G78" s="11"/>
      <c r="H78" s="31"/>
      <c r="I78" s="11"/>
      <c r="J78" s="22"/>
      <c r="K78" s="35"/>
      <c r="L78" s="35"/>
      <c r="M78" s="35"/>
      <c r="N78" s="36"/>
      <c r="O78" s="62"/>
      <c r="P78" s="34" t="str">
        <f t="shared" si="2"/>
        <v/>
      </c>
    </row>
    <row r="79" ht="22.5" customHeight="1">
      <c r="A79" s="6">
        <v>78.0</v>
      </c>
      <c r="B79" s="6" t="str">
        <f>'Master Schedule'!B79</f>
        <v/>
      </c>
      <c r="C79" s="7">
        <v>46312.0</v>
      </c>
      <c r="D79" s="8" t="str">
        <f t="shared" si="1"/>
        <v>Saturday</v>
      </c>
      <c r="E79" s="31"/>
      <c r="F79" s="11"/>
      <c r="G79" s="11"/>
      <c r="H79" s="31"/>
      <c r="I79" s="11"/>
      <c r="J79" s="22"/>
      <c r="K79" s="32"/>
      <c r="L79" s="32"/>
      <c r="M79" s="32"/>
      <c r="N79" s="33"/>
      <c r="O79" s="62"/>
      <c r="P79" s="34" t="str">
        <f t="shared" si="2"/>
        <v/>
      </c>
    </row>
    <row r="80" ht="22.5" customHeight="1">
      <c r="A80" s="6">
        <v>79.0</v>
      </c>
      <c r="B80" s="6" t="str">
        <f>'Master Schedule'!B80</f>
        <v/>
      </c>
      <c r="C80" s="7">
        <v>46313.0</v>
      </c>
      <c r="D80" s="8" t="str">
        <f t="shared" si="1"/>
        <v>Sunday</v>
      </c>
      <c r="E80" s="31"/>
      <c r="F80" s="11"/>
      <c r="G80" s="11"/>
      <c r="H80" s="31"/>
      <c r="I80" s="11"/>
      <c r="J80" s="22"/>
      <c r="K80" s="35"/>
      <c r="L80" s="35"/>
      <c r="M80" s="35"/>
      <c r="N80" s="36"/>
      <c r="O80" s="62"/>
      <c r="P80" s="34" t="str">
        <f t="shared" si="2"/>
        <v/>
      </c>
    </row>
    <row r="81" ht="22.5" customHeight="1">
      <c r="A81" s="6">
        <v>80.0</v>
      </c>
      <c r="B81" s="6" t="str">
        <f>'Master Schedule'!B81</f>
        <v/>
      </c>
      <c r="C81" s="7">
        <v>46314.0</v>
      </c>
      <c r="D81" s="8" t="str">
        <f t="shared" si="1"/>
        <v>Monday</v>
      </c>
      <c r="E81" s="31"/>
      <c r="F81" s="11"/>
      <c r="G81" s="11"/>
      <c r="H81" s="31"/>
      <c r="I81" s="11"/>
      <c r="J81" s="22"/>
      <c r="K81" s="32"/>
      <c r="L81" s="32"/>
      <c r="M81" s="32"/>
      <c r="N81" s="33"/>
      <c r="O81" s="62"/>
      <c r="P81" s="34" t="str">
        <f t="shared" si="2"/>
        <v/>
      </c>
    </row>
    <row r="82" ht="22.5" customHeight="1">
      <c r="A82" s="6">
        <v>81.0</v>
      </c>
      <c r="B82" s="6" t="str">
        <f>'Master Schedule'!B82</f>
        <v/>
      </c>
      <c r="C82" s="7">
        <v>46315.0</v>
      </c>
      <c r="D82" s="8" t="str">
        <f t="shared" si="1"/>
        <v>Tuesday</v>
      </c>
      <c r="E82" s="31"/>
      <c r="F82" s="11"/>
      <c r="G82" s="11"/>
      <c r="H82" s="31"/>
      <c r="I82" s="11"/>
      <c r="J82" s="22"/>
      <c r="K82" s="35"/>
      <c r="L82" s="35"/>
      <c r="M82" s="35"/>
      <c r="N82" s="36"/>
      <c r="O82" s="62"/>
      <c r="P82" s="34" t="str">
        <f t="shared" si="2"/>
        <v/>
      </c>
    </row>
    <row r="83" ht="22.5" customHeight="1">
      <c r="A83" s="6">
        <v>82.0</v>
      </c>
      <c r="B83" s="6" t="str">
        <f>'Master Schedule'!B83</f>
        <v/>
      </c>
      <c r="C83" s="7">
        <v>46316.0</v>
      </c>
      <c r="D83" s="8" t="str">
        <f t="shared" si="1"/>
        <v>Wednesday</v>
      </c>
      <c r="E83" s="31"/>
      <c r="F83" s="11"/>
      <c r="G83" s="11"/>
      <c r="H83" s="31"/>
      <c r="I83" s="11"/>
      <c r="J83" s="22"/>
      <c r="K83" s="32"/>
      <c r="L83" s="32"/>
      <c r="M83" s="32"/>
      <c r="N83" s="33"/>
      <c r="O83" s="62"/>
      <c r="P83" s="34" t="str">
        <f t="shared" si="2"/>
        <v/>
      </c>
    </row>
    <row r="84" ht="22.5" customHeight="1">
      <c r="A84" s="6">
        <v>83.0</v>
      </c>
      <c r="B84" s="6" t="str">
        <f>'Master Schedule'!B84</f>
        <v/>
      </c>
      <c r="C84" s="7">
        <v>46317.0</v>
      </c>
      <c r="D84" s="8" t="str">
        <f t="shared" si="1"/>
        <v>Thursday</v>
      </c>
      <c r="E84" s="31"/>
      <c r="F84" s="11"/>
      <c r="G84" s="11"/>
      <c r="H84" s="31"/>
      <c r="I84" s="11"/>
      <c r="J84" s="22"/>
      <c r="K84" s="35"/>
      <c r="L84" s="35"/>
      <c r="M84" s="35"/>
      <c r="N84" s="36"/>
      <c r="O84" s="62"/>
      <c r="P84" s="34" t="str">
        <f t="shared" si="2"/>
        <v/>
      </c>
    </row>
    <row r="85" ht="22.5" customHeight="1">
      <c r="A85" s="6">
        <v>84.0</v>
      </c>
      <c r="B85" s="6" t="str">
        <f>'Master Schedule'!B85</f>
        <v/>
      </c>
      <c r="C85" s="7">
        <v>46318.0</v>
      </c>
      <c r="D85" s="8" t="str">
        <f t="shared" si="1"/>
        <v>Friday</v>
      </c>
      <c r="E85" s="31"/>
      <c r="F85" s="11"/>
      <c r="G85" s="11"/>
      <c r="H85" s="31"/>
      <c r="I85" s="11"/>
      <c r="J85" s="22"/>
      <c r="K85" s="32"/>
      <c r="L85" s="32"/>
      <c r="M85" s="32"/>
      <c r="N85" s="33"/>
      <c r="O85" s="62"/>
      <c r="P85" s="34" t="str">
        <f t="shared" si="2"/>
        <v/>
      </c>
    </row>
    <row r="86" ht="22.5" customHeight="1">
      <c r="A86" s="6">
        <v>85.0</v>
      </c>
      <c r="B86" s="6" t="str">
        <f>'Master Schedule'!B86</f>
        <v/>
      </c>
      <c r="C86" s="7">
        <v>46319.0</v>
      </c>
      <c r="D86" s="8" t="str">
        <f t="shared" si="1"/>
        <v>Saturday</v>
      </c>
      <c r="E86" s="31"/>
      <c r="F86" s="11"/>
      <c r="G86" s="11"/>
      <c r="H86" s="31"/>
      <c r="I86" s="11"/>
      <c r="J86" s="22"/>
      <c r="K86" s="35"/>
      <c r="L86" s="35"/>
      <c r="M86" s="35"/>
      <c r="N86" s="36"/>
      <c r="O86" s="62"/>
      <c r="P86" s="34" t="str">
        <f t="shared" si="2"/>
        <v/>
      </c>
    </row>
    <row r="87" ht="22.5" customHeight="1">
      <c r="A87" s="6">
        <v>86.0</v>
      </c>
      <c r="B87" s="6" t="str">
        <f>'Master Schedule'!B87</f>
        <v/>
      </c>
      <c r="C87" s="7">
        <v>46320.0</v>
      </c>
      <c r="D87" s="8" t="str">
        <f t="shared" si="1"/>
        <v>Sunday</v>
      </c>
      <c r="E87" s="31"/>
      <c r="F87" s="11"/>
      <c r="G87" s="11"/>
      <c r="H87" s="31"/>
      <c r="I87" s="11"/>
      <c r="J87" s="22"/>
      <c r="K87" s="32"/>
      <c r="L87" s="32"/>
      <c r="M87" s="32"/>
      <c r="N87" s="33"/>
      <c r="O87" s="62"/>
      <c r="P87" s="34" t="str">
        <f t="shared" si="2"/>
        <v/>
      </c>
    </row>
    <row r="88" ht="22.5" customHeight="1">
      <c r="A88" s="6">
        <v>87.0</v>
      </c>
      <c r="B88" s="6" t="str">
        <f>'Master Schedule'!B88</f>
        <v/>
      </c>
      <c r="C88" s="7">
        <v>46321.0</v>
      </c>
      <c r="D88" s="8" t="str">
        <f t="shared" si="1"/>
        <v>Monday</v>
      </c>
      <c r="E88" s="31"/>
      <c r="F88" s="11"/>
      <c r="G88" s="11"/>
      <c r="H88" s="31"/>
      <c r="I88" s="11"/>
      <c r="J88" s="22"/>
      <c r="K88" s="35"/>
      <c r="L88" s="35"/>
      <c r="M88" s="35"/>
      <c r="N88" s="36"/>
      <c r="O88" s="62"/>
      <c r="P88" s="34" t="str">
        <f t="shared" si="2"/>
        <v/>
      </c>
    </row>
    <row r="89" ht="22.5" customHeight="1">
      <c r="A89" s="6">
        <v>88.0</v>
      </c>
      <c r="B89" s="6" t="str">
        <f>'Master Schedule'!B89</f>
        <v/>
      </c>
      <c r="C89" s="7">
        <v>46322.0</v>
      </c>
      <c r="D89" s="8" t="str">
        <f t="shared" si="1"/>
        <v>Tuesday</v>
      </c>
      <c r="E89" s="31"/>
      <c r="F89" s="11"/>
      <c r="G89" s="11"/>
      <c r="H89" s="31"/>
      <c r="I89" s="11"/>
      <c r="J89" s="22"/>
      <c r="K89" s="32"/>
      <c r="L89" s="32"/>
      <c r="M89" s="32"/>
      <c r="N89" s="33"/>
      <c r="O89" s="62"/>
      <c r="P89" s="34" t="str">
        <f t="shared" si="2"/>
        <v/>
      </c>
    </row>
    <row r="90" ht="22.5" customHeight="1">
      <c r="A90" s="6">
        <v>89.0</v>
      </c>
      <c r="B90" s="6" t="str">
        <f>'Master Schedule'!B90</f>
        <v/>
      </c>
      <c r="C90" s="7">
        <v>46323.0</v>
      </c>
      <c r="D90" s="8" t="str">
        <f t="shared" si="1"/>
        <v>Wednesday</v>
      </c>
      <c r="E90" s="31"/>
      <c r="F90" s="11"/>
      <c r="G90" s="11"/>
      <c r="H90" s="31"/>
      <c r="I90" s="11"/>
      <c r="J90" s="22"/>
      <c r="K90" s="35"/>
      <c r="L90" s="35"/>
      <c r="M90" s="35"/>
      <c r="N90" s="36"/>
      <c r="O90" s="62"/>
      <c r="P90" s="34" t="str">
        <f t="shared" si="2"/>
        <v/>
      </c>
    </row>
    <row r="91" ht="22.5" customHeight="1">
      <c r="A91" s="6">
        <v>90.0</v>
      </c>
      <c r="B91" s="6" t="str">
        <f>'Master Schedule'!B91</f>
        <v/>
      </c>
      <c r="C91" s="7">
        <v>46324.0</v>
      </c>
      <c r="D91" s="8" t="str">
        <f t="shared" si="1"/>
        <v>Thursday</v>
      </c>
      <c r="E91" s="31"/>
      <c r="F91" s="11"/>
      <c r="G91" s="11"/>
      <c r="H91" s="31"/>
      <c r="I91" s="11"/>
      <c r="J91" s="22"/>
      <c r="K91" s="32"/>
      <c r="L91" s="32"/>
      <c r="M91" s="32"/>
      <c r="N91" s="33"/>
      <c r="O91" s="62"/>
      <c r="P91" s="34" t="str">
        <f t="shared" si="2"/>
        <v/>
      </c>
    </row>
    <row r="92" ht="22.5" customHeight="1">
      <c r="A92" s="6">
        <v>91.0</v>
      </c>
      <c r="B92" s="6" t="str">
        <f>'Master Schedule'!B92</f>
        <v/>
      </c>
      <c r="C92" s="7">
        <v>46325.0</v>
      </c>
      <c r="D92" s="8" t="str">
        <f t="shared" si="1"/>
        <v>Friday</v>
      </c>
      <c r="E92" s="31"/>
      <c r="F92" s="11"/>
      <c r="G92" s="11"/>
      <c r="H92" s="31"/>
      <c r="I92" s="11"/>
      <c r="J92" s="22"/>
      <c r="K92" s="35"/>
      <c r="L92" s="35"/>
      <c r="M92" s="35"/>
      <c r="N92" s="36"/>
      <c r="O92" s="62"/>
      <c r="P92" s="34" t="str">
        <f t="shared" si="2"/>
        <v/>
      </c>
    </row>
    <row r="93" ht="22.5" customHeight="1">
      <c r="A93" s="6">
        <v>92.0</v>
      </c>
      <c r="B93" s="6" t="str">
        <f>'Master Schedule'!B93</f>
        <v/>
      </c>
      <c r="C93" s="7">
        <v>46326.0</v>
      </c>
      <c r="D93" s="8" t="str">
        <f t="shared" si="1"/>
        <v>Saturday</v>
      </c>
      <c r="E93" s="31"/>
      <c r="F93" s="11"/>
      <c r="G93" s="11"/>
      <c r="H93" s="31"/>
      <c r="I93" s="11"/>
      <c r="J93" s="22"/>
      <c r="K93" s="32"/>
      <c r="L93" s="32"/>
      <c r="M93" s="32"/>
      <c r="N93" s="33"/>
      <c r="O93" s="62"/>
      <c r="P93" s="34" t="str">
        <f t="shared" si="2"/>
        <v/>
      </c>
    </row>
    <row r="94" ht="22.5" customHeight="1">
      <c r="A94" s="6">
        <v>93.0</v>
      </c>
      <c r="B94" s="6" t="str">
        <f>'Master Schedule'!B94</f>
        <v/>
      </c>
      <c r="C94" s="7">
        <v>46327.0</v>
      </c>
      <c r="D94" s="8" t="str">
        <f t="shared" si="1"/>
        <v>Sunday</v>
      </c>
      <c r="E94" s="31"/>
      <c r="F94" s="11"/>
      <c r="G94" s="11"/>
      <c r="H94" s="31"/>
      <c r="I94" s="11"/>
      <c r="J94" s="22"/>
      <c r="K94" s="35"/>
      <c r="L94" s="35"/>
      <c r="M94" s="35"/>
      <c r="N94" s="36"/>
      <c r="O94" s="62"/>
      <c r="P94" s="34" t="str">
        <f t="shared" si="2"/>
        <v/>
      </c>
    </row>
    <row r="95" ht="22.5" customHeight="1">
      <c r="A95" s="6">
        <v>94.0</v>
      </c>
      <c r="B95" s="6" t="str">
        <f>'Master Schedule'!B95</f>
        <v/>
      </c>
      <c r="C95" s="7">
        <v>46328.0</v>
      </c>
      <c r="D95" s="8" t="str">
        <f t="shared" si="1"/>
        <v>Monday</v>
      </c>
      <c r="E95" s="31"/>
      <c r="F95" s="11"/>
      <c r="G95" s="11"/>
      <c r="H95" s="31"/>
      <c r="I95" s="11"/>
      <c r="J95" s="22"/>
      <c r="K95" s="32"/>
      <c r="L95" s="32"/>
      <c r="M95" s="32"/>
      <c r="N95" s="33"/>
      <c r="O95" s="62"/>
      <c r="P95" s="34" t="str">
        <f t="shared" si="2"/>
        <v/>
      </c>
    </row>
    <row r="96" ht="22.5" customHeight="1">
      <c r="A96" s="6">
        <v>95.0</v>
      </c>
      <c r="B96" s="6" t="str">
        <f>'Master Schedule'!B96</f>
        <v/>
      </c>
      <c r="C96" s="7">
        <v>46329.0</v>
      </c>
      <c r="D96" s="8" t="str">
        <f t="shared" si="1"/>
        <v>Tuesday</v>
      </c>
      <c r="E96" s="31"/>
      <c r="F96" s="11"/>
      <c r="G96" s="11"/>
      <c r="H96" s="31"/>
      <c r="I96" s="11"/>
      <c r="J96" s="22"/>
      <c r="K96" s="35"/>
      <c r="L96" s="35"/>
      <c r="M96" s="35"/>
      <c r="N96" s="36"/>
      <c r="O96" s="62"/>
      <c r="P96" s="34" t="str">
        <f t="shared" si="2"/>
        <v/>
      </c>
    </row>
    <row r="97" ht="22.5" customHeight="1">
      <c r="A97" s="6">
        <v>96.0</v>
      </c>
      <c r="B97" s="6" t="str">
        <f>'Master Schedule'!B97</f>
        <v/>
      </c>
      <c r="C97" s="7">
        <v>46330.0</v>
      </c>
      <c r="D97" s="8" t="str">
        <f t="shared" si="1"/>
        <v>Wednesday</v>
      </c>
      <c r="E97" s="31"/>
      <c r="F97" s="11"/>
      <c r="G97" s="11"/>
      <c r="H97" s="31"/>
      <c r="I97" s="11"/>
      <c r="J97" s="22"/>
      <c r="K97" s="32"/>
      <c r="L97" s="32"/>
      <c r="M97" s="32"/>
      <c r="N97" s="33"/>
      <c r="O97" s="62"/>
      <c r="P97" s="34" t="str">
        <f t="shared" si="2"/>
        <v/>
      </c>
    </row>
    <row r="98" ht="22.5" customHeight="1">
      <c r="A98" s="6">
        <v>97.0</v>
      </c>
      <c r="B98" s="6" t="str">
        <f>'Master Schedule'!B98</f>
        <v/>
      </c>
      <c r="C98" s="7">
        <v>46331.0</v>
      </c>
      <c r="D98" s="8" t="str">
        <f t="shared" si="1"/>
        <v>Thursday</v>
      </c>
      <c r="E98" s="31"/>
      <c r="F98" s="11"/>
      <c r="G98" s="11"/>
      <c r="H98" s="31"/>
      <c r="I98" s="11"/>
      <c r="J98" s="22"/>
      <c r="K98" s="35"/>
      <c r="L98" s="35"/>
      <c r="M98" s="35"/>
      <c r="N98" s="36"/>
      <c r="O98" s="62"/>
      <c r="P98" s="34" t="str">
        <f t="shared" si="2"/>
        <v/>
      </c>
    </row>
    <row r="99" ht="22.5" customHeight="1">
      <c r="A99" s="6">
        <v>98.0</v>
      </c>
      <c r="B99" s="6" t="str">
        <f>'Master Schedule'!B99</f>
        <v/>
      </c>
      <c r="C99" s="7">
        <v>46332.0</v>
      </c>
      <c r="D99" s="8" t="str">
        <f t="shared" si="1"/>
        <v>Friday</v>
      </c>
      <c r="E99" s="31"/>
      <c r="F99" s="11"/>
      <c r="G99" s="11"/>
      <c r="H99" s="31"/>
      <c r="I99" s="11"/>
      <c r="J99" s="22"/>
      <c r="K99" s="32"/>
      <c r="L99" s="32"/>
      <c r="M99" s="32"/>
      <c r="N99" s="33"/>
      <c r="O99" s="62"/>
      <c r="P99" s="34" t="str">
        <f t="shared" si="2"/>
        <v/>
      </c>
    </row>
    <row r="100" ht="22.5" customHeight="1">
      <c r="A100" s="6">
        <v>99.0</v>
      </c>
      <c r="B100" s="6" t="str">
        <f>'Master Schedule'!B100</f>
        <v/>
      </c>
      <c r="C100" s="7">
        <v>46333.0</v>
      </c>
      <c r="D100" s="8" t="str">
        <f t="shared" si="1"/>
        <v>Saturday</v>
      </c>
      <c r="E100" s="31"/>
      <c r="F100" s="11"/>
      <c r="G100" s="11"/>
      <c r="H100" s="31"/>
      <c r="I100" s="11"/>
      <c r="J100" s="22"/>
      <c r="K100" s="35"/>
      <c r="L100" s="35"/>
      <c r="M100" s="35"/>
      <c r="N100" s="36"/>
      <c r="O100" s="62"/>
      <c r="P100" s="34" t="str">
        <f t="shared" si="2"/>
        <v/>
      </c>
    </row>
    <row r="101" ht="22.5" customHeight="1">
      <c r="A101" s="6">
        <v>100.0</v>
      </c>
      <c r="B101" s="6" t="str">
        <f>'Master Schedule'!B101</f>
        <v/>
      </c>
      <c r="C101" s="7">
        <v>46334.0</v>
      </c>
      <c r="D101" s="8" t="str">
        <f t="shared" si="1"/>
        <v>Sunday</v>
      </c>
      <c r="E101" s="31"/>
      <c r="F101" s="11"/>
      <c r="G101" s="11"/>
      <c r="H101" s="31"/>
      <c r="I101" s="11"/>
      <c r="J101" s="22"/>
      <c r="K101" s="32"/>
      <c r="L101" s="32"/>
      <c r="M101" s="32"/>
      <c r="N101" s="33"/>
      <c r="O101" s="62"/>
      <c r="P101" s="34" t="str">
        <f t="shared" si="2"/>
        <v/>
      </c>
    </row>
    <row r="102" ht="22.5" customHeight="1">
      <c r="A102" s="6">
        <v>101.0</v>
      </c>
      <c r="B102" s="6" t="str">
        <f>'Master Schedule'!B102</f>
        <v/>
      </c>
      <c r="C102" s="7">
        <v>46335.0</v>
      </c>
      <c r="D102" s="8" t="str">
        <f t="shared" si="1"/>
        <v>Monday</v>
      </c>
      <c r="E102" s="31"/>
      <c r="F102" s="11"/>
      <c r="G102" s="11"/>
      <c r="H102" s="31"/>
      <c r="I102" s="11"/>
      <c r="J102" s="22"/>
      <c r="K102" s="35"/>
      <c r="L102" s="35"/>
      <c r="M102" s="35"/>
      <c r="N102" s="36"/>
      <c r="O102" s="62"/>
      <c r="P102" s="34" t="str">
        <f t="shared" si="2"/>
        <v/>
      </c>
    </row>
    <row r="103" ht="22.5" customHeight="1">
      <c r="A103" s="6">
        <v>102.0</v>
      </c>
      <c r="B103" s="6" t="str">
        <f>'Master Schedule'!B103</f>
        <v/>
      </c>
      <c r="C103" s="7">
        <v>46336.0</v>
      </c>
      <c r="D103" s="8" t="str">
        <f t="shared" si="1"/>
        <v>Tuesday</v>
      </c>
      <c r="E103" s="31"/>
      <c r="F103" s="11"/>
      <c r="G103" s="11"/>
      <c r="H103" s="31"/>
      <c r="I103" s="11"/>
      <c r="J103" s="22"/>
      <c r="K103" s="32"/>
      <c r="L103" s="32"/>
      <c r="M103" s="32"/>
      <c r="N103" s="33"/>
      <c r="O103" s="62"/>
      <c r="P103" s="34" t="str">
        <f t="shared" si="2"/>
        <v/>
      </c>
    </row>
    <row r="104" ht="22.5" customHeight="1">
      <c r="A104" s="6">
        <v>103.0</v>
      </c>
      <c r="B104" s="6" t="str">
        <f>'Master Schedule'!B104</f>
        <v/>
      </c>
      <c r="C104" s="7">
        <v>46337.0</v>
      </c>
      <c r="D104" s="8" t="str">
        <f t="shared" si="1"/>
        <v>Wednesday</v>
      </c>
      <c r="E104" s="31"/>
      <c r="F104" s="11"/>
      <c r="G104" s="11"/>
      <c r="H104" s="31"/>
      <c r="I104" s="11"/>
      <c r="J104" s="22"/>
      <c r="K104" s="35"/>
      <c r="L104" s="35"/>
      <c r="M104" s="35"/>
      <c r="N104" s="36"/>
      <c r="O104" s="62"/>
      <c r="P104" s="34" t="str">
        <f t="shared" si="2"/>
        <v/>
      </c>
    </row>
    <row r="105" ht="22.5" customHeight="1">
      <c r="A105" s="6">
        <v>104.0</v>
      </c>
      <c r="B105" s="6" t="str">
        <f>'Master Schedule'!B105</f>
        <v/>
      </c>
      <c r="C105" s="7">
        <v>46338.0</v>
      </c>
      <c r="D105" s="8" t="str">
        <f t="shared" si="1"/>
        <v>Thursday</v>
      </c>
      <c r="E105" s="31"/>
      <c r="F105" s="11"/>
      <c r="G105" s="11"/>
      <c r="H105" s="31"/>
      <c r="I105" s="11"/>
      <c r="J105" s="22"/>
      <c r="K105" s="32"/>
      <c r="L105" s="32"/>
      <c r="M105" s="32"/>
      <c r="N105" s="33"/>
      <c r="O105" s="62"/>
      <c r="P105" s="34" t="str">
        <f t="shared" si="2"/>
        <v/>
      </c>
    </row>
    <row r="106" ht="22.5" customHeight="1">
      <c r="A106" s="6">
        <v>105.0</v>
      </c>
      <c r="B106" s="6" t="str">
        <f>'Master Schedule'!B106</f>
        <v/>
      </c>
      <c r="C106" s="7">
        <v>46339.0</v>
      </c>
      <c r="D106" s="8" t="str">
        <f t="shared" si="1"/>
        <v>Friday</v>
      </c>
      <c r="E106" s="31"/>
      <c r="F106" s="11"/>
      <c r="G106" s="11"/>
      <c r="H106" s="31"/>
      <c r="I106" s="11"/>
      <c r="J106" s="22"/>
      <c r="K106" s="35"/>
      <c r="L106" s="35"/>
      <c r="M106" s="35"/>
      <c r="N106" s="36"/>
      <c r="O106" s="62"/>
      <c r="P106" s="34" t="str">
        <f t="shared" si="2"/>
        <v/>
      </c>
    </row>
    <row r="107" ht="22.5" customHeight="1">
      <c r="A107" s="6">
        <v>106.0</v>
      </c>
      <c r="B107" s="6" t="str">
        <f>'Master Schedule'!B107</f>
        <v/>
      </c>
      <c r="C107" s="7">
        <v>46340.0</v>
      </c>
      <c r="D107" s="8" t="str">
        <f t="shared" si="1"/>
        <v>Saturday</v>
      </c>
      <c r="E107" s="31"/>
      <c r="F107" s="11"/>
      <c r="G107" s="11"/>
      <c r="H107" s="31"/>
      <c r="I107" s="11"/>
      <c r="J107" s="22"/>
      <c r="K107" s="32"/>
      <c r="L107" s="32"/>
      <c r="M107" s="32"/>
      <c r="N107" s="33"/>
      <c r="O107" s="62"/>
      <c r="P107" s="34" t="str">
        <f t="shared" si="2"/>
        <v/>
      </c>
    </row>
    <row r="108" ht="22.5" customHeight="1">
      <c r="A108" s="6">
        <v>107.0</v>
      </c>
      <c r="B108" s="6" t="str">
        <f>'Master Schedule'!B108</f>
        <v/>
      </c>
      <c r="C108" s="7">
        <v>46341.0</v>
      </c>
      <c r="D108" s="8" t="str">
        <f t="shared" si="1"/>
        <v>Sunday</v>
      </c>
      <c r="E108" s="31"/>
      <c r="F108" s="11"/>
      <c r="G108" s="11"/>
      <c r="H108" s="31"/>
      <c r="I108" s="11"/>
      <c r="J108" s="22"/>
      <c r="K108" s="35"/>
      <c r="L108" s="35"/>
      <c r="M108" s="35"/>
      <c r="N108" s="36"/>
      <c r="O108" s="62"/>
      <c r="P108" s="34" t="str">
        <f t="shared" si="2"/>
        <v/>
      </c>
    </row>
    <row r="109" ht="22.5" customHeight="1">
      <c r="A109" s="6">
        <v>108.0</v>
      </c>
      <c r="B109" s="6" t="str">
        <f>'Master Schedule'!B109</f>
        <v/>
      </c>
      <c r="C109" s="7">
        <v>46342.0</v>
      </c>
      <c r="D109" s="8" t="str">
        <f t="shared" si="1"/>
        <v>Monday</v>
      </c>
      <c r="E109" s="31"/>
      <c r="F109" s="11"/>
      <c r="G109" s="11"/>
      <c r="H109" s="31"/>
      <c r="I109" s="11"/>
      <c r="J109" s="22"/>
      <c r="K109" s="32"/>
      <c r="L109" s="32"/>
      <c r="M109" s="32"/>
      <c r="N109" s="33"/>
      <c r="O109" s="62"/>
      <c r="P109" s="34" t="str">
        <f t="shared" si="2"/>
        <v/>
      </c>
    </row>
    <row r="110" ht="22.5" customHeight="1">
      <c r="A110" s="6">
        <v>109.0</v>
      </c>
      <c r="B110" s="6" t="str">
        <f>'Master Schedule'!B110</f>
        <v/>
      </c>
      <c r="C110" s="7">
        <v>46343.0</v>
      </c>
      <c r="D110" s="8" t="str">
        <f t="shared" si="1"/>
        <v>Tuesday</v>
      </c>
      <c r="E110" s="31"/>
      <c r="F110" s="11"/>
      <c r="G110" s="11"/>
      <c r="H110" s="31"/>
      <c r="I110" s="11"/>
      <c r="J110" s="22"/>
      <c r="K110" s="35"/>
      <c r="L110" s="35"/>
      <c r="M110" s="35"/>
      <c r="N110" s="36"/>
      <c r="O110" s="62"/>
      <c r="P110" s="34" t="str">
        <f t="shared" si="2"/>
        <v/>
      </c>
    </row>
    <row r="111" ht="22.5" customHeight="1">
      <c r="A111" s="6">
        <v>110.0</v>
      </c>
      <c r="B111" s="6" t="str">
        <f>'Master Schedule'!B111</f>
        <v/>
      </c>
      <c r="C111" s="7">
        <v>46344.0</v>
      </c>
      <c r="D111" s="8" t="str">
        <f t="shared" si="1"/>
        <v>Wednesday</v>
      </c>
      <c r="E111" s="31"/>
      <c r="F111" s="11"/>
      <c r="G111" s="11"/>
      <c r="H111" s="31"/>
      <c r="I111" s="11"/>
      <c r="J111" s="22"/>
      <c r="K111" s="32"/>
      <c r="L111" s="32"/>
      <c r="M111" s="32"/>
      <c r="N111" s="33"/>
      <c r="O111" s="62"/>
      <c r="P111" s="34" t="str">
        <f t="shared" si="2"/>
        <v/>
      </c>
    </row>
    <row r="112" ht="22.5" customHeight="1">
      <c r="A112" s="6">
        <v>111.0</v>
      </c>
      <c r="B112" s="6" t="str">
        <f>'Master Schedule'!B112</f>
        <v/>
      </c>
      <c r="C112" s="7">
        <v>46345.0</v>
      </c>
      <c r="D112" s="8" t="str">
        <f t="shared" si="1"/>
        <v>Thursday</v>
      </c>
      <c r="E112" s="31"/>
      <c r="F112" s="11"/>
      <c r="G112" s="11"/>
      <c r="H112" s="31"/>
      <c r="I112" s="11"/>
      <c r="J112" s="22"/>
      <c r="K112" s="35"/>
      <c r="L112" s="35"/>
      <c r="M112" s="35"/>
      <c r="N112" s="36"/>
      <c r="O112" s="62"/>
      <c r="P112" s="34" t="str">
        <f t="shared" si="2"/>
        <v/>
      </c>
    </row>
    <row r="113" ht="22.5" customHeight="1">
      <c r="A113" s="6">
        <v>112.0</v>
      </c>
      <c r="B113" s="6" t="str">
        <f>'Master Schedule'!B113</f>
        <v/>
      </c>
      <c r="C113" s="7">
        <v>46346.0</v>
      </c>
      <c r="D113" s="8" t="str">
        <f t="shared" si="1"/>
        <v>Friday</v>
      </c>
      <c r="E113" s="31"/>
      <c r="F113" s="11"/>
      <c r="G113" s="11"/>
      <c r="H113" s="31"/>
      <c r="I113" s="11"/>
      <c r="J113" s="22"/>
      <c r="K113" s="32"/>
      <c r="L113" s="32"/>
      <c r="M113" s="32"/>
      <c r="N113" s="33"/>
      <c r="O113" s="62"/>
      <c r="P113" s="34" t="str">
        <f t="shared" si="2"/>
        <v/>
      </c>
    </row>
    <row r="114" ht="22.5" customHeight="1">
      <c r="A114" s="6">
        <v>113.0</v>
      </c>
      <c r="B114" s="6" t="str">
        <f>'Master Schedule'!B114</f>
        <v/>
      </c>
      <c r="C114" s="7">
        <v>46347.0</v>
      </c>
      <c r="D114" s="8" t="str">
        <f t="shared" si="1"/>
        <v>Saturday</v>
      </c>
      <c r="E114" s="31"/>
      <c r="F114" s="11"/>
      <c r="G114" s="11"/>
      <c r="H114" s="31"/>
      <c r="I114" s="11"/>
      <c r="J114" s="22"/>
      <c r="K114" s="35"/>
      <c r="L114" s="35"/>
      <c r="M114" s="35"/>
      <c r="N114" s="36"/>
      <c r="O114" s="62"/>
      <c r="P114" s="34" t="str">
        <f t="shared" si="2"/>
        <v/>
      </c>
    </row>
    <row r="115" ht="22.5" customHeight="1">
      <c r="A115" s="6">
        <v>114.0</v>
      </c>
      <c r="B115" s="6" t="str">
        <f>'Master Schedule'!B115</f>
        <v/>
      </c>
      <c r="C115" s="7">
        <v>46348.0</v>
      </c>
      <c r="D115" s="8" t="str">
        <f t="shared" si="1"/>
        <v>Sunday</v>
      </c>
      <c r="E115" s="31"/>
      <c r="F115" s="11"/>
      <c r="G115" s="11"/>
      <c r="H115" s="31"/>
      <c r="I115" s="11"/>
      <c r="J115" s="22"/>
      <c r="K115" s="32"/>
      <c r="L115" s="32"/>
      <c r="M115" s="32"/>
      <c r="N115" s="33"/>
      <c r="O115" s="62"/>
      <c r="P115" s="34" t="str">
        <f t="shared" si="2"/>
        <v/>
      </c>
    </row>
    <row r="116" ht="22.5" customHeight="1">
      <c r="A116" s="6">
        <v>115.0</v>
      </c>
      <c r="B116" s="6" t="str">
        <f>'Master Schedule'!B116</f>
        <v/>
      </c>
      <c r="C116" s="7">
        <v>46349.0</v>
      </c>
      <c r="D116" s="8" t="str">
        <f t="shared" si="1"/>
        <v>Monday</v>
      </c>
      <c r="E116" s="31"/>
      <c r="F116" s="11"/>
      <c r="G116" s="11"/>
      <c r="H116" s="31"/>
      <c r="I116" s="11"/>
      <c r="J116" s="22"/>
      <c r="K116" s="35"/>
      <c r="L116" s="35"/>
      <c r="M116" s="35"/>
      <c r="N116" s="36"/>
      <c r="O116" s="62"/>
      <c r="P116" s="34" t="str">
        <f t="shared" si="2"/>
        <v/>
      </c>
    </row>
    <row r="117" ht="22.5" customHeight="1">
      <c r="A117" s="6">
        <v>116.0</v>
      </c>
      <c r="B117" s="6" t="str">
        <f>'Master Schedule'!B117</f>
        <v/>
      </c>
      <c r="C117" s="7">
        <v>46350.0</v>
      </c>
      <c r="D117" s="8" t="str">
        <f t="shared" si="1"/>
        <v>Tuesday</v>
      </c>
      <c r="E117" s="31"/>
      <c r="F117" s="11"/>
      <c r="G117" s="11"/>
      <c r="H117" s="31"/>
      <c r="I117" s="11"/>
      <c r="J117" s="22"/>
      <c r="K117" s="32"/>
      <c r="L117" s="32"/>
      <c r="M117" s="32"/>
      <c r="N117" s="33"/>
      <c r="O117" s="62"/>
      <c r="P117" s="34" t="str">
        <f t="shared" si="2"/>
        <v/>
      </c>
    </row>
    <row r="118" ht="22.5" customHeight="1">
      <c r="A118" s="6">
        <v>117.0</v>
      </c>
      <c r="B118" s="6" t="str">
        <f>'Master Schedule'!B118</f>
        <v/>
      </c>
      <c r="C118" s="7">
        <v>46351.0</v>
      </c>
      <c r="D118" s="8" t="str">
        <f t="shared" si="1"/>
        <v>Wednesday</v>
      </c>
      <c r="E118" s="31"/>
      <c r="F118" s="11"/>
      <c r="G118" s="11"/>
      <c r="H118" s="31"/>
      <c r="I118" s="11"/>
      <c r="J118" s="22"/>
      <c r="K118" s="35"/>
      <c r="L118" s="35"/>
      <c r="M118" s="35"/>
      <c r="N118" s="36"/>
      <c r="O118" s="62"/>
      <c r="P118" s="34" t="str">
        <f t="shared" si="2"/>
        <v/>
      </c>
    </row>
    <row r="119" ht="22.5" customHeight="1">
      <c r="A119" s="6">
        <v>118.0</v>
      </c>
      <c r="B119" s="6" t="str">
        <f>'Master Schedule'!B119</f>
        <v/>
      </c>
      <c r="C119" s="7">
        <v>46352.0</v>
      </c>
      <c r="D119" s="8" t="str">
        <f t="shared" si="1"/>
        <v>Thursday</v>
      </c>
      <c r="E119" s="31"/>
      <c r="F119" s="11"/>
      <c r="G119" s="11"/>
      <c r="H119" s="31"/>
      <c r="I119" s="11"/>
      <c r="J119" s="22"/>
      <c r="K119" s="32"/>
      <c r="L119" s="32"/>
      <c r="M119" s="32"/>
      <c r="N119" s="33"/>
      <c r="O119" s="62"/>
      <c r="P119" s="34" t="str">
        <f t="shared" si="2"/>
        <v/>
      </c>
    </row>
    <row r="120" ht="22.5" customHeight="1">
      <c r="A120" s="6">
        <v>119.0</v>
      </c>
      <c r="B120" s="6" t="str">
        <f>'Master Schedule'!B120</f>
        <v/>
      </c>
      <c r="C120" s="7">
        <v>46353.0</v>
      </c>
      <c r="D120" s="8" t="str">
        <f t="shared" si="1"/>
        <v>Friday</v>
      </c>
      <c r="E120" s="31"/>
      <c r="F120" s="11"/>
      <c r="G120" s="11"/>
      <c r="H120" s="31"/>
      <c r="I120" s="11"/>
      <c r="J120" s="22"/>
      <c r="K120" s="35"/>
      <c r="L120" s="35"/>
      <c r="M120" s="35"/>
      <c r="N120" s="36"/>
      <c r="O120" s="62"/>
      <c r="P120" s="34" t="str">
        <f t="shared" si="2"/>
        <v/>
      </c>
    </row>
    <row r="121" ht="22.5" customHeight="1">
      <c r="A121" s="6">
        <v>120.0</v>
      </c>
      <c r="B121" s="6" t="str">
        <f>'Master Schedule'!B121</f>
        <v/>
      </c>
      <c r="C121" s="7">
        <v>46354.0</v>
      </c>
      <c r="D121" s="8" t="str">
        <f t="shared" si="1"/>
        <v>Saturday</v>
      </c>
      <c r="E121" s="31"/>
      <c r="F121" s="11"/>
      <c r="G121" s="11"/>
      <c r="H121" s="31"/>
      <c r="I121" s="11"/>
      <c r="J121" s="22"/>
      <c r="K121" s="32"/>
      <c r="L121" s="32"/>
      <c r="M121" s="32"/>
      <c r="N121" s="33"/>
      <c r="O121" s="62"/>
      <c r="P121" s="34" t="str">
        <f t="shared" si="2"/>
        <v/>
      </c>
    </row>
    <row r="122" ht="22.5" customHeight="1">
      <c r="A122" s="6">
        <v>121.0</v>
      </c>
      <c r="B122" s="6" t="str">
        <f>'Master Schedule'!B122</f>
        <v/>
      </c>
      <c r="C122" s="7">
        <v>46355.0</v>
      </c>
      <c r="D122" s="8" t="str">
        <f t="shared" si="1"/>
        <v>Sunday</v>
      </c>
      <c r="E122" s="31"/>
      <c r="F122" s="11"/>
      <c r="G122" s="11"/>
      <c r="H122" s="31"/>
      <c r="I122" s="11"/>
      <c r="J122" s="22"/>
      <c r="K122" s="35"/>
      <c r="L122" s="35"/>
      <c r="M122" s="35"/>
      <c r="N122" s="36"/>
      <c r="O122" s="62"/>
      <c r="P122" s="34" t="str">
        <f t="shared" si="2"/>
        <v/>
      </c>
    </row>
    <row r="123" ht="22.5" customHeight="1">
      <c r="A123" s="6">
        <v>122.0</v>
      </c>
      <c r="B123" s="6" t="str">
        <f>'Master Schedule'!B123</f>
        <v/>
      </c>
      <c r="C123" s="7">
        <v>46356.0</v>
      </c>
      <c r="D123" s="8" t="str">
        <f t="shared" si="1"/>
        <v>Monday</v>
      </c>
      <c r="E123" s="31"/>
      <c r="F123" s="11"/>
      <c r="G123" s="11"/>
      <c r="H123" s="31"/>
      <c r="I123" s="11"/>
      <c r="J123" s="22"/>
      <c r="K123" s="32"/>
      <c r="L123" s="32"/>
      <c r="M123" s="32"/>
      <c r="N123" s="33"/>
      <c r="O123" s="62"/>
      <c r="P123" s="34" t="str">
        <f t="shared" si="2"/>
        <v/>
      </c>
    </row>
    <row r="124" ht="22.5" customHeight="1">
      <c r="A124" s="6">
        <v>123.0</v>
      </c>
      <c r="B124" s="6" t="str">
        <f>'Master Schedule'!B124</f>
        <v/>
      </c>
      <c r="C124" s="7">
        <v>46357.0</v>
      </c>
      <c r="D124" s="8" t="str">
        <f t="shared" si="1"/>
        <v>Tuesday</v>
      </c>
      <c r="E124" s="31"/>
      <c r="F124" s="11"/>
      <c r="G124" s="11"/>
      <c r="H124" s="31"/>
      <c r="I124" s="11"/>
      <c r="J124" s="22"/>
      <c r="K124" s="35"/>
      <c r="L124" s="35"/>
      <c r="M124" s="35"/>
      <c r="N124" s="36"/>
      <c r="O124" s="62"/>
      <c r="P124" s="34" t="str">
        <f t="shared" si="2"/>
        <v/>
      </c>
    </row>
    <row r="125" ht="22.5" customHeight="1">
      <c r="A125" s="6">
        <v>124.0</v>
      </c>
      <c r="B125" s="6" t="str">
        <f>'Master Schedule'!B125</f>
        <v/>
      </c>
      <c r="C125" s="7">
        <v>46358.0</v>
      </c>
      <c r="D125" s="8" t="str">
        <f t="shared" si="1"/>
        <v>Wednesday</v>
      </c>
      <c r="E125" s="31"/>
      <c r="F125" s="11"/>
      <c r="G125" s="11"/>
      <c r="H125" s="31"/>
      <c r="I125" s="11"/>
      <c r="J125" s="22"/>
      <c r="K125" s="32"/>
      <c r="L125" s="32"/>
      <c r="M125" s="32"/>
      <c r="N125" s="33"/>
      <c r="O125" s="62"/>
      <c r="P125" s="34" t="str">
        <f t="shared" si="2"/>
        <v/>
      </c>
    </row>
    <row r="126" ht="22.5" customHeight="1">
      <c r="A126" s="6">
        <v>125.0</v>
      </c>
      <c r="B126" s="6" t="str">
        <f>'Master Schedule'!B126</f>
        <v/>
      </c>
      <c r="C126" s="7">
        <v>46359.0</v>
      </c>
      <c r="D126" s="8" t="str">
        <f t="shared" si="1"/>
        <v>Thursday</v>
      </c>
      <c r="E126" s="31"/>
      <c r="F126" s="11"/>
      <c r="G126" s="11"/>
      <c r="H126" s="31"/>
      <c r="I126" s="11"/>
      <c r="J126" s="22"/>
      <c r="K126" s="35"/>
      <c r="L126" s="35"/>
      <c r="M126" s="35"/>
      <c r="N126" s="36"/>
      <c r="O126" s="62"/>
      <c r="P126" s="34" t="str">
        <f t="shared" si="2"/>
        <v/>
      </c>
    </row>
    <row r="127" ht="22.5" customHeight="1">
      <c r="A127" s="6">
        <v>126.0</v>
      </c>
      <c r="B127" s="6" t="str">
        <f>'Master Schedule'!B127</f>
        <v/>
      </c>
      <c r="C127" s="7">
        <v>46360.0</v>
      </c>
      <c r="D127" s="8" t="str">
        <f t="shared" si="1"/>
        <v>Friday</v>
      </c>
      <c r="E127" s="31"/>
      <c r="F127" s="11"/>
      <c r="G127" s="11"/>
      <c r="H127" s="31"/>
      <c r="I127" s="11"/>
      <c r="J127" s="22"/>
      <c r="K127" s="32"/>
      <c r="L127" s="32"/>
      <c r="M127" s="32"/>
      <c r="N127" s="33"/>
      <c r="O127" s="62"/>
      <c r="P127" s="34" t="str">
        <f t="shared" si="2"/>
        <v/>
      </c>
    </row>
    <row r="128" ht="22.5" customHeight="1">
      <c r="A128" s="6">
        <v>127.0</v>
      </c>
      <c r="B128" s="6" t="str">
        <f>'Master Schedule'!B128</f>
        <v/>
      </c>
      <c r="C128" s="7">
        <v>46361.0</v>
      </c>
      <c r="D128" s="8" t="str">
        <f t="shared" si="1"/>
        <v>Saturday</v>
      </c>
      <c r="E128" s="31"/>
      <c r="F128" s="11"/>
      <c r="G128" s="11"/>
      <c r="H128" s="31"/>
      <c r="I128" s="11"/>
      <c r="J128" s="22"/>
      <c r="K128" s="35"/>
      <c r="L128" s="35"/>
      <c r="M128" s="35"/>
      <c r="N128" s="36"/>
      <c r="O128" s="62"/>
      <c r="P128" s="34" t="str">
        <f t="shared" si="2"/>
        <v/>
      </c>
    </row>
    <row r="129" ht="22.5" customHeight="1">
      <c r="A129" s="6">
        <v>128.0</v>
      </c>
      <c r="B129" s="6" t="str">
        <f>'Master Schedule'!B129</f>
        <v/>
      </c>
      <c r="C129" s="7">
        <v>46362.0</v>
      </c>
      <c r="D129" s="8" t="str">
        <f t="shared" si="1"/>
        <v>Sunday</v>
      </c>
      <c r="E129" s="31"/>
      <c r="F129" s="11"/>
      <c r="G129" s="11"/>
      <c r="H129" s="31"/>
      <c r="I129" s="11"/>
      <c r="J129" s="22"/>
      <c r="K129" s="32"/>
      <c r="L129" s="32"/>
      <c r="M129" s="32"/>
      <c r="N129" s="33"/>
      <c r="O129" s="62"/>
      <c r="P129" s="34" t="str">
        <f t="shared" si="2"/>
        <v/>
      </c>
    </row>
    <row r="130" ht="22.5" customHeight="1">
      <c r="A130" s="6">
        <v>129.0</v>
      </c>
      <c r="B130" s="6" t="str">
        <f>'Master Schedule'!B130</f>
        <v/>
      </c>
      <c r="C130" s="7">
        <v>46363.0</v>
      </c>
      <c r="D130" s="8" t="str">
        <f t="shared" si="1"/>
        <v>Monday</v>
      </c>
      <c r="E130" s="31"/>
      <c r="F130" s="11"/>
      <c r="G130" s="11"/>
      <c r="H130" s="31"/>
      <c r="I130" s="11"/>
      <c r="J130" s="22"/>
      <c r="K130" s="35"/>
      <c r="L130" s="35"/>
      <c r="M130" s="35"/>
      <c r="N130" s="36"/>
      <c r="O130" s="62"/>
      <c r="P130" s="34" t="str">
        <f t="shared" si="2"/>
        <v/>
      </c>
    </row>
    <row r="131" ht="22.5" customHeight="1">
      <c r="A131" s="6">
        <v>130.0</v>
      </c>
      <c r="B131" s="6" t="str">
        <f>'Master Schedule'!B131</f>
        <v/>
      </c>
      <c r="C131" s="7">
        <v>46364.0</v>
      </c>
      <c r="D131" s="8" t="str">
        <f t="shared" si="1"/>
        <v>Tuesday</v>
      </c>
      <c r="E131" s="31"/>
      <c r="F131" s="11"/>
      <c r="G131" s="11"/>
      <c r="H131" s="31"/>
      <c r="I131" s="11"/>
      <c r="J131" s="22"/>
      <c r="K131" s="32"/>
      <c r="L131" s="32"/>
      <c r="M131" s="32"/>
      <c r="N131" s="33"/>
      <c r="O131" s="62"/>
      <c r="P131" s="34" t="str">
        <f t="shared" si="2"/>
        <v/>
      </c>
    </row>
    <row r="132" ht="22.5" customHeight="1">
      <c r="A132" s="6">
        <v>131.0</v>
      </c>
      <c r="B132" s="6" t="str">
        <f>'Master Schedule'!B132</f>
        <v/>
      </c>
      <c r="C132" s="7">
        <v>46365.0</v>
      </c>
      <c r="D132" s="8" t="str">
        <f t="shared" si="1"/>
        <v>Wednesday</v>
      </c>
      <c r="E132" s="31"/>
      <c r="F132" s="11"/>
      <c r="G132" s="11"/>
      <c r="H132" s="31"/>
      <c r="I132" s="11"/>
      <c r="J132" s="22"/>
      <c r="K132" s="35"/>
      <c r="L132" s="35"/>
      <c r="M132" s="35"/>
      <c r="N132" s="36"/>
      <c r="O132" s="62"/>
      <c r="P132" s="34" t="str">
        <f t="shared" si="2"/>
        <v/>
      </c>
    </row>
    <row r="133" ht="22.5" customHeight="1">
      <c r="A133" s="6">
        <v>132.0</v>
      </c>
      <c r="B133" s="6" t="str">
        <f>'Master Schedule'!B133</f>
        <v/>
      </c>
      <c r="C133" s="7">
        <v>46366.0</v>
      </c>
      <c r="D133" s="8" t="str">
        <f t="shared" si="1"/>
        <v>Thursday</v>
      </c>
      <c r="E133" s="31"/>
      <c r="F133" s="11"/>
      <c r="G133" s="11"/>
      <c r="H133" s="31"/>
      <c r="I133" s="11"/>
      <c r="J133" s="22"/>
      <c r="K133" s="32"/>
      <c r="L133" s="32"/>
      <c r="M133" s="32"/>
      <c r="N133" s="33"/>
      <c r="O133" s="62"/>
      <c r="P133" s="34" t="str">
        <f t="shared" si="2"/>
        <v/>
      </c>
    </row>
    <row r="134" ht="22.5" customHeight="1">
      <c r="A134" s="6">
        <v>133.0</v>
      </c>
      <c r="B134" s="6" t="str">
        <f>'Master Schedule'!B134</f>
        <v/>
      </c>
      <c r="C134" s="7">
        <v>46367.0</v>
      </c>
      <c r="D134" s="8" t="str">
        <f t="shared" si="1"/>
        <v>Friday</v>
      </c>
      <c r="E134" s="31"/>
      <c r="F134" s="11"/>
      <c r="G134" s="11"/>
      <c r="H134" s="31"/>
      <c r="I134" s="11"/>
      <c r="J134" s="22"/>
      <c r="K134" s="35"/>
      <c r="L134" s="35"/>
      <c r="M134" s="35"/>
      <c r="N134" s="36"/>
      <c r="O134" s="62"/>
      <c r="P134" s="34" t="str">
        <f t="shared" si="2"/>
        <v/>
      </c>
    </row>
    <row r="135" ht="22.5" customHeight="1">
      <c r="A135" s="6">
        <v>134.0</v>
      </c>
      <c r="B135" s="6" t="str">
        <f>'Master Schedule'!B135</f>
        <v/>
      </c>
      <c r="C135" s="7">
        <v>46368.0</v>
      </c>
      <c r="D135" s="8" t="str">
        <f t="shared" si="1"/>
        <v>Saturday</v>
      </c>
      <c r="E135" s="31"/>
      <c r="F135" s="11"/>
      <c r="G135" s="11"/>
      <c r="H135" s="31"/>
      <c r="I135" s="11"/>
      <c r="J135" s="22"/>
      <c r="K135" s="32"/>
      <c r="L135" s="32"/>
      <c r="M135" s="32"/>
      <c r="N135" s="33"/>
      <c r="O135" s="62"/>
      <c r="P135" s="34" t="str">
        <f t="shared" si="2"/>
        <v/>
      </c>
    </row>
    <row r="136" ht="22.5" customHeight="1">
      <c r="A136" s="6">
        <v>135.0</v>
      </c>
      <c r="B136" s="6" t="str">
        <f>'Master Schedule'!B136</f>
        <v/>
      </c>
      <c r="C136" s="7">
        <v>46369.0</v>
      </c>
      <c r="D136" s="8" t="str">
        <f t="shared" si="1"/>
        <v>Sunday</v>
      </c>
      <c r="E136" s="31"/>
      <c r="F136" s="11"/>
      <c r="G136" s="11"/>
      <c r="H136" s="31"/>
      <c r="I136" s="11"/>
      <c r="J136" s="22"/>
      <c r="K136" s="35"/>
      <c r="L136" s="35"/>
      <c r="M136" s="35"/>
      <c r="N136" s="36"/>
      <c r="O136" s="62"/>
      <c r="P136" s="34" t="str">
        <f t="shared" si="2"/>
        <v/>
      </c>
    </row>
    <row r="137" ht="22.5" customHeight="1">
      <c r="A137" s="6">
        <v>136.0</v>
      </c>
      <c r="B137" s="6" t="str">
        <f>'Master Schedule'!B137</f>
        <v/>
      </c>
      <c r="C137" s="7">
        <v>46370.0</v>
      </c>
      <c r="D137" s="8" t="str">
        <f t="shared" si="1"/>
        <v>Monday</v>
      </c>
      <c r="E137" s="31"/>
      <c r="F137" s="11"/>
      <c r="G137" s="11"/>
      <c r="H137" s="31"/>
      <c r="I137" s="11"/>
      <c r="J137" s="22"/>
      <c r="K137" s="32"/>
      <c r="L137" s="32"/>
      <c r="M137" s="32"/>
      <c r="N137" s="33"/>
      <c r="O137" s="62"/>
      <c r="P137" s="34" t="str">
        <f t="shared" si="2"/>
        <v/>
      </c>
    </row>
    <row r="138" ht="22.5" customHeight="1">
      <c r="A138" s="6">
        <v>137.0</v>
      </c>
      <c r="B138" s="6" t="str">
        <f>'Master Schedule'!B138</f>
        <v/>
      </c>
      <c r="C138" s="7">
        <v>46371.0</v>
      </c>
      <c r="D138" s="8" t="str">
        <f t="shared" si="1"/>
        <v>Tuesday</v>
      </c>
      <c r="E138" s="31"/>
      <c r="F138" s="11"/>
      <c r="G138" s="11"/>
      <c r="H138" s="31"/>
      <c r="I138" s="11"/>
      <c r="J138" s="22"/>
      <c r="K138" s="35"/>
      <c r="L138" s="35"/>
      <c r="M138" s="35"/>
      <c r="N138" s="36"/>
      <c r="O138" s="62"/>
      <c r="P138" s="34" t="str">
        <f t="shared" si="2"/>
        <v/>
      </c>
    </row>
    <row r="139" ht="22.5" customHeight="1">
      <c r="A139" s="6">
        <v>138.0</v>
      </c>
      <c r="B139" s="6" t="str">
        <f>'Master Schedule'!B139</f>
        <v/>
      </c>
      <c r="C139" s="7">
        <v>46372.0</v>
      </c>
      <c r="D139" s="8" t="str">
        <f t="shared" si="1"/>
        <v>Wednesday</v>
      </c>
      <c r="E139" s="31"/>
      <c r="F139" s="11"/>
      <c r="G139" s="11"/>
      <c r="H139" s="31"/>
      <c r="I139" s="11"/>
      <c r="J139" s="22"/>
      <c r="K139" s="32"/>
      <c r="L139" s="32"/>
      <c r="M139" s="32"/>
      <c r="N139" s="33"/>
      <c r="O139" s="62"/>
      <c r="P139" s="34" t="str">
        <f t="shared" si="2"/>
        <v/>
      </c>
    </row>
    <row r="140" ht="22.5" customHeight="1">
      <c r="A140" s="6">
        <v>139.0</v>
      </c>
      <c r="B140" s="6" t="str">
        <f>'Master Schedule'!B140</f>
        <v/>
      </c>
      <c r="C140" s="7">
        <v>46373.0</v>
      </c>
      <c r="D140" s="8" t="str">
        <f t="shared" si="1"/>
        <v>Thursday</v>
      </c>
      <c r="E140" s="31"/>
      <c r="F140" s="11"/>
      <c r="G140" s="11"/>
      <c r="H140" s="31"/>
      <c r="I140" s="11"/>
      <c r="J140" s="22"/>
      <c r="K140" s="35"/>
      <c r="L140" s="35"/>
      <c r="M140" s="35"/>
      <c r="N140" s="36"/>
      <c r="O140" s="62"/>
      <c r="P140" s="34" t="str">
        <f t="shared" si="2"/>
        <v/>
      </c>
    </row>
    <row r="141" ht="22.5" customHeight="1">
      <c r="A141" s="6">
        <v>140.0</v>
      </c>
      <c r="B141" s="6" t="str">
        <f>'Master Schedule'!B141</f>
        <v/>
      </c>
      <c r="C141" s="7">
        <v>46374.0</v>
      </c>
      <c r="D141" s="8" t="str">
        <f t="shared" si="1"/>
        <v>Friday</v>
      </c>
      <c r="E141" s="31"/>
      <c r="F141" s="11"/>
      <c r="G141" s="11"/>
      <c r="H141" s="31"/>
      <c r="I141" s="11"/>
      <c r="J141" s="22"/>
      <c r="K141" s="32"/>
      <c r="L141" s="32"/>
      <c r="M141" s="32"/>
      <c r="N141" s="33"/>
      <c r="O141" s="62"/>
      <c r="P141" s="34" t="str">
        <f t="shared" si="2"/>
        <v/>
      </c>
    </row>
    <row r="142" ht="22.5" customHeight="1">
      <c r="A142" s="6">
        <v>141.0</v>
      </c>
      <c r="B142" s="6" t="str">
        <f>'Master Schedule'!B142</f>
        <v/>
      </c>
      <c r="C142" s="7">
        <v>46375.0</v>
      </c>
      <c r="D142" s="8" t="str">
        <f t="shared" si="1"/>
        <v>Saturday</v>
      </c>
      <c r="E142" s="31"/>
      <c r="F142" s="11"/>
      <c r="G142" s="11"/>
      <c r="H142" s="31"/>
      <c r="I142" s="11"/>
      <c r="J142" s="22"/>
      <c r="K142" s="35"/>
      <c r="L142" s="35"/>
      <c r="M142" s="35"/>
      <c r="N142" s="36"/>
      <c r="O142" s="62"/>
      <c r="P142" s="34" t="str">
        <f t="shared" si="2"/>
        <v/>
      </c>
    </row>
    <row r="143" ht="22.5" customHeight="1">
      <c r="A143" s="6">
        <v>142.0</v>
      </c>
      <c r="B143" s="6" t="str">
        <f>'Master Schedule'!B143</f>
        <v/>
      </c>
      <c r="C143" s="7">
        <v>46376.0</v>
      </c>
      <c r="D143" s="8" t="str">
        <f t="shared" si="1"/>
        <v>Sunday</v>
      </c>
      <c r="E143" s="31"/>
      <c r="F143" s="11"/>
      <c r="G143" s="11"/>
      <c r="H143" s="31"/>
      <c r="I143" s="11"/>
      <c r="J143" s="22"/>
      <c r="K143" s="32"/>
      <c r="L143" s="32"/>
      <c r="M143" s="32"/>
      <c r="N143" s="33"/>
      <c r="O143" s="62"/>
      <c r="P143" s="34" t="str">
        <f t="shared" si="2"/>
        <v/>
      </c>
    </row>
    <row r="144" ht="22.5" customHeight="1">
      <c r="A144" s="6">
        <v>143.0</v>
      </c>
      <c r="B144" s="6" t="str">
        <f>'Master Schedule'!B144</f>
        <v/>
      </c>
      <c r="C144" s="7">
        <v>46377.0</v>
      </c>
      <c r="D144" s="8" t="str">
        <f t="shared" si="1"/>
        <v>Monday</v>
      </c>
      <c r="E144" s="31"/>
      <c r="F144" s="11"/>
      <c r="G144" s="11"/>
      <c r="H144" s="31"/>
      <c r="I144" s="11"/>
      <c r="J144" s="22"/>
      <c r="K144" s="35"/>
      <c r="L144" s="35"/>
      <c r="M144" s="35"/>
      <c r="N144" s="36"/>
      <c r="O144" s="62"/>
      <c r="P144" s="34" t="str">
        <f t="shared" si="2"/>
        <v/>
      </c>
    </row>
    <row r="145" ht="22.5" customHeight="1">
      <c r="A145" s="6">
        <v>144.0</v>
      </c>
      <c r="B145" s="6" t="str">
        <f>'Master Schedule'!B145</f>
        <v/>
      </c>
      <c r="C145" s="7">
        <v>46378.0</v>
      </c>
      <c r="D145" s="8" t="str">
        <f t="shared" si="1"/>
        <v>Tuesday</v>
      </c>
      <c r="E145" s="31"/>
      <c r="F145" s="11"/>
      <c r="G145" s="11"/>
      <c r="H145" s="31"/>
      <c r="I145" s="11"/>
      <c r="J145" s="22"/>
      <c r="K145" s="32"/>
      <c r="L145" s="32"/>
      <c r="M145" s="32"/>
      <c r="N145" s="33"/>
      <c r="O145" s="62"/>
      <c r="P145" s="34" t="str">
        <f t="shared" si="2"/>
        <v/>
      </c>
    </row>
    <row r="146" ht="22.5" customHeight="1">
      <c r="A146" s="6">
        <v>145.0</v>
      </c>
      <c r="B146" s="6" t="str">
        <f>'Master Schedule'!B146</f>
        <v/>
      </c>
      <c r="C146" s="7">
        <v>46379.0</v>
      </c>
      <c r="D146" s="8" t="str">
        <f t="shared" si="1"/>
        <v>Wednesday</v>
      </c>
      <c r="E146" s="31"/>
      <c r="F146" s="11"/>
      <c r="G146" s="11"/>
      <c r="H146" s="31"/>
      <c r="I146" s="11"/>
      <c r="J146" s="22"/>
      <c r="K146" s="35"/>
      <c r="L146" s="35"/>
      <c r="M146" s="35"/>
      <c r="N146" s="36"/>
      <c r="O146" s="62"/>
      <c r="P146" s="34" t="str">
        <f t="shared" si="2"/>
        <v/>
      </c>
    </row>
    <row r="147" ht="22.5" customHeight="1">
      <c r="A147" s="6">
        <v>146.0</v>
      </c>
      <c r="B147" s="6" t="str">
        <f>'Master Schedule'!B147</f>
        <v/>
      </c>
      <c r="C147" s="7">
        <v>46380.0</v>
      </c>
      <c r="D147" s="8" t="str">
        <f t="shared" si="1"/>
        <v>Thursday</v>
      </c>
      <c r="E147" s="31"/>
      <c r="F147" s="11"/>
      <c r="G147" s="11"/>
      <c r="H147" s="31"/>
      <c r="I147" s="11"/>
      <c r="J147" s="22"/>
      <c r="K147" s="32"/>
      <c r="L147" s="32"/>
      <c r="M147" s="32"/>
      <c r="N147" s="33"/>
      <c r="O147" s="62"/>
      <c r="P147" s="34" t="str">
        <f t="shared" si="2"/>
        <v/>
      </c>
    </row>
    <row r="148" ht="22.5" customHeight="1">
      <c r="A148" s="6">
        <v>147.0</v>
      </c>
      <c r="B148" s="6" t="str">
        <f>'Master Schedule'!B148</f>
        <v/>
      </c>
      <c r="C148" s="7">
        <v>46381.0</v>
      </c>
      <c r="D148" s="8" t="str">
        <f t="shared" si="1"/>
        <v>Friday</v>
      </c>
      <c r="E148" s="31"/>
      <c r="F148" s="11"/>
      <c r="G148" s="11"/>
      <c r="H148" s="31"/>
      <c r="I148" s="11"/>
      <c r="J148" s="22"/>
      <c r="K148" s="35"/>
      <c r="L148" s="35"/>
      <c r="M148" s="35"/>
      <c r="N148" s="36"/>
      <c r="O148" s="62"/>
      <c r="P148" s="34" t="str">
        <f t="shared" si="2"/>
        <v/>
      </c>
    </row>
    <row r="149" ht="22.5" customHeight="1">
      <c r="A149" s="6">
        <v>148.0</v>
      </c>
      <c r="B149" s="6" t="str">
        <f>'Master Schedule'!B149</f>
        <v/>
      </c>
      <c r="C149" s="7">
        <v>46382.0</v>
      </c>
      <c r="D149" s="8" t="str">
        <f t="shared" si="1"/>
        <v>Saturday</v>
      </c>
      <c r="E149" s="31"/>
      <c r="F149" s="11"/>
      <c r="G149" s="11"/>
      <c r="H149" s="31"/>
      <c r="I149" s="11"/>
      <c r="J149" s="22"/>
      <c r="K149" s="32"/>
      <c r="L149" s="32"/>
      <c r="M149" s="32"/>
      <c r="N149" s="33"/>
      <c r="O149" s="62"/>
      <c r="P149" s="34" t="str">
        <f t="shared" si="2"/>
        <v/>
      </c>
    </row>
    <row r="150" ht="22.5" customHeight="1">
      <c r="A150" s="6">
        <v>149.0</v>
      </c>
      <c r="B150" s="6" t="str">
        <f>'Master Schedule'!B150</f>
        <v/>
      </c>
      <c r="C150" s="7">
        <v>46383.0</v>
      </c>
      <c r="D150" s="8" t="str">
        <f t="shared" si="1"/>
        <v>Sunday</v>
      </c>
      <c r="E150" s="31"/>
      <c r="F150" s="11"/>
      <c r="G150" s="11"/>
      <c r="H150" s="31"/>
      <c r="I150" s="11"/>
      <c r="J150" s="22"/>
      <c r="K150" s="35"/>
      <c r="L150" s="35"/>
      <c r="M150" s="35"/>
      <c r="N150" s="36"/>
      <c r="O150" s="62"/>
      <c r="P150" s="34" t="str">
        <f t="shared" si="2"/>
        <v/>
      </c>
    </row>
    <row r="151" ht="22.5" customHeight="1">
      <c r="A151" s="6">
        <v>150.0</v>
      </c>
      <c r="B151" s="6" t="str">
        <f>'Master Schedule'!B151</f>
        <v/>
      </c>
      <c r="C151" s="7">
        <v>46384.0</v>
      </c>
      <c r="D151" s="8" t="str">
        <f t="shared" si="1"/>
        <v>Monday</v>
      </c>
      <c r="E151" s="31"/>
      <c r="F151" s="11"/>
      <c r="G151" s="11"/>
      <c r="H151" s="31"/>
      <c r="I151" s="11"/>
      <c r="J151" s="22"/>
      <c r="K151" s="32"/>
      <c r="L151" s="32"/>
      <c r="M151" s="32"/>
      <c r="N151" s="33"/>
      <c r="O151" s="62"/>
      <c r="P151" s="34" t="str">
        <f t="shared" si="2"/>
        <v/>
      </c>
    </row>
    <row r="152" ht="22.5" customHeight="1">
      <c r="A152" s="6">
        <v>151.0</v>
      </c>
      <c r="B152" s="6" t="str">
        <f>'Master Schedule'!B152</f>
        <v/>
      </c>
      <c r="C152" s="7">
        <v>46385.0</v>
      </c>
      <c r="D152" s="8" t="str">
        <f t="shared" si="1"/>
        <v>Tuesday</v>
      </c>
      <c r="E152" s="31"/>
      <c r="F152" s="11"/>
      <c r="G152" s="11"/>
      <c r="H152" s="31"/>
      <c r="I152" s="11"/>
      <c r="J152" s="22"/>
      <c r="K152" s="35"/>
      <c r="L152" s="35"/>
      <c r="M152" s="35"/>
      <c r="N152" s="36"/>
      <c r="O152" s="62"/>
      <c r="P152" s="34" t="str">
        <f t="shared" si="2"/>
        <v/>
      </c>
    </row>
    <row r="153" ht="22.5" customHeight="1">
      <c r="A153" s="6">
        <v>152.0</v>
      </c>
      <c r="B153" s="6" t="str">
        <f>'Master Schedule'!B153</f>
        <v/>
      </c>
      <c r="C153" s="7">
        <v>46386.0</v>
      </c>
      <c r="D153" s="8" t="str">
        <f t="shared" si="1"/>
        <v>Wednesday</v>
      </c>
      <c r="E153" s="31"/>
      <c r="F153" s="11"/>
      <c r="G153" s="11"/>
      <c r="H153" s="31"/>
      <c r="I153" s="11"/>
      <c r="J153" s="22"/>
      <c r="K153" s="32"/>
      <c r="L153" s="32"/>
      <c r="M153" s="32"/>
      <c r="N153" s="33"/>
      <c r="O153" s="62"/>
      <c r="P153" s="34" t="str">
        <f t="shared" si="2"/>
        <v/>
      </c>
    </row>
    <row r="154" ht="22.5" customHeight="1">
      <c r="A154" s="6">
        <v>153.0</v>
      </c>
      <c r="B154" s="6" t="str">
        <f>'Master Schedule'!B154</f>
        <v/>
      </c>
      <c r="C154" s="7">
        <v>46387.0</v>
      </c>
      <c r="D154" s="8" t="str">
        <f t="shared" si="1"/>
        <v>Thursday</v>
      </c>
      <c r="E154" s="31"/>
      <c r="F154" s="11"/>
      <c r="G154" s="11"/>
      <c r="H154" s="31"/>
      <c r="I154" s="11"/>
      <c r="J154" s="22"/>
      <c r="K154" s="35"/>
      <c r="L154" s="35"/>
      <c r="M154" s="35"/>
      <c r="N154" s="36"/>
      <c r="O154" s="62"/>
      <c r="P154" s="34" t="str">
        <f t="shared" si="2"/>
        <v/>
      </c>
    </row>
    <row r="155" ht="22.5" customHeight="1">
      <c r="A155" s="6">
        <v>154.0</v>
      </c>
      <c r="B155" s="6" t="str">
        <f>'Master Schedule'!B155</f>
        <v/>
      </c>
      <c r="C155" s="7">
        <v>46388.0</v>
      </c>
      <c r="D155" s="8" t="str">
        <f t="shared" si="1"/>
        <v>Friday</v>
      </c>
      <c r="E155" s="31"/>
      <c r="F155" s="11"/>
      <c r="G155" s="11"/>
      <c r="H155" s="31"/>
      <c r="I155" s="11"/>
      <c r="J155" s="22"/>
      <c r="K155" s="32"/>
      <c r="L155" s="32"/>
      <c r="M155" s="32"/>
      <c r="N155" s="33"/>
      <c r="O155" s="62"/>
      <c r="P155" s="34" t="str">
        <f t="shared" si="2"/>
        <v/>
      </c>
    </row>
    <row r="156" ht="22.5" customHeight="1">
      <c r="A156" s="6">
        <v>155.0</v>
      </c>
      <c r="B156" s="6" t="str">
        <f>'Master Schedule'!B156</f>
        <v/>
      </c>
      <c r="C156" s="7">
        <v>46389.0</v>
      </c>
      <c r="D156" s="8" t="str">
        <f t="shared" si="1"/>
        <v>Saturday</v>
      </c>
      <c r="E156" s="31"/>
      <c r="F156" s="11"/>
      <c r="G156" s="11"/>
      <c r="H156" s="31"/>
      <c r="I156" s="11"/>
      <c r="J156" s="22"/>
      <c r="K156" s="35"/>
      <c r="L156" s="35"/>
      <c r="M156" s="35"/>
      <c r="N156" s="36"/>
      <c r="O156" s="62"/>
      <c r="P156" s="34" t="str">
        <f t="shared" si="2"/>
        <v/>
      </c>
    </row>
    <row r="157" ht="22.5" customHeight="1">
      <c r="A157" s="6">
        <v>156.0</v>
      </c>
      <c r="B157" s="6" t="str">
        <f>'Master Schedule'!B157</f>
        <v/>
      </c>
      <c r="C157" s="7">
        <v>46390.0</v>
      </c>
      <c r="D157" s="8" t="str">
        <f t="shared" si="1"/>
        <v>Sunday</v>
      </c>
      <c r="E157" s="31"/>
      <c r="F157" s="11"/>
      <c r="G157" s="11"/>
      <c r="H157" s="31"/>
      <c r="I157" s="11"/>
      <c r="J157" s="22"/>
      <c r="K157" s="32"/>
      <c r="L157" s="32"/>
      <c r="M157" s="32"/>
      <c r="N157" s="33"/>
      <c r="O157" s="62"/>
      <c r="P157" s="34" t="str">
        <f t="shared" si="2"/>
        <v/>
      </c>
    </row>
    <row r="158" ht="22.5" customHeight="1">
      <c r="A158" s="6">
        <v>157.0</v>
      </c>
      <c r="B158" s="6" t="str">
        <f>'Master Schedule'!B158</f>
        <v/>
      </c>
      <c r="C158" s="7">
        <v>46391.0</v>
      </c>
      <c r="D158" s="8" t="str">
        <f t="shared" si="1"/>
        <v>Monday</v>
      </c>
      <c r="E158" s="31"/>
      <c r="F158" s="11"/>
      <c r="G158" s="11"/>
      <c r="H158" s="31"/>
      <c r="I158" s="11"/>
      <c r="J158" s="22"/>
      <c r="K158" s="35"/>
      <c r="L158" s="35"/>
      <c r="M158" s="35"/>
      <c r="N158" s="36"/>
      <c r="O158" s="62"/>
      <c r="P158" s="34" t="str">
        <f t="shared" si="2"/>
        <v/>
      </c>
    </row>
    <row r="159" ht="22.5" customHeight="1">
      <c r="A159" s="6">
        <v>158.0</v>
      </c>
      <c r="B159" s="6" t="str">
        <f>'Master Schedule'!B159</f>
        <v/>
      </c>
      <c r="C159" s="7">
        <v>46392.0</v>
      </c>
      <c r="D159" s="8" t="str">
        <f t="shared" si="1"/>
        <v>Tuesday</v>
      </c>
      <c r="E159" s="31"/>
      <c r="F159" s="11"/>
      <c r="G159" s="11"/>
      <c r="H159" s="31"/>
      <c r="I159" s="11"/>
      <c r="J159" s="22"/>
      <c r="K159" s="32"/>
      <c r="L159" s="32"/>
      <c r="M159" s="32"/>
      <c r="N159" s="33"/>
      <c r="O159" s="62"/>
      <c r="P159" s="34" t="str">
        <f t="shared" si="2"/>
        <v/>
      </c>
    </row>
    <row r="160" ht="22.5" customHeight="1">
      <c r="A160" s="6">
        <v>159.0</v>
      </c>
      <c r="B160" s="6" t="str">
        <f>'Master Schedule'!B160</f>
        <v/>
      </c>
      <c r="C160" s="7">
        <v>46393.0</v>
      </c>
      <c r="D160" s="8" t="str">
        <f t="shared" si="1"/>
        <v>Wednesday</v>
      </c>
      <c r="E160" s="31"/>
      <c r="F160" s="11"/>
      <c r="G160" s="11"/>
      <c r="H160" s="31"/>
      <c r="I160" s="11"/>
      <c r="J160" s="22"/>
      <c r="K160" s="35"/>
      <c r="L160" s="35"/>
      <c r="M160" s="35"/>
      <c r="N160" s="36"/>
      <c r="O160" s="62"/>
      <c r="P160" s="34" t="str">
        <f t="shared" si="2"/>
        <v/>
      </c>
    </row>
    <row r="161" ht="22.5" customHeight="1">
      <c r="A161" s="6">
        <v>160.0</v>
      </c>
      <c r="B161" s="6" t="str">
        <f>'Master Schedule'!B161</f>
        <v/>
      </c>
      <c r="C161" s="7">
        <v>46394.0</v>
      </c>
      <c r="D161" s="8" t="str">
        <f t="shared" si="1"/>
        <v>Thursday</v>
      </c>
      <c r="E161" s="31"/>
      <c r="F161" s="11"/>
      <c r="G161" s="11"/>
      <c r="H161" s="31"/>
      <c r="I161" s="11"/>
      <c r="J161" s="22"/>
      <c r="K161" s="32"/>
      <c r="L161" s="32"/>
      <c r="M161" s="32"/>
      <c r="N161" s="33"/>
      <c r="O161" s="62"/>
      <c r="P161" s="34" t="str">
        <f t="shared" si="2"/>
        <v/>
      </c>
    </row>
    <row r="162" ht="22.5" customHeight="1">
      <c r="A162" s="6">
        <v>161.0</v>
      </c>
      <c r="B162" s="6" t="str">
        <f>'Master Schedule'!B162</f>
        <v/>
      </c>
      <c r="C162" s="7">
        <v>46395.0</v>
      </c>
      <c r="D162" s="8" t="str">
        <f t="shared" si="1"/>
        <v>Friday</v>
      </c>
      <c r="E162" s="31"/>
      <c r="F162" s="11"/>
      <c r="G162" s="11"/>
      <c r="H162" s="31"/>
      <c r="I162" s="11"/>
      <c r="J162" s="22"/>
      <c r="K162" s="35"/>
      <c r="L162" s="35"/>
      <c r="M162" s="35"/>
      <c r="N162" s="36"/>
      <c r="O162" s="62"/>
      <c r="P162" s="34" t="str">
        <f t="shared" si="2"/>
        <v/>
      </c>
    </row>
    <row r="163" ht="22.5" customHeight="1">
      <c r="A163" s="6">
        <v>162.0</v>
      </c>
      <c r="B163" s="6" t="str">
        <f>'Master Schedule'!B163</f>
        <v/>
      </c>
      <c r="C163" s="7">
        <v>46396.0</v>
      </c>
      <c r="D163" s="8" t="str">
        <f t="shared" si="1"/>
        <v>Saturday</v>
      </c>
      <c r="E163" s="31"/>
      <c r="F163" s="11"/>
      <c r="G163" s="11"/>
      <c r="H163" s="31"/>
      <c r="I163" s="11"/>
      <c r="J163" s="22"/>
      <c r="K163" s="32"/>
      <c r="L163" s="32"/>
      <c r="M163" s="32"/>
      <c r="N163" s="33"/>
      <c r="O163" s="62"/>
      <c r="P163" s="34" t="str">
        <f t="shared" si="2"/>
        <v/>
      </c>
    </row>
    <row r="164" ht="22.5" customHeight="1">
      <c r="A164" s="6">
        <v>163.0</v>
      </c>
      <c r="B164" s="6" t="str">
        <f>'Master Schedule'!B164</f>
        <v/>
      </c>
      <c r="C164" s="7">
        <v>46397.0</v>
      </c>
      <c r="D164" s="8" t="str">
        <f t="shared" si="1"/>
        <v>Sunday</v>
      </c>
      <c r="E164" s="31"/>
      <c r="F164" s="11"/>
      <c r="G164" s="11"/>
      <c r="H164" s="31"/>
      <c r="I164" s="11"/>
      <c r="J164" s="22"/>
      <c r="K164" s="35"/>
      <c r="L164" s="35"/>
      <c r="M164" s="35"/>
      <c r="N164" s="36"/>
      <c r="O164" s="62"/>
      <c r="P164" s="34" t="str">
        <f t="shared" si="2"/>
        <v/>
      </c>
    </row>
    <row r="165" ht="22.5" customHeight="1">
      <c r="A165" s="6">
        <v>164.0</v>
      </c>
      <c r="B165" s="6" t="str">
        <f>'Master Schedule'!B165</f>
        <v/>
      </c>
      <c r="C165" s="7">
        <v>46398.0</v>
      </c>
      <c r="D165" s="8" t="str">
        <f t="shared" si="1"/>
        <v>Monday</v>
      </c>
      <c r="E165" s="31"/>
      <c r="F165" s="11"/>
      <c r="G165" s="11"/>
      <c r="H165" s="31"/>
      <c r="I165" s="11"/>
      <c r="J165" s="22"/>
      <c r="K165" s="32"/>
      <c r="L165" s="32"/>
      <c r="M165" s="32"/>
      <c r="N165" s="33"/>
      <c r="O165" s="62"/>
      <c r="P165" s="34" t="str">
        <f t="shared" si="2"/>
        <v/>
      </c>
    </row>
    <row r="166" ht="22.5" customHeight="1">
      <c r="A166" s="6">
        <v>165.0</v>
      </c>
      <c r="B166" s="6" t="str">
        <f>'Master Schedule'!B166</f>
        <v/>
      </c>
      <c r="C166" s="7">
        <v>46399.0</v>
      </c>
      <c r="D166" s="8" t="str">
        <f t="shared" si="1"/>
        <v>Tuesday</v>
      </c>
      <c r="E166" s="31"/>
      <c r="F166" s="11"/>
      <c r="G166" s="11"/>
      <c r="H166" s="31"/>
      <c r="I166" s="11"/>
      <c r="J166" s="22"/>
      <c r="K166" s="35"/>
      <c r="L166" s="35"/>
      <c r="M166" s="35"/>
      <c r="N166" s="36"/>
      <c r="O166" s="62"/>
      <c r="P166" s="34" t="str">
        <f t="shared" si="2"/>
        <v/>
      </c>
    </row>
    <row r="167" ht="22.5" customHeight="1">
      <c r="A167" s="6">
        <v>166.0</v>
      </c>
      <c r="B167" s="6" t="str">
        <f>'Master Schedule'!B167</f>
        <v/>
      </c>
      <c r="C167" s="7">
        <v>46400.0</v>
      </c>
      <c r="D167" s="8" t="str">
        <f t="shared" si="1"/>
        <v>Wednesday</v>
      </c>
      <c r="E167" s="31"/>
      <c r="F167" s="11"/>
      <c r="G167" s="11"/>
      <c r="H167" s="31"/>
      <c r="I167" s="11"/>
      <c r="J167" s="22"/>
      <c r="K167" s="32"/>
      <c r="L167" s="32"/>
      <c r="M167" s="32"/>
      <c r="N167" s="33"/>
      <c r="O167" s="62"/>
      <c r="P167" s="34" t="str">
        <f t="shared" si="2"/>
        <v/>
      </c>
    </row>
    <row r="168" ht="22.5" customHeight="1">
      <c r="A168" s="6">
        <v>167.0</v>
      </c>
      <c r="B168" s="6" t="str">
        <f>'Master Schedule'!B168</f>
        <v/>
      </c>
      <c r="C168" s="7">
        <v>46401.0</v>
      </c>
      <c r="D168" s="8" t="str">
        <f t="shared" si="1"/>
        <v>Thursday</v>
      </c>
      <c r="E168" s="31"/>
      <c r="F168" s="11"/>
      <c r="G168" s="11"/>
      <c r="H168" s="31"/>
      <c r="I168" s="11"/>
      <c r="J168" s="22"/>
      <c r="K168" s="35"/>
      <c r="L168" s="35"/>
      <c r="M168" s="35"/>
      <c r="N168" s="36"/>
      <c r="O168" s="62"/>
      <c r="P168" s="34" t="str">
        <f t="shared" si="2"/>
        <v/>
      </c>
    </row>
    <row r="169" ht="22.5" customHeight="1">
      <c r="A169" s="6">
        <v>168.0</v>
      </c>
      <c r="B169" s="6" t="str">
        <f>'Master Schedule'!B169</f>
        <v/>
      </c>
      <c r="C169" s="7">
        <v>46402.0</v>
      </c>
      <c r="D169" s="8" t="str">
        <f t="shared" si="1"/>
        <v>Friday</v>
      </c>
      <c r="E169" s="31"/>
      <c r="F169" s="11"/>
      <c r="G169" s="11"/>
      <c r="H169" s="31"/>
      <c r="I169" s="11"/>
      <c r="J169" s="22"/>
      <c r="K169" s="32"/>
      <c r="L169" s="32"/>
      <c r="M169" s="32"/>
      <c r="N169" s="33"/>
      <c r="O169" s="62"/>
      <c r="P169" s="34" t="str">
        <f t="shared" si="2"/>
        <v/>
      </c>
    </row>
    <row r="170" ht="22.5" customHeight="1">
      <c r="A170" s="6">
        <v>169.0</v>
      </c>
      <c r="B170" s="6" t="str">
        <f>'Master Schedule'!B170</f>
        <v/>
      </c>
      <c r="C170" s="7">
        <v>46403.0</v>
      </c>
      <c r="D170" s="8" t="str">
        <f t="shared" si="1"/>
        <v>Saturday</v>
      </c>
      <c r="E170" s="31"/>
      <c r="F170" s="11"/>
      <c r="G170" s="11"/>
      <c r="H170" s="31"/>
      <c r="I170" s="11"/>
      <c r="J170" s="22"/>
      <c r="K170" s="35"/>
      <c r="L170" s="35"/>
      <c r="M170" s="35"/>
      <c r="N170" s="36"/>
      <c r="O170" s="62"/>
      <c r="P170" s="34" t="str">
        <f t="shared" si="2"/>
        <v/>
      </c>
    </row>
    <row r="171" ht="22.5" customHeight="1">
      <c r="A171" s="6">
        <v>170.0</v>
      </c>
      <c r="B171" s="6" t="str">
        <f>'Master Schedule'!B171</f>
        <v/>
      </c>
      <c r="C171" s="7">
        <v>46404.0</v>
      </c>
      <c r="D171" s="8" t="str">
        <f t="shared" si="1"/>
        <v>Sunday</v>
      </c>
      <c r="E171" s="31"/>
      <c r="F171" s="11"/>
      <c r="G171" s="11"/>
      <c r="H171" s="31"/>
      <c r="I171" s="11"/>
      <c r="J171" s="22"/>
      <c r="K171" s="32"/>
      <c r="L171" s="32"/>
      <c r="M171" s="32"/>
      <c r="N171" s="33"/>
      <c r="O171" s="62"/>
      <c r="P171" s="34" t="str">
        <f t="shared" si="2"/>
        <v/>
      </c>
    </row>
    <row r="172" ht="22.5" customHeight="1">
      <c r="A172" s="6">
        <v>171.0</v>
      </c>
      <c r="B172" s="6" t="str">
        <f>'Master Schedule'!B172</f>
        <v/>
      </c>
      <c r="C172" s="7">
        <v>46405.0</v>
      </c>
      <c r="D172" s="8" t="str">
        <f t="shared" si="1"/>
        <v>Monday</v>
      </c>
      <c r="E172" s="31"/>
      <c r="F172" s="11"/>
      <c r="G172" s="11"/>
      <c r="H172" s="31"/>
      <c r="I172" s="11"/>
      <c r="J172" s="22"/>
      <c r="K172" s="35"/>
      <c r="L172" s="35"/>
      <c r="M172" s="35"/>
      <c r="N172" s="36"/>
      <c r="O172" s="62"/>
      <c r="P172" s="34" t="str">
        <f t="shared" si="2"/>
        <v/>
      </c>
    </row>
    <row r="173" ht="22.5" customHeight="1">
      <c r="A173" s="6">
        <v>172.0</v>
      </c>
      <c r="B173" s="6" t="str">
        <f>'Master Schedule'!B173</f>
        <v/>
      </c>
      <c r="C173" s="7">
        <v>46406.0</v>
      </c>
      <c r="D173" s="8" t="str">
        <f t="shared" si="1"/>
        <v>Tuesday</v>
      </c>
      <c r="E173" s="31"/>
      <c r="F173" s="11"/>
      <c r="G173" s="11"/>
      <c r="H173" s="31"/>
      <c r="I173" s="11"/>
      <c r="J173" s="22"/>
      <c r="K173" s="32"/>
      <c r="L173" s="32"/>
      <c r="M173" s="32"/>
      <c r="N173" s="33"/>
      <c r="O173" s="62"/>
      <c r="P173" s="34" t="str">
        <f t="shared" si="2"/>
        <v/>
      </c>
    </row>
    <row r="174" ht="22.5" customHeight="1">
      <c r="A174" s="6">
        <v>173.0</v>
      </c>
      <c r="B174" s="6" t="str">
        <f>'Master Schedule'!B174</f>
        <v/>
      </c>
      <c r="C174" s="7">
        <v>46407.0</v>
      </c>
      <c r="D174" s="8" t="str">
        <f t="shared" si="1"/>
        <v>Wednesday</v>
      </c>
      <c r="E174" s="31"/>
      <c r="F174" s="11"/>
      <c r="G174" s="11"/>
      <c r="H174" s="31"/>
      <c r="I174" s="11"/>
      <c r="J174" s="22"/>
      <c r="K174" s="35"/>
      <c r="L174" s="35"/>
      <c r="M174" s="35"/>
      <c r="N174" s="36"/>
      <c r="O174" s="62"/>
      <c r="P174" s="34" t="str">
        <f t="shared" si="2"/>
        <v/>
      </c>
    </row>
    <row r="175" ht="22.5" customHeight="1">
      <c r="A175" s="6">
        <v>174.0</v>
      </c>
      <c r="B175" s="6" t="str">
        <f>'Master Schedule'!B175</f>
        <v/>
      </c>
      <c r="C175" s="7">
        <v>46408.0</v>
      </c>
      <c r="D175" s="8" t="str">
        <f t="shared" si="1"/>
        <v>Thursday</v>
      </c>
      <c r="E175" s="31"/>
      <c r="F175" s="11"/>
      <c r="G175" s="11"/>
      <c r="H175" s="31"/>
      <c r="I175" s="11"/>
      <c r="J175" s="22"/>
      <c r="K175" s="32"/>
      <c r="L175" s="32"/>
      <c r="M175" s="32"/>
      <c r="N175" s="33"/>
      <c r="O175" s="62"/>
      <c r="P175" s="34" t="str">
        <f t="shared" si="2"/>
        <v/>
      </c>
    </row>
    <row r="176" ht="22.5" customHeight="1">
      <c r="A176" s="6">
        <v>175.0</v>
      </c>
      <c r="B176" s="6" t="str">
        <f>'Master Schedule'!B176</f>
        <v/>
      </c>
      <c r="C176" s="7">
        <v>46409.0</v>
      </c>
      <c r="D176" s="8" t="str">
        <f t="shared" si="1"/>
        <v>Friday</v>
      </c>
      <c r="E176" s="31"/>
      <c r="F176" s="11"/>
      <c r="G176" s="11"/>
      <c r="H176" s="31"/>
      <c r="I176" s="11"/>
      <c r="J176" s="22"/>
      <c r="K176" s="35"/>
      <c r="L176" s="35"/>
      <c r="M176" s="35"/>
      <c r="N176" s="36"/>
      <c r="O176" s="62"/>
      <c r="P176" s="34" t="str">
        <f t="shared" si="2"/>
        <v/>
      </c>
    </row>
    <row r="177" ht="22.5" customHeight="1">
      <c r="A177" s="6">
        <v>176.0</v>
      </c>
      <c r="B177" s="6" t="str">
        <f>'Master Schedule'!B177</f>
        <v/>
      </c>
      <c r="C177" s="7">
        <v>46410.0</v>
      </c>
      <c r="D177" s="8" t="str">
        <f t="shared" si="1"/>
        <v>Saturday</v>
      </c>
      <c r="E177" s="31"/>
      <c r="F177" s="11"/>
      <c r="G177" s="11"/>
      <c r="H177" s="31"/>
      <c r="I177" s="11"/>
      <c r="J177" s="22"/>
      <c r="K177" s="32"/>
      <c r="L177" s="32"/>
      <c r="M177" s="32"/>
      <c r="N177" s="33"/>
      <c r="O177" s="62"/>
      <c r="P177" s="34" t="str">
        <f t="shared" si="2"/>
        <v/>
      </c>
    </row>
    <row r="178" ht="22.5" customHeight="1">
      <c r="A178" s="6">
        <v>177.0</v>
      </c>
      <c r="B178" s="6" t="str">
        <f>'Master Schedule'!B178</f>
        <v/>
      </c>
      <c r="C178" s="7">
        <v>46411.0</v>
      </c>
      <c r="D178" s="8" t="str">
        <f t="shared" si="1"/>
        <v>Sunday</v>
      </c>
      <c r="E178" s="31"/>
      <c r="F178" s="11"/>
      <c r="G178" s="11"/>
      <c r="H178" s="31"/>
      <c r="I178" s="11"/>
      <c r="J178" s="22"/>
      <c r="K178" s="35"/>
      <c r="L178" s="35"/>
      <c r="M178" s="35"/>
      <c r="N178" s="36"/>
      <c r="O178" s="62"/>
      <c r="P178" s="34" t="str">
        <f t="shared" si="2"/>
        <v/>
      </c>
    </row>
    <row r="179" ht="22.5" customHeight="1">
      <c r="A179" s="6">
        <v>178.0</v>
      </c>
      <c r="B179" s="6" t="str">
        <f>'Master Schedule'!B179</f>
        <v/>
      </c>
      <c r="C179" s="7">
        <v>46412.0</v>
      </c>
      <c r="D179" s="8" t="str">
        <f t="shared" si="1"/>
        <v>Monday</v>
      </c>
      <c r="E179" s="31"/>
      <c r="F179" s="11"/>
      <c r="G179" s="11"/>
      <c r="H179" s="31"/>
      <c r="I179" s="11"/>
      <c r="J179" s="22"/>
      <c r="K179" s="32"/>
      <c r="L179" s="32"/>
      <c r="M179" s="32"/>
      <c r="N179" s="33"/>
      <c r="O179" s="62"/>
      <c r="P179" s="34" t="str">
        <f t="shared" si="2"/>
        <v/>
      </c>
    </row>
    <row r="180" ht="22.5" customHeight="1">
      <c r="A180" s="6">
        <v>179.0</v>
      </c>
      <c r="B180" s="6" t="str">
        <f>'Master Schedule'!B180</f>
        <v/>
      </c>
      <c r="C180" s="7">
        <v>46413.0</v>
      </c>
      <c r="D180" s="8" t="str">
        <f t="shared" si="1"/>
        <v>Tuesday</v>
      </c>
      <c r="E180" s="31"/>
      <c r="F180" s="11"/>
      <c r="G180" s="11"/>
      <c r="H180" s="31"/>
      <c r="I180" s="11"/>
      <c r="J180" s="22"/>
      <c r="K180" s="35"/>
      <c r="L180" s="35"/>
      <c r="M180" s="35"/>
      <c r="N180" s="36"/>
      <c r="O180" s="62"/>
      <c r="P180" s="34" t="str">
        <f t="shared" si="2"/>
        <v/>
      </c>
    </row>
    <row r="181" ht="22.5" customHeight="1">
      <c r="A181" s="6">
        <v>180.0</v>
      </c>
      <c r="B181" s="6" t="str">
        <f>'Master Schedule'!B181</f>
        <v/>
      </c>
      <c r="C181" s="7">
        <v>46414.0</v>
      </c>
      <c r="D181" s="8" t="str">
        <f t="shared" si="1"/>
        <v>Wednesday</v>
      </c>
      <c r="E181" s="31"/>
      <c r="F181" s="11"/>
      <c r="G181" s="11"/>
      <c r="H181" s="31"/>
      <c r="I181" s="11"/>
      <c r="J181" s="22"/>
      <c r="K181" s="32"/>
      <c r="L181" s="32"/>
      <c r="M181" s="32"/>
      <c r="N181" s="33"/>
      <c r="O181" s="62"/>
      <c r="P181" s="34" t="str">
        <f t="shared" si="2"/>
        <v/>
      </c>
    </row>
    <row r="182" ht="22.5" customHeight="1">
      <c r="A182" s="6">
        <v>181.0</v>
      </c>
      <c r="B182" s="6" t="str">
        <f>'Master Schedule'!B182</f>
        <v/>
      </c>
      <c r="C182" s="7">
        <v>46415.0</v>
      </c>
      <c r="D182" s="8" t="str">
        <f t="shared" si="1"/>
        <v>Thursday</v>
      </c>
      <c r="E182" s="31"/>
      <c r="F182" s="11"/>
      <c r="G182" s="11"/>
      <c r="H182" s="31"/>
      <c r="I182" s="11"/>
      <c r="J182" s="22"/>
      <c r="K182" s="35"/>
      <c r="L182" s="35"/>
      <c r="M182" s="35"/>
      <c r="N182" s="36"/>
      <c r="O182" s="62"/>
      <c r="P182" s="34" t="str">
        <f t="shared" si="2"/>
        <v/>
      </c>
    </row>
    <row r="183" ht="22.5" customHeight="1">
      <c r="A183" s="6">
        <v>182.0</v>
      </c>
      <c r="B183" s="6" t="str">
        <f>'Master Schedule'!B183</f>
        <v/>
      </c>
      <c r="C183" s="7">
        <v>46416.0</v>
      </c>
      <c r="D183" s="8" t="str">
        <f t="shared" si="1"/>
        <v>Friday</v>
      </c>
      <c r="E183" s="31"/>
      <c r="F183" s="11"/>
      <c r="G183" s="11"/>
      <c r="H183" s="31"/>
      <c r="I183" s="11"/>
      <c r="J183" s="22"/>
      <c r="K183" s="32"/>
      <c r="L183" s="32"/>
      <c r="M183" s="32"/>
      <c r="N183" s="33"/>
      <c r="O183" s="62"/>
      <c r="P183" s="34" t="str">
        <f t="shared" si="2"/>
        <v/>
      </c>
    </row>
    <row r="184" ht="22.5" customHeight="1">
      <c r="A184" s="6">
        <v>183.0</v>
      </c>
      <c r="B184" s="6" t="str">
        <f>'Master Schedule'!B184</f>
        <v/>
      </c>
      <c r="C184" s="7">
        <v>46417.0</v>
      </c>
      <c r="D184" s="8" t="str">
        <f t="shared" si="1"/>
        <v>Saturday</v>
      </c>
      <c r="E184" s="31"/>
      <c r="F184" s="11"/>
      <c r="G184" s="11"/>
      <c r="H184" s="31"/>
      <c r="I184" s="11"/>
      <c r="J184" s="22"/>
      <c r="K184" s="35"/>
      <c r="L184" s="35"/>
      <c r="M184" s="35"/>
      <c r="N184" s="36"/>
      <c r="O184" s="62"/>
      <c r="P184" s="34" t="str">
        <f t="shared" si="2"/>
        <v/>
      </c>
    </row>
    <row r="185" ht="22.5" customHeight="1">
      <c r="A185" s="6">
        <v>184.0</v>
      </c>
      <c r="B185" s="6" t="str">
        <f>'Master Schedule'!B185</f>
        <v/>
      </c>
      <c r="C185" s="7">
        <v>46418.0</v>
      </c>
      <c r="D185" s="8" t="str">
        <f t="shared" si="1"/>
        <v>Sunday</v>
      </c>
      <c r="E185" s="31"/>
      <c r="F185" s="11"/>
      <c r="G185" s="11"/>
      <c r="H185" s="31"/>
      <c r="I185" s="11"/>
      <c r="J185" s="22"/>
      <c r="K185" s="32"/>
      <c r="L185" s="32"/>
      <c r="M185" s="32"/>
      <c r="N185" s="33"/>
      <c r="O185" s="62"/>
      <c r="P185" s="34" t="str">
        <f t="shared" si="2"/>
        <v/>
      </c>
    </row>
    <row r="186" ht="22.5" customHeight="1">
      <c r="A186" s="6">
        <v>185.0</v>
      </c>
      <c r="B186" s="6" t="str">
        <f>'Master Schedule'!B186</f>
        <v/>
      </c>
      <c r="C186" s="7">
        <v>46419.0</v>
      </c>
      <c r="D186" s="8" t="str">
        <f t="shared" si="1"/>
        <v>Monday</v>
      </c>
      <c r="E186" s="31"/>
      <c r="F186" s="11"/>
      <c r="G186" s="11"/>
      <c r="H186" s="31"/>
      <c r="I186" s="11"/>
      <c r="J186" s="22"/>
      <c r="K186" s="35"/>
      <c r="L186" s="35"/>
      <c r="M186" s="35"/>
      <c r="N186" s="36"/>
      <c r="O186" s="62"/>
      <c r="P186" s="34" t="str">
        <f t="shared" si="2"/>
        <v/>
      </c>
    </row>
    <row r="187" ht="22.5" customHeight="1">
      <c r="A187" s="6">
        <v>186.0</v>
      </c>
      <c r="B187" s="6" t="str">
        <f>'Master Schedule'!B187</f>
        <v/>
      </c>
      <c r="C187" s="7">
        <v>46420.0</v>
      </c>
      <c r="D187" s="8" t="str">
        <f t="shared" si="1"/>
        <v>Tuesday</v>
      </c>
      <c r="E187" s="31"/>
      <c r="F187" s="11"/>
      <c r="G187" s="11"/>
      <c r="H187" s="31"/>
      <c r="I187" s="11"/>
      <c r="J187" s="22"/>
      <c r="K187" s="32"/>
      <c r="L187" s="32"/>
      <c r="M187" s="32"/>
      <c r="N187" s="33"/>
      <c r="O187" s="62"/>
      <c r="P187" s="34" t="str">
        <f t="shared" si="2"/>
        <v/>
      </c>
    </row>
    <row r="188" ht="22.5" customHeight="1">
      <c r="A188" s="6">
        <v>187.0</v>
      </c>
      <c r="B188" s="6" t="str">
        <f>'Master Schedule'!B188</f>
        <v/>
      </c>
      <c r="C188" s="7">
        <v>46421.0</v>
      </c>
      <c r="D188" s="8" t="str">
        <f t="shared" si="1"/>
        <v>Wednesday</v>
      </c>
      <c r="E188" s="31"/>
      <c r="F188" s="11"/>
      <c r="G188" s="11"/>
      <c r="H188" s="31"/>
      <c r="I188" s="11"/>
      <c r="J188" s="22"/>
      <c r="K188" s="35"/>
      <c r="L188" s="35"/>
      <c r="M188" s="35"/>
      <c r="N188" s="36"/>
      <c r="O188" s="62"/>
      <c r="P188" s="34" t="str">
        <f t="shared" si="2"/>
        <v/>
      </c>
    </row>
    <row r="189" ht="22.5" customHeight="1">
      <c r="A189" s="6">
        <v>188.0</v>
      </c>
      <c r="B189" s="6" t="str">
        <f>'Master Schedule'!B189</f>
        <v/>
      </c>
      <c r="C189" s="7">
        <v>46422.0</v>
      </c>
      <c r="D189" s="8" t="str">
        <f t="shared" si="1"/>
        <v>Thursday</v>
      </c>
      <c r="E189" s="31"/>
      <c r="F189" s="11"/>
      <c r="G189" s="11"/>
      <c r="H189" s="31"/>
      <c r="I189" s="11"/>
      <c r="J189" s="22"/>
      <c r="K189" s="32"/>
      <c r="L189" s="32"/>
      <c r="M189" s="32"/>
      <c r="N189" s="33"/>
      <c r="O189" s="62"/>
      <c r="P189" s="34" t="str">
        <f t="shared" si="2"/>
        <v/>
      </c>
    </row>
    <row r="190" ht="22.5" customHeight="1">
      <c r="A190" s="6">
        <v>189.0</v>
      </c>
      <c r="B190" s="6" t="str">
        <f>'Master Schedule'!B190</f>
        <v/>
      </c>
      <c r="C190" s="7">
        <v>46423.0</v>
      </c>
      <c r="D190" s="8" t="str">
        <f t="shared" si="1"/>
        <v>Friday</v>
      </c>
      <c r="E190" s="31"/>
      <c r="F190" s="11"/>
      <c r="G190" s="11"/>
      <c r="H190" s="31"/>
      <c r="I190" s="11"/>
      <c r="J190" s="22"/>
      <c r="K190" s="35"/>
      <c r="L190" s="35"/>
      <c r="M190" s="35"/>
      <c r="N190" s="36"/>
      <c r="O190" s="62"/>
      <c r="P190" s="34" t="str">
        <f t="shared" si="2"/>
        <v/>
      </c>
    </row>
    <row r="191" ht="22.5" customHeight="1">
      <c r="A191" s="6">
        <v>190.0</v>
      </c>
      <c r="B191" s="6" t="str">
        <f>'Master Schedule'!B191</f>
        <v/>
      </c>
      <c r="C191" s="7">
        <v>46424.0</v>
      </c>
      <c r="D191" s="8" t="str">
        <f t="shared" si="1"/>
        <v>Saturday</v>
      </c>
      <c r="E191" s="31"/>
      <c r="F191" s="11"/>
      <c r="G191" s="11"/>
      <c r="H191" s="31"/>
      <c r="I191" s="11"/>
      <c r="J191" s="22"/>
      <c r="K191" s="32"/>
      <c r="L191" s="32"/>
      <c r="M191" s="32"/>
      <c r="N191" s="33"/>
      <c r="O191" s="62"/>
      <c r="P191" s="34" t="str">
        <f t="shared" si="2"/>
        <v/>
      </c>
    </row>
    <row r="192" ht="22.5" customHeight="1">
      <c r="A192" s="6">
        <v>191.0</v>
      </c>
      <c r="B192" s="6" t="str">
        <f>'Master Schedule'!B192</f>
        <v/>
      </c>
      <c r="C192" s="7">
        <v>46425.0</v>
      </c>
      <c r="D192" s="8" t="str">
        <f t="shared" si="1"/>
        <v>Sunday</v>
      </c>
      <c r="E192" s="31"/>
      <c r="F192" s="11"/>
      <c r="G192" s="11"/>
      <c r="H192" s="31"/>
      <c r="I192" s="11"/>
      <c r="J192" s="22"/>
      <c r="K192" s="35"/>
      <c r="L192" s="35"/>
      <c r="M192" s="35"/>
      <c r="N192" s="36"/>
      <c r="O192" s="62"/>
      <c r="P192" s="34" t="str">
        <f t="shared" si="2"/>
        <v/>
      </c>
    </row>
    <row r="193" ht="22.5" customHeight="1">
      <c r="A193" s="6">
        <v>192.0</v>
      </c>
      <c r="B193" s="6" t="str">
        <f>'Master Schedule'!B193</f>
        <v/>
      </c>
      <c r="C193" s="7">
        <v>46426.0</v>
      </c>
      <c r="D193" s="8" t="str">
        <f t="shared" si="1"/>
        <v>Monday</v>
      </c>
      <c r="E193" s="31"/>
      <c r="F193" s="11"/>
      <c r="G193" s="11"/>
      <c r="H193" s="31"/>
      <c r="I193" s="11"/>
      <c r="J193" s="22"/>
      <c r="K193" s="32"/>
      <c r="L193" s="32"/>
      <c r="M193" s="32"/>
      <c r="N193" s="33"/>
      <c r="O193" s="62"/>
      <c r="P193" s="34" t="str">
        <f t="shared" si="2"/>
        <v/>
      </c>
    </row>
    <row r="194" ht="22.5" customHeight="1">
      <c r="A194" s="6">
        <v>193.0</v>
      </c>
      <c r="B194" s="6" t="str">
        <f>'Master Schedule'!B194</f>
        <v/>
      </c>
      <c r="C194" s="7">
        <v>46427.0</v>
      </c>
      <c r="D194" s="8" t="str">
        <f t="shared" si="1"/>
        <v>Tuesday</v>
      </c>
      <c r="E194" s="31"/>
      <c r="F194" s="11"/>
      <c r="G194" s="11"/>
      <c r="H194" s="31"/>
      <c r="I194" s="11"/>
      <c r="J194" s="22"/>
      <c r="K194" s="35"/>
      <c r="L194" s="35"/>
      <c r="M194" s="35"/>
      <c r="N194" s="36"/>
      <c r="O194" s="62"/>
      <c r="P194" s="34" t="str">
        <f t="shared" si="2"/>
        <v/>
      </c>
    </row>
    <row r="195" ht="22.5" customHeight="1">
      <c r="A195" s="6">
        <v>194.0</v>
      </c>
      <c r="B195" s="6" t="str">
        <f>'Master Schedule'!B195</f>
        <v/>
      </c>
      <c r="C195" s="7">
        <v>46428.0</v>
      </c>
      <c r="D195" s="8" t="str">
        <f t="shared" si="1"/>
        <v>Wednesday</v>
      </c>
      <c r="E195" s="31"/>
      <c r="F195" s="11"/>
      <c r="G195" s="11"/>
      <c r="H195" s="31"/>
      <c r="I195" s="11"/>
      <c r="J195" s="22"/>
      <c r="K195" s="32"/>
      <c r="L195" s="32"/>
      <c r="M195" s="32"/>
      <c r="N195" s="33"/>
      <c r="O195" s="62"/>
      <c r="P195" s="34" t="str">
        <f t="shared" si="2"/>
        <v/>
      </c>
    </row>
    <row r="196" ht="22.5" customHeight="1">
      <c r="A196" s="6">
        <v>195.0</v>
      </c>
      <c r="B196" s="6" t="str">
        <f>'Master Schedule'!B196</f>
        <v/>
      </c>
      <c r="C196" s="7">
        <v>46429.0</v>
      </c>
      <c r="D196" s="8" t="str">
        <f t="shared" si="1"/>
        <v>Thursday</v>
      </c>
      <c r="E196" s="31"/>
      <c r="F196" s="11"/>
      <c r="G196" s="11"/>
      <c r="H196" s="31"/>
      <c r="I196" s="11"/>
      <c r="J196" s="22"/>
      <c r="K196" s="35"/>
      <c r="L196" s="35"/>
      <c r="M196" s="35"/>
      <c r="N196" s="36"/>
      <c r="O196" s="62"/>
      <c r="P196" s="34" t="str">
        <f t="shared" si="2"/>
        <v/>
      </c>
    </row>
    <row r="197" ht="22.5" customHeight="1">
      <c r="A197" s="6">
        <v>196.0</v>
      </c>
      <c r="B197" s="6" t="str">
        <f>'Master Schedule'!B197</f>
        <v/>
      </c>
      <c r="C197" s="7">
        <v>46430.0</v>
      </c>
      <c r="D197" s="8" t="str">
        <f t="shared" si="1"/>
        <v>Friday</v>
      </c>
      <c r="E197" s="31"/>
      <c r="F197" s="11"/>
      <c r="G197" s="11"/>
      <c r="H197" s="31"/>
      <c r="I197" s="11"/>
      <c r="J197" s="22"/>
      <c r="K197" s="32"/>
      <c r="L197" s="32"/>
      <c r="M197" s="32"/>
      <c r="N197" s="33"/>
      <c r="O197" s="62"/>
      <c r="P197" s="34" t="str">
        <f t="shared" si="2"/>
        <v/>
      </c>
    </row>
    <row r="198" ht="22.5" customHeight="1">
      <c r="A198" s="6">
        <v>197.0</v>
      </c>
      <c r="B198" s="6" t="str">
        <f>'Master Schedule'!B198</f>
        <v/>
      </c>
      <c r="C198" s="7">
        <v>46431.0</v>
      </c>
      <c r="D198" s="8" t="str">
        <f t="shared" si="1"/>
        <v>Saturday</v>
      </c>
      <c r="E198" s="31"/>
      <c r="F198" s="11"/>
      <c r="G198" s="11"/>
      <c r="H198" s="31"/>
      <c r="I198" s="11"/>
      <c r="J198" s="22"/>
      <c r="K198" s="35"/>
      <c r="L198" s="35"/>
      <c r="M198" s="35"/>
      <c r="N198" s="36"/>
      <c r="O198" s="62"/>
      <c r="P198" s="34" t="str">
        <f t="shared" si="2"/>
        <v/>
      </c>
    </row>
    <row r="199" ht="22.5" customHeight="1">
      <c r="A199" s="6">
        <v>198.0</v>
      </c>
      <c r="B199" s="6" t="str">
        <f>'Master Schedule'!B199</f>
        <v/>
      </c>
      <c r="C199" s="7">
        <v>46432.0</v>
      </c>
      <c r="D199" s="8" t="str">
        <f t="shared" si="1"/>
        <v>Sunday</v>
      </c>
      <c r="E199" s="31"/>
      <c r="F199" s="11"/>
      <c r="G199" s="11"/>
      <c r="H199" s="31"/>
      <c r="I199" s="11"/>
      <c r="J199" s="22"/>
      <c r="K199" s="32"/>
      <c r="L199" s="32"/>
      <c r="M199" s="32"/>
      <c r="N199" s="33"/>
      <c r="O199" s="62"/>
      <c r="P199" s="34" t="str">
        <f t="shared" si="2"/>
        <v/>
      </c>
    </row>
    <row r="200" ht="22.5" customHeight="1">
      <c r="A200" s="6">
        <v>199.0</v>
      </c>
      <c r="B200" s="6" t="str">
        <f>'Master Schedule'!B200</f>
        <v/>
      </c>
      <c r="C200" s="7">
        <v>46433.0</v>
      </c>
      <c r="D200" s="8" t="str">
        <f t="shared" si="1"/>
        <v>Monday</v>
      </c>
      <c r="E200" s="31"/>
      <c r="F200" s="11"/>
      <c r="G200" s="11"/>
      <c r="H200" s="31"/>
      <c r="I200" s="11"/>
      <c r="J200" s="22"/>
      <c r="K200" s="35"/>
      <c r="L200" s="35"/>
      <c r="M200" s="35"/>
      <c r="N200" s="36"/>
      <c r="O200" s="62"/>
      <c r="P200" s="34" t="str">
        <f t="shared" si="2"/>
        <v/>
      </c>
    </row>
    <row r="201" ht="22.5" customHeight="1">
      <c r="A201" s="6">
        <v>200.0</v>
      </c>
      <c r="B201" s="6" t="str">
        <f>'Master Schedule'!B201</f>
        <v/>
      </c>
      <c r="C201" s="7">
        <v>46434.0</v>
      </c>
      <c r="D201" s="8" t="str">
        <f t="shared" si="1"/>
        <v>Tuesday</v>
      </c>
      <c r="E201" s="31"/>
      <c r="F201" s="11"/>
      <c r="G201" s="11"/>
      <c r="H201" s="31"/>
      <c r="I201" s="11"/>
      <c r="J201" s="22"/>
      <c r="K201" s="32"/>
      <c r="L201" s="32"/>
      <c r="M201" s="32"/>
      <c r="N201" s="33"/>
      <c r="O201" s="62"/>
      <c r="P201" s="34" t="str">
        <f t="shared" si="2"/>
        <v/>
      </c>
    </row>
    <row r="202" ht="22.5" customHeight="1">
      <c r="A202" s="6">
        <v>201.0</v>
      </c>
      <c r="B202" s="6" t="str">
        <f>'Master Schedule'!B202</f>
        <v/>
      </c>
      <c r="C202" s="7">
        <v>46435.0</v>
      </c>
      <c r="D202" s="8" t="str">
        <f t="shared" si="1"/>
        <v>Wednesday</v>
      </c>
      <c r="E202" s="31"/>
      <c r="F202" s="11"/>
      <c r="G202" s="11"/>
      <c r="H202" s="31"/>
      <c r="I202" s="11"/>
      <c r="J202" s="22"/>
      <c r="K202" s="35"/>
      <c r="L202" s="35"/>
      <c r="M202" s="35"/>
      <c r="N202" s="36"/>
      <c r="O202" s="62"/>
      <c r="P202" s="34" t="str">
        <f t="shared" si="2"/>
        <v/>
      </c>
    </row>
    <row r="203" ht="22.5" customHeight="1">
      <c r="A203" s="6">
        <v>202.0</v>
      </c>
      <c r="B203" s="6" t="str">
        <f>'Master Schedule'!B203</f>
        <v/>
      </c>
      <c r="C203" s="7">
        <v>46436.0</v>
      </c>
      <c r="D203" s="8" t="str">
        <f t="shared" si="1"/>
        <v>Thursday</v>
      </c>
      <c r="E203" s="31"/>
      <c r="F203" s="11"/>
      <c r="G203" s="11"/>
      <c r="H203" s="31"/>
      <c r="I203" s="11"/>
      <c r="J203" s="22"/>
      <c r="K203" s="32"/>
      <c r="L203" s="32"/>
      <c r="M203" s="32"/>
      <c r="N203" s="33"/>
      <c r="O203" s="62"/>
      <c r="P203" s="34" t="str">
        <f t="shared" si="2"/>
        <v/>
      </c>
    </row>
    <row r="204" ht="22.5" customHeight="1">
      <c r="A204" s="6">
        <v>203.0</v>
      </c>
      <c r="B204" s="6" t="str">
        <f>'Master Schedule'!B204</f>
        <v/>
      </c>
      <c r="C204" s="7">
        <v>46437.0</v>
      </c>
      <c r="D204" s="8" t="str">
        <f t="shared" si="1"/>
        <v>Friday</v>
      </c>
      <c r="E204" s="31"/>
      <c r="F204" s="11"/>
      <c r="G204" s="11"/>
      <c r="H204" s="31"/>
      <c r="I204" s="11"/>
      <c r="J204" s="22"/>
      <c r="K204" s="35"/>
      <c r="L204" s="35"/>
      <c r="M204" s="35"/>
      <c r="N204" s="36"/>
      <c r="O204" s="62"/>
      <c r="P204" s="34" t="str">
        <f t="shared" si="2"/>
        <v/>
      </c>
    </row>
    <row r="205" ht="22.5" customHeight="1">
      <c r="A205" s="6">
        <v>204.0</v>
      </c>
      <c r="B205" s="6" t="str">
        <f>'Master Schedule'!B205</f>
        <v/>
      </c>
      <c r="C205" s="7">
        <v>46438.0</v>
      </c>
      <c r="D205" s="8" t="str">
        <f t="shared" si="1"/>
        <v>Saturday</v>
      </c>
      <c r="E205" s="31"/>
      <c r="F205" s="11"/>
      <c r="G205" s="11"/>
      <c r="H205" s="31"/>
      <c r="I205" s="11"/>
      <c r="J205" s="22"/>
      <c r="K205" s="32"/>
      <c r="L205" s="32"/>
      <c r="M205" s="32"/>
      <c r="N205" s="33"/>
      <c r="O205" s="62"/>
      <c r="P205" s="34" t="str">
        <f t="shared" si="2"/>
        <v/>
      </c>
    </row>
    <row r="206" ht="22.5" customHeight="1">
      <c r="A206" s="6">
        <v>205.0</v>
      </c>
      <c r="B206" s="6" t="str">
        <f>'Master Schedule'!B206</f>
        <v/>
      </c>
      <c r="C206" s="7">
        <v>46439.0</v>
      </c>
      <c r="D206" s="8" t="str">
        <f t="shared" si="1"/>
        <v>Sunday</v>
      </c>
      <c r="E206" s="31"/>
      <c r="F206" s="11"/>
      <c r="G206" s="11"/>
      <c r="H206" s="31"/>
      <c r="I206" s="11"/>
      <c r="J206" s="22"/>
      <c r="K206" s="35"/>
      <c r="L206" s="35"/>
      <c r="M206" s="35"/>
      <c r="N206" s="36"/>
      <c r="O206" s="62"/>
      <c r="P206" s="34" t="str">
        <f t="shared" si="2"/>
        <v/>
      </c>
    </row>
    <row r="207" ht="22.5" customHeight="1">
      <c r="A207" s="6">
        <v>206.0</v>
      </c>
      <c r="B207" s="6" t="str">
        <f>'Master Schedule'!B207</f>
        <v/>
      </c>
      <c r="C207" s="7">
        <v>46440.0</v>
      </c>
      <c r="D207" s="8" t="str">
        <f t="shared" si="1"/>
        <v>Monday</v>
      </c>
      <c r="E207" s="31"/>
      <c r="F207" s="11"/>
      <c r="G207" s="11"/>
      <c r="H207" s="31"/>
      <c r="I207" s="11"/>
      <c r="J207" s="22"/>
      <c r="K207" s="32"/>
      <c r="L207" s="32"/>
      <c r="M207" s="32"/>
      <c r="N207" s="33"/>
      <c r="O207" s="62"/>
      <c r="P207" s="34" t="str">
        <f t="shared" si="2"/>
        <v/>
      </c>
    </row>
    <row r="208" ht="22.5" customHeight="1">
      <c r="A208" s="6">
        <v>207.0</v>
      </c>
      <c r="B208" s="6" t="str">
        <f>'Master Schedule'!B208</f>
        <v/>
      </c>
      <c r="C208" s="7">
        <v>46441.0</v>
      </c>
      <c r="D208" s="8" t="str">
        <f t="shared" si="1"/>
        <v>Tuesday</v>
      </c>
      <c r="E208" s="31"/>
      <c r="F208" s="11"/>
      <c r="G208" s="11"/>
      <c r="H208" s="31"/>
      <c r="I208" s="11"/>
      <c r="J208" s="22"/>
      <c r="K208" s="35"/>
      <c r="L208" s="35"/>
      <c r="M208" s="35"/>
      <c r="N208" s="36"/>
      <c r="O208" s="62"/>
      <c r="P208" s="34" t="str">
        <f t="shared" si="2"/>
        <v/>
      </c>
    </row>
    <row r="209" ht="22.5" customHeight="1">
      <c r="A209" s="6">
        <v>208.0</v>
      </c>
      <c r="B209" s="6" t="str">
        <f>'Master Schedule'!B209</f>
        <v/>
      </c>
      <c r="C209" s="7">
        <v>46442.0</v>
      </c>
      <c r="D209" s="8" t="str">
        <f t="shared" si="1"/>
        <v>Wednesday</v>
      </c>
      <c r="E209" s="31"/>
      <c r="F209" s="11"/>
      <c r="G209" s="11"/>
      <c r="H209" s="31"/>
      <c r="I209" s="11"/>
      <c r="J209" s="22"/>
      <c r="K209" s="32"/>
      <c r="L209" s="32"/>
      <c r="M209" s="32"/>
      <c r="N209" s="33"/>
      <c r="O209" s="62"/>
      <c r="P209" s="34" t="str">
        <f t="shared" si="2"/>
        <v/>
      </c>
    </row>
    <row r="210" ht="22.5" customHeight="1">
      <c r="A210" s="6">
        <v>209.0</v>
      </c>
      <c r="B210" s="6" t="str">
        <f>'Master Schedule'!B210</f>
        <v/>
      </c>
      <c r="C210" s="7">
        <v>46443.0</v>
      </c>
      <c r="D210" s="8" t="str">
        <f t="shared" si="1"/>
        <v>Thursday</v>
      </c>
      <c r="E210" s="31"/>
      <c r="F210" s="11"/>
      <c r="G210" s="11"/>
      <c r="H210" s="31"/>
      <c r="I210" s="11"/>
      <c r="J210" s="22"/>
      <c r="K210" s="35"/>
      <c r="L210" s="35"/>
      <c r="M210" s="35"/>
      <c r="N210" s="36"/>
      <c r="O210" s="62"/>
      <c r="P210" s="34" t="str">
        <f t="shared" si="2"/>
        <v/>
      </c>
    </row>
    <row r="211" ht="22.5" customHeight="1">
      <c r="A211" s="6">
        <v>210.0</v>
      </c>
      <c r="B211" s="6" t="str">
        <f>'Master Schedule'!B211</f>
        <v/>
      </c>
      <c r="C211" s="7">
        <v>46444.0</v>
      </c>
      <c r="D211" s="8" t="str">
        <f t="shared" si="1"/>
        <v>Friday</v>
      </c>
      <c r="E211" s="31"/>
      <c r="F211" s="11"/>
      <c r="G211" s="11"/>
      <c r="H211" s="31"/>
      <c r="I211" s="11"/>
      <c r="J211" s="22"/>
      <c r="K211" s="32"/>
      <c r="L211" s="32"/>
      <c r="M211" s="32"/>
      <c r="N211" s="33"/>
      <c r="O211" s="62"/>
      <c r="P211" s="34" t="str">
        <f t="shared" si="2"/>
        <v/>
      </c>
    </row>
    <row r="212" ht="22.5" customHeight="1">
      <c r="A212" s="6">
        <v>211.0</v>
      </c>
      <c r="B212" s="6" t="str">
        <f>'Master Schedule'!B212</f>
        <v/>
      </c>
      <c r="C212" s="7">
        <v>46445.0</v>
      </c>
      <c r="D212" s="8" t="str">
        <f t="shared" si="1"/>
        <v>Saturday</v>
      </c>
      <c r="E212" s="31"/>
      <c r="F212" s="11"/>
      <c r="G212" s="11"/>
      <c r="H212" s="31"/>
      <c r="I212" s="11"/>
      <c r="J212" s="22"/>
      <c r="K212" s="35"/>
      <c r="L212" s="35"/>
      <c r="M212" s="35"/>
      <c r="N212" s="36"/>
      <c r="O212" s="62"/>
      <c r="P212" s="34" t="str">
        <f t="shared" si="2"/>
        <v/>
      </c>
    </row>
    <row r="213" ht="22.5" customHeight="1">
      <c r="A213" s="6">
        <v>212.0</v>
      </c>
      <c r="B213" s="6" t="str">
        <f>'Master Schedule'!B213</f>
        <v/>
      </c>
      <c r="C213" s="7">
        <v>46446.0</v>
      </c>
      <c r="D213" s="8" t="str">
        <f t="shared" si="1"/>
        <v>Sunday</v>
      </c>
      <c r="E213" s="31"/>
      <c r="F213" s="11"/>
      <c r="G213" s="11"/>
      <c r="H213" s="31"/>
      <c r="I213" s="11"/>
      <c r="J213" s="22"/>
      <c r="K213" s="32"/>
      <c r="L213" s="32"/>
      <c r="M213" s="32"/>
      <c r="N213" s="33"/>
      <c r="O213" s="62"/>
      <c r="P213" s="34" t="str">
        <f t="shared" si="2"/>
        <v/>
      </c>
    </row>
    <row r="214" ht="22.5" customHeight="1">
      <c r="A214" s="6">
        <v>213.0</v>
      </c>
      <c r="B214" s="6" t="str">
        <f>'Master Schedule'!B214</f>
        <v/>
      </c>
      <c r="C214" s="7">
        <v>46447.0</v>
      </c>
      <c r="D214" s="8" t="str">
        <f t="shared" si="1"/>
        <v>Monday</v>
      </c>
      <c r="E214" s="31"/>
      <c r="F214" s="11"/>
      <c r="G214" s="11"/>
      <c r="H214" s="31"/>
      <c r="I214" s="11"/>
      <c r="J214" s="22"/>
      <c r="K214" s="35"/>
      <c r="L214" s="35"/>
      <c r="M214" s="35"/>
      <c r="N214" s="36"/>
      <c r="O214" s="62"/>
      <c r="P214" s="34" t="str">
        <f t="shared" si="2"/>
        <v/>
      </c>
    </row>
    <row r="215" ht="22.5" customHeight="1">
      <c r="A215" s="6">
        <v>214.0</v>
      </c>
      <c r="B215" s="6" t="str">
        <f>'Master Schedule'!B215</f>
        <v/>
      </c>
      <c r="C215" s="7">
        <v>46448.0</v>
      </c>
      <c r="D215" s="8" t="str">
        <f t="shared" si="1"/>
        <v>Tuesday</v>
      </c>
      <c r="E215" s="31"/>
      <c r="F215" s="11"/>
      <c r="G215" s="11"/>
      <c r="H215" s="31"/>
      <c r="I215" s="11"/>
      <c r="J215" s="22"/>
      <c r="K215" s="32"/>
      <c r="L215" s="32"/>
      <c r="M215" s="32"/>
      <c r="N215" s="33"/>
      <c r="O215" s="62"/>
      <c r="P215" s="34" t="str">
        <f t="shared" si="2"/>
        <v/>
      </c>
    </row>
    <row r="216" ht="22.5" customHeight="1">
      <c r="A216" s="6">
        <v>215.0</v>
      </c>
      <c r="B216" s="6" t="str">
        <f>'Master Schedule'!B216</f>
        <v/>
      </c>
      <c r="C216" s="7">
        <v>46449.0</v>
      </c>
      <c r="D216" s="8" t="str">
        <f t="shared" si="1"/>
        <v>Wednesday</v>
      </c>
      <c r="E216" s="31"/>
      <c r="F216" s="11"/>
      <c r="G216" s="11"/>
      <c r="H216" s="31"/>
      <c r="I216" s="11"/>
      <c r="J216" s="22"/>
      <c r="K216" s="35"/>
      <c r="L216" s="35"/>
      <c r="M216" s="35"/>
      <c r="N216" s="36"/>
      <c r="O216" s="62"/>
      <c r="P216" s="34" t="str">
        <f t="shared" si="2"/>
        <v/>
      </c>
    </row>
    <row r="217" ht="22.5" customHeight="1">
      <c r="A217" s="6">
        <v>216.0</v>
      </c>
      <c r="B217" s="6" t="str">
        <f>'Master Schedule'!B217</f>
        <v/>
      </c>
      <c r="C217" s="7">
        <v>46450.0</v>
      </c>
      <c r="D217" s="8" t="str">
        <f t="shared" si="1"/>
        <v>Thursday</v>
      </c>
      <c r="E217" s="31"/>
      <c r="F217" s="11"/>
      <c r="G217" s="11"/>
      <c r="H217" s="31"/>
      <c r="I217" s="11"/>
      <c r="J217" s="22"/>
      <c r="K217" s="32"/>
      <c r="L217" s="32"/>
      <c r="M217" s="32"/>
      <c r="N217" s="33"/>
      <c r="O217" s="62"/>
      <c r="P217" s="34" t="str">
        <f t="shared" si="2"/>
        <v/>
      </c>
    </row>
    <row r="218" ht="22.5" customHeight="1">
      <c r="A218" s="6">
        <v>217.0</v>
      </c>
      <c r="B218" s="6" t="str">
        <f>'Master Schedule'!B218</f>
        <v/>
      </c>
      <c r="C218" s="7">
        <v>46451.0</v>
      </c>
      <c r="D218" s="8" t="str">
        <f t="shared" si="1"/>
        <v>Friday</v>
      </c>
      <c r="E218" s="31"/>
      <c r="F218" s="11"/>
      <c r="G218" s="11"/>
      <c r="H218" s="31"/>
      <c r="I218" s="11"/>
      <c r="J218" s="22"/>
      <c r="K218" s="35"/>
      <c r="L218" s="35"/>
      <c r="M218" s="35"/>
      <c r="N218" s="36"/>
      <c r="O218" s="62"/>
      <c r="P218" s="34" t="str">
        <f t="shared" si="2"/>
        <v/>
      </c>
    </row>
    <row r="219" ht="22.5" customHeight="1">
      <c r="A219" s="6">
        <v>218.0</v>
      </c>
      <c r="B219" s="6" t="str">
        <f>'Master Schedule'!B219</f>
        <v/>
      </c>
      <c r="C219" s="7">
        <v>46452.0</v>
      </c>
      <c r="D219" s="8" t="str">
        <f t="shared" si="1"/>
        <v>Saturday</v>
      </c>
      <c r="E219" s="31"/>
      <c r="F219" s="11"/>
      <c r="G219" s="11"/>
      <c r="H219" s="31"/>
      <c r="I219" s="11"/>
      <c r="J219" s="22"/>
      <c r="K219" s="32"/>
      <c r="L219" s="32"/>
      <c r="M219" s="32"/>
      <c r="N219" s="33"/>
      <c r="O219" s="62"/>
      <c r="P219" s="34" t="str">
        <f t="shared" si="2"/>
        <v/>
      </c>
    </row>
    <row r="220" ht="22.5" customHeight="1">
      <c r="A220" s="6">
        <v>219.0</v>
      </c>
      <c r="B220" s="6" t="str">
        <f>'Master Schedule'!B220</f>
        <v/>
      </c>
      <c r="C220" s="7">
        <v>46453.0</v>
      </c>
      <c r="D220" s="8" t="str">
        <f t="shared" si="1"/>
        <v>Sunday</v>
      </c>
      <c r="E220" s="31"/>
      <c r="F220" s="11"/>
      <c r="G220" s="11"/>
      <c r="H220" s="31"/>
      <c r="I220" s="11"/>
      <c r="J220" s="22"/>
      <c r="K220" s="35"/>
      <c r="L220" s="35"/>
      <c r="M220" s="35"/>
      <c r="N220" s="36"/>
      <c r="O220" s="62"/>
      <c r="P220" s="34" t="str">
        <f t="shared" si="2"/>
        <v/>
      </c>
    </row>
    <row r="221" ht="22.5" customHeight="1">
      <c r="A221" s="6">
        <v>220.0</v>
      </c>
      <c r="B221" s="6" t="str">
        <f>'Master Schedule'!B221</f>
        <v/>
      </c>
      <c r="C221" s="7">
        <v>46454.0</v>
      </c>
      <c r="D221" s="8" t="str">
        <f t="shared" si="1"/>
        <v>Monday</v>
      </c>
      <c r="E221" s="31"/>
      <c r="F221" s="11"/>
      <c r="G221" s="11"/>
      <c r="H221" s="31"/>
      <c r="I221" s="11"/>
      <c r="J221" s="22"/>
      <c r="K221" s="32"/>
      <c r="L221" s="32"/>
      <c r="M221" s="32"/>
      <c r="N221" s="33"/>
      <c r="O221" s="62"/>
      <c r="P221" s="34" t="str">
        <f t="shared" si="2"/>
        <v/>
      </c>
    </row>
    <row r="222" ht="22.5" customHeight="1">
      <c r="A222" s="6">
        <v>221.0</v>
      </c>
      <c r="B222" s="6" t="str">
        <f>'Master Schedule'!B222</f>
        <v>Spring Break</v>
      </c>
      <c r="C222" s="7">
        <v>46455.0</v>
      </c>
      <c r="D222" s="8" t="str">
        <f t="shared" si="1"/>
        <v>Tuesday</v>
      </c>
      <c r="E222" s="31"/>
      <c r="F222" s="11"/>
      <c r="G222" s="11"/>
      <c r="H222" s="31"/>
      <c r="I222" s="11"/>
      <c r="J222" s="22"/>
      <c r="K222" s="35"/>
      <c r="L222" s="35"/>
      <c r="M222" s="35"/>
      <c r="N222" s="36"/>
      <c r="O222" s="62"/>
      <c r="P222" s="34" t="str">
        <f t="shared" si="2"/>
        <v/>
      </c>
    </row>
    <row r="223" ht="22.5" customHeight="1">
      <c r="A223" s="6">
        <v>222.0</v>
      </c>
      <c r="B223" s="6" t="str">
        <f>'Master Schedule'!B223</f>
        <v>Spring Break</v>
      </c>
      <c r="C223" s="7">
        <v>46456.0</v>
      </c>
      <c r="D223" s="8" t="str">
        <f t="shared" si="1"/>
        <v>Wednesday</v>
      </c>
      <c r="E223" s="31"/>
      <c r="F223" s="11"/>
      <c r="G223" s="11"/>
      <c r="H223" s="31"/>
      <c r="I223" s="11"/>
      <c r="J223" s="22"/>
      <c r="K223" s="32"/>
      <c r="L223" s="32"/>
      <c r="M223" s="32"/>
      <c r="N223" s="33"/>
      <c r="O223" s="62"/>
      <c r="P223" s="34" t="str">
        <f t="shared" si="2"/>
        <v/>
      </c>
    </row>
    <row r="224" ht="22.5" customHeight="1">
      <c r="A224" s="6">
        <v>223.0</v>
      </c>
      <c r="B224" s="6" t="str">
        <f>'Master Schedule'!B224</f>
        <v>Spring Break</v>
      </c>
      <c r="C224" s="7">
        <v>46457.0</v>
      </c>
      <c r="D224" s="8" t="str">
        <f t="shared" si="1"/>
        <v>Thursday</v>
      </c>
      <c r="E224" s="31"/>
      <c r="F224" s="11"/>
      <c r="G224" s="11"/>
      <c r="H224" s="31"/>
      <c r="I224" s="11"/>
      <c r="J224" s="22"/>
      <c r="K224" s="35"/>
      <c r="L224" s="35"/>
      <c r="M224" s="35"/>
      <c r="N224" s="36"/>
      <c r="O224" s="62"/>
      <c r="P224" s="34" t="str">
        <f t="shared" si="2"/>
        <v/>
      </c>
    </row>
    <row r="225" ht="22.5" customHeight="1">
      <c r="A225" s="6">
        <v>224.0</v>
      </c>
      <c r="B225" s="6" t="str">
        <f>'Master Schedule'!B225</f>
        <v>Spring Break</v>
      </c>
      <c r="C225" s="7">
        <v>46458.0</v>
      </c>
      <c r="D225" s="8" t="str">
        <f t="shared" si="1"/>
        <v>Friday</v>
      </c>
      <c r="E225" s="31"/>
      <c r="F225" s="11"/>
      <c r="G225" s="11"/>
      <c r="H225" s="31"/>
      <c r="I225" s="11"/>
      <c r="J225" s="22"/>
      <c r="K225" s="32"/>
      <c r="L225" s="32"/>
      <c r="M225" s="32"/>
      <c r="N225" s="33"/>
      <c r="O225" s="62"/>
      <c r="P225" s="34" t="str">
        <f t="shared" si="2"/>
        <v/>
      </c>
    </row>
    <row r="226" ht="22.5" customHeight="1">
      <c r="A226" s="6">
        <v>225.0</v>
      </c>
      <c r="B226" s="6" t="str">
        <f>'Master Schedule'!B226</f>
        <v>Spring Break</v>
      </c>
      <c r="C226" s="7">
        <v>46459.0</v>
      </c>
      <c r="D226" s="8" t="str">
        <f t="shared" si="1"/>
        <v>Saturday</v>
      </c>
      <c r="E226" s="31"/>
      <c r="F226" s="11"/>
      <c r="G226" s="11"/>
      <c r="H226" s="31"/>
      <c r="I226" s="11"/>
      <c r="J226" s="22"/>
      <c r="K226" s="35"/>
      <c r="L226" s="35"/>
      <c r="M226" s="35"/>
      <c r="N226" s="36"/>
      <c r="O226" s="62"/>
      <c r="P226" s="34" t="str">
        <f t="shared" si="2"/>
        <v/>
      </c>
    </row>
    <row r="227" ht="22.5" customHeight="1">
      <c r="A227" s="6">
        <v>226.0</v>
      </c>
      <c r="B227" s="6" t="str">
        <f>'Master Schedule'!B227</f>
        <v/>
      </c>
      <c r="C227" s="7">
        <v>46460.0</v>
      </c>
      <c r="D227" s="8" t="str">
        <f t="shared" si="1"/>
        <v>Sunday</v>
      </c>
      <c r="E227" s="31"/>
      <c r="F227" s="11"/>
      <c r="G227" s="11"/>
      <c r="H227" s="31"/>
      <c r="I227" s="11"/>
      <c r="J227" s="22"/>
      <c r="K227" s="32"/>
      <c r="L227" s="32"/>
      <c r="M227" s="32"/>
      <c r="N227" s="33"/>
      <c r="O227" s="62"/>
      <c r="P227" s="34" t="str">
        <f t="shared" si="2"/>
        <v/>
      </c>
    </row>
    <row r="228" ht="22.5" customHeight="1">
      <c r="A228" s="6">
        <v>227.0</v>
      </c>
      <c r="B228" s="6" t="str">
        <f>'Master Schedule'!B228</f>
        <v/>
      </c>
      <c r="C228" s="7">
        <v>46461.0</v>
      </c>
      <c r="D228" s="8" t="str">
        <f t="shared" si="1"/>
        <v>Monday</v>
      </c>
      <c r="E228" s="31"/>
      <c r="F228" s="11"/>
      <c r="G228" s="11"/>
      <c r="H228" s="31"/>
      <c r="I228" s="11"/>
      <c r="J228" s="22"/>
      <c r="K228" s="35"/>
      <c r="L228" s="35"/>
      <c r="M228" s="35"/>
      <c r="N228" s="36"/>
      <c r="O228" s="62"/>
      <c r="P228" s="34" t="str">
        <f t="shared" si="2"/>
        <v/>
      </c>
    </row>
    <row r="229" ht="22.5" customHeight="1">
      <c r="A229" s="6">
        <v>228.0</v>
      </c>
      <c r="B229" s="6" t="str">
        <f>'Master Schedule'!B229</f>
        <v/>
      </c>
      <c r="C229" s="7">
        <v>46462.0</v>
      </c>
      <c r="D229" s="8" t="str">
        <f t="shared" si="1"/>
        <v>Tuesday</v>
      </c>
      <c r="E229" s="31"/>
      <c r="F229" s="11"/>
      <c r="G229" s="11"/>
      <c r="H229" s="31"/>
      <c r="I229" s="11"/>
      <c r="J229" s="22"/>
      <c r="K229" s="32"/>
      <c r="L229" s="32"/>
      <c r="M229" s="32"/>
      <c r="N229" s="33"/>
      <c r="O229" s="62"/>
      <c r="P229" s="34" t="str">
        <f t="shared" si="2"/>
        <v/>
      </c>
    </row>
    <row r="230" ht="22.5" customHeight="1">
      <c r="A230" s="6">
        <v>229.0</v>
      </c>
      <c r="B230" s="6" t="str">
        <f>'Master Schedule'!B230</f>
        <v/>
      </c>
      <c r="C230" s="7">
        <v>46463.0</v>
      </c>
      <c r="D230" s="8" t="str">
        <f t="shared" si="1"/>
        <v>Wednesday</v>
      </c>
      <c r="E230" s="31"/>
      <c r="F230" s="11"/>
      <c r="G230" s="11"/>
      <c r="H230" s="31"/>
      <c r="I230" s="11"/>
      <c r="J230" s="22"/>
      <c r="K230" s="35"/>
      <c r="L230" s="35"/>
      <c r="M230" s="35"/>
      <c r="N230" s="36"/>
      <c r="O230" s="62"/>
      <c r="P230" s="34" t="str">
        <f t="shared" si="2"/>
        <v/>
      </c>
    </row>
    <row r="231" ht="22.5" customHeight="1">
      <c r="A231" s="6">
        <v>230.0</v>
      </c>
      <c r="B231" s="6" t="str">
        <f>'Master Schedule'!B231</f>
        <v/>
      </c>
      <c r="C231" s="7">
        <v>46464.0</v>
      </c>
      <c r="D231" s="8" t="str">
        <f t="shared" si="1"/>
        <v>Thursday</v>
      </c>
      <c r="E231" s="31"/>
      <c r="F231" s="11"/>
      <c r="G231" s="11"/>
      <c r="H231" s="31"/>
      <c r="I231" s="11"/>
      <c r="J231" s="22"/>
      <c r="K231" s="32"/>
      <c r="L231" s="32"/>
      <c r="M231" s="32"/>
      <c r="N231" s="33"/>
      <c r="O231" s="62"/>
      <c r="P231" s="34" t="str">
        <f t="shared" si="2"/>
        <v/>
      </c>
    </row>
    <row r="232" ht="22.5" customHeight="1">
      <c r="A232" s="6">
        <v>231.0</v>
      </c>
      <c r="B232" s="6" t="str">
        <f>'Master Schedule'!B232</f>
        <v/>
      </c>
      <c r="C232" s="7">
        <v>46465.0</v>
      </c>
      <c r="D232" s="8" t="str">
        <f t="shared" si="1"/>
        <v>Friday</v>
      </c>
      <c r="E232" s="31"/>
      <c r="F232" s="11"/>
      <c r="G232" s="11"/>
      <c r="H232" s="31"/>
      <c r="I232" s="11"/>
      <c r="J232" s="22"/>
      <c r="K232" s="35"/>
      <c r="L232" s="35"/>
      <c r="M232" s="35"/>
      <c r="N232" s="36"/>
      <c r="O232" s="62"/>
      <c r="P232" s="34" t="str">
        <f t="shared" si="2"/>
        <v/>
      </c>
    </row>
    <row r="233" ht="22.5" customHeight="1">
      <c r="A233" s="6">
        <v>232.0</v>
      </c>
      <c r="B233" s="6" t="str">
        <f>'Master Schedule'!B233</f>
        <v/>
      </c>
      <c r="C233" s="7">
        <v>46466.0</v>
      </c>
      <c r="D233" s="8" t="str">
        <f t="shared" si="1"/>
        <v>Saturday</v>
      </c>
      <c r="E233" s="31"/>
      <c r="F233" s="11"/>
      <c r="G233" s="11"/>
      <c r="H233" s="31"/>
      <c r="I233" s="11"/>
      <c r="J233" s="22"/>
      <c r="K233" s="32"/>
      <c r="L233" s="32"/>
      <c r="M233" s="32"/>
      <c r="N233" s="33"/>
      <c r="O233" s="62"/>
      <c r="P233" s="34" t="str">
        <f t="shared" si="2"/>
        <v/>
      </c>
    </row>
    <row r="234" ht="22.5" customHeight="1">
      <c r="A234" s="6">
        <v>233.0</v>
      </c>
      <c r="B234" s="6" t="str">
        <f>'Master Schedule'!B234</f>
        <v/>
      </c>
      <c r="C234" s="7">
        <v>46467.0</v>
      </c>
      <c r="D234" s="8" t="str">
        <f t="shared" si="1"/>
        <v>Sunday</v>
      </c>
      <c r="E234" s="31"/>
      <c r="F234" s="11"/>
      <c r="G234" s="11"/>
      <c r="H234" s="31"/>
      <c r="I234" s="11"/>
      <c r="J234" s="22"/>
      <c r="K234" s="35"/>
      <c r="L234" s="35"/>
      <c r="M234" s="35"/>
      <c r="N234" s="36"/>
      <c r="O234" s="62"/>
      <c r="P234" s="34" t="str">
        <f t="shared" si="2"/>
        <v/>
      </c>
    </row>
    <row r="235" ht="22.5" customHeight="1">
      <c r="A235" s="6">
        <v>234.0</v>
      </c>
      <c r="B235" s="6" t="str">
        <f>'Master Schedule'!B235</f>
        <v/>
      </c>
      <c r="C235" s="7">
        <v>46468.0</v>
      </c>
      <c r="D235" s="8" t="str">
        <f t="shared" si="1"/>
        <v>Monday</v>
      </c>
      <c r="E235" s="31"/>
      <c r="F235" s="11"/>
      <c r="G235" s="11"/>
      <c r="H235" s="31"/>
      <c r="I235" s="11"/>
      <c r="J235" s="22"/>
      <c r="K235" s="32"/>
      <c r="L235" s="32"/>
      <c r="M235" s="32"/>
      <c r="N235" s="33"/>
      <c r="O235" s="62"/>
      <c r="P235" s="34" t="str">
        <f t="shared" si="2"/>
        <v/>
      </c>
    </row>
    <row r="236" ht="22.5" customHeight="1">
      <c r="A236" s="6">
        <v>235.0</v>
      </c>
      <c r="B236" s="6" t="str">
        <f>'Master Schedule'!B236</f>
        <v/>
      </c>
      <c r="C236" s="7">
        <v>46469.0</v>
      </c>
      <c r="D236" s="8" t="str">
        <f t="shared" si="1"/>
        <v>Tuesday</v>
      </c>
      <c r="E236" s="31"/>
      <c r="F236" s="11"/>
      <c r="G236" s="11"/>
      <c r="H236" s="31"/>
      <c r="I236" s="11"/>
      <c r="J236" s="22"/>
      <c r="K236" s="35"/>
      <c r="L236" s="35"/>
      <c r="M236" s="35"/>
      <c r="N236" s="36"/>
      <c r="O236" s="62"/>
      <c r="P236" s="34" t="str">
        <f t="shared" si="2"/>
        <v/>
      </c>
    </row>
    <row r="237" ht="22.5" customHeight="1">
      <c r="A237" s="6">
        <v>236.0</v>
      </c>
      <c r="B237" s="6" t="str">
        <f>'Master Schedule'!B237</f>
        <v/>
      </c>
      <c r="C237" s="7">
        <v>46470.0</v>
      </c>
      <c r="D237" s="8" t="str">
        <f t="shared" si="1"/>
        <v>Wednesday</v>
      </c>
      <c r="E237" s="31"/>
      <c r="F237" s="11"/>
      <c r="G237" s="11"/>
      <c r="H237" s="31"/>
      <c r="I237" s="11"/>
      <c r="J237" s="22"/>
      <c r="K237" s="32"/>
      <c r="L237" s="32"/>
      <c r="M237" s="32"/>
      <c r="N237" s="33"/>
      <c r="O237" s="62"/>
      <c r="P237" s="34" t="str">
        <f t="shared" si="2"/>
        <v/>
      </c>
    </row>
    <row r="238" ht="22.5" customHeight="1">
      <c r="A238" s="6">
        <v>237.0</v>
      </c>
      <c r="B238" s="6" t="str">
        <f>'Master Schedule'!B238</f>
        <v/>
      </c>
      <c r="C238" s="7">
        <v>46471.0</v>
      </c>
      <c r="D238" s="8" t="str">
        <f t="shared" si="1"/>
        <v>Thursday</v>
      </c>
      <c r="E238" s="31"/>
      <c r="F238" s="11"/>
      <c r="G238" s="11"/>
      <c r="H238" s="31"/>
      <c r="I238" s="11"/>
      <c r="J238" s="22"/>
      <c r="K238" s="35"/>
      <c r="L238" s="35"/>
      <c r="M238" s="35"/>
      <c r="N238" s="36"/>
      <c r="O238" s="62"/>
      <c r="P238" s="34" t="str">
        <f t="shared" si="2"/>
        <v/>
      </c>
    </row>
    <row r="239" ht="22.5" customHeight="1">
      <c r="A239" s="6">
        <v>238.0</v>
      </c>
      <c r="B239" s="6" t="str">
        <f>'Master Schedule'!B239</f>
        <v/>
      </c>
      <c r="C239" s="7">
        <v>46472.0</v>
      </c>
      <c r="D239" s="8" t="str">
        <f t="shared" si="1"/>
        <v>Friday</v>
      </c>
      <c r="E239" s="31"/>
      <c r="F239" s="11"/>
      <c r="G239" s="11"/>
      <c r="H239" s="31"/>
      <c r="I239" s="11"/>
      <c r="J239" s="22"/>
      <c r="K239" s="32"/>
      <c r="L239" s="32"/>
      <c r="M239" s="32"/>
      <c r="N239" s="33"/>
      <c r="O239" s="62"/>
      <c r="P239" s="34" t="str">
        <f t="shared" si="2"/>
        <v/>
      </c>
    </row>
    <row r="240" ht="22.5" customHeight="1">
      <c r="A240" s="6">
        <v>239.0</v>
      </c>
      <c r="B240" s="6" t="str">
        <f>'Master Schedule'!B240</f>
        <v/>
      </c>
      <c r="C240" s="7">
        <v>46473.0</v>
      </c>
      <c r="D240" s="8" t="str">
        <f t="shared" si="1"/>
        <v>Saturday</v>
      </c>
      <c r="E240" s="31"/>
      <c r="F240" s="11"/>
      <c r="G240" s="11"/>
      <c r="H240" s="31"/>
      <c r="I240" s="11"/>
      <c r="J240" s="22"/>
      <c r="K240" s="35"/>
      <c r="L240" s="35"/>
      <c r="M240" s="35"/>
      <c r="N240" s="36"/>
      <c r="O240" s="62"/>
      <c r="P240" s="34" t="str">
        <f t="shared" si="2"/>
        <v/>
      </c>
    </row>
    <row r="241" ht="22.5" customHeight="1">
      <c r="A241" s="6">
        <v>240.0</v>
      </c>
      <c r="B241" s="6" t="str">
        <f>'Master Schedule'!B241</f>
        <v/>
      </c>
      <c r="C241" s="7">
        <v>46474.0</v>
      </c>
      <c r="D241" s="8" t="str">
        <f t="shared" si="1"/>
        <v>Sunday</v>
      </c>
      <c r="E241" s="31"/>
      <c r="F241" s="11"/>
      <c r="G241" s="11"/>
      <c r="H241" s="31"/>
      <c r="I241" s="11"/>
      <c r="J241" s="22"/>
      <c r="K241" s="32"/>
      <c r="L241" s="32"/>
      <c r="M241" s="32"/>
      <c r="N241" s="33"/>
      <c r="O241" s="62"/>
      <c r="P241" s="34" t="str">
        <f t="shared" si="2"/>
        <v/>
      </c>
    </row>
    <row r="242" ht="22.5" customHeight="1">
      <c r="A242" s="6">
        <v>241.0</v>
      </c>
      <c r="B242" s="6" t="str">
        <f>'Master Schedule'!B242</f>
        <v/>
      </c>
      <c r="C242" s="7">
        <v>46475.0</v>
      </c>
      <c r="D242" s="8" t="str">
        <f t="shared" si="1"/>
        <v>Monday</v>
      </c>
      <c r="E242" s="31"/>
      <c r="F242" s="11"/>
      <c r="G242" s="11"/>
      <c r="H242" s="31"/>
      <c r="I242" s="11"/>
      <c r="J242" s="22"/>
      <c r="K242" s="35"/>
      <c r="L242" s="35"/>
      <c r="M242" s="35"/>
      <c r="N242" s="36"/>
      <c r="O242" s="62"/>
      <c r="P242" s="34" t="str">
        <f t="shared" si="2"/>
        <v/>
      </c>
    </row>
    <row r="243" ht="22.5" customHeight="1">
      <c r="A243" s="6">
        <v>242.0</v>
      </c>
      <c r="B243" s="6" t="str">
        <f>'Master Schedule'!B243</f>
        <v/>
      </c>
      <c r="C243" s="7">
        <v>46476.0</v>
      </c>
      <c r="D243" s="8" t="str">
        <f t="shared" si="1"/>
        <v>Tuesday</v>
      </c>
      <c r="E243" s="31"/>
      <c r="F243" s="11"/>
      <c r="G243" s="11"/>
      <c r="H243" s="31"/>
      <c r="I243" s="11"/>
      <c r="J243" s="22"/>
      <c r="K243" s="32"/>
      <c r="L243" s="32"/>
      <c r="M243" s="32"/>
      <c r="N243" s="33"/>
      <c r="O243" s="62"/>
      <c r="P243" s="34" t="str">
        <f t="shared" si="2"/>
        <v/>
      </c>
    </row>
    <row r="244" ht="22.5" customHeight="1">
      <c r="A244" s="6">
        <v>243.0</v>
      </c>
      <c r="B244" s="6" t="str">
        <f>'Master Schedule'!B244</f>
        <v/>
      </c>
      <c r="C244" s="7">
        <v>46477.0</v>
      </c>
      <c r="D244" s="8" t="str">
        <f t="shared" si="1"/>
        <v>Wednesday</v>
      </c>
      <c r="E244" s="31"/>
      <c r="F244" s="11"/>
      <c r="G244" s="11"/>
      <c r="H244" s="31"/>
      <c r="I244" s="11"/>
      <c r="J244" s="22"/>
      <c r="K244" s="35"/>
      <c r="L244" s="35"/>
      <c r="M244" s="35"/>
      <c r="N244" s="36"/>
      <c r="O244" s="62"/>
      <c r="P244" s="34" t="str">
        <f t="shared" si="2"/>
        <v/>
      </c>
    </row>
    <row r="245" ht="22.5" customHeight="1">
      <c r="A245" s="6">
        <v>244.0</v>
      </c>
      <c r="B245" s="6" t="str">
        <f>'Master Schedule'!B245</f>
        <v/>
      </c>
      <c r="C245" s="7">
        <v>46478.0</v>
      </c>
      <c r="D245" s="8" t="str">
        <f t="shared" si="1"/>
        <v>Thursday</v>
      </c>
      <c r="E245" s="31"/>
      <c r="F245" s="11"/>
      <c r="G245" s="11"/>
      <c r="H245" s="31"/>
      <c r="I245" s="11"/>
      <c r="J245" s="22"/>
      <c r="K245" s="32"/>
      <c r="L245" s="32"/>
      <c r="M245" s="32"/>
      <c r="N245" s="33"/>
      <c r="O245" s="62"/>
      <c r="P245" s="34" t="str">
        <f t="shared" si="2"/>
        <v/>
      </c>
    </row>
    <row r="246" ht="22.5" customHeight="1">
      <c r="A246" s="6">
        <v>245.0</v>
      </c>
      <c r="B246" s="6" t="str">
        <f>'Master Schedule'!B246</f>
        <v/>
      </c>
      <c r="C246" s="7">
        <v>46479.0</v>
      </c>
      <c r="D246" s="8" t="str">
        <f t="shared" si="1"/>
        <v>Friday</v>
      </c>
      <c r="E246" s="31"/>
      <c r="F246" s="11"/>
      <c r="G246" s="11"/>
      <c r="H246" s="31"/>
      <c r="I246" s="11"/>
      <c r="J246" s="22"/>
      <c r="K246" s="35"/>
      <c r="L246" s="35"/>
      <c r="M246" s="35"/>
      <c r="N246" s="36"/>
      <c r="O246" s="62"/>
      <c r="P246" s="34" t="str">
        <f t="shared" si="2"/>
        <v/>
      </c>
    </row>
    <row r="247" ht="22.5" customHeight="1">
      <c r="A247" s="6">
        <v>246.0</v>
      </c>
      <c r="B247" s="6" t="str">
        <f>'Master Schedule'!B247</f>
        <v/>
      </c>
      <c r="C247" s="7">
        <v>46480.0</v>
      </c>
      <c r="D247" s="8" t="str">
        <f t="shared" si="1"/>
        <v>Saturday</v>
      </c>
      <c r="E247" s="31"/>
      <c r="F247" s="11"/>
      <c r="G247" s="11"/>
      <c r="H247" s="31"/>
      <c r="I247" s="11"/>
      <c r="J247" s="22"/>
      <c r="K247" s="32"/>
      <c r="L247" s="32"/>
      <c r="M247" s="32"/>
      <c r="N247" s="33"/>
      <c r="O247" s="62"/>
      <c r="P247" s="34" t="str">
        <f t="shared" si="2"/>
        <v/>
      </c>
    </row>
    <row r="248" ht="22.5" customHeight="1">
      <c r="A248" s="6">
        <v>247.0</v>
      </c>
      <c r="B248" s="6" t="str">
        <f>'Master Schedule'!B248</f>
        <v/>
      </c>
      <c r="C248" s="7">
        <v>46481.0</v>
      </c>
      <c r="D248" s="8" t="str">
        <f t="shared" si="1"/>
        <v>Sunday</v>
      </c>
      <c r="E248" s="31"/>
      <c r="F248" s="11"/>
      <c r="G248" s="11"/>
      <c r="H248" s="31"/>
      <c r="I248" s="11"/>
      <c r="J248" s="22"/>
      <c r="K248" s="35"/>
      <c r="L248" s="35"/>
      <c r="M248" s="35"/>
      <c r="N248" s="36"/>
      <c r="O248" s="62"/>
      <c r="P248" s="34" t="str">
        <f t="shared" si="2"/>
        <v/>
      </c>
    </row>
    <row r="249" ht="22.5" customHeight="1">
      <c r="A249" s="6">
        <v>248.0</v>
      </c>
      <c r="B249" s="6" t="str">
        <f>'Master Schedule'!B249</f>
        <v/>
      </c>
      <c r="C249" s="7">
        <v>46482.0</v>
      </c>
      <c r="D249" s="8" t="str">
        <f t="shared" si="1"/>
        <v>Monday</v>
      </c>
      <c r="E249" s="31"/>
      <c r="F249" s="11"/>
      <c r="G249" s="11"/>
      <c r="H249" s="31"/>
      <c r="I249" s="11"/>
      <c r="J249" s="22"/>
      <c r="K249" s="32"/>
      <c r="L249" s="32"/>
      <c r="M249" s="32"/>
      <c r="N249" s="33"/>
      <c r="O249" s="62"/>
      <c r="P249" s="34" t="str">
        <f t="shared" si="2"/>
        <v/>
      </c>
    </row>
    <row r="250" ht="22.5" customHeight="1">
      <c r="A250" s="6">
        <v>249.0</v>
      </c>
      <c r="B250" s="6" t="str">
        <f>'Master Schedule'!B250</f>
        <v/>
      </c>
      <c r="C250" s="7">
        <v>46483.0</v>
      </c>
      <c r="D250" s="8" t="str">
        <f t="shared" si="1"/>
        <v>Tuesday</v>
      </c>
      <c r="E250" s="31"/>
      <c r="F250" s="11"/>
      <c r="G250" s="11"/>
      <c r="H250" s="31"/>
      <c r="I250" s="11"/>
      <c r="J250" s="22"/>
      <c r="K250" s="35"/>
      <c r="L250" s="35"/>
      <c r="M250" s="35"/>
      <c r="N250" s="36"/>
      <c r="O250" s="62"/>
      <c r="P250" s="34" t="str">
        <f t="shared" si="2"/>
        <v/>
      </c>
    </row>
    <row r="251" ht="22.5" customHeight="1">
      <c r="A251" s="6">
        <v>250.0</v>
      </c>
      <c r="B251" s="6" t="str">
        <f>'Master Schedule'!B251</f>
        <v/>
      </c>
      <c r="C251" s="7">
        <v>46484.0</v>
      </c>
      <c r="D251" s="8" t="str">
        <f t="shared" si="1"/>
        <v>Wednesday</v>
      </c>
      <c r="E251" s="31"/>
      <c r="F251" s="11"/>
      <c r="G251" s="11"/>
      <c r="H251" s="31"/>
      <c r="I251" s="11"/>
      <c r="J251" s="22"/>
      <c r="K251" s="32"/>
      <c r="L251" s="32"/>
      <c r="M251" s="32"/>
      <c r="N251" s="33"/>
      <c r="O251" s="62"/>
      <c r="P251" s="34" t="str">
        <f t="shared" si="2"/>
        <v/>
      </c>
    </row>
    <row r="252" ht="22.5" customHeight="1">
      <c r="A252" s="6">
        <v>251.0</v>
      </c>
      <c r="B252" s="6" t="str">
        <f>'Master Schedule'!B252</f>
        <v/>
      </c>
      <c r="C252" s="7">
        <v>46485.0</v>
      </c>
      <c r="D252" s="8" t="str">
        <f t="shared" si="1"/>
        <v>Thursday</v>
      </c>
      <c r="E252" s="31"/>
      <c r="F252" s="11"/>
      <c r="G252" s="11"/>
      <c r="H252" s="31"/>
      <c r="I252" s="11"/>
      <c r="J252" s="22"/>
      <c r="K252" s="35"/>
      <c r="L252" s="35"/>
      <c r="M252" s="35"/>
      <c r="N252" s="36"/>
      <c r="O252" s="62"/>
      <c r="P252" s="34" t="str">
        <f t="shared" si="2"/>
        <v/>
      </c>
    </row>
    <row r="253" ht="22.5" customHeight="1">
      <c r="A253" s="6">
        <v>252.0</v>
      </c>
      <c r="B253" s="6" t="str">
        <f>'Master Schedule'!B253</f>
        <v/>
      </c>
      <c r="C253" s="7">
        <v>46486.0</v>
      </c>
      <c r="D253" s="8" t="str">
        <f t="shared" si="1"/>
        <v>Friday</v>
      </c>
      <c r="E253" s="31"/>
      <c r="F253" s="11"/>
      <c r="G253" s="11"/>
      <c r="H253" s="31"/>
      <c r="I253" s="11"/>
      <c r="J253" s="22"/>
      <c r="K253" s="32"/>
      <c r="L253" s="32"/>
      <c r="M253" s="32"/>
      <c r="N253" s="33"/>
      <c r="O253" s="62"/>
      <c r="P253" s="34" t="str">
        <f t="shared" si="2"/>
        <v/>
      </c>
    </row>
    <row r="254" ht="22.5" customHeight="1">
      <c r="A254" s="6">
        <v>253.0</v>
      </c>
      <c r="B254" s="6" t="str">
        <f>'Master Schedule'!B254</f>
        <v/>
      </c>
      <c r="C254" s="7">
        <v>46487.0</v>
      </c>
      <c r="D254" s="8" t="str">
        <f t="shared" si="1"/>
        <v>Saturday</v>
      </c>
      <c r="E254" s="31"/>
      <c r="F254" s="11"/>
      <c r="G254" s="11"/>
      <c r="H254" s="31"/>
      <c r="I254" s="11"/>
      <c r="J254" s="22"/>
      <c r="K254" s="35"/>
      <c r="L254" s="35"/>
      <c r="M254" s="35"/>
      <c r="N254" s="36"/>
      <c r="O254" s="62"/>
      <c r="P254" s="34" t="str">
        <f t="shared" si="2"/>
        <v/>
      </c>
    </row>
    <row r="255" ht="22.5" customHeight="1">
      <c r="A255" s="6">
        <v>254.0</v>
      </c>
      <c r="B255" s="6" t="str">
        <f>'Master Schedule'!B255</f>
        <v/>
      </c>
      <c r="C255" s="7">
        <v>46488.0</v>
      </c>
      <c r="D255" s="8" t="str">
        <f t="shared" si="1"/>
        <v>Sunday</v>
      </c>
      <c r="E255" s="31"/>
      <c r="F255" s="11"/>
      <c r="G255" s="11"/>
      <c r="H255" s="31"/>
      <c r="I255" s="11"/>
      <c r="J255" s="22"/>
      <c r="K255" s="32"/>
      <c r="L255" s="32"/>
      <c r="M255" s="32"/>
      <c r="N255" s="33"/>
      <c r="O255" s="62"/>
      <c r="P255" s="34" t="str">
        <f t="shared" si="2"/>
        <v/>
      </c>
    </row>
    <row r="256" ht="22.5" customHeight="1">
      <c r="A256" s="6">
        <v>255.0</v>
      </c>
      <c r="B256" s="6" t="str">
        <f>'Master Schedule'!B256</f>
        <v/>
      </c>
      <c r="C256" s="7">
        <v>46489.0</v>
      </c>
      <c r="D256" s="8" t="str">
        <f t="shared" si="1"/>
        <v>Monday</v>
      </c>
      <c r="E256" s="31"/>
      <c r="F256" s="11"/>
      <c r="G256" s="11"/>
      <c r="H256" s="31"/>
      <c r="I256" s="11"/>
      <c r="J256" s="22"/>
      <c r="K256" s="35"/>
      <c r="L256" s="35"/>
      <c r="M256" s="35"/>
      <c r="N256" s="36"/>
      <c r="O256" s="62"/>
      <c r="P256" s="34" t="str">
        <f t="shared" si="2"/>
        <v/>
      </c>
    </row>
    <row r="257" ht="22.5" customHeight="1">
      <c r="A257" s="6">
        <v>256.0</v>
      </c>
      <c r="B257" s="6" t="str">
        <f>'Master Schedule'!B257</f>
        <v/>
      </c>
      <c r="C257" s="7">
        <v>46490.0</v>
      </c>
      <c r="D257" s="8" t="str">
        <f t="shared" si="1"/>
        <v>Tuesday</v>
      </c>
      <c r="E257" s="31"/>
      <c r="F257" s="11"/>
      <c r="G257" s="11"/>
      <c r="H257" s="31"/>
      <c r="I257" s="11"/>
      <c r="J257" s="22"/>
      <c r="K257" s="32"/>
      <c r="L257" s="32"/>
      <c r="M257" s="32"/>
      <c r="N257" s="33"/>
      <c r="O257" s="62"/>
      <c r="P257" s="34" t="str">
        <f t="shared" si="2"/>
        <v/>
      </c>
    </row>
    <row r="258" ht="22.5" customHeight="1">
      <c r="A258" s="6">
        <v>257.0</v>
      </c>
      <c r="B258" s="6" t="str">
        <f>'Master Schedule'!B258</f>
        <v/>
      </c>
      <c r="C258" s="7">
        <v>46491.0</v>
      </c>
      <c r="D258" s="8" t="str">
        <f t="shared" si="1"/>
        <v>Wednesday</v>
      </c>
      <c r="E258" s="31"/>
      <c r="F258" s="11"/>
      <c r="G258" s="11"/>
      <c r="H258" s="31"/>
      <c r="I258" s="11"/>
      <c r="J258" s="22"/>
      <c r="K258" s="35"/>
      <c r="L258" s="35"/>
      <c r="M258" s="35"/>
      <c r="N258" s="36"/>
      <c r="O258" s="62"/>
      <c r="P258" s="34" t="str">
        <f t="shared" si="2"/>
        <v/>
      </c>
    </row>
    <row r="259" ht="22.5" customHeight="1">
      <c r="A259" s="6">
        <v>258.0</v>
      </c>
      <c r="B259" s="6" t="str">
        <f>'Master Schedule'!B259</f>
        <v/>
      </c>
      <c r="C259" s="7">
        <v>46492.0</v>
      </c>
      <c r="D259" s="8" t="str">
        <f t="shared" si="1"/>
        <v>Thursday</v>
      </c>
      <c r="E259" s="31"/>
      <c r="F259" s="11"/>
      <c r="G259" s="11"/>
      <c r="H259" s="31"/>
      <c r="I259" s="11"/>
      <c r="J259" s="22"/>
      <c r="K259" s="32"/>
      <c r="L259" s="32"/>
      <c r="M259" s="32"/>
      <c r="N259" s="33"/>
      <c r="O259" s="62"/>
      <c r="P259" s="34" t="str">
        <f t="shared" si="2"/>
        <v/>
      </c>
    </row>
    <row r="260" ht="22.5" customHeight="1">
      <c r="A260" s="6">
        <v>259.0</v>
      </c>
      <c r="B260" s="6" t="str">
        <f>'Master Schedule'!B260</f>
        <v/>
      </c>
      <c r="C260" s="7">
        <v>46493.0</v>
      </c>
      <c r="D260" s="8" t="str">
        <f t="shared" si="1"/>
        <v>Friday</v>
      </c>
      <c r="E260" s="31"/>
      <c r="F260" s="11"/>
      <c r="G260" s="11"/>
      <c r="H260" s="31"/>
      <c r="I260" s="11"/>
      <c r="J260" s="22"/>
      <c r="K260" s="35"/>
      <c r="L260" s="35"/>
      <c r="M260" s="35"/>
      <c r="N260" s="36"/>
      <c r="O260" s="62"/>
      <c r="P260" s="34" t="str">
        <f t="shared" si="2"/>
        <v/>
      </c>
    </row>
    <row r="261" ht="22.5" customHeight="1">
      <c r="A261" s="6">
        <v>260.0</v>
      </c>
      <c r="B261" s="6" t="str">
        <f>'Master Schedule'!B261</f>
        <v/>
      </c>
      <c r="C261" s="7">
        <v>46494.0</v>
      </c>
      <c r="D261" s="8" t="str">
        <f t="shared" si="1"/>
        <v>Saturday</v>
      </c>
      <c r="E261" s="31"/>
      <c r="F261" s="11"/>
      <c r="G261" s="11"/>
      <c r="H261" s="31"/>
      <c r="I261" s="11"/>
      <c r="J261" s="22"/>
      <c r="K261" s="32"/>
      <c r="L261" s="32"/>
      <c r="M261" s="32"/>
      <c r="N261" s="33"/>
      <c r="O261" s="62"/>
      <c r="P261" s="34" t="str">
        <f t="shared" si="2"/>
        <v/>
      </c>
    </row>
    <row r="262" ht="22.5" customHeight="1">
      <c r="A262" s="6">
        <v>261.0</v>
      </c>
      <c r="B262" s="6" t="str">
        <f>'Master Schedule'!B262</f>
        <v/>
      </c>
      <c r="C262" s="7">
        <v>46495.0</v>
      </c>
      <c r="D262" s="8" t="str">
        <f t="shared" si="1"/>
        <v>Sunday</v>
      </c>
      <c r="E262" s="31"/>
      <c r="F262" s="11"/>
      <c r="G262" s="11"/>
      <c r="H262" s="31"/>
      <c r="I262" s="11"/>
      <c r="J262" s="22"/>
      <c r="K262" s="35"/>
      <c r="L262" s="35"/>
      <c r="M262" s="35"/>
      <c r="N262" s="36"/>
      <c r="O262" s="62"/>
      <c r="P262" s="34" t="str">
        <f t="shared" si="2"/>
        <v/>
      </c>
    </row>
    <row r="263" ht="22.5" customHeight="1">
      <c r="A263" s="6">
        <v>262.0</v>
      </c>
      <c r="B263" s="6" t="str">
        <f>'Master Schedule'!B263</f>
        <v/>
      </c>
      <c r="C263" s="7">
        <v>46496.0</v>
      </c>
      <c r="D263" s="8" t="str">
        <f t="shared" si="1"/>
        <v>Monday</v>
      </c>
      <c r="E263" s="31"/>
      <c r="F263" s="11"/>
      <c r="G263" s="11"/>
      <c r="H263" s="31"/>
      <c r="I263" s="11"/>
      <c r="J263" s="22"/>
      <c r="K263" s="32"/>
      <c r="L263" s="32"/>
      <c r="M263" s="32"/>
      <c r="N263" s="33"/>
      <c r="O263" s="62"/>
      <c r="P263" s="34" t="str">
        <f t="shared" si="2"/>
        <v/>
      </c>
    </row>
    <row r="264" ht="22.5" customHeight="1">
      <c r="A264" s="6">
        <v>263.0</v>
      </c>
      <c r="B264" s="6" t="str">
        <f>'Master Schedule'!B264</f>
        <v/>
      </c>
      <c r="C264" s="7">
        <v>46497.0</v>
      </c>
      <c r="D264" s="8" t="str">
        <f t="shared" si="1"/>
        <v>Tuesday</v>
      </c>
      <c r="E264" s="31"/>
      <c r="F264" s="11"/>
      <c r="G264" s="11"/>
      <c r="H264" s="31"/>
      <c r="I264" s="11"/>
      <c r="J264" s="22"/>
      <c r="K264" s="35"/>
      <c r="L264" s="35"/>
      <c r="M264" s="35"/>
      <c r="N264" s="36"/>
      <c r="O264" s="62"/>
      <c r="P264" s="34" t="str">
        <f t="shared" si="2"/>
        <v/>
      </c>
    </row>
    <row r="265" ht="22.5" customHeight="1">
      <c r="A265" s="6">
        <v>264.0</v>
      </c>
      <c r="B265" s="6" t="str">
        <f>'Master Schedule'!B265</f>
        <v/>
      </c>
      <c r="C265" s="7">
        <v>46498.0</v>
      </c>
      <c r="D265" s="8" t="str">
        <f t="shared" si="1"/>
        <v>Wednesday</v>
      </c>
      <c r="E265" s="31"/>
      <c r="F265" s="11"/>
      <c r="G265" s="11"/>
      <c r="H265" s="31"/>
      <c r="I265" s="11"/>
      <c r="J265" s="22"/>
      <c r="K265" s="32"/>
      <c r="L265" s="32"/>
      <c r="M265" s="32"/>
      <c r="N265" s="33"/>
      <c r="O265" s="62"/>
      <c r="P265" s="34" t="str">
        <f t="shared" si="2"/>
        <v/>
      </c>
    </row>
    <row r="266" ht="22.5" customHeight="1">
      <c r="A266" s="6">
        <v>265.0</v>
      </c>
      <c r="B266" s="6" t="str">
        <f>'Master Schedule'!B266</f>
        <v/>
      </c>
      <c r="C266" s="7">
        <v>46499.0</v>
      </c>
      <c r="D266" s="8" t="str">
        <f t="shared" si="1"/>
        <v>Thursday</v>
      </c>
      <c r="E266" s="31"/>
      <c r="F266" s="11"/>
      <c r="G266" s="11"/>
      <c r="H266" s="31"/>
      <c r="I266" s="11"/>
      <c r="J266" s="22"/>
      <c r="K266" s="35"/>
      <c r="L266" s="35"/>
      <c r="M266" s="35"/>
      <c r="N266" s="36"/>
      <c r="O266" s="62"/>
      <c r="P266" s="34" t="str">
        <f t="shared" si="2"/>
        <v/>
      </c>
    </row>
    <row r="267" ht="22.5" customHeight="1">
      <c r="A267" s="6">
        <v>266.0</v>
      </c>
      <c r="B267" s="6" t="str">
        <f>'Master Schedule'!B267</f>
        <v/>
      </c>
      <c r="C267" s="7">
        <v>46500.0</v>
      </c>
      <c r="D267" s="8" t="str">
        <f t="shared" si="1"/>
        <v>Friday</v>
      </c>
      <c r="E267" s="31"/>
      <c r="F267" s="11"/>
      <c r="G267" s="11"/>
      <c r="H267" s="31"/>
      <c r="I267" s="11"/>
      <c r="J267" s="22"/>
      <c r="K267" s="32"/>
      <c r="L267" s="32"/>
      <c r="M267" s="32"/>
      <c r="N267" s="33"/>
      <c r="O267" s="62"/>
      <c r="P267" s="34" t="str">
        <f t="shared" si="2"/>
        <v/>
      </c>
    </row>
    <row r="268" ht="22.5" customHeight="1">
      <c r="A268" s="6">
        <v>267.0</v>
      </c>
      <c r="B268" s="6" t="str">
        <f>'Master Schedule'!B268</f>
        <v/>
      </c>
      <c r="C268" s="7">
        <v>46501.0</v>
      </c>
      <c r="D268" s="8" t="str">
        <f t="shared" si="1"/>
        <v>Saturday</v>
      </c>
      <c r="E268" s="31"/>
      <c r="F268" s="11"/>
      <c r="G268" s="11"/>
      <c r="H268" s="31"/>
      <c r="I268" s="11"/>
      <c r="J268" s="22"/>
      <c r="K268" s="35"/>
      <c r="L268" s="35"/>
      <c r="M268" s="35"/>
      <c r="N268" s="36"/>
      <c r="O268" s="62"/>
      <c r="P268" s="34" t="str">
        <f t="shared" si="2"/>
        <v/>
      </c>
    </row>
    <row r="269" ht="22.5" customHeight="1">
      <c r="A269" s="6">
        <v>268.0</v>
      </c>
      <c r="B269" s="6" t="str">
        <f>'Master Schedule'!B269</f>
        <v/>
      </c>
      <c r="C269" s="7">
        <v>46502.0</v>
      </c>
      <c r="D269" s="8" t="str">
        <f t="shared" si="1"/>
        <v>Sunday</v>
      </c>
      <c r="E269" s="31"/>
      <c r="F269" s="11"/>
      <c r="G269" s="11"/>
      <c r="H269" s="31"/>
      <c r="I269" s="11"/>
      <c r="J269" s="22"/>
      <c r="K269" s="32"/>
      <c r="L269" s="32"/>
      <c r="M269" s="32"/>
      <c r="N269" s="33"/>
      <c r="O269" s="62"/>
      <c r="P269" s="34" t="str">
        <f t="shared" si="2"/>
        <v/>
      </c>
    </row>
    <row r="270" ht="22.5" customHeight="1">
      <c r="A270" s="6">
        <v>269.0</v>
      </c>
      <c r="B270" s="6" t="str">
        <f>'Master Schedule'!B270</f>
        <v/>
      </c>
      <c r="C270" s="7">
        <v>46503.0</v>
      </c>
      <c r="D270" s="8" t="str">
        <f t="shared" si="1"/>
        <v>Monday</v>
      </c>
      <c r="E270" s="31"/>
      <c r="F270" s="11"/>
      <c r="G270" s="11"/>
      <c r="H270" s="31"/>
      <c r="I270" s="11"/>
      <c r="J270" s="22"/>
      <c r="K270" s="35"/>
      <c r="L270" s="35"/>
      <c r="M270" s="35"/>
      <c r="N270" s="36"/>
      <c r="O270" s="62"/>
      <c r="P270" s="34" t="str">
        <f t="shared" si="2"/>
        <v/>
      </c>
    </row>
    <row r="271" ht="22.5" customHeight="1">
      <c r="A271" s="6">
        <v>270.0</v>
      </c>
      <c r="B271" s="6" t="str">
        <f>'Master Schedule'!B271</f>
        <v/>
      </c>
      <c r="C271" s="7">
        <v>46504.0</v>
      </c>
      <c r="D271" s="8" t="str">
        <f t="shared" si="1"/>
        <v>Tuesday</v>
      </c>
      <c r="E271" s="31"/>
      <c r="F271" s="11"/>
      <c r="G271" s="11"/>
      <c r="H271" s="31"/>
      <c r="I271" s="11"/>
      <c r="J271" s="22"/>
      <c r="K271" s="32"/>
      <c r="L271" s="32"/>
      <c r="M271" s="32"/>
      <c r="N271" s="33"/>
      <c r="O271" s="62"/>
      <c r="P271" s="34" t="str">
        <f t="shared" si="2"/>
        <v/>
      </c>
    </row>
    <row r="272" ht="22.5" customHeight="1">
      <c r="A272" s="6">
        <v>271.0</v>
      </c>
      <c r="B272" s="6" t="str">
        <f>'Master Schedule'!B272</f>
        <v/>
      </c>
      <c r="C272" s="7">
        <v>46505.0</v>
      </c>
      <c r="D272" s="8" t="str">
        <f t="shared" si="1"/>
        <v>Wednesday</v>
      </c>
      <c r="E272" s="31"/>
      <c r="F272" s="11"/>
      <c r="G272" s="11"/>
      <c r="H272" s="31"/>
      <c r="I272" s="11"/>
      <c r="J272" s="22"/>
      <c r="K272" s="35"/>
      <c r="L272" s="35"/>
      <c r="M272" s="35"/>
      <c r="N272" s="36"/>
      <c r="O272" s="62"/>
      <c r="P272" s="34" t="str">
        <f t="shared" si="2"/>
        <v/>
      </c>
    </row>
    <row r="273" ht="22.5" customHeight="1">
      <c r="A273" s="6">
        <v>272.0</v>
      </c>
      <c r="B273" s="6" t="str">
        <f>'Master Schedule'!B273</f>
        <v/>
      </c>
      <c r="C273" s="7">
        <v>46506.0</v>
      </c>
      <c r="D273" s="8" t="str">
        <f t="shared" si="1"/>
        <v>Thursday</v>
      </c>
      <c r="E273" s="31"/>
      <c r="F273" s="11"/>
      <c r="G273" s="11"/>
      <c r="H273" s="31"/>
      <c r="I273" s="11"/>
      <c r="J273" s="22"/>
      <c r="K273" s="32"/>
      <c r="L273" s="32"/>
      <c r="M273" s="32"/>
      <c r="N273" s="33"/>
      <c r="O273" s="62"/>
      <c r="P273" s="34" t="str">
        <f t="shared" si="2"/>
        <v/>
      </c>
    </row>
    <row r="274" ht="22.5" customHeight="1">
      <c r="A274" s="6">
        <v>273.0</v>
      </c>
      <c r="B274" s="6" t="str">
        <f>'Master Schedule'!B274</f>
        <v/>
      </c>
      <c r="C274" s="7">
        <v>46507.0</v>
      </c>
      <c r="D274" s="8" t="str">
        <f t="shared" si="1"/>
        <v>Friday</v>
      </c>
      <c r="E274" s="31"/>
      <c r="F274" s="11"/>
      <c r="G274" s="11"/>
      <c r="H274" s="31"/>
      <c r="I274" s="11"/>
      <c r="J274" s="22"/>
      <c r="K274" s="35"/>
      <c r="L274" s="35"/>
      <c r="M274" s="35"/>
      <c r="N274" s="36"/>
      <c r="O274" s="62"/>
      <c r="P274" s="34" t="str">
        <f t="shared" si="2"/>
        <v/>
      </c>
    </row>
    <row r="275" ht="22.5" customHeight="1">
      <c r="A275" s="6">
        <v>274.0</v>
      </c>
      <c r="B275" s="6" t="str">
        <f>'Master Schedule'!B275</f>
        <v/>
      </c>
      <c r="C275" s="7">
        <v>46508.0</v>
      </c>
      <c r="D275" s="8" t="str">
        <f t="shared" si="1"/>
        <v>Saturday</v>
      </c>
      <c r="E275" s="31"/>
      <c r="F275" s="11"/>
      <c r="G275" s="11"/>
      <c r="H275" s="31"/>
      <c r="I275" s="11"/>
      <c r="J275" s="22"/>
      <c r="K275" s="32"/>
      <c r="L275" s="32"/>
      <c r="M275" s="32"/>
      <c r="N275" s="33"/>
      <c r="O275" s="62"/>
      <c r="P275" s="34" t="str">
        <f t="shared" si="2"/>
        <v/>
      </c>
    </row>
    <row r="276" ht="22.5" customHeight="1">
      <c r="A276" s="6">
        <v>275.0</v>
      </c>
      <c r="B276" s="6" t="str">
        <f>'Master Schedule'!B276</f>
        <v/>
      </c>
      <c r="C276" s="7">
        <v>46509.0</v>
      </c>
      <c r="D276" s="8" t="str">
        <f t="shared" si="1"/>
        <v>Sunday</v>
      </c>
      <c r="E276" s="31"/>
      <c r="F276" s="11"/>
      <c r="G276" s="11"/>
      <c r="H276" s="31"/>
      <c r="I276" s="11"/>
      <c r="J276" s="22"/>
      <c r="K276" s="35"/>
      <c r="L276" s="35"/>
      <c r="M276" s="35"/>
      <c r="N276" s="36"/>
      <c r="O276" s="62"/>
      <c r="P276" s="34" t="str">
        <f t="shared" si="2"/>
        <v/>
      </c>
    </row>
    <row r="277" ht="22.5" customHeight="1">
      <c r="A277" s="6">
        <v>276.0</v>
      </c>
      <c r="B277" s="6" t="str">
        <f>'Master Schedule'!B277</f>
        <v/>
      </c>
      <c r="C277" s="7">
        <v>46510.0</v>
      </c>
      <c r="D277" s="8" t="str">
        <f t="shared" si="1"/>
        <v>Monday</v>
      </c>
      <c r="E277" s="31"/>
      <c r="F277" s="11"/>
      <c r="G277" s="11"/>
      <c r="H277" s="31"/>
      <c r="I277" s="11"/>
      <c r="J277" s="22"/>
      <c r="K277" s="32"/>
      <c r="L277" s="32"/>
      <c r="M277" s="32"/>
      <c r="N277" s="33"/>
      <c r="O277" s="62"/>
      <c r="P277" s="34" t="str">
        <f t="shared" si="2"/>
        <v/>
      </c>
    </row>
    <row r="278" ht="22.5" customHeight="1">
      <c r="A278" s="6">
        <v>277.0</v>
      </c>
      <c r="B278" s="6" t="str">
        <f>'Master Schedule'!B278</f>
        <v/>
      </c>
      <c r="C278" s="7">
        <v>46511.0</v>
      </c>
      <c r="D278" s="8" t="str">
        <f t="shared" si="1"/>
        <v>Tuesday</v>
      </c>
      <c r="E278" s="31"/>
      <c r="F278" s="11"/>
      <c r="G278" s="11"/>
      <c r="H278" s="31"/>
      <c r="I278" s="11"/>
      <c r="J278" s="22"/>
      <c r="K278" s="35"/>
      <c r="L278" s="35"/>
      <c r="M278" s="35"/>
      <c r="N278" s="36"/>
      <c r="O278" s="62"/>
      <c r="P278" s="34" t="str">
        <f t="shared" si="2"/>
        <v/>
      </c>
    </row>
    <row r="279" ht="22.5" customHeight="1">
      <c r="A279" s="6">
        <v>278.0</v>
      </c>
      <c r="B279" s="6" t="str">
        <f>'Master Schedule'!B279</f>
        <v/>
      </c>
      <c r="C279" s="7">
        <v>46512.0</v>
      </c>
      <c r="D279" s="8" t="str">
        <f t="shared" si="1"/>
        <v>Wednesday</v>
      </c>
      <c r="E279" s="31"/>
      <c r="F279" s="11"/>
      <c r="G279" s="11"/>
      <c r="H279" s="31"/>
      <c r="I279" s="11"/>
      <c r="J279" s="22"/>
      <c r="K279" s="32"/>
      <c r="L279" s="32"/>
      <c r="M279" s="32"/>
      <c r="N279" s="33"/>
      <c r="O279" s="62"/>
      <c r="P279" s="34" t="str">
        <f t="shared" si="2"/>
        <v/>
      </c>
    </row>
    <row r="280" ht="22.5" customHeight="1">
      <c r="A280" s="6">
        <v>279.0</v>
      </c>
      <c r="B280" s="6" t="str">
        <f>'Master Schedule'!B280</f>
        <v/>
      </c>
      <c r="C280" s="7">
        <v>46513.0</v>
      </c>
      <c r="D280" s="8" t="str">
        <f t="shared" si="1"/>
        <v>Thursday</v>
      </c>
      <c r="E280" s="31"/>
      <c r="F280" s="11"/>
      <c r="G280" s="11"/>
      <c r="H280" s="31"/>
      <c r="I280" s="11"/>
      <c r="J280" s="22"/>
      <c r="K280" s="35"/>
      <c r="L280" s="35"/>
      <c r="M280" s="35"/>
      <c r="N280" s="36"/>
      <c r="O280" s="62"/>
      <c r="P280" s="34" t="str">
        <f t="shared" si="2"/>
        <v/>
      </c>
    </row>
    <row r="281" ht="22.5" customHeight="1">
      <c r="A281" s="6">
        <v>280.0</v>
      </c>
      <c r="B281" s="6" t="str">
        <f>'Master Schedule'!B281</f>
        <v/>
      </c>
      <c r="C281" s="7">
        <v>46514.0</v>
      </c>
      <c r="D281" s="8" t="str">
        <f t="shared" si="1"/>
        <v>Friday</v>
      </c>
      <c r="E281" s="31"/>
      <c r="F281" s="11"/>
      <c r="G281" s="11"/>
      <c r="H281" s="31"/>
      <c r="I281" s="11"/>
      <c r="J281" s="22"/>
      <c r="K281" s="32"/>
      <c r="L281" s="32"/>
      <c r="M281" s="32"/>
      <c r="N281" s="33"/>
      <c r="O281" s="62"/>
      <c r="P281" s="34" t="str">
        <f t="shared" si="2"/>
        <v/>
      </c>
    </row>
    <row r="282" ht="22.5" customHeight="1">
      <c r="A282" s="6">
        <v>281.0</v>
      </c>
      <c r="B282" s="6" t="str">
        <f>'Master Schedule'!B282</f>
        <v/>
      </c>
      <c r="C282" s="7">
        <v>46515.0</v>
      </c>
      <c r="D282" s="8" t="str">
        <f t="shared" si="1"/>
        <v>Saturday</v>
      </c>
      <c r="E282" s="31"/>
      <c r="F282" s="11"/>
      <c r="G282" s="11"/>
      <c r="H282" s="31"/>
      <c r="I282" s="11"/>
      <c r="J282" s="22"/>
      <c r="K282" s="35"/>
      <c r="L282" s="35"/>
      <c r="M282" s="35"/>
      <c r="N282" s="36"/>
      <c r="O282" s="62"/>
      <c r="P282" s="34" t="str">
        <f t="shared" si="2"/>
        <v/>
      </c>
    </row>
    <row r="283" ht="22.5" customHeight="1">
      <c r="A283" s="6">
        <v>282.0</v>
      </c>
      <c r="B283" s="6" t="str">
        <f>'Master Schedule'!B283</f>
        <v/>
      </c>
      <c r="C283" s="7">
        <v>46516.0</v>
      </c>
      <c r="D283" s="8" t="str">
        <f t="shared" si="1"/>
        <v>Sunday</v>
      </c>
      <c r="E283" s="31"/>
      <c r="F283" s="11"/>
      <c r="G283" s="11"/>
      <c r="H283" s="31"/>
      <c r="I283" s="11"/>
      <c r="J283" s="22"/>
      <c r="K283" s="32"/>
      <c r="L283" s="32"/>
      <c r="M283" s="32"/>
      <c r="N283" s="33"/>
      <c r="O283" s="62"/>
      <c r="P283" s="34" t="str">
        <f t="shared" si="2"/>
        <v/>
      </c>
    </row>
    <row r="284" ht="22.5" customHeight="1">
      <c r="A284" s="6">
        <v>283.0</v>
      </c>
      <c r="B284" s="6" t="str">
        <f>'Master Schedule'!B284</f>
        <v/>
      </c>
      <c r="C284" s="7">
        <v>46517.0</v>
      </c>
      <c r="D284" s="8" t="str">
        <f t="shared" si="1"/>
        <v>Monday</v>
      </c>
      <c r="E284" s="31"/>
      <c r="F284" s="11"/>
      <c r="G284" s="11"/>
      <c r="H284" s="31"/>
      <c r="I284" s="11"/>
      <c r="J284" s="22"/>
      <c r="K284" s="35"/>
      <c r="L284" s="35"/>
      <c r="M284" s="35"/>
      <c r="N284" s="36"/>
      <c r="O284" s="62"/>
      <c r="P284" s="34" t="str">
        <f t="shared" si="2"/>
        <v/>
      </c>
    </row>
    <row r="285" ht="22.5" customHeight="1">
      <c r="A285" s="6">
        <v>284.0</v>
      </c>
      <c r="B285" s="6" t="str">
        <f>'Master Schedule'!B285</f>
        <v/>
      </c>
      <c r="C285" s="7">
        <v>46518.0</v>
      </c>
      <c r="D285" s="8" t="str">
        <f t="shared" si="1"/>
        <v>Tuesday</v>
      </c>
      <c r="E285" s="31"/>
      <c r="F285" s="11"/>
      <c r="G285" s="11"/>
      <c r="H285" s="31"/>
      <c r="I285" s="11"/>
      <c r="J285" s="22"/>
      <c r="K285" s="32"/>
      <c r="L285" s="32"/>
      <c r="M285" s="32"/>
      <c r="N285" s="33"/>
      <c r="O285" s="62"/>
      <c r="P285" s="34" t="str">
        <f t="shared" si="2"/>
        <v/>
      </c>
    </row>
    <row r="286" ht="22.5" customHeight="1">
      <c r="A286" s="6">
        <v>285.0</v>
      </c>
      <c r="B286" s="6" t="str">
        <f>'Master Schedule'!B286</f>
        <v/>
      </c>
      <c r="C286" s="7">
        <v>46519.0</v>
      </c>
      <c r="D286" s="8" t="str">
        <f t="shared" si="1"/>
        <v>Wednesday</v>
      </c>
      <c r="E286" s="31"/>
      <c r="F286" s="11"/>
      <c r="G286" s="11"/>
      <c r="H286" s="31"/>
      <c r="I286" s="11"/>
      <c r="J286" s="22"/>
      <c r="K286" s="35"/>
      <c r="L286" s="35"/>
      <c r="M286" s="35"/>
      <c r="N286" s="36"/>
      <c r="O286" s="62"/>
      <c r="P286" s="34" t="str">
        <f t="shared" si="2"/>
        <v/>
      </c>
    </row>
    <row r="287" ht="22.5" customHeight="1">
      <c r="A287" s="6">
        <v>286.0</v>
      </c>
      <c r="B287" s="6" t="str">
        <f>'Master Schedule'!B287</f>
        <v/>
      </c>
      <c r="C287" s="7">
        <v>46520.0</v>
      </c>
      <c r="D287" s="8" t="str">
        <f t="shared" si="1"/>
        <v>Thursday</v>
      </c>
      <c r="E287" s="31"/>
      <c r="F287" s="11"/>
      <c r="G287" s="11"/>
      <c r="H287" s="31"/>
      <c r="I287" s="11"/>
      <c r="J287" s="22"/>
      <c r="K287" s="32"/>
      <c r="L287" s="32"/>
      <c r="M287" s="32"/>
      <c r="N287" s="33"/>
      <c r="O287" s="62"/>
      <c r="P287" s="34" t="str">
        <f t="shared" si="2"/>
        <v/>
      </c>
    </row>
    <row r="288" ht="22.5" customHeight="1">
      <c r="A288" s="6">
        <v>287.0</v>
      </c>
      <c r="B288" s="6" t="str">
        <f>'Master Schedule'!B288</f>
        <v/>
      </c>
      <c r="C288" s="7">
        <v>46521.0</v>
      </c>
      <c r="D288" s="8" t="str">
        <f t="shared" si="1"/>
        <v>Friday</v>
      </c>
      <c r="E288" s="31"/>
      <c r="F288" s="11"/>
      <c r="G288" s="11"/>
      <c r="H288" s="31"/>
      <c r="I288" s="11"/>
      <c r="J288" s="22"/>
      <c r="K288" s="35"/>
      <c r="L288" s="35"/>
      <c r="M288" s="35"/>
      <c r="N288" s="36"/>
      <c r="O288" s="62"/>
      <c r="P288" s="34" t="str">
        <f t="shared" si="2"/>
        <v/>
      </c>
    </row>
    <row r="289" ht="22.5" customHeight="1">
      <c r="A289" s="6">
        <v>288.0</v>
      </c>
      <c r="B289" s="6" t="str">
        <f>'Master Schedule'!B289</f>
        <v/>
      </c>
      <c r="C289" s="7">
        <v>46522.0</v>
      </c>
      <c r="D289" s="8" t="str">
        <f t="shared" si="1"/>
        <v>Saturday</v>
      </c>
      <c r="E289" s="31"/>
      <c r="F289" s="11"/>
      <c r="G289" s="11"/>
      <c r="H289" s="31"/>
      <c r="I289" s="11"/>
      <c r="J289" s="22"/>
      <c r="K289" s="32"/>
      <c r="L289" s="32"/>
      <c r="M289" s="32"/>
      <c r="N289" s="33"/>
      <c r="O289" s="62"/>
      <c r="P289" s="34" t="str">
        <f t="shared" si="2"/>
        <v/>
      </c>
    </row>
    <row r="290" ht="22.5" customHeight="1">
      <c r="A290" s="6">
        <v>289.0</v>
      </c>
      <c r="B290" s="6" t="str">
        <f>'Master Schedule'!B290</f>
        <v/>
      </c>
      <c r="C290" s="7">
        <v>46523.0</v>
      </c>
      <c r="D290" s="8" t="str">
        <f t="shared" si="1"/>
        <v>Sunday</v>
      </c>
      <c r="E290" s="31"/>
      <c r="F290" s="11"/>
      <c r="G290" s="11"/>
      <c r="H290" s="31"/>
      <c r="I290" s="11"/>
      <c r="J290" s="22"/>
      <c r="K290" s="35"/>
      <c r="L290" s="35"/>
      <c r="M290" s="35"/>
      <c r="N290" s="36"/>
      <c r="O290" s="62"/>
      <c r="P290" s="34" t="str">
        <f t="shared" si="2"/>
        <v/>
      </c>
    </row>
    <row r="291" ht="22.5" customHeight="1">
      <c r="A291" s="6">
        <v>290.0</v>
      </c>
      <c r="B291" s="6" t="str">
        <f>'Master Schedule'!B291</f>
        <v/>
      </c>
      <c r="C291" s="7">
        <v>46524.0</v>
      </c>
      <c r="D291" s="8" t="str">
        <f t="shared" si="1"/>
        <v>Monday</v>
      </c>
      <c r="E291" s="31"/>
      <c r="F291" s="11"/>
      <c r="G291" s="11"/>
      <c r="H291" s="31"/>
      <c r="I291" s="11"/>
      <c r="J291" s="22"/>
      <c r="K291" s="32"/>
      <c r="L291" s="32"/>
      <c r="M291" s="32"/>
      <c r="N291" s="33"/>
      <c r="O291" s="62"/>
      <c r="P291" s="34" t="str">
        <f t="shared" si="2"/>
        <v/>
      </c>
    </row>
    <row r="292" ht="22.5" customHeight="1">
      <c r="A292" s="6">
        <v>291.0</v>
      </c>
      <c r="B292" s="6" t="str">
        <f>'Master Schedule'!B292</f>
        <v/>
      </c>
      <c r="C292" s="7">
        <v>46525.0</v>
      </c>
      <c r="D292" s="8" t="str">
        <f t="shared" si="1"/>
        <v>Tuesday</v>
      </c>
      <c r="E292" s="31"/>
      <c r="F292" s="11"/>
      <c r="G292" s="11"/>
      <c r="H292" s="31"/>
      <c r="I292" s="11"/>
      <c r="J292" s="22"/>
      <c r="K292" s="35"/>
      <c r="L292" s="35"/>
      <c r="M292" s="35"/>
      <c r="N292" s="36"/>
      <c r="O292" s="62"/>
      <c r="P292" s="34" t="str">
        <f t="shared" si="2"/>
        <v/>
      </c>
    </row>
    <row r="293" ht="22.5" customHeight="1">
      <c r="A293" s="6">
        <v>292.0</v>
      </c>
      <c r="B293" s="6" t="str">
        <f>'Master Schedule'!B293</f>
        <v/>
      </c>
      <c r="C293" s="7">
        <v>46526.0</v>
      </c>
      <c r="D293" s="8" t="str">
        <f t="shared" si="1"/>
        <v>Wednesday</v>
      </c>
      <c r="E293" s="31"/>
      <c r="F293" s="11"/>
      <c r="G293" s="11"/>
      <c r="H293" s="31"/>
      <c r="I293" s="11"/>
      <c r="J293" s="22"/>
      <c r="K293" s="32"/>
      <c r="L293" s="32"/>
      <c r="M293" s="32"/>
      <c r="N293" s="33"/>
      <c r="O293" s="62"/>
      <c r="P293" s="34" t="str">
        <f t="shared" si="2"/>
        <v/>
      </c>
    </row>
    <row r="294" ht="22.5" customHeight="1">
      <c r="A294" s="6">
        <v>293.0</v>
      </c>
      <c r="B294" s="6" t="str">
        <f>'Master Schedule'!B294</f>
        <v/>
      </c>
      <c r="C294" s="7">
        <v>46527.0</v>
      </c>
      <c r="D294" s="8" t="str">
        <f t="shared" si="1"/>
        <v>Thursday</v>
      </c>
      <c r="E294" s="31"/>
      <c r="F294" s="11"/>
      <c r="G294" s="11"/>
      <c r="H294" s="31"/>
      <c r="I294" s="11"/>
      <c r="J294" s="22"/>
      <c r="K294" s="35"/>
      <c r="L294" s="35"/>
      <c r="M294" s="35"/>
      <c r="N294" s="36"/>
      <c r="O294" s="62"/>
      <c r="P294" s="34" t="str">
        <f t="shared" si="2"/>
        <v/>
      </c>
    </row>
    <row r="295" ht="22.5" customHeight="1">
      <c r="A295" s="6">
        <v>294.0</v>
      </c>
      <c r="B295" s="6" t="str">
        <f>'Master Schedule'!B295</f>
        <v/>
      </c>
      <c r="C295" s="7">
        <v>46528.0</v>
      </c>
      <c r="D295" s="8" t="str">
        <f t="shared" si="1"/>
        <v>Friday</v>
      </c>
      <c r="E295" s="31"/>
      <c r="F295" s="11"/>
      <c r="G295" s="11"/>
      <c r="H295" s="31"/>
      <c r="I295" s="11"/>
      <c r="J295" s="22"/>
      <c r="K295" s="32"/>
      <c r="L295" s="32"/>
      <c r="M295" s="32"/>
      <c r="N295" s="33"/>
      <c r="O295" s="62"/>
      <c r="P295" s="34" t="str">
        <f t="shared" si="2"/>
        <v/>
      </c>
    </row>
    <row r="296" ht="22.5" customHeight="1">
      <c r="A296" s="6">
        <v>295.0</v>
      </c>
      <c r="B296" s="6" t="str">
        <f>'Master Schedule'!B296</f>
        <v/>
      </c>
      <c r="C296" s="7">
        <v>46529.0</v>
      </c>
      <c r="D296" s="8" t="str">
        <f t="shared" si="1"/>
        <v>Saturday</v>
      </c>
      <c r="E296" s="31"/>
      <c r="F296" s="11"/>
      <c r="G296" s="11"/>
      <c r="H296" s="31"/>
      <c r="I296" s="11"/>
      <c r="J296" s="22"/>
      <c r="K296" s="35"/>
      <c r="L296" s="35"/>
      <c r="M296" s="35"/>
      <c r="N296" s="36"/>
      <c r="O296" s="62"/>
      <c r="P296" s="34" t="str">
        <f t="shared" si="2"/>
        <v/>
      </c>
    </row>
    <row r="297" ht="22.5" customHeight="1">
      <c r="A297" s="6">
        <v>296.0</v>
      </c>
      <c r="B297" s="6" t="str">
        <f>'Master Schedule'!B297</f>
        <v/>
      </c>
      <c r="C297" s="7">
        <v>46530.0</v>
      </c>
      <c r="D297" s="8" t="str">
        <f t="shared" si="1"/>
        <v>Sunday</v>
      </c>
      <c r="E297" s="31"/>
      <c r="F297" s="11"/>
      <c r="G297" s="11"/>
      <c r="H297" s="31"/>
      <c r="I297" s="11"/>
      <c r="J297" s="22"/>
      <c r="K297" s="32"/>
      <c r="L297" s="32"/>
      <c r="M297" s="32"/>
      <c r="N297" s="33"/>
      <c r="O297" s="62"/>
      <c r="P297" s="34" t="str">
        <f t="shared" si="2"/>
        <v/>
      </c>
    </row>
    <row r="298" ht="22.5" customHeight="1">
      <c r="A298" s="6">
        <v>297.0</v>
      </c>
      <c r="B298" s="6" t="str">
        <f>'Master Schedule'!B298</f>
        <v/>
      </c>
      <c r="C298" s="7">
        <v>46531.0</v>
      </c>
      <c r="D298" s="8" t="str">
        <f t="shared" si="1"/>
        <v>Monday</v>
      </c>
      <c r="E298" s="31"/>
      <c r="F298" s="11"/>
      <c r="G298" s="11"/>
      <c r="H298" s="31"/>
      <c r="I298" s="11"/>
      <c r="J298" s="22"/>
      <c r="K298" s="35"/>
      <c r="L298" s="35"/>
      <c r="M298" s="35"/>
      <c r="N298" s="36"/>
      <c r="O298" s="62"/>
      <c r="P298" s="34" t="str">
        <f t="shared" si="2"/>
        <v/>
      </c>
    </row>
    <row r="299" ht="22.5" customHeight="1">
      <c r="A299" s="6">
        <v>298.0</v>
      </c>
      <c r="B299" s="6" t="str">
        <f>'Master Schedule'!B299</f>
        <v/>
      </c>
      <c r="C299" s="7">
        <v>46532.0</v>
      </c>
      <c r="D299" s="8" t="str">
        <f t="shared" si="1"/>
        <v>Tuesday</v>
      </c>
      <c r="E299" s="31"/>
      <c r="F299" s="11"/>
      <c r="G299" s="11"/>
      <c r="H299" s="31"/>
      <c r="I299" s="11"/>
      <c r="J299" s="22"/>
      <c r="K299" s="32"/>
      <c r="L299" s="32"/>
      <c r="M299" s="32"/>
      <c r="N299" s="33"/>
      <c r="O299" s="62"/>
      <c r="P299" s="34" t="str">
        <f t="shared" si="2"/>
        <v/>
      </c>
    </row>
    <row r="300" ht="22.5" customHeight="1">
      <c r="A300" s="6">
        <v>299.0</v>
      </c>
      <c r="B300" s="6" t="str">
        <f>'Master Schedule'!B300</f>
        <v/>
      </c>
      <c r="C300" s="7">
        <v>46533.0</v>
      </c>
      <c r="D300" s="8" t="str">
        <f t="shared" si="1"/>
        <v>Wednesday</v>
      </c>
      <c r="E300" s="31"/>
      <c r="F300" s="11"/>
      <c r="G300" s="11"/>
      <c r="H300" s="31"/>
      <c r="I300" s="11"/>
      <c r="J300" s="22"/>
      <c r="K300" s="35"/>
      <c r="L300" s="35"/>
      <c r="M300" s="35"/>
      <c r="N300" s="36"/>
      <c r="O300" s="62"/>
      <c r="P300" s="34" t="str">
        <f t="shared" si="2"/>
        <v/>
      </c>
    </row>
    <row r="301" ht="22.5" customHeight="1">
      <c r="A301" s="6">
        <v>300.0</v>
      </c>
      <c r="B301" s="6" t="str">
        <f>'Master Schedule'!B301</f>
        <v/>
      </c>
      <c r="C301" s="7">
        <v>46534.0</v>
      </c>
      <c r="D301" s="8" t="str">
        <f t="shared" si="1"/>
        <v>Thursday</v>
      </c>
      <c r="E301" s="31"/>
      <c r="F301" s="11"/>
      <c r="G301" s="11"/>
      <c r="H301" s="31"/>
      <c r="I301" s="11"/>
      <c r="J301" s="22"/>
      <c r="K301" s="32"/>
      <c r="L301" s="32"/>
      <c r="M301" s="32"/>
      <c r="N301" s="33"/>
      <c r="O301" s="62"/>
      <c r="P301" s="34" t="str">
        <f t="shared" si="2"/>
        <v/>
      </c>
    </row>
    <row r="302" ht="22.5" customHeight="1">
      <c r="A302" s="6">
        <v>301.0</v>
      </c>
      <c r="B302" s="6" t="str">
        <f>'Master Schedule'!B302</f>
        <v/>
      </c>
      <c r="C302" s="7">
        <v>46535.0</v>
      </c>
      <c r="D302" s="8" t="str">
        <f t="shared" si="1"/>
        <v>Friday</v>
      </c>
      <c r="E302" s="31"/>
      <c r="F302" s="11"/>
      <c r="G302" s="11"/>
      <c r="H302" s="31"/>
      <c r="I302" s="11"/>
      <c r="J302" s="22"/>
      <c r="K302" s="35"/>
      <c r="L302" s="35"/>
      <c r="M302" s="35"/>
      <c r="N302" s="36"/>
      <c r="O302" s="62"/>
      <c r="P302" s="34" t="str">
        <f t="shared" si="2"/>
        <v/>
      </c>
    </row>
    <row r="303" ht="22.5" customHeight="1">
      <c r="A303" s="6">
        <v>302.0</v>
      </c>
      <c r="B303" s="6" t="str">
        <f>'Master Schedule'!B303</f>
        <v/>
      </c>
      <c r="C303" s="7">
        <v>46536.0</v>
      </c>
      <c r="D303" s="8" t="str">
        <f t="shared" si="1"/>
        <v>Saturday</v>
      </c>
      <c r="E303" s="31"/>
      <c r="F303" s="11"/>
      <c r="G303" s="11"/>
      <c r="H303" s="31"/>
      <c r="I303" s="11"/>
      <c r="J303" s="22"/>
      <c r="K303" s="32"/>
      <c r="L303" s="32"/>
      <c r="M303" s="32"/>
      <c r="N303" s="33"/>
      <c r="O303" s="62"/>
      <c r="P303" s="34" t="str">
        <f t="shared" si="2"/>
        <v/>
      </c>
    </row>
    <row r="304" ht="22.5" customHeight="1">
      <c r="A304" s="6">
        <v>303.0</v>
      </c>
      <c r="B304" s="6" t="str">
        <f>'Master Schedule'!B304</f>
        <v/>
      </c>
      <c r="C304" s="7">
        <v>46537.0</v>
      </c>
      <c r="D304" s="8" t="str">
        <f t="shared" si="1"/>
        <v>Sunday</v>
      </c>
      <c r="E304" s="31"/>
      <c r="F304" s="11"/>
      <c r="G304" s="11"/>
      <c r="H304" s="31"/>
      <c r="I304" s="11"/>
      <c r="J304" s="22"/>
      <c r="K304" s="35"/>
      <c r="L304" s="35"/>
      <c r="M304" s="35"/>
      <c r="N304" s="36"/>
      <c r="O304" s="62"/>
      <c r="P304" s="34" t="str">
        <f t="shared" si="2"/>
        <v/>
      </c>
    </row>
    <row r="305" ht="22.5" customHeight="1">
      <c r="A305" s="6">
        <v>304.0</v>
      </c>
      <c r="B305" s="6" t="str">
        <f>'Master Schedule'!B305</f>
        <v/>
      </c>
      <c r="C305" s="7">
        <v>46538.0</v>
      </c>
      <c r="D305" s="8" t="str">
        <f t="shared" si="1"/>
        <v>Monday</v>
      </c>
      <c r="E305" s="31"/>
      <c r="F305" s="11"/>
      <c r="G305" s="11"/>
      <c r="H305" s="31"/>
      <c r="I305" s="11"/>
      <c r="J305" s="22"/>
      <c r="K305" s="32"/>
      <c r="L305" s="32"/>
      <c r="M305" s="32"/>
      <c r="N305" s="33"/>
      <c r="O305" s="62"/>
      <c r="P305" s="34" t="str">
        <f t="shared" si="2"/>
        <v/>
      </c>
    </row>
    <row r="306" ht="22.5" customHeight="1">
      <c r="A306" s="37"/>
      <c r="B306" s="37" t="str">
        <f>'Master Schedule'!B306</f>
        <v/>
      </c>
      <c r="C306" s="39"/>
      <c r="D306" s="40" t="str">
        <f t="shared" si="1"/>
        <v>Saturday</v>
      </c>
      <c r="E306" s="41"/>
      <c r="F306" s="38"/>
      <c r="G306" s="38"/>
      <c r="H306" s="41"/>
      <c r="I306" s="38"/>
      <c r="J306" s="38"/>
      <c r="K306" s="42" t="s">
        <v>12</v>
      </c>
      <c r="L306" s="42" t="s">
        <v>13</v>
      </c>
      <c r="M306" s="23" t="s">
        <v>14</v>
      </c>
      <c r="N306" s="24" t="s">
        <v>15</v>
      </c>
      <c r="O306" s="58" t="s">
        <v>17</v>
      </c>
      <c r="P306" s="25" t="s">
        <v>9</v>
      </c>
    </row>
    <row r="307" ht="22.5" customHeight="1">
      <c r="A307" s="37"/>
      <c r="B307" s="37" t="str">
        <f>'Master Schedule'!B307</f>
        <v/>
      </c>
      <c r="C307" s="39"/>
      <c r="D307" s="40" t="str">
        <f t="shared" si="1"/>
        <v>Saturday</v>
      </c>
      <c r="E307" s="41"/>
      <c r="F307" s="38"/>
      <c r="G307" s="38"/>
      <c r="H307" s="41"/>
      <c r="I307" s="38"/>
      <c r="J307" s="38"/>
      <c r="K307" s="53" t="s">
        <v>16</v>
      </c>
      <c r="L307" s="53" t="s">
        <v>16</v>
      </c>
      <c r="M307" s="53" t="s">
        <v>16</v>
      </c>
      <c r="N307" s="59" t="s">
        <v>49</v>
      </c>
      <c r="O307" s="60" t="s">
        <v>16</v>
      </c>
      <c r="P307" s="34" t="str">
        <f t="shared" ref="P307:P610" si="3">IF(G307="", "",
   IF(AND(K307="✅", L307="✅", M307="✅", N307="✅", O307="✅"), "✅ Approved",
   IF(OR(K307="❌", L307="❌", M307="❌", N307="❌", O307="❌"), "❌ Denied",
   "⌛️ Pending")))
</f>
        <v/>
      </c>
    </row>
    <row r="308" ht="22.5" customHeight="1">
      <c r="A308" s="37"/>
      <c r="B308" s="37" t="str">
        <f>'Master Schedule'!B308</f>
        <v/>
      </c>
      <c r="C308" s="39"/>
      <c r="D308" s="40" t="str">
        <f t="shared" si="1"/>
        <v>Saturday</v>
      </c>
      <c r="E308" s="41"/>
      <c r="F308" s="38"/>
      <c r="G308" s="38"/>
      <c r="H308" s="41"/>
      <c r="I308" s="38"/>
      <c r="J308" s="38"/>
      <c r="K308" s="32"/>
      <c r="L308" s="32"/>
      <c r="M308" s="32"/>
      <c r="N308" s="33"/>
      <c r="O308" s="62"/>
      <c r="P308" s="34" t="str">
        <f t="shared" si="3"/>
        <v/>
      </c>
    </row>
    <row r="309" ht="22.5" customHeight="1">
      <c r="A309" s="37"/>
      <c r="B309" s="37" t="str">
        <f>'Master Schedule'!B309</f>
        <v/>
      </c>
      <c r="C309" s="39"/>
      <c r="D309" s="40" t="str">
        <f t="shared" si="1"/>
        <v>Saturday</v>
      </c>
      <c r="E309" s="41"/>
      <c r="F309" s="38"/>
      <c r="G309" s="38"/>
      <c r="H309" s="41"/>
      <c r="I309" s="38"/>
      <c r="J309" s="38"/>
      <c r="K309" s="35"/>
      <c r="L309" s="35"/>
      <c r="M309" s="35"/>
      <c r="N309" s="36"/>
      <c r="O309" s="62"/>
      <c r="P309" s="34" t="str">
        <f t="shared" si="3"/>
        <v/>
      </c>
    </row>
    <row r="310" ht="22.5" customHeight="1">
      <c r="A310" s="37"/>
      <c r="B310" s="37" t="str">
        <f>'Master Schedule'!B310</f>
        <v/>
      </c>
      <c r="C310" s="39"/>
      <c r="D310" s="40" t="str">
        <f t="shared" si="1"/>
        <v>Saturday</v>
      </c>
      <c r="E310" s="41"/>
      <c r="F310" s="38"/>
      <c r="G310" s="38"/>
      <c r="H310" s="41"/>
      <c r="I310" s="38"/>
      <c r="J310" s="38"/>
      <c r="K310" s="32"/>
      <c r="L310" s="32"/>
      <c r="M310" s="32"/>
      <c r="N310" s="33"/>
      <c r="O310" s="62"/>
      <c r="P310" s="34" t="str">
        <f t="shared" si="3"/>
        <v/>
      </c>
    </row>
    <row r="311" ht="22.5" customHeight="1">
      <c r="A311" s="37"/>
      <c r="B311" s="37" t="str">
        <f>'Master Schedule'!B311</f>
        <v/>
      </c>
      <c r="C311" s="39"/>
      <c r="D311" s="40" t="str">
        <f t="shared" si="1"/>
        <v>Saturday</v>
      </c>
      <c r="E311" s="41"/>
      <c r="F311" s="38"/>
      <c r="G311" s="38"/>
      <c r="H311" s="41"/>
      <c r="I311" s="38"/>
      <c r="J311" s="38"/>
      <c r="K311" s="35"/>
      <c r="L311" s="35"/>
      <c r="M311" s="35"/>
      <c r="N311" s="36"/>
      <c r="O311" s="62"/>
      <c r="P311" s="34" t="str">
        <f t="shared" si="3"/>
        <v/>
      </c>
    </row>
    <row r="312" ht="22.5" customHeight="1">
      <c r="A312" s="37"/>
      <c r="B312" s="37" t="str">
        <f>'Master Schedule'!B312</f>
        <v/>
      </c>
      <c r="C312" s="39"/>
      <c r="D312" s="40" t="str">
        <f t="shared" si="1"/>
        <v>Saturday</v>
      </c>
      <c r="E312" s="41"/>
      <c r="F312" s="38"/>
      <c r="G312" s="38"/>
      <c r="H312" s="41"/>
      <c r="I312" s="38"/>
      <c r="J312" s="38"/>
      <c r="K312" s="32"/>
      <c r="L312" s="32"/>
      <c r="M312" s="32"/>
      <c r="N312" s="33"/>
      <c r="O312" s="62"/>
      <c r="P312" s="34" t="str">
        <f t="shared" si="3"/>
        <v/>
      </c>
    </row>
    <row r="313" ht="22.5" customHeight="1">
      <c r="A313" s="37"/>
      <c r="B313" s="37" t="str">
        <f>'Master Schedule'!B313</f>
        <v/>
      </c>
      <c r="C313" s="39"/>
      <c r="D313" s="40" t="str">
        <f t="shared" si="1"/>
        <v>Saturday</v>
      </c>
      <c r="E313" s="41"/>
      <c r="F313" s="38"/>
      <c r="G313" s="38"/>
      <c r="H313" s="41"/>
      <c r="I313" s="38"/>
      <c r="J313" s="38"/>
      <c r="K313" s="35"/>
      <c r="L313" s="35"/>
      <c r="M313" s="35"/>
      <c r="N313" s="36"/>
      <c r="O313" s="62"/>
      <c r="P313" s="34" t="str">
        <f t="shared" si="3"/>
        <v/>
      </c>
    </row>
    <row r="314" ht="22.5" customHeight="1">
      <c r="A314" s="37"/>
      <c r="B314" s="37" t="str">
        <f>'Master Schedule'!B314</f>
        <v/>
      </c>
      <c r="C314" s="39"/>
      <c r="D314" s="40" t="str">
        <f t="shared" si="1"/>
        <v>Saturday</v>
      </c>
      <c r="E314" s="41"/>
      <c r="F314" s="38"/>
      <c r="G314" s="38"/>
      <c r="H314" s="41"/>
      <c r="I314" s="38"/>
      <c r="J314" s="38"/>
      <c r="K314" s="32"/>
      <c r="L314" s="32"/>
      <c r="M314" s="32"/>
      <c r="N314" s="33"/>
      <c r="O314" s="62"/>
      <c r="P314" s="34" t="str">
        <f t="shared" si="3"/>
        <v/>
      </c>
    </row>
    <row r="315" ht="22.5" customHeight="1">
      <c r="A315" s="37"/>
      <c r="B315" s="37" t="str">
        <f>'Master Schedule'!B315</f>
        <v/>
      </c>
      <c r="C315" s="39"/>
      <c r="D315" s="40" t="str">
        <f t="shared" si="1"/>
        <v>Saturday</v>
      </c>
      <c r="E315" s="41"/>
      <c r="F315" s="38"/>
      <c r="G315" s="38"/>
      <c r="H315" s="41"/>
      <c r="I315" s="38"/>
      <c r="J315" s="38"/>
      <c r="K315" s="35"/>
      <c r="L315" s="35"/>
      <c r="M315" s="35"/>
      <c r="N315" s="36"/>
      <c r="O315" s="62"/>
      <c r="P315" s="34" t="str">
        <f t="shared" si="3"/>
        <v/>
      </c>
    </row>
    <row r="316" ht="22.5" customHeight="1">
      <c r="A316" s="37"/>
      <c r="B316" s="37" t="str">
        <f>'Master Schedule'!B316</f>
        <v/>
      </c>
      <c r="C316" s="39"/>
      <c r="D316" s="40" t="str">
        <f t="shared" si="1"/>
        <v>Saturday</v>
      </c>
      <c r="E316" s="41"/>
      <c r="F316" s="38"/>
      <c r="G316" s="38"/>
      <c r="H316" s="41"/>
      <c r="I316" s="38"/>
      <c r="J316" s="38"/>
      <c r="K316" s="32"/>
      <c r="L316" s="32"/>
      <c r="M316" s="32"/>
      <c r="N316" s="33"/>
      <c r="O316" s="62"/>
      <c r="P316" s="34" t="str">
        <f t="shared" si="3"/>
        <v/>
      </c>
    </row>
    <row r="317" ht="22.5" customHeight="1">
      <c r="A317" s="37"/>
      <c r="B317" s="37" t="str">
        <f>'Master Schedule'!B317</f>
        <v/>
      </c>
      <c r="C317" s="39"/>
      <c r="D317" s="40" t="str">
        <f t="shared" si="1"/>
        <v>Saturday</v>
      </c>
      <c r="E317" s="41"/>
      <c r="F317" s="38"/>
      <c r="G317" s="38"/>
      <c r="H317" s="41"/>
      <c r="I317" s="38"/>
      <c r="J317" s="38"/>
      <c r="K317" s="35"/>
      <c r="L317" s="35"/>
      <c r="M317" s="35"/>
      <c r="N317" s="36"/>
      <c r="O317" s="62"/>
      <c r="P317" s="34" t="str">
        <f t="shared" si="3"/>
        <v/>
      </c>
    </row>
    <row r="318" ht="22.5" customHeight="1">
      <c r="A318" s="37"/>
      <c r="B318" s="37" t="str">
        <f>'Master Schedule'!B318</f>
        <v/>
      </c>
      <c r="C318" s="39"/>
      <c r="D318" s="40" t="str">
        <f t="shared" si="1"/>
        <v>Saturday</v>
      </c>
      <c r="E318" s="41"/>
      <c r="F318" s="38"/>
      <c r="G318" s="38"/>
      <c r="H318" s="41"/>
      <c r="I318" s="38"/>
      <c r="J318" s="38"/>
      <c r="K318" s="32"/>
      <c r="L318" s="32"/>
      <c r="M318" s="32"/>
      <c r="N318" s="33"/>
      <c r="O318" s="62"/>
      <c r="P318" s="34" t="str">
        <f t="shared" si="3"/>
        <v/>
      </c>
    </row>
    <row r="319" ht="22.5" customHeight="1">
      <c r="A319" s="37"/>
      <c r="B319" s="37" t="str">
        <f>'Master Schedule'!B319</f>
        <v/>
      </c>
      <c r="C319" s="39"/>
      <c r="D319" s="40" t="str">
        <f t="shared" si="1"/>
        <v>Saturday</v>
      </c>
      <c r="E319" s="41"/>
      <c r="F319" s="38"/>
      <c r="G319" s="38"/>
      <c r="H319" s="41"/>
      <c r="I319" s="38"/>
      <c r="J319" s="38"/>
      <c r="K319" s="35"/>
      <c r="L319" s="35"/>
      <c r="M319" s="35"/>
      <c r="N319" s="36"/>
      <c r="O319" s="62"/>
      <c r="P319" s="34" t="str">
        <f t="shared" si="3"/>
        <v/>
      </c>
    </row>
    <row r="320" ht="22.5" customHeight="1">
      <c r="A320" s="37"/>
      <c r="B320" s="37" t="str">
        <f>'Master Schedule'!B320</f>
        <v/>
      </c>
      <c r="C320" s="39"/>
      <c r="D320" s="40" t="str">
        <f t="shared" si="1"/>
        <v>Saturday</v>
      </c>
      <c r="E320" s="41"/>
      <c r="F320" s="38"/>
      <c r="G320" s="38"/>
      <c r="H320" s="41"/>
      <c r="I320" s="38"/>
      <c r="J320" s="38"/>
      <c r="K320" s="32"/>
      <c r="L320" s="32"/>
      <c r="M320" s="32"/>
      <c r="N320" s="33"/>
      <c r="O320" s="62"/>
      <c r="P320" s="34" t="str">
        <f t="shared" si="3"/>
        <v/>
      </c>
    </row>
    <row r="321" ht="22.5" customHeight="1">
      <c r="A321" s="37"/>
      <c r="B321" s="37" t="str">
        <f>'Master Schedule'!B321</f>
        <v/>
      </c>
      <c r="C321" s="39"/>
      <c r="D321" s="40" t="str">
        <f t="shared" si="1"/>
        <v>Saturday</v>
      </c>
      <c r="E321" s="41"/>
      <c r="F321" s="38"/>
      <c r="G321" s="38"/>
      <c r="H321" s="41"/>
      <c r="I321" s="38"/>
      <c r="J321" s="38"/>
      <c r="K321" s="35"/>
      <c r="L321" s="35"/>
      <c r="M321" s="35"/>
      <c r="N321" s="36"/>
      <c r="O321" s="62"/>
      <c r="P321" s="34" t="str">
        <f t="shared" si="3"/>
        <v/>
      </c>
    </row>
    <row r="322" ht="22.5" customHeight="1">
      <c r="A322" s="37"/>
      <c r="B322" s="37" t="str">
        <f>'Master Schedule'!B322</f>
        <v/>
      </c>
      <c r="C322" s="39"/>
      <c r="D322" s="40" t="str">
        <f t="shared" si="1"/>
        <v>Saturday</v>
      </c>
      <c r="E322" s="41"/>
      <c r="F322" s="38"/>
      <c r="G322" s="38"/>
      <c r="H322" s="41"/>
      <c r="I322" s="38"/>
      <c r="J322" s="38"/>
      <c r="K322" s="32"/>
      <c r="L322" s="32"/>
      <c r="M322" s="32"/>
      <c r="N322" s="33"/>
      <c r="O322" s="62"/>
      <c r="P322" s="34" t="str">
        <f t="shared" si="3"/>
        <v/>
      </c>
    </row>
    <row r="323" ht="22.5" customHeight="1">
      <c r="A323" s="37"/>
      <c r="B323" s="37" t="str">
        <f>'Master Schedule'!B323</f>
        <v/>
      </c>
      <c r="C323" s="39"/>
      <c r="D323" s="40" t="str">
        <f t="shared" si="1"/>
        <v>Saturday</v>
      </c>
      <c r="E323" s="41"/>
      <c r="F323" s="38"/>
      <c r="G323" s="38"/>
      <c r="H323" s="41"/>
      <c r="I323" s="38"/>
      <c r="J323" s="38"/>
      <c r="K323" s="35"/>
      <c r="L323" s="35"/>
      <c r="M323" s="35"/>
      <c r="N323" s="36"/>
      <c r="O323" s="62"/>
      <c r="P323" s="34" t="str">
        <f t="shared" si="3"/>
        <v/>
      </c>
    </row>
    <row r="324" ht="22.5" customHeight="1">
      <c r="A324" s="37"/>
      <c r="B324" s="37" t="str">
        <f>'Master Schedule'!B324</f>
        <v/>
      </c>
      <c r="C324" s="39"/>
      <c r="D324" s="40" t="str">
        <f t="shared" si="1"/>
        <v>Saturday</v>
      </c>
      <c r="E324" s="41"/>
      <c r="F324" s="38"/>
      <c r="G324" s="38"/>
      <c r="H324" s="41"/>
      <c r="I324" s="38"/>
      <c r="J324" s="38"/>
      <c r="K324" s="32"/>
      <c r="L324" s="32"/>
      <c r="M324" s="32"/>
      <c r="N324" s="33"/>
      <c r="O324" s="62"/>
      <c r="P324" s="34" t="str">
        <f t="shared" si="3"/>
        <v/>
      </c>
    </row>
    <row r="325" ht="22.5" customHeight="1">
      <c r="A325" s="37"/>
      <c r="B325" s="37" t="str">
        <f>'Master Schedule'!B325</f>
        <v/>
      </c>
      <c r="C325" s="39"/>
      <c r="D325" s="40" t="str">
        <f t="shared" si="1"/>
        <v>Saturday</v>
      </c>
      <c r="E325" s="41"/>
      <c r="F325" s="38"/>
      <c r="G325" s="38"/>
      <c r="H325" s="41"/>
      <c r="I325" s="38"/>
      <c r="J325" s="38"/>
      <c r="K325" s="35"/>
      <c r="L325" s="35"/>
      <c r="M325" s="35"/>
      <c r="N325" s="36"/>
      <c r="O325" s="62"/>
      <c r="P325" s="34" t="str">
        <f t="shared" si="3"/>
        <v/>
      </c>
    </row>
    <row r="326" ht="22.5" customHeight="1">
      <c r="A326" s="37"/>
      <c r="B326" s="37" t="str">
        <f>'Master Schedule'!B326</f>
        <v/>
      </c>
      <c r="C326" s="39"/>
      <c r="D326" s="40" t="str">
        <f t="shared" si="1"/>
        <v>Saturday</v>
      </c>
      <c r="E326" s="41"/>
      <c r="F326" s="38"/>
      <c r="G326" s="38"/>
      <c r="H326" s="41"/>
      <c r="I326" s="38"/>
      <c r="J326" s="38"/>
      <c r="K326" s="32"/>
      <c r="L326" s="32"/>
      <c r="M326" s="32"/>
      <c r="N326" s="33"/>
      <c r="O326" s="62"/>
      <c r="P326" s="34" t="str">
        <f t="shared" si="3"/>
        <v/>
      </c>
    </row>
    <row r="327" ht="22.5" customHeight="1">
      <c r="A327" s="37"/>
      <c r="B327" s="37" t="str">
        <f>'Master Schedule'!B327</f>
        <v/>
      </c>
      <c r="C327" s="39"/>
      <c r="D327" s="40" t="str">
        <f t="shared" si="1"/>
        <v>Saturday</v>
      </c>
      <c r="E327" s="41"/>
      <c r="F327" s="38"/>
      <c r="G327" s="38"/>
      <c r="H327" s="41"/>
      <c r="I327" s="38"/>
      <c r="J327" s="38"/>
      <c r="K327" s="35"/>
      <c r="L327" s="35"/>
      <c r="M327" s="35"/>
      <c r="N327" s="36"/>
      <c r="O327" s="62"/>
      <c r="P327" s="34" t="str">
        <f t="shared" si="3"/>
        <v/>
      </c>
    </row>
    <row r="328" ht="22.5" customHeight="1">
      <c r="A328" s="37"/>
      <c r="B328" s="37" t="str">
        <f>'Master Schedule'!B328</f>
        <v/>
      </c>
      <c r="C328" s="39"/>
      <c r="D328" s="40" t="str">
        <f t="shared" si="1"/>
        <v>Saturday</v>
      </c>
      <c r="E328" s="41"/>
      <c r="F328" s="38"/>
      <c r="G328" s="38"/>
      <c r="H328" s="41"/>
      <c r="I328" s="38"/>
      <c r="J328" s="38"/>
      <c r="K328" s="32"/>
      <c r="L328" s="32"/>
      <c r="M328" s="32"/>
      <c r="N328" s="33"/>
      <c r="O328" s="62"/>
      <c r="P328" s="34" t="str">
        <f t="shared" si="3"/>
        <v/>
      </c>
    </row>
    <row r="329" ht="22.5" customHeight="1">
      <c r="A329" s="37"/>
      <c r="B329" s="37" t="str">
        <f>'Master Schedule'!B329</f>
        <v/>
      </c>
      <c r="C329" s="39"/>
      <c r="D329" s="40" t="str">
        <f t="shared" si="1"/>
        <v>Saturday</v>
      </c>
      <c r="E329" s="41"/>
      <c r="F329" s="38"/>
      <c r="G329" s="38"/>
      <c r="H329" s="41"/>
      <c r="I329" s="38"/>
      <c r="J329" s="38"/>
      <c r="K329" s="35"/>
      <c r="L329" s="35"/>
      <c r="M329" s="35"/>
      <c r="N329" s="36"/>
      <c r="O329" s="62"/>
      <c r="P329" s="34" t="str">
        <f t="shared" si="3"/>
        <v/>
      </c>
    </row>
    <row r="330" ht="22.5" customHeight="1">
      <c r="A330" s="37"/>
      <c r="B330" s="37" t="str">
        <f>'Master Schedule'!B330</f>
        <v/>
      </c>
      <c r="C330" s="39"/>
      <c r="D330" s="40" t="str">
        <f t="shared" si="1"/>
        <v>Saturday</v>
      </c>
      <c r="E330" s="41"/>
      <c r="F330" s="38"/>
      <c r="G330" s="38"/>
      <c r="H330" s="41"/>
      <c r="I330" s="38"/>
      <c r="J330" s="38"/>
      <c r="K330" s="32"/>
      <c r="L330" s="32"/>
      <c r="M330" s="32"/>
      <c r="N330" s="33"/>
      <c r="O330" s="62"/>
      <c r="P330" s="34" t="str">
        <f t="shared" si="3"/>
        <v/>
      </c>
    </row>
    <row r="331" ht="22.5" customHeight="1">
      <c r="A331" s="37"/>
      <c r="B331" s="37" t="str">
        <f>'Master Schedule'!B331</f>
        <v/>
      </c>
      <c r="C331" s="39"/>
      <c r="D331" s="40" t="str">
        <f t="shared" si="1"/>
        <v>Saturday</v>
      </c>
      <c r="E331" s="41"/>
      <c r="F331" s="38"/>
      <c r="G331" s="38"/>
      <c r="H331" s="41"/>
      <c r="I331" s="38"/>
      <c r="J331" s="38"/>
      <c r="K331" s="35"/>
      <c r="L331" s="35"/>
      <c r="M331" s="35"/>
      <c r="N331" s="36"/>
      <c r="O331" s="62"/>
      <c r="P331" s="34" t="str">
        <f t="shared" si="3"/>
        <v/>
      </c>
    </row>
    <row r="332" ht="22.5" customHeight="1">
      <c r="A332" s="37"/>
      <c r="B332" s="37" t="str">
        <f>'Master Schedule'!B332</f>
        <v/>
      </c>
      <c r="C332" s="39"/>
      <c r="D332" s="40" t="str">
        <f t="shared" si="1"/>
        <v>Saturday</v>
      </c>
      <c r="E332" s="41"/>
      <c r="F332" s="38"/>
      <c r="G332" s="38"/>
      <c r="H332" s="41"/>
      <c r="I332" s="38"/>
      <c r="J332" s="38"/>
      <c r="K332" s="32"/>
      <c r="L332" s="32"/>
      <c r="M332" s="32"/>
      <c r="N332" s="33"/>
      <c r="O332" s="62"/>
      <c r="P332" s="34" t="str">
        <f t="shared" si="3"/>
        <v/>
      </c>
    </row>
    <row r="333" ht="22.5" customHeight="1">
      <c r="A333" s="37"/>
      <c r="B333" s="37" t="str">
        <f>'Master Schedule'!B333</f>
        <v/>
      </c>
      <c r="C333" s="39"/>
      <c r="D333" s="40" t="str">
        <f t="shared" si="1"/>
        <v>Saturday</v>
      </c>
      <c r="E333" s="41"/>
      <c r="F333" s="38"/>
      <c r="G333" s="38"/>
      <c r="H333" s="41"/>
      <c r="I333" s="38"/>
      <c r="J333" s="38"/>
      <c r="K333" s="35"/>
      <c r="L333" s="35"/>
      <c r="M333" s="35"/>
      <c r="N333" s="36"/>
      <c r="O333" s="62"/>
      <c r="P333" s="34" t="str">
        <f t="shared" si="3"/>
        <v/>
      </c>
    </row>
    <row r="334" ht="22.5" customHeight="1">
      <c r="A334" s="37"/>
      <c r="B334" s="37" t="str">
        <f>'Master Schedule'!B334</f>
        <v/>
      </c>
      <c r="C334" s="39"/>
      <c r="D334" s="40" t="str">
        <f t="shared" si="1"/>
        <v>Saturday</v>
      </c>
      <c r="E334" s="41"/>
      <c r="F334" s="38"/>
      <c r="G334" s="38"/>
      <c r="H334" s="41"/>
      <c r="I334" s="38"/>
      <c r="J334" s="38"/>
      <c r="K334" s="32"/>
      <c r="L334" s="32"/>
      <c r="M334" s="32"/>
      <c r="N334" s="33"/>
      <c r="O334" s="62"/>
      <c r="P334" s="34" t="str">
        <f t="shared" si="3"/>
        <v/>
      </c>
    </row>
    <row r="335" ht="22.5" customHeight="1">
      <c r="A335" s="37"/>
      <c r="B335" s="37" t="str">
        <f>'Master Schedule'!B335</f>
        <v/>
      </c>
      <c r="C335" s="39"/>
      <c r="D335" s="40" t="str">
        <f t="shared" si="1"/>
        <v>Saturday</v>
      </c>
      <c r="E335" s="41"/>
      <c r="F335" s="38"/>
      <c r="G335" s="38"/>
      <c r="H335" s="41"/>
      <c r="I335" s="38"/>
      <c r="J335" s="38"/>
      <c r="K335" s="35"/>
      <c r="L335" s="35"/>
      <c r="M335" s="35"/>
      <c r="N335" s="36"/>
      <c r="O335" s="62"/>
      <c r="P335" s="34" t="str">
        <f t="shared" si="3"/>
        <v/>
      </c>
    </row>
    <row r="336" ht="22.5" customHeight="1">
      <c r="A336" s="37"/>
      <c r="B336" s="37" t="str">
        <f>'Master Schedule'!B336</f>
        <v/>
      </c>
      <c r="C336" s="39"/>
      <c r="D336" s="40" t="str">
        <f t="shared" si="1"/>
        <v>Saturday</v>
      </c>
      <c r="E336" s="41"/>
      <c r="F336" s="38"/>
      <c r="G336" s="38"/>
      <c r="H336" s="41"/>
      <c r="I336" s="38"/>
      <c r="J336" s="38"/>
      <c r="K336" s="32"/>
      <c r="L336" s="32"/>
      <c r="M336" s="32"/>
      <c r="N336" s="33"/>
      <c r="O336" s="62"/>
      <c r="P336" s="34" t="str">
        <f t="shared" si="3"/>
        <v/>
      </c>
    </row>
    <row r="337" ht="22.5" customHeight="1">
      <c r="A337" s="37"/>
      <c r="B337" s="37" t="str">
        <f>'Master Schedule'!B337</f>
        <v/>
      </c>
      <c r="C337" s="39"/>
      <c r="D337" s="40" t="str">
        <f t="shared" si="1"/>
        <v>Saturday</v>
      </c>
      <c r="E337" s="41"/>
      <c r="F337" s="38"/>
      <c r="G337" s="38"/>
      <c r="H337" s="41"/>
      <c r="I337" s="38"/>
      <c r="J337" s="38"/>
      <c r="K337" s="35"/>
      <c r="L337" s="35"/>
      <c r="M337" s="35"/>
      <c r="N337" s="36"/>
      <c r="O337" s="62"/>
      <c r="P337" s="34" t="str">
        <f t="shared" si="3"/>
        <v/>
      </c>
    </row>
    <row r="338" ht="22.5" customHeight="1">
      <c r="A338" s="37"/>
      <c r="B338" s="37" t="str">
        <f>'Master Schedule'!B338</f>
        <v/>
      </c>
      <c r="C338" s="39"/>
      <c r="D338" s="40" t="str">
        <f t="shared" si="1"/>
        <v>Saturday</v>
      </c>
      <c r="E338" s="41"/>
      <c r="F338" s="38"/>
      <c r="G338" s="38"/>
      <c r="H338" s="41"/>
      <c r="I338" s="38"/>
      <c r="J338" s="38"/>
      <c r="K338" s="32"/>
      <c r="L338" s="32"/>
      <c r="M338" s="32"/>
      <c r="N338" s="33"/>
      <c r="O338" s="62"/>
      <c r="P338" s="34" t="str">
        <f t="shared" si="3"/>
        <v/>
      </c>
    </row>
    <row r="339" ht="22.5" customHeight="1">
      <c r="A339" s="37"/>
      <c r="B339" s="37" t="str">
        <f>'Master Schedule'!B339</f>
        <v/>
      </c>
      <c r="C339" s="39"/>
      <c r="D339" s="40" t="str">
        <f t="shared" si="1"/>
        <v>Saturday</v>
      </c>
      <c r="E339" s="41"/>
      <c r="F339" s="38"/>
      <c r="G339" s="38"/>
      <c r="H339" s="41"/>
      <c r="I339" s="38"/>
      <c r="J339" s="38"/>
      <c r="K339" s="35"/>
      <c r="L339" s="35"/>
      <c r="M339" s="35"/>
      <c r="N339" s="36"/>
      <c r="O339" s="62"/>
      <c r="P339" s="34" t="str">
        <f t="shared" si="3"/>
        <v/>
      </c>
    </row>
    <row r="340" ht="22.5" customHeight="1">
      <c r="A340" s="37"/>
      <c r="B340" s="37" t="str">
        <f>'Master Schedule'!B340</f>
        <v/>
      </c>
      <c r="C340" s="39"/>
      <c r="D340" s="40" t="str">
        <f t="shared" si="1"/>
        <v>Saturday</v>
      </c>
      <c r="E340" s="41"/>
      <c r="F340" s="38"/>
      <c r="G340" s="38"/>
      <c r="H340" s="41"/>
      <c r="I340" s="38"/>
      <c r="J340" s="38"/>
      <c r="K340" s="32"/>
      <c r="L340" s="32"/>
      <c r="M340" s="32"/>
      <c r="N340" s="33"/>
      <c r="O340" s="62"/>
      <c r="P340" s="34" t="str">
        <f t="shared" si="3"/>
        <v/>
      </c>
    </row>
    <row r="341" ht="22.5" customHeight="1">
      <c r="A341" s="37"/>
      <c r="B341" s="37" t="str">
        <f>'Master Schedule'!B341</f>
        <v/>
      </c>
      <c r="C341" s="39"/>
      <c r="D341" s="40" t="str">
        <f t="shared" si="1"/>
        <v>Saturday</v>
      </c>
      <c r="E341" s="41"/>
      <c r="F341" s="38"/>
      <c r="G341" s="38"/>
      <c r="H341" s="41"/>
      <c r="I341" s="38"/>
      <c r="J341" s="38"/>
      <c r="K341" s="35"/>
      <c r="L341" s="35"/>
      <c r="M341" s="35"/>
      <c r="N341" s="36"/>
      <c r="O341" s="62"/>
      <c r="P341" s="34" t="str">
        <f t="shared" si="3"/>
        <v/>
      </c>
    </row>
    <row r="342" ht="22.5" customHeight="1">
      <c r="A342" s="37"/>
      <c r="B342" s="37" t="str">
        <f>'Master Schedule'!B342</f>
        <v/>
      </c>
      <c r="C342" s="39"/>
      <c r="D342" s="40" t="str">
        <f t="shared" si="1"/>
        <v>Saturday</v>
      </c>
      <c r="E342" s="41"/>
      <c r="F342" s="38"/>
      <c r="G342" s="38"/>
      <c r="H342" s="41"/>
      <c r="I342" s="38"/>
      <c r="J342" s="38"/>
      <c r="K342" s="32"/>
      <c r="L342" s="32"/>
      <c r="M342" s="32"/>
      <c r="N342" s="33"/>
      <c r="O342" s="62"/>
      <c r="P342" s="34" t="str">
        <f t="shared" si="3"/>
        <v/>
      </c>
    </row>
    <row r="343" ht="22.5" customHeight="1">
      <c r="A343" s="37"/>
      <c r="B343" s="37" t="str">
        <f>'Master Schedule'!B343</f>
        <v/>
      </c>
      <c r="C343" s="39"/>
      <c r="D343" s="40" t="str">
        <f t="shared" si="1"/>
        <v>Saturday</v>
      </c>
      <c r="E343" s="41"/>
      <c r="F343" s="38"/>
      <c r="G343" s="38"/>
      <c r="H343" s="41"/>
      <c r="I343" s="38"/>
      <c r="J343" s="38"/>
      <c r="K343" s="35"/>
      <c r="L343" s="35"/>
      <c r="M343" s="35"/>
      <c r="N343" s="36"/>
      <c r="O343" s="62"/>
      <c r="P343" s="34" t="str">
        <f t="shared" si="3"/>
        <v/>
      </c>
    </row>
    <row r="344" ht="22.5" customHeight="1">
      <c r="A344" s="37"/>
      <c r="B344" s="37" t="str">
        <f>'Master Schedule'!B344</f>
        <v/>
      </c>
      <c r="C344" s="39"/>
      <c r="D344" s="40" t="str">
        <f t="shared" si="1"/>
        <v>Saturday</v>
      </c>
      <c r="E344" s="41"/>
      <c r="F344" s="38"/>
      <c r="G344" s="38"/>
      <c r="H344" s="41"/>
      <c r="I344" s="38"/>
      <c r="J344" s="38"/>
      <c r="K344" s="32"/>
      <c r="L344" s="32"/>
      <c r="M344" s="32"/>
      <c r="N344" s="33"/>
      <c r="O344" s="62"/>
      <c r="P344" s="34" t="str">
        <f t="shared" si="3"/>
        <v/>
      </c>
    </row>
    <row r="345" ht="22.5" customHeight="1">
      <c r="A345" s="37"/>
      <c r="B345" s="37" t="str">
        <f>'Master Schedule'!B345</f>
        <v/>
      </c>
      <c r="C345" s="39"/>
      <c r="D345" s="40" t="str">
        <f t="shared" si="1"/>
        <v>Saturday</v>
      </c>
      <c r="E345" s="41"/>
      <c r="F345" s="38"/>
      <c r="G345" s="38"/>
      <c r="H345" s="41"/>
      <c r="I345" s="38"/>
      <c r="J345" s="38"/>
      <c r="K345" s="35"/>
      <c r="L345" s="35"/>
      <c r="M345" s="35"/>
      <c r="N345" s="36"/>
      <c r="O345" s="62"/>
      <c r="P345" s="34" t="str">
        <f t="shared" si="3"/>
        <v/>
      </c>
    </row>
    <row r="346" ht="22.5" customHeight="1">
      <c r="A346" s="37"/>
      <c r="B346" s="37" t="str">
        <f>'Master Schedule'!B346</f>
        <v/>
      </c>
      <c r="C346" s="39"/>
      <c r="D346" s="40" t="str">
        <f t="shared" si="1"/>
        <v>Saturday</v>
      </c>
      <c r="E346" s="41"/>
      <c r="F346" s="38"/>
      <c r="G346" s="38"/>
      <c r="H346" s="41"/>
      <c r="I346" s="38"/>
      <c r="J346" s="38"/>
      <c r="K346" s="32"/>
      <c r="L346" s="32"/>
      <c r="M346" s="32"/>
      <c r="N346" s="33"/>
      <c r="O346" s="62"/>
      <c r="P346" s="34" t="str">
        <f t="shared" si="3"/>
        <v/>
      </c>
    </row>
    <row r="347" ht="22.5" customHeight="1">
      <c r="A347" s="37"/>
      <c r="B347" s="37" t="str">
        <f>'Master Schedule'!B347</f>
        <v/>
      </c>
      <c r="C347" s="39"/>
      <c r="D347" s="40" t="str">
        <f t="shared" si="1"/>
        <v>Saturday</v>
      </c>
      <c r="E347" s="41"/>
      <c r="F347" s="38"/>
      <c r="G347" s="38"/>
      <c r="H347" s="41"/>
      <c r="I347" s="38"/>
      <c r="J347" s="38"/>
      <c r="K347" s="35"/>
      <c r="L347" s="35"/>
      <c r="M347" s="35"/>
      <c r="N347" s="36"/>
      <c r="O347" s="62"/>
      <c r="P347" s="34" t="str">
        <f t="shared" si="3"/>
        <v/>
      </c>
    </row>
    <row r="348" ht="22.5" customHeight="1">
      <c r="A348" s="37"/>
      <c r="B348" s="37" t="str">
        <f>'Master Schedule'!B348</f>
        <v/>
      </c>
      <c r="C348" s="39"/>
      <c r="D348" s="40" t="str">
        <f t="shared" si="1"/>
        <v>Saturday</v>
      </c>
      <c r="E348" s="41"/>
      <c r="F348" s="38"/>
      <c r="G348" s="38"/>
      <c r="H348" s="41"/>
      <c r="I348" s="38"/>
      <c r="J348" s="38"/>
      <c r="K348" s="32"/>
      <c r="L348" s="32"/>
      <c r="M348" s="32"/>
      <c r="N348" s="33"/>
      <c r="O348" s="62"/>
      <c r="P348" s="34" t="str">
        <f t="shared" si="3"/>
        <v/>
      </c>
    </row>
    <row r="349" ht="22.5" customHeight="1">
      <c r="A349" s="37"/>
      <c r="B349" s="37" t="str">
        <f>'Master Schedule'!B349</f>
        <v/>
      </c>
      <c r="C349" s="39"/>
      <c r="D349" s="40" t="str">
        <f t="shared" si="1"/>
        <v>Saturday</v>
      </c>
      <c r="E349" s="41"/>
      <c r="F349" s="38"/>
      <c r="G349" s="38"/>
      <c r="H349" s="41"/>
      <c r="I349" s="38"/>
      <c r="J349" s="38"/>
      <c r="K349" s="35"/>
      <c r="L349" s="35"/>
      <c r="M349" s="35"/>
      <c r="N349" s="36"/>
      <c r="O349" s="62"/>
      <c r="P349" s="34" t="str">
        <f t="shared" si="3"/>
        <v/>
      </c>
    </row>
    <row r="350" ht="22.5" customHeight="1">
      <c r="A350" s="37"/>
      <c r="B350" s="37" t="str">
        <f>'Master Schedule'!B350</f>
        <v/>
      </c>
      <c r="C350" s="39"/>
      <c r="D350" s="40" t="str">
        <f t="shared" si="1"/>
        <v>Saturday</v>
      </c>
      <c r="E350" s="41"/>
      <c r="F350" s="38"/>
      <c r="G350" s="38"/>
      <c r="H350" s="41"/>
      <c r="I350" s="38"/>
      <c r="J350" s="38"/>
      <c r="K350" s="32"/>
      <c r="L350" s="32"/>
      <c r="M350" s="32"/>
      <c r="N350" s="33"/>
      <c r="O350" s="62"/>
      <c r="P350" s="34" t="str">
        <f t="shared" si="3"/>
        <v/>
      </c>
    </row>
    <row r="351" ht="22.5" customHeight="1">
      <c r="A351" s="37"/>
      <c r="B351" s="37" t="str">
        <f>'Master Schedule'!B351</f>
        <v/>
      </c>
      <c r="C351" s="39"/>
      <c r="D351" s="40" t="str">
        <f t="shared" si="1"/>
        <v>Saturday</v>
      </c>
      <c r="E351" s="41"/>
      <c r="F351" s="38"/>
      <c r="G351" s="38"/>
      <c r="H351" s="41"/>
      <c r="I351" s="38"/>
      <c r="J351" s="38"/>
      <c r="K351" s="35"/>
      <c r="L351" s="35"/>
      <c r="M351" s="35"/>
      <c r="N351" s="36"/>
      <c r="O351" s="62"/>
      <c r="P351" s="34" t="str">
        <f t="shared" si="3"/>
        <v/>
      </c>
    </row>
    <row r="352" ht="22.5" customHeight="1">
      <c r="A352" s="37"/>
      <c r="B352" s="37" t="str">
        <f>'Master Schedule'!B352</f>
        <v/>
      </c>
      <c r="C352" s="39"/>
      <c r="D352" s="40" t="str">
        <f t="shared" si="1"/>
        <v>Saturday</v>
      </c>
      <c r="E352" s="41"/>
      <c r="F352" s="38"/>
      <c r="G352" s="38"/>
      <c r="H352" s="41"/>
      <c r="I352" s="38"/>
      <c r="J352" s="38"/>
      <c r="K352" s="32"/>
      <c r="L352" s="32"/>
      <c r="M352" s="32"/>
      <c r="N352" s="33"/>
      <c r="O352" s="62"/>
      <c r="P352" s="34" t="str">
        <f t="shared" si="3"/>
        <v/>
      </c>
    </row>
    <row r="353" ht="22.5" customHeight="1">
      <c r="A353" s="37"/>
      <c r="B353" s="37" t="str">
        <f>'Master Schedule'!B353</f>
        <v/>
      </c>
      <c r="C353" s="39"/>
      <c r="D353" s="40" t="str">
        <f t="shared" si="1"/>
        <v>Saturday</v>
      </c>
      <c r="E353" s="41"/>
      <c r="F353" s="38"/>
      <c r="G353" s="38"/>
      <c r="H353" s="41"/>
      <c r="I353" s="38"/>
      <c r="J353" s="38"/>
      <c r="K353" s="35"/>
      <c r="L353" s="35"/>
      <c r="M353" s="35"/>
      <c r="N353" s="36"/>
      <c r="O353" s="62"/>
      <c r="P353" s="34" t="str">
        <f t="shared" si="3"/>
        <v/>
      </c>
    </row>
    <row r="354" ht="22.5" customHeight="1">
      <c r="A354" s="37"/>
      <c r="B354" s="37" t="str">
        <f>'Master Schedule'!B354</f>
        <v/>
      </c>
      <c r="C354" s="39"/>
      <c r="D354" s="40" t="str">
        <f t="shared" si="1"/>
        <v>Saturday</v>
      </c>
      <c r="E354" s="41"/>
      <c r="F354" s="38"/>
      <c r="G354" s="38"/>
      <c r="H354" s="41"/>
      <c r="I354" s="38"/>
      <c r="J354" s="38"/>
      <c r="K354" s="32"/>
      <c r="L354" s="32"/>
      <c r="M354" s="32"/>
      <c r="N354" s="33"/>
      <c r="O354" s="62"/>
      <c r="P354" s="34" t="str">
        <f t="shared" si="3"/>
        <v/>
      </c>
    </row>
    <row r="355" ht="22.5" customHeight="1">
      <c r="A355" s="37"/>
      <c r="B355" s="37" t="str">
        <f>'Master Schedule'!B355</f>
        <v/>
      </c>
      <c r="C355" s="39"/>
      <c r="D355" s="40" t="str">
        <f t="shared" si="1"/>
        <v>Saturday</v>
      </c>
      <c r="E355" s="41"/>
      <c r="F355" s="38"/>
      <c r="G355" s="38"/>
      <c r="H355" s="41"/>
      <c r="I355" s="38"/>
      <c r="J355" s="38"/>
      <c r="K355" s="35"/>
      <c r="L355" s="35"/>
      <c r="M355" s="35"/>
      <c r="N355" s="36"/>
      <c r="O355" s="62"/>
      <c r="P355" s="34" t="str">
        <f t="shared" si="3"/>
        <v/>
      </c>
    </row>
    <row r="356" ht="22.5" customHeight="1">
      <c r="A356" s="37"/>
      <c r="B356" s="37" t="str">
        <f>'Master Schedule'!B356</f>
        <v/>
      </c>
      <c r="C356" s="39"/>
      <c r="D356" s="40" t="str">
        <f t="shared" si="1"/>
        <v>Saturday</v>
      </c>
      <c r="E356" s="41"/>
      <c r="F356" s="38"/>
      <c r="G356" s="38"/>
      <c r="H356" s="41"/>
      <c r="I356" s="38"/>
      <c r="J356" s="38"/>
      <c r="K356" s="32"/>
      <c r="L356" s="32"/>
      <c r="M356" s="32"/>
      <c r="N356" s="33"/>
      <c r="O356" s="62"/>
      <c r="P356" s="34" t="str">
        <f t="shared" si="3"/>
        <v/>
      </c>
    </row>
    <row r="357" ht="22.5" customHeight="1">
      <c r="A357" s="37"/>
      <c r="B357" s="37" t="str">
        <f>'Master Schedule'!B357</f>
        <v/>
      </c>
      <c r="C357" s="39"/>
      <c r="D357" s="40" t="str">
        <f t="shared" si="1"/>
        <v>Saturday</v>
      </c>
      <c r="E357" s="41"/>
      <c r="F357" s="38"/>
      <c r="G357" s="38"/>
      <c r="H357" s="41"/>
      <c r="I357" s="38"/>
      <c r="J357" s="38"/>
      <c r="K357" s="35"/>
      <c r="L357" s="35"/>
      <c r="M357" s="35"/>
      <c r="N357" s="36"/>
      <c r="O357" s="62"/>
      <c r="P357" s="34" t="str">
        <f t="shared" si="3"/>
        <v/>
      </c>
    </row>
    <row r="358" ht="22.5" customHeight="1">
      <c r="A358" s="37"/>
      <c r="B358" s="37" t="str">
        <f>'Master Schedule'!B358</f>
        <v/>
      </c>
      <c r="C358" s="39"/>
      <c r="D358" s="40" t="str">
        <f t="shared" si="1"/>
        <v>Saturday</v>
      </c>
      <c r="E358" s="41"/>
      <c r="F358" s="38"/>
      <c r="G358" s="38"/>
      <c r="H358" s="41"/>
      <c r="I358" s="38"/>
      <c r="J358" s="38"/>
      <c r="K358" s="32"/>
      <c r="L358" s="32"/>
      <c r="M358" s="32"/>
      <c r="N358" s="33"/>
      <c r="O358" s="62"/>
      <c r="P358" s="34" t="str">
        <f t="shared" si="3"/>
        <v/>
      </c>
    </row>
    <row r="359" ht="22.5" customHeight="1">
      <c r="A359" s="37"/>
      <c r="B359" s="37" t="str">
        <f>'Master Schedule'!B359</f>
        <v/>
      </c>
      <c r="C359" s="39"/>
      <c r="D359" s="40" t="str">
        <f t="shared" si="1"/>
        <v>Saturday</v>
      </c>
      <c r="E359" s="41"/>
      <c r="F359" s="38"/>
      <c r="G359" s="38"/>
      <c r="H359" s="41"/>
      <c r="I359" s="38"/>
      <c r="J359" s="38"/>
      <c r="K359" s="35"/>
      <c r="L359" s="35"/>
      <c r="M359" s="35"/>
      <c r="N359" s="36"/>
      <c r="O359" s="62"/>
      <c r="P359" s="34" t="str">
        <f t="shared" si="3"/>
        <v/>
      </c>
    </row>
    <row r="360" ht="22.5" customHeight="1">
      <c r="A360" s="37"/>
      <c r="B360" s="37" t="str">
        <f>'Master Schedule'!B360</f>
        <v/>
      </c>
      <c r="C360" s="39"/>
      <c r="D360" s="40" t="str">
        <f t="shared" si="1"/>
        <v>Saturday</v>
      </c>
      <c r="E360" s="41"/>
      <c r="F360" s="38"/>
      <c r="G360" s="38"/>
      <c r="H360" s="41"/>
      <c r="I360" s="38"/>
      <c r="J360" s="38"/>
      <c r="K360" s="32"/>
      <c r="L360" s="32"/>
      <c r="M360" s="32"/>
      <c r="N360" s="33"/>
      <c r="O360" s="62"/>
      <c r="P360" s="34" t="str">
        <f t="shared" si="3"/>
        <v/>
      </c>
    </row>
    <row r="361" ht="22.5" customHeight="1">
      <c r="A361" s="37"/>
      <c r="B361" s="37" t="str">
        <f>'Master Schedule'!B361</f>
        <v/>
      </c>
      <c r="C361" s="39"/>
      <c r="D361" s="40" t="str">
        <f t="shared" si="1"/>
        <v>Saturday</v>
      </c>
      <c r="E361" s="41"/>
      <c r="F361" s="38"/>
      <c r="G361" s="38"/>
      <c r="H361" s="41"/>
      <c r="I361" s="38"/>
      <c r="J361" s="38"/>
      <c r="K361" s="35"/>
      <c r="L361" s="35"/>
      <c r="M361" s="35"/>
      <c r="N361" s="36"/>
      <c r="O361" s="62"/>
      <c r="P361" s="34" t="str">
        <f t="shared" si="3"/>
        <v/>
      </c>
    </row>
    <row r="362" ht="22.5" customHeight="1">
      <c r="A362" s="37"/>
      <c r="B362" s="37" t="str">
        <f>'Master Schedule'!B362</f>
        <v/>
      </c>
      <c r="C362" s="39"/>
      <c r="D362" s="40" t="str">
        <f t="shared" si="1"/>
        <v>Saturday</v>
      </c>
      <c r="E362" s="41"/>
      <c r="F362" s="38"/>
      <c r="G362" s="38"/>
      <c r="H362" s="41"/>
      <c r="I362" s="38"/>
      <c r="J362" s="38"/>
      <c r="K362" s="32"/>
      <c r="L362" s="32"/>
      <c r="M362" s="32"/>
      <c r="N362" s="33"/>
      <c r="O362" s="62"/>
      <c r="P362" s="34" t="str">
        <f t="shared" si="3"/>
        <v/>
      </c>
    </row>
    <row r="363" ht="22.5" customHeight="1">
      <c r="A363" s="37"/>
      <c r="B363" s="37" t="str">
        <f>'Master Schedule'!B363</f>
        <v/>
      </c>
      <c r="C363" s="39"/>
      <c r="D363" s="40" t="str">
        <f t="shared" si="1"/>
        <v>Saturday</v>
      </c>
      <c r="E363" s="41"/>
      <c r="F363" s="38"/>
      <c r="G363" s="38"/>
      <c r="H363" s="41"/>
      <c r="I363" s="38"/>
      <c r="J363" s="38"/>
      <c r="K363" s="35"/>
      <c r="L363" s="35"/>
      <c r="M363" s="35"/>
      <c r="N363" s="36"/>
      <c r="O363" s="62"/>
      <c r="P363" s="34" t="str">
        <f t="shared" si="3"/>
        <v/>
      </c>
    </row>
    <row r="364" ht="22.5" customHeight="1">
      <c r="A364" s="37"/>
      <c r="B364" s="37" t="str">
        <f>'Master Schedule'!B364</f>
        <v/>
      </c>
      <c r="C364" s="39"/>
      <c r="D364" s="40" t="str">
        <f t="shared" si="1"/>
        <v>Saturday</v>
      </c>
      <c r="E364" s="41"/>
      <c r="F364" s="38"/>
      <c r="G364" s="38"/>
      <c r="H364" s="41"/>
      <c r="I364" s="38"/>
      <c r="J364" s="38"/>
      <c r="K364" s="32"/>
      <c r="L364" s="32"/>
      <c r="M364" s="32"/>
      <c r="N364" s="33"/>
      <c r="O364" s="62"/>
      <c r="P364" s="34" t="str">
        <f t="shared" si="3"/>
        <v/>
      </c>
    </row>
    <row r="365" ht="22.5" customHeight="1">
      <c r="A365" s="37"/>
      <c r="B365" s="37" t="str">
        <f>'Master Schedule'!B365</f>
        <v/>
      </c>
      <c r="C365" s="39"/>
      <c r="D365" s="40" t="str">
        <f t="shared" si="1"/>
        <v>Saturday</v>
      </c>
      <c r="E365" s="41"/>
      <c r="F365" s="38"/>
      <c r="G365" s="38"/>
      <c r="H365" s="41"/>
      <c r="I365" s="38"/>
      <c r="J365" s="38"/>
      <c r="K365" s="35"/>
      <c r="L365" s="35"/>
      <c r="M365" s="35"/>
      <c r="N365" s="36"/>
      <c r="O365" s="62"/>
      <c r="P365" s="34" t="str">
        <f t="shared" si="3"/>
        <v/>
      </c>
    </row>
    <row r="366" ht="22.5" customHeight="1">
      <c r="A366" s="37"/>
      <c r="B366" s="37" t="str">
        <f>'Master Schedule'!B366</f>
        <v/>
      </c>
      <c r="C366" s="39"/>
      <c r="D366" s="40" t="str">
        <f t="shared" si="1"/>
        <v>Saturday</v>
      </c>
      <c r="E366" s="41"/>
      <c r="F366" s="38"/>
      <c r="G366" s="38"/>
      <c r="H366" s="41"/>
      <c r="I366" s="38"/>
      <c r="J366" s="38"/>
      <c r="K366" s="32"/>
      <c r="L366" s="32"/>
      <c r="M366" s="32"/>
      <c r="N366" s="33"/>
      <c r="O366" s="62"/>
      <c r="P366" s="34" t="str">
        <f t="shared" si="3"/>
        <v/>
      </c>
    </row>
    <row r="367" ht="22.5" customHeight="1">
      <c r="A367" s="37"/>
      <c r="B367" s="37" t="str">
        <f>'Master Schedule'!B367</f>
        <v/>
      </c>
      <c r="C367" s="39"/>
      <c r="D367" s="40" t="str">
        <f t="shared" si="1"/>
        <v>Saturday</v>
      </c>
      <c r="E367" s="41"/>
      <c r="F367" s="38"/>
      <c r="G367" s="38"/>
      <c r="H367" s="41"/>
      <c r="I367" s="38"/>
      <c r="J367" s="38"/>
      <c r="K367" s="35"/>
      <c r="L367" s="35"/>
      <c r="M367" s="35"/>
      <c r="N367" s="36"/>
      <c r="O367" s="62"/>
      <c r="P367" s="34" t="str">
        <f t="shared" si="3"/>
        <v/>
      </c>
    </row>
    <row r="368" ht="22.5" customHeight="1">
      <c r="A368" s="37"/>
      <c r="B368" s="37" t="str">
        <f>'Master Schedule'!B368</f>
        <v/>
      </c>
      <c r="C368" s="39"/>
      <c r="D368" s="40" t="str">
        <f t="shared" si="1"/>
        <v>Saturday</v>
      </c>
      <c r="E368" s="41"/>
      <c r="F368" s="38"/>
      <c r="G368" s="38"/>
      <c r="H368" s="41"/>
      <c r="I368" s="38"/>
      <c r="J368" s="38"/>
      <c r="K368" s="32"/>
      <c r="L368" s="32"/>
      <c r="M368" s="32"/>
      <c r="N368" s="33"/>
      <c r="O368" s="62"/>
      <c r="P368" s="34" t="str">
        <f t="shared" si="3"/>
        <v/>
      </c>
    </row>
    <row r="369" ht="22.5" customHeight="1">
      <c r="A369" s="37"/>
      <c r="B369" s="37" t="str">
        <f>'Master Schedule'!B369</f>
        <v/>
      </c>
      <c r="C369" s="39"/>
      <c r="D369" s="40" t="str">
        <f t="shared" si="1"/>
        <v>Saturday</v>
      </c>
      <c r="E369" s="41"/>
      <c r="F369" s="38"/>
      <c r="G369" s="38"/>
      <c r="H369" s="41"/>
      <c r="I369" s="38"/>
      <c r="J369" s="38"/>
      <c r="K369" s="35"/>
      <c r="L369" s="35"/>
      <c r="M369" s="35"/>
      <c r="N369" s="36"/>
      <c r="O369" s="62"/>
      <c r="P369" s="34" t="str">
        <f t="shared" si="3"/>
        <v/>
      </c>
    </row>
    <row r="370" ht="22.5" customHeight="1">
      <c r="A370" s="37"/>
      <c r="B370" s="37" t="str">
        <f>'Master Schedule'!B370</f>
        <v/>
      </c>
      <c r="C370" s="39"/>
      <c r="D370" s="40" t="str">
        <f t="shared" si="1"/>
        <v>Saturday</v>
      </c>
      <c r="E370" s="41"/>
      <c r="F370" s="38"/>
      <c r="G370" s="38"/>
      <c r="H370" s="41"/>
      <c r="I370" s="38"/>
      <c r="J370" s="38"/>
      <c r="K370" s="32"/>
      <c r="L370" s="32"/>
      <c r="M370" s="32"/>
      <c r="N370" s="33"/>
      <c r="O370" s="62"/>
      <c r="P370" s="34" t="str">
        <f t="shared" si="3"/>
        <v/>
      </c>
    </row>
    <row r="371" ht="22.5" customHeight="1">
      <c r="A371" s="37"/>
      <c r="B371" s="37" t="str">
        <f>'Master Schedule'!B371</f>
        <v/>
      </c>
      <c r="C371" s="39"/>
      <c r="D371" s="40" t="str">
        <f t="shared" si="1"/>
        <v>Saturday</v>
      </c>
      <c r="E371" s="41"/>
      <c r="F371" s="38"/>
      <c r="G371" s="38"/>
      <c r="H371" s="41"/>
      <c r="I371" s="38"/>
      <c r="J371" s="38"/>
      <c r="K371" s="35"/>
      <c r="L371" s="35"/>
      <c r="M371" s="35"/>
      <c r="N371" s="36"/>
      <c r="O371" s="62"/>
      <c r="P371" s="34" t="str">
        <f t="shared" si="3"/>
        <v/>
      </c>
    </row>
    <row r="372" ht="22.5" customHeight="1">
      <c r="A372" s="37"/>
      <c r="B372" s="37" t="str">
        <f>'Master Schedule'!B372</f>
        <v/>
      </c>
      <c r="C372" s="39"/>
      <c r="D372" s="40" t="str">
        <f t="shared" si="1"/>
        <v>Saturday</v>
      </c>
      <c r="E372" s="41"/>
      <c r="F372" s="38"/>
      <c r="G372" s="38"/>
      <c r="H372" s="41"/>
      <c r="I372" s="38"/>
      <c r="J372" s="38"/>
      <c r="K372" s="32"/>
      <c r="L372" s="32"/>
      <c r="M372" s="32"/>
      <c r="N372" s="33"/>
      <c r="O372" s="62"/>
      <c r="P372" s="34" t="str">
        <f t="shared" si="3"/>
        <v/>
      </c>
    </row>
    <row r="373" ht="22.5" customHeight="1">
      <c r="A373" s="37"/>
      <c r="B373" s="37" t="str">
        <f>'Master Schedule'!B373</f>
        <v/>
      </c>
      <c r="C373" s="39"/>
      <c r="D373" s="40" t="str">
        <f t="shared" si="1"/>
        <v>Saturday</v>
      </c>
      <c r="E373" s="41"/>
      <c r="F373" s="38"/>
      <c r="G373" s="38"/>
      <c r="H373" s="41"/>
      <c r="I373" s="38"/>
      <c r="J373" s="38"/>
      <c r="K373" s="35"/>
      <c r="L373" s="35"/>
      <c r="M373" s="35"/>
      <c r="N373" s="36"/>
      <c r="O373" s="62"/>
      <c r="P373" s="34" t="str">
        <f t="shared" si="3"/>
        <v/>
      </c>
    </row>
    <row r="374" ht="22.5" customHeight="1">
      <c r="A374" s="37"/>
      <c r="B374" s="37" t="str">
        <f>'Master Schedule'!B374</f>
        <v/>
      </c>
      <c r="C374" s="39"/>
      <c r="D374" s="40" t="str">
        <f t="shared" si="1"/>
        <v>Saturday</v>
      </c>
      <c r="E374" s="41"/>
      <c r="F374" s="38"/>
      <c r="G374" s="38"/>
      <c r="H374" s="41"/>
      <c r="I374" s="38"/>
      <c r="J374" s="38"/>
      <c r="K374" s="32"/>
      <c r="L374" s="32"/>
      <c r="M374" s="32"/>
      <c r="N374" s="33"/>
      <c r="O374" s="62"/>
      <c r="P374" s="34" t="str">
        <f t="shared" si="3"/>
        <v/>
      </c>
    </row>
    <row r="375" ht="22.5" customHeight="1">
      <c r="A375" s="37"/>
      <c r="B375" s="37" t="str">
        <f>'Master Schedule'!B375</f>
        <v/>
      </c>
      <c r="C375" s="39"/>
      <c r="D375" s="40" t="str">
        <f t="shared" si="1"/>
        <v>Saturday</v>
      </c>
      <c r="E375" s="41"/>
      <c r="F375" s="38"/>
      <c r="G375" s="38"/>
      <c r="H375" s="41"/>
      <c r="I375" s="38"/>
      <c r="J375" s="38"/>
      <c r="K375" s="35"/>
      <c r="L375" s="35"/>
      <c r="M375" s="35"/>
      <c r="N375" s="36"/>
      <c r="O375" s="62"/>
      <c r="P375" s="34" t="str">
        <f t="shared" si="3"/>
        <v/>
      </c>
    </row>
    <row r="376" ht="22.5" customHeight="1">
      <c r="A376" s="37"/>
      <c r="B376" s="37" t="str">
        <f>'Master Schedule'!B376</f>
        <v/>
      </c>
      <c r="C376" s="39"/>
      <c r="D376" s="40" t="str">
        <f t="shared" si="1"/>
        <v>Saturday</v>
      </c>
      <c r="E376" s="41"/>
      <c r="F376" s="38"/>
      <c r="G376" s="38"/>
      <c r="H376" s="41"/>
      <c r="I376" s="38"/>
      <c r="J376" s="38"/>
      <c r="K376" s="32"/>
      <c r="L376" s="32"/>
      <c r="M376" s="32"/>
      <c r="N376" s="33"/>
      <c r="O376" s="62"/>
      <c r="P376" s="34" t="str">
        <f t="shared" si="3"/>
        <v/>
      </c>
    </row>
    <row r="377" ht="22.5" customHeight="1">
      <c r="A377" s="37"/>
      <c r="B377" s="37" t="str">
        <f>'Master Schedule'!B377</f>
        <v/>
      </c>
      <c r="C377" s="39"/>
      <c r="D377" s="40" t="str">
        <f t="shared" si="1"/>
        <v>Saturday</v>
      </c>
      <c r="E377" s="41"/>
      <c r="F377" s="38"/>
      <c r="G377" s="38"/>
      <c r="H377" s="41"/>
      <c r="I377" s="38"/>
      <c r="J377" s="38"/>
      <c r="K377" s="35"/>
      <c r="L377" s="35"/>
      <c r="M377" s="35"/>
      <c r="N377" s="36"/>
      <c r="O377" s="62"/>
      <c r="P377" s="34" t="str">
        <f t="shared" si="3"/>
        <v/>
      </c>
    </row>
    <row r="378" ht="22.5" customHeight="1">
      <c r="A378" s="37"/>
      <c r="B378" s="37" t="str">
        <f>'Master Schedule'!B378</f>
        <v/>
      </c>
      <c r="C378" s="39"/>
      <c r="D378" s="40" t="str">
        <f t="shared" si="1"/>
        <v>Saturday</v>
      </c>
      <c r="E378" s="41"/>
      <c r="F378" s="38"/>
      <c r="G378" s="38"/>
      <c r="H378" s="41"/>
      <c r="I378" s="38"/>
      <c r="J378" s="38"/>
      <c r="K378" s="32"/>
      <c r="L378" s="32"/>
      <c r="M378" s="32"/>
      <c r="N378" s="33"/>
      <c r="O378" s="62"/>
      <c r="P378" s="34" t="str">
        <f t="shared" si="3"/>
        <v/>
      </c>
    </row>
    <row r="379" ht="22.5" customHeight="1">
      <c r="A379" s="37"/>
      <c r="B379" s="37" t="str">
        <f>'Master Schedule'!B379</f>
        <v/>
      </c>
      <c r="C379" s="39"/>
      <c r="D379" s="40" t="str">
        <f t="shared" si="1"/>
        <v>Saturday</v>
      </c>
      <c r="E379" s="41"/>
      <c r="F379" s="38"/>
      <c r="G379" s="38"/>
      <c r="H379" s="41"/>
      <c r="I379" s="38"/>
      <c r="J379" s="38"/>
      <c r="K379" s="35"/>
      <c r="L379" s="35"/>
      <c r="M379" s="35"/>
      <c r="N379" s="36"/>
      <c r="O379" s="62"/>
      <c r="P379" s="34" t="str">
        <f t="shared" si="3"/>
        <v/>
      </c>
    </row>
    <row r="380" ht="22.5" customHeight="1">
      <c r="A380" s="37"/>
      <c r="B380" s="37" t="str">
        <f>'Master Schedule'!B380</f>
        <v/>
      </c>
      <c r="C380" s="39"/>
      <c r="D380" s="40" t="str">
        <f t="shared" si="1"/>
        <v>Saturday</v>
      </c>
      <c r="E380" s="41"/>
      <c r="F380" s="38"/>
      <c r="G380" s="38"/>
      <c r="H380" s="41"/>
      <c r="I380" s="38"/>
      <c r="J380" s="38"/>
      <c r="K380" s="32"/>
      <c r="L380" s="32"/>
      <c r="M380" s="32"/>
      <c r="N380" s="33"/>
      <c r="O380" s="62"/>
      <c r="P380" s="34" t="str">
        <f t="shared" si="3"/>
        <v/>
      </c>
    </row>
    <row r="381" ht="22.5" customHeight="1">
      <c r="A381" s="37"/>
      <c r="B381" s="37" t="str">
        <f>'Master Schedule'!B381</f>
        <v/>
      </c>
      <c r="C381" s="39"/>
      <c r="D381" s="40" t="str">
        <f t="shared" si="1"/>
        <v>Saturday</v>
      </c>
      <c r="E381" s="41"/>
      <c r="F381" s="38"/>
      <c r="G381" s="38"/>
      <c r="H381" s="41"/>
      <c r="I381" s="38"/>
      <c r="J381" s="38"/>
      <c r="K381" s="35"/>
      <c r="L381" s="35"/>
      <c r="M381" s="35"/>
      <c r="N381" s="36"/>
      <c r="O381" s="62"/>
      <c r="P381" s="34" t="str">
        <f t="shared" si="3"/>
        <v/>
      </c>
    </row>
    <row r="382" ht="22.5" customHeight="1">
      <c r="A382" s="37"/>
      <c r="B382" s="37" t="str">
        <f>'Master Schedule'!B382</f>
        <v/>
      </c>
      <c r="C382" s="39"/>
      <c r="D382" s="40" t="str">
        <f t="shared" si="1"/>
        <v>Saturday</v>
      </c>
      <c r="E382" s="41"/>
      <c r="F382" s="38"/>
      <c r="G382" s="38"/>
      <c r="H382" s="41"/>
      <c r="I382" s="38"/>
      <c r="J382" s="38"/>
      <c r="K382" s="32"/>
      <c r="L382" s="32"/>
      <c r="M382" s="32"/>
      <c r="N382" s="33"/>
      <c r="O382" s="62"/>
      <c r="P382" s="34" t="str">
        <f t="shared" si="3"/>
        <v/>
      </c>
    </row>
    <row r="383" ht="22.5" customHeight="1">
      <c r="A383" s="37"/>
      <c r="B383" s="37" t="str">
        <f>'Master Schedule'!B383</f>
        <v/>
      </c>
      <c r="C383" s="39"/>
      <c r="D383" s="40" t="str">
        <f t="shared" si="1"/>
        <v>Saturday</v>
      </c>
      <c r="E383" s="41"/>
      <c r="F383" s="38"/>
      <c r="G383" s="38"/>
      <c r="H383" s="41"/>
      <c r="I383" s="38"/>
      <c r="J383" s="38"/>
      <c r="K383" s="35"/>
      <c r="L383" s="35"/>
      <c r="M383" s="35"/>
      <c r="N383" s="36"/>
      <c r="O383" s="62"/>
      <c r="P383" s="34" t="str">
        <f t="shared" si="3"/>
        <v/>
      </c>
    </row>
    <row r="384" ht="22.5" customHeight="1">
      <c r="A384" s="37"/>
      <c r="B384" s="37" t="str">
        <f>'Master Schedule'!B384</f>
        <v/>
      </c>
      <c r="C384" s="39"/>
      <c r="D384" s="40" t="str">
        <f t="shared" si="1"/>
        <v>Saturday</v>
      </c>
      <c r="E384" s="41"/>
      <c r="F384" s="38"/>
      <c r="G384" s="38"/>
      <c r="H384" s="41"/>
      <c r="I384" s="38"/>
      <c r="J384" s="38"/>
      <c r="K384" s="32"/>
      <c r="L384" s="32"/>
      <c r="M384" s="32"/>
      <c r="N384" s="33"/>
      <c r="O384" s="62"/>
      <c r="P384" s="34" t="str">
        <f t="shared" si="3"/>
        <v/>
      </c>
    </row>
    <row r="385" ht="22.5" customHeight="1">
      <c r="A385" s="37"/>
      <c r="B385" s="37" t="str">
        <f>'Master Schedule'!B385</f>
        <v/>
      </c>
      <c r="C385" s="39"/>
      <c r="D385" s="40" t="str">
        <f t="shared" si="1"/>
        <v>Saturday</v>
      </c>
      <c r="E385" s="41"/>
      <c r="F385" s="38"/>
      <c r="G385" s="38"/>
      <c r="H385" s="41"/>
      <c r="I385" s="38"/>
      <c r="J385" s="38"/>
      <c r="K385" s="35"/>
      <c r="L385" s="35"/>
      <c r="M385" s="35"/>
      <c r="N385" s="36"/>
      <c r="O385" s="62"/>
      <c r="P385" s="34" t="str">
        <f t="shared" si="3"/>
        <v/>
      </c>
    </row>
    <row r="386" ht="22.5" customHeight="1">
      <c r="A386" s="37"/>
      <c r="B386" s="37" t="str">
        <f>'Master Schedule'!B386</f>
        <v/>
      </c>
      <c r="C386" s="39"/>
      <c r="D386" s="40" t="str">
        <f t="shared" si="1"/>
        <v>Saturday</v>
      </c>
      <c r="E386" s="41"/>
      <c r="F386" s="38"/>
      <c r="G386" s="38"/>
      <c r="H386" s="41"/>
      <c r="I386" s="38"/>
      <c r="J386" s="38"/>
      <c r="K386" s="32"/>
      <c r="L386" s="32"/>
      <c r="M386" s="32"/>
      <c r="N386" s="33"/>
      <c r="O386" s="62"/>
      <c r="P386" s="34" t="str">
        <f t="shared" si="3"/>
        <v/>
      </c>
    </row>
    <row r="387" ht="22.5" customHeight="1">
      <c r="A387" s="37"/>
      <c r="B387" s="37" t="str">
        <f>'Master Schedule'!B387</f>
        <v/>
      </c>
      <c r="C387" s="39"/>
      <c r="D387" s="40" t="str">
        <f t="shared" si="1"/>
        <v>Saturday</v>
      </c>
      <c r="E387" s="41"/>
      <c r="F387" s="38"/>
      <c r="G387" s="38"/>
      <c r="H387" s="41"/>
      <c r="I387" s="38"/>
      <c r="J387" s="38"/>
      <c r="K387" s="35"/>
      <c r="L387" s="35"/>
      <c r="M387" s="35"/>
      <c r="N387" s="36"/>
      <c r="O387" s="62"/>
      <c r="P387" s="34" t="str">
        <f t="shared" si="3"/>
        <v/>
      </c>
    </row>
    <row r="388" ht="22.5" customHeight="1">
      <c r="A388" s="37"/>
      <c r="B388" s="37" t="str">
        <f>'Master Schedule'!B388</f>
        <v/>
      </c>
      <c r="C388" s="39"/>
      <c r="D388" s="40" t="str">
        <f t="shared" si="1"/>
        <v>Saturday</v>
      </c>
      <c r="E388" s="41"/>
      <c r="F388" s="38"/>
      <c r="G388" s="38"/>
      <c r="H388" s="41"/>
      <c r="I388" s="38"/>
      <c r="J388" s="38"/>
      <c r="K388" s="32"/>
      <c r="L388" s="32"/>
      <c r="M388" s="32"/>
      <c r="N388" s="33"/>
      <c r="O388" s="62"/>
      <c r="P388" s="34" t="str">
        <f t="shared" si="3"/>
        <v/>
      </c>
    </row>
    <row r="389" ht="22.5" customHeight="1">
      <c r="A389" s="37"/>
      <c r="B389" s="37" t="str">
        <f>'Master Schedule'!B389</f>
        <v/>
      </c>
      <c r="C389" s="39"/>
      <c r="D389" s="40" t="str">
        <f t="shared" si="1"/>
        <v>Saturday</v>
      </c>
      <c r="E389" s="41"/>
      <c r="F389" s="38"/>
      <c r="G389" s="38"/>
      <c r="H389" s="41"/>
      <c r="I389" s="38"/>
      <c r="J389" s="38"/>
      <c r="K389" s="35"/>
      <c r="L389" s="35"/>
      <c r="M389" s="35"/>
      <c r="N389" s="36"/>
      <c r="O389" s="62"/>
      <c r="P389" s="34" t="str">
        <f t="shared" si="3"/>
        <v/>
      </c>
    </row>
    <row r="390" ht="22.5" customHeight="1">
      <c r="A390" s="37"/>
      <c r="B390" s="37" t="str">
        <f>'Master Schedule'!B390</f>
        <v/>
      </c>
      <c r="C390" s="39"/>
      <c r="D390" s="40" t="str">
        <f t="shared" si="1"/>
        <v>Saturday</v>
      </c>
      <c r="E390" s="41"/>
      <c r="F390" s="38"/>
      <c r="G390" s="38"/>
      <c r="H390" s="41"/>
      <c r="I390" s="38"/>
      <c r="J390" s="38"/>
      <c r="K390" s="32"/>
      <c r="L390" s="32"/>
      <c r="M390" s="32"/>
      <c r="N390" s="33"/>
      <c r="O390" s="62"/>
      <c r="P390" s="34" t="str">
        <f t="shared" si="3"/>
        <v/>
      </c>
    </row>
    <row r="391" ht="22.5" customHeight="1">
      <c r="A391" s="37"/>
      <c r="B391" s="37" t="str">
        <f>'Master Schedule'!B391</f>
        <v/>
      </c>
      <c r="C391" s="39"/>
      <c r="D391" s="40" t="str">
        <f t="shared" si="1"/>
        <v>Saturday</v>
      </c>
      <c r="E391" s="41"/>
      <c r="F391" s="38"/>
      <c r="G391" s="38"/>
      <c r="H391" s="41"/>
      <c r="I391" s="38"/>
      <c r="J391" s="38"/>
      <c r="K391" s="35"/>
      <c r="L391" s="35"/>
      <c r="M391" s="35"/>
      <c r="N391" s="36"/>
      <c r="O391" s="62"/>
      <c r="P391" s="34" t="str">
        <f t="shared" si="3"/>
        <v/>
      </c>
    </row>
    <row r="392" ht="22.5" customHeight="1">
      <c r="A392" s="37"/>
      <c r="B392" s="37" t="str">
        <f>'Master Schedule'!B392</f>
        <v/>
      </c>
      <c r="C392" s="39"/>
      <c r="D392" s="40" t="str">
        <f t="shared" si="1"/>
        <v>Saturday</v>
      </c>
      <c r="E392" s="41"/>
      <c r="F392" s="38"/>
      <c r="G392" s="38"/>
      <c r="H392" s="41"/>
      <c r="I392" s="38"/>
      <c r="J392" s="38"/>
      <c r="K392" s="32"/>
      <c r="L392" s="32"/>
      <c r="M392" s="32"/>
      <c r="N392" s="33"/>
      <c r="O392" s="62"/>
      <c r="P392" s="34" t="str">
        <f t="shared" si="3"/>
        <v/>
      </c>
    </row>
    <row r="393" ht="22.5" customHeight="1">
      <c r="A393" s="37"/>
      <c r="B393" s="37" t="str">
        <f>'Master Schedule'!B393</f>
        <v/>
      </c>
      <c r="C393" s="39"/>
      <c r="D393" s="40" t="str">
        <f t="shared" si="1"/>
        <v>Saturday</v>
      </c>
      <c r="E393" s="41"/>
      <c r="F393" s="38"/>
      <c r="G393" s="38"/>
      <c r="H393" s="41"/>
      <c r="I393" s="38"/>
      <c r="J393" s="38"/>
      <c r="K393" s="35"/>
      <c r="L393" s="35"/>
      <c r="M393" s="35"/>
      <c r="N393" s="36"/>
      <c r="O393" s="62"/>
      <c r="P393" s="34" t="str">
        <f t="shared" si="3"/>
        <v/>
      </c>
    </row>
    <row r="394" ht="22.5" customHeight="1">
      <c r="A394" s="37"/>
      <c r="B394" s="37" t="str">
        <f>'Master Schedule'!B394</f>
        <v/>
      </c>
      <c r="C394" s="39"/>
      <c r="D394" s="40" t="str">
        <f t="shared" si="1"/>
        <v>Saturday</v>
      </c>
      <c r="E394" s="41"/>
      <c r="F394" s="38"/>
      <c r="G394" s="38"/>
      <c r="H394" s="41"/>
      <c r="I394" s="38"/>
      <c r="J394" s="38"/>
      <c r="K394" s="32"/>
      <c r="L394" s="32"/>
      <c r="M394" s="32"/>
      <c r="N394" s="33"/>
      <c r="O394" s="62"/>
      <c r="P394" s="34" t="str">
        <f t="shared" si="3"/>
        <v/>
      </c>
    </row>
    <row r="395" ht="22.5" customHeight="1">
      <c r="A395" s="37"/>
      <c r="B395" s="37" t="str">
        <f>'Master Schedule'!B395</f>
        <v/>
      </c>
      <c r="C395" s="39"/>
      <c r="D395" s="40" t="str">
        <f t="shared" si="1"/>
        <v>Saturday</v>
      </c>
      <c r="E395" s="41"/>
      <c r="F395" s="38"/>
      <c r="G395" s="38"/>
      <c r="H395" s="41"/>
      <c r="I395" s="38"/>
      <c r="J395" s="38"/>
      <c r="K395" s="35"/>
      <c r="L395" s="35"/>
      <c r="M395" s="35"/>
      <c r="N395" s="36"/>
      <c r="O395" s="62"/>
      <c r="P395" s="34" t="str">
        <f t="shared" si="3"/>
        <v/>
      </c>
    </row>
    <row r="396" ht="22.5" customHeight="1">
      <c r="A396" s="37"/>
      <c r="B396" s="37" t="str">
        <f>'Master Schedule'!B396</f>
        <v/>
      </c>
      <c r="C396" s="39"/>
      <c r="D396" s="40" t="str">
        <f t="shared" si="1"/>
        <v>Saturday</v>
      </c>
      <c r="E396" s="41"/>
      <c r="F396" s="38"/>
      <c r="G396" s="38"/>
      <c r="H396" s="41"/>
      <c r="I396" s="38"/>
      <c r="J396" s="38"/>
      <c r="K396" s="32"/>
      <c r="L396" s="32"/>
      <c r="M396" s="32"/>
      <c r="N396" s="33"/>
      <c r="O396" s="62"/>
      <c r="P396" s="34" t="str">
        <f t="shared" si="3"/>
        <v/>
      </c>
    </row>
    <row r="397" ht="22.5" customHeight="1">
      <c r="A397" s="37"/>
      <c r="B397" s="37" t="str">
        <f>'Master Schedule'!B397</f>
        <v/>
      </c>
      <c r="C397" s="39"/>
      <c r="D397" s="40" t="str">
        <f t="shared" si="1"/>
        <v>Saturday</v>
      </c>
      <c r="E397" s="41"/>
      <c r="F397" s="38"/>
      <c r="G397" s="38"/>
      <c r="H397" s="41"/>
      <c r="I397" s="38"/>
      <c r="J397" s="38"/>
      <c r="K397" s="35"/>
      <c r="L397" s="35"/>
      <c r="M397" s="35"/>
      <c r="N397" s="36"/>
      <c r="O397" s="62"/>
      <c r="P397" s="34" t="str">
        <f t="shared" si="3"/>
        <v/>
      </c>
    </row>
    <row r="398" ht="22.5" customHeight="1">
      <c r="A398" s="37"/>
      <c r="B398" s="37" t="str">
        <f>'Master Schedule'!B398</f>
        <v/>
      </c>
      <c r="C398" s="39"/>
      <c r="D398" s="40" t="str">
        <f t="shared" si="1"/>
        <v>Saturday</v>
      </c>
      <c r="E398" s="41"/>
      <c r="F398" s="38"/>
      <c r="G398" s="38"/>
      <c r="H398" s="41"/>
      <c r="I398" s="38"/>
      <c r="J398" s="38"/>
      <c r="K398" s="32"/>
      <c r="L398" s="32"/>
      <c r="M398" s="32"/>
      <c r="N398" s="33"/>
      <c r="O398" s="62"/>
      <c r="P398" s="34" t="str">
        <f t="shared" si="3"/>
        <v/>
      </c>
    </row>
    <row r="399" ht="22.5" customHeight="1">
      <c r="A399" s="37"/>
      <c r="B399" s="37" t="str">
        <f>'Master Schedule'!B399</f>
        <v/>
      </c>
      <c r="C399" s="39"/>
      <c r="D399" s="40" t="str">
        <f t="shared" si="1"/>
        <v>Saturday</v>
      </c>
      <c r="E399" s="41"/>
      <c r="F399" s="38"/>
      <c r="G399" s="38"/>
      <c r="H399" s="41"/>
      <c r="I399" s="38"/>
      <c r="J399" s="38"/>
      <c r="K399" s="35"/>
      <c r="L399" s="35"/>
      <c r="M399" s="35"/>
      <c r="N399" s="36"/>
      <c r="O399" s="62"/>
      <c r="P399" s="34" t="str">
        <f t="shared" si="3"/>
        <v/>
      </c>
    </row>
    <row r="400" ht="22.5" customHeight="1">
      <c r="A400" s="37"/>
      <c r="B400" s="37" t="str">
        <f>'Master Schedule'!B400</f>
        <v/>
      </c>
      <c r="C400" s="39"/>
      <c r="D400" s="40" t="str">
        <f t="shared" si="1"/>
        <v>Saturday</v>
      </c>
      <c r="E400" s="41"/>
      <c r="F400" s="38"/>
      <c r="G400" s="38"/>
      <c r="H400" s="41"/>
      <c r="I400" s="38"/>
      <c r="J400" s="38"/>
      <c r="K400" s="32"/>
      <c r="L400" s="32"/>
      <c r="M400" s="32"/>
      <c r="N400" s="33"/>
      <c r="O400" s="62"/>
      <c r="P400" s="34" t="str">
        <f t="shared" si="3"/>
        <v/>
      </c>
    </row>
    <row r="401" ht="22.5" customHeight="1">
      <c r="A401" s="37"/>
      <c r="B401" s="37" t="str">
        <f>'Master Schedule'!B401</f>
        <v/>
      </c>
      <c r="C401" s="39"/>
      <c r="D401" s="40" t="str">
        <f t="shared" si="1"/>
        <v>Saturday</v>
      </c>
      <c r="E401" s="41"/>
      <c r="F401" s="38"/>
      <c r="G401" s="38"/>
      <c r="H401" s="41"/>
      <c r="I401" s="38"/>
      <c r="J401" s="38"/>
      <c r="K401" s="35"/>
      <c r="L401" s="35"/>
      <c r="M401" s="35"/>
      <c r="N401" s="36"/>
      <c r="O401" s="62"/>
      <c r="P401" s="34" t="str">
        <f t="shared" si="3"/>
        <v/>
      </c>
    </row>
    <row r="402" ht="22.5" customHeight="1">
      <c r="A402" s="37"/>
      <c r="B402" s="37" t="str">
        <f>'Master Schedule'!B402</f>
        <v/>
      </c>
      <c r="C402" s="39"/>
      <c r="D402" s="40" t="str">
        <f t="shared" si="1"/>
        <v>Saturday</v>
      </c>
      <c r="E402" s="41"/>
      <c r="F402" s="38"/>
      <c r="G402" s="38"/>
      <c r="H402" s="41"/>
      <c r="I402" s="38"/>
      <c r="J402" s="38"/>
      <c r="K402" s="32"/>
      <c r="L402" s="32"/>
      <c r="M402" s="32"/>
      <c r="N402" s="33"/>
      <c r="O402" s="62"/>
      <c r="P402" s="34" t="str">
        <f t="shared" si="3"/>
        <v/>
      </c>
    </row>
    <row r="403" ht="22.5" customHeight="1">
      <c r="A403" s="37"/>
      <c r="B403" s="37" t="str">
        <f>'Master Schedule'!B403</f>
        <v/>
      </c>
      <c r="C403" s="39"/>
      <c r="D403" s="40" t="str">
        <f t="shared" si="1"/>
        <v>Saturday</v>
      </c>
      <c r="E403" s="41"/>
      <c r="F403" s="38"/>
      <c r="G403" s="38"/>
      <c r="H403" s="41"/>
      <c r="I403" s="38"/>
      <c r="J403" s="38"/>
      <c r="K403" s="35"/>
      <c r="L403" s="35"/>
      <c r="M403" s="35"/>
      <c r="N403" s="36"/>
      <c r="O403" s="62"/>
      <c r="P403" s="34" t="str">
        <f t="shared" si="3"/>
        <v/>
      </c>
    </row>
    <row r="404" ht="22.5" customHeight="1">
      <c r="A404" s="37"/>
      <c r="B404" s="37" t="str">
        <f>'Master Schedule'!B404</f>
        <v/>
      </c>
      <c r="C404" s="39"/>
      <c r="D404" s="40" t="str">
        <f t="shared" si="1"/>
        <v>Saturday</v>
      </c>
      <c r="E404" s="41"/>
      <c r="F404" s="38"/>
      <c r="G404" s="38"/>
      <c r="H404" s="41"/>
      <c r="I404" s="38"/>
      <c r="J404" s="38"/>
      <c r="K404" s="32"/>
      <c r="L404" s="32"/>
      <c r="M404" s="32"/>
      <c r="N404" s="33"/>
      <c r="O404" s="62"/>
      <c r="P404" s="34" t="str">
        <f t="shared" si="3"/>
        <v/>
      </c>
    </row>
    <row r="405" ht="22.5" customHeight="1">
      <c r="A405" s="37"/>
      <c r="B405" s="37" t="str">
        <f>'Master Schedule'!B405</f>
        <v/>
      </c>
      <c r="C405" s="39"/>
      <c r="D405" s="40" t="str">
        <f t="shared" si="1"/>
        <v>Saturday</v>
      </c>
      <c r="E405" s="41"/>
      <c r="F405" s="38"/>
      <c r="G405" s="38"/>
      <c r="H405" s="41"/>
      <c r="I405" s="38"/>
      <c r="J405" s="38"/>
      <c r="K405" s="35"/>
      <c r="L405" s="35"/>
      <c r="M405" s="35"/>
      <c r="N405" s="36"/>
      <c r="O405" s="62"/>
      <c r="P405" s="34" t="str">
        <f t="shared" si="3"/>
        <v/>
      </c>
    </row>
    <row r="406" ht="22.5" customHeight="1">
      <c r="A406" s="37"/>
      <c r="B406" s="37" t="str">
        <f>'Master Schedule'!B406</f>
        <v/>
      </c>
      <c r="C406" s="39"/>
      <c r="D406" s="40" t="str">
        <f t="shared" si="1"/>
        <v>Saturday</v>
      </c>
      <c r="E406" s="41"/>
      <c r="F406" s="38"/>
      <c r="G406" s="38"/>
      <c r="H406" s="41"/>
      <c r="I406" s="38"/>
      <c r="J406" s="38"/>
      <c r="K406" s="32"/>
      <c r="L406" s="32"/>
      <c r="M406" s="32"/>
      <c r="N406" s="33"/>
      <c r="O406" s="62"/>
      <c r="P406" s="34" t="str">
        <f t="shared" si="3"/>
        <v/>
      </c>
    </row>
    <row r="407" ht="22.5" customHeight="1">
      <c r="A407" s="37"/>
      <c r="B407" s="37" t="str">
        <f>'Master Schedule'!B407</f>
        <v/>
      </c>
      <c r="C407" s="39"/>
      <c r="D407" s="40" t="str">
        <f t="shared" si="1"/>
        <v>Saturday</v>
      </c>
      <c r="E407" s="41"/>
      <c r="F407" s="38"/>
      <c r="G407" s="38"/>
      <c r="H407" s="41"/>
      <c r="I407" s="38"/>
      <c r="J407" s="38"/>
      <c r="K407" s="35"/>
      <c r="L407" s="35"/>
      <c r="M407" s="35"/>
      <c r="N407" s="36"/>
      <c r="O407" s="62"/>
      <c r="P407" s="34" t="str">
        <f t="shared" si="3"/>
        <v/>
      </c>
    </row>
    <row r="408" ht="22.5" customHeight="1">
      <c r="A408" s="37"/>
      <c r="B408" s="37" t="str">
        <f>'Master Schedule'!B408</f>
        <v/>
      </c>
      <c r="C408" s="39"/>
      <c r="D408" s="40" t="str">
        <f t="shared" si="1"/>
        <v>Saturday</v>
      </c>
      <c r="E408" s="41"/>
      <c r="F408" s="38"/>
      <c r="G408" s="38"/>
      <c r="H408" s="41"/>
      <c r="I408" s="38"/>
      <c r="J408" s="38"/>
      <c r="K408" s="32"/>
      <c r="L408" s="32"/>
      <c r="M408" s="32"/>
      <c r="N408" s="33"/>
      <c r="O408" s="62"/>
      <c r="P408" s="34" t="str">
        <f t="shared" si="3"/>
        <v/>
      </c>
    </row>
    <row r="409" ht="22.5" customHeight="1">
      <c r="A409" s="37"/>
      <c r="B409" s="37" t="str">
        <f>'Master Schedule'!B409</f>
        <v/>
      </c>
      <c r="C409" s="39"/>
      <c r="D409" s="40" t="str">
        <f t="shared" si="1"/>
        <v>Saturday</v>
      </c>
      <c r="E409" s="41"/>
      <c r="F409" s="38"/>
      <c r="G409" s="38"/>
      <c r="H409" s="41"/>
      <c r="I409" s="38"/>
      <c r="J409" s="38"/>
      <c r="K409" s="35"/>
      <c r="L409" s="35"/>
      <c r="M409" s="35"/>
      <c r="N409" s="36"/>
      <c r="O409" s="62"/>
      <c r="P409" s="34" t="str">
        <f t="shared" si="3"/>
        <v/>
      </c>
    </row>
    <row r="410" ht="22.5" customHeight="1">
      <c r="A410" s="37"/>
      <c r="B410" s="37" t="str">
        <f>'Master Schedule'!B410</f>
        <v/>
      </c>
      <c r="C410" s="39"/>
      <c r="D410" s="40" t="str">
        <f t="shared" si="1"/>
        <v>Saturday</v>
      </c>
      <c r="E410" s="41"/>
      <c r="F410" s="38"/>
      <c r="G410" s="38"/>
      <c r="H410" s="41"/>
      <c r="I410" s="38"/>
      <c r="J410" s="38"/>
      <c r="K410" s="32"/>
      <c r="L410" s="32"/>
      <c r="M410" s="32"/>
      <c r="N410" s="33"/>
      <c r="O410" s="62"/>
      <c r="P410" s="34" t="str">
        <f t="shared" si="3"/>
        <v/>
      </c>
    </row>
    <row r="411" ht="22.5" customHeight="1">
      <c r="A411" s="37"/>
      <c r="B411" s="37" t="str">
        <f>'Master Schedule'!B411</f>
        <v/>
      </c>
      <c r="C411" s="39"/>
      <c r="D411" s="40" t="str">
        <f t="shared" si="1"/>
        <v>Saturday</v>
      </c>
      <c r="E411" s="41"/>
      <c r="F411" s="38"/>
      <c r="G411" s="38"/>
      <c r="H411" s="41"/>
      <c r="I411" s="38"/>
      <c r="J411" s="38"/>
      <c r="K411" s="35"/>
      <c r="L411" s="35"/>
      <c r="M411" s="35"/>
      <c r="N411" s="36"/>
      <c r="O411" s="62"/>
      <c r="P411" s="34" t="str">
        <f t="shared" si="3"/>
        <v/>
      </c>
    </row>
    <row r="412" ht="22.5" customHeight="1">
      <c r="A412" s="37"/>
      <c r="B412" s="37" t="str">
        <f>'Master Schedule'!B412</f>
        <v/>
      </c>
      <c r="C412" s="39"/>
      <c r="D412" s="40" t="str">
        <f t="shared" si="1"/>
        <v>Saturday</v>
      </c>
      <c r="E412" s="41"/>
      <c r="F412" s="38"/>
      <c r="G412" s="38"/>
      <c r="H412" s="41"/>
      <c r="I412" s="38"/>
      <c r="J412" s="38"/>
      <c r="K412" s="32"/>
      <c r="L412" s="32"/>
      <c r="M412" s="32"/>
      <c r="N412" s="33"/>
      <c r="O412" s="62"/>
      <c r="P412" s="34" t="str">
        <f t="shared" si="3"/>
        <v/>
      </c>
    </row>
    <row r="413" ht="22.5" customHeight="1">
      <c r="A413" s="37"/>
      <c r="B413" s="37" t="str">
        <f>'Master Schedule'!B413</f>
        <v/>
      </c>
      <c r="C413" s="39"/>
      <c r="D413" s="40" t="str">
        <f t="shared" si="1"/>
        <v>Saturday</v>
      </c>
      <c r="E413" s="41"/>
      <c r="F413" s="38"/>
      <c r="G413" s="38"/>
      <c r="H413" s="41"/>
      <c r="I413" s="38"/>
      <c r="J413" s="38"/>
      <c r="K413" s="35"/>
      <c r="L413" s="35"/>
      <c r="M413" s="35"/>
      <c r="N413" s="36"/>
      <c r="O413" s="62"/>
      <c r="P413" s="34" t="str">
        <f t="shared" si="3"/>
        <v/>
      </c>
    </row>
    <row r="414" ht="22.5" customHeight="1">
      <c r="A414" s="37"/>
      <c r="B414" s="37" t="str">
        <f>'Master Schedule'!B414</f>
        <v/>
      </c>
      <c r="C414" s="39"/>
      <c r="D414" s="40" t="str">
        <f t="shared" si="1"/>
        <v>Saturday</v>
      </c>
      <c r="E414" s="41"/>
      <c r="F414" s="38"/>
      <c r="G414" s="38"/>
      <c r="H414" s="41"/>
      <c r="I414" s="38"/>
      <c r="J414" s="38"/>
      <c r="K414" s="32"/>
      <c r="L414" s="32"/>
      <c r="M414" s="32"/>
      <c r="N414" s="33"/>
      <c r="O414" s="62"/>
      <c r="P414" s="34" t="str">
        <f t="shared" si="3"/>
        <v/>
      </c>
    </row>
    <row r="415" ht="22.5" customHeight="1">
      <c r="A415" s="37"/>
      <c r="B415" s="37" t="str">
        <f>'Master Schedule'!B415</f>
        <v/>
      </c>
      <c r="C415" s="39"/>
      <c r="D415" s="40" t="str">
        <f t="shared" si="1"/>
        <v>Saturday</v>
      </c>
      <c r="E415" s="41"/>
      <c r="F415" s="38"/>
      <c r="G415" s="38"/>
      <c r="H415" s="41"/>
      <c r="I415" s="38"/>
      <c r="J415" s="38"/>
      <c r="K415" s="35"/>
      <c r="L415" s="35"/>
      <c r="M415" s="35"/>
      <c r="N415" s="36"/>
      <c r="O415" s="62"/>
      <c r="P415" s="34" t="str">
        <f t="shared" si="3"/>
        <v/>
      </c>
    </row>
    <row r="416" ht="22.5" customHeight="1">
      <c r="A416" s="37"/>
      <c r="B416" s="37" t="str">
        <f>'Master Schedule'!B416</f>
        <v/>
      </c>
      <c r="C416" s="39"/>
      <c r="D416" s="40" t="str">
        <f t="shared" si="1"/>
        <v>Saturday</v>
      </c>
      <c r="E416" s="41"/>
      <c r="F416" s="38"/>
      <c r="G416" s="38"/>
      <c r="H416" s="41"/>
      <c r="I416" s="38"/>
      <c r="J416" s="38"/>
      <c r="K416" s="32"/>
      <c r="L416" s="32"/>
      <c r="M416" s="32"/>
      <c r="N416" s="33"/>
      <c r="O416" s="62"/>
      <c r="P416" s="34" t="str">
        <f t="shared" si="3"/>
        <v/>
      </c>
    </row>
    <row r="417" ht="22.5" customHeight="1">
      <c r="A417" s="37"/>
      <c r="B417" s="37" t="str">
        <f>'Master Schedule'!B417</f>
        <v/>
      </c>
      <c r="C417" s="39"/>
      <c r="D417" s="40" t="str">
        <f t="shared" si="1"/>
        <v>Saturday</v>
      </c>
      <c r="E417" s="41"/>
      <c r="F417" s="38"/>
      <c r="G417" s="38"/>
      <c r="H417" s="41"/>
      <c r="I417" s="38"/>
      <c r="J417" s="38"/>
      <c r="K417" s="35"/>
      <c r="L417" s="35"/>
      <c r="M417" s="35"/>
      <c r="N417" s="36"/>
      <c r="O417" s="62"/>
      <c r="P417" s="34" t="str">
        <f t="shared" si="3"/>
        <v/>
      </c>
    </row>
    <row r="418" ht="22.5" customHeight="1">
      <c r="A418" s="37"/>
      <c r="B418" s="37" t="str">
        <f>'Master Schedule'!B418</f>
        <v/>
      </c>
      <c r="C418" s="39"/>
      <c r="D418" s="40" t="str">
        <f t="shared" si="1"/>
        <v>Saturday</v>
      </c>
      <c r="E418" s="41"/>
      <c r="F418" s="38"/>
      <c r="G418" s="38"/>
      <c r="H418" s="41"/>
      <c r="I418" s="38"/>
      <c r="J418" s="38"/>
      <c r="K418" s="32"/>
      <c r="L418" s="32"/>
      <c r="M418" s="32"/>
      <c r="N418" s="33"/>
      <c r="O418" s="62"/>
      <c r="P418" s="34" t="str">
        <f t="shared" si="3"/>
        <v/>
      </c>
    </row>
    <row r="419" ht="22.5" customHeight="1">
      <c r="A419" s="37"/>
      <c r="B419" s="37" t="str">
        <f>'Master Schedule'!B419</f>
        <v/>
      </c>
      <c r="C419" s="39"/>
      <c r="D419" s="40" t="str">
        <f t="shared" si="1"/>
        <v>Saturday</v>
      </c>
      <c r="E419" s="41"/>
      <c r="F419" s="38"/>
      <c r="G419" s="38"/>
      <c r="H419" s="41"/>
      <c r="I419" s="38"/>
      <c r="J419" s="38"/>
      <c r="K419" s="35"/>
      <c r="L419" s="35"/>
      <c r="M419" s="35"/>
      <c r="N419" s="36"/>
      <c r="O419" s="62"/>
      <c r="P419" s="34" t="str">
        <f t="shared" si="3"/>
        <v/>
      </c>
    </row>
    <row r="420" ht="22.5" customHeight="1">
      <c r="A420" s="37"/>
      <c r="B420" s="37" t="str">
        <f>'Master Schedule'!B420</f>
        <v/>
      </c>
      <c r="C420" s="39"/>
      <c r="D420" s="40" t="str">
        <f t="shared" si="1"/>
        <v>Saturday</v>
      </c>
      <c r="E420" s="41"/>
      <c r="F420" s="38"/>
      <c r="G420" s="38"/>
      <c r="H420" s="41"/>
      <c r="I420" s="38"/>
      <c r="J420" s="38"/>
      <c r="K420" s="32"/>
      <c r="L420" s="32"/>
      <c r="M420" s="32"/>
      <c r="N420" s="33"/>
      <c r="O420" s="62"/>
      <c r="P420" s="34" t="str">
        <f t="shared" si="3"/>
        <v/>
      </c>
    </row>
    <row r="421" ht="22.5" customHeight="1">
      <c r="A421" s="37"/>
      <c r="B421" s="37" t="str">
        <f>'Master Schedule'!B421</f>
        <v/>
      </c>
      <c r="C421" s="39"/>
      <c r="D421" s="40" t="str">
        <f t="shared" si="1"/>
        <v>Saturday</v>
      </c>
      <c r="E421" s="41"/>
      <c r="F421" s="38"/>
      <c r="G421" s="38"/>
      <c r="H421" s="41"/>
      <c r="I421" s="38"/>
      <c r="J421" s="38"/>
      <c r="K421" s="35"/>
      <c r="L421" s="35"/>
      <c r="M421" s="35"/>
      <c r="N421" s="36"/>
      <c r="O421" s="62"/>
      <c r="P421" s="34" t="str">
        <f t="shared" si="3"/>
        <v/>
      </c>
    </row>
    <row r="422" ht="22.5" customHeight="1">
      <c r="A422" s="37"/>
      <c r="B422" s="37" t="str">
        <f>'Master Schedule'!B422</f>
        <v/>
      </c>
      <c r="C422" s="39"/>
      <c r="D422" s="40" t="str">
        <f t="shared" si="1"/>
        <v>Saturday</v>
      </c>
      <c r="E422" s="41"/>
      <c r="F422" s="38"/>
      <c r="G422" s="38"/>
      <c r="H422" s="41"/>
      <c r="I422" s="38"/>
      <c r="J422" s="38"/>
      <c r="K422" s="32"/>
      <c r="L422" s="32"/>
      <c r="M422" s="32"/>
      <c r="N422" s="33"/>
      <c r="O422" s="62"/>
      <c r="P422" s="34" t="str">
        <f t="shared" si="3"/>
        <v/>
      </c>
    </row>
    <row r="423" ht="22.5" customHeight="1">
      <c r="A423" s="37"/>
      <c r="B423" s="37" t="str">
        <f>'Master Schedule'!B423</f>
        <v/>
      </c>
      <c r="C423" s="39"/>
      <c r="D423" s="40" t="str">
        <f t="shared" si="1"/>
        <v>Saturday</v>
      </c>
      <c r="E423" s="41"/>
      <c r="F423" s="38"/>
      <c r="G423" s="38"/>
      <c r="H423" s="41"/>
      <c r="I423" s="38"/>
      <c r="J423" s="38"/>
      <c r="K423" s="35"/>
      <c r="L423" s="35"/>
      <c r="M423" s="35"/>
      <c r="N423" s="36"/>
      <c r="O423" s="62"/>
      <c r="P423" s="34" t="str">
        <f t="shared" si="3"/>
        <v/>
      </c>
    </row>
    <row r="424" ht="22.5" customHeight="1">
      <c r="A424" s="37"/>
      <c r="B424" s="37" t="str">
        <f>'Master Schedule'!B424</f>
        <v/>
      </c>
      <c r="C424" s="39"/>
      <c r="D424" s="40" t="str">
        <f t="shared" si="1"/>
        <v>Saturday</v>
      </c>
      <c r="E424" s="41"/>
      <c r="F424" s="38"/>
      <c r="G424" s="38"/>
      <c r="H424" s="41"/>
      <c r="I424" s="38"/>
      <c r="J424" s="38"/>
      <c r="K424" s="32"/>
      <c r="L424" s="32"/>
      <c r="M424" s="32"/>
      <c r="N424" s="33"/>
      <c r="O424" s="62"/>
      <c r="P424" s="34" t="str">
        <f t="shared" si="3"/>
        <v/>
      </c>
    </row>
    <row r="425" ht="22.5" customHeight="1">
      <c r="A425" s="37"/>
      <c r="B425" s="37" t="str">
        <f>'Master Schedule'!B425</f>
        <v/>
      </c>
      <c r="C425" s="39"/>
      <c r="D425" s="40" t="str">
        <f t="shared" si="1"/>
        <v>Saturday</v>
      </c>
      <c r="E425" s="41"/>
      <c r="F425" s="38"/>
      <c r="G425" s="38"/>
      <c r="H425" s="41"/>
      <c r="I425" s="38"/>
      <c r="J425" s="38"/>
      <c r="K425" s="35"/>
      <c r="L425" s="35"/>
      <c r="M425" s="35"/>
      <c r="N425" s="36"/>
      <c r="O425" s="62"/>
      <c r="P425" s="34" t="str">
        <f t="shared" si="3"/>
        <v/>
      </c>
    </row>
    <row r="426" ht="22.5" customHeight="1">
      <c r="A426" s="37"/>
      <c r="B426" s="37" t="str">
        <f>'Master Schedule'!B426</f>
        <v/>
      </c>
      <c r="C426" s="39"/>
      <c r="D426" s="40" t="str">
        <f t="shared" si="1"/>
        <v>Saturday</v>
      </c>
      <c r="E426" s="41"/>
      <c r="F426" s="38"/>
      <c r="G426" s="38"/>
      <c r="H426" s="41"/>
      <c r="I426" s="38"/>
      <c r="J426" s="38"/>
      <c r="K426" s="32"/>
      <c r="L426" s="32"/>
      <c r="M426" s="32"/>
      <c r="N426" s="33"/>
      <c r="O426" s="62"/>
      <c r="P426" s="34" t="str">
        <f t="shared" si="3"/>
        <v/>
      </c>
    </row>
    <row r="427" ht="22.5" customHeight="1">
      <c r="A427" s="37"/>
      <c r="B427" s="37" t="str">
        <f>'Master Schedule'!B427</f>
        <v/>
      </c>
      <c r="C427" s="39"/>
      <c r="D427" s="40" t="str">
        <f t="shared" si="1"/>
        <v>Saturday</v>
      </c>
      <c r="E427" s="41"/>
      <c r="F427" s="38"/>
      <c r="G427" s="38"/>
      <c r="H427" s="41"/>
      <c r="I427" s="38"/>
      <c r="J427" s="38"/>
      <c r="K427" s="35"/>
      <c r="L427" s="35"/>
      <c r="M427" s="35"/>
      <c r="N427" s="36"/>
      <c r="O427" s="62"/>
      <c r="P427" s="34" t="str">
        <f t="shared" si="3"/>
        <v/>
      </c>
    </row>
    <row r="428" ht="22.5" customHeight="1">
      <c r="A428" s="37"/>
      <c r="B428" s="37" t="str">
        <f>'Master Schedule'!B428</f>
        <v/>
      </c>
      <c r="C428" s="39"/>
      <c r="D428" s="40" t="str">
        <f t="shared" si="1"/>
        <v>Saturday</v>
      </c>
      <c r="E428" s="41"/>
      <c r="F428" s="38"/>
      <c r="G428" s="38"/>
      <c r="H428" s="41"/>
      <c r="I428" s="38"/>
      <c r="J428" s="38"/>
      <c r="K428" s="32"/>
      <c r="L428" s="32"/>
      <c r="M428" s="32"/>
      <c r="N428" s="33"/>
      <c r="O428" s="62"/>
      <c r="P428" s="34" t="str">
        <f t="shared" si="3"/>
        <v/>
      </c>
    </row>
    <row r="429" ht="22.5" customHeight="1">
      <c r="A429" s="37"/>
      <c r="B429" s="37" t="str">
        <f>'Master Schedule'!B429</f>
        <v/>
      </c>
      <c r="C429" s="39"/>
      <c r="D429" s="40" t="str">
        <f t="shared" si="1"/>
        <v>Saturday</v>
      </c>
      <c r="E429" s="41"/>
      <c r="F429" s="38"/>
      <c r="G429" s="38"/>
      <c r="H429" s="41"/>
      <c r="I429" s="38"/>
      <c r="J429" s="38"/>
      <c r="K429" s="35"/>
      <c r="L429" s="35"/>
      <c r="M429" s="35"/>
      <c r="N429" s="36"/>
      <c r="O429" s="62"/>
      <c r="P429" s="34" t="str">
        <f t="shared" si="3"/>
        <v/>
      </c>
    </row>
    <row r="430" ht="22.5" customHeight="1">
      <c r="A430" s="37"/>
      <c r="B430" s="37" t="str">
        <f>'Master Schedule'!B430</f>
        <v/>
      </c>
      <c r="C430" s="39"/>
      <c r="D430" s="40" t="str">
        <f t="shared" si="1"/>
        <v>Saturday</v>
      </c>
      <c r="E430" s="41"/>
      <c r="F430" s="38"/>
      <c r="G430" s="38"/>
      <c r="H430" s="41"/>
      <c r="I430" s="38"/>
      <c r="J430" s="38"/>
      <c r="K430" s="32"/>
      <c r="L430" s="32"/>
      <c r="M430" s="32"/>
      <c r="N430" s="33"/>
      <c r="O430" s="62"/>
      <c r="P430" s="34" t="str">
        <f t="shared" si="3"/>
        <v/>
      </c>
    </row>
    <row r="431" ht="22.5" customHeight="1">
      <c r="A431" s="37"/>
      <c r="B431" s="37" t="str">
        <f>'Master Schedule'!B431</f>
        <v/>
      </c>
      <c r="C431" s="39"/>
      <c r="D431" s="40" t="str">
        <f t="shared" si="1"/>
        <v>Saturday</v>
      </c>
      <c r="E431" s="41"/>
      <c r="F431" s="38"/>
      <c r="G431" s="38"/>
      <c r="H431" s="41"/>
      <c r="I431" s="38"/>
      <c r="J431" s="38"/>
      <c r="K431" s="35"/>
      <c r="L431" s="35"/>
      <c r="M431" s="35"/>
      <c r="N431" s="36"/>
      <c r="O431" s="62"/>
      <c r="P431" s="34" t="str">
        <f t="shared" si="3"/>
        <v/>
      </c>
    </row>
    <row r="432" ht="22.5" customHeight="1">
      <c r="A432" s="37"/>
      <c r="B432" s="37" t="str">
        <f>'Master Schedule'!B432</f>
        <v/>
      </c>
      <c r="C432" s="39"/>
      <c r="D432" s="40" t="str">
        <f t="shared" si="1"/>
        <v>Saturday</v>
      </c>
      <c r="E432" s="41"/>
      <c r="F432" s="38"/>
      <c r="G432" s="38"/>
      <c r="H432" s="41"/>
      <c r="I432" s="38"/>
      <c r="J432" s="38"/>
      <c r="K432" s="32"/>
      <c r="L432" s="32"/>
      <c r="M432" s="32"/>
      <c r="N432" s="33"/>
      <c r="O432" s="62"/>
      <c r="P432" s="34" t="str">
        <f t="shared" si="3"/>
        <v/>
      </c>
    </row>
    <row r="433" ht="22.5" customHeight="1">
      <c r="A433" s="37"/>
      <c r="B433" s="37" t="str">
        <f>'Master Schedule'!B433</f>
        <v/>
      </c>
      <c r="C433" s="39"/>
      <c r="D433" s="40" t="str">
        <f t="shared" si="1"/>
        <v>Saturday</v>
      </c>
      <c r="E433" s="41"/>
      <c r="F433" s="38"/>
      <c r="G433" s="38"/>
      <c r="H433" s="41"/>
      <c r="I433" s="38"/>
      <c r="J433" s="38"/>
      <c r="K433" s="35"/>
      <c r="L433" s="35"/>
      <c r="M433" s="35"/>
      <c r="N433" s="36"/>
      <c r="O433" s="62"/>
      <c r="P433" s="34" t="str">
        <f t="shared" si="3"/>
        <v/>
      </c>
    </row>
    <row r="434" ht="22.5" customHeight="1">
      <c r="A434" s="37"/>
      <c r="B434" s="37" t="str">
        <f>'Master Schedule'!B434</f>
        <v/>
      </c>
      <c r="C434" s="39"/>
      <c r="D434" s="40" t="str">
        <f t="shared" si="1"/>
        <v>Saturday</v>
      </c>
      <c r="E434" s="41"/>
      <c r="F434" s="38"/>
      <c r="G434" s="38"/>
      <c r="H434" s="41"/>
      <c r="I434" s="38"/>
      <c r="J434" s="38"/>
      <c r="K434" s="32"/>
      <c r="L434" s="32"/>
      <c r="M434" s="32"/>
      <c r="N434" s="33"/>
      <c r="O434" s="62"/>
      <c r="P434" s="34" t="str">
        <f t="shared" si="3"/>
        <v/>
      </c>
    </row>
    <row r="435" ht="22.5" customHeight="1">
      <c r="A435" s="37"/>
      <c r="B435" s="37" t="str">
        <f>'Master Schedule'!B435</f>
        <v/>
      </c>
      <c r="C435" s="39"/>
      <c r="D435" s="40" t="str">
        <f t="shared" si="1"/>
        <v>Saturday</v>
      </c>
      <c r="E435" s="41"/>
      <c r="F435" s="38"/>
      <c r="G435" s="38"/>
      <c r="H435" s="41"/>
      <c r="I435" s="38"/>
      <c r="J435" s="38"/>
      <c r="K435" s="35"/>
      <c r="L435" s="35"/>
      <c r="M435" s="35"/>
      <c r="N435" s="36"/>
      <c r="O435" s="62"/>
      <c r="P435" s="34" t="str">
        <f t="shared" si="3"/>
        <v/>
      </c>
    </row>
    <row r="436" ht="22.5" customHeight="1">
      <c r="A436" s="37"/>
      <c r="B436" s="37" t="str">
        <f>'Master Schedule'!B436</f>
        <v/>
      </c>
      <c r="C436" s="39"/>
      <c r="D436" s="40" t="str">
        <f t="shared" si="1"/>
        <v>Saturday</v>
      </c>
      <c r="E436" s="41"/>
      <c r="F436" s="38"/>
      <c r="G436" s="38"/>
      <c r="H436" s="41"/>
      <c r="I436" s="38"/>
      <c r="J436" s="38"/>
      <c r="K436" s="32"/>
      <c r="L436" s="32"/>
      <c r="M436" s="32"/>
      <c r="N436" s="33"/>
      <c r="O436" s="62"/>
      <c r="P436" s="34" t="str">
        <f t="shared" si="3"/>
        <v/>
      </c>
    </row>
    <row r="437" ht="22.5" customHeight="1">
      <c r="A437" s="37"/>
      <c r="B437" s="37" t="str">
        <f>'Master Schedule'!B437</f>
        <v/>
      </c>
      <c r="C437" s="39"/>
      <c r="D437" s="40" t="str">
        <f t="shared" si="1"/>
        <v>Saturday</v>
      </c>
      <c r="E437" s="41"/>
      <c r="F437" s="38"/>
      <c r="G437" s="38"/>
      <c r="H437" s="41"/>
      <c r="I437" s="38"/>
      <c r="J437" s="38"/>
      <c r="K437" s="35"/>
      <c r="L437" s="35"/>
      <c r="M437" s="35"/>
      <c r="N437" s="36"/>
      <c r="O437" s="62"/>
      <c r="P437" s="34" t="str">
        <f t="shared" si="3"/>
        <v/>
      </c>
    </row>
    <row r="438" ht="22.5" customHeight="1">
      <c r="A438" s="37"/>
      <c r="B438" s="37" t="str">
        <f>'Master Schedule'!B438</f>
        <v/>
      </c>
      <c r="C438" s="39"/>
      <c r="D438" s="40" t="str">
        <f t="shared" si="1"/>
        <v>Saturday</v>
      </c>
      <c r="E438" s="41"/>
      <c r="F438" s="38"/>
      <c r="G438" s="38"/>
      <c r="H438" s="41"/>
      <c r="I438" s="38"/>
      <c r="J438" s="38"/>
      <c r="K438" s="32"/>
      <c r="L438" s="32"/>
      <c r="M438" s="32"/>
      <c r="N438" s="33"/>
      <c r="O438" s="62"/>
      <c r="P438" s="34" t="str">
        <f t="shared" si="3"/>
        <v/>
      </c>
    </row>
    <row r="439" ht="22.5" customHeight="1">
      <c r="A439" s="37"/>
      <c r="B439" s="37" t="str">
        <f>'Master Schedule'!B439</f>
        <v/>
      </c>
      <c r="C439" s="39"/>
      <c r="D439" s="40" t="str">
        <f t="shared" si="1"/>
        <v>Saturday</v>
      </c>
      <c r="E439" s="41"/>
      <c r="F439" s="38"/>
      <c r="G439" s="38"/>
      <c r="H439" s="41"/>
      <c r="I439" s="38"/>
      <c r="J439" s="38"/>
      <c r="K439" s="35"/>
      <c r="L439" s="35"/>
      <c r="M439" s="35"/>
      <c r="N439" s="36"/>
      <c r="O439" s="62"/>
      <c r="P439" s="34" t="str">
        <f t="shared" si="3"/>
        <v/>
      </c>
    </row>
    <row r="440" ht="22.5" customHeight="1">
      <c r="A440" s="37"/>
      <c r="B440" s="37" t="str">
        <f>'Master Schedule'!B440</f>
        <v/>
      </c>
      <c r="C440" s="39"/>
      <c r="D440" s="40" t="str">
        <f t="shared" si="1"/>
        <v>Saturday</v>
      </c>
      <c r="E440" s="41"/>
      <c r="F440" s="38"/>
      <c r="G440" s="38"/>
      <c r="H440" s="41"/>
      <c r="I440" s="38"/>
      <c r="J440" s="38"/>
      <c r="K440" s="32"/>
      <c r="L440" s="32"/>
      <c r="M440" s="32"/>
      <c r="N440" s="33"/>
      <c r="O440" s="62"/>
      <c r="P440" s="34" t="str">
        <f t="shared" si="3"/>
        <v/>
      </c>
    </row>
    <row r="441" ht="22.5" customHeight="1">
      <c r="A441" s="37"/>
      <c r="B441" s="37" t="str">
        <f>'Master Schedule'!B441</f>
        <v/>
      </c>
      <c r="C441" s="39"/>
      <c r="D441" s="40" t="str">
        <f t="shared" si="1"/>
        <v>Saturday</v>
      </c>
      <c r="E441" s="41"/>
      <c r="F441" s="38"/>
      <c r="G441" s="38"/>
      <c r="H441" s="41"/>
      <c r="I441" s="38"/>
      <c r="J441" s="38"/>
      <c r="K441" s="35"/>
      <c r="L441" s="35"/>
      <c r="M441" s="35"/>
      <c r="N441" s="36"/>
      <c r="O441" s="62"/>
      <c r="P441" s="34" t="str">
        <f t="shared" si="3"/>
        <v/>
      </c>
    </row>
    <row r="442" ht="22.5" customHeight="1">
      <c r="A442" s="37"/>
      <c r="B442" s="37" t="str">
        <f>'Master Schedule'!B442</f>
        <v/>
      </c>
      <c r="C442" s="39"/>
      <c r="D442" s="40" t="str">
        <f t="shared" si="1"/>
        <v>Saturday</v>
      </c>
      <c r="E442" s="41"/>
      <c r="F442" s="38"/>
      <c r="G442" s="38"/>
      <c r="H442" s="41"/>
      <c r="I442" s="38"/>
      <c r="J442" s="38"/>
      <c r="K442" s="32"/>
      <c r="L442" s="32"/>
      <c r="M442" s="32"/>
      <c r="N442" s="33"/>
      <c r="O442" s="62"/>
      <c r="P442" s="34" t="str">
        <f t="shared" si="3"/>
        <v/>
      </c>
    </row>
    <row r="443" ht="22.5" customHeight="1">
      <c r="A443" s="37"/>
      <c r="B443" s="37" t="str">
        <f>'Master Schedule'!B443</f>
        <v/>
      </c>
      <c r="C443" s="39"/>
      <c r="D443" s="40" t="str">
        <f t="shared" si="1"/>
        <v>Saturday</v>
      </c>
      <c r="E443" s="41"/>
      <c r="F443" s="38"/>
      <c r="G443" s="38"/>
      <c r="H443" s="41"/>
      <c r="I443" s="38"/>
      <c r="J443" s="38"/>
      <c r="K443" s="35"/>
      <c r="L443" s="35"/>
      <c r="M443" s="35"/>
      <c r="N443" s="36"/>
      <c r="O443" s="62"/>
      <c r="P443" s="34" t="str">
        <f t="shared" si="3"/>
        <v/>
      </c>
    </row>
    <row r="444" ht="22.5" customHeight="1">
      <c r="A444" s="37"/>
      <c r="B444" s="37" t="str">
        <f>'Master Schedule'!B444</f>
        <v/>
      </c>
      <c r="C444" s="39"/>
      <c r="D444" s="40" t="str">
        <f t="shared" si="1"/>
        <v>Saturday</v>
      </c>
      <c r="E444" s="41"/>
      <c r="F444" s="38"/>
      <c r="G444" s="38"/>
      <c r="H444" s="41"/>
      <c r="I444" s="38"/>
      <c r="J444" s="38"/>
      <c r="K444" s="32"/>
      <c r="L444" s="32"/>
      <c r="M444" s="32"/>
      <c r="N444" s="33"/>
      <c r="O444" s="62"/>
      <c r="P444" s="34" t="str">
        <f t="shared" si="3"/>
        <v/>
      </c>
    </row>
    <row r="445" ht="22.5" customHeight="1">
      <c r="A445" s="37"/>
      <c r="B445" s="37" t="str">
        <f>'Master Schedule'!B445</f>
        <v/>
      </c>
      <c r="C445" s="39"/>
      <c r="D445" s="40" t="str">
        <f t="shared" si="1"/>
        <v>Saturday</v>
      </c>
      <c r="E445" s="41"/>
      <c r="F445" s="38"/>
      <c r="G445" s="38"/>
      <c r="H445" s="41"/>
      <c r="I445" s="38"/>
      <c r="J445" s="38"/>
      <c r="K445" s="35"/>
      <c r="L445" s="35"/>
      <c r="M445" s="35"/>
      <c r="N445" s="36"/>
      <c r="O445" s="62"/>
      <c r="P445" s="34" t="str">
        <f t="shared" si="3"/>
        <v/>
      </c>
    </row>
    <row r="446" ht="22.5" customHeight="1">
      <c r="A446" s="37"/>
      <c r="B446" s="37" t="str">
        <f>'Master Schedule'!B446</f>
        <v/>
      </c>
      <c r="C446" s="39"/>
      <c r="D446" s="40" t="str">
        <f t="shared" si="1"/>
        <v>Saturday</v>
      </c>
      <c r="E446" s="41"/>
      <c r="F446" s="38"/>
      <c r="G446" s="38"/>
      <c r="H446" s="41"/>
      <c r="I446" s="38"/>
      <c r="J446" s="38"/>
      <c r="K446" s="32"/>
      <c r="L446" s="32"/>
      <c r="M446" s="32"/>
      <c r="N446" s="33"/>
      <c r="O446" s="62"/>
      <c r="P446" s="34" t="str">
        <f t="shared" si="3"/>
        <v/>
      </c>
    </row>
    <row r="447" ht="22.5" customHeight="1">
      <c r="A447" s="37"/>
      <c r="B447" s="37" t="str">
        <f>'Master Schedule'!B447</f>
        <v/>
      </c>
      <c r="C447" s="39"/>
      <c r="D447" s="40" t="str">
        <f t="shared" si="1"/>
        <v>Saturday</v>
      </c>
      <c r="E447" s="41"/>
      <c r="F447" s="38"/>
      <c r="G447" s="38"/>
      <c r="H447" s="41"/>
      <c r="I447" s="38"/>
      <c r="J447" s="38"/>
      <c r="K447" s="35"/>
      <c r="L447" s="35"/>
      <c r="M447" s="35"/>
      <c r="N447" s="36"/>
      <c r="O447" s="62"/>
      <c r="P447" s="34" t="str">
        <f t="shared" si="3"/>
        <v/>
      </c>
    </row>
    <row r="448" ht="22.5" customHeight="1">
      <c r="A448" s="37"/>
      <c r="B448" s="37" t="str">
        <f>'Master Schedule'!B448</f>
        <v/>
      </c>
      <c r="C448" s="39"/>
      <c r="D448" s="40" t="str">
        <f t="shared" si="1"/>
        <v>Saturday</v>
      </c>
      <c r="E448" s="41"/>
      <c r="F448" s="38"/>
      <c r="G448" s="38"/>
      <c r="H448" s="41"/>
      <c r="I448" s="38"/>
      <c r="J448" s="38"/>
      <c r="K448" s="32"/>
      <c r="L448" s="32"/>
      <c r="M448" s="32"/>
      <c r="N448" s="33"/>
      <c r="O448" s="62"/>
      <c r="P448" s="34" t="str">
        <f t="shared" si="3"/>
        <v/>
      </c>
    </row>
    <row r="449" ht="22.5" customHeight="1">
      <c r="A449" s="37"/>
      <c r="B449" s="37" t="str">
        <f>'Master Schedule'!B449</f>
        <v/>
      </c>
      <c r="C449" s="39"/>
      <c r="D449" s="40" t="str">
        <f t="shared" si="1"/>
        <v>Saturday</v>
      </c>
      <c r="E449" s="41"/>
      <c r="F449" s="38"/>
      <c r="G449" s="38"/>
      <c r="H449" s="41"/>
      <c r="I449" s="38"/>
      <c r="J449" s="38"/>
      <c r="K449" s="35"/>
      <c r="L449" s="35"/>
      <c r="M449" s="35"/>
      <c r="N449" s="36"/>
      <c r="O449" s="62"/>
      <c r="P449" s="34" t="str">
        <f t="shared" si="3"/>
        <v/>
      </c>
    </row>
    <row r="450" ht="22.5" customHeight="1">
      <c r="A450" s="37"/>
      <c r="B450" s="37" t="str">
        <f>'Master Schedule'!B450</f>
        <v/>
      </c>
      <c r="C450" s="39"/>
      <c r="D450" s="40" t="str">
        <f t="shared" si="1"/>
        <v>Saturday</v>
      </c>
      <c r="E450" s="41"/>
      <c r="F450" s="38"/>
      <c r="G450" s="38"/>
      <c r="H450" s="41"/>
      <c r="I450" s="38"/>
      <c r="J450" s="38"/>
      <c r="K450" s="32"/>
      <c r="L450" s="32"/>
      <c r="M450" s="32"/>
      <c r="N450" s="33"/>
      <c r="O450" s="62"/>
      <c r="P450" s="34" t="str">
        <f t="shared" si="3"/>
        <v/>
      </c>
    </row>
    <row r="451" ht="22.5" customHeight="1">
      <c r="A451" s="37"/>
      <c r="B451" s="37" t="str">
        <f>'Master Schedule'!B451</f>
        <v/>
      </c>
      <c r="C451" s="39"/>
      <c r="D451" s="40" t="str">
        <f t="shared" si="1"/>
        <v>Saturday</v>
      </c>
      <c r="E451" s="41"/>
      <c r="F451" s="38"/>
      <c r="G451" s="38"/>
      <c r="H451" s="41"/>
      <c r="I451" s="38"/>
      <c r="J451" s="38"/>
      <c r="K451" s="35"/>
      <c r="L451" s="35"/>
      <c r="M451" s="35"/>
      <c r="N451" s="36"/>
      <c r="O451" s="62"/>
      <c r="P451" s="34" t="str">
        <f t="shared" si="3"/>
        <v/>
      </c>
    </row>
    <row r="452" ht="22.5" customHeight="1">
      <c r="A452" s="37"/>
      <c r="B452" s="37" t="str">
        <f>'Master Schedule'!B452</f>
        <v/>
      </c>
      <c r="C452" s="39"/>
      <c r="D452" s="40" t="str">
        <f t="shared" si="1"/>
        <v>Saturday</v>
      </c>
      <c r="E452" s="41"/>
      <c r="F452" s="38"/>
      <c r="G452" s="38"/>
      <c r="H452" s="41"/>
      <c r="I452" s="38"/>
      <c r="J452" s="38"/>
      <c r="K452" s="32"/>
      <c r="L452" s="32"/>
      <c r="M452" s="32"/>
      <c r="N452" s="33"/>
      <c r="O452" s="62"/>
      <c r="P452" s="34" t="str">
        <f t="shared" si="3"/>
        <v/>
      </c>
    </row>
    <row r="453" ht="22.5" customHeight="1">
      <c r="A453" s="37"/>
      <c r="B453" s="37" t="str">
        <f>'Master Schedule'!B453</f>
        <v/>
      </c>
      <c r="C453" s="39"/>
      <c r="D453" s="40" t="str">
        <f t="shared" si="1"/>
        <v>Saturday</v>
      </c>
      <c r="E453" s="41"/>
      <c r="F453" s="38"/>
      <c r="G453" s="38"/>
      <c r="H453" s="41"/>
      <c r="I453" s="38"/>
      <c r="J453" s="38"/>
      <c r="K453" s="35"/>
      <c r="L453" s="35"/>
      <c r="M453" s="35"/>
      <c r="N453" s="36"/>
      <c r="O453" s="62"/>
      <c r="P453" s="34" t="str">
        <f t="shared" si="3"/>
        <v/>
      </c>
    </row>
    <row r="454" ht="22.5" customHeight="1">
      <c r="A454" s="37"/>
      <c r="B454" s="37" t="str">
        <f>'Master Schedule'!B454</f>
        <v/>
      </c>
      <c r="C454" s="39"/>
      <c r="D454" s="40" t="str">
        <f t="shared" si="1"/>
        <v>Saturday</v>
      </c>
      <c r="E454" s="41"/>
      <c r="F454" s="38"/>
      <c r="G454" s="38"/>
      <c r="H454" s="41"/>
      <c r="I454" s="38"/>
      <c r="J454" s="38"/>
      <c r="K454" s="32"/>
      <c r="L454" s="32"/>
      <c r="M454" s="32"/>
      <c r="N454" s="33"/>
      <c r="O454" s="62"/>
      <c r="P454" s="34" t="str">
        <f t="shared" si="3"/>
        <v/>
      </c>
    </row>
    <row r="455" ht="22.5" customHeight="1">
      <c r="A455" s="37"/>
      <c r="B455" s="37" t="str">
        <f>'Master Schedule'!B455</f>
        <v/>
      </c>
      <c r="C455" s="39"/>
      <c r="D455" s="40" t="str">
        <f t="shared" si="1"/>
        <v>Saturday</v>
      </c>
      <c r="E455" s="41"/>
      <c r="F455" s="38"/>
      <c r="G455" s="38"/>
      <c r="H455" s="41"/>
      <c r="I455" s="38"/>
      <c r="J455" s="38"/>
      <c r="K455" s="35"/>
      <c r="L455" s="35"/>
      <c r="M455" s="35"/>
      <c r="N455" s="36"/>
      <c r="O455" s="62"/>
      <c r="P455" s="34" t="str">
        <f t="shared" si="3"/>
        <v/>
      </c>
    </row>
    <row r="456" ht="22.5" customHeight="1">
      <c r="A456" s="37"/>
      <c r="B456" s="37" t="str">
        <f>'Master Schedule'!B456</f>
        <v/>
      </c>
      <c r="C456" s="39"/>
      <c r="D456" s="40" t="str">
        <f t="shared" si="1"/>
        <v>Saturday</v>
      </c>
      <c r="E456" s="41"/>
      <c r="F456" s="38"/>
      <c r="G456" s="38"/>
      <c r="H456" s="41"/>
      <c r="I456" s="38"/>
      <c r="J456" s="38"/>
      <c r="K456" s="32"/>
      <c r="L456" s="32"/>
      <c r="M456" s="32"/>
      <c r="N456" s="33"/>
      <c r="O456" s="62"/>
      <c r="P456" s="34" t="str">
        <f t="shared" si="3"/>
        <v/>
      </c>
    </row>
    <row r="457" ht="22.5" customHeight="1">
      <c r="A457" s="37"/>
      <c r="B457" s="37" t="str">
        <f>'Master Schedule'!B457</f>
        <v/>
      </c>
      <c r="C457" s="39"/>
      <c r="D457" s="40" t="str">
        <f t="shared" si="1"/>
        <v>Saturday</v>
      </c>
      <c r="E457" s="41"/>
      <c r="F457" s="38"/>
      <c r="G457" s="38"/>
      <c r="H457" s="41"/>
      <c r="I457" s="38"/>
      <c r="J457" s="38"/>
      <c r="K457" s="35"/>
      <c r="L457" s="35"/>
      <c r="M457" s="35"/>
      <c r="N457" s="36"/>
      <c r="O457" s="62"/>
      <c r="P457" s="34" t="str">
        <f t="shared" si="3"/>
        <v/>
      </c>
    </row>
    <row r="458" ht="22.5" customHeight="1">
      <c r="A458" s="37"/>
      <c r="B458" s="37" t="str">
        <f>'Master Schedule'!B458</f>
        <v/>
      </c>
      <c r="C458" s="39"/>
      <c r="D458" s="40" t="str">
        <f t="shared" si="1"/>
        <v>Saturday</v>
      </c>
      <c r="E458" s="41"/>
      <c r="F458" s="38"/>
      <c r="G458" s="38"/>
      <c r="H458" s="41"/>
      <c r="I458" s="38"/>
      <c r="J458" s="38"/>
      <c r="K458" s="32"/>
      <c r="L458" s="32"/>
      <c r="M458" s="32"/>
      <c r="N458" s="33"/>
      <c r="O458" s="62"/>
      <c r="P458" s="34" t="str">
        <f t="shared" si="3"/>
        <v/>
      </c>
    </row>
    <row r="459" ht="22.5" customHeight="1">
      <c r="A459" s="37"/>
      <c r="B459" s="37" t="str">
        <f>'Master Schedule'!B459</f>
        <v/>
      </c>
      <c r="C459" s="39"/>
      <c r="D459" s="40" t="str">
        <f t="shared" si="1"/>
        <v>Saturday</v>
      </c>
      <c r="E459" s="41"/>
      <c r="F459" s="38"/>
      <c r="G459" s="38"/>
      <c r="H459" s="41"/>
      <c r="I459" s="38"/>
      <c r="J459" s="38"/>
      <c r="K459" s="35"/>
      <c r="L459" s="35"/>
      <c r="M459" s="35"/>
      <c r="N459" s="36"/>
      <c r="O459" s="62"/>
      <c r="P459" s="34" t="str">
        <f t="shared" si="3"/>
        <v/>
      </c>
    </row>
    <row r="460" ht="22.5" customHeight="1">
      <c r="A460" s="37"/>
      <c r="B460" s="37" t="str">
        <f>'Master Schedule'!B460</f>
        <v/>
      </c>
      <c r="C460" s="39"/>
      <c r="D460" s="40" t="str">
        <f t="shared" si="1"/>
        <v>Saturday</v>
      </c>
      <c r="E460" s="41"/>
      <c r="F460" s="38"/>
      <c r="G460" s="38"/>
      <c r="H460" s="41"/>
      <c r="I460" s="38"/>
      <c r="J460" s="38"/>
      <c r="K460" s="32"/>
      <c r="L460" s="32"/>
      <c r="M460" s="32"/>
      <c r="N460" s="33"/>
      <c r="O460" s="62"/>
      <c r="P460" s="34" t="str">
        <f t="shared" si="3"/>
        <v/>
      </c>
    </row>
    <row r="461" ht="22.5" customHeight="1">
      <c r="A461" s="37"/>
      <c r="B461" s="37" t="str">
        <f>'Master Schedule'!B461</f>
        <v/>
      </c>
      <c r="C461" s="39"/>
      <c r="D461" s="40" t="str">
        <f t="shared" si="1"/>
        <v>Saturday</v>
      </c>
      <c r="E461" s="41"/>
      <c r="F461" s="38"/>
      <c r="G461" s="38"/>
      <c r="H461" s="41"/>
      <c r="I461" s="38"/>
      <c r="J461" s="38"/>
      <c r="K461" s="35"/>
      <c r="L461" s="35"/>
      <c r="M461" s="35"/>
      <c r="N461" s="36"/>
      <c r="O461" s="62"/>
      <c r="P461" s="34" t="str">
        <f t="shared" si="3"/>
        <v/>
      </c>
    </row>
    <row r="462" ht="22.5" customHeight="1">
      <c r="A462" s="37"/>
      <c r="B462" s="37" t="str">
        <f>'Master Schedule'!B462</f>
        <v/>
      </c>
      <c r="C462" s="39"/>
      <c r="D462" s="40" t="str">
        <f t="shared" si="1"/>
        <v>Saturday</v>
      </c>
      <c r="E462" s="41"/>
      <c r="F462" s="38"/>
      <c r="G462" s="38"/>
      <c r="H462" s="41"/>
      <c r="I462" s="38"/>
      <c r="J462" s="38"/>
      <c r="K462" s="32"/>
      <c r="L462" s="32"/>
      <c r="M462" s="32"/>
      <c r="N462" s="33"/>
      <c r="O462" s="62"/>
      <c r="P462" s="34" t="str">
        <f t="shared" si="3"/>
        <v/>
      </c>
    </row>
    <row r="463" ht="22.5" customHeight="1">
      <c r="A463" s="37"/>
      <c r="B463" s="37" t="str">
        <f>'Master Schedule'!B463</f>
        <v/>
      </c>
      <c r="C463" s="39"/>
      <c r="D463" s="40" t="str">
        <f t="shared" si="1"/>
        <v>Saturday</v>
      </c>
      <c r="E463" s="41"/>
      <c r="F463" s="38"/>
      <c r="G463" s="38"/>
      <c r="H463" s="41"/>
      <c r="I463" s="38"/>
      <c r="J463" s="38"/>
      <c r="K463" s="35"/>
      <c r="L463" s="35"/>
      <c r="M463" s="35"/>
      <c r="N463" s="36"/>
      <c r="O463" s="62"/>
      <c r="P463" s="34" t="str">
        <f t="shared" si="3"/>
        <v/>
      </c>
    </row>
    <row r="464" ht="22.5" customHeight="1">
      <c r="A464" s="37"/>
      <c r="B464" s="37" t="str">
        <f>'Master Schedule'!B464</f>
        <v/>
      </c>
      <c r="C464" s="39"/>
      <c r="D464" s="40" t="str">
        <f t="shared" si="1"/>
        <v>Saturday</v>
      </c>
      <c r="E464" s="41"/>
      <c r="F464" s="38"/>
      <c r="G464" s="38"/>
      <c r="H464" s="41"/>
      <c r="I464" s="38"/>
      <c r="J464" s="38"/>
      <c r="K464" s="32"/>
      <c r="L464" s="32"/>
      <c r="M464" s="32"/>
      <c r="N464" s="33"/>
      <c r="O464" s="62"/>
      <c r="P464" s="34" t="str">
        <f t="shared" si="3"/>
        <v/>
      </c>
    </row>
    <row r="465" ht="22.5" customHeight="1">
      <c r="A465" s="37"/>
      <c r="B465" s="37" t="str">
        <f>'Master Schedule'!B465</f>
        <v/>
      </c>
      <c r="C465" s="39"/>
      <c r="D465" s="40" t="str">
        <f t="shared" si="1"/>
        <v>Saturday</v>
      </c>
      <c r="E465" s="41"/>
      <c r="F465" s="38"/>
      <c r="G465" s="38"/>
      <c r="H465" s="41"/>
      <c r="I465" s="38"/>
      <c r="J465" s="38"/>
      <c r="K465" s="35"/>
      <c r="L465" s="35"/>
      <c r="M465" s="35"/>
      <c r="N465" s="36"/>
      <c r="O465" s="62"/>
      <c r="P465" s="34" t="str">
        <f t="shared" si="3"/>
        <v/>
      </c>
    </row>
    <row r="466" ht="22.5" customHeight="1">
      <c r="A466" s="37"/>
      <c r="B466" s="37" t="str">
        <f>'Master Schedule'!B466</f>
        <v/>
      </c>
      <c r="C466" s="39"/>
      <c r="D466" s="40" t="str">
        <f t="shared" si="1"/>
        <v>Saturday</v>
      </c>
      <c r="E466" s="41"/>
      <c r="F466" s="38"/>
      <c r="G466" s="38"/>
      <c r="H466" s="41"/>
      <c r="I466" s="38"/>
      <c r="J466" s="38"/>
      <c r="K466" s="32"/>
      <c r="L466" s="32"/>
      <c r="M466" s="32"/>
      <c r="N466" s="33"/>
      <c r="O466" s="62"/>
      <c r="P466" s="34" t="str">
        <f t="shared" si="3"/>
        <v/>
      </c>
    </row>
    <row r="467" ht="22.5" customHeight="1">
      <c r="A467" s="37"/>
      <c r="B467" s="37" t="str">
        <f>'Master Schedule'!B467</f>
        <v/>
      </c>
      <c r="C467" s="39"/>
      <c r="D467" s="40" t="str">
        <f t="shared" si="1"/>
        <v>Saturday</v>
      </c>
      <c r="E467" s="41"/>
      <c r="F467" s="38"/>
      <c r="G467" s="38"/>
      <c r="H467" s="41"/>
      <c r="I467" s="38"/>
      <c r="J467" s="38"/>
      <c r="K467" s="35"/>
      <c r="L467" s="35"/>
      <c r="M467" s="35"/>
      <c r="N467" s="36"/>
      <c r="O467" s="62"/>
      <c r="P467" s="34" t="str">
        <f t="shared" si="3"/>
        <v/>
      </c>
    </row>
    <row r="468" ht="22.5" customHeight="1">
      <c r="A468" s="37"/>
      <c r="B468" s="37" t="str">
        <f>'Master Schedule'!B468</f>
        <v/>
      </c>
      <c r="C468" s="39"/>
      <c r="D468" s="40" t="str">
        <f t="shared" si="1"/>
        <v>Saturday</v>
      </c>
      <c r="E468" s="41"/>
      <c r="F468" s="38"/>
      <c r="G468" s="38"/>
      <c r="H468" s="41"/>
      <c r="I468" s="38"/>
      <c r="J468" s="38"/>
      <c r="K468" s="32"/>
      <c r="L468" s="32"/>
      <c r="M468" s="32"/>
      <c r="N468" s="33"/>
      <c r="O468" s="62"/>
      <c r="P468" s="34" t="str">
        <f t="shared" si="3"/>
        <v/>
      </c>
    </row>
    <row r="469" ht="22.5" customHeight="1">
      <c r="A469" s="37"/>
      <c r="B469" s="37" t="str">
        <f>'Master Schedule'!B469</f>
        <v/>
      </c>
      <c r="C469" s="39"/>
      <c r="D469" s="40" t="str">
        <f t="shared" si="1"/>
        <v>Saturday</v>
      </c>
      <c r="E469" s="41"/>
      <c r="F469" s="38"/>
      <c r="G469" s="38"/>
      <c r="H469" s="41"/>
      <c r="I469" s="38"/>
      <c r="J469" s="38"/>
      <c r="K469" s="35"/>
      <c r="L469" s="35"/>
      <c r="M469" s="35"/>
      <c r="N469" s="36"/>
      <c r="O469" s="62"/>
      <c r="P469" s="34" t="str">
        <f t="shared" si="3"/>
        <v/>
      </c>
    </row>
    <row r="470" ht="22.5" customHeight="1">
      <c r="A470" s="37"/>
      <c r="B470" s="37" t="str">
        <f>'Master Schedule'!B470</f>
        <v/>
      </c>
      <c r="C470" s="39"/>
      <c r="D470" s="40" t="str">
        <f t="shared" si="1"/>
        <v>Saturday</v>
      </c>
      <c r="E470" s="41"/>
      <c r="F470" s="38"/>
      <c r="G470" s="38"/>
      <c r="H470" s="41"/>
      <c r="I470" s="38"/>
      <c r="J470" s="38"/>
      <c r="K470" s="32"/>
      <c r="L470" s="32"/>
      <c r="M470" s="32"/>
      <c r="N470" s="33"/>
      <c r="O470" s="62"/>
      <c r="P470" s="34" t="str">
        <f t="shared" si="3"/>
        <v/>
      </c>
    </row>
    <row r="471" ht="22.5" customHeight="1">
      <c r="A471" s="37"/>
      <c r="B471" s="37" t="str">
        <f>'Master Schedule'!B471</f>
        <v/>
      </c>
      <c r="C471" s="39"/>
      <c r="D471" s="40" t="str">
        <f t="shared" si="1"/>
        <v>Saturday</v>
      </c>
      <c r="E471" s="41"/>
      <c r="F471" s="38"/>
      <c r="G471" s="38"/>
      <c r="H471" s="41"/>
      <c r="I471" s="38"/>
      <c r="J471" s="38"/>
      <c r="K471" s="35"/>
      <c r="L471" s="35"/>
      <c r="M471" s="35"/>
      <c r="N471" s="36"/>
      <c r="O471" s="62"/>
      <c r="P471" s="34" t="str">
        <f t="shared" si="3"/>
        <v/>
      </c>
    </row>
    <row r="472" ht="22.5" customHeight="1">
      <c r="A472" s="37"/>
      <c r="B472" s="37" t="str">
        <f>'Master Schedule'!B472</f>
        <v/>
      </c>
      <c r="C472" s="39"/>
      <c r="D472" s="40" t="str">
        <f t="shared" si="1"/>
        <v>Saturday</v>
      </c>
      <c r="E472" s="41"/>
      <c r="F472" s="38"/>
      <c r="G472" s="38"/>
      <c r="H472" s="41"/>
      <c r="I472" s="38"/>
      <c r="J472" s="38"/>
      <c r="K472" s="32"/>
      <c r="L472" s="32"/>
      <c r="M472" s="32"/>
      <c r="N472" s="33"/>
      <c r="O472" s="62"/>
      <c r="P472" s="34" t="str">
        <f t="shared" si="3"/>
        <v/>
      </c>
    </row>
    <row r="473" ht="22.5" customHeight="1">
      <c r="A473" s="37"/>
      <c r="B473" s="37" t="str">
        <f>'Master Schedule'!B473</f>
        <v/>
      </c>
      <c r="C473" s="39"/>
      <c r="D473" s="40" t="str">
        <f t="shared" si="1"/>
        <v>Saturday</v>
      </c>
      <c r="E473" s="41"/>
      <c r="F473" s="38"/>
      <c r="G473" s="38"/>
      <c r="H473" s="41"/>
      <c r="I473" s="38"/>
      <c r="J473" s="38"/>
      <c r="K473" s="35"/>
      <c r="L473" s="35"/>
      <c r="M473" s="35"/>
      <c r="N473" s="36"/>
      <c r="O473" s="62"/>
      <c r="P473" s="34" t="str">
        <f t="shared" si="3"/>
        <v/>
      </c>
    </row>
    <row r="474" ht="22.5" customHeight="1">
      <c r="A474" s="37"/>
      <c r="B474" s="37" t="str">
        <f>'Master Schedule'!B474</f>
        <v/>
      </c>
      <c r="C474" s="39"/>
      <c r="D474" s="40" t="str">
        <f t="shared" si="1"/>
        <v>Saturday</v>
      </c>
      <c r="E474" s="41"/>
      <c r="F474" s="38"/>
      <c r="G474" s="38"/>
      <c r="H474" s="41"/>
      <c r="I474" s="38"/>
      <c r="J474" s="38"/>
      <c r="K474" s="32"/>
      <c r="L474" s="32"/>
      <c r="M474" s="32"/>
      <c r="N474" s="33"/>
      <c r="O474" s="62"/>
      <c r="P474" s="34" t="str">
        <f t="shared" si="3"/>
        <v/>
      </c>
    </row>
    <row r="475" ht="22.5" customHeight="1">
      <c r="A475" s="37"/>
      <c r="B475" s="37" t="str">
        <f>'Master Schedule'!B475</f>
        <v/>
      </c>
      <c r="C475" s="39"/>
      <c r="D475" s="40" t="str">
        <f t="shared" si="1"/>
        <v>Saturday</v>
      </c>
      <c r="E475" s="41"/>
      <c r="F475" s="38"/>
      <c r="G475" s="38"/>
      <c r="H475" s="41"/>
      <c r="I475" s="38"/>
      <c r="J475" s="38"/>
      <c r="K475" s="35"/>
      <c r="L475" s="35"/>
      <c r="M475" s="35"/>
      <c r="N475" s="36"/>
      <c r="O475" s="62"/>
      <c r="P475" s="34" t="str">
        <f t="shared" si="3"/>
        <v/>
      </c>
    </row>
    <row r="476" ht="22.5" customHeight="1">
      <c r="A476" s="37"/>
      <c r="B476" s="37" t="str">
        <f>'Master Schedule'!B476</f>
        <v/>
      </c>
      <c r="C476" s="39"/>
      <c r="D476" s="40" t="str">
        <f t="shared" si="1"/>
        <v>Saturday</v>
      </c>
      <c r="E476" s="41"/>
      <c r="F476" s="38"/>
      <c r="G476" s="38"/>
      <c r="H476" s="41"/>
      <c r="I476" s="38"/>
      <c r="J476" s="38"/>
      <c r="K476" s="32"/>
      <c r="L476" s="32"/>
      <c r="M476" s="32"/>
      <c r="N476" s="33"/>
      <c r="O476" s="62"/>
      <c r="P476" s="34" t="str">
        <f t="shared" si="3"/>
        <v/>
      </c>
    </row>
    <row r="477" ht="22.5" customHeight="1">
      <c r="A477" s="37"/>
      <c r="B477" s="37" t="str">
        <f>'Master Schedule'!B477</f>
        <v/>
      </c>
      <c r="C477" s="39"/>
      <c r="D477" s="40" t="str">
        <f t="shared" si="1"/>
        <v>Saturday</v>
      </c>
      <c r="E477" s="41"/>
      <c r="F477" s="38"/>
      <c r="G477" s="38"/>
      <c r="H477" s="41"/>
      <c r="I477" s="38"/>
      <c r="J477" s="38"/>
      <c r="K477" s="35"/>
      <c r="L477" s="35"/>
      <c r="M477" s="35"/>
      <c r="N477" s="36"/>
      <c r="O477" s="62"/>
      <c r="P477" s="34" t="str">
        <f t="shared" si="3"/>
        <v/>
      </c>
    </row>
    <row r="478" ht="22.5" customHeight="1">
      <c r="A478" s="37"/>
      <c r="B478" s="37" t="str">
        <f>'Master Schedule'!B478</f>
        <v/>
      </c>
      <c r="C478" s="39"/>
      <c r="D478" s="40" t="str">
        <f t="shared" si="1"/>
        <v>Saturday</v>
      </c>
      <c r="E478" s="41"/>
      <c r="F478" s="38"/>
      <c r="G478" s="38"/>
      <c r="H478" s="41"/>
      <c r="I478" s="38"/>
      <c r="J478" s="38"/>
      <c r="K478" s="32"/>
      <c r="L478" s="32"/>
      <c r="M478" s="32"/>
      <c r="N478" s="33"/>
      <c r="O478" s="62"/>
      <c r="P478" s="34" t="str">
        <f t="shared" si="3"/>
        <v/>
      </c>
    </row>
    <row r="479" ht="22.5" customHeight="1">
      <c r="A479" s="37"/>
      <c r="B479" s="37" t="str">
        <f>'Master Schedule'!B479</f>
        <v/>
      </c>
      <c r="C479" s="39"/>
      <c r="D479" s="40" t="str">
        <f t="shared" si="1"/>
        <v>Saturday</v>
      </c>
      <c r="E479" s="41"/>
      <c r="F479" s="38"/>
      <c r="G479" s="38"/>
      <c r="H479" s="41"/>
      <c r="I479" s="38"/>
      <c r="J479" s="38"/>
      <c r="K479" s="35"/>
      <c r="L479" s="35"/>
      <c r="M479" s="35"/>
      <c r="N479" s="36"/>
      <c r="O479" s="62"/>
      <c r="P479" s="34" t="str">
        <f t="shared" si="3"/>
        <v/>
      </c>
    </row>
    <row r="480" ht="22.5" customHeight="1">
      <c r="A480" s="37"/>
      <c r="B480" s="37" t="str">
        <f>'Master Schedule'!B480</f>
        <v/>
      </c>
      <c r="C480" s="39"/>
      <c r="D480" s="40" t="str">
        <f t="shared" si="1"/>
        <v>Saturday</v>
      </c>
      <c r="E480" s="41"/>
      <c r="F480" s="38"/>
      <c r="G480" s="38"/>
      <c r="H480" s="41"/>
      <c r="I480" s="38"/>
      <c r="J480" s="38"/>
      <c r="K480" s="32"/>
      <c r="L480" s="32"/>
      <c r="M480" s="32"/>
      <c r="N480" s="33"/>
      <c r="O480" s="62"/>
      <c r="P480" s="34" t="str">
        <f t="shared" si="3"/>
        <v/>
      </c>
    </row>
    <row r="481" ht="22.5" customHeight="1">
      <c r="A481" s="37"/>
      <c r="B481" s="37" t="str">
        <f>'Master Schedule'!B481</f>
        <v/>
      </c>
      <c r="C481" s="39"/>
      <c r="D481" s="40" t="str">
        <f t="shared" si="1"/>
        <v>Saturday</v>
      </c>
      <c r="E481" s="41"/>
      <c r="F481" s="38"/>
      <c r="G481" s="38"/>
      <c r="H481" s="41"/>
      <c r="I481" s="38"/>
      <c r="J481" s="38"/>
      <c r="K481" s="35"/>
      <c r="L481" s="35"/>
      <c r="M481" s="35"/>
      <c r="N481" s="36"/>
      <c r="O481" s="62"/>
      <c r="P481" s="34" t="str">
        <f t="shared" si="3"/>
        <v/>
      </c>
    </row>
    <row r="482" ht="22.5" customHeight="1">
      <c r="A482" s="37"/>
      <c r="B482" s="37" t="str">
        <f>'Master Schedule'!B482</f>
        <v/>
      </c>
      <c r="C482" s="39"/>
      <c r="D482" s="40" t="str">
        <f t="shared" si="1"/>
        <v>Saturday</v>
      </c>
      <c r="E482" s="41"/>
      <c r="F482" s="38"/>
      <c r="G482" s="38"/>
      <c r="H482" s="41"/>
      <c r="I482" s="38"/>
      <c r="J482" s="38"/>
      <c r="K482" s="32"/>
      <c r="L482" s="32"/>
      <c r="M482" s="32"/>
      <c r="N482" s="33"/>
      <c r="O482" s="62"/>
      <c r="P482" s="34" t="str">
        <f t="shared" si="3"/>
        <v/>
      </c>
    </row>
    <row r="483" ht="22.5" customHeight="1">
      <c r="A483" s="37"/>
      <c r="B483" s="37" t="str">
        <f>'Master Schedule'!B483</f>
        <v/>
      </c>
      <c r="C483" s="39"/>
      <c r="D483" s="40" t="str">
        <f t="shared" si="1"/>
        <v>Saturday</v>
      </c>
      <c r="E483" s="41"/>
      <c r="F483" s="38"/>
      <c r="G483" s="38"/>
      <c r="H483" s="41"/>
      <c r="I483" s="38"/>
      <c r="J483" s="38"/>
      <c r="K483" s="35"/>
      <c r="L483" s="35"/>
      <c r="M483" s="35"/>
      <c r="N483" s="36"/>
      <c r="O483" s="62"/>
      <c r="P483" s="34" t="str">
        <f t="shared" si="3"/>
        <v/>
      </c>
    </row>
    <row r="484" ht="22.5" customHeight="1">
      <c r="A484" s="37"/>
      <c r="B484" s="37" t="str">
        <f>'Master Schedule'!B484</f>
        <v/>
      </c>
      <c r="C484" s="39"/>
      <c r="D484" s="40" t="str">
        <f t="shared" si="1"/>
        <v>Saturday</v>
      </c>
      <c r="E484" s="41"/>
      <c r="F484" s="38"/>
      <c r="G484" s="38"/>
      <c r="H484" s="41"/>
      <c r="I484" s="38"/>
      <c r="J484" s="38"/>
      <c r="K484" s="32"/>
      <c r="L484" s="32"/>
      <c r="M484" s="32"/>
      <c r="N484" s="33"/>
      <c r="O484" s="62"/>
      <c r="P484" s="34" t="str">
        <f t="shared" si="3"/>
        <v/>
      </c>
    </row>
    <row r="485" ht="22.5" customHeight="1">
      <c r="A485" s="37"/>
      <c r="B485" s="37" t="str">
        <f>'Master Schedule'!B485</f>
        <v/>
      </c>
      <c r="C485" s="39"/>
      <c r="D485" s="40" t="str">
        <f t="shared" si="1"/>
        <v>Saturday</v>
      </c>
      <c r="E485" s="41"/>
      <c r="F485" s="38"/>
      <c r="G485" s="38"/>
      <c r="H485" s="41"/>
      <c r="I485" s="38"/>
      <c r="J485" s="38"/>
      <c r="K485" s="35"/>
      <c r="L485" s="35"/>
      <c r="M485" s="35"/>
      <c r="N485" s="36"/>
      <c r="O485" s="62"/>
      <c r="P485" s="34" t="str">
        <f t="shared" si="3"/>
        <v/>
      </c>
    </row>
    <row r="486" ht="22.5" customHeight="1">
      <c r="A486" s="37"/>
      <c r="B486" s="37" t="str">
        <f>'Master Schedule'!B486</f>
        <v/>
      </c>
      <c r="C486" s="39"/>
      <c r="D486" s="40" t="str">
        <f t="shared" si="1"/>
        <v>Saturday</v>
      </c>
      <c r="E486" s="41"/>
      <c r="F486" s="38"/>
      <c r="G486" s="38"/>
      <c r="H486" s="41"/>
      <c r="I486" s="38"/>
      <c r="J486" s="38"/>
      <c r="K486" s="32"/>
      <c r="L486" s="32"/>
      <c r="M486" s="32"/>
      <c r="N486" s="33"/>
      <c r="O486" s="62"/>
      <c r="P486" s="34" t="str">
        <f t="shared" si="3"/>
        <v/>
      </c>
    </row>
    <row r="487" ht="22.5" customHeight="1">
      <c r="A487" s="37"/>
      <c r="B487" s="37" t="str">
        <f>'Master Schedule'!B487</f>
        <v/>
      </c>
      <c r="C487" s="39"/>
      <c r="D487" s="40" t="str">
        <f t="shared" si="1"/>
        <v>Saturday</v>
      </c>
      <c r="E487" s="41"/>
      <c r="F487" s="38"/>
      <c r="G487" s="38"/>
      <c r="H487" s="41"/>
      <c r="I487" s="38"/>
      <c r="J487" s="38"/>
      <c r="K487" s="35"/>
      <c r="L487" s="35"/>
      <c r="M487" s="35"/>
      <c r="N487" s="36"/>
      <c r="O487" s="62"/>
      <c r="P487" s="34" t="str">
        <f t="shared" si="3"/>
        <v/>
      </c>
    </row>
    <row r="488" ht="22.5" customHeight="1">
      <c r="A488" s="37"/>
      <c r="B488" s="37" t="str">
        <f>'Master Schedule'!B488</f>
        <v/>
      </c>
      <c r="C488" s="39"/>
      <c r="D488" s="40" t="str">
        <f t="shared" si="1"/>
        <v>Saturday</v>
      </c>
      <c r="E488" s="41"/>
      <c r="F488" s="38"/>
      <c r="G488" s="38"/>
      <c r="H488" s="41"/>
      <c r="I488" s="38"/>
      <c r="J488" s="38"/>
      <c r="K488" s="32"/>
      <c r="L488" s="32"/>
      <c r="M488" s="32"/>
      <c r="N488" s="33"/>
      <c r="O488" s="62"/>
      <c r="P488" s="34" t="str">
        <f t="shared" si="3"/>
        <v/>
      </c>
    </row>
    <row r="489" ht="22.5" customHeight="1">
      <c r="A489" s="37"/>
      <c r="B489" s="37" t="str">
        <f>'Master Schedule'!B489</f>
        <v/>
      </c>
      <c r="C489" s="39"/>
      <c r="D489" s="40" t="str">
        <f t="shared" si="1"/>
        <v>Saturday</v>
      </c>
      <c r="E489" s="41"/>
      <c r="F489" s="38"/>
      <c r="G489" s="38"/>
      <c r="H489" s="41"/>
      <c r="I489" s="38"/>
      <c r="J489" s="38"/>
      <c r="K489" s="35"/>
      <c r="L489" s="35"/>
      <c r="M489" s="35"/>
      <c r="N489" s="36"/>
      <c r="O489" s="62"/>
      <c r="P489" s="34" t="str">
        <f t="shared" si="3"/>
        <v/>
      </c>
    </row>
    <row r="490" ht="22.5" customHeight="1">
      <c r="A490" s="37"/>
      <c r="B490" s="37" t="str">
        <f>'Master Schedule'!B490</f>
        <v/>
      </c>
      <c r="C490" s="39"/>
      <c r="D490" s="40" t="str">
        <f t="shared" si="1"/>
        <v>Saturday</v>
      </c>
      <c r="E490" s="41"/>
      <c r="F490" s="38"/>
      <c r="G490" s="38"/>
      <c r="H490" s="41"/>
      <c r="I490" s="38"/>
      <c r="J490" s="38"/>
      <c r="K490" s="32"/>
      <c r="L490" s="32"/>
      <c r="M490" s="32"/>
      <c r="N490" s="33"/>
      <c r="O490" s="62"/>
      <c r="P490" s="34" t="str">
        <f t="shared" si="3"/>
        <v/>
      </c>
    </row>
    <row r="491" ht="22.5" customHeight="1">
      <c r="A491" s="37"/>
      <c r="B491" s="37" t="str">
        <f>'Master Schedule'!B491</f>
        <v/>
      </c>
      <c r="C491" s="39"/>
      <c r="D491" s="40" t="str">
        <f t="shared" si="1"/>
        <v>Saturday</v>
      </c>
      <c r="E491" s="41"/>
      <c r="F491" s="38"/>
      <c r="G491" s="38"/>
      <c r="H491" s="41"/>
      <c r="I491" s="38"/>
      <c r="J491" s="38"/>
      <c r="K491" s="35"/>
      <c r="L491" s="35"/>
      <c r="M491" s="35"/>
      <c r="N491" s="36"/>
      <c r="O491" s="62"/>
      <c r="P491" s="34" t="str">
        <f t="shared" si="3"/>
        <v/>
      </c>
    </row>
    <row r="492" ht="22.5" customHeight="1">
      <c r="A492" s="37"/>
      <c r="B492" s="37" t="str">
        <f>'Master Schedule'!B492</f>
        <v/>
      </c>
      <c r="C492" s="39"/>
      <c r="D492" s="40" t="str">
        <f t="shared" si="1"/>
        <v>Saturday</v>
      </c>
      <c r="E492" s="41"/>
      <c r="F492" s="38"/>
      <c r="G492" s="38"/>
      <c r="H492" s="41"/>
      <c r="I492" s="38"/>
      <c r="J492" s="38"/>
      <c r="K492" s="32"/>
      <c r="L492" s="32"/>
      <c r="M492" s="32"/>
      <c r="N492" s="33"/>
      <c r="O492" s="62"/>
      <c r="P492" s="34" t="str">
        <f t="shared" si="3"/>
        <v/>
      </c>
    </row>
    <row r="493" ht="22.5" customHeight="1">
      <c r="A493" s="37"/>
      <c r="B493" s="37" t="str">
        <f>'Master Schedule'!B493</f>
        <v/>
      </c>
      <c r="C493" s="39"/>
      <c r="D493" s="40" t="str">
        <f t="shared" si="1"/>
        <v>Saturday</v>
      </c>
      <c r="E493" s="41"/>
      <c r="F493" s="38"/>
      <c r="G493" s="38"/>
      <c r="H493" s="41"/>
      <c r="I493" s="38"/>
      <c r="J493" s="38"/>
      <c r="K493" s="35"/>
      <c r="L493" s="35"/>
      <c r="M493" s="35"/>
      <c r="N493" s="36"/>
      <c r="O493" s="62"/>
      <c r="P493" s="34" t="str">
        <f t="shared" si="3"/>
        <v/>
      </c>
    </row>
    <row r="494" ht="22.5" customHeight="1">
      <c r="A494" s="37"/>
      <c r="B494" s="37" t="str">
        <f>'Master Schedule'!B494</f>
        <v/>
      </c>
      <c r="C494" s="39"/>
      <c r="D494" s="40" t="str">
        <f t="shared" si="1"/>
        <v>Saturday</v>
      </c>
      <c r="E494" s="41"/>
      <c r="F494" s="38"/>
      <c r="G494" s="38"/>
      <c r="H494" s="41"/>
      <c r="I494" s="38"/>
      <c r="J494" s="38"/>
      <c r="K494" s="32"/>
      <c r="L494" s="32"/>
      <c r="M494" s="32"/>
      <c r="N494" s="33"/>
      <c r="O494" s="62"/>
      <c r="P494" s="34" t="str">
        <f t="shared" si="3"/>
        <v/>
      </c>
    </row>
    <row r="495" ht="22.5" customHeight="1">
      <c r="A495" s="37"/>
      <c r="B495" s="37" t="str">
        <f>'Master Schedule'!B495</f>
        <v/>
      </c>
      <c r="C495" s="39"/>
      <c r="D495" s="40" t="str">
        <f t="shared" si="1"/>
        <v>Saturday</v>
      </c>
      <c r="E495" s="41"/>
      <c r="F495" s="38"/>
      <c r="G495" s="38"/>
      <c r="H495" s="41"/>
      <c r="I495" s="38"/>
      <c r="J495" s="38"/>
      <c r="K495" s="35"/>
      <c r="L495" s="35"/>
      <c r="M495" s="35"/>
      <c r="N495" s="36"/>
      <c r="O495" s="62"/>
      <c r="P495" s="34" t="str">
        <f t="shared" si="3"/>
        <v/>
      </c>
    </row>
    <row r="496" ht="22.5" customHeight="1">
      <c r="A496" s="37"/>
      <c r="B496" s="37" t="str">
        <f>'Master Schedule'!B496</f>
        <v/>
      </c>
      <c r="C496" s="39"/>
      <c r="D496" s="40" t="str">
        <f t="shared" si="1"/>
        <v>Saturday</v>
      </c>
      <c r="E496" s="41"/>
      <c r="F496" s="38"/>
      <c r="G496" s="38"/>
      <c r="H496" s="41"/>
      <c r="I496" s="38"/>
      <c r="J496" s="38"/>
      <c r="K496" s="32"/>
      <c r="L496" s="32"/>
      <c r="M496" s="32"/>
      <c r="N496" s="33"/>
      <c r="O496" s="62"/>
      <c r="P496" s="34" t="str">
        <f t="shared" si="3"/>
        <v/>
      </c>
    </row>
    <row r="497" ht="22.5" customHeight="1">
      <c r="A497" s="37"/>
      <c r="B497" s="37" t="str">
        <f>'Master Schedule'!B497</f>
        <v/>
      </c>
      <c r="C497" s="39"/>
      <c r="D497" s="40" t="str">
        <f t="shared" si="1"/>
        <v>Saturday</v>
      </c>
      <c r="E497" s="41"/>
      <c r="F497" s="38"/>
      <c r="G497" s="38"/>
      <c r="H497" s="41"/>
      <c r="I497" s="38"/>
      <c r="J497" s="38"/>
      <c r="K497" s="35"/>
      <c r="L497" s="35"/>
      <c r="M497" s="35"/>
      <c r="N497" s="36"/>
      <c r="O497" s="62"/>
      <c r="P497" s="34" t="str">
        <f t="shared" si="3"/>
        <v/>
      </c>
    </row>
    <row r="498" ht="22.5" customHeight="1">
      <c r="A498" s="37"/>
      <c r="B498" s="37" t="str">
        <f>'Master Schedule'!B498</f>
        <v/>
      </c>
      <c r="C498" s="39"/>
      <c r="D498" s="40" t="str">
        <f t="shared" si="1"/>
        <v>Saturday</v>
      </c>
      <c r="E498" s="41"/>
      <c r="F498" s="38"/>
      <c r="G498" s="38"/>
      <c r="H498" s="41"/>
      <c r="I498" s="38"/>
      <c r="J498" s="38"/>
      <c r="K498" s="32"/>
      <c r="L498" s="32"/>
      <c r="M498" s="32"/>
      <c r="N498" s="33"/>
      <c r="O498" s="62"/>
      <c r="P498" s="34" t="str">
        <f t="shared" si="3"/>
        <v/>
      </c>
    </row>
    <row r="499" ht="22.5" customHeight="1">
      <c r="A499" s="37"/>
      <c r="B499" s="37" t="str">
        <f>'Master Schedule'!B499</f>
        <v/>
      </c>
      <c r="C499" s="39"/>
      <c r="D499" s="40" t="str">
        <f t="shared" si="1"/>
        <v>Saturday</v>
      </c>
      <c r="E499" s="41"/>
      <c r="F499" s="38"/>
      <c r="G499" s="38"/>
      <c r="H499" s="41"/>
      <c r="I499" s="38"/>
      <c r="J499" s="38"/>
      <c r="K499" s="35"/>
      <c r="L499" s="35"/>
      <c r="M499" s="35"/>
      <c r="N499" s="36"/>
      <c r="O499" s="62"/>
      <c r="P499" s="34" t="str">
        <f t="shared" si="3"/>
        <v/>
      </c>
    </row>
    <row r="500" ht="22.5" customHeight="1">
      <c r="A500" s="37"/>
      <c r="B500" s="37" t="str">
        <f>'Master Schedule'!B500</f>
        <v/>
      </c>
      <c r="C500" s="39"/>
      <c r="D500" s="40" t="str">
        <f t="shared" si="1"/>
        <v>Saturday</v>
      </c>
      <c r="E500" s="41"/>
      <c r="F500" s="38"/>
      <c r="G500" s="38"/>
      <c r="H500" s="41"/>
      <c r="I500" s="38"/>
      <c r="J500" s="38"/>
      <c r="K500" s="32"/>
      <c r="L500" s="32"/>
      <c r="M500" s="32"/>
      <c r="N500" s="33"/>
      <c r="O500" s="62"/>
      <c r="P500" s="34" t="str">
        <f t="shared" si="3"/>
        <v/>
      </c>
    </row>
    <row r="501" ht="22.5" customHeight="1">
      <c r="A501" s="37"/>
      <c r="B501" s="37" t="str">
        <f>'Master Schedule'!B501</f>
        <v/>
      </c>
      <c r="C501" s="39"/>
      <c r="D501" s="40" t="str">
        <f t="shared" si="1"/>
        <v>Saturday</v>
      </c>
      <c r="E501" s="41"/>
      <c r="F501" s="38"/>
      <c r="G501" s="38"/>
      <c r="H501" s="41"/>
      <c r="I501" s="38"/>
      <c r="J501" s="38"/>
      <c r="K501" s="35"/>
      <c r="L501" s="35"/>
      <c r="M501" s="35"/>
      <c r="N501" s="36"/>
      <c r="O501" s="62"/>
      <c r="P501" s="34" t="str">
        <f t="shared" si="3"/>
        <v/>
      </c>
    </row>
    <row r="502" ht="22.5" customHeight="1">
      <c r="A502" s="37"/>
      <c r="B502" s="37" t="str">
        <f>'Master Schedule'!B502</f>
        <v/>
      </c>
      <c r="C502" s="39"/>
      <c r="D502" s="40" t="str">
        <f t="shared" si="1"/>
        <v>Saturday</v>
      </c>
      <c r="E502" s="41"/>
      <c r="F502" s="38"/>
      <c r="G502" s="38"/>
      <c r="H502" s="41"/>
      <c r="I502" s="38"/>
      <c r="J502" s="38"/>
      <c r="K502" s="32"/>
      <c r="L502" s="32"/>
      <c r="M502" s="32"/>
      <c r="N502" s="33"/>
      <c r="O502" s="62"/>
      <c r="P502" s="34" t="str">
        <f t="shared" si="3"/>
        <v/>
      </c>
    </row>
    <row r="503" ht="22.5" customHeight="1">
      <c r="A503" s="37"/>
      <c r="B503" s="37" t="str">
        <f>'Master Schedule'!B503</f>
        <v/>
      </c>
      <c r="C503" s="39"/>
      <c r="D503" s="40" t="str">
        <f t="shared" si="1"/>
        <v>Saturday</v>
      </c>
      <c r="E503" s="41"/>
      <c r="F503" s="38"/>
      <c r="G503" s="38"/>
      <c r="H503" s="41"/>
      <c r="I503" s="38"/>
      <c r="J503" s="38"/>
      <c r="K503" s="35"/>
      <c r="L503" s="35"/>
      <c r="M503" s="35"/>
      <c r="N503" s="36"/>
      <c r="O503" s="62"/>
      <c r="P503" s="34" t="str">
        <f t="shared" si="3"/>
        <v/>
      </c>
    </row>
    <row r="504" ht="22.5" customHeight="1">
      <c r="A504" s="37"/>
      <c r="B504" s="37" t="str">
        <f>'Master Schedule'!B504</f>
        <v/>
      </c>
      <c r="C504" s="39"/>
      <c r="D504" s="40" t="str">
        <f t="shared" si="1"/>
        <v>Saturday</v>
      </c>
      <c r="E504" s="41"/>
      <c r="F504" s="38"/>
      <c r="G504" s="38"/>
      <c r="H504" s="41"/>
      <c r="I504" s="38"/>
      <c r="J504" s="38"/>
      <c r="K504" s="32"/>
      <c r="L504" s="32"/>
      <c r="M504" s="32"/>
      <c r="N504" s="33"/>
      <c r="O504" s="62"/>
      <c r="P504" s="34" t="str">
        <f t="shared" si="3"/>
        <v/>
      </c>
    </row>
    <row r="505" ht="22.5" customHeight="1">
      <c r="A505" s="37"/>
      <c r="B505" s="37" t="str">
        <f>'Master Schedule'!B505</f>
        <v/>
      </c>
      <c r="C505" s="39"/>
      <c r="D505" s="40" t="str">
        <f t="shared" si="1"/>
        <v>Saturday</v>
      </c>
      <c r="E505" s="41"/>
      <c r="F505" s="38"/>
      <c r="G505" s="38"/>
      <c r="H505" s="41"/>
      <c r="I505" s="38"/>
      <c r="J505" s="38"/>
      <c r="K505" s="35"/>
      <c r="L505" s="35"/>
      <c r="M505" s="35"/>
      <c r="N505" s="36"/>
      <c r="O505" s="62"/>
      <c r="P505" s="34" t="str">
        <f t="shared" si="3"/>
        <v/>
      </c>
    </row>
    <row r="506" ht="22.5" customHeight="1">
      <c r="A506" s="37"/>
      <c r="B506" s="37" t="str">
        <f>'Master Schedule'!B506</f>
        <v/>
      </c>
      <c r="C506" s="39"/>
      <c r="D506" s="40" t="str">
        <f t="shared" si="1"/>
        <v>Saturday</v>
      </c>
      <c r="E506" s="41"/>
      <c r="F506" s="38"/>
      <c r="G506" s="38"/>
      <c r="H506" s="41"/>
      <c r="I506" s="38"/>
      <c r="J506" s="38"/>
      <c r="K506" s="32"/>
      <c r="L506" s="32"/>
      <c r="M506" s="32"/>
      <c r="N506" s="33"/>
      <c r="O506" s="62"/>
      <c r="P506" s="34" t="str">
        <f t="shared" si="3"/>
        <v/>
      </c>
    </row>
    <row r="507" ht="22.5" customHeight="1">
      <c r="A507" s="37"/>
      <c r="B507" s="37" t="str">
        <f>'Master Schedule'!B507</f>
        <v/>
      </c>
      <c r="C507" s="39"/>
      <c r="D507" s="40" t="str">
        <f t="shared" si="1"/>
        <v>Saturday</v>
      </c>
      <c r="E507" s="41"/>
      <c r="F507" s="38"/>
      <c r="G507" s="38"/>
      <c r="H507" s="41"/>
      <c r="I507" s="38"/>
      <c r="J507" s="38"/>
      <c r="K507" s="35"/>
      <c r="L507" s="35"/>
      <c r="M507" s="35"/>
      <c r="N507" s="36"/>
      <c r="O507" s="62"/>
      <c r="P507" s="34" t="str">
        <f t="shared" si="3"/>
        <v/>
      </c>
    </row>
    <row r="508" ht="22.5" customHeight="1">
      <c r="A508" s="37"/>
      <c r="B508" s="37" t="str">
        <f>'Master Schedule'!B508</f>
        <v/>
      </c>
      <c r="C508" s="39"/>
      <c r="D508" s="40" t="str">
        <f t="shared" si="1"/>
        <v>Saturday</v>
      </c>
      <c r="E508" s="41"/>
      <c r="F508" s="38"/>
      <c r="G508" s="38"/>
      <c r="H508" s="41"/>
      <c r="I508" s="38"/>
      <c r="J508" s="38"/>
      <c r="K508" s="32"/>
      <c r="L508" s="32"/>
      <c r="M508" s="32"/>
      <c r="N508" s="33"/>
      <c r="O508" s="62"/>
      <c r="P508" s="34" t="str">
        <f t="shared" si="3"/>
        <v/>
      </c>
    </row>
    <row r="509" ht="22.5" customHeight="1">
      <c r="A509" s="37"/>
      <c r="B509" s="37" t="str">
        <f>'Master Schedule'!B509</f>
        <v/>
      </c>
      <c r="C509" s="39"/>
      <c r="D509" s="40" t="str">
        <f t="shared" si="1"/>
        <v>Saturday</v>
      </c>
      <c r="E509" s="41"/>
      <c r="F509" s="38"/>
      <c r="G509" s="38"/>
      <c r="H509" s="41"/>
      <c r="I509" s="38"/>
      <c r="J509" s="38"/>
      <c r="K509" s="35"/>
      <c r="L509" s="35"/>
      <c r="M509" s="35"/>
      <c r="N509" s="36"/>
      <c r="O509" s="62"/>
      <c r="P509" s="34" t="str">
        <f t="shared" si="3"/>
        <v/>
      </c>
    </row>
    <row r="510" ht="22.5" customHeight="1">
      <c r="A510" s="37"/>
      <c r="B510" s="37" t="str">
        <f>'Master Schedule'!B510</f>
        <v/>
      </c>
      <c r="C510" s="39"/>
      <c r="D510" s="40" t="str">
        <f t="shared" si="1"/>
        <v>Saturday</v>
      </c>
      <c r="E510" s="41"/>
      <c r="F510" s="38"/>
      <c r="G510" s="38"/>
      <c r="H510" s="41"/>
      <c r="I510" s="38"/>
      <c r="J510" s="38"/>
      <c r="K510" s="32"/>
      <c r="L510" s="32"/>
      <c r="M510" s="32"/>
      <c r="N510" s="33"/>
      <c r="O510" s="62"/>
      <c r="P510" s="34" t="str">
        <f t="shared" si="3"/>
        <v/>
      </c>
    </row>
    <row r="511" ht="22.5" customHeight="1">
      <c r="A511" s="37"/>
      <c r="B511" s="37" t="str">
        <f>'Master Schedule'!B511</f>
        <v/>
      </c>
      <c r="C511" s="39"/>
      <c r="D511" s="40" t="str">
        <f t="shared" si="1"/>
        <v>Saturday</v>
      </c>
      <c r="E511" s="41"/>
      <c r="F511" s="38"/>
      <c r="G511" s="38"/>
      <c r="H511" s="41"/>
      <c r="I511" s="38"/>
      <c r="J511" s="38"/>
      <c r="K511" s="35"/>
      <c r="L511" s="35"/>
      <c r="M511" s="35"/>
      <c r="N511" s="36"/>
      <c r="O511" s="62"/>
      <c r="P511" s="34" t="str">
        <f t="shared" si="3"/>
        <v/>
      </c>
    </row>
    <row r="512" ht="22.5" customHeight="1">
      <c r="A512" s="37"/>
      <c r="B512" s="37" t="str">
        <f>'Master Schedule'!B512</f>
        <v/>
      </c>
      <c r="C512" s="39"/>
      <c r="D512" s="40" t="str">
        <f t="shared" si="1"/>
        <v>Saturday</v>
      </c>
      <c r="E512" s="41"/>
      <c r="F512" s="38"/>
      <c r="G512" s="38"/>
      <c r="H512" s="41"/>
      <c r="I512" s="38"/>
      <c r="J512" s="38"/>
      <c r="K512" s="32"/>
      <c r="L512" s="32"/>
      <c r="M512" s="32"/>
      <c r="N512" s="33"/>
      <c r="O512" s="62"/>
      <c r="P512" s="34" t="str">
        <f t="shared" si="3"/>
        <v/>
      </c>
    </row>
    <row r="513" ht="22.5" customHeight="1">
      <c r="A513" s="37"/>
      <c r="B513" s="37" t="str">
        <f>'Master Schedule'!B513</f>
        <v/>
      </c>
      <c r="C513" s="39"/>
      <c r="D513" s="40" t="str">
        <f t="shared" si="1"/>
        <v>Saturday</v>
      </c>
      <c r="E513" s="41"/>
      <c r="F513" s="38"/>
      <c r="G513" s="38"/>
      <c r="H513" s="41"/>
      <c r="I513" s="38"/>
      <c r="J513" s="38"/>
      <c r="K513" s="35"/>
      <c r="L513" s="35"/>
      <c r="M513" s="35"/>
      <c r="N513" s="36"/>
      <c r="O513" s="62"/>
      <c r="P513" s="34" t="str">
        <f t="shared" si="3"/>
        <v/>
      </c>
    </row>
    <row r="514" ht="22.5" customHeight="1">
      <c r="A514" s="37"/>
      <c r="B514" s="37" t="str">
        <f>'Master Schedule'!B514</f>
        <v/>
      </c>
      <c r="C514" s="39"/>
      <c r="D514" s="40" t="str">
        <f t="shared" si="1"/>
        <v>Saturday</v>
      </c>
      <c r="E514" s="41"/>
      <c r="F514" s="38"/>
      <c r="G514" s="38"/>
      <c r="H514" s="41"/>
      <c r="I514" s="38"/>
      <c r="J514" s="38"/>
      <c r="K514" s="32"/>
      <c r="L514" s="32"/>
      <c r="M514" s="32"/>
      <c r="N514" s="33"/>
      <c r="O514" s="62"/>
      <c r="P514" s="34" t="str">
        <f t="shared" si="3"/>
        <v/>
      </c>
    </row>
    <row r="515" ht="22.5" customHeight="1">
      <c r="A515" s="37"/>
      <c r="B515" s="37" t="str">
        <f>'Master Schedule'!B515</f>
        <v/>
      </c>
      <c r="C515" s="39"/>
      <c r="D515" s="40" t="str">
        <f t="shared" si="1"/>
        <v>Saturday</v>
      </c>
      <c r="E515" s="41"/>
      <c r="F515" s="38"/>
      <c r="G515" s="38"/>
      <c r="H515" s="41"/>
      <c r="I515" s="38"/>
      <c r="J515" s="38"/>
      <c r="K515" s="35"/>
      <c r="L515" s="35"/>
      <c r="M515" s="35"/>
      <c r="N515" s="36"/>
      <c r="O515" s="62"/>
      <c r="P515" s="34" t="str">
        <f t="shared" si="3"/>
        <v/>
      </c>
    </row>
    <row r="516" ht="22.5" customHeight="1">
      <c r="A516" s="37"/>
      <c r="B516" s="37" t="str">
        <f>'Master Schedule'!B516</f>
        <v/>
      </c>
      <c r="C516" s="39"/>
      <c r="D516" s="40" t="str">
        <f t="shared" si="1"/>
        <v>Saturday</v>
      </c>
      <c r="E516" s="41"/>
      <c r="F516" s="38"/>
      <c r="G516" s="38"/>
      <c r="H516" s="41"/>
      <c r="I516" s="38"/>
      <c r="J516" s="38"/>
      <c r="K516" s="32"/>
      <c r="L516" s="32"/>
      <c r="M516" s="32"/>
      <c r="N516" s="33"/>
      <c r="O516" s="62"/>
      <c r="P516" s="34" t="str">
        <f t="shared" si="3"/>
        <v/>
      </c>
    </row>
    <row r="517" ht="22.5" customHeight="1">
      <c r="A517" s="37"/>
      <c r="B517" s="37" t="str">
        <f>'Master Schedule'!B517</f>
        <v/>
      </c>
      <c r="C517" s="39"/>
      <c r="D517" s="40" t="str">
        <f t="shared" si="1"/>
        <v>Saturday</v>
      </c>
      <c r="E517" s="41"/>
      <c r="F517" s="38"/>
      <c r="G517" s="38"/>
      <c r="H517" s="41"/>
      <c r="I517" s="38"/>
      <c r="J517" s="38"/>
      <c r="K517" s="35"/>
      <c r="L517" s="35"/>
      <c r="M517" s="35"/>
      <c r="N517" s="36"/>
      <c r="O517" s="62"/>
      <c r="P517" s="34" t="str">
        <f t="shared" si="3"/>
        <v/>
      </c>
    </row>
    <row r="518" ht="22.5" customHeight="1">
      <c r="A518" s="37"/>
      <c r="B518" s="37" t="str">
        <f>'Master Schedule'!B518</f>
        <v/>
      </c>
      <c r="C518" s="39"/>
      <c r="D518" s="40" t="str">
        <f t="shared" si="1"/>
        <v>Saturday</v>
      </c>
      <c r="E518" s="41"/>
      <c r="F518" s="38"/>
      <c r="G518" s="38"/>
      <c r="H518" s="41"/>
      <c r="I518" s="38"/>
      <c r="J518" s="38"/>
      <c r="K518" s="32"/>
      <c r="L518" s="32"/>
      <c r="M518" s="32"/>
      <c r="N518" s="33"/>
      <c r="O518" s="62"/>
      <c r="P518" s="34" t="str">
        <f t="shared" si="3"/>
        <v/>
      </c>
    </row>
    <row r="519" ht="22.5" customHeight="1">
      <c r="A519" s="37"/>
      <c r="B519" s="37" t="str">
        <f>'Master Schedule'!B519</f>
        <v/>
      </c>
      <c r="C519" s="39"/>
      <c r="D519" s="40" t="str">
        <f t="shared" si="1"/>
        <v>Saturday</v>
      </c>
      <c r="E519" s="41"/>
      <c r="F519" s="38"/>
      <c r="G519" s="38"/>
      <c r="H519" s="41"/>
      <c r="I519" s="38"/>
      <c r="J519" s="38"/>
      <c r="K519" s="35"/>
      <c r="L519" s="35"/>
      <c r="M519" s="35"/>
      <c r="N519" s="36"/>
      <c r="O519" s="62"/>
      <c r="P519" s="34" t="str">
        <f t="shared" si="3"/>
        <v/>
      </c>
    </row>
    <row r="520" ht="22.5" customHeight="1">
      <c r="A520" s="37"/>
      <c r="B520" s="37" t="str">
        <f>'Master Schedule'!B520</f>
        <v/>
      </c>
      <c r="C520" s="39"/>
      <c r="D520" s="40" t="str">
        <f t="shared" si="1"/>
        <v>Saturday</v>
      </c>
      <c r="E520" s="41"/>
      <c r="F520" s="38"/>
      <c r="G520" s="38"/>
      <c r="H520" s="41"/>
      <c r="I520" s="38"/>
      <c r="J520" s="38"/>
      <c r="K520" s="32"/>
      <c r="L520" s="32"/>
      <c r="M520" s="32"/>
      <c r="N520" s="33"/>
      <c r="O520" s="62"/>
      <c r="P520" s="34" t="str">
        <f t="shared" si="3"/>
        <v/>
      </c>
    </row>
    <row r="521" ht="22.5" customHeight="1">
      <c r="A521" s="37"/>
      <c r="B521" s="37" t="str">
        <f>'Master Schedule'!B521</f>
        <v/>
      </c>
      <c r="C521" s="39"/>
      <c r="D521" s="40" t="str">
        <f t="shared" si="1"/>
        <v>Saturday</v>
      </c>
      <c r="E521" s="41"/>
      <c r="F521" s="38"/>
      <c r="G521" s="38"/>
      <c r="H521" s="41"/>
      <c r="I521" s="38"/>
      <c r="J521" s="38"/>
      <c r="K521" s="35"/>
      <c r="L521" s="35"/>
      <c r="M521" s="35"/>
      <c r="N521" s="36"/>
      <c r="O521" s="62"/>
      <c r="P521" s="34" t="str">
        <f t="shared" si="3"/>
        <v/>
      </c>
    </row>
    <row r="522" ht="22.5" customHeight="1">
      <c r="A522" s="37"/>
      <c r="B522" s="37" t="str">
        <f>'Master Schedule'!B522</f>
        <v/>
      </c>
      <c r="C522" s="39"/>
      <c r="D522" s="40" t="str">
        <f t="shared" si="1"/>
        <v>Saturday</v>
      </c>
      <c r="E522" s="41"/>
      <c r="F522" s="38"/>
      <c r="G522" s="38"/>
      <c r="H522" s="41"/>
      <c r="I522" s="38"/>
      <c r="J522" s="38"/>
      <c r="K522" s="32"/>
      <c r="L522" s="32"/>
      <c r="M522" s="32"/>
      <c r="N522" s="33"/>
      <c r="O522" s="62"/>
      <c r="P522" s="34" t="str">
        <f t="shared" si="3"/>
        <v/>
      </c>
    </row>
    <row r="523" ht="22.5" customHeight="1">
      <c r="A523" s="37"/>
      <c r="B523" s="37" t="str">
        <f>'Master Schedule'!B523</f>
        <v/>
      </c>
      <c r="C523" s="39"/>
      <c r="D523" s="40" t="str">
        <f t="shared" si="1"/>
        <v>Saturday</v>
      </c>
      <c r="E523" s="41"/>
      <c r="F523" s="38"/>
      <c r="G523" s="38"/>
      <c r="H523" s="41"/>
      <c r="I523" s="38"/>
      <c r="J523" s="38"/>
      <c r="K523" s="35"/>
      <c r="L523" s="35"/>
      <c r="M523" s="35"/>
      <c r="N523" s="36"/>
      <c r="O523" s="62"/>
      <c r="P523" s="34" t="str">
        <f t="shared" si="3"/>
        <v/>
      </c>
    </row>
    <row r="524" ht="22.5" customHeight="1">
      <c r="A524" s="37"/>
      <c r="B524" s="37" t="str">
        <f>'Master Schedule'!B524</f>
        <v/>
      </c>
      <c r="C524" s="39"/>
      <c r="D524" s="40" t="str">
        <f t="shared" si="1"/>
        <v>Saturday</v>
      </c>
      <c r="E524" s="41"/>
      <c r="F524" s="38"/>
      <c r="G524" s="38"/>
      <c r="H524" s="41"/>
      <c r="I524" s="38"/>
      <c r="J524" s="38"/>
      <c r="K524" s="32"/>
      <c r="L524" s="32"/>
      <c r="M524" s="32"/>
      <c r="N524" s="33"/>
      <c r="O524" s="62"/>
      <c r="P524" s="34" t="str">
        <f t="shared" si="3"/>
        <v/>
      </c>
    </row>
    <row r="525" ht="22.5" customHeight="1">
      <c r="A525" s="37"/>
      <c r="B525" s="37" t="str">
        <f>'Master Schedule'!B525</f>
        <v/>
      </c>
      <c r="C525" s="39"/>
      <c r="D525" s="40" t="str">
        <f t="shared" si="1"/>
        <v>Saturday</v>
      </c>
      <c r="E525" s="41"/>
      <c r="F525" s="38"/>
      <c r="G525" s="38"/>
      <c r="H525" s="41"/>
      <c r="I525" s="38"/>
      <c r="J525" s="38"/>
      <c r="K525" s="35"/>
      <c r="L525" s="35"/>
      <c r="M525" s="35"/>
      <c r="N525" s="36"/>
      <c r="O525" s="62"/>
      <c r="P525" s="34" t="str">
        <f t="shared" si="3"/>
        <v/>
      </c>
    </row>
    <row r="526" ht="22.5" customHeight="1">
      <c r="A526" s="37"/>
      <c r="B526" s="37" t="str">
        <f>'Master Schedule'!B526</f>
        <v/>
      </c>
      <c r="C526" s="39"/>
      <c r="D526" s="40" t="str">
        <f t="shared" si="1"/>
        <v>Saturday</v>
      </c>
      <c r="E526" s="41"/>
      <c r="F526" s="38"/>
      <c r="G526" s="38"/>
      <c r="H526" s="41"/>
      <c r="I526" s="38"/>
      <c r="J526" s="38"/>
      <c r="K526" s="32"/>
      <c r="L526" s="32"/>
      <c r="M526" s="32"/>
      <c r="N526" s="33"/>
      <c r="O526" s="62"/>
      <c r="P526" s="34" t="str">
        <f t="shared" si="3"/>
        <v/>
      </c>
    </row>
    <row r="527" ht="22.5" customHeight="1">
      <c r="A527" s="37"/>
      <c r="B527" s="37" t="str">
        <f>'Master Schedule'!B527</f>
        <v/>
      </c>
      <c r="C527" s="39"/>
      <c r="D527" s="40" t="str">
        <f t="shared" si="1"/>
        <v>Saturday</v>
      </c>
      <c r="E527" s="41"/>
      <c r="F527" s="38"/>
      <c r="G527" s="38"/>
      <c r="H527" s="41"/>
      <c r="I527" s="38"/>
      <c r="J527" s="38"/>
      <c r="K527" s="35"/>
      <c r="L527" s="35"/>
      <c r="M527" s="35"/>
      <c r="N527" s="36"/>
      <c r="O527" s="62"/>
      <c r="P527" s="34" t="str">
        <f t="shared" si="3"/>
        <v/>
      </c>
    </row>
    <row r="528" ht="22.5" customHeight="1">
      <c r="A528" s="37"/>
      <c r="B528" s="37" t="str">
        <f>'Master Schedule'!B528</f>
        <v/>
      </c>
      <c r="C528" s="39"/>
      <c r="D528" s="40" t="str">
        <f t="shared" si="1"/>
        <v>Saturday</v>
      </c>
      <c r="E528" s="41"/>
      <c r="F528" s="38"/>
      <c r="G528" s="38"/>
      <c r="H528" s="41"/>
      <c r="I528" s="38"/>
      <c r="J528" s="38"/>
      <c r="K528" s="32"/>
      <c r="L528" s="32"/>
      <c r="M528" s="32"/>
      <c r="N528" s="33"/>
      <c r="O528" s="62"/>
      <c r="P528" s="34" t="str">
        <f t="shared" si="3"/>
        <v/>
      </c>
    </row>
    <row r="529" ht="22.5" customHeight="1">
      <c r="A529" s="37"/>
      <c r="B529" s="37" t="str">
        <f>'Master Schedule'!B529</f>
        <v/>
      </c>
      <c r="C529" s="39"/>
      <c r="D529" s="40" t="str">
        <f t="shared" si="1"/>
        <v>Saturday</v>
      </c>
      <c r="E529" s="41"/>
      <c r="F529" s="38"/>
      <c r="G529" s="38"/>
      <c r="H529" s="41"/>
      <c r="I529" s="38"/>
      <c r="J529" s="38"/>
      <c r="K529" s="35"/>
      <c r="L529" s="35"/>
      <c r="M529" s="35"/>
      <c r="N529" s="36"/>
      <c r="O529" s="62"/>
      <c r="P529" s="34" t="str">
        <f t="shared" si="3"/>
        <v/>
      </c>
    </row>
    <row r="530" ht="22.5" customHeight="1">
      <c r="A530" s="37"/>
      <c r="B530" s="37" t="str">
        <f>'Master Schedule'!B530</f>
        <v/>
      </c>
      <c r="C530" s="39"/>
      <c r="D530" s="40" t="str">
        <f t="shared" si="1"/>
        <v>Saturday</v>
      </c>
      <c r="E530" s="41"/>
      <c r="F530" s="38"/>
      <c r="G530" s="38"/>
      <c r="H530" s="41"/>
      <c r="I530" s="38"/>
      <c r="J530" s="38"/>
      <c r="K530" s="32"/>
      <c r="L530" s="32"/>
      <c r="M530" s="32"/>
      <c r="N530" s="33"/>
      <c r="O530" s="62"/>
      <c r="P530" s="34" t="str">
        <f t="shared" si="3"/>
        <v/>
      </c>
    </row>
    <row r="531" ht="22.5" customHeight="1">
      <c r="A531" s="37"/>
      <c r="B531" s="37" t="str">
        <f>'Master Schedule'!B531</f>
        <v/>
      </c>
      <c r="C531" s="39"/>
      <c r="D531" s="40" t="str">
        <f t="shared" si="1"/>
        <v>Saturday</v>
      </c>
      <c r="E531" s="41"/>
      <c r="F531" s="38"/>
      <c r="G531" s="38"/>
      <c r="H531" s="41"/>
      <c r="I531" s="38"/>
      <c r="J531" s="38"/>
      <c r="K531" s="35"/>
      <c r="L531" s="35"/>
      <c r="M531" s="35"/>
      <c r="N531" s="36"/>
      <c r="O531" s="62"/>
      <c r="P531" s="34" t="str">
        <f t="shared" si="3"/>
        <v/>
      </c>
    </row>
    <row r="532" ht="22.5" customHeight="1">
      <c r="A532" s="37"/>
      <c r="B532" s="37" t="str">
        <f>'Master Schedule'!B532</f>
        <v/>
      </c>
      <c r="C532" s="39"/>
      <c r="D532" s="40" t="str">
        <f t="shared" si="1"/>
        <v>Saturday</v>
      </c>
      <c r="E532" s="41"/>
      <c r="F532" s="38"/>
      <c r="G532" s="38"/>
      <c r="H532" s="41"/>
      <c r="I532" s="38"/>
      <c r="J532" s="38"/>
      <c r="K532" s="32"/>
      <c r="L532" s="32"/>
      <c r="M532" s="32"/>
      <c r="N532" s="33"/>
      <c r="O532" s="62"/>
      <c r="P532" s="34" t="str">
        <f t="shared" si="3"/>
        <v/>
      </c>
    </row>
    <row r="533" ht="22.5" customHeight="1">
      <c r="A533" s="37"/>
      <c r="B533" s="37" t="str">
        <f>'Master Schedule'!B533</f>
        <v/>
      </c>
      <c r="C533" s="39"/>
      <c r="D533" s="40" t="str">
        <f t="shared" si="1"/>
        <v>Saturday</v>
      </c>
      <c r="E533" s="41"/>
      <c r="F533" s="38"/>
      <c r="G533" s="38"/>
      <c r="H533" s="41"/>
      <c r="I533" s="38"/>
      <c r="J533" s="38"/>
      <c r="K533" s="35"/>
      <c r="L533" s="35"/>
      <c r="M533" s="35"/>
      <c r="N533" s="36"/>
      <c r="O533" s="62"/>
      <c r="P533" s="34" t="str">
        <f t="shared" si="3"/>
        <v/>
      </c>
    </row>
    <row r="534" ht="22.5" customHeight="1">
      <c r="A534" s="37"/>
      <c r="B534" s="37" t="str">
        <f>'Master Schedule'!B534</f>
        <v/>
      </c>
      <c r="C534" s="39"/>
      <c r="D534" s="40" t="str">
        <f t="shared" si="1"/>
        <v>Saturday</v>
      </c>
      <c r="E534" s="41"/>
      <c r="F534" s="38"/>
      <c r="G534" s="38"/>
      <c r="H534" s="41"/>
      <c r="I534" s="38"/>
      <c r="J534" s="38"/>
      <c r="K534" s="32"/>
      <c r="L534" s="32"/>
      <c r="M534" s="32"/>
      <c r="N534" s="33"/>
      <c r="O534" s="62"/>
      <c r="P534" s="34" t="str">
        <f t="shared" si="3"/>
        <v/>
      </c>
    </row>
    <row r="535" ht="22.5" customHeight="1">
      <c r="A535" s="37"/>
      <c r="B535" s="37" t="str">
        <f>'Master Schedule'!B535</f>
        <v/>
      </c>
      <c r="C535" s="39"/>
      <c r="D535" s="40" t="str">
        <f t="shared" si="1"/>
        <v>Saturday</v>
      </c>
      <c r="E535" s="41"/>
      <c r="F535" s="38"/>
      <c r="G535" s="38"/>
      <c r="H535" s="41"/>
      <c r="I535" s="38"/>
      <c r="J535" s="38"/>
      <c r="K535" s="35"/>
      <c r="L535" s="35"/>
      <c r="M535" s="35"/>
      <c r="N535" s="36"/>
      <c r="O535" s="62"/>
      <c r="P535" s="34" t="str">
        <f t="shared" si="3"/>
        <v/>
      </c>
    </row>
    <row r="536" ht="22.5" customHeight="1">
      <c r="A536" s="37"/>
      <c r="B536" s="37" t="str">
        <f>'Master Schedule'!B536</f>
        <v/>
      </c>
      <c r="C536" s="39"/>
      <c r="D536" s="40" t="str">
        <f t="shared" si="1"/>
        <v>Saturday</v>
      </c>
      <c r="E536" s="41"/>
      <c r="F536" s="38"/>
      <c r="G536" s="38"/>
      <c r="H536" s="41"/>
      <c r="I536" s="38"/>
      <c r="J536" s="38"/>
      <c r="K536" s="32"/>
      <c r="L536" s="32"/>
      <c r="M536" s="32"/>
      <c r="N536" s="33"/>
      <c r="O536" s="62"/>
      <c r="P536" s="34" t="str">
        <f t="shared" si="3"/>
        <v/>
      </c>
    </row>
    <row r="537" ht="22.5" customHeight="1">
      <c r="A537" s="37"/>
      <c r="B537" s="37" t="str">
        <f>'Master Schedule'!B537</f>
        <v/>
      </c>
      <c r="C537" s="39"/>
      <c r="D537" s="40" t="str">
        <f t="shared" si="1"/>
        <v>Saturday</v>
      </c>
      <c r="E537" s="41"/>
      <c r="F537" s="38"/>
      <c r="G537" s="38"/>
      <c r="H537" s="41"/>
      <c r="I537" s="38"/>
      <c r="J537" s="38"/>
      <c r="K537" s="35"/>
      <c r="L537" s="35"/>
      <c r="M537" s="35"/>
      <c r="N537" s="36"/>
      <c r="O537" s="62"/>
      <c r="P537" s="34" t="str">
        <f t="shared" si="3"/>
        <v/>
      </c>
    </row>
    <row r="538" ht="22.5" customHeight="1">
      <c r="A538" s="37"/>
      <c r="B538" s="37" t="str">
        <f>'Master Schedule'!B538</f>
        <v/>
      </c>
      <c r="C538" s="39"/>
      <c r="D538" s="40" t="str">
        <f t="shared" si="1"/>
        <v>Saturday</v>
      </c>
      <c r="E538" s="41"/>
      <c r="F538" s="38"/>
      <c r="G538" s="38"/>
      <c r="H538" s="41"/>
      <c r="I538" s="38"/>
      <c r="J538" s="38"/>
      <c r="K538" s="32"/>
      <c r="L538" s="32"/>
      <c r="M538" s="32"/>
      <c r="N538" s="33"/>
      <c r="O538" s="62"/>
      <c r="P538" s="34" t="str">
        <f t="shared" si="3"/>
        <v/>
      </c>
    </row>
    <row r="539" ht="22.5" customHeight="1">
      <c r="A539" s="37"/>
      <c r="B539" s="37" t="str">
        <f>'Master Schedule'!B539</f>
        <v/>
      </c>
      <c r="C539" s="39"/>
      <c r="D539" s="40" t="str">
        <f t="shared" si="1"/>
        <v>Saturday</v>
      </c>
      <c r="E539" s="41"/>
      <c r="F539" s="38"/>
      <c r="G539" s="38"/>
      <c r="H539" s="41"/>
      <c r="I539" s="38"/>
      <c r="J539" s="38"/>
      <c r="K539" s="35"/>
      <c r="L539" s="35"/>
      <c r="M539" s="35"/>
      <c r="N539" s="36"/>
      <c r="O539" s="62"/>
      <c r="P539" s="34" t="str">
        <f t="shared" si="3"/>
        <v/>
      </c>
    </row>
    <row r="540" ht="22.5" customHeight="1">
      <c r="A540" s="37"/>
      <c r="B540" s="37" t="str">
        <f>'Master Schedule'!B540</f>
        <v/>
      </c>
      <c r="C540" s="39"/>
      <c r="D540" s="40" t="str">
        <f t="shared" si="1"/>
        <v>Saturday</v>
      </c>
      <c r="E540" s="41"/>
      <c r="F540" s="38"/>
      <c r="G540" s="38"/>
      <c r="H540" s="41"/>
      <c r="I540" s="38"/>
      <c r="J540" s="38"/>
      <c r="K540" s="32"/>
      <c r="L540" s="32"/>
      <c r="M540" s="32"/>
      <c r="N540" s="33"/>
      <c r="O540" s="62"/>
      <c r="P540" s="34" t="str">
        <f t="shared" si="3"/>
        <v/>
      </c>
    </row>
    <row r="541" ht="22.5" customHeight="1">
      <c r="A541" s="37"/>
      <c r="B541" s="37" t="str">
        <f>'Master Schedule'!B541</f>
        <v/>
      </c>
      <c r="C541" s="39"/>
      <c r="D541" s="40" t="str">
        <f t="shared" si="1"/>
        <v>Saturday</v>
      </c>
      <c r="E541" s="41"/>
      <c r="F541" s="38"/>
      <c r="G541" s="38"/>
      <c r="H541" s="41"/>
      <c r="I541" s="38"/>
      <c r="J541" s="38"/>
      <c r="K541" s="35"/>
      <c r="L541" s="35"/>
      <c r="M541" s="35"/>
      <c r="N541" s="36"/>
      <c r="O541" s="62"/>
      <c r="P541" s="34" t="str">
        <f t="shared" si="3"/>
        <v/>
      </c>
    </row>
    <row r="542" ht="22.5" customHeight="1">
      <c r="A542" s="37"/>
      <c r="B542" s="37" t="str">
        <f>'Master Schedule'!B542</f>
        <v/>
      </c>
      <c r="C542" s="39"/>
      <c r="D542" s="40" t="str">
        <f t="shared" si="1"/>
        <v>Saturday</v>
      </c>
      <c r="E542" s="41"/>
      <c r="F542" s="38"/>
      <c r="G542" s="38"/>
      <c r="H542" s="41"/>
      <c r="I542" s="38"/>
      <c r="J542" s="38"/>
      <c r="K542" s="32"/>
      <c r="L542" s="32"/>
      <c r="M542" s="32"/>
      <c r="N542" s="33"/>
      <c r="O542" s="62"/>
      <c r="P542" s="34" t="str">
        <f t="shared" si="3"/>
        <v/>
      </c>
    </row>
    <row r="543" ht="22.5" customHeight="1">
      <c r="A543" s="37"/>
      <c r="B543" s="37" t="str">
        <f>'Master Schedule'!B543</f>
        <v/>
      </c>
      <c r="C543" s="39"/>
      <c r="D543" s="40" t="str">
        <f t="shared" si="1"/>
        <v>Saturday</v>
      </c>
      <c r="E543" s="41"/>
      <c r="F543" s="38"/>
      <c r="G543" s="38"/>
      <c r="H543" s="41"/>
      <c r="I543" s="38"/>
      <c r="J543" s="38"/>
      <c r="K543" s="35"/>
      <c r="L543" s="35"/>
      <c r="M543" s="35"/>
      <c r="N543" s="36"/>
      <c r="O543" s="62"/>
      <c r="P543" s="34" t="str">
        <f t="shared" si="3"/>
        <v/>
      </c>
    </row>
    <row r="544" ht="22.5" customHeight="1">
      <c r="A544" s="37"/>
      <c r="B544" s="37" t="str">
        <f>'Master Schedule'!B544</f>
        <v/>
      </c>
      <c r="C544" s="39"/>
      <c r="D544" s="40" t="str">
        <f t="shared" si="1"/>
        <v>Saturday</v>
      </c>
      <c r="E544" s="41"/>
      <c r="F544" s="38"/>
      <c r="G544" s="38"/>
      <c r="H544" s="41"/>
      <c r="I544" s="38"/>
      <c r="J544" s="38"/>
      <c r="K544" s="32"/>
      <c r="L544" s="32"/>
      <c r="M544" s="32"/>
      <c r="N544" s="33"/>
      <c r="O544" s="62"/>
      <c r="P544" s="34" t="str">
        <f t="shared" si="3"/>
        <v/>
      </c>
    </row>
    <row r="545" ht="22.5" customHeight="1">
      <c r="A545" s="37"/>
      <c r="B545" s="37" t="str">
        <f>'Master Schedule'!B545</f>
        <v/>
      </c>
      <c r="C545" s="39"/>
      <c r="D545" s="40" t="str">
        <f t="shared" si="1"/>
        <v>Saturday</v>
      </c>
      <c r="E545" s="41"/>
      <c r="F545" s="38"/>
      <c r="G545" s="38"/>
      <c r="H545" s="41"/>
      <c r="I545" s="38"/>
      <c r="J545" s="38"/>
      <c r="K545" s="35"/>
      <c r="L545" s="35"/>
      <c r="M545" s="35"/>
      <c r="N545" s="36"/>
      <c r="O545" s="62"/>
      <c r="P545" s="34" t="str">
        <f t="shared" si="3"/>
        <v/>
      </c>
    </row>
    <row r="546" ht="22.5" customHeight="1">
      <c r="A546" s="37"/>
      <c r="B546" s="37" t="str">
        <f>'Master Schedule'!B546</f>
        <v/>
      </c>
      <c r="C546" s="39"/>
      <c r="D546" s="40" t="str">
        <f t="shared" si="1"/>
        <v>Saturday</v>
      </c>
      <c r="E546" s="41"/>
      <c r="F546" s="38"/>
      <c r="G546" s="38"/>
      <c r="H546" s="41"/>
      <c r="I546" s="38"/>
      <c r="J546" s="38"/>
      <c r="K546" s="32"/>
      <c r="L546" s="32"/>
      <c r="M546" s="32"/>
      <c r="N546" s="33"/>
      <c r="O546" s="62"/>
      <c r="P546" s="34" t="str">
        <f t="shared" si="3"/>
        <v/>
      </c>
    </row>
    <row r="547" ht="22.5" customHeight="1">
      <c r="A547" s="37"/>
      <c r="B547" s="37" t="str">
        <f>'Master Schedule'!B547</f>
        <v/>
      </c>
      <c r="C547" s="39"/>
      <c r="D547" s="40" t="str">
        <f t="shared" si="1"/>
        <v>Saturday</v>
      </c>
      <c r="E547" s="41"/>
      <c r="F547" s="38"/>
      <c r="G547" s="38"/>
      <c r="H547" s="41"/>
      <c r="I547" s="38"/>
      <c r="J547" s="38"/>
      <c r="K547" s="35"/>
      <c r="L547" s="35"/>
      <c r="M547" s="35"/>
      <c r="N547" s="36"/>
      <c r="O547" s="62"/>
      <c r="P547" s="34" t="str">
        <f t="shared" si="3"/>
        <v/>
      </c>
    </row>
    <row r="548" ht="22.5" customHeight="1">
      <c r="A548" s="37"/>
      <c r="B548" s="37" t="str">
        <f>'Master Schedule'!B548</f>
        <v/>
      </c>
      <c r="C548" s="39"/>
      <c r="D548" s="40" t="str">
        <f t="shared" si="1"/>
        <v>Saturday</v>
      </c>
      <c r="E548" s="41"/>
      <c r="F548" s="38"/>
      <c r="G548" s="38"/>
      <c r="H548" s="41"/>
      <c r="I548" s="38"/>
      <c r="J548" s="38"/>
      <c r="K548" s="32"/>
      <c r="L548" s="32"/>
      <c r="M548" s="32"/>
      <c r="N548" s="33"/>
      <c r="O548" s="62"/>
      <c r="P548" s="34" t="str">
        <f t="shared" si="3"/>
        <v/>
      </c>
    </row>
    <row r="549" ht="22.5" customHeight="1">
      <c r="A549" s="37"/>
      <c r="B549" s="37" t="str">
        <f>'Master Schedule'!B549</f>
        <v/>
      </c>
      <c r="C549" s="39"/>
      <c r="D549" s="40" t="str">
        <f t="shared" si="1"/>
        <v>Saturday</v>
      </c>
      <c r="E549" s="41"/>
      <c r="F549" s="38"/>
      <c r="G549" s="38"/>
      <c r="H549" s="41"/>
      <c r="I549" s="38"/>
      <c r="J549" s="38"/>
      <c r="K549" s="35"/>
      <c r="L549" s="35"/>
      <c r="M549" s="35"/>
      <c r="N549" s="36"/>
      <c r="O549" s="62"/>
      <c r="P549" s="34" t="str">
        <f t="shared" si="3"/>
        <v/>
      </c>
    </row>
    <row r="550" ht="22.5" customHeight="1">
      <c r="A550" s="37"/>
      <c r="B550" s="37" t="str">
        <f>'Master Schedule'!B550</f>
        <v/>
      </c>
      <c r="C550" s="39"/>
      <c r="D550" s="40" t="str">
        <f t="shared" si="1"/>
        <v>Saturday</v>
      </c>
      <c r="E550" s="41"/>
      <c r="F550" s="38"/>
      <c r="G550" s="38"/>
      <c r="H550" s="41"/>
      <c r="I550" s="38"/>
      <c r="J550" s="38"/>
      <c r="K550" s="32"/>
      <c r="L550" s="32"/>
      <c r="M550" s="32"/>
      <c r="N550" s="33"/>
      <c r="O550" s="62"/>
      <c r="P550" s="34" t="str">
        <f t="shared" si="3"/>
        <v/>
      </c>
    </row>
    <row r="551" ht="22.5" customHeight="1">
      <c r="A551" s="37"/>
      <c r="B551" s="37" t="str">
        <f>'Master Schedule'!B551</f>
        <v/>
      </c>
      <c r="C551" s="39"/>
      <c r="D551" s="40" t="str">
        <f t="shared" si="1"/>
        <v>Saturday</v>
      </c>
      <c r="E551" s="41"/>
      <c r="F551" s="38"/>
      <c r="G551" s="38"/>
      <c r="H551" s="41"/>
      <c r="I551" s="38"/>
      <c r="J551" s="38"/>
      <c r="K551" s="35"/>
      <c r="L551" s="35"/>
      <c r="M551" s="35"/>
      <c r="N551" s="36"/>
      <c r="O551" s="62"/>
      <c r="P551" s="34" t="str">
        <f t="shared" si="3"/>
        <v/>
      </c>
    </row>
    <row r="552" ht="22.5" customHeight="1">
      <c r="A552" s="37"/>
      <c r="B552" s="37" t="str">
        <f>'Master Schedule'!B552</f>
        <v/>
      </c>
      <c r="C552" s="39"/>
      <c r="D552" s="40" t="str">
        <f t="shared" si="1"/>
        <v>Saturday</v>
      </c>
      <c r="E552" s="41"/>
      <c r="F552" s="38"/>
      <c r="G552" s="38"/>
      <c r="H552" s="41"/>
      <c r="I552" s="38"/>
      <c r="J552" s="38"/>
      <c r="K552" s="32"/>
      <c r="L552" s="32"/>
      <c r="M552" s="32"/>
      <c r="N552" s="33"/>
      <c r="O552" s="62"/>
      <c r="P552" s="34" t="str">
        <f t="shared" si="3"/>
        <v/>
      </c>
    </row>
    <row r="553" ht="22.5" customHeight="1">
      <c r="A553" s="37"/>
      <c r="B553" s="37" t="str">
        <f>'Master Schedule'!B553</f>
        <v/>
      </c>
      <c r="C553" s="39"/>
      <c r="D553" s="40" t="str">
        <f t="shared" si="1"/>
        <v>Saturday</v>
      </c>
      <c r="E553" s="41"/>
      <c r="F553" s="38"/>
      <c r="G553" s="38"/>
      <c r="H553" s="41"/>
      <c r="I553" s="38"/>
      <c r="J553" s="38"/>
      <c r="K553" s="35"/>
      <c r="L553" s="35"/>
      <c r="M553" s="35"/>
      <c r="N553" s="36"/>
      <c r="O553" s="62"/>
      <c r="P553" s="34" t="str">
        <f t="shared" si="3"/>
        <v/>
      </c>
    </row>
    <row r="554" ht="22.5" customHeight="1">
      <c r="A554" s="37"/>
      <c r="B554" s="37" t="str">
        <f>'Master Schedule'!B554</f>
        <v/>
      </c>
      <c r="C554" s="39"/>
      <c r="D554" s="40" t="str">
        <f t="shared" si="1"/>
        <v>Saturday</v>
      </c>
      <c r="E554" s="41"/>
      <c r="F554" s="38"/>
      <c r="G554" s="38"/>
      <c r="H554" s="41"/>
      <c r="I554" s="38"/>
      <c r="J554" s="38"/>
      <c r="K554" s="32"/>
      <c r="L554" s="32"/>
      <c r="M554" s="32"/>
      <c r="N554" s="33"/>
      <c r="O554" s="62"/>
      <c r="P554" s="34" t="str">
        <f t="shared" si="3"/>
        <v/>
      </c>
    </row>
    <row r="555" ht="22.5" customHeight="1">
      <c r="A555" s="37"/>
      <c r="B555" s="37" t="str">
        <f>'Master Schedule'!B555</f>
        <v/>
      </c>
      <c r="C555" s="39"/>
      <c r="D555" s="40" t="str">
        <f t="shared" si="1"/>
        <v>Saturday</v>
      </c>
      <c r="E555" s="41"/>
      <c r="F555" s="38"/>
      <c r="G555" s="38"/>
      <c r="H555" s="41"/>
      <c r="I555" s="38"/>
      <c r="J555" s="38"/>
      <c r="K555" s="35"/>
      <c r="L555" s="35"/>
      <c r="M555" s="35"/>
      <c r="N555" s="36"/>
      <c r="O555" s="62"/>
      <c r="P555" s="34" t="str">
        <f t="shared" si="3"/>
        <v/>
      </c>
    </row>
    <row r="556" ht="22.5" customHeight="1">
      <c r="A556" s="37"/>
      <c r="B556" s="37" t="str">
        <f>'Master Schedule'!B556</f>
        <v/>
      </c>
      <c r="C556" s="39"/>
      <c r="D556" s="40" t="str">
        <f t="shared" si="1"/>
        <v>Saturday</v>
      </c>
      <c r="E556" s="41"/>
      <c r="F556" s="38"/>
      <c r="G556" s="38"/>
      <c r="H556" s="41"/>
      <c r="I556" s="38"/>
      <c r="J556" s="38"/>
      <c r="K556" s="32"/>
      <c r="L556" s="32"/>
      <c r="M556" s="32"/>
      <c r="N556" s="33"/>
      <c r="O556" s="62"/>
      <c r="P556" s="34" t="str">
        <f t="shared" si="3"/>
        <v/>
      </c>
    </row>
    <row r="557" ht="22.5" customHeight="1">
      <c r="A557" s="37"/>
      <c r="B557" s="37" t="str">
        <f>'Master Schedule'!B557</f>
        <v/>
      </c>
      <c r="C557" s="39"/>
      <c r="D557" s="40" t="str">
        <f t="shared" si="1"/>
        <v>Saturday</v>
      </c>
      <c r="E557" s="41"/>
      <c r="F557" s="38"/>
      <c r="G557" s="38"/>
      <c r="H557" s="41"/>
      <c r="I557" s="38"/>
      <c r="J557" s="38"/>
      <c r="K557" s="35"/>
      <c r="L557" s="35"/>
      <c r="M557" s="35"/>
      <c r="N557" s="36"/>
      <c r="O557" s="62"/>
      <c r="P557" s="34" t="str">
        <f t="shared" si="3"/>
        <v/>
      </c>
    </row>
    <row r="558" ht="22.5" customHeight="1">
      <c r="A558" s="37"/>
      <c r="B558" s="37" t="str">
        <f>'Master Schedule'!B558</f>
        <v/>
      </c>
      <c r="C558" s="39"/>
      <c r="D558" s="40" t="str">
        <f t="shared" si="1"/>
        <v>Saturday</v>
      </c>
      <c r="E558" s="41"/>
      <c r="F558" s="38"/>
      <c r="G558" s="38"/>
      <c r="H558" s="41"/>
      <c r="I558" s="38"/>
      <c r="J558" s="38"/>
      <c r="K558" s="32"/>
      <c r="L558" s="32"/>
      <c r="M558" s="32"/>
      <c r="N558" s="33"/>
      <c r="O558" s="62"/>
      <c r="P558" s="34" t="str">
        <f t="shared" si="3"/>
        <v/>
      </c>
    </row>
    <row r="559" ht="22.5" customHeight="1">
      <c r="A559" s="37"/>
      <c r="B559" s="37" t="str">
        <f>'Master Schedule'!B559</f>
        <v/>
      </c>
      <c r="C559" s="39"/>
      <c r="D559" s="40" t="str">
        <f t="shared" si="1"/>
        <v>Saturday</v>
      </c>
      <c r="E559" s="41"/>
      <c r="F559" s="38"/>
      <c r="G559" s="38"/>
      <c r="H559" s="41"/>
      <c r="I559" s="38"/>
      <c r="J559" s="38"/>
      <c r="K559" s="35"/>
      <c r="L559" s="35"/>
      <c r="M559" s="35"/>
      <c r="N559" s="36"/>
      <c r="O559" s="62"/>
      <c r="P559" s="34" t="str">
        <f t="shared" si="3"/>
        <v/>
      </c>
    </row>
    <row r="560" ht="22.5" customHeight="1">
      <c r="A560" s="37"/>
      <c r="B560" s="37" t="str">
        <f>'Master Schedule'!B560</f>
        <v/>
      </c>
      <c r="C560" s="39"/>
      <c r="D560" s="40" t="str">
        <f t="shared" si="1"/>
        <v>Saturday</v>
      </c>
      <c r="E560" s="41"/>
      <c r="F560" s="38"/>
      <c r="G560" s="38"/>
      <c r="H560" s="41"/>
      <c r="I560" s="38"/>
      <c r="J560" s="38"/>
      <c r="K560" s="32"/>
      <c r="L560" s="32"/>
      <c r="M560" s="32"/>
      <c r="N560" s="33"/>
      <c r="O560" s="62"/>
      <c r="P560" s="34" t="str">
        <f t="shared" si="3"/>
        <v/>
      </c>
    </row>
    <row r="561" ht="22.5" customHeight="1">
      <c r="A561" s="37"/>
      <c r="B561" s="37" t="str">
        <f>'Master Schedule'!B561</f>
        <v/>
      </c>
      <c r="C561" s="39"/>
      <c r="D561" s="40" t="str">
        <f t="shared" si="1"/>
        <v>Saturday</v>
      </c>
      <c r="E561" s="41"/>
      <c r="F561" s="38"/>
      <c r="G561" s="38"/>
      <c r="H561" s="41"/>
      <c r="I561" s="38"/>
      <c r="J561" s="38"/>
      <c r="K561" s="35"/>
      <c r="L561" s="35"/>
      <c r="M561" s="35"/>
      <c r="N561" s="36"/>
      <c r="O561" s="62"/>
      <c r="P561" s="34" t="str">
        <f t="shared" si="3"/>
        <v/>
      </c>
    </row>
    <row r="562" ht="22.5" customHeight="1">
      <c r="A562" s="37"/>
      <c r="B562" s="37" t="str">
        <f>'Master Schedule'!B562</f>
        <v/>
      </c>
      <c r="C562" s="39"/>
      <c r="D562" s="40" t="str">
        <f t="shared" si="1"/>
        <v>Saturday</v>
      </c>
      <c r="E562" s="41"/>
      <c r="F562" s="38"/>
      <c r="G562" s="38"/>
      <c r="H562" s="41"/>
      <c r="I562" s="38"/>
      <c r="J562" s="38"/>
      <c r="K562" s="32"/>
      <c r="L562" s="32"/>
      <c r="M562" s="32"/>
      <c r="N562" s="33"/>
      <c r="O562" s="62"/>
      <c r="P562" s="34" t="str">
        <f t="shared" si="3"/>
        <v/>
      </c>
    </row>
    <row r="563" ht="22.5" customHeight="1">
      <c r="A563" s="37"/>
      <c r="B563" s="37" t="str">
        <f>'Master Schedule'!B563</f>
        <v/>
      </c>
      <c r="C563" s="39"/>
      <c r="D563" s="40" t="str">
        <f t="shared" si="1"/>
        <v>Saturday</v>
      </c>
      <c r="E563" s="41"/>
      <c r="F563" s="38"/>
      <c r="G563" s="38"/>
      <c r="H563" s="41"/>
      <c r="I563" s="38"/>
      <c r="J563" s="38"/>
      <c r="K563" s="35"/>
      <c r="L563" s="35"/>
      <c r="M563" s="35"/>
      <c r="N563" s="36"/>
      <c r="O563" s="62"/>
      <c r="P563" s="34" t="str">
        <f t="shared" si="3"/>
        <v/>
      </c>
    </row>
    <row r="564" ht="22.5" customHeight="1">
      <c r="A564" s="37"/>
      <c r="B564" s="37" t="str">
        <f>'Master Schedule'!B564</f>
        <v/>
      </c>
      <c r="C564" s="39"/>
      <c r="D564" s="40" t="str">
        <f t="shared" si="1"/>
        <v>Saturday</v>
      </c>
      <c r="E564" s="41"/>
      <c r="F564" s="38"/>
      <c r="G564" s="38"/>
      <c r="H564" s="41"/>
      <c r="I564" s="38"/>
      <c r="J564" s="38"/>
      <c r="K564" s="32"/>
      <c r="L564" s="32"/>
      <c r="M564" s="32"/>
      <c r="N564" s="33"/>
      <c r="O564" s="62"/>
      <c r="P564" s="34" t="str">
        <f t="shared" si="3"/>
        <v/>
      </c>
    </row>
    <row r="565" ht="22.5" customHeight="1">
      <c r="A565" s="37"/>
      <c r="B565" s="37" t="str">
        <f>'Master Schedule'!B565</f>
        <v/>
      </c>
      <c r="C565" s="39"/>
      <c r="D565" s="40" t="str">
        <f t="shared" si="1"/>
        <v>Saturday</v>
      </c>
      <c r="E565" s="41"/>
      <c r="F565" s="38"/>
      <c r="G565" s="38"/>
      <c r="H565" s="41"/>
      <c r="I565" s="38"/>
      <c r="J565" s="38"/>
      <c r="K565" s="35"/>
      <c r="L565" s="35"/>
      <c r="M565" s="35"/>
      <c r="N565" s="36"/>
      <c r="O565" s="62"/>
      <c r="P565" s="34" t="str">
        <f t="shared" si="3"/>
        <v/>
      </c>
    </row>
    <row r="566" ht="22.5" customHeight="1">
      <c r="A566" s="37"/>
      <c r="B566" s="37" t="str">
        <f>'Master Schedule'!B566</f>
        <v/>
      </c>
      <c r="C566" s="39"/>
      <c r="D566" s="40" t="str">
        <f t="shared" si="1"/>
        <v>Saturday</v>
      </c>
      <c r="E566" s="41"/>
      <c r="F566" s="38"/>
      <c r="G566" s="38"/>
      <c r="H566" s="41"/>
      <c r="I566" s="38"/>
      <c r="J566" s="38"/>
      <c r="K566" s="32"/>
      <c r="L566" s="32"/>
      <c r="M566" s="32"/>
      <c r="N566" s="33"/>
      <c r="O566" s="62"/>
      <c r="P566" s="34" t="str">
        <f t="shared" si="3"/>
        <v/>
      </c>
    </row>
    <row r="567" ht="22.5" customHeight="1">
      <c r="A567" s="37"/>
      <c r="B567" s="37" t="str">
        <f>'Master Schedule'!B567</f>
        <v/>
      </c>
      <c r="C567" s="39"/>
      <c r="D567" s="40" t="str">
        <f t="shared" si="1"/>
        <v>Saturday</v>
      </c>
      <c r="E567" s="41"/>
      <c r="F567" s="38"/>
      <c r="G567" s="38"/>
      <c r="H567" s="41"/>
      <c r="I567" s="38"/>
      <c r="J567" s="38"/>
      <c r="K567" s="35"/>
      <c r="L567" s="35"/>
      <c r="M567" s="35"/>
      <c r="N567" s="36"/>
      <c r="O567" s="62"/>
      <c r="P567" s="34" t="str">
        <f t="shared" si="3"/>
        <v/>
      </c>
    </row>
    <row r="568" ht="22.5" customHeight="1">
      <c r="A568" s="37"/>
      <c r="B568" s="37" t="str">
        <f>'Master Schedule'!B568</f>
        <v/>
      </c>
      <c r="C568" s="39"/>
      <c r="D568" s="40" t="str">
        <f t="shared" si="1"/>
        <v>Saturday</v>
      </c>
      <c r="E568" s="41"/>
      <c r="F568" s="38"/>
      <c r="G568" s="38"/>
      <c r="H568" s="41"/>
      <c r="I568" s="38"/>
      <c r="J568" s="38"/>
      <c r="K568" s="32"/>
      <c r="L568" s="32"/>
      <c r="M568" s="32"/>
      <c r="N568" s="33"/>
      <c r="O568" s="62"/>
      <c r="P568" s="34" t="str">
        <f t="shared" si="3"/>
        <v/>
      </c>
    </row>
    <row r="569" ht="22.5" customHeight="1">
      <c r="A569" s="37"/>
      <c r="B569" s="37" t="str">
        <f>'Master Schedule'!B569</f>
        <v/>
      </c>
      <c r="C569" s="39"/>
      <c r="D569" s="40" t="str">
        <f t="shared" si="1"/>
        <v>Saturday</v>
      </c>
      <c r="E569" s="41"/>
      <c r="F569" s="38"/>
      <c r="G569" s="38"/>
      <c r="H569" s="41"/>
      <c r="I569" s="38"/>
      <c r="J569" s="38"/>
      <c r="K569" s="35"/>
      <c r="L569" s="35"/>
      <c r="M569" s="35"/>
      <c r="N569" s="36"/>
      <c r="O569" s="62"/>
      <c r="P569" s="34" t="str">
        <f t="shared" si="3"/>
        <v/>
      </c>
    </row>
    <row r="570" ht="22.5" customHeight="1">
      <c r="A570" s="37"/>
      <c r="B570" s="37" t="str">
        <f>'Master Schedule'!B570</f>
        <v/>
      </c>
      <c r="C570" s="39"/>
      <c r="D570" s="40" t="str">
        <f t="shared" si="1"/>
        <v>Saturday</v>
      </c>
      <c r="E570" s="41"/>
      <c r="F570" s="38"/>
      <c r="G570" s="38"/>
      <c r="H570" s="41"/>
      <c r="I570" s="38"/>
      <c r="J570" s="38"/>
      <c r="K570" s="32"/>
      <c r="L570" s="32"/>
      <c r="M570" s="32"/>
      <c r="N570" s="33"/>
      <c r="O570" s="62"/>
      <c r="P570" s="34" t="str">
        <f t="shared" si="3"/>
        <v/>
      </c>
    </row>
    <row r="571" ht="22.5" customHeight="1">
      <c r="A571" s="37"/>
      <c r="B571" s="37" t="str">
        <f>'Master Schedule'!B571</f>
        <v/>
      </c>
      <c r="C571" s="39"/>
      <c r="D571" s="40" t="str">
        <f t="shared" si="1"/>
        <v>Saturday</v>
      </c>
      <c r="E571" s="41"/>
      <c r="F571" s="38"/>
      <c r="G571" s="38"/>
      <c r="H571" s="41"/>
      <c r="I571" s="38"/>
      <c r="J571" s="38"/>
      <c r="K571" s="35"/>
      <c r="L571" s="35"/>
      <c r="M571" s="35"/>
      <c r="N571" s="36"/>
      <c r="O571" s="62"/>
      <c r="P571" s="34" t="str">
        <f t="shared" si="3"/>
        <v/>
      </c>
    </row>
    <row r="572" ht="22.5" customHeight="1">
      <c r="A572" s="37"/>
      <c r="B572" s="37" t="str">
        <f>'Master Schedule'!B572</f>
        <v/>
      </c>
      <c r="C572" s="39"/>
      <c r="D572" s="40" t="str">
        <f t="shared" si="1"/>
        <v>Saturday</v>
      </c>
      <c r="E572" s="41"/>
      <c r="F572" s="38"/>
      <c r="G572" s="38"/>
      <c r="H572" s="41"/>
      <c r="I572" s="38"/>
      <c r="J572" s="38"/>
      <c r="K572" s="32"/>
      <c r="L572" s="32"/>
      <c r="M572" s="32"/>
      <c r="N572" s="33"/>
      <c r="O572" s="62"/>
      <c r="P572" s="34" t="str">
        <f t="shared" si="3"/>
        <v/>
      </c>
    </row>
    <row r="573" ht="22.5" customHeight="1">
      <c r="A573" s="37"/>
      <c r="B573" s="37" t="str">
        <f>'Master Schedule'!B573</f>
        <v/>
      </c>
      <c r="C573" s="39"/>
      <c r="D573" s="40" t="str">
        <f t="shared" si="1"/>
        <v>Saturday</v>
      </c>
      <c r="E573" s="41"/>
      <c r="F573" s="38"/>
      <c r="G573" s="38"/>
      <c r="H573" s="41"/>
      <c r="I573" s="38"/>
      <c r="J573" s="38"/>
      <c r="K573" s="35"/>
      <c r="L573" s="35"/>
      <c r="M573" s="35"/>
      <c r="N573" s="36"/>
      <c r="O573" s="62"/>
      <c r="P573" s="34" t="str">
        <f t="shared" si="3"/>
        <v/>
      </c>
    </row>
    <row r="574" ht="22.5" customHeight="1">
      <c r="A574" s="37"/>
      <c r="B574" s="37" t="str">
        <f>'Master Schedule'!B574</f>
        <v/>
      </c>
      <c r="C574" s="39"/>
      <c r="D574" s="40" t="str">
        <f t="shared" si="1"/>
        <v>Saturday</v>
      </c>
      <c r="E574" s="41"/>
      <c r="F574" s="38"/>
      <c r="G574" s="38"/>
      <c r="H574" s="41"/>
      <c r="I574" s="38"/>
      <c r="J574" s="38"/>
      <c r="K574" s="32"/>
      <c r="L574" s="32"/>
      <c r="M574" s="32"/>
      <c r="N574" s="33"/>
      <c r="O574" s="62"/>
      <c r="P574" s="34" t="str">
        <f t="shared" si="3"/>
        <v/>
      </c>
    </row>
    <row r="575" ht="22.5" customHeight="1">
      <c r="A575" s="37"/>
      <c r="B575" s="37" t="str">
        <f>'Master Schedule'!B575</f>
        <v/>
      </c>
      <c r="C575" s="39"/>
      <c r="D575" s="40" t="str">
        <f t="shared" si="1"/>
        <v>Saturday</v>
      </c>
      <c r="E575" s="41"/>
      <c r="F575" s="38"/>
      <c r="G575" s="38"/>
      <c r="H575" s="41"/>
      <c r="I575" s="38"/>
      <c r="J575" s="38"/>
      <c r="K575" s="35"/>
      <c r="L575" s="35"/>
      <c r="M575" s="35"/>
      <c r="N575" s="36"/>
      <c r="O575" s="62"/>
      <c r="P575" s="34" t="str">
        <f t="shared" si="3"/>
        <v/>
      </c>
    </row>
    <row r="576" ht="22.5" customHeight="1">
      <c r="A576" s="37"/>
      <c r="B576" s="37" t="str">
        <f>'Master Schedule'!B576</f>
        <v/>
      </c>
      <c r="C576" s="39"/>
      <c r="D576" s="40" t="str">
        <f t="shared" si="1"/>
        <v>Saturday</v>
      </c>
      <c r="E576" s="41"/>
      <c r="F576" s="38"/>
      <c r="G576" s="38"/>
      <c r="H576" s="41"/>
      <c r="I576" s="38"/>
      <c r="J576" s="38"/>
      <c r="K576" s="32"/>
      <c r="L576" s="32"/>
      <c r="M576" s="32"/>
      <c r="N576" s="33"/>
      <c r="O576" s="62"/>
      <c r="P576" s="34" t="str">
        <f t="shared" si="3"/>
        <v/>
      </c>
    </row>
    <row r="577" ht="22.5" customHeight="1">
      <c r="A577" s="37"/>
      <c r="B577" s="37" t="str">
        <f>'Master Schedule'!B577</f>
        <v/>
      </c>
      <c r="C577" s="39"/>
      <c r="D577" s="40" t="str">
        <f t="shared" si="1"/>
        <v>Saturday</v>
      </c>
      <c r="E577" s="41"/>
      <c r="F577" s="38"/>
      <c r="G577" s="38"/>
      <c r="H577" s="41"/>
      <c r="I577" s="38"/>
      <c r="J577" s="38"/>
      <c r="K577" s="35"/>
      <c r="L577" s="35"/>
      <c r="M577" s="35"/>
      <c r="N577" s="36"/>
      <c r="O577" s="62"/>
      <c r="P577" s="34" t="str">
        <f t="shared" si="3"/>
        <v/>
      </c>
    </row>
    <row r="578" ht="22.5" customHeight="1">
      <c r="A578" s="37"/>
      <c r="B578" s="37" t="str">
        <f>'Master Schedule'!B578</f>
        <v/>
      </c>
      <c r="C578" s="39"/>
      <c r="D578" s="40" t="str">
        <f t="shared" si="1"/>
        <v>Saturday</v>
      </c>
      <c r="E578" s="41"/>
      <c r="F578" s="38"/>
      <c r="G578" s="38"/>
      <c r="H578" s="41"/>
      <c r="I578" s="38"/>
      <c r="J578" s="38"/>
      <c r="K578" s="32"/>
      <c r="L578" s="32"/>
      <c r="M578" s="32"/>
      <c r="N578" s="33"/>
      <c r="O578" s="62"/>
      <c r="P578" s="34" t="str">
        <f t="shared" si="3"/>
        <v/>
      </c>
    </row>
    <row r="579" ht="22.5" customHeight="1">
      <c r="A579" s="37"/>
      <c r="B579" s="37" t="str">
        <f>'Master Schedule'!B579</f>
        <v/>
      </c>
      <c r="C579" s="39"/>
      <c r="D579" s="40" t="str">
        <f t="shared" si="1"/>
        <v>Saturday</v>
      </c>
      <c r="E579" s="41"/>
      <c r="F579" s="38"/>
      <c r="G579" s="38"/>
      <c r="H579" s="41"/>
      <c r="I579" s="38"/>
      <c r="J579" s="38"/>
      <c r="K579" s="35"/>
      <c r="L579" s="35"/>
      <c r="M579" s="35"/>
      <c r="N579" s="36"/>
      <c r="O579" s="62"/>
      <c r="P579" s="34" t="str">
        <f t="shared" si="3"/>
        <v/>
      </c>
    </row>
    <row r="580" ht="22.5" customHeight="1">
      <c r="A580" s="37"/>
      <c r="B580" s="37" t="str">
        <f>'Master Schedule'!B580</f>
        <v/>
      </c>
      <c r="C580" s="39"/>
      <c r="D580" s="40" t="str">
        <f t="shared" si="1"/>
        <v>Saturday</v>
      </c>
      <c r="E580" s="41"/>
      <c r="F580" s="38"/>
      <c r="G580" s="38"/>
      <c r="H580" s="41"/>
      <c r="I580" s="38"/>
      <c r="J580" s="38"/>
      <c r="K580" s="32"/>
      <c r="L580" s="32"/>
      <c r="M580" s="32"/>
      <c r="N580" s="33"/>
      <c r="O580" s="62"/>
      <c r="P580" s="34" t="str">
        <f t="shared" si="3"/>
        <v/>
      </c>
    </row>
    <row r="581" ht="22.5" customHeight="1">
      <c r="A581" s="37"/>
      <c r="B581" s="37" t="str">
        <f>'Master Schedule'!B581</f>
        <v/>
      </c>
      <c r="C581" s="39"/>
      <c r="D581" s="40" t="str">
        <f t="shared" si="1"/>
        <v>Saturday</v>
      </c>
      <c r="E581" s="41"/>
      <c r="F581" s="38"/>
      <c r="G581" s="38"/>
      <c r="H581" s="41"/>
      <c r="I581" s="38"/>
      <c r="J581" s="38"/>
      <c r="K581" s="35"/>
      <c r="L581" s="35"/>
      <c r="M581" s="35"/>
      <c r="N581" s="36"/>
      <c r="O581" s="62"/>
      <c r="P581" s="34" t="str">
        <f t="shared" si="3"/>
        <v/>
      </c>
    </row>
    <row r="582" ht="22.5" customHeight="1">
      <c r="A582" s="37"/>
      <c r="B582" s="37" t="str">
        <f>'Master Schedule'!B582</f>
        <v/>
      </c>
      <c r="C582" s="39"/>
      <c r="D582" s="40" t="str">
        <f t="shared" si="1"/>
        <v>Saturday</v>
      </c>
      <c r="E582" s="41"/>
      <c r="F582" s="38"/>
      <c r="G582" s="38"/>
      <c r="H582" s="41"/>
      <c r="I582" s="38"/>
      <c r="J582" s="38"/>
      <c r="K582" s="32"/>
      <c r="L582" s="32"/>
      <c r="M582" s="32"/>
      <c r="N582" s="33"/>
      <c r="O582" s="62"/>
      <c r="P582" s="34" t="str">
        <f t="shared" si="3"/>
        <v/>
      </c>
    </row>
    <row r="583" ht="22.5" customHeight="1">
      <c r="A583" s="37"/>
      <c r="B583" s="37" t="str">
        <f>'Master Schedule'!B583</f>
        <v/>
      </c>
      <c r="C583" s="39"/>
      <c r="D583" s="40" t="str">
        <f t="shared" si="1"/>
        <v>Saturday</v>
      </c>
      <c r="E583" s="41"/>
      <c r="F583" s="38"/>
      <c r="G583" s="38"/>
      <c r="H583" s="41"/>
      <c r="I583" s="38"/>
      <c r="J583" s="38"/>
      <c r="K583" s="35"/>
      <c r="L583" s="35"/>
      <c r="M583" s="35"/>
      <c r="N583" s="36"/>
      <c r="O583" s="62"/>
      <c r="P583" s="34" t="str">
        <f t="shared" si="3"/>
        <v/>
      </c>
    </row>
    <row r="584" ht="22.5" customHeight="1">
      <c r="A584" s="37"/>
      <c r="B584" s="37" t="str">
        <f>'Master Schedule'!B584</f>
        <v/>
      </c>
      <c r="C584" s="39"/>
      <c r="D584" s="40" t="str">
        <f t="shared" si="1"/>
        <v>Saturday</v>
      </c>
      <c r="E584" s="41"/>
      <c r="F584" s="38"/>
      <c r="G584" s="38"/>
      <c r="H584" s="41"/>
      <c r="I584" s="38"/>
      <c r="J584" s="38"/>
      <c r="K584" s="32"/>
      <c r="L584" s="32"/>
      <c r="M584" s="32"/>
      <c r="N584" s="33"/>
      <c r="O584" s="62"/>
      <c r="P584" s="34" t="str">
        <f t="shared" si="3"/>
        <v/>
      </c>
    </row>
    <row r="585" ht="22.5" customHeight="1">
      <c r="A585" s="37"/>
      <c r="B585" s="37" t="str">
        <f>'Master Schedule'!B585</f>
        <v/>
      </c>
      <c r="C585" s="39"/>
      <c r="D585" s="40" t="str">
        <f t="shared" si="1"/>
        <v>Saturday</v>
      </c>
      <c r="E585" s="41"/>
      <c r="F585" s="38"/>
      <c r="G585" s="38"/>
      <c r="H585" s="41"/>
      <c r="I585" s="38"/>
      <c r="J585" s="38"/>
      <c r="K585" s="35"/>
      <c r="L585" s="35"/>
      <c r="M585" s="35"/>
      <c r="N585" s="36"/>
      <c r="O585" s="62"/>
      <c r="P585" s="34" t="str">
        <f t="shared" si="3"/>
        <v/>
      </c>
    </row>
    <row r="586" ht="22.5" customHeight="1">
      <c r="A586" s="37"/>
      <c r="B586" s="37" t="str">
        <f>'Master Schedule'!B586</f>
        <v/>
      </c>
      <c r="C586" s="39"/>
      <c r="D586" s="40" t="str">
        <f t="shared" si="1"/>
        <v>Saturday</v>
      </c>
      <c r="E586" s="41"/>
      <c r="F586" s="38"/>
      <c r="G586" s="38"/>
      <c r="H586" s="41"/>
      <c r="I586" s="38"/>
      <c r="J586" s="38"/>
      <c r="K586" s="32"/>
      <c r="L586" s="32"/>
      <c r="M586" s="32"/>
      <c r="N586" s="33"/>
      <c r="O586" s="62"/>
      <c r="P586" s="34" t="str">
        <f t="shared" si="3"/>
        <v/>
      </c>
    </row>
    <row r="587" ht="22.5" customHeight="1">
      <c r="A587" s="37"/>
      <c r="B587" s="37" t="str">
        <f>'Master Schedule'!B587</f>
        <v/>
      </c>
      <c r="C587" s="39"/>
      <c r="D587" s="40" t="str">
        <f t="shared" si="1"/>
        <v>Saturday</v>
      </c>
      <c r="E587" s="41"/>
      <c r="F587" s="38"/>
      <c r="G587" s="38"/>
      <c r="H587" s="41"/>
      <c r="I587" s="38"/>
      <c r="J587" s="38"/>
      <c r="K587" s="35"/>
      <c r="L587" s="35"/>
      <c r="M587" s="35"/>
      <c r="N587" s="36"/>
      <c r="O587" s="62"/>
      <c r="P587" s="34" t="str">
        <f t="shared" si="3"/>
        <v/>
      </c>
    </row>
    <row r="588" ht="22.5" customHeight="1">
      <c r="A588" s="37"/>
      <c r="B588" s="37" t="str">
        <f>'Master Schedule'!B588</f>
        <v/>
      </c>
      <c r="C588" s="39"/>
      <c r="D588" s="40" t="str">
        <f t="shared" si="1"/>
        <v>Saturday</v>
      </c>
      <c r="E588" s="41"/>
      <c r="F588" s="38"/>
      <c r="G588" s="38"/>
      <c r="H588" s="41"/>
      <c r="I588" s="38"/>
      <c r="J588" s="38"/>
      <c r="K588" s="32"/>
      <c r="L588" s="32"/>
      <c r="M588" s="32"/>
      <c r="N588" s="33"/>
      <c r="O588" s="62"/>
      <c r="P588" s="34" t="str">
        <f t="shared" si="3"/>
        <v/>
      </c>
    </row>
    <row r="589" ht="22.5" customHeight="1">
      <c r="A589" s="37"/>
      <c r="B589" s="37" t="str">
        <f>'Master Schedule'!B589</f>
        <v/>
      </c>
      <c r="C589" s="39"/>
      <c r="D589" s="40" t="str">
        <f t="shared" si="1"/>
        <v>Saturday</v>
      </c>
      <c r="E589" s="41"/>
      <c r="F589" s="38"/>
      <c r="G589" s="38"/>
      <c r="H589" s="41"/>
      <c r="I589" s="38"/>
      <c r="J589" s="38"/>
      <c r="K589" s="35"/>
      <c r="L589" s="35"/>
      <c r="M589" s="35"/>
      <c r="N589" s="36"/>
      <c r="O589" s="62"/>
      <c r="P589" s="34" t="str">
        <f t="shared" si="3"/>
        <v/>
      </c>
    </row>
    <row r="590" ht="22.5" customHeight="1">
      <c r="A590" s="37"/>
      <c r="B590" s="37" t="str">
        <f>'Master Schedule'!B590</f>
        <v/>
      </c>
      <c r="C590" s="39"/>
      <c r="D590" s="40" t="str">
        <f t="shared" si="1"/>
        <v>Saturday</v>
      </c>
      <c r="E590" s="41"/>
      <c r="F590" s="38"/>
      <c r="G590" s="38"/>
      <c r="H590" s="41"/>
      <c r="I590" s="38"/>
      <c r="J590" s="38"/>
      <c r="K590" s="32"/>
      <c r="L590" s="32"/>
      <c r="M590" s="32"/>
      <c r="N590" s="33"/>
      <c r="O590" s="62"/>
      <c r="P590" s="34" t="str">
        <f t="shared" si="3"/>
        <v/>
      </c>
    </row>
    <row r="591" ht="22.5" customHeight="1">
      <c r="A591" s="37"/>
      <c r="B591" s="37" t="str">
        <f>'Master Schedule'!B591</f>
        <v/>
      </c>
      <c r="C591" s="39"/>
      <c r="D591" s="40" t="str">
        <f t="shared" si="1"/>
        <v>Saturday</v>
      </c>
      <c r="E591" s="41"/>
      <c r="F591" s="38"/>
      <c r="G591" s="38"/>
      <c r="H591" s="41"/>
      <c r="I591" s="38"/>
      <c r="J591" s="38"/>
      <c r="K591" s="35"/>
      <c r="L591" s="35"/>
      <c r="M591" s="35"/>
      <c r="N591" s="36"/>
      <c r="O591" s="62"/>
      <c r="P591" s="34" t="str">
        <f t="shared" si="3"/>
        <v/>
      </c>
    </row>
    <row r="592" ht="22.5" customHeight="1">
      <c r="A592" s="37"/>
      <c r="B592" s="37" t="str">
        <f>'Master Schedule'!B592</f>
        <v/>
      </c>
      <c r="C592" s="39"/>
      <c r="D592" s="40" t="str">
        <f t="shared" si="1"/>
        <v>Saturday</v>
      </c>
      <c r="E592" s="41"/>
      <c r="F592" s="38"/>
      <c r="G592" s="38"/>
      <c r="H592" s="41"/>
      <c r="I592" s="38"/>
      <c r="J592" s="38"/>
      <c r="K592" s="32"/>
      <c r="L592" s="32"/>
      <c r="M592" s="32"/>
      <c r="N592" s="33"/>
      <c r="O592" s="62"/>
      <c r="P592" s="34" t="str">
        <f t="shared" si="3"/>
        <v/>
      </c>
    </row>
    <row r="593" ht="22.5" customHeight="1">
      <c r="A593" s="37"/>
      <c r="B593" s="37" t="str">
        <f>'Master Schedule'!B593</f>
        <v/>
      </c>
      <c r="C593" s="39"/>
      <c r="D593" s="40" t="str">
        <f t="shared" si="1"/>
        <v>Saturday</v>
      </c>
      <c r="E593" s="41"/>
      <c r="F593" s="38"/>
      <c r="G593" s="38"/>
      <c r="H593" s="41"/>
      <c r="I593" s="38"/>
      <c r="J593" s="38"/>
      <c r="K593" s="35"/>
      <c r="L593" s="35"/>
      <c r="M593" s="35"/>
      <c r="N593" s="36"/>
      <c r="O593" s="62"/>
      <c r="P593" s="34" t="str">
        <f t="shared" si="3"/>
        <v/>
      </c>
    </row>
    <row r="594" ht="22.5" customHeight="1">
      <c r="A594" s="37"/>
      <c r="B594" s="37" t="str">
        <f>'Master Schedule'!B594</f>
        <v/>
      </c>
      <c r="C594" s="39"/>
      <c r="D594" s="40" t="str">
        <f t="shared" si="1"/>
        <v>Saturday</v>
      </c>
      <c r="E594" s="41"/>
      <c r="F594" s="38"/>
      <c r="G594" s="38"/>
      <c r="H594" s="41"/>
      <c r="I594" s="38"/>
      <c r="J594" s="38"/>
      <c r="K594" s="32"/>
      <c r="L594" s="32"/>
      <c r="M594" s="32"/>
      <c r="N594" s="33"/>
      <c r="O594" s="62"/>
      <c r="P594" s="34" t="str">
        <f t="shared" si="3"/>
        <v/>
      </c>
    </row>
    <row r="595" ht="22.5" customHeight="1">
      <c r="A595" s="37"/>
      <c r="B595" s="37" t="str">
        <f>'Master Schedule'!B595</f>
        <v/>
      </c>
      <c r="C595" s="39"/>
      <c r="D595" s="40" t="str">
        <f t="shared" si="1"/>
        <v>Saturday</v>
      </c>
      <c r="E595" s="41"/>
      <c r="F595" s="38"/>
      <c r="G595" s="38"/>
      <c r="H595" s="41"/>
      <c r="I595" s="38"/>
      <c r="J595" s="38"/>
      <c r="K595" s="35"/>
      <c r="L595" s="35"/>
      <c r="M595" s="35"/>
      <c r="N595" s="36"/>
      <c r="O595" s="62"/>
      <c r="P595" s="34" t="str">
        <f t="shared" si="3"/>
        <v/>
      </c>
    </row>
    <row r="596" ht="22.5" customHeight="1">
      <c r="A596" s="37"/>
      <c r="B596" s="37" t="str">
        <f>'Master Schedule'!B596</f>
        <v/>
      </c>
      <c r="C596" s="39"/>
      <c r="D596" s="40" t="str">
        <f t="shared" si="1"/>
        <v>Saturday</v>
      </c>
      <c r="E596" s="41"/>
      <c r="F596" s="38"/>
      <c r="G596" s="38"/>
      <c r="H596" s="41"/>
      <c r="I596" s="38"/>
      <c r="J596" s="38"/>
      <c r="K596" s="32"/>
      <c r="L596" s="32"/>
      <c r="M596" s="32"/>
      <c r="N596" s="33"/>
      <c r="O596" s="62"/>
      <c r="P596" s="34" t="str">
        <f t="shared" si="3"/>
        <v/>
      </c>
    </row>
    <row r="597" ht="22.5" customHeight="1">
      <c r="A597" s="37"/>
      <c r="B597" s="37" t="str">
        <f>'Master Schedule'!B597</f>
        <v/>
      </c>
      <c r="C597" s="39"/>
      <c r="D597" s="40" t="str">
        <f t="shared" si="1"/>
        <v>Saturday</v>
      </c>
      <c r="E597" s="41"/>
      <c r="F597" s="38"/>
      <c r="G597" s="38"/>
      <c r="H597" s="41"/>
      <c r="I597" s="38"/>
      <c r="J597" s="38"/>
      <c r="K597" s="35"/>
      <c r="L597" s="35"/>
      <c r="M597" s="35"/>
      <c r="N597" s="36"/>
      <c r="O597" s="62"/>
      <c r="P597" s="34" t="str">
        <f t="shared" si="3"/>
        <v/>
      </c>
    </row>
    <row r="598" ht="22.5" customHeight="1">
      <c r="A598" s="37"/>
      <c r="B598" s="37" t="str">
        <f>'Master Schedule'!B598</f>
        <v/>
      </c>
      <c r="C598" s="39"/>
      <c r="D598" s="40" t="str">
        <f t="shared" si="1"/>
        <v>Saturday</v>
      </c>
      <c r="E598" s="41"/>
      <c r="F598" s="38"/>
      <c r="G598" s="38"/>
      <c r="H598" s="41"/>
      <c r="I598" s="38"/>
      <c r="J598" s="38"/>
      <c r="K598" s="32"/>
      <c r="L598" s="32"/>
      <c r="M598" s="32"/>
      <c r="N598" s="33"/>
      <c r="O598" s="62"/>
      <c r="P598" s="34" t="str">
        <f t="shared" si="3"/>
        <v/>
      </c>
    </row>
    <row r="599" ht="22.5" customHeight="1">
      <c r="A599" s="37"/>
      <c r="B599" s="37" t="str">
        <f>'Master Schedule'!B599</f>
        <v/>
      </c>
      <c r="C599" s="39"/>
      <c r="D599" s="40" t="str">
        <f t="shared" si="1"/>
        <v>Saturday</v>
      </c>
      <c r="E599" s="41"/>
      <c r="F599" s="38"/>
      <c r="G599" s="38"/>
      <c r="H599" s="41"/>
      <c r="I599" s="38"/>
      <c r="J599" s="38"/>
      <c r="K599" s="35"/>
      <c r="L599" s="35"/>
      <c r="M599" s="35"/>
      <c r="N599" s="36"/>
      <c r="O599" s="62"/>
      <c r="P599" s="34" t="str">
        <f t="shared" si="3"/>
        <v/>
      </c>
    </row>
    <row r="600" ht="22.5" customHeight="1">
      <c r="A600" s="37"/>
      <c r="B600" s="37" t="str">
        <f>'Master Schedule'!B600</f>
        <v/>
      </c>
      <c r="C600" s="39"/>
      <c r="D600" s="40" t="str">
        <f t="shared" si="1"/>
        <v>Saturday</v>
      </c>
      <c r="E600" s="41"/>
      <c r="F600" s="38"/>
      <c r="G600" s="38"/>
      <c r="H600" s="41"/>
      <c r="I600" s="38"/>
      <c r="J600" s="38"/>
      <c r="K600" s="32"/>
      <c r="L600" s="32"/>
      <c r="M600" s="32"/>
      <c r="N600" s="33"/>
      <c r="O600" s="62"/>
      <c r="P600" s="34" t="str">
        <f t="shared" si="3"/>
        <v/>
      </c>
    </row>
    <row r="601" ht="22.5" customHeight="1">
      <c r="A601" s="37"/>
      <c r="B601" s="37" t="str">
        <f>'Master Schedule'!B601</f>
        <v/>
      </c>
      <c r="C601" s="39"/>
      <c r="D601" s="40" t="str">
        <f t="shared" si="1"/>
        <v>Saturday</v>
      </c>
      <c r="E601" s="41"/>
      <c r="F601" s="38"/>
      <c r="G601" s="38"/>
      <c r="H601" s="41"/>
      <c r="I601" s="38"/>
      <c r="J601" s="38"/>
      <c r="K601" s="35"/>
      <c r="L601" s="35"/>
      <c r="M601" s="35"/>
      <c r="N601" s="36"/>
      <c r="O601" s="62"/>
      <c r="P601" s="34" t="str">
        <f t="shared" si="3"/>
        <v/>
      </c>
    </row>
    <row r="602" ht="22.5" customHeight="1">
      <c r="A602" s="37"/>
      <c r="B602" s="37" t="str">
        <f>'Master Schedule'!B602</f>
        <v/>
      </c>
      <c r="C602" s="39"/>
      <c r="D602" s="40" t="str">
        <f t="shared" si="1"/>
        <v>Saturday</v>
      </c>
      <c r="E602" s="41"/>
      <c r="F602" s="38"/>
      <c r="G602" s="38"/>
      <c r="H602" s="41"/>
      <c r="I602" s="38"/>
      <c r="J602" s="38"/>
      <c r="K602" s="32"/>
      <c r="L602" s="32"/>
      <c r="M602" s="32"/>
      <c r="N602" s="33"/>
      <c r="O602" s="62"/>
      <c r="P602" s="34" t="str">
        <f t="shared" si="3"/>
        <v/>
      </c>
    </row>
    <row r="603" ht="22.5" customHeight="1">
      <c r="A603" s="37"/>
      <c r="B603" s="37" t="str">
        <f>'Master Schedule'!B603</f>
        <v/>
      </c>
      <c r="C603" s="39"/>
      <c r="D603" s="40" t="str">
        <f t="shared" si="1"/>
        <v>Saturday</v>
      </c>
      <c r="E603" s="41"/>
      <c r="F603" s="38"/>
      <c r="G603" s="38"/>
      <c r="H603" s="41"/>
      <c r="I603" s="38"/>
      <c r="J603" s="38"/>
      <c r="K603" s="35"/>
      <c r="L603" s="35"/>
      <c r="M603" s="35"/>
      <c r="N603" s="36"/>
      <c r="O603" s="62"/>
      <c r="P603" s="34" t="str">
        <f t="shared" si="3"/>
        <v/>
      </c>
    </row>
    <row r="604" ht="22.5" customHeight="1">
      <c r="A604" s="37"/>
      <c r="B604" s="37" t="str">
        <f>'Master Schedule'!B604</f>
        <v/>
      </c>
      <c r="C604" s="39"/>
      <c r="D604" s="40" t="str">
        <f t="shared" si="1"/>
        <v>Saturday</v>
      </c>
      <c r="E604" s="41"/>
      <c r="F604" s="38"/>
      <c r="G604" s="38"/>
      <c r="H604" s="41"/>
      <c r="I604" s="38"/>
      <c r="J604" s="38"/>
      <c r="K604" s="32"/>
      <c r="L604" s="32"/>
      <c r="M604" s="32"/>
      <c r="N604" s="33"/>
      <c r="O604" s="62"/>
      <c r="P604" s="34" t="str">
        <f t="shared" si="3"/>
        <v/>
      </c>
    </row>
    <row r="605" ht="22.5" customHeight="1">
      <c r="A605" s="37"/>
      <c r="B605" s="37" t="str">
        <f>'Master Schedule'!B605</f>
        <v/>
      </c>
      <c r="C605" s="39"/>
      <c r="D605" s="40" t="str">
        <f t="shared" si="1"/>
        <v>Saturday</v>
      </c>
      <c r="E605" s="41"/>
      <c r="F605" s="38"/>
      <c r="G605" s="38"/>
      <c r="H605" s="41"/>
      <c r="I605" s="38"/>
      <c r="J605" s="38"/>
      <c r="K605" s="35"/>
      <c r="L605" s="35"/>
      <c r="M605" s="35"/>
      <c r="N605" s="36"/>
      <c r="O605" s="62"/>
      <c r="P605" s="34" t="str">
        <f t="shared" si="3"/>
        <v/>
      </c>
    </row>
    <row r="606" ht="22.5" customHeight="1">
      <c r="A606" s="37"/>
      <c r="B606" s="37" t="str">
        <f>'Master Schedule'!B606</f>
        <v/>
      </c>
      <c r="C606" s="39"/>
      <c r="D606" s="40" t="str">
        <f t="shared" si="1"/>
        <v>Saturday</v>
      </c>
      <c r="E606" s="41"/>
      <c r="F606" s="38"/>
      <c r="G606" s="38"/>
      <c r="H606" s="41"/>
      <c r="I606" s="38"/>
      <c r="J606" s="38"/>
      <c r="K606" s="32"/>
      <c r="L606" s="32"/>
      <c r="M606" s="32"/>
      <c r="N606" s="33"/>
      <c r="O606" s="62"/>
      <c r="P606" s="34" t="str">
        <f t="shared" si="3"/>
        <v/>
      </c>
    </row>
    <row r="607" ht="22.5" customHeight="1">
      <c r="A607" s="37"/>
      <c r="B607" s="37" t="str">
        <f>'Master Schedule'!B607</f>
        <v/>
      </c>
      <c r="C607" s="39"/>
      <c r="D607" s="40" t="str">
        <f t="shared" si="1"/>
        <v>Saturday</v>
      </c>
      <c r="E607" s="41"/>
      <c r="F607" s="38"/>
      <c r="G607" s="38"/>
      <c r="H607" s="41"/>
      <c r="I607" s="38"/>
      <c r="J607" s="38"/>
      <c r="K607" s="35"/>
      <c r="L607" s="35"/>
      <c r="M607" s="35"/>
      <c r="N607" s="36"/>
      <c r="O607" s="62"/>
      <c r="P607" s="34" t="str">
        <f t="shared" si="3"/>
        <v/>
      </c>
    </row>
    <row r="608" ht="22.5" customHeight="1">
      <c r="A608" s="37"/>
      <c r="B608" s="37" t="str">
        <f>'Master Schedule'!B608</f>
        <v/>
      </c>
      <c r="C608" s="39"/>
      <c r="D608" s="40" t="str">
        <f t="shared" si="1"/>
        <v>Saturday</v>
      </c>
      <c r="E608" s="41"/>
      <c r="F608" s="38"/>
      <c r="G608" s="38"/>
      <c r="H608" s="41"/>
      <c r="I608" s="38"/>
      <c r="J608" s="38"/>
      <c r="K608" s="32"/>
      <c r="L608" s="32"/>
      <c r="M608" s="32"/>
      <c r="N608" s="33"/>
      <c r="O608" s="62"/>
      <c r="P608" s="34" t="str">
        <f t="shared" si="3"/>
        <v/>
      </c>
    </row>
    <row r="609" ht="22.5" customHeight="1">
      <c r="A609" s="37"/>
      <c r="B609" s="37" t="str">
        <f>'Master Schedule'!B609</f>
        <v/>
      </c>
      <c r="C609" s="39"/>
      <c r="D609" s="40" t="str">
        <f t="shared" si="1"/>
        <v>Saturday</v>
      </c>
      <c r="E609" s="41"/>
      <c r="F609" s="38"/>
      <c r="G609" s="38"/>
      <c r="H609" s="41"/>
      <c r="I609" s="38"/>
      <c r="J609" s="38"/>
      <c r="K609" s="35"/>
      <c r="L609" s="35"/>
      <c r="M609" s="35"/>
      <c r="N609" s="36"/>
      <c r="O609" s="62"/>
      <c r="P609" s="34" t="str">
        <f t="shared" si="3"/>
        <v/>
      </c>
    </row>
    <row r="610" ht="22.5" customHeight="1">
      <c r="A610" s="37"/>
      <c r="B610" s="37" t="str">
        <f>'Master Schedule'!B610</f>
        <v/>
      </c>
      <c r="C610" s="39"/>
      <c r="D610" s="40" t="str">
        <f t="shared" si="1"/>
        <v>Saturday</v>
      </c>
      <c r="E610" s="41"/>
      <c r="F610" s="38"/>
      <c r="G610" s="38"/>
      <c r="H610" s="41"/>
      <c r="I610" s="38"/>
      <c r="J610" s="38"/>
      <c r="K610" s="32"/>
      <c r="L610" s="32"/>
      <c r="M610" s="32"/>
      <c r="N610" s="33"/>
      <c r="O610" s="62"/>
      <c r="P610" s="34" t="str">
        <f t="shared" si="3"/>
        <v/>
      </c>
    </row>
    <row r="611" ht="22.5" customHeight="1">
      <c r="A611" s="37"/>
      <c r="B611" s="37" t="str">
        <f>'Master Schedule'!B611</f>
        <v/>
      </c>
      <c r="C611" s="39"/>
      <c r="D611" s="40" t="str">
        <f t="shared" si="1"/>
        <v>Saturday</v>
      </c>
      <c r="E611" s="41"/>
      <c r="F611" s="38"/>
      <c r="G611" s="38"/>
      <c r="H611" s="41"/>
      <c r="I611" s="38"/>
      <c r="J611" s="38"/>
      <c r="K611" s="42" t="s">
        <v>12</v>
      </c>
      <c r="L611" s="42" t="s">
        <v>13</v>
      </c>
      <c r="M611" s="23" t="s">
        <v>14</v>
      </c>
      <c r="N611" s="24" t="s">
        <v>15</v>
      </c>
      <c r="O611" s="58" t="s">
        <v>17</v>
      </c>
      <c r="P611" s="25" t="s">
        <v>9</v>
      </c>
    </row>
    <row r="612" ht="22.5" customHeight="1">
      <c r="A612" s="37"/>
      <c r="B612" s="37" t="str">
        <f>'Master Schedule'!B612</f>
        <v/>
      </c>
      <c r="C612" s="39"/>
      <c r="D612" s="40" t="str">
        <f t="shared" si="1"/>
        <v>Saturday</v>
      </c>
      <c r="E612" s="41"/>
      <c r="F612" s="38"/>
      <c r="G612" s="38"/>
      <c r="H612" s="41"/>
      <c r="I612" s="38"/>
      <c r="J612" s="38"/>
      <c r="K612" s="53" t="s">
        <v>16</v>
      </c>
      <c r="L612" s="53" t="s">
        <v>16</v>
      </c>
      <c r="M612" s="53" t="s">
        <v>16</v>
      </c>
      <c r="N612" s="59" t="s">
        <v>49</v>
      </c>
      <c r="O612" s="60" t="s">
        <v>16</v>
      </c>
      <c r="P612" s="34" t="str">
        <f t="shared" ref="P612:P915" si="4">IF(G612="", "",
   IF(AND(K612="✅", L612="✅", M612="✅", N612="✅", O612="✅"), "✅ Approved",
   IF(OR(K612="❌", L612="❌", M612="❌", N612="❌", O612="❌"), "❌ Denied",
   "⌛️ Pending")))
</f>
        <v/>
      </c>
    </row>
    <row r="613" ht="22.5" customHeight="1">
      <c r="A613" s="37"/>
      <c r="B613" s="37" t="str">
        <f>'Master Schedule'!B613</f>
        <v/>
      </c>
      <c r="C613" s="39"/>
      <c r="D613" s="40" t="str">
        <f t="shared" si="1"/>
        <v>Saturday</v>
      </c>
      <c r="E613" s="41"/>
      <c r="F613" s="38"/>
      <c r="G613" s="38"/>
      <c r="H613" s="41"/>
      <c r="I613" s="38"/>
      <c r="J613" s="38"/>
      <c r="K613" s="32"/>
      <c r="L613" s="32"/>
      <c r="M613" s="32"/>
      <c r="N613" s="33"/>
      <c r="O613" s="62"/>
      <c r="P613" s="34" t="str">
        <f t="shared" si="4"/>
        <v/>
      </c>
    </row>
    <row r="614" ht="22.5" customHeight="1">
      <c r="A614" s="37"/>
      <c r="B614" s="37" t="str">
        <f>'Master Schedule'!B614</f>
        <v/>
      </c>
      <c r="C614" s="39"/>
      <c r="D614" s="40" t="str">
        <f t="shared" si="1"/>
        <v>Saturday</v>
      </c>
      <c r="E614" s="41"/>
      <c r="F614" s="38"/>
      <c r="G614" s="38"/>
      <c r="H614" s="41"/>
      <c r="I614" s="38"/>
      <c r="J614" s="38"/>
      <c r="K614" s="35"/>
      <c r="L614" s="35"/>
      <c r="M614" s="35"/>
      <c r="N614" s="36"/>
      <c r="O614" s="62"/>
      <c r="P614" s="34" t="str">
        <f t="shared" si="4"/>
        <v/>
      </c>
    </row>
    <row r="615" ht="22.5" customHeight="1">
      <c r="A615" s="37"/>
      <c r="B615" s="37" t="str">
        <f>'Master Schedule'!B615</f>
        <v/>
      </c>
      <c r="C615" s="39"/>
      <c r="D615" s="40" t="str">
        <f t="shared" si="1"/>
        <v>Saturday</v>
      </c>
      <c r="E615" s="41"/>
      <c r="F615" s="38"/>
      <c r="G615" s="38"/>
      <c r="H615" s="41"/>
      <c r="I615" s="38"/>
      <c r="J615" s="38"/>
      <c r="K615" s="32"/>
      <c r="L615" s="32"/>
      <c r="M615" s="32"/>
      <c r="N615" s="33"/>
      <c r="O615" s="62"/>
      <c r="P615" s="34" t="str">
        <f t="shared" si="4"/>
        <v/>
      </c>
    </row>
    <row r="616" ht="22.5" customHeight="1">
      <c r="A616" s="37"/>
      <c r="B616" s="37" t="str">
        <f>'Master Schedule'!B616</f>
        <v/>
      </c>
      <c r="C616" s="39"/>
      <c r="D616" s="40" t="str">
        <f t="shared" si="1"/>
        <v>Saturday</v>
      </c>
      <c r="E616" s="41"/>
      <c r="F616" s="38"/>
      <c r="G616" s="38"/>
      <c r="H616" s="41"/>
      <c r="I616" s="38"/>
      <c r="J616" s="38"/>
      <c r="K616" s="35"/>
      <c r="L616" s="35"/>
      <c r="M616" s="35"/>
      <c r="N616" s="36"/>
      <c r="O616" s="62"/>
      <c r="P616" s="34" t="str">
        <f t="shared" si="4"/>
        <v/>
      </c>
    </row>
    <row r="617" ht="22.5" customHeight="1">
      <c r="A617" s="37"/>
      <c r="B617" s="37" t="str">
        <f>'Master Schedule'!B617</f>
        <v/>
      </c>
      <c r="C617" s="39"/>
      <c r="D617" s="40" t="str">
        <f t="shared" si="1"/>
        <v>Saturday</v>
      </c>
      <c r="E617" s="41"/>
      <c r="F617" s="38"/>
      <c r="G617" s="38"/>
      <c r="H617" s="41"/>
      <c r="I617" s="38"/>
      <c r="J617" s="38"/>
      <c r="K617" s="32"/>
      <c r="L617" s="32"/>
      <c r="M617" s="32"/>
      <c r="N617" s="33"/>
      <c r="O617" s="62"/>
      <c r="P617" s="34" t="str">
        <f t="shared" si="4"/>
        <v/>
      </c>
    </row>
    <row r="618" ht="22.5" customHeight="1">
      <c r="A618" s="37"/>
      <c r="B618" s="37" t="str">
        <f>'Master Schedule'!B618</f>
        <v/>
      </c>
      <c r="C618" s="39"/>
      <c r="D618" s="40" t="str">
        <f t="shared" si="1"/>
        <v>Saturday</v>
      </c>
      <c r="E618" s="41"/>
      <c r="F618" s="38"/>
      <c r="G618" s="38"/>
      <c r="H618" s="41"/>
      <c r="I618" s="38"/>
      <c r="J618" s="38"/>
      <c r="K618" s="35"/>
      <c r="L618" s="35"/>
      <c r="M618" s="35"/>
      <c r="N618" s="36"/>
      <c r="O618" s="62"/>
      <c r="P618" s="34" t="str">
        <f t="shared" si="4"/>
        <v/>
      </c>
    </row>
    <row r="619" ht="22.5" customHeight="1">
      <c r="A619" s="37"/>
      <c r="B619" s="37" t="str">
        <f>'Master Schedule'!B619</f>
        <v/>
      </c>
      <c r="C619" s="39"/>
      <c r="D619" s="40" t="str">
        <f t="shared" si="1"/>
        <v>Saturday</v>
      </c>
      <c r="E619" s="41"/>
      <c r="F619" s="38"/>
      <c r="G619" s="38"/>
      <c r="H619" s="41"/>
      <c r="I619" s="38"/>
      <c r="J619" s="38"/>
      <c r="K619" s="32"/>
      <c r="L619" s="32"/>
      <c r="M619" s="32"/>
      <c r="N619" s="33"/>
      <c r="O619" s="62"/>
      <c r="P619" s="34" t="str">
        <f t="shared" si="4"/>
        <v/>
      </c>
    </row>
    <row r="620" ht="22.5" customHeight="1">
      <c r="A620" s="37"/>
      <c r="B620" s="37" t="str">
        <f>'Master Schedule'!B620</f>
        <v/>
      </c>
      <c r="C620" s="39"/>
      <c r="D620" s="40" t="str">
        <f t="shared" si="1"/>
        <v>Saturday</v>
      </c>
      <c r="E620" s="41"/>
      <c r="F620" s="38"/>
      <c r="G620" s="38"/>
      <c r="H620" s="41"/>
      <c r="I620" s="38"/>
      <c r="J620" s="38"/>
      <c r="K620" s="35"/>
      <c r="L620" s="35"/>
      <c r="M620" s="35"/>
      <c r="N620" s="36"/>
      <c r="O620" s="62"/>
      <c r="P620" s="34" t="str">
        <f t="shared" si="4"/>
        <v/>
      </c>
    </row>
    <row r="621" ht="22.5" customHeight="1">
      <c r="A621" s="37"/>
      <c r="B621" s="37" t="str">
        <f>'Master Schedule'!B621</f>
        <v/>
      </c>
      <c r="C621" s="39"/>
      <c r="D621" s="40" t="str">
        <f t="shared" si="1"/>
        <v>Saturday</v>
      </c>
      <c r="E621" s="41"/>
      <c r="F621" s="38"/>
      <c r="G621" s="38"/>
      <c r="H621" s="41"/>
      <c r="I621" s="38"/>
      <c r="J621" s="38"/>
      <c r="K621" s="32"/>
      <c r="L621" s="32"/>
      <c r="M621" s="32"/>
      <c r="N621" s="33"/>
      <c r="O621" s="62"/>
      <c r="P621" s="34" t="str">
        <f t="shared" si="4"/>
        <v/>
      </c>
    </row>
    <row r="622" ht="22.5" customHeight="1">
      <c r="A622" s="37"/>
      <c r="B622" s="37" t="str">
        <f>'Master Schedule'!B622</f>
        <v/>
      </c>
      <c r="C622" s="39"/>
      <c r="D622" s="40" t="str">
        <f t="shared" si="1"/>
        <v>Saturday</v>
      </c>
      <c r="E622" s="41"/>
      <c r="F622" s="38"/>
      <c r="G622" s="38"/>
      <c r="H622" s="41"/>
      <c r="I622" s="38"/>
      <c r="J622" s="38"/>
      <c r="K622" s="35"/>
      <c r="L622" s="35"/>
      <c r="M622" s="35"/>
      <c r="N622" s="36"/>
      <c r="O622" s="62"/>
      <c r="P622" s="34" t="str">
        <f t="shared" si="4"/>
        <v/>
      </c>
    </row>
    <row r="623" ht="22.5" customHeight="1">
      <c r="A623" s="37"/>
      <c r="B623" s="37" t="str">
        <f>'Master Schedule'!B623</f>
        <v/>
      </c>
      <c r="C623" s="39"/>
      <c r="D623" s="40" t="str">
        <f t="shared" si="1"/>
        <v>Saturday</v>
      </c>
      <c r="E623" s="41"/>
      <c r="F623" s="38"/>
      <c r="G623" s="38"/>
      <c r="H623" s="41"/>
      <c r="I623" s="38"/>
      <c r="J623" s="38"/>
      <c r="K623" s="32"/>
      <c r="L623" s="32"/>
      <c r="M623" s="32"/>
      <c r="N623" s="33"/>
      <c r="O623" s="62"/>
      <c r="P623" s="34" t="str">
        <f t="shared" si="4"/>
        <v/>
      </c>
    </row>
    <row r="624" ht="22.5" customHeight="1">
      <c r="A624" s="37"/>
      <c r="B624" s="37" t="str">
        <f>'Master Schedule'!B624</f>
        <v/>
      </c>
      <c r="C624" s="39"/>
      <c r="D624" s="40" t="str">
        <f t="shared" si="1"/>
        <v>Saturday</v>
      </c>
      <c r="E624" s="41"/>
      <c r="F624" s="38"/>
      <c r="G624" s="38"/>
      <c r="H624" s="41"/>
      <c r="I624" s="38"/>
      <c r="J624" s="38"/>
      <c r="K624" s="35"/>
      <c r="L624" s="35"/>
      <c r="M624" s="35"/>
      <c r="N624" s="36"/>
      <c r="O624" s="62"/>
      <c r="P624" s="34" t="str">
        <f t="shared" si="4"/>
        <v/>
      </c>
    </row>
    <row r="625" ht="22.5" customHeight="1">
      <c r="A625" s="37"/>
      <c r="B625" s="37" t="str">
        <f>'Master Schedule'!B625</f>
        <v/>
      </c>
      <c r="C625" s="39"/>
      <c r="D625" s="40" t="str">
        <f t="shared" si="1"/>
        <v>Saturday</v>
      </c>
      <c r="E625" s="41"/>
      <c r="F625" s="38"/>
      <c r="G625" s="38"/>
      <c r="H625" s="41"/>
      <c r="I625" s="38"/>
      <c r="J625" s="38"/>
      <c r="K625" s="32"/>
      <c r="L625" s="32"/>
      <c r="M625" s="32"/>
      <c r="N625" s="33"/>
      <c r="O625" s="62"/>
      <c r="P625" s="34" t="str">
        <f t="shared" si="4"/>
        <v/>
      </c>
    </row>
    <row r="626" ht="22.5" customHeight="1">
      <c r="A626" s="37"/>
      <c r="B626" s="37" t="str">
        <f>'Master Schedule'!B626</f>
        <v/>
      </c>
      <c r="C626" s="39"/>
      <c r="D626" s="40" t="str">
        <f t="shared" si="1"/>
        <v>Saturday</v>
      </c>
      <c r="E626" s="41"/>
      <c r="F626" s="38"/>
      <c r="G626" s="38"/>
      <c r="H626" s="41"/>
      <c r="I626" s="38"/>
      <c r="J626" s="38"/>
      <c r="K626" s="35"/>
      <c r="L626" s="35"/>
      <c r="M626" s="35"/>
      <c r="N626" s="36"/>
      <c r="O626" s="62"/>
      <c r="P626" s="34" t="str">
        <f t="shared" si="4"/>
        <v/>
      </c>
    </row>
    <row r="627" ht="22.5" customHeight="1">
      <c r="A627" s="37"/>
      <c r="B627" s="37" t="str">
        <f>'Master Schedule'!B627</f>
        <v/>
      </c>
      <c r="C627" s="39"/>
      <c r="D627" s="40" t="str">
        <f t="shared" si="1"/>
        <v>Saturday</v>
      </c>
      <c r="E627" s="41"/>
      <c r="F627" s="38"/>
      <c r="G627" s="38"/>
      <c r="H627" s="41"/>
      <c r="I627" s="38"/>
      <c r="J627" s="38"/>
      <c r="K627" s="32"/>
      <c r="L627" s="32"/>
      <c r="M627" s="32"/>
      <c r="N627" s="33"/>
      <c r="O627" s="62"/>
      <c r="P627" s="34" t="str">
        <f t="shared" si="4"/>
        <v/>
      </c>
    </row>
    <row r="628" ht="22.5" customHeight="1">
      <c r="A628" s="37"/>
      <c r="B628" s="37" t="str">
        <f>'Master Schedule'!B628</f>
        <v/>
      </c>
      <c r="C628" s="39"/>
      <c r="D628" s="40" t="str">
        <f t="shared" si="1"/>
        <v>Saturday</v>
      </c>
      <c r="E628" s="41"/>
      <c r="F628" s="38"/>
      <c r="G628" s="38"/>
      <c r="H628" s="41"/>
      <c r="I628" s="38"/>
      <c r="J628" s="38"/>
      <c r="K628" s="35"/>
      <c r="L628" s="35"/>
      <c r="M628" s="35"/>
      <c r="N628" s="36"/>
      <c r="O628" s="62"/>
      <c r="P628" s="34" t="str">
        <f t="shared" si="4"/>
        <v/>
      </c>
    </row>
    <row r="629" ht="22.5" customHeight="1">
      <c r="A629" s="37"/>
      <c r="B629" s="37" t="str">
        <f>'Master Schedule'!B629</f>
        <v/>
      </c>
      <c r="C629" s="39"/>
      <c r="D629" s="40" t="str">
        <f t="shared" si="1"/>
        <v>Saturday</v>
      </c>
      <c r="E629" s="41"/>
      <c r="F629" s="38"/>
      <c r="G629" s="38"/>
      <c r="H629" s="41"/>
      <c r="I629" s="38"/>
      <c r="J629" s="38"/>
      <c r="K629" s="32"/>
      <c r="L629" s="32"/>
      <c r="M629" s="32"/>
      <c r="N629" s="33"/>
      <c r="O629" s="62"/>
      <c r="P629" s="34" t="str">
        <f t="shared" si="4"/>
        <v/>
      </c>
    </row>
    <row r="630" ht="22.5" customHeight="1">
      <c r="A630" s="37"/>
      <c r="B630" s="37" t="str">
        <f>'Master Schedule'!B630</f>
        <v/>
      </c>
      <c r="C630" s="39"/>
      <c r="D630" s="40" t="str">
        <f t="shared" si="1"/>
        <v>Saturday</v>
      </c>
      <c r="E630" s="41"/>
      <c r="F630" s="38"/>
      <c r="G630" s="38"/>
      <c r="H630" s="41"/>
      <c r="I630" s="38"/>
      <c r="J630" s="38"/>
      <c r="K630" s="35"/>
      <c r="L630" s="35"/>
      <c r="M630" s="35"/>
      <c r="N630" s="36"/>
      <c r="O630" s="62"/>
      <c r="P630" s="34" t="str">
        <f t="shared" si="4"/>
        <v/>
      </c>
    </row>
    <row r="631" ht="22.5" customHeight="1">
      <c r="A631" s="37"/>
      <c r="B631" s="37" t="str">
        <f>'Master Schedule'!B631</f>
        <v/>
      </c>
      <c r="C631" s="39"/>
      <c r="D631" s="40" t="str">
        <f t="shared" si="1"/>
        <v>Saturday</v>
      </c>
      <c r="E631" s="41"/>
      <c r="F631" s="38"/>
      <c r="G631" s="38"/>
      <c r="H631" s="41"/>
      <c r="I631" s="38"/>
      <c r="J631" s="38"/>
      <c r="K631" s="32"/>
      <c r="L631" s="32"/>
      <c r="M631" s="32"/>
      <c r="N631" s="33"/>
      <c r="O631" s="62"/>
      <c r="P631" s="34" t="str">
        <f t="shared" si="4"/>
        <v/>
      </c>
    </row>
    <row r="632" ht="22.5" customHeight="1">
      <c r="A632" s="37"/>
      <c r="B632" s="37" t="str">
        <f>'Master Schedule'!B632</f>
        <v/>
      </c>
      <c r="C632" s="39"/>
      <c r="D632" s="40" t="str">
        <f t="shared" si="1"/>
        <v>Saturday</v>
      </c>
      <c r="E632" s="41"/>
      <c r="F632" s="38"/>
      <c r="G632" s="38"/>
      <c r="H632" s="41"/>
      <c r="I632" s="38"/>
      <c r="J632" s="38"/>
      <c r="K632" s="35"/>
      <c r="L632" s="35"/>
      <c r="M632" s="35"/>
      <c r="N632" s="36"/>
      <c r="O632" s="62"/>
      <c r="P632" s="34" t="str">
        <f t="shared" si="4"/>
        <v/>
      </c>
    </row>
    <row r="633" ht="22.5" customHeight="1">
      <c r="A633" s="37"/>
      <c r="B633" s="37" t="str">
        <f>'Master Schedule'!B633</f>
        <v/>
      </c>
      <c r="C633" s="39"/>
      <c r="D633" s="40" t="str">
        <f t="shared" si="1"/>
        <v>Saturday</v>
      </c>
      <c r="E633" s="41"/>
      <c r="F633" s="38"/>
      <c r="G633" s="38"/>
      <c r="H633" s="41"/>
      <c r="I633" s="38"/>
      <c r="J633" s="38"/>
      <c r="K633" s="32"/>
      <c r="L633" s="32"/>
      <c r="M633" s="32"/>
      <c r="N633" s="33"/>
      <c r="O633" s="62"/>
      <c r="P633" s="34" t="str">
        <f t="shared" si="4"/>
        <v/>
      </c>
    </row>
    <row r="634" ht="22.5" customHeight="1">
      <c r="A634" s="37"/>
      <c r="B634" s="37" t="str">
        <f>'Master Schedule'!B634</f>
        <v/>
      </c>
      <c r="C634" s="39"/>
      <c r="D634" s="40" t="str">
        <f t="shared" si="1"/>
        <v>Saturday</v>
      </c>
      <c r="E634" s="41"/>
      <c r="F634" s="38"/>
      <c r="G634" s="38"/>
      <c r="H634" s="41"/>
      <c r="I634" s="38"/>
      <c r="J634" s="38"/>
      <c r="K634" s="35"/>
      <c r="L634" s="35"/>
      <c r="M634" s="35"/>
      <c r="N634" s="36"/>
      <c r="O634" s="62"/>
      <c r="P634" s="34" t="str">
        <f t="shared" si="4"/>
        <v/>
      </c>
    </row>
    <row r="635" ht="22.5" customHeight="1">
      <c r="A635" s="37"/>
      <c r="B635" s="37" t="str">
        <f>'Master Schedule'!B635</f>
        <v/>
      </c>
      <c r="C635" s="39"/>
      <c r="D635" s="40" t="str">
        <f t="shared" si="1"/>
        <v>Saturday</v>
      </c>
      <c r="E635" s="41"/>
      <c r="F635" s="38"/>
      <c r="G635" s="38"/>
      <c r="H635" s="41"/>
      <c r="I635" s="38"/>
      <c r="J635" s="38"/>
      <c r="K635" s="32"/>
      <c r="L635" s="32"/>
      <c r="M635" s="32"/>
      <c r="N635" s="33"/>
      <c r="O635" s="62"/>
      <c r="P635" s="34" t="str">
        <f t="shared" si="4"/>
        <v/>
      </c>
    </row>
    <row r="636" ht="22.5" customHeight="1">
      <c r="A636" s="37"/>
      <c r="B636" s="37" t="str">
        <f>'Master Schedule'!B636</f>
        <v/>
      </c>
      <c r="C636" s="39"/>
      <c r="D636" s="40" t="str">
        <f t="shared" si="1"/>
        <v>Saturday</v>
      </c>
      <c r="E636" s="41"/>
      <c r="F636" s="38"/>
      <c r="G636" s="38"/>
      <c r="H636" s="41"/>
      <c r="I636" s="38"/>
      <c r="J636" s="38"/>
      <c r="K636" s="35"/>
      <c r="L636" s="35"/>
      <c r="M636" s="35"/>
      <c r="N636" s="36"/>
      <c r="O636" s="62"/>
      <c r="P636" s="34" t="str">
        <f t="shared" si="4"/>
        <v/>
      </c>
    </row>
    <row r="637" ht="22.5" customHeight="1">
      <c r="A637" s="37"/>
      <c r="B637" s="37" t="str">
        <f>'Master Schedule'!B637</f>
        <v/>
      </c>
      <c r="C637" s="39"/>
      <c r="D637" s="40" t="str">
        <f t="shared" si="1"/>
        <v>Saturday</v>
      </c>
      <c r="E637" s="41"/>
      <c r="F637" s="38"/>
      <c r="G637" s="38"/>
      <c r="H637" s="41"/>
      <c r="I637" s="38"/>
      <c r="J637" s="38"/>
      <c r="K637" s="32"/>
      <c r="L637" s="32"/>
      <c r="M637" s="32"/>
      <c r="N637" s="33"/>
      <c r="O637" s="62"/>
      <c r="P637" s="34" t="str">
        <f t="shared" si="4"/>
        <v/>
      </c>
    </row>
    <row r="638" ht="22.5" customHeight="1">
      <c r="A638" s="37"/>
      <c r="B638" s="37" t="str">
        <f>'Master Schedule'!B638</f>
        <v/>
      </c>
      <c r="C638" s="39"/>
      <c r="D638" s="40" t="str">
        <f t="shared" si="1"/>
        <v>Saturday</v>
      </c>
      <c r="E638" s="41"/>
      <c r="F638" s="38"/>
      <c r="G638" s="38"/>
      <c r="H638" s="41"/>
      <c r="I638" s="38"/>
      <c r="J638" s="38"/>
      <c r="K638" s="35"/>
      <c r="L638" s="35"/>
      <c r="M638" s="35"/>
      <c r="N638" s="36"/>
      <c r="O638" s="62"/>
      <c r="P638" s="34" t="str">
        <f t="shared" si="4"/>
        <v/>
      </c>
    </row>
    <row r="639" ht="22.5" customHeight="1">
      <c r="A639" s="37"/>
      <c r="B639" s="37" t="str">
        <f>'Master Schedule'!B639</f>
        <v/>
      </c>
      <c r="C639" s="39"/>
      <c r="D639" s="40" t="str">
        <f t="shared" si="1"/>
        <v>Saturday</v>
      </c>
      <c r="E639" s="41"/>
      <c r="F639" s="38"/>
      <c r="G639" s="38"/>
      <c r="H639" s="41"/>
      <c r="I639" s="38"/>
      <c r="J639" s="38"/>
      <c r="K639" s="32"/>
      <c r="L639" s="32"/>
      <c r="M639" s="32"/>
      <c r="N639" s="33"/>
      <c r="O639" s="62"/>
      <c r="P639" s="34" t="str">
        <f t="shared" si="4"/>
        <v/>
      </c>
    </row>
    <row r="640" ht="22.5" customHeight="1">
      <c r="A640" s="37"/>
      <c r="B640" s="37" t="str">
        <f>'Master Schedule'!B640</f>
        <v/>
      </c>
      <c r="C640" s="39"/>
      <c r="D640" s="40" t="str">
        <f t="shared" si="1"/>
        <v>Saturday</v>
      </c>
      <c r="E640" s="41"/>
      <c r="F640" s="38"/>
      <c r="G640" s="38"/>
      <c r="H640" s="41"/>
      <c r="I640" s="38"/>
      <c r="J640" s="38"/>
      <c r="K640" s="35"/>
      <c r="L640" s="35"/>
      <c r="M640" s="35"/>
      <c r="N640" s="36"/>
      <c r="O640" s="62"/>
      <c r="P640" s="34" t="str">
        <f t="shared" si="4"/>
        <v/>
      </c>
    </row>
    <row r="641" ht="22.5" customHeight="1">
      <c r="A641" s="37"/>
      <c r="B641" s="37" t="str">
        <f>'Master Schedule'!B641</f>
        <v/>
      </c>
      <c r="C641" s="39"/>
      <c r="D641" s="40" t="str">
        <f t="shared" si="1"/>
        <v>Saturday</v>
      </c>
      <c r="E641" s="41"/>
      <c r="F641" s="38"/>
      <c r="G641" s="38"/>
      <c r="H641" s="41"/>
      <c r="I641" s="38"/>
      <c r="J641" s="38"/>
      <c r="K641" s="32"/>
      <c r="L641" s="32"/>
      <c r="M641" s="32"/>
      <c r="N641" s="33"/>
      <c r="O641" s="62"/>
      <c r="P641" s="34" t="str">
        <f t="shared" si="4"/>
        <v/>
      </c>
    </row>
    <row r="642" ht="22.5" customHeight="1">
      <c r="A642" s="37"/>
      <c r="B642" s="37" t="str">
        <f>'Master Schedule'!B642</f>
        <v/>
      </c>
      <c r="C642" s="39"/>
      <c r="D642" s="40" t="str">
        <f t="shared" si="1"/>
        <v>Saturday</v>
      </c>
      <c r="E642" s="41"/>
      <c r="F642" s="38"/>
      <c r="G642" s="38"/>
      <c r="H642" s="41"/>
      <c r="I642" s="38"/>
      <c r="J642" s="38"/>
      <c r="K642" s="35"/>
      <c r="L642" s="35"/>
      <c r="M642" s="35"/>
      <c r="N642" s="36"/>
      <c r="O642" s="62"/>
      <c r="P642" s="34" t="str">
        <f t="shared" si="4"/>
        <v/>
      </c>
    </row>
    <row r="643" ht="22.5" customHeight="1">
      <c r="A643" s="37"/>
      <c r="B643" s="37" t="str">
        <f>'Master Schedule'!B643</f>
        <v/>
      </c>
      <c r="C643" s="39"/>
      <c r="D643" s="40" t="str">
        <f t="shared" si="1"/>
        <v>Saturday</v>
      </c>
      <c r="E643" s="41"/>
      <c r="F643" s="38"/>
      <c r="G643" s="38"/>
      <c r="H643" s="41"/>
      <c r="I643" s="38"/>
      <c r="J643" s="38"/>
      <c r="K643" s="32"/>
      <c r="L643" s="32"/>
      <c r="M643" s="32"/>
      <c r="N643" s="33"/>
      <c r="O643" s="62"/>
      <c r="P643" s="34" t="str">
        <f t="shared" si="4"/>
        <v/>
      </c>
    </row>
    <row r="644" ht="22.5" customHeight="1">
      <c r="A644" s="37"/>
      <c r="B644" s="37" t="str">
        <f>'Master Schedule'!B644</f>
        <v/>
      </c>
      <c r="C644" s="39"/>
      <c r="D644" s="40" t="str">
        <f t="shared" si="1"/>
        <v>Saturday</v>
      </c>
      <c r="E644" s="41"/>
      <c r="F644" s="38"/>
      <c r="G644" s="38"/>
      <c r="H644" s="41"/>
      <c r="I644" s="38"/>
      <c r="J644" s="38"/>
      <c r="K644" s="35"/>
      <c r="L644" s="35"/>
      <c r="M644" s="35"/>
      <c r="N644" s="36"/>
      <c r="O644" s="62"/>
      <c r="P644" s="34" t="str">
        <f t="shared" si="4"/>
        <v/>
      </c>
    </row>
    <row r="645" ht="22.5" customHeight="1">
      <c r="A645" s="37"/>
      <c r="B645" s="37" t="str">
        <f>'Master Schedule'!B645</f>
        <v/>
      </c>
      <c r="C645" s="39"/>
      <c r="D645" s="40" t="str">
        <f t="shared" si="1"/>
        <v>Saturday</v>
      </c>
      <c r="E645" s="41"/>
      <c r="F645" s="38"/>
      <c r="G645" s="38"/>
      <c r="H645" s="41"/>
      <c r="I645" s="38"/>
      <c r="J645" s="38"/>
      <c r="K645" s="32"/>
      <c r="L645" s="32"/>
      <c r="M645" s="32"/>
      <c r="N645" s="33"/>
      <c r="O645" s="62"/>
      <c r="P645" s="34" t="str">
        <f t="shared" si="4"/>
        <v/>
      </c>
    </row>
    <row r="646" ht="22.5" customHeight="1">
      <c r="A646" s="37"/>
      <c r="B646" s="37" t="str">
        <f>'Master Schedule'!B646</f>
        <v/>
      </c>
      <c r="C646" s="39"/>
      <c r="D646" s="40" t="str">
        <f t="shared" si="1"/>
        <v>Saturday</v>
      </c>
      <c r="E646" s="41"/>
      <c r="F646" s="38"/>
      <c r="G646" s="38"/>
      <c r="H646" s="41"/>
      <c r="I646" s="38"/>
      <c r="J646" s="38"/>
      <c r="K646" s="35"/>
      <c r="L646" s="35"/>
      <c r="M646" s="35"/>
      <c r="N646" s="36"/>
      <c r="O646" s="62"/>
      <c r="P646" s="34" t="str">
        <f t="shared" si="4"/>
        <v/>
      </c>
    </row>
    <row r="647" ht="22.5" customHeight="1">
      <c r="A647" s="37"/>
      <c r="B647" s="37" t="str">
        <f>'Master Schedule'!B647</f>
        <v/>
      </c>
      <c r="C647" s="39"/>
      <c r="D647" s="40" t="str">
        <f t="shared" si="1"/>
        <v>Saturday</v>
      </c>
      <c r="E647" s="41"/>
      <c r="F647" s="38"/>
      <c r="G647" s="38"/>
      <c r="H647" s="41"/>
      <c r="I647" s="38"/>
      <c r="J647" s="38"/>
      <c r="K647" s="32"/>
      <c r="L647" s="32"/>
      <c r="M647" s="32"/>
      <c r="N647" s="33"/>
      <c r="O647" s="62"/>
      <c r="P647" s="34" t="str">
        <f t="shared" si="4"/>
        <v/>
      </c>
    </row>
    <row r="648" ht="22.5" customHeight="1">
      <c r="A648" s="37"/>
      <c r="B648" s="37" t="str">
        <f>'Master Schedule'!B648</f>
        <v/>
      </c>
      <c r="C648" s="39"/>
      <c r="D648" s="40" t="str">
        <f t="shared" si="1"/>
        <v>Saturday</v>
      </c>
      <c r="E648" s="41"/>
      <c r="F648" s="38"/>
      <c r="G648" s="38"/>
      <c r="H648" s="41"/>
      <c r="I648" s="38"/>
      <c r="J648" s="38"/>
      <c r="K648" s="35"/>
      <c r="L648" s="35"/>
      <c r="M648" s="35"/>
      <c r="N648" s="36"/>
      <c r="O648" s="62"/>
      <c r="P648" s="34" t="str">
        <f t="shared" si="4"/>
        <v/>
      </c>
    </row>
    <row r="649" ht="22.5" customHeight="1">
      <c r="A649" s="37"/>
      <c r="B649" s="37" t="str">
        <f>'Master Schedule'!B649</f>
        <v/>
      </c>
      <c r="C649" s="39"/>
      <c r="D649" s="40" t="str">
        <f t="shared" si="1"/>
        <v>Saturday</v>
      </c>
      <c r="E649" s="41"/>
      <c r="F649" s="38"/>
      <c r="G649" s="38"/>
      <c r="H649" s="41"/>
      <c r="I649" s="38"/>
      <c r="J649" s="38"/>
      <c r="K649" s="32"/>
      <c r="L649" s="32"/>
      <c r="M649" s="32"/>
      <c r="N649" s="33"/>
      <c r="O649" s="62"/>
      <c r="P649" s="34" t="str">
        <f t="shared" si="4"/>
        <v/>
      </c>
    </row>
    <row r="650" ht="22.5" customHeight="1">
      <c r="A650" s="37"/>
      <c r="B650" s="37" t="str">
        <f>'Master Schedule'!B650</f>
        <v/>
      </c>
      <c r="C650" s="39"/>
      <c r="D650" s="40" t="str">
        <f t="shared" si="1"/>
        <v>Saturday</v>
      </c>
      <c r="E650" s="41"/>
      <c r="F650" s="38"/>
      <c r="G650" s="38"/>
      <c r="H650" s="41"/>
      <c r="I650" s="38"/>
      <c r="J650" s="38"/>
      <c r="K650" s="35"/>
      <c r="L650" s="35"/>
      <c r="M650" s="35"/>
      <c r="N650" s="36"/>
      <c r="O650" s="62"/>
      <c r="P650" s="34" t="str">
        <f t="shared" si="4"/>
        <v/>
      </c>
    </row>
    <row r="651" ht="22.5" customHeight="1">
      <c r="A651" s="37"/>
      <c r="B651" s="37" t="str">
        <f>'Master Schedule'!B651</f>
        <v/>
      </c>
      <c r="C651" s="39"/>
      <c r="D651" s="40" t="str">
        <f t="shared" si="1"/>
        <v>Saturday</v>
      </c>
      <c r="E651" s="41"/>
      <c r="F651" s="38"/>
      <c r="G651" s="38"/>
      <c r="H651" s="41"/>
      <c r="I651" s="38"/>
      <c r="J651" s="38"/>
      <c r="K651" s="32"/>
      <c r="L651" s="32"/>
      <c r="M651" s="32"/>
      <c r="N651" s="33"/>
      <c r="O651" s="62"/>
      <c r="P651" s="34" t="str">
        <f t="shared" si="4"/>
        <v/>
      </c>
    </row>
    <row r="652" ht="22.5" customHeight="1">
      <c r="A652" s="37"/>
      <c r="B652" s="37" t="str">
        <f>'Master Schedule'!B652</f>
        <v/>
      </c>
      <c r="C652" s="39"/>
      <c r="D652" s="40" t="str">
        <f t="shared" si="1"/>
        <v>Saturday</v>
      </c>
      <c r="E652" s="41"/>
      <c r="F652" s="38"/>
      <c r="G652" s="38"/>
      <c r="H652" s="41"/>
      <c r="I652" s="38"/>
      <c r="J652" s="38"/>
      <c r="K652" s="35"/>
      <c r="L652" s="35"/>
      <c r="M652" s="35"/>
      <c r="N652" s="36"/>
      <c r="O652" s="62"/>
      <c r="P652" s="34" t="str">
        <f t="shared" si="4"/>
        <v/>
      </c>
    </row>
    <row r="653" ht="22.5" customHeight="1">
      <c r="A653" s="37"/>
      <c r="B653" s="37" t="str">
        <f>'Master Schedule'!B653</f>
        <v/>
      </c>
      <c r="C653" s="39"/>
      <c r="D653" s="40" t="str">
        <f t="shared" si="1"/>
        <v>Saturday</v>
      </c>
      <c r="E653" s="41"/>
      <c r="F653" s="38"/>
      <c r="G653" s="38"/>
      <c r="H653" s="41"/>
      <c r="I653" s="38"/>
      <c r="J653" s="38"/>
      <c r="K653" s="32"/>
      <c r="L653" s="32"/>
      <c r="M653" s="32"/>
      <c r="N653" s="33"/>
      <c r="O653" s="62"/>
      <c r="P653" s="34" t="str">
        <f t="shared" si="4"/>
        <v/>
      </c>
    </row>
    <row r="654" ht="22.5" customHeight="1">
      <c r="A654" s="37"/>
      <c r="B654" s="37" t="str">
        <f>'Master Schedule'!B654</f>
        <v/>
      </c>
      <c r="C654" s="39"/>
      <c r="D654" s="40" t="str">
        <f t="shared" si="1"/>
        <v>Saturday</v>
      </c>
      <c r="E654" s="41"/>
      <c r="F654" s="38"/>
      <c r="G654" s="38"/>
      <c r="H654" s="41"/>
      <c r="I654" s="38"/>
      <c r="J654" s="38"/>
      <c r="K654" s="35"/>
      <c r="L654" s="35"/>
      <c r="M654" s="35"/>
      <c r="N654" s="36"/>
      <c r="O654" s="62"/>
      <c r="P654" s="34" t="str">
        <f t="shared" si="4"/>
        <v/>
      </c>
    </row>
    <row r="655" ht="22.5" customHeight="1">
      <c r="A655" s="37"/>
      <c r="B655" s="37" t="str">
        <f>'Master Schedule'!B655</f>
        <v/>
      </c>
      <c r="C655" s="39"/>
      <c r="D655" s="40" t="str">
        <f t="shared" si="1"/>
        <v>Saturday</v>
      </c>
      <c r="E655" s="41"/>
      <c r="F655" s="38"/>
      <c r="G655" s="38"/>
      <c r="H655" s="41"/>
      <c r="I655" s="38"/>
      <c r="J655" s="38"/>
      <c r="K655" s="32"/>
      <c r="L655" s="32"/>
      <c r="M655" s="32"/>
      <c r="N655" s="33"/>
      <c r="O655" s="62"/>
      <c r="P655" s="34" t="str">
        <f t="shared" si="4"/>
        <v/>
      </c>
    </row>
    <row r="656" ht="22.5" customHeight="1">
      <c r="A656" s="37"/>
      <c r="B656" s="37" t="str">
        <f>'Master Schedule'!B656</f>
        <v/>
      </c>
      <c r="C656" s="39"/>
      <c r="D656" s="40" t="str">
        <f t="shared" si="1"/>
        <v>Saturday</v>
      </c>
      <c r="E656" s="41"/>
      <c r="F656" s="38"/>
      <c r="G656" s="38"/>
      <c r="H656" s="41"/>
      <c r="I656" s="38"/>
      <c r="J656" s="38"/>
      <c r="K656" s="35"/>
      <c r="L656" s="35"/>
      <c r="M656" s="35"/>
      <c r="N656" s="36"/>
      <c r="O656" s="62"/>
      <c r="P656" s="34" t="str">
        <f t="shared" si="4"/>
        <v/>
      </c>
    </row>
    <row r="657" ht="22.5" customHeight="1">
      <c r="A657" s="37"/>
      <c r="B657" s="37" t="str">
        <f>'Master Schedule'!B657</f>
        <v/>
      </c>
      <c r="C657" s="39"/>
      <c r="D657" s="40" t="str">
        <f t="shared" si="1"/>
        <v>Saturday</v>
      </c>
      <c r="E657" s="41"/>
      <c r="F657" s="38"/>
      <c r="G657" s="38"/>
      <c r="H657" s="41"/>
      <c r="I657" s="38"/>
      <c r="J657" s="38"/>
      <c r="K657" s="32"/>
      <c r="L657" s="32"/>
      <c r="M657" s="32"/>
      <c r="N657" s="33"/>
      <c r="O657" s="62"/>
      <c r="P657" s="34" t="str">
        <f t="shared" si="4"/>
        <v/>
      </c>
    </row>
    <row r="658" ht="22.5" customHeight="1">
      <c r="A658" s="37"/>
      <c r="B658" s="37" t="str">
        <f>'Master Schedule'!B658</f>
        <v/>
      </c>
      <c r="C658" s="39"/>
      <c r="D658" s="40" t="str">
        <f t="shared" si="1"/>
        <v>Saturday</v>
      </c>
      <c r="E658" s="41"/>
      <c r="F658" s="38"/>
      <c r="G658" s="38"/>
      <c r="H658" s="41"/>
      <c r="I658" s="38"/>
      <c r="J658" s="38"/>
      <c r="K658" s="35"/>
      <c r="L658" s="35"/>
      <c r="M658" s="35"/>
      <c r="N658" s="36"/>
      <c r="O658" s="62"/>
      <c r="P658" s="34" t="str">
        <f t="shared" si="4"/>
        <v/>
      </c>
    </row>
    <row r="659" ht="22.5" customHeight="1">
      <c r="A659" s="37"/>
      <c r="B659" s="37" t="str">
        <f>'Master Schedule'!B659</f>
        <v/>
      </c>
      <c r="C659" s="39"/>
      <c r="D659" s="40" t="str">
        <f t="shared" si="1"/>
        <v>Saturday</v>
      </c>
      <c r="E659" s="41"/>
      <c r="F659" s="38"/>
      <c r="G659" s="38"/>
      <c r="H659" s="41"/>
      <c r="I659" s="38"/>
      <c r="J659" s="38"/>
      <c r="K659" s="32"/>
      <c r="L659" s="32"/>
      <c r="M659" s="32"/>
      <c r="N659" s="33"/>
      <c r="O659" s="62"/>
      <c r="P659" s="34" t="str">
        <f t="shared" si="4"/>
        <v/>
      </c>
    </row>
    <row r="660" ht="22.5" customHeight="1">
      <c r="A660" s="37"/>
      <c r="B660" s="37" t="str">
        <f>'Master Schedule'!B660</f>
        <v/>
      </c>
      <c r="C660" s="39"/>
      <c r="D660" s="40" t="str">
        <f t="shared" si="1"/>
        <v>Saturday</v>
      </c>
      <c r="E660" s="41"/>
      <c r="F660" s="38"/>
      <c r="G660" s="38"/>
      <c r="H660" s="41"/>
      <c r="I660" s="38"/>
      <c r="J660" s="38"/>
      <c r="K660" s="35"/>
      <c r="L660" s="35"/>
      <c r="M660" s="35"/>
      <c r="N660" s="36"/>
      <c r="O660" s="62"/>
      <c r="P660" s="34" t="str">
        <f t="shared" si="4"/>
        <v/>
      </c>
    </row>
    <row r="661" ht="22.5" customHeight="1">
      <c r="A661" s="37"/>
      <c r="B661" s="37" t="str">
        <f>'Master Schedule'!B661</f>
        <v/>
      </c>
      <c r="C661" s="39"/>
      <c r="D661" s="40" t="str">
        <f t="shared" si="1"/>
        <v>Saturday</v>
      </c>
      <c r="E661" s="41"/>
      <c r="F661" s="38"/>
      <c r="G661" s="38"/>
      <c r="H661" s="41"/>
      <c r="I661" s="38"/>
      <c r="J661" s="38"/>
      <c r="K661" s="32"/>
      <c r="L661" s="32"/>
      <c r="M661" s="32"/>
      <c r="N661" s="33"/>
      <c r="O661" s="62"/>
      <c r="P661" s="34" t="str">
        <f t="shared" si="4"/>
        <v/>
      </c>
    </row>
    <row r="662" ht="22.5" customHeight="1">
      <c r="A662" s="37"/>
      <c r="B662" s="37" t="str">
        <f>'Master Schedule'!B662</f>
        <v/>
      </c>
      <c r="C662" s="39"/>
      <c r="D662" s="40" t="str">
        <f t="shared" si="1"/>
        <v>Saturday</v>
      </c>
      <c r="E662" s="41"/>
      <c r="F662" s="38"/>
      <c r="G662" s="38"/>
      <c r="H662" s="41"/>
      <c r="I662" s="38"/>
      <c r="J662" s="38"/>
      <c r="K662" s="35"/>
      <c r="L662" s="35"/>
      <c r="M662" s="35"/>
      <c r="N662" s="36"/>
      <c r="O662" s="62"/>
      <c r="P662" s="34" t="str">
        <f t="shared" si="4"/>
        <v/>
      </c>
    </row>
    <row r="663" ht="22.5" customHeight="1">
      <c r="A663" s="37"/>
      <c r="B663" s="37" t="str">
        <f>'Master Schedule'!B663</f>
        <v/>
      </c>
      <c r="C663" s="39"/>
      <c r="D663" s="40" t="str">
        <f t="shared" si="1"/>
        <v>Saturday</v>
      </c>
      <c r="E663" s="41"/>
      <c r="F663" s="38"/>
      <c r="G663" s="38"/>
      <c r="H663" s="41"/>
      <c r="I663" s="38"/>
      <c r="J663" s="38"/>
      <c r="K663" s="32"/>
      <c r="L663" s="32"/>
      <c r="M663" s="32"/>
      <c r="N663" s="33"/>
      <c r="O663" s="62"/>
      <c r="P663" s="34" t="str">
        <f t="shared" si="4"/>
        <v/>
      </c>
    </row>
    <row r="664" ht="22.5" customHeight="1">
      <c r="A664" s="37"/>
      <c r="B664" s="37" t="str">
        <f>'Master Schedule'!B664</f>
        <v/>
      </c>
      <c r="C664" s="39"/>
      <c r="D664" s="40" t="str">
        <f t="shared" si="1"/>
        <v>Saturday</v>
      </c>
      <c r="E664" s="41"/>
      <c r="F664" s="38"/>
      <c r="G664" s="38"/>
      <c r="H664" s="41"/>
      <c r="I664" s="38"/>
      <c r="J664" s="38"/>
      <c r="K664" s="35"/>
      <c r="L664" s="35"/>
      <c r="M664" s="35"/>
      <c r="N664" s="36"/>
      <c r="O664" s="62"/>
      <c r="P664" s="34" t="str">
        <f t="shared" si="4"/>
        <v/>
      </c>
    </row>
    <row r="665" ht="22.5" customHeight="1">
      <c r="A665" s="37"/>
      <c r="B665" s="37" t="str">
        <f>'Master Schedule'!B665</f>
        <v/>
      </c>
      <c r="C665" s="39"/>
      <c r="D665" s="40" t="str">
        <f t="shared" si="1"/>
        <v>Saturday</v>
      </c>
      <c r="E665" s="41"/>
      <c r="F665" s="38"/>
      <c r="G665" s="38"/>
      <c r="H665" s="41"/>
      <c r="I665" s="38"/>
      <c r="J665" s="38"/>
      <c r="K665" s="32"/>
      <c r="L665" s="32"/>
      <c r="M665" s="32"/>
      <c r="N665" s="33"/>
      <c r="O665" s="62"/>
      <c r="P665" s="34" t="str">
        <f t="shared" si="4"/>
        <v/>
      </c>
    </row>
    <row r="666" ht="22.5" customHeight="1">
      <c r="A666" s="37"/>
      <c r="B666" s="37" t="str">
        <f>'Master Schedule'!B666</f>
        <v/>
      </c>
      <c r="C666" s="39"/>
      <c r="D666" s="40" t="str">
        <f t="shared" si="1"/>
        <v>Saturday</v>
      </c>
      <c r="E666" s="41"/>
      <c r="F666" s="38"/>
      <c r="G666" s="38"/>
      <c r="H666" s="41"/>
      <c r="I666" s="38"/>
      <c r="J666" s="38"/>
      <c r="K666" s="35"/>
      <c r="L666" s="35"/>
      <c r="M666" s="35"/>
      <c r="N666" s="36"/>
      <c r="O666" s="62"/>
      <c r="P666" s="34" t="str">
        <f t="shared" si="4"/>
        <v/>
      </c>
    </row>
    <row r="667" ht="22.5" customHeight="1">
      <c r="A667" s="37"/>
      <c r="B667" s="37" t="str">
        <f>'Master Schedule'!B667</f>
        <v/>
      </c>
      <c r="C667" s="39"/>
      <c r="D667" s="40" t="str">
        <f t="shared" si="1"/>
        <v>Saturday</v>
      </c>
      <c r="E667" s="41"/>
      <c r="F667" s="38"/>
      <c r="G667" s="38"/>
      <c r="H667" s="41"/>
      <c r="I667" s="38"/>
      <c r="J667" s="38"/>
      <c r="K667" s="32"/>
      <c r="L667" s="32"/>
      <c r="M667" s="32"/>
      <c r="N667" s="33"/>
      <c r="O667" s="62"/>
      <c r="P667" s="34" t="str">
        <f t="shared" si="4"/>
        <v/>
      </c>
    </row>
    <row r="668" ht="22.5" customHeight="1">
      <c r="A668" s="37"/>
      <c r="B668" s="37" t="str">
        <f>'Master Schedule'!B668</f>
        <v/>
      </c>
      <c r="C668" s="39"/>
      <c r="D668" s="40" t="str">
        <f t="shared" si="1"/>
        <v>Saturday</v>
      </c>
      <c r="E668" s="41"/>
      <c r="F668" s="38"/>
      <c r="G668" s="38"/>
      <c r="H668" s="41"/>
      <c r="I668" s="38"/>
      <c r="J668" s="38"/>
      <c r="K668" s="35"/>
      <c r="L668" s="35"/>
      <c r="M668" s="35"/>
      <c r="N668" s="36"/>
      <c r="O668" s="62"/>
      <c r="P668" s="34" t="str">
        <f t="shared" si="4"/>
        <v/>
      </c>
    </row>
    <row r="669" ht="22.5" customHeight="1">
      <c r="A669" s="37"/>
      <c r="B669" s="37" t="str">
        <f>'Master Schedule'!B669</f>
        <v/>
      </c>
      <c r="C669" s="39"/>
      <c r="D669" s="40" t="str">
        <f t="shared" si="1"/>
        <v>Saturday</v>
      </c>
      <c r="E669" s="41"/>
      <c r="F669" s="38"/>
      <c r="G669" s="38"/>
      <c r="H669" s="41"/>
      <c r="I669" s="38"/>
      <c r="J669" s="38"/>
      <c r="K669" s="32"/>
      <c r="L669" s="32"/>
      <c r="M669" s="32"/>
      <c r="N669" s="33"/>
      <c r="O669" s="62"/>
      <c r="P669" s="34" t="str">
        <f t="shared" si="4"/>
        <v/>
      </c>
    </row>
    <row r="670" ht="22.5" customHeight="1">
      <c r="A670" s="37"/>
      <c r="B670" s="37" t="str">
        <f>'Master Schedule'!B670</f>
        <v/>
      </c>
      <c r="C670" s="39"/>
      <c r="D670" s="40" t="str">
        <f t="shared" si="1"/>
        <v>Saturday</v>
      </c>
      <c r="E670" s="41"/>
      <c r="F670" s="38"/>
      <c r="G670" s="38"/>
      <c r="H670" s="41"/>
      <c r="I670" s="38"/>
      <c r="J670" s="38"/>
      <c r="K670" s="35"/>
      <c r="L670" s="35"/>
      <c r="M670" s="35"/>
      <c r="N670" s="36"/>
      <c r="O670" s="62"/>
      <c r="P670" s="34" t="str">
        <f t="shared" si="4"/>
        <v/>
      </c>
    </row>
    <row r="671" ht="22.5" customHeight="1">
      <c r="A671" s="37"/>
      <c r="B671" s="37" t="str">
        <f>'Master Schedule'!B671</f>
        <v/>
      </c>
      <c r="C671" s="39"/>
      <c r="D671" s="40" t="str">
        <f t="shared" si="1"/>
        <v>Saturday</v>
      </c>
      <c r="E671" s="41"/>
      <c r="F671" s="38"/>
      <c r="G671" s="38"/>
      <c r="H671" s="41"/>
      <c r="I671" s="38"/>
      <c r="J671" s="38"/>
      <c r="K671" s="32"/>
      <c r="L671" s="32"/>
      <c r="M671" s="32"/>
      <c r="N671" s="33"/>
      <c r="O671" s="62"/>
      <c r="P671" s="34" t="str">
        <f t="shared" si="4"/>
        <v/>
      </c>
    </row>
    <row r="672" ht="22.5" customHeight="1">
      <c r="A672" s="37"/>
      <c r="B672" s="37" t="str">
        <f>'Master Schedule'!B672</f>
        <v/>
      </c>
      <c r="C672" s="39"/>
      <c r="D672" s="40" t="str">
        <f t="shared" si="1"/>
        <v>Saturday</v>
      </c>
      <c r="E672" s="41"/>
      <c r="F672" s="38"/>
      <c r="G672" s="38"/>
      <c r="H672" s="41"/>
      <c r="I672" s="38"/>
      <c r="J672" s="38"/>
      <c r="K672" s="35"/>
      <c r="L672" s="35"/>
      <c r="M672" s="35"/>
      <c r="N672" s="36"/>
      <c r="O672" s="62"/>
      <c r="P672" s="34" t="str">
        <f t="shared" si="4"/>
        <v/>
      </c>
    </row>
    <row r="673" ht="22.5" customHeight="1">
      <c r="A673" s="37"/>
      <c r="B673" s="37" t="str">
        <f>'Master Schedule'!B673</f>
        <v/>
      </c>
      <c r="C673" s="39"/>
      <c r="D673" s="40" t="str">
        <f t="shared" si="1"/>
        <v>Saturday</v>
      </c>
      <c r="E673" s="41"/>
      <c r="F673" s="38"/>
      <c r="G673" s="38"/>
      <c r="H673" s="41"/>
      <c r="I673" s="38"/>
      <c r="J673" s="38"/>
      <c r="K673" s="32"/>
      <c r="L673" s="32"/>
      <c r="M673" s="32"/>
      <c r="N673" s="33"/>
      <c r="O673" s="62"/>
      <c r="P673" s="34" t="str">
        <f t="shared" si="4"/>
        <v/>
      </c>
    </row>
    <row r="674" ht="22.5" customHeight="1">
      <c r="A674" s="37"/>
      <c r="B674" s="37" t="str">
        <f>'Master Schedule'!B674</f>
        <v/>
      </c>
      <c r="C674" s="39"/>
      <c r="D674" s="40" t="str">
        <f t="shared" si="1"/>
        <v>Saturday</v>
      </c>
      <c r="E674" s="41"/>
      <c r="F674" s="38"/>
      <c r="G674" s="38"/>
      <c r="H674" s="41"/>
      <c r="I674" s="38"/>
      <c r="J674" s="38"/>
      <c r="K674" s="35"/>
      <c r="L674" s="35"/>
      <c r="M674" s="35"/>
      <c r="N674" s="36"/>
      <c r="O674" s="62"/>
      <c r="P674" s="34" t="str">
        <f t="shared" si="4"/>
        <v/>
      </c>
    </row>
    <row r="675" ht="22.5" customHeight="1">
      <c r="A675" s="37"/>
      <c r="B675" s="37" t="str">
        <f>'Master Schedule'!B675</f>
        <v/>
      </c>
      <c r="C675" s="39"/>
      <c r="D675" s="40" t="str">
        <f t="shared" si="1"/>
        <v>Saturday</v>
      </c>
      <c r="E675" s="41"/>
      <c r="F675" s="38"/>
      <c r="G675" s="38"/>
      <c r="H675" s="41"/>
      <c r="I675" s="38"/>
      <c r="J675" s="38"/>
      <c r="K675" s="32"/>
      <c r="L675" s="32"/>
      <c r="M675" s="32"/>
      <c r="N675" s="33"/>
      <c r="O675" s="62"/>
      <c r="P675" s="34" t="str">
        <f t="shared" si="4"/>
        <v/>
      </c>
    </row>
    <row r="676" ht="22.5" customHeight="1">
      <c r="A676" s="37"/>
      <c r="B676" s="37" t="str">
        <f>'Master Schedule'!B676</f>
        <v/>
      </c>
      <c r="C676" s="39"/>
      <c r="D676" s="40" t="str">
        <f t="shared" si="1"/>
        <v>Saturday</v>
      </c>
      <c r="E676" s="41"/>
      <c r="F676" s="38"/>
      <c r="G676" s="38"/>
      <c r="H676" s="41"/>
      <c r="I676" s="38"/>
      <c r="J676" s="38"/>
      <c r="K676" s="35"/>
      <c r="L676" s="35"/>
      <c r="M676" s="35"/>
      <c r="N676" s="36"/>
      <c r="O676" s="62"/>
      <c r="P676" s="34" t="str">
        <f t="shared" si="4"/>
        <v/>
      </c>
    </row>
    <row r="677" ht="22.5" customHeight="1">
      <c r="A677" s="37"/>
      <c r="B677" s="37" t="str">
        <f>'Master Schedule'!B677</f>
        <v/>
      </c>
      <c r="C677" s="39"/>
      <c r="D677" s="40" t="str">
        <f t="shared" si="1"/>
        <v>Saturday</v>
      </c>
      <c r="E677" s="41"/>
      <c r="F677" s="38"/>
      <c r="G677" s="38"/>
      <c r="H677" s="41"/>
      <c r="I677" s="38"/>
      <c r="J677" s="38"/>
      <c r="K677" s="32"/>
      <c r="L677" s="32"/>
      <c r="M677" s="32"/>
      <c r="N677" s="33"/>
      <c r="O677" s="62"/>
      <c r="P677" s="34" t="str">
        <f t="shared" si="4"/>
        <v/>
      </c>
    </row>
    <row r="678" ht="22.5" customHeight="1">
      <c r="A678" s="37"/>
      <c r="B678" s="37" t="str">
        <f>'Master Schedule'!B678</f>
        <v/>
      </c>
      <c r="C678" s="39"/>
      <c r="D678" s="40" t="str">
        <f t="shared" si="1"/>
        <v>Saturday</v>
      </c>
      <c r="E678" s="41"/>
      <c r="F678" s="38"/>
      <c r="G678" s="38"/>
      <c r="H678" s="41"/>
      <c r="I678" s="38"/>
      <c r="J678" s="38"/>
      <c r="K678" s="35"/>
      <c r="L678" s="35"/>
      <c r="M678" s="35"/>
      <c r="N678" s="36"/>
      <c r="O678" s="62"/>
      <c r="P678" s="34" t="str">
        <f t="shared" si="4"/>
        <v/>
      </c>
    </row>
    <row r="679" ht="22.5" customHeight="1">
      <c r="A679" s="37"/>
      <c r="B679" s="37" t="str">
        <f>'Master Schedule'!B679</f>
        <v/>
      </c>
      <c r="C679" s="39"/>
      <c r="D679" s="40" t="str">
        <f t="shared" si="1"/>
        <v>Saturday</v>
      </c>
      <c r="E679" s="41"/>
      <c r="F679" s="38"/>
      <c r="G679" s="38"/>
      <c r="H679" s="41"/>
      <c r="I679" s="38"/>
      <c r="J679" s="38"/>
      <c r="K679" s="32"/>
      <c r="L679" s="32"/>
      <c r="M679" s="32"/>
      <c r="N679" s="33"/>
      <c r="O679" s="62"/>
      <c r="P679" s="34" t="str">
        <f t="shared" si="4"/>
        <v/>
      </c>
    </row>
    <row r="680" ht="22.5" customHeight="1">
      <c r="A680" s="37"/>
      <c r="B680" s="37" t="str">
        <f>'Master Schedule'!B680</f>
        <v/>
      </c>
      <c r="C680" s="39"/>
      <c r="D680" s="40" t="str">
        <f t="shared" si="1"/>
        <v>Saturday</v>
      </c>
      <c r="E680" s="41"/>
      <c r="F680" s="38"/>
      <c r="G680" s="38"/>
      <c r="H680" s="41"/>
      <c r="I680" s="38"/>
      <c r="J680" s="38"/>
      <c r="K680" s="35"/>
      <c r="L680" s="35"/>
      <c r="M680" s="35"/>
      <c r="N680" s="36"/>
      <c r="O680" s="62"/>
      <c r="P680" s="34" t="str">
        <f t="shared" si="4"/>
        <v/>
      </c>
    </row>
    <row r="681" ht="22.5" customHeight="1">
      <c r="A681" s="37"/>
      <c r="B681" s="37" t="str">
        <f>'Master Schedule'!B681</f>
        <v/>
      </c>
      <c r="C681" s="39"/>
      <c r="D681" s="40" t="str">
        <f t="shared" si="1"/>
        <v>Saturday</v>
      </c>
      <c r="E681" s="41"/>
      <c r="F681" s="38"/>
      <c r="G681" s="38"/>
      <c r="H681" s="41"/>
      <c r="I681" s="38"/>
      <c r="J681" s="38"/>
      <c r="K681" s="32"/>
      <c r="L681" s="32"/>
      <c r="M681" s="32"/>
      <c r="N681" s="33"/>
      <c r="O681" s="62"/>
      <c r="P681" s="34" t="str">
        <f t="shared" si="4"/>
        <v/>
      </c>
    </row>
    <row r="682" ht="22.5" customHeight="1">
      <c r="A682" s="37"/>
      <c r="B682" s="37" t="str">
        <f>'Master Schedule'!B682</f>
        <v/>
      </c>
      <c r="C682" s="39"/>
      <c r="D682" s="40" t="str">
        <f t="shared" si="1"/>
        <v>Saturday</v>
      </c>
      <c r="E682" s="41"/>
      <c r="F682" s="38"/>
      <c r="G682" s="38"/>
      <c r="H682" s="41"/>
      <c r="I682" s="38"/>
      <c r="J682" s="38"/>
      <c r="K682" s="35"/>
      <c r="L682" s="35"/>
      <c r="M682" s="35"/>
      <c r="N682" s="36"/>
      <c r="O682" s="62"/>
      <c r="P682" s="34" t="str">
        <f t="shared" si="4"/>
        <v/>
      </c>
    </row>
    <row r="683" ht="22.5" customHeight="1">
      <c r="A683" s="37"/>
      <c r="B683" s="37" t="str">
        <f>'Master Schedule'!B683</f>
        <v/>
      </c>
      <c r="C683" s="39"/>
      <c r="D683" s="40" t="str">
        <f t="shared" si="1"/>
        <v>Saturday</v>
      </c>
      <c r="E683" s="41"/>
      <c r="F683" s="38"/>
      <c r="G683" s="38"/>
      <c r="H683" s="41"/>
      <c r="I683" s="38"/>
      <c r="J683" s="38"/>
      <c r="K683" s="32"/>
      <c r="L683" s="32"/>
      <c r="M683" s="32"/>
      <c r="N683" s="33"/>
      <c r="O683" s="62"/>
      <c r="P683" s="34" t="str">
        <f t="shared" si="4"/>
        <v/>
      </c>
    </row>
    <row r="684" ht="22.5" customHeight="1">
      <c r="A684" s="37"/>
      <c r="B684" s="37" t="str">
        <f>'Master Schedule'!B684</f>
        <v/>
      </c>
      <c r="C684" s="39"/>
      <c r="D684" s="40" t="str">
        <f t="shared" si="1"/>
        <v>Saturday</v>
      </c>
      <c r="E684" s="41"/>
      <c r="F684" s="38"/>
      <c r="G684" s="38"/>
      <c r="H684" s="41"/>
      <c r="I684" s="38"/>
      <c r="J684" s="38"/>
      <c r="K684" s="35"/>
      <c r="L684" s="35"/>
      <c r="M684" s="35"/>
      <c r="N684" s="36"/>
      <c r="O684" s="62"/>
      <c r="P684" s="34" t="str">
        <f t="shared" si="4"/>
        <v/>
      </c>
    </row>
    <row r="685" ht="22.5" customHeight="1">
      <c r="A685" s="37"/>
      <c r="B685" s="37" t="str">
        <f>'Master Schedule'!B685</f>
        <v/>
      </c>
      <c r="C685" s="39"/>
      <c r="D685" s="40" t="str">
        <f t="shared" si="1"/>
        <v>Saturday</v>
      </c>
      <c r="E685" s="41"/>
      <c r="F685" s="38"/>
      <c r="G685" s="38"/>
      <c r="H685" s="41"/>
      <c r="I685" s="38"/>
      <c r="J685" s="38"/>
      <c r="K685" s="32"/>
      <c r="L685" s="32"/>
      <c r="M685" s="32"/>
      <c r="N685" s="33"/>
      <c r="O685" s="62"/>
      <c r="P685" s="34" t="str">
        <f t="shared" si="4"/>
        <v/>
      </c>
    </row>
    <row r="686" ht="22.5" customHeight="1">
      <c r="A686" s="37"/>
      <c r="B686" s="37" t="str">
        <f>'Master Schedule'!B686</f>
        <v/>
      </c>
      <c r="C686" s="39"/>
      <c r="D686" s="40" t="str">
        <f t="shared" si="1"/>
        <v>Saturday</v>
      </c>
      <c r="E686" s="41"/>
      <c r="F686" s="38"/>
      <c r="G686" s="38"/>
      <c r="H686" s="41"/>
      <c r="I686" s="38"/>
      <c r="J686" s="38"/>
      <c r="K686" s="35"/>
      <c r="L686" s="35"/>
      <c r="M686" s="35"/>
      <c r="N686" s="36"/>
      <c r="O686" s="62"/>
      <c r="P686" s="34" t="str">
        <f t="shared" si="4"/>
        <v/>
      </c>
    </row>
    <row r="687" ht="22.5" customHeight="1">
      <c r="A687" s="37"/>
      <c r="B687" s="37" t="str">
        <f>'Master Schedule'!B687</f>
        <v/>
      </c>
      <c r="C687" s="39"/>
      <c r="D687" s="40" t="str">
        <f t="shared" si="1"/>
        <v>Saturday</v>
      </c>
      <c r="E687" s="41"/>
      <c r="F687" s="38"/>
      <c r="G687" s="38"/>
      <c r="H687" s="41"/>
      <c r="I687" s="38"/>
      <c r="J687" s="38"/>
      <c r="K687" s="32"/>
      <c r="L687" s="32"/>
      <c r="M687" s="32"/>
      <c r="N687" s="33"/>
      <c r="O687" s="62"/>
      <c r="P687" s="34" t="str">
        <f t="shared" si="4"/>
        <v/>
      </c>
    </row>
    <row r="688" ht="22.5" customHeight="1">
      <c r="A688" s="37"/>
      <c r="B688" s="37" t="str">
        <f>'Master Schedule'!B688</f>
        <v/>
      </c>
      <c r="C688" s="39"/>
      <c r="D688" s="40" t="str">
        <f t="shared" si="1"/>
        <v>Saturday</v>
      </c>
      <c r="E688" s="41"/>
      <c r="F688" s="38"/>
      <c r="G688" s="38"/>
      <c r="H688" s="41"/>
      <c r="I688" s="38"/>
      <c r="J688" s="38"/>
      <c r="K688" s="35"/>
      <c r="L688" s="35"/>
      <c r="M688" s="35"/>
      <c r="N688" s="36"/>
      <c r="O688" s="62"/>
      <c r="P688" s="34" t="str">
        <f t="shared" si="4"/>
        <v/>
      </c>
    </row>
    <row r="689" ht="22.5" customHeight="1">
      <c r="A689" s="37"/>
      <c r="B689" s="37" t="str">
        <f>'Master Schedule'!B689</f>
        <v/>
      </c>
      <c r="C689" s="39"/>
      <c r="D689" s="40" t="str">
        <f t="shared" si="1"/>
        <v>Saturday</v>
      </c>
      <c r="E689" s="41"/>
      <c r="F689" s="38"/>
      <c r="G689" s="38"/>
      <c r="H689" s="41"/>
      <c r="I689" s="38"/>
      <c r="J689" s="38"/>
      <c r="K689" s="32"/>
      <c r="L689" s="32"/>
      <c r="M689" s="32"/>
      <c r="N689" s="33"/>
      <c r="O689" s="62"/>
      <c r="P689" s="34" t="str">
        <f t="shared" si="4"/>
        <v/>
      </c>
    </row>
    <row r="690" ht="22.5" customHeight="1">
      <c r="A690" s="37"/>
      <c r="B690" s="37" t="str">
        <f>'Master Schedule'!B690</f>
        <v/>
      </c>
      <c r="C690" s="39"/>
      <c r="D690" s="40" t="str">
        <f t="shared" si="1"/>
        <v>Saturday</v>
      </c>
      <c r="E690" s="41"/>
      <c r="F690" s="38"/>
      <c r="G690" s="38"/>
      <c r="H690" s="41"/>
      <c r="I690" s="38"/>
      <c r="J690" s="38"/>
      <c r="K690" s="35"/>
      <c r="L690" s="35"/>
      <c r="M690" s="35"/>
      <c r="N690" s="36"/>
      <c r="O690" s="62"/>
      <c r="P690" s="34" t="str">
        <f t="shared" si="4"/>
        <v/>
      </c>
    </row>
    <row r="691" ht="22.5" customHeight="1">
      <c r="A691" s="37"/>
      <c r="B691" s="37" t="str">
        <f>'Master Schedule'!B691</f>
        <v/>
      </c>
      <c r="C691" s="39"/>
      <c r="D691" s="40" t="str">
        <f t="shared" si="1"/>
        <v>Saturday</v>
      </c>
      <c r="E691" s="41"/>
      <c r="F691" s="38"/>
      <c r="G691" s="38"/>
      <c r="H691" s="41"/>
      <c r="I691" s="38"/>
      <c r="J691" s="38"/>
      <c r="K691" s="32"/>
      <c r="L691" s="32"/>
      <c r="M691" s="32"/>
      <c r="N691" s="33"/>
      <c r="O691" s="62"/>
      <c r="P691" s="34" t="str">
        <f t="shared" si="4"/>
        <v/>
      </c>
    </row>
    <row r="692" ht="22.5" customHeight="1">
      <c r="A692" s="37"/>
      <c r="B692" s="37" t="str">
        <f>'Master Schedule'!B692</f>
        <v/>
      </c>
      <c r="C692" s="39"/>
      <c r="D692" s="40" t="str">
        <f t="shared" si="1"/>
        <v>Saturday</v>
      </c>
      <c r="E692" s="41"/>
      <c r="F692" s="38"/>
      <c r="G692" s="38"/>
      <c r="H692" s="41"/>
      <c r="I692" s="38"/>
      <c r="J692" s="38"/>
      <c r="K692" s="35"/>
      <c r="L692" s="35"/>
      <c r="M692" s="35"/>
      <c r="N692" s="36"/>
      <c r="O692" s="62"/>
      <c r="P692" s="34" t="str">
        <f t="shared" si="4"/>
        <v/>
      </c>
    </row>
    <row r="693" ht="22.5" customHeight="1">
      <c r="A693" s="37"/>
      <c r="B693" s="37" t="str">
        <f>'Master Schedule'!B693</f>
        <v/>
      </c>
      <c r="C693" s="39"/>
      <c r="D693" s="40" t="str">
        <f t="shared" si="1"/>
        <v>Saturday</v>
      </c>
      <c r="E693" s="41"/>
      <c r="F693" s="38"/>
      <c r="G693" s="38"/>
      <c r="H693" s="41"/>
      <c r="I693" s="38"/>
      <c r="J693" s="38"/>
      <c r="K693" s="32"/>
      <c r="L693" s="32"/>
      <c r="M693" s="32"/>
      <c r="N693" s="33"/>
      <c r="O693" s="62"/>
      <c r="P693" s="34" t="str">
        <f t="shared" si="4"/>
        <v/>
      </c>
    </row>
    <row r="694" ht="22.5" customHeight="1">
      <c r="A694" s="37"/>
      <c r="B694" s="37" t="str">
        <f>'Master Schedule'!B694</f>
        <v/>
      </c>
      <c r="C694" s="39"/>
      <c r="D694" s="40" t="str">
        <f t="shared" si="1"/>
        <v>Saturday</v>
      </c>
      <c r="E694" s="41"/>
      <c r="F694" s="38"/>
      <c r="G694" s="38"/>
      <c r="H694" s="41"/>
      <c r="I694" s="38"/>
      <c r="J694" s="38"/>
      <c r="K694" s="35"/>
      <c r="L694" s="35"/>
      <c r="M694" s="35"/>
      <c r="N694" s="36"/>
      <c r="O694" s="62"/>
      <c r="P694" s="34" t="str">
        <f t="shared" si="4"/>
        <v/>
      </c>
    </row>
    <row r="695" ht="22.5" customHeight="1">
      <c r="A695" s="37"/>
      <c r="B695" s="37" t="str">
        <f>'Master Schedule'!B695</f>
        <v/>
      </c>
      <c r="C695" s="39"/>
      <c r="D695" s="40" t="str">
        <f t="shared" si="1"/>
        <v>Saturday</v>
      </c>
      <c r="E695" s="41"/>
      <c r="F695" s="38"/>
      <c r="G695" s="38"/>
      <c r="H695" s="41"/>
      <c r="I695" s="38"/>
      <c r="J695" s="38"/>
      <c r="K695" s="32"/>
      <c r="L695" s="32"/>
      <c r="M695" s="32"/>
      <c r="N695" s="33"/>
      <c r="O695" s="62"/>
      <c r="P695" s="34" t="str">
        <f t="shared" si="4"/>
        <v/>
      </c>
    </row>
    <row r="696" ht="22.5" customHeight="1">
      <c r="A696" s="37"/>
      <c r="B696" s="37" t="str">
        <f>'Master Schedule'!B696</f>
        <v/>
      </c>
      <c r="C696" s="39"/>
      <c r="D696" s="40" t="str">
        <f t="shared" si="1"/>
        <v>Saturday</v>
      </c>
      <c r="E696" s="41"/>
      <c r="F696" s="38"/>
      <c r="G696" s="38"/>
      <c r="H696" s="41"/>
      <c r="I696" s="38"/>
      <c r="J696" s="38"/>
      <c r="K696" s="35"/>
      <c r="L696" s="35"/>
      <c r="M696" s="35"/>
      <c r="N696" s="36"/>
      <c r="O696" s="62"/>
      <c r="P696" s="34" t="str">
        <f t="shared" si="4"/>
        <v/>
      </c>
    </row>
    <row r="697" ht="22.5" customHeight="1">
      <c r="A697" s="37"/>
      <c r="B697" s="37" t="str">
        <f>'Master Schedule'!B697</f>
        <v/>
      </c>
      <c r="C697" s="39"/>
      <c r="D697" s="40" t="str">
        <f t="shared" si="1"/>
        <v>Saturday</v>
      </c>
      <c r="E697" s="41"/>
      <c r="F697" s="38"/>
      <c r="G697" s="38"/>
      <c r="H697" s="41"/>
      <c r="I697" s="38"/>
      <c r="J697" s="38"/>
      <c r="K697" s="32"/>
      <c r="L697" s="32"/>
      <c r="M697" s="32"/>
      <c r="N697" s="33"/>
      <c r="O697" s="62"/>
      <c r="P697" s="34" t="str">
        <f t="shared" si="4"/>
        <v/>
      </c>
    </row>
    <row r="698" ht="22.5" customHeight="1">
      <c r="A698" s="37"/>
      <c r="B698" s="37" t="str">
        <f>'Master Schedule'!B698</f>
        <v/>
      </c>
      <c r="C698" s="39"/>
      <c r="D698" s="40" t="str">
        <f t="shared" si="1"/>
        <v>Saturday</v>
      </c>
      <c r="E698" s="41"/>
      <c r="F698" s="38"/>
      <c r="G698" s="38"/>
      <c r="H698" s="41"/>
      <c r="I698" s="38"/>
      <c r="J698" s="38"/>
      <c r="K698" s="35"/>
      <c r="L698" s="35"/>
      <c r="M698" s="35"/>
      <c r="N698" s="36"/>
      <c r="O698" s="62"/>
      <c r="P698" s="34" t="str">
        <f t="shared" si="4"/>
        <v/>
      </c>
    </row>
    <row r="699" ht="22.5" customHeight="1">
      <c r="A699" s="37"/>
      <c r="B699" s="37" t="str">
        <f>'Master Schedule'!B699</f>
        <v/>
      </c>
      <c r="C699" s="39"/>
      <c r="D699" s="40" t="str">
        <f t="shared" si="1"/>
        <v>Saturday</v>
      </c>
      <c r="E699" s="41"/>
      <c r="F699" s="38"/>
      <c r="G699" s="38"/>
      <c r="H699" s="41"/>
      <c r="I699" s="38"/>
      <c r="J699" s="38"/>
      <c r="K699" s="32"/>
      <c r="L699" s="32"/>
      <c r="M699" s="32"/>
      <c r="N699" s="33"/>
      <c r="O699" s="62"/>
      <c r="P699" s="34" t="str">
        <f t="shared" si="4"/>
        <v/>
      </c>
    </row>
    <row r="700" ht="22.5" customHeight="1">
      <c r="A700" s="37"/>
      <c r="B700" s="37" t="str">
        <f>'Master Schedule'!B700</f>
        <v/>
      </c>
      <c r="C700" s="39"/>
      <c r="D700" s="40" t="str">
        <f t="shared" si="1"/>
        <v>Saturday</v>
      </c>
      <c r="E700" s="41"/>
      <c r="F700" s="38"/>
      <c r="G700" s="38"/>
      <c r="H700" s="41"/>
      <c r="I700" s="38"/>
      <c r="J700" s="38"/>
      <c r="K700" s="35"/>
      <c r="L700" s="35"/>
      <c r="M700" s="35"/>
      <c r="N700" s="36"/>
      <c r="O700" s="62"/>
      <c r="P700" s="34" t="str">
        <f t="shared" si="4"/>
        <v/>
      </c>
    </row>
    <row r="701" ht="22.5" customHeight="1">
      <c r="A701" s="37"/>
      <c r="B701" s="37" t="str">
        <f>'Master Schedule'!B701</f>
        <v/>
      </c>
      <c r="C701" s="39"/>
      <c r="D701" s="40" t="str">
        <f t="shared" si="1"/>
        <v>Saturday</v>
      </c>
      <c r="E701" s="41"/>
      <c r="F701" s="38"/>
      <c r="G701" s="38"/>
      <c r="H701" s="41"/>
      <c r="I701" s="38"/>
      <c r="J701" s="38"/>
      <c r="K701" s="32"/>
      <c r="L701" s="32"/>
      <c r="M701" s="32"/>
      <c r="N701" s="33"/>
      <c r="O701" s="62"/>
      <c r="P701" s="34" t="str">
        <f t="shared" si="4"/>
        <v/>
      </c>
    </row>
    <row r="702" ht="22.5" customHeight="1">
      <c r="A702" s="37"/>
      <c r="B702" s="37" t="str">
        <f>'Master Schedule'!B702</f>
        <v/>
      </c>
      <c r="C702" s="39"/>
      <c r="D702" s="40" t="str">
        <f t="shared" si="1"/>
        <v>Saturday</v>
      </c>
      <c r="E702" s="41"/>
      <c r="F702" s="38"/>
      <c r="G702" s="38"/>
      <c r="H702" s="41"/>
      <c r="I702" s="38"/>
      <c r="J702" s="38"/>
      <c r="K702" s="35"/>
      <c r="L702" s="35"/>
      <c r="M702" s="35"/>
      <c r="N702" s="36"/>
      <c r="O702" s="62"/>
      <c r="P702" s="34" t="str">
        <f t="shared" si="4"/>
        <v/>
      </c>
    </row>
    <row r="703" ht="22.5" customHeight="1">
      <c r="A703" s="37"/>
      <c r="B703" s="37" t="str">
        <f>'Master Schedule'!B703</f>
        <v/>
      </c>
      <c r="C703" s="39"/>
      <c r="D703" s="40" t="str">
        <f t="shared" si="1"/>
        <v>Saturday</v>
      </c>
      <c r="E703" s="41"/>
      <c r="F703" s="38"/>
      <c r="G703" s="38"/>
      <c r="H703" s="41"/>
      <c r="I703" s="38"/>
      <c r="J703" s="38"/>
      <c r="K703" s="32"/>
      <c r="L703" s="32"/>
      <c r="M703" s="32"/>
      <c r="N703" s="33"/>
      <c r="O703" s="62"/>
      <c r="P703" s="34" t="str">
        <f t="shared" si="4"/>
        <v/>
      </c>
    </row>
    <row r="704" ht="22.5" customHeight="1">
      <c r="A704" s="37"/>
      <c r="B704" s="37" t="str">
        <f>'Master Schedule'!B704</f>
        <v/>
      </c>
      <c r="C704" s="39"/>
      <c r="D704" s="40" t="str">
        <f t="shared" si="1"/>
        <v>Saturday</v>
      </c>
      <c r="E704" s="41"/>
      <c r="F704" s="38"/>
      <c r="G704" s="38"/>
      <c r="H704" s="41"/>
      <c r="I704" s="38"/>
      <c r="J704" s="38"/>
      <c r="K704" s="35"/>
      <c r="L704" s="35"/>
      <c r="M704" s="35"/>
      <c r="N704" s="36"/>
      <c r="O704" s="62"/>
      <c r="P704" s="34" t="str">
        <f t="shared" si="4"/>
        <v/>
      </c>
    </row>
    <row r="705" ht="22.5" customHeight="1">
      <c r="A705" s="37"/>
      <c r="B705" s="37" t="str">
        <f>'Master Schedule'!B705</f>
        <v/>
      </c>
      <c r="C705" s="39"/>
      <c r="D705" s="40" t="str">
        <f t="shared" si="1"/>
        <v>Saturday</v>
      </c>
      <c r="E705" s="41"/>
      <c r="F705" s="38"/>
      <c r="G705" s="38"/>
      <c r="H705" s="41"/>
      <c r="I705" s="38"/>
      <c r="J705" s="38"/>
      <c r="K705" s="32"/>
      <c r="L705" s="32"/>
      <c r="M705" s="32"/>
      <c r="N705" s="33"/>
      <c r="O705" s="62"/>
      <c r="P705" s="34" t="str">
        <f t="shared" si="4"/>
        <v/>
      </c>
    </row>
    <row r="706" ht="22.5" customHeight="1">
      <c r="A706" s="37"/>
      <c r="B706" s="37" t="str">
        <f>'Master Schedule'!B706</f>
        <v/>
      </c>
      <c r="C706" s="39"/>
      <c r="D706" s="40" t="str">
        <f t="shared" si="1"/>
        <v>Saturday</v>
      </c>
      <c r="E706" s="41"/>
      <c r="F706" s="38"/>
      <c r="G706" s="38"/>
      <c r="H706" s="41"/>
      <c r="I706" s="38"/>
      <c r="J706" s="38"/>
      <c r="K706" s="35"/>
      <c r="L706" s="35"/>
      <c r="M706" s="35"/>
      <c r="N706" s="36"/>
      <c r="O706" s="62"/>
      <c r="P706" s="34" t="str">
        <f t="shared" si="4"/>
        <v/>
      </c>
    </row>
    <row r="707" ht="22.5" customHeight="1">
      <c r="A707" s="37"/>
      <c r="B707" s="37" t="str">
        <f>'Master Schedule'!B707</f>
        <v/>
      </c>
      <c r="C707" s="39"/>
      <c r="D707" s="40" t="str">
        <f t="shared" si="1"/>
        <v>Saturday</v>
      </c>
      <c r="E707" s="41"/>
      <c r="F707" s="38"/>
      <c r="G707" s="38"/>
      <c r="H707" s="41"/>
      <c r="I707" s="38"/>
      <c r="J707" s="38"/>
      <c r="K707" s="32"/>
      <c r="L707" s="32"/>
      <c r="M707" s="32"/>
      <c r="N707" s="33"/>
      <c r="O707" s="62"/>
      <c r="P707" s="34" t="str">
        <f t="shared" si="4"/>
        <v/>
      </c>
    </row>
    <row r="708" ht="22.5" customHeight="1">
      <c r="A708" s="37"/>
      <c r="B708" s="37" t="str">
        <f>'Master Schedule'!B708</f>
        <v/>
      </c>
      <c r="C708" s="39"/>
      <c r="D708" s="40" t="str">
        <f t="shared" si="1"/>
        <v>Saturday</v>
      </c>
      <c r="E708" s="41"/>
      <c r="F708" s="38"/>
      <c r="G708" s="38"/>
      <c r="H708" s="41"/>
      <c r="I708" s="38"/>
      <c r="J708" s="38"/>
      <c r="K708" s="35"/>
      <c r="L708" s="35"/>
      <c r="M708" s="35"/>
      <c r="N708" s="36"/>
      <c r="O708" s="62"/>
      <c r="P708" s="34" t="str">
        <f t="shared" si="4"/>
        <v/>
      </c>
    </row>
    <row r="709" ht="22.5" customHeight="1">
      <c r="A709" s="37"/>
      <c r="B709" s="37" t="str">
        <f>'Master Schedule'!B709</f>
        <v/>
      </c>
      <c r="C709" s="39"/>
      <c r="D709" s="40" t="str">
        <f t="shared" si="1"/>
        <v>Saturday</v>
      </c>
      <c r="E709" s="41"/>
      <c r="F709" s="38"/>
      <c r="G709" s="38"/>
      <c r="H709" s="41"/>
      <c r="I709" s="38"/>
      <c r="J709" s="38"/>
      <c r="K709" s="32"/>
      <c r="L709" s="32"/>
      <c r="M709" s="32"/>
      <c r="N709" s="33"/>
      <c r="O709" s="62"/>
      <c r="P709" s="34" t="str">
        <f t="shared" si="4"/>
        <v/>
      </c>
    </row>
    <row r="710" ht="22.5" customHeight="1">
      <c r="A710" s="37"/>
      <c r="B710" s="37" t="str">
        <f>'Master Schedule'!B710</f>
        <v/>
      </c>
      <c r="C710" s="39"/>
      <c r="D710" s="40" t="str">
        <f t="shared" si="1"/>
        <v>Saturday</v>
      </c>
      <c r="E710" s="41"/>
      <c r="F710" s="38"/>
      <c r="G710" s="38"/>
      <c r="H710" s="41"/>
      <c r="I710" s="38"/>
      <c r="J710" s="38"/>
      <c r="K710" s="35"/>
      <c r="L710" s="35"/>
      <c r="M710" s="35"/>
      <c r="N710" s="36"/>
      <c r="O710" s="62"/>
      <c r="P710" s="34" t="str">
        <f t="shared" si="4"/>
        <v/>
      </c>
    </row>
    <row r="711" ht="22.5" customHeight="1">
      <c r="A711" s="37"/>
      <c r="B711" s="37" t="str">
        <f>'Master Schedule'!B711</f>
        <v/>
      </c>
      <c r="C711" s="39"/>
      <c r="D711" s="40" t="str">
        <f t="shared" si="1"/>
        <v>Saturday</v>
      </c>
      <c r="E711" s="41"/>
      <c r="F711" s="38"/>
      <c r="G711" s="38"/>
      <c r="H711" s="41"/>
      <c r="I711" s="38"/>
      <c r="J711" s="38"/>
      <c r="K711" s="32"/>
      <c r="L711" s="32"/>
      <c r="M711" s="32"/>
      <c r="N711" s="33"/>
      <c r="O711" s="62"/>
      <c r="P711" s="34" t="str">
        <f t="shared" si="4"/>
        <v/>
      </c>
    </row>
    <row r="712" ht="22.5" customHeight="1">
      <c r="A712" s="37"/>
      <c r="B712" s="37" t="str">
        <f>'Master Schedule'!B712</f>
        <v/>
      </c>
      <c r="C712" s="39"/>
      <c r="D712" s="40" t="str">
        <f t="shared" si="1"/>
        <v>Saturday</v>
      </c>
      <c r="E712" s="41"/>
      <c r="F712" s="38"/>
      <c r="G712" s="38"/>
      <c r="H712" s="41"/>
      <c r="I712" s="38"/>
      <c r="J712" s="38"/>
      <c r="K712" s="35"/>
      <c r="L712" s="35"/>
      <c r="M712" s="35"/>
      <c r="N712" s="36"/>
      <c r="O712" s="62"/>
      <c r="P712" s="34" t="str">
        <f t="shared" si="4"/>
        <v/>
      </c>
    </row>
    <row r="713" ht="22.5" customHeight="1">
      <c r="A713" s="37"/>
      <c r="B713" s="37" t="str">
        <f>'Master Schedule'!B713</f>
        <v/>
      </c>
      <c r="C713" s="39"/>
      <c r="D713" s="40" t="str">
        <f t="shared" si="1"/>
        <v>Saturday</v>
      </c>
      <c r="E713" s="41"/>
      <c r="F713" s="38"/>
      <c r="G713" s="38"/>
      <c r="H713" s="41"/>
      <c r="I713" s="38"/>
      <c r="J713" s="38"/>
      <c r="K713" s="32"/>
      <c r="L713" s="32"/>
      <c r="M713" s="32"/>
      <c r="N713" s="33"/>
      <c r="O713" s="62"/>
      <c r="P713" s="34" t="str">
        <f t="shared" si="4"/>
        <v/>
      </c>
    </row>
    <row r="714" ht="22.5" customHeight="1">
      <c r="A714" s="37"/>
      <c r="B714" s="37" t="str">
        <f>'Master Schedule'!B714</f>
        <v/>
      </c>
      <c r="C714" s="39"/>
      <c r="D714" s="40" t="str">
        <f t="shared" si="1"/>
        <v>Saturday</v>
      </c>
      <c r="E714" s="41"/>
      <c r="F714" s="38"/>
      <c r="G714" s="38"/>
      <c r="H714" s="41"/>
      <c r="I714" s="38"/>
      <c r="J714" s="38"/>
      <c r="K714" s="35"/>
      <c r="L714" s="35"/>
      <c r="M714" s="35"/>
      <c r="N714" s="36"/>
      <c r="O714" s="62"/>
      <c r="P714" s="34" t="str">
        <f t="shared" si="4"/>
        <v/>
      </c>
    </row>
    <row r="715" ht="22.5" customHeight="1">
      <c r="A715" s="37"/>
      <c r="B715" s="37" t="str">
        <f>'Master Schedule'!B715</f>
        <v/>
      </c>
      <c r="C715" s="39"/>
      <c r="D715" s="40" t="str">
        <f t="shared" si="1"/>
        <v>Saturday</v>
      </c>
      <c r="E715" s="41"/>
      <c r="F715" s="38"/>
      <c r="G715" s="38"/>
      <c r="H715" s="41"/>
      <c r="I715" s="38"/>
      <c r="J715" s="38"/>
      <c r="K715" s="32"/>
      <c r="L715" s="32"/>
      <c r="M715" s="32"/>
      <c r="N715" s="33"/>
      <c r="O715" s="62"/>
      <c r="P715" s="34" t="str">
        <f t="shared" si="4"/>
        <v/>
      </c>
    </row>
    <row r="716" ht="22.5" customHeight="1">
      <c r="A716" s="37"/>
      <c r="B716" s="37" t="str">
        <f>'Master Schedule'!B716</f>
        <v/>
      </c>
      <c r="C716" s="39"/>
      <c r="D716" s="40" t="str">
        <f t="shared" si="1"/>
        <v>Saturday</v>
      </c>
      <c r="E716" s="41"/>
      <c r="F716" s="38"/>
      <c r="G716" s="38"/>
      <c r="H716" s="41"/>
      <c r="I716" s="38"/>
      <c r="J716" s="38"/>
      <c r="K716" s="35"/>
      <c r="L716" s="35"/>
      <c r="M716" s="35"/>
      <c r="N716" s="36"/>
      <c r="O716" s="62"/>
      <c r="P716" s="34" t="str">
        <f t="shared" si="4"/>
        <v/>
      </c>
    </row>
    <row r="717" ht="22.5" customHeight="1">
      <c r="A717" s="37"/>
      <c r="B717" s="37" t="str">
        <f>'Master Schedule'!B717</f>
        <v/>
      </c>
      <c r="C717" s="39"/>
      <c r="D717" s="40" t="str">
        <f t="shared" si="1"/>
        <v>Saturday</v>
      </c>
      <c r="E717" s="41"/>
      <c r="F717" s="38"/>
      <c r="G717" s="38"/>
      <c r="H717" s="41"/>
      <c r="I717" s="38"/>
      <c r="J717" s="38"/>
      <c r="K717" s="32"/>
      <c r="L717" s="32"/>
      <c r="M717" s="32"/>
      <c r="N717" s="33"/>
      <c r="O717" s="62"/>
      <c r="P717" s="34" t="str">
        <f t="shared" si="4"/>
        <v/>
      </c>
    </row>
    <row r="718" ht="22.5" customHeight="1">
      <c r="A718" s="37"/>
      <c r="B718" s="37" t="str">
        <f>'Master Schedule'!B718</f>
        <v/>
      </c>
      <c r="C718" s="39"/>
      <c r="D718" s="40" t="str">
        <f t="shared" si="1"/>
        <v>Saturday</v>
      </c>
      <c r="E718" s="41"/>
      <c r="F718" s="38"/>
      <c r="G718" s="38"/>
      <c r="H718" s="41"/>
      <c r="I718" s="38"/>
      <c r="J718" s="38"/>
      <c r="K718" s="35"/>
      <c r="L718" s="35"/>
      <c r="M718" s="35"/>
      <c r="N718" s="36"/>
      <c r="O718" s="62"/>
      <c r="P718" s="34" t="str">
        <f t="shared" si="4"/>
        <v/>
      </c>
    </row>
    <row r="719" ht="22.5" customHeight="1">
      <c r="A719" s="37"/>
      <c r="B719" s="37" t="str">
        <f>'Master Schedule'!B719</f>
        <v/>
      </c>
      <c r="C719" s="39"/>
      <c r="D719" s="40" t="str">
        <f t="shared" si="1"/>
        <v>Saturday</v>
      </c>
      <c r="E719" s="41"/>
      <c r="F719" s="38"/>
      <c r="G719" s="38"/>
      <c r="H719" s="41"/>
      <c r="I719" s="38"/>
      <c r="J719" s="38"/>
      <c r="K719" s="32"/>
      <c r="L719" s="32"/>
      <c r="M719" s="32"/>
      <c r="N719" s="33"/>
      <c r="O719" s="62"/>
      <c r="P719" s="34" t="str">
        <f t="shared" si="4"/>
        <v/>
      </c>
    </row>
    <row r="720" ht="22.5" customHeight="1">
      <c r="A720" s="37"/>
      <c r="B720" s="37" t="str">
        <f>'Master Schedule'!B720</f>
        <v/>
      </c>
      <c r="C720" s="39"/>
      <c r="D720" s="40" t="str">
        <f t="shared" si="1"/>
        <v>Saturday</v>
      </c>
      <c r="E720" s="41"/>
      <c r="F720" s="38"/>
      <c r="G720" s="38"/>
      <c r="H720" s="41"/>
      <c r="I720" s="38"/>
      <c r="J720" s="38"/>
      <c r="K720" s="35"/>
      <c r="L720" s="35"/>
      <c r="M720" s="35"/>
      <c r="N720" s="36"/>
      <c r="O720" s="62"/>
      <c r="P720" s="34" t="str">
        <f t="shared" si="4"/>
        <v/>
      </c>
    </row>
    <row r="721" ht="22.5" customHeight="1">
      <c r="A721" s="37"/>
      <c r="B721" s="37" t="str">
        <f>'Master Schedule'!B721</f>
        <v/>
      </c>
      <c r="C721" s="39"/>
      <c r="D721" s="40" t="str">
        <f t="shared" si="1"/>
        <v>Saturday</v>
      </c>
      <c r="E721" s="41"/>
      <c r="F721" s="38"/>
      <c r="G721" s="38"/>
      <c r="H721" s="41"/>
      <c r="I721" s="38"/>
      <c r="J721" s="38"/>
      <c r="K721" s="32"/>
      <c r="L721" s="32"/>
      <c r="M721" s="32"/>
      <c r="N721" s="33"/>
      <c r="O721" s="62"/>
      <c r="P721" s="34" t="str">
        <f t="shared" si="4"/>
        <v/>
      </c>
    </row>
    <row r="722" ht="22.5" customHeight="1">
      <c r="A722" s="37"/>
      <c r="B722" s="37" t="str">
        <f>'Master Schedule'!B722</f>
        <v/>
      </c>
      <c r="C722" s="39"/>
      <c r="D722" s="40" t="str">
        <f t="shared" si="1"/>
        <v>Saturday</v>
      </c>
      <c r="E722" s="41"/>
      <c r="F722" s="38"/>
      <c r="G722" s="38"/>
      <c r="H722" s="41"/>
      <c r="I722" s="38"/>
      <c r="J722" s="38"/>
      <c r="K722" s="35"/>
      <c r="L722" s="35"/>
      <c r="M722" s="35"/>
      <c r="N722" s="36"/>
      <c r="O722" s="62"/>
      <c r="P722" s="34" t="str">
        <f t="shared" si="4"/>
        <v/>
      </c>
    </row>
    <row r="723" ht="22.5" customHeight="1">
      <c r="A723" s="37"/>
      <c r="B723" s="37" t="str">
        <f>'Master Schedule'!B723</f>
        <v/>
      </c>
      <c r="C723" s="39"/>
      <c r="D723" s="40" t="str">
        <f t="shared" si="1"/>
        <v>Saturday</v>
      </c>
      <c r="E723" s="41"/>
      <c r="F723" s="38"/>
      <c r="G723" s="38"/>
      <c r="H723" s="41"/>
      <c r="I723" s="38"/>
      <c r="J723" s="38"/>
      <c r="K723" s="32"/>
      <c r="L723" s="32"/>
      <c r="M723" s="32"/>
      <c r="N723" s="33"/>
      <c r="O723" s="62"/>
      <c r="P723" s="34" t="str">
        <f t="shared" si="4"/>
        <v/>
      </c>
    </row>
    <row r="724" ht="22.5" customHeight="1">
      <c r="A724" s="37"/>
      <c r="B724" s="37" t="str">
        <f>'Master Schedule'!B724</f>
        <v/>
      </c>
      <c r="C724" s="39"/>
      <c r="D724" s="40" t="str">
        <f t="shared" si="1"/>
        <v>Saturday</v>
      </c>
      <c r="E724" s="41"/>
      <c r="F724" s="38"/>
      <c r="G724" s="38"/>
      <c r="H724" s="41"/>
      <c r="I724" s="38"/>
      <c r="J724" s="38"/>
      <c r="K724" s="35"/>
      <c r="L724" s="35"/>
      <c r="M724" s="35"/>
      <c r="N724" s="36"/>
      <c r="O724" s="62"/>
      <c r="P724" s="34" t="str">
        <f t="shared" si="4"/>
        <v/>
      </c>
    </row>
    <row r="725" ht="22.5" customHeight="1">
      <c r="A725" s="37"/>
      <c r="B725" s="37" t="str">
        <f>'Master Schedule'!B725</f>
        <v/>
      </c>
      <c r="C725" s="39"/>
      <c r="D725" s="40" t="str">
        <f t="shared" si="1"/>
        <v>Saturday</v>
      </c>
      <c r="E725" s="41"/>
      <c r="F725" s="38"/>
      <c r="G725" s="38"/>
      <c r="H725" s="41"/>
      <c r="I725" s="38"/>
      <c r="J725" s="38"/>
      <c r="K725" s="32"/>
      <c r="L725" s="32"/>
      <c r="M725" s="32"/>
      <c r="N725" s="33"/>
      <c r="O725" s="62"/>
      <c r="P725" s="34" t="str">
        <f t="shared" si="4"/>
        <v/>
      </c>
    </row>
    <row r="726" ht="22.5" customHeight="1">
      <c r="A726" s="37"/>
      <c r="B726" s="37" t="str">
        <f>'Master Schedule'!B726</f>
        <v/>
      </c>
      <c r="C726" s="39"/>
      <c r="D726" s="40" t="str">
        <f t="shared" si="1"/>
        <v>Saturday</v>
      </c>
      <c r="E726" s="41"/>
      <c r="F726" s="38"/>
      <c r="G726" s="38"/>
      <c r="H726" s="41"/>
      <c r="I726" s="38"/>
      <c r="J726" s="38"/>
      <c r="K726" s="35"/>
      <c r="L726" s="35"/>
      <c r="M726" s="35"/>
      <c r="N726" s="36"/>
      <c r="O726" s="62"/>
      <c r="P726" s="34" t="str">
        <f t="shared" si="4"/>
        <v/>
      </c>
    </row>
    <row r="727" ht="22.5" customHeight="1">
      <c r="A727" s="37"/>
      <c r="B727" s="37" t="str">
        <f>'Master Schedule'!B727</f>
        <v/>
      </c>
      <c r="C727" s="39"/>
      <c r="D727" s="40" t="str">
        <f t="shared" si="1"/>
        <v>Saturday</v>
      </c>
      <c r="E727" s="41"/>
      <c r="F727" s="38"/>
      <c r="G727" s="38"/>
      <c r="H727" s="41"/>
      <c r="I727" s="38"/>
      <c r="J727" s="38"/>
      <c r="K727" s="32"/>
      <c r="L727" s="32"/>
      <c r="M727" s="32"/>
      <c r="N727" s="33"/>
      <c r="O727" s="62"/>
      <c r="P727" s="34" t="str">
        <f t="shared" si="4"/>
        <v/>
      </c>
    </row>
    <row r="728" ht="22.5" customHeight="1">
      <c r="A728" s="37"/>
      <c r="B728" s="37" t="str">
        <f>'Master Schedule'!B728</f>
        <v/>
      </c>
      <c r="C728" s="39"/>
      <c r="D728" s="40" t="str">
        <f t="shared" si="1"/>
        <v>Saturday</v>
      </c>
      <c r="E728" s="41"/>
      <c r="F728" s="38"/>
      <c r="G728" s="38"/>
      <c r="H728" s="41"/>
      <c r="I728" s="38"/>
      <c r="J728" s="38"/>
      <c r="K728" s="35"/>
      <c r="L728" s="35"/>
      <c r="M728" s="35"/>
      <c r="N728" s="36"/>
      <c r="O728" s="62"/>
      <c r="P728" s="34" t="str">
        <f t="shared" si="4"/>
        <v/>
      </c>
    </row>
    <row r="729" ht="22.5" customHeight="1">
      <c r="A729" s="37"/>
      <c r="B729" s="37" t="str">
        <f>'Master Schedule'!B729</f>
        <v/>
      </c>
      <c r="C729" s="39"/>
      <c r="D729" s="40" t="str">
        <f t="shared" si="1"/>
        <v>Saturday</v>
      </c>
      <c r="E729" s="41"/>
      <c r="F729" s="38"/>
      <c r="G729" s="38"/>
      <c r="H729" s="41"/>
      <c r="I729" s="38"/>
      <c r="J729" s="38"/>
      <c r="K729" s="32"/>
      <c r="L729" s="32"/>
      <c r="M729" s="32"/>
      <c r="N729" s="33"/>
      <c r="O729" s="62"/>
      <c r="P729" s="34" t="str">
        <f t="shared" si="4"/>
        <v/>
      </c>
    </row>
    <row r="730" ht="22.5" customHeight="1">
      <c r="A730" s="37"/>
      <c r="B730" s="37" t="str">
        <f>'Master Schedule'!B730</f>
        <v/>
      </c>
      <c r="C730" s="39"/>
      <c r="D730" s="40" t="str">
        <f t="shared" si="1"/>
        <v>Saturday</v>
      </c>
      <c r="E730" s="41"/>
      <c r="F730" s="38"/>
      <c r="G730" s="38"/>
      <c r="H730" s="41"/>
      <c r="I730" s="38"/>
      <c r="J730" s="38"/>
      <c r="K730" s="35"/>
      <c r="L730" s="35"/>
      <c r="M730" s="35"/>
      <c r="N730" s="36"/>
      <c r="O730" s="62"/>
      <c r="P730" s="34" t="str">
        <f t="shared" si="4"/>
        <v/>
      </c>
    </row>
    <row r="731" ht="22.5" customHeight="1">
      <c r="A731" s="37"/>
      <c r="B731" s="37" t="str">
        <f>'Master Schedule'!B731</f>
        <v/>
      </c>
      <c r="C731" s="39"/>
      <c r="D731" s="40" t="str">
        <f t="shared" si="1"/>
        <v>Saturday</v>
      </c>
      <c r="E731" s="41"/>
      <c r="F731" s="38"/>
      <c r="G731" s="38"/>
      <c r="H731" s="41"/>
      <c r="I731" s="38"/>
      <c r="J731" s="38"/>
      <c r="K731" s="32"/>
      <c r="L731" s="32"/>
      <c r="M731" s="32"/>
      <c r="N731" s="33"/>
      <c r="O731" s="62"/>
      <c r="P731" s="34" t="str">
        <f t="shared" si="4"/>
        <v/>
      </c>
    </row>
    <row r="732" ht="22.5" customHeight="1">
      <c r="A732" s="37"/>
      <c r="B732" s="37" t="str">
        <f>'Master Schedule'!B732</f>
        <v/>
      </c>
      <c r="C732" s="39"/>
      <c r="D732" s="40" t="str">
        <f t="shared" si="1"/>
        <v>Saturday</v>
      </c>
      <c r="E732" s="41"/>
      <c r="F732" s="38"/>
      <c r="G732" s="38"/>
      <c r="H732" s="41"/>
      <c r="I732" s="38"/>
      <c r="J732" s="38"/>
      <c r="K732" s="35"/>
      <c r="L732" s="35"/>
      <c r="M732" s="35"/>
      <c r="N732" s="36"/>
      <c r="O732" s="62"/>
      <c r="P732" s="34" t="str">
        <f t="shared" si="4"/>
        <v/>
      </c>
    </row>
    <row r="733" ht="22.5" customHeight="1">
      <c r="A733" s="37"/>
      <c r="B733" s="37" t="str">
        <f>'Master Schedule'!B733</f>
        <v/>
      </c>
      <c r="C733" s="39"/>
      <c r="D733" s="40" t="str">
        <f t="shared" si="1"/>
        <v>Saturday</v>
      </c>
      <c r="E733" s="41"/>
      <c r="F733" s="38"/>
      <c r="G733" s="38"/>
      <c r="H733" s="41"/>
      <c r="I733" s="38"/>
      <c r="J733" s="38"/>
      <c r="K733" s="32"/>
      <c r="L733" s="32"/>
      <c r="M733" s="32"/>
      <c r="N733" s="33"/>
      <c r="O733" s="62"/>
      <c r="P733" s="34" t="str">
        <f t="shared" si="4"/>
        <v/>
      </c>
    </row>
    <row r="734" ht="22.5" customHeight="1">
      <c r="A734" s="37"/>
      <c r="B734" s="37" t="str">
        <f>'Master Schedule'!B734</f>
        <v/>
      </c>
      <c r="C734" s="39"/>
      <c r="D734" s="40" t="str">
        <f t="shared" si="1"/>
        <v>Saturday</v>
      </c>
      <c r="E734" s="41"/>
      <c r="F734" s="38"/>
      <c r="G734" s="38"/>
      <c r="H734" s="41"/>
      <c r="I734" s="38"/>
      <c r="J734" s="38"/>
      <c r="K734" s="35"/>
      <c r="L734" s="35"/>
      <c r="M734" s="35"/>
      <c r="N734" s="36"/>
      <c r="O734" s="62"/>
      <c r="P734" s="34" t="str">
        <f t="shared" si="4"/>
        <v/>
      </c>
    </row>
    <row r="735" ht="22.5" customHeight="1">
      <c r="A735" s="37"/>
      <c r="B735" s="37" t="str">
        <f>'Master Schedule'!B735</f>
        <v/>
      </c>
      <c r="C735" s="39"/>
      <c r="D735" s="40" t="str">
        <f t="shared" si="1"/>
        <v>Saturday</v>
      </c>
      <c r="E735" s="41"/>
      <c r="F735" s="38"/>
      <c r="G735" s="38"/>
      <c r="H735" s="41"/>
      <c r="I735" s="38"/>
      <c r="J735" s="38"/>
      <c r="K735" s="32"/>
      <c r="L735" s="32"/>
      <c r="M735" s="32"/>
      <c r="N735" s="33"/>
      <c r="O735" s="62"/>
      <c r="P735" s="34" t="str">
        <f t="shared" si="4"/>
        <v/>
      </c>
    </row>
    <row r="736" ht="22.5" customHeight="1">
      <c r="A736" s="37"/>
      <c r="B736" s="37" t="str">
        <f>'Master Schedule'!B736</f>
        <v/>
      </c>
      <c r="C736" s="39"/>
      <c r="D736" s="40" t="str">
        <f t="shared" si="1"/>
        <v>Saturday</v>
      </c>
      <c r="E736" s="41"/>
      <c r="F736" s="38"/>
      <c r="G736" s="38"/>
      <c r="H736" s="41"/>
      <c r="I736" s="38"/>
      <c r="J736" s="38"/>
      <c r="K736" s="35"/>
      <c r="L736" s="35"/>
      <c r="M736" s="35"/>
      <c r="N736" s="36"/>
      <c r="O736" s="62"/>
      <c r="P736" s="34" t="str">
        <f t="shared" si="4"/>
        <v/>
      </c>
    </row>
    <row r="737" ht="22.5" customHeight="1">
      <c r="A737" s="37"/>
      <c r="B737" s="37" t="str">
        <f>'Master Schedule'!B737</f>
        <v/>
      </c>
      <c r="C737" s="39"/>
      <c r="D737" s="40" t="str">
        <f t="shared" si="1"/>
        <v>Saturday</v>
      </c>
      <c r="E737" s="41"/>
      <c r="F737" s="38"/>
      <c r="G737" s="38"/>
      <c r="H737" s="41"/>
      <c r="I737" s="38"/>
      <c r="J737" s="38"/>
      <c r="K737" s="32"/>
      <c r="L737" s="32"/>
      <c r="M737" s="32"/>
      <c r="N737" s="33"/>
      <c r="O737" s="62"/>
      <c r="P737" s="34" t="str">
        <f t="shared" si="4"/>
        <v/>
      </c>
    </row>
    <row r="738" ht="22.5" customHeight="1">
      <c r="A738" s="37"/>
      <c r="B738" s="37" t="str">
        <f>'Master Schedule'!B738</f>
        <v/>
      </c>
      <c r="C738" s="39"/>
      <c r="D738" s="40" t="str">
        <f t="shared" si="1"/>
        <v>Saturday</v>
      </c>
      <c r="E738" s="41"/>
      <c r="F738" s="38"/>
      <c r="G738" s="38"/>
      <c r="H738" s="41"/>
      <c r="I738" s="38"/>
      <c r="J738" s="38"/>
      <c r="K738" s="35"/>
      <c r="L738" s="35"/>
      <c r="M738" s="35"/>
      <c r="N738" s="36"/>
      <c r="O738" s="62"/>
      <c r="P738" s="34" t="str">
        <f t="shared" si="4"/>
        <v/>
      </c>
    </row>
    <row r="739" ht="22.5" customHeight="1">
      <c r="A739" s="37"/>
      <c r="B739" s="37" t="str">
        <f>'Master Schedule'!B739</f>
        <v/>
      </c>
      <c r="C739" s="39"/>
      <c r="D739" s="40" t="str">
        <f t="shared" si="1"/>
        <v>Saturday</v>
      </c>
      <c r="E739" s="41"/>
      <c r="F739" s="38"/>
      <c r="G739" s="38"/>
      <c r="H739" s="41"/>
      <c r="I739" s="38"/>
      <c r="J739" s="38"/>
      <c r="K739" s="32"/>
      <c r="L739" s="32"/>
      <c r="M739" s="32"/>
      <c r="N739" s="33"/>
      <c r="O739" s="62"/>
      <c r="P739" s="34" t="str">
        <f t="shared" si="4"/>
        <v/>
      </c>
    </row>
    <row r="740" ht="22.5" customHeight="1">
      <c r="A740" s="37"/>
      <c r="B740" s="37" t="str">
        <f>'Master Schedule'!B740</f>
        <v/>
      </c>
      <c r="C740" s="39"/>
      <c r="D740" s="40" t="str">
        <f t="shared" si="1"/>
        <v>Saturday</v>
      </c>
      <c r="E740" s="41"/>
      <c r="F740" s="38"/>
      <c r="G740" s="38"/>
      <c r="H740" s="41"/>
      <c r="I740" s="38"/>
      <c r="J740" s="38"/>
      <c r="K740" s="35"/>
      <c r="L740" s="35"/>
      <c r="M740" s="35"/>
      <c r="N740" s="36"/>
      <c r="O740" s="62"/>
      <c r="P740" s="34" t="str">
        <f t="shared" si="4"/>
        <v/>
      </c>
    </row>
    <row r="741" ht="22.5" customHeight="1">
      <c r="A741" s="37"/>
      <c r="B741" s="37" t="str">
        <f>'Master Schedule'!B741</f>
        <v/>
      </c>
      <c r="C741" s="39"/>
      <c r="D741" s="40" t="str">
        <f t="shared" si="1"/>
        <v>Saturday</v>
      </c>
      <c r="E741" s="41"/>
      <c r="F741" s="38"/>
      <c r="G741" s="38"/>
      <c r="H741" s="41"/>
      <c r="I741" s="38"/>
      <c r="J741" s="38"/>
      <c r="K741" s="32"/>
      <c r="L741" s="32"/>
      <c r="M741" s="32"/>
      <c r="N741" s="33"/>
      <c r="O741" s="62"/>
      <c r="P741" s="34" t="str">
        <f t="shared" si="4"/>
        <v/>
      </c>
    </row>
    <row r="742" ht="22.5" customHeight="1">
      <c r="A742" s="37"/>
      <c r="B742" s="37" t="str">
        <f>'Master Schedule'!B742</f>
        <v/>
      </c>
      <c r="C742" s="39"/>
      <c r="D742" s="40" t="str">
        <f t="shared" si="1"/>
        <v>Saturday</v>
      </c>
      <c r="E742" s="41"/>
      <c r="F742" s="38"/>
      <c r="G742" s="38"/>
      <c r="H742" s="41"/>
      <c r="I742" s="38"/>
      <c r="J742" s="38"/>
      <c r="K742" s="35"/>
      <c r="L742" s="35"/>
      <c r="M742" s="35"/>
      <c r="N742" s="36"/>
      <c r="O742" s="62"/>
      <c r="P742" s="34" t="str">
        <f t="shared" si="4"/>
        <v/>
      </c>
    </row>
    <row r="743" ht="22.5" customHeight="1">
      <c r="A743" s="37"/>
      <c r="B743" s="37" t="str">
        <f>'Master Schedule'!B743</f>
        <v/>
      </c>
      <c r="C743" s="39"/>
      <c r="D743" s="40" t="str">
        <f t="shared" si="1"/>
        <v>Saturday</v>
      </c>
      <c r="E743" s="41"/>
      <c r="F743" s="38"/>
      <c r="G743" s="38"/>
      <c r="H743" s="41"/>
      <c r="I743" s="38"/>
      <c r="J743" s="38"/>
      <c r="K743" s="32"/>
      <c r="L743" s="32"/>
      <c r="M743" s="32"/>
      <c r="N743" s="33"/>
      <c r="O743" s="62"/>
      <c r="P743" s="34" t="str">
        <f t="shared" si="4"/>
        <v/>
      </c>
    </row>
    <row r="744" ht="22.5" customHeight="1">
      <c r="A744" s="37"/>
      <c r="B744" s="37" t="str">
        <f>'Master Schedule'!B744</f>
        <v/>
      </c>
      <c r="C744" s="39"/>
      <c r="D744" s="40" t="str">
        <f t="shared" si="1"/>
        <v>Saturday</v>
      </c>
      <c r="E744" s="41"/>
      <c r="F744" s="38"/>
      <c r="G744" s="38"/>
      <c r="H744" s="41"/>
      <c r="I744" s="38"/>
      <c r="J744" s="38"/>
      <c r="K744" s="35"/>
      <c r="L744" s="35"/>
      <c r="M744" s="35"/>
      <c r="N744" s="36"/>
      <c r="O744" s="62"/>
      <c r="P744" s="34" t="str">
        <f t="shared" si="4"/>
        <v/>
      </c>
    </row>
    <row r="745" ht="22.5" customHeight="1">
      <c r="A745" s="37"/>
      <c r="B745" s="37" t="str">
        <f>'Master Schedule'!B745</f>
        <v/>
      </c>
      <c r="C745" s="39"/>
      <c r="D745" s="40" t="str">
        <f t="shared" si="1"/>
        <v>Saturday</v>
      </c>
      <c r="E745" s="41"/>
      <c r="F745" s="38"/>
      <c r="G745" s="38"/>
      <c r="H745" s="41"/>
      <c r="I745" s="38"/>
      <c r="J745" s="38"/>
      <c r="K745" s="32"/>
      <c r="L745" s="32"/>
      <c r="M745" s="32"/>
      <c r="N745" s="33"/>
      <c r="O745" s="62"/>
      <c r="P745" s="34" t="str">
        <f t="shared" si="4"/>
        <v/>
      </c>
    </row>
    <row r="746" ht="22.5" customHeight="1">
      <c r="A746" s="37"/>
      <c r="B746" s="37" t="str">
        <f>'Master Schedule'!B746</f>
        <v/>
      </c>
      <c r="C746" s="39"/>
      <c r="D746" s="40" t="str">
        <f t="shared" si="1"/>
        <v>Saturday</v>
      </c>
      <c r="E746" s="41"/>
      <c r="F746" s="38"/>
      <c r="G746" s="38"/>
      <c r="H746" s="41"/>
      <c r="I746" s="38"/>
      <c r="J746" s="38"/>
      <c r="K746" s="35"/>
      <c r="L746" s="35"/>
      <c r="M746" s="35"/>
      <c r="N746" s="36"/>
      <c r="O746" s="62"/>
      <c r="P746" s="34" t="str">
        <f t="shared" si="4"/>
        <v/>
      </c>
    </row>
    <row r="747" ht="22.5" customHeight="1">
      <c r="A747" s="37"/>
      <c r="B747" s="37" t="str">
        <f>'Master Schedule'!B747</f>
        <v/>
      </c>
      <c r="C747" s="39"/>
      <c r="D747" s="40" t="str">
        <f t="shared" si="1"/>
        <v>Saturday</v>
      </c>
      <c r="E747" s="41"/>
      <c r="F747" s="38"/>
      <c r="G747" s="38"/>
      <c r="H747" s="41"/>
      <c r="I747" s="38"/>
      <c r="J747" s="38"/>
      <c r="K747" s="32"/>
      <c r="L747" s="32"/>
      <c r="M747" s="32"/>
      <c r="N747" s="33"/>
      <c r="O747" s="62"/>
      <c r="P747" s="34" t="str">
        <f t="shared" si="4"/>
        <v/>
      </c>
    </row>
    <row r="748" ht="22.5" customHeight="1">
      <c r="A748" s="37"/>
      <c r="B748" s="37" t="str">
        <f>'Master Schedule'!B748</f>
        <v/>
      </c>
      <c r="C748" s="39"/>
      <c r="D748" s="40" t="str">
        <f t="shared" si="1"/>
        <v>Saturday</v>
      </c>
      <c r="E748" s="41"/>
      <c r="F748" s="38"/>
      <c r="G748" s="38"/>
      <c r="H748" s="41"/>
      <c r="I748" s="38"/>
      <c r="J748" s="38"/>
      <c r="K748" s="35"/>
      <c r="L748" s="35"/>
      <c r="M748" s="35"/>
      <c r="N748" s="36"/>
      <c r="O748" s="62"/>
      <c r="P748" s="34" t="str">
        <f t="shared" si="4"/>
        <v/>
      </c>
    </row>
    <row r="749" ht="22.5" customHeight="1">
      <c r="A749" s="37"/>
      <c r="B749" s="37" t="str">
        <f>'Master Schedule'!B749</f>
        <v/>
      </c>
      <c r="C749" s="39"/>
      <c r="D749" s="40" t="str">
        <f t="shared" si="1"/>
        <v>Saturday</v>
      </c>
      <c r="E749" s="41"/>
      <c r="F749" s="38"/>
      <c r="G749" s="38"/>
      <c r="H749" s="41"/>
      <c r="I749" s="38"/>
      <c r="J749" s="38"/>
      <c r="K749" s="32"/>
      <c r="L749" s="32"/>
      <c r="M749" s="32"/>
      <c r="N749" s="33"/>
      <c r="O749" s="62"/>
      <c r="P749" s="34" t="str">
        <f t="shared" si="4"/>
        <v/>
      </c>
    </row>
    <row r="750" ht="22.5" customHeight="1">
      <c r="A750" s="37"/>
      <c r="B750" s="37" t="str">
        <f>'Master Schedule'!B750</f>
        <v/>
      </c>
      <c r="C750" s="39"/>
      <c r="D750" s="40" t="str">
        <f t="shared" si="1"/>
        <v>Saturday</v>
      </c>
      <c r="E750" s="41"/>
      <c r="F750" s="38"/>
      <c r="G750" s="38"/>
      <c r="H750" s="41"/>
      <c r="I750" s="38"/>
      <c r="J750" s="38"/>
      <c r="K750" s="35"/>
      <c r="L750" s="35"/>
      <c r="M750" s="35"/>
      <c r="N750" s="36"/>
      <c r="O750" s="62"/>
      <c r="P750" s="34" t="str">
        <f t="shared" si="4"/>
        <v/>
      </c>
    </row>
    <row r="751" ht="22.5" customHeight="1">
      <c r="A751" s="37"/>
      <c r="B751" s="37" t="str">
        <f>'Master Schedule'!B751</f>
        <v/>
      </c>
      <c r="C751" s="39"/>
      <c r="D751" s="40" t="str">
        <f t="shared" si="1"/>
        <v>Saturday</v>
      </c>
      <c r="E751" s="41"/>
      <c r="F751" s="38"/>
      <c r="G751" s="38"/>
      <c r="H751" s="41"/>
      <c r="I751" s="38"/>
      <c r="J751" s="38"/>
      <c r="K751" s="32"/>
      <c r="L751" s="32"/>
      <c r="M751" s="32"/>
      <c r="N751" s="33"/>
      <c r="O751" s="62"/>
      <c r="P751" s="34" t="str">
        <f t="shared" si="4"/>
        <v/>
      </c>
    </row>
    <row r="752" ht="22.5" customHeight="1">
      <c r="A752" s="37"/>
      <c r="B752" s="37" t="str">
        <f>'Master Schedule'!B752</f>
        <v/>
      </c>
      <c r="C752" s="39"/>
      <c r="D752" s="40" t="str">
        <f t="shared" si="1"/>
        <v>Saturday</v>
      </c>
      <c r="E752" s="41"/>
      <c r="F752" s="38"/>
      <c r="G752" s="38"/>
      <c r="H752" s="41"/>
      <c r="I752" s="38"/>
      <c r="J752" s="38"/>
      <c r="K752" s="35"/>
      <c r="L752" s="35"/>
      <c r="M752" s="35"/>
      <c r="N752" s="36"/>
      <c r="O752" s="62"/>
      <c r="P752" s="34" t="str">
        <f t="shared" si="4"/>
        <v/>
      </c>
    </row>
    <row r="753" ht="22.5" customHeight="1">
      <c r="A753" s="37"/>
      <c r="B753" s="37" t="str">
        <f>'Master Schedule'!B753</f>
        <v/>
      </c>
      <c r="C753" s="39"/>
      <c r="D753" s="40" t="str">
        <f t="shared" si="1"/>
        <v>Saturday</v>
      </c>
      <c r="E753" s="41"/>
      <c r="F753" s="38"/>
      <c r="G753" s="38"/>
      <c r="H753" s="41"/>
      <c r="I753" s="38"/>
      <c r="J753" s="38"/>
      <c r="K753" s="32"/>
      <c r="L753" s="32"/>
      <c r="M753" s="32"/>
      <c r="N753" s="33"/>
      <c r="O753" s="62"/>
      <c r="P753" s="34" t="str">
        <f t="shared" si="4"/>
        <v/>
      </c>
    </row>
    <row r="754" ht="22.5" customHeight="1">
      <c r="A754" s="37"/>
      <c r="B754" s="37" t="str">
        <f>'Master Schedule'!B754</f>
        <v/>
      </c>
      <c r="C754" s="39"/>
      <c r="D754" s="40" t="str">
        <f t="shared" si="1"/>
        <v>Saturday</v>
      </c>
      <c r="E754" s="41"/>
      <c r="F754" s="38"/>
      <c r="G754" s="38"/>
      <c r="H754" s="41"/>
      <c r="I754" s="38"/>
      <c r="J754" s="38"/>
      <c r="K754" s="35"/>
      <c r="L754" s="35"/>
      <c r="M754" s="35"/>
      <c r="N754" s="36"/>
      <c r="O754" s="62"/>
      <c r="P754" s="34" t="str">
        <f t="shared" si="4"/>
        <v/>
      </c>
    </row>
    <row r="755" ht="22.5" customHeight="1">
      <c r="A755" s="37"/>
      <c r="B755" s="37" t="str">
        <f>'Master Schedule'!B755</f>
        <v/>
      </c>
      <c r="C755" s="39"/>
      <c r="D755" s="40" t="str">
        <f t="shared" si="1"/>
        <v>Saturday</v>
      </c>
      <c r="E755" s="41"/>
      <c r="F755" s="38"/>
      <c r="G755" s="38"/>
      <c r="H755" s="41"/>
      <c r="I755" s="38"/>
      <c r="J755" s="38"/>
      <c r="K755" s="32"/>
      <c r="L755" s="32"/>
      <c r="M755" s="32"/>
      <c r="N755" s="33"/>
      <c r="O755" s="62"/>
      <c r="P755" s="34" t="str">
        <f t="shared" si="4"/>
        <v/>
      </c>
    </row>
    <row r="756" ht="22.5" customHeight="1">
      <c r="A756" s="37"/>
      <c r="B756" s="37" t="str">
        <f>'Master Schedule'!B756</f>
        <v/>
      </c>
      <c r="C756" s="39"/>
      <c r="D756" s="40" t="str">
        <f t="shared" si="1"/>
        <v>Saturday</v>
      </c>
      <c r="E756" s="41"/>
      <c r="F756" s="38"/>
      <c r="G756" s="38"/>
      <c r="H756" s="41"/>
      <c r="I756" s="38"/>
      <c r="J756" s="38"/>
      <c r="K756" s="35"/>
      <c r="L756" s="35"/>
      <c r="M756" s="35"/>
      <c r="N756" s="36"/>
      <c r="O756" s="62"/>
      <c r="P756" s="34" t="str">
        <f t="shared" si="4"/>
        <v/>
      </c>
    </row>
    <row r="757" ht="22.5" customHeight="1">
      <c r="A757" s="37"/>
      <c r="B757" s="37" t="str">
        <f>'Master Schedule'!B757</f>
        <v/>
      </c>
      <c r="C757" s="39"/>
      <c r="D757" s="40" t="str">
        <f t="shared" si="1"/>
        <v>Saturday</v>
      </c>
      <c r="E757" s="41"/>
      <c r="F757" s="38"/>
      <c r="G757" s="38"/>
      <c r="H757" s="41"/>
      <c r="I757" s="38"/>
      <c r="J757" s="38"/>
      <c r="K757" s="32"/>
      <c r="L757" s="32"/>
      <c r="M757" s="32"/>
      <c r="N757" s="33"/>
      <c r="O757" s="62"/>
      <c r="P757" s="34" t="str">
        <f t="shared" si="4"/>
        <v/>
      </c>
    </row>
    <row r="758" ht="22.5" customHeight="1">
      <c r="A758" s="37"/>
      <c r="B758" s="37" t="str">
        <f>'Master Schedule'!B758</f>
        <v/>
      </c>
      <c r="C758" s="39"/>
      <c r="D758" s="40" t="str">
        <f t="shared" si="1"/>
        <v>Saturday</v>
      </c>
      <c r="E758" s="41"/>
      <c r="F758" s="38"/>
      <c r="G758" s="38"/>
      <c r="H758" s="41"/>
      <c r="I758" s="38"/>
      <c r="J758" s="38"/>
      <c r="K758" s="35"/>
      <c r="L758" s="35"/>
      <c r="M758" s="35"/>
      <c r="N758" s="36"/>
      <c r="O758" s="62"/>
      <c r="P758" s="34" t="str">
        <f t="shared" si="4"/>
        <v/>
      </c>
    </row>
    <row r="759" ht="22.5" customHeight="1">
      <c r="A759" s="37"/>
      <c r="B759" s="37" t="str">
        <f>'Master Schedule'!B759</f>
        <v/>
      </c>
      <c r="C759" s="39"/>
      <c r="D759" s="40" t="str">
        <f t="shared" si="1"/>
        <v>Saturday</v>
      </c>
      <c r="E759" s="41"/>
      <c r="F759" s="38"/>
      <c r="G759" s="38"/>
      <c r="H759" s="41"/>
      <c r="I759" s="38"/>
      <c r="J759" s="38"/>
      <c r="K759" s="32"/>
      <c r="L759" s="32"/>
      <c r="M759" s="32"/>
      <c r="N759" s="33"/>
      <c r="O759" s="62"/>
      <c r="P759" s="34" t="str">
        <f t="shared" si="4"/>
        <v/>
      </c>
    </row>
    <row r="760" ht="22.5" customHeight="1">
      <c r="A760" s="37"/>
      <c r="B760" s="37" t="str">
        <f>'Master Schedule'!B760</f>
        <v/>
      </c>
      <c r="C760" s="39"/>
      <c r="D760" s="40" t="str">
        <f t="shared" si="1"/>
        <v>Saturday</v>
      </c>
      <c r="E760" s="41"/>
      <c r="F760" s="38"/>
      <c r="G760" s="38"/>
      <c r="H760" s="41"/>
      <c r="I760" s="38"/>
      <c r="J760" s="38"/>
      <c r="K760" s="35"/>
      <c r="L760" s="35"/>
      <c r="M760" s="35"/>
      <c r="N760" s="36"/>
      <c r="O760" s="62"/>
      <c r="P760" s="34" t="str">
        <f t="shared" si="4"/>
        <v/>
      </c>
    </row>
    <row r="761" ht="22.5" customHeight="1">
      <c r="A761" s="37"/>
      <c r="B761" s="37" t="str">
        <f>'Master Schedule'!B761</f>
        <v/>
      </c>
      <c r="C761" s="39"/>
      <c r="D761" s="40" t="str">
        <f t="shared" si="1"/>
        <v>Saturday</v>
      </c>
      <c r="E761" s="41"/>
      <c r="F761" s="38"/>
      <c r="G761" s="38"/>
      <c r="H761" s="41"/>
      <c r="I761" s="38"/>
      <c r="J761" s="38"/>
      <c r="K761" s="32"/>
      <c r="L761" s="32"/>
      <c r="M761" s="32"/>
      <c r="N761" s="33"/>
      <c r="O761" s="62"/>
      <c r="P761" s="34" t="str">
        <f t="shared" si="4"/>
        <v/>
      </c>
    </row>
    <row r="762" ht="22.5" customHeight="1">
      <c r="A762" s="37"/>
      <c r="B762" s="37" t="str">
        <f>'Master Schedule'!B762</f>
        <v/>
      </c>
      <c r="C762" s="39"/>
      <c r="D762" s="40" t="str">
        <f t="shared" si="1"/>
        <v>Saturday</v>
      </c>
      <c r="E762" s="41"/>
      <c r="F762" s="38"/>
      <c r="G762" s="38"/>
      <c r="H762" s="41"/>
      <c r="I762" s="38"/>
      <c r="J762" s="38"/>
      <c r="K762" s="35"/>
      <c r="L762" s="35"/>
      <c r="M762" s="35"/>
      <c r="N762" s="36"/>
      <c r="O762" s="62"/>
      <c r="P762" s="34" t="str">
        <f t="shared" si="4"/>
        <v/>
      </c>
    </row>
    <row r="763" ht="22.5" customHeight="1">
      <c r="A763" s="37"/>
      <c r="B763" s="37" t="str">
        <f>'Master Schedule'!B763</f>
        <v/>
      </c>
      <c r="C763" s="39"/>
      <c r="D763" s="40" t="str">
        <f t="shared" si="1"/>
        <v>Saturday</v>
      </c>
      <c r="E763" s="41"/>
      <c r="F763" s="38"/>
      <c r="G763" s="38"/>
      <c r="H763" s="41"/>
      <c r="I763" s="38"/>
      <c r="J763" s="38"/>
      <c r="K763" s="32"/>
      <c r="L763" s="32"/>
      <c r="M763" s="32"/>
      <c r="N763" s="33"/>
      <c r="O763" s="62"/>
      <c r="P763" s="34" t="str">
        <f t="shared" si="4"/>
        <v/>
      </c>
    </row>
    <row r="764" ht="22.5" customHeight="1">
      <c r="A764" s="37"/>
      <c r="B764" s="37" t="str">
        <f>'Master Schedule'!B764</f>
        <v/>
      </c>
      <c r="C764" s="39"/>
      <c r="D764" s="40" t="str">
        <f t="shared" si="1"/>
        <v>Saturday</v>
      </c>
      <c r="E764" s="41"/>
      <c r="F764" s="38"/>
      <c r="G764" s="38"/>
      <c r="H764" s="41"/>
      <c r="I764" s="38"/>
      <c r="J764" s="38"/>
      <c r="K764" s="35"/>
      <c r="L764" s="35"/>
      <c r="M764" s="35"/>
      <c r="N764" s="36"/>
      <c r="O764" s="62"/>
      <c r="P764" s="34" t="str">
        <f t="shared" si="4"/>
        <v/>
      </c>
    </row>
    <row r="765" ht="22.5" customHeight="1">
      <c r="A765" s="37"/>
      <c r="B765" s="37" t="str">
        <f>'Master Schedule'!B765</f>
        <v/>
      </c>
      <c r="C765" s="39"/>
      <c r="D765" s="40" t="str">
        <f t="shared" si="1"/>
        <v>Saturday</v>
      </c>
      <c r="E765" s="41"/>
      <c r="F765" s="38"/>
      <c r="G765" s="38"/>
      <c r="H765" s="41"/>
      <c r="I765" s="38"/>
      <c r="J765" s="38"/>
      <c r="K765" s="32"/>
      <c r="L765" s="32"/>
      <c r="M765" s="32"/>
      <c r="N765" s="33"/>
      <c r="O765" s="62"/>
      <c r="P765" s="34" t="str">
        <f t="shared" si="4"/>
        <v/>
      </c>
    </row>
    <row r="766" ht="22.5" customHeight="1">
      <c r="A766" s="37"/>
      <c r="B766" s="37" t="str">
        <f>'Master Schedule'!B766</f>
        <v/>
      </c>
      <c r="C766" s="39"/>
      <c r="D766" s="40" t="str">
        <f t="shared" si="1"/>
        <v>Saturday</v>
      </c>
      <c r="E766" s="41"/>
      <c r="F766" s="38"/>
      <c r="G766" s="38"/>
      <c r="H766" s="41"/>
      <c r="I766" s="38"/>
      <c r="J766" s="38"/>
      <c r="K766" s="35"/>
      <c r="L766" s="35"/>
      <c r="M766" s="35"/>
      <c r="N766" s="36"/>
      <c r="O766" s="62"/>
      <c r="P766" s="34" t="str">
        <f t="shared" si="4"/>
        <v/>
      </c>
    </row>
    <row r="767" ht="22.5" customHeight="1">
      <c r="A767" s="37"/>
      <c r="B767" s="37" t="str">
        <f>'Master Schedule'!B767</f>
        <v/>
      </c>
      <c r="C767" s="39"/>
      <c r="D767" s="40" t="str">
        <f t="shared" si="1"/>
        <v>Saturday</v>
      </c>
      <c r="E767" s="41"/>
      <c r="F767" s="38"/>
      <c r="G767" s="38"/>
      <c r="H767" s="41"/>
      <c r="I767" s="38"/>
      <c r="J767" s="38"/>
      <c r="K767" s="32"/>
      <c r="L767" s="32"/>
      <c r="M767" s="32"/>
      <c r="N767" s="33"/>
      <c r="O767" s="62"/>
      <c r="P767" s="34" t="str">
        <f t="shared" si="4"/>
        <v/>
      </c>
    </row>
    <row r="768" ht="22.5" customHeight="1">
      <c r="A768" s="37"/>
      <c r="B768" s="37" t="str">
        <f>'Master Schedule'!B768</f>
        <v/>
      </c>
      <c r="C768" s="39"/>
      <c r="D768" s="40" t="str">
        <f t="shared" si="1"/>
        <v>Saturday</v>
      </c>
      <c r="E768" s="41"/>
      <c r="F768" s="38"/>
      <c r="G768" s="38"/>
      <c r="H768" s="41"/>
      <c r="I768" s="38"/>
      <c r="J768" s="38"/>
      <c r="K768" s="35"/>
      <c r="L768" s="35"/>
      <c r="M768" s="35"/>
      <c r="N768" s="36"/>
      <c r="O768" s="62"/>
      <c r="P768" s="34" t="str">
        <f t="shared" si="4"/>
        <v/>
      </c>
    </row>
    <row r="769" ht="22.5" customHeight="1">
      <c r="A769" s="37"/>
      <c r="B769" s="37" t="str">
        <f>'Master Schedule'!B769</f>
        <v/>
      </c>
      <c r="C769" s="39"/>
      <c r="D769" s="40" t="str">
        <f t="shared" si="1"/>
        <v>Saturday</v>
      </c>
      <c r="E769" s="41"/>
      <c r="F769" s="38"/>
      <c r="G769" s="38"/>
      <c r="H769" s="41"/>
      <c r="I769" s="38"/>
      <c r="J769" s="38"/>
      <c r="K769" s="32"/>
      <c r="L769" s="32"/>
      <c r="M769" s="32"/>
      <c r="N769" s="33"/>
      <c r="O769" s="62"/>
      <c r="P769" s="34" t="str">
        <f t="shared" si="4"/>
        <v/>
      </c>
    </row>
    <row r="770" ht="22.5" customHeight="1">
      <c r="A770" s="37"/>
      <c r="B770" s="37" t="str">
        <f>'Master Schedule'!B770</f>
        <v/>
      </c>
      <c r="C770" s="39"/>
      <c r="D770" s="40" t="str">
        <f t="shared" si="1"/>
        <v>Saturday</v>
      </c>
      <c r="E770" s="41"/>
      <c r="F770" s="38"/>
      <c r="G770" s="38"/>
      <c r="H770" s="41"/>
      <c r="I770" s="38"/>
      <c r="J770" s="38"/>
      <c r="K770" s="35"/>
      <c r="L770" s="35"/>
      <c r="M770" s="35"/>
      <c r="N770" s="36"/>
      <c r="O770" s="62"/>
      <c r="P770" s="34" t="str">
        <f t="shared" si="4"/>
        <v/>
      </c>
    </row>
    <row r="771" ht="22.5" customHeight="1">
      <c r="A771" s="37"/>
      <c r="B771" s="37" t="str">
        <f>'Master Schedule'!B771</f>
        <v/>
      </c>
      <c r="C771" s="39"/>
      <c r="D771" s="40" t="str">
        <f t="shared" si="1"/>
        <v>Saturday</v>
      </c>
      <c r="E771" s="41"/>
      <c r="F771" s="38"/>
      <c r="G771" s="38"/>
      <c r="H771" s="41"/>
      <c r="I771" s="38"/>
      <c r="J771" s="38"/>
      <c r="K771" s="32"/>
      <c r="L771" s="32"/>
      <c r="M771" s="32"/>
      <c r="N771" s="33"/>
      <c r="O771" s="62"/>
      <c r="P771" s="34" t="str">
        <f t="shared" si="4"/>
        <v/>
      </c>
    </row>
    <row r="772" ht="22.5" customHeight="1">
      <c r="A772" s="37"/>
      <c r="B772" s="37" t="str">
        <f>'Master Schedule'!B772</f>
        <v/>
      </c>
      <c r="C772" s="39"/>
      <c r="D772" s="40" t="str">
        <f t="shared" si="1"/>
        <v>Saturday</v>
      </c>
      <c r="E772" s="41"/>
      <c r="F772" s="38"/>
      <c r="G772" s="38"/>
      <c r="H772" s="41"/>
      <c r="I772" s="38"/>
      <c r="J772" s="38"/>
      <c r="K772" s="35"/>
      <c r="L772" s="35"/>
      <c r="M772" s="35"/>
      <c r="N772" s="36"/>
      <c r="O772" s="62"/>
      <c r="P772" s="34" t="str">
        <f t="shared" si="4"/>
        <v/>
      </c>
    </row>
    <row r="773" ht="22.5" customHeight="1">
      <c r="A773" s="37"/>
      <c r="B773" s="37" t="str">
        <f>'Master Schedule'!B773</f>
        <v/>
      </c>
      <c r="C773" s="39"/>
      <c r="D773" s="40" t="str">
        <f t="shared" si="1"/>
        <v>Saturday</v>
      </c>
      <c r="E773" s="41"/>
      <c r="F773" s="38"/>
      <c r="G773" s="38"/>
      <c r="H773" s="41"/>
      <c r="I773" s="38"/>
      <c r="J773" s="38"/>
      <c r="K773" s="32"/>
      <c r="L773" s="32"/>
      <c r="M773" s="32"/>
      <c r="N773" s="33"/>
      <c r="O773" s="62"/>
      <c r="P773" s="34" t="str">
        <f t="shared" si="4"/>
        <v/>
      </c>
    </row>
    <row r="774" ht="22.5" customHeight="1">
      <c r="A774" s="37"/>
      <c r="B774" s="37" t="str">
        <f>'Master Schedule'!B774</f>
        <v/>
      </c>
      <c r="C774" s="39"/>
      <c r="D774" s="40" t="str">
        <f t="shared" si="1"/>
        <v>Saturday</v>
      </c>
      <c r="E774" s="41"/>
      <c r="F774" s="38"/>
      <c r="G774" s="38"/>
      <c r="H774" s="41"/>
      <c r="I774" s="38"/>
      <c r="J774" s="38"/>
      <c r="K774" s="35"/>
      <c r="L774" s="35"/>
      <c r="M774" s="35"/>
      <c r="N774" s="36"/>
      <c r="O774" s="62"/>
      <c r="P774" s="34" t="str">
        <f t="shared" si="4"/>
        <v/>
      </c>
    </row>
    <row r="775" ht="22.5" customHeight="1">
      <c r="A775" s="37"/>
      <c r="B775" s="37" t="str">
        <f>'Master Schedule'!B775</f>
        <v/>
      </c>
      <c r="C775" s="39"/>
      <c r="D775" s="40" t="str">
        <f t="shared" si="1"/>
        <v>Saturday</v>
      </c>
      <c r="E775" s="41"/>
      <c r="F775" s="38"/>
      <c r="G775" s="38"/>
      <c r="H775" s="41"/>
      <c r="I775" s="38"/>
      <c r="J775" s="38"/>
      <c r="K775" s="32"/>
      <c r="L775" s="32"/>
      <c r="M775" s="32"/>
      <c r="N775" s="33"/>
      <c r="O775" s="62"/>
      <c r="P775" s="34" t="str">
        <f t="shared" si="4"/>
        <v/>
      </c>
    </row>
    <row r="776" ht="22.5" customHeight="1">
      <c r="A776" s="37"/>
      <c r="B776" s="37" t="str">
        <f>'Master Schedule'!B776</f>
        <v/>
      </c>
      <c r="C776" s="39"/>
      <c r="D776" s="40" t="str">
        <f t="shared" si="1"/>
        <v>Saturday</v>
      </c>
      <c r="E776" s="41"/>
      <c r="F776" s="38"/>
      <c r="G776" s="38"/>
      <c r="H776" s="41"/>
      <c r="I776" s="38"/>
      <c r="J776" s="38"/>
      <c r="K776" s="35"/>
      <c r="L776" s="35"/>
      <c r="M776" s="35"/>
      <c r="N776" s="36"/>
      <c r="O776" s="62"/>
      <c r="P776" s="34" t="str">
        <f t="shared" si="4"/>
        <v/>
      </c>
    </row>
    <row r="777" ht="22.5" customHeight="1">
      <c r="A777" s="37"/>
      <c r="B777" s="37" t="str">
        <f>'Master Schedule'!B777</f>
        <v/>
      </c>
      <c r="C777" s="39"/>
      <c r="D777" s="40" t="str">
        <f t="shared" si="1"/>
        <v>Saturday</v>
      </c>
      <c r="E777" s="41"/>
      <c r="F777" s="38"/>
      <c r="G777" s="38"/>
      <c r="H777" s="41"/>
      <c r="I777" s="38"/>
      <c r="J777" s="38"/>
      <c r="K777" s="32"/>
      <c r="L777" s="32"/>
      <c r="M777" s="32"/>
      <c r="N777" s="33"/>
      <c r="O777" s="62"/>
      <c r="P777" s="34" t="str">
        <f t="shared" si="4"/>
        <v/>
      </c>
    </row>
    <row r="778" ht="22.5" customHeight="1">
      <c r="A778" s="37"/>
      <c r="B778" s="37" t="str">
        <f>'Master Schedule'!B778</f>
        <v/>
      </c>
      <c r="C778" s="39"/>
      <c r="D778" s="40" t="str">
        <f t="shared" si="1"/>
        <v>Saturday</v>
      </c>
      <c r="E778" s="41"/>
      <c r="F778" s="38"/>
      <c r="G778" s="38"/>
      <c r="H778" s="41"/>
      <c r="I778" s="38"/>
      <c r="J778" s="38"/>
      <c r="K778" s="35"/>
      <c r="L778" s="35"/>
      <c r="M778" s="35"/>
      <c r="N778" s="36"/>
      <c r="O778" s="62"/>
      <c r="P778" s="34" t="str">
        <f t="shared" si="4"/>
        <v/>
      </c>
    </row>
    <row r="779" ht="22.5" customHeight="1">
      <c r="A779" s="37"/>
      <c r="B779" s="37" t="str">
        <f>'Master Schedule'!B779</f>
        <v/>
      </c>
      <c r="C779" s="39"/>
      <c r="D779" s="40" t="str">
        <f t="shared" si="1"/>
        <v>Saturday</v>
      </c>
      <c r="E779" s="41"/>
      <c r="F779" s="38"/>
      <c r="G779" s="38"/>
      <c r="H779" s="41"/>
      <c r="I779" s="38"/>
      <c r="J779" s="38"/>
      <c r="K779" s="32"/>
      <c r="L779" s="32"/>
      <c r="M779" s="32"/>
      <c r="N779" s="33"/>
      <c r="O779" s="62"/>
      <c r="P779" s="34" t="str">
        <f t="shared" si="4"/>
        <v/>
      </c>
    </row>
    <row r="780" ht="22.5" customHeight="1">
      <c r="A780" s="37"/>
      <c r="B780" s="37" t="str">
        <f>'Master Schedule'!B780</f>
        <v/>
      </c>
      <c r="C780" s="39"/>
      <c r="D780" s="40" t="str">
        <f t="shared" si="1"/>
        <v>Saturday</v>
      </c>
      <c r="E780" s="41"/>
      <c r="F780" s="38"/>
      <c r="G780" s="38"/>
      <c r="H780" s="41"/>
      <c r="I780" s="38"/>
      <c r="J780" s="38"/>
      <c r="K780" s="35"/>
      <c r="L780" s="35"/>
      <c r="M780" s="35"/>
      <c r="N780" s="36"/>
      <c r="O780" s="62"/>
      <c r="P780" s="34" t="str">
        <f t="shared" si="4"/>
        <v/>
      </c>
    </row>
    <row r="781" ht="22.5" customHeight="1">
      <c r="A781" s="37"/>
      <c r="B781" s="37" t="str">
        <f>'Master Schedule'!B781</f>
        <v/>
      </c>
      <c r="C781" s="39"/>
      <c r="D781" s="40" t="str">
        <f t="shared" si="1"/>
        <v>Saturday</v>
      </c>
      <c r="E781" s="41"/>
      <c r="F781" s="38"/>
      <c r="G781" s="38"/>
      <c r="H781" s="41"/>
      <c r="I781" s="38"/>
      <c r="J781" s="38"/>
      <c r="K781" s="32"/>
      <c r="L781" s="32"/>
      <c r="M781" s="32"/>
      <c r="N781" s="33"/>
      <c r="O781" s="62"/>
      <c r="P781" s="34" t="str">
        <f t="shared" si="4"/>
        <v/>
      </c>
    </row>
    <row r="782" ht="22.5" customHeight="1">
      <c r="A782" s="37"/>
      <c r="B782" s="37" t="str">
        <f>'Master Schedule'!B782</f>
        <v/>
      </c>
      <c r="C782" s="39"/>
      <c r="D782" s="40" t="str">
        <f t="shared" si="1"/>
        <v>Saturday</v>
      </c>
      <c r="E782" s="41"/>
      <c r="F782" s="38"/>
      <c r="G782" s="38"/>
      <c r="H782" s="41"/>
      <c r="I782" s="38"/>
      <c r="J782" s="38"/>
      <c r="K782" s="35"/>
      <c r="L782" s="35"/>
      <c r="M782" s="35"/>
      <c r="N782" s="36"/>
      <c r="O782" s="62"/>
      <c r="P782" s="34" t="str">
        <f t="shared" si="4"/>
        <v/>
      </c>
    </row>
    <row r="783" ht="22.5" customHeight="1">
      <c r="A783" s="37"/>
      <c r="B783" s="37" t="str">
        <f>'Master Schedule'!B783</f>
        <v/>
      </c>
      <c r="C783" s="39"/>
      <c r="D783" s="40" t="str">
        <f t="shared" si="1"/>
        <v>Saturday</v>
      </c>
      <c r="E783" s="41"/>
      <c r="F783" s="38"/>
      <c r="G783" s="38"/>
      <c r="H783" s="41"/>
      <c r="I783" s="38"/>
      <c r="J783" s="38"/>
      <c r="K783" s="32"/>
      <c r="L783" s="32"/>
      <c r="M783" s="32"/>
      <c r="N783" s="33"/>
      <c r="O783" s="62"/>
      <c r="P783" s="34" t="str">
        <f t="shared" si="4"/>
        <v/>
      </c>
    </row>
    <row r="784" ht="22.5" customHeight="1">
      <c r="A784" s="37"/>
      <c r="B784" s="37" t="str">
        <f>'Master Schedule'!B784</f>
        <v/>
      </c>
      <c r="C784" s="39"/>
      <c r="D784" s="40" t="str">
        <f t="shared" si="1"/>
        <v>Saturday</v>
      </c>
      <c r="E784" s="41"/>
      <c r="F784" s="38"/>
      <c r="G784" s="38"/>
      <c r="H784" s="41"/>
      <c r="I784" s="38"/>
      <c r="J784" s="38"/>
      <c r="K784" s="35"/>
      <c r="L784" s="35"/>
      <c r="M784" s="35"/>
      <c r="N784" s="36"/>
      <c r="O784" s="62"/>
      <c r="P784" s="34" t="str">
        <f t="shared" si="4"/>
        <v/>
      </c>
    </row>
    <row r="785" ht="22.5" customHeight="1">
      <c r="A785" s="37"/>
      <c r="B785" s="37" t="str">
        <f>'Master Schedule'!B785</f>
        <v/>
      </c>
      <c r="C785" s="39"/>
      <c r="D785" s="40" t="str">
        <f t="shared" si="1"/>
        <v>Saturday</v>
      </c>
      <c r="E785" s="41"/>
      <c r="F785" s="38"/>
      <c r="G785" s="38"/>
      <c r="H785" s="41"/>
      <c r="I785" s="38"/>
      <c r="J785" s="38"/>
      <c r="K785" s="32"/>
      <c r="L785" s="32"/>
      <c r="M785" s="32"/>
      <c r="N785" s="33"/>
      <c r="O785" s="62"/>
      <c r="P785" s="34" t="str">
        <f t="shared" si="4"/>
        <v/>
      </c>
    </row>
    <row r="786" ht="22.5" customHeight="1">
      <c r="A786" s="37"/>
      <c r="B786" s="37" t="str">
        <f>'Master Schedule'!B786</f>
        <v/>
      </c>
      <c r="C786" s="39"/>
      <c r="D786" s="40" t="str">
        <f t="shared" si="1"/>
        <v>Saturday</v>
      </c>
      <c r="E786" s="41"/>
      <c r="F786" s="38"/>
      <c r="G786" s="38"/>
      <c r="H786" s="41"/>
      <c r="I786" s="38"/>
      <c r="J786" s="38"/>
      <c r="K786" s="35"/>
      <c r="L786" s="35"/>
      <c r="M786" s="35"/>
      <c r="N786" s="36"/>
      <c r="O786" s="62"/>
      <c r="P786" s="34" t="str">
        <f t="shared" si="4"/>
        <v/>
      </c>
    </row>
    <row r="787" ht="22.5" customHeight="1">
      <c r="A787" s="37"/>
      <c r="B787" s="37" t="str">
        <f>'Master Schedule'!B787</f>
        <v/>
      </c>
      <c r="C787" s="39"/>
      <c r="D787" s="40" t="str">
        <f t="shared" si="1"/>
        <v>Saturday</v>
      </c>
      <c r="E787" s="41"/>
      <c r="F787" s="38"/>
      <c r="G787" s="38"/>
      <c r="H787" s="41"/>
      <c r="I787" s="38"/>
      <c r="J787" s="38"/>
      <c r="K787" s="32"/>
      <c r="L787" s="32"/>
      <c r="M787" s="32"/>
      <c r="N787" s="33"/>
      <c r="O787" s="62"/>
      <c r="P787" s="34" t="str">
        <f t="shared" si="4"/>
        <v/>
      </c>
    </row>
    <row r="788" ht="22.5" customHeight="1">
      <c r="A788" s="37"/>
      <c r="B788" s="37" t="str">
        <f>'Master Schedule'!B788</f>
        <v/>
      </c>
      <c r="C788" s="39"/>
      <c r="D788" s="40" t="str">
        <f t="shared" si="1"/>
        <v>Saturday</v>
      </c>
      <c r="E788" s="41"/>
      <c r="F788" s="38"/>
      <c r="G788" s="38"/>
      <c r="H788" s="41"/>
      <c r="I788" s="38"/>
      <c r="J788" s="38"/>
      <c r="K788" s="35"/>
      <c r="L788" s="35"/>
      <c r="M788" s="35"/>
      <c r="N788" s="36"/>
      <c r="O788" s="62"/>
      <c r="P788" s="34" t="str">
        <f t="shared" si="4"/>
        <v/>
      </c>
    </row>
    <row r="789" ht="22.5" customHeight="1">
      <c r="A789" s="37"/>
      <c r="B789" s="37" t="str">
        <f>'Master Schedule'!B789</f>
        <v/>
      </c>
      <c r="C789" s="39"/>
      <c r="D789" s="40" t="str">
        <f t="shared" si="1"/>
        <v>Saturday</v>
      </c>
      <c r="E789" s="41"/>
      <c r="F789" s="38"/>
      <c r="G789" s="38"/>
      <c r="H789" s="41"/>
      <c r="I789" s="38"/>
      <c r="J789" s="38"/>
      <c r="K789" s="32"/>
      <c r="L789" s="32"/>
      <c r="M789" s="32"/>
      <c r="N789" s="33"/>
      <c r="O789" s="62"/>
      <c r="P789" s="34" t="str">
        <f t="shared" si="4"/>
        <v/>
      </c>
    </row>
    <row r="790" ht="22.5" customHeight="1">
      <c r="A790" s="37"/>
      <c r="B790" s="37" t="str">
        <f>'Master Schedule'!B790</f>
        <v/>
      </c>
      <c r="C790" s="39"/>
      <c r="D790" s="40" t="str">
        <f t="shared" si="1"/>
        <v>Saturday</v>
      </c>
      <c r="E790" s="41"/>
      <c r="F790" s="38"/>
      <c r="G790" s="38"/>
      <c r="H790" s="41"/>
      <c r="I790" s="38"/>
      <c r="J790" s="38"/>
      <c r="K790" s="35"/>
      <c r="L790" s="35"/>
      <c r="M790" s="35"/>
      <c r="N790" s="36"/>
      <c r="O790" s="62"/>
      <c r="P790" s="34" t="str">
        <f t="shared" si="4"/>
        <v/>
      </c>
    </row>
    <row r="791" ht="22.5" customHeight="1">
      <c r="A791" s="37"/>
      <c r="B791" s="37" t="str">
        <f>'Master Schedule'!B791</f>
        <v/>
      </c>
      <c r="C791" s="39"/>
      <c r="D791" s="40" t="str">
        <f t="shared" si="1"/>
        <v>Saturday</v>
      </c>
      <c r="E791" s="41"/>
      <c r="F791" s="38"/>
      <c r="G791" s="38"/>
      <c r="H791" s="41"/>
      <c r="I791" s="38"/>
      <c r="J791" s="38"/>
      <c r="K791" s="32"/>
      <c r="L791" s="32"/>
      <c r="M791" s="32"/>
      <c r="N791" s="33"/>
      <c r="O791" s="62"/>
      <c r="P791" s="34" t="str">
        <f t="shared" si="4"/>
        <v/>
      </c>
    </row>
    <row r="792" ht="22.5" customHeight="1">
      <c r="A792" s="37"/>
      <c r="B792" s="37" t="str">
        <f>'Master Schedule'!B792</f>
        <v/>
      </c>
      <c r="C792" s="39"/>
      <c r="D792" s="40" t="str">
        <f t="shared" si="1"/>
        <v>Saturday</v>
      </c>
      <c r="E792" s="41"/>
      <c r="F792" s="38"/>
      <c r="G792" s="38"/>
      <c r="H792" s="41"/>
      <c r="I792" s="38"/>
      <c r="J792" s="38"/>
      <c r="K792" s="35"/>
      <c r="L792" s="35"/>
      <c r="M792" s="35"/>
      <c r="N792" s="36"/>
      <c r="O792" s="62"/>
      <c r="P792" s="34" t="str">
        <f t="shared" si="4"/>
        <v/>
      </c>
    </row>
    <row r="793" ht="22.5" customHeight="1">
      <c r="A793" s="37"/>
      <c r="B793" s="37" t="str">
        <f>'Master Schedule'!B793</f>
        <v/>
      </c>
      <c r="C793" s="39"/>
      <c r="D793" s="40" t="str">
        <f t="shared" si="1"/>
        <v>Saturday</v>
      </c>
      <c r="E793" s="41"/>
      <c r="F793" s="38"/>
      <c r="G793" s="38"/>
      <c r="H793" s="41"/>
      <c r="I793" s="38"/>
      <c r="J793" s="38"/>
      <c r="K793" s="32"/>
      <c r="L793" s="32"/>
      <c r="M793" s="32"/>
      <c r="N793" s="33"/>
      <c r="O793" s="62"/>
      <c r="P793" s="34" t="str">
        <f t="shared" si="4"/>
        <v/>
      </c>
    </row>
    <row r="794" ht="22.5" customHeight="1">
      <c r="A794" s="37"/>
      <c r="B794" s="37" t="str">
        <f>'Master Schedule'!B794</f>
        <v/>
      </c>
      <c r="C794" s="39"/>
      <c r="D794" s="40" t="str">
        <f t="shared" si="1"/>
        <v>Saturday</v>
      </c>
      <c r="E794" s="41"/>
      <c r="F794" s="38"/>
      <c r="G794" s="38"/>
      <c r="H794" s="41"/>
      <c r="I794" s="38"/>
      <c r="J794" s="38"/>
      <c r="K794" s="35"/>
      <c r="L794" s="35"/>
      <c r="M794" s="35"/>
      <c r="N794" s="36"/>
      <c r="O794" s="62"/>
      <c r="P794" s="34" t="str">
        <f t="shared" si="4"/>
        <v/>
      </c>
    </row>
    <row r="795" ht="22.5" customHeight="1">
      <c r="A795" s="37"/>
      <c r="B795" s="37" t="str">
        <f>'Master Schedule'!B795</f>
        <v/>
      </c>
      <c r="C795" s="39"/>
      <c r="D795" s="40" t="str">
        <f t="shared" si="1"/>
        <v>Saturday</v>
      </c>
      <c r="E795" s="41"/>
      <c r="F795" s="38"/>
      <c r="G795" s="38"/>
      <c r="H795" s="41"/>
      <c r="I795" s="38"/>
      <c r="J795" s="38"/>
      <c r="K795" s="32"/>
      <c r="L795" s="32"/>
      <c r="M795" s="32"/>
      <c r="N795" s="33"/>
      <c r="O795" s="62"/>
      <c r="P795" s="34" t="str">
        <f t="shared" si="4"/>
        <v/>
      </c>
    </row>
    <row r="796" ht="22.5" customHeight="1">
      <c r="A796" s="37"/>
      <c r="B796" s="37" t="str">
        <f>'Master Schedule'!B796</f>
        <v/>
      </c>
      <c r="C796" s="39"/>
      <c r="D796" s="40" t="str">
        <f t="shared" si="1"/>
        <v>Saturday</v>
      </c>
      <c r="E796" s="41"/>
      <c r="F796" s="38"/>
      <c r="G796" s="38"/>
      <c r="H796" s="41"/>
      <c r="I796" s="38"/>
      <c r="J796" s="38"/>
      <c r="K796" s="35"/>
      <c r="L796" s="35"/>
      <c r="M796" s="35"/>
      <c r="N796" s="36"/>
      <c r="O796" s="62"/>
      <c r="P796" s="34" t="str">
        <f t="shared" si="4"/>
        <v/>
      </c>
    </row>
    <row r="797" ht="22.5" customHeight="1">
      <c r="A797" s="37"/>
      <c r="B797" s="37" t="str">
        <f>'Master Schedule'!B797</f>
        <v/>
      </c>
      <c r="C797" s="39"/>
      <c r="D797" s="40" t="str">
        <f t="shared" si="1"/>
        <v>Saturday</v>
      </c>
      <c r="E797" s="41"/>
      <c r="F797" s="38"/>
      <c r="G797" s="38"/>
      <c r="H797" s="41"/>
      <c r="I797" s="38"/>
      <c r="J797" s="38"/>
      <c r="K797" s="32"/>
      <c r="L797" s="32"/>
      <c r="M797" s="32"/>
      <c r="N797" s="33"/>
      <c r="O797" s="62"/>
      <c r="P797" s="34" t="str">
        <f t="shared" si="4"/>
        <v/>
      </c>
    </row>
    <row r="798" ht="22.5" customHeight="1">
      <c r="A798" s="37"/>
      <c r="B798" s="37" t="str">
        <f>'Master Schedule'!B798</f>
        <v/>
      </c>
      <c r="C798" s="39"/>
      <c r="D798" s="40" t="str">
        <f t="shared" si="1"/>
        <v>Saturday</v>
      </c>
      <c r="E798" s="41"/>
      <c r="F798" s="38"/>
      <c r="G798" s="38"/>
      <c r="H798" s="41"/>
      <c r="I798" s="38"/>
      <c r="J798" s="38"/>
      <c r="K798" s="35"/>
      <c r="L798" s="35"/>
      <c r="M798" s="35"/>
      <c r="N798" s="36"/>
      <c r="O798" s="62"/>
      <c r="P798" s="34" t="str">
        <f t="shared" si="4"/>
        <v/>
      </c>
    </row>
    <row r="799" ht="22.5" customHeight="1">
      <c r="A799" s="37"/>
      <c r="B799" s="37" t="str">
        <f>'Master Schedule'!B799</f>
        <v/>
      </c>
      <c r="C799" s="39"/>
      <c r="D799" s="40" t="str">
        <f t="shared" si="1"/>
        <v>Saturday</v>
      </c>
      <c r="E799" s="41"/>
      <c r="F799" s="38"/>
      <c r="G799" s="38"/>
      <c r="H799" s="41"/>
      <c r="I799" s="38"/>
      <c r="J799" s="38"/>
      <c r="K799" s="32"/>
      <c r="L799" s="32"/>
      <c r="M799" s="32"/>
      <c r="N799" s="33"/>
      <c r="O799" s="62"/>
      <c r="P799" s="34" t="str">
        <f t="shared" si="4"/>
        <v/>
      </c>
    </row>
    <row r="800" ht="22.5" customHeight="1">
      <c r="A800" s="37"/>
      <c r="B800" s="37" t="str">
        <f>'Master Schedule'!B800</f>
        <v/>
      </c>
      <c r="C800" s="39"/>
      <c r="D800" s="40" t="str">
        <f t="shared" si="1"/>
        <v>Saturday</v>
      </c>
      <c r="E800" s="41"/>
      <c r="F800" s="38"/>
      <c r="G800" s="38"/>
      <c r="H800" s="41"/>
      <c r="I800" s="38"/>
      <c r="J800" s="38"/>
      <c r="K800" s="35"/>
      <c r="L800" s="35"/>
      <c r="M800" s="35"/>
      <c r="N800" s="36"/>
      <c r="O800" s="62"/>
      <c r="P800" s="34" t="str">
        <f t="shared" si="4"/>
        <v/>
      </c>
    </row>
    <row r="801" ht="22.5" customHeight="1">
      <c r="A801" s="37"/>
      <c r="B801" s="37" t="str">
        <f>'Master Schedule'!B801</f>
        <v/>
      </c>
      <c r="C801" s="39"/>
      <c r="D801" s="40" t="str">
        <f t="shared" si="1"/>
        <v>Saturday</v>
      </c>
      <c r="E801" s="41"/>
      <c r="F801" s="38"/>
      <c r="G801" s="38"/>
      <c r="H801" s="41"/>
      <c r="I801" s="38"/>
      <c r="J801" s="38"/>
      <c r="K801" s="32"/>
      <c r="L801" s="32"/>
      <c r="M801" s="32"/>
      <c r="N801" s="33"/>
      <c r="O801" s="62"/>
      <c r="P801" s="34" t="str">
        <f t="shared" si="4"/>
        <v/>
      </c>
    </row>
    <row r="802" ht="22.5" customHeight="1">
      <c r="A802" s="37"/>
      <c r="B802" s="37" t="str">
        <f>'Master Schedule'!B802</f>
        <v/>
      </c>
      <c r="C802" s="39"/>
      <c r="D802" s="40" t="str">
        <f t="shared" si="1"/>
        <v>Saturday</v>
      </c>
      <c r="E802" s="41"/>
      <c r="F802" s="38"/>
      <c r="G802" s="38"/>
      <c r="H802" s="41"/>
      <c r="I802" s="38"/>
      <c r="J802" s="38"/>
      <c r="K802" s="35"/>
      <c r="L802" s="35"/>
      <c r="M802" s="35"/>
      <c r="N802" s="36"/>
      <c r="O802" s="62"/>
      <c r="P802" s="34" t="str">
        <f t="shared" si="4"/>
        <v/>
      </c>
    </row>
    <row r="803" ht="22.5" customHeight="1">
      <c r="A803" s="37"/>
      <c r="B803" s="37" t="str">
        <f>'Master Schedule'!B803</f>
        <v/>
      </c>
      <c r="C803" s="39"/>
      <c r="D803" s="40" t="str">
        <f t="shared" si="1"/>
        <v>Saturday</v>
      </c>
      <c r="E803" s="41"/>
      <c r="F803" s="38"/>
      <c r="G803" s="38"/>
      <c r="H803" s="41"/>
      <c r="I803" s="38"/>
      <c r="J803" s="38"/>
      <c r="K803" s="32"/>
      <c r="L803" s="32"/>
      <c r="M803" s="32"/>
      <c r="N803" s="33"/>
      <c r="O803" s="62"/>
      <c r="P803" s="34" t="str">
        <f t="shared" si="4"/>
        <v/>
      </c>
    </row>
    <row r="804" ht="22.5" customHeight="1">
      <c r="A804" s="37"/>
      <c r="B804" s="37" t="str">
        <f>'Master Schedule'!B804</f>
        <v/>
      </c>
      <c r="C804" s="39"/>
      <c r="D804" s="40" t="str">
        <f t="shared" si="1"/>
        <v>Saturday</v>
      </c>
      <c r="E804" s="41"/>
      <c r="F804" s="38"/>
      <c r="G804" s="38"/>
      <c r="H804" s="41"/>
      <c r="I804" s="38"/>
      <c r="J804" s="38"/>
      <c r="K804" s="35"/>
      <c r="L804" s="35"/>
      <c r="M804" s="35"/>
      <c r="N804" s="36"/>
      <c r="O804" s="62"/>
      <c r="P804" s="34" t="str">
        <f t="shared" si="4"/>
        <v/>
      </c>
    </row>
    <row r="805" ht="22.5" customHeight="1">
      <c r="A805" s="37"/>
      <c r="B805" s="37" t="str">
        <f>'Master Schedule'!B805</f>
        <v/>
      </c>
      <c r="C805" s="39"/>
      <c r="D805" s="40" t="str">
        <f t="shared" si="1"/>
        <v>Saturday</v>
      </c>
      <c r="E805" s="41"/>
      <c r="F805" s="38"/>
      <c r="G805" s="38"/>
      <c r="H805" s="41"/>
      <c r="I805" s="38"/>
      <c r="J805" s="38"/>
      <c r="K805" s="32"/>
      <c r="L805" s="32"/>
      <c r="M805" s="32"/>
      <c r="N805" s="33"/>
      <c r="O805" s="62"/>
      <c r="P805" s="34" t="str">
        <f t="shared" si="4"/>
        <v/>
      </c>
    </row>
    <row r="806" ht="22.5" customHeight="1">
      <c r="A806" s="37"/>
      <c r="B806" s="37" t="str">
        <f>'Master Schedule'!B806</f>
        <v/>
      </c>
      <c r="C806" s="39"/>
      <c r="D806" s="40" t="str">
        <f t="shared" si="1"/>
        <v>Saturday</v>
      </c>
      <c r="E806" s="41"/>
      <c r="F806" s="38"/>
      <c r="G806" s="38"/>
      <c r="H806" s="41"/>
      <c r="I806" s="38"/>
      <c r="J806" s="38"/>
      <c r="K806" s="35"/>
      <c r="L806" s="35"/>
      <c r="M806" s="35"/>
      <c r="N806" s="36"/>
      <c r="O806" s="62"/>
      <c r="P806" s="34" t="str">
        <f t="shared" si="4"/>
        <v/>
      </c>
    </row>
    <row r="807" ht="22.5" customHeight="1">
      <c r="A807" s="37"/>
      <c r="B807" s="37" t="str">
        <f>'Master Schedule'!B807</f>
        <v/>
      </c>
      <c r="C807" s="39"/>
      <c r="D807" s="40" t="str">
        <f t="shared" si="1"/>
        <v>Saturday</v>
      </c>
      <c r="E807" s="41"/>
      <c r="F807" s="38"/>
      <c r="G807" s="38"/>
      <c r="H807" s="41"/>
      <c r="I807" s="38"/>
      <c r="J807" s="38"/>
      <c r="K807" s="32"/>
      <c r="L807" s="32"/>
      <c r="M807" s="32"/>
      <c r="N807" s="33"/>
      <c r="O807" s="62"/>
      <c r="P807" s="34" t="str">
        <f t="shared" si="4"/>
        <v/>
      </c>
    </row>
    <row r="808" ht="22.5" customHeight="1">
      <c r="A808" s="37"/>
      <c r="B808" s="37" t="str">
        <f>'Master Schedule'!B808</f>
        <v/>
      </c>
      <c r="C808" s="39"/>
      <c r="D808" s="40" t="str">
        <f t="shared" si="1"/>
        <v>Saturday</v>
      </c>
      <c r="E808" s="41"/>
      <c r="F808" s="38"/>
      <c r="G808" s="38"/>
      <c r="H808" s="41"/>
      <c r="I808" s="38"/>
      <c r="J808" s="38"/>
      <c r="K808" s="35"/>
      <c r="L808" s="35"/>
      <c r="M808" s="35"/>
      <c r="N808" s="36"/>
      <c r="O808" s="62"/>
      <c r="P808" s="34" t="str">
        <f t="shared" si="4"/>
        <v/>
      </c>
    </row>
    <row r="809" ht="22.5" customHeight="1">
      <c r="A809" s="37"/>
      <c r="B809" s="37" t="str">
        <f>'Master Schedule'!B809</f>
        <v/>
      </c>
      <c r="C809" s="39"/>
      <c r="D809" s="40" t="str">
        <f t="shared" si="1"/>
        <v>Saturday</v>
      </c>
      <c r="E809" s="41"/>
      <c r="F809" s="38"/>
      <c r="G809" s="38"/>
      <c r="H809" s="41"/>
      <c r="I809" s="38"/>
      <c r="J809" s="38"/>
      <c r="K809" s="32"/>
      <c r="L809" s="32"/>
      <c r="M809" s="32"/>
      <c r="N809" s="33"/>
      <c r="O809" s="62"/>
      <c r="P809" s="34" t="str">
        <f t="shared" si="4"/>
        <v/>
      </c>
    </row>
    <row r="810" ht="22.5" customHeight="1">
      <c r="A810" s="37"/>
      <c r="B810" s="37" t="str">
        <f>'Master Schedule'!B810</f>
        <v/>
      </c>
      <c r="C810" s="39"/>
      <c r="D810" s="40" t="str">
        <f t="shared" si="1"/>
        <v>Saturday</v>
      </c>
      <c r="E810" s="41"/>
      <c r="F810" s="38"/>
      <c r="G810" s="38"/>
      <c r="H810" s="41"/>
      <c r="I810" s="38"/>
      <c r="J810" s="38"/>
      <c r="K810" s="35"/>
      <c r="L810" s="35"/>
      <c r="M810" s="35"/>
      <c r="N810" s="36"/>
      <c r="O810" s="62"/>
      <c r="P810" s="34" t="str">
        <f t="shared" si="4"/>
        <v/>
      </c>
    </row>
    <row r="811" ht="22.5" customHeight="1">
      <c r="A811" s="37"/>
      <c r="B811" s="37" t="str">
        <f>'Master Schedule'!B811</f>
        <v/>
      </c>
      <c r="C811" s="39"/>
      <c r="D811" s="40" t="str">
        <f t="shared" si="1"/>
        <v>Saturday</v>
      </c>
      <c r="E811" s="41"/>
      <c r="F811" s="38"/>
      <c r="G811" s="38"/>
      <c r="H811" s="41"/>
      <c r="I811" s="38"/>
      <c r="J811" s="38"/>
      <c r="K811" s="32"/>
      <c r="L811" s="32"/>
      <c r="M811" s="32"/>
      <c r="N811" s="33"/>
      <c r="O811" s="62"/>
      <c r="P811" s="34" t="str">
        <f t="shared" si="4"/>
        <v/>
      </c>
    </row>
    <row r="812" ht="22.5" customHeight="1">
      <c r="A812" s="37"/>
      <c r="B812" s="37" t="str">
        <f>'Master Schedule'!B812</f>
        <v/>
      </c>
      <c r="C812" s="39"/>
      <c r="D812" s="40" t="str">
        <f t="shared" si="1"/>
        <v>Saturday</v>
      </c>
      <c r="E812" s="41"/>
      <c r="F812" s="38"/>
      <c r="G812" s="38"/>
      <c r="H812" s="41"/>
      <c r="I812" s="38"/>
      <c r="J812" s="38"/>
      <c r="K812" s="35"/>
      <c r="L812" s="35"/>
      <c r="M812" s="35"/>
      <c r="N812" s="36"/>
      <c r="O812" s="62"/>
      <c r="P812" s="34" t="str">
        <f t="shared" si="4"/>
        <v/>
      </c>
    </row>
    <row r="813" ht="22.5" customHeight="1">
      <c r="A813" s="37"/>
      <c r="B813" s="37" t="str">
        <f>'Master Schedule'!B813</f>
        <v/>
      </c>
      <c r="C813" s="39"/>
      <c r="D813" s="40" t="str">
        <f t="shared" si="1"/>
        <v>Saturday</v>
      </c>
      <c r="E813" s="41"/>
      <c r="F813" s="38"/>
      <c r="G813" s="38"/>
      <c r="H813" s="41"/>
      <c r="I813" s="38"/>
      <c r="J813" s="38"/>
      <c r="K813" s="32"/>
      <c r="L813" s="32"/>
      <c r="M813" s="32"/>
      <c r="N813" s="33"/>
      <c r="O813" s="62"/>
      <c r="P813" s="34" t="str">
        <f t="shared" si="4"/>
        <v/>
      </c>
    </row>
    <row r="814" ht="22.5" customHeight="1">
      <c r="A814" s="37"/>
      <c r="B814" s="37" t="str">
        <f>'Master Schedule'!B814</f>
        <v/>
      </c>
      <c r="C814" s="39"/>
      <c r="D814" s="40" t="str">
        <f t="shared" si="1"/>
        <v>Saturday</v>
      </c>
      <c r="E814" s="41"/>
      <c r="F814" s="38"/>
      <c r="G814" s="38"/>
      <c r="H814" s="41"/>
      <c r="I814" s="38"/>
      <c r="J814" s="38"/>
      <c r="K814" s="35"/>
      <c r="L814" s="35"/>
      <c r="M814" s="35"/>
      <c r="N814" s="36"/>
      <c r="O814" s="62"/>
      <c r="P814" s="34" t="str">
        <f t="shared" si="4"/>
        <v/>
      </c>
    </row>
    <row r="815" ht="22.5" customHeight="1">
      <c r="A815" s="37"/>
      <c r="B815" s="37" t="str">
        <f>'Master Schedule'!B815</f>
        <v/>
      </c>
      <c r="C815" s="39"/>
      <c r="D815" s="40" t="str">
        <f t="shared" si="1"/>
        <v>Saturday</v>
      </c>
      <c r="E815" s="41"/>
      <c r="F815" s="38"/>
      <c r="G815" s="38"/>
      <c r="H815" s="41"/>
      <c r="I815" s="38"/>
      <c r="J815" s="38"/>
      <c r="K815" s="32"/>
      <c r="L815" s="32"/>
      <c r="M815" s="32"/>
      <c r="N815" s="33"/>
      <c r="O815" s="62"/>
      <c r="P815" s="34" t="str">
        <f t="shared" si="4"/>
        <v/>
      </c>
    </row>
    <row r="816" ht="22.5" customHeight="1">
      <c r="A816" s="37"/>
      <c r="B816" s="37" t="str">
        <f>'Master Schedule'!B816</f>
        <v/>
      </c>
      <c r="C816" s="39"/>
      <c r="D816" s="40" t="str">
        <f t="shared" si="1"/>
        <v>Saturday</v>
      </c>
      <c r="E816" s="41"/>
      <c r="F816" s="38"/>
      <c r="G816" s="38"/>
      <c r="H816" s="41"/>
      <c r="I816" s="38"/>
      <c r="J816" s="38"/>
      <c r="K816" s="35"/>
      <c r="L816" s="35"/>
      <c r="M816" s="35"/>
      <c r="N816" s="36"/>
      <c r="O816" s="62"/>
      <c r="P816" s="34" t="str">
        <f t="shared" si="4"/>
        <v/>
      </c>
    </row>
    <row r="817" ht="22.5" customHeight="1">
      <c r="A817" s="37"/>
      <c r="B817" s="37" t="str">
        <f>'Master Schedule'!B817</f>
        <v/>
      </c>
      <c r="C817" s="39"/>
      <c r="D817" s="40" t="str">
        <f t="shared" si="1"/>
        <v>Saturday</v>
      </c>
      <c r="E817" s="41"/>
      <c r="F817" s="38"/>
      <c r="G817" s="38"/>
      <c r="H817" s="41"/>
      <c r="I817" s="38"/>
      <c r="J817" s="38"/>
      <c r="K817" s="32"/>
      <c r="L817" s="32"/>
      <c r="M817" s="32"/>
      <c r="N817" s="33"/>
      <c r="O817" s="62"/>
      <c r="P817" s="34" t="str">
        <f t="shared" si="4"/>
        <v/>
      </c>
    </row>
    <row r="818" ht="22.5" customHeight="1">
      <c r="A818" s="37"/>
      <c r="B818" s="37" t="str">
        <f>'Master Schedule'!B818</f>
        <v/>
      </c>
      <c r="C818" s="39"/>
      <c r="D818" s="40" t="str">
        <f t="shared" si="1"/>
        <v>Saturday</v>
      </c>
      <c r="E818" s="41"/>
      <c r="F818" s="38"/>
      <c r="G818" s="38"/>
      <c r="H818" s="41"/>
      <c r="I818" s="38"/>
      <c r="J818" s="38"/>
      <c r="K818" s="35"/>
      <c r="L818" s="35"/>
      <c r="M818" s="35"/>
      <c r="N818" s="36"/>
      <c r="O818" s="62"/>
      <c r="P818" s="34" t="str">
        <f t="shared" si="4"/>
        <v/>
      </c>
    </row>
    <row r="819" ht="22.5" customHeight="1">
      <c r="A819" s="37"/>
      <c r="B819" s="37" t="str">
        <f>'Master Schedule'!B819</f>
        <v/>
      </c>
      <c r="C819" s="39"/>
      <c r="D819" s="40" t="str">
        <f t="shared" si="1"/>
        <v>Saturday</v>
      </c>
      <c r="E819" s="41"/>
      <c r="F819" s="38"/>
      <c r="G819" s="38"/>
      <c r="H819" s="41"/>
      <c r="I819" s="38"/>
      <c r="J819" s="38"/>
      <c r="K819" s="32"/>
      <c r="L819" s="32"/>
      <c r="M819" s="32"/>
      <c r="N819" s="33"/>
      <c r="O819" s="62"/>
      <c r="P819" s="34" t="str">
        <f t="shared" si="4"/>
        <v/>
      </c>
    </row>
    <row r="820" ht="22.5" customHeight="1">
      <c r="A820" s="37"/>
      <c r="B820" s="37" t="str">
        <f>'Master Schedule'!B820</f>
        <v/>
      </c>
      <c r="C820" s="39"/>
      <c r="D820" s="40" t="str">
        <f t="shared" si="1"/>
        <v>Saturday</v>
      </c>
      <c r="E820" s="41"/>
      <c r="F820" s="38"/>
      <c r="G820" s="38"/>
      <c r="H820" s="41"/>
      <c r="I820" s="38"/>
      <c r="J820" s="38"/>
      <c r="K820" s="35"/>
      <c r="L820" s="35"/>
      <c r="M820" s="35"/>
      <c r="N820" s="36"/>
      <c r="O820" s="62"/>
      <c r="P820" s="34" t="str">
        <f t="shared" si="4"/>
        <v/>
      </c>
    </row>
    <row r="821" ht="22.5" customHeight="1">
      <c r="A821" s="37"/>
      <c r="B821" s="37" t="str">
        <f>'Master Schedule'!B821</f>
        <v/>
      </c>
      <c r="C821" s="39"/>
      <c r="D821" s="40" t="str">
        <f t="shared" si="1"/>
        <v>Saturday</v>
      </c>
      <c r="E821" s="41"/>
      <c r="F821" s="38"/>
      <c r="G821" s="38"/>
      <c r="H821" s="41"/>
      <c r="I821" s="38"/>
      <c r="J821" s="38"/>
      <c r="K821" s="32"/>
      <c r="L821" s="32"/>
      <c r="M821" s="32"/>
      <c r="N821" s="33"/>
      <c r="O821" s="62"/>
      <c r="P821" s="34" t="str">
        <f t="shared" si="4"/>
        <v/>
      </c>
    </row>
    <row r="822" ht="22.5" customHeight="1">
      <c r="A822" s="37"/>
      <c r="B822" s="37" t="str">
        <f>'Master Schedule'!B822</f>
        <v/>
      </c>
      <c r="C822" s="39"/>
      <c r="D822" s="40" t="str">
        <f t="shared" si="1"/>
        <v>Saturday</v>
      </c>
      <c r="E822" s="41"/>
      <c r="F822" s="38"/>
      <c r="G822" s="38"/>
      <c r="H822" s="41"/>
      <c r="I822" s="38"/>
      <c r="J822" s="38"/>
      <c r="K822" s="35"/>
      <c r="L822" s="35"/>
      <c r="M822" s="35"/>
      <c r="N822" s="36"/>
      <c r="O822" s="62"/>
      <c r="P822" s="34" t="str">
        <f t="shared" si="4"/>
        <v/>
      </c>
    </row>
    <row r="823" ht="22.5" customHeight="1">
      <c r="A823" s="37"/>
      <c r="B823" s="37" t="str">
        <f>'Master Schedule'!B823</f>
        <v/>
      </c>
      <c r="C823" s="39"/>
      <c r="D823" s="40" t="str">
        <f t="shared" si="1"/>
        <v>Saturday</v>
      </c>
      <c r="E823" s="41"/>
      <c r="F823" s="38"/>
      <c r="G823" s="38"/>
      <c r="H823" s="41"/>
      <c r="I823" s="38"/>
      <c r="J823" s="38"/>
      <c r="K823" s="32"/>
      <c r="L823" s="32"/>
      <c r="M823" s="32"/>
      <c r="N823" s="33"/>
      <c r="O823" s="62"/>
      <c r="P823" s="34" t="str">
        <f t="shared" si="4"/>
        <v/>
      </c>
    </row>
    <row r="824" ht="22.5" customHeight="1">
      <c r="A824" s="37"/>
      <c r="B824" s="37" t="str">
        <f>'Master Schedule'!B824</f>
        <v/>
      </c>
      <c r="C824" s="39"/>
      <c r="D824" s="40" t="str">
        <f t="shared" si="1"/>
        <v>Saturday</v>
      </c>
      <c r="E824" s="41"/>
      <c r="F824" s="38"/>
      <c r="G824" s="38"/>
      <c r="H824" s="41"/>
      <c r="I824" s="38"/>
      <c r="J824" s="38"/>
      <c r="K824" s="35"/>
      <c r="L824" s="35"/>
      <c r="M824" s="35"/>
      <c r="N824" s="36"/>
      <c r="O824" s="62"/>
      <c r="P824" s="34" t="str">
        <f t="shared" si="4"/>
        <v/>
      </c>
    </row>
    <row r="825" ht="22.5" customHeight="1">
      <c r="A825" s="37"/>
      <c r="B825" s="37" t="str">
        <f>'Master Schedule'!B825</f>
        <v/>
      </c>
      <c r="C825" s="39"/>
      <c r="D825" s="40" t="str">
        <f t="shared" si="1"/>
        <v>Saturday</v>
      </c>
      <c r="E825" s="41"/>
      <c r="F825" s="38"/>
      <c r="G825" s="38"/>
      <c r="H825" s="41"/>
      <c r="I825" s="38"/>
      <c r="J825" s="38"/>
      <c r="K825" s="32"/>
      <c r="L825" s="32"/>
      <c r="M825" s="32"/>
      <c r="N825" s="33"/>
      <c r="O825" s="62"/>
      <c r="P825" s="34" t="str">
        <f t="shared" si="4"/>
        <v/>
      </c>
    </row>
    <row r="826" ht="22.5" customHeight="1">
      <c r="A826" s="37"/>
      <c r="B826" s="37" t="str">
        <f>'Master Schedule'!B826</f>
        <v/>
      </c>
      <c r="C826" s="39"/>
      <c r="D826" s="40" t="str">
        <f t="shared" si="1"/>
        <v>Saturday</v>
      </c>
      <c r="E826" s="41"/>
      <c r="F826" s="38"/>
      <c r="G826" s="38"/>
      <c r="H826" s="41"/>
      <c r="I826" s="38"/>
      <c r="J826" s="38"/>
      <c r="K826" s="35"/>
      <c r="L826" s="35"/>
      <c r="M826" s="35"/>
      <c r="N826" s="36"/>
      <c r="O826" s="62"/>
      <c r="P826" s="34" t="str">
        <f t="shared" si="4"/>
        <v/>
      </c>
    </row>
    <row r="827" ht="22.5" customHeight="1">
      <c r="A827" s="37"/>
      <c r="B827" s="37" t="str">
        <f>'Master Schedule'!B827</f>
        <v/>
      </c>
      <c r="C827" s="39"/>
      <c r="D827" s="40" t="str">
        <f t="shared" si="1"/>
        <v>Saturday</v>
      </c>
      <c r="E827" s="41"/>
      <c r="F827" s="38"/>
      <c r="G827" s="38"/>
      <c r="H827" s="41"/>
      <c r="I827" s="38"/>
      <c r="J827" s="38"/>
      <c r="K827" s="32"/>
      <c r="L827" s="32"/>
      <c r="M827" s="32"/>
      <c r="N827" s="33"/>
      <c r="O827" s="62"/>
      <c r="P827" s="34" t="str">
        <f t="shared" si="4"/>
        <v/>
      </c>
    </row>
    <row r="828" ht="22.5" customHeight="1">
      <c r="A828" s="37"/>
      <c r="B828" s="37" t="str">
        <f>'Master Schedule'!B828</f>
        <v/>
      </c>
      <c r="C828" s="39"/>
      <c r="D828" s="40" t="str">
        <f t="shared" si="1"/>
        <v>Saturday</v>
      </c>
      <c r="E828" s="41"/>
      <c r="F828" s="38"/>
      <c r="G828" s="38"/>
      <c r="H828" s="41"/>
      <c r="I828" s="38"/>
      <c r="J828" s="38"/>
      <c r="K828" s="35"/>
      <c r="L828" s="35"/>
      <c r="M828" s="35"/>
      <c r="N828" s="36"/>
      <c r="O828" s="62"/>
      <c r="P828" s="34" t="str">
        <f t="shared" si="4"/>
        <v/>
      </c>
    </row>
    <row r="829" ht="22.5" customHeight="1">
      <c r="A829" s="37"/>
      <c r="B829" s="37" t="str">
        <f>'Master Schedule'!B829</f>
        <v/>
      </c>
      <c r="C829" s="39"/>
      <c r="D829" s="40" t="str">
        <f t="shared" si="1"/>
        <v>Saturday</v>
      </c>
      <c r="E829" s="41"/>
      <c r="F829" s="38"/>
      <c r="G829" s="38"/>
      <c r="H829" s="41"/>
      <c r="I829" s="38"/>
      <c r="J829" s="38"/>
      <c r="K829" s="32"/>
      <c r="L829" s="32"/>
      <c r="M829" s="32"/>
      <c r="N829" s="33"/>
      <c r="O829" s="62"/>
      <c r="P829" s="34" t="str">
        <f t="shared" si="4"/>
        <v/>
      </c>
    </row>
    <row r="830" ht="22.5" customHeight="1">
      <c r="A830" s="37"/>
      <c r="B830" s="37" t="str">
        <f>'Master Schedule'!B830</f>
        <v/>
      </c>
      <c r="C830" s="39"/>
      <c r="D830" s="40" t="str">
        <f t="shared" si="1"/>
        <v>Saturday</v>
      </c>
      <c r="E830" s="41"/>
      <c r="F830" s="38"/>
      <c r="G830" s="38"/>
      <c r="H830" s="41"/>
      <c r="I830" s="38"/>
      <c r="J830" s="38"/>
      <c r="K830" s="35"/>
      <c r="L830" s="35"/>
      <c r="M830" s="35"/>
      <c r="N830" s="36"/>
      <c r="O830" s="62"/>
      <c r="P830" s="34" t="str">
        <f t="shared" si="4"/>
        <v/>
      </c>
    </row>
    <row r="831" ht="22.5" customHeight="1">
      <c r="A831" s="37"/>
      <c r="B831" s="37" t="str">
        <f>'Master Schedule'!B831</f>
        <v/>
      </c>
      <c r="C831" s="39"/>
      <c r="D831" s="40" t="str">
        <f t="shared" si="1"/>
        <v>Saturday</v>
      </c>
      <c r="E831" s="41"/>
      <c r="F831" s="38"/>
      <c r="G831" s="38"/>
      <c r="H831" s="41"/>
      <c r="I831" s="38"/>
      <c r="J831" s="38"/>
      <c r="K831" s="32"/>
      <c r="L831" s="32"/>
      <c r="M831" s="32"/>
      <c r="N831" s="33"/>
      <c r="O831" s="62"/>
      <c r="P831" s="34" t="str">
        <f t="shared" si="4"/>
        <v/>
      </c>
    </row>
    <row r="832" ht="22.5" customHeight="1">
      <c r="A832" s="37"/>
      <c r="B832" s="37" t="str">
        <f>'Master Schedule'!B832</f>
        <v/>
      </c>
      <c r="C832" s="39"/>
      <c r="D832" s="40" t="str">
        <f t="shared" si="1"/>
        <v>Saturday</v>
      </c>
      <c r="E832" s="41"/>
      <c r="F832" s="38"/>
      <c r="G832" s="38"/>
      <c r="H832" s="41"/>
      <c r="I832" s="38"/>
      <c r="J832" s="38"/>
      <c r="K832" s="35"/>
      <c r="L832" s="35"/>
      <c r="M832" s="35"/>
      <c r="N832" s="36"/>
      <c r="O832" s="62"/>
      <c r="P832" s="34" t="str">
        <f t="shared" si="4"/>
        <v/>
      </c>
    </row>
    <row r="833" ht="22.5" customHeight="1">
      <c r="A833" s="37"/>
      <c r="B833" s="37" t="str">
        <f>'Master Schedule'!B833</f>
        <v/>
      </c>
      <c r="C833" s="39"/>
      <c r="D833" s="40" t="str">
        <f t="shared" si="1"/>
        <v>Saturday</v>
      </c>
      <c r="E833" s="41"/>
      <c r="F833" s="38"/>
      <c r="G833" s="38"/>
      <c r="H833" s="41"/>
      <c r="I833" s="38"/>
      <c r="J833" s="38"/>
      <c r="K833" s="32"/>
      <c r="L833" s="32"/>
      <c r="M833" s="32"/>
      <c r="N833" s="33"/>
      <c r="O833" s="62"/>
      <c r="P833" s="34" t="str">
        <f t="shared" si="4"/>
        <v/>
      </c>
    </row>
    <row r="834" ht="22.5" customHeight="1">
      <c r="A834" s="37"/>
      <c r="B834" s="37" t="str">
        <f>'Master Schedule'!B834</f>
        <v/>
      </c>
      <c r="C834" s="39"/>
      <c r="D834" s="40" t="str">
        <f t="shared" si="1"/>
        <v>Saturday</v>
      </c>
      <c r="E834" s="41"/>
      <c r="F834" s="38"/>
      <c r="G834" s="38"/>
      <c r="H834" s="41"/>
      <c r="I834" s="38"/>
      <c r="J834" s="38"/>
      <c r="K834" s="35"/>
      <c r="L834" s="35"/>
      <c r="M834" s="35"/>
      <c r="N834" s="36"/>
      <c r="O834" s="62"/>
      <c r="P834" s="34" t="str">
        <f t="shared" si="4"/>
        <v/>
      </c>
    </row>
    <row r="835" ht="22.5" customHeight="1">
      <c r="A835" s="37"/>
      <c r="B835" s="37" t="str">
        <f>'Master Schedule'!B835</f>
        <v/>
      </c>
      <c r="C835" s="39"/>
      <c r="D835" s="40" t="str">
        <f t="shared" si="1"/>
        <v>Saturday</v>
      </c>
      <c r="E835" s="41"/>
      <c r="F835" s="38"/>
      <c r="G835" s="38"/>
      <c r="H835" s="41"/>
      <c r="I835" s="38"/>
      <c r="J835" s="38"/>
      <c r="K835" s="32"/>
      <c r="L835" s="32"/>
      <c r="M835" s="32"/>
      <c r="N835" s="33"/>
      <c r="O835" s="62"/>
      <c r="P835" s="34" t="str">
        <f t="shared" si="4"/>
        <v/>
      </c>
    </row>
    <row r="836" ht="22.5" customHeight="1">
      <c r="A836" s="37"/>
      <c r="B836" s="37" t="str">
        <f>'Master Schedule'!B836</f>
        <v/>
      </c>
      <c r="C836" s="39"/>
      <c r="D836" s="40" t="str">
        <f t="shared" si="1"/>
        <v>Saturday</v>
      </c>
      <c r="E836" s="41"/>
      <c r="F836" s="38"/>
      <c r="G836" s="38"/>
      <c r="H836" s="41"/>
      <c r="I836" s="38"/>
      <c r="J836" s="38"/>
      <c r="K836" s="35"/>
      <c r="L836" s="35"/>
      <c r="M836" s="35"/>
      <c r="N836" s="36"/>
      <c r="O836" s="62"/>
      <c r="P836" s="34" t="str">
        <f t="shared" si="4"/>
        <v/>
      </c>
    </row>
    <row r="837" ht="22.5" customHeight="1">
      <c r="A837" s="37"/>
      <c r="B837" s="37" t="str">
        <f>'Master Schedule'!B837</f>
        <v/>
      </c>
      <c r="C837" s="39"/>
      <c r="D837" s="40" t="str">
        <f t="shared" si="1"/>
        <v>Saturday</v>
      </c>
      <c r="E837" s="41"/>
      <c r="F837" s="38"/>
      <c r="G837" s="38"/>
      <c r="H837" s="41"/>
      <c r="I837" s="38"/>
      <c r="J837" s="38"/>
      <c r="K837" s="32"/>
      <c r="L837" s="32"/>
      <c r="M837" s="32"/>
      <c r="N837" s="33"/>
      <c r="O837" s="62"/>
      <c r="P837" s="34" t="str">
        <f t="shared" si="4"/>
        <v/>
      </c>
    </row>
    <row r="838" ht="22.5" customHeight="1">
      <c r="A838" s="37"/>
      <c r="B838" s="37" t="str">
        <f>'Master Schedule'!B838</f>
        <v/>
      </c>
      <c r="C838" s="39"/>
      <c r="D838" s="40" t="str">
        <f t="shared" si="1"/>
        <v>Saturday</v>
      </c>
      <c r="E838" s="41"/>
      <c r="F838" s="38"/>
      <c r="G838" s="38"/>
      <c r="H838" s="41"/>
      <c r="I838" s="38"/>
      <c r="J838" s="38"/>
      <c r="K838" s="35"/>
      <c r="L838" s="35"/>
      <c r="M838" s="35"/>
      <c r="N838" s="36"/>
      <c r="O838" s="62"/>
      <c r="P838" s="34" t="str">
        <f t="shared" si="4"/>
        <v/>
      </c>
    </row>
    <row r="839" ht="22.5" customHeight="1">
      <c r="A839" s="37"/>
      <c r="B839" s="37" t="str">
        <f>'Master Schedule'!B839</f>
        <v/>
      </c>
      <c r="C839" s="39"/>
      <c r="D839" s="40" t="str">
        <f t="shared" si="1"/>
        <v>Saturday</v>
      </c>
      <c r="E839" s="41"/>
      <c r="F839" s="38"/>
      <c r="G839" s="38"/>
      <c r="H839" s="41"/>
      <c r="I839" s="38"/>
      <c r="J839" s="38"/>
      <c r="K839" s="32"/>
      <c r="L839" s="32"/>
      <c r="M839" s="32"/>
      <c r="N839" s="33"/>
      <c r="O839" s="62"/>
      <c r="P839" s="34" t="str">
        <f t="shared" si="4"/>
        <v/>
      </c>
    </row>
    <row r="840" ht="22.5" customHeight="1">
      <c r="A840" s="37"/>
      <c r="B840" s="37" t="str">
        <f>'Master Schedule'!B840</f>
        <v/>
      </c>
      <c r="C840" s="39"/>
      <c r="D840" s="40" t="str">
        <f t="shared" si="1"/>
        <v>Saturday</v>
      </c>
      <c r="E840" s="41"/>
      <c r="F840" s="38"/>
      <c r="G840" s="38"/>
      <c r="H840" s="41"/>
      <c r="I840" s="38"/>
      <c r="J840" s="38"/>
      <c r="K840" s="35"/>
      <c r="L840" s="35"/>
      <c r="M840" s="35"/>
      <c r="N840" s="36"/>
      <c r="O840" s="62"/>
      <c r="P840" s="34" t="str">
        <f t="shared" si="4"/>
        <v/>
      </c>
    </row>
    <row r="841" ht="22.5" customHeight="1">
      <c r="A841" s="37"/>
      <c r="B841" s="37" t="str">
        <f>'Master Schedule'!B841</f>
        <v/>
      </c>
      <c r="C841" s="39"/>
      <c r="D841" s="40" t="str">
        <f t="shared" si="1"/>
        <v>Saturday</v>
      </c>
      <c r="E841" s="41"/>
      <c r="F841" s="38"/>
      <c r="G841" s="38"/>
      <c r="H841" s="41"/>
      <c r="I841" s="38"/>
      <c r="J841" s="38"/>
      <c r="K841" s="32"/>
      <c r="L841" s="32"/>
      <c r="M841" s="32"/>
      <c r="N841" s="33"/>
      <c r="O841" s="62"/>
      <c r="P841" s="34" t="str">
        <f t="shared" si="4"/>
        <v/>
      </c>
    </row>
    <row r="842" ht="22.5" customHeight="1">
      <c r="A842" s="37"/>
      <c r="B842" s="37" t="str">
        <f>'Master Schedule'!B842</f>
        <v/>
      </c>
      <c r="C842" s="39"/>
      <c r="D842" s="40" t="str">
        <f t="shared" si="1"/>
        <v>Saturday</v>
      </c>
      <c r="E842" s="41"/>
      <c r="F842" s="38"/>
      <c r="G842" s="38"/>
      <c r="H842" s="41"/>
      <c r="I842" s="38"/>
      <c r="J842" s="38"/>
      <c r="K842" s="35"/>
      <c r="L842" s="35"/>
      <c r="M842" s="35"/>
      <c r="N842" s="36"/>
      <c r="O842" s="62"/>
      <c r="P842" s="34" t="str">
        <f t="shared" si="4"/>
        <v/>
      </c>
    </row>
    <row r="843" ht="22.5" customHeight="1">
      <c r="A843" s="37"/>
      <c r="B843" s="37" t="str">
        <f>'Master Schedule'!B843</f>
        <v/>
      </c>
      <c r="C843" s="39"/>
      <c r="D843" s="40" t="str">
        <f t="shared" si="1"/>
        <v>Saturday</v>
      </c>
      <c r="E843" s="41"/>
      <c r="F843" s="38"/>
      <c r="G843" s="38"/>
      <c r="H843" s="41"/>
      <c r="I843" s="38"/>
      <c r="J843" s="38"/>
      <c r="K843" s="32"/>
      <c r="L843" s="32"/>
      <c r="M843" s="32"/>
      <c r="N843" s="33"/>
      <c r="O843" s="62"/>
      <c r="P843" s="34" t="str">
        <f t="shared" si="4"/>
        <v/>
      </c>
    </row>
    <row r="844" ht="22.5" customHeight="1">
      <c r="A844" s="37"/>
      <c r="B844" s="37" t="str">
        <f>'Master Schedule'!B844</f>
        <v/>
      </c>
      <c r="C844" s="39"/>
      <c r="D844" s="40" t="str">
        <f t="shared" si="1"/>
        <v>Saturday</v>
      </c>
      <c r="E844" s="41"/>
      <c r="F844" s="38"/>
      <c r="G844" s="38"/>
      <c r="H844" s="41"/>
      <c r="I844" s="38"/>
      <c r="J844" s="38"/>
      <c r="K844" s="35"/>
      <c r="L844" s="35"/>
      <c r="M844" s="35"/>
      <c r="N844" s="36"/>
      <c r="O844" s="62"/>
      <c r="P844" s="34" t="str">
        <f t="shared" si="4"/>
        <v/>
      </c>
    </row>
    <row r="845" ht="22.5" customHeight="1">
      <c r="A845" s="37"/>
      <c r="B845" s="37" t="str">
        <f>'Master Schedule'!B845</f>
        <v/>
      </c>
      <c r="C845" s="39"/>
      <c r="D845" s="40" t="str">
        <f t="shared" si="1"/>
        <v>Saturday</v>
      </c>
      <c r="E845" s="41"/>
      <c r="F845" s="38"/>
      <c r="G845" s="38"/>
      <c r="H845" s="41"/>
      <c r="I845" s="38"/>
      <c r="J845" s="38"/>
      <c r="K845" s="32"/>
      <c r="L845" s="32"/>
      <c r="M845" s="32"/>
      <c r="N845" s="33"/>
      <c r="O845" s="62"/>
      <c r="P845" s="34" t="str">
        <f t="shared" si="4"/>
        <v/>
      </c>
    </row>
    <row r="846" ht="22.5" customHeight="1">
      <c r="A846" s="37"/>
      <c r="B846" s="37" t="str">
        <f>'Master Schedule'!B846</f>
        <v/>
      </c>
      <c r="C846" s="39"/>
      <c r="D846" s="40" t="str">
        <f t="shared" si="1"/>
        <v>Saturday</v>
      </c>
      <c r="E846" s="41"/>
      <c r="F846" s="38"/>
      <c r="G846" s="38"/>
      <c r="H846" s="41"/>
      <c r="I846" s="38"/>
      <c r="J846" s="38"/>
      <c r="K846" s="35"/>
      <c r="L846" s="35"/>
      <c r="M846" s="35"/>
      <c r="N846" s="36"/>
      <c r="O846" s="62"/>
      <c r="P846" s="34" t="str">
        <f t="shared" si="4"/>
        <v/>
      </c>
    </row>
    <row r="847" ht="22.5" customHeight="1">
      <c r="A847" s="37"/>
      <c r="B847" s="37" t="str">
        <f>'Master Schedule'!B847</f>
        <v/>
      </c>
      <c r="C847" s="39"/>
      <c r="D847" s="40" t="str">
        <f t="shared" si="1"/>
        <v>Saturday</v>
      </c>
      <c r="E847" s="41"/>
      <c r="F847" s="38"/>
      <c r="G847" s="38"/>
      <c r="H847" s="41"/>
      <c r="I847" s="38"/>
      <c r="J847" s="38"/>
      <c r="K847" s="32"/>
      <c r="L847" s="32"/>
      <c r="M847" s="32"/>
      <c r="N847" s="33"/>
      <c r="O847" s="62"/>
      <c r="P847" s="34" t="str">
        <f t="shared" si="4"/>
        <v/>
      </c>
    </row>
    <row r="848" ht="22.5" customHeight="1">
      <c r="A848" s="37"/>
      <c r="B848" s="37" t="str">
        <f>'Master Schedule'!B848</f>
        <v/>
      </c>
      <c r="C848" s="39"/>
      <c r="D848" s="40" t="str">
        <f t="shared" si="1"/>
        <v>Saturday</v>
      </c>
      <c r="E848" s="41"/>
      <c r="F848" s="38"/>
      <c r="G848" s="38"/>
      <c r="H848" s="41"/>
      <c r="I848" s="38"/>
      <c r="J848" s="38"/>
      <c r="K848" s="35"/>
      <c r="L848" s="35"/>
      <c r="M848" s="35"/>
      <c r="N848" s="36"/>
      <c r="O848" s="62"/>
      <c r="P848" s="34" t="str">
        <f t="shared" si="4"/>
        <v/>
      </c>
    </row>
    <row r="849" ht="22.5" customHeight="1">
      <c r="A849" s="37"/>
      <c r="B849" s="37" t="str">
        <f>'Master Schedule'!B849</f>
        <v/>
      </c>
      <c r="C849" s="39"/>
      <c r="D849" s="40" t="str">
        <f t="shared" si="1"/>
        <v>Saturday</v>
      </c>
      <c r="E849" s="41"/>
      <c r="F849" s="38"/>
      <c r="G849" s="38"/>
      <c r="H849" s="41"/>
      <c r="I849" s="38"/>
      <c r="J849" s="38"/>
      <c r="K849" s="32"/>
      <c r="L849" s="32"/>
      <c r="M849" s="32"/>
      <c r="N849" s="33"/>
      <c r="O849" s="62"/>
      <c r="P849" s="34" t="str">
        <f t="shared" si="4"/>
        <v/>
      </c>
    </row>
    <row r="850" ht="22.5" customHeight="1">
      <c r="A850" s="37"/>
      <c r="B850" s="37" t="str">
        <f>'Master Schedule'!B850</f>
        <v/>
      </c>
      <c r="C850" s="39"/>
      <c r="D850" s="40" t="str">
        <f t="shared" si="1"/>
        <v>Saturday</v>
      </c>
      <c r="E850" s="41"/>
      <c r="F850" s="38"/>
      <c r="G850" s="38"/>
      <c r="H850" s="41"/>
      <c r="I850" s="38"/>
      <c r="J850" s="38"/>
      <c r="K850" s="35"/>
      <c r="L850" s="35"/>
      <c r="M850" s="35"/>
      <c r="N850" s="36"/>
      <c r="O850" s="62"/>
      <c r="P850" s="34" t="str">
        <f t="shared" si="4"/>
        <v/>
      </c>
    </row>
    <row r="851" ht="22.5" customHeight="1">
      <c r="A851" s="37"/>
      <c r="B851" s="37" t="str">
        <f>'Master Schedule'!B851</f>
        <v/>
      </c>
      <c r="C851" s="39"/>
      <c r="D851" s="40" t="str">
        <f t="shared" si="1"/>
        <v>Saturday</v>
      </c>
      <c r="E851" s="41"/>
      <c r="F851" s="38"/>
      <c r="G851" s="38"/>
      <c r="H851" s="41"/>
      <c r="I851" s="38"/>
      <c r="J851" s="38"/>
      <c r="K851" s="32"/>
      <c r="L851" s="32"/>
      <c r="M851" s="32"/>
      <c r="N851" s="33"/>
      <c r="O851" s="62"/>
      <c r="P851" s="34" t="str">
        <f t="shared" si="4"/>
        <v/>
      </c>
    </row>
    <row r="852" ht="22.5" customHeight="1">
      <c r="A852" s="37"/>
      <c r="B852" s="37" t="str">
        <f>'Master Schedule'!B852</f>
        <v/>
      </c>
      <c r="C852" s="39"/>
      <c r="D852" s="40" t="str">
        <f t="shared" si="1"/>
        <v>Saturday</v>
      </c>
      <c r="E852" s="41"/>
      <c r="F852" s="38"/>
      <c r="G852" s="38"/>
      <c r="H852" s="41"/>
      <c r="I852" s="38"/>
      <c r="J852" s="38"/>
      <c r="K852" s="35"/>
      <c r="L852" s="35"/>
      <c r="M852" s="35"/>
      <c r="N852" s="36"/>
      <c r="O852" s="62"/>
      <c r="P852" s="34" t="str">
        <f t="shared" si="4"/>
        <v/>
      </c>
    </row>
    <row r="853" ht="22.5" customHeight="1">
      <c r="A853" s="37"/>
      <c r="B853" s="37" t="str">
        <f>'Master Schedule'!B853</f>
        <v/>
      </c>
      <c r="C853" s="39"/>
      <c r="D853" s="40" t="str">
        <f t="shared" si="1"/>
        <v>Saturday</v>
      </c>
      <c r="E853" s="41"/>
      <c r="F853" s="38"/>
      <c r="G853" s="38"/>
      <c r="H853" s="41"/>
      <c r="I853" s="38"/>
      <c r="J853" s="38"/>
      <c r="K853" s="32"/>
      <c r="L853" s="32"/>
      <c r="M853" s="32"/>
      <c r="N853" s="33"/>
      <c r="O853" s="62"/>
      <c r="P853" s="34" t="str">
        <f t="shared" si="4"/>
        <v/>
      </c>
    </row>
    <row r="854" ht="22.5" customHeight="1">
      <c r="A854" s="37"/>
      <c r="B854" s="37" t="str">
        <f>'Master Schedule'!B854</f>
        <v/>
      </c>
      <c r="C854" s="39"/>
      <c r="D854" s="40" t="str">
        <f t="shared" si="1"/>
        <v>Saturday</v>
      </c>
      <c r="E854" s="41"/>
      <c r="F854" s="38"/>
      <c r="G854" s="38"/>
      <c r="H854" s="41"/>
      <c r="I854" s="38"/>
      <c r="J854" s="38"/>
      <c r="K854" s="35"/>
      <c r="L854" s="35"/>
      <c r="M854" s="35"/>
      <c r="N854" s="36"/>
      <c r="O854" s="62"/>
      <c r="P854" s="34" t="str">
        <f t="shared" si="4"/>
        <v/>
      </c>
    </row>
    <row r="855" ht="22.5" customHeight="1">
      <c r="A855" s="37"/>
      <c r="B855" s="37" t="str">
        <f>'Master Schedule'!B855</f>
        <v/>
      </c>
      <c r="C855" s="39"/>
      <c r="D855" s="40" t="str">
        <f t="shared" si="1"/>
        <v>Saturday</v>
      </c>
      <c r="E855" s="41"/>
      <c r="F855" s="38"/>
      <c r="G855" s="38"/>
      <c r="H855" s="41"/>
      <c r="I855" s="38"/>
      <c r="J855" s="38"/>
      <c r="K855" s="32"/>
      <c r="L855" s="32"/>
      <c r="M855" s="32"/>
      <c r="N855" s="33"/>
      <c r="O855" s="62"/>
      <c r="P855" s="34" t="str">
        <f t="shared" si="4"/>
        <v/>
      </c>
    </row>
    <row r="856" ht="22.5" customHeight="1">
      <c r="A856" s="37"/>
      <c r="B856" s="37" t="str">
        <f>'Master Schedule'!B856</f>
        <v/>
      </c>
      <c r="C856" s="39"/>
      <c r="D856" s="40" t="str">
        <f t="shared" si="1"/>
        <v>Saturday</v>
      </c>
      <c r="E856" s="41"/>
      <c r="F856" s="38"/>
      <c r="G856" s="38"/>
      <c r="H856" s="41"/>
      <c r="I856" s="38"/>
      <c r="J856" s="38"/>
      <c r="K856" s="35"/>
      <c r="L856" s="35"/>
      <c r="M856" s="35"/>
      <c r="N856" s="36"/>
      <c r="O856" s="62"/>
      <c r="P856" s="34" t="str">
        <f t="shared" si="4"/>
        <v/>
      </c>
    </row>
    <row r="857" ht="22.5" customHeight="1">
      <c r="A857" s="37"/>
      <c r="B857" s="37" t="str">
        <f>'Master Schedule'!B857</f>
        <v/>
      </c>
      <c r="C857" s="39"/>
      <c r="D857" s="40" t="str">
        <f t="shared" si="1"/>
        <v>Saturday</v>
      </c>
      <c r="E857" s="41"/>
      <c r="F857" s="38"/>
      <c r="G857" s="38"/>
      <c r="H857" s="41"/>
      <c r="I857" s="38"/>
      <c r="J857" s="38"/>
      <c r="K857" s="32"/>
      <c r="L857" s="32"/>
      <c r="M857" s="32"/>
      <c r="N857" s="33"/>
      <c r="O857" s="62"/>
      <c r="P857" s="34" t="str">
        <f t="shared" si="4"/>
        <v/>
      </c>
    </row>
    <row r="858" ht="22.5" customHeight="1">
      <c r="A858" s="37"/>
      <c r="B858" s="37" t="str">
        <f>'Master Schedule'!B858</f>
        <v/>
      </c>
      <c r="C858" s="39"/>
      <c r="D858" s="40" t="str">
        <f t="shared" si="1"/>
        <v>Saturday</v>
      </c>
      <c r="E858" s="41"/>
      <c r="F858" s="38"/>
      <c r="G858" s="38"/>
      <c r="H858" s="41"/>
      <c r="I858" s="38"/>
      <c r="J858" s="38"/>
      <c r="K858" s="35"/>
      <c r="L858" s="35"/>
      <c r="M858" s="35"/>
      <c r="N858" s="36"/>
      <c r="O858" s="62"/>
      <c r="P858" s="34" t="str">
        <f t="shared" si="4"/>
        <v/>
      </c>
    </row>
    <row r="859" ht="22.5" customHeight="1">
      <c r="A859" s="37"/>
      <c r="B859" s="37" t="str">
        <f>'Master Schedule'!B859</f>
        <v/>
      </c>
      <c r="C859" s="39"/>
      <c r="D859" s="40" t="str">
        <f t="shared" si="1"/>
        <v>Saturday</v>
      </c>
      <c r="E859" s="41"/>
      <c r="F859" s="38"/>
      <c r="G859" s="38"/>
      <c r="H859" s="41"/>
      <c r="I859" s="38"/>
      <c r="J859" s="38"/>
      <c r="K859" s="32"/>
      <c r="L859" s="32"/>
      <c r="M859" s="32"/>
      <c r="N859" s="33"/>
      <c r="O859" s="62"/>
      <c r="P859" s="34" t="str">
        <f t="shared" si="4"/>
        <v/>
      </c>
    </row>
    <row r="860" ht="22.5" customHeight="1">
      <c r="A860" s="37"/>
      <c r="B860" s="37" t="str">
        <f>'Master Schedule'!B860</f>
        <v/>
      </c>
      <c r="C860" s="39"/>
      <c r="D860" s="40" t="str">
        <f t="shared" si="1"/>
        <v>Saturday</v>
      </c>
      <c r="E860" s="41"/>
      <c r="F860" s="38"/>
      <c r="G860" s="38"/>
      <c r="H860" s="41"/>
      <c r="I860" s="38"/>
      <c r="J860" s="38"/>
      <c r="K860" s="35"/>
      <c r="L860" s="35"/>
      <c r="M860" s="35"/>
      <c r="N860" s="36"/>
      <c r="O860" s="62"/>
      <c r="P860" s="34" t="str">
        <f t="shared" si="4"/>
        <v/>
      </c>
    </row>
    <row r="861" ht="22.5" customHeight="1">
      <c r="A861" s="37"/>
      <c r="B861" s="37" t="str">
        <f>'Master Schedule'!B861</f>
        <v/>
      </c>
      <c r="C861" s="39"/>
      <c r="D861" s="40" t="str">
        <f t="shared" si="1"/>
        <v>Saturday</v>
      </c>
      <c r="E861" s="41"/>
      <c r="F861" s="38"/>
      <c r="G861" s="38"/>
      <c r="H861" s="41"/>
      <c r="I861" s="38"/>
      <c r="J861" s="38"/>
      <c r="K861" s="32"/>
      <c r="L861" s="32"/>
      <c r="M861" s="32"/>
      <c r="N861" s="33"/>
      <c r="O861" s="62"/>
      <c r="P861" s="34" t="str">
        <f t="shared" si="4"/>
        <v/>
      </c>
    </row>
    <row r="862" ht="22.5" customHeight="1">
      <c r="A862" s="37"/>
      <c r="B862" s="37" t="str">
        <f>'Master Schedule'!B862</f>
        <v/>
      </c>
      <c r="C862" s="39"/>
      <c r="D862" s="40" t="str">
        <f t="shared" si="1"/>
        <v>Saturday</v>
      </c>
      <c r="E862" s="41"/>
      <c r="F862" s="38"/>
      <c r="G862" s="38"/>
      <c r="H862" s="41"/>
      <c r="I862" s="38"/>
      <c r="J862" s="38"/>
      <c r="K862" s="35"/>
      <c r="L862" s="35"/>
      <c r="M862" s="35"/>
      <c r="N862" s="36"/>
      <c r="O862" s="62"/>
      <c r="P862" s="34" t="str">
        <f t="shared" si="4"/>
        <v/>
      </c>
    </row>
    <row r="863" ht="22.5" customHeight="1">
      <c r="A863" s="37"/>
      <c r="B863" s="37" t="str">
        <f>'Master Schedule'!B863</f>
        <v/>
      </c>
      <c r="C863" s="39"/>
      <c r="D863" s="40" t="str">
        <f t="shared" si="1"/>
        <v>Saturday</v>
      </c>
      <c r="E863" s="41"/>
      <c r="F863" s="38"/>
      <c r="G863" s="38"/>
      <c r="H863" s="41"/>
      <c r="I863" s="38"/>
      <c r="J863" s="38"/>
      <c r="K863" s="32"/>
      <c r="L863" s="32"/>
      <c r="M863" s="32"/>
      <c r="N863" s="33"/>
      <c r="O863" s="62"/>
      <c r="P863" s="34" t="str">
        <f t="shared" si="4"/>
        <v/>
      </c>
    </row>
    <row r="864" ht="22.5" customHeight="1">
      <c r="A864" s="37"/>
      <c r="B864" s="37" t="str">
        <f>'Master Schedule'!B864</f>
        <v/>
      </c>
      <c r="C864" s="39"/>
      <c r="D864" s="40" t="str">
        <f t="shared" si="1"/>
        <v>Saturday</v>
      </c>
      <c r="E864" s="41"/>
      <c r="F864" s="38"/>
      <c r="G864" s="38"/>
      <c r="H864" s="41"/>
      <c r="I864" s="38"/>
      <c r="J864" s="38"/>
      <c r="K864" s="35"/>
      <c r="L864" s="35"/>
      <c r="M864" s="35"/>
      <c r="N864" s="36"/>
      <c r="O864" s="62"/>
      <c r="P864" s="34" t="str">
        <f t="shared" si="4"/>
        <v/>
      </c>
    </row>
    <row r="865" ht="22.5" customHeight="1">
      <c r="A865" s="37"/>
      <c r="B865" s="37" t="str">
        <f>'Master Schedule'!B865</f>
        <v/>
      </c>
      <c r="C865" s="39"/>
      <c r="D865" s="40" t="str">
        <f t="shared" si="1"/>
        <v>Saturday</v>
      </c>
      <c r="E865" s="41"/>
      <c r="F865" s="38"/>
      <c r="G865" s="38"/>
      <c r="H865" s="41"/>
      <c r="I865" s="38"/>
      <c r="J865" s="38"/>
      <c r="K865" s="32"/>
      <c r="L865" s="32"/>
      <c r="M865" s="32"/>
      <c r="N865" s="33"/>
      <c r="O865" s="62"/>
      <c r="P865" s="34" t="str">
        <f t="shared" si="4"/>
        <v/>
      </c>
    </row>
    <row r="866" ht="22.5" customHeight="1">
      <c r="A866" s="37"/>
      <c r="B866" s="37" t="str">
        <f>'Master Schedule'!B866</f>
        <v/>
      </c>
      <c r="C866" s="39"/>
      <c r="D866" s="40" t="str">
        <f t="shared" si="1"/>
        <v>Saturday</v>
      </c>
      <c r="E866" s="41"/>
      <c r="F866" s="38"/>
      <c r="G866" s="38"/>
      <c r="H866" s="41"/>
      <c r="I866" s="38"/>
      <c r="J866" s="38"/>
      <c r="K866" s="35"/>
      <c r="L866" s="35"/>
      <c r="M866" s="35"/>
      <c r="N866" s="36"/>
      <c r="O866" s="62"/>
      <c r="P866" s="34" t="str">
        <f t="shared" si="4"/>
        <v/>
      </c>
    </row>
    <row r="867" ht="22.5" customHeight="1">
      <c r="A867" s="37"/>
      <c r="B867" s="37" t="str">
        <f>'Master Schedule'!B867</f>
        <v/>
      </c>
      <c r="C867" s="39"/>
      <c r="D867" s="40" t="str">
        <f t="shared" si="1"/>
        <v>Saturday</v>
      </c>
      <c r="E867" s="41"/>
      <c r="F867" s="38"/>
      <c r="G867" s="38"/>
      <c r="H867" s="41"/>
      <c r="I867" s="38"/>
      <c r="J867" s="38"/>
      <c r="K867" s="32"/>
      <c r="L867" s="32"/>
      <c r="M867" s="32"/>
      <c r="N867" s="33"/>
      <c r="O867" s="62"/>
      <c r="P867" s="34" t="str">
        <f t="shared" si="4"/>
        <v/>
      </c>
    </row>
    <row r="868" ht="22.5" customHeight="1">
      <c r="A868" s="37"/>
      <c r="B868" s="37" t="str">
        <f>'Master Schedule'!B868</f>
        <v/>
      </c>
      <c r="C868" s="39"/>
      <c r="D868" s="40" t="str">
        <f t="shared" si="1"/>
        <v>Saturday</v>
      </c>
      <c r="E868" s="41"/>
      <c r="F868" s="38"/>
      <c r="G868" s="38"/>
      <c r="H868" s="41"/>
      <c r="I868" s="38"/>
      <c r="J868" s="38"/>
      <c r="K868" s="35"/>
      <c r="L868" s="35"/>
      <c r="M868" s="35"/>
      <c r="N868" s="36"/>
      <c r="O868" s="62"/>
      <c r="P868" s="34" t="str">
        <f t="shared" si="4"/>
        <v/>
      </c>
    </row>
    <row r="869" ht="22.5" customHeight="1">
      <c r="A869" s="37"/>
      <c r="B869" s="37" t="str">
        <f>'Master Schedule'!B869</f>
        <v/>
      </c>
      <c r="C869" s="39"/>
      <c r="D869" s="40" t="str">
        <f t="shared" si="1"/>
        <v>Saturday</v>
      </c>
      <c r="E869" s="41"/>
      <c r="F869" s="38"/>
      <c r="G869" s="38"/>
      <c r="H869" s="41"/>
      <c r="I869" s="38"/>
      <c r="J869" s="38"/>
      <c r="K869" s="32"/>
      <c r="L869" s="32"/>
      <c r="M869" s="32"/>
      <c r="N869" s="33"/>
      <c r="O869" s="62"/>
      <c r="P869" s="34" t="str">
        <f t="shared" si="4"/>
        <v/>
      </c>
    </row>
    <row r="870" ht="22.5" customHeight="1">
      <c r="A870" s="37"/>
      <c r="B870" s="37" t="str">
        <f>'Master Schedule'!B870</f>
        <v/>
      </c>
      <c r="C870" s="39"/>
      <c r="D870" s="40" t="str">
        <f t="shared" si="1"/>
        <v>Saturday</v>
      </c>
      <c r="E870" s="41"/>
      <c r="F870" s="38"/>
      <c r="G870" s="38"/>
      <c r="H870" s="41"/>
      <c r="I870" s="38"/>
      <c r="J870" s="38"/>
      <c r="K870" s="35"/>
      <c r="L870" s="35"/>
      <c r="M870" s="35"/>
      <c r="N870" s="36"/>
      <c r="O870" s="62"/>
      <c r="P870" s="34" t="str">
        <f t="shared" si="4"/>
        <v/>
      </c>
    </row>
    <row r="871" ht="22.5" customHeight="1">
      <c r="A871" s="37"/>
      <c r="B871" s="37" t="str">
        <f>'Master Schedule'!B871</f>
        <v/>
      </c>
      <c r="C871" s="39"/>
      <c r="D871" s="40" t="str">
        <f t="shared" si="1"/>
        <v>Saturday</v>
      </c>
      <c r="E871" s="41"/>
      <c r="F871" s="38"/>
      <c r="G871" s="38"/>
      <c r="H871" s="41"/>
      <c r="I871" s="38"/>
      <c r="J871" s="38"/>
      <c r="K871" s="32"/>
      <c r="L871" s="32"/>
      <c r="M871" s="32"/>
      <c r="N871" s="33"/>
      <c r="O871" s="62"/>
      <c r="P871" s="34" t="str">
        <f t="shared" si="4"/>
        <v/>
      </c>
    </row>
    <row r="872" ht="22.5" customHeight="1">
      <c r="A872" s="37"/>
      <c r="B872" s="37" t="str">
        <f>'Master Schedule'!B872</f>
        <v/>
      </c>
      <c r="C872" s="39"/>
      <c r="D872" s="40" t="str">
        <f t="shared" si="1"/>
        <v>Saturday</v>
      </c>
      <c r="E872" s="41"/>
      <c r="F872" s="38"/>
      <c r="G872" s="38"/>
      <c r="H872" s="41"/>
      <c r="I872" s="38"/>
      <c r="J872" s="38"/>
      <c r="K872" s="35"/>
      <c r="L872" s="35"/>
      <c r="M872" s="35"/>
      <c r="N872" s="36"/>
      <c r="O872" s="62"/>
      <c r="P872" s="34" t="str">
        <f t="shared" si="4"/>
        <v/>
      </c>
    </row>
    <row r="873" ht="22.5" customHeight="1">
      <c r="A873" s="37"/>
      <c r="B873" s="37" t="str">
        <f>'Master Schedule'!B873</f>
        <v/>
      </c>
      <c r="C873" s="39"/>
      <c r="D873" s="40" t="str">
        <f t="shared" si="1"/>
        <v>Saturday</v>
      </c>
      <c r="E873" s="41"/>
      <c r="F873" s="38"/>
      <c r="G873" s="38"/>
      <c r="H873" s="41"/>
      <c r="I873" s="38"/>
      <c r="J873" s="38"/>
      <c r="K873" s="32"/>
      <c r="L873" s="32"/>
      <c r="M873" s="32"/>
      <c r="N873" s="33"/>
      <c r="O873" s="62"/>
      <c r="P873" s="34" t="str">
        <f t="shared" si="4"/>
        <v/>
      </c>
    </row>
    <row r="874" ht="22.5" customHeight="1">
      <c r="A874" s="37"/>
      <c r="B874" s="37" t="str">
        <f>'Master Schedule'!B874</f>
        <v/>
      </c>
      <c r="C874" s="39"/>
      <c r="D874" s="40" t="str">
        <f t="shared" si="1"/>
        <v>Saturday</v>
      </c>
      <c r="E874" s="41"/>
      <c r="F874" s="38"/>
      <c r="G874" s="38"/>
      <c r="H874" s="41"/>
      <c r="I874" s="38"/>
      <c r="J874" s="38"/>
      <c r="K874" s="35"/>
      <c r="L874" s="35"/>
      <c r="M874" s="35"/>
      <c r="N874" s="36"/>
      <c r="O874" s="62"/>
      <c r="P874" s="34" t="str">
        <f t="shared" si="4"/>
        <v/>
      </c>
    </row>
    <row r="875" ht="22.5" customHeight="1">
      <c r="A875" s="37"/>
      <c r="B875" s="37" t="str">
        <f>'Master Schedule'!B875</f>
        <v/>
      </c>
      <c r="C875" s="39"/>
      <c r="D875" s="40" t="str">
        <f t="shared" si="1"/>
        <v>Saturday</v>
      </c>
      <c r="E875" s="41"/>
      <c r="F875" s="38"/>
      <c r="G875" s="38"/>
      <c r="H875" s="41"/>
      <c r="I875" s="38"/>
      <c r="J875" s="38"/>
      <c r="K875" s="32"/>
      <c r="L875" s="32"/>
      <c r="M875" s="32"/>
      <c r="N875" s="33"/>
      <c r="O875" s="62"/>
      <c r="P875" s="34" t="str">
        <f t="shared" si="4"/>
        <v/>
      </c>
    </row>
    <row r="876" ht="22.5" customHeight="1">
      <c r="A876" s="37"/>
      <c r="B876" s="37" t="str">
        <f>'Master Schedule'!B876</f>
        <v/>
      </c>
      <c r="C876" s="39"/>
      <c r="D876" s="40" t="str">
        <f t="shared" si="1"/>
        <v>Saturday</v>
      </c>
      <c r="E876" s="41"/>
      <c r="F876" s="38"/>
      <c r="G876" s="38"/>
      <c r="H876" s="41"/>
      <c r="I876" s="38"/>
      <c r="J876" s="38"/>
      <c r="K876" s="35"/>
      <c r="L876" s="35"/>
      <c r="M876" s="35"/>
      <c r="N876" s="36"/>
      <c r="O876" s="62"/>
      <c r="P876" s="34" t="str">
        <f t="shared" si="4"/>
        <v/>
      </c>
    </row>
    <row r="877" ht="22.5" customHeight="1">
      <c r="A877" s="37"/>
      <c r="B877" s="37" t="str">
        <f>'Master Schedule'!B877</f>
        <v/>
      </c>
      <c r="C877" s="39"/>
      <c r="D877" s="40" t="str">
        <f t="shared" si="1"/>
        <v>Saturday</v>
      </c>
      <c r="E877" s="41"/>
      <c r="F877" s="38"/>
      <c r="G877" s="38"/>
      <c r="H877" s="41"/>
      <c r="I877" s="38"/>
      <c r="J877" s="38"/>
      <c r="K877" s="32"/>
      <c r="L877" s="32"/>
      <c r="M877" s="32"/>
      <c r="N877" s="33"/>
      <c r="O877" s="62"/>
      <c r="P877" s="34" t="str">
        <f t="shared" si="4"/>
        <v/>
      </c>
    </row>
    <row r="878" ht="22.5" customHeight="1">
      <c r="A878" s="37"/>
      <c r="B878" s="37" t="str">
        <f>'Master Schedule'!B878</f>
        <v/>
      </c>
      <c r="C878" s="39"/>
      <c r="D878" s="40" t="str">
        <f t="shared" si="1"/>
        <v>Saturday</v>
      </c>
      <c r="E878" s="41"/>
      <c r="F878" s="38"/>
      <c r="G878" s="38"/>
      <c r="H878" s="41"/>
      <c r="I878" s="38"/>
      <c r="J878" s="38"/>
      <c r="K878" s="35"/>
      <c r="L878" s="35"/>
      <c r="M878" s="35"/>
      <c r="N878" s="36"/>
      <c r="O878" s="62"/>
      <c r="P878" s="34" t="str">
        <f t="shared" si="4"/>
        <v/>
      </c>
    </row>
    <row r="879" ht="22.5" customHeight="1">
      <c r="A879" s="37"/>
      <c r="B879" s="37" t="str">
        <f>'Master Schedule'!B879</f>
        <v/>
      </c>
      <c r="C879" s="39"/>
      <c r="D879" s="40" t="str">
        <f t="shared" si="1"/>
        <v>Saturday</v>
      </c>
      <c r="E879" s="41"/>
      <c r="F879" s="38"/>
      <c r="G879" s="38"/>
      <c r="H879" s="41"/>
      <c r="I879" s="38"/>
      <c r="J879" s="38"/>
      <c r="K879" s="32"/>
      <c r="L879" s="32"/>
      <c r="M879" s="32"/>
      <c r="N879" s="33"/>
      <c r="O879" s="62"/>
      <c r="P879" s="34" t="str">
        <f t="shared" si="4"/>
        <v/>
      </c>
    </row>
    <row r="880" ht="22.5" customHeight="1">
      <c r="A880" s="37"/>
      <c r="B880" s="37" t="str">
        <f>'Master Schedule'!B880</f>
        <v/>
      </c>
      <c r="C880" s="39"/>
      <c r="D880" s="40" t="str">
        <f t="shared" si="1"/>
        <v>Saturday</v>
      </c>
      <c r="E880" s="41"/>
      <c r="F880" s="38"/>
      <c r="G880" s="38"/>
      <c r="H880" s="41"/>
      <c r="I880" s="38"/>
      <c r="J880" s="38"/>
      <c r="K880" s="35"/>
      <c r="L880" s="35"/>
      <c r="M880" s="35"/>
      <c r="N880" s="36"/>
      <c r="O880" s="62"/>
      <c r="P880" s="34" t="str">
        <f t="shared" si="4"/>
        <v/>
      </c>
    </row>
    <row r="881" ht="22.5" customHeight="1">
      <c r="A881" s="37"/>
      <c r="B881" s="37" t="str">
        <f>'Master Schedule'!B881</f>
        <v/>
      </c>
      <c r="C881" s="39"/>
      <c r="D881" s="40" t="str">
        <f t="shared" si="1"/>
        <v>Saturday</v>
      </c>
      <c r="E881" s="41"/>
      <c r="F881" s="38"/>
      <c r="G881" s="38"/>
      <c r="H881" s="41"/>
      <c r="I881" s="38"/>
      <c r="J881" s="38"/>
      <c r="K881" s="32"/>
      <c r="L881" s="32"/>
      <c r="M881" s="32"/>
      <c r="N881" s="33"/>
      <c r="O881" s="62"/>
      <c r="P881" s="34" t="str">
        <f t="shared" si="4"/>
        <v/>
      </c>
    </row>
    <row r="882" ht="22.5" customHeight="1">
      <c r="A882" s="37"/>
      <c r="B882" s="37" t="str">
        <f>'Master Schedule'!B882</f>
        <v/>
      </c>
      <c r="C882" s="39"/>
      <c r="D882" s="40" t="str">
        <f t="shared" si="1"/>
        <v>Saturday</v>
      </c>
      <c r="E882" s="41"/>
      <c r="F882" s="38"/>
      <c r="G882" s="38"/>
      <c r="H882" s="41"/>
      <c r="I882" s="38"/>
      <c r="J882" s="38"/>
      <c r="K882" s="35"/>
      <c r="L882" s="35"/>
      <c r="M882" s="35"/>
      <c r="N882" s="36"/>
      <c r="O882" s="62"/>
      <c r="P882" s="34" t="str">
        <f t="shared" si="4"/>
        <v/>
      </c>
    </row>
    <row r="883" ht="22.5" customHeight="1">
      <c r="A883" s="37"/>
      <c r="B883" s="37" t="str">
        <f>'Master Schedule'!B883</f>
        <v/>
      </c>
      <c r="C883" s="39"/>
      <c r="D883" s="40" t="str">
        <f t="shared" si="1"/>
        <v>Saturday</v>
      </c>
      <c r="E883" s="41"/>
      <c r="F883" s="38"/>
      <c r="G883" s="38"/>
      <c r="H883" s="41"/>
      <c r="I883" s="38"/>
      <c r="J883" s="38"/>
      <c r="K883" s="32"/>
      <c r="L883" s="32"/>
      <c r="M883" s="32"/>
      <c r="N883" s="33"/>
      <c r="O883" s="62"/>
      <c r="P883" s="34" t="str">
        <f t="shared" si="4"/>
        <v/>
      </c>
    </row>
    <row r="884" ht="22.5" customHeight="1">
      <c r="A884" s="37"/>
      <c r="B884" s="37" t="str">
        <f>'Master Schedule'!B884</f>
        <v/>
      </c>
      <c r="C884" s="39"/>
      <c r="D884" s="40" t="str">
        <f t="shared" si="1"/>
        <v>Saturday</v>
      </c>
      <c r="E884" s="41"/>
      <c r="F884" s="38"/>
      <c r="G884" s="38"/>
      <c r="H884" s="41"/>
      <c r="I884" s="38"/>
      <c r="J884" s="38"/>
      <c r="K884" s="35"/>
      <c r="L884" s="35"/>
      <c r="M884" s="35"/>
      <c r="N884" s="36"/>
      <c r="O884" s="62"/>
      <c r="P884" s="34" t="str">
        <f t="shared" si="4"/>
        <v/>
      </c>
    </row>
    <row r="885" ht="22.5" customHeight="1">
      <c r="A885" s="37"/>
      <c r="B885" s="37" t="str">
        <f>'Master Schedule'!B885</f>
        <v/>
      </c>
      <c r="C885" s="39"/>
      <c r="D885" s="40" t="str">
        <f t="shared" si="1"/>
        <v>Saturday</v>
      </c>
      <c r="E885" s="41"/>
      <c r="F885" s="38"/>
      <c r="G885" s="38"/>
      <c r="H885" s="41"/>
      <c r="I885" s="38"/>
      <c r="J885" s="38"/>
      <c r="K885" s="32"/>
      <c r="L885" s="32"/>
      <c r="M885" s="32"/>
      <c r="N885" s="33"/>
      <c r="O885" s="62"/>
      <c r="P885" s="34" t="str">
        <f t="shared" si="4"/>
        <v/>
      </c>
    </row>
    <row r="886" ht="22.5" customHeight="1">
      <c r="A886" s="37"/>
      <c r="B886" s="37" t="str">
        <f>'Master Schedule'!B886</f>
        <v/>
      </c>
      <c r="C886" s="39"/>
      <c r="D886" s="40" t="str">
        <f t="shared" si="1"/>
        <v>Saturday</v>
      </c>
      <c r="E886" s="41"/>
      <c r="F886" s="38"/>
      <c r="G886" s="38"/>
      <c r="H886" s="41"/>
      <c r="I886" s="38"/>
      <c r="J886" s="38"/>
      <c r="K886" s="35"/>
      <c r="L886" s="35"/>
      <c r="M886" s="35"/>
      <c r="N886" s="36"/>
      <c r="O886" s="62"/>
      <c r="P886" s="34" t="str">
        <f t="shared" si="4"/>
        <v/>
      </c>
    </row>
    <row r="887" ht="22.5" customHeight="1">
      <c r="A887" s="37"/>
      <c r="B887" s="37" t="str">
        <f>'Master Schedule'!B887</f>
        <v/>
      </c>
      <c r="C887" s="39"/>
      <c r="D887" s="40" t="str">
        <f t="shared" si="1"/>
        <v>Saturday</v>
      </c>
      <c r="E887" s="41"/>
      <c r="F887" s="38"/>
      <c r="G887" s="38"/>
      <c r="H887" s="41"/>
      <c r="I887" s="38"/>
      <c r="J887" s="38"/>
      <c r="K887" s="32"/>
      <c r="L887" s="32"/>
      <c r="M887" s="32"/>
      <c r="N887" s="33"/>
      <c r="O887" s="62"/>
      <c r="P887" s="34" t="str">
        <f t="shared" si="4"/>
        <v/>
      </c>
    </row>
    <row r="888" ht="22.5" customHeight="1">
      <c r="A888" s="37"/>
      <c r="B888" s="37" t="str">
        <f>'Master Schedule'!B888</f>
        <v/>
      </c>
      <c r="C888" s="39"/>
      <c r="D888" s="40" t="str">
        <f t="shared" si="1"/>
        <v>Saturday</v>
      </c>
      <c r="E888" s="41"/>
      <c r="F888" s="38"/>
      <c r="G888" s="38"/>
      <c r="H888" s="41"/>
      <c r="I888" s="38"/>
      <c r="J888" s="38"/>
      <c r="K888" s="35"/>
      <c r="L888" s="35"/>
      <c r="M888" s="35"/>
      <c r="N888" s="36"/>
      <c r="O888" s="62"/>
      <c r="P888" s="34" t="str">
        <f t="shared" si="4"/>
        <v/>
      </c>
    </row>
    <row r="889" ht="22.5" customHeight="1">
      <c r="A889" s="37"/>
      <c r="B889" s="37" t="str">
        <f>'Master Schedule'!B889</f>
        <v/>
      </c>
      <c r="C889" s="39"/>
      <c r="D889" s="40" t="str">
        <f t="shared" si="1"/>
        <v>Saturday</v>
      </c>
      <c r="E889" s="41"/>
      <c r="F889" s="38"/>
      <c r="G889" s="38"/>
      <c r="H889" s="41"/>
      <c r="I889" s="38"/>
      <c r="J889" s="38"/>
      <c r="K889" s="32"/>
      <c r="L889" s="32"/>
      <c r="M889" s="32"/>
      <c r="N889" s="33"/>
      <c r="O889" s="62"/>
      <c r="P889" s="34" t="str">
        <f t="shared" si="4"/>
        <v/>
      </c>
    </row>
    <row r="890" ht="22.5" customHeight="1">
      <c r="A890" s="37"/>
      <c r="B890" s="37" t="str">
        <f>'Master Schedule'!B890</f>
        <v/>
      </c>
      <c r="C890" s="39"/>
      <c r="D890" s="40" t="str">
        <f t="shared" si="1"/>
        <v>Saturday</v>
      </c>
      <c r="E890" s="41"/>
      <c r="F890" s="38"/>
      <c r="G890" s="38"/>
      <c r="H890" s="41"/>
      <c r="I890" s="38"/>
      <c r="J890" s="38"/>
      <c r="K890" s="35"/>
      <c r="L890" s="35"/>
      <c r="M890" s="35"/>
      <c r="N890" s="36"/>
      <c r="O890" s="62"/>
      <c r="P890" s="34" t="str">
        <f t="shared" si="4"/>
        <v/>
      </c>
    </row>
    <row r="891" ht="22.5" customHeight="1">
      <c r="A891" s="37"/>
      <c r="B891" s="37" t="str">
        <f>'Master Schedule'!B891</f>
        <v/>
      </c>
      <c r="C891" s="39"/>
      <c r="D891" s="40" t="str">
        <f t="shared" si="1"/>
        <v>Saturday</v>
      </c>
      <c r="E891" s="41"/>
      <c r="F891" s="38"/>
      <c r="G891" s="38"/>
      <c r="H891" s="41"/>
      <c r="I891" s="38"/>
      <c r="J891" s="38"/>
      <c r="K891" s="32"/>
      <c r="L891" s="32"/>
      <c r="M891" s="32"/>
      <c r="N891" s="33"/>
      <c r="O891" s="62"/>
      <c r="P891" s="34" t="str">
        <f t="shared" si="4"/>
        <v/>
      </c>
    </row>
    <row r="892" ht="22.5" customHeight="1">
      <c r="A892" s="37"/>
      <c r="B892" s="37" t="str">
        <f>'Master Schedule'!B892</f>
        <v/>
      </c>
      <c r="C892" s="39"/>
      <c r="D892" s="40" t="str">
        <f t="shared" si="1"/>
        <v>Saturday</v>
      </c>
      <c r="E892" s="41"/>
      <c r="F892" s="38"/>
      <c r="G892" s="38"/>
      <c r="H892" s="41"/>
      <c r="I892" s="38"/>
      <c r="J892" s="38"/>
      <c r="K892" s="35"/>
      <c r="L892" s="35"/>
      <c r="M892" s="35"/>
      <c r="N892" s="36"/>
      <c r="O892" s="62"/>
      <c r="P892" s="34" t="str">
        <f t="shared" si="4"/>
        <v/>
      </c>
    </row>
    <row r="893" ht="22.5" customHeight="1">
      <c r="A893" s="37"/>
      <c r="B893" s="37" t="str">
        <f>'Master Schedule'!B893</f>
        <v/>
      </c>
      <c r="C893" s="39"/>
      <c r="D893" s="40" t="str">
        <f t="shared" si="1"/>
        <v>Saturday</v>
      </c>
      <c r="E893" s="41"/>
      <c r="F893" s="38"/>
      <c r="G893" s="38"/>
      <c r="H893" s="41"/>
      <c r="I893" s="38"/>
      <c r="J893" s="38"/>
      <c r="K893" s="32"/>
      <c r="L893" s="32"/>
      <c r="M893" s="32"/>
      <c r="N893" s="33"/>
      <c r="O893" s="62"/>
      <c r="P893" s="34" t="str">
        <f t="shared" si="4"/>
        <v/>
      </c>
    </row>
    <row r="894" ht="22.5" customHeight="1">
      <c r="A894" s="37"/>
      <c r="B894" s="37" t="str">
        <f>'Master Schedule'!B894</f>
        <v/>
      </c>
      <c r="C894" s="39"/>
      <c r="D894" s="40" t="str">
        <f t="shared" si="1"/>
        <v>Saturday</v>
      </c>
      <c r="E894" s="41"/>
      <c r="F894" s="38"/>
      <c r="G894" s="38"/>
      <c r="H894" s="41"/>
      <c r="I894" s="38"/>
      <c r="J894" s="38"/>
      <c r="K894" s="35"/>
      <c r="L894" s="35"/>
      <c r="M894" s="35"/>
      <c r="N894" s="36"/>
      <c r="O894" s="62"/>
      <c r="P894" s="34" t="str">
        <f t="shared" si="4"/>
        <v/>
      </c>
    </row>
    <row r="895" ht="22.5" customHeight="1">
      <c r="A895" s="37"/>
      <c r="B895" s="37" t="str">
        <f>'Master Schedule'!B895</f>
        <v/>
      </c>
      <c r="C895" s="39"/>
      <c r="D895" s="40" t="str">
        <f t="shared" si="1"/>
        <v>Saturday</v>
      </c>
      <c r="E895" s="41"/>
      <c r="F895" s="38"/>
      <c r="G895" s="38"/>
      <c r="H895" s="41"/>
      <c r="I895" s="38"/>
      <c r="J895" s="38"/>
      <c r="K895" s="32"/>
      <c r="L895" s="32"/>
      <c r="M895" s="32"/>
      <c r="N895" s="33"/>
      <c r="O895" s="62"/>
      <c r="P895" s="34" t="str">
        <f t="shared" si="4"/>
        <v/>
      </c>
    </row>
    <row r="896" ht="22.5" customHeight="1">
      <c r="A896" s="37"/>
      <c r="B896" s="37" t="str">
        <f>'Master Schedule'!B896</f>
        <v/>
      </c>
      <c r="C896" s="39"/>
      <c r="D896" s="40" t="str">
        <f t="shared" si="1"/>
        <v>Saturday</v>
      </c>
      <c r="E896" s="41"/>
      <c r="F896" s="38"/>
      <c r="G896" s="38"/>
      <c r="H896" s="41"/>
      <c r="I896" s="38"/>
      <c r="J896" s="38"/>
      <c r="K896" s="35"/>
      <c r="L896" s="35"/>
      <c r="M896" s="35"/>
      <c r="N896" s="36"/>
      <c r="O896" s="62"/>
      <c r="P896" s="34" t="str">
        <f t="shared" si="4"/>
        <v/>
      </c>
    </row>
    <row r="897" ht="22.5" customHeight="1">
      <c r="A897" s="37"/>
      <c r="B897" s="37" t="str">
        <f>'Master Schedule'!B897</f>
        <v/>
      </c>
      <c r="C897" s="39"/>
      <c r="D897" s="40" t="str">
        <f t="shared" si="1"/>
        <v>Saturday</v>
      </c>
      <c r="E897" s="41"/>
      <c r="F897" s="38"/>
      <c r="G897" s="38"/>
      <c r="H897" s="41"/>
      <c r="I897" s="38"/>
      <c r="J897" s="38"/>
      <c r="K897" s="32"/>
      <c r="L897" s="32"/>
      <c r="M897" s="32"/>
      <c r="N897" s="33"/>
      <c r="O897" s="62"/>
      <c r="P897" s="34" t="str">
        <f t="shared" si="4"/>
        <v/>
      </c>
    </row>
    <row r="898" ht="22.5" customHeight="1">
      <c r="A898" s="37"/>
      <c r="B898" s="37" t="str">
        <f>'Master Schedule'!B898</f>
        <v/>
      </c>
      <c r="C898" s="39"/>
      <c r="D898" s="40" t="str">
        <f t="shared" si="1"/>
        <v>Saturday</v>
      </c>
      <c r="E898" s="41"/>
      <c r="F898" s="38"/>
      <c r="G898" s="38"/>
      <c r="H898" s="41"/>
      <c r="I898" s="38"/>
      <c r="J898" s="38"/>
      <c r="K898" s="35"/>
      <c r="L898" s="35"/>
      <c r="M898" s="35"/>
      <c r="N898" s="36"/>
      <c r="O898" s="62"/>
      <c r="P898" s="34" t="str">
        <f t="shared" si="4"/>
        <v/>
      </c>
    </row>
    <row r="899" ht="22.5" customHeight="1">
      <c r="A899" s="37"/>
      <c r="B899" s="37" t="str">
        <f>'Master Schedule'!B899</f>
        <v/>
      </c>
      <c r="C899" s="39"/>
      <c r="D899" s="40" t="str">
        <f t="shared" si="1"/>
        <v>Saturday</v>
      </c>
      <c r="E899" s="41"/>
      <c r="F899" s="38"/>
      <c r="G899" s="38"/>
      <c r="H899" s="41"/>
      <c r="I899" s="38"/>
      <c r="J899" s="38"/>
      <c r="K899" s="32"/>
      <c r="L899" s="32"/>
      <c r="M899" s="32"/>
      <c r="N899" s="33"/>
      <c r="O899" s="62"/>
      <c r="P899" s="34" t="str">
        <f t="shared" si="4"/>
        <v/>
      </c>
    </row>
    <row r="900" ht="22.5" customHeight="1">
      <c r="A900" s="37"/>
      <c r="B900" s="37" t="str">
        <f>'Master Schedule'!B900</f>
        <v/>
      </c>
      <c r="C900" s="39"/>
      <c r="D900" s="40" t="str">
        <f t="shared" si="1"/>
        <v>Saturday</v>
      </c>
      <c r="E900" s="41"/>
      <c r="F900" s="38"/>
      <c r="G900" s="38"/>
      <c r="H900" s="41"/>
      <c r="I900" s="38"/>
      <c r="J900" s="38"/>
      <c r="K900" s="35"/>
      <c r="L900" s="35"/>
      <c r="M900" s="35"/>
      <c r="N900" s="36"/>
      <c r="O900" s="62"/>
      <c r="P900" s="34" t="str">
        <f t="shared" si="4"/>
        <v/>
      </c>
    </row>
    <row r="901" ht="22.5" customHeight="1">
      <c r="A901" s="37"/>
      <c r="B901" s="37" t="str">
        <f>'Master Schedule'!B901</f>
        <v/>
      </c>
      <c r="C901" s="39"/>
      <c r="D901" s="40" t="str">
        <f t="shared" si="1"/>
        <v>Saturday</v>
      </c>
      <c r="E901" s="41"/>
      <c r="F901" s="38"/>
      <c r="G901" s="38"/>
      <c r="H901" s="41"/>
      <c r="I901" s="38"/>
      <c r="J901" s="38"/>
      <c r="K901" s="32"/>
      <c r="L901" s="32"/>
      <c r="M901" s="32"/>
      <c r="N901" s="33"/>
      <c r="O901" s="62"/>
      <c r="P901" s="34" t="str">
        <f t="shared" si="4"/>
        <v/>
      </c>
    </row>
    <row r="902" ht="22.5" customHeight="1">
      <c r="A902" s="37"/>
      <c r="B902" s="37" t="str">
        <f>'Master Schedule'!B902</f>
        <v/>
      </c>
      <c r="C902" s="39"/>
      <c r="D902" s="40" t="str">
        <f t="shared" si="1"/>
        <v>Saturday</v>
      </c>
      <c r="E902" s="41"/>
      <c r="F902" s="38"/>
      <c r="G902" s="38"/>
      <c r="H902" s="41"/>
      <c r="I902" s="38"/>
      <c r="J902" s="38"/>
      <c r="K902" s="35"/>
      <c r="L902" s="35"/>
      <c r="M902" s="35"/>
      <c r="N902" s="36"/>
      <c r="O902" s="62"/>
      <c r="P902" s="34" t="str">
        <f t="shared" si="4"/>
        <v/>
      </c>
    </row>
    <row r="903" ht="22.5" customHeight="1">
      <c r="A903" s="37"/>
      <c r="B903" s="37" t="str">
        <f>'Master Schedule'!B903</f>
        <v/>
      </c>
      <c r="C903" s="39"/>
      <c r="D903" s="40" t="str">
        <f t="shared" si="1"/>
        <v>Saturday</v>
      </c>
      <c r="E903" s="41"/>
      <c r="F903" s="38"/>
      <c r="G903" s="38"/>
      <c r="H903" s="41"/>
      <c r="I903" s="38"/>
      <c r="J903" s="38"/>
      <c r="K903" s="32"/>
      <c r="L903" s="32"/>
      <c r="M903" s="32"/>
      <c r="N903" s="33"/>
      <c r="O903" s="62"/>
      <c r="P903" s="34" t="str">
        <f t="shared" si="4"/>
        <v/>
      </c>
    </row>
    <row r="904" ht="22.5" customHeight="1">
      <c r="A904" s="37"/>
      <c r="B904" s="37" t="str">
        <f>'Master Schedule'!B904</f>
        <v/>
      </c>
      <c r="C904" s="39"/>
      <c r="D904" s="40" t="str">
        <f t="shared" si="1"/>
        <v>Saturday</v>
      </c>
      <c r="E904" s="41"/>
      <c r="F904" s="38"/>
      <c r="G904" s="38"/>
      <c r="H904" s="41"/>
      <c r="I904" s="38"/>
      <c r="J904" s="38"/>
      <c r="K904" s="35"/>
      <c r="L904" s="35"/>
      <c r="M904" s="35"/>
      <c r="N904" s="36"/>
      <c r="O904" s="62"/>
      <c r="P904" s="34" t="str">
        <f t="shared" si="4"/>
        <v/>
      </c>
    </row>
    <row r="905" ht="22.5" customHeight="1">
      <c r="A905" s="37"/>
      <c r="B905" s="37" t="str">
        <f>'Master Schedule'!B905</f>
        <v/>
      </c>
      <c r="C905" s="39"/>
      <c r="D905" s="40" t="str">
        <f t="shared" si="1"/>
        <v>Saturday</v>
      </c>
      <c r="E905" s="41"/>
      <c r="F905" s="38"/>
      <c r="G905" s="38"/>
      <c r="H905" s="41"/>
      <c r="I905" s="38"/>
      <c r="J905" s="38"/>
      <c r="K905" s="32"/>
      <c r="L905" s="32"/>
      <c r="M905" s="32"/>
      <c r="N905" s="33"/>
      <c r="O905" s="62"/>
      <c r="P905" s="34" t="str">
        <f t="shared" si="4"/>
        <v/>
      </c>
    </row>
    <row r="906" ht="22.5" customHeight="1">
      <c r="A906" s="37"/>
      <c r="B906" s="37" t="str">
        <f>'Master Schedule'!B906</f>
        <v/>
      </c>
      <c r="C906" s="39"/>
      <c r="D906" s="40" t="str">
        <f t="shared" si="1"/>
        <v>Saturday</v>
      </c>
      <c r="E906" s="41"/>
      <c r="F906" s="38"/>
      <c r="G906" s="38"/>
      <c r="H906" s="41"/>
      <c r="I906" s="38"/>
      <c r="J906" s="38"/>
      <c r="K906" s="35"/>
      <c r="L906" s="35"/>
      <c r="M906" s="35"/>
      <c r="N906" s="36"/>
      <c r="O906" s="62"/>
      <c r="P906" s="34" t="str">
        <f t="shared" si="4"/>
        <v/>
      </c>
    </row>
    <row r="907" ht="22.5" customHeight="1">
      <c r="A907" s="37"/>
      <c r="B907" s="37" t="str">
        <f>'Master Schedule'!B907</f>
        <v/>
      </c>
      <c r="C907" s="39"/>
      <c r="D907" s="40" t="str">
        <f t="shared" si="1"/>
        <v>Saturday</v>
      </c>
      <c r="E907" s="41"/>
      <c r="F907" s="38"/>
      <c r="G907" s="38"/>
      <c r="H907" s="41"/>
      <c r="I907" s="38"/>
      <c r="J907" s="38"/>
      <c r="K907" s="32"/>
      <c r="L907" s="32"/>
      <c r="M907" s="32"/>
      <c r="N907" s="33"/>
      <c r="O907" s="62"/>
      <c r="P907" s="34" t="str">
        <f t="shared" si="4"/>
        <v/>
      </c>
    </row>
    <row r="908" ht="22.5" customHeight="1">
      <c r="A908" s="37"/>
      <c r="B908" s="37" t="str">
        <f>'Master Schedule'!B908</f>
        <v/>
      </c>
      <c r="C908" s="39"/>
      <c r="D908" s="40" t="str">
        <f t="shared" si="1"/>
        <v>Saturday</v>
      </c>
      <c r="E908" s="41"/>
      <c r="F908" s="38"/>
      <c r="G908" s="38"/>
      <c r="H908" s="41"/>
      <c r="I908" s="38"/>
      <c r="J908" s="38"/>
      <c r="K908" s="35"/>
      <c r="L908" s="35"/>
      <c r="M908" s="35"/>
      <c r="N908" s="36"/>
      <c r="O908" s="62"/>
      <c r="P908" s="34" t="str">
        <f t="shared" si="4"/>
        <v/>
      </c>
    </row>
    <row r="909" ht="22.5" customHeight="1">
      <c r="A909" s="37"/>
      <c r="B909" s="37" t="str">
        <f>'Master Schedule'!B909</f>
        <v/>
      </c>
      <c r="C909" s="39"/>
      <c r="D909" s="40" t="str">
        <f t="shared" si="1"/>
        <v>Saturday</v>
      </c>
      <c r="E909" s="41"/>
      <c r="F909" s="38"/>
      <c r="G909" s="38"/>
      <c r="H909" s="41"/>
      <c r="I909" s="38"/>
      <c r="J909" s="38"/>
      <c r="K909" s="32"/>
      <c r="L909" s="32"/>
      <c r="M909" s="32"/>
      <c r="N909" s="33"/>
      <c r="O909" s="62"/>
      <c r="P909" s="34" t="str">
        <f t="shared" si="4"/>
        <v/>
      </c>
    </row>
    <row r="910" ht="22.5" customHeight="1">
      <c r="A910" s="37"/>
      <c r="B910" s="37" t="str">
        <f>'Master Schedule'!B910</f>
        <v/>
      </c>
      <c r="C910" s="39"/>
      <c r="D910" s="40" t="str">
        <f t="shared" si="1"/>
        <v>Saturday</v>
      </c>
      <c r="E910" s="41"/>
      <c r="F910" s="38"/>
      <c r="G910" s="38"/>
      <c r="H910" s="41"/>
      <c r="I910" s="38"/>
      <c r="J910" s="38"/>
      <c r="K910" s="35"/>
      <c r="L910" s="35"/>
      <c r="M910" s="35"/>
      <c r="N910" s="36"/>
      <c r="O910" s="62"/>
      <c r="P910" s="34" t="str">
        <f t="shared" si="4"/>
        <v/>
      </c>
    </row>
    <row r="911" ht="22.5" customHeight="1">
      <c r="A911" s="37"/>
      <c r="B911" s="37" t="str">
        <f>'Master Schedule'!B911</f>
        <v/>
      </c>
      <c r="C911" s="39"/>
      <c r="D911" s="40" t="str">
        <f t="shared" si="1"/>
        <v>Saturday</v>
      </c>
      <c r="E911" s="41"/>
      <c r="F911" s="38"/>
      <c r="G911" s="38"/>
      <c r="H911" s="41"/>
      <c r="I911" s="38"/>
      <c r="J911" s="38"/>
      <c r="K911" s="32"/>
      <c r="L911" s="32"/>
      <c r="M911" s="32"/>
      <c r="N911" s="33"/>
      <c r="O911" s="62"/>
      <c r="P911" s="34" t="str">
        <f t="shared" si="4"/>
        <v/>
      </c>
    </row>
    <row r="912" ht="22.5" customHeight="1">
      <c r="A912" s="37"/>
      <c r="B912" s="37" t="str">
        <f>'Master Schedule'!B912</f>
        <v/>
      </c>
      <c r="C912" s="39"/>
      <c r="D912" s="40" t="str">
        <f t="shared" si="1"/>
        <v>Saturday</v>
      </c>
      <c r="E912" s="41"/>
      <c r="F912" s="38"/>
      <c r="G912" s="38"/>
      <c r="H912" s="41"/>
      <c r="I912" s="38"/>
      <c r="J912" s="38"/>
      <c r="K912" s="35"/>
      <c r="L912" s="35"/>
      <c r="M912" s="35"/>
      <c r="N912" s="36"/>
      <c r="O912" s="62"/>
      <c r="P912" s="34" t="str">
        <f t="shared" si="4"/>
        <v/>
      </c>
    </row>
    <row r="913" ht="22.5" customHeight="1">
      <c r="A913" s="37"/>
      <c r="B913" s="37" t="str">
        <f>'Master Schedule'!B913</f>
        <v/>
      </c>
      <c r="C913" s="39"/>
      <c r="D913" s="40" t="str">
        <f t="shared" si="1"/>
        <v>Saturday</v>
      </c>
      <c r="E913" s="41"/>
      <c r="F913" s="38"/>
      <c r="G913" s="38"/>
      <c r="H913" s="41"/>
      <c r="I913" s="38"/>
      <c r="J913" s="38"/>
      <c r="K913" s="32"/>
      <c r="L913" s="32"/>
      <c r="M913" s="32"/>
      <c r="N913" s="33"/>
      <c r="O913" s="62"/>
      <c r="P913" s="34" t="str">
        <f t="shared" si="4"/>
        <v/>
      </c>
    </row>
    <row r="914" ht="22.5" customHeight="1">
      <c r="A914" s="37"/>
      <c r="B914" s="37" t="str">
        <f>'Master Schedule'!B914</f>
        <v/>
      </c>
      <c r="C914" s="39"/>
      <c r="D914" s="40" t="str">
        <f t="shared" si="1"/>
        <v>Saturday</v>
      </c>
      <c r="E914" s="41"/>
      <c r="F914" s="38"/>
      <c r="G914" s="38"/>
      <c r="H914" s="41"/>
      <c r="I914" s="38"/>
      <c r="J914" s="38"/>
      <c r="K914" s="35"/>
      <c r="L914" s="35"/>
      <c r="M914" s="35"/>
      <c r="N914" s="36"/>
      <c r="O914" s="62"/>
      <c r="P914" s="34" t="str">
        <f t="shared" si="4"/>
        <v/>
      </c>
    </row>
    <row r="915" ht="22.5" customHeight="1">
      <c r="A915" s="37"/>
      <c r="B915" s="37" t="str">
        <f>'Master Schedule'!B915</f>
        <v/>
      </c>
      <c r="C915" s="39"/>
      <c r="D915" s="40" t="str">
        <f t="shared" si="1"/>
        <v>Saturday</v>
      </c>
      <c r="E915" s="41"/>
      <c r="F915" s="38"/>
      <c r="G915" s="38"/>
      <c r="H915" s="41"/>
      <c r="I915" s="38"/>
      <c r="J915" s="38"/>
      <c r="K915" s="32"/>
      <c r="L915" s="32"/>
      <c r="M915" s="32"/>
      <c r="N915" s="33"/>
      <c r="O915" s="62"/>
      <c r="P915" s="34" t="str">
        <f t="shared" si="4"/>
        <v/>
      </c>
    </row>
    <row r="916" ht="22.5" customHeight="1">
      <c r="A916" s="37"/>
      <c r="B916" s="37" t="str">
        <f>'Master Schedule'!B916</f>
        <v/>
      </c>
      <c r="C916" s="39"/>
      <c r="D916" s="40" t="str">
        <f t="shared" si="1"/>
        <v>Saturday</v>
      </c>
      <c r="E916" s="41"/>
      <c r="F916" s="38"/>
      <c r="G916" s="38"/>
      <c r="H916" s="41"/>
      <c r="I916" s="38"/>
      <c r="J916" s="38"/>
      <c r="K916" s="43"/>
      <c r="L916" s="43"/>
      <c r="M916" s="44"/>
      <c r="N916" s="45"/>
    </row>
    <row r="917" ht="22.5" customHeight="1">
      <c r="A917" s="37"/>
      <c r="B917" s="37" t="str">
        <f>'Master Schedule'!B917</f>
        <v/>
      </c>
      <c r="C917" s="39"/>
      <c r="D917" s="40" t="str">
        <f t="shared" si="1"/>
        <v>Saturday</v>
      </c>
      <c r="E917" s="41"/>
      <c r="F917" s="38"/>
      <c r="G917" s="38"/>
      <c r="H917" s="41"/>
      <c r="I917" s="38"/>
      <c r="J917" s="38"/>
      <c r="K917" s="43"/>
      <c r="L917" s="43"/>
      <c r="M917" s="44"/>
      <c r="N917" s="45"/>
    </row>
    <row r="918" ht="22.5" customHeight="1">
      <c r="A918" s="37"/>
      <c r="B918" s="37" t="str">
        <f>'Master Schedule'!B918</f>
        <v/>
      </c>
      <c r="C918" s="39"/>
      <c r="D918" s="40" t="str">
        <f t="shared" si="1"/>
        <v>Saturday</v>
      </c>
      <c r="E918" s="41"/>
      <c r="F918" s="38"/>
      <c r="G918" s="38"/>
      <c r="H918" s="41"/>
      <c r="I918" s="38"/>
      <c r="J918" s="38"/>
      <c r="K918" s="43"/>
      <c r="L918" s="43"/>
      <c r="M918" s="44"/>
      <c r="N918" s="45"/>
    </row>
    <row r="919" ht="22.5" customHeight="1">
      <c r="A919" s="37"/>
      <c r="B919" s="37" t="str">
        <f>'Master Schedule'!B919</f>
        <v/>
      </c>
      <c r="C919" s="39"/>
      <c r="D919" s="40" t="str">
        <f t="shared" si="1"/>
        <v>Saturday</v>
      </c>
      <c r="E919" s="41"/>
      <c r="F919" s="38"/>
      <c r="G919" s="38"/>
      <c r="H919" s="41"/>
      <c r="I919" s="38"/>
      <c r="J919" s="38"/>
      <c r="K919" s="43"/>
      <c r="L919" s="43"/>
      <c r="M919" s="44"/>
      <c r="N919" s="45"/>
    </row>
    <row r="920" ht="22.5" customHeight="1">
      <c r="A920" s="37"/>
      <c r="B920" s="37" t="str">
        <f>'Master Schedule'!B920</f>
        <v/>
      </c>
      <c r="C920" s="39"/>
      <c r="D920" s="40" t="str">
        <f t="shared" si="1"/>
        <v>Saturday</v>
      </c>
      <c r="E920" s="41"/>
      <c r="F920" s="38"/>
      <c r="G920" s="38"/>
      <c r="H920" s="41"/>
      <c r="I920" s="38"/>
      <c r="J920" s="38"/>
      <c r="K920" s="43"/>
      <c r="L920" s="43"/>
      <c r="M920" s="44"/>
      <c r="N920" s="45"/>
    </row>
    <row r="921" ht="22.5" customHeight="1">
      <c r="A921" s="37"/>
      <c r="B921" s="37" t="str">
        <f>'Master Schedule'!B921</f>
        <v/>
      </c>
      <c r="C921" s="39"/>
      <c r="D921" s="40" t="str">
        <f t="shared" si="1"/>
        <v>Saturday</v>
      </c>
      <c r="E921" s="41"/>
      <c r="F921" s="38"/>
      <c r="G921" s="38"/>
      <c r="H921" s="41"/>
      <c r="I921" s="38"/>
      <c r="J921" s="38"/>
      <c r="K921" s="43"/>
      <c r="L921" s="43"/>
      <c r="M921" s="44"/>
      <c r="N921" s="45"/>
    </row>
    <row r="922" ht="22.5" customHeight="1">
      <c r="A922" s="37"/>
      <c r="B922" s="37" t="str">
        <f>'Master Schedule'!B922</f>
        <v/>
      </c>
      <c r="C922" s="39"/>
      <c r="D922" s="40" t="str">
        <f t="shared" si="1"/>
        <v>Saturday</v>
      </c>
      <c r="E922" s="41"/>
      <c r="F922" s="38"/>
      <c r="G922" s="38"/>
      <c r="H922" s="41"/>
      <c r="I922" s="38"/>
      <c r="J922" s="38"/>
      <c r="K922" s="43"/>
      <c r="L922" s="43"/>
      <c r="M922" s="44"/>
      <c r="N922" s="45"/>
    </row>
    <row r="923" ht="22.5" customHeight="1">
      <c r="A923" s="37"/>
      <c r="B923" s="37" t="str">
        <f>'Master Schedule'!B923</f>
        <v/>
      </c>
      <c r="C923" s="39"/>
      <c r="D923" s="40" t="str">
        <f t="shared" si="1"/>
        <v>Saturday</v>
      </c>
      <c r="E923" s="41"/>
      <c r="F923" s="38"/>
      <c r="G923" s="38"/>
      <c r="H923" s="41"/>
      <c r="I923" s="38"/>
      <c r="J923" s="38"/>
      <c r="K923" s="43"/>
      <c r="L923" s="43"/>
      <c r="M923" s="44"/>
      <c r="N923" s="45"/>
    </row>
    <row r="924" ht="22.5" customHeight="1">
      <c r="A924" s="37"/>
      <c r="B924" s="37" t="str">
        <f>'Master Schedule'!B924</f>
        <v/>
      </c>
      <c r="C924" s="39"/>
      <c r="D924" s="40" t="str">
        <f t="shared" si="1"/>
        <v>Saturday</v>
      </c>
      <c r="E924" s="41"/>
      <c r="F924" s="38"/>
      <c r="G924" s="38"/>
      <c r="H924" s="41"/>
      <c r="I924" s="38"/>
      <c r="J924" s="38"/>
      <c r="K924" s="43"/>
      <c r="L924" s="43"/>
      <c r="M924" s="44"/>
      <c r="N924" s="45"/>
    </row>
    <row r="925" ht="22.5" customHeight="1">
      <c r="A925" s="37"/>
      <c r="B925" s="37" t="str">
        <f>'Master Schedule'!B925</f>
        <v/>
      </c>
      <c r="C925" s="39"/>
      <c r="D925" s="40" t="str">
        <f t="shared" si="1"/>
        <v>Saturday</v>
      </c>
      <c r="E925" s="41"/>
      <c r="F925" s="38"/>
      <c r="G925" s="38"/>
      <c r="H925" s="41"/>
      <c r="I925" s="38"/>
      <c r="J925" s="38"/>
      <c r="K925" s="43"/>
      <c r="L925" s="43"/>
      <c r="M925" s="44"/>
      <c r="N925" s="45"/>
    </row>
    <row r="926" ht="22.5" customHeight="1">
      <c r="A926" s="37"/>
      <c r="B926" s="37" t="str">
        <f>'Master Schedule'!B926</f>
        <v/>
      </c>
      <c r="C926" s="39"/>
      <c r="D926" s="40" t="str">
        <f t="shared" si="1"/>
        <v>Saturday</v>
      </c>
      <c r="E926" s="41"/>
      <c r="F926" s="38"/>
      <c r="G926" s="38"/>
      <c r="H926" s="41"/>
      <c r="I926" s="38"/>
      <c r="J926" s="38"/>
      <c r="K926" s="43"/>
      <c r="L926" s="43"/>
      <c r="M926" s="44"/>
      <c r="N926" s="45"/>
    </row>
    <row r="927" ht="22.5" customHeight="1">
      <c r="A927" s="37"/>
      <c r="B927" s="37" t="str">
        <f>'Master Schedule'!B927</f>
        <v/>
      </c>
      <c r="C927" s="39"/>
      <c r="D927" s="40" t="str">
        <f t="shared" si="1"/>
        <v>Saturday</v>
      </c>
      <c r="E927" s="41"/>
      <c r="F927" s="38"/>
      <c r="G927" s="38"/>
      <c r="H927" s="41"/>
      <c r="I927" s="38"/>
      <c r="J927" s="38"/>
      <c r="K927" s="43"/>
      <c r="L927" s="43"/>
      <c r="M927" s="44"/>
      <c r="N927" s="45"/>
    </row>
    <row r="928" ht="22.5" customHeight="1">
      <c r="A928" s="37"/>
      <c r="B928" s="37" t="str">
        <f>'Master Schedule'!B928</f>
        <v/>
      </c>
      <c r="C928" s="39"/>
      <c r="D928" s="40" t="str">
        <f t="shared" si="1"/>
        <v>Saturday</v>
      </c>
      <c r="E928" s="41"/>
      <c r="F928" s="38"/>
      <c r="G928" s="38"/>
      <c r="H928" s="41"/>
      <c r="I928" s="38"/>
      <c r="J928" s="38"/>
      <c r="K928" s="43"/>
      <c r="L928" s="43"/>
      <c r="M928" s="44"/>
      <c r="N928" s="45"/>
    </row>
    <row r="929" ht="22.5" customHeight="1">
      <c r="A929" s="37"/>
      <c r="B929" s="37" t="str">
        <f>'Master Schedule'!B929</f>
        <v/>
      </c>
      <c r="C929" s="39"/>
      <c r="D929" s="40" t="str">
        <f t="shared" si="1"/>
        <v>Saturday</v>
      </c>
      <c r="E929" s="41"/>
      <c r="F929" s="38"/>
      <c r="G929" s="38"/>
      <c r="H929" s="41"/>
      <c r="I929" s="38"/>
      <c r="J929" s="38"/>
      <c r="K929" s="43"/>
      <c r="L929" s="43"/>
      <c r="M929" s="44"/>
      <c r="N929" s="45"/>
    </row>
    <row r="930" ht="22.5" customHeight="1">
      <c r="A930" s="37"/>
      <c r="B930" s="37" t="str">
        <f>'Master Schedule'!B930</f>
        <v/>
      </c>
      <c r="C930" s="39"/>
      <c r="D930" s="40" t="str">
        <f t="shared" si="1"/>
        <v>Saturday</v>
      </c>
      <c r="E930" s="41"/>
      <c r="F930" s="38"/>
      <c r="G930" s="38"/>
      <c r="H930" s="41"/>
      <c r="I930" s="38"/>
      <c r="J930" s="38"/>
      <c r="K930" s="43"/>
      <c r="L930" s="43"/>
      <c r="M930" s="44"/>
      <c r="N930" s="45"/>
    </row>
    <row r="931" ht="22.5" customHeight="1">
      <c r="A931" s="37"/>
      <c r="B931" s="37" t="str">
        <f>'Master Schedule'!B931</f>
        <v/>
      </c>
      <c r="C931" s="39"/>
      <c r="D931" s="40" t="str">
        <f t="shared" si="1"/>
        <v>Saturday</v>
      </c>
      <c r="E931" s="41"/>
      <c r="F931" s="38"/>
      <c r="G931" s="38"/>
      <c r="H931" s="41"/>
      <c r="I931" s="38"/>
      <c r="J931" s="38"/>
      <c r="K931" s="43"/>
      <c r="L931" s="43"/>
      <c r="M931" s="44"/>
      <c r="N931" s="45"/>
    </row>
    <row r="932" ht="22.5" customHeight="1">
      <c r="A932" s="37"/>
      <c r="B932" s="37" t="str">
        <f>'Master Schedule'!B932</f>
        <v/>
      </c>
      <c r="C932" s="39"/>
      <c r="D932" s="40" t="str">
        <f t="shared" si="1"/>
        <v>Saturday</v>
      </c>
      <c r="E932" s="41"/>
      <c r="F932" s="38"/>
      <c r="G932" s="38"/>
      <c r="H932" s="41"/>
      <c r="I932" s="38"/>
      <c r="J932" s="38"/>
      <c r="K932" s="43"/>
      <c r="L932" s="43"/>
      <c r="M932" s="44"/>
      <c r="N932" s="45"/>
    </row>
    <row r="933" ht="22.5" customHeight="1">
      <c r="A933" s="37"/>
      <c r="B933" s="37" t="str">
        <f>'Master Schedule'!B933</f>
        <v/>
      </c>
      <c r="C933" s="39"/>
      <c r="D933" s="40" t="str">
        <f t="shared" si="1"/>
        <v>Saturday</v>
      </c>
      <c r="E933" s="41"/>
      <c r="F933" s="38"/>
      <c r="G933" s="38"/>
      <c r="H933" s="41"/>
      <c r="I933" s="38"/>
      <c r="J933" s="38"/>
      <c r="K933" s="43"/>
      <c r="L933" s="43"/>
      <c r="M933" s="44"/>
      <c r="N933" s="45"/>
    </row>
    <row r="934" ht="22.5" customHeight="1">
      <c r="A934" s="37"/>
      <c r="B934" s="37" t="str">
        <f>'Master Schedule'!B934</f>
        <v/>
      </c>
      <c r="C934" s="39"/>
      <c r="D934" s="40" t="str">
        <f t="shared" si="1"/>
        <v>Saturday</v>
      </c>
      <c r="E934" s="41"/>
      <c r="F934" s="38"/>
      <c r="G934" s="38"/>
      <c r="H934" s="41"/>
      <c r="I934" s="38"/>
      <c r="J934" s="38"/>
      <c r="K934" s="43"/>
      <c r="L934" s="43"/>
      <c r="M934" s="44"/>
      <c r="N934" s="45"/>
    </row>
    <row r="935" ht="22.5" customHeight="1">
      <c r="A935" s="37"/>
      <c r="B935" s="37" t="str">
        <f>'Master Schedule'!B935</f>
        <v/>
      </c>
      <c r="C935" s="39"/>
      <c r="D935" s="40" t="str">
        <f t="shared" si="1"/>
        <v>Saturday</v>
      </c>
      <c r="E935" s="41"/>
      <c r="F935" s="38"/>
      <c r="G935" s="38"/>
      <c r="H935" s="41"/>
      <c r="I935" s="38"/>
      <c r="J935" s="38"/>
      <c r="K935" s="43"/>
      <c r="L935" s="43"/>
      <c r="M935" s="44"/>
      <c r="N935" s="45"/>
    </row>
    <row r="936" ht="22.5" customHeight="1">
      <c r="A936" s="37"/>
      <c r="B936" s="37" t="str">
        <f>'Master Schedule'!B936</f>
        <v/>
      </c>
      <c r="C936" s="39"/>
      <c r="D936" s="40" t="str">
        <f t="shared" si="1"/>
        <v>Saturday</v>
      </c>
      <c r="E936" s="41"/>
      <c r="F936" s="38"/>
      <c r="G936" s="38"/>
      <c r="H936" s="41"/>
      <c r="I936" s="38"/>
      <c r="J936" s="38"/>
      <c r="K936" s="43"/>
      <c r="L936" s="43"/>
      <c r="M936" s="44"/>
      <c r="N936" s="45"/>
    </row>
    <row r="937" ht="22.5" customHeight="1">
      <c r="A937" s="37"/>
      <c r="B937" s="37" t="str">
        <f>'Master Schedule'!B937</f>
        <v/>
      </c>
      <c r="C937" s="39"/>
      <c r="D937" s="40" t="str">
        <f t="shared" si="1"/>
        <v>Saturday</v>
      </c>
      <c r="E937" s="41"/>
      <c r="F937" s="38"/>
      <c r="G937" s="38"/>
      <c r="H937" s="41"/>
      <c r="I937" s="38"/>
      <c r="J937" s="38"/>
      <c r="K937" s="43"/>
      <c r="L937" s="43"/>
      <c r="M937" s="44"/>
      <c r="N937" s="45"/>
    </row>
    <row r="938" ht="22.5" customHeight="1">
      <c r="A938" s="37"/>
      <c r="B938" s="37" t="str">
        <f>'Master Schedule'!B938</f>
        <v/>
      </c>
      <c r="C938" s="39"/>
      <c r="D938" s="40" t="str">
        <f t="shared" si="1"/>
        <v>Saturday</v>
      </c>
      <c r="E938" s="41"/>
      <c r="F938" s="38"/>
      <c r="G938" s="38"/>
      <c r="H938" s="41"/>
      <c r="I938" s="38"/>
      <c r="J938" s="38"/>
      <c r="K938" s="43"/>
      <c r="L938" s="43"/>
      <c r="M938" s="44"/>
      <c r="N938" s="45"/>
    </row>
    <row r="939" ht="22.5" customHeight="1">
      <c r="A939" s="37"/>
      <c r="B939" s="37" t="str">
        <f>'Master Schedule'!B939</f>
        <v/>
      </c>
      <c r="C939" s="39"/>
      <c r="D939" s="40" t="str">
        <f t="shared" si="1"/>
        <v>Saturday</v>
      </c>
      <c r="E939" s="41"/>
      <c r="F939" s="38"/>
      <c r="G939" s="38"/>
      <c r="H939" s="41"/>
      <c r="I939" s="38"/>
      <c r="J939" s="38"/>
      <c r="K939" s="43"/>
      <c r="L939" s="43"/>
      <c r="M939" s="44"/>
      <c r="N939" s="45"/>
    </row>
    <row r="940" ht="22.5" customHeight="1">
      <c r="A940" s="37"/>
      <c r="B940" s="37" t="str">
        <f>'Master Schedule'!B940</f>
        <v/>
      </c>
      <c r="C940" s="39"/>
      <c r="D940" s="40" t="str">
        <f t="shared" si="1"/>
        <v>Saturday</v>
      </c>
      <c r="E940" s="41"/>
      <c r="F940" s="38"/>
      <c r="G940" s="38"/>
      <c r="H940" s="41"/>
      <c r="I940" s="38"/>
      <c r="J940" s="38"/>
      <c r="K940" s="43"/>
      <c r="L940" s="43"/>
      <c r="M940" s="44"/>
      <c r="N940" s="45"/>
    </row>
    <row r="941" ht="22.5" customHeight="1">
      <c r="A941" s="37"/>
      <c r="B941" s="37" t="str">
        <f>'Master Schedule'!B941</f>
        <v/>
      </c>
      <c r="C941" s="39"/>
      <c r="D941" s="40" t="str">
        <f t="shared" si="1"/>
        <v>Saturday</v>
      </c>
      <c r="E941" s="41"/>
      <c r="F941" s="38"/>
      <c r="G941" s="38"/>
      <c r="H941" s="41"/>
      <c r="I941" s="38"/>
      <c r="J941" s="38"/>
      <c r="K941" s="43"/>
      <c r="L941" s="43"/>
      <c r="M941" s="44"/>
      <c r="N941" s="45"/>
    </row>
    <row r="942" ht="22.5" customHeight="1">
      <c r="A942" s="37"/>
      <c r="B942" s="37" t="str">
        <f>'Master Schedule'!B942</f>
        <v/>
      </c>
      <c r="C942" s="39"/>
      <c r="D942" s="40" t="str">
        <f t="shared" si="1"/>
        <v>Saturday</v>
      </c>
      <c r="E942" s="41"/>
      <c r="F942" s="38"/>
      <c r="G942" s="38"/>
      <c r="H942" s="41"/>
      <c r="I942" s="38"/>
      <c r="J942" s="38"/>
      <c r="K942" s="43"/>
      <c r="L942" s="43"/>
      <c r="M942" s="44"/>
      <c r="N942" s="45"/>
    </row>
    <row r="943" ht="22.5" customHeight="1">
      <c r="A943" s="37"/>
      <c r="B943" s="37" t="str">
        <f>'Master Schedule'!B943</f>
        <v/>
      </c>
      <c r="C943" s="39"/>
      <c r="D943" s="40" t="str">
        <f t="shared" si="1"/>
        <v>Saturday</v>
      </c>
      <c r="E943" s="41"/>
      <c r="F943" s="38"/>
      <c r="G943" s="38"/>
      <c r="H943" s="41"/>
      <c r="I943" s="38"/>
      <c r="J943" s="38"/>
      <c r="K943" s="43"/>
      <c r="L943" s="43"/>
      <c r="M943" s="44"/>
      <c r="N943" s="45"/>
    </row>
    <row r="944" ht="22.5" customHeight="1">
      <c r="A944" s="37"/>
      <c r="B944" s="37" t="str">
        <f>'Master Schedule'!B944</f>
        <v/>
      </c>
      <c r="C944" s="39"/>
      <c r="D944" s="40" t="str">
        <f t="shared" si="1"/>
        <v>Saturday</v>
      </c>
      <c r="E944" s="41"/>
      <c r="F944" s="38"/>
      <c r="G944" s="38"/>
      <c r="H944" s="41"/>
      <c r="I944" s="38"/>
      <c r="J944" s="38"/>
      <c r="K944" s="43"/>
      <c r="L944" s="43"/>
      <c r="M944" s="44"/>
      <c r="N944" s="45"/>
    </row>
    <row r="945" ht="22.5" customHeight="1">
      <c r="A945" s="37"/>
      <c r="B945" s="37" t="str">
        <f>'Master Schedule'!B945</f>
        <v/>
      </c>
      <c r="C945" s="39"/>
      <c r="D945" s="40" t="str">
        <f t="shared" si="1"/>
        <v>Saturday</v>
      </c>
      <c r="E945" s="41"/>
      <c r="F945" s="38"/>
      <c r="G945" s="38"/>
      <c r="H945" s="41"/>
      <c r="I945" s="38"/>
      <c r="J945" s="38"/>
      <c r="K945" s="43"/>
      <c r="L945" s="43"/>
      <c r="M945" s="44"/>
      <c r="N945" s="45"/>
    </row>
    <row r="946" ht="22.5" customHeight="1">
      <c r="A946" s="37"/>
      <c r="B946" s="37" t="str">
        <f>'Master Schedule'!B946</f>
        <v/>
      </c>
      <c r="C946" s="39"/>
      <c r="D946" s="40" t="str">
        <f t="shared" si="1"/>
        <v>Saturday</v>
      </c>
      <c r="E946" s="41"/>
      <c r="F946" s="38"/>
      <c r="G946" s="38"/>
      <c r="H946" s="41"/>
      <c r="I946" s="38"/>
      <c r="J946" s="38"/>
      <c r="K946" s="43"/>
      <c r="L946" s="43"/>
      <c r="M946" s="44"/>
      <c r="N946" s="45"/>
    </row>
    <row r="947" ht="22.5" customHeight="1">
      <c r="A947" s="37"/>
      <c r="B947" s="37" t="str">
        <f>'Master Schedule'!B947</f>
        <v/>
      </c>
      <c r="C947" s="39"/>
      <c r="D947" s="40" t="str">
        <f t="shared" si="1"/>
        <v>Saturday</v>
      </c>
      <c r="E947" s="41"/>
      <c r="F947" s="38"/>
      <c r="G947" s="38"/>
      <c r="H947" s="41"/>
      <c r="I947" s="38"/>
      <c r="J947" s="38"/>
      <c r="K947" s="43"/>
      <c r="L947" s="43"/>
      <c r="M947" s="44"/>
      <c r="N947" s="45"/>
    </row>
    <row r="948" ht="22.5" customHeight="1">
      <c r="A948" s="37"/>
      <c r="B948" s="37" t="str">
        <f>'Master Schedule'!B948</f>
        <v/>
      </c>
      <c r="C948" s="39"/>
      <c r="D948" s="40" t="str">
        <f t="shared" si="1"/>
        <v>Saturday</v>
      </c>
      <c r="E948" s="41"/>
      <c r="F948" s="38"/>
      <c r="G948" s="38"/>
      <c r="H948" s="41"/>
      <c r="I948" s="38"/>
      <c r="J948" s="38"/>
      <c r="K948" s="43"/>
      <c r="L948" s="43"/>
      <c r="M948" s="44"/>
      <c r="N948" s="45"/>
    </row>
    <row r="949" ht="22.5" customHeight="1">
      <c r="A949" s="37"/>
      <c r="B949" s="37" t="str">
        <f>'Master Schedule'!B949</f>
        <v/>
      </c>
      <c r="C949" s="39"/>
      <c r="D949" s="40" t="str">
        <f t="shared" si="1"/>
        <v>Saturday</v>
      </c>
      <c r="E949" s="41"/>
      <c r="F949" s="38"/>
      <c r="G949" s="38"/>
      <c r="H949" s="41"/>
      <c r="I949" s="38"/>
      <c r="J949" s="38"/>
      <c r="K949" s="43"/>
      <c r="L949" s="43"/>
      <c r="M949" s="44"/>
      <c r="N949" s="45"/>
    </row>
    <row r="950" ht="22.5" customHeight="1">
      <c r="A950" s="37"/>
      <c r="B950" s="37" t="str">
        <f>'Master Schedule'!B950</f>
        <v/>
      </c>
      <c r="C950" s="39"/>
      <c r="D950" s="40" t="str">
        <f t="shared" si="1"/>
        <v>Saturday</v>
      </c>
      <c r="E950" s="41"/>
      <c r="F950" s="38"/>
      <c r="G950" s="38"/>
      <c r="H950" s="41"/>
      <c r="I950" s="38"/>
      <c r="J950" s="38"/>
      <c r="K950" s="43"/>
      <c r="L950" s="43"/>
      <c r="M950" s="44"/>
      <c r="N950" s="45"/>
    </row>
    <row r="951" ht="22.5" customHeight="1">
      <c r="A951" s="37"/>
      <c r="B951" s="37" t="str">
        <f>'Master Schedule'!B951</f>
        <v/>
      </c>
      <c r="C951" s="39"/>
      <c r="D951" s="40" t="str">
        <f t="shared" si="1"/>
        <v>Saturday</v>
      </c>
      <c r="E951" s="41"/>
      <c r="F951" s="38"/>
      <c r="G951" s="38"/>
      <c r="H951" s="41"/>
      <c r="I951" s="38"/>
      <c r="J951" s="38"/>
      <c r="K951" s="43"/>
      <c r="L951" s="43"/>
      <c r="M951" s="44"/>
      <c r="N951" s="45"/>
    </row>
    <row r="952" ht="22.5" customHeight="1">
      <c r="A952" s="37"/>
      <c r="B952" s="37" t="str">
        <f>'Master Schedule'!B952</f>
        <v/>
      </c>
      <c r="C952" s="39"/>
      <c r="D952" s="40" t="str">
        <f t="shared" si="1"/>
        <v>Saturday</v>
      </c>
      <c r="E952" s="41"/>
      <c r="F952" s="38"/>
      <c r="G952" s="38"/>
      <c r="H952" s="41"/>
      <c r="I952" s="38"/>
      <c r="J952" s="38"/>
      <c r="K952" s="43"/>
      <c r="L952" s="43"/>
      <c r="M952" s="44"/>
      <c r="N952" s="45"/>
    </row>
    <row r="953" ht="22.5" customHeight="1">
      <c r="A953" s="37"/>
      <c r="B953" s="37" t="str">
        <f>'Master Schedule'!B953</f>
        <v/>
      </c>
      <c r="C953" s="39"/>
      <c r="D953" s="40" t="str">
        <f t="shared" si="1"/>
        <v>Saturday</v>
      </c>
      <c r="E953" s="41"/>
      <c r="F953" s="38"/>
      <c r="G953" s="38"/>
      <c r="H953" s="41"/>
      <c r="I953" s="38"/>
      <c r="J953" s="38"/>
      <c r="K953" s="43"/>
      <c r="L953" s="43"/>
      <c r="M953" s="44"/>
      <c r="N953" s="45"/>
    </row>
    <row r="954" ht="22.5" customHeight="1">
      <c r="A954" s="37"/>
      <c r="B954" s="37" t="str">
        <f>'Master Schedule'!B954</f>
        <v/>
      </c>
      <c r="C954" s="39"/>
      <c r="D954" s="40" t="str">
        <f t="shared" si="1"/>
        <v>Saturday</v>
      </c>
      <c r="E954" s="41"/>
      <c r="F954" s="38"/>
      <c r="G954" s="38"/>
      <c r="H954" s="41"/>
      <c r="I954" s="38"/>
      <c r="J954" s="38"/>
      <c r="K954" s="43"/>
      <c r="L954" s="43"/>
      <c r="M954" s="44"/>
      <c r="N954" s="45"/>
    </row>
    <row r="955" ht="22.5" customHeight="1">
      <c r="A955" s="37"/>
      <c r="B955" s="37" t="str">
        <f>'Master Schedule'!B955</f>
        <v/>
      </c>
      <c r="C955" s="39"/>
      <c r="D955" s="40" t="str">
        <f t="shared" si="1"/>
        <v>Saturday</v>
      </c>
      <c r="E955" s="41"/>
      <c r="F955" s="38"/>
      <c r="G955" s="38"/>
      <c r="H955" s="41"/>
      <c r="I955" s="38"/>
      <c r="J955" s="38"/>
      <c r="K955" s="43"/>
      <c r="L955" s="43"/>
      <c r="M955" s="44"/>
      <c r="N955" s="45"/>
    </row>
    <row r="956" ht="22.5" customHeight="1">
      <c r="A956" s="37"/>
      <c r="B956" s="37" t="str">
        <f>'Master Schedule'!B956</f>
        <v/>
      </c>
      <c r="C956" s="39"/>
      <c r="D956" s="40" t="str">
        <f t="shared" si="1"/>
        <v>Saturday</v>
      </c>
      <c r="E956" s="41"/>
      <c r="F956" s="38"/>
      <c r="G956" s="38"/>
      <c r="H956" s="41"/>
      <c r="I956" s="38"/>
      <c r="J956" s="38"/>
      <c r="K956" s="43"/>
      <c r="L956" s="43"/>
      <c r="M956" s="44"/>
      <c r="N956" s="45"/>
    </row>
    <row r="957" ht="22.5" customHeight="1">
      <c r="A957" s="37"/>
      <c r="B957" s="37" t="str">
        <f>'Master Schedule'!B957</f>
        <v/>
      </c>
      <c r="C957" s="39"/>
      <c r="D957" s="40" t="str">
        <f t="shared" si="1"/>
        <v>Saturday</v>
      </c>
      <c r="E957" s="41"/>
      <c r="F957" s="38"/>
      <c r="G957" s="38"/>
      <c r="H957" s="41"/>
      <c r="I957" s="38"/>
      <c r="J957" s="38"/>
      <c r="K957" s="43"/>
      <c r="L957" s="43"/>
      <c r="M957" s="44"/>
      <c r="N957" s="45"/>
    </row>
    <row r="958" ht="22.5" customHeight="1">
      <c r="A958" s="37"/>
      <c r="B958" s="37" t="str">
        <f>'Master Schedule'!B958</f>
        <v/>
      </c>
      <c r="C958" s="39"/>
      <c r="D958" s="40" t="str">
        <f t="shared" si="1"/>
        <v>Saturday</v>
      </c>
      <c r="E958" s="41"/>
      <c r="F958" s="38"/>
      <c r="G958" s="38"/>
      <c r="H958" s="41"/>
      <c r="I958" s="38"/>
      <c r="J958" s="38"/>
      <c r="K958" s="43"/>
      <c r="L958" s="43"/>
      <c r="M958" s="44"/>
      <c r="N958" s="45"/>
    </row>
    <row r="959" ht="22.5" customHeight="1">
      <c r="A959" s="37"/>
      <c r="B959" s="37" t="str">
        <f>'Master Schedule'!B959</f>
        <v/>
      </c>
      <c r="C959" s="39"/>
      <c r="D959" s="40" t="str">
        <f t="shared" si="1"/>
        <v>Saturday</v>
      </c>
      <c r="E959" s="41"/>
      <c r="F959" s="38"/>
      <c r="G959" s="38"/>
      <c r="H959" s="41"/>
      <c r="I959" s="38"/>
      <c r="J959" s="38"/>
      <c r="K959" s="43"/>
      <c r="L959" s="43"/>
      <c r="M959" s="44"/>
      <c r="N959" s="45"/>
    </row>
    <row r="960" ht="22.5" customHeight="1">
      <c r="A960" s="37"/>
      <c r="B960" s="37" t="str">
        <f>'Master Schedule'!B960</f>
        <v/>
      </c>
      <c r="C960" s="39"/>
      <c r="D960" s="40" t="str">
        <f t="shared" si="1"/>
        <v>Saturday</v>
      </c>
      <c r="E960" s="41"/>
      <c r="F960" s="38"/>
      <c r="G960" s="38"/>
      <c r="H960" s="41"/>
      <c r="I960" s="38"/>
      <c r="J960" s="38"/>
      <c r="K960" s="43"/>
      <c r="L960" s="43"/>
      <c r="M960" s="44"/>
      <c r="N960" s="45"/>
    </row>
    <row r="961" ht="22.5" customHeight="1">
      <c r="A961" s="37"/>
      <c r="B961" s="37" t="str">
        <f>'Master Schedule'!B961</f>
        <v/>
      </c>
      <c r="C961" s="39"/>
      <c r="D961" s="40" t="str">
        <f t="shared" si="1"/>
        <v>Saturday</v>
      </c>
      <c r="E961" s="41"/>
      <c r="F961" s="38"/>
      <c r="G961" s="38"/>
      <c r="H961" s="41"/>
      <c r="I961" s="38"/>
      <c r="J961" s="38"/>
      <c r="K961" s="43"/>
      <c r="L961" s="43"/>
      <c r="M961" s="44"/>
      <c r="N961" s="45"/>
    </row>
    <row r="962" ht="22.5" customHeight="1">
      <c r="A962" s="37"/>
      <c r="B962" s="37" t="str">
        <f>'Master Schedule'!B962</f>
        <v/>
      </c>
      <c r="C962" s="39"/>
      <c r="D962" s="40" t="str">
        <f t="shared" si="1"/>
        <v>Saturday</v>
      </c>
      <c r="E962" s="41"/>
      <c r="F962" s="38"/>
      <c r="G962" s="38"/>
      <c r="H962" s="41"/>
      <c r="I962" s="38"/>
      <c r="J962" s="38"/>
      <c r="K962" s="43"/>
      <c r="L962" s="43"/>
      <c r="M962" s="44"/>
      <c r="N962" s="45"/>
    </row>
    <row r="963" ht="22.5" customHeight="1">
      <c r="A963" s="37"/>
      <c r="B963" s="37" t="str">
        <f>'Master Schedule'!B963</f>
        <v/>
      </c>
      <c r="C963" s="39"/>
      <c r="D963" s="40" t="str">
        <f t="shared" si="1"/>
        <v>Saturday</v>
      </c>
      <c r="E963" s="41"/>
      <c r="F963" s="38"/>
      <c r="G963" s="38"/>
      <c r="H963" s="41"/>
      <c r="I963" s="38"/>
      <c r="J963" s="38"/>
      <c r="K963" s="43"/>
      <c r="L963" s="43"/>
      <c r="M963" s="44"/>
      <c r="N963" s="45"/>
    </row>
    <row r="964" ht="22.5" customHeight="1">
      <c r="A964" s="37"/>
      <c r="B964" s="37" t="str">
        <f>'Master Schedule'!B964</f>
        <v/>
      </c>
      <c r="C964" s="39"/>
      <c r="D964" s="40" t="str">
        <f t="shared" si="1"/>
        <v>Saturday</v>
      </c>
      <c r="E964" s="41"/>
      <c r="F964" s="38"/>
      <c r="G964" s="38"/>
      <c r="H964" s="41"/>
      <c r="I964" s="38"/>
      <c r="J964" s="38"/>
      <c r="K964" s="43"/>
      <c r="L964" s="43"/>
      <c r="M964" s="44"/>
      <c r="N964" s="45"/>
    </row>
    <row r="965" ht="22.5" customHeight="1">
      <c r="A965" s="37"/>
      <c r="B965" s="37" t="str">
        <f>'Master Schedule'!B965</f>
        <v/>
      </c>
      <c r="C965" s="39"/>
      <c r="D965" s="40" t="str">
        <f t="shared" si="1"/>
        <v>Saturday</v>
      </c>
      <c r="E965" s="41"/>
      <c r="F965" s="38"/>
      <c r="G965" s="38"/>
      <c r="H965" s="41"/>
      <c r="I965" s="38"/>
      <c r="J965" s="38"/>
      <c r="K965" s="43"/>
      <c r="L965" s="43"/>
      <c r="M965" s="44"/>
      <c r="N965" s="45"/>
    </row>
    <row r="966" ht="22.5" customHeight="1">
      <c r="A966" s="37"/>
      <c r="B966" s="37" t="str">
        <f>'Master Schedule'!B966</f>
        <v/>
      </c>
      <c r="C966" s="39"/>
      <c r="D966" s="40" t="str">
        <f t="shared" si="1"/>
        <v>Saturday</v>
      </c>
      <c r="E966" s="41"/>
      <c r="F966" s="38"/>
      <c r="G966" s="38"/>
      <c r="H966" s="41"/>
      <c r="I966" s="38"/>
      <c r="J966" s="38"/>
      <c r="K966" s="43"/>
      <c r="L966" s="43"/>
      <c r="M966" s="44"/>
      <c r="N966" s="45"/>
    </row>
    <row r="967" ht="22.5" customHeight="1">
      <c r="A967" s="37"/>
      <c r="B967" s="37" t="str">
        <f>'Master Schedule'!B967</f>
        <v/>
      </c>
      <c r="C967" s="39"/>
      <c r="D967" s="40" t="str">
        <f t="shared" si="1"/>
        <v>Saturday</v>
      </c>
      <c r="E967" s="41"/>
      <c r="F967" s="38"/>
      <c r="G967" s="38"/>
      <c r="H967" s="41"/>
      <c r="I967" s="38"/>
      <c r="J967" s="38"/>
      <c r="K967" s="43"/>
      <c r="L967" s="43"/>
      <c r="M967" s="44"/>
      <c r="N967" s="45"/>
    </row>
    <row r="968" ht="22.5" customHeight="1">
      <c r="A968" s="37"/>
      <c r="B968" s="37" t="str">
        <f>'Master Schedule'!B968</f>
        <v/>
      </c>
      <c r="C968" s="39"/>
      <c r="D968" s="40" t="str">
        <f t="shared" si="1"/>
        <v>Saturday</v>
      </c>
      <c r="E968" s="41"/>
      <c r="F968" s="38"/>
      <c r="G968" s="38"/>
      <c r="H968" s="41"/>
      <c r="I968" s="38"/>
      <c r="J968" s="38"/>
      <c r="K968" s="43"/>
      <c r="L968" s="43"/>
      <c r="M968" s="44"/>
      <c r="N968" s="45"/>
    </row>
    <row r="969" ht="22.5" customHeight="1">
      <c r="A969" s="37"/>
      <c r="B969" s="37" t="str">
        <f>'Master Schedule'!B969</f>
        <v/>
      </c>
      <c r="C969" s="39"/>
      <c r="D969" s="40" t="str">
        <f t="shared" si="1"/>
        <v>Saturday</v>
      </c>
      <c r="E969" s="41"/>
      <c r="F969" s="38"/>
      <c r="G969" s="38"/>
      <c r="H969" s="41"/>
      <c r="I969" s="38"/>
      <c r="J969" s="38"/>
      <c r="K969" s="43"/>
      <c r="L969" s="43"/>
      <c r="M969" s="44"/>
      <c r="N969" s="45"/>
    </row>
    <row r="970" ht="22.5" customHeight="1">
      <c r="A970" s="37"/>
      <c r="B970" s="37" t="str">
        <f>'Master Schedule'!B970</f>
        <v/>
      </c>
      <c r="C970" s="39"/>
      <c r="D970" s="40" t="str">
        <f t="shared" si="1"/>
        <v>Saturday</v>
      </c>
      <c r="E970" s="41"/>
      <c r="F970" s="38"/>
      <c r="G970" s="38"/>
      <c r="H970" s="41"/>
      <c r="I970" s="38"/>
      <c r="J970" s="38"/>
      <c r="K970" s="43"/>
      <c r="L970" s="43"/>
      <c r="M970" s="44"/>
      <c r="N970" s="45"/>
    </row>
    <row r="971" ht="22.5" customHeight="1">
      <c r="A971" s="37"/>
      <c r="B971" s="37" t="str">
        <f>'Master Schedule'!B971</f>
        <v/>
      </c>
      <c r="C971" s="39"/>
      <c r="D971" s="40" t="str">
        <f t="shared" si="1"/>
        <v>Saturday</v>
      </c>
      <c r="E971" s="41"/>
      <c r="F971" s="38"/>
      <c r="G971" s="38"/>
      <c r="H971" s="41"/>
      <c r="I971" s="38"/>
      <c r="J971" s="38"/>
      <c r="K971" s="43"/>
      <c r="L971" s="43"/>
      <c r="M971" s="44"/>
      <c r="N971" s="45"/>
    </row>
    <row r="972" ht="22.5" customHeight="1">
      <c r="A972" s="37"/>
      <c r="B972" s="37" t="str">
        <f>'Master Schedule'!B972</f>
        <v/>
      </c>
      <c r="C972" s="39"/>
      <c r="D972" s="40" t="str">
        <f t="shared" si="1"/>
        <v>Saturday</v>
      </c>
      <c r="E972" s="41"/>
      <c r="F972" s="38"/>
      <c r="G972" s="38"/>
      <c r="H972" s="41"/>
      <c r="I972" s="38"/>
      <c r="J972" s="38"/>
      <c r="K972" s="43"/>
      <c r="L972" s="43"/>
      <c r="M972" s="44"/>
      <c r="N972" s="45"/>
    </row>
    <row r="973" ht="22.5" customHeight="1">
      <c r="A973" s="37"/>
      <c r="B973" s="37" t="str">
        <f>'Master Schedule'!B973</f>
        <v/>
      </c>
      <c r="C973" s="39"/>
      <c r="D973" s="40" t="str">
        <f t="shared" si="1"/>
        <v>Saturday</v>
      </c>
      <c r="E973" s="41"/>
      <c r="F973" s="38"/>
      <c r="G973" s="38"/>
      <c r="H973" s="41"/>
      <c r="I973" s="38"/>
      <c r="J973" s="38"/>
      <c r="K973" s="43"/>
      <c r="L973" s="43"/>
      <c r="M973" s="44"/>
      <c r="N973" s="45"/>
    </row>
    <row r="974" ht="22.5" customHeight="1">
      <c r="A974" s="37"/>
      <c r="B974" s="37" t="str">
        <f>'Master Schedule'!B974</f>
        <v/>
      </c>
      <c r="C974" s="39"/>
      <c r="D974" s="40" t="str">
        <f t="shared" si="1"/>
        <v>Saturday</v>
      </c>
      <c r="E974" s="41"/>
      <c r="F974" s="38"/>
      <c r="G974" s="38"/>
      <c r="H974" s="41"/>
      <c r="I974" s="38"/>
      <c r="J974" s="38"/>
      <c r="K974" s="43"/>
      <c r="L974" s="43"/>
      <c r="M974" s="44"/>
      <c r="N974" s="45"/>
    </row>
    <row r="975" ht="22.5" customHeight="1">
      <c r="A975" s="37"/>
      <c r="B975" s="37" t="str">
        <f>'Master Schedule'!B975</f>
        <v/>
      </c>
      <c r="C975" s="39"/>
      <c r="D975" s="40" t="str">
        <f t="shared" si="1"/>
        <v>Saturday</v>
      </c>
      <c r="E975" s="41"/>
      <c r="F975" s="38"/>
      <c r="G975" s="38"/>
      <c r="H975" s="41"/>
      <c r="I975" s="38"/>
      <c r="J975" s="38"/>
      <c r="K975" s="43"/>
      <c r="L975" s="43"/>
      <c r="M975" s="44"/>
      <c r="N975" s="45"/>
    </row>
    <row r="976" ht="22.5" customHeight="1">
      <c r="A976" s="37"/>
      <c r="B976" s="37" t="str">
        <f>'Master Schedule'!B976</f>
        <v/>
      </c>
      <c r="C976" s="39"/>
      <c r="D976" s="40" t="str">
        <f t="shared" si="1"/>
        <v>Saturday</v>
      </c>
      <c r="E976" s="41"/>
      <c r="F976" s="38"/>
      <c r="G976" s="38"/>
      <c r="H976" s="41"/>
      <c r="I976" s="38"/>
      <c r="J976" s="38"/>
      <c r="K976" s="43"/>
      <c r="L976" s="43"/>
      <c r="M976" s="44"/>
      <c r="N976" s="45"/>
    </row>
    <row r="977" ht="22.5" customHeight="1">
      <c r="A977" s="37"/>
      <c r="B977" s="37" t="str">
        <f>'Master Schedule'!B977</f>
        <v/>
      </c>
      <c r="C977" s="39"/>
      <c r="D977" s="40" t="str">
        <f t="shared" si="1"/>
        <v>Saturday</v>
      </c>
      <c r="E977" s="41"/>
      <c r="F977" s="38"/>
      <c r="G977" s="38"/>
      <c r="H977" s="41"/>
      <c r="I977" s="38"/>
      <c r="J977" s="38"/>
      <c r="K977" s="43"/>
      <c r="L977" s="43"/>
      <c r="M977" s="44"/>
      <c r="N977" s="45"/>
    </row>
    <row r="978" ht="22.5" customHeight="1">
      <c r="A978" s="37"/>
      <c r="B978" s="37" t="str">
        <f>'Master Schedule'!B978</f>
        <v/>
      </c>
      <c r="C978" s="39"/>
      <c r="D978" s="40" t="str">
        <f t="shared" si="1"/>
        <v>Saturday</v>
      </c>
      <c r="E978" s="41"/>
      <c r="F978" s="38"/>
      <c r="G978" s="38"/>
      <c r="H978" s="41"/>
      <c r="I978" s="38"/>
      <c r="J978" s="38"/>
      <c r="K978" s="43"/>
      <c r="L978" s="43"/>
      <c r="M978" s="44"/>
      <c r="N978" s="45"/>
    </row>
    <row r="979" ht="22.5" customHeight="1">
      <c r="A979" s="37"/>
      <c r="B979" s="37" t="str">
        <f>'Master Schedule'!B979</f>
        <v/>
      </c>
      <c r="C979" s="39"/>
      <c r="D979" s="40" t="str">
        <f t="shared" si="1"/>
        <v>Saturday</v>
      </c>
      <c r="E979" s="41"/>
      <c r="F979" s="38"/>
      <c r="G979" s="38"/>
      <c r="H979" s="41"/>
      <c r="I979" s="38"/>
      <c r="J979" s="38"/>
      <c r="K979" s="43"/>
      <c r="L979" s="43"/>
      <c r="M979" s="44"/>
      <c r="N979" s="45"/>
    </row>
    <row r="980" ht="22.5" customHeight="1">
      <c r="A980" s="37"/>
      <c r="B980" s="37" t="str">
        <f>'Master Schedule'!B980</f>
        <v/>
      </c>
      <c r="C980" s="39"/>
      <c r="D980" s="40" t="str">
        <f t="shared" si="1"/>
        <v>Saturday</v>
      </c>
      <c r="E980" s="41"/>
      <c r="F980" s="38"/>
      <c r="G980" s="38"/>
      <c r="H980" s="41"/>
      <c r="I980" s="38"/>
      <c r="J980" s="38"/>
      <c r="K980" s="43"/>
      <c r="L980" s="43"/>
      <c r="M980" s="44"/>
      <c r="N980" s="45"/>
    </row>
    <row r="981" ht="22.5" customHeight="1">
      <c r="A981" s="37"/>
      <c r="B981" s="37" t="str">
        <f>'Master Schedule'!B981</f>
        <v/>
      </c>
      <c r="C981" s="39"/>
      <c r="D981" s="40" t="str">
        <f t="shared" si="1"/>
        <v>Saturday</v>
      </c>
      <c r="E981" s="41"/>
      <c r="F981" s="38"/>
      <c r="G981" s="38"/>
      <c r="H981" s="41"/>
      <c r="I981" s="38"/>
      <c r="J981" s="38"/>
      <c r="K981" s="43"/>
      <c r="L981" s="43"/>
      <c r="M981" s="44"/>
      <c r="N981" s="45"/>
    </row>
    <row r="982" ht="22.5" customHeight="1">
      <c r="A982" s="37"/>
      <c r="B982" s="37" t="str">
        <f>'Master Schedule'!B982</f>
        <v/>
      </c>
      <c r="C982" s="39"/>
      <c r="D982" s="40" t="str">
        <f t="shared" si="1"/>
        <v>Saturday</v>
      </c>
      <c r="E982" s="41"/>
      <c r="F982" s="38"/>
      <c r="G982" s="38"/>
      <c r="H982" s="41"/>
      <c r="I982" s="38"/>
      <c r="J982" s="38"/>
      <c r="K982" s="43"/>
      <c r="L982" s="43"/>
      <c r="M982" s="44"/>
      <c r="N982" s="45"/>
    </row>
    <row r="983" ht="22.5" customHeight="1">
      <c r="A983" s="37"/>
      <c r="B983" s="37" t="str">
        <f>'Master Schedule'!B983</f>
        <v/>
      </c>
      <c r="C983" s="39"/>
      <c r="D983" s="40" t="str">
        <f t="shared" si="1"/>
        <v>Saturday</v>
      </c>
      <c r="E983" s="41"/>
      <c r="F983" s="38"/>
      <c r="G983" s="38"/>
      <c r="H983" s="41"/>
      <c r="I983" s="38"/>
      <c r="J983" s="38"/>
      <c r="K983" s="43"/>
      <c r="L983" s="43"/>
      <c r="M983" s="44"/>
      <c r="N983" s="45"/>
    </row>
    <row r="984" ht="22.5" customHeight="1">
      <c r="A984" s="37"/>
      <c r="B984" s="37" t="str">
        <f>'Master Schedule'!B984</f>
        <v/>
      </c>
      <c r="C984" s="39"/>
      <c r="D984" s="40" t="str">
        <f t="shared" si="1"/>
        <v>Saturday</v>
      </c>
      <c r="E984" s="41"/>
      <c r="F984" s="38"/>
      <c r="G984" s="38"/>
      <c r="H984" s="41"/>
      <c r="I984" s="38"/>
      <c r="J984" s="38"/>
      <c r="K984" s="43"/>
      <c r="L984" s="43"/>
      <c r="M984" s="44"/>
      <c r="N984" s="45"/>
    </row>
    <row r="985" ht="22.5" customHeight="1">
      <c r="A985" s="37"/>
      <c r="B985" s="37" t="str">
        <f>'Master Schedule'!B985</f>
        <v/>
      </c>
      <c r="C985" s="39"/>
      <c r="D985" s="40" t="str">
        <f t="shared" si="1"/>
        <v>Saturday</v>
      </c>
      <c r="E985" s="41"/>
      <c r="F985" s="38"/>
      <c r="G985" s="38"/>
      <c r="H985" s="41"/>
      <c r="I985" s="38"/>
      <c r="J985" s="38"/>
      <c r="K985" s="43"/>
      <c r="L985" s="43"/>
      <c r="M985" s="44"/>
      <c r="N985" s="45"/>
    </row>
    <row r="986" ht="22.5" customHeight="1">
      <c r="A986" s="37"/>
      <c r="B986" s="37" t="str">
        <f>'Master Schedule'!B986</f>
        <v/>
      </c>
      <c r="C986" s="39"/>
      <c r="D986" s="40" t="str">
        <f t="shared" si="1"/>
        <v>Saturday</v>
      </c>
      <c r="E986" s="41"/>
      <c r="F986" s="38"/>
      <c r="G986" s="38"/>
      <c r="H986" s="41"/>
      <c r="I986" s="38"/>
      <c r="J986" s="38"/>
      <c r="K986" s="43"/>
      <c r="L986" s="43"/>
      <c r="M986" s="44"/>
      <c r="N986" s="45"/>
    </row>
    <row r="987" ht="22.5" customHeight="1">
      <c r="A987" s="37"/>
      <c r="B987" s="37" t="str">
        <f>'Master Schedule'!B987</f>
        <v/>
      </c>
      <c r="C987" s="39"/>
      <c r="D987" s="40" t="str">
        <f t="shared" si="1"/>
        <v>Saturday</v>
      </c>
      <c r="E987" s="41"/>
      <c r="F987" s="38"/>
      <c r="G987" s="38"/>
      <c r="H987" s="41"/>
      <c r="I987" s="38"/>
      <c r="J987" s="38"/>
      <c r="K987" s="43"/>
      <c r="L987" s="43"/>
      <c r="M987" s="44"/>
      <c r="N987" s="45"/>
    </row>
    <row r="988" ht="22.5" customHeight="1">
      <c r="A988" s="37"/>
      <c r="B988" s="37" t="str">
        <f>'Master Schedule'!B988</f>
        <v/>
      </c>
      <c r="C988" s="39"/>
      <c r="D988" s="40" t="str">
        <f t="shared" si="1"/>
        <v>Saturday</v>
      </c>
      <c r="E988" s="41"/>
      <c r="F988" s="38"/>
      <c r="G988" s="38"/>
      <c r="H988" s="41"/>
      <c r="I988" s="38"/>
      <c r="J988" s="38"/>
      <c r="K988" s="43"/>
      <c r="L988" s="43"/>
      <c r="M988" s="44"/>
      <c r="N988" s="45"/>
    </row>
    <row r="989" ht="22.5" customHeight="1">
      <c r="A989" s="37"/>
      <c r="B989" s="37" t="str">
        <f>'Master Schedule'!B989</f>
        <v/>
      </c>
      <c r="C989" s="39"/>
      <c r="D989" s="40" t="str">
        <f t="shared" si="1"/>
        <v>Saturday</v>
      </c>
      <c r="E989" s="41"/>
      <c r="F989" s="38"/>
      <c r="G989" s="38"/>
      <c r="H989" s="41"/>
      <c r="I989" s="38"/>
      <c r="J989" s="38"/>
      <c r="K989" s="43"/>
      <c r="L989" s="43"/>
      <c r="M989" s="44"/>
      <c r="N989" s="45"/>
    </row>
    <row r="990" ht="22.5" customHeight="1">
      <c r="A990" s="37"/>
      <c r="B990" s="37" t="str">
        <f>'Master Schedule'!B990</f>
        <v/>
      </c>
      <c r="C990" s="39"/>
      <c r="D990" s="40" t="str">
        <f t="shared" si="1"/>
        <v>Saturday</v>
      </c>
      <c r="E990" s="41"/>
      <c r="F990" s="38"/>
      <c r="G990" s="38"/>
      <c r="H990" s="41"/>
      <c r="I990" s="38"/>
      <c r="J990" s="38"/>
      <c r="K990" s="43"/>
      <c r="L990" s="43"/>
      <c r="M990" s="44"/>
      <c r="N990" s="45"/>
    </row>
    <row r="991" ht="22.5" customHeight="1">
      <c r="A991" s="37"/>
      <c r="B991" s="37" t="str">
        <f>'Master Schedule'!B991</f>
        <v/>
      </c>
      <c r="C991" s="39"/>
      <c r="D991" s="40" t="str">
        <f t="shared" si="1"/>
        <v>Saturday</v>
      </c>
      <c r="E991" s="41"/>
      <c r="F991" s="38"/>
      <c r="G991" s="38"/>
      <c r="H991" s="41"/>
      <c r="I991" s="38"/>
      <c r="J991" s="38"/>
      <c r="K991" s="43"/>
      <c r="L991" s="43"/>
      <c r="M991" s="44"/>
      <c r="N991" s="45"/>
    </row>
    <row r="992" ht="22.5" customHeight="1">
      <c r="A992" s="37"/>
      <c r="B992" s="37" t="str">
        <f>'Master Schedule'!B992</f>
        <v/>
      </c>
      <c r="C992" s="39"/>
      <c r="D992" s="40" t="str">
        <f t="shared" si="1"/>
        <v>Saturday</v>
      </c>
      <c r="E992" s="41"/>
      <c r="F992" s="38"/>
      <c r="G992" s="38"/>
      <c r="H992" s="41"/>
      <c r="I992" s="38"/>
      <c r="J992" s="38"/>
      <c r="K992" s="43"/>
      <c r="L992" s="43"/>
      <c r="M992" s="44"/>
      <c r="N992" s="45"/>
    </row>
    <row r="993" ht="22.5" customHeight="1">
      <c r="A993" s="37"/>
      <c r="B993" s="37" t="str">
        <f>'Master Schedule'!B993</f>
        <v/>
      </c>
      <c r="C993" s="39"/>
      <c r="D993" s="40" t="str">
        <f t="shared" si="1"/>
        <v>Saturday</v>
      </c>
      <c r="E993" s="41"/>
      <c r="F993" s="38"/>
      <c r="G993" s="38"/>
      <c r="H993" s="41"/>
      <c r="I993" s="38"/>
      <c r="J993" s="38"/>
      <c r="K993" s="43"/>
      <c r="L993" s="43"/>
      <c r="M993" s="44"/>
      <c r="N993" s="45"/>
    </row>
    <row r="994" ht="22.5" customHeight="1">
      <c r="A994" s="37"/>
      <c r="B994" s="37" t="str">
        <f>'Master Schedule'!B994</f>
        <v/>
      </c>
      <c r="C994" s="39"/>
      <c r="D994" s="40" t="str">
        <f t="shared" si="1"/>
        <v>Saturday</v>
      </c>
      <c r="E994" s="41"/>
      <c r="F994" s="38"/>
      <c r="G994" s="38"/>
      <c r="H994" s="41"/>
      <c r="I994" s="38"/>
      <c r="J994" s="38"/>
      <c r="K994" s="43"/>
      <c r="L994" s="43"/>
      <c r="M994" s="44"/>
      <c r="N994" s="45"/>
    </row>
    <row r="995" ht="22.5" customHeight="1">
      <c r="A995" s="37"/>
      <c r="B995" s="37" t="str">
        <f>'Master Schedule'!B995</f>
        <v/>
      </c>
      <c r="C995" s="39"/>
      <c r="D995" s="40" t="str">
        <f t="shared" si="1"/>
        <v>Saturday</v>
      </c>
      <c r="E995" s="41"/>
      <c r="F995" s="38"/>
      <c r="G995" s="38"/>
      <c r="H995" s="41"/>
      <c r="I995" s="38"/>
      <c r="J995" s="38"/>
      <c r="K995" s="43"/>
      <c r="L995" s="43"/>
      <c r="M995" s="44"/>
      <c r="N995" s="45"/>
    </row>
    <row r="996" ht="22.5" customHeight="1">
      <c r="A996" s="37"/>
      <c r="B996" s="37" t="str">
        <f>'Master Schedule'!B996</f>
        <v/>
      </c>
      <c r="C996" s="39"/>
      <c r="D996" s="40" t="str">
        <f t="shared" si="1"/>
        <v>Saturday</v>
      </c>
      <c r="E996" s="41"/>
      <c r="F996" s="38"/>
      <c r="G996" s="38"/>
      <c r="H996" s="41"/>
      <c r="I996" s="38"/>
      <c r="J996" s="38"/>
      <c r="K996" s="43"/>
      <c r="L996" s="43"/>
      <c r="M996" s="44"/>
      <c r="N996" s="45"/>
    </row>
    <row r="997" ht="22.5" customHeight="1">
      <c r="A997" s="37"/>
      <c r="B997" s="37" t="str">
        <f>'Master Schedule'!B997</f>
        <v/>
      </c>
      <c r="C997" s="39"/>
      <c r="D997" s="40" t="str">
        <f t="shared" si="1"/>
        <v>Saturday</v>
      </c>
      <c r="E997" s="41"/>
      <c r="F997" s="38"/>
      <c r="G997" s="38"/>
      <c r="H997" s="41"/>
      <c r="I997" s="38"/>
      <c r="J997" s="38"/>
      <c r="K997" s="43"/>
      <c r="L997" s="43"/>
      <c r="M997" s="44"/>
      <c r="N997" s="45"/>
    </row>
    <row r="998" ht="22.5" customHeight="1">
      <c r="A998" s="37"/>
      <c r="B998" s="37" t="str">
        <f>'Master Schedule'!B998</f>
        <v/>
      </c>
      <c r="C998" s="39"/>
      <c r="D998" s="40" t="str">
        <f t="shared" si="1"/>
        <v>Saturday</v>
      </c>
      <c r="E998" s="41"/>
      <c r="F998" s="38"/>
      <c r="G998" s="38"/>
      <c r="H998" s="41"/>
      <c r="I998" s="38"/>
      <c r="J998" s="38"/>
      <c r="K998" s="43"/>
      <c r="L998" s="43"/>
      <c r="M998" s="44"/>
      <c r="N998" s="45"/>
    </row>
    <row r="999" ht="22.5" customHeight="1">
      <c r="A999" s="37"/>
      <c r="B999" s="37" t="str">
        <f>'Master Schedule'!B999</f>
        <v/>
      </c>
      <c r="C999" s="39"/>
      <c r="D999" s="40" t="str">
        <f t="shared" si="1"/>
        <v>Saturday</v>
      </c>
      <c r="E999" s="41"/>
      <c r="F999" s="38"/>
      <c r="G999" s="38"/>
      <c r="H999" s="41"/>
      <c r="I999" s="38"/>
      <c r="J999" s="38"/>
      <c r="K999" s="43"/>
      <c r="L999" s="43"/>
      <c r="M999" s="44"/>
      <c r="N999" s="45"/>
    </row>
    <row r="1000" ht="22.5" customHeight="1">
      <c r="A1000" s="37"/>
      <c r="B1000" s="37" t="str">
        <f>'Master Schedule'!B1000</f>
        <v/>
      </c>
      <c r="C1000" s="39"/>
      <c r="D1000" s="40" t="str">
        <f t="shared" si="1"/>
        <v>Saturday</v>
      </c>
      <c r="E1000" s="41"/>
      <c r="F1000" s="38"/>
      <c r="G1000" s="38"/>
      <c r="H1000" s="41"/>
      <c r="I1000" s="38"/>
      <c r="J1000" s="38"/>
      <c r="K1000" s="43"/>
      <c r="L1000" s="43"/>
      <c r="M1000" s="44"/>
      <c r="N1000" s="45"/>
    </row>
  </sheetData>
  <dataValidations>
    <dataValidation type="list" allowBlank="1" sqref="E2:E1000">
      <formula1>"WVB"</formula1>
    </dataValidation>
    <dataValidation type="list" allowBlank="1" sqref="H2:H1000">
      <formula1>"Home,Away,TBD"</formula1>
    </dataValidation>
    <dataValidation type="list" allowBlank="1" sqref="M2:N305 M307:N610 M612:N915">
      <formula1>"✅,⌛️,❌"</formula1>
    </dataValidation>
    <dataValidation type="custom" allowBlank="1" showDropDown="1" sqref="C2:C1000">
      <formula1>OR(NOT(ISERROR(DATEVALUE(C2))), AND(ISNUMBER(C2), LEFT(CELL("format", C2))="D"))</formula1>
    </dataValidation>
    <dataValidation type="list" allowBlank="1" sqref="O2:O305 O307:O610 O612:O915">
      <formula1>"✅,⌛️,❌"</formula1>
    </dataValidation>
    <dataValidation type="list" allowBlank="1" sqref="K2:L1000">
      <formula1>"✅,⌛️,❌"</formula1>
    </dataValidation>
  </dataValidations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13"/>
    <col customWidth="1" min="5" max="5" width="16.63"/>
    <col customWidth="1" min="6" max="6" width="15.0"/>
    <col customWidth="1" min="7" max="8" width="18.38"/>
    <col customWidth="1" min="9" max="9" width="30.13"/>
    <col customWidth="1" min="10" max="10" width="32.0"/>
    <col customWidth="1" min="11" max="11" width="18.5"/>
    <col customWidth="1" min="12" max="14" width="15.63"/>
    <col customWidth="1" min="15" max="15" width="15.38"/>
  </cols>
  <sheetData>
    <row r="1" ht="22.5" customHeight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 t="s">
        <v>5</v>
      </c>
      <c r="G1" s="2" t="s">
        <v>6</v>
      </c>
      <c r="H1" s="2" t="s">
        <v>7</v>
      </c>
      <c r="I1" s="4" t="s">
        <v>8</v>
      </c>
      <c r="J1" s="5" t="s">
        <v>11</v>
      </c>
      <c r="K1" s="23" t="s">
        <v>12</v>
      </c>
      <c r="L1" s="23" t="s">
        <v>13</v>
      </c>
      <c r="M1" s="23" t="s">
        <v>14</v>
      </c>
      <c r="N1" s="24" t="s">
        <v>15</v>
      </c>
      <c r="O1" s="58" t="s">
        <v>17</v>
      </c>
      <c r="P1" s="25" t="s">
        <v>9</v>
      </c>
    </row>
    <row r="2" ht="22.5" customHeight="1">
      <c r="A2" s="6">
        <v>1.0</v>
      </c>
      <c r="B2" s="6" t="str">
        <f>'Master Schedule'!B2</f>
        <v/>
      </c>
      <c r="C2" s="7">
        <v>46235.0</v>
      </c>
      <c r="D2" s="8" t="str">
        <f t="shared" ref="D2:D1000" si="1">text(C2,"dddd")</f>
        <v>Saturday</v>
      </c>
      <c r="E2" s="31"/>
      <c r="F2" s="11"/>
      <c r="G2" s="6"/>
      <c r="H2" s="31"/>
      <c r="I2" s="11"/>
      <c r="J2" s="22"/>
      <c r="K2" s="64"/>
      <c r="L2" s="64"/>
      <c r="M2" s="53"/>
      <c r="N2" s="59"/>
      <c r="O2" s="60"/>
      <c r="P2" s="34" t="str">
        <f t="shared" ref="P2:P305" si="2">IF(G2="", "",
   IF(AND(K2="✅", L2="✅", M2="✅", N2="✅", O2="✅"), "✅ Approved",
   IF(OR(K2="❌", L2="❌", M2="❌", N2="❌", O2="❌"), "❌ Denied",
   "⌛️ Pending")))
</f>
        <v/>
      </c>
    </row>
    <row r="3" ht="22.5" customHeight="1">
      <c r="A3" s="6">
        <v>2.0</v>
      </c>
      <c r="B3" s="11" t="str">
        <f>'Master Schedule'!B3</f>
        <v/>
      </c>
      <c r="C3" s="7">
        <v>46236.0</v>
      </c>
      <c r="D3" s="8" t="str">
        <f t="shared" si="1"/>
        <v>Sunday</v>
      </c>
      <c r="E3" s="31"/>
      <c r="F3" s="11"/>
      <c r="G3" s="11"/>
      <c r="H3" s="31"/>
      <c r="I3" s="11"/>
      <c r="J3" s="22"/>
      <c r="K3" s="32"/>
      <c r="L3" s="32"/>
      <c r="M3" s="32"/>
      <c r="N3" s="33"/>
      <c r="O3" s="62"/>
      <c r="P3" s="34" t="str">
        <f t="shared" si="2"/>
        <v/>
      </c>
    </row>
    <row r="4" ht="22.5" customHeight="1">
      <c r="A4" s="6">
        <v>3.0</v>
      </c>
      <c r="B4" s="11" t="str">
        <f>'Master Schedule'!B4</f>
        <v/>
      </c>
      <c r="C4" s="7">
        <v>46237.0</v>
      </c>
      <c r="D4" s="8" t="str">
        <f t="shared" si="1"/>
        <v>Monday</v>
      </c>
      <c r="E4" s="31"/>
      <c r="F4" s="11"/>
      <c r="G4" s="11"/>
      <c r="H4" s="31"/>
      <c r="I4" s="11"/>
      <c r="J4" s="22"/>
      <c r="K4" s="35"/>
      <c r="L4" s="35"/>
      <c r="M4" s="35"/>
      <c r="N4" s="36"/>
      <c r="O4" s="62"/>
      <c r="P4" s="34" t="str">
        <f t="shared" si="2"/>
        <v/>
      </c>
    </row>
    <row r="5" ht="22.5" customHeight="1">
      <c r="A5" s="6">
        <v>4.0</v>
      </c>
      <c r="B5" s="11" t="str">
        <f>'Master Schedule'!B5</f>
        <v/>
      </c>
      <c r="C5" s="7">
        <v>46238.0</v>
      </c>
      <c r="D5" s="8" t="str">
        <f t="shared" si="1"/>
        <v>Tuesday</v>
      </c>
      <c r="E5" s="31"/>
      <c r="F5" s="11"/>
      <c r="G5" s="11"/>
      <c r="H5" s="31"/>
      <c r="I5" s="11"/>
      <c r="J5" s="22"/>
      <c r="K5" s="32"/>
      <c r="L5" s="32"/>
      <c r="M5" s="32"/>
      <c r="N5" s="33"/>
      <c r="O5" s="62"/>
      <c r="P5" s="34" t="str">
        <f t="shared" si="2"/>
        <v/>
      </c>
    </row>
    <row r="6" ht="22.5" customHeight="1">
      <c r="A6" s="6">
        <v>5.0</v>
      </c>
      <c r="B6" s="11" t="str">
        <f>'Master Schedule'!B6</f>
        <v/>
      </c>
      <c r="C6" s="7">
        <v>46239.0</v>
      </c>
      <c r="D6" s="8" t="str">
        <f t="shared" si="1"/>
        <v>Wednesday</v>
      </c>
      <c r="E6" s="31"/>
      <c r="F6" s="11"/>
      <c r="G6" s="11"/>
      <c r="H6" s="31"/>
      <c r="I6" s="11"/>
      <c r="J6" s="22"/>
      <c r="K6" s="35"/>
      <c r="L6" s="35"/>
      <c r="M6" s="35"/>
      <c r="N6" s="36"/>
      <c r="O6" s="62"/>
      <c r="P6" s="34" t="str">
        <f t="shared" si="2"/>
        <v/>
      </c>
    </row>
    <row r="7" ht="22.5" customHeight="1">
      <c r="A7" s="6">
        <v>6.0</v>
      </c>
      <c r="B7" s="11" t="str">
        <f>'Master Schedule'!B7</f>
        <v/>
      </c>
      <c r="C7" s="7">
        <v>46240.0</v>
      </c>
      <c r="D7" s="8" t="str">
        <f t="shared" si="1"/>
        <v>Thursday</v>
      </c>
      <c r="E7" s="31"/>
      <c r="F7" s="11"/>
      <c r="G7" s="11"/>
      <c r="H7" s="31"/>
      <c r="I7" s="11"/>
      <c r="J7" s="22"/>
      <c r="K7" s="32"/>
      <c r="L7" s="32"/>
      <c r="M7" s="32"/>
      <c r="N7" s="33"/>
      <c r="O7" s="62"/>
      <c r="P7" s="34" t="str">
        <f t="shared" si="2"/>
        <v/>
      </c>
    </row>
    <row r="8" ht="22.5" customHeight="1">
      <c r="A8" s="6">
        <v>7.0</v>
      </c>
      <c r="B8" s="11" t="str">
        <f>'Master Schedule'!B8</f>
        <v/>
      </c>
      <c r="C8" s="7">
        <v>46241.0</v>
      </c>
      <c r="D8" s="8" t="str">
        <f t="shared" si="1"/>
        <v>Friday</v>
      </c>
      <c r="E8" s="31"/>
      <c r="F8" s="11"/>
      <c r="G8" s="11"/>
      <c r="H8" s="31"/>
      <c r="I8" s="11"/>
      <c r="J8" s="22"/>
      <c r="K8" s="35"/>
      <c r="L8" s="35"/>
      <c r="M8" s="35"/>
      <c r="N8" s="36"/>
      <c r="O8" s="62"/>
      <c r="P8" s="34" t="str">
        <f t="shared" si="2"/>
        <v/>
      </c>
    </row>
    <row r="9" ht="22.5" customHeight="1">
      <c r="A9" s="6">
        <v>8.0</v>
      </c>
      <c r="B9" s="11" t="str">
        <f>'Master Schedule'!B9</f>
        <v/>
      </c>
      <c r="C9" s="7">
        <v>46242.0</v>
      </c>
      <c r="D9" s="8" t="str">
        <f t="shared" si="1"/>
        <v>Saturday</v>
      </c>
      <c r="E9" s="31"/>
      <c r="F9" s="11"/>
      <c r="G9" s="11"/>
      <c r="H9" s="31"/>
      <c r="I9" s="11"/>
      <c r="J9" s="22"/>
      <c r="K9" s="32"/>
      <c r="L9" s="32"/>
      <c r="M9" s="32"/>
      <c r="N9" s="33"/>
      <c r="O9" s="62"/>
      <c r="P9" s="34" t="str">
        <f t="shared" si="2"/>
        <v/>
      </c>
    </row>
    <row r="10" ht="22.5" customHeight="1">
      <c r="A10" s="6">
        <v>9.0</v>
      </c>
      <c r="B10" s="11" t="str">
        <f>'Master Schedule'!B10</f>
        <v/>
      </c>
      <c r="C10" s="7">
        <v>46243.0</v>
      </c>
      <c r="D10" s="8" t="str">
        <f t="shared" si="1"/>
        <v>Sunday</v>
      </c>
      <c r="E10" s="31"/>
      <c r="F10" s="11"/>
      <c r="G10" s="11"/>
      <c r="H10" s="31"/>
      <c r="I10" s="11"/>
      <c r="J10" s="22"/>
      <c r="K10" s="35"/>
      <c r="L10" s="35"/>
      <c r="M10" s="35"/>
      <c r="N10" s="36"/>
      <c r="O10" s="62"/>
      <c r="P10" s="34" t="str">
        <f t="shared" si="2"/>
        <v/>
      </c>
    </row>
    <row r="11" ht="22.5" customHeight="1">
      <c r="A11" s="6">
        <v>10.0</v>
      </c>
      <c r="B11" s="11" t="str">
        <f>'Master Schedule'!B11</f>
        <v/>
      </c>
      <c r="C11" s="7">
        <v>46244.0</v>
      </c>
      <c r="D11" s="8" t="str">
        <f t="shared" si="1"/>
        <v>Monday</v>
      </c>
      <c r="E11" s="31"/>
      <c r="F11" s="11"/>
      <c r="G11" s="11"/>
      <c r="H11" s="31"/>
      <c r="I11" s="11"/>
      <c r="J11" s="22"/>
      <c r="K11" s="32"/>
      <c r="L11" s="32"/>
      <c r="M11" s="32"/>
      <c r="N11" s="33"/>
      <c r="O11" s="62"/>
      <c r="P11" s="34" t="str">
        <f t="shared" si="2"/>
        <v/>
      </c>
    </row>
    <row r="12" ht="22.5" customHeight="1">
      <c r="A12" s="6">
        <v>11.0</v>
      </c>
      <c r="B12" s="11" t="str">
        <f>'Master Schedule'!B12</f>
        <v/>
      </c>
      <c r="C12" s="7">
        <v>46245.0</v>
      </c>
      <c r="D12" s="8" t="str">
        <f t="shared" si="1"/>
        <v>Tuesday</v>
      </c>
      <c r="E12" s="31"/>
      <c r="F12" s="11"/>
      <c r="G12" s="11"/>
      <c r="H12" s="31"/>
      <c r="I12" s="11"/>
      <c r="J12" s="22"/>
      <c r="K12" s="35"/>
      <c r="L12" s="35"/>
      <c r="M12" s="35"/>
      <c r="N12" s="36"/>
      <c r="O12" s="62"/>
      <c r="P12" s="34" t="str">
        <f t="shared" si="2"/>
        <v/>
      </c>
    </row>
    <row r="13" ht="22.5" customHeight="1">
      <c r="A13" s="6">
        <v>12.0</v>
      </c>
      <c r="B13" s="11" t="str">
        <f>'Master Schedule'!B13</f>
        <v/>
      </c>
      <c r="C13" s="7">
        <v>46246.0</v>
      </c>
      <c r="D13" s="8" t="str">
        <f t="shared" si="1"/>
        <v>Wednesday</v>
      </c>
      <c r="E13" s="31"/>
      <c r="F13" s="11"/>
      <c r="G13" s="11"/>
      <c r="H13" s="31"/>
      <c r="I13" s="11"/>
      <c r="J13" s="22"/>
      <c r="K13" s="32"/>
      <c r="L13" s="32"/>
      <c r="M13" s="32"/>
      <c r="N13" s="33"/>
      <c r="O13" s="62"/>
      <c r="P13" s="34" t="str">
        <f t="shared" si="2"/>
        <v/>
      </c>
    </row>
    <row r="14" ht="22.5" customHeight="1">
      <c r="A14" s="6">
        <v>13.0</v>
      </c>
      <c r="B14" s="11" t="str">
        <f>'Master Schedule'!B14</f>
        <v/>
      </c>
      <c r="C14" s="7">
        <v>46247.0</v>
      </c>
      <c r="D14" s="8" t="str">
        <f t="shared" si="1"/>
        <v>Thursday</v>
      </c>
      <c r="E14" s="31"/>
      <c r="F14" s="11"/>
      <c r="G14" s="11"/>
      <c r="H14" s="31"/>
      <c r="I14" s="11"/>
      <c r="J14" s="22"/>
      <c r="K14" s="35"/>
      <c r="L14" s="35"/>
      <c r="M14" s="35"/>
      <c r="N14" s="36"/>
      <c r="O14" s="62"/>
      <c r="P14" s="34" t="str">
        <f t="shared" si="2"/>
        <v/>
      </c>
    </row>
    <row r="15" ht="22.5" customHeight="1">
      <c r="A15" s="6">
        <v>14.0</v>
      </c>
      <c r="B15" s="11" t="str">
        <f>'Master Schedule'!B15</f>
        <v/>
      </c>
      <c r="C15" s="7">
        <v>46248.0</v>
      </c>
      <c r="D15" s="8" t="str">
        <f t="shared" si="1"/>
        <v>Friday</v>
      </c>
      <c r="E15" s="31"/>
      <c r="F15" s="11"/>
      <c r="G15" s="11"/>
      <c r="H15" s="31"/>
      <c r="I15" s="11"/>
      <c r="J15" s="22"/>
      <c r="K15" s="32"/>
      <c r="L15" s="32"/>
      <c r="M15" s="32"/>
      <c r="N15" s="33"/>
      <c r="O15" s="62"/>
      <c r="P15" s="34" t="str">
        <f t="shared" si="2"/>
        <v/>
      </c>
    </row>
    <row r="16" ht="22.5" customHeight="1">
      <c r="A16" s="6">
        <v>15.0</v>
      </c>
      <c r="B16" s="11" t="str">
        <f>'Master Schedule'!B16</f>
        <v/>
      </c>
      <c r="C16" s="7">
        <v>46249.0</v>
      </c>
      <c r="D16" s="8" t="str">
        <f t="shared" si="1"/>
        <v>Saturday</v>
      </c>
      <c r="E16" s="31"/>
      <c r="F16" s="11"/>
      <c r="G16" s="11"/>
      <c r="H16" s="31"/>
      <c r="I16" s="11"/>
      <c r="J16" s="22"/>
      <c r="K16" s="35"/>
      <c r="L16" s="35"/>
      <c r="M16" s="35"/>
      <c r="N16" s="36"/>
      <c r="O16" s="62"/>
      <c r="P16" s="34" t="str">
        <f t="shared" si="2"/>
        <v/>
      </c>
    </row>
    <row r="17" ht="22.5" customHeight="1">
      <c r="A17" s="6">
        <v>16.0</v>
      </c>
      <c r="B17" s="11" t="str">
        <f>'Master Schedule'!B17</f>
        <v/>
      </c>
      <c r="C17" s="7">
        <v>46250.0</v>
      </c>
      <c r="D17" s="8" t="str">
        <f t="shared" si="1"/>
        <v>Sunday</v>
      </c>
      <c r="E17" s="31"/>
      <c r="F17" s="11"/>
      <c r="G17" s="11"/>
      <c r="H17" s="31"/>
      <c r="I17" s="11"/>
      <c r="J17" s="22"/>
      <c r="K17" s="32"/>
      <c r="L17" s="32"/>
      <c r="M17" s="32"/>
      <c r="N17" s="33"/>
      <c r="O17" s="62"/>
      <c r="P17" s="34" t="str">
        <f t="shared" si="2"/>
        <v/>
      </c>
    </row>
    <row r="18" ht="22.5" customHeight="1">
      <c r="A18" s="6">
        <v>17.0</v>
      </c>
      <c r="B18" s="11" t="str">
        <f>'Master Schedule'!B18</f>
        <v/>
      </c>
      <c r="C18" s="7">
        <v>46251.0</v>
      </c>
      <c r="D18" s="8" t="str">
        <f t="shared" si="1"/>
        <v>Monday</v>
      </c>
      <c r="E18" s="31"/>
      <c r="F18" s="11"/>
      <c r="G18" s="11"/>
      <c r="H18" s="31"/>
      <c r="I18" s="11"/>
      <c r="J18" s="22"/>
      <c r="K18" s="35"/>
      <c r="L18" s="35"/>
      <c r="M18" s="35"/>
      <c r="N18" s="36"/>
      <c r="O18" s="62"/>
      <c r="P18" s="34" t="str">
        <f t="shared" si="2"/>
        <v/>
      </c>
    </row>
    <row r="19" ht="22.5" customHeight="1">
      <c r="A19" s="6">
        <v>18.0</v>
      </c>
      <c r="B19" s="11" t="str">
        <f>'Master Schedule'!B19</f>
        <v/>
      </c>
      <c r="C19" s="7">
        <v>46252.0</v>
      </c>
      <c r="D19" s="8" t="str">
        <f t="shared" si="1"/>
        <v>Tuesday</v>
      </c>
      <c r="E19" s="31"/>
      <c r="F19" s="11"/>
      <c r="G19" s="11"/>
      <c r="H19" s="31"/>
      <c r="I19" s="11"/>
      <c r="J19" s="22"/>
      <c r="K19" s="32"/>
      <c r="L19" s="32"/>
      <c r="M19" s="32"/>
      <c r="N19" s="33"/>
      <c r="O19" s="62"/>
      <c r="P19" s="34" t="str">
        <f t="shared" si="2"/>
        <v/>
      </c>
    </row>
    <row r="20" ht="22.5" customHeight="1">
      <c r="A20" s="6">
        <v>19.0</v>
      </c>
      <c r="B20" s="11" t="str">
        <f>'Master Schedule'!B20</f>
        <v/>
      </c>
      <c r="C20" s="7">
        <v>46253.0</v>
      </c>
      <c r="D20" s="8" t="str">
        <f t="shared" si="1"/>
        <v>Wednesday</v>
      </c>
      <c r="E20" s="31"/>
      <c r="F20" s="11"/>
      <c r="G20" s="11"/>
      <c r="H20" s="31"/>
      <c r="I20" s="11"/>
      <c r="J20" s="22"/>
      <c r="K20" s="35"/>
      <c r="L20" s="35"/>
      <c r="M20" s="35"/>
      <c r="N20" s="36"/>
      <c r="O20" s="62"/>
      <c r="P20" s="34" t="str">
        <f t="shared" si="2"/>
        <v/>
      </c>
    </row>
    <row r="21" ht="22.5" customHeight="1">
      <c r="A21" s="6">
        <v>20.0</v>
      </c>
      <c r="B21" s="11" t="str">
        <f>'Master Schedule'!B21</f>
        <v/>
      </c>
      <c r="C21" s="7">
        <v>46254.0</v>
      </c>
      <c r="D21" s="8" t="str">
        <f t="shared" si="1"/>
        <v>Thursday</v>
      </c>
      <c r="E21" s="31"/>
      <c r="F21" s="11"/>
      <c r="G21" s="11"/>
      <c r="H21" s="31"/>
      <c r="I21" s="11"/>
      <c r="J21" s="22"/>
      <c r="K21" s="32"/>
      <c r="L21" s="32"/>
      <c r="M21" s="32"/>
      <c r="N21" s="33"/>
      <c r="O21" s="62"/>
      <c r="P21" s="34" t="str">
        <f t="shared" si="2"/>
        <v/>
      </c>
    </row>
    <row r="22" ht="22.5" customHeight="1">
      <c r="A22" s="6">
        <v>21.0</v>
      </c>
      <c r="B22" s="11" t="str">
        <f>'Master Schedule'!B22</f>
        <v/>
      </c>
      <c r="C22" s="7">
        <v>46255.0</v>
      </c>
      <c r="D22" s="8" t="str">
        <f t="shared" si="1"/>
        <v>Friday</v>
      </c>
      <c r="E22" s="31"/>
      <c r="F22" s="11"/>
      <c r="G22" s="11"/>
      <c r="H22" s="31"/>
      <c r="I22" s="11"/>
      <c r="J22" s="22"/>
      <c r="K22" s="35"/>
      <c r="L22" s="35"/>
      <c r="M22" s="35"/>
      <c r="N22" s="36"/>
      <c r="O22" s="62"/>
      <c r="P22" s="34" t="str">
        <f t="shared" si="2"/>
        <v/>
      </c>
    </row>
    <row r="23" ht="22.5" customHeight="1">
      <c r="A23" s="6">
        <v>22.0</v>
      </c>
      <c r="B23" s="11" t="str">
        <f>'Master Schedule'!B23</f>
        <v/>
      </c>
      <c r="C23" s="7">
        <v>46256.0</v>
      </c>
      <c r="D23" s="8" t="str">
        <f t="shared" si="1"/>
        <v>Saturday</v>
      </c>
      <c r="E23" s="31"/>
      <c r="F23" s="11"/>
      <c r="G23" s="11"/>
      <c r="H23" s="31"/>
      <c r="I23" s="11"/>
      <c r="J23" s="22"/>
      <c r="K23" s="32"/>
      <c r="L23" s="32"/>
      <c r="M23" s="32"/>
      <c r="N23" s="33"/>
      <c r="O23" s="62"/>
      <c r="P23" s="34" t="str">
        <f t="shared" si="2"/>
        <v/>
      </c>
    </row>
    <row r="24" ht="22.5" customHeight="1">
      <c r="A24" s="6">
        <v>23.0</v>
      </c>
      <c r="B24" s="11" t="str">
        <f>'Master Schedule'!B24</f>
        <v/>
      </c>
      <c r="C24" s="7">
        <v>46257.0</v>
      </c>
      <c r="D24" s="8" t="str">
        <f t="shared" si="1"/>
        <v>Sunday</v>
      </c>
      <c r="E24" s="31"/>
      <c r="F24" s="11"/>
      <c r="G24" s="11"/>
      <c r="H24" s="31"/>
      <c r="I24" s="11"/>
      <c r="J24" s="22"/>
      <c r="K24" s="35"/>
      <c r="L24" s="35"/>
      <c r="M24" s="35"/>
      <c r="N24" s="36"/>
      <c r="O24" s="62"/>
      <c r="P24" s="34" t="str">
        <f t="shared" si="2"/>
        <v/>
      </c>
    </row>
    <row r="25" ht="22.5" customHeight="1">
      <c r="A25" s="6">
        <v>24.0</v>
      </c>
      <c r="B25" s="11" t="str">
        <f>'Master Schedule'!B25</f>
        <v/>
      </c>
      <c r="C25" s="7">
        <v>46258.0</v>
      </c>
      <c r="D25" s="8" t="str">
        <f t="shared" si="1"/>
        <v>Monday</v>
      </c>
      <c r="E25" s="31"/>
      <c r="F25" s="11"/>
      <c r="G25" s="11"/>
      <c r="H25" s="31"/>
      <c r="I25" s="11"/>
      <c r="J25" s="22"/>
      <c r="K25" s="32"/>
      <c r="L25" s="32"/>
      <c r="M25" s="32"/>
      <c r="N25" s="33"/>
      <c r="O25" s="62"/>
      <c r="P25" s="34" t="str">
        <f t="shared" si="2"/>
        <v/>
      </c>
    </row>
    <row r="26" ht="22.5" customHeight="1">
      <c r="A26" s="6">
        <v>25.0</v>
      </c>
      <c r="B26" s="11" t="str">
        <f>'Master Schedule'!B26</f>
        <v/>
      </c>
      <c r="C26" s="7">
        <v>46259.0</v>
      </c>
      <c r="D26" s="8" t="str">
        <f t="shared" si="1"/>
        <v>Tuesday</v>
      </c>
      <c r="E26" s="31"/>
      <c r="F26" s="11"/>
      <c r="G26" s="11"/>
      <c r="H26" s="31"/>
      <c r="I26" s="11"/>
      <c r="J26" s="22"/>
      <c r="K26" s="35"/>
      <c r="L26" s="35"/>
      <c r="M26" s="35"/>
      <c r="N26" s="36"/>
      <c r="O26" s="62"/>
      <c r="P26" s="34" t="str">
        <f t="shared" si="2"/>
        <v/>
      </c>
    </row>
    <row r="27" ht="22.5" customHeight="1">
      <c r="A27" s="6">
        <v>26.0</v>
      </c>
      <c r="B27" s="11" t="str">
        <f>'Master Schedule'!B27</f>
        <v/>
      </c>
      <c r="C27" s="7">
        <v>46260.0</v>
      </c>
      <c r="D27" s="8" t="str">
        <f t="shared" si="1"/>
        <v>Wednesday</v>
      </c>
      <c r="E27" s="31"/>
      <c r="F27" s="11"/>
      <c r="G27" s="11"/>
      <c r="H27" s="31"/>
      <c r="I27" s="11"/>
      <c r="J27" s="22"/>
      <c r="K27" s="32"/>
      <c r="L27" s="32"/>
      <c r="M27" s="32"/>
      <c r="N27" s="33"/>
      <c r="O27" s="62"/>
      <c r="P27" s="34" t="str">
        <f t="shared" si="2"/>
        <v/>
      </c>
    </row>
    <row r="28" ht="22.5" customHeight="1">
      <c r="A28" s="6">
        <v>27.0</v>
      </c>
      <c r="B28" s="11" t="str">
        <f>'Master Schedule'!B28</f>
        <v/>
      </c>
      <c r="C28" s="7">
        <v>46261.0</v>
      </c>
      <c r="D28" s="8" t="str">
        <f t="shared" si="1"/>
        <v>Thursday</v>
      </c>
      <c r="E28" s="31"/>
      <c r="F28" s="11"/>
      <c r="G28" s="11"/>
      <c r="H28" s="31"/>
      <c r="I28" s="11"/>
      <c r="J28" s="22"/>
      <c r="K28" s="35"/>
      <c r="L28" s="35"/>
      <c r="M28" s="35"/>
      <c r="N28" s="36"/>
      <c r="O28" s="62"/>
      <c r="P28" s="34" t="str">
        <f t="shared" si="2"/>
        <v/>
      </c>
    </row>
    <row r="29" ht="22.5" customHeight="1">
      <c r="A29" s="6">
        <v>28.0</v>
      </c>
      <c r="B29" s="11" t="str">
        <f>'Master Schedule'!B29</f>
        <v/>
      </c>
      <c r="C29" s="7">
        <v>46262.0</v>
      </c>
      <c r="D29" s="8" t="str">
        <f t="shared" si="1"/>
        <v>Friday</v>
      </c>
      <c r="E29" s="31"/>
      <c r="F29" s="11"/>
      <c r="G29" s="11"/>
      <c r="H29" s="31"/>
      <c r="I29" s="11"/>
      <c r="J29" s="22"/>
      <c r="K29" s="32"/>
      <c r="L29" s="32"/>
      <c r="M29" s="32"/>
      <c r="N29" s="33"/>
      <c r="O29" s="62"/>
      <c r="P29" s="34" t="str">
        <f t="shared" si="2"/>
        <v/>
      </c>
    </row>
    <row r="30" ht="22.5" customHeight="1">
      <c r="A30" s="6">
        <v>29.0</v>
      </c>
      <c r="B30" s="11" t="str">
        <f>'Master Schedule'!B30</f>
        <v/>
      </c>
      <c r="C30" s="7">
        <v>46263.0</v>
      </c>
      <c r="D30" s="8" t="str">
        <f t="shared" si="1"/>
        <v>Saturday</v>
      </c>
      <c r="E30" s="31"/>
      <c r="F30" s="11"/>
      <c r="G30" s="11"/>
      <c r="H30" s="31"/>
      <c r="I30" s="11"/>
      <c r="J30" s="22"/>
      <c r="K30" s="35"/>
      <c r="L30" s="35"/>
      <c r="M30" s="35"/>
      <c r="N30" s="36"/>
      <c r="O30" s="62"/>
      <c r="P30" s="34" t="str">
        <f t="shared" si="2"/>
        <v/>
      </c>
    </row>
    <row r="31" ht="22.5" customHeight="1">
      <c r="A31" s="6">
        <v>30.0</v>
      </c>
      <c r="B31" s="11" t="str">
        <f>'Master Schedule'!B31</f>
        <v/>
      </c>
      <c r="C31" s="7">
        <v>46264.0</v>
      </c>
      <c r="D31" s="8" t="str">
        <f t="shared" si="1"/>
        <v>Sunday</v>
      </c>
      <c r="E31" s="31"/>
      <c r="F31" s="11"/>
      <c r="G31" s="11"/>
      <c r="H31" s="31"/>
      <c r="I31" s="11"/>
      <c r="J31" s="22"/>
      <c r="K31" s="32"/>
      <c r="L31" s="32"/>
      <c r="M31" s="32"/>
      <c r="N31" s="33"/>
      <c r="O31" s="62"/>
      <c r="P31" s="34" t="str">
        <f t="shared" si="2"/>
        <v/>
      </c>
    </row>
    <row r="32" ht="22.5" customHeight="1">
      <c r="A32" s="6">
        <v>31.0</v>
      </c>
      <c r="B32" s="11" t="str">
        <f>'Master Schedule'!B32</f>
        <v/>
      </c>
      <c r="C32" s="7">
        <v>46265.0</v>
      </c>
      <c r="D32" s="8" t="str">
        <f t="shared" si="1"/>
        <v>Monday</v>
      </c>
      <c r="E32" s="31"/>
      <c r="F32" s="11"/>
      <c r="G32" s="11"/>
      <c r="H32" s="31"/>
      <c r="I32" s="11"/>
      <c r="J32" s="22"/>
      <c r="K32" s="35"/>
      <c r="L32" s="35"/>
      <c r="M32" s="35"/>
      <c r="N32" s="36"/>
      <c r="O32" s="62"/>
      <c r="P32" s="34" t="str">
        <f t="shared" si="2"/>
        <v/>
      </c>
    </row>
    <row r="33" ht="22.5" customHeight="1">
      <c r="A33" s="6">
        <v>32.0</v>
      </c>
      <c r="B33" s="11" t="str">
        <f>'Master Schedule'!B33</f>
        <v/>
      </c>
      <c r="C33" s="7">
        <v>46266.0</v>
      </c>
      <c r="D33" s="8" t="str">
        <f t="shared" si="1"/>
        <v>Tuesday</v>
      </c>
      <c r="E33" s="31"/>
      <c r="F33" s="11"/>
      <c r="G33" s="11"/>
      <c r="H33" s="31"/>
      <c r="I33" s="11"/>
      <c r="J33" s="22"/>
      <c r="K33" s="32"/>
      <c r="L33" s="32"/>
      <c r="M33" s="32"/>
      <c r="N33" s="33"/>
      <c r="O33" s="62"/>
      <c r="P33" s="34" t="str">
        <f t="shared" si="2"/>
        <v/>
      </c>
    </row>
    <row r="34" ht="22.5" customHeight="1">
      <c r="A34" s="6">
        <v>33.0</v>
      </c>
      <c r="B34" s="11" t="str">
        <f>'Master Schedule'!B34</f>
        <v/>
      </c>
      <c r="C34" s="7">
        <v>46267.0</v>
      </c>
      <c r="D34" s="8" t="str">
        <f t="shared" si="1"/>
        <v>Wednesday</v>
      </c>
      <c r="E34" s="31"/>
      <c r="F34" s="11"/>
      <c r="G34" s="11"/>
      <c r="H34" s="31"/>
      <c r="I34" s="11"/>
      <c r="J34" s="22"/>
      <c r="K34" s="35"/>
      <c r="L34" s="35"/>
      <c r="M34" s="35"/>
      <c r="N34" s="36"/>
      <c r="O34" s="62"/>
      <c r="P34" s="34" t="str">
        <f t="shared" si="2"/>
        <v/>
      </c>
    </row>
    <row r="35" ht="22.5" customHeight="1">
      <c r="A35" s="6">
        <v>34.0</v>
      </c>
      <c r="B35" s="11" t="str">
        <f>'Master Schedule'!B35</f>
        <v/>
      </c>
      <c r="C35" s="7">
        <v>46268.0</v>
      </c>
      <c r="D35" s="8" t="str">
        <f t="shared" si="1"/>
        <v>Thursday</v>
      </c>
      <c r="E35" s="31"/>
      <c r="F35" s="11"/>
      <c r="G35" s="11"/>
      <c r="H35" s="31"/>
      <c r="I35" s="11"/>
      <c r="J35" s="22"/>
      <c r="K35" s="32"/>
      <c r="L35" s="32"/>
      <c r="M35" s="32"/>
      <c r="N35" s="33"/>
      <c r="O35" s="62"/>
      <c r="P35" s="34" t="str">
        <f t="shared" si="2"/>
        <v/>
      </c>
    </row>
    <row r="36" ht="22.5" customHeight="1">
      <c r="A36" s="6">
        <v>35.0</v>
      </c>
      <c r="B36" s="11" t="str">
        <f>'Master Schedule'!B36</f>
        <v/>
      </c>
      <c r="C36" s="7">
        <v>46269.0</v>
      </c>
      <c r="D36" s="8" t="str">
        <f t="shared" si="1"/>
        <v>Friday</v>
      </c>
      <c r="E36" s="31"/>
      <c r="F36" s="11"/>
      <c r="G36" s="11"/>
      <c r="H36" s="31"/>
      <c r="I36" s="11"/>
      <c r="J36" s="22"/>
      <c r="K36" s="35"/>
      <c r="L36" s="35"/>
      <c r="M36" s="35"/>
      <c r="N36" s="36"/>
      <c r="O36" s="62"/>
      <c r="P36" s="34" t="str">
        <f t="shared" si="2"/>
        <v/>
      </c>
    </row>
    <row r="37" ht="22.5" customHeight="1">
      <c r="A37" s="6">
        <v>36.0</v>
      </c>
      <c r="B37" s="11" t="str">
        <f>'Master Schedule'!B37</f>
        <v/>
      </c>
      <c r="C37" s="7">
        <v>46270.0</v>
      </c>
      <c r="D37" s="8" t="str">
        <f t="shared" si="1"/>
        <v>Saturday</v>
      </c>
      <c r="E37" s="31"/>
      <c r="F37" s="11"/>
      <c r="G37" s="11"/>
      <c r="H37" s="31"/>
      <c r="I37" s="11"/>
      <c r="J37" s="22"/>
      <c r="K37" s="32"/>
      <c r="L37" s="32"/>
      <c r="M37" s="32"/>
      <c r="N37" s="33"/>
      <c r="O37" s="62"/>
      <c r="P37" s="34" t="str">
        <f t="shared" si="2"/>
        <v/>
      </c>
    </row>
    <row r="38" ht="22.5" customHeight="1">
      <c r="A38" s="6">
        <v>37.0</v>
      </c>
      <c r="B38" s="11" t="str">
        <f>'Master Schedule'!B38</f>
        <v/>
      </c>
      <c r="C38" s="7">
        <v>46271.0</v>
      </c>
      <c r="D38" s="8" t="str">
        <f t="shared" si="1"/>
        <v>Sunday</v>
      </c>
      <c r="E38" s="31"/>
      <c r="F38" s="11"/>
      <c r="G38" s="11"/>
      <c r="H38" s="31"/>
      <c r="I38" s="11"/>
      <c r="J38" s="22"/>
      <c r="K38" s="35"/>
      <c r="L38" s="35"/>
      <c r="M38" s="35"/>
      <c r="N38" s="36"/>
      <c r="O38" s="62"/>
      <c r="P38" s="34" t="str">
        <f t="shared" si="2"/>
        <v/>
      </c>
    </row>
    <row r="39" ht="22.5" customHeight="1">
      <c r="A39" s="6">
        <v>38.0</v>
      </c>
      <c r="B39" s="11" t="str">
        <f>'Master Schedule'!B39</f>
        <v/>
      </c>
      <c r="C39" s="7">
        <v>46272.0</v>
      </c>
      <c r="D39" s="8" t="str">
        <f t="shared" si="1"/>
        <v>Monday</v>
      </c>
      <c r="E39" s="31"/>
      <c r="F39" s="11"/>
      <c r="G39" s="11"/>
      <c r="H39" s="31"/>
      <c r="I39" s="11"/>
      <c r="J39" s="22"/>
      <c r="K39" s="32"/>
      <c r="L39" s="32"/>
      <c r="M39" s="32"/>
      <c r="N39" s="33"/>
      <c r="O39" s="62"/>
      <c r="P39" s="34" t="str">
        <f t="shared" si="2"/>
        <v/>
      </c>
    </row>
    <row r="40" ht="22.5" customHeight="1">
      <c r="A40" s="6">
        <v>39.0</v>
      </c>
      <c r="B40" s="11" t="str">
        <f>'Master Schedule'!B40</f>
        <v/>
      </c>
      <c r="C40" s="7">
        <v>46273.0</v>
      </c>
      <c r="D40" s="8" t="str">
        <f t="shared" si="1"/>
        <v>Tuesday</v>
      </c>
      <c r="E40" s="31"/>
      <c r="F40" s="11"/>
      <c r="G40" s="11"/>
      <c r="H40" s="31"/>
      <c r="I40" s="11"/>
      <c r="J40" s="22"/>
      <c r="K40" s="35"/>
      <c r="L40" s="35"/>
      <c r="M40" s="35"/>
      <c r="N40" s="36"/>
      <c r="O40" s="62"/>
      <c r="P40" s="34" t="str">
        <f t="shared" si="2"/>
        <v/>
      </c>
    </row>
    <row r="41" ht="22.5" customHeight="1">
      <c r="A41" s="6">
        <v>40.0</v>
      </c>
      <c r="B41" s="11" t="str">
        <f>'Master Schedule'!B41</f>
        <v/>
      </c>
      <c r="C41" s="7">
        <v>46274.0</v>
      </c>
      <c r="D41" s="8" t="str">
        <f t="shared" si="1"/>
        <v>Wednesday</v>
      </c>
      <c r="E41" s="31"/>
      <c r="F41" s="11"/>
      <c r="G41" s="11"/>
      <c r="H41" s="31"/>
      <c r="I41" s="11"/>
      <c r="J41" s="22"/>
      <c r="K41" s="32"/>
      <c r="L41" s="32"/>
      <c r="M41" s="32"/>
      <c r="N41" s="33"/>
      <c r="O41" s="62"/>
      <c r="P41" s="34" t="str">
        <f t="shared" si="2"/>
        <v/>
      </c>
    </row>
    <row r="42" ht="22.5" customHeight="1">
      <c r="A42" s="6">
        <v>41.0</v>
      </c>
      <c r="B42" s="11" t="str">
        <f>'Master Schedule'!B42</f>
        <v/>
      </c>
      <c r="C42" s="7">
        <v>46275.0</v>
      </c>
      <c r="D42" s="8" t="str">
        <f t="shared" si="1"/>
        <v>Thursday</v>
      </c>
      <c r="E42" s="31"/>
      <c r="F42" s="11"/>
      <c r="G42" s="11"/>
      <c r="H42" s="31"/>
      <c r="I42" s="11"/>
      <c r="J42" s="22"/>
      <c r="K42" s="35"/>
      <c r="L42" s="35"/>
      <c r="M42" s="35"/>
      <c r="N42" s="36"/>
      <c r="O42" s="62"/>
      <c r="P42" s="34" t="str">
        <f t="shared" si="2"/>
        <v/>
      </c>
    </row>
    <row r="43" ht="22.5" customHeight="1">
      <c r="A43" s="6">
        <v>42.0</v>
      </c>
      <c r="B43" s="11" t="str">
        <f>'Master Schedule'!B43</f>
        <v/>
      </c>
      <c r="C43" s="7">
        <v>46276.0</v>
      </c>
      <c r="D43" s="8" t="str">
        <f t="shared" si="1"/>
        <v>Friday</v>
      </c>
      <c r="E43" s="31"/>
      <c r="F43" s="11"/>
      <c r="G43" s="11"/>
      <c r="H43" s="31"/>
      <c r="I43" s="11"/>
      <c r="J43" s="22"/>
      <c r="K43" s="32"/>
      <c r="L43" s="32"/>
      <c r="M43" s="32"/>
      <c r="N43" s="33"/>
      <c r="O43" s="62"/>
      <c r="P43" s="34" t="str">
        <f t="shared" si="2"/>
        <v/>
      </c>
    </row>
    <row r="44" ht="22.5" customHeight="1">
      <c r="A44" s="6">
        <v>43.0</v>
      </c>
      <c r="B44" s="11" t="str">
        <f>'Master Schedule'!B44</f>
        <v/>
      </c>
      <c r="C44" s="7">
        <v>46277.0</v>
      </c>
      <c r="D44" s="8" t="str">
        <f t="shared" si="1"/>
        <v>Saturday</v>
      </c>
      <c r="E44" s="31"/>
      <c r="F44" s="11"/>
      <c r="G44" s="11"/>
      <c r="H44" s="31"/>
      <c r="I44" s="11"/>
      <c r="J44" s="22"/>
      <c r="K44" s="35"/>
      <c r="L44" s="35"/>
      <c r="M44" s="35"/>
      <c r="N44" s="36"/>
      <c r="O44" s="62"/>
      <c r="P44" s="34" t="str">
        <f t="shared" si="2"/>
        <v/>
      </c>
    </row>
    <row r="45" ht="22.5" customHeight="1">
      <c r="A45" s="6">
        <v>44.0</v>
      </c>
      <c r="B45" s="11" t="str">
        <f>'Master Schedule'!B45</f>
        <v/>
      </c>
      <c r="C45" s="7">
        <v>46278.0</v>
      </c>
      <c r="D45" s="8" t="str">
        <f t="shared" si="1"/>
        <v>Sunday</v>
      </c>
      <c r="E45" s="31"/>
      <c r="F45" s="11"/>
      <c r="G45" s="11"/>
      <c r="H45" s="31"/>
      <c r="I45" s="11"/>
      <c r="J45" s="22"/>
      <c r="K45" s="32"/>
      <c r="L45" s="32"/>
      <c r="M45" s="32"/>
      <c r="N45" s="33"/>
      <c r="O45" s="62"/>
      <c r="P45" s="34" t="str">
        <f t="shared" si="2"/>
        <v/>
      </c>
    </row>
    <row r="46" ht="22.5" customHeight="1">
      <c r="A46" s="6">
        <v>45.0</v>
      </c>
      <c r="B46" s="11" t="str">
        <f>'Master Schedule'!B46</f>
        <v/>
      </c>
      <c r="C46" s="7">
        <v>46279.0</v>
      </c>
      <c r="D46" s="8" t="str">
        <f t="shared" si="1"/>
        <v>Monday</v>
      </c>
      <c r="E46" s="31"/>
      <c r="F46" s="11"/>
      <c r="G46" s="11"/>
      <c r="H46" s="31"/>
      <c r="I46" s="11"/>
      <c r="J46" s="22"/>
      <c r="K46" s="35"/>
      <c r="L46" s="35"/>
      <c r="M46" s="35"/>
      <c r="N46" s="36"/>
      <c r="O46" s="62"/>
      <c r="P46" s="34" t="str">
        <f t="shared" si="2"/>
        <v/>
      </c>
    </row>
    <row r="47" ht="22.5" customHeight="1">
      <c r="A47" s="6">
        <v>46.0</v>
      </c>
      <c r="B47" s="11" t="str">
        <f>'Master Schedule'!B47</f>
        <v/>
      </c>
      <c r="C47" s="7">
        <v>46280.0</v>
      </c>
      <c r="D47" s="8" t="str">
        <f t="shared" si="1"/>
        <v>Tuesday</v>
      </c>
      <c r="E47" s="31"/>
      <c r="F47" s="11"/>
      <c r="G47" s="11"/>
      <c r="H47" s="31"/>
      <c r="I47" s="11"/>
      <c r="J47" s="22"/>
      <c r="K47" s="32"/>
      <c r="L47" s="32"/>
      <c r="M47" s="32"/>
      <c r="N47" s="33"/>
      <c r="O47" s="62"/>
      <c r="P47" s="34" t="str">
        <f t="shared" si="2"/>
        <v/>
      </c>
    </row>
    <row r="48" ht="22.5" customHeight="1">
      <c r="A48" s="6">
        <v>47.0</v>
      </c>
      <c r="B48" s="11" t="str">
        <f>'Master Schedule'!B48</f>
        <v/>
      </c>
      <c r="C48" s="7">
        <v>46281.0</v>
      </c>
      <c r="D48" s="8" t="str">
        <f t="shared" si="1"/>
        <v>Wednesday</v>
      </c>
      <c r="E48" s="31"/>
      <c r="F48" s="11"/>
      <c r="G48" s="11"/>
      <c r="H48" s="31"/>
      <c r="I48" s="11"/>
      <c r="J48" s="22"/>
      <c r="K48" s="35"/>
      <c r="L48" s="35"/>
      <c r="M48" s="35"/>
      <c r="N48" s="36"/>
      <c r="O48" s="62"/>
      <c r="P48" s="34" t="str">
        <f t="shared" si="2"/>
        <v/>
      </c>
    </row>
    <row r="49" ht="22.5" customHeight="1">
      <c r="A49" s="6">
        <v>48.0</v>
      </c>
      <c r="B49" s="11" t="str">
        <f>'Master Schedule'!B49</f>
        <v/>
      </c>
      <c r="C49" s="7">
        <v>46282.0</v>
      </c>
      <c r="D49" s="8" t="str">
        <f t="shared" si="1"/>
        <v>Thursday</v>
      </c>
      <c r="E49" s="31"/>
      <c r="F49" s="11"/>
      <c r="G49" s="11"/>
      <c r="H49" s="31"/>
      <c r="I49" s="11"/>
      <c r="J49" s="22"/>
      <c r="K49" s="32"/>
      <c r="L49" s="32"/>
      <c r="M49" s="32"/>
      <c r="N49" s="33"/>
      <c r="O49" s="62"/>
      <c r="P49" s="34" t="str">
        <f t="shared" si="2"/>
        <v/>
      </c>
    </row>
    <row r="50" ht="22.5" customHeight="1">
      <c r="A50" s="6">
        <v>49.0</v>
      </c>
      <c r="B50" s="11" t="str">
        <f>'Master Schedule'!B50</f>
        <v/>
      </c>
      <c r="C50" s="7">
        <v>46283.0</v>
      </c>
      <c r="D50" s="8" t="str">
        <f t="shared" si="1"/>
        <v>Friday</v>
      </c>
      <c r="E50" s="31"/>
      <c r="F50" s="11"/>
      <c r="G50" s="11"/>
      <c r="H50" s="31"/>
      <c r="I50" s="11"/>
      <c r="J50" s="22"/>
      <c r="K50" s="35"/>
      <c r="L50" s="35"/>
      <c r="M50" s="35"/>
      <c r="N50" s="36"/>
      <c r="O50" s="62"/>
      <c r="P50" s="34" t="str">
        <f t="shared" si="2"/>
        <v/>
      </c>
    </row>
    <row r="51" ht="22.5" customHeight="1">
      <c r="A51" s="6">
        <v>50.0</v>
      </c>
      <c r="B51" s="11" t="str">
        <f>'Master Schedule'!B51</f>
        <v/>
      </c>
      <c r="C51" s="7">
        <v>46284.0</v>
      </c>
      <c r="D51" s="8" t="str">
        <f t="shared" si="1"/>
        <v>Saturday</v>
      </c>
      <c r="E51" s="31"/>
      <c r="F51" s="11"/>
      <c r="G51" s="11"/>
      <c r="H51" s="31"/>
      <c r="I51" s="11"/>
      <c r="J51" s="22"/>
      <c r="K51" s="32"/>
      <c r="L51" s="32"/>
      <c r="M51" s="32"/>
      <c r="N51" s="33"/>
      <c r="O51" s="62"/>
      <c r="P51" s="34" t="str">
        <f t="shared" si="2"/>
        <v/>
      </c>
    </row>
    <row r="52" ht="22.5" customHeight="1">
      <c r="A52" s="6">
        <v>51.0</v>
      </c>
      <c r="B52" s="11" t="str">
        <f>'Master Schedule'!B52</f>
        <v/>
      </c>
      <c r="C52" s="7">
        <v>46285.0</v>
      </c>
      <c r="D52" s="8" t="str">
        <f t="shared" si="1"/>
        <v>Sunday</v>
      </c>
      <c r="E52" s="31"/>
      <c r="F52" s="11"/>
      <c r="G52" s="11"/>
      <c r="H52" s="31"/>
      <c r="I52" s="11"/>
      <c r="J52" s="22"/>
      <c r="K52" s="35"/>
      <c r="L52" s="35"/>
      <c r="M52" s="35"/>
      <c r="N52" s="36"/>
      <c r="O52" s="62"/>
      <c r="P52" s="34" t="str">
        <f t="shared" si="2"/>
        <v/>
      </c>
    </row>
    <row r="53" ht="22.5" customHeight="1">
      <c r="A53" s="6">
        <v>52.0</v>
      </c>
      <c r="B53" s="11" t="str">
        <f>'Master Schedule'!B53</f>
        <v/>
      </c>
      <c r="C53" s="7">
        <v>46286.0</v>
      </c>
      <c r="D53" s="8" t="str">
        <f t="shared" si="1"/>
        <v>Monday</v>
      </c>
      <c r="E53" s="31"/>
      <c r="F53" s="11"/>
      <c r="G53" s="11"/>
      <c r="H53" s="31"/>
      <c r="I53" s="11"/>
      <c r="J53" s="22"/>
      <c r="K53" s="32"/>
      <c r="L53" s="32"/>
      <c r="M53" s="32"/>
      <c r="N53" s="33"/>
      <c r="O53" s="62"/>
      <c r="P53" s="34" t="str">
        <f t="shared" si="2"/>
        <v/>
      </c>
    </row>
    <row r="54" ht="22.5" customHeight="1">
      <c r="A54" s="6">
        <v>53.0</v>
      </c>
      <c r="B54" s="11" t="str">
        <f>'Master Schedule'!B54</f>
        <v/>
      </c>
      <c r="C54" s="7">
        <v>46287.0</v>
      </c>
      <c r="D54" s="8" t="str">
        <f t="shared" si="1"/>
        <v>Tuesday</v>
      </c>
      <c r="E54" s="31"/>
      <c r="F54" s="11"/>
      <c r="G54" s="11"/>
      <c r="H54" s="31"/>
      <c r="I54" s="11"/>
      <c r="J54" s="22"/>
      <c r="K54" s="35"/>
      <c r="L54" s="35"/>
      <c r="M54" s="35"/>
      <c r="N54" s="36"/>
      <c r="O54" s="62"/>
      <c r="P54" s="34" t="str">
        <f t="shared" si="2"/>
        <v/>
      </c>
    </row>
    <row r="55" ht="22.5" customHeight="1">
      <c r="A55" s="6">
        <v>54.0</v>
      </c>
      <c r="B55" s="11" t="str">
        <f>'Master Schedule'!B55</f>
        <v/>
      </c>
      <c r="C55" s="7">
        <v>46288.0</v>
      </c>
      <c r="D55" s="8" t="str">
        <f t="shared" si="1"/>
        <v>Wednesday</v>
      </c>
      <c r="E55" s="31"/>
      <c r="F55" s="11"/>
      <c r="G55" s="11"/>
      <c r="H55" s="31"/>
      <c r="I55" s="11"/>
      <c r="J55" s="22"/>
      <c r="K55" s="32"/>
      <c r="L55" s="32"/>
      <c r="M55" s="32"/>
      <c r="N55" s="33"/>
      <c r="O55" s="62"/>
      <c r="P55" s="34" t="str">
        <f t="shared" si="2"/>
        <v/>
      </c>
    </row>
    <row r="56" ht="22.5" customHeight="1">
      <c r="A56" s="6">
        <v>55.0</v>
      </c>
      <c r="B56" s="11" t="str">
        <f>'Master Schedule'!B56</f>
        <v/>
      </c>
      <c r="C56" s="7">
        <v>46289.0</v>
      </c>
      <c r="D56" s="8" t="str">
        <f t="shared" si="1"/>
        <v>Thursday</v>
      </c>
      <c r="E56" s="31"/>
      <c r="F56" s="11"/>
      <c r="G56" s="11"/>
      <c r="H56" s="31"/>
      <c r="I56" s="11"/>
      <c r="J56" s="22"/>
      <c r="K56" s="35"/>
      <c r="L56" s="35"/>
      <c r="M56" s="35"/>
      <c r="N56" s="36"/>
      <c r="O56" s="62"/>
      <c r="P56" s="34" t="str">
        <f t="shared" si="2"/>
        <v/>
      </c>
    </row>
    <row r="57" ht="22.5" customHeight="1">
      <c r="A57" s="6">
        <v>56.0</v>
      </c>
      <c r="B57" s="11" t="str">
        <f>'Master Schedule'!B57</f>
        <v/>
      </c>
      <c r="C57" s="7">
        <v>46290.0</v>
      </c>
      <c r="D57" s="8" t="str">
        <f t="shared" si="1"/>
        <v>Friday</v>
      </c>
      <c r="E57" s="31"/>
      <c r="F57" s="11"/>
      <c r="G57" s="11"/>
      <c r="H57" s="31"/>
      <c r="I57" s="11"/>
      <c r="J57" s="22"/>
      <c r="K57" s="32"/>
      <c r="L57" s="32"/>
      <c r="M57" s="32"/>
      <c r="N57" s="33"/>
      <c r="O57" s="62"/>
      <c r="P57" s="34" t="str">
        <f t="shared" si="2"/>
        <v/>
      </c>
    </row>
    <row r="58" ht="22.5" customHeight="1">
      <c r="A58" s="6">
        <v>57.0</v>
      </c>
      <c r="B58" s="11" t="str">
        <f>'Master Schedule'!B58</f>
        <v/>
      </c>
      <c r="C58" s="7">
        <v>46291.0</v>
      </c>
      <c r="D58" s="8" t="str">
        <f t="shared" si="1"/>
        <v>Saturday</v>
      </c>
      <c r="E58" s="31"/>
      <c r="F58" s="11"/>
      <c r="G58" s="11"/>
      <c r="H58" s="31"/>
      <c r="I58" s="11"/>
      <c r="J58" s="22"/>
      <c r="K58" s="35"/>
      <c r="L58" s="35"/>
      <c r="M58" s="35"/>
      <c r="N58" s="36"/>
      <c r="O58" s="62"/>
      <c r="P58" s="34" t="str">
        <f t="shared" si="2"/>
        <v/>
      </c>
    </row>
    <row r="59" ht="22.5" customHeight="1">
      <c r="A59" s="6">
        <v>58.0</v>
      </c>
      <c r="B59" s="11" t="str">
        <f>'Master Schedule'!B59</f>
        <v/>
      </c>
      <c r="C59" s="7">
        <v>46292.0</v>
      </c>
      <c r="D59" s="8" t="str">
        <f t="shared" si="1"/>
        <v>Sunday</v>
      </c>
      <c r="E59" s="31"/>
      <c r="F59" s="11"/>
      <c r="G59" s="11"/>
      <c r="H59" s="31"/>
      <c r="I59" s="11"/>
      <c r="J59" s="22"/>
      <c r="K59" s="32"/>
      <c r="L59" s="32"/>
      <c r="M59" s="32"/>
      <c r="N59" s="33"/>
      <c r="O59" s="62"/>
      <c r="P59" s="34" t="str">
        <f t="shared" si="2"/>
        <v/>
      </c>
    </row>
    <row r="60" ht="22.5" customHeight="1">
      <c r="A60" s="6">
        <v>59.0</v>
      </c>
      <c r="B60" s="11" t="str">
        <f>'Master Schedule'!B60</f>
        <v/>
      </c>
      <c r="C60" s="7">
        <v>46293.0</v>
      </c>
      <c r="D60" s="8" t="str">
        <f t="shared" si="1"/>
        <v>Monday</v>
      </c>
      <c r="E60" s="31"/>
      <c r="F60" s="11"/>
      <c r="G60" s="11"/>
      <c r="H60" s="31"/>
      <c r="I60" s="11"/>
      <c r="J60" s="22"/>
      <c r="K60" s="35"/>
      <c r="L60" s="35"/>
      <c r="M60" s="35"/>
      <c r="N60" s="36"/>
      <c r="O60" s="62"/>
      <c r="P60" s="34" t="str">
        <f t="shared" si="2"/>
        <v/>
      </c>
    </row>
    <row r="61" ht="22.5" customHeight="1">
      <c r="A61" s="6">
        <v>60.0</v>
      </c>
      <c r="B61" s="11" t="str">
        <f>'Master Schedule'!B61</f>
        <v/>
      </c>
      <c r="C61" s="7">
        <v>46294.0</v>
      </c>
      <c r="D61" s="8" t="str">
        <f t="shared" si="1"/>
        <v>Tuesday</v>
      </c>
      <c r="E61" s="31"/>
      <c r="F61" s="11"/>
      <c r="G61" s="11"/>
      <c r="H61" s="31"/>
      <c r="I61" s="11"/>
      <c r="J61" s="22"/>
      <c r="K61" s="32"/>
      <c r="L61" s="32"/>
      <c r="M61" s="32"/>
      <c r="N61" s="33"/>
      <c r="O61" s="62"/>
      <c r="P61" s="34" t="str">
        <f t="shared" si="2"/>
        <v/>
      </c>
    </row>
    <row r="62" ht="22.5" customHeight="1">
      <c r="A62" s="6">
        <v>61.0</v>
      </c>
      <c r="B62" s="11" t="str">
        <f>'Master Schedule'!B62</f>
        <v/>
      </c>
      <c r="C62" s="7">
        <v>46295.0</v>
      </c>
      <c r="D62" s="8" t="str">
        <f t="shared" si="1"/>
        <v>Wednesday</v>
      </c>
      <c r="E62" s="31"/>
      <c r="F62" s="11"/>
      <c r="G62" s="11"/>
      <c r="H62" s="31"/>
      <c r="I62" s="11"/>
      <c r="J62" s="22"/>
      <c r="K62" s="35"/>
      <c r="L62" s="35"/>
      <c r="M62" s="35"/>
      <c r="N62" s="36"/>
      <c r="O62" s="62"/>
      <c r="P62" s="34" t="str">
        <f t="shared" si="2"/>
        <v/>
      </c>
    </row>
    <row r="63" ht="22.5" customHeight="1">
      <c r="A63" s="6">
        <v>62.0</v>
      </c>
      <c r="B63" s="11" t="str">
        <f>'Master Schedule'!B63</f>
        <v/>
      </c>
      <c r="C63" s="7">
        <v>46296.0</v>
      </c>
      <c r="D63" s="8" t="str">
        <f t="shared" si="1"/>
        <v>Thursday</v>
      </c>
      <c r="E63" s="31"/>
      <c r="F63" s="11"/>
      <c r="G63" s="11"/>
      <c r="H63" s="31"/>
      <c r="I63" s="11"/>
      <c r="J63" s="22"/>
      <c r="K63" s="32"/>
      <c r="L63" s="32"/>
      <c r="M63" s="32"/>
      <c r="N63" s="33"/>
      <c r="O63" s="62"/>
      <c r="P63" s="34" t="str">
        <f t="shared" si="2"/>
        <v/>
      </c>
    </row>
    <row r="64" ht="22.5" customHeight="1">
      <c r="A64" s="6">
        <v>63.0</v>
      </c>
      <c r="B64" s="11" t="str">
        <f>'Master Schedule'!B64</f>
        <v/>
      </c>
      <c r="C64" s="7">
        <v>46297.0</v>
      </c>
      <c r="D64" s="8" t="str">
        <f t="shared" si="1"/>
        <v>Friday</v>
      </c>
      <c r="E64" s="31"/>
      <c r="F64" s="11"/>
      <c r="G64" s="11"/>
      <c r="H64" s="31"/>
      <c r="I64" s="11"/>
      <c r="J64" s="22"/>
      <c r="K64" s="35"/>
      <c r="L64" s="35"/>
      <c r="M64" s="35"/>
      <c r="N64" s="36"/>
      <c r="O64" s="62"/>
      <c r="P64" s="34" t="str">
        <f t="shared" si="2"/>
        <v/>
      </c>
    </row>
    <row r="65" ht="22.5" customHeight="1">
      <c r="A65" s="6">
        <v>64.0</v>
      </c>
      <c r="B65" s="11" t="str">
        <f>'Master Schedule'!B65</f>
        <v/>
      </c>
      <c r="C65" s="7">
        <v>46298.0</v>
      </c>
      <c r="D65" s="8" t="str">
        <f t="shared" si="1"/>
        <v>Saturday</v>
      </c>
      <c r="E65" s="31"/>
      <c r="F65" s="11"/>
      <c r="G65" s="11"/>
      <c r="H65" s="31"/>
      <c r="I65" s="11"/>
      <c r="J65" s="22"/>
      <c r="K65" s="32"/>
      <c r="L65" s="32"/>
      <c r="M65" s="32"/>
      <c r="N65" s="33"/>
      <c r="O65" s="62"/>
      <c r="P65" s="34" t="str">
        <f t="shared" si="2"/>
        <v/>
      </c>
    </row>
    <row r="66" ht="22.5" customHeight="1">
      <c r="A66" s="6">
        <v>65.0</v>
      </c>
      <c r="B66" s="11" t="str">
        <f>'Master Schedule'!B66</f>
        <v/>
      </c>
      <c r="C66" s="7">
        <v>46299.0</v>
      </c>
      <c r="D66" s="8" t="str">
        <f t="shared" si="1"/>
        <v>Sunday</v>
      </c>
      <c r="E66" s="31"/>
      <c r="F66" s="11"/>
      <c r="G66" s="11"/>
      <c r="H66" s="31"/>
      <c r="I66" s="11"/>
      <c r="J66" s="22"/>
      <c r="K66" s="35"/>
      <c r="L66" s="35"/>
      <c r="M66" s="35"/>
      <c r="N66" s="36"/>
      <c r="O66" s="62"/>
      <c r="P66" s="34" t="str">
        <f t="shared" si="2"/>
        <v/>
      </c>
    </row>
    <row r="67" ht="22.5" customHeight="1">
      <c r="A67" s="6">
        <v>66.0</v>
      </c>
      <c r="B67" s="11" t="str">
        <f>'Master Schedule'!B67</f>
        <v/>
      </c>
      <c r="C67" s="7">
        <v>46300.0</v>
      </c>
      <c r="D67" s="8" t="str">
        <f t="shared" si="1"/>
        <v>Monday</v>
      </c>
      <c r="E67" s="31"/>
      <c r="F67" s="11"/>
      <c r="G67" s="11"/>
      <c r="H67" s="31"/>
      <c r="I67" s="11"/>
      <c r="J67" s="22"/>
      <c r="K67" s="32"/>
      <c r="L67" s="32"/>
      <c r="M67" s="32"/>
      <c r="N67" s="33"/>
      <c r="O67" s="62"/>
      <c r="P67" s="34" t="str">
        <f t="shared" si="2"/>
        <v/>
      </c>
    </row>
    <row r="68" ht="22.5" customHeight="1">
      <c r="A68" s="6">
        <v>67.0</v>
      </c>
      <c r="B68" s="11" t="str">
        <f>'Master Schedule'!B68</f>
        <v/>
      </c>
      <c r="C68" s="7">
        <v>46301.0</v>
      </c>
      <c r="D68" s="8" t="str">
        <f t="shared" si="1"/>
        <v>Tuesday</v>
      </c>
      <c r="E68" s="31"/>
      <c r="F68" s="11"/>
      <c r="G68" s="11"/>
      <c r="H68" s="31"/>
      <c r="I68" s="11"/>
      <c r="J68" s="22"/>
      <c r="K68" s="35"/>
      <c r="L68" s="35"/>
      <c r="M68" s="35"/>
      <c r="N68" s="36"/>
      <c r="O68" s="62"/>
      <c r="P68" s="34" t="str">
        <f t="shared" si="2"/>
        <v/>
      </c>
    </row>
    <row r="69" ht="22.5" customHeight="1">
      <c r="A69" s="6">
        <v>68.0</v>
      </c>
      <c r="B69" s="11" t="str">
        <f>'Master Schedule'!B69</f>
        <v/>
      </c>
      <c r="C69" s="7">
        <v>46302.0</v>
      </c>
      <c r="D69" s="8" t="str">
        <f t="shared" si="1"/>
        <v>Wednesday</v>
      </c>
      <c r="E69" s="31"/>
      <c r="F69" s="11"/>
      <c r="G69" s="11"/>
      <c r="H69" s="31"/>
      <c r="I69" s="11"/>
      <c r="J69" s="22"/>
      <c r="K69" s="32"/>
      <c r="L69" s="32"/>
      <c r="M69" s="32"/>
      <c r="N69" s="33"/>
      <c r="O69" s="62"/>
      <c r="P69" s="34" t="str">
        <f t="shared" si="2"/>
        <v/>
      </c>
    </row>
    <row r="70" ht="22.5" customHeight="1">
      <c r="A70" s="6">
        <v>69.0</v>
      </c>
      <c r="B70" s="11" t="str">
        <f>'Master Schedule'!B70</f>
        <v/>
      </c>
      <c r="C70" s="7">
        <v>46303.0</v>
      </c>
      <c r="D70" s="8" t="str">
        <f t="shared" si="1"/>
        <v>Thursday</v>
      </c>
      <c r="E70" s="31"/>
      <c r="F70" s="11"/>
      <c r="G70" s="11"/>
      <c r="H70" s="31"/>
      <c r="I70" s="11"/>
      <c r="J70" s="22"/>
      <c r="K70" s="35"/>
      <c r="L70" s="35"/>
      <c r="M70" s="35"/>
      <c r="N70" s="36"/>
      <c r="O70" s="62"/>
      <c r="P70" s="34" t="str">
        <f t="shared" si="2"/>
        <v/>
      </c>
    </row>
    <row r="71" ht="22.5" customHeight="1">
      <c r="A71" s="6">
        <v>70.0</v>
      </c>
      <c r="B71" s="11" t="str">
        <f>'Master Schedule'!B71</f>
        <v/>
      </c>
      <c r="C71" s="7">
        <v>46304.0</v>
      </c>
      <c r="D71" s="8" t="str">
        <f t="shared" si="1"/>
        <v>Friday</v>
      </c>
      <c r="E71" s="31"/>
      <c r="F71" s="11"/>
      <c r="G71" s="11"/>
      <c r="H71" s="31"/>
      <c r="I71" s="11"/>
      <c r="J71" s="22"/>
      <c r="K71" s="32"/>
      <c r="L71" s="32"/>
      <c r="M71" s="32"/>
      <c r="N71" s="33"/>
      <c r="O71" s="62"/>
      <c r="P71" s="34" t="str">
        <f t="shared" si="2"/>
        <v/>
      </c>
    </row>
    <row r="72" ht="22.5" customHeight="1">
      <c r="A72" s="6">
        <v>71.0</v>
      </c>
      <c r="B72" s="11" t="str">
        <f>'Master Schedule'!B72</f>
        <v/>
      </c>
      <c r="C72" s="7">
        <v>46305.0</v>
      </c>
      <c r="D72" s="8" t="str">
        <f t="shared" si="1"/>
        <v>Saturday</v>
      </c>
      <c r="E72" s="31"/>
      <c r="F72" s="11"/>
      <c r="G72" s="11"/>
      <c r="H72" s="31"/>
      <c r="I72" s="11"/>
      <c r="J72" s="22"/>
      <c r="K72" s="35"/>
      <c r="L72" s="35"/>
      <c r="M72" s="35"/>
      <c r="N72" s="36"/>
      <c r="O72" s="62"/>
      <c r="P72" s="34" t="str">
        <f t="shared" si="2"/>
        <v/>
      </c>
    </row>
    <row r="73" ht="22.5" customHeight="1">
      <c r="A73" s="6">
        <v>72.0</v>
      </c>
      <c r="B73" s="11" t="str">
        <f>'Master Schedule'!B73</f>
        <v/>
      </c>
      <c r="C73" s="7">
        <v>46306.0</v>
      </c>
      <c r="D73" s="8" t="str">
        <f t="shared" si="1"/>
        <v>Sunday</v>
      </c>
      <c r="E73" s="31"/>
      <c r="F73" s="11"/>
      <c r="G73" s="11"/>
      <c r="H73" s="31"/>
      <c r="I73" s="11"/>
      <c r="J73" s="22"/>
      <c r="K73" s="32"/>
      <c r="L73" s="32"/>
      <c r="M73" s="32"/>
      <c r="N73" s="33"/>
      <c r="O73" s="62"/>
      <c r="P73" s="34" t="str">
        <f t="shared" si="2"/>
        <v/>
      </c>
    </row>
    <row r="74" ht="22.5" customHeight="1">
      <c r="A74" s="6">
        <v>73.0</v>
      </c>
      <c r="B74" s="11" t="str">
        <f>'Master Schedule'!B74</f>
        <v/>
      </c>
      <c r="C74" s="7">
        <v>46307.0</v>
      </c>
      <c r="D74" s="8" t="str">
        <f t="shared" si="1"/>
        <v>Monday</v>
      </c>
      <c r="E74" s="31"/>
      <c r="F74" s="11"/>
      <c r="G74" s="11"/>
      <c r="H74" s="31"/>
      <c r="I74" s="11"/>
      <c r="J74" s="22"/>
      <c r="K74" s="35"/>
      <c r="L74" s="35"/>
      <c r="M74" s="35"/>
      <c r="N74" s="36"/>
      <c r="O74" s="62"/>
      <c r="P74" s="34" t="str">
        <f t="shared" si="2"/>
        <v/>
      </c>
    </row>
    <row r="75" ht="22.5" customHeight="1">
      <c r="A75" s="6">
        <v>74.0</v>
      </c>
      <c r="B75" s="11" t="str">
        <f>'Master Schedule'!B75</f>
        <v/>
      </c>
      <c r="C75" s="7">
        <v>46308.0</v>
      </c>
      <c r="D75" s="8" t="str">
        <f t="shared" si="1"/>
        <v>Tuesday</v>
      </c>
      <c r="E75" s="31"/>
      <c r="F75" s="11"/>
      <c r="G75" s="11"/>
      <c r="H75" s="31"/>
      <c r="I75" s="11"/>
      <c r="J75" s="22"/>
      <c r="K75" s="32"/>
      <c r="L75" s="32"/>
      <c r="M75" s="32"/>
      <c r="N75" s="33"/>
      <c r="O75" s="62"/>
      <c r="P75" s="34" t="str">
        <f t="shared" si="2"/>
        <v/>
      </c>
    </row>
    <row r="76" ht="22.5" customHeight="1">
      <c r="A76" s="6">
        <v>75.0</v>
      </c>
      <c r="B76" s="11" t="str">
        <f>'Master Schedule'!B76</f>
        <v/>
      </c>
      <c r="C76" s="7">
        <v>46309.0</v>
      </c>
      <c r="D76" s="8" t="str">
        <f t="shared" si="1"/>
        <v>Wednesday</v>
      </c>
      <c r="E76" s="31"/>
      <c r="F76" s="11"/>
      <c r="G76" s="11"/>
      <c r="H76" s="31"/>
      <c r="I76" s="11"/>
      <c r="J76" s="22"/>
      <c r="K76" s="35"/>
      <c r="L76" s="35"/>
      <c r="M76" s="35"/>
      <c r="N76" s="36"/>
      <c r="O76" s="62"/>
      <c r="P76" s="34" t="str">
        <f t="shared" si="2"/>
        <v/>
      </c>
    </row>
    <row r="77" ht="22.5" customHeight="1">
      <c r="A77" s="6">
        <v>76.0</v>
      </c>
      <c r="B77" s="11" t="str">
        <f>'Master Schedule'!B77</f>
        <v/>
      </c>
      <c r="C77" s="7">
        <v>46310.0</v>
      </c>
      <c r="D77" s="8" t="str">
        <f t="shared" si="1"/>
        <v>Thursday</v>
      </c>
      <c r="E77" s="31"/>
      <c r="F77" s="11"/>
      <c r="G77" s="11"/>
      <c r="H77" s="31"/>
      <c r="I77" s="11"/>
      <c r="J77" s="22"/>
      <c r="K77" s="32"/>
      <c r="L77" s="32"/>
      <c r="M77" s="32"/>
      <c r="N77" s="33"/>
      <c r="O77" s="62"/>
      <c r="P77" s="34" t="str">
        <f t="shared" si="2"/>
        <v/>
      </c>
    </row>
    <row r="78" ht="22.5" customHeight="1">
      <c r="A78" s="6">
        <v>77.0</v>
      </c>
      <c r="B78" s="11" t="str">
        <f>'Master Schedule'!B78</f>
        <v/>
      </c>
      <c r="C78" s="7">
        <v>46311.0</v>
      </c>
      <c r="D78" s="8" t="str">
        <f t="shared" si="1"/>
        <v>Friday</v>
      </c>
      <c r="E78" s="31"/>
      <c r="F78" s="11"/>
      <c r="G78" s="11"/>
      <c r="H78" s="31"/>
      <c r="I78" s="11"/>
      <c r="J78" s="22"/>
      <c r="K78" s="35"/>
      <c r="L78" s="35"/>
      <c r="M78" s="35"/>
      <c r="N78" s="36"/>
      <c r="O78" s="62"/>
      <c r="P78" s="34" t="str">
        <f t="shared" si="2"/>
        <v/>
      </c>
    </row>
    <row r="79" ht="22.5" customHeight="1">
      <c r="A79" s="6">
        <v>78.0</v>
      </c>
      <c r="B79" s="11" t="str">
        <f>'Master Schedule'!B79</f>
        <v/>
      </c>
      <c r="C79" s="7">
        <v>46312.0</v>
      </c>
      <c r="D79" s="8" t="str">
        <f t="shared" si="1"/>
        <v>Saturday</v>
      </c>
      <c r="E79" s="31"/>
      <c r="F79" s="11"/>
      <c r="G79" s="11"/>
      <c r="H79" s="31"/>
      <c r="I79" s="11"/>
      <c r="J79" s="22"/>
      <c r="K79" s="32"/>
      <c r="L79" s="32"/>
      <c r="M79" s="32"/>
      <c r="N79" s="33"/>
      <c r="O79" s="62"/>
      <c r="P79" s="34" t="str">
        <f t="shared" si="2"/>
        <v/>
      </c>
    </row>
    <row r="80" ht="22.5" customHeight="1">
      <c r="A80" s="6">
        <v>79.0</v>
      </c>
      <c r="B80" s="11" t="str">
        <f>'Master Schedule'!B80</f>
        <v/>
      </c>
      <c r="C80" s="7">
        <v>46313.0</v>
      </c>
      <c r="D80" s="8" t="str">
        <f t="shared" si="1"/>
        <v>Sunday</v>
      </c>
      <c r="E80" s="31"/>
      <c r="F80" s="11"/>
      <c r="G80" s="11"/>
      <c r="H80" s="31"/>
      <c r="I80" s="11"/>
      <c r="J80" s="22"/>
      <c r="K80" s="35"/>
      <c r="L80" s="35"/>
      <c r="M80" s="35"/>
      <c r="N80" s="36"/>
      <c r="O80" s="62"/>
      <c r="P80" s="34" t="str">
        <f t="shared" si="2"/>
        <v/>
      </c>
    </row>
    <row r="81" ht="22.5" customHeight="1">
      <c r="A81" s="6">
        <v>80.0</v>
      </c>
      <c r="B81" s="11" t="str">
        <f>'Master Schedule'!B81</f>
        <v/>
      </c>
      <c r="C81" s="7">
        <v>46314.0</v>
      </c>
      <c r="D81" s="8" t="str">
        <f t="shared" si="1"/>
        <v>Monday</v>
      </c>
      <c r="E81" s="31"/>
      <c r="F81" s="11"/>
      <c r="G81" s="11"/>
      <c r="H81" s="31"/>
      <c r="I81" s="11"/>
      <c r="J81" s="22"/>
      <c r="K81" s="32"/>
      <c r="L81" s="32"/>
      <c r="M81" s="32"/>
      <c r="N81" s="33"/>
      <c r="O81" s="62"/>
      <c r="P81" s="34" t="str">
        <f t="shared" si="2"/>
        <v/>
      </c>
    </row>
    <row r="82" ht="22.5" customHeight="1">
      <c r="A82" s="6">
        <v>81.0</v>
      </c>
      <c r="B82" s="11" t="str">
        <f>'Master Schedule'!B82</f>
        <v/>
      </c>
      <c r="C82" s="7">
        <v>46315.0</v>
      </c>
      <c r="D82" s="8" t="str">
        <f t="shared" si="1"/>
        <v>Tuesday</v>
      </c>
      <c r="E82" s="31"/>
      <c r="F82" s="11"/>
      <c r="G82" s="11"/>
      <c r="H82" s="31"/>
      <c r="I82" s="11"/>
      <c r="J82" s="22"/>
      <c r="K82" s="35"/>
      <c r="L82" s="35"/>
      <c r="M82" s="35"/>
      <c r="N82" s="36"/>
      <c r="O82" s="62"/>
      <c r="P82" s="34" t="str">
        <f t="shared" si="2"/>
        <v/>
      </c>
    </row>
    <row r="83" ht="22.5" customHeight="1">
      <c r="A83" s="6">
        <v>82.0</v>
      </c>
      <c r="B83" s="11" t="str">
        <f>'Master Schedule'!B83</f>
        <v/>
      </c>
      <c r="C83" s="7">
        <v>46316.0</v>
      </c>
      <c r="D83" s="8" t="str">
        <f t="shared" si="1"/>
        <v>Wednesday</v>
      </c>
      <c r="E83" s="31"/>
      <c r="F83" s="11"/>
      <c r="G83" s="11"/>
      <c r="H83" s="31"/>
      <c r="I83" s="11"/>
      <c r="J83" s="22"/>
      <c r="K83" s="32"/>
      <c r="L83" s="32"/>
      <c r="M83" s="32"/>
      <c r="N83" s="33"/>
      <c r="O83" s="62"/>
      <c r="P83" s="34" t="str">
        <f t="shared" si="2"/>
        <v/>
      </c>
    </row>
    <row r="84" ht="22.5" customHeight="1">
      <c r="A84" s="6">
        <v>83.0</v>
      </c>
      <c r="B84" s="11" t="str">
        <f>'Master Schedule'!B84</f>
        <v/>
      </c>
      <c r="C84" s="7">
        <v>46317.0</v>
      </c>
      <c r="D84" s="8" t="str">
        <f t="shared" si="1"/>
        <v>Thursday</v>
      </c>
      <c r="E84" s="31"/>
      <c r="F84" s="11"/>
      <c r="G84" s="11"/>
      <c r="H84" s="31"/>
      <c r="I84" s="11"/>
      <c r="J84" s="22"/>
      <c r="K84" s="35"/>
      <c r="L84" s="35"/>
      <c r="M84" s="35"/>
      <c r="N84" s="36"/>
      <c r="O84" s="62"/>
      <c r="P84" s="34" t="str">
        <f t="shared" si="2"/>
        <v/>
      </c>
    </row>
    <row r="85" ht="22.5" customHeight="1">
      <c r="A85" s="6">
        <v>84.0</v>
      </c>
      <c r="B85" s="11" t="str">
        <f>'Master Schedule'!B85</f>
        <v/>
      </c>
      <c r="C85" s="7">
        <v>46318.0</v>
      </c>
      <c r="D85" s="8" t="str">
        <f t="shared" si="1"/>
        <v>Friday</v>
      </c>
      <c r="E85" s="31"/>
      <c r="F85" s="11"/>
      <c r="G85" s="11"/>
      <c r="H85" s="31"/>
      <c r="I85" s="11"/>
      <c r="J85" s="22"/>
      <c r="K85" s="32"/>
      <c r="L85" s="32"/>
      <c r="M85" s="32"/>
      <c r="N85" s="33"/>
      <c r="O85" s="62"/>
      <c r="P85" s="34" t="str">
        <f t="shared" si="2"/>
        <v/>
      </c>
    </row>
    <row r="86" ht="22.5" customHeight="1">
      <c r="A86" s="6">
        <v>85.0</v>
      </c>
      <c r="B86" s="11" t="str">
        <f>'Master Schedule'!B86</f>
        <v/>
      </c>
      <c r="C86" s="7">
        <v>46319.0</v>
      </c>
      <c r="D86" s="8" t="str">
        <f t="shared" si="1"/>
        <v>Saturday</v>
      </c>
      <c r="E86" s="31"/>
      <c r="F86" s="11"/>
      <c r="G86" s="11"/>
      <c r="H86" s="31"/>
      <c r="I86" s="11"/>
      <c r="J86" s="22"/>
      <c r="K86" s="35"/>
      <c r="L86" s="35"/>
      <c r="M86" s="35"/>
      <c r="N86" s="36"/>
      <c r="O86" s="62"/>
      <c r="P86" s="34" t="str">
        <f t="shared" si="2"/>
        <v/>
      </c>
    </row>
    <row r="87" ht="22.5" customHeight="1">
      <c r="A87" s="6">
        <v>86.0</v>
      </c>
      <c r="B87" s="11" t="str">
        <f>'Master Schedule'!B87</f>
        <v/>
      </c>
      <c r="C87" s="7">
        <v>46320.0</v>
      </c>
      <c r="D87" s="8" t="str">
        <f t="shared" si="1"/>
        <v>Sunday</v>
      </c>
      <c r="E87" s="31"/>
      <c r="F87" s="11"/>
      <c r="G87" s="11"/>
      <c r="H87" s="31"/>
      <c r="I87" s="11"/>
      <c r="J87" s="22"/>
      <c r="K87" s="32"/>
      <c r="L87" s="32"/>
      <c r="M87" s="32"/>
      <c r="N87" s="33"/>
      <c r="O87" s="62"/>
      <c r="P87" s="34" t="str">
        <f t="shared" si="2"/>
        <v/>
      </c>
    </row>
    <row r="88" ht="22.5" customHeight="1">
      <c r="A88" s="6">
        <v>87.0</v>
      </c>
      <c r="B88" s="11" t="str">
        <f>'Master Schedule'!B88</f>
        <v/>
      </c>
      <c r="C88" s="7">
        <v>46321.0</v>
      </c>
      <c r="D88" s="8" t="str">
        <f t="shared" si="1"/>
        <v>Monday</v>
      </c>
      <c r="E88" s="31"/>
      <c r="F88" s="11"/>
      <c r="G88" s="11"/>
      <c r="H88" s="31"/>
      <c r="I88" s="11"/>
      <c r="J88" s="22"/>
      <c r="K88" s="35"/>
      <c r="L88" s="35"/>
      <c r="M88" s="35"/>
      <c r="N88" s="36"/>
      <c r="O88" s="62"/>
      <c r="P88" s="34" t="str">
        <f t="shared" si="2"/>
        <v/>
      </c>
    </row>
    <row r="89" ht="22.5" customHeight="1">
      <c r="A89" s="6">
        <v>88.0</v>
      </c>
      <c r="B89" s="11" t="str">
        <f>'Master Schedule'!B89</f>
        <v/>
      </c>
      <c r="C89" s="7">
        <v>46322.0</v>
      </c>
      <c r="D89" s="8" t="str">
        <f t="shared" si="1"/>
        <v>Tuesday</v>
      </c>
      <c r="E89" s="31"/>
      <c r="F89" s="11"/>
      <c r="G89" s="11"/>
      <c r="H89" s="31"/>
      <c r="I89" s="11"/>
      <c r="J89" s="22"/>
      <c r="K89" s="32"/>
      <c r="L89" s="32"/>
      <c r="M89" s="32"/>
      <c r="N89" s="33"/>
      <c r="O89" s="62"/>
      <c r="P89" s="34" t="str">
        <f t="shared" si="2"/>
        <v/>
      </c>
    </row>
    <row r="90" ht="22.5" customHeight="1">
      <c r="A90" s="6">
        <v>89.0</v>
      </c>
      <c r="B90" s="11" t="str">
        <f>'Master Schedule'!B90</f>
        <v/>
      </c>
      <c r="C90" s="7">
        <v>46323.0</v>
      </c>
      <c r="D90" s="8" t="str">
        <f t="shared" si="1"/>
        <v>Wednesday</v>
      </c>
      <c r="E90" s="31"/>
      <c r="F90" s="11"/>
      <c r="G90" s="11"/>
      <c r="H90" s="31"/>
      <c r="I90" s="11"/>
      <c r="J90" s="22"/>
      <c r="K90" s="35"/>
      <c r="L90" s="35"/>
      <c r="M90" s="35"/>
      <c r="N90" s="36"/>
      <c r="O90" s="62"/>
      <c r="P90" s="34" t="str">
        <f t="shared" si="2"/>
        <v/>
      </c>
    </row>
    <row r="91" ht="22.5" customHeight="1">
      <c r="A91" s="6">
        <v>90.0</v>
      </c>
      <c r="B91" s="11" t="str">
        <f>'Master Schedule'!B91</f>
        <v/>
      </c>
      <c r="C91" s="7">
        <v>46324.0</v>
      </c>
      <c r="D91" s="8" t="str">
        <f t="shared" si="1"/>
        <v>Thursday</v>
      </c>
      <c r="E91" s="31"/>
      <c r="F91" s="11"/>
      <c r="G91" s="11"/>
      <c r="H91" s="31"/>
      <c r="I91" s="11"/>
      <c r="J91" s="22"/>
      <c r="K91" s="32"/>
      <c r="L91" s="32"/>
      <c r="M91" s="32"/>
      <c r="N91" s="33"/>
      <c r="O91" s="62"/>
      <c r="P91" s="34" t="str">
        <f t="shared" si="2"/>
        <v/>
      </c>
    </row>
    <row r="92" ht="22.5" customHeight="1">
      <c r="A92" s="6">
        <v>91.0</v>
      </c>
      <c r="B92" s="11" t="str">
        <f>'Master Schedule'!B92</f>
        <v/>
      </c>
      <c r="C92" s="7">
        <v>46325.0</v>
      </c>
      <c r="D92" s="8" t="str">
        <f t="shared" si="1"/>
        <v>Friday</v>
      </c>
      <c r="E92" s="31"/>
      <c r="F92" s="11"/>
      <c r="G92" s="11"/>
      <c r="H92" s="31"/>
      <c r="I92" s="11"/>
      <c r="J92" s="22"/>
      <c r="K92" s="35"/>
      <c r="L92" s="35"/>
      <c r="M92" s="35"/>
      <c r="N92" s="36"/>
      <c r="O92" s="62"/>
      <c r="P92" s="34" t="str">
        <f t="shared" si="2"/>
        <v/>
      </c>
    </row>
    <row r="93" ht="22.5" customHeight="1">
      <c r="A93" s="6">
        <v>92.0</v>
      </c>
      <c r="B93" s="11" t="str">
        <f>'Master Schedule'!B93</f>
        <v/>
      </c>
      <c r="C93" s="7">
        <v>46326.0</v>
      </c>
      <c r="D93" s="8" t="str">
        <f t="shared" si="1"/>
        <v>Saturday</v>
      </c>
      <c r="E93" s="31"/>
      <c r="F93" s="11"/>
      <c r="G93" s="11"/>
      <c r="H93" s="31"/>
      <c r="I93" s="11"/>
      <c r="J93" s="22"/>
      <c r="K93" s="32"/>
      <c r="L93" s="32"/>
      <c r="M93" s="32"/>
      <c r="N93" s="33"/>
      <c r="O93" s="62"/>
      <c r="P93" s="34" t="str">
        <f t="shared" si="2"/>
        <v/>
      </c>
    </row>
    <row r="94" ht="22.5" customHeight="1">
      <c r="A94" s="6">
        <v>93.0</v>
      </c>
      <c r="B94" s="11" t="str">
        <f>'Master Schedule'!B94</f>
        <v/>
      </c>
      <c r="C94" s="7">
        <v>46327.0</v>
      </c>
      <c r="D94" s="8" t="str">
        <f t="shared" si="1"/>
        <v>Sunday</v>
      </c>
      <c r="E94" s="31"/>
      <c r="F94" s="11"/>
      <c r="G94" s="11"/>
      <c r="H94" s="31"/>
      <c r="I94" s="11"/>
      <c r="J94" s="22"/>
      <c r="K94" s="35"/>
      <c r="L94" s="35"/>
      <c r="M94" s="35"/>
      <c r="N94" s="36"/>
      <c r="O94" s="62"/>
      <c r="P94" s="34" t="str">
        <f t="shared" si="2"/>
        <v/>
      </c>
    </row>
    <row r="95" ht="22.5" customHeight="1">
      <c r="A95" s="6">
        <v>94.0</v>
      </c>
      <c r="B95" s="11" t="str">
        <f>'Master Schedule'!B95</f>
        <v/>
      </c>
      <c r="C95" s="7">
        <v>46328.0</v>
      </c>
      <c r="D95" s="8" t="str">
        <f t="shared" si="1"/>
        <v>Monday</v>
      </c>
      <c r="E95" s="31"/>
      <c r="F95" s="11"/>
      <c r="G95" s="11"/>
      <c r="H95" s="31"/>
      <c r="I95" s="11"/>
      <c r="J95" s="22"/>
      <c r="K95" s="32"/>
      <c r="L95" s="32"/>
      <c r="M95" s="32"/>
      <c r="N95" s="33"/>
      <c r="O95" s="62"/>
      <c r="P95" s="34" t="str">
        <f t="shared" si="2"/>
        <v/>
      </c>
    </row>
    <row r="96" ht="22.5" customHeight="1">
      <c r="A96" s="6">
        <v>95.0</v>
      </c>
      <c r="B96" s="11" t="str">
        <f>'Master Schedule'!B96</f>
        <v/>
      </c>
      <c r="C96" s="7">
        <v>46329.0</v>
      </c>
      <c r="D96" s="8" t="str">
        <f t="shared" si="1"/>
        <v>Tuesday</v>
      </c>
      <c r="E96" s="31"/>
      <c r="F96" s="11"/>
      <c r="G96" s="11"/>
      <c r="H96" s="31"/>
      <c r="I96" s="11"/>
      <c r="J96" s="22"/>
      <c r="K96" s="35"/>
      <c r="L96" s="35"/>
      <c r="M96" s="35"/>
      <c r="N96" s="36"/>
      <c r="O96" s="62"/>
      <c r="P96" s="34" t="str">
        <f t="shared" si="2"/>
        <v/>
      </c>
    </row>
    <row r="97" ht="22.5" customHeight="1">
      <c r="A97" s="6">
        <v>96.0</v>
      </c>
      <c r="B97" s="11" t="str">
        <f>'Master Schedule'!B97</f>
        <v/>
      </c>
      <c r="C97" s="7">
        <v>46330.0</v>
      </c>
      <c r="D97" s="8" t="str">
        <f t="shared" si="1"/>
        <v>Wednesday</v>
      </c>
      <c r="E97" s="31"/>
      <c r="F97" s="11"/>
      <c r="G97" s="11"/>
      <c r="H97" s="31"/>
      <c r="I97" s="11"/>
      <c r="J97" s="22"/>
      <c r="K97" s="32"/>
      <c r="L97" s="32"/>
      <c r="M97" s="32"/>
      <c r="N97" s="33"/>
      <c r="O97" s="62"/>
      <c r="P97" s="34" t="str">
        <f t="shared" si="2"/>
        <v/>
      </c>
    </row>
    <row r="98" ht="22.5" customHeight="1">
      <c r="A98" s="6">
        <v>97.0</v>
      </c>
      <c r="B98" s="11" t="str">
        <f>'Master Schedule'!B98</f>
        <v/>
      </c>
      <c r="C98" s="7">
        <v>46331.0</v>
      </c>
      <c r="D98" s="8" t="str">
        <f t="shared" si="1"/>
        <v>Thursday</v>
      </c>
      <c r="E98" s="31"/>
      <c r="F98" s="11"/>
      <c r="G98" s="11"/>
      <c r="H98" s="31"/>
      <c r="I98" s="11"/>
      <c r="J98" s="22"/>
      <c r="K98" s="35"/>
      <c r="L98" s="35"/>
      <c r="M98" s="35"/>
      <c r="N98" s="36"/>
      <c r="O98" s="62"/>
      <c r="P98" s="34" t="str">
        <f t="shared" si="2"/>
        <v/>
      </c>
    </row>
    <row r="99" ht="22.5" customHeight="1">
      <c r="A99" s="6">
        <v>98.0</v>
      </c>
      <c r="B99" s="11" t="str">
        <f>'Master Schedule'!B99</f>
        <v/>
      </c>
      <c r="C99" s="7">
        <v>46332.0</v>
      </c>
      <c r="D99" s="8" t="str">
        <f t="shared" si="1"/>
        <v>Friday</v>
      </c>
      <c r="E99" s="31"/>
      <c r="F99" s="11"/>
      <c r="G99" s="11"/>
      <c r="H99" s="31"/>
      <c r="I99" s="11"/>
      <c r="J99" s="22"/>
      <c r="K99" s="32"/>
      <c r="L99" s="32"/>
      <c r="M99" s="32"/>
      <c r="N99" s="33"/>
      <c r="O99" s="62"/>
      <c r="P99" s="34" t="str">
        <f t="shared" si="2"/>
        <v/>
      </c>
    </row>
    <row r="100" ht="22.5" customHeight="1">
      <c r="A100" s="6">
        <v>99.0</v>
      </c>
      <c r="B100" s="11" t="str">
        <f>'Master Schedule'!B100</f>
        <v/>
      </c>
      <c r="C100" s="7">
        <v>46333.0</v>
      </c>
      <c r="D100" s="8" t="str">
        <f t="shared" si="1"/>
        <v>Saturday</v>
      </c>
      <c r="E100" s="31"/>
      <c r="F100" s="11"/>
      <c r="G100" s="11"/>
      <c r="H100" s="31"/>
      <c r="I100" s="11"/>
      <c r="J100" s="22"/>
      <c r="K100" s="35"/>
      <c r="L100" s="35"/>
      <c r="M100" s="35"/>
      <c r="N100" s="36"/>
      <c r="O100" s="62"/>
      <c r="P100" s="34" t="str">
        <f t="shared" si="2"/>
        <v/>
      </c>
    </row>
    <row r="101" ht="22.5" customHeight="1">
      <c r="A101" s="6">
        <v>100.0</v>
      </c>
      <c r="B101" s="11" t="str">
        <f>'Master Schedule'!B101</f>
        <v/>
      </c>
      <c r="C101" s="7">
        <v>46334.0</v>
      </c>
      <c r="D101" s="8" t="str">
        <f t="shared" si="1"/>
        <v>Sunday</v>
      </c>
      <c r="E101" s="31"/>
      <c r="F101" s="11"/>
      <c r="G101" s="11"/>
      <c r="H101" s="31"/>
      <c r="I101" s="11"/>
      <c r="J101" s="22"/>
      <c r="K101" s="32"/>
      <c r="L101" s="32"/>
      <c r="M101" s="32"/>
      <c r="N101" s="33"/>
      <c r="O101" s="62"/>
      <c r="P101" s="34" t="str">
        <f t="shared" si="2"/>
        <v/>
      </c>
    </row>
    <row r="102" ht="22.5" customHeight="1">
      <c r="A102" s="6">
        <v>101.0</v>
      </c>
      <c r="B102" s="11" t="str">
        <f>'Master Schedule'!B102</f>
        <v/>
      </c>
      <c r="C102" s="7">
        <v>46335.0</v>
      </c>
      <c r="D102" s="8" t="str">
        <f t="shared" si="1"/>
        <v>Monday</v>
      </c>
      <c r="E102" s="31"/>
      <c r="F102" s="11"/>
      <c r="G102" s="11"/>
      <c r="H102" s="31"/>
      <c r="I102" s="11"/>
      <c r="J102" s="22"/>
      <c r="K102" s="35"/>
      <c r="L102" s="35"/>
      <c r="M102" s="35"/>
      <c r="N102" s="36"/>
      <c r="O102" s="62"/>
      <c r="P102" s="34" t="str">
        <f t="shared" si="2"/>
        <v/>
      </c>
    </row>
    <row r="103" ht="22.5" customHeight="1">
      <c r="A103" s="6">
        <v>102.0</v>
      </c>
      <c r="B103" s="11" t="str">
        <f>'Master Schedule'!B103</f>
        <v/>
      </c>
      <c r="C103" s="7">
        <v>46336.0</v>
      </c>
      <c r="D103" s="8" t="str">
        <f t="shared" si="1"/>
        <v>Tuesday</v>
      </c>
      <c r="E103" s="31"/>
      <c r="F103" s="11"/>
      <c r="G103" s="11"/>
      <c r="H103" s="31"/>
      <c r="I103" s="11"/>
      <c r="J103" s="22"/>
      <c r="K103" s="32"/>
      <c r="L103" s="32"/>
      <c r="M103" s="32"/>
      <c r="N103" s="33"/>
      <c r="O103" s="62"/>
      <c r="P103" s="34" t="str">
        <f t="shared" si="2"/>
        <v/>
      </c>
    </row>
    <row r="104" ht="22.5" customHeight="1">
      <c r="A104" s="6">
        <v>103.0</v>
      </c>
      <c r="B104" s="11" t="str">
        <f>'Master Schedule'!B104</f>
        <v/>
      </c>
      <c r="C104" s="7">
        <v>46337.0</v>
      </c>
      <c r="D104" s="8" t="str">
        <f t="shared" si="1"/>
        <v>Wednesday</v>
      </c>
      <c r="E104" s="31"/>
      <c r="F104" s="11"/>
      <c r="G104" s="11"/>
      <c r="H104" s="31"/>
      <c r="I104" s="11"/>
      <c r="J104" s="22"/>
      <c r="K104" s="35"/>
      <c r="L104" s="35"/>
      <c r="M104" s="35"/>
      <c r="N104" s="36"/>
      <c r="O104" s="62"/>
      <c r="P104" s="34" t="str">
        <f t="shared" si="2"/>
        <v/>
      </c>
    </row>
    <row r="105" ht="22.5" customHeight="1">
      <c r="A105" s="6">
        <v>104.0</v>
      </c>
      <c r="B105" s="11" t="str">
        <f>'Master Schedule'!B105</f>
        <v/>
      </c>
      <c r="C105" s="7">
        <v>46338.0</v>
      </c>
      <c r="D105" s="8" t="str">
        <f t="shared" si="1"/>
        <v>Thursday</v>
      </c>
      <c r="E105" s="31"/>
      <c r="F105" s="11"/>
      <c r="G105" s="11"/>
      <c r="H105" s="31"/>
      <c r="I105" s="11"/>
      <c r="J105" s="22"/>
      <c r="K105" s="32"/>
      <c r="L105" s="32"/>
      <c r="M105" s="32"/>
      <c r="N105" s="33"/>
      <c r="O105" s="62"/>
      <c r="P105" s="34" t="str">
        <f t="shared" si="2"/>
        <v/>
      </c>
    </row>
    <row r="106" ht="22.5" customHeight="1">
      <c r="A106" s="6">
        <v>105.0</v>
      </c>
      <c r="B106" s="11" t="str">
        <f>'Master Schedule'!B106</f>
        <v/>
      </c>
      <c r="C106" s="7">
        <v>46339.0</v>
      </c>
      <c r="D106" s="8" t="str">
        <f t="shared" si="1"/>
        <v>Friday</v>
      </c>
      <c r="E106" s="31"/>
      <c r="F106" s="11"/>
      <c r="G106" s="11"/>
      <c r="H106" s="31"/>
      <c r="I106" s="11"/>
      <c r="J106" s="22"/>
      <c r="K106" s="35"/>
      <c r="L106" s="35"/>
      <c r="M106" s="35"/>
      <c r="N106" s="36"/>
      <c r="O106" s="62"/>
      <c r="P106" s="34" t="str">
        <f t="shared" si="2"/>
        <v/>
      </c>
    </row>
    <row r="107" ht="22.5" customHeight="1">
      <c r="A107" s="6">
        <v>106.0</v>
      </c>
      <c r="B107" s="11" t="str">
        <f>'Master Schedule'!B107</f>
        <v/>
      </c>
      <c r="C107" s="7">
        <v>46340.0</v>
      </c>
      <c r="D107" s="8" t="str">
        <f t="shared" si="1"/>
        <v>Saturday</v>
      </c>
      <c r="E107" s="31"/>
      <c r="F107" s="11"/>
      <c r="G107" s="11"/>
      <c r="H107" s="31"/>
      <c r="I107" s="11"/>
      <c r="J107" s="22"/>
      <c r="K107" s="32"/>
      <c r="L107" s="32"/>
      <c r="M107" s="32"/>
      <c r="N107" s="33"/>
      <c r="O107" s="62"/>
      <c r="P107" s="34" t="str">
        <f t="shared" si="2"/>
        <v/>
      </c>
    </row>
    <row r="108" ht="22.5" customHeight="1">
      <c r="A108" s="6">
        <v>107.0</v>
      </c>
      <c r="B108" s="11" t="str">
        <f>'Master Schedule'!B108</f>
        <v/>
      </c>
      <c r="C108" s="7">
        <v>46341.0</v>
      </c>
      <c r="D108" s="8" t="str">
        <f t="shared" si="1"/>
        <v>Sunday</v>
      </c>
      <c r="E108" s="31"/>
      <c r="F108" s="11"/>
      <c r="G108" s="11"/>
      <c r="H108" s="31"/>
      <c r="I108" s="11"/>
      <c r="J108" s="22"/>
      <c r="K108" s="35"/>
      <c r="L108" s="35"/>
      <c r="M108" s="35"/>
      <c r="N108" s="36"/>
      <c r="O108" s="62"/>
      <c r="P108" s="34" t="str">
        <f t="shared" si="2"/>
        <v/>
      </c>
    </row>
    <row r="109" ht="22.5" customHeight="1">
      <c r="A109" s="6">
        <v>108.0</v>
      </c>
      <c r="B109" s="11" t="str">
        <f>'Master Schedule'!B109</f>
        <v/>
      </c>
      <c r="C109" s="7">
        <v>46342.0</v>
      </c>
      <c r="D109" s="8" t="str">
        <f t="shared" si="1"/>
        <v>Monday</v>
      </c>
      <c r="E109" s="31"/>
      <c r="F109" s="11"/>
      <c r="G109" s="11"/>
      <c r="H109" s="31"/>
      <c r="I109" s="11"/>
      <c r="J109" s="22"/>
      <c r="K109" s="32"/>
      <c r="L109" s="32"/>
      <c r="M109" s="32"/>
      <c r="N109" s="33"/>
      <c r="O109" s="62"/>
      <c r="P109" s="34" t="str">
        <f t="shared" si="2"/>
        <v/>
      </c>
    </row>
    <row r="110" ht="22.5" customHeight="1">
      <c r="A110" s="6">
        <v>109.0</v>
      </c>
      <c r="B110" s="11" t="str">
        <f>'Master Schedule'!B110</f>
        <v/>
      </c>
      <c r="C110" s="7">
        <v>46343.0</v>
      </c>
      <c r="D110" s="8" t="str">
        <f t="shared" si="1"/>
        <v>Tuesday</v>
      </c>
      <c r="E110" s="31"/>
      <c r="F110" s="11"/>
      <c r="G110" s="11"/>
      <c r="H110" s="31"/>
      <c r="I110" s="11"/>
      <c r="J110" s="22"/>
      <c r="K110" s="35"/>
      <c r="L110" s="35"/>
      <c r="M110" s="35"/>
      <c r="N110" s="36"/>
      <c r="O110" s="62"/>
      <c r="P110" s="34" t="str">
        <f t="shared" si="2"/>
        <v/>
      </c>
    </row>
    <row r="111" ht="22.5" customHeight="1">
      <c r="A111" s="6">
        <v>110.0</v>
      </c>
      <c r="B111" s="11" t="str">
        <f>'Master Schedule'!B111</f>
        <v/>
      </c>
      <c r="C111" s="7">
        <v>46344.0</v>
      </c>
      <c r="D111" s="8" t="str">
        <f t="shared" si="1"/>
        <v>Wednesday</v>
      </c>
      <c r="E111" s="31"/>
      <c r="F111" s="11"/>
      <c r="G111" s="11"/>
      <c r="H111" s="31"/>
      <c r="I111" s="11"/>
      <c r="J111" s="22"/>
      <c r="K111" s="32"/>
      <c r="L111" s="32"/>
      <c r="M111" s="32"/>
      <c r="N111" s="33"/>
      <c r="O111" s="62"/>
      <c r="P111" s="34" t="str">
        <f t="shared" si="2"/>
        <v/>
      </c>
    </row>
    <row r="112" ht="22.5" customHeight="1">
      <c r="A112" s="6">
        <v>111.0</v>
      </c>
      <c r="B112" s="11" t="str">
        <f>'Master Schedule'!B112</f>
        <v/>
      </c>
      <c r="C112" s="7">
        <v>46345.0</v>
      </c>
      <c r="D112" s="8" t="str">
        <f t="shared" si="1"/>
        <v>Thursday</v>
      </c>
      <c r="E112" s="31"/>
      <c r="F112" s="11"/>
      <c r="G112" s="11"/>
      <c r="H112" s="31"/>
      <c r="I112" s="11"/>
      <c r="J112" s="22"/>
      <c r="K112" s="35"/>
      <c r="L112" s="35"/>
      <c r="M112" s="35"/>
      <c r="N112" s="36"/>
      <c r="O112" s="62"/>
      <c r="P112" s="34" t="str">
        <f t="shared" si="2"/>
        <v/>
      </c>
    </row>
    <row r="113" ht="22.5" customHeight="1">
      <c r="A113" s="6">
        <v>112.0</v>
      </c>
      <c r="B113" s="11" t="str">
        <f>'Master Schedule'!B113</f>
        <v/>
      </c>
      <c r="C113" s="7">
        <v>46346.0</v>
      </c>
      <c r="D113" s="8" t="str">
        <f t="shared" si="1"/>
        <v>Friday</v>
      </c>
      <c r="E113" s="31"/>
      <c r="F113" s="11"/>
      <c r="G113" s="11"/>
      <c r="H113" s="31"/>
      <c r="I113" s="11"/>
      <c r="J113" s="22"/>
      <c r="K113" s="32"/>
      <c r="L113" s="32"/>
      <c r="M113" s="32"/>
      <c r="N113" s="33"/>
      <c r="O113" s="62"/>
      <c r="P113" s="34" t="str">
        <f t="shared" si="2"/>
        <v/>
      </c>
    </row>
    <row r="114" ht="22.5" customHeight="1">
      <c r="A114" s="6">
        <v>113.0</v>
      </c>
      <c r="B114" s="11" t="str">
        <f>'Master Schedule'!B114</f>
        <v/>
      </c>
      <c r="C114" s="7">
        <v>46347.0</v>
      </c>
      <c r="D114" s="8" t="str">
        <f t="shared" si="1"/>
        <v>Saturday</v>
      </c>
      <c r="E114" s="31"/>
      <c r="F114" s="11"/>
      <c r="G114" s="11"/>
      <c r="H114" s="31"/>
      <c r="I114" s="11"/>
      <c r="J114" s="22"/>
      <c r="K114" s="35"/>
      <c r="L114" s="35"/>
      <c r="M114" s="35"/>
      <c r="N114" s="36"/>
      <c r="O114" s="62"/>
      <c r="P114" s="34" t="str">
        <f t="shared" si="2"/>
        <v/>
      </c>
    </row>
    <row r="115" ht="22.5" customHeight="1">
      <c r="A115" s="6">
        <v>114.0</v>
      </c>
      <c r="B115" s="11" t="str">
        <f>'Master Schedule'!B115</f>
        <v/>
      </c>
      <c r="C115" s="7">
        <v>46348.0</v>
      </c>
      <c r="D115" s="8" t="str">
        <f t="shared" si="1"/>
        <v>Sunday</v>
      </c>
      <c r="E115" s="31"/>
      <c r="F115" s="11"/>
      <c r="G115" s="11"/>
      <c r="H115" s="31"/>
      <c r="I115" s="11"/>
      <c r="J115" s="22"/>
      <c r="K115" s="32"/>
      <c r="L115" s="32"/>
      <c r="M115" s="32"/>
      <c r="N115" s="33"/>
      <c r="O115" s="62"/>
      <c r="P115" s="34" t="str">
        <f t="shared" si="2"/>
        <v/>
      </c>
    </row>
    <row r="116" ht="22.5" customHeight="1">
      <c r="A116" s="6">
        <v>115.0</v>
      </c>
      <c r="B116" s="11" t="str">
        <f>'Master Schedule'!B116</f>
        <v/>
      </c>
      <c r="C116" s="7">
        <v>46349.0</v>
      </c>
      <c r="D116" s="8" t="str">
        <f t="shared" si="1"/>
        <v>Monday</v>
      </c>
      <c r="E116" s="31"/>
      <c r="F116" s="11"/>
      <c r="G116" s="11"/>
      <c r="H116" s="31"/>
      <c r="I116" s="11"/>
      <c r="J116" s="22"/>
      <c r="K116" s="35"/>
      <c r="L116" s="35"/>
      <c r="M116" s="35"/>
      <c r="N116" s="36"/>
      <c r="O116" s="62"/>
      <c r="P116" s="34" t="str">
        <f t="shared" si="2"/>
        <v/>
      </c>
    </row>
    <row r="117" ht="22.5" customHeight="1">
      <c r="A117" s="6">
        <v>116.0</v>
      </c>
      <c r="B117" s="11" t="str">
        <f>'Master Schedule'!B117</f>
        <v/>
      </c>
      <c r="C117" s="7">
        <v>46350.0</v>
      </c>
      <c r="D117" s="8" t="str">
        <f t="shared" si="1"/>
        <v>Tuesday</v>
      </c>
      <c r="E117" s="31"/>
      <c r="F117" s="11"/>
      <c r="G117" s="11"/>
      <c r="H117" s="31"/>
      <c r="I117" s="11"/>
      <c r="J117" s="22"/>
      <c r="K117" s="32"/>
      <c r="L117" s="32"/>
      <c r="M117" s="32"/>
      <c r="N117" s="33"/>
      <c r="O117" s="62"/>
      <c r="P117" s="34" t="str">
        <f t="shared" si="2"/>
        <v/>
      </c>
    </row>
    <row r="118" ht="22.5" customHeight="1">
      <c r="A118" s="6">
        <v>117.0</v>
      </c>
      <c r="B118" s="11" t="str">
        <f>'Master Schedule'!B118</f>
        <v/>
      </c>
      <c r="C118" s="7">
        <v>46351.0</v>
      </c>
      <c r="D118" s="8" t="str">
        <f t="shared" si="1"/>
        <v>Wednesday</v>
      </c>
      <c r="E118" s="31"/>
      <c r="F118" s="11"/>
      <c r="G118" s="11"/>
      <c r="H118" s="31"/>
      <c r="I118" s="11"/>
      <c r="J118" s="22"/>
      <c r="K118" s="35"/>
      <c r="L118" s="35"/>
      <c r="M118" s="35"/>
      <c r="N118" s="36"/>
      <c r="O118" s="62"/>
      <c r="P118" s="34" t="str">
        <f t="shared" si="2"/>
        <v/>
      </c>
    </row>
    <row r="119" ht="22.5" customHeight="1">
      <c r="A119" s="6">
        <v>118.0</v>
      </c>
      <c r="B119" s="11" t="str">
        <f>'Master Schedule'!B119</f>
        <v/>
      </c>
      <c r="C119" s="7">
        <v>46352.0</v>
      </c>
      <c r="D119" s="8" t="str">
        <f t="shared" si="1"/>
        <v>Thursday</v>
      </c>
      <c r="E119" s="31"/>
      <c r="F119" s="11"/>
      <c r="G119" s="11"/>
      <c r="H119" s="31"/>
      <c r="I119" s="11"/>
      <c r="J119" s="22"/>
      <c r="K119" s="32"/>
      <c r="L119" s="32"/>
      <c r="M119" s="32"/>
      <c r="N119" s="33"/>
      <c r="O119" s="62"/>
      <c r="P119" s="34" t="str">
        <f t="shared" si="2"/>
        <v/>
      </c>
    </row>
    <row r="120" ht="22.5" customHeight="1">
      <c r="A120" s="6">
        <v>119.0</v>
      </c>
      <c r="B120" s="11" t="str">
        <f>'Master Schedule'!B120</f>
        <v/>
      </c>
      <c r="C120" s="7">
        <v>46353.0</v>
      </c>
      <c r="D120" s="8" t="str">
        <f t="shared" si="1"/>
        <v>Friday</v>
      </c>
      <c r="E120" s="31"/>
      <c r="F120" s="11"/>
      <c r="G120" s="11"/>
      <c r="H120" s="31"/>
      <c r="I120" s="11"/>
      <c r="J120" s="22"/>
      <c r="K120" s="35"/>
      <c r="L120" s="35"/>
      <c r="M120" s="35"/>
      <c r="N120" s="36"/>
      <c r="O120" s="62"/>
      <c r="P120" s="34" t="str">
        <f t="shared" si="2"/>
        <v/>
      </c>
    </row>
    <row r="121" ht="22.5" customHeight="1">
      <c r="A121" s="6">
        <v>120.0</v>
      </c>
      <c r="B121" s="11" t="str">
        <f>'Master Schedule'!B121</f>
        <v/>
      </c>
      <c r="C121" s="7">
        <v>46354.0</v>
      </c>
      <c r="D121" s="8" t="str">
        <f t="shared" si="1"/>
        <v>Saturday</v>
      </c>
      <c r="E121" s="31"/>
      <c r="F121" s="11"/>
      <c r="G121" s="11"/>
      <c r="H121" s="31"/>
      <c r="I121" s="11"/>
      <c r="J121" s="22"/>
      <c r="K121" s="32"/>
      <c r="L121" s="32"/>
      <c r="M121" s="32"/>
      <c r="N121" s="33"/>
      <c r="O121" s="62"/>
      <c r="P121" s="34" t="str">
        <f t="shared" si="2"/>
        <v/>
      </c>
    </row>
    <row r="122" ht="22.5" customHeight="1">
      <c r="A122" s="6">
        <v>121.0</v>
      </c>
      <c r="B122" s="11" t="str">
        <f>'Master Schedule'!B122</f>
        <v/>
      </c>
      <c r="C122" s="7">
        <v>46355.0</v>
      </c>
      <c r="D122" s="8" t="str">
        <f t="shared" si="1"/>
        <v>Sunday</v>
      </c>
      <c r="E122" s="31"/>
      <c r="F122" s="11"/>
      <c r="G122" s="11"/>
      <c r="H122" s="31"/>
      <c r="I122" s="11"/>
      <c r="J122" s="22"/>
      <c r="K122" s="35"/>
      <c r="L122" s="35"/>
      <c r="M122" s="35"/>
      <c r="N122" s="36"/>
      <c r="O122" s="62"/>
      <c r="P122" s="34" t="str">
        <f t="shared" si="2"/>
        <v/>
      </c>
    </row>
    <row r="123" ht="22.5" customHeight="1">
      <c r="A123" s="6">
        <v>122.0</v>
      </c>
      <c r="B123" s="11" t="str">
        <f>'Master Schedule'!B123</f>
        <v/>
      </c>
      <c r="C123" s="7">
        <v>46356.0</v>
      </c>
      <c r="D123" s="8" t="str">
        <f t="shared" si="1"/>
        <v>Monday</v>
      </c>
      <c r="E123" s="31"/>
      <c r="F123" s="11"/>
      <c r="G123" s="11"/>
      <c r="H123" s="31"/>
      <c r="I123" s="11"/>
      <c r="J123" s="22"/>
      <c r="K123" s="32"/>
      <c r="L123" s="32"/>
      <c r="M123" s="32"/>
      <c r="N123" s="33"/>
      <c r="O123" s="62"/>
      <c r="P123" s="34" t="str">
        <f t="shared" si="2"/>
        <v/>
      </c>
    </row>
    <row r="124" ht="22.5" customHeight="1">
      <c r="A124" s="6">
        <v>123.0</v>
      </c>
      <c r="B124" s="11" t="str">
        <f>'Master Schedule'!B124</f>
        <v/>
      </c>
      <c r="C124" s="7">
        <v>46357.0</v>
      </c>
      <c r="D124" s="8" t="str">
        <f t="shared" si="1"/>
        <v>Tuesday</v>
      </c>
      <c r="E124" s="31"/>
      <c r="F124" s="11"/>
      <c r="G124" s="11"/>
      <c r="H124" s="31"/>
      <c r="I124" s="11"/>
      <c r="J124" s="22"/>
      <c r="K124" s="35"/>
      <c r="L124" s="35"/>
      <c r="M124" s="35"/>
      <c r="N124" s="36"/>
      <c r="O124" s="62"/>
      <c r="P124" s="34" t="str">
        <f t="shared" si="2"/>
        <v/>
      </c>
    </row>
    <row r="125" ht="22.5" customHeight="1">
      <c r="A125" s="6">
        <v>124.0</v>
      </c>
      <c r="B125" s="11" t="str">
        <f>'Master Schedule'!B125</f>
        <v/>
      </c>
      <c r="C125" s="7">
        <v>46358.0</v>
      </c>
      <c r="D125" s="8" t="str">
        <f t="shared" si="1"/>
        <v>Wednesday</v>
      </c>
      <c r="E125" s="31"/>
      <c r="F125" s="11"/>
      <c r="G125" s="11"/>
      <c r="H125" s="31"/>
      <c r="I125" s="11"/>
      <c r="J125" s="22"/>
      <c r="K125" s="32"/>
      <c r="L125" s="32"/>
      <c r="M125" s="32"/>
      <c r="N125" s="33"/>
      <c r="O125" s="62"/>
      <c r="P125" s="34" t="str">
        <f t="shared" si="2"/>
        <v/>
      </c>
    </row>
    <row r="126" ht="22.5" customHeight="1">
      <c r="A126" s="6">
        <v>125.0</v>
      </c>
      <c r="B126" s="11" t="str">
        <f>'Master Schedule'!B126</f>
        <v/>
      </c>
      <c r="C126" s="7">
        <v>46359.0</v>
      </c>
      <c r="D126" s="8" t="str">
        <f t="shared" si="1"/>
        <v>Thursday</v>
      </c>
      <c r="E126" s="31"/>
      <c r="F126" s="11"/>
      <c r="G126" s="11"/>
      <c r="H126" s="31"/>
      <c r="I126" s="11"/>
      <c r="J126" s="22"/>
      <c r="K126" s="35"/>
      <c r="L126" s="35"/>
      <c r="M126" s="35"/>
      <c r="N126" s="36"/>
      <c r="O126" s="62"/>
      <c r="P126" s="34" t="str">
        <f t="shared" si="2"/>
        <v/>
      </c>
    </row>
    <row r="127" ht="22.5" customHeight="1">
      <c r="A127" s="6">
        <v>126.0</v>
      </c>
      <c r="B127" s="11" t="str">
        <f>'Master Schedule'!B127</f>
        <v/>
      </c>
      <c r="C127" s="7">
        <v>46360.0</v>
      </c>
      <c r="D127" s="8" t="str">
        <f t="shared" si="1"/>
        <v>Friday</v>
      </c>
      <c r="E127" s="31"/>
      <c r="F127" s="11"/>
      <c r="G127" s="11"/>
      <c r="H127" s="31"/>
      <c r="I127" s="11"/>
      <c r="J127" s="22"/>
      <c r="K127" s="32"/>
      <c r="L127" s="32"/>
      <c r="M127" s="32"/>
      <c r="N127" s="33"/>
      <c r="O127" s="62"/>
      <c r="P127" s="34" t="str">
        <f t="shared" si="2"/>
        <v/>
      </c>
    </row>
    <row r="128" ht="22.5" customHeight="1">
      <c r="A128" s="6">
        <v>127.0</v>
      </c>
      <c r="B128" s="11" t="str">
        <f>'Master Schedule'!B128</f>
        <v/>
      </c>
      <c r="C128" s="7">
        <v>46361.0</v>
      </c>
      <c r="D128" s="8" t="str">
        <f t="shared" si="1"/>
        <v>Saturday</v>
      </c>
      <c r="E128" s="31"/>
      <c r="F128" s="11"/>
      <c r="G128" s="11"/>
      <c r="H128" s="31"/>
      <c r="I128" s="11"/>
      <c r="J128" s="22"/>
      <c r="K128" s="35"/>
      <c r="L128" s="35"/>
      <c r="M128" s="35"/>
      <c r="N128" s="36"/>
      <c r="O128" s="62"/>
      <c r="P128" s="34" t="str">
        <f t="shared" si="2"/>
        <v/>
      </c>
    </row>
    <row r="129" ht="22.5" customHeight="1">
      <c r="A129" s="6">
        <v>128.0</v>
      </c>
      <c r="B129" s="11" t="str">
        <f>'Master Schedule'!B129</f>
        <v/>
      </c>
      <c r="C129" s="7">
        <v>46362.0</v>
      </c>
      <c r="D129" s="8" t="str">
        <f t="shared" si="1"/>
        <v>Sunday</v>
      </c>
      <c r="E129" s="31"/>
      <c r="F129" s="11"/>
      <c r="G129" s="11"/>
      <c r="H129" s="31"/>
      <c r="I129" s="11"/>
      <c r="J129" s="22"/>
      <c r="K129" s="32"/>
      <c r="L129" s="32"/>
      <c r="M129" s="32"/>
      <c r="N129" s="33"/>
      <c r="O129" s="62"/>
      <c r="P129" s="34" t="str">
        <f t="shared" si="2"/>
        <v/>
      </c>
    </row>
    <row r="130" ht="22.5" customHeight="1">
      <c r="A130" s="6">
        <v>129.0</v>
      </c>
      <c r="B130" s="11" t="str">
        <f>'Master Schedule'!B130</f>
        <v/>
      </c>
      <c r="C130" s="7">
        <v>46363.0</v>
      </c>
      <c r="D130" s="8" t="str">
        <f t="shared" si="1"/>
        <v>Monday</v>
      </c>
      <c r="E130" s="31"/>
      <c r="F130" s="11"/>
      <c r="G130" s="11"/>
      <c r="H130" s="31"/>
      <c r="I130" s="11"/>
      <c r="J130" s="22"/>
      <c r="K130" s="35"/>
      <c r="L130" s="35"/>
      <c r="M130" s="35"/>
      <c r="N130" s="36"/>
      <c r="O130" s="62"/>
      <c r="P130" s="34" t="str">
        <f t="shared" si="2"/>
        <v/>
      </c>
    </row>
    <row r="131" ht="22.5" customHeight="1">
      <c r="A131" s="6">
        <v>130.0</v>
      </c>
      <c r="B131" s="11" t="str">
        <f>'Master Schedule'!B131</f>
        <v/>
      </c>
      <c r="C131" s="7">
        <v>46364.0</v>
      </c>
      <c r="D131" s="8" t="str">
        <f t="shared" si="1"/>
        <v>Tuesday</v>
      </c>
      <c r="E131" s="31"/>
      <c r="F131" s="11"/>
      <c r="G131" s="11"/>
      <c r="H131" s="31"/>
      <c r="I131" s="11"/>
      <c r="J131" s="22"/>
      <c r="K131" s="32"/>
      <c r="L131" s="32"/>
      <c r="M131" s="32"/>
      <c r="N131" s="33"/>
      <c r="O131" s="62"/>
      <c r="P131" s="34" t="str">
        <f t="shared" si="2"/>
        <v/>
      </c>
    </row>
    <row r="132" ht="22.5" customHeight="1">
      <c r="A132" s="6">
        <v>131.0</v>
      </c>
      <c r="B132" s="11" t="str">
        <f>'Master Schedule'!B132</f>
        <v/>
      </c>
      <c r="C132" s="7">
        <v>46365.0</v>
      </c>
      <c r="D132" s="8" t="str">
        <f t="shared" si="1"/>
        <v>Wednesday</v>
      </c>
      <c r="E132" s="31"/>
      <c r="F132" s="11"/>
      <c r="G132" s="11"/>
      <c r="H132" s="31"/>
      <c r="I132" s="11"/>
      <c r="J132" s="22"/>
      <c r="K132" s="35"/>
      <c r="L132" s="35"/>
      <c r="M132" s="35"/>
      <c r="N132" s="36"/>
      <c r="O132" s="62"/>
      <c r="P132" s="34" t="str">
        <f t="shared" si="2"/>
        <v/>
      </c>
    </row>
    <row r="133" ht="22.5" customHeight="1">
      <c r="A133" s="6">
        <v>132.0</v>
      </c>
      <c r="B133" s="11" t="str">
        <f>'Master Schedule'!B133</f>
        <v/>
      </c>
      <c r="C133" s="7">
        <v>46366.0</v>
      </c>
      <c r="D133" s="8" t="str">
        <f t="shared" si="1"/>
        <v>Thursday</v>
      </c>
      <c r="E133" s="31"/>
      <c r="F133" s="11"/>
      <c r="G133" s="11"/>
      <c r="H133" s="31"/>
      <c r="I133" s="11"/>
      <c r="J133" s="22"/>
      <c r="K133" s="32"/>
      <c r="L133" s="32"/>
      <c r="M133" s="32"/>
      <c r="N133" s="33"/>
      <c r="O133" s="62"/>
      <c r="P133" s="34" t="str">
        <f t="shared" si="2"/>
        <v/>
      </c>
    </row>
    <row r="134" ht="22.5" customHeight="1">
      <c r="A134" s="6">
        <v>133.0</v>
      </c>
      <c r="B134" s="11" t="str">
        <f>'Master Schedule'!B134</f>
        <v/>
      </c>
      <c r="C134" s="7">
        <v>46367.0</v>
      </c>
      <c r="D134" s="8" t="str">
        <f t="shared" si="1"/>
        <v>Friday</v>
      </c>
      <c r="E134" s="31"/>
      <c r="F134" s="11"/>
      <c r="G134" s="11"/>
      <c r="H134" s="31"/>
      <c r="I134" s="11"/>
      <c r="J134" s="22"/>
      <c r="K134" s="35"/>
      <c r="L134" s="35"/>
      <c r="M134" s="35"/>
      <c r="N134" s="36"/>
      <c r="O134" s="62"/>
      <c r="P134" s="34" t="str">
        <f t="shared" si="2"/>
        <v/>
      </c>
    </row>
    <row r="135" ht="22.5" customHeight="1">
      <c r="A135" s="6">
        <v>134.0</v>
      </c>
      <c r="B135" s="11" t="str">
        <f>'Master Schedule'!B135</f>
        <v/>
      </c>
      <c r="C135" s="7">
        <v>46368.0</v>
      </c>
      <c r="D135" s="8" t="str">
        <f t="shared" si="1"/>
        <v>Saturday</v>
      </c>
      <c r="E135" s="31"/>
      <c r="F135" s="11"/>
      <c r="G135" s="11"/>
      <c r="H135" s="31"/>
      <c r="I135" s="11"/>
      <c r="J135" s="22"/>
      <c r="K135" s="32"/>
      <c r="L135" s="32"/>
      <c r="M135" s="32"/>
      <c r="N135" s="33"/>
      <c r="O135" s="62"/>
      <c r="P135" s="34" t="str">
        <f t="shared" si="2"/>
        <v/>
      </c>
    </row>
    <row r="136" ht="22.5" customHeight="1">
      <c r="A136" s="6">
        <v>135.0</v>
      </c>
      <c r="B136" s="11" t="str">
        <f>'Master Schedule'!B136</f>
        <v/>
      </c>
      <c r="C136" s="7">
        <v>46369.0</v>
      </c>
      <c r="D136" s="8" t="str">
        <f t="shared" si="1"/>
        <v>Sunday</v>
      </c>
      <c r="E136" s="31"/>
      <c r="F136" s="11"/>
      <c r="G136" s="11"/>
      <c r="H136" s="31"/>
      <c r="I136" s="11"/>
      <c r="J136" s="22"/>
      <c r="K136" s="35"/>
      <c r="L136" s="35"/>
      <c r="M136" s="35"/>
      <c r="N136" s="36"/>
      <c r="O136" s="62"/>
      <c r="P136" s="34" t="str">
        <f t="shared" si="2"/>
        <v/>
      </c>
    </row>
    <row r="137" ht="22.5" customHeight="1">
      <c r="A137" s="6">
        <v>136.0</v>
      </c>
      <c r="B137" s="11" t="str">
        <f>'Master Schedule'!B137</f>
        <v/>
      </c>
      <c r="C137" s="7">
        <v>46370.0</v>
      </c>
      <c r="D137" s="8" t="str">
        <f t="shared" si="1"/>
        <v>Monday</v>
      </c>
      <c r="E137" s="31"/>
      <c r="F137" s="11"/>
      <c r="G137" s="11"/>
      <c r="H137" s="31"/>
      <c r="I137" s="11"/>
      <c r="J137" s="22"/>
      <c r="K137" s="32"/>
      <c r="L137" s="32"/>
      <c r="M137" s="32"/>
      <c r="N137" s="33"/>
      <c r="O137" s="62"/>
      <c r="P137" s="34" t="str">
        <f t="shared" si="2"/>
        <v/>
      </c>
    </row>
    <row r="138" ht="22.5" customHeight="1">
      <c r="A138" s="6">
        <v>137.0</v>
      </c>
      <c r="B138" s="11" t="str">
        <f>'Master Schedule'!B138</f>
        <v/>
      </c>
      <c r="C138" s="7">
        <v>46371.0</v>
      </c>
      <c r="D138" s="8" t="str">
        <f t="shared" si="1"/>
        <v>Tuesday</v>
      </c>
      <c r="E138" s="31"/>
      <c r="F138" s="11"/>
      <c r="G138" s="11"/>
      <c r="H138" s="31"/>
      <c r="I138" s="11"/>
      <c r="J138" s="22"/>
      <c r="K138" s="35"/>
      <c r="L138" s="35"/>
      <c r="M138" s="35"/>
      <c r="N138" s="36"/>
      <c r="O138" s="62"/>
      <c r="P138" s="34" t="str">
        <f t="shared" si="2"/>
        <v/>
      </c>
    </row>
    <row r="139" ht="22.5" customHeight="1">
      <c r="A139" s="6">
        <v>138.0</v>
      </c>
      <c r="B139" s="11" t="str">
        <f>'Master Schedule'!B139</f>
        <v/>
      </c>
      <c r="C139" s="7">
        <v>46372.0</v>
      </c>
      <c r="D139" s="8" t="str">
        <f t="shared" si="1"/>
        <v>Wednesday</v>
      </c>
      <c r="E139" s="31"/>
      <c r="F139" s="11"/>
      <c r="G139" s="11"/>
      <c r="H139" s="31"/>
      <c r="I139" s="11"/>
      <c r="J139" s="22"/>
      <c r="K139" s="32"/>
      <c r="L139" s="32"/>
      <c r="M139" s="32"/>
      <c r="N139" s="33"/>
      <c r="O139" s="62"/>
      <c r="P139" s="34" t="str">
        <f t="shared" si="2"/>
        <v/>
      </c>
    </row>
    <row r="140" ht="22.5" customHeight="1">
      <c r="A140" s="6">
        <v>139.0</v>
      </c>
      <c r="B140" s="11" t="str">
        <f>'Master Schedule'!B140</f>
        <v/>
      </c>
      <c r="C140" s="7">
        <v>46373.0</v>
      </c>
      <c r="D140" s="8" t="str">
        <f t="shared" si="1"/>
        <v>Thursday</v>
      </c>
      <c r="E140" s="31"/>
      <c r="F140" s="11"/>
      <c r="G140" s="11"/>
      <c r="H140" s="31"/>
      <c r="I140" s="11"/>
      <c r="J140" s="22"/>
      <c r="K140" s="35"/>
      <c r="L140" s="35"/>
      <c r="M140" s="35"/>
      <c r="N140" s="36"/>
      <c r="O140" s="62"/>
      <c r="P140" s="34" t="str">
        <f t="shared" si="2"/>
        <v/>
      </c>
    </row>
    <row r="141" ht="22.5" customHeight="1">
      <c r="A141" s="6">
        <v>140.0</v>
      </c>
      <c r="B141" s="11" t="str">
        <f>'Master Schedule'!B141</f>
        <v/>
      </c>
      <c r="C141" s="7">
        <v>46374.0</v>
      </c>
      <c r="D141" s="8" t="str">
        <f t="shared" si="1"/>
        <v>Friday</v>
      </c>
      <c r="E141" s="31"/>
      <c r="F141" s="11"/>
      <c r="G141" s="11"/>
      <c r="H141" s="31"/>
      <c r="I141" s="11"/>
      <c r="J141" s="22"/>
      <c r="K141" s="32"/>
      <c r="L141" s="32"/>
      <c r="M141" s="32"/>
      <c r="N141" s="33"/>
      <c r="O141" s="62"/>
      <c r="P141" s="34" t="str">
        <f t="shared" si="2"/>
        <v/>
      </c>
    </row>
    <row r="142" ht="22.5" customHeight="1">
      <c r="A142" s="6">
        <v>141.0</v>
      </c>
      <c r="B142" s="11" t="str">
        <f>'Master Schedule'!B142</f>
        <v/>
      </c>
      <c r="C142" s="7">
        <v>46375.0</v>
      </c>
      <c r="D142" s="8" t="str">
        <f t="shared" si="1"/>
        <v>Saturday</v>
      </c>
      <c r="E142" s="31"/>
      <c r="F142" s="11"/>
      <c r="G142" s="11"/>
      <c r="H142" s="31"/>
      <c r="I142" s="11"/>
      <c r="J142" s="22"/>
      <c r="K142" s="35"/>
      <c r="L142" s="35"/>
      <c r="M142" s="35"/>
      <c r="N142" s="36"/>
      <c r="O142" s="62"/>
      <c r="P142" s="34" t="str">
        <f t="shared" si="2"/>
        <v/>
      </c>
    </row>
    <row r="143" ht="22.5" customHeight="1">
      <c r="A143" s="6">
        <v>142.0</v>
      </c>
      <c r="B143" s="11" t="str">
        <f>'Master Schedule'!B143</f>
        <v/>
      </c>
      <c r="C143" s="7">
        <v>46376.0</v>
      </c>
      <c r="D143" s="8" t="str">
        <f t="shared" si="1"/>
        <v>Sunday</v>
      </c>
      <c r="E143" s="31"/>
      <c r="F143" s="11"/>
      <c r="G143" s="11"/>
      <c r="H143" s="31"/>
      <c r="I143" s="11"/>
      <c r="J143" s="22"/>
      <c r="K143" s="32"/>
      <c r="L143" s="32"/>
      <c r="M143" s="32"/>
      <c r="N143" s="33"/>
      <c r="O143" s="62"/>
      <c r="P143" s="34" t="str">
        <f t="shared" si="2"/>
        <v/>
      </c>
    </row>
    <row r="144" ht="22.5" customHeight="1">
      <c r="A144" s="6">
        <v>143.0</v>
      </c>
      <c r="B144" s="11" t="str">
        <f>'Master Schedule'!B144</f>
        <v/>
      </c>
      <c r="C144" s="7">
        <v>46377.0</v>
      </c>
      <c r="D144" s="8" t="str">
        <f t="shared" si="1"/>
        <v>Monday</v>
      </c>
      <c r="E144" s="31"/>
      <c r="F144" s="11"/>
      <c r="G144" s="11"/>
      <c r="H144" s="31"/>
      <c r="I144" s="11"/>
      <c r="J144" s="22"/>
      <c r="K144" s="35"/>
      <c r="L144" s="35"/>
      <c r="M144" s="35"/>
      <c r="N144" s="36"/>
      <c r="O144" s="62"/>
      <c r="P144" s="34" t="str">
        <f t="shared" si="2"/>
        <v/>
      </c>
    </row>
    <row r="145" ht="22.5" customHeight="1">
      <c r="A145" s="6">
        <v>144.0</v>
      </c>
      <c r="B145" s="11" t="str">
        <f>'Master Schedule'!B145</f>
        <v/>
      </c>
      <c r="C145" s="7">
        <v>46378.0</v>
      </c>
      <c r="D145" s="8" t="str">
        <f t="shared" si="1"/>
        <v>Tuesday</v>
      </c>
      <c r="E145" s="31"/>
      <c r="F145" s="11"/>
      <c r="G145" s="11"/>
      <c r="H145" s="31"/>
      <c r="I145" s="11"/>
      <c r="J145" s="22"/>
      <c r="K145" s="32"/>
      <c r="L145" s="32"/>
      <c r="M145" s="32"/>
      <c r="N145" s="33"/>
      <c r="O145" s="62"/>
      <c r="P145" s="34" t="str">
        <f t="shared" si="2"/>
        <v/>
      </c>
    </row>
    <row r="146" ht="22.5" customHeight="1">
      <c r="A146" s="6">
        <v>145.0</v>
      </c>
      <c r="B146" s="11" t="str">
        <f>'Master Schedule'!B146</f>
        <v/>
      </c>
      <c r="C146" s="7">
        <v>46379.0</v>
      </c>
      <c r="D146" s="8" t="str">
        <f t="shared" si="1"/>
        <v>Wednesday</v>
      </c>
      <c r="E146" s="31"/>
      <c r="F146" s="11"/>
      <c r="G146" s="11"/>
      <c r="H146" s="31"/>
      <c r="I146" s="11"/>
      <c r="J146" s="22"/>
      <c r="K146" s="35"/>
      <c r="L146" s="35"/>
      <c r="M146" s="35"/>
      <c r="N146" s="36"/>
      <c r="O146" s="62"/>
      <c r="P146" s="34" t="str">
        <f t="shared" si="2"/>
        <v/>
      </c>
    </row>
    <row r="147" ht="22.5" customHeight="1">
      <c r="A147" s="6">
        <v>146.0</v>
      </c>
      <c r="B147" s="11" t="str">
        <f>'Master Schedule'!B147</f>
        <v/>
      </c>
      <c r="C147" s="7">
        <v>46380.0</v>
      </c>
      <c r="D147" s="8" t="str">
        <f t="shared" si="1"/>
        <v>Thursday</v>
      </c>
      <c r="E147" s="31"/>
      <c r="F147" s="11"/>
      <c r="G147" s="11"/>
      <c r="H147" s="31"/>
      <c r="I147" s="11"/>
      <c r="J147" s="22"/>
      <c r="K147" s="32"/>
      <c r="L147" s="32"/>
      <c r="M147" s="32"/>
      <c r="N147" s="33"/>
      <c r="O147" s="62"/>
      <c r="P147" s="34" t="str">
        <f t="shared" si="2"/>
        <v/>
      </c>
    </row>
    <row r="148" ht="22.5" customHeight="1">
      <c r="A148" s="6">
        <v>147.0</v>
      </c>
      <c r="B148" s="11" t="str">
        <f>'Master Schedule'!B148</f>
        <v/>
      </c>
      <c r="C148" s="7">
        <v>46381.0</v>
      </c>
      <c r="D148" s="8" t="str">
        <f t="shared" si="1"/>
        <v>Friday</v>
      </c>
      <c r="E148" s="31"/>
      <c r="F148" s="11"/>
      <c r="G148" s="11"/>
      <c r="H148" s="31"/>
      <c r="I148" s="11"/>
      <c r="J148" s="22"/>
      <c r="K148" s="35"/>
      <c r="L148" s="35"/>
      <c r="M148" s="35"/>
      <c r="N148" s="36"/>
      <c r="O148" s="62"/>
      <c r="P148" s="34" t="str">
        <f t="shared" si="2"/>
        <v/>
      </c>
    </row>
    <row r="149" ht="22.5" customHeight="1">
      <c r="A149" s="6">
        <v>148.0</v>
      </c>
      <c r="B149" s="11" t="str">
        <f>'Master Schedule'!B149</f>
        <v/>
      </c>
      <c r="C149" s="7">
        <v>46382.0</v>
      </c>
      <c r="D149" s="8" t="str">
        <f t="shared" si="1"/>
        <v>Saturday</v>
      </c>
      <c r="E149" s="31"/>
      <c r="F149" s="11"/>
      <c r="G149" s="11"/>
      <c r="H149" s="31"/>
      <c r="I149" s="11"/>
      <c r="J149" s="22"/>
      <c r="K149" s="32"/>
      <c r="L149" s="32"/>
      <c r="M149" s="32"/>
      <c r="N149" s="33"/>
      <c r="O149" s="62"/>
      <c r="P149" s="34" t="str">
        <f t="shared" si="2"/>
        <v/>
      </c>
    </row>
    <row r="150" ht="22.5" customHeight="1">
      <c r="A150" s="6">
        <v>149.0</v>
      </c>
      <c r="B150" s="11" t="str">
        <f>'Master Schedule'!B150</f>
        <v/>
      </c>
      <c r="C150" s="7">
        <v>46383.0</v>
      </c>
      <c r="D150" s="8" t="str">
        <f t="shared" si="1"/>
        <v>Sunday</v>
      </c>
      <c r="E150" s="31"/>
      <c r="F150" s="11"/>
      <c r="G150" s="11"/>
      <c r="H150" s="31"/>
      <c r="I150" s="11"/>
      <c r="J150" s="22"/>
      <c r="K150" s="35"/>
      <c r="L150" s="35"/>
      <c r="M150" s="35"/>
      <c r="N150" s="36"/>
      <c r="O150" s="62"/>
      <c r="P150" s="34" t="str">
        <f t="shared" si="2"/>
        <v/>
      </c>
    </row>
    <row r="151" ht="22.5" customHeight="1">
      <c r="A151" s="6">
        <v>150.0</v>
      </c>
      <c r="B151" s="11" t="str">
        <f>'Master Schedule'!B151</f>
        <v/>
      </c>
      <c r="C151" s="7">
        <v>46384.0</v>
      </c>
      <c r="D151" s="8" t="str">
        <f t="shared" si="1"/>
        <v>Monday</v>
      </c>
      <c r="E151" s="31"/>
      <c r="F151" s="11"/>
      <c r="G151" s="11"/>
      <c r="H151" s="31"/>
      <c r="I151" s="11"/>
      <c r="J151" s="22"/>
      <c r="K151" s="32"/>
      <c r="L151" s="32"/>
      <c r="M151" s="32"/>
      <c r="N151" s="33"/>
      <c r="O151" s="62"/>
      <c r="P151" s="34" t="str">
        <f t="shared" si="2"/>
        <v/>
      </c>
    </row>
    <row r="152" ht="22.5" customHeight="1">
      <c r="A152" s="6">
        <v>151.0</v>
      </c>
      <c r="B152" s="11" t="str">
        <f>'Master Schedule'!B152</f>
        <v/>
      </c>
      <c r="C152" s="7">
        <v>46385.0</v>
      </c>
      <c r="D152" s="8" t="str">
        <f t="shared" si="1"/>
        <v>Tuesday</v>
      </c>
      <c r="E152" s="31"/>
      <c r="F152" s="11"/>
      <c r="G152" s="11"/>
      <c r="H152" s="31"/>
      <c r="I152" s="11"/>
      <c r="J152" s="22"/>
      <c r="K152" s="35"/>
      <c r="L152" s="35"/>
      <c r="M152" s="35"/>
      <c r="N152" s="36"/>
      <c r="O152" s="62"/>
      <c r="P152" s="34" t="str">
        <f t="shared" si="2"/>
        <v/>
      </c>
    </row>
    <row r="153" ht="22.5" customHeight="1">
      <c r="A153" s="6">
        <v>152.0</v>
      </c>
      <c r="B153" s="11" t="str">
        <f>'Master Schedule'!B153</f>
        <v/>
      </c>
      <c r="C153" s="7">
        <v>46386.0</v>
      </c>
      <c r="D153" s="8" t="str">
        <f t="shared" si="1"/>
        <v>Wednesday</v>
      </c>
      <c r="E153" s="31"/>
      <c r="F153" s="11"/>
      <c r="G153" s="11"/>
      <c r="H153" s="31"/>
      <c r="I153" s="11"/>
      <c r="J153" s="22"/>
      <c r="K153" s="32"/>
      <c r="L153" s="32"/>
      <c r="M153" s="32"/>
      <c r="N153" s="33"/>
      <c r="O153" s="62"/>
      <c r="P153" s="34" t="str">
        <f t="shared" si="2"/>
        <v/>
      </c>
    </row>
    <row r="154" ht="22.5" customHeight="1">
      <c r="A154" s="6">
        <v>153.0</v>
      </c>
      <c r="B154" s="11" t="str">
        <f>'Master Schedule'!B154</f>
        <v/>
      </c>
      <c r="C154" s="7">
        <v>46387.0</v>
      </c>
      <c r="D154" s="8" t="str">
        <f t="shared" si="1"/>
        <v>Thursday</v>
      </c>
      <c r="E154" s="31"/>
      <c r="F154" s="11"/>
      <c r="G154" s="11"/>
      <c r="H154" s="31"/>
      <c r="I154" s="11"/>
      <c r="J154" s="22"/>
      <c r="K154" s="35"/>
      <c r="L154" s="35"/>
      <c r="M154" s="35"/>
      <c r="N154" s="36"/>
      <c r="O154" s="62"/>
      <c r="P154" s="34" t="str">
        <f t="shared" si="2"/>
        <v/>
      </c>
    </row>
    <row r="155" ht="22.5" customHeight="1">
      <c r="A155" s="6">
        <v>154.0</v>
      </c>
      <c r="B155" s="11" t="str">
        <f>'Master Schedule'!B155</f>
        <v/>
      </c>
      <c r="C155" s="7">
        <v>46388.0</v>
      </c>
      <c r="D155" s="8" t="str">
        <f t="shared" si="1"/>
        <v>Friday</v>
      </c>
      <c r="E155" s="31"/>
      <c r="F155" s="11"/>
      <c r="G155" s="11"/>
      <c r="H155" s="31"/>
      <c r="I155" s="11"/>
      <c r="J155" s="22"/>
      <c r="K155" s="32"/>
      <c r="L155" s="32"/>
      <c r="M155" s="32"/>
      <c r="N155" s="33"/>
      <c r="O155" s="62"/>
      <c r="P155" s="34" t="str">
        <f t="shared" si="2"/>
        <v/>
      </c>
    </row>
    <row r="156" ht="22.5" customHeight="1">
      <c r="A156" s="6">
        <v>155.0</v>
      </c>
      <c r="B156" s="11" t="str">
        <f>'Master Schedule'!B156</f>
        <v/>
      </c>
      <c r="C156" s="7">
        <v>46389.0</v>
      </c>
      <c r="D156" s="8" t="str">
        <f t="shared" si="1"/>
        <v>Saturday</v>
      </c>
      <c r="E156" s="31"/>
      <c r="F156" s="11"/>
      <c r="G156" s="11"/>
      <c r="H156" s="31"/>
      <c r="I156" s="11"/>
      <c r="J156" s="22"/>
      <c r="K156" s="35"/>
      <c r="L156" s="35"/>
      <c r="M156" s="35"/>
      <c r="N156" s="36"/>
      <c r="O156" s="62"/>
      <c r="P156" s="34" t="str">
        <f t="shared" si="2"/>
        <v/>
      </c>
    </row>
    <row r="157" ht="22.5" customHeight="1">
      <c r="A157" s="6">
        <v>156.0</v>
      </c>
      <c r="B157" s="11" t="str">
        <f>'Master Schedule'!B157</f>
        <v/>
      </c>
      <c r="C157" s="7">
        <v>46390.0</v>
      </c>
      <c r="D157" s="8" t="str">
        <f t="shared" si="1"/>
        <v>Sunday</v>
      </c>
      <c r="E157" s="31"/>
      <c r="F157" s="11"/>
      <c r="G157" s="11"/>
      <c r="H157" s="31"/>
      <c r="I157" s="11"/>
      <c r="J157" s="22"/>
      <c r="K157" s="32"/>
      <c r="L157" s="32"/>
      <c r="M157" s="32"/>
      <c r="N157" s="33"/>
      <c r="O157" s="62"/>
      <c r="P157" s="34" t="str">
        <f t="shared" si="2"/>
        <v/>
      </c>
    </row>
    <row r="158" ht="22.5" customHeight="1">
      <c r="A158" s="6">
        <v>157.0</v>
      </c>
      <c r="B158" s="11" t="str">
        <f>'Master Schedule'!B158</f>
        <v/>
      </c>
      <c r="C158" s="7">
        <v>46391.0</v>
      </c>
      <c r="D158" s="8" t="str">
        <f t="shared" si="1"/>
        <v>Monday</v>
      </c>
      <c r="E158" s="31"/>
      <c r="F158" s="11"/>
      <c r="G158" s="11"/>
      <c r="H158" s="31"/>
      <c r="I158" s="11"/>
      <c r="J158" s="22"/>
      <c r="K158" s="35"/>
      <c r="L158" s="35"/>
      <c r="M158" s="35"/>
      <c r="N158" s="36"/>
      <c r="O158" s="62"/>
      <c r="P158" s="34" t="str">
        <f t="shared" si="2"/>
        <v/>
      </c>
    </row>
    <row r="159" ht="22.5" customHeight="1">
      <c r="A159" s="6">
        <v>158.0</v>
      </c>
      <c r="B159" s="11" t="str">
        <f>'Master Schedule'!B159</f>
        <v/>
      </c>
      <c r="C159" s="7">
        <v>46392.0</v>
      </c>
      <c r="D159" s="8" t="str">
        <f t="shared" si="1"/>
        <v>Tuesday</v>
      </c>
      <c r="E159" s="31"/>
      <c r="F159" s="11"/>
      <c r="G159" s="11"/>
      <c r="H159" s="31"/>
      <c r="I159" s="11"/>
      <c r="J159" s="22"/>
      <c r="K159" s="32"/>
      <c r="L159" s="32"/>
      <c r="M159" s="32"/>
      <c r="N159" s="33"/>
      <c r="O159" s="62"/>
      <c r="P159" s="34" t="str">
        <f t="shared" si="2"/>
        <v/>
      </c>
    </row>
    <row r="160" ht="22.5" customHeight="1">
      <c r="A160" s="6">
        <v>159.0</v>
      </c>
      <c r="B160" s="11" t="str">
        <f>'Master Schedule'!B160</f>
        <v/>
      </c>
      <c r="C160" s="7">
        <v>46393.0</v>
      </c>
      <c r="D160" s="8" t="str">
        <f t="shared" si="1"/>
        <v>Wednesday</v>
      </c>
      <c r="E160" s="31"/>
      <c r="F160" s="11"/>
      <c r="G160" s="11"/>
      <c r="H160" s="31"/>
      <c r="I160" s="11"/>
      <c r="J160" s="22"/>
      <c r="K160" s="35"/>
      <c r="L160" s="35"/>
      <c r="M160" s="35"/>
      <c r="N160" s="36"/>
      <c r="O160" s="62"/>
      <c r="P160" s="34" t="str">
        <f t="shared" si="2"/>
        <v/>
      </c>
    </row>
    <row r="161" ht="22.5" customHeight="1">
      <c r="A161" s="6">
        <v>160.0</v>
      </c>
      <c r="B161" s="11" t="str">
        <f>'Master Schedule'!B161</f>
        <v/>
      </c>
      <c r="C161" s="7">
        <v>46394.0</v>
      </c>
      <c r="D161" s="8" t="str">
        <f t="shared" si="1"/>
        <v>Thursday</v>
      </c>
      <c r="E161" s="31"/>
      <c r="F161" s="11"/>
      <c r="G161" s="11"/>
      <c r="H161" s="31"/>
      <c r="I161" s="11"/>
      <c r="J161" s="22"/>
      <c r="K161" s="32"/>
      <c r="L161" s="32"/>
      <c r="M161" s="32"/>
      <c r="N161" s="33"/>
      <c r="O161" s="62"/>
      <c r="P161" s="34" t="str">
        <f t="shared" si="2"/>
        <v/>
      </c>
    </row>
    <row r="162" ht="22.5" customHeight="1">
      <c r="A162" s="6">
        <v>161.0</v>
      </c>
      <c r="B162" s="11" t="str">
        <f>'Master Schedule'!B162</f>
        <v/>
      </c>
      <c r="C162" s="7">
        <v>46395.0</v>
      </c>
      <c r="D162" s="8" t="str">
        <f t="shared" si="1"/>
        <v>Friday</v>
      </c>
      <c r="E162" s="31"/>
      <c r="F162" s="11"/>
      <c r="G162" s="11"/>
      <c r="H162" s="31"/>
      <c r="I162" s="11"/>
      <c r="J162" s="22"/>
      <c r="K162" s="35"/>
      <c r="L162" s="35"/>
      <c r="M162" s="35"/>
      <c r="N162" s="36"/>
      <c r="O162" s="62"/>
      <c r="P162" s="34" t="str">
        <f t="shared" si="2"/>
        <v/>
      </c>
    </row>
    <row r="163" ht="22.5" customHeight="1">
      <c r="A163" s="6">
        <v>162.0</v>
      </c>
      <c r="B163" s="11" t="str">
        <f>'Master Schedule'!B163</f>
        <v/>
      </c>
      <c r="C163" s="7">
        <v>46396.0</v>
      </c>
      <c r="D163" s="8" t="str">
        <f t="shared" si="1"/>
        <v>Saturday</v>
      </c>
      <c r="E163" s="31"/>
      <c r="F163" s="11"/>
      <c r="G163" s="11"/>
      <c r="H163" s="31"/>
      <c r="I163" s="11"/>
      <c r="J163" s="22"/>
      <c r="K163" s="32"/>
      <c r="L163" s="32"/>
      <c r="M163" s="32"/>
      <c r="N163" s="33"/>
      <c r="O163" s="62"/>
      <c r="P163" s="34" t="str">
        <f t="shared" si="2"/>
        <v/>
      </c>
    </row>
    <row r="164" ht="22.5" customHeight="1">
      <c r="A164" s="6">
        <v>163.0</v>
      </c>
      <c r="B164" s="11" t="str">
        <f>'Master Schedule'!B164</f>
        <v/>
      </c>
      <c r="C164" s="7">
        <v>46397.0</v>
      </c>
      <c r="D164" s="8" t="str">
        <f t="shared" si="1"/>
        <v>Sunday</v>
      </c>
      <c r="E164" s="31"/>
      <c r="F164" s="11"/>
      <c r="G164" s="11"/>
      <c r="H164" s="31"/>
      <c r="I164" s="11"/>
      <c r="J164" s="22"/>
      <c r="K164" s="35"/>
      <c r="L164" s="35"/>
      <c r="M164" s="35"/>
      <c r="N164" s="36"/>
      <c r="O164" s="62"/>
      <c r="P164" s="34" t="str">
        <f t="shared" si="2"/>
        <v/>
      </c>
    </row>
    <row r="165" ht="22.5" customHeight="1">
      <c r="A165" s="6">
        <v>164.0</v>
      </c>
      <c r="B165" s="11" t="str">
        <f>'Master Schedule'!B165</f>
        <v/>
      </c>
      <c r="C165" s="7">
        <v>46398.0</v>
      </c>
      <c r="D165" s="8" t="str">
        <f t="shared" si="1"/>
        <v>Monday</v>
      </c>
      <c r="E165" s="31"/>
      <c r="F165" s="11"/>
      <c r="G165" s="11"/>
      <c r="H165" s="31"/>
      <c r="I165" s="11"/>
      <c r="J165" s="22"/>
      <c r="K165" s="32"/>
      <c r="L165" s="32"/>
      <c r="M165" s="32"/>
      <c r="N165" s="33"/>
      <c r="O165" s="62"/>
      <c r="P165" s="34" t="str">
        <f t="shared" si="2"/>
        <v/>
      </c>
    </row>
    <row r="166" ht="22.5" customHeight="1">
      <c r="A166" s="6">
        <v>165.0</v>
      </c>
      <c r="B166" s="11" t="str">
        <f>'Master Schedule'!B166</f>
        <v/>
      </c>
      <c r="C166" s="7">
        <v>46399.0</v>
      </c>
      <c r="D166" s="8" t="str">
        <f t="shared" si="1"/>
        <v>Tuesday</v>
      </c>
      <c r="E166" s="31"/>
      <c r="F166" s="11"/>
      <c r="G166" s="11"/>
      <c r="H166" s="31"/>
      <c r="I166" s="11"/>
      <c r="J166" s="22"/>
      <c r="K166" s="35"/>
      <c r="L166" s="35"/>
      <c r="M166" s="35"/>
      <c r="N166" s="36"/>
      <c r="O166" s="62"/>
      <c r="P166" s="34" t="str">
        <f t="shared" si="2"/>
        <v/>
      </c>
    </row>
    <row r="167" ht="22.5" customHeight="1">
      <c r="A167" s="6">
        <v>166.0</v>
      </c>
      <c r="B167" s="11" t="str">
        <f>'Master Schedule'!B167</f>
        <v/>
      </c>
      <c r="C167" s="7">
        <v>46400.0</v>
      </c>
      <c r="D167" s="8" t="str">
        <f t="shared" si="1"/>
        <v>Wednesday</v>
      </c>
      <c r="E167" s="31"/>
      <c r="F167" s="11"/>
      <c r="G167" s="11"/>
      <c r="H167" s="31"/>
      <c r="I167" s="11"/>
      <c r="J167" s="22"/>
      <c r="K167" s="32"/>
      <c r="L167" s="32"/>
      <c r="M167" s="32"/>
      <c r="N167" s="33"/>
      <c r="O167" s="62"/>
      <c r="P167" s="34" t="str">
        <f t="shared" si="2"/>
        <v/>
      </c>
    </row>
    <row r="168" ht="22.5" customHeight="1">
      <c r="A168" s="6">
        <v>167.0</v>
      </c>
      <c r="B168" s="11" t="str">
        <f>'Master Schedule'!B168</f>
        <v/>
      </c>
      <c r="C168" s="7">
        <v>46401.0</v>
      </c>
      <c r="D168" s="8" t="str">
        <f t="shared" si="1"/>
        <v>Thursday</v>
      </c>
      <c r="E168" s="31"/>
      <c r="F168" s="11"/>
      <c r="G168" s="11"/>
      <c r="H168" s="31"/>
      <c r="I168" s="11"/>
      <c r="J168" s="22"/>
      <c r="K168" s="35"/>
      <c r="L168" s="35"/>
      <c r="M168" s="35"/>
      <c r="N168" s="36"/>
      <c r="O168" s="62"/>
      <c r="P168" s="34" t="str">
        <f t="shared" si="2"/>
        <v/>
      </c>
    </row>
    <row r="169" ht="22.5" customHeight="1">
      <c r="A169" s="6">
        <v>168.0</v>
      </c>
      <c r="B169" s="11" t="str">
        <f>'Master Schedule'!B169</f>
        <v/>
      </c>
      <c r="C169" s="7">
        <v>46402.0</v>
      </c>
      <c r="D169" s="8" t="str">
        <f t="shared" si="1"/>
        <v>Friday</v>
      </c>
      <c r="E169" s="31"/>
      <c r="F169" s="11"/>
      <c r="G169" s="11"/>
      <c r="H169" s="31"/>
      <c r="I169" s="11"/>
      <c r="J169" s="22"/>
      <c r="K169" s="32"/>
      <c r="L169" s="32"/>
      <c r="M169" s="32"/>
      <c r="N169" s="33"/>
      <c r="O169" s="62"/>
      <c r="P169" s="34" t="str">
        <f t="shared" si="2"/>
        <v/>
      </c>
    </row>
    <row r="170" ht="22.5" customHeight="1">
      <c r="A170" s="6">
        <v>169.0</v>
      </c>
      <c r="B170" s="11" t="str">
        <f>'Master Schedule'!B170</f>
        <v/>
      </c>
      <c r="C170" s="7">
        <v>46403.0</v>
      </c>
      <c r="D170" s="8" t="str">
        <f t="shared" si="1"/>
        <v>Saturday</v>
      </c>
      <c r="E170" s="31"/>
      <c r="F170" s="11"/>
      <c r="G170" s="11"/>
      <c r="H170" s="31"/>
      <c r="I170" s="11"/>
      <c r="J170" s="22"/>
      <c r="K170" s="35"/>
      <c r="L170" s="35"/>
      <c r="M170" s="35"/>
      <c r="N170" s="36"/>
      <c r="O170" s="62"/>
      <c r="P170" s="34" t="str">
        <f t="shared" si="2"/>
        <v/>
      </c>
    </row>
    <row r="171" ht="22.5" customHeight="1">
      <c r="A171" s="6">
        <v>170.0</v>
      </c>
      <c r="B171" s="11" t="str">
        <f>'Master Schedule'!B171</f>
        <v/>
      </c>
      <c r="C171" s="7">
        <v>46404.0</v>
      </c>
      <c r="D171" s="8" t="str">
        <f t="shared" si="1"/>
        <v>Sunday</v>
      </c>
      <c r="E171" s="31"/>
      <c r="F171" s="11"/>
      <c r="G171" s="11"/>
      <c r="H171" s="31"/>
      <c r="I171" s="11"/>
      <c r="J171" s="22"/>
      <c r="K171" s="32"/>
      <c r="L171" s="32"/>
      <c r="M171" s="32"/>
      <c r="N171" s="33"/>
      <c r="O171" s="62"/>
      <c r="P171" s="34" t="str">
        <f t="shared" si="2"/>
        <v/>
      </c>
    </row>
    <row r="172" ht="22.5" customHeight="1">
      <c r="A172" s="6">
        <v>171.0</v>
      </c>
      <c r="B172" s="11" t="str">
        <f>'Master Schedule'!B172</f>
        <v/>
      </c>
      <c r="C172" s="7">
        <v>46405.0</v>
      </c>
      <c r="D172" s="8" t="str">
        <f t="shared" si="1"/>
        <v>Monday</v>
      </c>
      <c r="E172" s="31"/>
      <c r="F172" s="11"/>
      <c r="G172" s="11"/>
      <c r="H172" s="31"/>
      <c r="I172" s="11"/>
      <c r="J172" s="22"/>
      <c r="K172" s="35"/>
      <c r="L172" s="35"/>
      <c r="M172" s="35"/>
      <c r="N172" s="36"/>
      <c r="O172" s="62"/>
      <c r="P172" s="34" t="str">
        <f t="shared" si="2"/>
        <v/>
      </c>
    </row>
    <row r="173" ht="22.5" customHeight="1">
      <c r="A173" s="6">
        <v>172.0</v>
      </c>
      <c r="B173" s="11" t="str">
        <f>'Master Schedule'!B173</f>
        <v/>
      </c>
      <c r="C173" s="7">
        <v>46406.0</v>
      </c>
      <c r="D173" s="8" t="str">
        <f t="shared" si="1"/>
        <v>Tuesday</v>
      </c>
      <c r="E173" s="31"/>
      <c r="F173" s="11"/>
      <c r="G173" s="11"/>
      <c r="H173" s="31"/>
      <c r="I173" s="11"/>
      <c r="J173" s="22"/>
      <c r="K173" s="32"/>
      <c r="L173" s="32"/>
      <c r="M173" s="32"/>
      <c r="N173" s="33"/>
      <c r="O173" s="62"/>
      <c r="P173" s="34" t="str">
        <f t="shared" si="2"/>
        <v/>
      </c>
    </row>
    <row r="174" ht="22.5" customHeight="1">
      <c r="A174" s="6">
        <v>173.0</v>
      </c>
      <c r="B174" s="11" t="str">
        <f>'Master Schedule'!B174</f>
        <v/>
      </c>
      <c r="C174" s="7">
        <v>46407.0</v>
      </c>
      <c r="D174" s="8" t="str">
        <f t="shared" si="1"/>
        <v>Wednesday</v>
      </c>
      <c r="E174" s="31"/>
      <c r="F174" s="11"/>
      <c r="G174" s="11"/>
      <c r="H174" s="31"/>
      <c r="I174" s="11"/>
      <c r="J174" s="22"/>
      <c r="K174" s="35"/>
      <c r="L174" s="35"/>
      <c r="M174" s="35"/>
      <c r="N174" s="36"/>
      <c r="O174" s="62"/>
      <c r="P174" s="34" t="str">
        <f t="shared" si="2"/>
        <v/>
      </c>
    </row>
    <row r="175" ht="22.5" customHeight="1">
      <c r="A175" s="6">
        <v>174.0</v>
      </c>
      <c r="B175" s="11" t="str">
        <f>'Master Schedule'!B175</f>
        <v/>
      </c>
      <c r="C175" s="7">
        <v>46408.0</v>
      </c>
      <c r="D175" s="8" t="str">
        <f t="shared" si="1"/>
        <v>Thursday</v>
      </c>
      <c r="E175" s="31"/>
      <c r="F175" s="11"/>
      <c r="G175" s="11"/>
      <c r="H175" s="31"/>
      <c r="I175" s="11"/>
      <c r="J175" s="22"/>
      <c r="K175" s="32"/>
      <c r="L175" s="32"/>
      <c r="M175" s="32"/>
      <c r="N175" s="33"/>
      <c r="O175" s="62"/>
      <c r="P175" s="34" t="str">
        <f t="shared" si="2"/>
        <v/>
      </c>
    </row>
    <row r="176" ht="22.5" customHeight="1">
      <c r="A176" s="6">
        <v>175.0</v>
      </c>
      <c r="B176" s="11" t="str">
        <f>'Master Schedule'!B176</f>
        <v/>
      </c>
      <c r="C176" s="7">
        <v>46409.0</v>
      </c>
      <c r="D176" s="8" t="str">
        <f t="shared" si="1"/>
        <v>Friday</v>
      </c>
      <c r="E176" s="31"/>
      <c r="F176" s="11"/>
      <c r="G176" s="11"/>
      <c r="H176" s="31"/>
      <c r="I176" s="11"/>
      <c r="J176" s="22"/>
      <c r="K176" s="35"/>
      <c r="L176" s="35"/>
      <c r="M176" s="35"/>
      <c r="N176" s="36"/>
      <c r="O176" s="62"/>
      <c r="P176" s="34" t="str">
        <f t="shared" si="2"/>
        <v/>
      </c>
    </row>
    <row r="177" ht="22.5" customHeight="1">
      <c r="A177" s="6">
        <v>176.0</v>
      </c>
      <c r="B177" s="11" t="str">
        <f>'Master Schedule'!B177</f>
        <v/>
      </c>
      <c r="C177" s="7">
        <v>46410.0</v>
      </c>
      <c r="D177" s="8" t="str">
        <f t="shared" si="1"/>
        <v>Saturday</v>
      </c>
      <c r="E177" s="31"/>
      <c r="F177" s="11"/>
      <c r="G177" s="11"/>
      <c r="H177" s="31"/>
      <c r="I177" s="11"/>
      <c r="J177" s="22"/>
      <c r="K177" s="32"/>
      <c r="L177" s="32"/>
      <c r="M177" s="32"/>
      <c r="N177" s="33"/>
      <c r="O177" s="62"/>
      <c r="P177" s="34" t="str">
        <f t="shared" si="2"/>
        <v/>
      </c>
    </row>
    <row r="178" ht="22.5" customHeight="1">
      <c r="A178" s="6">
        <v>177.0</v>
      </c>
      <c r="B178" s="11" t="str">
        <f>'Master Schedule'!B178</f>
        <v/>
      </c>
      <c r="C178" s="7">
        <v>46411.0</v>
      </c>
      <c r="D178" s="8" t="str">
        <f t="shared" si="1"/>
        <v>Sunday</v>
      </c>
      <c r="E178" s="31"/>
      <c r="F178" s="11"/>
      <c r="G178" s="11"/>
      <c r="H178" s="31"/>
      <c r="I178" s="11"/>
      <c r="J178" s="22"/>
      <c r="K178" s="35"/>
      <c r="L178" s="35"/>
      <c r="M178" s="35"/>
      <c r="N178" s="36"/>
      <c r="O178" s="62"/>
      <c r="P178" s="34" t="str">
        <f t="shared" si="2"/>
        <v/>
      </c>
    </row>
    <row r="179" ht="22.5" customHeight="1">
      <c r="A179" s="6">
        <v>178.0</v>
      </c>
      <c r="B179" s="11" t="str">
        <f>'Master Schedule'!B179</f>
        <v/>
      </c>
      <c r="C179" s="7">
        <v>46412.0</v>
      </c>
      <c r="D179" s="8" t="str">
        <f t="shared" si="1"/>
        <v>Monday</v>
      </c>
      <c r="E179" s="31"/>
      <c r="F179" s="11"/>
      <c r="G179" s="11"/>
      <c r="H179" s="31"/>
      <c r="I179" s="11"/>
      <c r="J179" s="22"/>
      <c r="K179" s="32"/>
      <c r="L179" s="32"/>
      <c r="M179" s="32"/>
      <c r="N179" s="33"/>
      <c r="O179" s="62"/>
      <c r="P179" s="34" t="str">
        <f t="shared" si="2"/>
        <v/>
      </c>
    </row>
    <row r="180" ht="22.5" customHeight="1">
      <c r="A180" s="6">
        <v>179.0</v>
      </c>
      <c r="B180" s="11" t="str">
        <f>'Master Schedule'!B180</f>
        <v/>
      </c>
      <c r="C180" s="7">
        <v>46413.0</v>
      </c>
      <c r="D180" s="8" t="str">
        <f t="shared" si="1"/>
        <v>Tuesday</v>
      </c>
      <c r="E180" s="31"/>
      <c r="F180" s="11"/>
      <c r="G180" s="11"/>
      <c r="H180" s="31"/>
      <c r="I180" s="11"/>
      <c r="J180" s="22"/>
      <c r="K180" s="35"/>
      <c r="L180" s="35"/>
      <c r="M180" s="35"/>
      <c r="N180" s="36"/>
      <c r="O180" s="62"/>
      <c r="P180" s="34" t="str">
        <f t="shared" si="2"/>
        <v/>
      </c>
    </row>
    <row r="181" ht="22.5" customHeight="1">
      <c r="A181" s="6">
        <v>180.0</v>
      </c>
      <c r="B181" s="11" t="str">
        <f>'Master Schedule'!B181</f>
        <v/>
      </c>
      <c r="C181" s="7">
        <v>46414.0</v>
      </c>
      <c r="D181" s="8" t="str">
        <f t="shared" si="1"/>
        <v>Wednesday</v>
      </c>
      <c r="E181" s="31"/>
      <c r="F181" s="11"/>
      <c r="G181" s="11"/>
      <c r="H181" s="31"/>
      <c r="I181" s="11"/>
      <c r="J181" s="22"/>
      <c r="K181" s="32"/>
      <c r="L181" s="32"/>
      <c r="M181" s="32"/>
      <c r="N181" s="33"/>
      <c r="O181" s="62"/>
      <c r="P181" s="34" t="str">
        <f t="shared" si="2"/>
        <v/>
      </c>
    </row>
    <row r="182" ht="22.5" customHeight="1">
      <c r="A182" s="6">
        <v>181.0</v>
      </c>
      <c r="B182" s="11" t="str">
        <f>'Master Schedule'!B182</f>
        <v/>
      </c>
      <c r="C182" s="7">
        <v>46415.0</v>
      </c>
      <c r="D182" s="8" t="str">
        <f t="shared" si="1"/>
        <v>Thursday</v>
      </c>
      <c r="E182" s="31"/>
      <c r="F182" s="11"/>
      <c r="G182" s="11"/>
      <c r="H182" s="31"/>
      <c r="I182" s="11"/>
      <c r="J182" s="22"/>
      <c r="K182" s="35"/>
      <c r="L182" s="35"/>
      <c r="M182" s="35"/>
      <c r="N182" s="36"/>
      <c r="O182" s="62"/>
      <c r="P182" s="34" t="str">
        <f t="shared" si="2"/>
        <v/>
      </c>
    </row>
    <row r="183" ht="22.5" customHeight="1">
      <c r="A183" s="6">
        <v>182.0</v>
      </c>
      <c r="B183" s="11" t="str">
        <f>'Master Schedule'!B183</f>
        <v/>
      </c>
      <c r="C183" s="7">
        <v>46416.0</v>
      </c>
      <c r="D183" s="8" t="str">
        <f t="shared" si="1"/>
        <v>Friday</v>
      </c>
      <c r="E183" s="31"/>
      <c r="F183" s="11"/>
      <c r="G183" s="11"/>
      <c r="H183" s="31"/>
      <c r="I183" s="11"/>
      <c r="J183" s="22"/>
      <c r="K183" s="32"/>
      <c r="L183" s="32"/>
      <c r="M183" s="32"/>
      <c r="N183" s="33"/>
      <c r="O183" s="62"/>
      <c r="P183" s="34" t="str">
        <f t="shared" si="2"/>
        <v/>
      </c>
    </row>
    <row r="184" ht="22.5" customHeight="1">
      <c r="A184" s="6">
        <v>183.0</v>
      </c>
      <c r="B184" s="11" t="str">
        <f>'Master Schedule'!B184</f>
        <v/>
      </c>
      <c r="C184" s="7">
        <v>46417.0</v>
      </c>
      <c r="D184" s="8" t="str">
        <f t="shared" si="1"/>
        <v>Saturday</v>
      </c>
      <c r="E184" s="31"/>
      <c r="F184" s="11"/>
      <c r="G184" s="11"/>
      <c r="H184" s="31"/>
      <c r="I184" s="11"/>
      <c r="J184" s="22"/>
      <c r="K184" s="35"/>
      <c r="L184" s="35"/>
      <c r="M184" s="35"/>
      <c r="N184" s="36"/>
      <c r="O184" s="62"/>
      <c r="P184" s="34" t="str">
        <f t="shared" si="2"/>
        <v/>
      </c>
    </row>
    <row r="185" ht="22.5" customHeight="1">
      <c r="A185" s="6">
        <v>184.0</v>
      </c>
      <c r="B185" s="11" t="str">
        <f>'Master Schedule'!B185</f>
        <v/>
      </c>
      <c r="C185" s="7">
        <v>46418.0</v>
      </c>
      <c r="D185" s="8" t="str">
        <f t="shared" si="1"/>
        <v>Sunday</v>
      </c>
      <c r="E185" s="31"/>
      <c r="F185" s="11"/>
      <c r="G185" s="11"/>
      <c r="H185" s="31"/>
      <c r="I185" s="11"/>
      <c r="J185" s="22"/>
      <c r="K185" s="32"/>
      <c r="L185" s="32"/>
      <c r="M185" s="32"/>
      <c r="N185" s="33"/>
      <c r="O185" s="62"/>
      <c r="P185" s="34" t="str">
        <f t="shared" si="2"/>
        <v/>
      </c>
    </row>
    <row r="186" ht="22.5" customHeight="1">
      <c r="A186" s="6">
        <v>185.0</v>
      </c>
      <c r="B186" s="11" t="str">
        <f>'Master Schedule'!B186</f>
        <v/>
      </c>
      <c r="C186" s="7">
        <v>46419.0</v>
      </c>
      <c r="D186" s="8" t="str">
        <f t="shared" si="1"/>
        <v>Monday</v>
      </c>
      <c r="E186" s="31"/>
      <c r="F186" s="11"/>
      <c r="G186" s="11"/>
      <c r="H186" s="31"/>
      <c r="I186" s="11"/>
      <c r="J186" s="22"/>
      <c r="K186" s="35"/>
      <c r="L186" s="35"/>
      <c r="M186" s="35"/>
      <c r="N186" s="36"/>
      <c r="O186" s="62"/>
      <c r="P186" s="34" t="str">
        <f t="shared" si="2"/>
        <v/>
      </c>
    </row>
    <row r="187" ht="22.5" customHeight="1">
      <c r="A187" s="6">
        <v>186.0</v>
      </c>
      <c r="B187" s="11" t="str">
        <f>'Master Schedule'!B187</f>
        <v/>
      </c>
      <c r="C187" s="7">
        <v>46420.0</v>
      </c>
      <c r="D187" s="8" t="str">
        <f t="shared" si="1"/>
        <v>Tuesday</v>
      </c>
      <c r="E187" s="31"/>
      <c r="F187" s="11"/>
      <c r="G187" s="11"/>
      <c r="H187" s="31"/>
      <c r="I187" s="11"/>
      <c r="J187" s="22"/>
      <c r="K187" s="32"/>
      <c r="L187" s="32"/>
      <c r="M187" s="32"/>
      <c r="N187" s="33"/>
      <c r="O187" s="62"/>
      <c r="P187" s="34" t="str">
        <f t="shared" si="2"/>
        <v/>
      </c>
    </row>
    <row r="188" ht="22.5" customHeight="1">
      <c r="A188" s="6">
        <v>187.0</v>
      </c>
      <c r="B188" s="11" t="str">
        <f>'Master Schedule'!B188</f>
        <v/>
      </c>
      <c r="C188" s="7">
        <v>46421.0</v>
      </c>
      <c r="D188" s="8" t="str">
        <f t="shared" si="1"/>
        <v>Wednesday</v>
      </c>
      <c r="E188" s="31"/>
      <c r="F188" s="11"/>
      <c r="G188" s="11"/>
      <c r="H188" s="31"/>
      <c r="I188" s="11"/>
      <c r="J188" s="22"/>
      <c r="K188" s="35"/>
      <c r="L188" s="35"/>
      <c r="M188" s="35"/>
      <c r="N188" s="36"/>
      <c r="O188" s="62"/>
      <c r="P188" s="34" t="str">
        <f t="shared" si="2"/>
        <v/>
      </c>
    </row>
    <row r="189" ht="22.5" customHeight="1">
      <c r="A189" s="6">
        <v>188.0</v>
      </c>
      <c r="B189" s="11" t="str">
        <f>'Master Schedule'!B189</f>
        <v/>
      </c>
      <c r="C189" s="7">
        <v>46422.0</v>
      </c>
      <c r="D189" s="8" t="str">
        <f t="shared" si="1"/>
        <v>Thursday</v>
      </c>
      <c r="E189" s="31"/>
      <c r="F189" s="11"/>
      <c r="G189" s="11"/>
      <c r="H189" s="31"/>
      <c r="I189" s="11"/>
      <c r="J189" s="22"/>
      <c r="K189" s="32"/>
      <c r="L189" s="32"/>
      <c r="M189" s="32"/>
      <c r="N189" s="33"/>
      <c r="O189" s="62"/>
      <c r="P189" s="34" t="str">
        <f t="shared" si="2"/>
        <v/>
      </c>
    </row>
    <row r="190" ht="22.5" customHeight="1">
      <c r="A190" s="6">
        <v>189.0</v>
      </c>
      <c r="B190" s="11" t="str">
        <f>'Master Schedule'!B190</f>
        <v/>
      </c>
      <c r="C190" s="7">
        <v>46423.0</v>
      </c>
      <c r="D190" s="8" t="str">
        <f t="shared" si="1"/>
        <v>Friday</v>
      </c>
      <c r="E190" s="31"/>
      <c r="F190" s="11"/>
      <c r="G190" s="11"/>
      <c r="H190" s="31"/>
      <c r="I190" s="11"/>
      <c r="J190" s="22"/>
      <c r="K190" s="35"/>
      <c r="L190" s="35"/>
      <c r="M190" s="35"/>
      <c r="N190" s="36"/>
      <c r="O190" s="62"/>
      <c r="P190" s="34" t="str">
        <f t="shared" si="2"/>
        <v/>
      </c>
    </row>
    <row r="191" ht="22.5" customHeight="1">
      <c r="A191" s="6">
        <v>190.0</v>
      </c>
      <c r="B191" s="11" t="str">
        <f>'Master Schedule'!B191</f>
        <v/>
      </c>
      <c r="C191" s="7">
        <v>46424.0</v>
      </c>
      <c r="D191" s="8" t="str">
        <f t="shared" si="1"/>
        <v>Saturday</v>
      </c>
      <c r="E191" s="31"/>
      <c r="F191" s="11"/>
      <c r="G191" s="11"/>
      <c r="H191" s="31"/>
      <c r="I191" s="11"/>
      <c r="J191" s="22"/>
      <c r="K191" s="32"/>
      <c r="L191" s="32"/>
      <c r="M191" s="32"/>
      <c r="N191" s="33"/>
      <c r="O191" s="62"/>
      <c r="P191" s="34" t="str">
        <f t="shared" si="2"/>
        <v/>
      </c>
    </row>
    <row r="192" ht="22.5" customHeight="1">
      <c r="A192" s="6">
        <v>191.0</v>
      </c>
      <c r="B192" s="11" t="str">
        <f>'Master Schedule'!B192</f>
        <v/>
      </c>
      <c r="C192" s="7">
        <v>46425.0</v>
      </c>
      <c r="D192" s="8" t="str">
        <f t="shared" si="1"/>
        <v>Sunday</v>
      </c>
      <c r="E192" s="31"/>
      <c r="F192" s="11"/>
      <c r="G192" s="11"/>
      <c r="H192" s="31"/>
      <c r="I192" s="11"/>
      <c r="J192" s="22"/>
      <c r="K192" s="35"/>
      <c r="L192" s="35"/>
      <c r="M192" s="35"/>
      <c r="N192" s="36"/>
      <c r="O192" s="62"/>
      <c r="P192" s="34" t="str">
        <f t="shared" si="2"/>
        <v/>
      </c>
    </row>
    <row r="193" ht="22.5" customHeight="1">
      <c r="A193" s="6">
        <v>192.0</v>
      </c>
      <c r="B193" s="11" t="str">
        <f>'Master Schedule'!B193</f>
        <v/>
      </c>
      <c r="C193" s="7">
        <v>46426.0</v>
      </c>
      <c r="D193" s="8" t="str">
        <f t="shared" si="1"/>
        <v>Monday</v>
      </c>
      <c r="E193" s="31"/>
      <c r="F193" s="11"/>
      <c r="G193" s="11"/>
      <c r="H193" s="31"/>
      <c r="I193" s="11"/>
      <c r="J193" s="22"/>
      <c r="K193" s="32"/>
      <c r="L193" s="32"/>
      <c r="M193" s="32"/>
      <c r="N193" s="33"/>
      <c r="O193" s="62"/>
      <c r="P193" s="34" t="str">
        <f t="shared" si="2"/>
        <v/>
      </c>
    </row>
    <row r="194" ht="22.5" customHeight="1">
      <c r="A194" s="6">
        <v>193.0</v>
      </c>
      <c r="B194" s="11" t="str">
        <f>'Master Schedule'!B194</f>
        <v/>
      </c>
      <c r="C194" s="7">
        <v>46427.0</v>
      </c>
      <c r="D194" s="8" t="str">
        <f t="shared" si="1"/>
        <v>Tuesday</v>
      </c>
      <c r="E194" s="31"/>
      <c r="F194" s="11"/>
      <c r="G194" s="11"/>
      <c r="H194" s="31"/>
      <c r="I194" s="11"/>
      <c r="J194" s="22"/>
      <c r="K194" s="35"/>
      <c r="L194" s="35"/>
      <c r="M194" s="35"/>
      <c r="N194" s="36"/>
      <c r="O194" s="62"/>
      <c r="P194" s="34" t="str">
        <f t="shared" si="2"/>
        <v/>
      </c>
    </row>
    <row r="195" ht="22.5" customHeight="1">
      <c r="A195" s="6">
        <v>194.0</v>
      </c>
      <c r="B195" s="11" t="str">
        <f>'Master Schedule'!B195</f>
        <v/>
      </c>
      <c r="C195" s="7">
        <v>46428.0</v>
      </c>
      <c r="D195" s="8" t="str">
        <f t="shared" si="1"/>
        <v>Wednesday</v>
      </c>
      <c r="E195" s="31"/>
      <c r="F195" s="11"/>
      <c r="G195" s="11"/>
      <c r="H195" s="31"/>
      <c r="I195" s="11"/>
      <c r="J195" s="22"/>
      <c r="K195" s="32"/>
      <c r="L195" s="32"/>
      <c r="M195" s="32"/>
      <c r="N195" s="33"/>
      <c r="O195" s="62"/>
      <c r="P195" s="34" t="str">
        <f t="shared" si="2"/>
        <v/>
      </c>
    </row>
    <row r="196" ht="22.5" customHeight="1">
      <c r="A196" s="6">
        <v>195.0</v>
      </c>
      <c r="B196" s="11" t="str">
        <f>'Master Schedule'!B196</f>
        <v/>
      </c>
      <c r="C196" s="7">
        <v>46429.0</v>
      </c>
      <c r="D196" s="8" t="str">
        <f t="shared" si="1"/>
        <v>Thursday</v>
      </c>
      <c r="E196" s="31"/>
      <c r="F196" s="11"/>
      <c r="G196" s="11"/>
      <c r="H196" s="31"/>
      <c r="I196" s="11"/>
      <c r="J196" s="22"/>
      <c r="K196" s="35"/>
      <c r="L196" s="35"/>
      <c r="M196" s="35"/>
      <c r="N196" s="36"/>
      <c r="O196" s="62"/>
      <c r="P196" s="34" t="str">
        <f t="shared" si="2"/>
        <v/>
      </c>
    </row>
    <row r="197" ht="22.5" customHeight="1">
      <c r="A197" s="6">
        <v>196.0</v>
      </c>
      <c r="B197" s="11" t="str">
        <f>'Master Schedule'!B197</f>
        <v/>
      </c>
      <c r="C197" s="7">
        <v>46430.0</v>
      </c>
      <c r="D197" s="8" t="str">
        <f t="shared" si="1"/>
        <v>Friday</v>
      </c>
      <c r="E197" s="31"/>
      <c r="F197" s="11"/>
      <c r="G197" s="11"/>
      <c r="H197" s="31"/>
      <c r="I197" s="11"/>
      <c r="J197" s="22"/>
      <c r="K197" s="32"/>
      <c r="L197" s="32"/>
      <c r="M197" s="32"/>
      <c r="N197" s="33"/>
      <c r="O197" s="62"/>
      <c r="P197" s="34" t="str">
        <f t="shared" si="2"/>
        <v/>
      </c>
    </row>
    <row r="198" ht="22.5" customHeight="1">
      <c r="A198" s="6">
        <v>197.0</v>
      </c>
      <c r="B198" s="11" t="str">
        <f>'Master Schedule'!B198</f>
        <v/>
      </c>
      <c r="C198" s="7">
        <v>46431.0</v>
      </c>
      <c r="D198" s="8" t="str">
        <f t="shared" si="1"/>
        <v>Saturday</v>
      </c>
      <c r="E198" s="31"/>
      <c r="F198" s="11"/>
      <c r="G198" s="11"/>
      <c r="H198" s="31"/>
      <c r="I198" s="11"/>
      <c r="J198" s="22"/>
      <c r="K198" s="35"/>
      <c r="L198" s="35"/>
      <c r="M198" s="35"/>
      <c r="N198" s="36"/>
      <c r="O198" s="62"/>
      <c r="P198" s="34" t="str">
        <f t="shared" si="2"/>
        <v/>
      </c>
    </row>
    <row r="199" ht="22.5" customHeight="1">
      <c r="A199" s="6">
        <v>198.0</v>
      </c>
      <c r="B199" s="11" t="str">
        <f>'Master Schedule'!B199</f>
        <v/>
      </c>
      <c r="C199" s="7">
        <v>46432.0</v>
      </c>
      <c r="D199" s="8" t="str">
        <f t="shared" si="1"/>
        <v>Sunday</v>
      </c>
      <c r="E199" s="31"/>
      <c r="F199" s="11"/>
      <c r="G199" s="11"/>
      <c r="H199" s="31"/>
      <c r="I199" s="11"/>
      <c r="J199" s="22"/>
      <c r="K199" s="32"/>
      <c r="L199" s="32"/>
      <c r="M199" s="32"/>
      <c r="N199" s="33"/>
      <c r="O199" s="62"/>
      <c r="P199" s="34" t="str">
        <f t="shared" si="2"/>
        <v/>
      </c>
    </row>
    <row r="200" ht="22.5" customHeight="1">
      <c r="A200" s="6">
        <v>199.0</v>
      </c>
      <c r="B200" s="11" t="str">
        <f>'Master Schedule'!B200</f>
        <v/>
      </c>
      <c r="C200" s="7">
        <v>46433.0</v>
      </c>
      <c r="D200" s="8" t="str">
        <f t="shared" si="1"/>
        <v>Monday</v>
      </c>
      <c r="E200" s="31"/>
      <c r="F200" s="11"/>
      <c r="G200" s="11"/>
      <c r="H200" s="31"/>
      <c r="I200" s="11"/>
      <c r="J200" s="22"/>
      <c r="K200" s="35"/>
      <c r="L200" s="35"/>
      <c r="M200" s="35"/>
      <c r="N200" s="36"/>
      <c r="O200" s="62"/>
      <c r="P200" s="34" t="str">
        <f t="shared" si="2"/>
        <v/>
      </c>
    </row>
    <row r="201" ht="22.5" customHeight="1">
      <c r="A201" s="6">
        <v>200.0</v>
      </c>
      <c r="B201" s="11" t="str">
        <f>'Master Schedule'!B201</f>
        <v/>
      </c>
      <c r="C201" s="7">
        <v>46434.0</v>
      </c>
      <c r="D201" s="8" t="str">
        <f t="shared" si="1"/>
        <v>Tuesday</v>
      </c>
      <c r="E201" s="31"/>
      <c r="F201" s="11"/>
      <c r="G201" s="11"/>
      <c r="H201" s="31"/>
      <c r="I201" s="11"/>
      <c r="J201" s="22"/>
      <c r="K201" s="32"/>
      <c r="L201" s="32"/>
      <c r="M201" s="32"/>
      <c r="N201" s="33"/>
      <c r="O201" s="62"/>
      <c r="P201" s="34" t="str">
        <f t="shared" si="2"/>
        <v/>
      </c>
    </row>
    <row r="202" ht="22.5" customHeight="1">
      <c r="A202" s="6">
        <v>201.0</v>
      </c>
      <c r="B202" s="11" t="str">
        <f>'Master Schedule'!B202</f>
        <v/>
      </c>
      <c r="C202" s="7">
        <v>46435.0</v>
      </c>
      <c r="D202" s="8" t="str">
        <f t="shared" si="1"/>
        <v>Wednesday</v>
      </c>
      <c r="E202" s="31"/>
      <c r="F202" s="11"/>
      <c r="G202" s="11"/>
      <c r="H202" s="31"/>
      <c r="I202" s="11"/>
      <c r="J202" s="22"/>
      <c r="K202" s="35"/>
      <c r="L202" s="35"/>
      <c r="M202" s="35"/>
      <c r="N202" s="36"/>
      <c r="O202" s="62"/>
      <c r="P202" s="34" t="str">
        <f t="shared" si="2"/>
        <v/>
      </c>
    </row>
    <row r="203" ht="22.5" customHeight="1">
      <c r="A203" s="6">
        <v>202.0</v>
      </c>
      <c r="B203" s="11" t="str">
        <f>'Master Schedule'!B203</f>
        <v/>
      </c>
      <c r="C203" s="7">
        <v>46436.0</v>
      </c>
      <c r="D203" s="8" t="str">
        <f t="shared" si="1"/>
        <v>Thursday</v>
      </c>
      <c r="E203" s="31"/>
      <c r="F203" s="11"/>
      <c r="G203" s="11"/>
      <c r="H203" s="31"/>
      <c r="I203" s="11"/>
      <c r="J203" s="22"/>
      <c r="K203" s="32"/>
      <c r="L203" s="32"/>
      <c r="M203" s="32"/>
      <c r="N203" s="33"/>
      <c r="O203" s="62"/>
      <c r="P203" s="34" t="str">
        <f t="shared" si="2"/>
        <v/>
      </c>
    </row>
    <row r="204" ht="22.5" customHeight="1">
      <c r="A204" s="6">
        <v>203.0</v>
      </c>
      <c r="B204" s="11" t="str">
        <f>'Master Schedule'!B204</f>
        <v/>
      </c>
      <c r="C204" s="7">
        <v>46437.0</v>
      </c>
      <c r="D204" s="8" t="str">
        <f t="shared" si="1"/>
        <v>Friday</v>
      </c>
      <c r="E204" s="31"/>
      <c r="F204" s="11"/>
      <c r="G204" s="11"/>
      <c r="H204" s="31"/>
      <c r="I204" s="11"/>
      <c r="J204" s="22"/>
      <c r="K204" s="35"/>
      <c r="L204" s="35"/>
      <c r="M204" s="35"/>
      <c r="N204" s="36"/>
      <c r="O204" s="62"/>
      <c r="P204" s="34" t="str">
        <f t="shared" si="2"/>
        <v/>
      </c>
    </row>
    <row r="205" ht="22.5" customHeight="1">
      <c r="A205" s="6">
        <v>204.0</v>
      </c>
      <c r="B205" s="11" t="str">
        <f>'Master Schedule'!B205</f>
        <v/>
      </c>
      <c r="C205" s="7">
        <v>46438.0</v>
      </c>
      <c r="D205" s="8" t="str">
        <f t="shared" si="1"/>
        <v>Saturday</v>
      </c>
      <c r="E205" s="31"/>
      <c r="F205" s="11"/>
      <c r="G205" s="11"/>
      <c r="H205" s="31"/>
      <c r="I205" s="11"/>
      <c r="J205" s="22"/>
      <c r="K205" s="32"/>
      <c r="L205" s="32"/>
      <c r="M205" s="32"/>
      <c r="N205" s="33"/>
      <c r="O205" s="62"/>
      <c r="P205" s="34" t="str">
        <f t="shared" si="2"/>
        <v/>
      </c>
    </row>
    <row r="206" ht="22.5" customHeight="1">
      <c r="A206" s="6">
        <v>205.0</v>
      </c>
      <c r="B206" s="11" t="str">
        <f>'Master Schedule'!B206</f>
        <v/>
      </c>
      <c r="C206" s="7">
        <v>46439.0</v>
      </c>
      <c r="D206" s="8" t="str">
        <f t="shared" si="1"/>
        <v>Sunday</v>
      </c>
      <c r="E206" s="31"/>
      <c r="F206" s="11"/>
      <c r="G206" s="11"/>
      <c r="H206" s="31"/>
      <c r="I206" s="11"/>
      <c r="J206" s="22"/>
      <c r="K206" s="35"/>
      <c r="L206" s="35"/>
      <c r="M206" s="35"/>
      <c r="N206" s="36"/>
      <c r="O206" s="62"/>
      <c r="P206" s="34" t="str">
        <f t="shared" si="2"/>
        <v/>
      </c>
    </row>
    <row r="207" ht="22.5" customHeight="1">
      <c r="A207" s="6">
        <v>206.0</v>
      </c>
      <c r="B207" s="11" t="str">
        <f>'Master Schedule'!B207</f>
        <v/>
      </c>
      <c r="C207" s="7">
        <v>46440.0</v>
      </c>
      <c r="D207" s="8" t="str">
        <f t="shared" si="1"/>
        <v>Monday</v>
      </c>
      <c r="E207" s="31"/>
      <c r="F207" s="11"/>
      <c r="G207" s="11"/>
      <c r="H207" s="31"/>
      <c r="I207" s="11"/>
      <c r="J207" s="22"/>
      <c r="K207" s="32"/>
      <c r="L207" s="32"/>
      <c r="M207" s="32"/>
      <c r="N207" s="33"/>
      <c r="O207" s="62"/>
      <c r="P207" s="34" t="str">
        <f t="shared" si="2"/>
        <v/>
      </c>
    </row>
    <row r="208" ht="22.5" customHeight="1">
      <c r="A208" s="6">
        <v>207.0</v>
      </c>
      <c r="B208" s="11" t="str">
        <f>'Master Schedule'!B208</f>
        <v/>
      </c>
      <c r="C208" s="7">
        <v>46441.0</v>
      </c>
      <c r="D208" s="8" t="str">
        <f t="shared" si="1"/>
        <v>Tuesday</v>
      </c>
      <c r="E208" s="31"/>
      <c r="F208" s="11"/>
      <c r="G208" s="11"/>
      <c r="H208" s="31"/>
      <c r="I208" s="11"/>
      <c r="J208" s="22"/>
      <c r="K208" s="35"/>
      <c r="L208" s="35"/>
      <c r="M208" s="35"/>
      <c r="N208" s="36"/>
      <c r="O208" s="62"/>
      <c r="P208" s="34" t="str">
        <f t="shared" si="2"/>
        <v/>
      </c>
    </row>
    <row r="209" ht="22.5" customHeight="1">
      <c r="A209" s="6">
        <v>208.0</v>
      </c>
      <c r="B209" s="11" t="str">
        <f>'Master Schedule'!B209</f>
        <v/>
      </c>
      <c r="C209" s="7">
        <v>46442.0</v>
      </c>
      <c r="D209" s="8" t="str">
        <f t="shared" si="1"/>
        <v>Wednesday</v>
      </c>
      <c r="E209" s="31"/>
      <c r="F209" s="11"/>
      <c r="G209" s="11"/>
      <c r="H209" s="31"/>
      <c r="I209" s="11"/>
      <c r="J209" s="22"/>
      <c r="K209" s="32"/>
      <c r="L209" s="32"/>
      <c r="M209" s="32"/>
      <c r="N209" s="33"/>
      <c r="O209" s="62"/>
      <c r="P209" s="34" t="str">
        <f t="shared" si="2"/>
        <v/>
      </c>
    </row>
    <row r="210" ht="22.5" customHeight="1">
      <c r="A210" s="6">
        <v>209.0</v>
      </c>
      <c r="B210" s="11" t="str">
        <f>'Master Schedule'!B210</f>
        <v/>
      </c>
      <c r="C210" s="7">
        <v>46443.0</v>
      </c>
      <c r="D210" s="8" t="str">
        <f t="shared" si="1"/>
        <v>Thursday</v>
      </c>
      <c r="E210" s="31"/>
      <c r="F210" s="11"/>
      <c r="G210" s="11"/>
      <c r="H210" s="31"/>
      <c r="I210" s="11"/>
      <c r="J210" s="22"/>
      <c r="K210" s="35"/>
      <c r="L210" s="35"/>
      <c r="M210" s="35"/>
      <c r="N210" s="36"/>
      <c r="O210" s="62"/>
      <c r="P210" s="34" t="str">
        <f t="shared" si="2"/>
        <v/>
      </c>
    </row>
    <row r="211" ht="22.5" customHeight="1">
      <c r="A211" s="6">
        <v>210.0</v>
      </c>
      <c r="B211" s="11" t="str">
        <f>'Master Schedule'!B211</f>
        <v/>
      </c>
      <c r="C211" s="7">
        <v>46444.0</v>
      </c>
      <c r="D211" s="8" t="str">
        <f t="shared" si="1"/>
        <v>Friday</v>
      </c>
      <c r="E211" s="31"/>
      <c r="F211" s="11"/>
      <c r="G211" s="11"/>
      <c r="H211" s="31"/>
      <c r="I211" s="11"/>
      <c r="J211" s="22"/>
      <c r="K211" s="32"/>
      <c r="L211" s="32"/>
      <c r="M211" s="32"/>
      <c r="N211" s="33"/>
      <c r="O211" s="62"/>
      <c r="P211" s="34" t="str">
        <f t="shared" si="2"/>
        <v/>
      </c>
    </row>
    <row r="212" ht="22.5" customHeight="1">
      <c r="A212" s="6">
        <v>211.0</v>
      </c>
      <c r="B212" s="11" t="str">
        <f>'Master Schedule'!B212</f>
        <v/>
      </c>
      <c r="C212" s="7">
        <v>46445.0</v>
      </c>
      <c r="D212" s="8" t="str">
        <f t="shared" si="1"/>
        <v>Saturday</v>
      </c>
      <c r="E212" s="31"/>
      <c r="F212" s="11"/>
      <c r="G212" s="11"/>
      <c r="H212" s="31"/>
      <c r="I212" s="11"/>
      <c r="J212" s="22"/>
      <c r="K212" s="35"/>
      <c r="L212" s="35"/>
      <c r="M212" s="35"/>
      <c r="N212" s="36"/>
      <c r="O212" s="62"/>
      <c r="P212" s="34" t="str">
        <f t="shared" si="2"/>
        <v/>
      </c>
    </row>
    <row r="213" ht="22.5" customHeight="1">
      <c r="A213" s="6">
        <v>212.0</v>
      </c>
      <c r="B213" s="11" t="str">
        <f>'Master Schedule'!B213</f>
        <v/>
      </c>
      <c r="C213" s="7">
        <v>46446.0</v>
      </c>
      <c r="D213" s="8" t="str">
        <f t="shared" si="1"/>
        <v>Sunday</v>
      </c>
      <c r="E213" s="31"/>
      <c r="F213" s="11"/>
      <c r="G213" s="11"/>
      <c r="H213" s="31"/>
      <c r="I213" s="11"/>
      <c r="J213" s="22"/>
      <c r="K213" s="32"/>
      <c r="L213" s="32"/>
      <c r="M213" s="32"/>
      <c r="N213" s="33"/>
      <c r="O213" s="62"/>
      <c r="P213" s="34" t="str">
        <f t="shared" si="2"/>
        <v/>
      </c>
    </row>
    <row r="214" ht="22.5" customHeight="1">
      <c r="A214" s="6">
        <v>213.0</v>
      </c>
      <c r="B214" s="11" t="str">
        <f>'Master Schedule'!B214</f>
        <v/>
      </c>
      <c r="C214" s="7">
        <v>46447.0</v>
      </c>
      <c r="D214" s="8" t="str">
        <f t="shared" si="1"/>
        <v>Monday</v>
      </c>
      <c r="E214" s="31"/>
      <c r="F214" s="11"/>
      <c r="G214" s="11"/>
      <c r="H214" s="31"/>
      <c r="I214" s="11"/>
      <c r="J214" s="22"/>
      <c r="K214" s="35"/>
      <c r="L214" s="35"/>
      <c r="M214" s="35"/>
      <c r="N214" s="36"/>
      <c r="O214" s="62"/>
      <c r="P214" s="34" t="str">
        <f t="shared" si="2"/>
        <v/>
      </c>
    </row>
    <row r="215" ht="22.5" customHeight="1">
      <c r="A215" s="6">
        <v>214.0</v>
      </c>
      <c r="B215" s="11" t="str">
        <f>'Master Schedule'!B215</f>
        <v/>
      </c>
      <c r="C215" s="7">
        <v>46448.0</v>
      </c>
      <c r="D215" s="8" t="str">
        <f t="shared" si="1"/>
        <v>Tuesday</v>
      </c>
      <c r="E215" s="31"/>
      <c r="F215" s="11"/>
      <c r="G215" s="11"/>
      <c r="H215" s="31"/>
      <c r="I215" s="11"/>
      <c r="J215" s="22"/>
      <c r="K215" s="32"/>
      <c r="L215" s="32"/>
      <c r="M215" s="32"/>
      <c r="N215" s="33"/>
      <c r="O215" s="62"/>
      <c r="P215" s="34" t="str">
        <f t="shared" si="2"/>
        <v/>
      </c>
    </row>
    <row r="216" ht="22.5" customHeight="1">
      <c r="A216" s="6">
        <v>215.0</v>
      </c>
      <c r="B216" s="11" t="str">
        <f>'Master Schedule'!B216</f>
        <v/>
      </c>
      <c r="C216" s="7">
        <v>46449.0</v>
      </c>
      <c r="D216" s="8" t="str">
        <f t="shared" si="1"/>
        <v>Wednesday</v>
      </c>
      <c r="E216" s="31"/>
      <c r="F216" s="11"/>
      <c r="G216" s="11"/>
      <c r="H216" s="31"/>
      <c r="I216" s="11"/>
      <c r="J216" s="22"/>
      <c r="K216" s="35"/>
      <c r="L216" s="35"/>
      <c r="M216" s="35"/>
      <c r="N216" s="36"/>
      <c r="O216" s="62"/>
      <c r="P216" s="34" t="str">
        <f t="shared" si="2"/>
        <v/>
      </c>
    </row>
    <row r="217" ht="22.5" customHeight="1">
      <c r="A217" s="6">
        <v>216.0</v>
      </c>
      <c r="B217" s="11" t="str">
        <f>'Master Schedule'!B217</f>
        <v/>
      </c>
      <c r="C217" s="7">
        <v>46450.0</v>
      </c>
      <c r="D217" s="8" t="str">
        <f t="shared" si="1"/>
        <v>Thursday</v>
      </c>
      <c r="E217" s="31"/>
      <c r="F217" s="11"/>
      <c r="G217" s="11"/>
      <c r="H217" s="31"/>
      <c r="I217" s="11"/>
      <c r="J217" s="22"/>
      <c r="K217" s="32"/>
      <c r="L217" s="32"/>
      <c r="M217" s="32"/>
      <c r="N217" s="33"/>
      <c r="O217" s="62"/>
      <c r="P217" s="34" t="str">
        <f t="shared" si="2"/>
        <v/>
      </c>
    </row>
    <row r="218" ht="22.5" customHeight="1">
      <c r="A218" s="6">
        <v>217.0</v>
      </c>
      <c r="B218" s="11" t="str">
        <f>'Master Schedule'!B218</f>
        <v/>
      </c>
      <c r="C218" s="7">
        <v>46451.0</v>
      </c>
      <c r="D218" s="8" t="str">
        <f t="shared" si="1"/>
        <v>Friday</v>
      </c>
      <c r="E218" s="31"/>
      <c r="F218" s="11"/>
      <c r="G218" s="11"/>
      <c r="H218" s="31"/>
      <c r="I218" s="11"/>
      <c r="J218" s="22"/>
      <c r="K218" s="35"/>
      <c r="L218" s="35"/>
      <c r="M218" s="35"/>
      <c r="N218" s="36"/>
      <c r="O218" s="62"/>
      <c r="P218" s="34" t="str">
        <f t="shared" si="2"/>
        <v/>
      </c>
    </row>
    <row r="219" ht="22.5" customHeight="1">
      <c r="A219" s="6">
        <v>218.0</v>
      </c>
      <c r="B219" s="11" t="str">
        <f>'Master Schedule'!B219</f>
        <v/>
      </c>
      <c r="C219" s="7">
        <v>46452.0</v>
      </c>
      <c r="D219" s="8" t="str">
        <f t="shared" si="1"/>
        <v>Saturday</v>
      </c>
      <c r="E219" s="31"/>
      <c r="F219" s="11"/>
      <c r="G219" s="11"/>
      <c r="H219" s="31"/>
      <c r="I219" s="11"/>
      <c r="J219" s="22"/>
      <c r="K219" s="32"/>
      <c r="L219" s="32"/>
      <c r="M219" s="32"/>
      <c r="N219" s="33"/>
      <c r="O219" s="62"/>
      <c r="P219" s="34" t="str">
        <f t="shared" si="2"/>
        <v/>
      </c>
    </row>
    <row r="220" ht="22.5" customHeight="1">
      <c r="A220" s="6">
        <v>219.0</v>
      </c>
      <c r="B220" s="11" t="str">
        <f>'Master Schedule'!B220</f>
        <v/>
      </c>
      <c r="C220" s="7">
        <v>46453.0</v>
      </c>
      <c r="D220" s="8" t="str">
        <f t="shared" si="1"/>
        <v>Sunday</v>
      </c>
      <c r="E220" s="31"/>
      <c r="F220" s="11"/>
      <c r="G220" s="11"/>
      <c r="H220" s="31"/>
      <c r="I220" s="11"/>
      <c r="J220" s="22"/>
      <c r="K220" s="35"/>
      <c r="L220" s="35"/>
      <c r="M220" s="35"/>
      <c r="N220" s="36"/>
      <c r="O220" s="62"/>
      <c r="P220" s="34" t="str">
        <f t="shared" si="2"/>
        <v/>
      </c>
    </row>
    <row r="221" ht="22.5" customHeight="1">
      <c r="A221" s="6">
        <v>220.0</v>
      </c>
      <c r="B221" s="11" t="str">
        <f>'Master Schedule'!B221</f>
        <v/>
      </c>
      <c r="C221" s="7">
        <v>46454.0</v>
      </c>
      <c r="D221" s="8" t="str">
        <f t="shared" si="1"/>
        <v>Monday</v>
      </c>
      <c r="E221" s="31"/>
      <c r="F221" s="11"/>
      <c r="G221" s="11"/>
      <c r="H221" s="31"/>
      <c r="I221" s="11"/>
      <c r="J221" s="22"/>
      <c r="K221" s="32"/>
      <c r="L221" s="32"/>
      <c r="M221" s="32"/>
      <c r="N221" s="33"/>
      <c r="O221" s="62"/>
      <c r="P221" s="34" t="str">
        <f t="shared" si="2"/>
        <v/>
      </c>
    </row>
    <row r="222" ht="22.5" customHeight="1">
      <c r="A222" s="6">
        <v>221.0</v>
      </c>
      <c r="B222" s="11" t="str">
        <f>'Master Schedule'!B222</f>
        <v>Spring Break</v>
      </c>
      <c r="C222" s="7">
        <v>46455.0</v>
      </c>
      <c r="D222" s="8" t="str">
        <f t="shared" si="1"/>
        <v>Tuesday</v>
      </c>
      <c r="E222" s="31"/>
      <c r="F222" s="11"/>
      <c r="G222" s="11"/>
      <c r="H222" s="31"/>
      <c r="I222" s="11"/>
      <c r="J222" s="22"/>
      <c r="K222" s="35"/>
      <c r="L222" s="35"/>
      <c r="M222" s="35"/>
      <c r="N222" s="36"/>
      <c r="O222" s="62"/>
      <c r="P222" s="34" t="str">
        <f t="shared" si="2"/>
        <v/>
      </c>
    </row>
    <row r="223" ht="22.5" customHeight="1">
      <c r="A223" s="6">
        <v>222.0</v>
      </c>
      <c r="B223" s="11" t="str">
        <f>'Master Schedule'!B223</f>
        <v>Spring Break</v>
      </c>
      <c r="C223" s="7">
        <v>46456.0</v>
      </c>
      <c r="D223" s="8" t="str">
        <f t="shared" si="1"/>
        <v>Wednesday</v>
      </c>
      <c r="E223" s="31"/>
      <c r="F223" s="11"/>
      <c r="G223" s="11"/>
      <c r="H223" s="31"/>
      <c r="I223" s="11"/>
      <c r="J223" s="22"/>
      <c r="K223" s="32"/>
      <c r="L223" s="32"/>
      <c r="M223" s="32"/>
      <c r="N223" s="33"/>
      <c r="O223" s="62"/>
      <c r="P223" s="34" t="str">
        <f t="shared" si="2"/>
        <v/>
      </c>
    </row>
    <row r="224" ht="22.5" customHeight="1">
      <c r="A224" s="6">
        <v>223.0</v>
      </c>
      <c r="B224" s="11" t="str">
        <f>'Master Schedule'!B224</f>
        <v>Spring Break</v>
      </c>
      <c r="C224" s="7">
        <v>46457.0</v>
      </c>
      <c r="D224" s="8" t="str">
        <f t="shared" si="1"/>
        <v>Thursday</v>
      </c>
      <c r="E224" s="31"/>
      <c r="F224" s="11"/>
      <c r="G224" s="11"/>
      <c r="H224" s="31"/>
      <c r="I224" s="11"/>
      <c r="J224" s="22"/>
      <c r="K224" s="35"/>
      <c r="L224" s="35"/>
      <c r="M224" s="35"/>
      <c r="N224" s="36"/>
      <c r="O224" s="62"/>
      <c r="P224" s="34" t="str">
        <f t="shared" si="2"/>
        <v/>
      </c>
    </row>
    <row r="225" ht="22.5" customHeight="1">
      <c r="A225" s="6">
        <v>224.0</v>
      </c>
      <c r="B225" s="11" t="str">
        <f>'Master Schedule'!B225</f>
        <v>Spring Break</v>
      </c>
      <c r="C225" s="7">
        <v>46458.0</v>
      </c>
      <c r="D225" s="8" t="str">
        <f t="shared" si="1"/>
        <v>Friday</v>
      </c>
      <c r="E225" s="31"/>
      <c r="F225" s="11"/>
      <c r="G225" s="11"/>
      <c r="H225" s="31"/>
      <c r="I225" s="11"/>
      <c r="J225" s="22"/>
      <c r="K225" s="32"/>
      <c r="L225" s="32"/>
      <c r="M225" s="32"/>
      <c r="N225" s="33"/>
      <c r="O225" s="62"/>
      <c r="P225" s="34" t="str">
        <f t="shared" si="2"/>
        <v/>
      </c>
    </row>
    <row r="226" ht="22.5" customHeight="1">
      <c r="A226" s="6">
        <v>225.0</v>
      </c>
      <c r="B226" s="11" t="str">
        <f>'Master Schedule'!B226</f>
        <v>Spring Break</v>
      </c>
      <c r="C226" s="7">
        <v>46459.0</v>
      </c>
      <c r="D226" s="8" t="str">
        <f t="shared" si="1"/>
        <v>Saturday</v>
      </c>
      <c r="E226" s="31"/>
      <c r="F226" s="11"/>
      <c r="G226" s="11"/>
      <c r="H226" s="31"/>
      <c r="I226" s="11"/>
      <c r="J226" s="22"/>
      <c r="K226" s="35"/>
      <c r="L226" s="35"/>
      <c r="M226" s="35"/>
      <c r="N226" s="36"/>
      <c r="O226" s="62"/>
      <c r="P226" s="34" t="str">
        <f t="shared" si="2"/>
        <v/>
      </c>
    </row>
    <row r="227" ht="22.5" customHeight="1">
      <c r="A227" s="6">
        <v>226.0</v>
      </c>
      <c r="B227" s="11" t="str">
        <f>'Master Schedule'!B227</f>
        <v/>
      </c>
      <c r="C227" s="7">
        <v>46460.0</v>
      </c>
      <c r="D227" s="8" t="str">
        <f t="shared" si="1"/>
        <v>Sunday</v>
      </c>
      <c r="E227" s="31"/>
      <c r="F227" s="11"/>
      <c r="G227" s="11"/>
      <c r="H227" s="31"/>
      <c r="I227" s="11"/>
      <c r="J227" s="22"/>
      <c r="K227" s="32"/>
      <c r="L227" s="32"/>
      <c r="M227" s="32"/>
      <c r="N227" s="33"/>
      <c r="O227" s="62"/>
      <c r="P227" s="34" t="str">
        <f t="shared" si="2"/>
        <v/>
      </c>
    </row>
    <row r="228" ht="22.5" customHeight="1">
      <c r="A228" s="6">
        <v>227.0</v>
      </c>
      <c r="B228" s="11" t="str">
        <f>'Master Schedule'!B228</f>
        <v/>
      </c>
      <c r="C228" s="7">
        <v>46461.0</v>
      </c>
      <c r="D228" s="8" t="str">
        <f t="shared" si="1"/>
        <v>Monday</v>
      </c>
      <c r="E228" s="31"/>
      <c r="F228" s="11"/>
      <c r="G228" s="11"/>
      <c r="H228" s="31"/>
      <c r="I228" s="11"/>
      <c r="J228" s="22"/>
      <c r="K228" s="35"/>
      <c r="L228" s="35"/>
      <c r="M228" s="35"/>
      <c r="N228" s="36"/>
      <c r="O228" s="62"/>
      <c r="P228" s="34" t="str">
        <f t="shared" si="2"/>
        <v/>
      </c>
    </row>
    <row r="229" ht="22.5" customHeight="1">
      <c r="A229" s="6">
        <v>228.0</v>
      </c>
      <c r="B229" s="11" t="str">
        <f>'Master Schedule'!B229</f>
        <v/>
      </c>
      <c r="C229" s="7">
        <v>46462.0</v>
      </c>
      <c r="D229" s="8" t="str">
        <f t="shared" si="1"/>
        <v>Tuesday</v>
      </c>
      <c r="E229" s="31"/>
      <c r="F229" s="11"/>
      <c r="G229" s="11"/>
      <c r="H229" s="31"/>
      <c r="I229" s="11"/>
      <c r="J229" s="22"/>
      <c r="K229" s="32"/>
      <c r="L229" s="32"/>
      <c r="M229" s="32"/>
      <c r="N229" s="33"/>
      <c r="O229" s="62"/>
      <c r="P229" s="34" t="str">
        <f t="shared" si="2"/>
        <v/>
      </c>
    </row>
    <row r="230" ht="22.5" customHeight="1">
      <c r="A230" s="6">
        <v>229.0</v>
      </c>
      <c r="B230" s="11" t="str">
        <f>'Master Schedule'!B230</f>
        <v/>
      </c>
      <c r="C230" s="7">
        <v>46463.0</v>
      </c>
      <c r="D230" s="8" t="str">
        <f t="shared" si="1"/>
        <v>Wednesday</v>
      </c>
      <c r="E230" s="31"/>
      <c r="F230" s="11"/>
      <c r="G230" s="11"/>
      <c r="H230" s="31"/>
      <c r="I230" s="11"/>
      <c r="J230" s="22"/>
      <c r="K230" s="35"/>
      <c r="L230" s="35"/>
      <c r="M230" s="35"/>
      <c r="N230" s="36"/>
      <c r="O230" s="62"/>
      <c r="P230" s="34" t="str">
        <f t="shared" si="2"/>
        <v/>
      </c>
    </row>
    <row r="231" ht="22.5" customHeight="1">
      <c r="A231" s="6">
        <v>230.0</v>
      </c>
      <c r="B231" s="11" t="str">
        <f>'Master Schedule'!B231</f>
        <v/>
      </c>
      <c r="C231" s="7">
        <v>46464.0</v>
      </c>
      <c r="D231" s="8" t="str">
        <f t="shared" si="1"/>
        <v>Thursday</v>
      </c>
      <c r="E231" s="31"/>
      <c r="F231" s="11"/>
      <c r="G231" s="11"/>
      <c r="H231" s="31"/>
      <c r="I231" s="11"/>
      <c r="J231" s="22"/>
      <c r="K231" s="32"/>
      <c r="L231" s="32"/>
      <c r="M231" s="32"/>
      <c r="N231" s="33"/>
      <c r="O231" s="62"/>
      <c r="P231" s="34" t="str">
        <f t="shared" si="2"/>
        <v/>
      </c>
    </row>
    <row r="232" ht="22.5" customHeight="1">
      <c r="A232" s="6">
        <v>231.0</v>
      </c>
      <c r="B232" s="11" t="str">
        <f>'Master Schedule'!B232</f>
        <v/>
      </c>
      <c r="C232" s="7">
        <v>46465.0</v>
      </c>
      <c r="D232" s="8" t="str">
        <f t="shared" si="1"/>
        <v>Friday</v>
      </c>
      <c r="E232" s="31"/>
      <c r="F232" s="11"/>
      <c r="G232" s="11"/>
      <c r="H232" s="31"/>
      <c r="I232" s="11"/>
      <c r="J232" s="22"/>
      <c r="K232" s="35"/>
      <c r="L232" s="35"/>
      <c r="M232" s="35"/>
      <c r="N232" s="36"/>
      <c r="O232" s="62"/>
      <c r="P232" s="34" t="str">
        <f t="shared" si="2"/>
        <v/>
      </c>
    </row>
    <row r="233" ht="22.5" customHeight="1">
      <c r="A233" s="6">
        <v>232.0</v>
      </c>
      <c r="B233" s="11" t="str">
        <f>'Master Schedule'!B233</f>
        <v/>
      </c>
      <c r="C233" s="7">
        <v>46466.0</v>
      </c>
      <c r="D233" s="8" t="str">
        <f t="shared" si="1"/>
        <v>Saturday</v>
      </c>
      <c r="E233" s="31"/>
      <c r="F233" s="11"/>
      <c r="G233" s="11"/>
      <c r="H233" s="31"/>
      <c r="I233" s="11"/>
      <c r="J233" s="22"/>
      <c r="K233" s="32"/>
      <c r="L233" s="32"/>
      <c r="M233" s="32"/>
      <c r="N233" s="33"/>
      <c r="O233" s="62"/>
      <c r="P233" s="34" t="str">
        <f t="shared" si="2"/>
        <v/>
      </c>
    </row>
    <row r="234" ht="22.5" customHeight="1">
      <c r="A234" s="6">
        <v>233.0</v>
      </c>
      <c r="B234" s="11" t="str">
        <f>'Master Schedule'!B234</f>
        <v/>
      </c>
      <c r="C234" s="7">
        <v>46467.0</v>
      </c>
      <c r="D234" s="8" t="str">
        <f t="shared" si="1"/>
        <v>Sunday</v>
      </c>
      <c r="E234" s="31"/>
      <c r="F234" s="11"/>
      <c r="G234" s="11"/>
      <c r="H234" s="31"/>
      <c r="I234" s="11"/>
      <c r="J234" s="22"/>
      <c r="K234" s="35"/>
      <c r="L234" s="35"/>
      <c r="M234" s="35"/>
      <c r="N234" s="36"/>
      <c r="O234" s="62"/>
      <c r="P234" s="34" t="str">
        <f t="shared" si="2"/>
        <v/>
      </c>
    </row>
    <row r="235" ht="22.5" customHeight="1">
      <c r="A235" s="6">
        <v>234.0</v>
      </c>
      <c r="B235" s="11" t="str">
        <f>'Master Schedule'!B235</f>
        <v/>
      </c>
      <c r="C235" s="7">
        <v>46468.0</v>
      </c>
      <c r="D235" s="8" t="str">
        <f t="shared" si="1"/>
        <v>Monday</v>
      </c>
      <c r="E235" s="31"/>
      <c r="F235" s="11"/>
      <c r="G235" s="11"/>
      <c r="H235" s="31"/>
      <c r="I235" s="11"/>
      <c r="J235" s="22"/>
      <c r="K235" s="32"/>
      <c r="L235" s="32"/>
      <c r="M235" s="32"/>
      <c r="N235" s="33"/>
      <c r="O235" s="62"/>
      <c r="P235" s="34" t="str">
        <f t="shared" si="2"/>
        <v/>
      </c>
    </row>
    <row r="236" ht="22.5" customHeight="1">
      <c r="A236" s="6">
        <v>235.0</v>
      </c>
      <c r="B236" s="11" t="str">
        <f>'Master Schedule'!B236</f>
        <v/>
      </c>
      <c r="C236" s="7">
        <v>46469.0</v>
      </c>
      <c r="D236" s="8" t="str">
        <f t="shared" si="1"/>
        <v>Tuesday</v>
      </c>
      <c r="E236" s="31"/>
      <c r="F236" s="11"/>
      <c r="G236" s="11"/>
      <c r="H236" s="31"/>
      <c r="I236" s="11"/>
      <c r="J236" s="22"/>
      <c r="K236" s="35"/>
      <c r="L236" s="35"/>
      <c r="M236" s="35"/>
      <c r="N236" s="36"/>
      <c r="O236" s="62"/>
      <c r="P236" s="34" t="str">
        <f t="shared" si="2"/>
        <v/>
      </c>
    </row>
    <row r="237" ht="22.5" customHeight="1">
      <c r="A237" s="6">
        <v>236.0</v>
      </c>
      <c r="B237" s="11" t="str">
        <f>'Master Schedule'!B237</f>
        <v/>
      </c>
      <c r="C237" s="7">
        <v>46470.0</v>
      </c>
      <c r="D237" s="8" t="str">
        <f t="shared" si="1"/>
        <v>Wednesday</v>
      </c>
      <c r="E237" s="31"/>
      <c r="F237" s="11"/>
      <c r="G237" s="11"/>
      <c r="H237" s="31"/>
      <c r="I237" s="11"/>
      <c r="J237" s="22"/>
      <c r="K237" s="32"/>
      <c r="L237" s="32"/>
      <c r="M237" s="32"/>
      <c r="N237" s="33"/>
      <c r="O237" s="62"/>
      <c r="P237" s="34" t="str">
        <f t="shared" si="2"/>
        <v/>
      </c>
    </row>
    <row r="238" ht="22.5" customHeight="1">
      <c r="A238" s="6">
        <v>237.0</v>
      </c>
      <c r="B238" s="11" t="str">
        <f>'Master Schedule'!B238</f>
        <v/>
      </c>
      <c r="C238" s="7">
        <v>46471.0</v>
      </c>
      <c r="D238" s="8" t="str">
        <f t="shared" si="1"/>
        <v>Thursday</v>
      </c>
      <c r="E238" s="31"/>
      <c r="F238" s="11"/>
      <c r="G238" s="11"/>
      <c r="H238" s="31"/>
      <c r="I238" s="11"/>
      <c r="J238" s="22"/>
      <c r="K238" s="35"/>
      <c r="L238" s="35"/>
      <c r="M238" s="35"/>
      <c r="N238" s="36"/>
      <c r="O238" s="62"/>
      <c r="P238" s="34" t="str">
        <f t="shared" si="2"/>
        <v/>
      </c>
    </row>
    <row r="239" ht="22.5" customHeight="1">
      <c r="A239" s="6">
        <v>238.0</v>
      </c>
      <c r="B239" s="11" t="str">
        <f>'Master Schedule'!B239</f>
        <v/>
      </c>
      <c r="C239" s="7">
        <v>46472.0</v>
      </c>
      <c r="D239" s="8" t="str">
        <f t="shared" si="1"/>
        <v>Friday</v>
      </c>
      <c r="E239" s="31"/>
      <c r="F239" s="11"/>
      <c r="G239" s="11"/>
      <c r="H239" s="31"/>
      <c r="I239" s="11"/>
      <c r="J239" s="22"/>
      <c r="K239" s="32"/>
      <c r="L239" s="32"/>
      <c r="M239" s="32"/>
      <c r="N239" s="33"/>
      <c r="O239" s="62"/>
      <c r="P239" s="34" t="str">
        <f t="shared" si="2"/>
        <v/>
      </c>
    </row>
    <row r="240" ht="22.5" customHeight="1">
      <c r="A240" s="6">
        <v>239.0</v>
      </c>
      <c r="B240" s="11" t="str">
        <f>'Master Schedule'!B240</f>
        <v/>
      </c>
      <c r="C240" s="7">
        <v>46473.0</v>
      </c>
      <c r="D240" s="8" t="str">
        <f t="shared" si="1"/>
        <v>Saturday</v>
      </c>
      <c r="E240" s="31"/>
      <c r="F240" s="11"/>
      <c r="G240" s="11"/>
      <c r="H240" s="31"/>
      <c r="I240" s="11"/>
      <c r="J240" s="22"/>
      <c r="K240" s="35"/>
      <c r="L240" s="35"/>
      <c r="M240" s="35"/>
      <c r="N240" s="36"/>
      <c r="O240" s="62"/>
      <c r="P240" s="34" t="str">
        <f t="shared" si="2"/>
        <v/>
      </c>
    </row>
    <row r="241" ht="22.5" customHeight="1">
      <c r="A241" s="6">
        <v>240.0</v>
      </c>
      <c r="B241" s="11" t="str">
        <f>'Master Schedule'!B241</f>
        <v/>
      </c>
      <c r="C241" s="7">
        <v>46474.0</v>
      </c>
      <c r="D241" s="8" t="str">
        <f t="shared" si="1"/>
        <v>Sunday</v>
      </c>
      <c r="E241" s="31"/>
      <c r="F241" s="11"/>
      <c r="G241" s="11"/>
      <c r="H241" s="31"/>
      <c r="I241" s="11"/>
      <c r="J241" s="22"/>
      <c r="K241" s="32"/>
      <c r="L241" s="32"/>
      <c r="M241" s="32"/>
      <c r="N241" s="33"/>
      <c r="O241" s="62"/>
      <c r="P241" s="34" t="str">
        <f t="shared" si="2"/>
        <v/>
      </c>
    </row>
    <row r="242" ht="22.5" customHeight="1">
      <c r="A242" s="6">
        <v>241.0</v>
      </c>
      <c r="B242" s="11" t="str">
        <f>'Master Schedule'!B242</f>
        <v/>
      </c>
      <c r="C242" s="7">
        <v>46475.0</v>
      </c>
      <c r="D242" s="8" t="str">
        <f t="shared" si="1"/>
        <v>Monday</v>
      </c>
      <c r="E242" s="31"/>
      <c r="F242" s="11"/>
      <c r="G242" s="11"/>
      <c r="H242" s="31"/>
      <c r="I242" s="11"/>
      <c r="J242" s="22"/>
      <c r="K242" s="35"/>
      <c r="L242" s="35"/>
      <c r="M242" s="35"/>
      <c r="N242" s="36"/>
      <c r="O242" s="62"/>
      <c r="P242" s="34" t="str">
        <f t="shared" si="2"/>
        <v/>
      </c>
    </row>
    <row r="243" ht="22.5" customHeight="1">
      <c r="A243" s="6">
        <v>242.0</v>
      </c>
      <c r="B243" s="11" t="str">
        <f>'Master Schedule'!B243</f>
        <v/>
      </c>
      <c r="C243" s="7">
        <v>46476.0</v>
      </c>
      <c r="D243" s="8" t="str">
        <f t="shared" si="1"/>
        <v>Tuesday</v>
      </c>
      <c r="E243" s="31"/>
      <c r="F243" s="11"/>
      <c r="G243" s="11"/>
      <c r="H243" s="31"/>
      <c r="I243" s="11"/>
      <c r="J243" s="22"/>
      <c r="K243" s="32"/>
      <c r="L243" s="32"/>
      <c r="M243" s="32"/>
      <c r="N243" s="33"/>
      <c r="O243" s="62"/>
      <c r="P243" s="34" t="str">
        <f t="shared" si="2"/>
        <v/>
      </c>
    </row>
    <row r="244" ht="22.5" customHeight="1">
      <c r="A244" s="6">
        <v>243.0</v>
      </c>
      <c r="B244" s="11" t="str">
        <f>'Master Schedule'!B244</f>
        <v/>
      </c>
      <c r="C244" s="7">
        <v>46477.0</v>
      </c>
      <c r="D244" s="8" t="str">
        <f t="shared" si="1"/>
        <v>Wednesday</v>
      </c>
      <c r="E244" s="31"/>
      <c r="F244" s="11"/>
      <c r="G244" s="11"/>
      <c r="H244" s="31"/>
      <c r="I244" s="11"/>
      <c r="J244" s="22"/>
      <c r="K244" s="35"/>
      <c r="L244" s="35"/>
      <c r="M244" s="35"/>
      <c r="N244" s="36"/>
      <c r="O244" s="62"/>
      <c r="P244" s="34" t="str">
        <f t="shared" si="2"/>
        <v/>
      </c>
    </row>
    <row r="245" ht="22.5" customHeight="1">
      <c r="A245" s="6">
        <v>244.0</v>
      </c>
      <c r="B245" s="11" t="str">
        <f>'Master Schedule'!B245</f>
        <v/>
      </c>
      <c r="C245" s="7">
        <v>46478.0</v>
      </c>
      <c r="D245" s="8" t="str">
        <f t="shared" si="1"/>
        <v>Thursday</v>
      </c>
      <c r="E245" s="31"/>
      <c r="F245" s="11"/>
      <c r="G245" s="11"/>
      <c r="H245" s="31"/>
      <c r="I245" s="11"/>
      <c r="J245" s="22"/>
      <c r="K245" s="32"/>
      <c r="L245" s="32"/>
      <c r="M245" s="32"/>
      <c r="N245" s="33"/>
      <c r="O245" s="62"/>
      <c r="P245" s="34" t="str">
        <f t="shared" si="2"/>
        <v/>
      </c>
    </row>
    <row r="246" ht="22.5" customHeight="1">
      <c r="A246" s="6">
        <v>245.0</v>
      </c>
      <c r="B246" s="11" t="str">
        <f>'Master Schedule'!B246</f>
        <v/>
      </c>
      <c r="C246" s="7">
        <v>46479.0</v>
      </c>
      <c r="D246" s="8" t="str">
        <f t="shared" si="1"/>
        <v>Friday</v>
      </c>
      <c r="E246" s="31"/>
      <c r="F246" s="11"/>
      <c r="G246" s="11"/>
      <c r="H246" s="31"/>
      <c r="I246" s="11"/>
      <c r="J246" s="22"/>
      <c r="K246" s="35"/>
      <c r="L246" s="35"/>
      <c r="M246" s="35"/>
      <c r="N246" s="36"/>
      <c r="O246" s="62"/>
      <c r="P246" s="34" t="str">
        <f t="shared" si="2"/>
        <v/>
      </c>
    </row>
    <row r="247" ht="22.5" customHeight="1">
      <c r="A247" s="6">
        <v>246.0</v>
      </c>
      <c r="B247" s="11" t="str">
        <f>'Master Schedule'!B247</f>
        <v/>
      </c>
      <c r="C247" s="7">
        <v>46480.0</v>
      </c>
      <c r="D247" s="8" t="str">
        <f t="shared" si="1"/>
        <v>Saturday</v>
      </c>
      <c r="E247" s="31"/>
      <c r="F247" s="11"/>
      <c r="G247" s="11"/>
      <c r="H247" s="31"/>
      <c r="I247" s="11"/>
      <c r="J247" s="22"/>
      <c r="K247" s="32"/>
      <c r="L247" s="32"/>
      <c r="M247" s="32"/>
      <c r="N247" s="33"/>
      <c r="O247" s="62"/>
      <c r="P247" s="34" t="str">
        <f t="shared" si="2"/>
        <v/>
      </c>
    </row>
    <row r="248" ht="22.5" customHeight="1">
      <c r="A248" s="6">
        <v>247.0</v>
      </c>
      <c r="B248" s="11" t="str">
        <f>'Master Schedule'!B248</f>
        <v/>
      </c>
      <c r="C248" s="7">
        <v>46481.0</v>
      </c>
      <c r="D248" s="8" t="str">
        <f t="shared" si="1"/>
        <v>Sunday</v>
      </c>
      <c r="E248" s="31"/>
      <c r="F248" s="11"/>
      <c r="G248" s="11"/>
      <c r="H248" s="31"/>
      <c r="I248" s="11"/>
      <c r="J248" s="22"/>
      <c r="K248" s="35"/>
      <c r="L248" s="35"/>
      <c r="M248" s="35"/>
      <c r="N248" s="36"/>
      <c r="O248" s="62"/>
      <c r="P248" s="34" t="str">
        <f t="shared" si="2"/>
        <v/>
      </c>
    </row>
    <row r="249" ht="22.5" customHeight="1">
      <c r="A249" s="6">
        <v>248.0</v>
      </c>
      <c r="B249" s="11" t="str">
        <f>'Master Schedule'!B249</f>
        <v/>
      </c>
      <c r="C249" s="7">
        <v>46482.0</v>
      </c>
      <c r="D249" s="8" t="str">
        <f t="shared" si="1"/>
        <v>Monday</v>
      </c>
      <c r="E249" s="31"/>
      <c r="F249" s="11"/>
      <c r="G249" s="11"/>
      <c r="H249" s="31"/>
      <c r="I249" s="11"/>
      <c r="J249" s="22"/>
      <c r="K249" s="32"/>
      <c r="L249" s="32"/>
      <c r="M249" s="32"/>
      <c r="N249" s="33"/>
      <c r="O249" s="62"/>
      <c r="P249" s="34" t="str">
        <f t="shared" si="2"/>
        <v/>
      </c>
    </row>
    <row r="250" ht="22.5" customHeight="1">
      <c r="A250" s="6">
        <v>249.0</v>
      </c>
      <c r="B250" s="11" t="str">
        <f>'Master Schedule'!B250</f>
        <v/>
      </c>
      <c r="C250" s="7">
        <v>46483.0</v>
      </c>
      <c r="D250" s="8" t="str">
        <f t="shared" si="1"/>
        <v>Tuesday</v>
      </c>
      <c r="E250" s="31"/>
      <c r="F250" s="11"/>
      <c r="G250" s="11"/>
      <c r="H250" s="31"/>
      <c r="I250" s="11"/>
      <c r="J250" s="22"/>
      <c r="K250" s="35"/>
      <c r="L250" s="35"/>
      <c r="M250" s="35"/>
      <c r="N250" s="36"/>
      <c r="O250" s="62"/>
      <c r="P250" s="34" t="str">
        <f t="shared" si="2"/>
        <v/>
      </c>
    </row>
    <row r="251" ht="22.5" customHeight="1">
      <c r="A251" s="6">
        <v>250.0</v>
      </c>
      <c r="B251" s="11" t="str">
        <f>'Master Schedule'!B251</f>
        <v/>
      </c>
      <c r="C251" s="7">
        <v>46484.0</v>
      </c>
      <c r="D251" s="8" t="str">
        <f t="shared" si="1"/>
        <v>Wednesday</v>
      </c>
      <c r="E251" s="31"/>
      <c r="F251" s="11"/>
      <c r="G251" s="11"/>
      <c r="H251" s="31"/>
      <c r="I251" s="11"/>
      <c r="J251" s="22"/>
      <c r="K251" s="32"/>
      <c r="L251" s="32"/>
      <c r="M251" s="32"/>
      <c r="N251" s="33"/>
      <c r="O251" s="62"/>
      <c r="P251" s="34" t="str">
        <f t="shared" si="2"/>
        <v/>
      </c>
    </row>
    <row r="252" ht="22.5" customHeight="1">
      <c r="A252" s="6">
        <v>251.0</v>
      </c>
      <c r="B252" s="11" t="str">
        <f>'Master Schedule'!B252</f>
        <v/>
      </c>
      <c r="C252" s="7">
        <v>46485.0</v>
      </c>
      <c r="D252" s="8" t="str">
        <f t="shared" si="1"/>
        <v>Thursday</v>
      </c>
      <c r="E252" s="31"/>
      <c r="F252" s="11"/>
      <c r="G252" s="11"/>
      <c r="H252" s="31"/>
      <c r="I252" s="11"/>
      <c r="J252" s="22"/>
      <c r="K252" s="35"/>
      <c r="L252" s="35"/>
      <c r="M252" s="35"/>
      <c r="N252" s="36"/>
      <c r="O252" s="62"/>
      <c r="P252" s="34" t="str">
        <f t="shared" si="2"/>
        <v/>
      </c>
    </row>
    <row r="253" ht="22.5" customHeight="1">
      <c r="A253" s="6">
        <v>252.0</v>
      </c>
      <c r="B253" s="11" t="str">
        <f>'Master Schedule'!B253</f>
        <v/>
      </c>
      <c r="C253" s="7">
        <v>46486.0</v>
      </c>
      <c r="D253" s="8" t="str">
        <f t="shared" si="1"/>
        <v>Friday</v>
      </c>
      <c r="E253" s="31"/>
      <c r="F253" s="11"/>
      <c r="G253" s="11"/>
      <c r="H253" s="31"/>
      <c r="I253" s="11"/>
      <c r="J253" s="22"/>
      <c r="K253" s="32"/>
      <c r="L253" s="32"/>
      <c r="M253" s="32"/>
      <c r="N253" s="33"/>
      <c r="O253" s="62"/>
      <c r="P253" s="34" t="str">
        <f t="shared" si="2"/>
        <v/>
      </c>
    </row>
    <row r="254" ht="22.5" customHeight="1">
      <c r="A254" s="6">
        <v>253.0</v>
      </c>
      <c r="B254" s="11" t="str">
        <f>'Master Schedule'!B254</f>
        <v/>
      </c>
      <c r="C254" s="7">
        <v>46487.0</v>
      </c>
      <c r="D254" s="8" t="str">
        <f t="shared" si="1"/>
        <v>Saturday</v>
      </c>
      <c r="E254" s="31"/>
      <c r="F254" s="11"/>
      <c r="G254" s="11"/>
      <c r="H254" s="31"/>
      <c r="I254" s="11"/>
      <c r="J254" s="22"/>
      <c r="K254" s="35"/>
      <c r="L254" s="35"/>
      <c r="M254" s="35"/>
      <c r="N254" s="36"/>
      <c r="O254" s="62"/>
      <c r="P254" s="34" t="str">
        <f t="shared" si="2"/>
        <v/>
      </c>
    </row>
    <row r="255" ht="22.5" customHeight="1">
      <c r="A255" s="6">
        <v>254.0</v>
      </c>
      <c r="B255" s="11" t="str">
        <f>'Master Schedule'!B255</f>
        <v/>
      </c>
      <c r="C255" s="7">
        <v>46488.0</v>
      </c>
      <c r="D255" s="8" t="str">
        <f t="shared" si="1"/>
        <v>Sunday</v>
      </c>
      <c r="E255" s="31"/>
      <c r="F255" s="11"/>
      <c r="G255" s="11"/>
      <c r="H255" s="31"/>
      <c r="I255" s="11"/>
      <c r="J255" s="22"/>
      <c r="K255" s="32"/>
      <c r="L255" s="32"/>
      <c r="M255" s="32"/>
      <c r="N255" s="33"/>
      <c r="O255" s="62"/>
      <c r="P255" s="34" t="str">
        <f t="shared" si="2"/>
        <v/>
      </c>
    </row>
    <row r="256" ht="22.5" customHeight="1">
      <c r="A256" s="6">
        <v>255.0</v>
      </c>
      <c r="B256" s="11" t="str">
        <f>'Master Schedule'!B256</f>
        <v/>
      </c>
      <c r="C256" s="7">
        <v>46489.0</v>
      </c>
      <c r="D256" s="8" t="str">
        <f t="shared" si="1"/>
        <v>Monday</v>
      </c>
      <c r="E256" s="31"/>
      <c r="F256" s="11"/>
      <c r="G256" s="11"/>
      <c r="H256" s="31"/>
      <c r="I256" s="11"/>
      <c r="J256" s="22"/>
      <c r="K256" s="35"/>
      <c r="L256" s="35"/>
      <c r="M256" s="35"/>
      <c r="N256" s="36"/>
      <c r="O256" s="62"/>
      <c r="P256" s="34" t="str">
        <f t="shared" si="2"/>
        <v/>
      </c>
    </row>
    <row r="257" ht="22.5" customHeight="1">
      <c r="A257" s="6">
        <v>256.0</v>
      </c>
      <c r="B257" s="11" t="str">
        <f>'Master Schedule'!B257</f>
        <v/>
      </c>
      <c r="C257" s="7">
        <v>46490.0</v>
      </c>
      <c r="D257" s="8" t="str">
        <f t="shared" si="1"/>
        <v>Tuesday</v>
      </c>
      <c r="E257" s="31"/>
      <c r="F257" s="11"/>
      <c r="G257" s="11"/>
      <c r="H257" s="31"/>
      <c r="I257" s="11"/>
      <c r="J257" s="22"/>
      <c r="K257" s="32"/>
      <c r="L257" s="32"/>
      <c r="M257" s="32"/>
      <c r="N257" s="33"/>
      <c r="O257" s="62"/>
      <c r="P257" s="34" t="str">
        <f t="shared" si="2"/>
        <v/>
      </c>
    </row>
    <row r="258" ht="22.5" customHeight="1">
      <c r="A258" s="6">
        <v>257.0</v>
      </c>
      <c r="B258" s="11" t="str">
        <f>'Master Schedule'!B258</f>
        <v/>
      </c>
      <c r="C258" s="7">
        <v>46491.0</v>
      </c>
      <c r="D258" s="8" t="str">
        <f t="shared" si="1"/>
        <v>Wednesday</v>
      </c>
      <c r="E258" s="31"/>
      <c r="F258" s="11"/>
      <c r="G258" s="11"/>
      <c r="H258" s="31"/>
      <c r="I258" s="11"/>
      <c r="J258" s="22"/>
      <c r="K258" s="35"/>
      <c r="L258" s="35"/>
      <c r="M258" s="35"/>
      <c r="N258" s="36"/>
      <c r="O258" s="62"/>
      <c r="P258" s="34" t="str">
        <f t="shared" si="2"/>
        <v/>
      </c>
    </row>
    <row r="259" ht="22.5" customHeight="1">
      <c r="A259" s="6">
        <v>258.0</v>
      </c>
      <c r="B259" s="11" t="str">
        <f>'Master Schedule'!B259</f>
        <v/>
      </c>
      <c r="C259" s="7">
        <v>46492.0</v>
      </c>
      <c r="D259" s="8" t="str">
        <f t="shared" si="1"/>
        <v>Thursday</v>
      </c>
      <c r="E259" s="31"/>
      <c r="F259" s="11"/>
      <c r="G259" s="11"/>
      <c r="H259" s="31"/>
      <c r="I259" s="11"/>
      <c r="J259" s="22"/>
      <c r="K259" s="32"/>
      <c r="L259" s="32"/>
      <c r="M259" s="32"/>
      <c r="N259" s="33"/>
      <c r="O259" s="62"/>
      <c r="P259" s="34" t="str">
        <f t="shared" si="2"/>
        <v/>
      </c>
    </row>
    <row r="260" ht="22.5" customHeight="1">
      <c r="A260" s="6">
        <v>259.0</v>
      </c>
      <c r="B260" s="11" t="str">
        <f>'Master Schedule'!B260</f>
        <v/>
      </c>
      <c r="C260" s="7">
        <v>46493.0</v>
      </c>
      <c r="D260" s="8" t="str">
        <f t="shared" si="1"/>
        <v>Friday</v>
      </c>
      <c r="E260" s="31"/>
      <c r="F260" s="11"/>
      <c r="G260" s="11"/>
      <c r="H260" s="31"/>
      <c r="I260" s="11"/>
      <c r="J260" s="22"/>
      <c r="K260" s="35"/>
      <c r="L260" s="35"/>
      <c r="M260" s="35"/>
      <c r="N260" s="36"/>
      <c r="O260" s="62"/>
      <c r="P260" s="34" t="str">
        <f t="shared" si="2"/>
        <v/>
      </c>
    </row>
    <row r="261" ht="22.5" customHeight="1">
      <c r="A261" s="6">
        <v>260.0</v>
      </c>
      <c r="B261" s="11" t="str">
        <f>'Master Schedule'!B261</f>
        <v/>
      </c>
      <c r="C261" s="7">
        <v>46494.0</v>
      </c>
      <c r="D261" s="8" t="str">
        <f t="shared" si="1"/>
        <v>Saturday</v>
      </c>
      <c r="E261" s="31"/>
      <c r="F261" s="11"/>
      <c r="G261" s="11"/>
      <c r="H261" s="31"/>
      <c r="I261" s="11"/>
      <c r="J261" s="22"/>
      <c r="K261" s="32"/>
      <c r="L261" s="32"/>
      <c r="M261" s="32"/>
      <c r="N261" s="33"/>
      <c r="O261" s="62"/>
      <c r="P261" s="34" t="str">
        <f t="shared" si="2"/>
        <v/>
      </c>
    </row>
    <row r="262" ht="22.5" customHeight="1">
      <c r="A262" s="6">
        <v>261.0</v>
      </c>
      <c r="B262" s="11" t="str">
        <f>'Master Schedule'!B262</f>
        <v/>
      </c>
      <c r="C262" s="7">
        <v>46495.0</v>
      </c>
      <c r="D262" s="8" t="str">
        <f t="shared" si="1"/>
        <v>Sunday</v>
      </c>
      <c r="E262" s="31"/>
      <c r="F262" s="11"/>
      <c r="G262" s="11"/>
      <c r="H262" s="31"/>
      <c r="I262" s="11"/>
      <c r="J262" s="22"/>
      <c r="K262" s="35"/>
      <c r="L262" s="35"/>
      <c r="M262" s="35"/>
      <c r="N262" s="36"/>
      <c r="O262" s="62"/>
      <c r="P262" s="34" t="str">
        <f t="shared" si="2"/>
        <v/>
      </c>
    </row>
    <row r="263" ht="22.5" customHeight="1">
      <c r="A263" s="6">
        <v>262.0</v>
      </c>
      <c r="B263" s="11" t="str">
        <f>'Master Schedule'!B263</f>
        <v/>
      </c>
      <c r="C263" s="7">
        <v>46496.0</v>
      </c>
      <c r="D263" s="8" t="str">
        <f t="shared" si="1"/>
        <v>Monday</v>
      </c>
      <c r="E263" s="31"/>
      <c r="F263" s="11"/>
      <c r="G263" s="11"/>
      <c r="H263" s="31"/>
      <c r="I263" s="11"/>
      <c r="J263" s="22"/>
      <c r="K263" s="32"/>
      <c r="L263" s="32"/>
      <c r="M263" s="32"/>
      <c r="N263" s="33"/>
      <c r="O263" s="62"/>
      <c r="P263" s="34" t="str">
        <f t="shared" si="2"/>
        <v/>
      </c>
    </row>
    <row r="264" ht="22.5" customHeight="1">
      <c r="A264" s="6">
        <v>263.0</v>
      </c>
      <c r="B264" s="11" t="str">
        <f>'Master Schedule'!B264</f>
        <v/>
      </c>
      <c r="C264" s="7">
        <v>46497.0</v>
      </c>
      <c r="D264" s="8" t="str">
        <f t="shared" si="1"/>
        <v>Tuesday</v>
      </c>
      <c r="E264" s="31"/>
      <c r="F264" s="11"/>
      <c r="G264" s="11"/>
      <c r="H264" s="31"/>
      <c r="I264" s="11"/>
      <c r="J264" s="22"/>
      <c r="K264" s="35"/>
      <c r="L264" s="35"/>
      <c r="M264" s="35"/>
      <c r="N264" s="36"/>
      <c r="O264" s="62"/>
      <c r="P264" s="34" t="str">
        <f t="shared" si="2"/>
        <v/>
      </c>
    </row>
    <row r="265" ht="22.5" customHeight="1">
      <c r="A265" s="6">
        <v>264.0</v>
      </c>
      <c r="B265" s="11" t="str">
        <f>'Master Schedule'!B265</f>
        <v/>
      </c>
      <c r="C265" s="7">
        <v>46498.0</v>
      </c>
      <c r="D265" s="8" t="str">
        <f t="shared" si="1"/>
        <v>Wednesday</v>
      </c>
      <c r="E265" s="31"/>
      <c r="F265" s="11"/>
      <c r="G265" s="11"/>
      <c r="H265" s="31"/>
      <c r="I265" s="11"/>
      <c r="J265" s="22"/>
      <c r="K265" s="32"/>
      <c r="L265" s="32"/>
      <c r="M265" s="32"/>
      <c r="N265" s="33"/>
      <c r="O265" s="62"/>
      <c r="P265" s="34" t="str">
        <f t="shared" si="2"/>
        <v/>
      </c>
    </row>
    <row r="266" ht="22.5" customHeight="1">
      <c r="A266" s="6">
        <v>265.0</v>
      </c>
      <c r="B266" s="11" t="str">
        <f>'Master Schedule'!B266</f>
        <v/>
      </c>
      <c r="C266" s="7">
        <v>46499.0</v>
      </c>
      <c r="D266" s="8" t="str">
        <f t="shared" si="1"/>
        <v>Thursday</v>
      </c>
      <c r="E266" s="31"/>
      <c r="F266" s="11"/>
      <c r="G266" s="11"/>
      <c r="H266" s="31"/>
      <c r="I266" s="11"/>
      <c r="J266" s="22"/>
      <c r="K266" s="35"/>
      <c r="L266" s="35"/>
      <c r="M266" s="35"/>
      <c r="N266" s="36"/>
      <c r="O266" s="62"/>
      <c r="P266" s="34" t="str">
        <f t="shared" si="2"/>
        <v/>
      </c>
    </row>
    <row r="267" ht="22.5" customHeight="1">
      <c r="A267" s="6">
        <v>266.0</v>
      </c>
      <c r="B267" s="11" t="str">
        <f>'Master Schedule'!B267</f>
        <v/>
      </c>
      <c r="C267" s="7">
        <v>46500.0</v>
      </c>
      <c r="D267" s="8" t="str">
        <f t="shared" si="1"/>
        <v>Friday</v>
      </c>
      <c r="E267" s="31"/>
      <c r="F267" s="11"/>
      <c r="G267" s="11"/>
      <c r="H267" s="31"/>
      <c r="I267" s="11"/>
      <c r="J267" s="22"/>
      <c r="K267" s="32"/>
      <c r="L267" s="32"/>
      <c r="M267" s="32"/>
      <c r="N267" s="33"/>
      <c r="O267" s="62"/>
      <c r="P267" s="34" t="str">
        <f t="shared" si="2"/>
        <v/>
      </c>
    </row>
    <row r="268" ht="22.5" customHeight="1">
      <c r="A268" s="6">
        <v>267.0</v>
      </c>
      <c r="B268" s="11" t="str">
        <f>'Master Schedule'!B268</f>
        <v/>
      </c>
      <c r="C268" s="7">
        <v>46501.0</v>
      </c>
      <c r="D268" s="8" t="str">
        <f t="shared" si="1"/>
        <v>Saturday</v>
      </c>
      <c r="E268" s="31"/>
      <c r="F268" s="11"/>
      <c r="G268" s="11"/>
      <c r="H268" s="31"/>
      <c r="I268" s="11"/>
      <c r="J268" s="22"/>
      <c r="K268" s="35"/>
      <c r="L268" s="35"/>
      <c r="M268" s="35"/>
      <c r="N268" s="36"/>
      <c r="O268" s="62"/>
      <c r="P268" s="34" t="str">
        <f t="shared" si="2"/>
        <v/>
      </c>
    </row>
    <row r="269" ht="22.5" customHeight="1">
      <c r="A269" s="6">
        <v>268.0</v>
      </c>
      <c r="B269" s="11" t="str">
        <f>'Master Schedule'!B269</f>
        <v/>
      </c>
      <c r="C269" s="7">
        <v>46502.0</v>
      </c>
      <c r="D269" s="8" t="str">
        <f t="shared" si="1"/>
        <v>Sunday</v>
      </c>
      <c r="E269" s="31"/>
      <c r="F269" s="11"/>
      <c r="G269" s="11"/>
      <c r="H269" s="31"/>
      <c r="I269" s="11"/>
      <c r="J269" s="22"/>
      <c r="K269" s="32"/>
      <c r="L269" s="32"/>
      <c r="M269" s="32"/>
      <c r="N269" s="33"/>
      <c r="O269" s="62"/>
      <c r="P269" s="34" t="str">
        <f t="shared" si="2"/>
        <v/>
      </c>
    </row>
    <row r="270" ht="22.5" customHeight="1">
      <c r="A270" s="6">
        <v>269.0</v>
      </c>
      <c r="B270" s="11" t="str">
        <f>'Master Schedule'!B270</f>
        <v/>
      </c>
      <c r="C270" s="7">
        <v>46503.0</v>
      </c>
      <c r="D270" s="8" t="str">
        <f t="shared" si="1"/>
        <v>Monday</v>
      </c>
      <c r="E270" s="31"/>
      <c r="F270" s="11"/>
      <c r="G270" s="11"/>
      <c r="H270" s="31"/>
      <c r="I270" s="11"/>
      <c r="J270" s="22"/>
      <c r="K270" s="35"/>
      <c r="L270" s="35"/>
      <c r="M270" s="35"/>
      <c r="N270" s="36"/>
      <c r="O270" s="62"/>
      <c r="P270" s="34" t="str">
        <f t="shared" si="2"/>
        <v/>
      </c>
    </row>
    <row r="271" ht="22.5" customHeight="1">
      <c r="A271" s="6">
        <v>270.0</v>
      </c>
      <c r="B271" s="11" t="str">
        <f>'Master Schedule'!B271</f>
        <v/>
      </c>
      <c r="C271" s="7">
        <v>46504.0</v>
      </c>
      <c r="D271" s="8" t="str">
        <f t="shared" si="1"/>
        <v>Tuesday</v>
      </c>
      <c r="E271" s="31"/>
      <c r="F271" s="11"/>
      <c r="G271" s="11"/>
      <c r="H271" s="31"/>
      <c r="I271" s="11"/>
      <c r="J271" s="22"/>
      <c r="K271" s="32"/>
      <c r="L271" s="32"/>
      <c r="M271" s="32"/>
      <c r="N271" s="33"/>
      <c r="O271" s="62"/>
      <c r="P271" s="34" t="str">
        <f t="shared" si="2"/>
        <v/>
      </c>
    </row>
    <row r="272" ht="22.5" customHeight="1">
      <c r="A272" s="6">
        <v>271.0</v>
      </c>
      <c r="B272" s="11" t="str">
        <f>'Master Schedule'!B272</f>
        <v/>
      </c>
      <c r="C272" s="7">
        <v>46505.0</v>
      </c>
      <c r="D272" s="8" t="str">
        <f t="shared" si="1"/>
        <v>Wednesday</v>
      </c>
      <c r="E272" s="31"/>
      <c r="F272" s="11"/>
      <c r="G272" s="11"/>
      <c r="H272" s="31"/>
      <c r="I272" s="11"/>
      <c r="J272" s="22"/>
      <c r="K272" s="35"/>
      <c r="L272" s="35"/>
      <c r="M272" s="35"/>
      <c r="N272" s="36"/>
      <c r="O272" s="62"/>
      <c r="P272" s="34" t="str">
        <f t="shared" si="2"/>
        <v/>
      </c>
    </row>
    <row r="273" ht="22.5" customHeight="1">
      <c r="A273" s="6">
        <v>272.0</v>
      </c>
      <c r="B273" s="11" t="str">
        <f>'Master Schedule'!B273</f>
        <v/>
      </c>
      <c r="C273" s="7">
        <v>46506.0</v>
      </c>
      <c r="D273" s="8" t="str">
        <f t="shared" si="1"/>
        <v>Thursday</v>
      </c>
      <c r="E273" s="31"/>
      <c r="F273" s="11"/>
      <c r="G273" s="11"/>
      <c r="H273" s="31"/>
      <c r="I273" s="11"/>
      <c r="J273" s="22"/>
      <c r="K273" s="32"/>
      <c r="L273" s="32"/>
      <c r="M273" s="32"/>
      <c r="N273" s="33"/>
      <c r="O273" s="62"/>
      <c r="P273" s="34" t="str">
        <f t="shared" si="2"/>
        <v/>
      </c>
    </row>
    <row r="274" ht="22.5" customHeight="1">
      <c r="A274" s="6">
        <v>273.0</v>
      </c>
      <c r="B274" s="11" t="str">
        <f>'Master Schedule'!B274</f>
        <v/>
      </c>
      <c r="C274" s="7">
        <v>46507.0</v>
      </c>
      <c r="D274" s="8" t="str">
        <f t="shared" si="1"/>
        <v>Friday</v>
      </c>
      <c r="E274" s="31"/>
      <c r="F274" s="11"/>
      <c r="G274" s="11"/>
      <c r="H274" s="31"/>
      <c r="I274" s="11"/>
      <c r="J274" s="22"/>
      <c r="K274" s="35"/>
      <c r="L274" s="35"/>
      <c r="M274" s="35"/>
      <c r="N274" s="36"/>
      <c r="O274" s="62"/>
      <c r="P274" s="34" t="str">
        <f t="shared" si="2"/>
        <v/>
      </c>
    </row>
    <row r="275" ht="22.5" customHeight="1">
      <c r="A275" s="6">
        <v>274.0</v>
      </c>
      <c r="B275" s="11" t="str">
        <f>'Master Schedule'!B275</f>
        <v/>
      </c>
      <c r="C275" s="7">
        <v>46508.0</v>
      </c>
      <c r="D275" s="8" t="str">
        <f t="shared" si="1"/>
        <v>Saturday</v>
      </c>
      <c r="E275" s="31"/>
      <c r="F275" s="11"/>
      <c r="G275" s="11"/>
      <c r="H275" s="31"/>
      <c r="I275" s="11"/>
      <c r="J275" s="22"/>
      <c r="K275" s="32"/>
      <c r="L275" s="32"/>
      <c r="M275" s="32"/>
      <c r="N275" s="33"/>
      <c r="O275" s="62"/>
      <c r="P275" s="34" t="str">
        <f t="shared" si="2"/>
        <v/>
      </c>
    </row>
    <row r="276" ht="22.5" customHeight="1">
      <c r="A276" s="6">
        <v>275.0</v>
      </c>
      <c r="B276" s="11" t="str">
        <f>'Master Schedule'!B276</f>
        <v/>
      </c>
      <c r="C276" s="7">
        <v>46509.0</v>
      </c>
      <c r="D276" s="8" t="str">
        <f t="shared" si="1"/>
        <v>Sunday</v>
      </c>
      <c r="E276" s="31"/>
      <c r="F276" s="11"/>
      <c r="G276" s="11"/>
      <c r="H276" s="31"/>
      <c r="I276" s="11"/>
      <c r="J276" s="22"/>
      <c r="K276" s="35"/>
      <c r="L276" s="35"/>
      <c r="M276" s="35"/>
      <c r="N276" s="36"/>
      <c r="O276" s="62"/>
      <c r="P276" s="34" t="str">
        <f t="shared" si="2"/>
        <v/>
      </c>
    </row>
    <row r="277" ht="22.5" customHeight="1">
      <c r="A277" s="6">
        <v>276.0</v>
      </c>
      <c r="B277" s="11" t="str">
        <f>'Master Schedule'!B277</f>
        <v/>
      </c>
      <c r="C277" s="7">
        <v>46510.0</v>
      </c>
      <c r="D277" s="8" t="str">
        <f t="shared" si="1"/>
        <v>Monday</v>
      </c>
      <c r="E277" s="31"/>
      <c r="F277" s="11"/>
      <c r="G277" s="11"/>
      <c r="H277" s="31"/>
      <c r="I277" s="11"/>
      <c r="J277" s="22"/>
      <c r="K277" s="32"/>
      <c r="L277" s="32"/>
      <c r="M277" s="32"/>
      <c r="N277" s="33"/>
      <c r="O277" s="62"/>
      <c r="P277" s="34" t="str">
        <f t="shared" si="2"/>
        <v/>
      </c>
    </row>
    <row r="278" ht="22.5" customHeight="1">
      <c r="A278" s="6">
        <v>277.0</v>
      </c>
      <c r="B278" s="11" t="str">
        <f>'Master Schedule'!B278</f>
        <v/>
      </c>
      <c r="C278" s="7">
        <v>46511.0</v>
      </c>
      <c r="D278" s="8" t="str">
        <f t="shared" si="1"/>
        <v>Tuesday</v>
      </c>
      <c r="E278" s="31"/>
      <c r="F278" s="11"/>
      <c r="G278" s="11"/>
      <c r="H278" s="31"/>
      <c r="I278" s="11"/>
      <c r="J278" s="22"/>
      <c r="K278" s="35"/>
      <c r="L278" s="35"/>
      <c r="M278" s="35"/>
      <c r="N278" s="36"/>
      <c r="O278" s="62"/>
      <c r="P278" s="34" t="str">
        <f t="shared" si="2"/>
        <v/>
      </c>
    </row>
    <row r="279" ht="22.5" customHeight="1">
      <c r="A279" s="6">
        <v>278.0</v>
      </c>
      <c r="B279" s="11" t="str">
        <f>'Master Schedule'!B279</f>
        <v/>
      </c>
      <c r="C279" s="7">
        <v>46512.0</v>
      </c>
      <c r="D279" s="8" t="str">
        <f t="shared" si="1"/>
        <v>Wednesday</v>
      </c>
      <c r="E279" s="31"/>
      <c r="F279" s="11"/>
      <c r="G279" s="11"/>
      <c r="H279" s="31"/>
      <c r="I279" s="11"/>
      <c r="J279" s="22"/>
      <c r="K279" s="32"/>
      <c r="L279" s="32"/>
      <c r="M279" s="32"/>
      <c r="N279" s="33"/>
      <c r="O279" s="62"/>
      <c r="P279" s="34" t="str">
        <f t="shared" si="2"/>
        <v/>
      </c>
    </row>
    <row r="280" ht="22.5" customHeight="1">
      <c r="A280" s="6">
        <v>279.0</v>
      </c>
      <c r="B280" s="11" t="str">
        <f>'Master Schedule'!B280</f>
        <v/>
      </c>
      <c r="C280" s="7">
        <v>46513.0</v>
      </c>
      <c r="D280" s="8" t="str">
        <f t="shared" si="1"/>
        <v>Thursday</v>
      </c>
      <c r="E280" s="31"/>
      <c r="F280" s="11"/>
      <c r="G280" s="11"/>
      <c r="H280" s="31"/>
      <c r="I280" s="11"/>
      <c r="J280" s="22"/>
      <c r="K280" s="35"/>
      <c r="L280" s="35"/>
      <c r="M280" s="35"/>
      <c r="N280" s="36"/>
      <c r="O280" s="62"/>
      <c r="P280" s="34" t="str">
        <f t="shared" si="2"/>
        <v/>
      </c>
    </row>
    <row r="281" ht="22.5" customHeight="1">
      <c r="A281" s="6">
        <v>280.0</v>
      </c>
      <c r="B281" s="11" t="str">
        <f>'Master Schedule'!B281</f>
        <v/>
      </c>
      <c r="C281" s="7">
        <v>46514.0</v>
      </c>
      <c r="D281" s="8" t="str">
        <f t="shared" si="1"/>
        <v>Friday</v>
      </c>
      <c r="E281" s="31"/>
      <c r="F281" s="11"/>
      <c r="G281" s="11"/>
      <c r="H281" s="31"/>
      <c r="I281" s="11"/>
      <c r="J281" s="22"/>
      <c r="K281" s="32"/>
      <c r="L281" s="32"/>
      <c r="M281" s="32"/>
      <c r="N281" s="33"/>
      <c r="O281" s="62"/>
      <c r="P281" s="34" t="str">
        <f t="shared" si="2"/>
        <v/>
      </c>
    </row>
    <row r="282" ht="22.5" customHeight="1">
      <c r="A282" s="6">
        <v>281.0</v>
      </c>
      <c r="B282" s="11" t="str">
        <f>'Master Schedule'!B282</f>
        <v/>
      </c>
      <c r="C282" s="7">
        <v>46515.0</v>
      </c>
      <c r="D282" s="8" t="str">
        <f t="shared" si="1"/>
        <v>Saturday</v>
      </c>
      <c r="E282" s="31"/>
      <c r="F282" s="11"/>
      <c r="G282" s="11"/>
      <c r="H282" s="31"/>
      <c r="I282" s="11"/>
      <c r="J282" s="22"/>
      <c r="K282" s="35"/>
      <c r="L282" s="35"/>
      <c r="M282" s="35"/>
      <c r="N282" s="36"/>
      <c r="O282" s="62"/>
      <c r="P282" s="34" t="str">
        <f t="shared" si="2"/>
        <v/>
      </c>
    </row>
    <row r="283" ht="22.5" customHeight="1">
      <c r="A283" s="6">
        <v>282.0</v>
      </c>
      <c r="B283" s="11" t="str">
        <f>'Master Schedule'!B283</f>
        <v/>
      </c>
      <c r="C283" s="7">
        <v>46516.0</v>
      </c>
      <c r="D283" s="8" t="str">
        <f t="shared" si="1"/>
        <v>Sunday</v>
      </c>
      <c r="E283" s="31"/>
      <c r="F283" s="11"/>
      <c r="G283" s="11"/>
      <c r="H283" s="31"/>
      <c r="I283" s="11"/>
      <c r="J283" s="22"/>
      <c r="K283" s="32"/>
      <c r="L283" s="32"/>
      <c r="M283" s="32"/>
      <c r="N283" s="33"/>
      <c r="O283" s="62"/>
      <c r="P283" s="34" t="str">
        <f t="shared" si="2"/>
        <v/>
      </c>
    </row>
    <row r="284" ht="22.5" customHeight="1">
      <c r="A284" s="6">
        <v>283.0</v>
      </c>
      <c r="B284" s="11" t="str">
        <f>'Master Schedule'!B284</f>
        <v/>
      </c>
      <c r="C284" s="7">
        <v>46517.0</v>
      </c>
      <c r="D284" s="8" t="str">
        <f t="shared" si="1"/>
        <v>Monday</v>
      </c>
      <c r="E284" s="31"/>
      <c r="F284" s="11"/>
      <c r="G284" s="11"/>
      <c r="H284" s="31"/>
      <c r="I284" s="11"/>
      <c r="J284" s="22"/>
      <c r="K284" s="35"/>
      <c r="L284" s="35"/>
      <c r="M284" s="35"/>
      <c r="N284" s="36"/>
      <c r="O284" s="62"/>
      <c r="P284" s="34" t="str">
        <f t="shared" si="2"/>
        <v/>
      </c>
    </row>
    <row r="285" ht="22.5" customHeight="1">
      <c r="A285" s="6">
        <v>284.0</v>
      </c>
      <c r="B285" s="11" t="str">
        <f>'Master Schedule'!B285</f>
        <v/>
      </c>
      <c r="C285" s="7">
        <v>46518.0</v>
      </c>
      <c r="D285" s="8" t="str">
        <f t="shared" si="1"/>
        <v>Tuesday</v>
      </c>
      <c r="E285" s="31"/>
      <c r="F285" s="11"/>
      <c r="G285" s="11"/>
      <c r="H285" s="31"/>
      <c r="I285" s="11"/>
      <c r="J285" s="22"/>
      <c r="K285" s="32"/>
      <c r="L285" s="32"/>
      <c r="M285" s="32"/>
      <c r="N285" s="33"/>
      <c r="O285" s="62"/>
      <c r="P285" s="34" t="str">
        <f t="shared" si="2"/>
        <v/>
      </c>
    </row>
    <row r="286" ht="22.5" customHeight="1">
      <c r="A286" s="6">
        <v>285.0</v>
      </c>
      <c r="B286" s="11" t="str">
        <f>'Master Schedule'!B286</f>
        <v/>
      </c>
      <c r="C286" s="7">
        <v>46519.0</v>
      </c>
      <c r="D286" s="8" t="str">
        <f t="shared" si="1"/>
        <v>Wednesday</v>
      </c>
      <c r="E286" s="31"/>
      <c r="F286" s="11"/>
      <c r="G286" s="11"/>
      <c r="H286" s="31"/>
      <c r="I286" s="11"/>
      <c r="J286" s="22"/>
      <c r="K286" s="35"/>
      <c r="L286" s="35"/>
      <c r="M286" s="35"/>
      <c r="N286" s="36"/>
      <c r="O286" s="62"/>
      <c r="P286" s="34" t="str">
        <f t="shared" si="2"/>
        <v/>
      </c>
    </row>
    <row r="287" ht="22.5" customHeight="1">
      <c r="A287" s="6">
        <v>286.0</v>
      </c>
      <c r="B287" s="11" t="str">
        <f>'Master Schedule'!B287</f>
        <v/>
      </c>
      <c r="C287" s="7">
        <v>46520.0</v>
      </c>
      <c r="D287" s="8" t="str">
        <f t="shared" si="1"/>
        <v>Thursday</v>
      </c>
      <c r="E287" s="31"/>
      <c r="F287" s="11"/>
      <c r="G287" s="11"/>
      <c r="H287" s="31"/>
      <c r="I287" s="11"/>
      <c r="J287" s="22"/>
      <c r="K287" s="32"/>
      <c r="L287" s="32"/>
      <c r="M287" s="32"/>
      <c r="N287" s="33"/>
      <c r="O287" s="62"/>
      <c r="P287" s="34" t="str">
        <f t="shared" si="2"/>
        <v/>
      </c>
    </row>
    <row r="288" ht="22.5" customHeight="1">
      <c r="A288" s="6">
        <v>287.0</v>
      </c>
      <c r="B288" s="11" t="str">
        <f>'Master Schedule'!B288</f>
        <v/>
      </c>
      <c r="C288" s="7">
        <v>46521.0</v>
      </c>
      <c r="D288" s="8" t="str">
        <f t="shared" si="1"/>
        <v>Friday</v>
      </c>
      <c r="E288" s="31"/>
      <c r="F288" s="11"/>
      <c r="G288" s="11"/>
      <c r="H288" s="31"/>
      <c r="I288" s="11"/>
      <c r="J288" s="22"/>
      <c r="K288" s="35"/>
      <c r="L288" s="35"/>
      <c r="M288" s="35"/>
      <c r="N288" s="36"/>
      <c r="O288" s="62"/>
      <c r="P288" s="34" t="str">
        <f t="shared" si="2"/>
        <v/>
      </c>
    </row>
    <row r="289" ht="22.5" customHeight="1">
      <c r="A289" s="6">
        <v>288.0</v>
      </c>
      <c r="B289" s="11" t="str">
        <f>'Master Schedule'!B289</f>
        <v/>
      </c>
      <c r="C289" s="7">
        <v>46522.0</v>
      </c>
      <c r="D289" s="8" t="str">
        <f t="shared" si="1"/>
        <v>Saturday</v>
      </c>
      <c r="E289" s="31"/>
      <c r="F289" s="11"/>
      <c r="G289" s="11"/>
      <c r="H289" s="31"/>
      <c r="I289" s="11"/>
      <c r="J289" s="22"/>
      <c r="K289" s="32"/>
      <c r="L289" s="32"/>
      <c r="M289" s="32"/>
      <c r="N289" s="33"/>
      <c r="O289" s="62"/>
      <c r="P289" s="34" t="str">
        <f t="shared" si="2"/>
        <v/>
      </c>
    </row>
    <row r="290" ht="22.5" customHeight="1">
      <c r="A290" s="6">
        <v>289.0</v>
      </c>
      <c r="B290" s="11" t="str">
        <f>'Master Schedule'!B290</f>
        <v/>
      </c>
      <c r="C290" s="7">
        <v>46523.0</v>
      </c>
      <c r="D290" s="8" t="str">
        <f t="shared" si="1"/>
        <v>Sunday</v>
      </c>
      <c r="E290" s="31"/>
      <c r="F290" s="11"/>
      <c r="G290" s="11"/>
      <c r="H290" s="31"/>
      <c r="I290" s="11"/>
      <c r="J290" s="22"/>
      <c r="K290" s="35"/>
      <c r="L290" s="35"/>
      <c r="M290" s="35"/>
      <c r="N290" s="36"/>
      <c r="O290" s="62"/>
      <c r="P290" s="34" t="str">
        <f t="shared" si="2"/>
        <v/>
      </c>
    </row>
    <row r="291" ht="22.5" customHeight="1">
      <c r="A291" s="6">
        <v>290.0</v>
      </c>
      <c r="B291" s="11" t="str">
        <f>'Master Schedule'!B291</f>
        <v/>
      </c>
      <c r="C291" s="7">
        <v>46524.0</v>
      </c>
      <c r="D291" s="8" t="str">
        <f t="shared" si="1"/>
        <v>Monday</v>
      </c>
      <c r="E291" s="31"/>
      <c r="F291" s="11"/>
      <c r="G291" s="11"/>
      <c r="H291" s="31"/>
      <c r="I291" s="11"/>
      <c r="J291" s="22"/>
      <c r="K291" s="32"/>
      <c r="L291" s="32"/>
      <c r="M291" s="32"/>
      <c r="N291" s="33"/>
      <c r="O291" s="62"/>
      <c r="P291" s="34" t="str">
        <f t="shared" si="2"/>
        <v/>
      </c>
    </row>
    <row r="292" ht="22.5" customHeight="1">
      <c r="A292" s="6">
        <v>291.0</v>
      </c>
      <c r="B292" s="11" t="str">
        <f>'Master Schedule'!B292</f>
        <v/>
      </c>
      <c r="C292" s="7">
        <v>46525.0</v>
      </c>
      <c r="D292" s="8" t="str">
        <f t="shared" si="1"/>
        <v>Tuesday</v>
      </c>
      <c r="E292" s="31"/>
      <c r="F292" s="11"/>
      <c r="G292" s="11"/>
      <c r="H292" s="31"/>
      <c r="I292" s="11"/>
      <c r="J292" s="22"/>
      <c r="K292" s="35"/>
      <c r="L292" s="35"/>
      <c r="M292" s="35"/>
      <c r="N292" s="36"/>
      <c r="O292" s="62"/>
      <c r="P292" s="34" t="str">
        <f t="shared" si="2"/>
        <v/>
      </c>
    </row>
    <row r="293" ht="22.5" customHeight="1">
      <c r="A293" s="6">
        <v>292.0</v>
      </c>
      <c r="B293" s="11" t="str">
        <f>'Master Schedule'!B293</f>
        <v/>
      </c>
      <c r="C293" s="7">
        <v>46526.0</v>
      </c>
      <c r="D293" s="8" t="str">
        <f t="shared" si="1"/>
        <v>Wednesday</v>
      </c>
      <c r="E293" s="31"/>
      <c r="F293" s="11"/>
      <c r="G293" s="11"/>
      <c r="H293" s="31"/>
      <c r="I293" s="11"/>
      <c r="J293" s="22"/>
      <c r="K293" s="32"/>
      <c r="L293" s="32"/>
      <c r="M293" s="32"/>
      <c r="N293" s="33"/>
      <c r="O293" s="62"/>
      <c r="P293" s="34" t="str">
        <f t="shared" si="2"/>
        <v/>
      </c>
    </row>
    <row r="294" ht="22.5" customHeight="1">
      <c r="A294" s="6">
        <v>293.0</v>
      </c>
      <c r="B294" s="11" t="str">
        <f>'Master Schedule'!B294</f>
        <v/>
      </c>
      <c r="C294" s="7">
        <v>46527.0</v>
      </c>
      <c r="D294" s="8" t="str">
        <f t="shared" si="1"/>
        <v>Thursday</v>
      </c>
      <c r="E294" s="31"/>
      <c r="F294" s="11"/>
      <c r="G294" s="11"/>
      <c r="H294" s="31"/>
      <c r="I294" s="11"/>
      <c r="J294" s="22"/>
      <c r="K294" s="35"/>
      <c r="L294" s="35"/>
      <c r="M294" s="35"/>
      <c r="N294" s="36"/>
      <c r="O294" s="62"/>
      <c r="P294" s="34" t="str">
        <f t="shared" si="2"/>
        <v/>
      </c>
    </row>
    <row r="295" ht="22.5" customHeight="1">
      <c r="A295" s="6">
        <v>294.0</v>
      </c>
      <c r="B295" s="11" t="str">
        <f>'Master Schedule'!B295</f>
        <v/>
      </c>
      <c r="C295" s="7">
        <v>46528.0</v>
      </c>
      <c r="D295" s="8" t="str">
        <f t="shared" si="1"/>
        <v>Friday</v>
      </c>
      <c r="E295" s="31"/>
      <c r="F295" s="11"/>
      <c r="G295" s="11"/>
      <c r="H295" s="31"/>
      <c r="I295" s="11"/>
      <c r="J295" s="22"/>
      <c r="K295" s="32"/>
      <c r="L295" s="32"/>
      <c r="M295" s="32"/>
      <c r="N295" s="33"/>
      <c r="O295" s="62"/>
      <c r="P295" s="34" t="str">
        <f t="shared" si="2"/>
        <v/>
      </c>
    </row>
    <row r="296" ht="22.5" customHeight="1">
      <c r="A296" s="6">
        <v>295.0</v>
      </c>
      <c r="B296" s="11" t="str">
        <f>'Master Schedule'!B296</f>
        <v/>
      </c>
      <c r="C296" s="7">
        <v>46529.0</v>
      </c>
      <c r="D296" s="8" t="str">
        <f t="shared" si="1"/>
        <v>Saturday</v>
      </c>
      <c r="E296" s="31"/>
      <c r="F296" s="11"/>
      <c r="G296" s="11"/>
      <c r="H296" s="31"/>
      <c r="I296" s="11"/>
      <c r="J296" s="22"/>
      <c r="K296" s="35"/>
      <c r="L296" s="35"/>
      <c r="M296" s="35"/>
      <c r="N296" s="36"/>
      <c r="O296" s="62"/>
      <c r="P296" s="34" t="str">
        <f t="shared" si="2"/>
        <v/>
      </c>
    </row>
    <row r="297" ht="22.5" customHeight="1">
      <c r="A297" s="6">
        <v>296.0</v>
      </c>
      <c r="B297" s="11" t="str">
        <f>'Master Schedule'!B297</f>
        <v/>
      </c>
      <c r="C297" s="7">
        <v>46530.0</v>
      </c>
      <c r="D297" s="8" t="str">
        <f t="shared" si="1"/>
        <v>Sunday</v>
      </c>
      <c r="E297" s="31"/>
      <c r="F297" s="11"/>
      <c r="G297" s="11"/>
      <c r="H297" s="31"/>
      <c r="I297" s="11"/>
      <c r="J297" s="22"/>
      <c r="K297" s="32"/>
      <c r="L297" s="32"/>
      <c r="M297" s="32"/>
      <c r="N297" s="33"/>
      <c r="O297" s="62"/>
      <c r="P297" s="34" t="str">
        <f t="shared" si="2"/>
        <v/>
      </c>
    </row>
    <row r="298" ht="22.5" customHeight="1">
      <c r="A298" s="6">
        <v>297.0</v>
      </c>
      <c r="B298" s="11" t="str">
        <f>'Master Schedule'!B298</f>
        <v/>
      </c>
      <c r="C298" s="7">
        <v>46531.0</v>
      </c>
      <c r="D298" s="8" t="str">
        <f t="shared" si="1"/>
        <v>Monday</v>
      </c>
      <c r="E298" s="31"/>
      <c r="F298" s="11"/>
      <c r="G298" s="11"/>
      <c r="H298" s="31"/>
      <c r="I298" s="11"/>
      <c r="J298" s="22"/>
      <c r="K298" s="35"/>
      <c r="L298" s="35"/>
      <c r="M298" s="35"/>
      <c r="N298" s="36"/>
      <c r="O298" s="62"/>
      <c r="P298" s="34" t="str">
        <f t="shared" si="2"/>
        <v/>
      </c>
    </row>
    <row r="299" ht="22.5" customHeight="1">
      <c r="A299" s="6">
        <v>298.0</v>
      </c>
      <c r="B299" s="11" t="str">
        <f>'Master Schedule'!B299</f>
        <v/>
      </c>
      <c r="C299" s="7">
        <v>46532.0</v>
      </c>
      <c r="D299" s="8" t="str">
        <f t="shared" si="1"/>
        <v>Tuesday</v>
      </c>
      <c r="E299" s="31"/>
      <c r="F299" s="11"/>
      <c r="G299" s="11"/>
      <c r="H299" s="31"/>
      <c r="I299" s="11"/>
      <c r="J299" s="22"/>
      <c r="K299" s="32"/>
      <c r="L299" s="32"/>
      <c r="M299" s="32"/>
      <c r="N299" s="33"/>
      <c r="O299" s="62"/>
      <c r="P299" s="34" t="str">
        <f t="shared" si="2"/>
        <v/>
      </c>
    </row>
    <row r="300" ht="22.5" customHeight="1">
      <c r="A300" s="6">
        <v>299.0</v>
      </c>
      <c r="B300" s="11" t="str">
        <f>'Master Schedule'!B300</f>
        <v/>
      </c>
      <c r="C300" s="7">
        <v>46533.0</v>
      </c>
      <c r="D300" s="8" t="str">
        <f t="shared" si="1"/>
        <v>Wednesday</v>
      </c>
      <c r="E300" s="31"/>
      <c r="F300" s="11"/>
      <c r="G300" s="11"/>
      <c r="H300" s="31"/>
      <c r="I300" s="11"/>
      <c r="J300" s="22"/>
      <c r="K300" s="35"/>
      <c r="L300" s="35"/>
      <c r="M300" s="35"/>
      <c r="N300" s="36"/>
      <c r="O300" s="62"/>
      <c r="P300" s="34" t="str">
        <f t="shared" si="2"/>
        <v/>
      </c>
    </row>
    <row r="301" ht="22.5" customHeight="1">
      <c r="A301" s="6">
        <v>300.0</v>
      </c>
      <c r="B301" s="11" t="str">
        <f>'Master Schedule'!B301</f>
        <v/>
      </c>
      <c r="C301" s="7">
        <v>46534.0</v>
      </c>
      <c r="D301" s="8" t="str">
        <f t="shared" si="1"/>
        <v>Thursday</v>
      </c>
      <c r="E301" s="31"/>
      <c r="F301" s="11"/>
      <c r="G301" s="11"/>
      <c r="H301" s="31"/>
      <c r="I301" s="11"/>
      <c r="J301" s="22"/>
      <c r="K301" s="32"/>
      <c r="L301" s="32"/>
      <c r="M301" s="32"/>
      <c r="N301" s="33"/>
      <c r="O301" s="62"/>
      <c r="P301" s="34" t="str">
        <f t="shared" si="2"/>
        <v/>
      </c>
    </row>
    <row r="302" ht="22.5" customHeight="1">
      <c r="A302" s="6">
        <v>301.0</v>
      </c>
      <c r="B302" s="11" t="str">
        <f>'Master Schedule'!B302</f>
        <v/>
      </c>
      <c r="C302" s="7">
        <v>46535.0</v>
      </c>
      <c r="D302" s="8" t="str">
        <f t="shared" si="1"/>
        <v>Friday</v>
      </c>
      <c r="E302" s="31"/>
      <c r="F302" s="11"/>
      <c r="G302" s="11"/>
      <c r="H302" s="31"/>
      <c r="I302" s="11"/>
      <c r="J302" s="22"/>
      <c r="K302" s="35"/>
      <c r="L302" s="35"/>
      <c r="M302" s="35"/>
      <c r="N302" s="36"/>
      <c r="O302" s="62"/>
      <c r="P302" s="34" t="str">
        <f t="shared" si="2"/>
        <v/>
      </c>
    </row>
    <row r="303" ht="22.5" customHeight="1">
      <c r="A303" s="6">
        <v>302.0</v>
      </c>
      <c r="B303" s="11" t="str">
        <f>'Master Schedule'!B303</f>
        <v/>
      </c>
      <c r="C303" s="7">
        <v>46536.0</v>
      </c>
      <c r="D303" s="8" t="str">
        <f t="shared" si="1"/>
        <v>Saturday</v>
      </c>
      <c r="E303" s="31"/>
      <c r="F303" s="11"/>
      <c r="G303" s="11"/>
      <c r="H303" s="31"/>
      <c r="I303" s="11"/>
      <c r="J303" s="22"/>
      <c r="K303" s="32"/>
      <c r="L303" s="32"/>
      <c r="M303" s="32"/>
      <c r="N303" s="33"/>
      <c r="O303" s="62"/>
      <c r="P303" s="34" t="str">
        <f t="shared" si="2"/>
        <v/>
      </c>
    </row>
    <row r="304" ht="22.5" customHeight="1">
      <c r="A304" s="6">
        <v>303.0</v>
      </c>
      <c r="B304" s="11" t="str">
        <f>'Master Schedule'!B304</f>
        <v/>
      </c>
      <c r="C304" s="7">
        <v>46537.0</v>
      </c>
      <c r="D304" s="8" t="str">
        <f t="shared" si="1"/>
        <v>Sunday</v>
      </c>
      <c r="E304" s="31"/>
      <c r="F304" s="11"/>
      <c r="G304" s="11"/>
      <c r="H304" s="31"/>
      <c r="I304" s="11"/>
      <c r="J304" s="22"/>
      <c r="K304" s="35"/>
      <c r="L304" s="35"/>
      <c r="M304" s="35"/>
      <c r="N304" s="36"/>
      <c r="O304" s="62"/>
      <c r="P304" s="34" t="str">
        <f t="shared" si="2"/>
        <v/>
      </c>
    </row>
    <row r="305" ht="22.5" customHeight="1">
      <c r="A305" s="6">
        <v>304.0</v>
      </c>
      <c r="B305" s="11" t="str">
        <f>'Master Schedule'!B305</f>
        <v/>
      </c>
      <c r="C305" s="7">
        <v>46538.0</v>
      </c>
      <c r="D305" s="8" t="str">
        <f t="shared" si="1"/>
        <v>Monday</v>
      </c>
      <c r="E305" s="31"/>
      <c r="F305" s="11"/>
      <c r="G305" s="11"/>
      <c r="H305" s="31"/>
      <c r="I305" s="11"/>
      <c r="J305" s="22"/>
      <c r="K305" s="32"/>
      <c r="L305" s="32"/>
      <c r="M305" s="32"/>
      <c r="N305" s="33"/>
      <c r="O305" s="62"/>
      <c r="P305" s="34" t="str">
        <f t="shared" si="2"/>
        <v/>
      </c>
    </row>
    <row r="306" ht="22.5" customHeight="1">
      <c r="A306" s="37"/>
      <c r="B306" s="38" t="str">
        <f>'Master Schedule'!B306</f>
        <v/>
      </c>
      <c r="C306" s="39"/>
      <c r="D306" s="40" t="str">
        <f t="shared" si="1"/>
        <v>Saturday</v>
      </c>
      <c r="E306" s="41"/>
      <c r="F306" s="38"/>
      <c r="G306" s="38"/>
      <c r="H306" s="41"/>
      <c r="I306" s="38"/>
      <c r="J306" s="38"/>
      <c r="K306" s="42" t="s">
        <v>12</v>
      </c>
      <c r="L306" s="42" t="s">
        <v>13</v>
      </c>
      <c r="M306" s="23" t="s">
        <v>14</v>
      </c>
      <c r="N306" s="24" t="s">
        <v>15</v>
      </c>
      <c r="O306" s="58" t="s">
        <v>17</v>
      </c>
      <c r="P306" s="25" t="s">
        <v>9</v>
      </c>
    </row>
    <row r="307" ht="22.5" customHeight="1">
      <c r="A307" s="37"/>
      <c r="B307" s="38" t="str">
        <f>'Master Schedule'!B307</f>
        <v/>
      </c>
      <c r="C307" s="39"/>
      <c r="D307" s="40" t="str">
        <f t="shared" si="1"/>
        <v>Saturday</v>
      </c>
      <c r="E307" s="41"/>
      <c r="F307" s="38"/>
      <c r="G307" s="38"/>
      <c r="H307" s="41"/>
      <c r="I307" s="38"/>
      <c r="J307" s="38"/>
      <c r="K307" s="53" t="s">
        <v>16</v>
      </c>
      <c r="L307" s="53" t="s">
        <v>16</v>
      </c>
      <c r="M307" s="53" t="s">
        <v>16</v>
      </c>
      <c r="N307" s="59" t="s">
        <v>49</v>
      </c>
      <c r="O307" s="60" t="s">
        <v>16</v>
      </c>
      <c r="P307" s="34" t="str">
        <f t="shared" ref="P307:P610" si="3">IF(G307="", "",
   IF(AND(K307="✅", L307="✅", M307="✅", N307="✅", O307="✅"), "✅ Approved",
   IF(OR(K307="❌", L307="❌", M307="❌", N307="❌", O307="❌"), "❌ Denied",
   "⌛️ Pending")))
</f>
        <v/>
      </c>
    </row>
    <row r="308" ht="22.5" customHeight="1">
      <c r="A308" s="37"/>
      <c r="B308" s="38" t="str">
        <f>'Master Schedule'!B308</f>
        <v/>
      </c>
      <c r="C308" s="39"/>
      <c r="D308" s="40" t="str">
        <f t="shared" si="1"/>
        <v>Saturday</v>
      </c>
      <c r="E308" s="41"/>
      <c r="F308" s="38"/>
      <c r="G308" s="38"/>
      <c r="H308" s="41"/>
      <c r="I308" s="38"/>
      <c r="J308" s="38"/>
      <c r="K308" s="32"/>
      <c r="L308" s="32"/>
      <c r="M308" s="32"/>
      <c r="N308" s="33"/>
      <c r="O308" s="62"/>
      <c r="P308" s="34" t="str">
        <f t="shared" si="3"/>
        <v/>
      </c>
    </row>
    <row r="309" ht="22.5" customHeight="1">
      <c r="A309" s="37"/>
      <c r="B309" s="38" t="str">
        <f>'Master Schedule'!B309</f>
        <v/>
      </c>
      <c r="C309" s="39"/>
      <c r="D309" s="40" t="str">
        <f t="shared" si="1"/>
        <v>Saturday</v>
      </c>
      <c r="E309" s="41"/>
      <c r="F309" s="38"/>
      <c r="G309" s="38"/>
      <c r="H309" s="41"/>
      <c r="I309" s="38"/>
      <c r="J309" s="38"/>
      <c r="K309" s="35"/>
      <c r="L309" s="35"/>
      <c r="M309" s="35"/>
      <c r="N309" s="36"/>
      <c r="O309" s="62"/>
      <c r="P309" s="34" t="str">
        <f t="shared" si="3"/>
        <v/>
      </c>
    </row>
    <row r="310" ht="22.5" customHeight="1">
      <c r="A310" s="37"/>
      <c r="B310" s="38" t="str">
        <f>'Master Schedule'!B310</f>
        <v/>
      </c>
      <c r="C310" s="39"/>
      <c r="D310" s="40" t="str">
        <f t="shared" si="1"/>
        <v>Saturday</v>
      </c>
      <c r="E310" s="41"/>
      <c r="F310" s="38"/>
      <c r="G310" s="38"/>
      <c r="H310" s="41"/>
      <c r="I310" s="38"/>
      <c r="J310" s="38"/>
      <c r="K310" s="32"/>
      <c r="L310" s="32"/>
      <c r="M310" s="32"/>
      <c r="N310" s="33"/>
      <c r="O310" s="62"/>
      <c r="P310" s="34" t="str">
        <f t="shared" si="3"/>
        <v/>
      </c>
    </row>
    <row r="311" ht="22.5" customHeight="1">
      <c r="A311" s="37"/>
      <c r="B311" s="38" t="str">
        <f>'Master Schedule'!B311</f>
        <v/>
      </c>
      <c r="C311" s="39"/>
      <c r="D311" s="40" t="str">
        <f t="shared" si="1"/>
        <v>Saturday</v>
      </c>
      <c r="E311" s="41"/>
      <c r="F311" s="38"/>
      <c r="G311" s="38"/>
      <c r="H311" s="41"/>
      <c r="I311" s="38"/>
      <c r="J311" s="38"/>
      <c r="K311" s="35"/>
      <c r="L311" s="35"/>
      <c r="M311" s="35"/>
      <c r="N311" s="36"/>
      <c r="O311" s="62"/>
      <c r="P311" s="34" t="str">
        <f t="shared" si="3"/>
        <v/>
      </c>
    </row>
    <row r="312" ht="22.5" customHeight="1">
      <c r="A312" s="37"/>
      <c r="B312" s="38" t="str">
        <f>'Master Schedule'!B312</f>
        <v/>
      </c>
      <c r="C312" s="39"/>
      <c r="D312" s="40" t="str">
        <f t="shared" si="1"/>
        <v>Saturday</v>
      </c>
      <c r="E312" s="41"/>
      <c r="F312" s="38"/>
      <c r="G312" s="38"/>
      <c r="H312" s="41"/>
      <c r="I312" s="38"/>
      <c r="J312" s="38"/>
      <c r="K312" s="32"/>
      <c r="L312" s="32"/>
      <c r="M312" s="32"/>
      <c r="N312" s="33"/>
      <c r="O312" s="62"/>
      <c r="P312" s="34" t="str">
        <f t="shared" si="3"/>
        <v/>
      </c>
    </row>
    <row r="313" ht="22.5" customHeight="1">
      <c r="A313" s="37"/>
      <c r="B313" s="38" t="str">
        <f>'Master Schedule'!B313</f>
        <v/>
      </c>
      <c r="C313" s="39"/>
      <c r="D313" s="40" t="str">
        <f t="shared" si="1"/>
        <v>Saturday</v>
      </c>
      <c r="E313" s="41"/>
      <c r="F313" s="38"/>
      <c r="G313" s="38"/>
      <c r="H313" s="41"/>
      <c r="I313" s="38"/>
      <c r="J313" s="38"/>
      <c r="K313" s="35"/>
      <c r="L313" s="35"/>
      <c r="M313" s="35"/>
      <c r="N313" s="36"/>
      <c r="O313" s="62"/>
      <c r="P313" s="34" t="str">
        <f t="shared" si="3"/>
        <v/>
      </c>
    </row>
    <row r="314" ht="22.5" customHeight="1">
      <c r="A314" s="37"/>
      <c r="B314" s="38" t="str">
        <f>'Master Schedule'!B314</f>
        <v/>
      </c>
      <c r="C314" s="39"/>
      <c r="D314" s="40" t="str">
        <f t="shared" si="1"/>
        <v>Saturday</v>
      </c>
      <c r="E314" s="41"/>
      <c r="F314" s="38"/>
      <c r="G314" s="38"/>
      <c r="H314" s="41"/>
      <c r="I314" s="38"/>
      <c r="J314" s="38"/>
      <c r="K314" s="32"/>
      <c r="L314" s="32"/>
      <c r="M314" s="32"/>
      <c r="N314" s="33"/>
      <c r="O314" s="62"/>
      <c r="P314" s="34" t="str">
        <f t="shared" si="3"/>
        <v/>
      </c>
    </row>
    <row r="315" ht="22.5" customHeight="1">
      <c r="A315" s="37"/>
      <c r="B315" s="38" t="str">
        <f>'Master Schedule'!B315</f>
        <v/>
      </c>
      <c r="C315" s="39"/>
      <c r="D315" s="40" t="str">
        <f t="shared" si="1"/>
        <v>Saturday</v>
      </c>
      <c r="E315" s="41"/>
      <c r="F315" s="38"/>
      <c r="G315" s="38"/>
      <c r="H315" s="41"/>
      <c r="I315" s="38"/>
      <c r="J315" s="38"/>
      <c r="K315" s="35"/>
      <c r="L315" s="35"/>
      <c r="M315" s="35"/>
      <c r="N315" s="36"/>
      <c r="O315" s="62"/>
      <c r="P315" s="34" t="str">
        <f t="shared" si="3"/>
        <v/>
      </c>
    </row>
    <row r="316" ht="22.5" customHeight="1">
      <c r="A316" s="37"/>
      <c r="B316" s="38" t="str">
        <f>'Master Schedule'!B316</f>
        <v/>
      </c>
      <c r="C316" s="39"/>
      <c r="D316" s="40" t="str">
        <f t="shared" si="1"/>
        <v>Saturday</v>
      </c>
      <c r="E316" s="41"/>
      <c r="F316" s="38"/>
      <c r="G316" s="38"/>
      <c r="H316" s="41"/>
      <c r="I316" s="38"/>
      <c r="J316" s="38"/>
      <c r="K316" s="32"/>
      <c r="L316" s="32"/>
      <c r="M316" s="32"/>
      <c r="N316" s="33"/>
      <c r="O316" s="62"/>
      <c r="P316" s="34" t="str">
        <f t="shared" si="3"/>
        <v/>
      </c>
    </row>
    <row r="317" ht="22.5" customHeight="1">
      <c r="A317" s="37"/>
      <c r="B317" s="38" t="str">
        <f>'Master Schedule'!B317</f>
        <v/>
      </c>
      <c r="C317" s="39"/>
      <c r="D317" s="40" t="str">
        <f t="shared" si="1"/>
        <v>Saturday</v>
      </c>
      <c r="E317" s="41"/>
      <c r="F317" s="38"/>
      <c r="G317" s="38"/>
      <c r="H317" s="41"/>
      <c r="I317" s="38"/>
      <c r="J317" s="38"/>
      <c r="K317" s="35"/>
      <c r="L317" s="35"/>
      <c r="M317" s="35"/>
      <c r="N317" s="36"/>
      <c r="O317" s="62"/>
      <c r="P317" s="34" t="str">
        <f t="shared" si="3"/>
        <v/>
      </c>
    </row>
    <row r="318" ht="22.5" customHeight="1">
      <c r="A318" s="37"/>
      <c r="B318" s="38" t="str">
        <f>'Master Schedule'!B318</f>
        <v/>
      </c>
      <c r="C318" s="39"/>
      <c r="D318" s="40" t="str">
        <f t="shared" si="1"/>
        <v>Saturday</v>
      </c>
      <c r="E318" s="41"/>
      <c r="F318" s="38"/>
      <c r="G318" s="38"/>
      <c r="H318" s="41"/>
      <c r="I318" s="38"/>
      <c r="J318" s="38"/>
      <c r="K318" s="32"/>
      <c r="L318" s="32"/>
      <c r="M318" s="32"/>
      <c r="N318" s="33"/>
      <c r="O318" s="62"/>
      <c r="P318" s="34" t="str">
        <f t="shared" si="3"/>
        <v/>
      </c>
    </row>
    <row r="319" ht="22.5" customHeight="1">
      <c r="A319" s="37"/>
      <c r="B319" s="38" t="str">
        <f>'Master Schedule'!B319</f>
        <v/>
      </c>
      <c r="C319" s="39"/>
      <c r="D319" s="40" t="str">
        <f t="shared" si="1"/>
        <v>Saturday</v>
      </c>
      <c r="E319" s="41"/>
      <c r="F319" s="38"/>
      <c r="G319" s="38"/>
      <c r="H319" s="41"/>
      <c r="I319" s="38"/>
      <c r="J319" s="38"/>
      <c r="K319" s="35"/>
      <c r="L319" s="35"/>
      <c r="M319" s="35"/>
      <c r="N319" s="36"/>
      <c r="O319" s="62"/>
      <c r="P319" s="34" t="str">
        <f t="shared" si="3"/>
        <v/>
      </c>
    </row>
    <row r="320" ht="22.5" customHeight="1">
      <c r="A320" s="37"/>
      <c r="B320" s="38" t="str">
        <f>'Master Schedule'!B320</f>
        <v/>
      </c>
      <c r="C320" s="39"/>
      <c r="D320" s="40" t="str">
        <f t="shared" si="1"/>
        <v>Saturday</v>
      </c>
      <c r="E320" s="41"/>
      <c r="F320" s="38"/>
      <c r="G320" s="38"/>
      <c r="H320" s="41"/>
      <c r="I320" s="38"/>
      <c r="J320" s="38"/>
      <c r="K320" s="32"/>
      <c r="L320" s="32"/>
      <c r="M320" s="32"/>
      <c r="N320" s="33"/>
      <c r="O320" s="62"/>
      <c r="P320" s="34" t="str">
        <f t="shared" si="3"/>
        <v/>
      </c>
    </row>
    <row r="321" ht="22.5" customHeight="1">
      <c r="A321" s="37"/>
      <c r="B321" s="38" t="str">
        <f>'Master Schedule'!B321</f>
        <v/>
      </c>
      <c r="C321" s="39"/>
      <c r="D321" s="40" t="str">
        <f t="shared" si="1"/>
        <v>Saturday</v>
      </c>
      <c r="E321" s="41"/>
      <c r="F321" s="38"/>
      <c r="G321" s="38"/>
      <c r="H321" s="41"/>
      <c r="I321" s="38"/>
      <c r="J321" s="38"/>
      <c r="K321" s="35"/>
      <c r="L321" s="35"/>
      <c r="M321" s="35"/>
      <c r="N321" s="36"/>
      <c r="O321" s="62"/>
      <c r="P321" s="34" t="str">
        <f t="shared" si="3"/>
        <v/>
      </c>
    </row>
    <row r="322" ht="22.5" customHeight="1">
      <c r="A322" s="37"/>
      <c r="B322" s="38" t="str">
        <f>'Master Schedule'!B322</f>
        <v/>
      </c>
      <c r="C322" s="39"/>
      <c r="D322" s="40" t="str">
        <f t="shared" si="1"/>
        <v>Saturday</v>
      </c>
      <c r="E322" s="41"/>
      <c r="F322" s="38"/>
      <c r="G322" s="38"/>
      <c r="H322" s="41"/>
      <c r="I322" s="38"/>
      <c r="J322" s="38"/>
      <c r="K322" s="32"/>
      <c r="L322" s="32"/>
      <c r="M322" s="32"/>
      <c r="N322" s="33"/>
      <c r="O322" s="62"/>
      <c r="P322" s="34" t="str">
        <f t="shared" si="3"/>
        <v/>
      </c>
    </row>
    <row r="323" ht="22.5" customHeight="1">
      <c r="A323" s="37"/>
      <c r="B323" s="38" t="str">
        <f>'Master Schedule'!B323</f>
        <v/>
      </c>
      <c r="C323" s="39"/>
      <c r="D323" s="40" t="str">
        <f t="shared" si="1"/>
        <v>Saturday</v>
      </c>
      <c r="E323" s="41"/>
      <c r="F323" s="38"/>
      <c r="G323" s="38"/>
      <c r="H323" s="41"/>
      <c r="I323" s="38"/>
      <c r="J323" s="38"/>
      <c r="K323" s="35"/>
      <c r="L323" s="35"/>
      <c r="M323" s="35"/>
      <c r="N323" s="36"/>
      <c r="O323" s="62"/>
      <c r="P323" s="34" t="str">
        <f t="shared" si="3"/>
        <v/>
      </c>
    </row>
    <row r="324" ht="22.5" customHeight="1">
      <c r="A324" s="37"/>
      <c r="B324" s="38" t="str">
        <f>'Master Schedule'!B324</f>
        <v/>
      </c>
      <c r="C324" s="39"/>
      <c r="D324" s="40" t="str">
        <f t="shared" si="1"/>
        <v>Saturday</v>
      </c>
      <c r="E324" s="41"/>
      <c r="F324" s="38"/>
      <c r="G324" s="38"/>
      <c r="H324" s="41"/>
      <c r="I324" s="38"/>
      <c r="J324" s="38"/>
      <c r="K324" s="32"/>
      <c r="L324" s="32"/>
      <c r="M324" s="32"/>
      <c r="N324" s="33"/>
      <c r="O324" s="62"/>
      <c r="P324" s="34" t="str">
        <f t="shared" si="3"/>
        <v/>
      </c>
    </row>
    <row r="325" ht="22.5" customHeight="1">
      <c r="A325" s="37"/>
      <c r="B325" s="38" t="str">
        <f>'Master Schedule'!B325</f>
        <v/>
      </c>
      <c r="C325" s="39"/>
      <c r="D325" s="40" t="str">
        <f t="shared" si="1"/>
        <v>Saturday</v>
      </c>
      <c r="E325" s="41"/>
      <c r="F325" s="38"/>
      <c r="G325" s="38"/>
      <c r="H325" s="41"/>
      <c r="I325" s="38"/>
      <c r="J325" s="38"/>
      <c r="K325" s="35"/>
      <c r="L325" s="35"/>
      <c r="M325" s="35"/>
      <c r="N325" s="36"/>
      <c r="O325" s="62"/>
      <c r="P325" s="34" t="str">
        <f t="shared" si="3"/>
        <v/>
      </c>
    </row>
    <row r="326" ht="22.5" customHeight="1">
      <c r="A326" s="37"/>
      <c r="B326" s="38" t="str">
        <f>'Master Schedule'!B326</f>
        <v/>
      </c>
      <c r="C326" s="39"/>
      <c r="D326" s="40" t="str">
        <f t="shared" si="1"/>
        <v>Saturday</v>
      </c>
      <c r="E326" s="41"/>
      <c r="F326" s="38"/>
      <c r="G326" s="38"/>
      <c r="H326" s="41"/>
      <c r="I326" s="38"/>
      <c r="J326" s="38"/>
      <c r="K326" s="32"/>
      <c r="L326" s="32"/>
      <c r="M326" s="32"/>
      <c r="N326" s="33"/>
      <c r="O326" s="62"/>
      <c r="P326" s="34" t="str">
        <f t="shared" si="3"/>
        <v/>
      </c>
    </row>
    <row r="327" ht="22.5" customHeight="1">
      <c r="A327" s="37"/>
      <c r="B327" s="38" t="str">
        <f>'Master Schedule'!B327</f>
        <v/>
      </c>
      <c r="C327" s="39"/>
      <c r="D327" s="40" t="str">
        <f t="shared" si="1"/>
        <v>Saturday</v>
      </c>
      <c r="E327" s="41"/>
      <c r="F327" s="38"/>
      <c r="G327" s="38"/>
      <c r="H327" s="41"/>
      <c r="I327" s="38"/>
      <c r="J327" s="38"/>
      <c r="K327" s="35"/>
      <c r="L327" s="35"/>
      <c r="M327" s="35"/>
      <c r="N327" s="36"/>
      <c r="O327" s="62"/>
      <c r="P327" s="34" t="str">
        <f t="shared" si="3"/>
        <v/>
      </c>
    </row>
    <row r="328" ht="22.5" customHeight="1">
      <c r="A328" s="37"/>
      <c r="B328" s="38" t="str">
        <f>'Master Schedule'!B328</f>
        <v/>
      </c>
      <c r="C328" s="39"/>
      <c r="D328" s="40" t="str">
        <f t="shared" si="1"/>
        <v>Saturday</v>
      </c>
      <c r="E328" s="41"/>
      <c r="F328" s="38"/>
      <c r="G328" s="38"/>
      <c r="H328" s="41"/>
      <c r="I328" s="38"/>
      <c r="J328" s="38"/>
      <c r="K328" s="32"/>
      <c r="L328" s="32"/>
      <c r="M328" s="32"/>
      <c r="N328" s="33"/>
      <c r="O328" s="62"/>
      <c r="P328" s="34" t="str">
        <f t="shared" si="3"/>
        <v/>
      </c>
    </row>
    <row r="329" ht="22.5" customHeight="1">
      <c r="A329" s="37"/>
      <c r="B329" s="38" t="str">
        <f>'Master Schedule'!B329</f>
        <v/>
      </c>
      <c r="C329" s="39"/>
      <c r="D329" s="40" t="str">
        <f t="shared" si="1"/>
        <v>Saturday</v>
      </c>
      <c r="E329" s="41"/>
      <c r="F329" s="38"/>
      <c r="G329" s="38"/>
      <c r="H329" s="41"/>
      <c r="I329" s="38"/>
      <c r="J329" s="38"/>
      <c r="K329" s="35"/>
      <c r="L329" s="35"/>
      <c r="M329" s="35"/>
      <c r="N329" s="36"/>
      <c r="O329" s="62"/>
      <c r="P329" s="34" t="str">
        <f t="shared" si="3"/>
        <v/>
      </c>
    </row>
    <row r="330" ht="22.5" customHeight="1">
      <c r="A330" s="37"/>
      <c r="B330" s="38" t="str">
        <f>'Master Schedule'!B330</f>
        <v/>
      </c>
      <c r="C330" s="39"/>
      <c r="D330" s="40" t="str">
        <f t="shared" si="1"/>
        <v>Saturday</v>
      </c>
      <c r="E330" s="41"/>
      <c r="F330" s="38"/>
      <c r="G330" s="38"/>
      <c r="H330" s="41"/>
      <c r="I330" s="38"/>
      <c r="J330" s="38"/>
      <c r="K330" s="32"/>
      <c r="L330" s="32"/>
      <c r="M330" s="32"/>
      <c r="N330" s="33"/>
      <c r="O330" s="62"/>
      <c r="P330" s="34" t="str">
        <f t="shared" si="3"/>
        <v/>
      </c>
    </row>
    <row r="331" ht="22.5" customHeight="1">
      <c r="A331" s="37"/>
      <c r="B331" s="38" t="str">
        <f>'Master Schedule'!B331</f>
        <v/>
      </c>
      <c r="C331" s="39"/>
      <c r="D331" s="40" t="str">
        <f t="shared" si="1"/>
        <v>Saturday</v>
      </c>
      <c r="E331" s="41"/>
      <c r="F331" s="38"/>
      <c r="G331" s="38"/>
      <c r="H331" s="41"/>
      <c r="I331" s="38"/>
      <c r="J331" s="38"/>
      <c r="K331" s="35"/>
      <c r="L331" s="35"/>
      <c r="M331" s="35"/>
      <c r="N331" s="36"/>
      <c r="O331" s="62"/>
      <c r="P331" s="34" t="str">
        <f t="shared" si="3"/>
        <v/>
      </c>
    </row>
    <row r="332" ht="22.5" customHeight="1">
      <c r="A332" s="37"/>
      <c r="B332" s="38" t="str">
        <f>'Master Schedule'!B332</f>
        <v/>
      </c>
      <c r="C332" s="39"/>
      <c r="D332" s="40" t="str">
        <f t="shared" si="1"/>
        <v>Saturday</v>
      </c>
      <c r="E332" s="41"/>
      <c r="F332" s="38"/>
      <c r="G332" s="38"/>
      <c r="H332" s="41"/>
      <c r="I332" s="38"/>
      <c r="J332" s="38"/>
      <c r="K332" s="32"/>
      <c r="L332" s="32"/>
      <c r="M332" s="32"/>
      <c r="N332" s="33"/>
      <c r="O332" s="62"/>
      <c r="P332" s="34" t="str">
        <f t="shared" si="3"/>
        <v/>
      </c>
    </row>
    <row r="333" ht="22.5" customHeight="1">
      <c r="A333" s="37"/>
      <c r="B333" s="38" t="str">
        <f>'Master Schedule'!B333</f>
        <v/>
      </c>
      <c r="C333" s="39"/>
      <c r="D333" s="40" t="str">
        <f t="shared" si="1"/>
        <v>Saturday</v>
      </c>
      <c r="E333" s="41"/>
      <c r="F333" s="38"/>
      <c r="G333" s="38"/>
      <c r="H333" s="41"/>
      <c r="I333" s="38"/>
      <c r="J333" s="38"/>
      <c r="K333" s="35"/>
      <c r="L333" s="35"/>
      <c r="M333" s="35"/>
      <c r="N333" s="36"/>
      <c r="O333" s="62"/>
      <c r="P333" s="34" t="str">
        <f t="shared" si="3"/>
        <v/>
      </c>
    </row>
    <row r="334" ht="22.5" customHeight="1">
      <c r="A334" s="37"/>
      <c r="B334" s="38" t="str">
        <f>'Master Schedule'!B334</f>
        <v/>
      </c>
      <c r="C334" s="39"/>
      <c r="D334" s="40" t="str">
        <f t="shared" si="1"/>
        <v>Saturday</v>
      </c>
      <c r="E334" s="41"/>
      <c r="F334" s="38"/>
      <c r="G334" s="38"/>
      <c r="H334" s="41"/>
      <c r="I334" s="38"/>
      <c r="J334" s="38"/>
      <c r="K334" s="32"/>
      <c r="L334" s="32"/>
      <c r="M334" s="32"/>
      <c r="N334" s="33"/>
      <c r="O334" s="62"/>
      <c r="P334" s="34" t="str">
        <f t="shared" si="3"/>
        <v/>
      </c>
    </row>
    <row r="335" ht="22.5" customHeight="1">
      <c r="A335" s="37"/>
      <c r="B335" s="38" t="str">
        <f>'Master Schedule'!B335</f>
        <v/>
      </c>
      <c r="C335" s="39"/>
      <c r="D335" s="40" t="str">
        <f t="shared" si="1"/>
        <v>Saturday</v>
      </c>
      <c r="E335" s="41"/>
      <c r="F335" s="38"/>
      <c r="G335" s="38"/>
      <c r="H335" s="41"/>
      <c r="I335" s="38"/>
      <c r="J335" s="38"/>
      <c r="K335" s="35"/>
      <c r="L335" s="35"/>
      <c r="M335" s="35"/>
      <c r="N335" s="36"/>
      <c r="O335" s="62"/>
      <c r="P335" s="34" t="str">
        <f t="shared" si="3"/>
        <v/>
      </c>
    </row>
    <row r="336" ht="22.5" customHeight="1">
      <c r="A336" s="37"/>
      <c r="B336" s="38" t="str">
        <f>'Master Schedule'!B336</f>
        <v/>
      </c>
      <c r="C336" s="39"/>
      <c r="D336" s="40" t="str">
        <f t="shared" si="1"/>
        <v>Saturday</v>
      </c>
      <c r="E336" s="41"/>
      <c r="F336" s="38"/>
      <c r="G336" s="38"/>
      <c r="H336" s="41"/>
      <c r="I336" s="38"/>
      <c r="J336" s="38"/>
      <c r="K336" s="32"/>
      <c r="L336" s="32"/>
      <c r="M336" s="32"/>
      <c r="N336" s="33"/>
      <c r="O336" s="62"/>
      <c r="P336" s="34" t="str">
        <f t="shared" si="3"/>
        <v/>
      </c>
    </row>
    <row r="337" ht="22.5" customHeight="1">
      <c r="A337" s="37"/>
      <c r="B337" s="38" t="str">
        <f>'Master Schedule'!B337</f>
        <v/>
      </c>
      <c r="C337" s="39"/>
      <c r="D337" s="40" t="str">
        <f t="shared" si="1"/>
        <v>Saturday</v>
      </c>
      <c r="E337" s="41"/>
      <c r="F337" s="38"/>
      <c r="G337" s="38"/>
      <c r="H337" s="41"/>
      <c r="I337" s="38"/>
      <c r="J337" s="38"/>
      <c r="K337" s="35"/>
      <c r="L337" s="35"/>
      <c r="M337" s="35"/>
      <c r="N337" s="36"/>
      <c r="O337" s="62"/>
      <c r="P337" s="34" t="str">
        <f t="shared" si="3"/>
        <v/>
      </c>
    </row>
    <row r="338" ht="22.5" customHeight="1">
      <c r="A338" s="37"/>
      <c r="B338" s="38" t="str">
        <f>'Master Schedule'!B338</f>
        <v/>
      </c>
      <c r="C338" s="39"/>
      <c r="D338" s="40" t="str">
        <f t="shared" si="1"/>
        <v>Saturday</v>
      </c>
      <c r="E338" s="41"/>
      <c r="F338" s="38"/>
      <c r="G338" s="38"/>
      <c r="H338" s="41"/>
      <c r="I338" s="38"/>
      <c r="J338" s="38"/>
      <c r="K338" s="32"/>
      <c r="L338" s="32"/>
      <c r="M338" s="32"/>
      <c r="N338" s="33"/>
      <c r="O338" s="62"/>
      <c r="P338" s="34" t="str">
        <f t="shared" si="3"/>
        <v/>
      </c>
    </row>
    <row r="339" ht="22.5" customHeight="1">
      <c r="A339" s="37"/>
      <c r="B339" s="38" t="str">
        <f>'Master Schedule'!B339</f>
        <v/>
      </c>
      <c r="C339" s="39"/>
      <c r="D339" s="40" t="str">
        <f t="shared" si="1"/>
        <v>Saturday</v>
      </c>
      <c r="E339" s="41"/>
      <c r="F339" s="38"/>
      <c r="G339" s="38"/>
      <c r="H339" s="41"/>
      <c r="I339" s="38"/>
      <c r="J339" s="38"/>
      <c r="K339" s="35"/>
      <c r="L339" s="35"/>
      <c r="M339" s="35"/>
      <c r="N339" s="36"/>
      <c r="O339" s="62"/>
      <c r="P339" s="34" t="str">
        <f t="shared" si="3"/>
        <v/>
      </c>
    </row>
    <row r="340" ht="22.5" customHeight="1">
      <c r="A340" s="37"/>
      <c r="B340" s="38" t="str">
        <f>'Master Schedule'!B340</f>
        <v/>
      </c>
      <c r="C340" s="39"/>
      <c r="D340" s="40" t="str">
        <f t="shared" si="1"/>
        <v>Saturday</v>
      </c>
      <c r="E340" s="41"/>
      <c r="F340" s="38"/>
      <c r="G340" s="38"/>
      <c r="H340" s="41"/>
      <c r="I340" s="38"/>
      <c r="J340" s="38"/>
      <c r="K340" s="32"/>
      <c r="L340" s="32"/>
      <c r="M340" s="32"/>
      <c r="N340" s="33"/>
      <c r="O340" s="62"/>
      <c r="P340" s="34" t="str">
        <f t="shared" si="3"/>
        <v/>
      </c>
    </row>
    <row r="341" ht="22.5" customHeight="1">
      <c r="A341" s="37"/>
      <c r="B341" s="38" t="str">
        <f>'Master Schedule'!B341</f>
        <v/>
      </c>
      <c r="C341" s="39"/>
      <c r="D341" s="40" t="str">
        <f t="shared" si="1"/>
        <v>Saturday</v>
      </c>
      <c r="E341" s="41"/>
      <c r="F341" s="38"/>
      <c r="G341" s="38"/>
      <c r="H341" s="41"/>
      <c r="I341" s="38"/>
      <c r="J341" s="38"/>
      <c r="K341" s="35"/>
      <c r="L341" s="35"/>
      <c r="M341" s="35"/>
      <c r="N341" s="36"/>
      <c r="O341" s="62"/>
      <c r="P341" s="34" t="str">
        <f t="shared" si="3"/>
        <v/>
      </c>
    </row>
    <row r="342" ht="22.5" customHeight="1">
      <c r="A342" s="37"/>
      <c r="B342" s="38" t="str">
        <f>'Master Schedule'!B342</f>
        <v/>
      </c>
      <c r="C342" s="39"/>
      <c r="D342" s="40" t="str">
        <f t="shared" si="1"/>
        <v>Saturday</v>
      </c>
      <c r="E342" s="41"/>
      <c r="F342" s="38"/>
      <c r="G342" s="38"/>
      <c r="H342" s="41"/>
      <c r="I342" s="38"/>
      <c r="J342" s="38"/>
      <c r="K342" s="32"/>
      <c r="L342" s="32"/>
      <c r="M342" s="32"/>
      <c r="N342" s="33"/>
      <c r="O342" s="62"/>
      <c r="P342" s="34" t="str">
        <f t="shared" si="3"/>
        <v/>
      </c>
    </row>
    <row r="343" ht="22.5" customHeight="1">
      <c r="A343" s="37"/>
      <c r="B343" s="38" t="str">
        <f>'Master Schedule'!B343</f>
        <v/>
      </c>
      <c r="C343" s="39"/>
      <c r="D343" s="40" t="str">
        <f t="shared" si="1"/>
        <v>Saturday</v>
      </c>
      <c r="E343" s="41"/>
      <c r="F343" s="38"/>
      <c r="G343" s="38"/>
      <c r="H343" s="41"/>
      <c r="I343" s="38"/>
      <c r="J343" s="38"/>
      <c r="K343" s="35"/>
      <c r="L343" s="35"/>
      <c r="M343" s="35"/>
      <c r="N343" s="36"/>
      <c r="O343" s="62"/>
      <c r="P343" s="34" t="str">
        <f t="shared" si="3"/>
        <v/>
      </c>
    </row>
    <row r="344" ht="22.5" customHeight="1">
      <c r="A344" s="37"/>
      <c r="B344" s="38" t="str">
        <f>'Master Schedule'!B344</f>
        <v/>
      </c>
      <c r="C344" s="39"/>
      <c r="D344" s="40" t="str">
        <f t="shared" si="1"/>
        <v>Saturday</v>
      </c>
      <c r="E344" s="41"/>
      <c r="F344" s="38"/>
      <c r="G344" s="38"/>
      <c r="H344" s="41"/>
      <c r="I344" s="38"/>
      <c r="J344" s="38"/>
      <c r="K344" s="32"/>
      <c r="L344" s="32"/>
      <c r="M344" s="32"/>
      <c r="N344" s="33"/>
      <c r="O344" s="62"/>
      <c r="P344" s="34" t="str">
        <f t="shared" si="3"/>
        <v/>
      </c>
    </row>
    <row r="345" ht="22.5" customHeight="1">
      <c r="A345" s="37"/>
      <c r="B345" s="38" t="str">
        <f>'Master Schedule'!B345</f>
        <v/>
      </c>
      <c r="C345" s="39"/>
      <c r="D345" s="40" t="str">
        <f t="shared" si="1"/>
        <v>Saturday</v>
      </c>
      <c r="E345" s="41"/>
      <c r="F345" s="38"/>
      <c r="G345" s="38"/>
      <c r="H345" s="41"/>
      <c r="I345" s="38"/>
      <c r="J345" s="38"/>
      <c r="K345" s="35"/>
      <c r="L345" s="35"/>
      <c r="M345" s="35"/>
      <c r="N345" s="36"/>
      <c r="O345" s="62"/>
      <c r="P345" s="34" t="str">
        <f t="shared" si="3"/>
        <v/>
      </c>
    </row>
    <row r="346" ht="22.5" customHeight="1">
      <c r="A346" s="37"/>
      <c r="B346" s="38" t="str">
        <f>'Master Schedule'!B346</f>
        <v/>
      </c>
      <c r="C346" s="39"/>
      <c r="D346" s="40" t="str">
        <f t="shared" si="1"/>
        <v>Saturday</v>
      </c>
      <c r="E346" s="41"/>
      <c r="F346" s="38"/>
      <c r="G346" s="38"/>
      <c r="H346" s="41"/>
      <c r="I346" s="38"/>
      <c r="J346" s="38"/>
      <c r="K346" s="32"/>
      <c r="L346" s="32"/>
      <c r="M346" s="32"/>
      <c r="N346" s="33"/>
      <c r="O346" s="62"/>
      <c r="P346" s="34" t="str">
        <f t="shared" si="3"/>
        <v/>
      </c>
    </row>
    <row r="347" ht="22.5" customHeight="1">
      <c r="A347" s="37"/>
      <c r="B347" s="38" t="str">
        <f>'Master Schedule'!B347</f>
        <v/>
      </c>
      <c r="C347" s="39"/>
      <c r="D347" s="40" t="str">
        <f t="shared" si="1"/>
        <v>Saturday</v>
      </c>
      <c r="E347" s="41"/>
      <c r="F347" s="38"/>
      <c r="G347" s="38"/>
      <c r="H347" s="41"/>
      <c r="I347" s="38"/>
      <c r="J347" s="38"/>
      <c r="K347" s="35"/>
      <c r="L347" s="35"/>
      <c r="M347" s="35"/>
      <c r="N347" s="36"/>
      <c r="O347" s="62"/>
      <c r="P347" s="34" t="str">
        <f t="shared" si="3"/>
        <v/>
      </c>
    </row>
    <row r="348" ht="22.5" customHeight="1">
      <c r="A348" s="37"/>
      <c r="B348" s="38" t="str">
        <f>'Master Schedule'!B348</f>
        <v/>
      </c>
      <c r="C348" s="39"/>
      <c r="D348" s="40" t="str">
        <f t="shared" si="1"/>
        <v>Saturday</v>
      </c>
      <c r="E348" s="41"/>
      <c r="F348" s="38"/>
      <c r="G348" s="38"/>
      <c r="H348" s="41"/>
      <c r="I348" s="38"/>
      <c r="J348" s="38"/>
      <c r="K348" s="32"/>
      <c r="L348" s="32"/>
      <c r="M348" s="32"/>
      <c r="N348" s="33"/>
      <c r="O348" s="62"/>
      <c r="P348" s="34" t="str">
        <f t="shared" si="3"/>
        <v/>
      </c>
    </row>
    <row r="349" ht="22.5" customHeight="1">
      <c r="A349" s="37"/>
      <c r="B349" s="38" t="str">
        <f>'Master Schedule'!B349</f>
        <v/>
      </c>
      <c r="C349" s="39"/>
      <c r="D349" s="40" t="str">
        <f t="shared" si="1"/>
        <v>Saturday</v>
      </c>
      <c r="E349" s="41"/>
      <c r="F349" s="38"/>
      <c r="G349" s="38"/>
      <c r="H349" s="41"/>
      <c r="I349" s="38"/>
      <c r="J349" s="38"/>
      <c r="K349" s="35"/>
      <c r="L349" s="35"/>
      <c r="M349" s="35"/>
      <c r="N349" s="36"/>
      <c r="O349" s="62"/>
      <c r="P349" s="34" t="str">
        <f t="shared" si="3"/>
        <v/>
      </c>
    </row>
    <row r="350" ht="22.5" customHeight="1">
      <c r="A350" s="37"/>
      <c r="B350" s="38" t="str">
        <f>'Master Schedule'!B350</f>
        <v/>
      </c>
      <c r="C350" s="39"/>
      <c r="D350" s="40" t="str">
        <f t="shared" si="1"/>
        <v>Saturday</v>
      </c>
      <c r="E350" s="41"/>
      <c r="F350" s="38"/>
      <c r="G350" s="38"/>
      <c r="H350" s="41"/>
      <c r="I350" s="38"/>
      <c r="J350" s="38"/>
      <c r="K350" s="32"/>
      <c r="L350" s="32"/>
      <c r="M350" s="32"/>
      <c r="N350" s="33"/>
      <c r="O350" s="62"/>
      <c r="P350" s="34" t="str">
        <f t="shared" si="3"/>
        <v/>
      </c>
    </row>
    <row r="351" ht="22.5" customHeight="1">
      <c r="A351" s="37"/>
      <c r="B351" s="38" t="str">
        <f>'Master Schedule'!B351</f>
        <v/>
      </c>
      <c r="C351" s="39"/>
      <c r="D351" s="40" t="str">
        <f t="shared" si="1"/>
        <v>Saturday</v>
      </c>
      <c r="E351" s="41"/>
      <c r="F351" s="38"/>
      <c r="G351" s="38"/>
      <c r="H351" s="41"/>
      <c r="I351" s="38"/>
      <c r="J351" s="38"/>
      <c r="K351" s="35"/>
      <c r="L351" s="35"/>
      <c r="M351" s="35"/>
      <c r="N351" s="36"/>
      <c r="O351" s="62"/>
      <c r="P351" s="34" t="str">
        <f t="shared" si="3"/>
        <v/>
      </c>
    </row>
    <row r="352" ht="22.5" customHeight="1">
      <c r="A352" s="37"/>
      <c r="B352" s="38" t="str">
        <f>'Master Schedule'!B352</f>
        <v/>
      </c>
      <c r="C352" s="39"/>
      <c r="D352" s="40" t="str">
        <f t="shared" si="1"/>
        <v>Saturday</v>
      </c>
      <c r="E352" s="41"/>
      <c r="F352" s="38"/>
      <c r="G352" s="38"/>
      <c r="H352" s="41"/>
      <c r="I352" s="38"/>
      <c r="J352" s="38"/>
      <c r="K352" s="32"/>
      <c r="L352" s="32"/>
      <c r="M352" s="32"/>
      <c r="N352" s="33"/>
      <c r="O352" s="62"/>
      <c r="P352" s="34" t="str">
        <f t="shared" si="3"/>
        <v/>
      </c>
    </row>
    <row r="353" ht="22.5" customHeight="1">
      <c r="A353" s="37"/>
      <c r="B353" s="38" t="str">
        <f>'Master Schedule'!B353</f>
        <v/>
      </c>
      <c r="C353" s="39"/>
      <c r="D353" s="40" t="str">
        <f t="shared" si="1"/>
        <v>Saturday</v>
      </c>
      <c r="E353" s="41"/>
      <c r="F353" s="38"/>
      <c r="G353" s="38"/>
      <c r="H353" s="41"/>
      <c r="I353" s="38"/>
      <c r="J353" s="38"/>
      <c r="K353" s="35"/>
      <c r="L353" s="35"/>
      <c r="M353" s="35"/>
      <c r="N353" s="36"/>
      <c r="O353" s="62"/>
      <c r="P353" s="34" t="str">
        <f t="shared" si="3"/>
        <v/>
      </c>
    </row>
    <row r="354" ht="22.5" customHeight="1">
      <c r="A354" s="37"/>
      <c r="B354" s="38" t="str">
        <f>'Master Schedule'!B354</f>
        <v/>
      </c>
      <c r="C354" s="39"/>
      <c r="D354" s="40" t="str">
        <f t="shared" si="1"/>
        <v>Saturday</v>
      </c>
      <c r="E354" s="41"/>
      <c r="F354" s="38"/>
      <c r="G354" s="38"/>
      <c r="H354" s="41"/>
      <c r="I354" s="38"/>
      <c r="J354" s="38"/>
      <c r="K354" s="32"/>
      <c r="L354" s="32"/>
      <c r="M354" s="32"/>
      <c r="N354" s="33"/>
      <c r="O354" s="62"/>
      <c r="P354" s="34" t="str">
        <f t="shared" si="3"/>
        <v/>
      </c>
    </row>
    <row r="355" ht="22.5" customHeight="1">
      <c r="A355" s="37"/>
      <c r="B355" s="38" t="str">
        <f>'Master Schedule'!B355</f>
        <v/>
      </c>
      <c r="C355" s="39"/>
      <c r="D355" s="40" t="str">
        <f t="shared" si="1"/>
        <v>Saturday</v>
      </c>
      <c r="E355" s="41"/>
      <c r="F355" s="38"/>
      <c r="G355" s="38"/>
      <c r="H355" s="41"/>
      <c r="I355" s="38"/>
      <c r="J355" s="38"/>
      <c r="K355" s="35"/>
      <c r="L355" s="35"/>
      <c r="M355" s="35"/>
      <c r="N355" s="36"/>
      <c r="O355" s="62"/>
      <c r="P355" s="34" t="str">
        <f t="shared" si="3"/>
        <v/>
      </c>
    </row>
    <row r="356" ht="22.5" customHeight="1">
      <c r="A356" s="37"/>
      <c r="B356" s="38" t="str">
        <f>'Master Schedule'!B356</f>
        <v/>
      </c>
      <c r="C356" s="39"/>
      <c r="D356" s="40" t="str">
        <f t="shared" si="1"/>
        <v>Saturday</v>
      </c>
      <c r="E356" s="41"/>
      <c r="F356" s="38"/>
      <c r="G356" s="38"/>
      <c r="H356" s="41"/>
      <c r="I356" s="38"/>
      <c r="J356" s="38"/>
      <c r="K356" s="32"/>
      <c r="L356" s="32"/>
      <c r="M356" s="32"/>
      <c r="N356" s="33"/>
      <c r="O356" s="62"/>
      <c r="P356" s="34" t="str">
        <f t="shared" si="3"/>
        <v/>
      </c>
    </row>
    <row r="357" ht="22.5" customHeight="1">
      <c r="A357" s="37"/>
      <c r="B357" s="38" t="str">
        <f>'Master Schedule'!B357</f>
        <v/>
      </c>
      <c r="C357" s="39"/>
      <c r="D357" s="40" t="str">
        <f t="shared" si="1"/>
        <v>Saturday</v>
      </c>
      <c r="E357" s="41"/>
      <c r="F357" s="38"/>
      <c r="G357" s="38"/>
      <c r="H357" s="41"/>
      <c r="I357" s="38"/>
      <c r="J357" s="38"/>
      <c r="K357" s="35"/>
      <c r="L357" s="35"/>
      <c r="M357" s="35"/>
      <c r="N357" s="36"/>
      <c r="O357" s="62"/>
      <c r="P357" s="34" t="str">
        <f t="shared" si="3"/>
        <v/>
      </c>
    </row>
    <row r="358" ht="22.5" customHeight="1">
      <c r="A358" s="37"/>
      <c r="B358" s="38" t="str">
        <f>'Master Schedule'!B358</f>
        <v/>
      </c>
      <c r="C358" s="39"/>
      <c r="D358" s="40" t="str">
        <f t="shared" si="1"/>
        <v>Saturday</v>
      </c>
      <c r="E358" s="41"/>
      <c r="F358" s="38"/>
      <c r="G358" s="38"/>
      <c r="H358" s="41"/>
      <c r="I358" s="38"/>
      <c r="J358" s="38"/>
      <c r="K358" s="32"/>
      <c r="L358" s="32"/>
      <c r="M358" s="32"/>
      <c r="N358" s="33"/>
      <c r="O358" s="62"/>
      <c r="P358" s="34" t="str">
        <f t="shared" si="3"/>
        <v/>
      </c>
    </row>
    <row r="359" ht="22.5" customHeight="1">
      <c r="A359" s="37"/>
      <c r="B359" s="38" t="str">
        <f>'Master Schedule'!B359</f>
        <v/>
      </c>
      <c r="C359" s="39"/>
      <c r="D359" s="40" t="str">
        <f t="shared" si="1"/>
        <v>Saturday</v>
      </c>
      <c r="E359" s="41"/>
      <c r="F359" s="38"/>
      <c r="G359" s="38"/>
      <c r="H359" s="41"/>
      <c r="I359" s="38"/>
      <c r="J359" s="38"/>
      <c r="K359" s="35"/>
      <c r="L359" s="35"/>
      <c r="M359" s="35"/>
      <c r="N359" s="36"/>
      <c r="O359" s="62"/>
      <c r="P359" s="34" t="str">
        <f t="shared" si="3"/>
        <v/>
      </c>
    </row>
    <row r="360" ht="22.5" customHeight="1">
      <c r="A360" s="37"/>
      <c r="B360" s="38" t="str">
        <f>'Master Schedule'!B360</f>
        <v/>
      </c>
      <c r="C360" s="39"/>
      <c r="D360" s="40" t="str">
        <f t="shared" si="1"/>
        <v>Saturday</v>
      </c>
      <c r="E360" s="41"/>
      <c r="F360" s="38"/>
      <c r="G360" s="38"/>
      <c r="H360" s="41"/>
      <c r="I360" s="38"/>
      <c r="J360" s="38"/>
      <c r="K360" s="32"/>
      <c r="L360" s="32"/>
      <c r="M360" s="32"/>
      <c r="N360" s="33"/>
      <c r="O360" s="62"/>
      <c r="P360" s="34" t="str">
        <f t="shared" si="3"/>
        <v/>
      </c>
    </row>
    <row r="361" ht="22.5" customHeight="1">
      <c r="A361" s="37"/>
      <c r="B361" s="38" t="str">
        <f>'Master Schedule'!B361</f>
        <v/>
      </c>
      <c r="C361" s="39"/>
      <c r="D361" s="40" t="str">
        <f t="shared" si="1"/>
        <v>Saturday</v>
      </c>
      <c r="E361" s="41"/>
      <c r="F361" s="38"/>
      <c r="G361" s="38"/>
      <c r="H361" s="41"/>
      <c r="I361" s="38"/>
      <c r="J361" s="38"/>
      <c r="K361" s="35"/>
      <c r="L361" s="35"/>
      <c r="M361" s="35"/>
      <c r="N361" s="36"/>
      <c r="O361" s="62"/>
      <c r="P361" s="34" t="str">
        <f t="shared" si="3"/>
        <v/>
      </c>
    </row>
    <row r="362" ht="22.5" customHeight="1">
      <c r="A362" s="37"/>
      <c r="B362" s="38" t="str">
        <f>'Master Schedule'!B362</f>
        <v/>
      </c>
      <c r="C362" s="39"/>
      <c r="D362" s="40" t="str">
        <f t="shared" si="1"/>
        <v>Saturday</v>
      </c>
      <c r="E362" s="41"/>
      <c r="F362" s="38"/>
      <c r="G362" s="38"/>
      <c r="H362" s="41"/>
      <c r="I362" s="38"/>
      <c r="J362" s="38"/>
      <c r="K362" s="32"/>
      <c r="L362" s="32"/>
      <c r="M362" s="32"/>
      <c r="N362" s="33"/>
      <c r="O362" s="62"/>
      <c r="P362" s="34" t="str">
        <f t="shared" si="3"/>
        <v/>
      </c>
    </row>
    <row r="363" ht="22.5" customHeight="1">
      <c r="A363" s="37"/>
      <c r="B363" s="38" t="str">
        <f>'Master Schedule'!B363</f>
        <v/>
      </c>
      <c r="C363" s="39"/>
      <c r="D363" s="40" t="str">
        <f t="shared" si="1"/>
        <v>Saturday</v>
      </c>
      <c r="E363" s="41"/>
      <c r="F363" s="38"/>
      <c r="G363" s="38"/>
      <c r="H363" s="41"/>
      <c r="I363" s="38"/>
      <c r="J363" s="38"/>
      <c r="K363" s="35"/>
      <c r="L363" s="35"/>
      <c r="M363" s="35"/>
      <c r="N363" s="36"/>
      <c r="O363" s="62"/>
      <c r="P363" s="34" t="str">
        <f t="shared" si="3"/>
        <v/>
      </c>
    </row>
    <row r="364" ht="22.5" customHeight="1">
      <c r="A364" s="37"/>
      <c r="B364" s="38" t="str">
        <f>'Master Schedule'!B364</f>
        <v/>
      </c>
      <c r="C364" s="39"/>
      <c r="D364" s="40" t="str">
        <f t="shared" si="1"/>
        <v>Saturday</v>
      </c>
      <c r="E364" s="41"/>
      <c r="F364" s="38"/>
      <c r="G364" s="38"/>
      <c r="H364" s="41"/>
      <c r="I364" s="38"/>
      <c r="J364" s="38"/>
      <c r="K364" s="32"/>
      <c r="L364" s="32"/>
      <c r="M364" s="32"/>
      <c r="N364" s="33"/>
      <c r="O364" s="62"/>
      <c r="P364" s="34" t="str">
        <f t="shared" si="3"/>
        <v/>
      </c>
    </row>
    <row r="365" ht="22.5" customHeight="1">
      <c r="A365" s="37"/>
      <c r="B365" s="38" t="str">
        <f>'Master Schedule'!B365</f>
        <v/>
      </c>
      <c r="C365" s="39"/>
      <c r="D365" s="40" t="str">
        <f t="shared" si="1"/>
        <v>Saturday</v>
      </c>
      <c r="E365" s="41"/>
      <c r="F365" s="38"/>
      <c r="G365" s="38"/>
      <c r="H365" s="41"/>
      <c r="I365" s="38"/>
      <c r="J365" s="38"/>
      <c r="K365" s="35"/>
      <c r="L365" s="35"/>
      <c r="M365" s="35"/>
      <c r="N365" s="36"/>
      <c r="O365" s="62"/>
      <c r="P365" s="34" t="str">
        <f t="shared" si="3"/>
        <v/>
      </c>
    </row>
    <row r="366" ht="22.5" customHeight="1">
      <c r="A366" s="37"/>
      <c r="B366" s="38" t="str">
        <f>'Master Schedule'!B366</f>
        <v/>
      </c>
      <c r="C366" s="39"/>
      <c r="D366" s="40" t="str">
        <f t="shared" si="1"/>
        <v>Saturday</v>
      </c>
      <c r="E366" s="41"/>
      <c r="F366" s="38"/>
      <c r="G366" s="38"/>
      <c r="H366" s="41"/>
      <c r="I366" s="38"/>
      <c r="J366" s="38"/>
      <c r="K366" s="32"/>
      <c r="L366" s="32"/>
      <c r="M366" s="32"/>
      <c r="N366" s="33"/>
      <c r="O366" s="62"/>
      <c r="P366" s="34" t="str">
        <f t="shared" si="3"/>
        <v/>
      </c>
    </row>
    <row r="367" ht="22.5" customHeight="1">
      <c r="A367" s="37"/>
      <c r="B367" s="38" t="str">
        <f>'Master Schedule'!B367</f>
        <v/>
      </c>
      <c r="C367" s="39"/>
      <c r="D367" s="40" t="str">
        <f t="shared" si="1"/>
        <v>Saturday</v>
      </c>
      <c r="E367" s="41"/>
      <c r="F367" s="38"/>
      <c r="G367" s="38"/>
      <c r="H367" s="41"/>
      <c r="I367" s="38"/>
      <c r="J367" s="38"/>
      <c r="K367" s="35"/>
      <c r="L367" s="35"/>
      <c r="M367" s="35"/>
      <c r="N367" s="36"/>
      <c r="O367" s="62"/>
      <c r="P367" s="34" t="str">
        <f t="shared" si="3"/>
        <v/>
      </c>
    </row>
    <row r="368" ht="22.5" customHeight="1">
      <c r="A368" s="37"/>
      <c r="B368" s="38" t="str">
        <f>'Master Schedule'!B368</f>
        <v/>
      </c>
      <c r="C368" s="39"/>
      <c r="D368" s="40" t="str">
        <f t="shared" si="1"/>
        <v>Saturday</v>
      </c>
      <c r="E368" s="41"/>
      <c r="F368" s="38"/>
      <c r="G368" s="38"/>
      <c r="H368" s="41"/>
      <c r="I368" s="38"/>
      <c r="J368" s="38"/>
      <c r="K368" s="32"/>
      <c r="L368" s="32"/>
      <c r="M368" s="32"/>
      <c r="N368" s="33"/>
      <c r="O368" s="62"/>
      <c r="P368" s="34" t="str">
        <f t="shared" si="3"/>
        <v/>
      </c>
    </row>
    <row r="369" ht="22.5" customHeight="1">
      <c r="A369" s="37"/>
      <c r="B369" s="38" t="str">
        <f>'Master Schedule'!B369</f>
        <v/>
      </c>
      <c r="C369" s="39"/>
      <c r="D369" s="40" t="str">
        <f t="shared" si="1"/>
        <v>Saturday</v>
      </c>
      <c r="E369" s="41"/>
      <c r="F369" s="38"/>
      <c r="G369" s="38"/>
      <c r="H369" s="41"/>
      <c r="I369" s="38"/>
      <c r="J369" s="38"/>
      <c r="K369" s="35"/>
      <c r="L369" s="35"/>
      <c r="M369" s="35"/>
      <c r="N369" s="36"/>
      <c r="O369" s="62"/>
      <c r="P369" s="34" t="str">
        <f t="shared" si="3"/>
        <v/>
      </c>
    </row>
    <row r="370" ht="22.5" customHeight="1">
      <c r="A370" s="37"/>
      <c r="B370" s="38" t="str">
        <f>'Master Schedule'!B370</f>
        <v/>
      </c>
      <c r="C370" s="39"/>
      <c r="D370" s="40" t="str">
        <f t="shared" si="1"/>
        <v>Saturday</v>
      </c>
      <c r="E370" s="41"/>
      <c r="F370" s="38"/>
      <c r="G370" s="38"/>
      <c r="H370" s="41"/>
      <c r="I370" s="38"/>
      <c r="J370" s="38"/>
      <c r="K370" s="32"/>
      <c r="L370" s="32"/>
      <c r="M370" s="32"/>
      <c r="N370" s="33"/>
      <c r="O370" s="62"/>
      <c r="P370" s="34" t="str">
        <f t="shared" si="3"/>
        <v/>
      </c>
    </row>
    <row r="371" ht="22.5" customHeight="1">
      <c r="A371" s="37"/>
      <c r="B371" s="38" t="str">
        <f>'Master Schedule'!B371</f>
        <v/>
      </c>
      <c r="C371" s="39"/>
      <c r="D371" s="40" t="str">
        <f t="shared" si="1"/>
        <v>Saturday</v>
      </c>
      <c r="E371" s="41"/>
      <c r="F371" s="38"/>
      <c r="G371" s="38"/>
      <c r="H371" s="41"/>
      <c r="I371" s="38"/>
      <c r="J371" s="38"/>
      <c r="K371" s="35"/>
      <c r="L371" s="35"/>
      <c r="M371" s="35"/>
      <c r="N371" s="36"/>
      <c r="O371" s="62"/>
      <c r="P371" s="34" t="str">
        <f t="shared" si="3"/>
        <v/>
      </c>
    </row>
    <row r="372" ht="22.5" customHeight="1">
      <c r="A372" s="37"/>
      <c r="B372" s="38" t="str">
        <f>'Master Schedule'!B372</f>
        <v/>
      </c>
      <c r="C372" s="39"/>
      <c r="D372" s="40" t="str">
        <f t="shared" si="1"/>
        <v>Saturday</v>
      </c>
      <c r="E372" s="41"/>
      <c r="F372" s="38"/>
      <c r="G372" s="38"/>
      <c r="H372" s="41"/>
      <c r="I372" s="38"/>
      <c r="J372" s="38"/>
      <c r="K372" s="32"/>
      <c r="L372" s="32"/>
      <c r="M372" s="32"/>
      <c r="N372" s="33"/>
      <c r="O372" s="62"/>
      <c r="P372" s="34" t="str">
        <f t="shared" si="3"/>
        <v/>
      </c>
    </row>
    <row r="373" ht="22.5" customHeight="1">
      <c r="A373" s="37"/>
      <c r="B373" s="38" t="str">
        <f>'Master Schedule'!B373</f>
        <v/>
      </c>
      <c r="C373" s="39"/>
      <c r="D373" s="40" t="str">
        <f t="shared" si="1"/>
        <v>Saturday</v>
      </c>
      <c r="E373" s="41"/>
      <c r="F373" s="38"/>
      <c r="G373" s="38"/>
      <c r="H373" s="41"/>
      <c r="I373" s="38"/>
      <c r="J373" s="38"/>
      <c r="K373" s="35"/>
      <c r="L373" s="35"/>
      <c r="M373" s="35"/>
      <c r="N373" s="36"/>
      <c r="O373" s="62"/>
      <c r="P373" s="34" t="str">
        <f t="shared" si="3"/>
        <v/>
      </c>
    </row>
    <row r="374" ht="22.5" customHeight="1">
      <c r="A374" s="37"/>
      <c r="B374" s="38" t="str">
        <f>'Master Schedule'!B374</f>
        <v/>
      </c>
      <c r="C374" s="39"/>
      <c r="D374" s="40" t="str">
        <f t="shared" si="1"/>
        <v>Saturday</v>
      </c>
      <c r="E374" s="41"/>
      <c r="F374" s="38"/>
      <c r="G374" s="38"/>
      <c r="H374" s="41"/>
      <c r="I374" s="38"/>
      <c r="J374" s="38"/>
      <c r="K374" s="32"/>
      <c r="L374" s="32"/>
      <c r="M374" s="32"/>
      <c r="N374" s="33"/>
      <c r="O374" s="62"/>
      <c r="P374" s="34" t="str">
        <f t="shared" si="3"/>
        <v/>
      </c>
    </row>
    <row r="375" ht="22.5" customHeight="1">
      <c r="A375" s="37"/>
      <c r="B375" s="38" t="str">
        <f>'Master Schedule'!B375</f>
        <v/>
      </c>
      <c r="C375" s="39"/>
      <c r="D375" s="40" t="str">
        <f t="shared" si="1"/>
        <v>Saturday</v>
      </c>
      <c r="E375" s="41"/>
      <c r="F375" s="38"/>
      <c r="G375" s="38"/>
      <c r="H375" s="41"/>
      <c r="I375" s="38"/>
      <c r="J375" s="38"/>
      <c r="K375" s="35"/>
      <c r="L375" s="35"/>
      <c r="M375" s="35"/>
      <c r="N375" s="36"/>
      <c r="O375" s="62"/>
      <c r="P375" s="34" t="str">
        <f t="shared" si="3"/>
        <v/>
      </c>
    </row>
    <row r="376" ht="22.5" customHeight="1">
      <c r="A376" s="37"/>
      <c r="B376" s="38" t="str">
        <f>'Master Schedule'!B376</f>
        <v/>
      </c>
      <c r="C376" s="39"/>
      <c r="D376" s="40" t="str">
        <f t="shared" si="1"/>
        <v>Saturday</v>
      </c>
      <c r="E376" s="41"/>
      <c r="F376" s="38"/>
      <c r="G376" s="38"/>
      <c r="H376" s="41"/>
      <c r="I376" s="38"/>
      <c r="J376" s="38"/>
      <c r="K376" s="32"/>
      <c r="L376" s="32"/>
      <c r="M376" s="32"/>
      <c r="N376" s="33"/>
      <c r="O376" s="62"/>
      <c r="P376" s="34" t="str">
        <f t="shared" si="3"/>
        <v/>
      </c>
    </row>
    <row r="377" ht="22.5" customHeight="1">
      <c r="A377" s="37"/>
      <c r="B377" s="38" t="str">
        <f>'Master Schedule'!B377</f>
        <v/>
      </c>
      <c r="C377" s="39"/>
      <c r="D377" s="40" t="str">
        <f t="shared" si="1"/>
        <v>Saturday</v>
      </c>
      <c r="E377" s="41"/>
      <c r="F377" s="38"/>
      <c r="G377" s="38"/>
      <c r="H377" s="41"/>
      <c r="I377" s="38"/>
      <c r="J377" s="38"/>
      <c r="K377" s="35"/>
      <c r="L377" s="35"/>
      <c r="M377" s="35"/>
      <c r="N377" s="36"/>
      <c r="O377" s="62"/>
      <c r="P377" s="34" t="str">
        <f t="shared" si="3"/>
        <v/>
      </c>
    </row>
    <row r="378" ht="22.5" customHeight="1">
      <c r="A378" s="37"/>
      <c r="B378" s="38" t="str">
        <f>'Master Schedule'!B378</f>
        <v/>
      </c>
      <c r="C378" s="39"/>
      <c r="D378" s="40" t="str">
        <f t="shared" si="1"/>
        <v>Saturday</v>
      </c>
      <c r="E378" s="41"/>
      <c r="F378" s="38"/>
      <c r="G378" s="38"/>
      <c r="H378" s="41"/>
      <c r="I378" s="38"/>
      <c r="J378" s="38"/>
      <c r="K378" s="32"/>
      <c r="L378" s="32"/>
      <c r="M378" s="32"/>
      <c r="N378" s="33"/>
      <c r="O378" s="62"/>
      <c r="P378" s="34" t="str">
        <f t="shared" si="3"/>
        <v/>
      </c>
    </row>
    <row r="379" ht="22.5" customHeight="1">
      <c r="A379" s="37"/>
      <c r="B379" s="38" t="str">
        <f>'Master Schedule'!B379</f>
        <v/>
      </c>
      <c r="C379" s="39"/>
      <c r="D379" s="40" t="str">
        <f t="shared" si="1"/>
        <v>Saturday</v>
      </c>
      <c r="E379" s="41"/>
      <c r="F379" s="38"/>
      <c r="G379" s="38"/>
      <c r="H379" s="41"/>
      <c r="I379" s="38"/>
      <c r="J379" s="38"/>
      <c r="K379" s="35"/>
      <c r="L379" s="35"/>
      <c r="M379" s="35"/>
      <c r="N379" s="36"/>
      <c r="O379" s="62"/>
      <c r="P379" s="34" t="str">
        <f t="shared" si="3"/>
        <v/>
      </c>
    </row>
    <row r="380" ht="22.5" customHeight="1">
      <c r="A380" s="37"/>
      <c r="B380" s="38" t="str">
        <f>'Master Schedule'!B380</f>
        <v/>
      </c>
      <c r="C380" s="39"/>
      <c r="D380" s="40" t="str">
        <f t="shared" si="1"/>
        <v>Saturday</v>
      </c>
      <c r="E380" s="41"/>
      <c r="F380" s="38"/>
      <c r="G380" s="38"/>
      <c r="H380" s="41"/>
      <c r="I380" s="38"/>
      <c r="J380" s="38"/>
      <c r="K380" s="32"/>
      <c r="L380" s="32"/>
      <c r="M380" s="32"/>
      <c r="N380" s="33"/>
      <c r="O380" s="62"/>
      <c r="P380" s="34" t="str">
        <f t="shared" si="3"/>
        <v/>
      </c>
    </row>
    <row r="381" ht="22.5" customHeight="1">
      <c r="A381" s="37"/>
      <c r="B381" s="38" t="str">
        <f>'Master Schedule'!B381</f>
        <v/>
      </c>
      <c r="C381" s="39"/>
      <c r="D381" s="40" t="str">
        <f t="shared" si="1"/>
        <v>Saturday</v>
      </c>
      <c r="E381" s="41"/>
      <c r="F381" s="38"/>
      <c r="G381" s="38"/>
      <c r="H381" s="41"/>
      <c r="I381" s="38"/>
      <c r="J381" s="38"/>
      <c r="K381" s="35"/>
      <c r="L381" s="35"/>
      <c r="M381" s="35"/>
      <c r="N381" s="36"/>
      <c r="O381" s="62"/>
      <c r="P381" s="34" t="str">
        <f t="shared" si="3"/>
        <v/>
      </c>
    </row>
    <row r="382" ht="22.5" customHeight="1">
      <c r="A382" s="37"/>
      <c r="B382" s="38" t="str">
        <f>'Master Schedule'!B382</f>
        <v/>
      </c>
      <c r="C382" s="39"/>
      <c r="D382" s="40" t="str">
        <f t="shared" si="1"/>
        <v>Saturday</v>
      </c>
      <c r="E382" s="41"/>
      <c r="F382" s="38"/>
      <c r="G382" s="38"/>
      <c r="H382" s="41"/>
      <c r="I382" s="38"/>
      <c r="J382" s="38"/>
      <c r="K382" s="32"/>
      <c r="L382" s="32"/>
      <c r="M382" s="32"/>
      <c r="N382" s="33"/>
      <c r="O382" s="62"/>
      <c r="P382" s="34" t="str">
        <f t="shared" si="3"/>
        <v/>
      </c>
    </row>
    <row r="383" ht="22.5" customHeight="1">
      <c r="A383" s="37"/>
      <c r="B383" s="38" t="str">
        <f>'Master Schedule'!B383</f>
        <v/>
      </c>
      <c r="C383" s="39"/>
      <c r="D383" s="40" t="str">
        <f t="shared" si="1"/>
        <v>Saturday</v>
      </c>
      <c r="E383" s="41"/>
      <c r="F383" s="38"/>
      <c r="G383" s="38"/>
      <c r="H383" s="41"/>
      <c r="I383" s="38"/>
      <c r="J383" s="38"/>
      <c r="K383" s="35"/>
      <c r="L383" s="35"/>
      <c r="M383" s="35"/>
      <c r="N383" s="36"/>
      <c r="O383" s="62"/>
      <c r="P383" s="34" t="str">
        <f t="shared" si="3"/>
        <v/>
      </c>
    </row>
    <row r="384" ht="22.5" customHeight="1">
      <c r="A384" s="37"/>
      <c r="B384" s="38" t="str">
        <f>'Master Schedule'!B384</f>
        <v/>
      </c>
      <c r="C384" s="39"/>
      <c r="D384" s="40" t="str">
        <f t="shared" si="1"/>
        <v>Saturday</v>
      </c>
      <c r="E384" s="41"/>
      <c r="F384" s="38"/>
      <c r="G384" s="38"/>
      <c r="H384" s="41"/>
      <c r="I384" s="38"/>
      <c r="J384" s="38"/>
      <c r="K384" s="32"/>
      <c r="L384" s="32"/>
      <c r="M384" s="32"/>
      <c r="N384" s="33"/>
      <c r="O384" s="62"/>
      <c r="P384" s="34" t="str">
        <f t="shared" si="3"/>
        <v/>
      </c>
    </row>
    <row r="385" ht="22.5" customHeight="1">
      <c r="A385" s="37"/>
      <c r="B385" s="38" t="str">
        <f>'Master Schedule'!B385</f>
        <v/>
      </c>
      <c r="C385" s="39"/>
      <c r="D385" s="40" t="str">
        <f t="shared" si="1"/>
        <v>Saturday</v>
      </c>
      <c r="E385" s="41"/>
      <c r="F385" s="38"/>
      <c r="G385" s="38"/>
      <c r="H385" s="41"/>
      <c r="I385" s="38"/>
      <c r="J385" s="38"/>
      <c r="K385" s="35"/>
      <c r="L385" s="35"/>
      <c r="M385" s="35"/>
      <c r="N385" s="36"/>
      <c r="O385" s="62"/>
      <c r="P385" s="34" t="str">
        <f t="shared" si="3"/>
        <v/>
      </c>
    </row>
    <row r="386" ht="22.5" customHeight="1">
      <c r="A386" s="37"/>
      <c r="B386" s="38" t="str">
        <f>'Master Schedule'!B386</f>
        <v/>
      </c>
      <c r="C386" s="39"/>
      <c r="D386" s="40" t="str">
        <f t="shared" si="1"/>
        <v>Saturday</v>
      </c>
      <c r="E386" s="41"/>
      <c r="F386" s="38"/>
      <c r="G386" s="38"/>
      <c r="H386" s="41"/>
      <c r="I386" s="38"/>
      <c r="J386" s="38"/>
      <c r="K386" s="32"/>
      <c r="L386" s="32"/>
      <c r="M386" s="32"/>
      <c r="N386" s="33"/>
      <c r="O386" s="62"/>
      <c r="P386" s="34" t="str">
        <f t="shared" si="3"/>
        <v/>
      </c>
    </row>
    <row r="387" ht="22.5" customHeight="1">
      <c r="A387" s="37"/>
      <c r="B387" s="38" t="str">
        <f>'Master Schedule'!B387</f>
        <v/>
      </c>
      <c r="C387" s="39"/>
      <c r="D387" s="40" t="str">
        <f t="shared" si="1"/>
        <v>Saturday</v>
      </c>
      <c r="E387" s="41"/>
      <c r="F387" s="38"/>
      <c r="G387" s="38"/>
      <c r="H387" s="41"/>
      <c r="I387" s="38"/>
      <c r="J387" s="38"/>
      <c r="K387" s="35"/>
      <c r="L387" s="35"/>
      <c r="M387" s="35"/>
      <c r="N387" s="36"/>
      <c r="O387" s="62"/>
      <c r="P387" s="34" t="str">
        <f t="shared" si="3"/>
        <v/>
      </c>
    </row>
    <row r="388" ht="22.5" customHeight="1">
      <c r="A388" s="37"/>
      <c r="B388" s="38" t="str">
        <f>'Master Schedule'!B388</f>
        <v/>
      </c>
      <c r="C388" s="39"/>
      <c r="D388" s="40" t="str">
        <f t="shared" si="1"/>
        <v>Saturday</v>
      </c>
      <c r="E388" s="41"/>
      <c r="F388" s="38"/>
      <c r="G388" s="38"/>
      <c r="H388" s="41"/>
      <c r="I388" s="38"/>
      <c r="J388" s="38"/>
      <c r="K388" s="32"/>
      <c r="L388" s="32"/>
      <c r="M388" s="32"/>
      <c r="N388" s="33"/>
      <c r="O388" s="62"/>
      <c r="P388" s="34" t="str">
        <f t="shared" si="3"/>
        <v/>
      </c>
    </row>
    <row r="389" ht="22.5" customHeight="1">
      <c r="A389" s="37"/>
      <c r="B389" s="38" t="str">
        <f>'Master Schedule'!B389</f>
        <v/>
      </c>
      <c r="C389" s="39"/>
      <c r="D389" s="40" t="str">
        <f t="shared" si="1"/>
        <v>Saturday</v>
      </c>
      <c r="E389" s="41"/>
      <c r="F389" s="38"/>
      <c r="G389" s="38"/>
      <c r="H389" s="41"/>
      <c r="I389" s="38"/>
      <c r="J389" s="38"/>
      <c r="K389" s="35"/>
      <c r="L389" s="35"/>
      <c r="M389" s="35"/>
      <c r="N389" s="36"/>
      <c r="O389" s="62"/>
      <c r="P389" s="34" t="str">
        <f t="shared" si="3"/>
        <v/>
      </c>
    </row>
    <row r="390" ht="22.5" customHeight="1">
      <c r="A390" s="37"/>
      <c r="B390" s="38" t="str">
        <f>'Master Schedule'!B390</f>
        <v/>
      </c>
      <c r="C390" s="39"/>
      <c r="D390" s="40" t="str">
        <f t="shared" si="1"/>
        <v>Saturday</v>
      </c>
      <c r="E390" s="41"/>
      <c r="F390" s="38"/>
      <c r="G390" s="38"/>
      <c r="H390" s="41"/>
      <c r="I390" s="38"/>
      <c r="J390" s="38"/>
      <c r="K390" s="32"/>
      <c r="L390" s="32"/>
      <c r="M390" s="32"/>
      <c r="N390" s="33"/>
      <c r="O390" s="62"/>
      <c r="P390" s="34" t="str">
        <f t="shared" si="3"/>
        <v/>
      </c>
    </row>
    <row r="391" ht="22.5" customHeight="1">
      <c r="A391" s="37"/>
      <c r="B391" s="38" t="str">
        <f>'Master Schedule'!B391</f>
        <v/>
      </c>
      <c r="C391" s="39"/>
      <c r="D391" s="40" t="str">
        <f t="shared" si="1"/>
        <v>Saturday</v>
      </c>
      <c r="E391" s="41"/>
      <c r="F391" s="38"/>
      <c r="G391" s="38"/>
      <c r="H391" s="41"/>
      <c r="I391" s="38"/>
      <c r="J391" s="38"/>
      <c r="K391" s="35"/>
      <c r="L391" s="35"/>
      <c r="M391" s="35"/>
      <c r="N391" s="36"/>
      <c r="O391" s="62"/>
      <c r="P391" s="34" t="str">
        <f t="shared" si="3"/>
        <v/>
      </c>
    </row>
    <row r="392" ht="22.5" customHeight="1">
      <c r="A392" s="37"/>
      <c r="B392" s="38" t="str">
        <f>'Master Schedule'!B392</f>
        <v/>
      </c>
      <c r="C392" s="39"/>
      <c r="D392" s="40" t="str">
        <f t="shared" si="1"/>
        <v>Saturday</v>
      </c>
      <c r="E392" s="41"/>
      <c r="F392" s="38"/>
      <c r="G392" s="38"/>
      <c r="H392" s="41"/>
      <c r="I392" s="38"/>
      <c r="J392" s="38"/>
      <c r="K392" s="32"/>
      <c r="L392" s="32"/>
      <c r="M392" s="32"/>
      <c r="N392" s="33"/>
      <c r="O392" s="62"/>
      <c r="P392" s="34" t="str">
        <f t="shared" si="3"/>
        <v/>
      </c>
    </row>
    <row r="393" ht="22.5" customHeight="1">
      <c r="A393" s="37"/>
      <c r="B393" s="38" t="str">
        <f>'Master Schedule'!B393</f>
        <v/>
      </c>
      <c r="C393" s="39"/>
      <c r="D393" s="40" t="str">
        <f t="shared" si="1"/>
        <v>Saturday</v>
      </c>
      <c r="E393" s="41"/>
      <c r="F393" s="38"/>
      <c r="G393" s="38"/>
      <c r="H393" s="41"/>
      <c r="I393" s="38"/>
      <c r="J393" s="38"/>
      <c r="K393" s="35"/>
      <c r="L393" s="35"/>
      <c r="M393" s="35"/>
      <c r="N393" s="36"/>
      <c r="O393" s="62"/>
      <c r="P393" s="34" t="str">
        <f t="shared" si="3"/>
        <v/>
      </c>
    </row>
    <row r="394" ht="22.5" customHeight="1">
      <c r="A394" s="37"/>
      <c r="B394" s="38" t="str">
        <f>'Master Schedule'!B394</f>
        <v/>
      </c>
      <c r="C394" s="39"/>
      <c r="D394" s="40" t="str">
        <f t="shared" si="1"/>
        <v>Saturday</v>
      </c>
      <c r="E394" s="41"/>
      <c r="F394" s="38"/>
      <c r="G394" s="38"/>
      <c r="H394" s="41"/>
      <c r="I394" s="38"/>
      <c r="J394" s="38"/>
      <c r="K394" s="32"/>
      <c r="L394" s="32"/>
      <c r="M394" s="32"/>
      <c r="N394" s="33"/>
      <c r="O394" s="62"/>
      <c r="P394" s="34" t="str">
        <f t="shared" si="3"/>
        <v/>
      </c>
    </row>
    <row r="395" ht="22.5" customHeight="1">
      <c r="A395" s="37"/>
      <c r="B395" s="38" t="str">
        <f>'Master Schedule'!B395</f>
        <v/>
      </c>
      <c r="C395" s="39"/>
      <c r="D395" s="40" t="str">
        <f t="shared" si="1"/>
        <v>Saturday</v>
      </c>
      <c r="E395" s="41"/>
      <c r="F395" s="38"/>
      <c r="G395" s="38"/>
      <c r="H395" s="41"/>
      <c r="I395" s="38"/>
      <c r="J395" s="38"/>
      <c r="K395" s="35"/>
      <c r="L395" s="35"/>
      <c r="M395" s="35"/>
      <c r="N395" s="36"/>
      <c r="O395" s="62"/>
      <c r="P395" s="34" t="str">
        <f t="shared" si="3"/>
        <v/>
      </c>
    </row>
    <row r="396" ht="22.5" customHeight="1">
      <c r="A396" s="37"/>
      <c r="B396" s="38" t="str">
        <f>'Master Schedule'!B396</f>
        <v/>
      </c>
      <c r="C396" s="39"/>
      <c r="D396" s="40" t="str">
        <f t="shared" si="1"/>
        <v>Saturday</v>
      </c>
      <c r="E396" s="41"/>
      <c r="F396" s="38"/>
      <c r="G396" s="38"/>
      <c r="H396" s="41"/>
      <c r="I396" s="38"/>
      <c r="J396" s="38"/>
      <c r="K396" s="32"/>
      <c r="L396" s="32"/>
      <c r="M396" s="32"/>
      <c r="N396" s="33"/>
      <c r="O396" s="62"/>
      <c r="P396" s="34" t="str">
        <f t="shared" si="3"/>
        <v/>
      </c>
    </row>
    <row r="397" ht="22.5" customHeight="1">
      <c r="A397" s="37"/>
      <c r="B397" s="38" t="str">
        <f>'Master Schedule'!B397</f>
        <v/>
      </c>
      <c r="C397" s="39"/>
      <c r="D397" s="40" t="str">
        <f t="shared" si="1"/>
        <v>Saturday</v>
      </c>
      <c r="E397" s="41"/>
      <c r="F397" s="38"/>
      <c r="G397" s="38"/>
      <c r="H397" s="41"/>
      <c r="I397" s="38"/>
      <c r="J397" s="38"/>
      <c r="K397" s="35"/>
      <c r="L397" s="35"/>
      <c r="M397" s="35"/>
      <c r="N397" s="36"/>
      <c r="O397" s="62"/>
      <c r="P397" s="34" t="str">
        <f t="shared" si="3"/>
        <v/>
      </c>
    </row>
    <row r="398" ht="22.5" customHeight="1">
      <c r="A398" s="37"/>
      <c r="B398" s="38" t="str">
        <f>'Master Schedule'!B398</f>
        <v/>
      </c>
      <c r="C398" s="39"/>
      <c r="D398" s="40" t="str">
        <f t="shared" si="1"/>
        <v>Saturday</v>
      </c>
      <c r="E398" s="41"/>
      <c r="F398" s="38"/>
      <c r="G398" s="38"/>
      <c r="H398" s="41"/>
      <c r="I398" s="38"/>
      <c r="J398" s="38"/>
      <c r="K398" s="32"/>
      <c r="L398" s="32"/>
      <c r="M398" s="32"/>
      <c r="N398" s="33"/>
      <c r="O398" s="62"/>
      <c r="P398" s="34" t="str">
        <f t="shared" si="3"/>
        <v/>
      </c>
    </row>
    <row r="399" ht="22.5" customHeight="1">
      <c r="A399" s="37"/>
      <c r="B399" s="38" t="str">
        <f>'Master Schedule'!B399</f>
        <v/>
      </c>
      <c r="C399" s="39"/>
      <c r="D399" s="40" t="str">
        <f t="shared" si="1"/>
        <v>Saturday</v>
      </c>
      <c r="E399" s="41"/>
      <c r="F399" s="38"/>
      <c r="G399" s="38"/>
      <c r="H399" s="41"/>
      <c r="I399" s="38"/>
      <c r="J399" s="38"/>
      <c r="K399" s="35"/>
      <c r="L399" s="35"/>
      <c r="M399" s="35"/>
      <c r="N399" s="36"/>
      <c r="O399" s="62"/>
      <c r="P399" s="34" t="str">
        <f t="shared" si="3"/>
        <v/>
      </c>
    </row>
    <row r="400" ht="22.5" customHeight="1">
      <c r="A400" s="37"/>
      <c r="B400" s="38" t="str">
        <f>'Master Schedule'!B400</f>
        <v/>
      </c>
      <c r="C400" s="39"/>
      <c r="D400" s="40" t="str">
        <f t="shared" si="1"/>
        <v>Saturday</v>
      </c>
      <c r="E400" s="41"/>
      <c r="F400" s="38"/>
      <c r="G400" s="38"/>
      <c r="H400" s="41"/>
      <c r="I400" s="38"/>
      <c r="J400" s="38"/>
      <c r="K400" s="32"/>
      <c r="L400" s="32"/>
      <c r="M400" s="32"/>
      <c r="N400" s="33"/>
      <c r="O400" s="62"/>
      <c r="P400" s="34" t="str">
        <f t="shared" si="3"/>
        <v/>
      </c>
    </row>
    <row r="401" ht="22.5" customHeight="1">
      <c r="A401" s="37"/>
      <c r="B401" s="38" t="str">
        <f>'Master Schedule'!B401</f>
        <v/>
      </c>
      <c r="C401" s="39"/>
      <c r="D401" s="40" t="str">
        <f t="shared" si="1"/>
        <v>Saturday</v>
      </c>
      <c r="E401" s="41"/>
      <c r="F401" s="38"/>
      <c r="G401" s="38"/>
      <c r="H401" s="41"/>
      <c r="I401" s="38"/>
      <c r="J401" s="38"/>
      <c r="K401" s="35"/>
      <c r="L401" s="35"/>
      <c r="M401" s="35"/>
      <c r="N401" s="36"/>
      <c r="O401" s="62"/>
      <c r="P401" s="34" t="str">
        <f t="shared" si="3"/>
        <v/>
      </c>
    </row>
    <row r="402" ht="22.5" customHeight="1">
      <c r="A402" s="37"/>
      <c r="B402" s="38" t="str">
        <f>'Master Schedule'!B402</f>
        <v/>
      </c>
      <c r="C402" s="39"/>
      <c r="D402" s="40" t="str">
        <f t="shared" si="1"/>
        <v>Saturday</v>
      </c>
      <c r="E402" s="41"/>
      <c r="F402" s="38"/>
      <c r="G402" s="38"/>
      <c r="H402" s="41"/>
      <c r="I402" s="38"/>
      <c r="J402" s="38"/>
      <c r="K402" s="32"/>
      <c r="L402" s="32"/>
      <c r="M402" s="32"/>
      <c r="N402" s="33"/>
      <c r="O402" s="62"/>
      <c r="P402" s="34" t="str">
        <f t="shared" si="3"/>
        <v/>
      </c>
    </row>
    <row r="403" ht="22.5" customHeight="1">
      <c r="A403" s="37"/>
      <c r="B403" s="38" t="str">
        <f>'Master Schedule'!B403</f>
        <v/>
      </c>
      <c r="C403" s="39"/>
      <c r="D403" s="40" t="str">
        <f t="shared" si="1"/>
        <v>Saturday</v>
      </c>
      <c r="E403" s="41"/>
      <c r="F403" s="38"/>
      <c r="G403" s="38"/>
      <c r="H403" s="41"/>
      <c r="I403" s="38"/>
      <c r="J403" s="38"/>
      <c r="K403" s="35"/>
      <c r="L403" s="35"/>
      <c r="M403" s="35"/>
      <c r="N403" s="36"/>
      <c r="O403" s="62"/>
      <c r="P403" s="34" t="str">
        <f t="shared" si="3"/>
        <v/>
      </c>
    </row>
    <row r="404" ht="22.5" customHeight="1">
      <c r="A404" s="37"/>
      <c r="B404" s="38" t="str">
        <f>'Master Schedule'!B404</f>
        <v/>
      </c>
      <c r="C404" s="39"/>
      <c r="D404" s="40" t="str">
        <f t="shared" si="1"/>
        <v>Saturday</v>
      </c>
      <c r="E404" s="41"/>
      <c r="F404" s="38"/>
      <c r="G404" s="38"/>
      <c r="H404" s="41"/>
      <c r="I404" s="38"/>
      <c r="J404" s="38"/>
      <c r="K404" s="32"/>
      <c r="L404" s="32"/>
      <c r="M404" s="32"/>
      <c r="N404" s="33"/>
      <c r="O404" s="62"/>
      <c r="P404" s="34" t="str">
        <f t="shared" si="3"/>
        <v/>
      </c>
    </row>
    <row r="405" ht="22.5" customHeight="1">
      <c r="A405" s="37"/>
      <c r="B405" s="38" t="str">
        <f>'Master Schedule'!B405</f>
        <v/>
      </c>
      <c r="C405" s="39"/>
      <c r="D405" s="40" t="str">
        <f t="shared" si="1"/>
        <v>Saturday</v>
      </c>
      <c r="E405" s="41"/>
      <c r="F405" s="38"/>
      <c r="G405" s="38"/>
      <c r="H405" s="41"/>
      <c r="I405" s="38"/>
      <c r="J405" s="38"/>
      <c r="K405" s="35"/>
      <c r="L405" s="35"/>
      <c r="M405" s="35"/>
      <c r="N405" s="36"/>
      <c r="O405" s="62"/>
      <c r="P405" s="34" t="str">
        <f t="shared" si="3"/>
        <v/>
      </c>
    </row>
    <row r="406" ht="22.5" customHeight="1">
      <c r="A406" s="37"/>
      <c r="B406" s="38" t="str">
        <f>'Master Schedule'!B406</f>
        <v/>
      </c>
      <c r="C406" s="39"/>
      <c r="D406" s="40" t="str">
        <f t="shared" si="1"/>
        <v>Saturday</v>
      </c>
      <c r="E406" s="41"/>
      <c r="F406" s="38"/>
      <c r="G406" s="38"/>
      <c r="H406" s="41"/>
      <c r="I406" s="38"/>
      <c r="J406" s="38"/>
      <c r="K406" s="32"/>
      <c r="L406" s="32"/>
      <c r="M406" s="32"/>
      <c r="N406" s="33"/>
      <c r="O406" s="62"/>
      <c r="P406" s="34" t="str">
        <f t="shared" si="3"/>
        <v/>
      </c>
    </row>
    <row r="407" ht="22.5" customHeight="1">
      <c r="A407" s="37"/>
      <c r="B407" s="38" t="str">
        <f>'Master Schedule'!B407</f>
        <v/>
      </c>
      <c r="C407" s="39"/>
      <c r="D407" s="40" t="str">
        <f t="shared" si="1"/>
        <v>Saturday</v>
      </c>
      <c r="E407" s="41"/>
      <c r="F407" s="38"/>
      <c r="G407" s="38"/>
      <c r="H407" s="41"/>
      <c r="I407" s="38"/>
      <c r="J407" s="38"/>
      <c r="K407" s="35"/>
      <c r="L407" s="35"/>
      <c r="M407" s="35"/>
      <c r="N407" s="36"/>
      <c r="O407" s="62"/>
      <c r="P407" s="34" t="str">
        <f t="shared" si="3"/>
        <v/>
      </c>
    </row>
    <row r="408" ht="22.5" customHeight="1">
      <c r="A408" s="37"/>
      <c r="B408" s="38" t="str">
        <f>'Master Schedule'!B408</f>
        <v/>
      </c>
      <c r="C408" s="39"/>
      <c r="D408" s="40" t="str">
        <f t="shared" si="1"/>
        <v>Saturday</v>
      </c>
      <c r="E408" s="41"/>
      <c r="F408" s="38"/>
      <c r="G408" s="38"/>
      <c r="H408" s="41"/>
      <c r="I408" s="38"/>
      <c r="J408" s="38"/>
      <c r="K408" s="32"/>
      <c r="L408" s="32"/>
      <c r="M408" s="32"/>
      <c r="N408" s="33"/>
      <c r="O408" s="62"/>
      <c r="P408" s="34" t="str">
        <f t="shared" si="3"/>
        <v/>
      </c>
    </row>
    <row r="409" ht="22.5" customHeight="1">
      <c r="A409" s="37"/>
      <c r="B409" s="38" t="str">
        <f>'Master Schedule'!B409</f>
        <v/>
      </c>
      <c r="C409" s="39"/>
      <c r="D409" s="40" t="str">
        <f t="shared" si="1"/>
        <v>Saturday</v>
      </c>
      <c r="E409" s="41"/>
      <c r="F409" s="38"/>
      <c r="G409" s="38"/>
      <c r="H409" s="41"/>
      <c r="I409" s="38"/>
      <c r="J409" s="38"/>
      <c r="K409" s="35"/>
      <c r="L409" s="35"/>
      <c r="M409" s="35"/>
      <c r="N409" s="36"/>
      <c r="O409" s="62"/>
      <c r="P409" s="34" t="str">
        <f t="shared" si="3"/>
        <v/>
      </c>
    </row>
    <row r="410" ht="22.5" customHeight="1">
      <c r="A410" s="37"/>
      <c r="B410" s="38" t="str">
        <f>'Master Schedule'!B410</f>
        <v/>
      </c>
      <c r="C410" s="39"/>
      <c r="D410" s="40" t="str">
        <f t="shared" si="1"/>
        <v>Saturday</v>
      </c>
      <c r="E410" s="41"/>
      <c r="F410" s="38"/>
      <c r="G410" s="38"/>
      <c r="H410" s="41"/>
      <c r="I410" s="38"/>
      <c r="J410" s="38"/>
      <c r="K410" s="32"/>
      <c r="L410" s="32"/>
      <c r="M410" s="32"/>
      <c r="N410" s="33"/>
      <c r="O410" s="62"/>
      <c r="P410" s="34" t="str">
        <f t="shared" si="3"/>
        <v/>
      </c>
    </row>
    <row r="411" ht="22.5" customHeight="1">
      <c r="A411" s="37"/>
      <c r="B411" s="38" t="str">
        <f>'Master Schedule'!B411</f>
        <v/>
      </c>
      <c r="C411" s="39"/>
      <c r="D411" s="40" t="str">
        <f t="shared" si="1"/>
        <v>Saturday</v>
      </c>
      <c r="E411" s="41"/>
      <c r="F411" s="38"/>
      <c r="G411" s="38"/>
      <c r="H411" s="41"/>
      <c r="I411" s="38"/>
      <c r="J411" s="38"/>
      <c r="K411" s="35"/>
      <c r="L411" s="35"/>
      <c r="M411" s="35"/>
      <c r="N411" s="36"/>
      <c r="O411" s="62"/>
      <c r="P411" s="34" t="str">
        <f t="shared" si="3"/>
        <v/>
      </c>
    </row>
    <row r="412" ht="22.5" customHeight="1">
      <c r="A412" s="37"/>
      <c r="B412" s="38" t="str">
        <f>'Master Schedule'!B412</f>
        <v/>
      </c>
      <c r="C412" s="39"/>
      <c r="D412" s="40" t="str">
        <f t="shared" si="1"/>
        <v>Saturday</v>
      </c>
      <c r="E412" s="41"/>
      <c r="F412" s="38"/>
      <c r="G412" s="38"/>
      <c r="H412" s="41"/>
      <c r="I412" s="38"/>
      <c r="J412" s="38"/>
      <c r="K412" s="32"/>
      <c r="L412" s="32"/>
      <c r="M412" s="32"/>
      <c r="N412" s="33"/>
      <c r="O412" s="62"/>
      <c r="P412" s="34" t="str">
        <f t="shared" si="3"/>
        <v/>
      </c>
    </row>
    <row r="413" ht="22.5" customHeight="1">
      <c r="A413" s="37"/>
      <c r="B413" s="38" t="str">
        <f>'Master Schedule'!B413</f>
        <v/>
      </c>
      <c r="C413" s="39"/>
      <c r="D413" s="40" t="str">
        <f t="shared" si="1"/>
        <v>Saturday</v>
      </c>
      <c r="E413" s="41"/>
      <c r="F413" s="38"/>
      <c r="G413" s="38"/>
      <c r="H413" s="41"/>
      <c r="I413" s="38"/>
      <c r="J413" s="38"/>
      <c r="K413" s="35"/>
      <c r="L413" s="35"/>
      <c r="M413" s="35"/>
      <c r="N413" s="36"/>
      <c r="O413" s="62"/>
      <c r="P413" s="34" t="str">
        <f t="shared" si="3"/>
        <v/>
      </c>
    </row>
    <row r="414" ht="22.5" customHeight="1">
      <c r="A414" s="37"/>
      <c r="B414" s="38" t="str">
        <f>'Master Schedule'!B414</f>
        <v/>
      </c>
      <c r="C414" s="39"/>
      <c r="D414" s="40" t="str">
        <f t="shared" si="1"/>
        <v>Saturday</v>
      </c>
      <c r="E414" s="41"/>
      <c r="F414" s="38"/>
      <c r="G414" s="38"/>
      <c r="H414" s="41"/>
      <c r="I414" s="38"/>
      <c r="J414" s="38"/>
      <c r="K414" s="32"/>
      <c r="L414" s="32"/>
      <c r="M414" s="32"/>
      <c r="N414" s="33"/>
      <c r="O414" s="62"/>
      <c r="P414" s="34" t="str">
        <f t="shared" si="3"/>
        <v/>
      </c>
    </row>
    <row r="415" ht="22.5" customHeight="1">
      <c r="A415" s="37"/>
      <c r="B415" s="38" t="str">
        <f>'Master Schedule'!B415</f>
        <v/>
      </c>
      <c r="C415" s="39"/>
      <c r="D415" s="40" t="str">
        <f t="shared" si="1"/>
        <v>Saturday</v>
      </c>
      <c r="E415" s="41"/>
      <c r="F415" s="38"/>
      <c r="G415" s="38"/>
      <c r="H415" s="41"/>
      <c r="I415" s="38"/>
      <c r="J415" s="38"/>
      <c r="K415" s="35"/>
      <c r="L415" s="35"/>
      <c r="M415" s="35"/>
      <c r="N415" s="36"/>
      <c r="O415" s="62"/>
      <c r="P415" s="34" t="str">
        <f t="shared" si="3"/>
        <v/>
      </c>
    </row>
    <row r="416" ht="22.5" customHeight="1">
      <c r="A416" s="37"/>
      <c r="B416" s="38" t="str">
        <f>'Master Schedule'!B416</f>
        <v/>
      </c>
      <c r="C416" s="39"/>
      <c r="D416" s="40" t="str">
        <f t="shared" si="1"/>
        <v>Saturday</v>
      </c>
      <c r="E416" s="41"/>
      <c r="F416" s="38"/>
      <c r="G416" s="38"/>
      <c r="H416" s="41"/>
      <c r="I416" s="38"/>
      <c r="J416" s="38"/>
      <c r="K416" s="32"/>
      <c r="L416" s="32"/>
      <c r="M416" s="32"/>
      <c r="N416" s="33"/>
      <c r="O416" s="62"/>
      <c r="P416" s="34" t="str">
        <f t="shared" si="3"/>
        <v/>
      </c>
    </row>
    <row r="417" ht="22.5" customHeight="1">
      <c r="A417" s="37"/>
      <c r="B417" s="38" t="str">
        <f>'Master Schedule'!B417</f>
        <v/>
      </c>
      <c r="C417" s="39"/>
      <c r="D417" s="40" t="str">
        <f t="shared" si="1"/>
        <v>Saturday</v>
      </c>
      <c r="E417" s="41"/>
      <c r="F417" s="38"/>
      <c r="G417" s="38"/>
      <c r="H417" s="41"/>
      <c r="I417" s="38"/>
      <c r="J417" s="38"/>
      <c r="K417" s="35"/>
      <c r="L417" s="35"/>
      <c r="M417" s="35"/>
      <c r="N417" s="36"/>
      <c r="O417" s="62"/>
      <c r="P417" s="34" t="str">
        <f t="shared" si="3"/>
        <v/>
      </c>
    </row>
    <row r="418" ht="22.5" customHeight="1">
      <c r="A418" s="37"/>
      <c r="B418" s="38" t="str">
        <f>'Master Schedule'!B418</f>
        <v/>
      </c>
      <c r="C418" s="39"/>
      <c r="D418" s="40" t="str">
        <f t="shared" si="1"/>
        <v>Saturday</v>
      </c>
      <c r="E418" s="41"/>
      <c r="F418" s="38"/>
      <c r="G418" s="38"/>
      <c r="H418" s="41"/>
      <c r="I418" s="38"/>
      <c r="J418" s="38"/>
      <c r="K418" s="32"/>
      <c r="L418" s="32"/>
      <c r="M418" s="32"/>
      <c r="N418" s="33"/>
      <c r="O418" s="62"/>
      <c r="P418" s="34" t="str">
        <f t="shared" si="3"/>
        <v/>
      </c>
    </row>
    <row r="419" ht="22.5" customHeight="1">
      <c r="A419" s="37"/>
      <c r="B419" s="38" t="str">
        <f>'Master Schedule'!B419</f>
        <v/>
      </c>
      <c r="C419" s="39"/>
      <c r="D419" s="40" t="str">
        <f t="shared" si="1"/>
        <v>Saturday</v>
      </c>
      <c r="E419" s="41"/>
      <c r="F419" s="38"/>
      <c r="G419" s="38"/>
      <c r="H419" s="41"/>
      <c r="I419" s="38"/>
      <c r="J419" s="38"/>
      <c r="K419" s="35"/>
      <c r="L419" s="35"/>
      <c r="M419" s="35"/>
      <c r="N419" s="36"/>
      <c r="O419" s="62"/>
      <c r="P419" s="34" t="str">
        <f t="shared" si="3"/>
        <v/>
      </c>
    </row>
    <row r="420" ht="22.5" customHeight="1">
      <c r="A420" s="37"/>
      <c r="B420" s="38" t="str">
        <f>'Master Schedule'!B420</f>
        <v/>
      </c>
      <c r="C420" s="39"/>
      <c r="D420" s="40" t="str">
        <f t="shared" si="1"/>
        <v>Saturday</v>
      </c>
      <c r="E420" s="41"/>
      <c r="F420" s="38"/>
      <c r="G420" s="38"/>
      <c r="H420" s="41"/>
      <c r="I420" s="38"/>
      <c r="J420" s="38"/>
      <c r="K420" s="32"/>
      <c r="L420" s="32"/>
      <c r="M420" s="32"/>
      <c r="N420" s="33"/>
      <c r="O420" s="62"/>
      <c r="P420" s="34" t="str">
        <f t="shared" si="3"/>
        <v/>
      </c>
    </row>
    <row r="421" ht="22.5" customHeight="1">
      <c r="A421" s="37"/>
      <c r="B421" s="38" t="str">
        <f>'Master Schedule'!B421</f>
        <v/>
      </c>
      <c r="C421" s="39"/>
      <c r="D421" s="40" t="str">
        <f t="shared" si="1"/>
        <v>Saturday</v>
      </c>
      <c r="E421" s="41"/>
      <c r="F421" s="38"/>
      <c r="G421" s="38"/>
      <c r="H421" s="41"/>
      <c r="I421" s="38"/>
      <c r="J421" s="38"/>
      <c r="K421" s="35"/>
      <c r="L421" s="35"/>
      <c r="M421" s="35"/>
      <c r="N421" s="36"/>
      <c r="O421" s="62"/>
      <c r="P421" s="34" t="str">
        <f t="shared" si="3"/>
        <v/>
      </c>
    </row>
    <row r="422" ht="22.5" customHeight="1">
      <c r="A422" s="37"/>
      <c r="B422" s="38" t="str">
        <f>'Master Schedule'!B422</f>
        <v/>
      </c>
      <c r="C422" s="39"/>
      <c r="D422" s="40" t="str">
        <f t="shared" si="1"/>
        <v>Saturday</v>
      </c>
      <c r="E422" s="41"/>
      <c r="F422" s="38"/>
      <c r="G422" s="38"/>
      <c r="H422" s="41"/>
      <c r="I422" s="38"/>
      <c r="J422" s="38"/>
      <c r="K422" s="32"/>
      <c r="L422" s="32"/>
      <c r="M422" s="32"/>
      <c r="N422" s="33"/>
      <c r="O422" s="62"/>
      <c r="P422" s="34" t="str">
        <f t="shared" si="3"/>
        <v/>
      </c>
    </row>
    <row r="423" ht="22.5" customHeight="1">
      <c r="A423" s="37"/>
      <c r="B423" s="38" t="str">
        <f>'Master Schedule'!B423</f>
        <v/>
      </c>
      <c r="C423" s="39"/>
      <c r="D423" s="40" t="str">
        <f t="shared" si="1"/>
        <v>Saturday</v>
      </c>
      <c r="E423" s="41"/>
      <c r="F423" s="38"/>
      <c r="G423" s="38"/>
      <c r="H423" s="41"/>
      <c r="I423" s="38"/>
      <c r="J423" s="38"/>
      <c r="K423" s="35"/>
      <c r="L423" s="35"/>
      <c r="M423" s="35"/>
      <c r="N423" s="36"/>
      <c r="O423" s="62"/>
      <c r="P423" s="34" t="str">
        <f t="shared" si="3"/>
        <v/>
      </c>
    </row>
    <row r="424" ht="22.5" customHeight="1">
      <c r="A424" s="37"/>
      <c r="B424" s="38" t="str">
        <f>'Master Schedule'!B424</f>
        <v/>
      </c>
      <c r="C424" s="39"/>
      <c r="D424" s="40" t="str">
        <f t="shared" si="1"/>
        <v>Saturday</v>
      </c>
      <c r="E424" s="41"/>
      <c r="F424" s="38"/>
      <c r="G424" s="38"/>
      <c r="H424" s="41"/>
      <c r="I424" s="38"/>
      <c r="J424" s="38"/>
      <c r="K424" s="32"/>
      <c r="L424" s="32"/>
      <c r="M424" s="32"/>
      <c r="N424" s="33"/>
      <c r="O424" s="62"/>
      <c r="P424" s="34" t="str">
        <f t="shared" si="3"/>
        <v/>
      </c>
    </row>
    <row r="425" ht="22.5" customHeight="1">
      <c r="A425" s="37"/>
      <c r="B425" s="38" t="str">
        <f>'Master Schedule'!B425</f>
        <v/>
      </c>
      <c r="C425" s="39"/>
      <c r="D425" s="40" t="str">
        <f t="shared" si="1"/>
        <v>Saturday</v>
      </c>
      <c r="E425" s="41"/>
      <c r="F425" s="38"/>
      <c r="G425" s="38"/>
      <c r="H425" s="41"/>
      <c r="I425" s="38"/>
      <c r="J425" s="38"/>
      <c r="K425" s="35"/>
      <c r="L425" s="35"/>
      <c r="M425" s="35"/>
      <c r="N425" s="36"/>
      <c r="O425" s="62"/>
      <c r="P425" s="34" t="str">
        <f t="shared" si="3"/>
        <v/>
      </c>
    </row>
    <row r="426" ht="22.5" customHeight="1">
      <c r="A426" s="37"/>
      <c r="B426" s="38" t="str">
        <f>'Master Schedule'!B426</f>
        <v/>
      </c>
      <c r="C426" s="39"/>
      <c r="D426" s="40" t="str">
        <f t="shared" si="1"/>
        <v>Saturday</v>
      </c>
      <c r="E426" s="41"/>
      <c r="F426" s="38"/>
      <c r="G426" s="38"/>
      <c r="H426" s="41"/>
      <c r="I426" s="38"/>
      <c r="J426" s="38"/>
      <c r="K426" s="32"/>
      <c r="L426" s="32"/>
      <c r="M426" s="32"/>
      <c r="N426" s="33"/>
      <c r="O426" s="62"/>
      <c r="P426" s="34" t="str">
        <f t="shared" si="3"/>
        <v/>
      </c>
    </row>
    <row r="427" ht="22.5" customHeight="1">
      <c r="A427" s="37"/>
      <c r="B427" s="38" t="str">
        <f>'Master Schedule'!B427</f>
        <v/>
      </c>
      <c r="C427" s="39"/>
      <c r="D427" s="40" t="str">
        <f t="shared" si="1"/>
        <v>Saturday</v>
      </c>
      <c r="E427" s="41"/>
      <c r="F427" s="38"/>
      <c r="G427" s="38"/>
      <c r="H427" s="41"/>
      <c r="I427" s="38"/>
      <c r="J427" s="38"/>
      <c r="K427" s="35"/>
      <c r="L427" s="35"/>
      <c r="M427" s="35"/>
      <c r="N427" s="36"/>
      <c r="O427" s="62"/>
      <c r="P427" s="34" t="str">
        <f t="shared" si="3"/>
        <v/>
      </c>
    </row>
    <row r="428" ht="22.5" customHeight="1">
      <c r="A428" s="37"/>
      <c r="B428" s="38" t="str">
        <f>'Master Schedule'!B428</f>
        <v/>
      </c>
      <c r="C428" s="39"/>
      <c r="D428" s="40" t="str">
        <f t="shared" si="1"/>
        <v>Saturday</v>
      </c>
      <c r="E428" s="41"/>
      <c r="F428" s="38"/>
      <c r="G428" s="38"/>
      <c r="H428" s="41"/>
      <c r="I428" s="38"/>
      <c r="J428" s="38"/>
      <c r="K428" s="32"/>
      <c r="L428" s="32"/>
      <c r="M428" s="32"/>
      <c r="N428" s="33"/>
      <c r="O428" s="62"/>
      <c r="P428" s="34" t="str">
        <f t="shared" si="3"/>
        <v/>
      </c>
    </row>
    <row r="429" ht="22.5" customHeight="1">
      <c r="A429" s="37"/>
      <c r="B429" s="38" t="str">
        <f>'Master Schedule'!B429</f>
        <v/>
      </c>
      <c r="C429" s="39"/>
      <c r="D429" s="40" t="str">
        <f t="shared" si="1"/>
        <v>Saturday</v>
      </c>
      <c r="E429" s="41"/>
      <c r="F429" s="38"/>
      <c r="G429" s="38"/>
      <c r="H429" s="41"/>
      <c r="I429" s="38"/>
      <c r="J429" s="38"/>
      <c r="K429" s="35"/>
      <c r="L429" s="35"/>
      <c r="M429" s="35"/>
      <c r="N429" s="36"/>
      <c r="O429" s="62"/>
      <c r="P429" s="34" t="str">
        <f t="shared" si="3"/>
        <v/>
      </c>
    </row>
    <row r="430" ht="22.5" customHeight="1">
      <c r="A430" s="37"/>
      <c r="B430" s="38" t="str">
        <f>'Master Schedule'!B430</f>
        <v/>
      </c>
      <c r="C430" s="39"/>
      <c r="D430" s="40" t="str">
        <f t="shared" si="1"/>
        <v>Saturday</v>
      </c>
      <c r="E430" s="41"/>
      <c r="F430" s="38"/>
      <c r="G430" s="38"/>
      <c r="H430" s="41"/>
      <c r="I430" s="38"/>
      <c r="J430" s="38"/>
      <c r="K430" s="32"/>
      <c r="L430" s="32"/>
      <c r="M430" s="32"/>
      <c r="N430" s="33"/>
      <c r="O430" s="62"/>
      <c r="P430" s="34" t="str">
        <f t="shared" si="3"/>
        <v/>
      </c>
    </row>
    <row r="431" ht="22.5" customHeight="1">
      <c r="A431" s="37"/>
      <c r="B431" s="38" t="str">
        <f>'Master Schedule'!B431</f>
        <v/>
      </c>
      <c r="C431" s="39"/>
      <c r="D431" s="40" t="str">
        <f t="shared" si="1"/>
        <v>Saturday</v>
      </c>
      <c r="E431" s="41"/>
      <c r="F431" s="38"/>
      <c r="G431" s="38"/>
      <c r="H431" s="41"/>
      <c r="I431" s="38"/>
      <c r="J431" s="38"/>
      <c r="K431" s="35"/>
      <c r="L431" s="35"/>
      <c r="M431" s="35"/>
      <c r="N431" s="36"/>
      <c r="O431" s="62"/>
      <c r="P431" s="34" t="str">
        <f t="shared" si="3"/>
        <v/>
      </c>
    </row>
    <row r="432" ht="22.5" customHeight="1">
      <c r="A432" s="37"/>
      <c r="B432" s="38" t="str">
        <f>'Master Schedule'!B432</f>
        <v/>
      </c>
      <c r="C432" s="39"/>
      <c r="D432" s="40" t="str">
        <f t="shared" si="1"/>
        <v>Saturday</v>
      </c>
      <c r="E432" s="41"/>
      <c r="F432" s="38"/>
      <c r="G432" s="38"/>
      <c r="H432" s="41"/>
      <c r="I432" s="38"/>
      <c r="J432" s="38"/>
      <c r="K432" s="32"/>
      <c r="L432" s="32"/>
      <c r="M432" s="32"/>
      <c r="N432" s="33"/>
      <c r="O432" s="62"/>
      <c r="P432" s="34" t="str">
        <f t="shared" si="3"/>
        <v/>
      </c>
    </row>
    <row r="433" ht="22.5" customHeight="1">
      <c r="A433" s="37"/>
      <c r="B433" s="38" t="str">
        <f>'Master Schedule'!B433</f>
        <v/>
      </c>
      <c r="C433" s="39"/>
      <c r="D433" s="40" t="str">
        <f t="shared" si="1"/>
        <v>Saturday</v>
      </c>
      <c r="E433" s="41"/>
      <c r="F433" s="38"/>
      <c r="G433" s="38"/>
      <c r="H433" s="41"/>
      <c r="I433" s="38"/>
      <c r="J433" s="38"/>
      <c r="K433" s="35"/>
      <c r="L433" s="35"/>
      <c r="M433" s="35"/>
      <c r="N433" s="36"/>
      <c r="O433" s="62"/>
      <c r="P433" s="34" t="str">
        <f t="shared" si="3"/>
        <v/>
      </c>
    </row>
    <row r="434" ht="22.5" customHeight="1">
      <c r="A434" s="37"/>
      <c r="B434" s="38" t="str">
        <f>'Master Schedule'!B434</f>
        <v/>
      </c>
      <c r="C434" s="39"/>
      <c r="D434" s="40" t="str">
        <f t="shared" si="1"/>
        <v>Saturday</v>
      </c>
      <c r="E434" s="41"/>
      <c r="F434" s="38"/>
      <c r="G434" s="38"/>
      <c r="H434" s="41"/>
      <c r="I434" s="38"/>
      <c r="J434" s="38"/>
      <c r="K434" s="32"/>
      <c r="L434" s="32"/>
      <c r="M434" s="32"/>
      <c r="N434" s="33"/>
      <c r="O434" s="62"/>
      <c r="P434" s="34" t="str">
        <f t="shared" si="3"/>
        <v/>
      </c>
    </row>
    <row r="435" ht="22.5" customHeight="1">
      <c r="A435" s="37"/>
      <c r="B435" s="38" t="str">
        <f>'Master Schedule'!B435</f>
        <v/>
      </c>
      <c r="C435" s="39"/>
      <c r="D435" s="40" t="str">
        <f t="shared" si="1"/>
        <v>Saturday</v>
      </c>
      <c r="E435" s="41"/>
      <c r="F435" s="38"/>
      <c r="G435" s="38"/>
      <c r="H435" s="41"/>
      <c r="I435" s="38"/>
      <c r="J435" s="38"/>
      <c r="K435" s="35"/>
      <c r="L435" s="35"/>
      <c r="M435" s="35"/>
      <c r="N435" s="36"/>
      <c r="O435" s="62"/>
      <c r="P435" s="34" t="str">
        <f t="shared" si="3"/>
        <v/>
      </c>
    </row>
    <row r="436" ht="22.5" customHeight="1">
      <c r="A436" s="37"/>
      <c r="B436" s="38" t="str">
        <f>'Master Schedule'!B436</f>
        <v/>
      </c>
      <c r="C436" s="39"/>
      <c r="D436" s="40" t="str">
        <f t="shared" si="1"/>
        <v>Saturday</v>
      </c>
      <c r="E436" s="41"/>
      <c r="F436" s="38"/>
      <c r="G436" s="38"/>
      <c r="H436" s="41"/>
      <c r="I436" s="38"/>
      <c r="J436" s="38"/>
      <c r="K436" s="32"/>
      <c r="L436" s="32"/>
      <c r="M436" s="32"/>
      <c r="N436" s="33"/>
      <c r="O436" s="62"/>
      <c r="P436" s="34" t="str">
        <f t="shared" si="3"/>
        <v/>
      </c>
    </row>
    <row r="437" ht="22.5" customHeight="1">
      <c r="A437" s="37"/>
      <c r="B437" s="38" t="str">
        <f>'Master Schedule'!B437</f>
        <v/>
      </c>
      <c r="C437" s="39"/>
      <c r="D437" s="40" t="str">
        <f t="shared" si="1"/>
        <v>Saturday</v>
      </c>
      <c r="E437" s="41"/>
      <c r="F437" s="38"/>
      <c r="G437" s="38"/>
      <c r="H437" s="41"/>
      <c r="I437" s="38"/>
      <c r="J437" s="38"/>
      <c r="K437" s="35"/>
      <c r="L437" s="35"/>
      <c r="M437" s="35"/>
      <c r="N437" s="36"/>
      <c r="O437" s="62"/>
      <c r="P437" s="34" t="str">
        <f t="shared" si="3"/>
        <v/>
      </c>
    </row>
    <row r="438" ht="22.5" customHeight="1">
      <c r="A438" s="37"/>
      <c r="B438" s="38" t="str">
        <f>'Master Schedule'!B438</f>
        <v/>
      </c>
      <c r="C438" s="39"/>
      <c r="D438" s="40" t="str">
        <f t="shared" si="1"/>
        <v>Saturday</v>
      </c>
      <c r="E438" s="41"/>
      <c r="F438" s="38"/>
      <c r="G438" s="38"/>
      <c r="H438" s="41"/>
      <c r="I438" s="38"/>
      <c r="J438" s="38"/>
      <c r="K438" s="32"/>
      <c r="L438" s="32"/>
      <c r="M438" s="32"/>
      <c r="N438" s="33"/>
      <c r="O438" s="62"/>
      <c r="P438" s="34" t="str">
        <f t="shared" si="3"/>
        <v/>
      </c>
    </row>
    <row r="439" ht="22.5" customHeight="1">
      <c r="A439" s="37"/>
      <c r="B439" s="38" t="str">
        <f>'Master Schedule'!B439</f>
        <v/>
      </c>
      <c r="C439" s="39"/>
      <c r="D439" s="40" t="str">
        <f t="shared" si="1"/>
        <v>Saturday</v>
      </c>
      <c r="E439" s="41"/>
      <c r="F439" s="38"/>
      <c r="G439" s="38"/>
      <c r="H439" s="41"/>
      <c r="I439" s="38"/>
      <c r="J439" s="38"/>
      <c r="K439" s="35"/>
      <c r="L439" s="35"/>
      <c r="M439" s="35"/>
      <c r="N439" s="36"/>
      <c r="O439" s="62"/>
      <c r="P439" s="34" t="str">
        <f t="shared" si="3"/>
        <v/>
      </c>
    </row>
    <row r="440" ht="22.5" customHeight="1">
      <c r="A440" s="37"/>
      <c r="B440" s="38" t="str">
        <f>'Master Schedule'!B440</f>
        <v/>
      </c>
      <c r="C440" s="39"/>
      <c r="D440" s="40" t="str">
        <f t="shared" si="1"/>
        <v>Saturday</v>
      </c>
      <c r="E440" s="41"/>
      <c r="F440" s="38"/>
      <c r="G440" s="38"/>
      <c r="H440" s="41"/>
      <c r="I440" s="38"/>
      <c r="J440" s="38"/>
      <c r="K440" s="32"/>
      <c r="L440" s="32"/>
      <c r="M440" s="32"/>
      <c r="N440" s="33"/>
      <c r="O440" s="62"/>
      <c r="P440" s="34" t="str">
        <f t="shared" si="3"/>
        <v/>
      </c>
    </row>
    <row r="441" ht="22.5" customHeight="1">
      <c r="A441" s="37"/>
      <c r="B441" s="38" t="str">
        <f>'Master Schedule'!B441</f>
        <v/>
      </c>
      <c r="C441" s="39"/>
      <c r="D441" s="40" t="str">
        <f t="shared" si="1"/>
        <v>Saturday</v>
      </c>
      <c r="E441" s="41"/>
      <c r="F441" s="38"/>
      <c r="G441" s="38"/>
      <c r="H441" s="41"/>
      <c r="I441" s="38"/>
      <c r="J441" s="38"/>
      <c r="K441" s="35"/>
      <c r="L441" s="35"/>
      <c r="M441" s="35"/>
      <c r="N441" s="36"/>
      <c r="O441" s="62"/>
      <c r="P441" s="34" t="str">
        <f t="shared" si="3"/>
        <v/>
      </c>
    </row>
    <row r="442" ht="22.5" customHeight="1">
      <c r="A442" s="37"/>
      <c r="B442" s="38" t="str">
        <f>'Master Schedule'!B442</f>
        <v/>
      </c>
      <c r="C442" s="39"/>
      <c r="D442" s="40" t="str">
        <f t="shared" si="1"/>
        <v>Saturday</v>
      </c>
      <c r="E442" s="41"/>
      <c r="F442" s="38"/>
      <c r="G442" s="38"/>
      <c r="H442" s="41"/>
      <c r="I442" s="38"/>
      <c r="J442" s="38"/>
      <c r="K442" s="32"/>
      <c r="L442" s="32"/>
      <c r="M442" s="32"/>
      <c r="N442" s="33"/>
      <c r="O442" s="62"/>
      <c r="P442" s="34" t="str">
        <f t="shared" si="3"/>
        <v/>
      </c>
    </row>
    <row r="443" ht="22.5" customHeight="1">
      <c r="A443" s="37"/>
      <c r="B443" s="38" t="str">
        <f>'Master Schedule'!B443</f>
        <v/>
      </c>
      <c r="C443" s="39"/>
      <c r="D443" s="40" t="str">
        <f t="shared" si="1"/>
        <v>Saturday</v>
      </c>
      <c r="E443" s="41"/>
      <c r="F443" s="38"/>
      <c r="G443" s="38"/>
      <c r="H443" s="41"/>
      <c r="I443" s="38"/>
      <c r="J443" s="38"/>
      <c r="K443" s="35"/>
      <c r="L443" s="35"/>
      <c r="M443" s="35"/>
      <c r="N443" s="36"/>
      <c r="O443" s="62"/>
      <c r="P443" s="34" t="str">
        <f t="shared" si="3"/>
        <v/>
      </c>
    </row>
    <row r="444" ht="22.5" customHeight="1">
      <c r="A444" s="37"/>
      <c r="B444" s="38" t="str">
        <f>'Master Schedule'!B444</f>
        <v/>
      </c>
      <c r="C444" s="39"/>
      <c r="D444" s="40" t="str">
        <f t="shared" si="1"/>
        <v>Saturday</v>
      </c>
      <c r="E444" s="41"/>
      <c r="F444" s="38"/>
      <c r="G444" s="38"/>
      <c r="H444" s="41"/>
      <c r="I444" s="38"/>
      <c r="J444" s="38"/>
      <c r="K444" s="32"/>
      <c r="L444" s="32"/>
      <c r="M444" s="32"/>
      <c r="N444" s="33"/>
      <c r="O444" s="62"/>
      <c r="P444" s="34" t="str">
        <f t="shared" si="3"/>
        <v/>
      </c>
    </row>
    <row r="445" ht="22.5" customHeight="1">
      <c r="A445" s="37"/>
      <c r="B445" s="38" t="str">
        <f>'Master Schedule'!B445</f>
        <v/>
      </c>
      <c r="C445" s="39"/>
      <c r="D445" s="40" t="str">
        <f t="shared" si="1"/>
        <v>Saturday</v>
      </c>
      <c r="E445" s="41"/>
      <c r="F445" s="38"/>
      <c r="G445" s="38"/>
      <c r="H445" s="41"/>
      <c r="I445" s="38"/>
      <c r="J445" s="38"/>
      <c r="K445" s="35"/>
      <c r="L445" s="35"/>
      <c r="M445" s="35"/>
      <c r="N445" s="36"/>
      <c r="O445" s="62"/>
      <c r="P445" s="34" t="str">
        <f t="shared" si="3"/>
        <v/>
      </c>
    </row>
    <row r="446" ht="22.5" customHeight="1">
      <c r="A446" s="37"/>
      <c r="B446" s="38" t="str">
        <f>'Master Schedule'!B446</f>
        <v/>
      </c>
      <c r="C446" s="39"/>
      <c r="D446" s="40" t="str">
        <f t="shared" si="1"/>
        <v>Saturday</v>
      </c>
      <c r="E446" s="41"/>
      <c r="F446" s="38"/>
      <c r="G446" s="38"/>
      <c r="H446" s="41"/>
      <c r="I446" s="38"/>
      <c r="J446" s="38"/>
      <c r="K446" s="32"/>
      <c r="L446" s="32"/>
      <c r="M446" s="32"/>
      <c r="N446" s="33"/>
      <c r="O446" s="62"/>
      <c r="P446" s="34" t="str">
        <f t="shared" si="3"/>
        <v/>
      </c>
    </row>
    <row r="447" ht="22.5" customHeight="1">
      <c r="A447" s="37"/>
      <c r="B447" s="38" t="str">
        <f>'Master Schedule'!B447</f>
        <v/>
      </c>
      <c r="C447" s="39"/>
      <c r="D447" s="40" t="str">
        <f t="shared" si="1"/>
        <v>Saturday</v>
      </c>
      <c r="E447" s="41"/>
      <c r="F447" s="38"/>
      <c r="G447" s="38"/>
      <c r="H447" s="41"/>
      <c r="I447" s="38"/>
      <c r="J447" s="38"/>
      <c r="K447" s="35"/>
      <c r="L447" s="35"/>
      <c r="M447" s="35"/>
      <c r="N447" s="36"/>
      <c r="O447" s="62"/>
      <c r="P447" s="34" t="str">
        <f t="shared" si="3"/>
        <v/>
      </c>
    </row>
    <row r="448" ht="22.5" customHeight="1">
      <c r="A448" s="37"/>
      <c r="B448" s="38" t="str">
        <f>'Master Schedule'!B448</f>
        <v/>
      </c>
      <c r="C448" s="39"/>
      <c r="D448" s="40" t="str">
        <f t="shared" si="1"/>
        <v>Saturday</v>
      </c>
      <c r="E448" s="41"/>
      <c r="F448" s="38"/>
      <c r="G448" s="38"/>
      <c r="H448" s="41"/>
      <c r="I448" s="38"/>
      <c r="J448" s="38"/>
      <c r="K448" s="32"/>
      <c r="L448" s="32"/>
      <c r="M448" s="32"/>
      <c r="N448" s="33"/>
      <c r="O448" s="62"/>
      <c r="P448" s="34" t="str">
        <f t="shared" si="3"/>
        <v/>
      </c>
    </row>
    <row r="449" ht="22.5" customHeight="1">
      <c r="A449" s="37"/>
      <c r="B449" s="38" t="str">
        <f>'Master Schedule'!B449</f>
        <v/>
      </c>
      <c r="C449" s="39"/>
      <c r="D449" s="40" t="str">
        <f t="shared" si="1"/>
        <v>Saturday</v>
      </c>
      <c r="E449" s="41"/>
      <c r="F449" s="38"/>
      <c r="G449" s="38"/>
      <c r="H449" s="41"/>
      <c r="I449" s="38"/>
      <c r="J449" s="38"/>
      <c r="K449" s="35"/>
      <c r="L449" s="35"/>
      <c r="M449" s="35"/>
      <c r="N449" s="36"/>
      <c r="O449" s="62"/>
      <c r="P449" s="34" t="str">
        <f t="shared" si="3"/>
        <v/>
      </c>
    </row>
    <row r="450" ht="22.5" customHeight="1">
      <c r="A450" s="37"/>
      <c r="B450" s="38" t="str">
        <f>'Master Schedule'!B450</f>
        <v/>
      </c>
      <c r="C450" s="39"/>
      <c r="D450" s="40" t="str">
        <f t="shared" si="1"/>
        <v>Saturday</v>
      </c>
      <c r="E450" s="41"/>
      <c r="F450" s="38"/>
      <c r="G450" s="38"/>
      <c r="H450" s="41"/>
      <c r="I450" s="38"/>
      <c r="J450" s="38"/>
      <c r="K450" s="32"/>
      <c r="L450" s="32"/>
      <c r="M450" s="32"/>
      <c r="N450" s="33"/>
      <c r="O450" s="62"/>
      <c r="P450" s="34" t="str">
        <f t="shared" si="3"/>
        <v/>
      </c>
    </row>
    <row r="451" ht="22.5" customHeight="1">
      <c r="A451" s="37"/>
      <c r="B451" s="38" t="str">
        <f>'Master Schedule'!B451</f>
        <v/>
      </c>
      <c r="C451" s="39"/>
      <c r="D451" s="40" t="str">
        <f t="shared" si="1"/>
        <v>Saturday</v>
      </c>
      <c r="E451" s="41"/>
      <c r="F451" s="38"/>
      <c r="G451" s="38"/>
      <c r="H451" s="41"/>
      <c r="I451" s="38"/>
      <c r="J451" s="38"/>
      <c r="K451" s="35"/>
      <c r="L451" s="35"/>
      <c r="M451" s="35"/>
      <c r="N451" s="36"/>
      <c r="O451" s="62"/>
      <c r="P451" s="34" t="str">
        <f t="shared" si="3"/>
        <v/>
      </c>
    </row>
    <row r="452" ht="22.5" customHeight="1">
      <c r="A452" s="37"/>
      <c r="B452" s="38" t="str">
        <f>'Master Schedule'!B452</f>
        <v/>
      </c>
      <c r="C452" s="39"/>
      <c r="D452" s="40" t="str">
        <f t="shared" si="1"/>
        <v>Saturday</v>
      </c>
      <c r="E452" s="41"/>
      <c r="F452" s="38"/>
      <c r="G452" s="38"/>
      <c r="H452" s="41"/>
      <c r="I452" s="38"/>
      <c r="J452" s="38"/>
      <c r="K452" s="32"/>
      <c r="L452" s="32"/>
      <c r="M452" s="32"/>
      <c r="N452" s="33"/>
      <c r="O452" s="62"/>
      <c r="P452" s="34" t="str">
        <f t="shared" si="3"/>
        <v/>
      </c>
    </row>
    <row r="453" ht="22.5" customHeight="1">
      <c r="A453" s="37"/>
      <c r="B453" s="38" t="str">
        <f>'Master Schedule'!B453</f>
        <v/>
      </c>
      <c r="C453" s="39"/>
      <c r="D453" s="40" t="str">
        <f t="shared" si="1"/>
        <v>Saturday</v>
      </c>
      <c r="E453" s="41"/>
      <c r="F453" s="38"/>
      <c r="G453" s="38"/>
      <c r="H453" s="41"/>
      <c r="I453" s="38"/>
      <c r="J453" s="38"/>
      <c r="K453" s="35"/>
      <c r="L453" s="35"/>
      <c r="M453" s="35"/>
      <c r="N453" s="36"/>
      <c r="O453" s="62"/>
      <c r="P453" s="34" t="str">
        <f t="shared" si="3"/>
        <v/>
      </c>
    </row>
    <row r="454" ht="22.5" customHeight="1">
      <c r="A454" s="37"/>
      <c r="B454" s="38" t="str">
        <f>'Master Schedule'!B454</f>
        <v/>
      </c>
      <c r="C454" s="39"/>
      <c r="D454" s="40" t="str">
        <f t="shared" si="1"/>
        <v>Saturday</v>
      </c>
      <c r="E454" s="41"/>
      <c r="F454" s="38"/>
      <c r="G454" s="38"/>
      <c r="H454" s="41"/>
      <c r="I454" s="38"/>
      <c r="J454" s="38"/>
      <c r="K454" s="32"/>
      <c r="L454" s="32"/>
      <c r="M454" s="32"/>
      <c r="N454" s="33"/>
      <c r="O454" s="62"/>
      <c r="P454" s="34" t="str">
        <f t="shared" si="3"/>
        <v/>
      </c>
    </row>
    <row r="455" ht="22.5" customHeight="1">
      <c r="A455" s="37"/>
      <c r="B455" s="38" t="str">
        <f>'Master Schedule'!B455</f>
        <v/>
      </c>
      <c r="C455" s="39"/>
      <c r="D455" s="40" t="str">
        <f t="shared" si="1"/>
        <v>Saturday</v>
      </c>
      <c r="E455" s="41"/>
      <c r="F455" s="38"/>
      <c r="G455" s="38"/>
      <c r="H455" s="41"/>
      <c r="I455" s="38"/>
      <c r="J455" s="38"/>
      <c r="K455" s="35"/>
      <c r="L455" s="35"/>
      <c r="M455" s="35"/>
      <c r="N455" s="36"/>
      <c r="O455" s="62"/>
      <c r="P455" s="34" t="str">
        <f t="shared" si="3"/>
        <v/>
      </c>
    </row>
    <row r="456" ht="22.5" customHeight="1">
      <c r="A456" s="37"/>
      <c r="B456" s="38" t="str">
        <f>'Master Schedule'!B456</f>
        <v/>
      </c>
      <c r="C456" s="39"/>
      <c r="D456" s="40" t="str">
        <f t="shared" si="1"/>
        <v>Saturday</v>
      </c>
      <c r="E456" s="41"/>
      <c r="F456" s="38"/>
      <c r="G456" s="38"/>
      <c r="H456" s="41"/>
      <c r="I456" s="38"/>
      <c r="J456" s="38"/>
      <c r="K456" s="32"/>
      <c r="L456" s="32"/>
      <c r="M456" s="32"/>
      <c r="N456" s="33"/>
      <c r="O456" s="62"/>
      <c r="P456" s="34" t="str">
        <f t="shared" si="3"/>
        <v/>
      </c>
    </row>
    <row r="457" ht="22.5" customHeight="1">
      <c r="A457" s="37"/>
      <c r="B457" s="38" t="str">
        <f>'Master Schedule'!B457</f>
        <v/>
      </c>
      <c r="C457" s="39"/>
      <c r="D457" s="40" t="str">
        <f t="shared" si="1"/>
        <v>Saturday</v>
      </c>
      <c r="E457" s="41"/>
      <c r="F457" s="38"/>
      <c r="G457" s="38"/>
      <c r="H457" s="41"/>
      <c r="I457" s="38"/>
      <c r="J457" s="38"/>
      <c r="K457" s="35"/>
      <c r="L457" s="35"/>
      <c r="M457" s="35"/>
      <c r="N457" s="36"/>
      <c r="O457" s="62"/>
      <c r="P457" s="34" t="str">
        <f t="shared" si="3"/>
        <v/>
      </c>
    </row>
    <row r="458" ht="22.5" customHeight="1">
      <c r="A458" s="37"/>
      <c r="B458" s="38" t="str">
        <f>'Master Schedule'!B458</f>
        <v/>
      </c>
      <c r="C458" s="39"/>
      <c r="D458" s="40" t="str">
        <f t="shared" si="1"/>
        <v>Saturday</v>
      </c>
      <c r="E458" s="41"/>
      <c r="F458" s="38"/>
      <c r="G458" s="38"/>
      <c r="H458" s="41"/>
      <c r="I458" s="38"/>
      <c r="J458" s="38"/>
      <c r="K458" s="32"/>
      <c r="L458" s="32"/>
      <c r="M458" s="32"/>
      <c r="N458" s="33"/>
      <c r="O458" s="62"/>
      <c r="P458" s="34" t="str">
        <f t="shared" si="3"/>
        <v/>
      </c>
    </row>
    <row r="459" ht="22.5" customHeight="1">
      <c r="A459" s="37"/>
      <c r="B459" s="38" t="str">
        <f>'Master Schedule'!B459</f>
        <v/>
      </c>
      <c r="C459" s="39"/>
      <c r="D459" s="40" t="str">
        <f t="shared" si="1"/>
        <v>Saturday</v>
      </c>
      <c r="E459" s="41"/>
      <c r="F459" s="38"/>
      <c r="G459" s="38"/>
      <c r="H459" s="41"/>
      <c r="I459" s="38"/>
      <c r="J459" s="38"/>
      <c r="K459" s="35"/>
      <c r="L459" s="35"/>
      <c r="M459" s="35"/>
      <c r="N459" s="36"/>
      <c r="O459" s="62"/>
      <c r="P459" s="34" t="str">
        <f t="shared" si="3"/>
        <v/>
      </c>
    </row>
    <row r="460" ht="22.5" customHeight="1">
      <c r="A460" s="37"/>
      <c r="B460" s="38" t="str">
        <f>'Master Schedule'!B460</f>
        <v/>
      </c>
      <c r="C460" s="39"/>
      <c r="D460" s="40" t="str">
        <f t="shared" si="1"/>
        <v>Saturday</v>
      </c>
      <c r="E460" s="41"/>
      <c r="F460" s="38"/>
      <c r="G460" s="38"/>
      <c r="H460" s="41"/>
      <c r="I460" s="38"/>
      <c r="J460" s="38"/>
      <c r="K460" s="32"/>
      <c r="L460" s="32"/>
      <c r="M460" s="32"/>
      <c r="N460" s="33"/>
      <c r="O460" s="62"/>
      <c r="P460" s="34" t="str">
        <f t="shared" si="3"/>
        <v/>
      </c>
    </row>
    <row r="461" ht="22.5" customHeight="1">
      <c r="A461" s="37"/>
      <c r="B461" s="38" t="str">
        <f>'Master Schedule'!B461</f>
        <v/>
      </c>
      <c r="C461" s="39"/>
      <c r="D461" s="40" t="str">
        <f t="shared" si="1"/>
        <v>Saturday</v>
      </c>
      <c r="E461" s="41"/>
      <c r="F461" s="38"/>
      <c r="G461" s="38"/>
      <c r="H461" s="41"/>
      <c r="I461" s="38"/>
      <c r="J461" s="38"/>
      <c r="K461" s="35"/>
      <c r="L461" s="35"/>
      <c r="M461" s="35"/>
      <c r="N461" s="36"/>
      <c r="O461" s="62"/>
      <c r="P461" s="34" t="str">
        <f t="shared" si="3"/>
        <v/>
      </c>
    </row>
    <row r="462" ht="22.5" customHeight="1">
      <c r="A462" s="37"/>
      <c r="B462" s="38" t="str">
        <f>'Master Schedule'!B462</f>
        <v/>
      </c>
      <c r="C462" s="39"/>
      <c r="D462" s="40" t="str">
        <f t="shared" si="1"/>
        <v>Saturday</v>
      </c>
      <c r="E462" s="41"/>
      <c r="F462" s="38"/>
      <c r="G462" s="38"/>
      <c r="H462" s="41"/>
      <c r="I462" s="38"/>
      <c r="J462" s="38"/>
      <c r="K462" s="32"/>
      <c r="L462" s="32"/>
      <c r="M462" s="32"/>
      <c r="N462" s="33"/>
      <c r="O462" s="62"/>
      <c r="P462" s="34" t="str">
        <f t="shared" si="3"/>
        <v/>
      </c>
    </row>
    <row r="463" ht="22.5" customHeight="1">
      <c r="A463" s="37"/>
      <c r="B463" s="38" t="str">
        <f>'Master Schedule'!B463</f>
        <v/>
      </c>
      <c r="C463" s="39"/>
      <c r="D463" s="40" t="str">
        <f t="shared" si="1"/>
        <v>Saturday</v>
      </c>
      <c r="E463" s="41"/>
      <c r="F463" s="38"/>
      <c r="G463" s="38"/>
      <c r="H463" s="41"/>
      <c r="I463" s="38"/>
      <c r="J463" s="38"/>
      <c r="K463" s="35"/>
      <c r="L463" s="35"/>
      <c r="M463" s="35"/>
      <c r="N463" s="36"/>
      <c r="O463" s="62"/>
      <c r="P463" s="34" t="str">
        <f t="shared" si="3"/>
        <v/>
      </c>
    </row>
    <row r="464" ht="22.5" customHeight="1">
      <c r="A464" s="37"/>
      <c r="B464" s="38" t="str">
        <f>'Master Schedule'!B464</f>
        <v/>
      </c>
      <c r="C464" s="39"/>
      <c r="D464" s="40" t="str">
        <f t="shared" si="1"/>
        <v>Saturday</v>
      </c>
      <c r="E464" s="41"/>
      <c r="F464" s="38"/>
      <c r="G464" s="38"/>
      <c r="H464" s="41"/>
      <c r="I464" s="38"/>
      <c r="J464" s="38"/>
      <c r="K464" s="32"/>
      <c r="L464" s="32"/>
      <c r="M464" s="32"/>
      <c r="N464" s="33"/>
      <c r="O464" s="62"/>
      <c r="P464" s="34" t="str">
        <f t="shared" si="3"/>
        <v/>
      </c>
    </row>
    <row r="465" ht="22.5" customHeight="1">
      <c r="A465" s="37"/>
      <c r="B465" s="38" t="str">
        <f>'Master Schedule'!B465</f>
        <v/>
      </c>
      <c r="C465" s="39"/>
      <c r="D465" s="40" t="str">
        <f t="shared" si="1"/>
        <v>Saturday</v>
      </c>
      <c r="E465" s="41"/>
      <c r="F465" s="38"/>
      <c r="G465" s="38"/>
      <c r="H465" s="41"/>
      <c r="I465" s="38"/>
      <c r="J465" s="38"/>
      <c r="K465" s="35"/>
      <c r="L465" s="35"/>
      <c r="M465" s="35"/>
      <c r="N465" s="36"/>
      <c r="O465" s="62"/>
      <c r="P465" s="34" t="str">
        <f t="shared" si="3"/>
        <v/>
      </c>
    </row>
    <row r="466" ht="22.5" customHeight="1">
      <c r="A466" s="37"/>
      <c r="B466" s="38" t="str">
        <f>'Master Schedule'!B466</f>
        <v/>
      </c>
      <c r="C466" s="39"/>
      <c r="D466" s="40" t="str">
        <f t="shared" si="1"/>
        <v>Saturday</v>
      </c>
      <c r="E466" s="41"/>
      <c r="F466" s="38"/>
      <c r="G466" s="38"/>
      <c r="H466" s="41"/>
      <c r="I466" s="38"/>
      <c r="J466" s="38"/>
      <c r="K466" s="32"/>
      <c r="L466" s="32"/>
      <c r="M466" s="32"/>
      <c r="N466" s="33"/>
      <c r="O466" s="62"/>
      <c r="P466" s="34" t="str">
        <f t="shared" si="3"/>
        <v/>
      </c>
    </row>
    <row r="467" ht="22.5" customHeight="1">
      <c r="A467" s="37"/>
      <c r="B467" s="38" t="str">
        <f>'Master Schedule'!B467</f>
        <v/>
      </c>
      <c r="C467" s="39"/>
      <c r="D467" s="40" t="str">
        <f t="shared" si="1"/>
        <v>Saturday</v>
      </c>
      <c r="E467" s="41"/>
      <c r="F467" s="38"/>
      <c r="G467" s="38"/>
      <c r="H467" s="41"/>
      <c r="I467" s="38"/>
      <c r="J467" s="38"/>
      <c r="K467" s="35"/>
      <c r="L467" s="35"/>
      <c r="M467" s="35"/>
      <c r="N467" s="36"/>
      <c r="O467" s="62"/>
      <c r="P467" s="34" t="str">
        <f t="shared" si="3"/>
        <v/>
      </c>
    </row>
    <row r="468" ht="22.5" customHeight="1">
      <c r="A468" s="37"/>
      <c r="B468" s="38" t="str">
        <f>'Master Schedule'!B468</f>
        <v/>
      </c>
      <c r="C468" s="39"/>
      <c r="D468" s="40" t="str">
        <f t="shared" si="1"/>
        <v>Saturday</v>
      </c>
      <c r="E468" s="41"/>
      <c r="F468" s="38"/>
      <c r="G468" s="38"/>
      <c r="H468" s="41"/>
      <c r="I468" s="38"/>
      <c r="J468" s="38"/>
      <c r="K468" s="32"/>
      <c r="L468" s="32"/>
      <c r="M468" s="32"/>
      <c r="N468" s="33"/>
      <c r="O468" s="62"/>
      <c r="P468" s="34" t="str">
        <f t="shared" si="3"/>
        <v/>
      </c>
    </row>
    <row r="469" ht="22.5" customHeight="1">
      <c r="A469" s="37"/>
      <c r="B469" s="38" t="str">
        <f>'Master Schedule'!B469</f>
        <v/>
      </c>
      <c r="C469" s="39"/>
      <c r="D469" s="40" t="str">
        <f t="shared" si="1"/>
        <v>Saturday</v>
      </c>
      <c r="E469" s="41"/>
      <c r="F469" s="38"/>
      <c r="G469" s="38"/>
      <c r="H469" s="41"/>
      <c r="I469" s="38"/>
      <c r="J469" s="38"/>
      <c r="K469" s="35"/>
      <c r="L469" s="35"/>
      <c r="M469" s="35"/>
      <c r="N469" s="36"/>
      <c r="O469" s="62"/>
      <c r="P469" s="34" t="str">
        <f t="shared" si="3"/>
        <v/>
      </c>
    </row>
    <row r="470" ht="22.5" customHeight="1">
      <c r="A470" s="37"/>
      <c r="B470" s="38" t="str">
        <f>'Master Schedule'!B470</f>
        <v/>
      </c>
      <c r="C470" s="39"/>
      <c r="D470" s="40" t="str">
        <f t="shared" si="1"/>
        <v>Saturday</v>
      </c>
      <c r="E470" s="41"/>
      <c r="F470" s="38"/>
      <c r="G470" s="38"/>
      <c r="H470" s="41"/>
      <c r="I470" s="38"/>
      <c r="J470" s="38"/>
      <c r="K470" s="32"/>
      <c r="L470" s="32"/>
      <c r="M470" s="32"/>
      <c r="N470" s="33"/>
      <c r="O470" s="62"/>
      <c r="P470" s="34" t="str">
        <f t="shared" si="3"/>
        <v/>
      </c>
    </row>
    <row r="471" ht="22.5" customHeight="1">
      <c r="A471" s="37"/>
      <c r="B471" s="38" t="str">
        <f>'Master Schedule'!B471</f>
        <v/>
      </c>
      <c r="C471" s="39"/>
      <c r="D471" s="40" t="str">
        <f t="shared" si="1"/>
        <v>Saturday</v>
      </c>
      <c r="E471" s="41"/>
      <c r="F471" s="38"/>
      <c r="G471" s="38"/>
      <c r="H471" s="41"/>
      <c r="I471" s="38"/>
      <c r="J471" s="38"/>
      <c r="K471" s="35"/>
      <c r="L471" s="35"/>
      <c r="M471" s="35"/>
      <c r="N471" s="36"/>
      <c r="O471" s="62"/>
      <c r="P471" s="34" t="str">
        <f t="shared" si="3"/>
        <v/>
      </c>
    </row>
    <row r="472" ht="22.5" customHeight="1">
      <c r="A472" s="37"/>
      <c r="B472" s="38" t="str">
        <f>'Master Schedule'!B472</f>
        <v/>
      </c>
      <c r="C472" s="39"/>
      <c r="D472" s="40" t="str">
        <f t="shared" si="1"/>
        <v>Saturday</v>
      </c>
      <c r="E472" s="41"/>
      <c r="F472" s="38"/>
      <c r="G472" s="38"/>
      <c r="H472" s="41"/>
      <c r="I472" s="38"/>
      <c r="J472" s="38"/>
      <c r="K472" s="32"/>
      <c r="L472" s="32"/>
      <c r="M472" s="32"/>
      <c r="N472" s="33"/>
      <c r="O472" s="62"/>
      <c r="P472" s="34" t="str">
        <f t="shared" si="3"/>
        <v/>
      </c>
    </row>
    <row r="473" ht="22.5" customHeight="1">
      <c r="A473" s="37"/>
      <c r="B473" s="38" t="str">
        <f>'Master Schedule'!B473</f>
        <v/>
      </c>
      <c r="C473" s="39"/>
      <c r="D473" s="40" t="str">
        <f t="shared" si="1"/>
        <v>Saturday</v>
      </c>
      <c r="E473" s="41"/>
      <c r="F473" s="38"/>
      <c r="G473" s="38"/>
      <c r="H473" s="41"/>
      <c r="I473" s="38"/>
      <c r="J473" s="38"/>
      <c r="K473" s="35"/>
      <c r="L473" s="35"/>
      <c r="M473" s="35"/>
      <c r="N473" s="36"/>
      <c r="O473" s="62"/>
      <c r="P473" s="34" t="str">
        <f t="shared" si="3"/>
        <v/>
      </c>
    </row>
    <row r="474" ht="22.5" customHeight="1">
      <c r="A474" s="37"/>
      <c r="B474" s="38" t="str">
        <f>'Master Schedule'!B474</f>
        <v/>
      </c>
      <c r="C474" s="39"/>
      <c r="D474" s="40" t="str">
        <f t="shared" si="1"/>
        <v>Saturday</v>
      </c>
      <c r="E474" s="41"/>
      <c r="F474" s="38"/>
      <c r="G474" s="38"/>
      <c r="H474" s="41"/>
      <c r="I474" s="38"/>
      <c r="J474" s="38"/>
      <c r="K474" s="32"/>
      <c r="L474" s="32"/>
      <c r="M474" s="32"/>
      <c r="N474" s="33"/>
      <c r="O474" s="62"/>
      <c r="P474" s="34" t="str">
        <f t="shared" si="3"/>
        <v/>
      </c>
    </row>
    <row r="475" ht="22.5" customHeight="1">
      <c r="A475" s="37"/>
      <c r="B475" s="38" t="str">
        <f>'Master Schedule'!B475</f>
        <v/>
      </c>
      <c r="C475" s="39"/>
      <c r="D475" s="40" t="str">
        <f t="shared" si="1"/>
        <v>Saturday</v>
      </c>
      <c r="E475" s="41"/>
      <c r="F475" s="38"/>
      <c r="G475" s="38"/>
      <c r="H475" s="41"/>
      <c r="I475" s="38"/>
      <c r="J475" s="38"/>
      <c r="K475" s="35"/>
      <c r="L475" s="35"/>
      <c r="M475" s="35"/>
      <c r="N475" s="36"/>
      <c r="O475" s="62"/>
      <c r="P475" s="34" t="str">
        <f t="shared" si="3"/>
        <v/>
      </c>
    </row>
    <row r="476" ht="22.5" customHeight="1">
      <c r="A476" s="37"/>
      <c r="B476" s="38" t="str">
        <f>'Master Schedule'!B476</f>
        <v/>
      </c>
      <c r="C476" s="39"/>
      <c r="D476" s="40" t="str">
        <f t="shared" si="1"/>
        <v>Saturday</v>
      </c>
      <c r="E476" s="41"/>
      <c r="F476" s="38"/>
      <c r="G476" s="38"/>
      <c r="H476" s="41"/>
      <c r="I476" s="38"/>
      <c r="J476" s="38"/>
      <c r="K476" s="32"/>
      <c r="L476" s="32"/>
      <c r="M476" s="32"/>
      <c r="N476" s="33"/>
      <c r="O476" s="62"/>
      <c r="P476" s="34" t="str">
        <f t="shared" si="3"/>
        <v/>
      </c>
    </row>
    <row r="477" ht="22.5" customHeight="1">
      <c r="A477" s="37"/>
      <c r="B477" s="38" t="str">
        <f>'Master Schedule'!B477</f>
        <v/>
      </c>
      <c r="C477" s="39"/>
      <c r="D477" s="40" t="str">
        <f t="shared" si="1"/>
        <v>Saturday</v>
      </c>
      <c r="E477" s="41"/>
      <c r="F477" s="38"/>
      <c r="G477" s="38"/>
      <c r="H477" s="41"/>
      <c r="I477" s="38"/>
      <c r="J477" s="38"/>
      <c r="K477" s="35"/>
      <c r="L477" s="35"/>
      <c r="M477" s="35"/>
      <c r="N477" s="36"/>
      <c r="O477" s="62"/>
      <c r="P477" s="34" t="str">
        <f t="shared" si="3"/>
        <v/>
      </c>
    </row>
    <row r="478" ht="22.5" customHeight="1">
      <c r="A478" s="37"/>
      <c r="B478" s="38" t="str">
        <f>'Master Schedule'!B478</f>
        <v/>
      </c>
      <c r="C478" s="39"/>
      <c r="D478" s="40" t="str">
        <f t="shared" si="1"/>
        <v>Saturday</v>
      </c>
      <c r="E478" s="41"/>
      <c r="F478" s="38"/>
      <c r="G478" s="38"/>
      <c r="H478" s="41"/>
      <c r="I478" s="38"/>
      <c r="J478" s="38"/>
      <c r="K478" s="32"/>
      <c r="L478" s="32"/>
      <c r="M478" s="32"/>
      <c r="N478" s="33"/>
      <c r="O478" s="62"/>
      <c r="P478" s="34" t="str">
        <f t="shared" si="3"/>
        <v/>
      </c>
    </row>
    <row r="479" ht="22.5" customHeight="1">
      <c r="A479" s="37"/>
      <c r="B479" s="38" t="str">
        <f>'Master Schedule'!B479</f>
        <v/>
      </c>
      <c r="C479" s="39"/>
      <c r="D479" s="40" t="str">
        <f t="shared" si="1"/>
        <v>Saturday</v>
      </c>
      <c r="E479" s="41"/>
      <c r="F479" s="38"/>
      <c r="G479" s="38"/>
      <c r="H479" s="41"/>
      <c r="I479" s="38"/>
      <c r="J479" s="38"/>
      <c r="K479" s="35"/>
      <c r="L479" s="35"/>
      <c r="M479" s="35"/>
      <c r="N479" s="36"/>
      <c r="O479" s="62"/>
      <c r="P479" s="34" t="str">
        <f t="shared" si="3"/>
        <v/>
      </c>
    </row>
    <row r="480" ht="22.5" customHeight="1">
      <c r="A480" s="37"/>
      <c r="B480" s="38" t="str">
        <f>'Master Schedule'!B480</f>
        <v/>
      </c>
      <c r="C480" s="39"/>
      <c r="D480" s="40" t="str">
        <f t="shared" si="1"/>
        <v>Saturday</v>
      </c>
      <c r="E480" s="41"/>
      <c r="F480" s="38"/>
      <c r="G480" s="38"/>
      <c r="H480" s="41"/>
      <c r="I480" s="38"/>
      <c r="J480" s="38"/>
      <c r="K480" s="32"/>
      <c r="L480" s="32"/>
      <c r="M480" s="32"/>
      <c r="N480" s="33"/>
      <c r="O480" s="62"/>
      <c r="P480" s="34" t="str">
        <f t="shared" si="3"/>
        <v/>
      </c>
    </row>
    <row r="481" ht="22.5" customHeight="1">
      <c r="A481" s="37"/>
      <c r="B481" s="38" t="str">
        <f>'Master Schedule'!B481</f>
        <v/>
      </c>
      <c r="C481" s="39"/>
      <c r="D481" s="40" t="str">
        <f t="shared" si="1"/>
        <v>Saturday</v>
      </c>
      <c r="E481" s="41"/>
      <c r="F481" s="38"/>
      <c r="G481" s="38"/>
      <c r="H481" s="41"/>
      <c r="I481" s="38"/>
      <c r="J481" s="38"/>
      <c r="K481" s="35"/>
      <c r="L481" s="35"/>
      <c r="M481" s="35"/>
      <c r="N481" s="36"/>
      <c r="O481" s="62"/>
      <c r="P481" s="34" t="str">
        <f t="shared" si="3"/>
        <v/>
      </c>
    </row>
    <row r="482" ht="22.5" customHeight="1">
      <c r="A482" s="37"/>
      <c r="B482" s="38" t="str">
        <f>'Master Schedule'!B482</f>
        <v/>
      </c>
      <c r="C482" s="39"/>
      <c r="D482" s="40" t="str">
        <f t="shared" si="1"/>
        <v>Saturday</v>
      </c>
      <c r="E482" s="41"/>
      <c r="F482" s="38"/>
      <c r="G482" s="38"/>
      <c r="H482" s="41"/>
      <c r="I482" s="38"/>
      <c r="J482" s="38"/>
      <c r="K482" s="32"/>
      <c r="L482" s="32"/>
      <c r="M482" s="32"/>
      <c r="N482" s="33"/>
      <c r="O482" s="62"/>
      <c r="P482" s="34" t="str">
        <f t="shared" si="3"/>
        <v/>
      </c>
    </row>
    <row r="483" ht="22.5" customHeight="1">
      <c r="A483" s="37"/>
      <c r="B483" s="38" t="str">
        <f>'Master Schedule'!B483</f>
        <v/>
      </c>
      <c r="C483" s="39"/>
      <c r="D483" s="40" t="str">
        <f t="shared" si="1"/>
        <v>Saturday</v>
      </c>
      <c r="E483" s="41"/>
      <c r="F483" s="38"/>
      <c r="G483" s="38"/>
      <c r="H483" s="41"/>
      <c r="I483" s="38"/>
      <c r="J483" s="38"/>
      <c r="K483" s="35"/>
      <c r="L483" s="35"/>
      <c r="M483" s="35"/>
      <c r="N483" s="36"/>
      <c r="O483" s="62"/>
      <c r="P483" s="34" t="str">
        <f t="shared" si="3"/>
        <v/>
      </c>
    </row>
    <row r="484" ht="22.5" customHeight="1">
      <c r="A484" s="37"/>
      <c r="B484" s="38" t="str">
        <f>'Master Schedule'!B484</f>
        <v/>
      </c>
      <c r="C484" s="39"/>
      <c r="D484" s="40" t="str">
        <f t="shared" si="1"/>
        <v>Saturday</v>
      </c>
      <c r="E484" s="41"/>
      <c r="F484" s="38"/>
      <c r="G484" s="38"/>
      <c r="H484" s="41"/>
      <c r="I484" s="38"/>
      <c r="J484" s="38"/>
      <c r="K484" s="32"/>
      <c r="L484" s="32"/>
      <c r="M484" s="32"/>
      <c r="N484" s="33"/>
      <c r="O484" s="62"/>
      <c r="P484" s="34" t="str">
        <f t="shared" si="3"/>
        <v/>
      </c>
    </row>
    <row r="485" ht="22.5" customHeight="1">
      <c r="A485" s="37"/>
      <c r="B485" s="38" t="str">
        <f>'Master Schedule'!B485</f>
        <v/>
      </c>
      <c r="C485" s="39"/>
      <c r="D485" s="40" t="str">
        <f t="shared" si="1"/>
        <v>Saturday</v>
      </c>
      <c r="E485" s="41"/>
      <c r="F485" s="38"/>
      <c r="G485" s="38"/>
      <c r="H485" s="41"/>
      <c r="I485" s="38"/>
      <c r="J485" s="38"/>
      <c r="K485" s="35"/>
      <c r="L485" s="35"/>
      <c r="M485" s="35"/>
      <c r="N485" s="36"/>
      <c r="O485" s="62"/>
      <c r="P485" s="34" t="str">
        <f t="shared" si="3"/>
        <v/>
      </c>
    </row>
    <row r="486" ht="22.5" customHeight="1">
      <c r="A486" s="37"/>
      <c r="B486" s="38" t="str">
        <f>'Master Schedule'!B486</f>
        <v/>
      </c>
      <c r="C486" s="39"/>
      <c r="D486" s="40" t="str">
        <f t="shared" si="1"/>
        <v>Saturday</v>
      </c>
      <c r="E486" s="41"/>
      <c r="F486" s="38"/>
      <c r="G486" s="38"/>
      <c r="H486" s="41"/>
      <c r="I486" s="38"/>
      <c r="J486" s="38"/>
      <c r="K486" s="32"/>
      <c r="L486" s="32"/>
      <c r="M486" s="32"/>
      <c r="N486" s="33"/>
      <c r="O486" s="62"/>
      <c r="P486" s="34" t="str">
        <f t="shared" si="3"/>
        <v/>
      </c>
    </row>
    <row r="487" ht="22.5" customHeight="1">
      <c r="A487" s="37"/>
      <c r="B487" s="38" t="str">
        <f>'Master Schedule'!B487</f>
        <v/>
      </c>
      <c r="C487" s="39"/>
      <c r="D487" s="40" t="str">
        <f t="shared" si="1"/>
        <v>Saturday</v>
      </c>
      <c r="E487" s="41"/>
      <c r="F487" s="38"/>
      <c r="G487" s="38"/>
      <c r="H487" s="41"/>
      <c r="I487" s="38"/>
      <c r="J487" s="38"/>
      <c r="K487" s="35"/>
      <c r="L487" s="35"/>
      <c r="M487" s="35"/>
      <c r="N487" s="36"/>
      <c r="O487" s="62"/>
      <c r="P487" s="34" t="str">
        <f t="shared" si="3"/>
        <v/>
      </c>
    </row>
    <row r="488" ht="22.5" customHeight="1">
      <c r="A488" s="37"/>
      <c r="B488" s="38" t="str">
        <f>'Master Schedule'!B488</f>
        <v/>
      </c>
      <c r="C488" s="39"/>
      <c r="D488" s="40" t="str">
        <f t="shared" si="1"/>
        <v>Saturday</v>
      </c>
      <c r="E488" s="41"/>
      <c r="F488" s="38"/>
      <c r="G488" s="38"/>
      <c r="H488" s="41"/>
      <c r="I488" s="38"/>
      <c r="J488" s="38"/>
      <c r="K488" s="32"/>
      <c r="L488" s="32"/>
      <c r="M488" s="32"/>
      <c r="N488" s="33"/>
      <c r="O488" s="62"/>
      <c r="P488" s="34" t="str">
        <f t="shared" si="3"/>
        <v/>
      </c>
    </row>
    <row r="489" ht="22.5" customHeight="1">
      <c r="A489" s="37"/>
      <c r="B489" s="38" t="str">
        <f>'Master Schedule'!B489</f>
        <v/>
      </c>
      <c r="C489" s="39"/>
      <c r="D489" s="40" t="str">
        <f t="shared" si="1"/>
        <v>Saturday</v>
      </c>
      <c r="E489" s="41"/>
      <c r="F489" s="38"/>
      <c r="G489" s="38"/>
      <c r="H489" s="41"/>
      <c r="I489" s="38"/>
      <c r="J489" s="38"/>
      <c r="K489" s="35"/>
      <c r="L489" s="35"/>
      <c r="M489" s="35"/>
      <c r="N489" s="36"/>
      <c r="O489" s="62"/>
      <c r="P489" s="34" t="str">
        <f t="shared" si="3"/>
        <v/>
      </c>
    </row>
    <row r="490" ht="22.5" customHeight="1">
      <c r="A490" s="37"/>
      <c r="B490" s="38" t="str">
        <f>'Master Schedule'!B490</f>
        <v/>
      </c>
      <c r="C490" s="39"/>
      <c r="D490" s="40" t="str">
        <f t="shared" si="1"/>
        <v>Saturday</v>
      </c>
      <c r="E490" s="41"/>
      <c r="F490" s="38"/>
      <c r="G490" s="38"/>
      <c r="H490" s="41"/>
      <c r="I490" s="38"/>
      <c r="J490" s="38"/>
      <c r="K490" s="32"/>
      <c r="L490" s="32"/>
      <c r="M490" s="32"/>
      <c r="N490" s="33"/>
      <c r="O490" s="62"/>
      <c r="P490" s="34" t="str">
        <f t="shared" si="3"/>
        <v/>
      </c>
    </row>
    <row r="491" ht="22.5" customHeight="1">
      <c r="A491" s="37"/>
      <c r="B491" s="38" t="str">
        <f>'Master Schedule'!B491</f>
        <v/>
      </c>
      <c r="C491" s="39"/>
      <c r="D491" s="40" t="str">
        <f t="shared" si="1"/>
        <v>Saturday</v>
      </c>
      <c r="E491" s="41"/>
      <c r="F491" s="38"/>
      <c r="G491" s="38"/>
      <c r="H491" s="41"/>
      <c r="I491" s="38"/>
      <c r="J491" s="38"/>
      <c r="K491" s="35"/>
      <c r="L491" s="35"/>
      <c r="M491" s="35"/>
      <c r="N491" s="36"/>
      <c r="O491" s="62"/>
      <c r="P491" s="34" t="str">
        <f t="shared" si="3"/>
        <v/>
      </c>
    </row>
    <row r="492" ht="22.5" customHeight="1">
      <c r="A492" s="37"/>
      <c r="B492" s="38" t="str">
        <f>'Master Schedule'!B492</f>
        <v/>
      </c>
      <c r="C492" s="39"/>
      <c r="D492" s="40" t="str">
        <f t="shared" si="1"/>
        <v>Saturday</v>
      </c>
      <c r="E492" s="41"/>
      <c r="F492" s="38"/>
      <c r="G492" s="38"/>
      <c r="H492" s="41"/>
      <c r="I492" s="38"/>
      <c r="J492" s="38"/>
      <c r="K492" s="32"/>
      <c r="L492" s="32"/>
      <c r="M492" s="32"/>
      <c r="N492" s="33"/>
      <c r="O492" s="62"/>
      <c r="P492" s="34" t="str">
        <f t="shared" si="3"/>
        <v/>
      </c>
    </row>
    <row r="493" ht="22.5" customHeight="1">
      <c r="A493" s="37"/>
      <c r="B493" s="38" t="str">
        <f>'Master Schedule'!B493</f>
        <v/>
      </c>
      <c r="C493" s="39"/>
      <c r="D493" s="40" t="str">
        <f t="shared" si="1"/>
        <v>Saturday</v>
      </c>
      <c r="E493" s="41"/>
      <c r="F493" s="38"/>
      <c r="G493" s="38"/>
      <c r="H493" s="41"/>
      <c r="I493" s="38"/>
      <c r="J493" s="38"/>
      <c r="K493" s="35"/>
      <c r="L493" s="35"/>
      <c r="M493" s="35"/>
      <c r="N493" s="36"/>
      <c r="O493" s="62"/>
      <c r="P493" s="34" t="str">
        <f t="shared" si="3"/>
        <v/>
      </c>
    </row>
    <row r="494" ht="22.5" customHeight="1">
      <c r="A494" s="37"/>
      <c r="B494" s="38" t="str">
        <f>'Master Schedule'!B494</f>
        <v/>
      </c>
      <c r="C494" s="39"/>
      <c r="D494" s="40" t="str">
        <f t="shared" si="1"/>
        <v>Saturday</v>
      </c>
      <c r="E494" s="41"/>
      <c r="F494" s="38"/>
      <c r="G494" s="38"/>
      <c r="H494" s="41"/>
      <c r="I494" s="38"/>
      <c r="J494" s="38"/>
      <c r="K494" s="32"/>
      <c r="L494" s="32"/>
      <c r="M494" s="32"/>
      <c r="N494" s="33"/>
      <c r="O494" s="62"/>
      <c r="P494" s="34" t="str">
        <f t="shared" si="3"/>
        <v/>
      </c>
    </row>
    <row r="495" ht="22.5" customHeight="1">
      <c r="A495" s="37"/>
      <c r="B495" s="38" t="str">
        <f>'Master Schedule'!B495</f>
        <v/>
      </c>
      <c r="C495" s="39"/>
      <c r="D495" s="40" t="str">
        <f t="shared" si="1"/>
        <v>Saturday</v>
      </c>
      <c r="E495" s="41"/>
      <c r="F495" s="38"/>
      <c r="G495" s="38"/>
      <c r="H495" s="41"/>
      <c r="I495" s="38"/>
      <c r="J495" s="38"/>
      <c r="K495" s="35"/>
      <c r="L495" s="35"/>
      <c r="M495" s="35"/>
      <c r="N495" s="36"/>
      <c r="O495" s="62"/>
      <c r="P495" s="34" t="str">
        <f t="shared" si="3"/>
        <v/>
      </c>
    </row>
    <row r="496" ht="22.5" customHeight="1">
      <c r="A496" s="37"/>
      <c r="B496" s="38" t="str">
        <f>'Master Schedule'!B496</f>
        <v/>
      </c>
      <c r="C496" s="39"/>
      <c r="D496" s="40" t="str">
        <f t="shared" si="1"/>
        <v>Saturday</v>
      </c>
      <c r="E496" s="41"/>
      <c r="F496" s="38"/>
      <c r="G496" s="38"/>
      <c r="H496" s="41"/>
      <c r="I496" s="38"/>
      <c r="J496" s="38"/>
      <c r="K496" s="32"/>
      <c r="L496" s="32"/>
      <c r="M496" s="32"/>
      <c r="N496" s="33"/>
      <c r="O496" s="62"/>
      <c r="P496" s="34" t="str">
        <f t="shared" si="3"/>
        <v/>
      </c>
    </row>
    <row r="497" ht="22.5" customHeight="1">
      <c r="A497" s="37"/>
      <c r="B497" s="38" t="str">
        <f>'Master Schedule'!B497</f>
        <v/>
      </c>
      <c r="C497" s="39"/>
      <c r="D497" s="40" t="str">
        <f t="shared" si="1"/>
        <v>Saturday</v>
      </c>
      <c r="E497" s="41"/>
      <c r="F497" s="38"/>
      <c r="G497" s="38"/>
      <c r="H497" s="41"/>
      <c r="I497" s="38"/>
      <c r="J497" s="38"/>
      <c r="K497" s="35"/>
      <c r="L497" s="35"/>
      <c r="M497" s="35"/>
      <c r="N497" s="36"/>
      <c r="O497" s="62"/>
      <c r="P497" s="34" t="str">
        <f t="shared" si="3"/>
        <v/>
      </c>
    </row>
    <row r="498" ht="22.5" customHeight="1">
      <c r="A498" s="37"/>
      <c r="B498" s="38" t="str">
        <f>'Master Schedule'!B498</f>
        <v/>
      </c>
      <c r="C498" s="39"/>
      <c r="D498" s="40" t="str">
        <f t="shared" si="1"/>
        <v>Saturday</v>
      </c>
      <c r="E498" s="41"/>
      <c r="F498" s="38"/>
      <c r="G498" s="38"/>
      <c r="H498" s="41"/>
      <c r="I498" s="38"/>
      <c r="J498" s="38"/>
      <c r="K498" s="32"/>
      <c r="L498" s="32"/>
      <c r="M498" s="32"/>
      <c r="N498" s="33"/>
      <c r="O498" s="62"/>
      <c r="P498" s="34" t="str">
        <f t="shared" si="3"/>
        <v/>
      </c>
    </row>
    <row r="499" ht="22.5" customHeight="1">
      <c r="A499" s="37"/>
      <c r="B499" s="38" t="str">
        <f>'Master Schedule'!B499</f>
        <v/>
      </c>
      <c r="C499" s="39"/>
      <c r="D499" s="40" t="str">
        <f t="shared" si="1"/>
        <v>Saturday</v>
      </c>
      <c r="E499" s="41"/>
      <c r="F499" s="38"/>
      <c r="G499" s="38"/>
      <c r="H499" s="41"/>
      <c r="I499" s="38"/>
      <c r="J499" s="38"/>
      <c r="K499" s="35"/>
      <c r="L499" s="35"/>
      <c r="M499" s="35"/>
      <c r="N499" s="36"/>
      <c r="O499" s="62"/>
      <c r="P499" s="34" t="str">
        <f t="shared" si="3"/>
        <v/>
      </c>
    </row>
    <row r="500" ht="22.5" customHeight="1">
      <c r="A500" s="37"/>
      <c r="B500" s="38" t="str">
        <f>'Master Schedule'!B500</f>
        <v/>
      </c>
      <c r="C500" s="39"/>
      <c r="D500" s="40" t="str">
        <f t="shared" si="1"/>
        <v>Saturday</v>
      </c>
      <c r="E500" s="41"/>
      <c r="F500" s="38"/>
      <c r="G500" s="38"/>
      <c r="H500" s="41"/>
      <c r="I500" s="38"/>
      <c r="J500" s="38"/>
      <c r="K500" s="32"/>
      <c r="L500" s="32"/>
      <c r="M500" s="32"/>
      <c r="N500" s="33"/>
      <c r="O500" s="62"/>
      <c r="P500" s="34" t="str">
        <f t="shared" si="3"/>
        <v/>
      </c>
    </row>
    <row r="501" ht="22.5" customHeight="1">
      <c r="A501" s="37"/>
      <c r="B501" s="38" t="str">
        <f>'Master Schedule'!B501</f>
        <v/>
      </c>
      <c r="C501" s="39"/>
      <c r="D501" s="40" t="str">
        <f t="shared" si="1"/>
        <v>Saturday</v>
      </c>
      <c r="E501" s="41"/>
      <c r="F501" s="38"/>
      <c r="G501" s="38"/>
      <c r="H501" s="41"/>
      <c r="I501" s="38"/>
      <c r="J501" s="38"/>
      <c r="K501" s="35"/>
      <c r="L501" s="35"/>
      <c r="M501" s="35"/>
      <c r="N501" s="36"/>
      <c r="O501" s="62"/>
      <c r="P501" s="34" t="str">
        <f t="shared" si="3"/>
        <v/>
      </c>
    </row>
    <row r="502" ht="22.5" customHeight="1">
      <c r="A502" s="37"/>
      <c r="B502" s="38" t="str">
        <f>'Master Schedule'!B502</f>
        <v/>
      </c>
      <c r="C502" s="39"/>
      <c r="D502" s="40" t="str">
        <f t="shared" si="1"/>
        <v>Saturday</v>
      </c>
      <c r="E502" s="41"/>
      <c r="F502" s="38"/>
      <c r="G502" s="38"/>
      <c r="H502" s="41"/>
      <c r="I502" s="38"/>
      <c r="J502" s="38"/>
      <c r="K502" s="32"/>
      <c r="L502" s="32"/>
      <c r="M502" s="32"/>
      <c r="N502" s="33"/>
      <c r="O502" s="62"/>
      <c r="P502" s="34" t="str">
        <f t="shared" si="3"/>
        <v/>
      </c>
    </row>
    <row r="503" ht="22.5" customHeight="1">
      <c r="A503" s="37"/>
      <c r="B503" s="38" t="str">
        <f>'Master Schedule'!B503</f>
        <v/>
      </c>
      <c r="C503" s="39"/>
      <c r="D503" s="40" t="str">
        <f t="shared" si="1"/>
        <v>Saturday</v>
      </c>
      <c r="E503" s="41"/>
      <c r="F503" s="38"/>
      <c r="G503" s="38"/>
      <c r="H503" s="41"/>
      <c r="I503" s="38"/>
      <c r="J503" s="38"/>
      <c r="K503" s="35"/>
      <c r="L503" s="35"/>
      <c r="M503" s="35"/>
      <c r="N503" s="36"/>
      <c r="O503" s="62"/>
      <c r="P503" s="34" t="str">
        <f t="shared" si="3"/>
        <v/>
      </c>
    </row>
    <row r="504" ht="22.5" customHeight="1">
      <c r="A504" s="37"/>
      <c r="B504" s="38" t="str">
        <f>'Master Schedule'!B504</f>
        <v/>
      </c>
      <c r="C504" s="39"/>
      <c r="D504" s="40" t="str">
        <f t="shared" si="1"/>
        <v>Saturday</v>
      </c>
      <c r="E504" s="41"/>
      <c r="F504" s="38"/>
      <c r="G504" s="38"/>
      <c r="H504" s="41"/>
      <c r="I504" s="38"/>
      <c r="J504" s="38"/>
      <c r="K504" s="32"/>
      <c r="L504" s="32"/>
      <c r="M504" s="32"/>
      <c r="N504" s="33"/>
      <c r="O504" s="62"/>
      <c r="P504" s="34" t="str">
        <f t="shared" si="3"/>
        <v/>
      </c>
    </row>
    <row r="505" ht="22.5" customHeight="1">
      <c r="A505" s="37"/>
      <c r="B505" s="38" t="str">
        <f>'Master Schedule'!B505</f>
        <v/>
      </c>
      <c r="C505" s="39"/>
      <c r="D505" s="40" t="str">
        <f t="shared" si="1"/>
        <v>Saturday</v>
      </c>
      <c r="E505" s="41"/>
      <c r="F505" s="38"/>
      <c r="G505" s="38"/>
      <c r="H505" s="41"/>
      <c r="I505" s="38"/>
      <c r="J505" s="38"/>
      <c r="K505" s="35"/>
      <c r="L505" s="35"/>
      <c r="M505" s="35"/>
      <c r="N505" s="36"/>
      <c r="O505" s="62"/>
      <c r="P505" s="34" t="str">
        <f t="shared" si="3"/>
        <v/>
      </c>
    </row>
    <row r="506" ht="22.5" customHeight="1">
      <c r="A506" s="37"/>
      <c r="B506" s="38" t="str">
        <f>'Master Schedule'!B506</f>
        <v/>
      </c>
      <c r="C506" s="39"/>
      <c r="D506" s="40" t="str">
        <f t="shared" si="1"/>
        <v>Saturday</v>
      </c>
      <c r="E506" s="41"/>
      <c r="F506" s="38"/>
      <c r="G506" s="38"/>
      <c r="H506" s="41"/>
      <c r="I506" s="38"/>
      <c r="J506" s="38"/>
      <c r="K506" s="32"/>
      <c r="L506" s="32"/>
      <c r="M506" s="32"/>
      <c r="N506" s="33"/>
      <c r="O506" s="62"/>
      <c r="P506" s="34" t="str">
        <f t="shared" si="3"/>
        <v/>
      </c>
    </row>
    <row r="507" ht="22.5" customHeight="1">
      <c r="A507" s="37"/>
      <c r="B507" s="38" t="str">
        <f>'Master Schedule'!B507</f>
        <v/>
      </c>
      <c r="C507" s="39"/>
      <c r="D507" s="40" t="str">
        <f t="shared" si="1"/>
        <v>Saturday</v>
      </c>
      <c r="E507" s="41"/>
      <c r="F507" s="38"/>
      <c r="G507" s="38"/>
      <c r="H507" s="41"/>
      <c r="I507" s="38"/>
      <c r="J507" s="38"/>
      <c r="K507" s="35"/>
      <c r="L507" s="35"/>
      <c r="M507" s="35"/>
      <c r="N507" s="36"/>
      <c r="O507" s="62"/>
      <c r="P507" s="34" t="str">
        <f t="shared" si="3"/>
        <v/>
      </c>
    </row>
    <row r="508" ht="22.5" customHeight="1">
      <c r="A508" s="37"/>
      <c r="B508" s="38" t="str">
        <f>'Master Schedule'!B508</f>
        <v/>
      </c>
      <c r="C508" s="39"/>
      <c r="D508" s="40" t="str">
        <f t="shared" si="1"/>
        <v>Saturday</v>
      </c>
      <c r="E508" s="41"/>
      <c r="F508" s="38"/>
      <c r="G508" s="38"/>
      <c r="H508" s="41"/>
      <c r="I508" s="38"/>
      <c r="J508" s="38"/>
      <c r="K508" s="32"/>
      <c r="L508" s="32"/>
      <c r="M508" s="32"/>
      <c r="N508" s="33"/>
      <c r="O508" s="62"/>
      <c r="P508" s="34" t="str">
        <f t="shared" si="3"/>
        <v/>
      </c>
    </row>
    <row r="509" ht="22.5" customHeight="1">
      <c r="A509" s="37"/>
      <c r="B509" s="38" t="str">
        <f>'Master Schedule'!B509</f>
        <v/>
      </c>
      <c r="C509" s="39"/>
      <c r="D509" s="40" t="str">
        <f t="shared" si="1"/>
        <v>Saturday</v>
      </c>
      <c r="E509" s="41"/>
      <c r="F509" s="38"/>
      <c r="G509" s="38"/>
      <c r="H509" s="41"/>
      <c r="I509" s="38"/>
      <c r="J509" s="38"/>
      <c r="K509" s="35"/>
      <c r="L509" s="35"/>
      <c r="M509" s="35"/>
      <c r="N509" s="36"/>
      <c r="O509" s="62"/>
      <c r="P509" s="34" t="str">
        <f t="shared" si="3"/>
        <v/>
      </c>
    </row>
    <row r="510" ht="22.5" customHeight="1">
      <c r="A510" s="37"/>
      <c r="B510" s="38" t="str">
        <f>'Master Schedule'!B510</f>
        <v/>
      </c>
      <c r="C510" s="39"/>
      <c r="D510" s="40" t="str">
        <f t="shared" si="1"/>
        <v>Saturday</v>
      </c>
      <c r="E510" s="41"/>
      <c r="F510" s="38"/>
      <c r="G510" s="38"/>
      <c r="H510" s="41"/>
      <c r="I510" s="38"/>
      <c r="J510" s="38"/>
      <c r="K510" s="32"/>
      <c r="L510" s="32"/>
      <c r="M510" s="32"/>
      <c r="N510" s="33"/>
      <c r="O510" s="62"/>
      <c r="P510" s="34" t="str">
        <f t="shared" si="3"/>
        <v/>
      </c>
    </row>
    <row r="511" ht="22.5" customHeight="1">
      <c r="A511" s="37"/>
      <c r="B511" s="38" t="str">
        <f>'Master Schedule'!B511</f>
        <v/>
      </c>
      <c r="C511" s="39"/>
      <c r="D511" s="40" t="str">
        <f t="shared" si="1"/>
        <v>Saturday</v>
      </c>
      <c r="E511" s="41"/>
      <c r="F511" s="38"/>
      <c r="G511" s="38"/>
      <c r="H511" s="41"/>
      <c r="I511" s="38"/>
      <c r="J511" s="38"/>
      <c r="K511" s="35"/>
      <c r="L511" s="35"/>
      <c r="M511" s="35"/>
      <c r="N511" s="36"/>
      <c r="O511" s="62"/>
      <c r="P511" s="34" t="str">
        <f t="shared" si="3"/>
        <v/>
      </c>
    </row>
    <row r="512" ht="22.5" customHeight="1">
      <c r="A512" s="37"/>
      <c r="B512" s="38" t="str">
        <f>'Master Schedule'!B512</f>
        <v/>
      </c>
      <c r="C512" s="39"/>
      <c r="D512" s="40" t="str">
        <f t="shared" si="1"/>
        <v>Saturday</v>
      </c>
      <c r="E512" s="41"/>
      <c r="F512" s="38"/>
      <c r="G512" s="38"/>
      <c r="H512" s="41"/>
      <c r="I512" s="38"/>
      <c r="J512" s="38"/>
      <c r="K512" s="32"/>
      <c r="L512" s="32"/>
      <c r="M512" s="32"/>
      <c r="N512" s="33"/>
      <c r="O512" s="62"/>
      <c r="P512" s="34" t="str">
        <f t="shared" si="3"/>
        <v/>
      </c>
    </row>
    <row r="513" ht="22.5" customHeight="1">
      <c r="A513" s="37"/>
      <c r="B513" s="38" t="str">
        <f>'Master Schedule'!B513</f>
        <v/>
      </c>
      <c r="C513" s="39"/>
      <c r="D513" s="40" t="str">
        <f t="shared" si="1"/>
        <v>Saturday</v>
      </c>
      <c r="E513" s="41"/>
      <c r="F513" s="38"/>
      <c r="G513" s="38"/>
      <c r="H513" s="41"/>
      <c r="I513" s="38"/>
      <c r="J513" s="38"/>
      <c r="K513" s="35"/>
      <c r="L513" s="35"/>
      <c r="M513" s="35"/>
      <c r="N513" s="36"/>
      <c r="O513" s="62"/>
      <c r="P513" s="34" t="str">
        <f t="shared" si="3"/>
        <v/>
      </c>
    </row>
    <row r="514" ht="22.5" customHeight="1">
      <c r="A514" s="37"/>
      <c r="B514" s="38" t="str">
        <f>'Master Schedule'!B514</f>
        <v/>
      </c>
      <c r="C514" s="39"/>
      <c r="D514" s="40" t="str">
        <f t="shared" si="1"/>
        <v>Saturday</v>
      </c>
      <c r="E514" s="41"/>
      <c r="F514" s="38"/>
      <c r="G514" s="38"/>
      <c r="H514" s="41"/>
      <c r="I514" s="38"/>
      <c r="J514" s="38"/>
      <c r="K514" s="32"/>
      <c r="L514" s="32"/>
      <c r="M514" s="32"/>
      <c r="N514" s="33"/>
      <c r="O514" s="62"/>
      <c r="P514" s="34" t="str">
        <f t="shared" si="3"/>
        <v/>
      </c>
    </row>
    <row r="515" ht="22.5" customHeight="1">
      <c r="A515" s="37"/>
      <c r="B515" s="38" t="str">
        <f>'Master Schedule'!B515</f>
        <v/>
      </c>
      <c r="C515" s="39"/>
      <c r="D515" s="40" t="str">
        <f t="shared" si="1"/>
        <v>Saturday</v>
      </c>
      <c r="E515" s="41"/>
      <c r="F515" s="38"/>
      <c r="G515" s="38"/>
      <c r="H515" s="41"/>
      <c r="I515" s="38"/>
      <c r="J515" s="38"/>
      <c r="K515" s="35"/>
      <c r="L515" s="35"/>
      <c r="M515" s="35"/>
      <c r="N515" s="36"/>
      <c r="O515" s="62"/>
      <c r="P515" s="34" t="str">
        <f t="shared" si="3"/>
        <v/>
      </c>
    </row>
    <row r="516" ht="22.5" customHeight="1">
      <c r="A516" s="37"/>
      <c r="B516" s="38" t="str">
        <f>'Master Schedule'!B516</f>
        <v/>
      </c>
      <c r="C516" s="39"/>
      <c r="D516" s="40" t="str">
        <f t="shared" si="1"/>
        <v>Saturday</v>
      </c>
      <c r="E516" s="41"/>
      <c r="F516" s="38"/>
      <c r="G516" s="38"/>
      <c r="H516" s="41"/>
      <c r="I516" s="38"/>
      <c r="J516" s="38"/>
      <c r="K516" s="32"/>
      <c r="L516" s="32"/>
      <c r="M516" s="32"/>
      <c r="N516" s="33"/>
      <c r="O516" s="62"/>
      <c r="P516" s="34" t="str">
        <f t="shared" si="3"/>
        <v/>
      </c>
    </row>
    <row r="517" ht="22.5" customHeight="1">
      <c r="A517" s="37"/>
      <c r="B517" s="38" t="str">
        <f>'Master Schedule'!B517</f>
        <v/>
      </c>
      <c r="C517" s="39"/>
      <c r="D517" s="40" t="str">
        <f t="shared" si="1"/>
        <v>Saturday</v>
      </c>
      <c r="E517" s="41"/>
      <c r="F517" s="38"/>
      <c r="G517" s="38"/>
      <c r="H517" s="41"/>
      <c r="I517" s="38"/>
      <c r="J517" s="38"/>
      <c r="K517" s="35"/>
      <c r="L517" s="35"/>
      <c r="M517" s="35"/>
      <c r="N517" s="36"/>
      <c r="O517" s="62"/>
      <c r="P517" s="34" t="str">
        <f t="shared" si="3"/>
        <v/>
      </c>
    </row>
    <row r="518" ht="22.5" customHeight="1">
      <c r="A518" s="37"/>
      <c r="B518" s="38" t="str">
        <f>'Master Schedule'!B518</f>
        <v/>
      </c>
      <c r="C518" s="39"/>
      <c r="D518" s="40" t="str">
        <f t="shared" si="1"/>
        <v>Saturday</v>
      </c>
      <c r="E518" s="41"/>
      <c r="F518" s="38"/>
      <c r="G518" s="38"/>
      <c r="H518" s="41"/>
      <c r="I518" s="38"/>
      <c r="J518" s="38"/>
      <c r="K518" s="32"/>
      <c r="L518" s="32"/>
      <c r="M518" s="32"/>
      <c r="N518" s="33"/>
      <c r="O518" s="62"/>
      <c r="P518" s="34" t="str">
        <f t="shared" si="3"/>
        <v/>
      </c>
    </row>
    <row r="519" ht="22.5" customHeight="1">
      <c r="A519" s="37"/>
      <c r="B519" s="38" t="str">
        <f>'Master Schedule'!B519</f>
        <v/>
      </c>
      <c r="C519" s="39"/>
      <c r="D519" s="40" t="str">
        <f t="shared" si="1"/>
        <v>Saturday</v>
      </c>
      <c r="E519" s="41"/>
      <c r="F519" s="38"/>
      <c r="G519" s="38"/>
      <c r="H519" s="41"/>
      <c r="I519" s="38"/>
      <c r="J519" s="38"/>
      <c r="K519" s="35"/>
      <c r="L519" s="35"/>
      <c r="M519" s="35"/>
      <c r="N519" s="36"/>
      <c r="O519" s="62"/>
      <c r="P519" s="34" t="str">
        <f t="shared" si="3"/>
        <v/>
      </c>
    </row>
    <row r="520" ht="22.5" customHeight="1">
      <c r="A520" s="37"/>
      <c r="B520" s="38" t="str">
        <f>'Master Schedule'!B520</f>
        <v/>
      </c>
      <c r="C520" s="39"/>
      <c r="D520" s="40" t="str">
        <f t="shared" si="1"/>
        <v>Saturday</v>
      </c>
      <c r="E520" s="41"/>
      <c r="F520" s="38"/>
      <c r="G520" s="38"/>
      <c r="H520" s="41"/>
      <c r="I520" s="38"/>
      <c r="J520" s="38"/>
      <c r="K520" s="32"/>
      <c r="L520" s="32"/>
      <c r="M520" s="32"/>
      <c r="N520" s="33"/>
      <c r="O520" s="62"/>
      <c r="P520" s="34" t="str">
        <f t="shared" si="3"/>
        <v/>
      </c>
    </row>
    <row r="521" ht="22.5" customHeight="1">
      <c r="A521" s="37"/>
      <c r="B521" s="38" t="str">
        <f>'Master Schedule'!B521</f>
        <v/>
      </c>
      <c r="C521" s="39"/>
      <c r="D521" s="40" t="str">
        <f t="shared" si="1"/>
        <v>Saturday</v>
      </c>
      <c r="E521" s="41"/>
      <c r="F521" s="38"/>
      <c r="G521" s="38"/>
      <c r="H521" s="41"/>
      <c r="I521" s="38"/>
      <c r="J521" s="38"/>
      <c r="K521" s="35"/>
      <c r="L521" s="35"/>
      <c r="M521" s="35"/>
      <c r="N521" s="36"/>
      <c r="O521" s="62"/>
      <c r="P521" s="34" t="str">
        <f t="shared" si="3"/>
        <v/>
      </c>
    </row>
    <row r="522" ht="22.5" customHeight="1">
      <c r="A522" s="37"/>
      <c r="B522" s="38" t="str">
        <f>'Master Schedule'!B522</f>
        <v/>
      </c>
      <c r="C522" s="39"/>
      <c r="D522" s="40" t="str">
        <f t="shared" si="1"/>
        <v>Saturday</v>
      </c>
      <c r="E522" s="41"/>
      <c r="F522" s="38"/>
      <c r="G522" s="38"/>
      <c r="H522" s="41"/>
      <c r="I522" s="38"/>
      <c r="J522" s="38"/>
      <c r="K522" s="32"/>
      <c r="L522" s="32"/>
      <c r="M522" s="32"/>
      <c r="N522" s="33"/>
      <c r="O522" s="62"/>
      <c r="P522" s="34" t="str">
        <f t="shared" si="3"/>
        <v/>
      </c>
    </row>
    <row r="523" ht="22.5" customHeight="1">
      <c r="A523" s="37"/>
      <c r="B523" s="38" t="str">
        <f>'Master Schedule'!B523</f>
        <v/>
      </c>
      <c r="C523" s="39"/>
      <c r="D523" s="40" t="str">
        <f t="shared" si="1"/>
        <v>Saturday</v>
      </c>
      <c r="E523" s="41"/>
      <c r="F523" s="38"/>
      <c r="G523" s="38"/>
      <c r="H523" s="41"/>
      <c r="I523" s="38"/>
      <c r="J523" s="38"/>
      <c r="K523" s="35"/>
      <c r="L523" s="35"/>
      <c r="M523" s="35"/>
      <c r="N523" s="36"/>
      <c r="O523" s="62"/>
      <c r="P523" s="34" t="str">
        <f t="shared" si="3"/>
        <v/>
      </c>
    </row>
    <row r="524" ht="22.5" customHeight="1">
      <c r="A524" s="37"/>
      <c r="B524" s="38" t="str">
        <f>'Master Schedule'!B524</f>
        <v/>
      </c>
      <c r="C524" s="39"/>
      <c r="D524" s="40" t="str">
        <f t="shared" si="1"/>
        <v>Saturday</v>
      </c>
      <c r="E524" s="41"/>
      <c r="F524" s="38"/>
      <c r="G524" s="38"/>
      <c r="H524" s="41"/>
      <c r="I524" s="38"/>
      <c r="J524" s="38"/>
      <c r="K524" s="32"/>
      <c r="L524" s="32"/>
      <c r="M524" s="32"/>
      <c r="N524" s="33"/>
      <c r="O524" s="62"/>
      <c r="P524" s="34" t="str">
        <f t="shared" si="3"/>
        <v/>
      </c>
    </row>
    <row r="525" ht="22.5" customHeight="1">
      <c r="A525" s="37"/>
      <c r="B525" s="38" t="str">
        <f>'Master Schedule'!B525</f>
        <v/>
      </c>
      <c r="C525" s="39"/>
      <c r="D525" s="40" t="str">
        <f t="shared" si="1"/>
        <v>Saturday</v>
      </c>
      <c r="E525" s="41"/>
      <c r="F525" s="38"/>
      <c r="G525" s="38"/>
      <c r="H525" s="41"/>
      <c r="I525" s="38"/>
      <c r="J525" s="38"/>
      <c r="K525" s="35"/>
      <c r="L525" s="35"/>
      <c r="M525" s="35"/>
      <c r="N525" s="36"/>
      <c r="O525" s="62"/>
      <c r="P525" s="34" t="str">
        <f t="shared" si="3"/>
        <v/>
      </c>
    </row>
    <row r="526" ht="22.5" customHeight="1">
      <c r="A526" s="37"/>
      <c r="B526" s="38" t="str">
        <f>'Master Schedule'!B526</f>
        <v/>
      </c>
      <c r="C526" s="39"/>
      <c r="D526" s="40" t="str">
        <f t="shared" si="1"/>
        <v>Saturday</v>
      </c>
      <c r="E526" s="41"/>
      <c r="F526" s="38"/>
      <c r="G526" s="38"/>
      <c r="H526" s="41"/>
      <c r="I526" s="38"/>
      <c r="J526" s="38"/>
      <c r="K526" s="32"/>
      <c r="L526" s="32"/>
      <c r="M526" s="32"/>
      <c r="N526" s="33"/>
      <c r="O526" s="62"/>
      <c r="P526" s="34" t="str">
        <f t="shared" si="3"/>
        <v/>
      </c>
    </row>
    <row r="527" ht="22.5" customHeight="1">
      <c r="A527" s="37"/>
      <c r="B527" s="38" t="str">
        <f>'Master Schedule'!B527</f>
        <v/>
      </c>
      <c r="C527" s="39"/>
      <c r="D527" s="40" t="str">
        <f t="shared" si="1"/>
        <v>Saturday</v>
      </c>
      <c r="E527" s="41"/>
      <c r="F527" s="38"/>
      <c r="G527" s="38"/>
      <c r="H527" s="41"/>
      <c r="I527" s="38"/>
      <c r="J527" s="38"/>
      <c r="K527" s="35"/>
      <c r="L527" s="35"/>
      <c r="M527" s="35"/>
      <c r="N527" s="36"/>
      <c r="O527" s="62"/>
      <c r="P527" s="34" t="str">
        <f t="shared" si="3"/>
        <v/>
      </c>
    </row>
    <row r="528" ht="22.5" customHeight="1">
      <c r="A528" s="37"/>
      <c r="B528" s="38" t="str">
        <f>'Master Schedule'!B528</f>
        <v/>
      </c>
      <c r="C528" s="39"/>
      <c r="D528" s="40" t="str">
        <f t="shared" si="1"/>
        <v>Saturday</v>
      </c>
      <c r="E528" s="41"/>
      <c r="F528" s="38"/>
      <c r="G528" s="38"/>
      <c r="H528" s="41"/>
      <c r="I528" s="38"/>
      <c r="J528" s="38"/>
      <c r="K528" s="32"/>
      <c r="L528" s="32"/>
      <c r="M528" s="32"/>
      <c r="N528" s="33"/>
      <c r="O528" s="62"/>
      <c r="P528" s="34" t="str">
        <f t="shared" si="3"/>
        <v/>
      </c>
    </row>
    <row r="529" ht="22.5" customHeight="1">
      <c r="A529" s="37"/>
      <c r="B529" s="38" t="str">
        <f>'Master Schedule'!B529</f>
        <v/>
      </c>
      <c r="C529" s="39"/>
      <c r="D529" s="40" t="str">
        <f t="shared" si="1"/>
        <v>Saturday</v>
      </c>
      <c r="E529" s="41"/>
      <c r="F529" s="38"/>
      <c r="G529" s="38"/>
      <c r="H529" s="41"/>
      <c r="I529" s="38"/>
      <c r="J529" s="38"/>
      <c r="K529" s="35"/>
      <c r="L529" s="35"/>
      <c r="M529" s="35"/>
      <c r="N529" s="36"/>
      <c r="O529" s="62"/>
      <c r="P529" s="34" t="str">
        <f t="shared" si="3"/>
        <v/>
      </c>
    </row>
    <row r="530" ht="22.5" customHeight="1">
      <c r="A530" s="37"/>
      <c r="B530" s="38" t="str">
        <f>'Master Schedule'!B530</f>
        <v/>
      </c>
      <c r="C530" s="39"/>
      <c r="D530" s="40" t="str">
        <f t="shared" si="1"/>
        <v>Saturday</v>
      </c>
      <c r="E530" s="41"/>
      <c r="F530" s="38"/>
      <c r="G530" s="38"/>
      <c r="H530" s="41"/>
      <c r="I530" s="38"/>
      <c r="J530" s="38"/>
      <c r="K530" s="32"/>
      <c r="L530" s="32"/>
      <c r="M530" s="32"/>
      <c r="N530" s="33"/>
      <c r="O530" s="62"/>
      <c r="P530" s="34" t="str">
        <f t="shared" si="3"/>
        <v/>
      </c>
    </row>
    <row r="531" ht="22.5" customHeight="1">
      <c r="A531" s="37"/>
      <c r="B531" s="38" t="str">
        <f>'Master Schedule'!B531</f>
        <v/>
      </c>
      <c r="C531" s="39"/>
      <c r="D531" s="40" t="str">
        <f t="shared" si="1"/>
        <v>Saturday</v>
      </c>
      <c r="E531" s="41"/>
      <c r="F531" s="38"/>
      <c r="G531" s="38"/>
      <c r="H531" s="41"/>
      <c r="I531" s="38"/>
      <c r="J531" s="38"/>
      <c r="K531" s="35"/>
      <c r="L531" s="35"/>
      <c r="M531" s="35"/>
      <c r="N531" s="36"/>
      <c r="O531" s="62"/>
      <c r="P531" s="34" t="str">
        <f t="shared" si="3"/>
        <v/>
      </c>
    </row>
    <row r="532" ht="22.5" customHeight="1">
      <c r="A532" s="37"/>
      <c r="B532" s="38" t="str">
        <f>'Master Schedule'!B532</f>
        <v/>
      </c>
      <c r="C532" s="39"/>
      <c r="D532" s="40" t="str">
        <f t="shared" si="1"/>
        <v>Saturday</v>
      </c>
      <c r="E532" s="41"/>
      <c r="F532" s="38"/>
      <c r="G532" s="38"/>
      <c r="H532" s="41"/>
      <c r="I532" s="38"/>
      <c r="J532" s="38"/>
      <c r="K532" s="32"/>
      <c r="L532" s="32"/>
      <c r="M532" s="32"/>
      <c r="N532" s="33"/>
      <c r="O532" s="62"/>
      <c r="P532" s="34" t="str">
        <f t="shared" si="3"/>
        <v/>
      </c>
    </row>
    <row r="533" ht="22.5" customHeight="1">
      <c r="A533" s="37"/>
      <c r="B533" s="38" t="str">
        <f>'Master Schedule'!B533</f>
        <v/>
      </c>
      <c r="C533" s="39"/>
      <c r="D533" s="40" t="str">
        <f t="shared" si="1"/>
        <v>Saturday</v>
      </c>
      <c r="E533" s="41"/>
      <c r="F533" s="38"/>
      <c r="G533" s="38"/>
      <c r="H533" s="41"/>
      <c r="I533" s="38"/>
      <c r="J533" s="38"/>
      <c r="K533" s="35"/>
      <c r="L533" s="35"/>
      <c r="M533" s="35"/>
      <c r="N533" s="36"/>
      <c r="O533" s="62"/>
      <c r="P533" s="34" t="str">
        <f t="shared" si="3"/>
        <v/>
      </c>
    </row>
    <row r="534" ht="22.5" customHeight="1">
      <c r="A534" s="37"/>
      <c r="B534" s="38" t="str">
        <f>'Master Schedule'!B534</f>
        <v/>
      </c>
      <c r="C534" s="39"/>
      <c r="D534" s="40" t="str">
        <f t="shared" si="1"/>
        <v>Saturday</v>
      </c>
      <c r="E534" s="41"/>
      <c r="F534" s="38"/>
      <c r="G534" s="38"/>
      <c r="H534" s="41"/>
      <c r="I534" s="38"/>
      <c r="J534" s="38"/>
      <c r="K534" s="32"/>
      <c r="L534" s="32"/>
      <c r="M534" s="32"/>
      <c r="N534" s="33"/>
      <c r="O534" s="62"/>
      <c r="P534" s="34" t="str">
        <f t="shared" si="3"/>
        <v/>
      </c>
    </row>
    <row r="535" ht="22.5" customHeight="1">
      <c r="A535" s="37"/>
      <c r="B535" s="38" t="str">
        <f>'Master Schedule'!B535</f>
        <v/>
      </c>
      <c r="C535" s="39"/>
      <c r="D535" s="40" t="str">
        <f t="shared" si="1"/>
        <v>Saturday</v>
      </c>
      <c r="E535" s="41"/>
      <c r="F535" s="38"/>
      <c r="G535" s="38"/>
      <c r="H535" s="41"/>
      <c r="I535" s="38"/>
      <c r="J535" s="38"/>
      <c r="K535" s="35"/>
      <c r="L535" s="35"/>
      <c r="M535" s="35"/>
      <c r="N535" s="36"/>
      <c r="O535" s="62"/>
      <c r="P535" s="34" t="str">
        <f t="shared" si="3"/>
        <v/>
      </c>
    </row>
    <row r="536" ht="22.5" customHeight="1">
      <c r="A536" s="37"/>
      <c r="B536" s="38" t="str">
        <f>'Master Schedule'!B536</f>
        <v/>
      </c>
      <c r="C536" s="39"/>
      <c r="D536" s="40" t="str">
        <f t="shared" si="1"/>
        <v>Saturday</v>
      </c>
      <c r="E536" s="41"/>
      <c r="F536" s="38"/>
      <c r="G536" s="38"/>
      <c r="H536" s="41"/>
      <c r="I536" s="38"/>
      <c r="J536" s="38"/>
      <c r="K536" s="32"/>
      <c r="L536" s="32"/>
      <c r="M536" s="32"/>
      <c r="N536" s="33"/>
      <c r="O536" s="62"/>
      <c r="P536" s="34" t="str">
        <f t="shared" si="3"/>
        <v/>
      </c>
    </row>
    <row r="537" ht="22.5" customHeight="1">
      <c r="A537" s="37"/>
      <c r="B537" s="38" t="str">
        <f>'Master Schedule'!B537</f>
        <v/>
      </c>
      <c r="C537" s="39"/>
      <c r="D537" s="40" t="str">
        <f t="shared" si="1"/>
        <v>Saturday</v>
      </c>
      <c r="E537" s="41"/>
      <c r="F537" s="38"/>
      <c r="G537" s="38"/>
      <c r="H537" s="41"/>
      <c r="I537" s="38"/>
      <c r="J537" s="38"/>
      <c r="K537" s="35"/>
      <c r="L537" s="35"/>
      <c r="M537" s="35"/>
      <c r="N537" s="36"/>
      <c r="O537" s="62"/>
      <c r="P537" s="34" t="str">
        <f t="shared" si="3"/>
        <v/>
      </c>
    </row>
    <row r="538" ht="22.5" customHeight="1">
      <c r="A538" s="37"/>
      <c r="B538" s="38" t="str">
        <f>'Master Schedule'!B538</f>
        <v/>
      </c>
      <c r="C538" s="39"/>
      <c r="D538" s="40" t="str">
        <f t="shared" si="1"/>
        <v>Saturday</v>
      </c>
      <c r="E538" s="41"/>
      <c r="F538" s="38"/>
      <c r="G538" s="38"/>
      <c r="H538" s="41"/>
      <c r="I538" s="38"/>
      <c r="J538" s="38"/>
      <c r="K538" s="32"/>
      <c r="L538" s="32"/>
      <c r="M538" s="32"/>
      <c r="N538" s="33"/>
      <c r="O538" s="62"/>
      <c r="P538" s="34" t="str">
        <f t="shared" si="3"/>
        <v/>
      </c>
    </row>
    <row r="539" ht="22.5" customHeight="1">
      <c r="A539" s="37"/>
      <c r="B539" s="38" t="str">
        <f>'Master Schedule'!B539</f>
        <v/>
      </c>
      <c r="C539" s="39"/>
      <c r="D539" s="40" t="str">
        <f t="shared" si="1"/>
        <v>Saturday</v>
      </c>
      <c r="E539" s="41"/>
      <c r="F539" s="38"/>
      <c r="G539" s="38"/>
      <c r="H539" s="41"/>
      <c r="I539" s="38"/>
      <c r="J539" s="38"/>
      <c r="K539" s="35"/>
      <c r="L539" s="35"/>
      <c r="M539" s="35"/>
      <c r="N539" s="36"/>
      <c r="O539" s="62"/>
      <c r="P539" s="34" t="str">
        <f t="shared" si="3"/>
        <v/>
      </c>
    </row>
    <row r="540" ht="22.5" customHeight="1">
      <c r="A540" s="37"/>
      <c r="B540" s="38" t="str">
        <f>'Master Schedule'!B540</f>
        <v/>
      </c>
      <c r="C540" s="39"/>
      <c r="D540" s="40" t="str">
        <f t="shared" si="1"/>
        <v>Saturday</v>
      </c>
      <c r="E540" s="41"/>
      <c r="F540" s="38"/>
      <c r="G540" s="38"/>
      <c r="H540" s="41"/>
      <c r="I540" s="38"/>
      <c r="J540" s="38"/>
      <c r="K540" s="32"/>
      <c r="L540" s="32"/>
      <c r="M540" s="32"/>
      <c r="N540" s="33"/>
      <c r="O540" s="62"/>
      <c r="P540" s="34" t="str">
        <f t="shared" si="3"/>
        <v/>
      </c>
    </row>
    <row r="541" ht="22.5" customHeight="1">
      <c r="A541" s="37"/>
      <c r="B541" s="38" t="str">
        <f>'Master Schedule'!B541</f>
        <v/>
      </c>
      <c r="C541" s="39"/>
      <c r="D541" s="40" t="str">
        <f t="shared" si="1"/>
        <v>Saturday</v>
      </c>
      <c r="E541" s="41"/>
      <c r="F541" s="38"/>
      <c r="G541" s="38"/>
      <c r="H541" s="41"/>
      <c r="I541" s="38"/>
      <c r="J541" s="38"/>
      <c r="K541" s="35"/>
      <c r="L541" s="35"/>
      <c r="M541" s="35"/>
      <c r="N541" s="36"/>
      <c r="O541" s="62"/>
      <c r="P541" s="34" t="str">
        <f t="shared" si="3"/>
        <v/>
      </c>
    </row>
    <row r="542" ht="22.5" customHeight="1">
      <c r="A542" s="37"/>
      <c r="B542" s="38" t="str">
        <f>'Master Schedule'!B542</f>
        <v/>
      </c>
      <c r="C542" s="39"/>
      <c r="D542" s="40" t="str">
        <f t="shared" si="1"/>
        <v>Saturday</v>
      </c>
      <c r="E542" s="41"/>
      <c r="F542" s="38"/>
      <c r="G542" s="38"/>
      <c r="H542" s="41"/>
      <c r="I542" s="38"/>
      <c r="J542" s="38"/>
      <c r="K542" s="32"/>
      <c r="L542" s="32"/>
      <c r="M542" s="32"/>
      <c r="N542" s="33"/>
      <c r="O542" s="62"/>
      <c r="P542" s="34" t="str">
        <f t="shared" si="3"/>
        <v/>
      </c>
    </row>
    <row r="543" ht="22.5" customHeight="1">
      <c r="A543" s="37"/>
      <c r="B543" s="38" t="str">
        <f>'Master Schedule'!B543</f>
        <v/>
      </c>
      <c r="C543" s="39"/>
      <c r="D543" s="40" t="str">
        <f t="shared" si="1"/>
        <v>Saturday</v>
      </c>
      <c r="E543" s="41"/>
      <c r="F543" s="38"/>
      <c r="G543" s="38"/>
      <c r="H543" s="41"/>
      <c r="I543" s="38"/>
      <c r="J543" s="38"/>
      <c r="K543" s="35"/>
      <c r="L543" s="35"/>
      <c r="M543" s="35"/>
      <c r="N543" s="36"/>
      <c r="O543" s="62"/>
      <c r="P543" s="34" t="str">
        <f t="shared" si="3"/>
        <v/>
      </c>
    </row>
    <row r="544" ht="22.5" customHeight="1">
      <c r="A544" s="37"/>
      <c r="B544" s="38" t="str">
        <f>'Master Schedule'!B544</f>
        <v/>
      </c>
      <c r="C544" s="39"/>
      <c r="D544" s="40" t="str">
        <f t="shared" si="1"/>
        <v>Saturday</v>
      </c>
      <c r="E544" s="41"/>
      <c r="F544" s="38"/>
      <c r="G544" s="38"/>
      <c r="H544" s="41"/>
      <c r="I544" s="38"/>
      <c r="J544" s="38"/>
      <c r="K544" s="32"/>
      <c r="L544" s="32"/>
      <c r="M544" s="32"/>
      <c r="N544" s="33"/>
      <c r="O544" s="62"/>
      <c r="P544" s="34" t="str">
        <f t="shared" si="3"/>
        <v/>
      </c>
    </row>
    <row r="545" ht="22.5" customHeight="1">
      <c r="A545" s="37"/>
      <c r="B545" s="38" t="str">
        <f>'Master Schedule'!B545</f>
        <v/>
      </c>
      <c r="C545" s="39"/>
      <c r="D545" s="40" t="str">
        <f t="shared" si="1"/>
        <v>Saturday</v>
      </c>
      <c r="E545" s="41"/>
      <c r="F545" s="38"/>
      <c r="G545" s="38"/>
      <c r="H545" s="41"/>
      <c r="I545" s="38"/>
      <c r="J545" s="38"/>
      <c r="K545" s="35"/>
      <c r="L545" s="35"/>
      <c r="M545" s="35"/>
      <c r="N545" s="36"/>
      <c r="O545" s="62"/>
      <c r="P545" s="34" t="str">
        <f t="shared" si="3"/>
        <v/>
      </c>
    </row>
    <row r="546" ht="22.5" customHeight="1">
      <c r="A546" s="37"/>
      <c r="B546" s="38" t="str">
        <f>'Master Schedule'!B546</f>
        <v/>
      </c>
      <c r="C546" s="39"/>
      <c r="D546" s="40" t="str">
        <f t="shared" si="1"/>
        <v>Saturday</v>
      </c>
      <c r="E546" s="41"/>
      <c r="F546" s="38"/>
      <c r="G546" s="38"/>
      <c r="H546" s="41"/>
      <c r="I546" s="38"/>
      <c r="J546" s="38"/>
      <c r="K546" s="32"/>
      <c r="L546" s="32"/>
      <c r="M546" s="32"/>
      <c r="N546" s="33"/>
      <c r="O546" s="62"/>
      <c r="P546" s="34" t="str">
        <f t="shared" si="3"/>
        <v/>
      </c>
    </row>
    <row r="547" ht="22.5" customHeight="1">
      <c r="A547" s="37"/>
      <c r="B547" s="38" t="str">
        <f>'Master Schedule'!B547</f>
        <v/>
      </c>
      <c r="C547" s="39"/>
      <c r="D547" s="40" t="str">
        <f t="shared" si="1"/>
        <v>Saturday</v>
      </c>
      <c r="E547" s="41"/>
      <c r="F547" s="38"/>
      <c r="G547" s="38"/>
      <c r="H547" s="41"/>
      <c r="I547" s="38"/>
      <c r="J547" s="38"/>
      <c r="K547" s="35"/>
      <c r="L547" s="35"/>
      <c r="M547" s="35"/>
      <c r="N547" s="36"/>
      <c r="O547" s="62"/>
      <c r="P547" s="34" t="str">
        <f t="shared" si="3"/>
        <v/>
      </c>
    </row>
    <row r="548" ht="22.5" customHeight="1">
      <c r="A548" s="37"/>
      <c r="B548" s="38" t="str">
        <f>'Master Schedule'!B548</f>
        <v/>
      </c>
      <c r="C548" s="39"/>
      <c r="D548" s="40" t="str">
        <f t="shared" si="1"/>
        <v>Saturday</v>
      </c>
      <c r="E548" s="41"/>
      <c r="F548" s="38"/>
      <c r="G548" s="38"/>
      <c r="H548" s="41"/>
      <c r="I548" s="38"/>
      <c r="J548" s="38"/>
      <c r="K548" s="32"/>
      <c r="L548" s="32"/>
      <c r="M548" s="32"/>
      <c r="N548" s="33"/>
      <c r="O548" s="62"/>
      <c r="P548" s="34" t="str">
        <f t="shared" si="3"/>
        <v/>
      </c>
    </row>
    <row r="549" ht="22.5" customHeight="1">
      <c r="A549" s="37"/>
      <c r="B549" s="38" t="str">
        <f>'Master Schedule'!B549</f>
        <v/>
      </c>
      <c r="C549" s="39"/>
      <c r="D549" s="40" t="str">
        <f t="shared" si="1"/>
        <v>Saturday</v>
      </c>
      <c r="E549" s="41"/>
      <c r="F549" s="38"/>
      <c r="G549" s="38"/>
      <c r="H549" s="41"/>
      <c r="I549" s="38"/>
      <c r="J549" s="38"/>
      <c r="K549" s="35"/>
      <c r="L549" s="35"/>
      <c r="M549" s="35"/>
      <c r="N549" s="36"/>
      <c r="O549" s="62"/>
      <c r="P549" s="34" t="str">
        <f t="shared" si="3"/>
        <v/>
      </c>
    </row>
    <row r="550" ht="22.5" customHeight="1">
      <c r="A550" s="37"/>
      <c r="B550" s="38" t="str">
        <f>'Master Schedule'!B550</f>
        <v/>
      </c>
      <c r="C550" s="39"/>
      <c r="D550" s="40" t="str">
        <f t="shared" si="1"/>
        <v>Saturday</v>
      </c>
      <c r="E550" s="41"/>
      <c r="F550" s="38"/>
      <c r="G550" s="38"/>
      <c r="H550" s="41"/>
      <c r="I550" s="38"/>
      <c r="J550" s="38"/>
      <c r="K550" s="32"/>
      <c r="L550" s="32"/>
      <c r="M550" s="32"/>
      <c r="N550" s="33"/>
      <c r="O550" s="62"/>
      <c r="P550" s="34" t="str">
        <f t="shared" si="3"/>
        <v/>
      </c>
    </row>
    <row r="551" ht="22.5" customHeight="1">
      <c r="A551" s="37"/>
      <c r="B551" s="38" t="str">
        <f>'Master Schedule'!B551</f>
        <v/>
      </c>
      <c r="C551" s="39"/>
      <c r="D551" s="40" t="str">
        <f t="shared" si="1"/>
        <v>Saturday</v>
      </c>
      <c r="E551" s="41"/>
      <c r="F551" s="38"/>
      <c r="G551" s="38"/>
      <c r="H551" s="41"/>
      <c r="I551" s="38"/>
      <c r="J551" s="38"/>
      <c r="K551" s="35"/>
      <c r="L551" s="35"/>
      <c r="M551" s="35"/>
      <c r="N551" s="36"/>
      <c r="O551" s="62"/>
      <c r="P551" s="34" t="str">
        <f t="shared" si="3"/>
        <v/>
      </c>
    </row>
    <row r="552" ht="22.5" customHeight="1">
      <c r="A552" s="37"/>
      <c r="B552" s="38" t="str">
        <f>'Master Schedule'!B552</f>
        <v/>
      </c>
      <c r="C552" s="39"/>
      <c r="D552" s="40" t="str">
        <f t="shared" si="1"/>
        <v>Saturday</v>
      </c>
      <c r="E552" s="41"/>
      <c r="F552" s="38"/>
      <c r="G552" s="38"/>
      <c r="H552" s="41"/>
      <c r="I552" s="38"/>
      <c r="J552" s="38"/>
      <c r="K552" s="32"/>
      <c r="L552" s="32"/>
      <c r="M552" s="32"/>
      <c r="N552" s="33"/>
      <c r="O552" s="62"/>
      <c r="P552" s="34" t="str">
        <f t="shared" si="3"/>
        <v/>
      </c>
    </row>
    <row r="553" ht="22.5" customHeight="1">
      <c r="A553" s="37"/>
      <c r="B553" s="38" t="str">
        <f>'Master Schedule'!B553</f>
        <v/>
      </c>
      <c r="C553" s="39"/>
      <c r="D553" s="40" t="str">
        <f t="shared" si="1"/>
        <v>Saturday</v>
      </c>
      <c r="E553" s="41"/>
      <c r="F553" s="38"/>
      <c r="G553" s="38"/>
      <c r="H553" s="41"/>
      <c r="I553" s="38"/>
      <c r="J553" s="38"/>
      <c r="K553" s="35"/>
      <c r="L553" s="35"/>
      <c r="M553" s="35"/>
      <c r="N553" s="36"/>
      <c r="O553" s="62"/>
      <c r="P553" s="34" t="str">
        <f t="shared" si="3"/>
        <v/>
      </c>
    </row>
    <row r="554" ht="22.5" customHeight="1">
      <c r="A554" s="37"/>
      <c r="B554" s="38" t="str">
        <f>'Master Schedule'!B554</f>
        <v/>
      </c>
      <c r="C554" s="39"/>
      <c r="D554" s="40" t="str">
        <f t="shared" si="1"/>
        <v>Saturday</v>
      </c>
      <c r="E554" s="41"/>
      <c r="F554" s="38"/>
      <c r="G554" s="38"/>
      <c r="H554" s="41"/>
      <c r="I554" s="38"/>
      <c r="J554" s="38"/>
      <c r="K554" s="32"/>
      <c r="L554" s="32"/>
      <c r="M554" s="32"/>
      <c r="N554" s="33"/>
      <c r="O554" s="62"/>
      <c r="P554" s="34" t="str">
        <f t="shared" si="3"/>
        <v/>
      </c>
    </row>
    <row r="555" ht="22.5" customHeight="1">
      <c r="A555" s="37"/>
      <c r="B555" s="38" t="str">
        <f>'Master Schedule'!B555</f>
        <v/>
      </c>
      <c r="C555" s="39"/>
      <c r="D555" s="40" t="str">
        <f t="shared" si="1"/>
        <v>Saturday</v>
      </c>
      <c r="E555" s="41"/>
      <c r="F555" s="38"/>
      <c r="G555" s="38"/>
      <c r="H555" s="41"/>
      <c r="I555" s="38"/>
      <c r="J555" s="38"/>
      <c r="K555" s="35"/>
      <c r="L555" s="35"/>
      <c r="M555" s="35"/>
      <c r="N555" s="36"/>
      <c r="O555" s="62"/>
      <c r="P555" s="34" t="str">
        <f t="shared" si="3"/>
        <v/>
      </c>
    </row>
    <row r="556" ht="22.5" customHeight="1">
      <c r="A556" s="37"/>
      <c r="B556" s="38" t="str">
        <f>'Master Schedule'!B556</f>
        <v/>
      </c>
      <c r="C556" s="39"/>
      <c r="D556" s="40" t="str">
        <f t="shared" si="1"/>
        <v>Saturday</v>
      </c>
      <c r="E556" s="41"/>
      <c r="F556" s="38"/>
      <c r="G556" s="38"/>
      <c r="H556" s="41"/>
      <c r="I556" s="38"/>
      <c r="J556" s="38"/>
      <c r="K556" s="32"/>
      <c r="L556" s="32"/>
      <c r="M556" s="32"/>
      <c r="N556" s="33"/>
      <c r="O556" s="62"/>
      <c r="P556" s="34" t="str">
        <f t="shared" si="3"/>
        <v/>
      </c>
    </row>
    <row r="557" ht="22.5" customHeight="1">
      <c r="A557" s="37"/>
      <c r="B557" s="38" t="str">
        <f>'Master Schedule'!B557</f>
        <v/>
      </c>
      <c r="C557" s="39"/>
      <c r="D557" s="40" t="str">
        <f t="shared" si="1"/>
        <v>Saturday</v>
      </c>
      <c r="E557" s="41"/>
      <c r="F557" s="38"/>
      <c r="G557" s="38"/>
      <c r="H557" s="41"/>
      <c r="I557" s="38"/>
      <c r="J557" s="38"/>
      <c r="K557" s="35"/>
      <c r="L557" s="35"/>
      <c r="M557" s="35"/>
      <c r="N557" s="36"/>
      <c r="O557" s="62"/>
      <c r="P557" s="34" t="str">
        <f t="shared" si="3"/>
        <v/>
      </c>
    </row>
    <row r="558" ht="22.5" customHeight="1">
      <c r="A558" s="37"/>
      <c r="B558" s="38" t="str">
        <f>'Master Schedule'!B558</f>
        <v/>
      </c>
      <c r="C558" s="39"/>
      <c r="D558" s="40" t="str">
        <f t="shared" si="1"/>
        <v>Saturday</v>
      </c>
      <c r="E558" s="41"/>
      <c r="F558" s="38"/>
      <c r="G558" s="38"/>
      <c r="H558" s="41"/>
      <c r="I558" s="38"/>
      <c r="J558" s="38"/>
      <c r="K558" s="32"/>
      <c r="L558" s="32"/>
      <c r="M558" s="32"/>
      <c r="N558" s="33"/>
      <c r="O558" s="62"/>
      <c r="P558" s="34" t="str">
        <f t="shared" si="3"/>
        <v/>
      </c>
    </row>
    <row r="559" ht="22.5" customHeight="1">
      <c r="A559" s="37"/>
      <c r="B559" s="38" t="str">
        <f>'Master Schedule'!B559</f>
        <v/>
      </c>
      <c r="C559" s="39"/>
      <c r="D559" s="40" t="str">
        <f t="shared" si="1"/>
        <v>Saturday</v>
      </c>
      <c r="E559" s="41"/>
      <c r="F559" s="38"/>
      <c r="G559" s="38"/>
      <c r="H559" s="41"/>
      <c r="I559" s="38"/>
      <c r="J559" s="38"/>
      <c r="K559" s="35"/>
      <c r="L559" s="35"/>
      <c r="M559" s="35"/>
      <c r="N559" s="36"/>
      <c r="O559" s="62"/>
      <c r="P559" s="34" t="str">
        <f t="shared" si="3"/>
        <v/>
      </c>
    </row>
    <row r="560" ht="22.5" customHeight="1">
      <c r="A560" s="37"/>
      <c r="B560" s="38" t="str">
        <f>'Master Schedule'!B560</f>
        <v/>
      </c>
      <c r="C560" s="39"/>
      <c r="D560" s="40" t="str">
        <f t="shared" si="1"/>
        <v>Saturday</v>
      </c>
      <c r="E560" s="41"/>
      <c r="F560" s="38"/>
      <c r="G560" s="38"/>
      <c r="H560" s="41"/>
      <c r="I560" s="38"/>
      <c r="J560" s="38"/>
      <c r="K560" s="32"/>
      <c r="L560" s="32"/>
      <c r="M560" s="32"/>
      <c r="N560" s="33"/>
      <c r="O560" s="62"/>
      <c r="P560" s="34" t="str">
        <f t="shared" si="3"/>
        <v/>
      </c>
    </row>
    <row r="561" ht="22.5" customHeight="1">
      <c r="A561" s="37"/>
      <c r="B561" s="38" t="str">
        <f>'Master Schedule'!B561</f>
        <v/>
      </c>
      <c r="C561" s="39"/>
      <c r="D561" s="40" t="str">
        <f t="shared" si="1"/>
        <v>Saturday</v>
      </c>
      <c r="E561" s="41"/>
      <c r="F561" s="38"/>
      <c r="G561" s="38"/>
      <c r="H561" s="41"/>
      <c r="I561" s="38"/>
      <c r="J561" s="38"/>
      <c r="K561" s="35"/>
      <c r="L561" s="35"/>
      <c r="M561" s="35"/>
      <c r="N561" s="36"/>
      <c r="O561" s="62"/>
      <c r="P561" s="34" t="str">
        <f t="shared" si="3"/>
        <v/>
      </c>
    </row>
    <row r="562" ht="22.5" customHeight="1">
      <c r="A562" s="37"/>
      <c r="B562" s="38" t="str">
        <f>'Master Schedule'!B562</f>
        <v/>
      </c>
      <c r="C562" s="39"/>
      <c r="D562" s="40" t="str">
        <f t="shared" si="1"/>
        <v>Saturday</v>
      </c>
      <c r="E562" s="41"/>
      <c r="F562" s="38"/>
      <c r="G562" s="38"/>
      <c r="H562" s="41"/>
      <c r="I562" s="38"/>
      <c r="J562" s="38"/>
      <c r="K562" s="32"/>
      <c r="L562" s="32"/>
      <c r="M562" s="32"/>
      <c r="N562" s="33"/>
      <c r="O562" s="62"/>
      <c r="P562" s="34" t="str">
        <f t="shared" si="3"/>
        <v/>
      </c>
    </row>
    <row r="563" ht="22.5" customHeight="1">
      <c r="A563" s="37"/>
      <c r="B563" s="38" t="str">
        <f>'Master Schedule'!B563</f>
        <v/>
      </c>
      <c r="C563" s="39"/>
      <c r="D563" s="40" t="str">
        <f t="shared" si="1"/>
        <v>Saturday</v>
      </c>
      <c r="E563" s="41"/>
      <c r="F563" s="38"/>
      <c r="G563" s="38"/>
      <c r="H563" s="41"/>
      <c r="I563" s="38"/>
      <c r="J563" s="38"/>
      <c r="K563" s="35"/>
      <c r="L563" s="35"/>
      <c r="M563" s="35"/>
      <c r="N563" s="36"/>
      <c r="O563" s="62"/>
      <c r="P563" s="34" t="str">
        <f t="shared" si="3"/>
        <v/>
      </c>
    </row>
    <row r="564" ht="22.5" customHeight="1">
      <c r="A564" s="37"/>
      <c r="B564" s="38" t="str">
        <f>'Master Schedule'!B564</f>
        <v/>
      </c>
      <c r="C564" s="39"/>
      <c r="D564" s="40" t="str">
        <f t="shared" si="1"/>
        <v>Saturday</v>
      </c>
      <c r="E564" s="41"/>
      <c r="F564" s="38"/>
      <c r="G564" s="38"/>
      <c r="H564" s="41"/>
      <c r="I564" s="38"/>
      <c r="J564" s="38"/>
      <c r="K564" s="32"/>
      <c r="L564" s="32"/>
      <c r="M564" s="32"/>
      <c r="N564" s="33"/>
      <c r="O564" s="62"/>
      <c r="P564" s="34" t="str">
        <f t="shared" si="3"/>
        <v/>
      </c>
    </row>
    <row r="565" ht="22.5" customHeight="1">
      <c r="A565" s="37"/>
      <c r="B565" s="38" t="str">
        <f>'Master Schedule'!B565</f>
        <v/>
      </c>
      <c r="C565" s="39"/>
      <c r="D565" s="40" t="str">
        <f t="shared" si="1"/>
        <v>Saturday</v>
      </c>
      <c r="E565" s="41"/>
      <c r="F565" s="38"/>
      <c r="G565" s="38"/>
      <c r="H565" s="41"/>
      <c r="I565" s="38"/>
      <c r="J565" s="38"/>
      <c r="K565" s="35"/>
      <c r="L565" s="35"/>
      <c r="M565" s="35"/>
      <c r="N565" s="36"/>
      <c r="O565" s="62"/>
      <c r="P565" s="34" t="str">
        <f t="shared" si="3"/>
        <v/>
      </c>
    </row>
    <row r="566" ht="22.5" customHeight="1">
      <c r="A566" s="37"/>
      <c r="B566" s="38" t="str">
        <f>'Master Schedule'!B566</f>
        <v/>
      </c>
      <c r="C566" s="39"/>
      <c r="D566" s="40" t="str">
        <f t="shared" si="1"/>
        <v>Saturday</v>
      </c>
      <c r="E566" s="41"/>
      <c r="F566" s="38"/>
      <c r="G566" s="38"/>
      <c r="H566" s="41"/>
      <c r="I566" s="38"/>
      <c r="J566" s="38"/>
      <c r="K566" s="32"/>
      <c r="L566" s="32"/>
      <c r="M566" s="32"/>
      <c r="N566" s="33"/>
      <c r="O566" s="62"/>
      <c r="P566" s="34" t="str">
        <f t="shared" si="3"/>
        <v/>
      </c>
    </row>
    <row r="567" ht="22.5" customHeight="1">
      <c r="A567" s="37"/>
      <c r="B567" s="38" t="str">
        <f>'Master Schedule'!B567</f>
        <v/>
      </c>
      <c r="C567" s="39"/>
      <c r="D567" s="40" t="str">
        <f t="shared" si="1"/>
        <v>Saturday</v>
      </c>
      <c r="E567" s="41"/>
      <c r="F567" s="38"/>
      <c r="G567" s="38"/>
      <c r="H567" s="41"/>
      <c r="I567" s="38"/>
      <c r="J567" s="38"/>
      <c r="K567" s="35"/>
      <c r="L567" s="35"/>
      <c r="M567" s="35"/>
      <c r="N567" s="36"/>
      <c r="O567" s="62"/>
      <c r="P567" s="34" t="str">
        <f t="shared" si="3"/>
        <v/>
      </c>
    </row>
    <row r="568" ht="22.5" customHeight="1">
      <c r="A568" s="37"/>
      <c r="B568" s="38" t="str">
        <f>'Master Schedule'!B568</f>
        <v/>
      </c>
      <c r="C568" s="39"/>
      <c r="D568" s="40" t="str">
        <f t="shared" si="1"/>
        <v>Saturday</v>
      </c>
      <c r="E568" s="41"/>
      <c r="F568" s="38"/>
      <c r="G568" s="38"/>
      <c r="H568" s="41"/>
      <c r="I568" s="38"/>
      <c r="J568" s="38"/>
      <c r="K568" s="32"/>
      <c r="L568" s="32"/>
      <c r="M568" s="32"/>
      <c r="N568" s="33"/>
      <c r="O568" s="62"/>
      <c r="P568" s="34" t="str">
        <f t="shared" si="3"/>
        <v/>
      </c>
    </row>
    <row r="569" ht="22.5" customHeight="1">
      <c r="A569" s="37"/>
      <c r="B569" s="38" t="str">
        <f>'Master Schedule'!B569</f>
        <v/>
      </c>
      <c r="C569" s="39"/>
      <c r="D569" s="40" t="str">
        <f t="shared" si="1"/>
        <v>Saturday</v>
      </c>
      <c r="E569" s="41"/>
      <c r="F569" s="38"/>
      <c r="G569" s="38"/>
      <c r="H569" s="41"/>
      <c r="I569" s="38"/>
      <c r="J569" s="38"/>
      <c r="K569" s="35"/>
      <c r="L569" s="35"/>
      <c r="M569" s="35"/>
      <c r="N569" s="36"/>
      <c r="O569" s="62"/>
      <c r="P569" s="34" t="str">
        <f t="shared" si="3"/>
        <v/>
      </c>
    </row>
    <row r="570" ht="22.5" customHeight="1">
      <c r="A570" s="37"/>
      <c r="B570" s="38" t="str">
        <f>'Master Schedule'!B570</f>
        <v/>
      </c>
      <c r="C570" s="39"/>
      <c r="D570" s="40" t="str">
        <f t="shared" si="1"/>
        <v>Saturday</v>
      </c>
      <c r="E570" s="41"/>
      <c r="F570" s="38"/>
      <c r="G570" s="38"/>
      <c r="H570" s="41"/>
      <c r="I570" s="38"/>
      <c r="J570" s="38"/>
      <c r="K570" s="32"/>
      <c r="L570" s="32"/>
      <c r="M570" s="32"/>
      <c r="N570" s="33"/>
      <c r="O570" s="62"/>
      <c r="P570" s="34" t="str">
        <f t="shared" si="3"/>
        <v/>
      </c>
    </row>
    <row r="571" ht="22.5" customHeight="1">
      <c r="A571" s="37"/>
      <c r="B571" s="38" t="str">
        <f>'Master Schedule'!B571</f>
        <v/>
      </c>
      <c r="C571" s="39"/>
      <c r="D571" s="40" t="str">
        <f t="shared" si="1"/>
        <v>Saturday</v>
      </c>
      <c r="E571" s="41"/>
      <c r="F571" s="38"/>
      <c r="G571" s="38"/>
      <c r="H571" s="41"/>
      <c r="I571" s="38"/>
      <c r="J571" s="38"/>
      <c r="K571" s="35"/>
      <c r="L571" s="35"/>
      <c r="M571" s="35"/>
      <c r="N571" s="36"/>
      <c r="O571" s="62"/>
      <c r="P571" s="34" t="str">
        <f t="shared" si="3"/>
        <v/>
      </c>
    </row>
    <row r="572" ht="22.5" customHeight="1">
      <c r="A572" s="37"/>
      <c r="B572" s="38" t="str">
        <f>'Master Schedule'!B572</f>
        <v/>
      </c>
      <c r="C572" s="39"/>
      <c r="D572" s="40" t="str">
        <f t="shared" si="1"/>
        <v>Saturday</v>
      </c>
      <c r="E572" s="41"/>
      <c r="F572" s="38"/>
      <c r="G572" s="38"/>
      <c r="H572" s="41"/>
      <c r="I572" s="38"/>
      <c r="J572" s="38"/>
      <c r="K572" s="32"/>
      <c r="L572" s="32"/>
      <c r="M572" s="32"/>
      <c r="N572" s="33"/>
      <c r="O572" s="62"/>
      <c r="P572" s="34" t="str">
        <f t="shared" si="3"/>
        <v/>
      </c>
    </row>
    <row r="573" ht="22.5" customHeight="1">
      <c r="A573" s="37"/>
      <c r="B573" s="38" t="str">
        <f>'Master Schedule'!B573</f>
        <v/>
      </c>
      <c r="C573" s="39"/>
      <c r="D573" s="40" t="str">
        <f t="shared" si="1"/>
        <v>Saturday</v>
      </c>
      <c r="E573" s="41"/>
      <c r="F573" s="38"/>
      <c r="G573" s="38"/>
      <c r="H573" s="41"/>
      <c r="I573" s="38"/>
      <c r="J573" s="38"/>
      <c r="K573" s="35"/>
      <c r="L573" s="35"/>
      <c r="M573" s="35"/>
      <c r="N573" s="36"/>
      <c r="O573" s="62"/>
      <c r="P573" s="34" t="str">
        <f t="shared" si="3"/>
        <v/>
      </c>
    </row>
    <row r="574" ht="22.5" customHeight="1">
      <c r="A574" s="37"/>
      <c r="B574" s="38" t="str">
        <f>'Master Schedule'!B574</f>
        <v/>
      </c>
      <c r="C574" s="39"/>
      <c r="D574" s="40" t="str">
        <f t="shared" si="1"/>
        <v>Saturday</v>
      </c>
      <c r="E574" s="41"/>
      <c r="F574" s="38"/>
      <c r="G574" s="38"/>
      <c r="H574" s="41"/>
      <c r="I574" s="38"/>
      <c r="J574" s="38"/>
      <c r="K574" s="32"/>
      <c r="L574" s="32"/>
      <c r="M574" s="32"/>
      <c r="N574" s="33"/>
      <c r="O574" s="62"/>
      <c r="P574" s="34" t="str">
        <f t="shared" si="3"/>
        <v/>
      </c>
    </row>
    <row r="575" ht="22.5" customHeight="1">
      <c r="A575" s="37"/>
      <c r="B575" s="38" t="str">
        <f>'Master Schedule'!B575</f>
        <v/>
      </c>
      <c r="C575" s="39"/>
      <c r="D575" s="40" t="str">
        <f t="shared" si="1"/>
        <v>Saturday</v>
      </c>
      <c r="E575" s="41"/>
      <c r="F575" s="38"/>
      <c r="G575" s="38"/>
      <c r="H575" s="41"/>
      <c r="I575" s="38"/>
      <c r="J575" s="38"/>
      <c r="K575" s="35"/>
      <c r="L575" s="35"/>
      <c r="M575" s="35"/>
      <c r="N575" s="36"/>
      <c r="O575" s="62"/>
      <c r="P575" s="34" t="str">
        <f t="shared" si="3"/>
        <v/>
      </c>
    </row>
    <row r="576" ht="22.5" customHeight="1">
      <c r="A576" s="37"/>
      <c r="B576" s="38" t="str">
        <f>'Master Schedule'!B576</f>
        <v/>
      </c>
      <c r="C576" s="39"/>
      <c r="D576" s="40" t="str">
        <f t="shared" si="1"/>
        <v>Saturday</v>
      </c>
      <c r="E576" s="41"/>
      <c r="F576" s="38"/>
      <c r="G576" s="38"/>
      <c r="H576" s="41"/>
      <c r="I576" s="38"/>
      <c r="J576" s="38"/>
      <c r="K576" s="32"/>
      <c r="L576" s="32"/>
      <c r="M576" s="32"/>
      <c r="N576" s="33"/>
      <c r="O576" s="62"/>
      <c r="P576" s="34" t="str">
        <f t="shared" si="3"/>
        <v/>
      </c>
    </row>
    <row r="577" ht="22.5" customHeight="1">
      <c r="A577" s="37"/>
      <c r="B577" s="38" t="str">
        <f>'Master Schedule'!B577</f>
        <v/>
      </c>
      <c r="C577" s="39"/>
      <c r="D577" s="40" t="str">
        <f t="shared" si="1"/>
        <v>Saturday</v>
      </c>
      <c r="E577" s="41"/>
      <c r="F577" s="38"/>
      <c r="G577" s="38"/>
      <c r="H577" s="41"/>
      <c r="I577" s="38"/>
      <c r="J577" s="38"/>
      <c r="K577" s="35"/>
      <c r="L577" s="35"/>
      <c r="M577" s="35"/>
      <c r="N577" s="36"/>
      <c r="O577" s="62"/>
      <c r="P577" s="34" t="str">
        <f t="shared" si="3"/>
        <v/>
      </c>
    </row>
    <row r="578" ht="22.5" customHeight="1">
      <c r="A578" s="37"/>
      <c r="B578" s="38" t="str">
        <f>'Master Schedule'!B578</f>
        <v/>
      </c>
      <c r="C578" s="39"/>
      <c r="D578" s="40" t="str">
        <f t="shared" si="1"/>
        <v>Saturday</v>
      </c>
      <c r="E578" s="41"/>
      <c r="F578" s="38"/>
      <c r="G578" s="38"/>
      <c r="H578" s="41"/>
      <c r="I578" s="38"/>
      <c r="J578" s="38"/>
      <c r="K578" s="32"/>
      <c r="L578" s="32"/>
      <c r="M578" s="32"/>
      <c r="N578" s="33"/>
      <c r="O578" s="62"/>
      <c r="P578" s="34" t="str">
        <f t="shared" si="3"/>
        <v/>
      </c>
    </row>
    <row r="579" ht="22.5" customHeight="1">
      <c r="A579" s="37"/>
      <c r="B579" s="38" t="str">
        <f>'Master Schedule'!B579</f>
        <v/>
      </c>
      <c r="C579" s="39"/>
      <c r="D579" s="40" t="str">
        <f t="shared" si="1"/>
        <v>Saturday</v>
      </c>
      <c r="E579" s="41"/>
      <c r="F579" s="38"/>
      <c r="G579" s="38"/>
      <c r="H579" s="41"/>
      <c r="I579" s="38"/>
      <c r="J579" s="38"/>
      <c r="K579" s="35"/>
      <c r="L579" s="35"/>
      <c r="M579" s="35"/>
      <c r="N579" s="36"/>
      <c r="O579" s="62"/>
      <c r="P579" s="34" t="str">
        <f t="shared" si="3"/>
        <v/>
      </c>
    </row>
    <row r="580" ht="22.5" customHeight="1">
      <c r="A580" s="37"/>
      <c r="B580" s="38" t="str">
        <f>'Master Schedule'!B580</f>
        <v/>
      </c>
      <c r="C580" s="39"/>
      <c r="D580" s="40" t="str">
        <f t="shared" si="1"/>
        <v>Saturday</v>
      </c>
      <c r="E580" s="41"/>
      <c r="F580" s="38"/>
      <c r="G580" s="38"/>
      <c r="H580" s="41"/>
      <c r="I580" s="38"/>
      <c r="J580" s="38"/>
      <c r="K580" s="32"/>
      <c r="L580" s="32"/>
      <c r="M580" s="32"/>
      <c r="N580" s="33"/>
      <c r="O580" s="62"/>
      <c r="P580" s="34" t="str">
        <f t="shared" si="3"/>
        <v/>
      </c>
    </row>
    <row r="581" ht="22.5" customHeight="1">
      <c r="A581" s="37"/>
      <c r="B581" s="38" t="str">
        <f>'Master Schedule'!B581</f>
        <v/>
      </c>
      <c r="C581" s="39"/>
      <c r="D581" s="40" t="str">
        <f t="shared" si="1"/>
        <v>Saturday</v>
      </c>
      <c r="E581" s="41"/>
      <c r="F581" s="38"/>
      <c r="G581" s="38"/>
      <c r="H581" s="41"/>
      <c r="I581" s="38"/>
      <c r="J581" s="38"/>
      <c r="K581" s="35"/>
      <c r="L581" s="35"/>
      <c r="M581" s="35"/>
      <c r="N581" s="36"/>
      <c r="O581" s="62"/>
      <c r="P581" s="34" t="str">
        <f t="shared" si="3"/>
        <v/>
      </c>
    </row>
    <row r="582" ht="22.5" customHeight="1">
      <c r="A582" s="37"/>
      <c r="B582" s="38" t="str">
        <f>'Master Schedule'!B582</f>
        <v/>
      </c>
      <c r="C582" s="39"/>
      <c r="D582" s="40" t="str">
        <f t="shared" si="1"/>
        <v>Saturday</v>
      </c>
      <c r="E582" s="41"/>
      <c r="F582" s="38"/>
      <c r="G582" s="38"/>
      <c r="H582" s="41"/>
      <c r="I582" s="38"/>
      <c r="J582" s="38"/>
      <c r="K582" s="32"/>
      <c r="L582" s="32"/>
      <c r="M582" s="32"/>
      <c r="N582" s="33"/>
      <c r="O582" s="62"/>
      <c r="P582" s="34" t="str">
        <f t="shared" si="3"/>
        <v/>
      </c>
    </row>
    <row r="583" ht="22.5" customHeight="1">
      <c r="A583" s="37"/>
      <c r="B583" s="38" t="str">
        <f>'Master Schedule'!B583</f>
        <v/>
      </c>
      <c r="C583" s="39"/>
      <c r="D583" s="40" t="str">
        <f t="shared" si="1"/>
        <v>Saturday</v>
      </c>
      <c r="E583" s="41"/>
      <c r="F583" s="38"/>
      <c r="G583" s="38"/>
      <c r="H583" s="41"/>
      <c r="I583" s="38"/>
      <c r="J583" s="38"/>
      <c r="K583" s="35"/>
      <c r="L583" s="35"/>
      <c r="M583" s="35"/>
      <c r="N583" s="36"/>
      <c r="O583" s="62"/>
      <c r="P583" s="34" t="str">
        <f t="shared" si="3"/>
        <v/>
      </c>
    </row>
    <row r="584" ht="22.5" customHeight="1">
      <c r="A584" s="37"/>
      <c r="B584" s="38" t="str">
        <f>'Master Schedule'!B584</f>
        <v/>
      </c>
      <c r="C584" s="39"/>
      <c r="D584" s="40" t="str">
        <f t="shared" si="1"/>
        <v>Saturday</v>
      </c>
      <c r="E584" s="41"/>
      <c r="F584" s="38"/>
      <c r="G584" s="38"/>
      <c r="H584" s="41"/>
      <c r="I584" s="38"/>
      <c r="J584" s="38"/>
      <c r="K584" s="32"/>
      <c r="L584" s="32"/>
      <c r="M584" s="32"/>
      <c r="N584" s="33"/>
      <c r="O584" s="62"/>
      <c r="P584" s="34" t="str">
        <f t="shared" si="3"/>
        <v/>
      </c>
    </row>
    <row r="585" ht="22.5" customHeight="1">
      <c r="A585" s="37"/>
      <c r="B585" s="38" t="str">
        <f>'Master Schedule'!B585</f>
        <v/>
      </c>
      <c r="C585" s="39"/>
      <c r="D585" s="40" t="str">
        <f t="shared" si="1"/>
        <v>Saturday</v>
      </c>
      <c r="E585" s="41"/>
      <c r="F585" s="38"/>
      <c r="G585" s="38"/>
      <c r="H585" s="41"/>
      <c r="I585" s="38"/>
      <c r="J585" s="38"/>
      <c r="K585" s="35"/>
      <c r="L585" s="35"/>
      <c r="M585" s="35"/>
      <c r="N585" s="36"/>
      <c r="O585" s="62"/>
      <c r="P585" s="34" t="str">
        <f t="shared" si="3"/>
        <v/>
      </c>
    </row>
    <row r="586" ht="22.5" customHeight="1">
      <c r="A586" s="37"/>
      <c r="B586" s="38" t="str">
        <f>'Master Schedule'!B586</f>
        <v/>
      </c>
      <c r="C586" s="39"/>
      <c r="D586" s="40" t="str">
        <f t="shared" si="1"/>
        <v>Saturday</v>
      </c>
      <c r="E586" s="41"/>
      <c r="F586" s="38"/>
      <c r="G586" s="38"/>
      <c r="H586" s="41"/>
      <c r="I586" s="38"/>
      <c r="J586" s="38"/>
      <c r="K586" s="32"/>
      <c r="L586" s="32"/>
      <c r="M586" s="32"/>
      <c r="N586" s="33"/>
      <c r="O586" s="62"/>
      <c r="P586" s="34" t="str">
        <f t="shared" si="3"/>
        <v/>
      </c>
    </row>
    <row r="587" ht="22.5" customHeight="1">
      <c r="A587" s="37"/>
      <c r="B587" s="38" t="str">
        <f>'Master Schedule'!B587</f>
        <v/>
      </c>
      <c r="C587" s="39"/>
      <c r="D587" s="40" t="str">
        <f t="shared" si="1"/>
        <v>Saturday</v>
      </c>
      <c r="E587" s="41"/>
      <c r="F587" s="38"/>
      <c r="G587" s="38"/>
      <c r="H587" s="41"/>
      <c r="I587" s="38"/>
      <c r="J587" s="38"/>
      <c r="K587" s="35"/>
      <c r="L587" s="35"/>
      <c r="M587" s="35"/>
      <c r="N587" s="36"/>
      <c r="O587" s="62"/>
      <c r="P587" s="34" t="str">
        <f t="shared" si="3"/>
        <v/>
      </c>
    </row>
    <row r="588" ht="22.5" customHeight="1">
      <c r="A588" s="37"/>
      <c r="B588" s="38" t="str">
        <f>'Master Schedule'!B588</f>
        <v/>
      </c>
      <c r="C588" s="39"/>
      <c r="D588" s="40" t="str">
        <f t="shared" si="1"/>
        <v>Saturday</v>
      </c>
      <c r="E588" s="41"/>
      <c r="F588" s="38"/>
      <c r="G588" s="38"/>
      <c r="H588" s="41"/>
      <c r="I588" s="38"/>
      <c r="J588" s="38"/>
      <c r="K588" s="32"/>
      <c r="L588" s="32"/>
      <c r="M588" s="32"/>
      <c r="N588" s="33"/>
      <c r="O588" s="62"/>
      <c r="P588" s="34" t="str">
        <f t="shared" si="3"/>
        <v/>
      </c>
    </row>
    <row r="589" ht="22.5" customHeight="1">
      <c r="A589" s="37"/>
      <c r="B589" s="38" t="str">
        <f>'Master Schedule'!B589</f>
        <v/>
      </c>
      <c r="C589" s="39"/>
      <c r="D589" s="40" t="str">
        <f t="shared" si="1"/>
        <v>Saturday</v>
      </c>
      <c r="E589" s="41"/>
      <c r="F589" s="38"/>
      <c r="G589" s="38"/>
      <c r="H589" s="41"/>
      <c r="I589" s="38"/>
      <c r="J589" s="38"/>
      <c r="K589" s="35"/>
      <c r="L589" s="35"/>
      <c r="M589" s="35"/>
      <c r="N589" s="36"/>
      <c r="O589" s="62"/>
      <c r="P589" s="34" t="str">
        <f t="shared" si="3"/>
        <v/>
      </c>
    </row>
    <row r="590" ht="22.5" customHeight="1">
      <c r="A590" s="37"/>
      <c r="B590" s="38" t="str">
        <f>'Master Schedule'!B590</f>
        <v/>
      </c>
      <c r="C590" s="39"/>
      <c r="D590" s="40" t="str">
        <f t="shared" si="1"/>
        <v>Saturday</v>
      </c>
      <c r="E590" s="41"/>
      <c r="F590" s="38"/>
      <c r="G590" s="38"/>
      <c r="H590" s="41"/>
      <c r="I590" s="38"/>
      <c r="J590" s="38"/>
      <c r="K590" s="32"/>
      <c r="L590" s="32"/>
      <c r="M590" s="32"/>
      <c r="N590" s="33"/>
      <c r="O590" s="62"/>
      <c r="P590" s="34" t="str">
        <f t="shared" si="3"/>
        <v/>
      </c>
    </row>
    <row r="591" ht="22.5" customHeight="1">
      <c r="A591" s="37"/>
      <c r="B591" s="38" t="str">
        <f>'Master Schedule'!B591</f>
        <v/>
      </c>
      <c r="C591" s="39"/>
      <c r="D591" s="40" t="str">
        <f t="shared" si="1"/>
        <v>Saturday</v>
      </c>
      <c r="E591" s="41"/>
      <c r="F591" s="38"/>
      <c r="G591" s="38"/>
      <c r="H591" s="41"/>
      <c r="I591" s="38"/>
      <c r="J591" s="38"/>
      <c r="K591" s="35"/>
      <c r="L591" s="35"/>
      <c r="M591" s="35"/>
      <c r="N591" s="36"/>
      <c r="O591" s="62"/>
      <c r="P591" s="34" t="str">
        <f t="shared" si="3"/>
        <v/>
      </c>
    </row>
    <row r="592" ht="22.5" customHeight="1">
      <c r="A592" s="37"/>
      <c r="B592" s="38" t="str">
        <f>'Master Schedule'!B592</f>
        <v/>
      </c>
      <c r="C592" s="39"/>
      <c r="D592" s="40" t="str">
        <f t="shared" si="1"/>
        <v>Saturday</v>
      </c>
      <c r="E592" s="41"/>
      <c r="F592" s="38"/>
      <c r="G592" s="38"/>
      <c r="H592" s="41"/>
      <c r="I592" s="38"/>
      <c r="J592" s="38"/>
      <c r="K592" s="32"/>
      <c r="L592" s="32"/>
      <c r="M592" s="32"/>
      <c r="N592" s="33"/>
      <c r="O592" s="62"/>
      <c r="P592" s="34" t="str">
        <f t="shared" si="3"/>
        <v/>
      </c>
    </row>
    <row r="593" ht="22.5" customHeight="1">
      <c r="A593" s="37"/>
      <c r="B593" s="38" t="str">
        <f>'Master Schedule'!B593</f>
        <v/>
      </c>
      <c r="C593" s="39"/>
      <c r="D593" s="40" t="str">
        <f t="shared" si="1"/>
        <v>Saturday</v>
      </c>
      <c r="E593" s="41"/>
      <c r="F593" s="38"/>
      <c r="G593" s="38"/>
      <c r="H593" s="41"/>
      <c r="I593" s="38"/>
      <c r="J593" s="38"/>
      <c r="K593" s="35"/>
      <c r="L593" s="35"/>
      <c r="M593" s="35"/>
      <c r="N593" s="36"/>
      <c r="O593" s="62"/>
      <c r="P593" s="34" t="str">
        <f t="shared" si="3"/>
        <v/>
      </c>
    </row>
    <row r="594" ht="22.5" customHeight="1">
      <c r="A594" s="37"/>
      <c r="B594" s="38" t="str">
        <f>'Master Schedule'!B594</f>
        <v/>
      </c>
      <c r="C594" s="39"/>
      <c r="D594" s="40" t="str">
        <f t="shared" si="1"/>
        <v>Saturday</v>
      </c>
      <c r="E594" s="41"/>
      <c r="F594" s="38"/>
      <c r="G594" s="38"/>
      <c r="H594" s="41"/>
      <c r="I594" s="38"/>
      <c r="J594" s="38"/>
      <c r="K594" s="32"/>
      <c r="L594" s="32"/>
      <c r="M594" s="32"/>
      <c r="N594" s="33"/>
      <c r="O594" s="62"/>
      <c r="P594" s="34" t="str">
        <f t="shared" si="3"/>
        <v/>
      </c>
    </row>
    <row r="595" ht="22.5" customHeight="1">
      <c r="A595" s="37"/>
      <c r="B595" s="38" t="str">
        <f>'Master Schedule'!B595</f>
        <v/>
      </c>
      <c r="C595" s="39"/>
      <c r="D595" s="40" t="str">
        <f t="shared" si="1"/>
        <v>Saturday</v>
      </c>
      <c r="E595" s="41"/>
      <c r="F595" s="38"/>
      <c r="G595" s="38"/>
      <c r="H595" s="41"/>
      <c r="I595" s="38"/>
      <c r="J595" s="38"/>
      <c r="K595" s="35"/>
      <c r="L595" s="35"/>
      <c r="M595" s="35"/>
      <c r="N595" s="36"/>
      <c r="O595" s="62"/>
      <c r="P595" s="34" t="str">
        <f t="shared" si="3"/>
        <v/>
      </c>
    </row>
    <row r="596" ht="22.5" customHeight="1">
      <c r="A596" s="37"/>
      <c r="B596" s="38" t="str">
        <f>'Master Schedule'!B596</f>
        <v/>
      </c>
      <c r="C596" s="39"/>
      <c r="D596" s="40" t="str">
        <f t="shared" si="1"/>
        <v>Saturday</v>
      </c>
      <c r="E596" s="41"/>
      <c r="F596" s="38"/>
      <c r="G596" s="38"/>
      <c r="H596" s="41"/>
      <c r="I596" s="38"/>
      <c r="J596" s="38"/>
      <c r="K596" s="32"/>
      <c r="L596" s="32"/>
      <c r="M596" s="32"/>
      <c r="N596" s="33"/>
      <c r="O596" s="62"/>
      <c r="P596" s="34" t="str">
        <f t="shared" si="3"/>
        <v/>
      </c>
    </row>
    <row r="597" ht="22.5" customHeight="1">
      <c r="A597" s="37"/>
      <c r="B597" s="38" t="str">
        <f>'Master Schedule'!B597</f>
        <v/>
      </c>
      <c r="C597" s="39"/>
      <c r="D597" s="40" t="str">
        <f t="shared" si="1"/>
        <v>Saturday</v>
      </c>
      <c r="E597" s="41"/>
      <c r="F597" s="38"/>
      <c r="G597" s="38"/>
      <c r="H597" s="41"/>
      <c r="I597" s="38"/>
      <c r="J597" s="38"/>
      <c r="K597" s="35"/>
      <c r="L597" s="35"/>
      <c r="M597" s="35"/>
      <c r="N597" s="36"/>
      <c r="O597" s="62"/>
      <c r="P597" s="34" t="str">
        <f t="shared" si="3"/>
        <v/>
      </c>
    </row>
    <row r="598" ht="22.5" customHeight="1">
      <c r="A598" s="37"/>
      <c r="B598" s="38" t="str">
        <f>'Master Schedule'!B598</f>
        <v/>
      </c>
      <c r="C598" s="39"/>
      <c r="D598" s="40" t="str">
        <f t="shared" si="1"/>
        <v>Saturday</v>
      </c>
      <c r="E598" s="41"/>
      <c r="F598" s="38"/>
      <c r="G598" s="38"/>
      <c r="H598" s="41"/>
      <c r="I598" s="38"/>
      <c r="J598" s="38"/>
      <c r="K598" s="32"/>
      <c r="L598" s="32"/>
      <c r="M598" s="32"/>
      <c r="N598" s="33"/>
      <c r="O598" s="62"/>
      <c r="P598" s="34" t="str">
        <f t="shared" si="3"/>
        <v/>
      </c>
    </row>
    <row r="599" ht="22.5" customHeight="1">
      <c r="A599" s="37"/>
      <c r="B599" s="38" t="str">
        <f>'Master Schedule'!B599</f>
        <v/>
      </c>
      <c r="C599" s="39"/>
      <c r="D599" s="40" t="str">
        <f t="shared" si="1"/>
        <v>Saturday</v>
      </c>
      <c r="E599" s="41"/>
      <c r="F599" s="38"/>
      <c r="G599" s="38"/>
      <c r="H599" s="41"/>
      <c r="I599" s="38"/>
      <c r="J599" s="38"/>
      <c r="K599" s="35"/>
      <c r="L599" s="35"/>
      <c r="M599" s="35"/>
      <c r="N599" s="36"/>
      <c r="O599" s="62"/>
      <c r="P599" s="34" t="str">
        <f t="shared" si="3"/>
        <v/>
      </c>
    </row>
    <row r="600" ht="22.5" customHeight="1">
      <c r="A600" s="37"/>
      <c r="B600" s="38" t="str">
        <f>'Master Schedule'!B600</f>
        <v/>
      </c>
      <c r="C600" s="39"/>
      <c r="D600" s="40" t="str">
        <f t="shared" si="1"/>
        <v>Saturday</v>
      </c>
      <c r="E600" s="41"/>
      <c r="F600" s="38"/>
      <c r="G600" s="38"/>
      <c r="H600" s="41"/>
      <c r="I600" s="38"/>
      <c r="J600" s="38"/>
      <c r="K600" s="32"/>
      <c r="L600" s="32"/>
      <c r="M600" s="32"/>
      <c r="N600" s="33"/>
      <c r="O600" s="62"/>
      <c r="P600" s="34" t="str">
        <f t="shared" si="3"/>
        <v/>
      </c>
    </row>
    <row r="601" ht="22.5" customHeight="1">
      <c r="A601" s="37"/>
      <c r="B601" s="38" t="str">
        <f>'Master Schedule'!B601</f>
        <v/>
      </c>
      <c r="C601" s="39"/>
      <c r="D601" s="40" t="str">
        <f t="shared" si="1"/>
        <v>Saturday</v>
      </c>
      <c r="E601" s="41"/>
      <c r="F601" s="38"/>
      <c r="G601" s="38"/>
      <c r="H601" s="41"/>
      <c r="I601" s="38"/>
      <c r="J601" s="38"/>
      <c r="K601" s="35"/>
      <c r="L601" s="35"/>
      <c r="M601" s="35"/>
      <c r="N601" s="36"/>
      <c r="O601" s="62"/>
      <c r="P601" s="34" t="str">
        <f t="shared" si="3"/>
        <v/>
      </c>
    </row>
    <row r="602" ht="22.5" customHeight="1">
      <c r="A602" s="37"/>
      <c r="B602" s="38" t="str">
        <f>'Master Schedule'!B602</f>
        <v/>
      </c>
      <c r="C602" s="39"/>
      <c r="D602" s="40" t="str">
        <f t="shared" si="1"/>
        <v>Saturday</v>
      </c>
      <c r="E602" s="41"/>
      <c r="F602" s="38"/>
      <c r="G602" s="38"/>
      <c r="H602" s="41"/>
      <c r="I602" s="38"/>
      <c r="J602" s="38"/>
      <c r="K602" s="32"/>
      <c r="L602" s="32"/>
      <c r="M602" s="32"/>
      <c r="N602" s="33"/>
      <c r="O602" s="62"/>
      <c r="P602" s="34" t="str">
        <f t="shared" si="3"/>
        <v/>
      </c>
    </row>
    <row r="603" ht="22.5" customHeight="1">
      <c r="A603" s="37"/>
      <c r="B603" s="38" t="str">
        <f>'Master Schedule'!B603</f>
        <v/>
      </c>
      <c r="C603" s="39"/>
      <c r="D603" s="40" t="str">
        <f t="shared" si="1"/>
        <v>Saturday</v>
      </c>
      <c r="E603" s="41"/>
      <c r="F603" s="38"/>
      <c r="G603" s="38"/>
      <c r="H603" s="41"/>
      <c r="I603" s="38"/>
      <c r="J603" s="38"/>
      <c r="K603" s="35"/>
      <c r="L603" s="35"/>
      <c r="M603" s="35"/>
      <c r="N603" s="36"/>
      <c r="O603" s="62"/>
      <c r="P603" s="34" t="str">
        <f t="shared" si="3"/>
        <v/>
      </c>
    </row>
    <row r="604" ht="22.5" customHeight="1">
      <c r="A604" s="37"/>
      <c r="B604" s="38" t="str">
        <f>'Master Schedule'!B604</f>
        <v/>
      </c>
      <c r="C604" s="39"/>
      <c r="D604" s="40" t="str">
        <f t="shared" si="1"/>
        <v>Saturday</v>
      </c>
      <c r="E604" s="41"/>
      <c r="F604" s="38"/>
      <c r="G604" s="38"/>
      <c r="H604" s="41"/>
      <c r="I604" s="38"/>
      <c r="J604" s="38"/>
      <c r="K604" s="32"/>
      <c r="L604" s="32"/>
      <c r="M604" s="32"/>
      <c r="N604" s="33"/>
      <c r="O604" s="62"/>
      <c r="P604" s="34" t="str">
        <f t="shared" si="3"/>
        <v/>
      </c>
    </row>
    <row r="605" ht="22.5" customHeight="1">
      <c r="A605" s="37"/>
      <c r="B605" s="38" t="str">
        <f>'Master Schedule'!B605</f>
        <v/>
      </c>
      <c r="C605" s="39"/>
      <c r="D605" s="40" t="str">
        <f t="shared" si="1"/>
        <v>Saturday</v>
      </c>
      <c r="E605" s="41"/>
      <c r="F605" s="38"/>
      <c r="G605" s="38"/>
      <c r="H605" s="41"/>
      <c r="I605" s="38"/>
      <c r="J605" s="38"/>
      <c r="K605" s="35"/>
      <c r="L605" s="35"/>
      <c r="M605" s="35"/>
      <c r="N605" s="36"/>
      <c r="O605" s="62"/>
      <c r="P605" s="34" t="str">
        <f t="shared" si="3"/>
        <v/>
      </c>
    </row>
    <row r="606" ht="22.5" customHeight="1">
      <c r="A606" s="37"/>
      <c r="B606" s="38" t="str">
        <f>'Master Schedule'!B606</f>
        <v/>
      </c>
      <c r="C606" s="39"/>
      <c r="D606" s="40" t="str">
        <f t="shared" si="1"/>
        <v>Saturday</v>
      </c>
      <c r="E606" s="41"/>
      <c r="F606" s="38"/>
      <c r="G606" s="38"/>
      <c r="H606" s="41"/>
      <c r="I606" s="38"/>
      <c r="J606" s="38"/>
      <c r="K606" s="32"/>
      <c r="L606" s="32"/>
      <c r="M606" s="32"/>
      <c r="N606" s="33"/>
      <c r="O606" s="62"/>
      <c r="P606" s="34" t="str">
        <f t="shared" si="3"/>
        <v/>
      </c>
    </row>
    <row r="607" ht="22.5" customHeight="1">
      <c r="A607" s="37"/>
      <c r="B607" s="38" t="str">
        <f>'Master Schedule'!B607</f>
        <v/>
      </c>
      <c r="C607" s="39"/>
      <c r="D607" s="40" t="str">
        <f t="shared" si="1"/>
        <v>Saturday</v>
      </c>
      <c r="E607" s="41"/>
      <c r="F607" s="38"/>
      <c r="G607" s="38"/>
      <c r="H607" s="41"/>
      <c r="I607" s="38"/>
      <c r="J607" s="38"/>
      <c r="K607" s="35"/>
      <c r="L607" s="35"/>
      <c r="M607" s="35"/>
      <c r="N607" s="36"/>
      <c r="O607" s="62"/>
      <c r="P607" s="34" t="str">
        <f t="shared" si="3"/>
        <v/>
      </c>
    </row>
    <row r="608" ht="22.5" customHeight="1">
      <c r="A608" s="37"/>
      <c r="B608" s="38" t="str">
        <f>'Master Schedule'!B608</f>
        <v/>
      </c>
      <c r="C608" s="39"/>
      <c r="D608" s="40" t="str">
        <f t="shared" si="1"/>
        <v>Saturday</v>
      </c>
      <c r="E608" s="41"/>
      <c r="F608" s="38"/>
      <c r="G608" s="38"/>
      <c r="H608" s="41"/>
      <c r="I608" s="38"/>
      <c r="J608" s="38"/>
      <c r="K608" s="32"/>
      <c r="L608" s="32"/>
      <c r="M608" s="32"/>
      <c r="N608" s="33"/>
      <c r="O608" s="62"/>
      <c r="P608" s="34" t="str">
        <f t="shared" si="3"/>
        <v/>
      </c>
    </row>
    <row r="609" ht="22.5" customHeight="1">
      <c r="A609" s="37"/>
      <c r="B609" s="38" t="str">
        <f>'Master Schedule'!B609</f>
        <v/>
      </c>
      <c r="C609" s="39"/>
      <c r="D609" s="40" t="str">
        <f t="shared" si="1"/>
        <v>Saturday</v>
      </c>
      <c r="E609" s="41"/>
      <c r="F609" s="38"/>
      <c r="G609" s="38"/>
      <c r="H609" s="41"/>
      <c r="I609" s="38"/>
      <c r="J609" s="38"/>
      <c r="K609" s="35"/>
      <c r="L609" s="35"/>
      <c r="M609" s="35"/>
      <c r="N609" s="36"/>
      <c r="O609" s="62"/>
      <c r="P609" s="34" t="str">
        <f t="shared" si="3"/>
        <v/>
      </c>
    </row>
    <row r="610" ht="22.5" customHeight="1">
      <c r="A610" s="37"/>
      <c r="B610" s="38" t="str">
        <f>'Master Schedule'!B610</f>
        <v/>
      </c>
      <c r="C610" s="39"/>
      <c r="D610" s="40" t="str">
        <f t="shared" si="1"/>
        <v>Saturday</v>
      </c>
      <c r="E610" s="41"/>
      <c r="F610" s="38"/>
      <c r="G610" s="38"/>
      <c r="H610" s="41"/>
      <c r="I610" s="38"/>
      <c r="J610" s="38"/>
      <c r="K610" s="32"/>
      <c r="L610" s="32"/>
      <c r="M610" s="32"/>
      <c r="N610" s="33"/>
      <c r="O610" s="62"/>
      <c r="P610" s="34" t="str">
        <f t="shared" si="3"/>
        <v/>
      </c>
    </row>
    <row r="611" ht="22.5" customHeight="1">
      <c r="A611" s="37"/>
      <c r="B611" s="38" t="str">
        <f>'Master Schedule'!B611</f>
        <v/>
      </c>
      <c r="C611" s="39"/>
      <c r="D611" s="40" t="str">
        <f t="shared" si="1"/>
        <v>Saturday</v>
      </c>
      <c r="E611" s="41"/>
      <c r="F611" s="38"/>
      <c r="G611" s="38"/>
      <c r="H611" s="41"/>
      <c r="I611" s="38"/>
      <c r="J611" s="38"/>
      <c r="K611" s="42" t="s">
        <v>12</v>
      </c>
      <c r="L611" s="42" t="s">
        <v>13</v>
      </c>
      <c r="M611" s="23" t="s">
        <v>14</v>
      </c>
      <c r="N611" s="24" t="s">
        <v>15</v>
      </c>
      <c r="O611" s="58" t="s">
        <v>17</v>
      </c>
      <c r="P611" s="25" t="s">
        <v>9</v>
      </c>
    </row>
    <row r="612" ht="22.5" customHeight="1">
      <c r="A612" s="37"/>
      <c r="B612" s="38" t="str">
        <f>'Master Schedule'!B612</f>
        <v/>
      </c>
      <c r="C612" s="39"/>
      <c r="D612" s="40" t="str">
        <f t="shared" si="1"/>
        <v>Saturday</v>
      </c>
      <c r="E612" s="41"/>
      <c r="F612" s="38"/>
      <c r="G612" s="38"/>
      <c r="H612" s="41"/>
      <c r="I612" s="38"/>
      <c r="J612" s="38"/>
      <c r="K612" s="53" t="s">
        <v>16</v>
      </c>
      <c r="L612" s="53" t="s">
        <v>16</v>
      </c>
      <c r="M612" s="53" t="s">
        <v>16</v>
      </c>
      <c r="N612" s="59" t="s">
        <v>49</v>
      </c>
      <c r="O612" s="60" t="s">
        <v>16</v>
      </c>
      <c r="P612" s="34" t="str">
        <f t="shared" ref="P612:P915" si="4">IF(G612="", "",
   IF(AND(K612="✅", L612="✅", M612="✅", N612="✅", O612="✅"), "✅ Approved",
   IF(OR(K612="❌", L612="❌", M612="❌", N612="❌", O612="❌"), "❌ Denied",
   "⌛️ Pending")))
</f>
        <v/>
      </c>
    </row>
    <row r="613" ht="22.5" customHeight="1">
      <c r="A613" s="37"/>
      <c r="B613" s="38" t="str">
        <f>'Master Schedule'!B613</f>
        <v/>
      </c>
      <c r="C613" s="39"/>
      <c r="D613" s="40" t="str">
        <f t="shared" si="1"/>
        <v>Saturday</v>
      </c>
      <c r="E613" s="41"/>
      <c r="F613" s="38"/>
      <c r="G613" s="38"/>
      <c r="H613" s="41"/>
      <c r="I613" s="38"/>
      <c r="J613" s="38"/>
      <c r="K613" s="32"/>
      <c r="L613" s="32"/>
      <c r="M613" s="32"/>
      <c r="N613" s="33"/>
      <c r="O613" s="62"/>
      <c r="P613" s="34" t="str">
        <f t="shared" si="4"/>
        <v/>
      </c>
    </row>
    <row r="614" ht="22.5" customHeight="1">
      <c r="A614" s="37"/>
      <c r="B614" s="38" t="str">
        <f>'Master Schedule'!B614</f>
        <v/>
      </c>
      <c r="C614" s="39"/>
      <c r="D614" s="40" t="str">
        <f t="shared" si="1"/>
        <v>Saturday</v>
      </c>
      <c r="E614" s="41"/>
      <c r="F614" s="38"/>
      <c r="G614" s="38"/>
      <c r="H614" s="41"/>
      <c r="I614" s="38"/>
      <c r="J614" s="38"/>
      <c r="K614" s="35"/>
      <c r="L614" s="35"/>
      <c r="M614" s="35"/>
      <c r="N614" s="36"/>
      <c r="O614" s="62"/>
      <c r="P614" s="34" t="str">
        <f t="shared" si="4"/>
        <v/>
      </c>
    </row>
    <row r="615" ht="22.5" customHeight="1">
      <c r="A615" s="37"/>
      <c r="B615" s="38" t="str">
        <f>'Master Schedule'!B615</f>
        <v/>
      </c>
      <c r="C615" s="39"/>
      <c r="D615" s="40" t="str">
        <f t="shared" si="1"/>
        <v>Saturday</v>
      </c>
      <c r="E615" s="41"/>
      <c r="F615" s="38"/>
      <c r="G615" s="38"/>
      <c r="H615" s="41"/>
      <c r="I615" s="38"/>
      <c r="J615" s="38"/>
      <c r="K615" s="32"/>
      <c r="L615" s="32"/>
      <c r="M615" s="32"/>
      <c r="N615" s="33"/>
      <c r="O615" s="62"/>
      <c r="P615" s="34" t="str">
        <f t="shared" si="4"/>
        <v/>
      </c>
    </row>
    <row r="616" ht="22.5" customHeight="1">
      <c r="A616" s="37"/>
      <c r="B616" s="38" t="str">
        <f>'Master Schedule'!B616</f>
        <v/>
      </c>
      <c r="C616" s="39"/>
      <c r="D616" s="40" t="str">
        <f t="shared" si="1"/>
        <v>Saturday</v>
      </c>
      <c r="E616" s="41"/>
      <c r="F616" s="38"/>
      <c r="G616" s="38"/>
      <c r="H616" s="41"/>
      <c r="I616" s="38"/>
      <c r="J616" s="38"/>
      <c r="K616" s="35"/>
      <c r="L616" s="35"/>
      <c r="M616" s="35"/>
      <c r="N616" s="36"/>
      <c r="O616" s="62"/>
      <c r="P616" s="34" t="str">
        <f t="shared" si="4"/>
        <v/>
      </c>
    </row>
    <row r="617" ht="22.5" customHeight="1">
      <c r="A617" s="37"/>
      <c r="B617" s="38" t="str">
        <f>'Master Schedule'!B617</f>
        <v/>
      </c>
      <c r="C617" s="39"/>
      <c r="D617" s="40" t="str">
        <f t="shared" si="1"/>
        <v>Saturday</v>
      </c>
      <c r="E617" s="41"/>
      <c r="F617" s="38"/>
      <c r="G617" s="38"/>
      <c r="H617" s="41"/>
      <c r="I617" s="38"/>
      <c r="J617" s="38"/>
      <c r="K617" s="32"/>
      <c r="L617" s="32"/>
      <c r="M617" s="32"/>
      <c r="N617" s="33"/>
      <c r="O617" s="62"/>
      <c r="P617" s="34" t="str">
        <f t="shared" si="4"/>
        <v/>
      </c>
    </row>
    <row r="618" ht="22.5" customHeight="1">
      <c r="A618" s="37"/>
      <c r="B618" s="38" t="str">
        <f>'Master Schedule'!B618</f>
        <v/>
      </c>
      <c r="C618" s="39"/>
      <c r="D618" s="40" t="str">
        <f t="shared" si="1"/>
        <v>Saturday</v>
      </c>
      <c r="E618" s="41"/>
      <c r="F618" s="38"/>
      <c r="G618" s="38"/>
      <c r="H618" s="41"/>
      <c r="I618" s="38"/>
      <c r="J618" s="38"/>
      <c r="K618" s="35"/>
      <c r="L618" s="35"/>
      <c r="M618" s="35"/>
      <c r="N618" s="36"/>
      <c r="O618" s="62"/>
      <c r="P618" s="34" t="str">
        <f t="shared" si="4"/>
        <v/>
      </c>
    </row>
    <row r="619" ht="22.5" customHeight="1">
      <c r="A619" s="37"/>
      <c r="B619" s="38" t="str">
        <f>'Master Schedule'!B619</f>
        <v/>
      </c>
      <c r="C619" s="39"/>
      <c r="D619" s="40" t="str">
        <f t="shared" si="1"/>
        <v>Saturday</v>
      </c>
      <c r="E619" s="41"/>
      <c r="F619" s="38"/>
      <c r="G619" s="38"/>
      <c r="H619" s="41"/>
      <c r="I619" s="38"/>
      <c r="J619" s="38"/>
      <c r="K619" s="32"/>
      <c r="L619" s="32"/>
      <c r="M619" s="32"/>
      <c r="N619" s="33"/>
      <c r="O619" s="62"/>
      <c r="P619" s="34" t="str">
        <f t="shared" si="4"/>
        <v/>
      </c>
    </row>
    <row r="620" ht="22.5" customHeight="1">
      <c r="A620" s="37"/>
      <c r="B620" s="38" t="str">
        <f>'Master Schedule'!B620</f>
        <v/>
      </c>
      <c r="C620" s="39"/>
      <c r="D620" s="40" t="str">
        <f t="shared" si="1"/>
        <v>Saturday</v>
      </c>
      <c r="E620" s="41"/>
      <c r="F620" s="38"/>
      <c r="G620" s="38"/>
      <c r="H620" s="41"/>
      <c r="I620" s="38"/>
      <c r="J620" s="38"/>
      <c r="K620" s="35"/>
      <c r="L620" s="35"/>
      <c r="M620" s="35"/>
      <c r="N620" s="36"/>
      <c r="O620" s="62"/>
      <c r="P620" s="34" t="str">
        <f t="shared" si="4"/>
        <v/>
      </c>
    </row>
    <row r="621" ht="22.5" customHeight="1">
      <c r="A621" s="37"/>
      <c r="B621" s="38" t="str">
        <f>'Master Schedule'!B621</f>
        <v/>
      </c>
      <c r="C621" s="39"/>
      <c r="D621" s="40" t="str">
        <f t="shared" si="1"/>
        <v>Saturday</v>
      </c>
      <c r="E621" s="41"/>
      <c r="F621" s="38"/>
      <c r="G621" s="38"/>
      <c r="H621" s="41"/>
      <c r="I621" s="38"/>
      <c r="J621" s="38"/>
      <c r="K621" s="32"/>
      <c r="L621" s="32"/>
      <c r="M621" s="32"/>
      <c r="N621" s="33"/>
      <c r="O621" s="62"/>
      <c r="P621" s="34" t="str">
        <f t="shared" si="4"/>
        <v/>
      </c>
    </row>
    <row r="622" ht="22.5" customHeight="1">
      <c r="A622" s="37"/>
      <c r="B622" s="38" t="str">
        <f>'Master Schedule'!B622</f>
        <v/>
      </c>
      <c r="C622" s="39"/>
      <c r="D622" s="40" t="str">
        <f t="shared" si="1"/>
        <v>Saturday</v>
      </c>
      <c r="E622" s="41"/>
      <c r="F622" s="38"/>
      <c r="G622" s="38"/>
      <c r="H622" s="41"/>
      <c r="I622" s="38"/>
      <c r="J622" s="38"/>
      <c r="K622" s="35"/>
      <c r="L622" s="35"/>
      <c r="M622" s="35"/>
      <c r="N622" s="36"/>
      <c r="O622" s="62"/>
      <c r="P622" s="34" t="str">
        <f t="shared" si="4"/>
        <v/>
      </c>
    </row>
    <row r="623" ht="22.5" customHeight="1">
      <c r="A623" s="37"/>
      <c r="B623" s="38" t="str">
        <f>'Master Schedule'!B623</f>
        <v/>
      </c>
      <c r="C623" s="39"/>
      <c r="D623" s="40" t="str">
        <f t="shared" si="1"/>
        <v>Saturday</v>
      </c>
      <c r="E623" s="41"/>
      <c r="F623" s="38"/>
      <c r="G623" s="38"/>
      <c r="H623" s="41"/>
      <c r="I623" s="38"/>
      <c r="J623" s="38"/>
      <c r="K623" s="32"/>
      <c r="L623" s="32"/>
      <c r="M623" s="32"/>
      <c r="N623" s="33"/>
      <c r="O623" s="62"/>
      <c r="P623" s="34" t="str">
        <f t="shared" si="4"/>
        <v/>
      </c>
    </row>
    <row r="624" ht="22.5" customHeight="1">
      <c r="A624" s="37"/>
      <c r="B624" s="38" t="str">
        <f>'Master Schedule'!B624</f>
        <v/>
      </c>
      <c r="C624" s="39"/>
      <c r="D624" s="40" t="str">
        <f t="shared" si="1"/>
        <v>Saturday</v>
      </c>
      <c r="E624" s="41"/>
      <c r="F624" s="38"/>
      <c r="G624" s="38"/>
      <c r="H624" s="41"/>
      <c r="I624" s="38"/>
      <c r="J624" s="38"/>
      <c r="K624" s="35"/>
      <c r="L624" s="35"/>
      <c r="M624" s="35"/>
      <c r="N624" s="36"/>
      <c r="O624" s="62"/>
      <c r="P624" s="34" t="str">
        <f t="shared" si="4"/>
        <v/>
      </c>
    </row>
    <row r="625" ht="22.5" customHeight="1">
      <c r="A625" s="37"/>
      <c r="B625" s="38" t="str">
        <f>'Master Schedule'!B625</f>
        <v/>
      </c>
      <c r="C625" s="39"/>
      <c r="D625" s="40" t="str">
        <f t="shared" si="1"/>
        <v>Saturday</v>
      </c>
      <c r="E625" s="41"/>
      <c r="F625" s="38"/>
      <c r="G625" s="38"/>
      <c r="H625" s="41"/>
      <c r="I625" s="38"/>
      <c r="J625" s="38"/>
      <c r="K625" s="32"/>
      <c r="L625" s="32"/>
      <c r="M625" s="32"/>
      <c r="N625" s="33"/>
      <c r="O625" s="62"/>
      <c r="P625" s="34" t="str">
        <f t="shared" si="4"/>
        <v/>
      </c>
    </row>
    <row r="626" ht="22.5" customHeight="1">
      <c r="A626" s="37"/>
      <c r="B626" s="38" t="str">
        <f>'Master Schedule'!B626</f>
        <v/>
      </c>
      <c r="C626" s="39"/>
      <c r="D626" s="40" t="str">
        <f t="shared" si="1"/>
        <v>Saturday</v>
      </c>
      <c r="E626" s="41"/>
      <c r="F626" s="38"/>
      <c r="G626" s="38"/>
      <c r="H626" s="41"/>
      <c r="I626" s="38"/>
      <c r="J626" s="38"/>
      <c r="K626" s="35"/>
      <c r="L626" s="35"/>
      <c r="M626" s="35"/>
      <c r="N626" s="36"/>
      <c r="O626" s="62"/>
      <c r="P626" s="34" t="str">
        <f t="shared" si="4"/>
        <v/>
      </c>
    </row>
    <row r="627" ht="22.5" customHeight="1">
      <c r="A627" s="37"/>
      <c r="B627" s="38" t="str">
        <f>'Master Schedule'!B627</f>
        <v/>
      </c>
      <c r="C627" s="39"/>
      <c r="D627" s="40" t="str">
        <f t="shared" si="1"/>
        <v>Saturday</v>
      </c>
      <c r="E627" s="41"/>
      <c r="F627" s="38"/>
      <c r="G627" s="38"/>
      <c r="H627" s="41"/>
      <c r="I627" s="38"/>
      <c r="J627" s="38"/>
      <c r="K627" s="32"/>
      <c r="L627" s="32"/>
      <c r="M627" s="32"/>
      <c r="N627" s="33"/>
      <c r="O627" s="62"/>
      <c r="P627" s="34" t="str">
        <f t="shared" si="4"/>
        <v/>
      </c>
    </row>
    <row r="628" ht="22.5" customHeight="1">
      <c r="A628" s="37"/>
      <c r="B628" s="38" t="str">
        <f>'Master Schedule'!B628</f>
        <v/>
      </c>
      <c r="C628" s="39"/>
      <c r="D628" s="40" t="str">
        <f t="shared" si="1"/>
        <v>Saturday</v>
      </c>
      <c r="E628" s="41"/>
      <c r="F628" s="38"/>
      <c r="G628" s="38"/>
      <c r="H628" s="41"/>
      <c r="I628" s="38"/>
      <c r="J628" s="38"/>
      <c r="K628" s="35"/>
      <c r="L628" s="35"/>
      <c r="M628" s="35"/>
      <c r="N628" s="36"/>
      <c r="O628" s="62"/>
      <c r="P628" s="34" t="str">
        <f t="shared" si="4"/>
        <v/>
      </c>
    </row>
    <row r="629" ht="22.5" customHeight="1">
      <c r="A629" s="37"/>
      <c r="B629" s="38" t="str">
        <f>'Master Schedule'!B629</f>
        <v/>
      </c>
      <c r="C629" s="39"/>
      <c r="D629" s="40" t="str">
        <f t="shared" si="1"/>
        <v>Saturday</v>
      </c>
      <c r="E629" s="41"/>
      <c r="F629" s="38"/>
      <c r="G629" s="38"/>
      <c r="H629" s="41"/>
      <c r="I629" s="38"/>
      <c r="J629" s="38"/>
      <c r="K629" s="32"/>
      <c r="L629" s="32"/>
      <c r="M629" s="32"/>
      <c r="N629" s="33"/>
      <c r="O629" s="62"/>
      <c r="P629" s="34" t="str">
        <f t="shared" si="4"/>
        <v/>
      </c>
    </row>
    <row r="630" ht="22.5" customHeight="1">
      <c r="A630" s="37"/>
      <c r="B630" s="38" t="str">
        <f>'Master Schedule'!B630</f>
        <v/>
      </c>
      <c r="C630" s="39"/>
      <c r="D630" s="40" t="str">
        <f t="shared" si="1"/>
        <v>Saturday</v>
      </c>
      <c r="E630" s="41"/>
      <c r="F630" s="38"/>
      <c r="G630" s="38"/>
      <c r="H630" s="41"/>
      <c r="I630" s="38"/>
      <c r="J630" s="38"/>
      <c r="K630" s="35"/>
      <c r="L630" s="35"/>
      <c r="M630" s="35"/>
      <c r="N630" s="36"/>
      <c r="O630" s="62"/>
      <c r="P630" s="34" t="str">
        <f t="shared" si="4"/>
        <v/>
      </c>
    </row>
    <row r="631" ht="22.5" customHeight="1">
      <c r="A631" s="37"/>
      <c r="B631" s="38" t="str">
        <f>'Master Schedule'!B631</f>
        <v/>
      </c>
      <c r="C631" s="39"/>
      <c r="D631" s="40" t="str">
        <f t="shared" si="1"/>
        <v>Saturday</v>
      </c>
      <c r="E631" s="41"/>
      <c r="F631" s="38"/>
      <c r="G631" s="38"/>
      <c r="H631" s="41"/>
      <c r="I631" s="38"/>
      <c r="J631" s="38"/>
      <c r="K631" s="32"/>
      <c r="L631" s="32"/>
      <c r="M631" s="32"/>
      <c r="N631" s="33"/>
      <c r="O631" s="62"/>
      <c r="P631" s="34" t="str">
        <f t="shared" si="4"/>
        <v/>
      </c>
    </row>
    <row r="632" ht="22.5" customHeight="1">
      <c r="A632" s="37"/>
      <c r="B632" s="38" t="str">
        <f>'Master Schedule'!B632</f>
        <v/>
      </c>
      <c r="C632" s="39"/>
      <c r="D632" s="40" t="str">
        <f t="shared" si="1"/>
        <v>Saturday</v>
      </c>
      <c r="E632" s="41"/>
      <c r="F632" s="38"/>
      <c r="G632" s="38"/>
      <c r="H632" s="41"/>
      <c r="I632" s="38"/>
      <c r="J632" s="38"/>
      <c r="K632" s="35"/>
      <c r="L632" s="35"/>
      <c r="M632" s="35"/>
      <c r="N632" s="36"/>
      <c r="O632" s="62"/>
      <c r="P632" s="34" t="str">
        <f t="shared" si="4"/>
        <v/>
      </c>
    </row>
    <row r="633" ht="22.5" customHeight="1">
      <c r="A633" s="37"/>
      <c r="B633" s="38" t="str">
        <f>'Master Schedule'!B633</f>
        <v/>
      </c>
      <c r="C633" s="39"/>
      <c r="D633" s="40" t="str">
        <f t="shared" si="1"/>
        <v>Saturday</v>
      </c>
      <c r="E633" s="41"/>
      <c r="F633" s="38"/>
      <c r="G633" s="38"/>
      <c r="H633" s="41"/>
      <c r="I633" s="38"/>
      <c r="J633" s="38"/>
      <c r="K633" s="32"/>
      <c r="L633" s="32"/>
      <c r="M633" s="32"/>
      <c r="N633" s="33"/>
      <c r="O633" s="62"/>
      <c r="P633" s="34" t="str">
        <f t="shared" si="4"/>
        <v/>
      </c>
    </row>
    <row r="634" ht="22.5" customHeight="1">
      <c r="A634" s="37"/>
      <c r="B634" s="38" t="str">
        <f>'Master Schedule'!B634</f>
        <v/>
      </c>
      <c r="C634" s="39"/>
      <c r="D634" s="40" t="str">
        <f t="shared" si="1"/>
        <v>Saturday</v>
      </c>
      <c r="E634" s="41"/>
      <c r="F634" s="38"/>
      <c r="G634" s="38"/>
      <c r="H634" s="41"/>
      <c r="I634" s="38"/>
      <c r="J634" s="38"/>
      <c r="K634" s="35"/>
      <c r="L634" s="35"/>
      <c r="M634" s="35"/>
      <c r="N634" s="36"/>
      <c r="O634" s="62"/>
      <c r="P634" s="34" t="str">
        <f t="shared" si="4"/>
        <v/>
      </c>
    </row>
    <row r="635" ht="22.5" customHeight="1">
      <c r="A635" s="37"/>
      <c r="B635" s="38" t="str">
        <f>'Master Schedule'!B635</f>
        <v/>
      </c>
      <c r="C635" s="39"/>
      <c r="D635" s="40" t="str">
        <f t="shared" si="1"/>
        <v>Saturday</v>
      </c>
      <c r="E635" s="41"/>
      <c r="F635" s="38"/>
      <c r="G635" s="38"/>
      <c r="H635" s="41"/>
      <c r="I635" s="38"/>
      <c r="J635" s="38"/>
      <c r="K635" s="32"/>
      <c r="L635" s="32"/>
      <c r="M635" s="32"/>
      <c r="N635" s="33"/>
      <c r="O635" s="62"/>
      <c r="P635" s="34" t="str">
        <f t="shared" si="4"/>
        <v/>
      </c>
    </row>
    <row r="636" ht="22.5" customHeight="1">
      <c r="A636" s="37"/>
      <c r="B636" s="38" t="str">
        <f>'Master Schedule'!B636</f>
        <v/>
      </c>
      <c r="C636" s="39"/>
      <c r="D636" s="40" t="str">
        <f t="shared" si="1"/>
        <v>Saturday</v>
      </c>
      <c r="E636" s="41"/>
      <c r="F636" s="38"/>
      <c r="G636" s="38"/>
      <c r="H636" s="41"/>
      <c r="I636" s="38"/>
      <c r="J636" s="38"/>
      <c r="K636" s="35"/>
      <c r="L636" s="35"/>
      <c r="M636" s="35"/>
      <c r="N636" s="36"/>
      <c r="O636" s="62"/>
      <c r="P636" s="34" t="str">
        <f t="shared" si="4"/>
        <v/>
      </c>
    </row>
    <row r="637" ht="22.5" customHeight="1">
      <c r="A637" s="37"/>
      <c r="B637" s="38" t="str">
        <f>'Master Schedule'!B637</f>
        <v/>
      </c>
      <c r="C637" s="39"/>
      <c r="D637" s="40" t="str">
        <f t="shared" si="1"/>
        <v>Saturday</v>
      </c>
      <c r="E637" s="41"/>
      <c r="F637" s="38"/>
      <c r="G637" s="38"/>
      <c r="H637" s="41"/>
      <c r="I637" s="38"/>
      <c r="J637" s="38"/>
      <c r="K637" s="32"/>
      <c r="L637" s="32"/>
      <c r="M637" s="32"/>
      <c r="N637" s="33"/>
      <c r="O637" s="62"/>
      <c r="P637" s="34" t="str">
        <f t="shared" si="4"/>
        <v/>
      </c>
    </row>
    <row r="638" ht="22.5" customHeight="1">
      <c r="A638" s="37"/>
      <c r="B638" s="38" t="str">
        <f>'Master Schedule'!B638</f>
        <v/>
      </c>
      <c r="C638" s="39"/>
      <c r="D638" s="40" t="str">
        <f t="shared" si="1"/>
        <v>Saturday</v>
      </c>
      <c r="E638" s="41"/>
      <c r="F638" s="38"/>
      <c r="G638" s="38"/>
      <c r="H638" s="41"/>
      <c r="I638" s="38"/>
      <c r="J638" s="38"/>
      <c r="K638" s="35"/>
      <c r="L638" s="35"/>
      <c r="M638" s="35"/>
      <c r="N638" s="36"/>
      <c r="O638" s="62"/>
      <c r="P638" s="34" t="str">
        <f t="shared" si="4"/>
        <v/>
      </c>
    </row>
    <row r="639" ht="22.5" customHeight="1">
      <c r="A639" s="37"/>
      <c r="B639" s="38" t="str">
        <f>'Master Schedule'!B639</f>
        <v/>
      </c>
      <c r="C639" s="39"/>
      <c r="D639" s="40" t="str">
        <f t="shared" si="1"/>
        <v>Saturday</v>
      </c>
      <c r="E639" s="41"/>
      <c r="F639" s="38"/>
      <c r="G639" s="38"/>
      <c r="H639" s="41"/>
      <c r="I639" s="38"/>
      <c r="J639" s="38"/>
      <c r="K639" s="32"/>
      <c r="L639" s="32"/>
      <c r="M639" s="32"/>
      <c r="N639" s="33"/>
      <c r="O639" s="62"/>
      <c r="P639" s="34" t="str">
        <f t="shared" si="4"/>
        <v/>
      </c>
    </row>
    <row r="640" ht="22.5" customHeight="1">
      <c r="A640" s="37"/>
      <c r="B640" s="38" t="str">
        <f>'Master Schedule'!B640</f>
        <v/>
      </c>
      <c r="C640" s="39"/>
      <c r="D640" s="40" t="str">
        <f t="shared" si="1"/>
        <v>Saturday</v>
      </c>
      <c r="E640" s="41"/>
      <c r="F640" s="38"/>
      <c r="G640" s="38"/>
      <c r="H640" s="41"/>
      <c r="I640" s="38"/>
      <c r="J640" s="38"/>
      <c r="K640" s="35"/>
      <c r="L640" s="35"/>
      <c r="M640" s="35"/>
      <c r="N640" s="36"/>
      <c r="O640" s="62"/>
      <c r="P640" s="34" t="str">
        <f t="shared" si="4"/>
        <v/>
      </c>
    </row>
    <row r="641" ht="22.5" customHeight="1">
      <c r="A641" s="37"/>
      <c r="B641" s="38" t="str">
        <f>'Master Schedule'!B641</f>
        <v/>
      </c>
      <c r="C641" s="39"/>
      <c r="D641" s="40" t="str">
        <f t="shared" si="1"/>
        <v>Saturday</v>
      </c>
      <c r="E641" s="41"/>
      <c r="F641" s="38"/>
      <c r="G641" s="38"/>
      <c r="H641" s="41"/>
      <c r="I641" s="38"/>
      <c r="J641" s="38"/>
      <c r="K641" s="32"/>
      <c r="L641" s="32"/>
      <c r="M641" s="32"/>
      <c r="N641" s="33"/>
      <c r="O641" s="62"/>
      <c r="P641" s="34" t="str">
        <f t="shared" si="4"/>
        <v/>
      </c>
    </row>
    <row r="642" ht="22.5" customHeight="1">
      <c r="A642" s="37"/>
      <c r="B642" s="38" t="str">
        <f>'Master Schedule'!B642</f>
        <v/>
      </c>
      <c r="C642" s="39"/>
      <c r="D642" s="40" t="str">
        <f t="shared" si="1"/>
        <v>Saturday</v>
      </c>
      <c r="E642" s="41"/>
      <c r="F642" s="38"/>
      <c r="G642" s="38"/>
      <c r="H642" s="41"/>
      <c r="I642" s="38"/>
      <c r="J642" s="38"/>
      <c r="K642" s="35"/>
      <c r="L642" s="35"/>
      <c r="M642" s="35"/>
      <c r="N642" s="36"/>
      <c r="O642" s="62"/>
      <c r="P642" s="34" t="str">
        <f t="shared" si="4"/>
        <v/>
      </c>
    </row>
    <row r="643" ht="22.5" customHeight="1">
      <c r="A643" s="37"/>
      <c r="B643" s="38" t="str">
        <f>'Master Schedule'!B643</f>
        <v/>
      </c>
      <c r="C643" s="39"/>
      <c r="D643" s="40" t="str">
        <f t="shared" si="1"/>
        <v>Saturday</v>
      </c>
      <c r="E643" s="41"/>
      <c r="F643" s="38"/>
      <c r="G643" s="38"/>
      <c r="H643" s="41"/>
      <c r="I643" s="38"/>
      <c r="J643" s="38"/>
      <c r="K643" s="32"/>
      <c r="L643" s="32"/>
      <c r="M643" s="32"/>
      <c r="N643" s="33"/>
      <c r="O643" s="62"/>
      <c r="P643" s="34" t="str">
        <f t="shared" si="4"/>
        <v/>
      </c>
    </row>
    <row r="644" ht="22.5" customHeight="1">
      <c r="A644" s="37"/>
      <c r="B644" s="38" t="str">
        <f>'Master Schedule'!B644</f>
        <v/>
      </c>
      <c r="C644" s="39"/>
      <c r="D644" s="40" t="str">
        <f t="shared" si="1"/>
        <v>Saturday</v>
      </c>
      <c r="E644" s="41"/>
      <c r="F644" s="38"/>
      <c r="G644" s="38"/>
      <c r="H644" s="41"/>
      <c r="I644" s="38"/>
      <c r="J644" s="38"/>
      <c r="K644" s="35"/>
      <c r="L644" s="35"/>
      <c r="M644" s="35"/>
      <c r="N644" s="36"/>
      <c r="O644" s="62"/>
      <c r="P644" s="34" t="str">
        <f t="shared" si="4"/>
        <v/>
      </c>
    </row>
    <row r="645" ht="22.5" customHeight="1">
      <c r="A645" s="37"/>
      <c r="B645" s="38" t="str">
        <f>'Master Schedule'!B645</f>
        <v/>
      </c>
      <c r="C645" s="39"/>
      <c r="D645" s="40" t="str">
        <f t="shared" si="1"/>
        <v>Saturday</v>
      </c>
      <c r="E645" s="41"/>
      <c r="F645" s="38"/>
      <c r="G645" s="38"/>
      <c r="H645" s="41"/>
      <c r="I645" s="38"/>
      <c r="J645" s="38"/>
      <c r="K645" s="32"/>
      <c r="L645" s="32"/>
      <c r="M645" s="32"/>
      <c r="N645" s="33"/>
      <c r="O645" s="62"/>
      <c r="P645" s="34" t="str">
        <f t="shared" si="4"/>
        <v/>
      </c>
    </row>
    <row r="646" ht="22.5" customHeight="1">
      <c r="A646" s="37"/>
      <c r="B646" s="38" t="str">
        <f>'Master Schedule'!B646</f>
        <v/>
      </c>
      <c r="C646" s="39"/>
      <c r="D646" s="40" t="str">
        <f t="shared" si="1"/>
        <v>Saturday</v>
      </c>
      <c r="E646" s="41"/>
      <c r="F646" s="38"/>
      <c r="G646" s="38"/>
      <c r="H646" s="41"/>
      <c r="I646" s="38"/>
      <c r="J646" s="38"/>
      <c r="K646" s="35"/>
      <c r="L646" s="35"/>
      <c r="M646" s="35"/>
      <c r="N646" s="36"/>
      <c r="O646" s="62"/>
      <c r="P646" s="34" t="str">
        <f t="shared" si="4"/>
        <v/>
      </c>
    </row>
    <row r="647" ht="22.5" customHeight="1">
      <c r="A647" s="37"/>
      <c r="B647" s="38" t="str">
        <f>'Master Schedule'!B647</f>
        <v/>
      </c>
      <c r="C647" s="39"/>
      <c r="D647" s="40" t="str">
        <f t="shared" si="1"/>
        <v>Saturday</v>
      </c>
      <c r="E647" s="41"/>
      <c r="F647" s="38"/>
      <c r="G647" s="38"/>
      <c r="H647" s="41"/>
      <c r="I647" s="38"/>
      <c r="J647" s="38"/>
      <c r="K647" s="32"/>
      <c r="L647" s="32"/>
      <c r="M647" s="32"/>
      <c r="N647" s="33"/>
      <c r="O647" s="62"/>
      <c r="P647" s="34" t="str">
        <f t="shared" si="4"/>
        <v/>
      </c>
    </row>
    <row r="648" ht="22.5" customHeight="1">
      <c r="A648" s="37"/>
      <c r="B648" s="38" t="str">
        <f>'Master Schedule'!B648</f>
        <v/>
      </c>
      <c r="C648" s="39"/>
      <c r="D648" s="40" t="str">
        <f t="shared" si="1"/>
        <v>Saturday</v>
      </c>
      <c r="E648" s="41"/>
      <c r="F648" s="38"/>
      <c r="G648" s="38"/>
      <c r="H648" s="41"/>
      <c r="I648" s="38"/>
      <c r="J648" s="38"/>
      <c r="K648" s="35"/>
      <c r="L648" s="35"/>
      <c r="M648" s="35"/>
      <c r="N648" s="36"/>
      <c r="O648" s="62"/>
      <c r="P648" s="34" t="str">
        <f t="shared" si="4"/>
        <v/>
      </c>
    </row>
    <row r="649" ht="22.5" customHeight="1">
      <c r="A649" s="37"/>
      <c r="B649" s="38" t="str">
        <f>'Master Schedule'!B649</f>
        <v/>
      </c>
      <c r="C649" s="39"/>
      <c r="D649" s="40" t="str">
        <f t="shared" si="1"/>
        <v>Saturday</v>
      </c>
      <c r="E649" s="41"/>
      <c r="F649" s="38"/>
      <c r="G649" s="38"/>
      <c r="H649" s="41"/>
      <c r="I649" s="38"/>
      <c r="J649" s="38"/>
      <c r="K649" s="32"/>
      <c r="L649" s="32"/>
      <c r="M649" s="32"/>
      <c r="N649" s="33"/>
      <c r="O649" s="62"/>
      <c r="P649" s="34" t="str">
        <f t="shared" si="4"/>
        <v/>
      </c>
    </row>
    <row r="650" ht="22.5" customHeight="1">
      <c r="A650" s="37"/>
      <c r="B650" s="38" t="str">
        <f>'Master Schedule'!B650</f>
        <v/>
      </c>
      <c r="C650" s="39"/>
      <c r="D650" s="40" t="str">
        <f t="shared" si="1"/>
        <v>Saturday</v>
      </c>
      <c r="E650" s="41"/>
      <c r="F650" s="38"/>
      <c r="G650" s="38"/>
      <c r="H650" s="41"/>
      <c r="I650" s="38"/>
      <c r="J650" s="38"/>
      <c r="K650" s="35"/>
      <c r="L650" s="35"/>
      <c r="M650" s="35"/>
      <c r="N650" s="36"/>
      <c r="O650" s="62"/>
      <c r="P650" s="34" t="str">
        <f t="shared" si="4"/>
        <v/>
      </c>
    </row>
    <row r="651" ht="22.5" customHeight="1">
      <c r="A651" s="37"/>
      <c r="B651" s="38" t="str">
        <f>'Master Schedule'!B651</f>
        <v/>
      </c>
      <c r="C651" s="39"/>
      <c r="D651" s="40" t="str">
        <f t="shared" si="1"/>
        <v>Saturday</v>
      </c>
      <c r="E651" s="41"/>
      <c r="F651" s="38"/>
      <c r="G651" s="38"/>
      <c r="H651" s="41"/>
      <c r="I651" s="38"/>
      <c r="J651" s="38"/>
      <c r="K651" s="32"/>
      <c r="L651" s="32"/>
      <c r="M651" s="32"/>
      <c r="N651" s="33"/>
      <c r="O651" s="62"/>
      <c r="P651" s="34" t="str">
        <f t="shared" si="4"/>
        <v/>
      </c>
    </row>
    <row r="652" ht="22.5" customHeight="1">
      <c r="A652" s="37"/>
      <c r="B652" s="38" t="str">
        <f>'Master Schedule'!B652</f>
        <v/>
      </c>
      <c r="C652" s="39"/>
      <c r="D652" s="40" t="str">
        <f t="shared" si="1"/>
        <v>Saturday</v>
      </c>
      <c r="E652" s="41"/>
      <c r="F652" s="38"/>
      <c r="G652" s="38"/>
      <c r="H652" s="41"/>
      <c r="I652" s="38"/>
      <c r="J652" s="38"/>
      <c r="K652" s="35"/>
      <c r="L652" s="35"/>
      <c r="M652" s="35"/>
      <c r="N652" s="36"/>
      <c r="O652" s="62"/>
      <c r="P652" s="34" t="str">
        <f t="shared" si="4"/>
        <v/>
      </c>
    </row>
    <row r="653" ht="22.5" customHeight="1">
      <c r="A653" s="37"/>
      <c r="B653" s="38" t="str">
        <f>'Master Schedule'!B653</f>
        <v/>
      </c>
      <c r="C653" s="39"/>
      <c r="D653" s="40" t="str">
        <f t="shared" si="1"/>
        <v>Saturday</v>
      </c>
      <c r="E653" s="41"/>
      <c r="F653" s="38"/>
      <c r="G653" s="38"/>
      <c r="H653" s="41"/>
      <c r="I653" s="38"/>
      <c r="J653" s="38"/>
      <c r="K653" s="32"/>
      <c r="L653" s="32"/>
      <c r="M653" s="32"/>
      <c r="N653" s="33"/>
      <c r="O653" s="62"/>
      <c r="P653" s="34" t="str">
        <f t="shared" si="4"/>
        <v/>
      </c>
    </row>
    <row r="654" ht="22.5" customHeight="1">
      <c r="A654" s="37"/>
      <c r="B654" s="38" t="str">
        <f>'Master Schedule'!B654</f>
        <v/>
      </c>
      <c r="C654" s="39"/>
      <c r="D654" s="40" t="str">
        <f t="shared" si="1"/>
        <v>Saturday</v>
      </c>
      <c r="E654" s="41"/>
      <c r="F654" s="38"/>
      <c r="G654" s="38"/>
      <c r="H654" s="41"/>
      <c r="I654" s="38"/>
      <c r="J654" s="38"/>
      <c r="K654" s="35"/>
      <c r="L654" s="35"/>
      <c r="M654" s="35"/>
      <c r="N654" s="36"/>
      <c r="O654" s="62"/>
      <c r="P654" s="34" t="str">
        <f t="shared" si="4"/>
        <v/>
      </c>
    </row>
    <row r="655" ht="22.5" customHeight="1">
      <c r="A655" s="37"/>
      <c r="B655" s="38" t="str">
        <f>'Master Schedule'!B655</f>
        <v/>
      </c>
      <c r="C655" s="39"/>
      <c r="D655" s="40" t="str">
        <f t="shared" si="1"/>
        <v>Saturday</v>
      </c>
      <c r="E655" s="41"/>
      <c r="F655" s="38"/>
      <c r="G655" s="38"/>
      <c r="H655" s="41"/>
      <c r="I655" s="38"/>
      <c r="J655" s="38"/>
      <c r="K655" s="32"/>
      <c r="L655" s="32"/>
      <c r="M655" s="32"/>
      <c r="N655" s="33"/>
      <c r="O655" s="62"/>
      <c r="P655" s="34" t="str">
        <f t="shared" si="4"/>
        <v/>
      </c>
    </row>
    <row r="656" ht="22.5" customHeight="1">
      <c r="A656" s="37"/>
      <c r="B656" s="38" t="str">
        <f>'Master Schedule'!B656</f>
        <v/>
      </c>
      <c r="C656" s="39"/>
      <c r="D656" s="40" t="str">
        <f t="shared" si="1"/>
        <v>Saturday</v>
      </c>
      <c r="E656" s="41"/>
      <c r="F656" s="38"/>
      <c r="G656" s="38"/>
      <c r="H656" s="41"/>
      <c r="I656" s="38"/>
      <c r="J656" s="38"/>
      <c r="K656" s="35"/>
      <c r="L656" s="35"/>
      <c r="M656" s="35"/>
      <c r="N656" s="36"/>
      <c r="O656" s="62"/>
      <c r="P656" s="34" t="str">
        <f t="shared" si="4"/>
        <v/>
      </c>
    </row>
    <row r="657" ht="22.5" customHeight="1">
      <c r="A657" s="37"/>
      <c r="B657" s="38" t="str">
        <f>'Master Schedule'!B657</f>
        <v/>
      </c>
      <c r="C657" s="39"/>
      <c r="D657" s="40" t="str">
        <f t="shared" si="1"/>
        <v>Saturday</v>
      </c>
      <c r="E657" s="41"/>
      <c r="F657" s="38"/>
      <c r="G657" s="38"/>
      <c r="H657" s="41"/>
      <c r="I657" s="38"/>
      <c r="J657" s="38"/>
      <c r="K657" s="32"/>
      <c r="L657" s="32"/>
      <c r="M657" s="32"/>
      <c r="N657" s="33"/>
      <c r="O657" s="62"/>
      <c r="P657" s="34" t="str">
        <f t="shared" si="4"/>
        <v/>
      </c>
    </row>
    <row r="658" ht="22.5" customHeight="1">
      <c r="A658" s="37"/>
      <c r="B658" s="38" t="str">
        <f>'Master Schedule'!B658</f>
        <v/>
      </c>
      <c r="C658" s="39"/>
      <c r="D658" s="40" t="str">
        <f t="shared" si="1"/>
        <v>Saturday</v>
      </c>
      <c r="E658" s="41"/>
      <c r="F658" s="38"/>
      <c r="G658" s="38"/>
      <c r="H658" s="41"/>
      <c r="I658" s="38"/>
      <c r="J658" s="38"/>
      <c r="K658" s="35"/>
      <c r="L658" s="35"/>
      <c r="M658" s="35"/>
      <c r="N658" s="36"/>
      <c r="O658" s="62"/>
      <c r="P658" s="34" t="str">
        <f t="shared" si="4"/>
        <v/>
      </c>
    </row>
    <row r="659" ht="22.5" customHeight="1">
      <c r="A659" s="37"/>
      <c r="B659" s="38" t="str">
        <f>'Master Schedule'!B659</f>
        <v/>
      </c>
      <c r="C659" s="39"/>
      <c r="D659" s="40" t="str">
        <f t="shared" si="1"/>
        <v>Saturday</v>
      </c>
      <c r="E659" s="41"/>
      <c r="F659" s="38"/>
      <c r="G659" s="38"/>
      <c r="H659" s="41"/>
      <c r="I659" s="38"/>
      <c r="J659" s="38"/>
      <c r="K659" s="32"/>
      <c r="L659" s="32"/>
      <c r="M659" s="32"/>
      <c r="N659" s="33"/>
      <c r="O659" s="62"/>
      <c r="P659" s="34" t="str">
        <f t="shared" si="4"/>
        <v/>
      </c>
    </row>
    <row r="660" ht="22.5" customHeight="1">
      <c r="A660" s="37"/>
      <c r="B660" s="38" t="str">
        <f>'Master Schedule'!B660</f>
        <v/>
      </c>
      <c r="C660" s="39"/>
      <c r="D660" s="40" t="str">
        <f t="shared" si="1"/>
        <v>Saturday</v>
      </c>
      <c r="E660" s="41"/>
      <c r="F660" s="38"/>
      <c r="G660" s="38"/>
      <c r="H660" s="41"/>
      <c r="I660" s="38"/>
      <c r="J660" s="38"/>
      <c r="K660" s="35"/>
      <c r="L660" s="35"/>
      <c r="M660" s="35"/>
      <c r="N660" s="36"/>
      <c r="O660" s="62"/>
      <c r="P660" s="34" t="str">
        <f t="shared" si="4"/>
        <v/>
      </c>
    </row>
    <row r="661" ht="22.5" customHeight="1">
      <c r="A661" s="37"/>
      <c r="B661" s="38" t="str">
        <f>'Master Schedule'!B661</f>
        <v/>
      </c>
      <c r="C661" s="39"/>
      <c r="D661" s="40" t="str">
        <f t="shared" si="1"/>
        <v>Saturday</v>
      </c>
      <c r="E661" s="41"/>
      <c r="F661" s="38"/>
      <c r="G661" s="38"/>
      <c r="H661" s="41"/>
      <c r="I661" s="38"/>
      <c r="J661" s="38"/>
      <c r="K661" s="32"/>
      <c r="L661" s="32"/>
      <c r="M661" s="32"/>
      <c r="N661" s="33"/>
      <c r="O661" s="62"/>
      <c r="P661" s="34" t="str">
        <f t="shared" si="4"/>
        <v/>
      </c>
    </row>
    <row r="662" ht="22.5" customHeight="1">
      <c r="A662" s="37"/>
      <c r="B662" s="38" t="str">
        <f>'Master Schedule'!B662</f>
        <v/>
      </c>
      <c r="C662" s="39"/>
      <c r="D662" s="40" t="str">
        <f t="shared" si="1"/>
        <v>Saturday</v>
      </c>
      <c r="E662" s="41"/>
      <c r="F662" s="38"/>
      <c r="G662" s="38"/>
      <c r="H662" s="41"/>
      <c r="I662" s="38"/>
      <c r="J662" s="38"/>
      <c r="K662" s="35"/>
      <c r="L662" s="35"/>
      <c r="M662" s="35"/>
      <c r="N662" s="36"/>
      <c r="O662" s="62"/>
      <c r="P662" s="34" t="str">
        <f t="shared" si="4"/>
        <v/>
      </c>
    </row>
    <row r="663" ht="22.5" customHeight="1">
      <c r="A663" s="37"/>
      <c r="B663" s="38" t="str">
        <f>'Master Schedule'!B663</f>
        <v/>
      </c>
      <c r="C663" s="39"/>
      <c r="D663" s="40" t="str">
        <f t="shared" si="1"/>
        <v>Saturday</v>
      </c>
      <c r="E663" s="41"/>
      <c r="F663" s="38"/>
      <c r="G663" s="38"/>
      <c r="H663" s="41"/>
      <c r="I663" s="38"/>
      <c r="J663" s="38"/>
      <c r="K663" s="32"/>
      <c r="L663" s="32"/>
      <c r="M663" s="32"/>
      <c r="N663" s="33"/>
      <c r="O663" s="62"/>
      <c r="P663" s="34" t="str">
        <f t="shared" si="4"/>
        <v/>
      </c>
    </row>
    <row r="664" ht="22.5" customHeight="1">
      <c r="A664" s="37"/>
      <c r="B664" s="38" t="str">
        <f>'Master Schedule'!B664</f>
        <v/>
      </c>
      <c r="C664" s="39"/>
      <c r="D664" s="40" t="str">
        <f t="shared" si="1"/>
        <v>Saturday</v>
      </c>
      <c r="E664" s="41"/>
      <c r="F664" s="38"/>
      <c r="G664" s="38"/>
      <c r="H664" s="41"/>
      <c r="I664" s="38"/>
      <c r="J664" s="38"/>
      <c r="K664" s="35"/>
      <c r="L664" s="35"/>
      <c r="M664" s="35"/>
      <c r="N664" s="36"/>
      <c r="O664" s="62"/>
      <c r="P664" s="34" t="str">
        <f t="shared" si="4"/>
        <v/>
      </c>
    </row>
    <row r="665" ht="22.5" customHeight="1">
      <c r="A665" s="37"/>
      <c r="B665" s="38" t="str">
        <f>'Master Schedule'!B665</f>
        <v/>
      </c>
      <c r="C665" s="39"/>
      <c r="D665" s="40" t="str">
        <f t="shared" si="1"/>
        <v>Saturday</v>
      </c>
      <c r="E665" s="41"/>
      <c r="F665" s="38"/>
      <c r="G665" s="38"/>
      <c r="H665" s="41"/>
      <c r="I665" s="38"/>
      <c r="J665" s="38"/>
      <c r="K665" s="32"/>
      <c r="L665" s="32"/>
      <c r="M665" s="32"/>
      <c r="N665" s="33"/>
      <c r="O665" s="62"/>
      <c r="P665" s="34" t="str">
        <f t="shared" si="4"/>
        <v/>
      </c>
    </row>
    <row r="666" ht="22.5" customHeight="1">
      <c r="A666" s="37"/>
      <c r="B666" s="38" t="str">
        <f>'Master Schedule'!B666</f>
        <v/>
      </c>
      <c r="C666" s="39"/>
      <c r="D666" s="40" t="str">
        <f t="shared" si="1"/>
        <v>Saturday</v>
      </c>
      <c r="E666" s="41"/>
      <c r="F666" s="38"/>
      <c r="G666" s="38"/>
      <c r="H666" s="41"/>
      <c r="I666" s="38"/>
      <c r="J666" s="38"/>
      <c r="K666" s="35"/>
      <c r="L666" s="35"/>
      <c r="M666" s="35"/>
      <c r="N666" s="36"/>
      <c r="O666" s="62"/>
      <c r="P666" s="34" t="str">
        <f t="shared" si="4"/>
        <v/>
      </c>
    </row>
    <row r="667" ht="22.5" customHeight="1">
      <c r="A667" s="37"/>
      <c r="B667" s="38" t="str">
        <f>'Master Schedule'!B667</f>
        <v/>
      </c>
      <c r="C667" s="39"/>
      <c r="D667" s="40" t="str">
        <f t="shared" si="1"/>
        <v>Saturday</v>
      </c>
      <c r="E667" s="41"/>
      <c r="F667" s="38"/>
      <c r="G667" s="38"/>
      <c r="H667" s="41"/>
      <c r="I667" s="38"/>
      <c r="J667" s="38"/>
      <c r="K667" s="32"/>
      <c r="L667" s="32"/>
      <c r="M667" s="32"/>
      <c r="N667" s="33"/>
      <c r="O667" s="62"/>
      <c r="P667" s="34" t="str">
        <f t="shared" si="4"/>
        <v/>
      </c>
    </row>
    <row r="668" ht="22.5" customHeight="1">
      <c r="A668" s="37"/>
      <c r="B668" s="38" t="str">
        <f>'Master Schedule'!B668</f>
        <v/>
      </c>
      <c r="C668" s="39"/>
      <c r="D668" s="40" t="str">
        <f t="shared" si="1"/>
        <v>Saturday</v>
      </c>
      <c r="E668" s="41"/>
      <c r="F668" s="38"/>
      <c r="G668" s="38"/>
      <c r="H668" s="41"/>
      <c r="I668" s="38"/>
      <c r="J668" s="38"/>
      <c r="K668" s="35"/>
      <c r="L668" s="35"/>
      <c r="M668" s="35"/>
      <c r="N668" s="36"/>
      <c r="O668" s="62"/>
      <c r="P668" s="34" t="str">
        <f t="shared" si="4"/>
        <v/>
      </c>
    </row>
    <row r="669" ht="22.5" customHeight="1">
      <c r="A669" s="37"/>
      <c r="B669" s="38" t="str">
        <f>'Master Schedule'!B669</f>
        <v/>
      </c>
      <c r="C669" s="39"/>
      <c r="D669" s="40" t="str">
        <f t="shared" si="1"/>
        <v>Saturday</v>
      </c>
      <c r="E669" s="41"/>
      <c r="F669" s="38"/>
      <c r="G669" s="38"/>
      <c r="H669" s="41"/>
      <c r="I669" s="38"/>
      <c r="J669" s="38"/>
      <c r="K669" s="32"/>
      <c r="L669" s="32"/>
      <c r="M669" s="32"/>
      <c r="N669" s="33"/>
      <c r="O669" s="62"/>
      <c r="P669" s="34" t="str">
        <f t="shared" si="4"/>
        <v/>
      </c>
    </row>
    <row r="670" ht="22.5" customHeight="1">
      <c r="A670" s="37"/>
      <c r="B670" s="38" t="str">
        <f>'Master Schedule'!B670</f>
        <v/>
      </c>
      <c r="C670" s="39"/>
      <c r="D670" s="40" t="str">
        <f t="shared" si="1"/>
        <v>Saturday</v>
      </c>
      <c r="E670" s="41"/>
      <c r="F670" s="38"/>
      <c r="G670" s="38"/>
      <c r="H670" s="41"/>
      <c r="I670" s="38"/>
      <c r="J670" s="38"/>
      <c r="K670" s="35"/>
      <c r="L670" s="35"/>
      <c r="M670" s="35"/>
      <c r="N670" s="36"/>
      <c r="O670" s="62"/>
      <c r="P670" s="34" t="str">
        <f t="shared" si="4"/>
        <v/>
      </c>
    </row>
    <row r="671" ht="22.5" customHeight="1">
      <c r="A671" s="37"/>
      <c r="B671" s="38" t="str">
        <f>'Master Schedule'!B671</f>
        <v/>
      </c>
      <c r="C671" s="39"/>
      <c r="D671" s="40" t="str">
        <f t="shared" si="1"/>
        <v>Saturday</v>
      </c>
      <c r="E671" s="41"/>
      <c r="F671" s="38"/>
      <c r="G671" s="38"/>
      <c r="H671" s="41"/>
      <c r="I671" s="38"/>
      <c r="J671" s="38"/>
      <c r="K671" s="32"/>
      <c r="L671" s="32"/>
      <c r="M671" s="32"/>
      <c r="N671" s="33"/>
      <c r="O671" s="62"/>
      <c r="P671" s="34" t="str">
        <f t="shared" si="4"/>
        <v/>
      </c>
    </row>
    <row r="672" ht="22.5" customHeight="1">
      <c r="A672" s="37"/>
      <c r="B672" s="38" t="str">
        <f>'Master Schedule'!B672</f>
        <v/>
      </c>
      <c r="C672" s="39"/>
      <c r="D672" s="40" t="str">
        <f t="shared" si="1"/>
        <v>Saturday</v>
      </c>
      <c r="E672" s="41"/>
      <c r="F672" s="38"/>
      <c r="G672" s="38"/>
      <c r="H672" s="41"/>
      <c r="I672" s="38"/>
      <c r="J672" s="38"/>
      <c r="K672" s="35"/>
      <c r="L672" s="35"/>
      <c r="M672" s="35"/>
      <c r="N672" s="36"/>
      <c r="O672" s="62"/>
      <c r="P672" s="34" t="str">
        <f t="shared" si="4"/>
        <v/>
      </c>
    </row>
    <row r="673" ht="22.5" customHeight="1">
      <c r="A673" s="37"/>
      <c r="B673" s="38" t="str">
        <f>'Master Schedule'!B673</f>
        <v/>
      </c>
      <c r="C673" s="39"/>
      <c r="D673" s="40" t="str">
        <f t="shared" si="1"/>
        <v>Saturday</v>
      </c>
      <c r="E673" s="41"/>
      <c r="F673" s="38"/>
      <c r="G673" s="38"/>
      <c r="H673" s="41"/>
      <c r="I673" s="38"/>
      <c r="J673" s="38"/>
      <c r="K673" s="32"/>
      <c r="L673" s="32"/>
      <c r="M673" s="32"/>
      <c r="N673" s="33"/>
      <c r="O673" s="62"/>
      <c r="P673" s="34" t="str">
        <f t="shared" si="4"/>
        <v/>
      </c>
    </row>
    <row r="674" ht="22.5" customHeight="1">
      <c r="A674" s="37"/>
      <c r="B674" s="38" t="str">
        <f>'Master Schedule'!B674</f>
        <v/>
      </c>
      <c r="C674" s="39"/>
      <c r="D674" s="40" t="str">
        <f t="shared" si="1"/>
        <v>Saturday</v>
      </c>
      <c r="E674" s="41"/>
      <c r="F674" s="38"/>
      <c r="G674" s="38"/>
      <c r="H674" s="41"/>
      <c r="I674" s="38"/>
      <c r="J674" s="38"/>
      <c r="K674" s="35"/>
      <c r="L674" s="35"/>
      <c r="M674" s="35"/>
      <c r="N674" s="36"/>
      <c r="O674" s="62"/>
      <c r="P674" s="34" t="str">
        <f t="shared" si="4"/>
        <v/>
      </c>
    </row>
    <row r="675" ht="22.5" customHeight="1">
      <c r="A675" s="37"/>
      <c r="B675" s="38" t="str">
        <f>'Master Schedule'!B675</f>
        <v/>
      </c>
      <c r="C675" s="39"/>
      <c r="D675" s="40" t="str">
        <f t="shared" si="1"/>
        <v>Saturday</v>
      </c>
      <c r="E675" s="41"/>
      <c r="F675" s="38"/>
      <c r="G675" s="38"/>
      <c r="H675" s="41"/>
      <c r="I675" s="38"/>
      <c r="J675" s="38"/>
      <c r="K675" s="32"/>
      <c r="L675" s="32"/>
      <c r="M675" s="32"/>
      <c r="N675" s="33"/>
      <c r="O675" s="62"/>
      <c r="P675" s="34" t="str">
        <f t="shared" si="4"/>
        <v/>
      </c>
    </row>
    <row r="676" ht="22.5" customHeight="1">
      <c r="A676" s="37"/>
      <c r="B676" s="38" t="str">
        <f>'Master Schedule'!B676</f>
        <v/>
      </c>
      <c r="C676" s="39"/>
      <c r="D676" s="40" t="str">
        <f t="shared" si="1"/>
        <v>Saturday</v>
      </c>
      <c r="E676" s="41"/>
      <c r="F676" s="38"/>
      <c r="G676" s="38"/>
      <c r="H676" s="41"/>
      <c r="I676" s="38"/>
      <c r="J676" s="38"/>
      <c r="K676" s="35"/>
      <c r="L676" s="35"/>
      <c r="M676" s="35"/>
      <c r="N676" s="36"/>
      <c r="O676" s="62"/>
      <c r="P676" s="34" t="str">
        <f t="shared" si="4"/>
        <v/>
      </c>
    </row>
    <row r="677" ht="22.5" customHeight="1">
      <c r="A677" s="37"/>
      <c r="B677" s="38" t="str">
        <f>'Master Schedule'!B677</f>
        <v/>
      </c>
      <c r="C677" s="39"/>
      <c r="D677" s="40" t="str">
        <f t="shared" si="1"/>
        <v>Saturday</v>
      </c>
      <c r="E677" s="41"/>
      <c r="F677" s="38"/>
      <c r="G677" s="38"/>
      <c r="H677" s="41"/>
      <c r="I677" s="38"/>
      <c r="J677" s="38"/>
      <c r="K677" s="32"/>
      <c r="L677" s="32"/>
      <c r="M677" s="32"/>
      <c r="N677" s="33"/>
      <c r="O677" s="62"/>
      <c r="P677" s="34" t="str">
        <f t="shared" si="4"/>
        <v/>
      </c>
    </row>
    <row r="678" ht="22.5" customHeight="1">
      <c r="A678" s="37"/>
      <c r="B678" s="38" t="str">
        <f>'Master Schedule'!B678</f>
        <v/>
      </c>
      <c r="C678" s="39"/>
      <c r="D678" s="40" t="str">
        <f t="shared" si="1"/>
        <v>Saturday</v>
      </c>
      <c r="E678" s="41"/>
      <c r="F678" s="38"/>
      <c r="G678" s="38"/>
      <c r="H678" s="41"/>
      <c r="I678" s="38"/>
      <c r="J678" s="38"/>
      <c r="K678" s="35"/>
      <c r="L678" s="35"/>
      <c r="M678" s="35"/>
      <c r="N678" s="36"/>
      <c r="O678" s="62"/>
      <c r="P678" s="34" t="str">
        <f t="shared" si="4"/>
        <v/>
      </c>
    </row>
    <row r="679" ht="22.5" customHeight="1">
      <c r="A679" s="37"/>
      <c r="B679" s="38" t="str">
        <f>'Master Schedule'!B679</f>
        <v/>
      </c>
      <c r="C679" s="39"/>
      <c r="D679" s="40" t="str">
        <f t="shared" si="1"/>
        <v>Saturday</v>
      </c>
      <c r="E679" s="41"/>
      <c r="F679" s="38"/>
      <c r="G679" s="38"/>
      <c r="H679" s="41"/>
      <c r="I679" s="38"/>
      <c r="J679" s="38"/>
      <c r="K679" s="32"/>
      <c r="L679" s="32"/>
      <c r="M679" s="32"/>
      <c r="N679" s="33"/>
      <c r="O679" s="62"/>
      <c r="P679" s="34" t="str">
        <f t="shared" si="4"/>
        <v/>
      </c>
    </row>
    <row r="680" ht="22.5" customHeight="1">
      <c r="A680" s="37"/>
      <c r="B680" s="38" t="str">
        <f>'Master Schedule'!B680</f>
        <v/>
      </c>
      <c r="C680" s="39"/>
      <c r="D680" s="40" t="str">
        <f t="shared" si="1"/>
        <v>Saturday</v>
      </c>
      <c r="E680" s="41"/>
      <c r="F680" s="38"/>
      <c r="G680" s="38"/>
      <c r="H680" s="41"/>
      <c r="I680" s="38"/>
      <c r="J680" s="38"/>
      <c r="K680" s="35"/>
      <c r="L680" s="35"/>
      <c r="M680" s="35"/>
      <c r="N680" s="36"/>
      <c r="O680" s="62"/>
      <c r="P680" s="34" t="str">
        <f t="shared" si="4"/>
        <v/>
      </c>
    </row>
    <row r="681" ht="22.5" customHeight="1">
      <c r="A681" s="37"/>
      <c r="B681" s="38" t="str">
        <f>'Master Schedule'!B681</f>
        <v/>
      </c>
      <c r="C681" s="39"/>
      <c r="D681" s="40" t="str">
        <f t="shared" si="1"/>
        <v>Saturday</v>
      </c>
      <c r="E681" s="41"/>
      <c r="F681" s="38"/>
      <c r="G681" s="38"/>
      <c r="H681" s="41"/>
      <c r="I681" s="38"/>
      <c r="J681" s="38"/>
      <c r="K681" s="32"/>
      <c r="L681" s="32"/>
      <c r="M681" s="32"/>
      <c r="N681" s="33"/>
      <c r="O681" s="62"/>
      <c r="P681" s="34" t="str">
        <f t="shared" si="4"/>
        <v/>
      </c>
    </row>
    <row r="682" ht="22.5" customHeight="1">
      <c r="A682" s="37"/>
      <c r="B682" s="38" t="str">
        <f>'Master Schedule'!B682</f>
        <v/>
      </c>
      <c r="C682" s="39"/>
      <c r="D682" s="40" t="str">
        <f t="shared" si="1"/>
        <v>Saturday</v>
      </c>
      <c r="E682" s="41"/>
      <c r="F682" s="38"/>
      <c r="G682" s="38"/>
      <c r="H682" s="41"/>
      <c r="I682" s="38"/>
      <c r="J682" s="38"/>
      <c r="K682" s="35"/>
      <c r="L682" s="35"/>
      <c r="M682" s="35"/>
      <c r="N682" s="36"/>
      <c r="O682" s="62"/>
      <c r="P682" s="34" t="str">
        <f t="shared" si="4"/>
        <v/>
      </c>
    </row>
    <row r="683" ht="22.5" customHeight="1">
      <c r="A683" s="37"/>
      <c r="B683" s="38" t="str">
        <f>'Master Schedule'!B683</f>
        <v/>
      </c>
      <c r="C683" s="39"/>
      <c r="D683" s="40" t="str">
        <f t="shared" si="1"/>
        <v>Saturday</v>
      </c>
      <c r="E683" s="41"/>
      <c r="F683" s="38"/>
      <c r="G683" s="38"/>
      <c r="H683" s="41"/>
      <c r="I683" s="38"/>
      <c r="J683" s="38"/>
      <c r="K683" s="32"/>
      <c r="L683" s="32"/>
      <c r="M683" s="32"/>
      <c r="N683" s="33"/>
      <c r="O683" s="62"/>
      <c r="P683" s="34" t="str">
        <f t="shared" si="4"/>
        <v/>
      </c>
    </row>
    <row r="684" ht="22.5" customHeight="1">
      <c r="A684" s="37"/>
      <c r="B684" s="38" t="str">
        <f>'Master Schedule'!B684</f>
        <v/>
      </c>
      <c r="C684" s="39"/>
      <c r="D684" s="40" t="str">
        <f t="shared" si="1"/>
        <v>Saturday</v>
      </c>
      <c r="E684" s="41"/>
      <c r="F684" s="38"/>
      <c r="G684" s="38"/>
      <c r="H684" s="41"/>
      <c r="I684" s="38"/>
      <c r="J684" s="38"/>
      <c r="K684" s="35"/>
      <c r="L684" s="35"/>
      <c r="M684" s="35"/>
      <c r="N684" s="36"/>
      <c r="O684" s="62"/>
      <c r="P684" s="34" t="str">
        <f t="shared" si="4"/>
        <v/>
      </c>
    </row>
    <row r="685" ht="22.5" customHeight="1">
      <c r="A685" s="37"/>
      <c r="B685" s="38" t="str">
        <f>'Master Schedule'!B685</f>
        <v/>
      </c>
      <c r="C685" s="39"/>
      <c r="D685" s="40" t="str">
        <f t="shared" si="1"/>
        <v>Saturday</v>
      </c>
      <c r="E685" s="41"/>
      <c r="F685" s="38"/>
      <c r="G685" s="38"/>
      <c r="H685" s="41"/>
      <c r="I685" s="38"/>
      <c r="J685" s="38"/>
      <c r="K685" s="32"/>
      <c r="L685" s="32"/>
      <c r="M685" s="32"/>
      <c r="N685" s="33"/>
      <c r="O685" s="62"/>
      <c r="P685" s="34" t="str">
        <f t="shared" si="4"/>
        <v/>
      </c>
    </row>
    <row r="686" ht="22.5" customHeight="1">
      <c r="A686" s="37"/>
      <c r="B686" s="38" t="str">
        <f>'Master Schedule'!B686</f>
        <v/>
      </c>
      <c r="C686" s="39"/>
      <c r="D686" s="40" t="str">
        <f t="shared" si="1"/>
        <v>Saturday</v>
      </c>
      <c r="E686" s="41"/>
      <c r="F686" s="38"/>
      <c r="G686" s="38"/>
      <c r="H686" s="41"/>
      <c r="I686" s="38"/>
      <c r="J686" s="38"/>
      <c r="K686" s="35"/>
      <c r="L686" s="35"/>
      <c r="M686" s="35"/>
      <c r="N686" s="36"/>
      <c r="O686" s="62"/>
      <c r="P686" s="34" t="str">
        <f t="shared" si="4"/>
        <v/>
      </c>
    </row>
    <row r="687" ht="22.5" customHeight="1">
      <c r="A687" s="37"/>
      <c r="B687" s="38" t="str">
        <f>'Master Schedule'!B687</f>
        <v/>
      </c>
      <c r="C687" s="39"/>
      <c r="D687" s="40" t="str">
        <f t="shared" si="1"/>
        <v>Saturday</v>
      </c>
      <c r="E687" s="41"/>
      <c r="F687" s="38"/>
      <c r="G687" s="38"/>
      <c r="H687" s="41"/>
      <c r="I687" s="38"/>
      <c r="J687" s="38"/>
      <c r="K687" s="32"/>
      <c r="L687" s="32"/>
      <c r="M687" s="32"/>
      <c r="N687" s="33"/>
      <c r="O687" s="62"/>
      <c r="P687" s="34" t="str">
        <f t="shared" si="4"/>
        <v/>
      </c>
    </row>
    <row r="688" ht="22.5" customHeight="1">
      <c r="A688" s="37"/>
      <c r="B688" s="38" t="str">
        <f>'Master Schedule'!B688</f>
        <v/>
      </c>
      <c r="C688" s="39"/>
      <c r="D688" s="40" t="str">
        <f t="shared" si="1"/>
        <v>Saturday</v>
      </c>
      <c r="E688" s="41"/>
      <c r="F688" s="38"/>
      <c r="G688" s="38"/>
      <c r="H688" s="41"/>
      <c r="I688" s="38"/>
      <c r="J688" s="38"/>
      <c r="K688" s="35"/>
      <c r="L688" s="35"/>
      <c r="M688" s="35"/>
      <c r="N688" s="36"/>
      <c r="O688" s="62"/>
      <c r="P688" s="34" t="str">
        <f t="shared" si="4"/>
        <v/>
      </c>
    </row>
    <row r="689" ht="22.5" customHeight="1">
      <c r="A689" s="37"/>
      <c r="B689" s="38" t="str">
        <f>'Master Schedule'!B689</f>
        <v/>
      </c>
      <c r="C689" s="39"/>
      <c r="D689" s="40" t="str">
        <f t="shared" si="1"/>
        <v>Saturday</v>
      </c>
      <c r="E689" s="41"/>
      <c r="F689" s="38"/>
      <c r="G689" s="38"/>
      <c r="H689" s="41"/>
      <c r="I689" s="38"/>
      <c r="J689" s="38"/>
      <c r="K689" s="32"/>
      <c r="L689" s="32"/>
      <c r="M689" s="32"/>
      <c r="N689" s="33"/>
      <c r="O689" s="62"/>
      <c r="P689" s="34" t="str">
        <f t="shared" si="4"/>
        <v/>
      </c>
    </row>
    <row r="690" ht="22.5" customHeight="1">
      <c r="A690" s="37"/>
      <c r="B690" s="38" t="str">
        <f>'Master Schedule'!B690</f>
        <v/>
      </c>
      <c r="C690" s="39"/>
      <c r="D690" s="40" t="str">
        <f t="shared" si="1"/>
        <v>Saturday</v>
      </c>
      <c r="E690" s="41"/>
      <c r="F690" s="38"/>
      <c r="G690" s="38"/>
      <c r="H690" s="41"/>
      <c r="I690" s="38"/>
      <c r="J690" s="38"/>
      <c r="K690" s="35"/>
      <c r="L690" s="35"/>
      <c r="M690" s="35"/>
      <c r="N690" s="36"/>
      <c r="O690" s="62"/>
      <c r="P690" s="34" t="str">
        <f t="shared" si="4"/>
        <v/>
      </c>
    </row>
    <row r="691" ht="22.5" customHeight="1">
      <c r="A691" s="37"/>
      <c r="B691" s="38" t="str">
        <f>'Master Schedule'!B691</f>
        <v/>
      </c>
      <c r="C691" s="39"/>
      <c r="D691" s="40" t="str">
        <f t="shared" si="1"/>
        <v>Saturday</v>
      </c>
      <c r="E691" s="41"/>
      <c r="F691" s="38"/>
      <c r="G691" s="38"/>
      <c r="H691" s="41"/>
      <c r="I691" s="38"/>
      <c r="J691" s="38"/>
      <c r="K691" s="32"/>
      <c r="L691" s="32"/>
      <c r="M691" s="32"/>
      <c r="N691" s="33"/>
      <c r="O691" s="62"/>
      <c r="P691" s="34" t="str">
        <f t="shared" si="4"/>
        <v/>
      </c>
    </row>
    <row r="692" ht="22.5" customHeight="1">
      <c r="A692" s="37"/>
      <c r="B692" s="38" t="str">
        <f>'Master Schedule'!B692</f>
        <v/>
      </c>
      <c r="C692" s="39"/>
      <c r="D692" s="40" t="str">
        <f t="shared" si="1"/>
        <v>Saturday</v>
      </c>
      <c r="E692" s="41"/>
      <c r="F692" s="38"/>
      <c r="G692" s="38"/>
      <c r="H692" s="41"/>
      <c r="I692" s="38"/>
      <c r="J692" s="38"/>
      <c r="K692" s="35"/>
      <c r="L692" s="35"/>
      <c r="M692" s="35"/>
      <c r="N692" s="36"/>
      <c r="O692" s="62"/>
      <c r="P692" s="34" t="str">
        <f t="shared" si="4"/>
        <v/>
      </c>
    </row>
    <row r="693" ht="22.5" customHeight="1">
      <c r="A693" s="37"/>
      <c r="B693" s="38" t="str">
        <f>'Master Schedule'!B693</f>
        <v/>
      </c>
      <c r="C693" s="39"/>
      <c r="D693" s="40" t="str">
        <f t="shared" si="1"/>
        <v>Saturday</v>
      </c>
      <c r="E693" s="41"/>
      <c r="F693" s="38"/>
      <c r="G693" s="38"/>
      <c r="H693" s="41"/>
      <c r="I693" s="38"/>
      <c r="J693" s="38"/>
      <c r="K693" s="32"/>
      <c r="L693" s="32"/>
      <c r="M693" s="32"/>
      <c r="N693" s="33"/>
      <c r="O693" s="62"/>
      <c r="P693" s="34" t="str">
        <f t="shared" si="4"/>
        <v/>
      </c>
    </row>
    <row r="694" ht="22.5" customHeight="1">
      <c r="A694" s="37"/>
      <c r="B694" s="38" t="str">
        <f>'Master Schedule'!B694</f>
        <v/>
      </c>
      <c r="C694" s="39"/>
      <c r="D694" s="40" t="str">
        <f t="shared" si="1"/>
        <v>Saturday</v>
      </c>
      <c r="E694" s="41"/>
      <c r="F694" s="38"/>
      <c r="G694" s="38"/>
      <c r="H694" s="41"/>
      <c r="I694" s="38"/>
      <c r="J694" s="38"/>
      <c r="K694" s="35"/>
      <c r="L694" s="35"/>
      <c r="M694" s="35"/>
      <c r="N694" s="36"/>
      <c r="O694" s="62"/>
      <c r="P694" s="34" t="str">
        <f t="shared" si="4"/>
        <v/>
      </c>
    </row>
    <row r="695" ht="22.5" customHeight="1">
      <c r="A695" s="37"/>
      <c r="B695" s="38" t="str">
        <f>'Master Schedule'!B695</f>
        <v/>
      </c>
      <c r="C695" s="39"/>
      <c r="D695" s="40" t="str">
        <f t="shared" si="1"/>
        <v>Saturday</v>
      </c>
      <c r="E695" s="41"/>
      <c r="F695" s="38"/>
      <c r="G695" s="38"/>
      <c r="H695" s="41"/>
      <c r="I695" s="38"/>
      <c r="J695" s="38"/>
      <c r="K695" s="32"/>
      <c r="L695" s="32"/>
      <c r="M695" s="32"/>
      <c r="N695" s="33"/>
      <c r="O695" s="62"/>
      <c r="P695" s="34" t="str">
        <f t="shared" si="4"/>
        <v/>
      </c>
    </row>
    <row r="696" ht="22.5" customHeight="1">
      <c r="A696" s="37"/>
      <c r="B696" s="38" t="str">
        <f>'Master Schedule'!B696</f>
        <v/>
      </c>
      <c r="C696" s="39"/>
      <c r="D696" s="40" t="str">
        <f t="shared" si="1"/>
        <v>Saturday</v>
      </c>
      <c r="E696" s="41"/>
      <c r="F696" s="38"/>
      <c r="G696" s="38"/>
      <c r="H696" s="41"/>
      <c r="I696" s="38"/>
      <c r="J696" s="38"/>
      <c r="K696" s="35"/>
      <c r="L696" s="35"/>
      <c r="M696" s="35"/>
      <c r="N696" s="36"/>
      <c r="O696" s="62"/>
      <c r="P696" s="34" t="str">
        <f t="shared" si="4"/>
        <v/>
      </c>
    </row>
    <row r="697" ht="22.5" customHeight="1">
      <c r="A697" s="37"/>
      <c r="B697" s="38" t="str">
        <f>'Master Schedule'!B697</f>
        <v/>
      </c>
      <c r="C697" s="39"/>
      <c r="D697" s="40" t="str">
        <f t="shared" si="1"/>
        <v>Saturday</v>
      </c>
      <c r="E697" s="41"/>
      <c r="F697" s="38"/>
      <c r="G697" s="38"/>
      <c r="H697" s="41"/>
      <c r="I697" s="38"/>
      <c r="J697" s="38"/>
      <c r="K697" s="32"/>
      <c r="L697" s="32"/>
      <c r="M697" s="32"/>
      <c r="N697" s="33"/>
      <c r="O697" s="62"/>
      <c r="P697" s="34" t="str">
        <f t="shared" si="4"/>
        <v/>
      </c>
    </row>
    <row r="698" ht="22.5" customHeight="1">
      <c r="A698" s="37"/>
      <c r="B698" s="38" t="str">
        <f>'Master Schedule'!B698</f>
        <v/>
      </c>
      <c r="C698" s="39"/>
      <c r="D698" s="40" t="str">
        <f t="shared" si="1"/>
        <v>Saturday</v>
      </c>
      <c r="E698" s="41"/>
      <c r="F698" s="38"/>
      <c r="G698" s="38"/>
      <c r="H698" s="41"/>
      <c r="I698" s="38"/>
      <c r="J698" s="38"/>
      <c r="K698" s="35"/>
      <c r="L698" s="35"/>
      <c r="M698" s="35"/>
      <c r="N698" s="36"/>
      <c r="O698" s="62"/>
      <c r="P698" s="34" t="str">
        <f t="shared" si="4"/>
        <v/>
      </c>
    </row>
    <row r="699" ht="22.5" customHeight="1">
      <c r="A699" s="37"/>
      <c r="B699" s="38" t="str">
        <f>'Master Schedule'!B699</f>
        <v/>
      </c>
      <c r="C699" s="39"/>
      <c r="D699" s="40" t="str">
        <f t="shared" si="1"/>
        <v>Saturday</v>
      </c>
      <c r="E699" s="41"/>
      <c r="F699" s="38"/>
      <c r="G699" s="38"/>
      <c r="H699" s="41"/>
      <c r="I699" s="38"/>
      <c r="J699" s="38"/>
      <c r="K699" s="32"/>
      <c r="L699" s="32"/>
      <c r="M699" s="32"/>
      <c r="N699" s="33"/>
      <c r="O699" s="62"/>
      <c r="P699" s="34" t="str">
        <f t="shared" si="4"/>
        <v/>
      </c>
    </row>
    <row r="700" ht="22.5" customHeight="1">
      <c r="A700" s="37"/>
      <c r="B700" s="38" t="str">
        <f>'Master Schedule'!B700</f>
        <v/>
      </c>
      <c r="C700" s="39"/>
      <c r="D700" s="40" t="str">
        <f t="shared" si="1"/>
        <v>Saturday</v>
      </c>
      <c r="E700" s="41"/>
      <c r="F700" s="38"/>
      <c r="G700" s="38"/>
      <c r="H700" s="41"/>
      <c r="I700" s="38"/>
      <c r="J700" s="38"/>
      <c r="K700" s="35"/>
      <c r="L700" s="35"/>
      <c r="M700" s="35"/>
      <c r="N700" s="36"/>
      <c r="O700" s="62"/>
      <c r="P700" s="34" t="str">
        <f t="shared" si="4"/>
        <v/>
      </c>
    </row>
    <row r="701" ht="22.5" customHeight="1">
      <c r="A701" s="37"/>
      <c r="B701" s="38" t="str">
        <f>'Master Schedule'!B701</f>
        <v/>
      </c>
      <c r="C701" s="39"/>
      <c r="D701" s="40" t="str">
        <f t="shared" si="1"/>
        <v>Saturday</v>
      </c>
      <c r="E701" s="41"/>
      <c r="F701" s="38"/>
      <c r="G701" s="38"/>
      <c r="H701" s="41"/>
      <c r="I701" s="38"/>
      <c r="J701" s="38"/>
      <c r="K701" s="32"/>
      <c r="L701" s="32"/>
      <c r="M701" s="32"/>
      <c r="N701" s="33"/>
      <c r="O701" s="62"/>
      <c r="P701" s="34" t="str">
        <f t="shared" si="4"/>
        <v/>
      </c>
    </row>
    <row r="702" ht="22.5" customHeight="1">
      <c r="A702" s="37"/>
      <c r="B702" s="38" t="str">
        <f>'Master Schedule'!B702</f>
        <v/>
      </c>
      <c r="C702" s="39"/>
      <c r="D702" s="40" t="str">
        <f t="shared" si="1"/>
        <v>Saturday</v>
      </c>
      <c r="E702" s="41"/>
      <c r="F702" s="38"/>
      <c r="G702" s="38"/>
      <c r="H702" s="41"/>
      <c r="I702" s="38"/>
      <c r="J702" s="38"/>
      <c r="K702" s="35"/>
      <c r="L702" s="35"/>
      <c r="M702" s="35"/>
      <c r="N702" s="36"/>
      <c r="O702" s="62"/>
      <c r="P702" s="34" t="str">
        <f t="shared" si="4"/>
        <v/>
      </c>
    </row>
    <row r="703" ht="22.5" customHeight="1">
      <c r="A703" s="37"/>
      <c r="B703" s="38" t="str">
        <f>'Master Schedule'!B703</f>
        <v/>
      </c>
      <c r="C703" s="39"/>
      <c r="D703" s="40" t="str">
        <f t="shared" si="1"/>
        <v>Saturday</v>
      </c>
      <c r="E703" s="41"/>
      <c r="F703" s="38"/>
      <c r="G703" s="38"/>
      <c r="H703" s="41"/>
      <c r="I703" s="38"/>
      <c r="J703" s="38"/>
      <c r="K703" s="32"/>
      <c r="L703" s="32"/>
      <c r="M703" s="32"/>
      <c r="N703" s="33"/>
      <c r="O703" s="62"/>
      <c r="P703" s="34" t="str">
        <f t="shared" si="4"/>
        <v/>
      </c>
    </row>
    <row r="704" ht="22.5" customHeight="1">
      <c r="A704" s="37"/>
      <c r="B704" s="38" t="str">
        <f>'Master Schedule'!B704</f>
        <v/>
      </c>
      <c r="C704" s="39"/>
      <c r="D704" s="40" t="str">
        <f t="shared" si="1"/>
        <v>Saturday</v>
      </c>
      <c r="E704" s="41"/>
      <c r="F704" s="38"/>
      <c r="G704" s="38"/>
      <c r="H704" s="41"/>
      <c r="I704" s="38"/>
      <c r="J704" s="38"/>
      <c r="K704" s="35"/>
      <c r="L704" s="35"/>
      <c r="M704" s="35"/>
      <c r="N704" s="36"/>
      <c r="O704" s="62"/>
      <c r="P704" s="34" t="str">
        <f t="shared" si="4"/>
        <v/>
      </c>
    </row>
    <row r="705" ht="22.5" customHeight="1">
      <c r="A705" s="37"/>
      <c r="B705" s="38" t="str">
        <f>'Master Schedule'!B705</f>
        <v/>
      </c>
      <c r="C705" s="39"/>
      <c r="D705" s="40" t="str">
        <f t="shared" si="1"/>
        <v>Saturday</v>
      </c>
      <c r="E705" s="41"/>
      <c r="F705" s="38"/>
      <c r="G705" s="38"/>
      <c r="H705" s="41"/>
      <c r="I705" s="38"/>
      <c r="J705" s="38"/>
      <c r="K705" s="32"/>
      <c r="L705" s="32"/>
      <c r="M705" s="32"/>
      <c r="N705" s="33"/>
      <c r="O705" s="62"/>
      <c r="P705" s="34" t="str">
        <f t="shared" si="4"/>
        <v/>
      </c>
    </row>
    <row r="706" ht="22.5" customHeight="1">
      <c r="A706" s="37"/>
      <c r="B706" s="38" t="str">
        <f>'Master Schedule'!B706</f>
        <v/>
      </c>
      <c r="C706" s="39"/>
      <c r="D706" s="40" t="str">
        <f t="shared" si="1"/>
        <v>Saturday</v>
      </c>
      <c r="E706" s="41"/>
      <c r="F706" s="38"/>
      <c r="G706" s="38"/>
      <c r="H706" s="41"/>
      <c r="I706" s="38"/>
      <c r="J706" s="38"/>
      <c r="K706" s="35"/>
      <c r="L706" s="35"/>
      <c r="M706" s="35"/>
      <c r="N706" s="36"/>
      <c r="O706" s="62"/>
      <c r="P706" s="34" t="str">
        <f t="shared" si="4"/>
        <v/>
      </c>
    </row>
    <row r="707" ht="22.5" customHeight="1">
      <c r="A707" s="37"/>
      <c r="B707" s="38" t="str">
        <f>'Master Schedule'!B707</f>
        <v/>
      </c>
      <c r="C707" s="39"/>
      <c r="D707" s="40" t="str">
        <f t="shared" si="1"/>
        <v>Saturday</v>
      </c>
      <c r="E707" s="41"/>
      <c r="F707" s="38"/>
      <c r="G707" s="38"/>
      <c r="H707" s="41"/>
      <c r="I707" s="38"/>
      <c r="J707" s="38"/>
      <c r="K707" s="32"/>
      <c r="L707" s="32"/>
      <c r="M707" s="32"/>
      <c r="N707" s="33"/>
      <c r="O707" s="62"/>
      <c r="P707" s="34" t="str">
        <f t="shared" si="4"/>
        <v/>
      </c>
    </row>
    <row r="708" ht="22.5" customHeight="1">
      <c r="A708" s="37"/>
      <c r="B708" s="38" t="str">
        <f>'Master Schedule'!B708</f>
        <v/>
      </c>
      <c r="C708" s="39"/>
      <c r="D708" s="40" t="str">
        <f t="shared" si="1"/>
        <v>Saturday</v>
      </c>
      <c r="E708" s="41"/>
      <c r="F708" s="38"/>
      <c r="G708" s="38"/>
      <c r="H708" s="41"/>
      <c r="I708" s="38"/>
      <c r="J708" s="38"/>
      <c r="K708" s="35"/>
      <c r="L708" s="35"/>
      <c r="M708" s="35"/>
      <c r="N708" s="36"/>
      <c r="O708" s="62"/>
      <c r="P708" s="34" t="str">
        <f t="shared" si="4"/>
        <v/>
      </c>
    </row>
    <row r="709" ht="22.5" customHeight="1">
      <c r="A709" s="37"/>
      <c r="B709" s="38" t="str">
        <f>'Master Schedule'!B709</f>
        <v/>
      </c>
      <c r="C709" s="39"/>
      <c r="D709" s="40" t="str">
        <f t="shared" si="1"/>
        <v>Saturday</v>
      </c>
      <c r="E709" s="41"/>
      <c r="F709" s="38"/>
      <c r="G709" s="38"/>
      <c r="H709" s="41"/>
      <c r="I709" s="38"/>
      <c r="J709" s="38"/>
      <c r="K709" s="32"/>
      <c r="L709" s="32"/>
      <c r="M709" s="32"/>
      <c r="N709" s="33"/>
      <c r="O709" s="62"/>
      <c r="P709" s="34" t="str">
        <f t="shared" si="4"/>
        <v/>
      </c>
    </row>
    <row r="710" ht="22.5" customHeight="1">
      <c r="A710" s="37"/>
      <c r="B710" s="38" t="str">
        <f>'Master Schedule'!B710</f>
        <v/>
      </c>
      <c r="C710" s="39"/>
      <c r="D710" s="40" t="str">
        <f t="shared" si="1"/>
        <v>Saturday</v>
      </c>
      <c r="E710" s="41"/>
      <c r="F710" s="38"/>
      <c r="G710" s="38"/>
      <c r="H710" s="41"/>
      <c r="I710" s="38"/>
      <c r="J710" s="38"/>
      <c r="K710" s="35"/>
      <c r="L710" s="35"/>
      <c r="M710" s="35"/>
      <c r="N710" s="36"/>
      <c r="O710" s="62"/>
      <c r="P710" s="34" t="str">
        <f t="shared" si="4"/>
        <v/>
      </c>
    </row>
    <row r="711" ht="22.5" customHeight="1">
      <c r="A711" s="37"/>
      <c r="B711" s="38" t="str">
        <f>'Master Schedule'!B711</f>
        <v/>
      </c>
      <c r="C711" s="39"/>
      <c r="D711" s="40" t="str">
        <f t="shared" si="1"/>
        <v>Saturday</v>
      </c>
      <c r="E711" s="41"/>
      <c r="F711" s="38"/>
      <c r="G711" s="38"/>
      <c r="H711" s="41"/>
      <c r="I711" s="38"/>
      <c r="J711" s="38"/>
      <c r="K711" s="32"/>
      <c r="L711" s="32"/>
      <c r="M711" s="32"/>
      <c r="N711" s="33"/>
      <c r="O711" s="62"/>
      <c r="P711" s="34" t="str">
        <f t="shared" si="4"/>
        <v/>
      </c>
    </row>
    <row r="712" ht="22.5" customHeight="1">
      <c r="A712" s="37"/>
      <c r="B712" s="38" t="str">
        <f>'Master Schedule'!B712</f>
        <v/>
      </c>
      <c r="C712" s="39"/>
      <c r="D712" s="40" t="str">
        <f t="shared" si="1"/>
        <v>Saturday</v>
      </c>
      <c r="E712" s="41"/>
      <c r="F712" s="38"/>
      <c r="G712" s="38"/>
      <c r="H712" s="41"/>
      <c r="I712" s="38"/>
      <c r="J712" s="38"/>
      <c r="K712" s="35"/>
      <c r="L712" s="35"/>
      <c r="M712" s="35"/>
      <c r="N712" s="36"/>
      <c r="O712" s="62"/>
      <c r="P712" s="34" t="str">
        <f t="shared" si="4"/>
        <v/>
      </c>
    </row>
    <row r="713" ht="22.5" customHeight="1">
      <c r="A713" s="37"/>
      <c r="B713" s="38" t="str">
        <f>'Master Schedule'!B713</f>
        <v/>
      </c>
      <c r="C713" s="39"/>
      <c r="D713" s="40" t="str">
        <f t="shared" si="1"/>
        <v>Saturday</v>
      </c>
      <c r="E713" s="41"/>
      <c r="F713" s="38"/>
      <c r="G713" s="38"/>
      <c r="H713" s="41"/>
      <c r="I713" s="38"/>
      <c r="J713" s="38"/>
      <c r="K713" s="32"/>
      <c r="L713" s="32"/>
      <c r="M713" s="32"/>
      <c r="N713" s="33"/>
      <c r="O713" s="62"/>
      <c r="P713" s="34" t="str">
        <f t="shared" si="4"/>
        <v/>
      </c>
    </row>
    <row r="714" ht="22.5" customHeight="1">
      <c r="A714" s="37"/>
      <c r="B714" s="38" t="str">
        <f>'Master Schedule'!B714</f>
        <v/>
      </c>
      <c r="C714" s="39"/>
      <c r="D714" s="40" t="str">
        <f t="shared" si="1"/>
        <v>Saturday</v>
      </c>
      <c r="E714" s="41"/>
      <c r="F714" s="38"/>
      <c r="G714" s="38"/>
      <c r="H714" s="41"/>
      <c r="I714" s="38"/>
      <c r="J714" s="38"/>
      <c r="K714" s="35"/>
      <c r="L714" s="35"/>
      <c r="M714" s="35"/>
      <c r="N714" s="36"/>
      <c r="O714" s="62"/>
      <c r="P714" s="34" t="str">
        <f t="shared" si="4"/>
        <v/>
      </c>
    </row>
    <row r="715" ht="22.5" customHeight="1">
      <c r="A715" s="37"/>
      <c r="B715" s="38" t="str">
        <f>'Master Schedule'!B715</f>
        <v/>
      </c>
      <c r="C715" s="39"/>
      <c r="D715" s="40" t="str">
        <f t="shared" si="1"/>
        <v>Saturday</v>
      </c>
      <c r="E715" s="41"/>
      <c r="F715" s="38"/>
      <c r="G715" s="38"/>
      <c r="H715" s="41"/>
      <c r="I715" s="38"/>
      <c r="J715" s="38"/>
      <c r="K715" s="32"/>
      <c r="L715" s="32"/>
      <c r="M715" s="32"/>
      <c r="N715" s="33"/>
      <c r="O715" s="62"/>
      <c r="P715" s="34" t="str">
        <f t="shared" si="4"/>
        <v/>
      </c>
    </row>
    <row r="716" ht="22.5" customHeight="1">
      <c r="A716" s="37"/>
      <c r="B716" s="38" t="str">
        <f>'Master Schedule'!B716</f>
        <v/>
      </c>
      <c r="C716" s="39"/>
      <c r="D716" s="40" t="str">
        <f t="shared" si="1"/>
        <v>Saturday</v>
      </c>
      <c r="E716" s="41"/>
      <c r="F716" s="38"/>
      <c r="G716" s="38"/>
      <c r="H716" s="41"/>
      <c r="I716" s="38"/>
      <c r="J716" s="38"/>
      <c r="K716" s="35"/>
      <c r="L716" s="35"/>
      <c r="M716" s="35"/>
      <c r="N716" s="36"/>
      <c r="O716" s="62"/>
      <c r="P716" s="34" t="str">
        <f t="shared" si="4"/>
        <v/>
      </c>
    </row>
    <row r="717" ht="22.5" customHeight="1">
      <c r="A717" s="37"/>
      <c r="B717" s="38" t="str">
        <f>'Master Schedule'!B717</f>
        <v/>
      </c>
      <c r="C717" s="39"/>
      <c r="D717" s="40" t="str">
        <f t="shared" si="1"/>
        <v>Saturday</v>
      </c>
      <c r="E717" s="41"/>
      <c r="F717" s="38"/>
      <c r="G717" s="38"/>
      <c r="H717" s="41"/>
      <c r="I717" s="38"/>
      <c r="J717" s="38"/>
      <c r="K717" s="32"/>
      <c r="L717" s="32"/>
      <c r="M717" s="32"/>
      <c r="N717" s="33"/>
      <c r="O717" s="62"/>
      <c r="P717" s="34" t="str">
        <f t="shared" si="4"/>
        <v/>
      </c>
    </row>
    <row r="718" ht="22.5" customHeight="1">
      <c r="A718" s="37"/>
      <c r="B718" s="38" t="str">
        <f>'Master Schedule'!B718</f>
        <v/>
      </c>
      <c r="C718" s="39"/>
      <c r="D718" s="40" t="str">
        <f t="shared" si="1"/>
        <v>Saturday</v>
      </c>
      <c r="E718" s="41"/>
      <c r="F718" s="38"/>
      <c r="G718" s="38"/>
      <c r="H718" s="41"/>
      <c r="I718" s="38"/>
      <c r="J718" s="38"/>
      <c r="K718" s="35"/>
      <c r="L718" s="35"/>
      <c r="M718" s="35"/>
      <c r="N718" s="36"/>
      <c r="O718" s="62"/>
      <c r="P718" s="34" t="str">
        <f t="shared" si="4"/>
        <v/>
      </c>
    </row>
    <row r="719" ht="22.5" customHeight="1">
      <c r="A719" s="37"/>
      <c r="B719" s="38" t="str">
        <f>'Master Schedule'!B719</f>
        <v/>
      </c>
      <c r="C719" s="39"/>
      <c r="D719" s="40" t="str">
        <f t="shared" si="1"/>
        <v>Saturday</v>
      </c>
      <c r="E719" s="41"/>
      <c r="F719" s="38"/>
      <c r="G719" s="38"/>
      <c r="H719" s="41"/>
      <c r="I719" s="38"/>
      <c r="J719" s="38"/>
      <c r="K719" s="32"/>
      <c r="L719" s="32"/>
      <c r="M719" s="32"/>
      <c r="N719" s="33"/>
      <c r="O719" s="62"/>
      <c r="P719" s="34" t="str">
        <f t="shared" si="4"/>
        <v/>
      </c>
    </row>
    <row r="720" ht="22.5" customHeight="1">
      <c r="A720" s="37"/>
      <c r="B720" s="38" t="str">
        <f>'Master Schedule'!B720</f>
        <v/>
      </c>
      <c r="C720" s="39"/>
      <c r="D720" s="40" t="str">
        <f t="shared" si="1"/>
        <v>Saturday</v>
      </c>
      <c r="E720" s="41"/>
      <c r="F720" s="38"/>
      <c r="G720" s="38"/>
      <c r="H720" s="41"/>
      <c r="I720" s="38"/>
      <c r="J720" s="38"/>
      <c r="K720" s="35"/>
      <c r="L720" s="35"/>
      <c r="M720" s="35"/>
      <c r="N720" s="36"/>
      <c r="O720" s="62"/>
      <c r="P720" s="34" t="str">
        <f t="shared" si="4"/>
        <v/>
      </c>
    </row>
    <row r="721" ht="22.5" customHeight="1">
      <c r="A721" s="37"/>
      <c r="B721" s="38" t="str">
        <f>'Master Schedule'!B721</f>
        <v/>
      </c>
      <c r="C721" s="39"/>
      <c r="D721" s="40" t="str">
        <f t="shared" si="1"/>
        <v>Saturday</v>
      </c>
      <c r="E721" s="41"/>
      <c r="F721" s="38"/>
      <c r="G721" s="38"/>
      <c r="H721" s="41"/>
      <c r="I721" s="38"/>
      <c r="J721" s="38"/>
      <c r="K721" s="32"/>
      <c r="L721" s="32"/>
      <c r="M721" s="32"/>
      <c r="N721" s="33"/>
      <c r="O721" s="62"/>
      <c r="P721" s="34" t="str">
        <f t="shared" si="4"/>
        <v/>
      </c>
    </row>
    <row r="722" ht="22.5" customHeight="1">
      <c r="A722" s="37"/>
      <c r="B722" s="38" t="str">
        <f>'Master Schedule'!B722</f>
        <v/>
      </c>
      <c r="C722" s="39"/>
      <c r="D722" s="40" t="str">
        <f t="shared" si="1"/>
        <v>Saturday</v>
      </c>
      <c r="E722" s="41"/>
      <c r="F722" s="38"/>
      <c r="G722" s="38"/>
      <c r="H722" s="41"/>
      <c r="I722" s="38"/>
      <c r="J722" s="38"/>
      <c r="K722" s="35"/>
      <c r="L722" s="35"/>
      <c r="M722" s="35"/>
      <c r="N722" s="36"/>
      <c r="O722" s="62"/>
      <c r="P722" s="34" t="str">
        <f t="shared" si="4"/>
        <v/>
      </c>
    </row>
    <row r="723" ht="22.5" customHeight="1">
      <c r="A723" s="37"/>
      <c r="B723" s="38" t="str">
        <f>'Master Schedule'!B723</f>
        <v/>
      </c>
      <c r="C723" s="39"/>
      <c r="D723" s="40" t="str">
        <f t="shared" si="1"/>
        <v>Saturday</v>
      </c>
      <c r="E723" s="41"/>
      <c r="F723" s="38"/>
      <c r="G723" s="38"/>
      <c r="H723" s="41"/>
      <c r="I723" s="38"/>
      <c r="J723" s="38"/>
      <c r="K723" s="32"/>
      <c r="L723" s="32"/>
      <c r="M723" s="32"/>
      <c r="N723" s="33"/>
      <c r="O723" s="62"/>
      <c r="P723" s="34" t="str">
        <f t="shared" si="4"/>
        <v/>
      </c>
    </row>
    <row r="724" ht="22.5" customHeight="1">
      <c r="A724" s="37"/>
      <c r="B724" s="38" t="str">
        <f>'Master Schedule'!B724</f>
        <v/>
      </c>
      <c r="C724" s="39"/>
      <c r="D724" s="40" t="str">
        <f t="shared" si="1"/>
        <v>Saturday</v>
      </c>
      <c r="E724" s="41"/>
      <c r="F724" s="38"/>
      <c r="G724" s="38"/>
      <c r="H724" s="41"/>
      <c r="I724" s="38"/>
      <c r="J724" s="38"/>
      <c r="K724" s="35"/>
      <c r="L724" s="35"/>
      <c r="M724" s="35"/>
      <c r="N724" s="36"/>
      <c r="O724" s="62"/>
      <c r="P724" s="34" t="str">
        <f t="shared" si="4"/>
        <v/>
      </c>
    </row>
    <row r="725" ht="22.5" customHeight="1">
      <c r="A725" s="37"/>
      <c r="B725" s="38" t="str">
        <f>'Master Schedule'!B725</f>
        <v/>
      </c>
      <c r="C725" s="39"/>
      <c r="D725" s="40" t="str">
        <f t="shared" si="1"/>
        <v>Saturday</v>
      </c>
      <c r="E725" s="41"/>
      <c r="F725" s="38"/>
      <c r="G725" s="38"/>
      <c r="H725" s="41"/>
      <c r="I725" s="38"/>
      <c r="J725" s="38"/>
      <c r="K725" s="32"/>
      <c r="L725" s="32"/>
      <c r="M725" s="32"/>
      <c r="N725" s="33"/>
      <c r="O725" s="62"/>
      <c r="P725" s="34" t="str">
        <f t="shared" si="4"/>
        <v/>
      </c>
    </row>
    <row r="726" ht="22.5" customHeight="1">
      <c r="A726" s="37"/>
      <c r="B726" s="38" t="str">
        <f>'Master Schedule'!B726</f>
        <v/>
      </c>
      <c r="C726" s="39"/>
      <c r="D726" s="40" t="str">
        <f t="shared" si="1"/>
        <v>Saturday</v>
      </c>
      <c r="E726" s="41"/>
      <c r="F726" s="38"/>
      <c r="G726" s="38"/>
      <c r="H726" s="41"/>
      <c r="I726" s="38"/>
      <c r="J726" s="38"/>
      <c r="K726" s="35"/>
      <c r="L726" s="35"/>
      <c r="M726" s="35"/>
      <c r="N726" s="36"/>
      <c r="O726" s="62"/>
      <c r="P726" s="34" t="str">
        <f t="shared" si="4"/>
        <v/>
      </c>
    </row>
    <row r="727" ht="22.5" customHeight="1">
      <c r="A727" s="37"/>
      <c r="B727" s="38" t="str">
        <f>'Master Schedule'!B727</f>
        <v/>
      </c>
      <c r="C727" s="39"/>
      <c r="D727" s="40" t="str">
        <f t="shared" si="1"/>
        <v>Saturday</v>
      </c>
      <c r="E727" s="41"/>
      <c r="F727" s="38"/>
      <c r="G727" s="38"/>
      <c r="H727" s="41"/>
      <c r="I727" s="38"/>
      <c r="J727" s="38"/>
      <c r="K727" s="32"/>
      <c r="L727" s="32"/>
      <c r="M727" s="32"/>
      <c r="N727" s="33"/>
      <c r="O727" s="62"/>
      <c r="P727" s="34" t="str">
        <f t="shared" si="4"/>
        <v/>
      </c>
    </row>
    <row r="728" ht="22.5" customHeight="1">
      <c r="A728" s="37"/>
      <c r="B728" s="38" t="str">
        <f>'Master Schedule'!B728</f>
        <v/>
      </c>
      <c r="C728" s="39"/>
      <c r="D728" s="40" t="str">
        <f t="shared" si="1"/>
        <v>Saturday</v>
      </c>
      <c r="E728" s="41"/>
      <c r="F728" s="38"/>
      <c r="G728" s="38"/>
      <c r="H728" s="41"/>
      <c r="I728" s="38"/>
      <c r="J728" s="38"/>
      <c r="K728" s="35"/>
      <c r="L728" s="35"/>
      <c r="M728" s="35"/>
      <c r="N728" s="36"/>
      <c r="O728" s="62"/>
      <c r="P728" s="34" t="str">
        <f t="shared" si="4"/>
        <v/>
      </c>
    </row>
    <row r="729" ht="22.5" customHeight="1">
      <c r="A729" s="37"/>
      <c r="B729" s="38" t="str">
        <f>'Master Schedule'!B729</f>
        <v/>
      </c>
      <c r="C729" s="39"/>
      <c r="D729" s="40" t="str">
        <f t="shared" si="1"/>
        <v>Saturday</v>
      </c>
      <c r="E729" s="41"/>
      <c r="F729" s="38"/>
      <c r="G729" s="38"/>
      <c r="H729" s="41"/>
      <c r="I729" s="38"/>
      <c r="J729" s="38"/>
      <c r="K729" s="32"/>
      <c r="L729" s="32"/>
      <c r="M729" s="32"/>
      <c r="N729" s="33"/>
      <c r="O729" s="62"/>
      <c r="P729" s="34" t="str">
        <f t="shared" si="4"/>
        <v/>
      </c>
    </row>
    <row r="730" ht="22.5" customHeight="1">
      <c r="A730" s="37"/>
      <c r="B730" s="38" t="str">
        <f>'Master Schedule'!B730</f>
        <v/>
      </c>
      <c r="C730" s="39"/>
      <c r="D730" s="40" t="str">
        <f t="shared" si="1"/>
        <v>Saturday</v>
      </c>
      <c r="E730" s="41"/>
      <c r="F730" s="38"/>
      <c r="G730" s="38"/>
      <c r="H730" s="41"/>
      <c r="I730" s="38"/>
      <c r="J730" s="38"/>
      <c r="K730" s="35"/>
      <c r="L730" s="35"/>
      <c r="M730" s="35"/>
      <c r="N730" s="36"/>
      <c r="O730" s="62"/>
      <c r="P730" s="34" t="str">
        <f t="shared" si="4"/>
        <v/>
      </c>
    </row>
    <row r="731" ht="22.5" customHeight="1">
      <c r="A731" s="37"/>
      <c r="B731" s="38" t="str">
        <f>'Master Schedule'!B731</f>
        <v/>
      </c>
      <c r="C731" s="39"/>
      <c r="D731" s="40" t="str">
        <f t="shared" si="1"/>
        <v>Saturday</v>
      </c>
      <c r="E731" s="41"/>
      <c r="F731" s="38"/>
      <c r="G731" s="38"/>
      <c r="H731" s="41"/>
      <c r="I731" s="38"/>
      <c r="J731" s="38"/>
      <c r="K731" s="32"/>
      <c r="L731" s="32"/>
      <c r="M731" s="32"/>
      <c r="N731" s="33"/>
      <c r="O731" s="62"/>
      <c r="P731" s="34" t="str">
        <f t="shared" si="4"/>
        <v/>
      </c>
    </row>
    <row r="732" ht="22.5" customHeight="1">
      <c r="A732" s="37"/>
      <c r="B732" s="38" t="str">
        <f>'Master Schedule'!B732</f>
        <v/>
      </c>
      <c r="C732" s="39"/>
      <c r="D732" s="40" t="str">
        <f t="shared" si="1"/>
        <v>Saturday</v>
      </c>
      <c r="E732" s="41"/>
      <c r="F732" s="38"/>
      <c r="G732" s="38"/>
      <c r="H732" s="41"/>
      <c r="I732" s="38"/>
      <c r="J732" s="38"/>
      <c r="K732" s="35"/>
      <c r="L732" s="35"/>
      <c r="M732" s="35"/>
      <c r="N732" s="36"/>
      <c r="O732" s="62"/>
      <c r="P732" s="34" t="str">
        <f t="shared" si="4"/>
        <v/>
      </c>
    </row>
    <row r="733" ht="22.5" customHeight="1">
      <c r="A733" s="37"/>
      <c r="B733" s="38" t="str">
        <f>'Master Schedule'!B733</f>
        <v/>
      </c>
      <c r="C733" s="39"/>
      <c r="D733" s="40" t="str">
        <f t="shared" si="1"/>
        <v>Saturday</v>
      </c>
      <c r="E733" s="41"/>
      <c r="F733" s="38"/>
      <c r="G733" s="38"/>
      <c r="H733" s="41"/>
      <c r="I733" s="38"/>
      <c r="J733" s="38"/>
      <c r="K733" s="32"/>
      <c r="L733" s="32"/>
      <c r="M733" s="32"/>
      <c r="N733" s="33"/>
      <c r="O733" s="62"/>
      <c r="P733" s="34" t="str">
        <f t="shared" si="4"/>
        <v/>
      </c>
    </row>
    <row r="734" ht="22.5" customHeight="1">
      <c r="A734" s="37"/>
      <c r="B734" s="38" t="str">
        <f>'Master Schedule'!B734</f>
        <v/>
      </c>
      <c r="C734" s="39"/>
      <c r="D734" s="40" t="str">
        <f t="shared" si="1"/>
        <v>Saturday</v>
      </c>
      <c r="E734" s="41"/>
      <c r="F734" s="38"/>
      <c r="G734" s="38"/>
      <c r="H734" s="41"/>
      <c r="I734" s="38"/>
      <c r="J734" s="38"/>
      <c r="K734" s="35"/>
      <c r="L734" s="35"/>
      <c r="M734" s="35"/>
      <c r="N734" s="36"/>
      <c r="O734" s="62"/>
      <c r="P734" s="34" t="str">
        <f t="shared" si="4"/>
        <v/>
      </c>
    </row>
    <row r="735" ht="22.5" customHeight="1">
      <c r="A735" s="37"/>
      <c r="B735" s="38" t="str">
        <f>'Master Schedule'!B735</f>
        <v/>
      </c>
      <c r="C735" s="39"/>
      <c r="D735" s="40" t="str">
        <f t="shared" si="1"/>
        <v>Saturday</v>
      </c>
      <c r="E735" s="41"/>
      <c r="F735" s="38"/>
      <c r="G735" s="38"/>
      <c r="H735" s="41"/>
      <c r="I735" s="38"/>
      <c r="J735" s="38"/>
      <c r="K735" s="32"/>
      <c r="L735" s="32"/>
      <c r="M735" s="32"/>
      <c r="N735" s="33"/>
      <c r="O735" s="62"/>
      <c r="P735" s="34" t="str">
        <f t="shared" si="4"/>
        <v/>
      </c>
    </row>
    <row r="736" ht="22.5" customHeight="1">
      <c r="A736" s="37"/>
      <c r="B736" s="38" t="str">
        <f>'Master Schedule'!B736</f>
        <v/>
      </c>
      <c r="C736" s="39"/>
      <c r="D736" s="40" t="str">
        <f t="shared" si="1"/>
        <v>Saturday</v>
      </c>
      <c r="E736" s="41"/>
      <c r="F736" s="38"/>
      <c r="G736" s="38"/>
      <c r="H736" s="41"/>
      <c r="I736" s="38"/>
      <c r="J736" s="38"/>
      <c r="K736" s="35"/>
      <c r="L736" s="35"/>
      <c r="M736" s="35"/>
      <c r="N736" s="36"/>
      <c r="O736" s="62"/>
      <c r="P736" s="34" t="str">
        <f t="shared" si="4"/>
        <v/>
      </c>
    </row>
    <row r="737" ht="22.5" customHeight="1">
      <c r="A737" s="37"/>
      <c r="B737" s="38" t="str">
        <f>'Master Schedule'!B737</f>
        <v/>
      </c>
      <c r="C737" s="39"/>
      <c r="D737" s="40" t="str">
        <f t="shared" si="1"/>
        <v>Saturday</v>
      </c>
      <c r="E737" s="41"/>
      <c r="F737" s="38"/>
      <c r="G737" s="38"/>
      <c r="H737" s="41"/>
      <c r="I737" s="38"/>
      <c r="J737" s="38"/>
      <c r="K737" s="32"/>
      <c r="L737" s="32"/>
      <c r="M737" s="32"/>
      <c r="N737" s="33"/>
      <c r="O737" s="62"/>
      <c r="P737" s="34" t="str">
        <f t="shared" si="4"/>
        <v/>
      </c>
    </row>
    <row r="738" ht="22.5" customHeight="1">
      <c r="A738" s="37"/>
      <c r="B738" s="38" t="str">
        <f>'Master Schedule'!B738</f>
        <v/>
      </c>
      <c r="C738" s="39"/>
      <c r="D738" s="40" t="str">
        <f t="shared" si="1"/>
        <v>Saturday</v>
      </c>
      <c r="E738" s="41"/>
      <c r="F738" s="38"/>
      <c r="G738" s="38"/>
      <c r="H738" s="41"/>
      <c r="I738" s="38"/>
      <c r="J738" s="38"/>
      <c r="K738" s="35"/>
      <c r="L738" s="35"/>
      <c r="M738" s="35"/>
      <c r="N738" s="36"/>
      <c r="O738" s="62"/>
      <c r="P738" s="34" t="str">
        <f t="shared" si="4"/>
        <v/>
      </c>
    </row>
    <row r="739" ht="22.5" customHeight="1">
      <c r="A739" s="37"/>
      <c r="B739" s="38" t="str">
        <f>'Master Schedule'!B739</f>
        <v/>
      </c>
      <c r="C739" s="39"/>
      <c r="D739" s="40" t="str">
        <f t="shared" si="1"/>
        <v>Saturday</v>
      </c>
      <c r="E739" s="41"/>
      <c r="F739" s="38"/>
      <c r="G739" s="38"/>
      <c r="H739" s="41"/>
      <c r="I739" s="38"/>
      <c r="J739" s="38"/>
      <c r="K739" s="32"/>
      <c r="L739" s="32"/>
      <c r="M739" s="32"/>
      <c r="N739" s="33"/>
      <c r="O739" s="62"/>
      <c r="P739" s="34" t="str">
        <f t="shared" si="4"/>
        <v/>
      </c>
    </row>
    <row r="740" ht="22.5" customHeight="1">
      <c r="A740" s="37"/>
      <c r="B740" s="38" t="str">
        <f>'Master Schedule'!B740</f>
        <v/>
      </c>
      <c r="C740" s="39"/>
      <c r="D740" s="40" t="str">
        <f t="shared" si="1"/>
        <v>Saturday</v>
      </c>
      <c r="E740" s="41"/>
      <c r="F740" s="38"/>
      <c r="G740" s="38"/>
      <c r="H740" s="41"/>
      <c r="I740" s="38"/>
      <c r="J740" s="38"/>
      <c r="K740" s="35"/>
      <c r="L740" s="35"/>
      <c r="M740" s="35"/>
      <c r="N740" s="36"/>
      <c r="O740" s="62"/>
      <c r="P740" s="34" t="str">
        <f t="shared" si="4"/>
        <v/>
      </c>
    </row>
    <row r="741" ht="22.5" customHeight="1">
      <c r="A741" s="37"/>
      <c r="B741" s="38" t="str">
        <f>'Master Schedule'!B741</f>
        <v/>
      </c>
      <c r="C741" s="39"/>
      <c r="D741" s="40" t="str">
        <f t="shared" si="1"/>
        <v>Saturday</v>
      </c>
      <c r="E741" s="41"/>
      <c r="F741" s="38"/>
      <c r="G741" s="38"/>
      <c r="H741" s="41"/>
      <c r="I741" s="38"/>
      <c r="J741" s="38"/>
      <c r="K741" s="32"/>
      <c r="L741" s="32"/>
      <c r="M741" s="32"/>
      <c r="N741" s="33"/>
      <c r="O741" s="62"/>
      <c r="P741" s="34" t="str">
        <f t="shared" si="4"/>
        <v/>
      </c>
    </row>
    <row r="742" ht="22.5" customHeight="1">
      <c r="A742" s="37"/>
      <c r="B742" s="38" t="str">
        <f>'Master Schedule'!B742</f>
        <v/>
      </c>
      <c r="C742" s="39"/>
      <c r="D742" s="40" t="str">
        <f t="shared" si="1"/>
        <v>Saturday</v>
      </c>
      <c r="E742" s="41"/>
      <c r="F742" s="38"/>
      <c r="G742" s="38"/>
      <c r="H742" s="41"/>
      <c r="I742" s="38"/>
      <c r="J742" s="38"/>
      <c r="K742" s="35"/>
      <c r="L742" s="35"/>
      <c r="M742" s="35"/>
      <c r="N742" s="36"/>
      <c r="O742" s="62"/>
      <c r="P742" s="34" t="str">
        <f t="shared" si="4"/>
        <v/>
      </c>
    </row>
    <row r="743" ht="22.5" customHeight="1">
      <c r="A743" s="37"/>
      <c r="B743" s="38" t="str">
        <f>'Master Schedule'!B743</f>
        <v/>
      </c>
      <c r="C743" s="39"/>
      <c r="D743" s="40" t="str">
        <f t="shared" si="1"/>
        <v>Saturday</v>
      </c>
      <c r="E743" s="41"/>
      <c r="F743" s="38"/>
      <c r="G743" s="38"/>
      <c r="H743" s="41"/>
      <c r="I743" s="38"/>
      <c r="J743" s="38"/>
      <c r="K743" s="32"/>
      <c r="L743" s="32"/>
      <c r="M743" s="32"/>
      <c r="N743" s="33"/>
      <c r="O743" s="62"/>
      <c r="P743" s="34" t="str">
        <f t="shared" si="4"/>
        <v/>
      </c>
    </row>
    <row r="744" ht="22.5" customHeight="1">
      <c r="A744" s="37"/>
      <c r="B744" s="38" t="str">
        <f>'Master Schedule'!B744</f>
        <v/>
      </c>
      <c r="C744" s="39"/>
      <c r="D744" s="40" t="str">
        <f t="shared" si="1"/>
        <v>Saturday</v>
      </c>
      <c r="E744" s="41"/>
      <c r="F744" s="38"/>
      <c r="G744" s="38"/>
      <c r="H744" s="41"/>
      <c r="I744" s="38"/>
      <c r="J744" s="38"/>
      <c r="K744" s="35"/>
      <c r="L744" s="35"/>
      <c r="M744" s="35"/>
      <c r="N744" s="36"/>
      <c r="O744" s="62"/>
      <c r="P744" s="34" t="str">
        <f t="shared" si="4"/>
        <v/>
      </c>
    </row>
    <row r="745" ht="22.5" customHeight="1">
      <c r="A745" s="37"/>
      <c r="B745" s="38" t="str">
        <f>'Master Schedule'!B745</f>
        <v/>
      </c>
      <c r="C745" s="39"/>
      <c r="D745" s="40" t="str">
        <f t="shared" si="1"/>
        <v>Saturday</v>
      </c>
      <c r="E745" s="41"/>
      <c r="F745" s="38"/>
      <c r="G745" s="38"/>
      <c r="H745" s="41"/>
      <c r="I745" s="38"/>
      <c r="J745" s="38"/>
      <c r="K745" s="32"/>
      <c r="L745" s="32"/>
      <c r="M745" s="32"/>
      <c r="N745" s="33"/>
      <c r="O745" s="62"/>
      <c r="P745" s="34" t="str">
        <f t="shared" si="4"/>
        <v/>
      </c>
    </row>
    <row r="746" ht="22.5" customHeight="1">
      <c r="A746" s="37"/>
      <c r="B746" s="38" t="str">
        <f>'Master Schedule'!B746</f>
        <v/>
      </c>
      <c r="C746" s="39"/>
      <c r="D746" s="40" t="str">
        <f t="shared" si="1"/>
        <v>Saturday</v>
      </c>
      <c r="E746" s="41"/>
      <c r="F746" s="38"/>
      <c r="G746" s="38"/>
      <c r="H746" s="41"/>
      <c r="I746" s="38"/>
      <c r="J746" s="38"/>
      <c r="K746" s="35"/>
      <c r="L746" s="35"/>
      <c r="M746" s="35"/>
      <c r="N746" s="36"/>
      <c r="O746" s="62"/>
      <c r="P746" s="34" t="str">
        <f t="shared" si="4"/>
        <v/>
      </c>
    </row>
    <row r="747" ht="22.5" customHeight="1">
      <c r="A747" s="37"/>
      <c r="B747" s="38" t="str">
        <f>'Master Schedule'!B747</f>
        <v/>
      </c>
      <c r="C747" s="39"/>
      <c r="D747" s="40" t="str">
        <f t="shared" si="1"/>
        <v>Saturday</v>
      </c>
      <c r="E747" s="41"/>
      <c r="F747" s="38"/>
      <c r="G747" s="38"/>
      <c r="H747" s="41"/>
      <c r="I747" s="38"/>
      <c r="J747" s="38"/>
      <c r="K747" s="32"/>
      <c r="L747" s="32"/>
      <c r="M747" s="32"/>
      <c r="N747" s="33"/>
      <c r="O747" s="62"/>
      <c r="P747" s="34" t="str">
        <f t="shared" si="4"/>
        <v/>
      </c>
    </row>
    <row r="748" ht="22.5" customHeight="1">
      <c r="A748" s="37"/>
      <c r="B748" s="38" t="str">
        <f>'Master Schedule'!B748</f>
        <v/>
      </c>
      <c r="C748" s="39"/>
      <c r="D748" s="40" t="str">
        <f t="shared" si="1"/>
        <v>Saturday</v>
      </c>
      <c r="E748" s="41"/>
      <c r="F748" s="38"/>
      <c r="G748" s="38"/>
      <c r="H748" s="41"/>
      <c r="I748" s="38"/>
      <c r="J748" s="38"/>
      <c r="K748" s="35"/>
      <c r="L748" s="35"/>
      <c r="M748" s="35"/>
      <c r="N748" s="36"/>
      <c r="O748" s="62"/>
      <c r="P748" s="34" t="str">
        <f t="shared" si="4"/>
        <v/>
      </c>
    </row>
    <row r="749" ht="22.5" customHeight="1">
      <c r="A749" s="37"/>
      <c r="B749" s="38" t="str">
        <f>'Master Schedule'!B749</f>
        <v/>
      </c>
      <c r="C749" s="39"/>
      <c r="D749" s="40" t="str">
        <f t="shared" si="1"/>
        <v>Saturday</v>
      </c>
      <c r="E749" s="41"/>
      <c r="F749" s="38"/>
      <c r="G749" s="38"/>
      <c r="H749" s="41"/>
      <c r="I749" s="38"/>
      <c r="J749" s="38"/>
      <c r="K749" s="32"/>
      <c r="L749" s="32"/>
      <c r="M749" s="32"/>
      <c r="N749" s="33"/>
      <c r="O749" s="62"/>
      <c r="P749" s="34" t="str">
        <f t="shared" si="4"/>
        <v/>
      </c>
    </row>
    <row r="750" ht="22.5" customHeight="1">
      <c r="A750" s="37"/>
      <c r="B750" s="38" t="str">
        <f>'Master Schedule'!B750</f>
        <v/>
      </c>
      <c r="C750" s="39"/>
      <c r="D750" s="40" t="str">
        <f t="shared" si="1"/>
        <v>Saturday</v>
      </c>
      <c r="E750" s="41"/>
      <c r="F750" s="38"/>
      <c r="G750" s="38"/>
      <c r="H750" s="41"/>
      <c r="I750" s="38"/>
      <c r="J750" s="38"/>
      <c r="K750" s="35"/>
      <c r="L750" s="35"/>
      <c r="M750" s="35"/>
      <c r="N750" s="36"/>
      <c r="O750" s="62"/>
      <c r="P750" s="34" t="str">
        <f t="shared" si="4"/>
        <v/>
      </c>
    </row>
    <row r="751" ht="22.5" customHeight="1">
      <c r="A751" s="37"/>
      <c r="B751" s="38" t="str">
        <f>'Master Schedule'!B751</f>
        <v/>
      </c>
      <c r="C751" s="39"/>
      <c r="D751" s="40" t="str">
        <f t="shared" si="1"/>
        <v>Saturday</v>
      </c>
      <c r="E751" s="41"/>
      <c r="F751" s="38"/>
      <c r="G751" s="38"/>
      <c r="H751" s="41"/>
      <c r="I751" s="38"/>
      <c r="J751" s="38"/>
      <c r="K751" s="32"/>
      <c r="L751" s="32"/>
      <c r="M751" s="32"/>
      <c r="N751" s="33"/>
      <c r="O751" s="62"/>
      <c r="P751" s="34" t="str">
        <f t="shared" si="4"/>
        <v/>
      </c>
    </row>
    <row r="752" ht="22.5" customHeight="1">
      <c r="A752" s="37"/>
      <c r="B752" s="38" t="str">
        <f>'Master Schedule'!B752</f>
        <v/>
      </c>
      <c r="C752" s="39"/>
      <c r="D752" s="40" t="str">
        <f t="shared" si="1"/>
        <v>Saturday</v>
      </c>
      <c r="E752" s="41"/>
      <c r="F752" s="38"/>
      <c r="G752" s="38"/>
      <c r="H752" s="41"/>
      <c r="I752" s="38"/>
      <c r="J752" s="38"/>
      <c r="K752" s="35"/>
      <c r="L752" s="35"/>
      <c r="M752" s="35"/>
      <c r="N752" s="36"/>
      <c r="O752" s="62"/>
      <c r="P752" s="34" t="str">
        <f t="shared" si="4"/>
        <v/>
      </c>
    </row>
    <row r="753" ht="22.5" customHeight="1">
      <c r="A753" s="37"/>
      <c r="B753" s="38" t="str">
        <f>'Master Schedule'!B753</f>
        <v/>
      </c>
      <c r="C753" s="39"/>
      <c r="D753" s="40" t="str">
        <f t="shared" si="1"/>
        <v>Saturday</v>
      </c>
      <c r="E753" s="41"/>
      <c r="F753" s="38"/>
      <c r="G753" s="38"/>
      <c r="H753" s="41"/>
      <c r="I753" s="38"/>
      <c r="J753" s="38"/>
      <c r="K753" s="32"/>
      <c r="L753" s="32"/>
      <c r="M753" s="32"/>
      <c r="N753" s="33"/>
      <c r="O753" s="62"/>
      <c r="P753" s="34" t="str">
        <f t="shared" si="4"/>
        <v/>
      </c>
    </row>
    <row r="754" ht="22.5" customHeight="1">
      <c r="A754" s="37"/>
      <c r="B754" s="38" t="str">
        <f>'Master Schedule'!B754</f>
        <v/>
      </c>
      <c r="C754" s="39"/>
      <c r="D754" s="40" t="str">
        <f t="shared" si="1"/>
        <v>Saturday</v>
      </c>
      <c r="E754" s="41"/>
      <c r="F754" s="38"/>
      <c r="G754" s="38"/>
      <c r="H754" s="41"/>
      <c r="I754" s="38"/>
      <c r="J754" s="38"/>
      <c r="K754" s="35"/>
      <c r="L754" s="35"/>
      <c r="M754" s="35"/>
      <c r="N754" s="36"/>
      <c r="O754" s="62"/>
      <c r="P754" s="34" t="str">
        <f t="shared" si="4"/>
        <v/>
      </c>
    </row>
    <row r="755" ht="22.5" customHeight="1">
      <c r="A755" s="37"/>
      <c r="B755" s="38" t="str">
        <f>'Master Schedule'!B755</f>
        <v/>
      </c>
      <c r="C755" s="39"/>
      <c r="D755" s="40" t="str">
        <f t="shared" si="1"/>
        <v>Saturday</v>
      </c>
      <c r="E755" s="41"/>
      <c r="F755" s="38"/>
      <c r="G755" s="38"/>
      <c r="H755" s="41"/>
      <c r="I755" s="38"/>
      <c r="J755" s="38"/>
      <c r="K755" s="32"/>
      <c r="L755" s="32"/>
      <c r="M755" s="32"/>
      <c r="N755" s="33"/>
      <c r="O755" s="62"/>
      <c r="P755" s="34" t="str">
        <f t="shared" si="4"/>
        <v/>
      </c>
    </row>
    <row r="756" ht="22.5" customHeight="1">
      <c r="A756" s="37"/>
      <c r="B756" s="38" t="str">
        <f>'Master Schedule'!B756</f>
        <v/>
      </c>
      <c r="C756" s="39"/>
      <c r="D756" s="40" t="str">
        <f t="shared" si="1"/>
        <v>Saturday</v>
      </c>
      <c r="E756" s="41"/>
      <c r="F756" s="38"/>
      <c r="G756" s="38"/>
      <c r="H756" s="41"/>
      <c r="I756" s="38"/>
      <c r="J756" s="38"/>
      <c r="K756" s="35"/>
      <c r="L756" s="35"/>
      <c r="M756" s="35"/>
      <c r="N756" s="36"/>
      <c r="O756" s="62"/>
      <c r="P756" s="34" t="str">
        <f t="shared" si="4"/>
        <v/>
      </c>
    </row>
    <row r="757" ht="22.5" customHeight="1">
      <c r="A757" s="37"/>
      <c r="B757" s="38" t="str">
        <f>'Master Schedule'!B757</f>
        <v/>
      </c>
      <c r="C757" s="39"/>
      <c r="D757" s="40" t="str">
        <f t="shared" si="1"/>
        <v>Saturday</v>
      </c>
      <c r="E757" s="41"/>
      <c r="F757" s="38"/>
      <c r="G757" s="38"/>
      <c r="H757" s="41"/>
      <c r="I757" s="38"/>
      <c r="J757" s="38"/>
      <c r="K757" s="32"/>
      <c r="L757" s="32"/>
      <c r="M757" s="32"/>
      <c r="N757" s="33"/>
      <c r="O757" s="62"/>
      <c r="P757" s="34" t="str">
        <f t="shared" si="4"/>
        <v/>
      </c>
    </row>
    <row r="758" ht="22.5" customHeight="1">
      <c r="A758" s="37"/>
      <c r="B758" s="38" t="str">
        <f>'Master Schedule'!B758</f>
        <v/>
      </c>
      <c r="C758" s="39"/>
      <c r="D758" s="40" t="str">
        <f t="shared" si="1"/>
        <v>Saturday</v>
      </c>
      <c r="E758" s="41"/>
      <c r="F758" s="38"/>
      <c r="G758" s="38"/>
      <c r="H758" s="41"/>
      <c r="I758" s="38"/>
      <c r="J758" s="38"/>
      <c r="K758" s="35"/>
      <c r="L758" s="35"/>
      <c r="M758" s="35"/>
      <c r="N758" s="36"/>
      <c r="O758" s="62"/>
      <c r="P758" s="34" t="str">
        <f t="shared" si="4"/>
        <v/>
      </c>
    </row>
    <row r="759" ht="22.5" customHeight="1">
      <c r="A759" s="37"/>
      <c r="B759" s="38" t="str">
        <f>'Master Schedule'!B759</f>
        <v/>
      </c>
      <c r="C759" s="39"/>
      <c r="D759" s="40" t="str">
        <f t="shared" si="1"/>
        <v>Saturday</v>
      </c>
      <c r="E759" s="41"/>
      <c r="F759" s="38"/>
      <c r="G759" s="38"/>
      <c r="H759" s="41"/>
      <c r="I759" s="38"/>
      <c r="J759" s="38"/>
      <c r="K759" s="32"/>
      <c r="L759" s="32"/>
      <c r="M759" s="32"/>
      <c r="N759" s="33"/>
      <c r="O759" s="62"/>
      <c r="P759" s="34" t="str">
        <f t="shared" si="4"/>
        <v/>
      </c>
    </row>
    <row r="760" ht="22.5" customHeight="1">
      <c r="A760" s="37"/>
      <c r="B760" s="38" t="str">
        <f>'Master Schedule'!B760</f>
        <v/>
      </c>
      <c r="C760" s="39"/>
      <c r="D760" s="40" t="str">
        <f t="shared" si="1"/>
        <v>Saturday</v>
      </c>
      <c r="E760" s="41"/>
      <c r="F760" s="38"/>
      <c r="G760" s="38"/>
      <c r="H760" s="41"/>
      <c r="I760" s="38"/>
      <c r="J760" s="38"/>
      <c r="K760" s="35"/>
      <c r="L760" s="35"/>
      <c r="M760" s="35"/>
      <c r="N760" s="36"/>
      <c r="O760" s="62"/>
      <c r="P760" s="34" t="str">
        <f t="shared" si="4"/>
        <v/>
      </c>
    </row>
    <row r="761" ht="22.5" customHeight="1">
      <c r="A761" s="37"/>
      <c r="B761" s="38" t="str">
        <f>'Master Schedule'!B761</f>
        <v/>
      </c>
      <c r="C761" s="39"/>
      <c r="D761" s="40" t="str">
        <f t="shared" si="1"/>
        <v>Saturday</v>
      </c>
      <c r="E761" s="41"/>
      <c r="F761" s="38"/>
      <c r="G761" s="38"/>
      <c r="H761" s="41"/>
      <c r="I761" s="38"/>
      <c r="J761" s="38"/>
      <c r="K761" s="32"/>
      <c r="L761" s="32"/>
      <c r="M761" s="32"/>
      <c r="N761" s="33"/>
      <c r="O761" s="62"/>
      <c r="P761" s="34" t="str">
        <f t="shared" si="4"/>
        <v/>
      </c>
    </row>
    <row r="762" ht="22.5" customHeight="1">
      <c r="A762" s="37"/>
      <c r="B762" s="38" t="str">
        <f>'Master Schedule'!B762</f>
        <v/>
      </c>
      <c r="C762" s="39"/>
      <c r="D762" s="40" t="str">
        <f t="shared" si="1"/>
        <v>Saturday</v>
      </c>
      <c r="E762" s="41"/>
      <c r="F762" s="38"/>
      <c r="G762" s="38"/>
      <c r="H762" s="41"/>
      <c r="I762" s="38"/>
      <c r="J762" s="38"/>
      <c r="K762" s="35"/>
      <c r="L762" s="35"/>
      <c r="M762" s="35"/>
      <c r="N762" s="36"/>
      <c r="O762" s="62"/>
      <c r="P762" s="34" t="str">
        <f t="shared" si="4"/>
        <v/>
      </c>
    </row>
    <row r="763" ht="22.5" customHeight="1">
      <c r="A763" s="37"/>
      <c r="B763" s="38" t="str">
        <f>'Master Schedule'!B763</f>
        <v/>
      </c>
      <c r="C763" s="39"/>
      <c r="D763" s="40" t="str">
        <f t="shared" si="1"/>
        <v>Saturday</v>
      </c>
      <c r="E763" s="41"/>
      <c r="F763" s="38"/>
      <c r="G763" s="38"/>
      <c r="H763" s="41"/>
      <c r="I763" s="38"/>
      <c r="J763" s="38"/>
      <c r="K763" s="32"/>
      <c r="L763" s="32"/>
      <c r="M763" s="32"/>
      <c r="N763" s="33"/>
      <c r="O763" s="62"/>
      <c r="P763" s="34" t="str">
        <f t="shared" si="4"/>
        <v/>
      </c>
    </row>
    <row r="764" ht="22.5" customHeight="1">
      <c r="A764" s="37"/>
      <c r="B764" s="38" t="str">
        <f>'Master Schedule'!B764</f>
        <v/>
      </c>
      <c r="C764" s="39"/>
      <c r="D764" s="40" t="str">
        <f t="shared" si="1"/>
        <v>Saturday</v>
      </c>
      <c r="E764" s="41"/>
      <c r="F764" s="38"/>
      <c r="G764" s="38"/>
      <c r="H764" s="41"/>
      <c r="I764" s="38"/>
      <c r="J764" s="38"/>
      <c r="K764" s="35"/>
      <c r="L764" s="35"/>
      <c r="M764" s="35"/>
      <c r="N764" s="36"/>
      <c r="O764" s="62"/>
      <c r="P764" s="34" t="str">
        <f t="shared" si="4"/>
        <v/>
      </c>
    </row>
    <row r="765" ht="22.5" customHeight="1">
      <c r="A765" s="37"/>
      <c r="B765" s="38" t="str">
        <f>'Master Schedule'!B765</f>
        <v/>
      </c>
      <c r="C765" s="39"/>
      <c r="D765" s="40" t="str">
        <f t="shared" si="1"/>
        <v>Saturday</v>
      </c>
      <c r="E765" s="41"/>
      <c r="F765" s="38"/>
      <c r="G765" s="38"/>
      <c r="H765" s="41"/>
      <c r="I765" s="38"/>
      <c r="J765" s="38"/>
      <c r="K765" s="32"/>
      <c r="L765" s="32"/>
      <c r="M765" s="32"/>
      <c r="N765" s="33"/>
      <c r="O765" s="62"/>
      <c r="P765" s="34" t="str">
        <f t="shared" si="4"/>
        <v/>
      </c>
    </row>
    <row r="766" ht="22.5" customHeight="1">
      <c r="A766" s="37"/>
      <c r="B766" s="38" t="str">
        <f>'Master Schedule'!B766</f>
        <v/>
      </c>
      <c r="C766" s="39"/>
      <c r="D766" s="40" t="str">
        <f t="shared" si="1"/>
        <v>Saturday</v>
      </c>
      <c r="E766" s="41"/>
      <c r="F766" s="38"/>
      <c r="G766" s="38"/>
      <c r="H766" s="41"/>
      <c r="I766" s="38"/>
      <c r="J766" s="38"/>
      <c r="K766" s="35"/>
      <c r="L766" s="35"/>
      <c r="M766" s="35"/>
      <c r="N766" s="36"/>
      <c r="O766" s="62"/>
      <c r="P766" s="34" t="str">
        <f t="shared" si="4"/>
        <v/>
      </c>
    </row>
    <row r="767" ht="22.5" customHeight="1">
      <c r="A767" s="37"/>
      <c r="B767" s="38" t="str">
        <f>'Master Schedule'!B767</f>
        <v/>
      </c>
      <c r="C767" s="39"/>
      <c r="D767" s="40" t="str">
        <f t="shared" si="1"/>
        <v>Saturday</v>
      </c>
      <c r="E767" s="41"/>
      <c r="F767" s="38"/>
      <c r="G767" s="38"/>
      <c r="H767" s="41"/>
      <c r="I767" s="38"/>
      <c r="J767" s="38"/>
      <c r="K767" s="32"/>
      <c r="L767" s="32"/>
      <c r="M767" s="32"/>
      <c r="N767" s="33"/>
      <c r="O767" s="62"/>
      <c r="P767" s="34" t="str">
        <f t="shared" si="4"/>
        <v/>
      </c>
    </row>
    <row r="768" ht="22.5" customHeight="1">
      <c r="A768" s="37"/>
      <c r="B768" s="38" t="str">
        <f>'Master Schedule'!B768</f>
        <v/>
      </c>
      <c r="C768" s="39"/>
      <c r="D768" s="40" t="str">
        <f t="shared" si="1"/>
        <v>Saturday</v>
      </c>
      <c r="E768" s="41"/>
      <c r="F768" s="38"/>
      <c r="G768" s="38"/>
      <c r="H768" s="41"/>
      <c r="I768" s="38"/>
      <c r="J768" s="38"/>
      <c r="K768" s="35"/>
      <c r="L768" s="35"/>
      <c r="M768" s="35"/>
      <c r="N768" s="36"/>
      <c r="O768" s="62"/>
      <c r="P768" s="34" t="str">
        <f t="shared" si="4"/>
        <v/>
      </c>
    </row>
    <row r="769" ht="22.5" customHeight="1">
      <c r="A769" s="37"/>
      <c r="B769" s="38" t="str">
        <f>'Master Schedule'!B769</f>
        <v/>
      </c>
      <c r="C769" s="39"/>
      <c r="D769" s="40" t="str">
        <f t="shared" si="1"/>
        <v>Saturday</v>
      </c>
      <c r="E769" s="41"/>
      <c r="F769" s="38"/>
      <c r="G769" s="38"/>
      <c r="H769" s="41"/>
      <c r="I769" s="38"/>
      <c r="J769" s="38"/>
      <c r="K769" s="32"/>
      <c r="L769" s="32"/>
      <c r="M769" s="32"/>
      <c r="N769" s="33"/>
      <c r="O769" s="62"/>
      <c r="P769" s="34" t="str">
        <f t="shared" si="4"/>
        <v/>
      </c>
    </row>
    <row r="770" ht="22.5" customHeight="1">
      <c r="A770" s="37"/>
      <c r="B770" s="38" t="str">
        <f>'Master Schedule'!B770</f>
        <v/>
      </c>
      <c r="C770" s="39"/>
      <c r="D770" s="40" t="str">
        <f t="shared" si="1"/>
        <v>Saturday</v>
      </c>
      <c r="E770" s="41"/>
      <c r="F770" s="38"/>
      <c r="G770" s="38"/>
      <c r="H770" s="41"/>
      <c r="I770" s="38"/>
      <c r="J770" s="38"/>
      <c r="K770" s="35"/>
      <c r="L770" s="35"/>
      <c r="M770" s="35"/>
      <c r="N770" s="36"/>
      <c r="O770" s="62"/>
      <c r="P770" s="34" t="str">
        <f t="shared" si="4"/>
        <v/>
      </c>
    </row>
    <row r="771" ht="22.5" customHeight="1">
      <c r="A771" s="37"/>
      <c r="B771" s="38" t="str">
        <f>'Master Schedule'!B771</f>
        <v/>
      </c>
      <c r="C771" s="39"/>
      <c r="D771" s="40" t="str">
        <f t="shared" si="1"/>
        <v>Saturday</v>
      </c>
      <c r="E771" s="41"/>
      <c r="F771" s="38"/>
      <c r="G771" s="38"/>
      <c r="H771" s="41"/>
      <c r="I771" s="38"/>
      <c r="J771" s="38"/>
      <c r="K771" s="32"/>
      <c r="L771" s="32"/>
      <c r="M771" s="32"/>
      <c r="N771" s="33"/>
      <c r="O771" s="62"/>
      <c r="P771" s="34" t="str">
        <f t="shared" si="4"/>
        <v/>
      </c>
    </row>
    <row r="772" ht="22.5" customHeight="1">
      <c r="A772" s="37"/>
      <c r="B772" s="38" t="str">
        <f>'Master Schedule'!B772</f>
        <v/>
      </c>
      <c r="C772" s="39"/>
      <c r="D772" s="40" t="str">
        <f t="shared" si="1"/>
        <v>Saturday</v>
      </c>
      <c r="E772" s="41"/>
      <c r="F772" s="38"/>
      <c r="G772" s="38"/>
      <c r="H772" s="41"/>
      <c r="I772" s="38"/>
      <c r="J772" s="38"/>
      <c r="K772" s="35"/>
      <c r="L772" s="35"/>
      <c r="M772" s="35"/>
      <c r="N772" s="36"/>
      <c r="O772" s="62"/>
      <c r="P772" s="34" t="str">
        <f t="shared" si="4"/>
        <v/>
      </c>
    </row>
    <row r="773" ht="22.5" customHeight="1">
      <c r="A773" s="37"/>
      <c r="B773" s="38" t="str">
        <f>'Master Schedule'!B773</f>
        <v/>
      </c>
      <c r="C773" s="39"/>
      <c r="D773" s="40" t="str">
        <f t="shared" si="1"/>
        <v>Saturday</v>
      </c>
      <c r="E773" s="41"/>
      <c r="F773" s="38"/>
      <c r="G773" s="38"/>
      <c r="H773" s="41"/>
      <c r="I773" s="38"/>
      <c r="J773" s="38"/>
      <c r="K773" s="32"/>
      <c r="L773" s="32"/>
      <c r="M773" s="32"/>
      <c r="N773" s="33"/>
      <c r="O773" s="62"/>
      <c r="P773" s="34" t="str">
        <f t="shared" si="4"/>
        <v/>
      </c>
    </row>
    <row r="774" ht="22.5" customHeight="1">
      <c r="A774" s="37"/>
      <c r="B774" s="38" t="str">
        <f>'Master Schedule'!B774</f>
        <v/>
      </c>
      <c r="C774" s="39"/>
      <c r="D774" s="40" t="str">
        <f t="shared" si="1"/>
        <v>Saturday</v>
      </c>
      <c r="E774" s="41"/>
      <c r="F774" s="38"/>
      <c r="G774" s="38"/>
      <c r="H774" s="41"/>
      <c r="I774" s="38"/>
      <c r="J774" s="38"/>
      <c r="K774" s="35"/>
      <c r="L774" s="35"/>
      <c r="M774" s="35"/>
      <c r="N774" s="36"/>
      <c r="O774" s="62"/>
      <c r="P774" s="34" t="str">
        <f t="shared" si="4"/>
        <v/>
      </c>
    </row>
    <row r="775" ht="22.5" customHeight="1">
      <c r="A775" s="37"/>
      <c r="B775" s="38" t="str">
        <f>'Master Schedule'!B775</f>
        <v/>
      </c>
      <c r="C775" s="39"/>
      <c r="D775" s="40" t="str">
        <f t="shared" si="1"/>
        <v>Saturday</v>
      </c>
      <c r="E775" s="41"/>
      <c r="F775" s="38"/>
      <c r="G775" s="38"/>
      <c r="H775" s="41"/>
      <c r="I775" s="38"/>
      <c r="J775" s="38"/>
      <c r="K775" s="32"/>
      <c r="L775" s="32"/>
      <c r="M775" s="32"/>
      <c r="N775" s="33"/>
      <c r="O775" s="62"/>
      <c r="P775" s="34" t="str">
        <f t="shared" si="4"/>
        <v/>
      </c>
    </row>
    <row r="776" ht="22.5" customHeight="1">
      <c r="A776" s="37"/>
      <c r="B776" s="38" t="str">
        <f>'Master Schedule'!B776</f>
        <v/>
      </c>
      <c r="C776" s="39"/>
      <c r="D776" s="40" t="str">
        <f t="shared" si="1"/>
        <v>Saturday</v>
      </c>
      <c r="E776" s="41"/>
      <c r="F776" s="38"/>
      <c r="G776" s="38"/>
      <c r="H776" s="41"/>
      <c r="I776" s="38"/>
      <c r="J776" s="38"/>
      <c r="K776" s="35"/>
      <c r="L776" s="35"/>
      <c r="M776" s="35"/>
      <c r="N776" s="36"/>
      <c r="O776" s="62"/>
      <c r="P776" s="34" t="str">
        <f t="shared" si="4"/>
        <v/>
      </c>
    </row>
    <row r="777" ht="22.5" customHeight="1">
      <c r="A777" s="37"/>
      <c r="B777" s="38" t="str">
        <f>'Master Schedule'!B777</f>
        <v/>
      </c>
      <c r="C777" s="39"/>
      <c r="D777" s="40" t="str">
        <f t="shared" si="1"/>
        <v>Saturday</v>
      </c>
      <c r="E777" s="41"/>
      <c r="F777" s="38"/>
      <c r="G777" s="38"/>
      <c r="H777" s="41"/>
      <c r="I777" s="38"/>
      <c r="J777" s="38"/>
      <c r="K777" s="32"/>
      <c r="L777" s="32"/>
      <c r="M777" s="32"/>
      <c r="N777" s="33"/>
      <c r="O777" s="62"/>
      <c r="P777" s="34" t="str">
        <f t="shared" si="4"/>
        <v/>
      </c>
    </row>
    <row r="778" ht="22.5" customHeight="1">
      <c r="A778" s="37"/>
      <c r="B778" s="38" t="str">
        <f>'Master Schedule'!B778</f>
        <v/>
      </c>
      <c r="C778" s="39"/>
      <c r="D778" s="40" t="str">
        <f t="shared" si="1"/>
        <v>Saturday</v>
      </c>
      <c r="E778" s="41"/>
      <c r="F778" s="38"/>
      <c r="G778" s="38"/>
      <c r="H778" s="41"/>
      <c r="I778" s="38"/>
      <c r="J778" s="38"/>
      <c r="K778" s="35"/>
      <c r="L778" s="35"/>
      <c r="M778" s="35"/>
      <c r="N778" s="36"/>
      <c r="O778" s="62"/>
      <c r="P778" s="34" t="str">
        <f t="shared" si="4"/>
        <v/>
      </c>
    </row>
    <row r="779" ht="22.5" customHeight="1">
      <c r="A779" s="37"/>
      <c r="B779" s="38" t="str">
        <f>'Master Schedule'!B779</f>
        <v/>
      </c>
      <c r="C779" s="39"/>
      <c r="D779" s="40" t="str">
        <f t="shared" si="1"/>
        <v>Saturday</v>
      </c>
      <c r="E779" s="41"/>
      <c r="F779" s="38"/>
      <c r="G779" s="38"/>
      <c r="H779" s="41"/>
      <c r="I779" s="38"/>
      <c r="J779" s="38"/>
      <c r="K779" s="32"/>
      <c r="L779" s="32"/>
      <c r="M779" s="32"/>
      <c r="N779" s="33"/>
      <c r="O779" s="62"/>
      <c r="P779" s="34" t="str">
        <f t="shared" si="4"/>
        <v/>
      </c>
    </row>
    <row r="780" ht="22.5" customHeight="1">
      <c r="A780" s="37"/>
      <c r="B780" s="38" t="str">
        <f>'Master Schedule'!B780</f>
        <v/>
      </c>
      <c r="C780" s="39"/>
      <c r="D780" s="40" t="str">
        <f t="shared" si="1"/>
        <v>Saturday</v>
      </c>
      <c r="E780" s="41"/>
      <c r="F780" s="38"/>
      <c r="G780" s="38"/>
      <c r="H780" s="41"/>
      <c r="I780" s="38"/>
      <c r="J780" s="38"/>
      <c r="K780" s="35"/>
      <c r="L780" s="35"/>
      <c r="M780" s="35"/>
      <c r="N780" s="36"/>
      <c r="O780" s="62"/>
      <c r="P780" s="34" t="str">
        <f t="shared" si="4"/>
        <v/>
      </c>
    </row>
    <row r="781" ht="22.5" customHeight="1">
      <c r="A781" s="37"/>
      <c r="B781" s="38" t="str">
        <f>'Master Schedule'!B781</f>
        <v/>
      </c>
      <c r="C781" s="39"/>
      <c r="D781" s="40" t="str">
        <f t="shared" si="1"/>
        <v>Saturday</v>
      </c>
      <c r="E781" s="41"/>
      <c r="F781" s="38"/>
      <c r="G781" s="38"/>
      <c r="H781" s="41"/>
      <c r="I781" s="38"/>
      <c r="J781" s="38"/>
      <c r="K781" s="32"/>
      <c r="L781" s="32"/>
      <c r="M781" s="32"/>
      <c r="N781" s="33"/>
      <c r="O781" s="62"/>
      <c r="P781" s="34" t="str">
        <f t="shared" si="4"/>
        <v/>
      </c>
    </row>
    <row r="782" ht="22.5" customHeight="1">
      <c r="A782" s="37"/>
      <c r="B782" s="38" t="str">
        <f>'Master Schedule'!B782</f>
        <v/>
      </c>
      <c r="C782" s="39"/>
      <c r="D782" s="40" t="str">
        <f t="shared" si="1"/>
        <v>Saturday</v>
      </c>
      <c r="E782" s="41"/>
      <c r="F782" s="38"/>
      <c r="G782" s="38"/>
      <c r="H782" s="41"/>
      <c r="I782" s="38"/>
      <c r="J782" s="38"/>
      <c r="K782" s="35"/>
      <c r="L782" s="35"/>
      <c r="M782" s="35"/>
      <c r="N782" s="36"/>
      <c r="O782" s="62"/>
      <c r="P782" s="34" t="str">
        <f t="shared" si="4"/>
        <v/>
      </c>
    </row>
    <row r="783" ht="22.5" customHeight="1">
      <c r="A783" s="37"/>
      <c r="B783" s="38" t="str">
        <f>'Master Schedule'!B783</f>
        <v/>
      </c>
      <c r="C783" s="39"/>
      <c r="D783" s="40" t="str">
        <f t="shared" si="1"/>
        <v>Saturday</v>
      </c>
      <c r="E783" s="41"/>
      <c r="F783" s="38"/>
      <c r="G783" s="38"/>
      <c r="H783" s="41"/>
      <c r="I783" s="38"/>
      <c r="J783" s="38"/>
      <c r="K783" s="32"/>
      <c r="L783" s="32"/>
      <c r="M783" s="32"/>
      <c r="N783" s="33"/>
      <c r="O783" s="62"/>
      <c r="P783" s="34" t="str">
        <f t="shared" si="4"/>
        <v/>
      </c>
    </row>
    <row r="784" ht="22.5" customHeight="1">
      <c r="A784" s="37"/>
      <c r="B784" s="38" t="str">
        <f>'Master Schedule'!B784</f>
        <v/>
      </c>
      <c r="C784" s="39"/>
      <c r="D784" s="40" t="str">
        <f t="shared" si="1"/>
        <v>Saturday</v>
      </c>
      <c r="E784" s="41"/>
      <c r="F784" s="38"/>
      <c r="G784" s="38"/>
      <c r="H784" s="41"/>
      <c r="I784" s="38"/>
      <c r="J784" s="38"/>
      <c r="K784" s="35"/>
      <c r="L784" s="35"/>
      <c r="M784" s="35"/>
      <c r="N784" s="36"/>
      <c r="O784" s="62"/>
      <c r="P784" s="34" t="str">
        <f t="shared" si="4"/>
        <v/>
      </c>
    </row>
    <row r="785" ht="22.5" customHeight="1">
      <c r="A785" s="37"/>
      <c r="B785" s="38" t="str">
        <f>'Master Schedule'!B785</f>
        <v/>
      </c>
      <c r="C785" s="39"/>
      <c r="D785" s="40" t="str">
        <f t="shared" si="1"/>
        <v>Saturday</v>
      </c>
      <c r="E785" s="41"/>
      <c r="F785" s="38"/>
      <c r="G785" s="38"/>
      <c r="H785" s="41"/>
      <c r="I785" s="38"/>
      <c r="J785" s="38"/>
      <c r="K785" s="32"/>
      <c r="L785" s="32"/>
      <c r="M785" s="32"/>
      <c r="N785" s="33"/>
      <c r="O785" s="62"/>
      <c r="P785" s="34" t="str">
        <f t="shared" si="4"/>
        <v/>
      </c>
    </row>
    <row r="786" ht="22.5" customHeight="1">
      <c r="A786" s="37"/>
      <c r="B786" s="38" t="str">
        <f>'Master Schedule'!B786</f>
        <v/>
      </c>
      <c r="C786" s="39"/>
      <c r="D786" s="40" t="str">
        <f t="shared" si="1"/>
        <v>Saturday</v>
      </c>
      <c r="E786" s="41"/>
      <c r="F786" s="38"/>
      <c r="G786" s="38"/>
      <c r="H786" s="41"/>
      <c r="I786" s="38"/>
      <c r="J786" s="38"/>
      <c r="K786" s="35"/>
      <c r="L786" s="35"/>
      <c r="M786" s="35"/>
      <c r="N786" s="36"/>
      <c r="O786" s="62"/>
      <c r="P786" s="34" t="str">
        <f t="shared" si="4"/>
        <v/>
      </c>
    </row>
    <row r="787" ht="22.5" customHeight="1">
      <c r="A787" s="37"/>
      <c r="B787" s="38" t="str">
        <f>'Master Schedule'!B787</f>
        <v/>
      </c>
      <c r="C787" s="39"/>
      <c r="D787" s="40" t="str">
        <f t="shared" si="1"/>
        <v>Saturday</v>
      </c>
      <c r="E787" s="41"/>
      <c r="F787" s="38"/>
      <c r="G787" s="38"/>
      <c r="H787" s="41"/>
      <c r="I787" s="38"/>
      <c r="J787" s="38"/>
      <c r="K787" s="32"/>
      <c r="L787" s="32"/>
      <c r="M787" s="32"/>
      <c r="N787" s="33"/>
      <c r="O787" s="62"/>
      <c r="P787" s="34" t="str">
        <f t="shared" si="4"/>
        <v/>
      </c>
    </row>
    <row r="788" ht="22.5" customHeight="1">
      <c r="A788" s="37"/>
      <c r="B788" s="38" t="str">
        <f>'Master Schedule'!B788</f>
        <v/>
      </c>
      <c r="C788" s="39"/>
      <c r="D788" s="40" t="str">
        <f t="shared" si="1"/>
        <v>Saturday</v>
      </c>
      <c r="E788" s="41"/>
      <c r="F788" s="38"/>
      <c r="G788" s="38"/>
      <c r="H788" s="41"/>
      <c r="I788" s="38"/>
      <c r="J788" s="38"/>
      <c r="K788" s="35"/>
      <c r="L788" s="35"/>
      <c r="M788" s="35"/>
      <c r="N788" s="36"/>
      <c r="O788" s="62"/>
      <c r="P788" s="34" t="str">
        <f t="shared" si="4"/>
        <v/>
      </c>
    </row>
    <row r="789" ht="22.5" customHeight="1">
      <c r="A789" s="37"/>
      <c r="B789" s="38" t="str">
        <f>'Master Schedule'!B789</f>
        <v/>
      </c>
      <c r="C789" s="39"/>
      <c r="D789" s="40" t="str">
        <f t="shared" si="1"/>
        <v>Saturday</v>
      </c>
      <c r="E789" s="41"/>
      <c r="F789" s="38"/>
      <c r="G789" s="38"/>
      <c r="H789" s="41"/>
      <c r="I789" s="38"/>
      <c r="J789" s="38"/>
      <c r="K789" s="32"/>
      <c r="L789" s="32"/>
      <c r="M789" s="32"/>
      <c r="N789" s="33"/>
      <c r="O789" s="62"/>
      <c r="P789" s="34" t="str">
        <f t="shared" si="4"/>
        <v/>
      </c>
    </row>
    <row r="790" ht="22.5" customHeight="1">
      <c r="A790" s="37"/>
      <c r="B790" s="38" t="str">
        <f>'Master Schedule'!B790</f>
        <v/>
      </c>
      <c r="C790" s="39"/>
      <c r="D790" s="40" t="str">
        <f t="shared" si="1"/>
        <v>Saturday</v>
      </c>
      <c r="E790" s="41"/>
      <c r="F790" s="38"/>
      <c r="G790" s="38"/>
      <c r="H790" s="41"/>
      <c r="I790" s="38"/>
      <c r="J790" s="38"/>
      <c r="K790" s="35"/>
      <c r="L790" s="35"/>
      <c r="M790" s="35"/>
      <c r="N790" s="36"/>
      <c r="O790" s="62"/>
      <c r="P790" s="34" t="str">
        <f t="shared" si="4"/>
        <v/>
      </c>
    </row>
    <row r="791" ht="22.5" customHeight="1">
      <c r="A791" s="37"/>
      <c r="B791" s="38" t="str">
        <f>'Master Schedule'!B791</f>
        <v/>
      </c>
      <c r="C791" s="39"/>
      <c r="D791" s="40" t="str">
        <f t="shared" si="1"/>
        <v>Saturday</v>
      </c>
      <c r="E791" s="41"/>
      <c r="F791" s="38"/>
      <c r="G791" s="38"/>
      <c r="H791" s="41"/>
      <c r="I791" s="38"/>
      <c r="J791" s="38"/>
      <c r="K791" s="32"/>
      <c r="L791" s="32"/>
      <c r="M791" s="32"/>
      <c r="N791" s="33"/>
      <c r="O791" s="62"/>
      <c r="P791" s="34" t="str">
        <f t="shared" si="4"/>
        <v/>
      </c>
    </row>
    <row r="792" ht="22.5" customHeight="1">
      <c r="A792" s="37"/>
      <c r="B792" s="38" t="str">
        <f>'Master Schedule'!B792</f>
        <v/>
      </c>
      <c r="C792" s="39"/>
      <c r="D792" s="40" t="str">
        <f t="shared" si="1"/>
        <v>Saturday</v>
      </c>
      <c r="E792" s="41"/>
      <c r="F792" s="38"/>
      <c r="G792" s="38"/>
      <c r="H792" s="41"/>
      <c r="I792" s="38"/>
      <c r="J792" s="38"/>
      <c r="K792" s="35"/>
      <c r="L792" s="35"/>
      <c r="M792" s="35"/>
      <c r="N792" s="36"/>
      <c r="O792" s="62"/>
      <c r="P792" s="34" t="str">
        <f t="shared" si="4"/>
        <v/>
      </c>
    </row>
    <row r="793" ht="22.5" customHeight="1">
      <c r="A793" s="37"/>
      <c r="B793" s="38" t="str">
        <f>'Master Schedule'!B793</f>
        <v/>
      </c>
      <c r="C793" s="39"/>
      <c r="D793" s="40" t="str">
        <f t="shared" si="1"/>
        <v>Saturday</v>
      </c>
      <c r="E793" s="41"/>
      <c r="F793" s="38"/>
      <c r="G793" s="38"/>
      <c r="H793" s="41"/>
      <c r="I793" s="38"/>
      <c r="J793" s="38"/>
      <c r="K793" s="32"/>
      <c r="L793" s="32"/>
      <c r="M793" s="32"/>
      <c r="N793" s="33"/>
      <c r="O793" s="62"/>
      <c r="P793" s="34" t="str">
        <f t="shared" si="4"/>
        <v/>
      </c>
    </row>
    <row r="794" ht="22.5" customHeight="1">
      <c r="A794" s="37"/>
      <c r="B794" s="38" t="str">
        <f>'Master Schedule'!B794</f>
        <v/>
      </c>
      <c r="C794" s="39"/>
      <c r="D794" s="40" t="str">
        <f t="shared" si="1"/>
        <v>Saturday</v>
      </c>
      <c r="E794" s="41"/>
      <c r="F794" s="38"/>
      <c r="G794" s="38"/>
      <c r="H794" s="41"/>
      <c r="I794" s="38"/>
      <c r="J794" s="38"/>
      <c r="K794" s="35"/>
      <c r="L794" s="35"/>
      <c r="M794" s="35"/>
      <c r="N794" s="36"/>
      <c r="O794" s="62"/>
      <c r="P794" s="34" t="str">
        <f t="shared" si="4"/>
        <v/>
      </c>
    </row>
    <row r="795" ht="22.5" customHeight="1">
      <c r="A795" s="37"/>
      <c r="B795" s="38" t="str">
        <f>'Master Schedule'!B795</f>
        <v/>
      </c>
      <c r="C795" s="39"/>
      <c r="D795" s="40" t="str">
        <f t="shared" si="1"/>
        <v>Saturday</v>
      </c>
      <c r="E795" s="41"/>
      <c r="F795" s="38"/>
      <c r="G795" s="38"/>
      <c r="H795" s="41"/>
      <c r="I795" s="38"/>
      <c r="J795" s="38"/>
      <c r="K795" s="32"/>
      <c r="L795" s="32"/>
      <c r="M795" s="32"/>
      <c r="N795" s="33"/>
      <c r="O795" s="62"/>
      <c r="P795" s="34" t="str">
        <f t="shared" si="4"/>
        <v/>
      </c>
    </row>
    <row r="796" ht="22.5" customHeight="1">
      <c r="A796" s="37"/>
      <c r="B796" s="38" t="str">
        <f>'Master Schedule'!B796</f>
        <v/>
      </c>
      <c r="C796" s="39"/>
      <c r="D796" s="40" t="str">
        <f t="shared" si="1"/>
        <v>Saturday</v>
      </c>
      <c r="E796" s="41"/>
      <c r="F796" s="38"/>
      <c r="G796" s="38"/>
      <c r="H796" s="41"/>
      <c r="I796" s="38"/>
      <c r="J796" s="38"/>
      <c r="K796" s="35"/>
      <c r="L796" s="35"/>
      <c r="M796" s="35"/>
      <c r="N796" s="36"/>
      <c r="O796" s="62"/>
      <c r="P796" s="34" t="str">
        <f t="shared" si="4"/>
        <v/>
      </c>
    </row>
    <row r="797" ht="22.5" customHeight="1">
      <c r="A797" s="37"/>
      <c r="B797" s="38" t="str">
        <f>'Master Schedule'!B797</f>
        <v/>
      </c>
      <c r="C797" s="39"/>
      <c r="D797" s="40" t="str">
        <f t="shared" si="1"/>
        <v>Saturday</v>
      </c>
      <c r="E797" s="41"/>
      <c r="F797" s="38"/>
      <c r="G797" s="38"/>
      <c r="H797" s="41"/>
      <c r="I797" s="38"/>
      <c r="J797" s="38"/>
      <c r="K797" s="32"/>
      <c r="L797" s="32"/>
      <c r="M797" s="32"/>
      <c r="N797" s="33"/>
      <c r="O797" s="62"/>
      <c r="P797" s="34" t="str">
        <f t="shared" si="4"/>
        <v/>
      </c>
    </row>
    <row r="798" ht="22.5" customHeight="1">
      <c r="A798" s="37"/>
      <c r="B798" s="38" t="str">
        <f>'Master Schedule'!B798</f>
        <v/>
      </c>
      <c r="C798" s="39"/>
      <c r="D798" s="40" t="str">
        <f t="shared" si="1"/>
        <v>Saturday</v>
      </c>
      <c r="E798" s="41"/>
      <c r="F798" s="38"/>
      <c r="G798" s="38"/>
      <c r="H798" s="41"/>
      <c r="I798" s="38"/>
      <c r="J798" s="38"/>
      <c r="K798" s="35"/>
      <c r="L798" s="35"/>
      <c r="M798" s="35"/>
      <c r="N798" s="36"/>
      <c r="O798" s="62"/>
      <c r="P798" s="34" t="str">
        <f t="shared" si="4"/>
        <v/>
      </c>
    </row>
    <row r="799" ht="22.5" customHeight="1">
      <c r="A799" s="37"/>
      <c r="B799" s="38" t="str">
        <f>'Master Schedule'!B799</f>
        <v/>
      </c>
      <c r="C799" s="39"/>
      <c r="D799" s="40" t="str">
        <f t="shared" si="1"/>
        <v>Saturday</v>
      </c>
      <c r="E799" s="41"/>
      <c r="F799" s="38"/>
      <c r="G799" s="38"/>
      <c r="H799" s="41"/>
      <c r="I799" s="38"/>
      <c r="J799" s="38"/>
      <c r="K799" s="32"/>
      <c r="L799" s="32"/>
      <c r="M799" s="32"/>
      <c r="N799" s="33"/>
      <c r="O799" s="62"/>
      <c r="P799" s="34" t="str">
        <f t="shared" si="4"/>
        <v/>
      </c>
    </row>
    <row r="800" ht="22.5" customHeight="1">
      <c r="A800" s="37"/>
      <c r="B800" s="38" t="str">
        <f>'Master Schedule'!B800</f>
        <v/>
      </c>
      <c r="C800" s="39"/>
      <c r="D800" s="40" t="str">
        <f t="shared" si="1"/>
        <v>Saturday</v>
      </c>
      <c r="E800" s="41"/>
      <c r="F800" s="38"/>
      <c r="G800" s="38"/>
      <c r="H800" s="41"/>
      <c r="I800" s="38"/>
      <c r="J800" s="38"/>
      <c r="K800" s="35"/>
      <c r="L800" s="35"/>
      <c r="M800" s="35"/>
      <c r="N800" s="36"/>
      <c r="O800" s="62"/>
      <c r="P800" s="34" t="str">
        <f t="shared" si="4"/>
        <v/>
      </c>
    </row>
    <row r="801" ht="22.5" customHeight="1">
      <c r="A801" s="37"/>
      <c r="B801" s="38" t="str">
        <f>'Master Schedule'!B801</f>
        <v/>
      </c>
      <c r="C801" s="39"/>
      <c r="D801" s="40" t="str">
        <f t="shared" si="1"/>
        <v>Saturday</v>
      </c>
      <c r="E801" s="41"/>
      <c r="F801" s="38"/>
      <c r="G801" s="38"/>
      <c r="H801" s="41"/>
      <c r="I801" s="38"/>
      <c r="J801" s="38"/>
      <c r="K801" s="32"/>
      <c r="L801" s="32"/>
      <c r="M801" s="32"/>
      <c r="N801" s="33"/>
      <c r="O801" s="62"/>
      <c r="P801" s="34" t="str">
        <f t="shared" si="4"/>
        <v/>
      </c>
    </row>
    <row r="802" ht="22.5" customHeight="1">
      <c r="A802" s="37"/>
      <c r="B802" s="38" t="str">
        <f>'Master Schedule'!B802</f>
        <v/>
      </c>
      <c r="C802" s="39"/>
      <c r="D802" s="40" t="str">
        <f t="shared" si="1"/>
        <v>Saturday</v>
      </c>
      <c r="E802" s="41"/>
      <c r="F802" s="38"/>
      <c r="G802" s="38"/>
      <c r="H802" s="41"/>
      <c r="I802" s="38"/>
      <c r="J802" s="38"/>
      <c r="K802" s="35"/>
      <c r="L802" s="35"/>
      <c r="M802" s="35"/>
      <c r="N802" s="36"/>
      <c r="O802" s="62"/>
      <c r="P802" s="34" t="str">
        <f t="shared" si="4"/>
        <v/>
      </c>
    </row>
    <row r="803" ht="22.5" customHeight="1">
      <c r="A803" s="37"/>
      <c r="B803" s="38" t="str">
        <f>'Master Schedule'!B803</f>
        <v/>
      </c>
      <c r="C803" s="39"/>
      <c r="D803" s="40" t="str">
        <f t="shared" si="1"/>
        <v>Saturday</v>
      </c>
      <c r="E803" s="41"/>
      <c r="F803" s="38"/>
      <c r="G803" s="38"/>
      <c r="H803" s="41"/>
      <c r="I803" s="38"/>
      <c r="J803" s="38"/>
      <c r="K803" s="32"/>
      <c r="L803" s="32"/>
      <c r="M803" s="32"/>
      <c r="N803" s="33"/>
      <c r="O803" s="62"/>
      <c r="P803" s="34" t="str">
        <f t="shared" si="4"/>
        <v/>
      </c>
    </row>
    <row r="804" ht="22.5" customHeight="1">
      <c r="A804" s="37"/>
      <c r="B804" s="38" t="str">
        <f>'Master Schedule'!B804</f>
        <v/>
      </c>
      <c r="C804" s="39"/>
      <c r="D804" s="40" t="str">
        <f t="shared" si="1"/>
        <v>Saturday</v>
      </c>
      <c r="E804" s="41"/>
      <c r="F804" s="38"/>
      <c r="G804" s="38"/>
      <c r="H804" s="41"/>
      <c r="I804" s="38"/>
      <c r="J804" s="38"/>
      <c r="K804" s="35"/>
      <c r="L804" s="35"/>
      <c r="M804" s="35"/>
      <c r="N804" s="36"/>
      <c r="O804" s="62"/>
      <c r="P804" s="34" t="str">
        <f t="shared" si="4"/>
        <v/>
      </c>
    </row>
    <row r="805" ht="22.5" customHeight="1">
      <c r="A805" s="37"/>
      <c r="B805" s="38" t="str">
        <f>'Master Schedule'!B805</f>
        <v/>
      </c>
      <c r="C805" s="39"/>
      <c r="D805" s="40" t="str">
        <f t="shared" si="1"/>
        <v>Saturday</v>
      </c>
      <c r="E805" s="41"/>
      <c r="F805" s="38"/>
      <c r="G805" s="38"/>
      <c r="H805" s="41"/>
      <c r="I805" s="38"/>
      <c r="J805" s="38"/>
      <c r="K805" s="32"/>
      <c r="L805" s="32"/>
      <c r="M805" s="32"/>
      <c r="N805" s="33"/>
      <c r="O805" s="62"/>
      <c r="P805" s="34" t="str">
        <f t="shared" si="4"/>
        <v/>
      </c>
    </row>
    <row r="806" ht="22.5" customHeight="1">
      <c r="A806" s="37"/>
      <c r="B806" s="38" t="str">
        <f>'Master Schedule'!B806</f>
        <v/>
      </c>
      <c r="C806" s="39"/>
      <c r="D806" s="40" t="str">
        <f t="shared" si="1"/>
        <v>Saturday</v>
      </c>
      <c r="E806" s="41"/>
      <c r="F806" s="38"/>
      <c r="G806" s="38"/>
      <c r="H806" s="41"/>
      <c r="I806" s="38"/>
      <c r="J806" s="38"/>
      <c r="K806" s="35"/>
      <c r="L806" s="35"/>
      <c r="M806" s="35"/>
      <c r="N806" s="36"/>
      <c r="O806" s="62"/>
      <c r="P806" s="34" t="str">
        <f t="shared" si="4"/>
        <v/>
      </c>
    </row>
    <row r="807" ht="22.5" customHeight="1">
      <c r="A807" s="37"/>
      <c r="B807" s="38" t="str">
        <f>'Master Schedule'!B807</f>
        <v/>
      </c>
      <c r="C807" s="39"/>
      <c r="D807" s="40" t="str">
        <f t="shared" si="1"/>
        <v>Saturday</v>
      </c>
      <c r="E807" s="41"/>
      <c r="F807" s="38"/>
      <c r="G807" s="38"/>
      <c r="H807" s="41"/>
      <c r="I807" s="38"/>
      <c r="J807" s="38"/>
      <c r="K807" s="32"/>
      <c r="L807" s="32"/>
      <c r="M807" s="32"/>
      <c r="N807" s="33"/>
      <c r="O807" s="62"/>
      <c r="P807" s="34" t="str">
        <f t="shared" si="4"/>
        <v/>
      </c>
    </row>
    <row r="808" ht="22.5" customHeight="1">
      <c r="A808" s="37"/>
      <c r="B808" s="38" t="str">
        <f>'Master Schedule'!B808</f>
        <v/>
      </c>
      <c r="C808" s="39"/>
      <c r="D808" s="40" t="str">
        <f t="shared" si="1"/>
        <v>Saturday</v>
      </c>
      <c r="E808" s="41"/>
      <c r="F808" s="38"/>
      <c r="G808" s="38"/>
      <c r="H808" s="41"/>
      <c r="I808" s="38"/>
      <c r="J808" s="38"/>
      <c r="K808" s="35"/>
      <c r="L808" s="35"/>
      <c r="M808" s="35"/>
      <c r="N808" s="36"/>
      <c r="O808" s="62"/>
      <c r="P808" s="34" t="str">
        <f t="shared" si="4"/>
        <v/>
      </c>
    </row>
    <row r="809" ht="22.5" customHeight="1">
      <c r="A809" s="37"/>
      <c r="B809" s="38" t="str">
        <f>'Master Schedule'!B809</f>
        <v/>
      </c>
      <c r="C809" s="39"/>
      <c r="D809" s="40" t="str">
        <f t="shared" si="1"/>
        <v>Saturday</v>
      </c>
      <c r="E809" s="41"/>
      <c r="F809" s="38"/>
      <c r="G809" s="38"/>
      <c r="H809" s="41"/>
      <c r="I809" s="38"/>
      <c r="J809" s="38"/>
      <c r="K809" s="32"/>
      <c r="L809" s="32"/>
      <c r="M809" s="32"/>
      <c r="N809" s="33"/>
      <c r="O809" s="62"/>
      <c r="P809" s="34" t="str">
        <f t="shared" si="4"/>
        <v/>
      </c>
    </row>
    <row r="810" ht="22.5" customHeight="1">
      <c r="A810" s="37"/>
      <c r="B810" s="38" t="str">
        <f>'Master Schedule'!B810</f>
        <v/>
      </c>
      <c r="C810" s="39"/>
      <c r="D810" s="40" t="str">
        <f t="shared" si="1"/>
        <v>Saturday</v>
      </c>
      <c r="E810" s="41"/>
      <c r="F810" s="38"/>
      <c r="G810" s="38"/>
      <c r="H810" s="41"/>
      <c r="I810" s="38"/>
      <c r="J810" s="38"/>
      <c r="K810" s="35"/>
      <c r="L810" s="35"/>
      <c r="M810" s="35"/>
      <c r="N810" s="36"/>
      <c r="O810" s="62"/>
      <c r="P810" s="34" t="str">
        <f t="shared" si="4"/>
        <v/>
      </c>
    </row>
    <row r="811" ht="22.5" customHeight="1">
      <c r="A811" s="37"/>
      <c r="B811" s="38" t="str">
        <f>'Master Schedule'!B811</f>
        <v/>
      </c>
      <c r="C811" s="39"/>
      <c r="D811" s="40" t="str">
        <f t="shared" si="1"/>
        <v>Saturday</v>
      </c>
      <c r="E811" s="41"/>
      <c r="F811" s="38"/>
      <c r="G811" s="38"/>
      <c r="H811" s="41"/>
      <c r="I811" s="38"/>
      <c r="J811" s="38"/>
      <c r="K811" s="32"/>
      <c r="L811" s="32"/>
      <c r="M811" s="32"/>
      <c r="N811" s="33"/>
      <c r="O811" s="62"/>
      <c r="P811" s="34" t="str">
        <f t="shared" si="4"/>
        <v/>
      </c>
    </row>
    <row r="812" ht="22.5" customHeight="1">
      <c r="A812" s="37"/>
      <c r="B812" s="38" t="str">
        <f>'Master Schedule'!B812</f>
        <v/>
      </c>
      <c r="C812" s="39"/>
      <c r="D812" s="40" t="str">
        <f t="shared" si="1"/>
        <v>Saturday</v>
      </c>
      <c r="E812" s="41"/>
      <c r="F812" s="38"/>
      <c r="G812" s="38"/>
      <c r="H812" s="41"/>
      <c r="I812" s="38"/>
      <c r="J812" s="38"/>
      <c r="K812" s="35"/>
      <c r="L812" s="35"/>
      <c r="M812" s="35"/>
      <c r="N812" s="36"/>
      <c r="O812" s="62"/>
      <c r="P812" s="34" t="str">
        <f t="shared" si="4"/>
        <v/>
      </c>
    </row>
    <row r="813" ht="22.5" customHeight="1">
      <c r="A813" s="37"/>
      <c r="B813" s="38" t="str">
        <f>'Master Schedule'!B813</f>
        <v/>
      </c>
      <c r="C813" s="39"/>
      <c r="D813" s="40" t="str">
        <f t="shared" si="1"/>
        <v>Saturday</v>
      </c>
      <c r="E813" s="41"/>
      <c r="F813" s="38"/>
      <c r="G813" s="38"/>
      <c r="H813" s="41"/>
      <c r="I813" s="38"/>
      <c r="J813" s="38"/>
      <c r="K813" s="32"/>
      <c r="L813" s="32"/>
      <c r="M813" s="32"/>
      <c r="N813" s="33"/>
      <c r="O813" s="62"/>
      <c r="P813" s="34" t="str">
        <f t="shared" si="4"/>
        <v/>
      </c>
    </row>
    <row r="814" ht="22.5" customHeight="1">
      <c r="A814" s="37"/>
      <c r="B814" s="38" t="str">
        <f>'Master Schedule'!B814</f>
        <v/>
      </c>
      <c r="C814" s="39"/>
      <c r="D814" s="40" t="str">
        <f t="shared" si="1"/>
        <v>Saturday</v>
      </c>
      <c r="E814" s="41"/>
      <c r="F814" s="38"/>
      <c r="G814" s="38"/>
      <c r="H814" s="41"/>
      <c r="I814" s="38"/>
      <c r="J814" s="38"/>
      <c r="K814" s="35"/>
      <c r="L814" s="35"/>
      <c r="M814" s="35"/>
      <c r="N814" s="36"/>
      <c r="O814" s="62"/>
      <c r="P814" s="34" t="str">
        <f t="shared" si="4"/>
        <v/>
      </c>
    </row>
    <row r="815" ht="22.5" customHeight="1">
      <c r="A815" s="37"/>
      <c r="B815" s="38" t="str">
        <f>'Master Schedule'!B815</f>
        <v/>
      </c>
      <c r="C815" s="39"/>
      <c r="D815" s="40" t="str">
        <f t="shared" si="1"/>
        <v>Saturday</v>
      </c>
      <c r="E815" s="41"/>
      <c r="F815" s="38"/>
      <c r="G815" s="38"/>
      <c r="H815" s="41"/>
      <c r="I815" s="38"/>
      <c r="J815" s="38"/>
      <c r="K815" s="32"/>
      <c r="L815" s="32"/>
      <c r="M815" s="32"/>
      <c r="N815" s="33"/>
      <c r="O815" s="62"/>
      <c r="P815" s="34" t="str">
        <f t="shared" si="4"/>
        <v/>
      </c>
    </row>
    <row r="816" ht="22.5" customHeight="1">
      <c r="A816" s="37"/>
      <c r="B816" s="38" t="str">
        <f>'Master Schedule'!B816</f>
        <v/>
      </c>
      <c r="C816" s="39"/>
      <c r="D816" s="40" t="str">
        <f t="shared" si="1"/>
        <v>Saturday</v>
      </c>
      <c r="E816" s="41"/>
      <c r="F816" s="38"/>
      <c r="G816" s="38"/>
      <c r="H816" s="41"/>
      <c r="I816" s="38"/>
      <c r="J816" s="38"/>
      <c r="K816" s="35"/>
      <c r="L816" s="35"/>
      <c r="M816" s="35"/>
      <c r="N816" s="36"/>
      <c r="O816" s="62"/>
      <c r="P816" s="34" t="str">
        <f t="shared" si="4"/>
        <v/>
      </c>
    </row>
    <row r="817" ht="22.5" customHeight="1">
      <c r="A817" s="37"/>
      <c r="B817" s="38" t="str">
        <f>'Master Schedule'!B817</f>
        <v/>
      </c>
      <c r="C817" s="39"/>
      <c r="D817" s="40" t="str">
        <f t="shared" si="1"/>
        <v>Saturday</v>
      </c>
      <c r="E817" s="41"/>
      <c r="F817" s="38"/>
      <c r="G817" s="38"/>
      <c r="H817" s="41"/>
      <c r="I817" s="38"/>
      <c r="J817" s="38"/>
      <c r="K817" s="32"/>
      <c r="L817" s="32"/>
      <c r="M817" s="32"/>
      <c r="N817" s="33"/>
      <c r="O817" s="62"/>
      <c r="P817" s="34" t="str">
        <f t="shared" si="4"/>
        <v/>
      </c>
    </row>
    <row r="818" ht="22.5" customHeight="1">
      <c r="A818" s="37"/>
      <c r="B818" s="38" t="str">
        <f>'Master Schedule'!B818</f>
        <v/>
      </c>
      <c r="C818" s="39"/>
      <c r="D818" s="40" t="str">
        <f t="shared" si="1"/>
        <v>Saturday</v>
      </c>
      <c r="E818" s="41"/>
      <c r="F818" s="38"/>
      <c r="G818" s="38"/>
      <c r="H818" s="41"/>
      <c r="I818" s="38"/>
      <c r="J818" s="38"/>
      <c r="K818" s="35"/>
      <c r="L818" s="35"/>
      <c r="M818" s="35"/>
      <c r="N818" s="36"/>
      <c r="O818" s="62"/>
      <c r="P818" s="34" t="str">
        <f t="shared" si="4"/>
        <v/>
      </c>
    </row>
    <row r="819" ht="22.5" customHeight="1">
      <c r="A819" s="37"/>
      <c r="B819" s="38" t="str">
        <f>'Master Schedule'!B819</f>
        <v/>
      </c>
      <c r="C819" s="39"/>
      <c r="D819" s="40" t="str">
        <f t="shared" si="1"/>
        <v>Saturday</v>
      </c>
      <c r="E819" s="41"/>
      <c r="F819" s="38"/>
      <c r="G819" s="38"/>
      <c r="H819" s="41"/>
      <c r="I819" s="38"/>
      <c r="J819" s="38"/>
      <c r="K819" s="32"/>
      <c r="L819" s="32"/>
      <c r="M819" s="32"/>
      <c r="N819" s="33"/>
      <c r="O819" s="62"/>
      <c r="P819" s="34" t="str">
        <f t="shared" si="4"/>
        <v/>
      </c>
    </row>
    <row r="820" ht="22.5" customHeight="1">
      <c r="A820" s="37"/>
      <c r="B820" s="38" t="str">
        <f>'Master Schedule'!B820</f>
        <v/>
      </c>
      <c r="C820" s="39"/>
      <c r="D820" s="40" t="str">
        <f t="shared" si="1"/>
        <v>Saturday</v>
      </c>
      <c r="E820" s="41"/>
      <c r="F820" s="38"/>
      <c r="G820" s="38"/>
      <c r="H820" s="41"/>
      <c r="I820" s="38"/>
      <c r="J820" s="38"/>
      <c r="K820" s="35"/>
      <c r="L820" s="35"/>
      <c r="M820" s="35"/>
      <c r="N820" s="36"/>
      <c r="O820" s="62"/>
      <c r="P820" s="34" t="str">
        <f t="shared" si="4"/>
        <v/>
      </c>
    </row>
    <row r="821" ht="22.5" customHeight="1">
      <c r="A821" s="37"/>
      <c r="B821" s="38" t="str">
        <f>'Master Schedule'!B821</f>
        <v/>
      </c>
      <c r="C821" s="39"/>
      <c r="D821" s="40" t="str">
        <f t="shared" si="1"/>
        <v>Saturday</v>
      </c>
      <c r="E821" s="41"/>
      <c r="F821" s="38"/>
      <c r="G821" s="38"/>
      <c r="H821" s="41"/>
      <c r="I821" s="38"/>
      <c r="J821" s="38"/>
      <c r="K821" s="32"/>
      <c r="L821" s="32"/>
      <c r="M821" s="32"/>
      <c r="N821" s="33"/>
      <c r="O821" s="62"/>
      <c r="P821" s="34" t="str">
        <f t="shared" si="4"/>
        <v/>
      </c>
    </row>
    <row r="822" ht="22.5" customHeight="1">
      <c r="A822" s="37"/>
      <c r="B822" s="38" t="str">
        <f>'Master Schedule'!B822</f>
        <v/>
      </c>
      <c r="C822" s="39"/>
      <c r="D822" s="40" t="str">
        <f t="shared" si="1"/>
        <v>Saturday</v>
      </c>
      <c r="E822" s="41"/>
      <c r="F822" s="38"/>
      <c r="G822" s="38"/>
      <c r="H822" s="41"/>
      <c r="I822" s="38"/>
      <c r="J822" s="38"/>
      <c r="K822" s="35"/>
      <c r="L822" s="35"/>
      <c r="M822" s="35"/>
      <c r="N822" s="36"/>
      <c r="O822" s="62"/>
      <c r="P822" s="34" t="str">
        <f t="shared" si="4"/>
        <v/>
      </c>
    </row>
    <row r="823" ht="22.5" customHeight="1">
      <c r="A823" s="37"/>
      <c r="B823" s="38" t="str">
        <f>'Master Schedule'!B823</f>
        <v/>
      </c>
      <c r="C823" s="39"/>
      <c r="D823" s="40" t="str">
        <f t="shared" si="1"/>
        <v>Saturday</v>
      </c>
      <c r="E823" s="41"/>
      <c r="F823" s="38"/>
      <c r="G823" s="38"/>
      <c r="H823" s="41"/>
      <c r="I823" s="38"/>
      <c r="J823" s="38"/>
      <c r="K823" s="32"/>
      <c r="L823" s="32"/>
      <c r="M823" s="32"/>
      <c r="N823" s="33"/>
      <c r="O823" s="62"/>
      <c r="P823" s="34" t="str">
        <f t="shared" si="4"/>
        <v/>
      </c>
    </row>
    <row r="824" ht="22.5" customHeight="1">
      <c r="A824" s="37"/>
      <c r="B824" s="38" t="str">
        <f>'Master Schedule'!B824</f>
        <v/>
      </c>
      <c r="C824" s="39"/>
      <c r="D824" s="40" t="str">
        <f t="shared" si="1"/>
        <v>Saturday</v>
      </c>
      <c r="E824" s="41"/>
      <c r="F824" s="38"/>
      <c r="G824" s="38"/>
      <c r="H824" s="41"/>
      <c r="I824" s="38"/>
      <c r="J824" s="38"/>
      <c r="K824" s="35"/>
      <c r="L824" s="35"/>
      <c r="M824" s="35"/>
      <c r="N824" s="36"/>
      <c r="O824" s="62"/>
      <c r="P824" s="34" t="str">
        <f t="shared" si="4"/>
        <v/>
      </c>
    </row>
    <row r="825" ht="22.5" customHeight="1">
      <c r="A825" s="37"/>
      <c r="B825" s="38" t="str">
        <f>'Master Schedule'!B825</f>
        <v/>
      </c>
      <c r="C825" s="39"/>
      <c r="D825" s="40" t="str">
        <f t="shared" si="1"/>
        <v>Saturday</v>
      </c>
      <c r="E825" s="41"/>
      <c r="F825" s="38"/>
      <c r="G825" s="38"/>
      <c r="H825" s="41"/>
      <c r="I825" s="38"/>
      <c r="J825" s="38"/>
      <c r="K825" s="32"/>
      <c r="L825" s="32"/>
      <c r="M825" s="32"/>
      <c r="N825" s="33"/>
      <c r="O825" s="62"/>
      <c r="P825" s="34" t="str">
        <f t="shared" si="4"/>
        <v/>
      </c>
    </row>
    <row r="826" ht="22.5" customHeight="1">
      <c r="A826" s="37"/>
      <c r="B826" s="38" t="str">
        <f>'Master Schedule'!B826</f>
        <v/>
      </c>
      <c r="C826" s="39"/>
      <c r="D826" s="40" t="str">
        <f t="shared" si="1"/>
        <v>Saturday</v>
      </c>
      <c r="E826" s="41"/>
      <c r="F826" s="38"/>
      <c r="G826" s="38"/>
      <c r="H826" s="41"/>
      <c r="I826" s="38"/>
      <c r="J826" s="38"/>
      <c r="K826" s="35"/>
      <c r="L826" s="35"/>
      <c r="M826" s="35"/>
      <c r="N826" s="36"/>
      <c r="O826" s="62"/>
      <c r="P826" s="34" t="str">
        <f t="shared" si="4"/>
        <v/>
      </c>
    </row>
    <row r="827" ht="22.5" customHeight="1">
      <c r="A827" s="37"/>
      <c r="B827" s="38" t="str">
        <f>'Master Schedule'!B827</f>
        <v/>
      </c>
      <c r="C827" s="39"/>
      <c r="D827" s="40" t="str">
        <f t="shared" si="1"/>
        <v>Saturday</v>
      </c>
      <c r="E827" s="41"/>
      <c r="F827" s="38"/>
      <c r="G827" s="38"/>
      <c r="H827" s="41"/>
      <c r="I827" s="38"/>
      <c r="J827" s="38"/>
      <c r="K827" s="32"/>
      <c r="L827" s="32"/>
      <c r="M827" s="32"/>
      <c r="N827" s="33"/>
      <c r="O827" s="62"/>
      <c r="P827" s="34" t="str">
        <f t="shared" si="4"/>
        <v/>
      </c>
    </row>
    <row r="828" ht="22.5" customHeight="1">
      <c r="A828" s="37"/>
      <c r="B828" s="38" t="str">
        <f>'Master Schedule'!B828</f>
        <v/>
      </c>
      <c r="C828" s="39"/>
      <c r="D828" s="40" t="str">
        <f t="shared" si="1"/>
        <v>Saturday</v>
      </c>
      <c r="E828" s="41"/>
      <c r="F828" s="38"/>
      <c r="G828" s="38"/>
      <c r="H828" s="41"/>
      <c r="I828" s="38"/>
      <c r="J828" s="38"/>
      <c r="K828" s="35"/>
      <c r="L828" s="35"/>
      <c r="M828" s="35"/>
      <c r="N828" s="36"/>
      <c r="O828" s="62"/>
      <c r="P828" s="34" t="str">
        <f t="shared" si="4"/>
        <v/>
      </c>
    </row>
    <row r="829" ht="22.5" customHeight="1">
      <c r="A829" s="37"/>
      <c r="B829" s="38" t="str">
        <f>'Master Schedule'!B829</f>
        <v/>
      </c>
      <c r="C829" s="39"/>
      <c r="D829" s="40" t="str">
        <f t="shared" si="1"/>
        <v>Saturday</v>
      </c>
      <c r="E829" s="41"/>
      <c r="F829" s="38"/>
      <c r="G829" s="38"/>
      <c r="H829" s="41"/>
      <c r="I829" s="38"/>
      <c r="J829" s="38"/>
      <c r="K829" s="32"/>
      <c r="L829" s="32"/>
      <c r="M829" s="32"/>
      <c r="N829" s="33"/>
      <c r="O829" s="62"/>
      <c r="P829" s="34" t="str">
        <f t="shared" si="4"/>
        <v/>
      </c>
    </row>
    <row r="830" ht="22.5" customHeight="1">
      <c r="A830" s="37"/>
      <c r="B830" s="38" t="str">
        <f>'Master Schedule'!B830</f>
        <v/>
      </c>
      <c r="C830" s="39"/>
      <c r="D830" s="40" t="str">
        <f t="shared" si="1"/>
        <v>Saturday</v>
      </c>
      <c r="E830" s="41"/>
      <c r="F830" s="38"/>
      <c r="G830" s="38"/>
      <c r="H830" s="41"/>
      <c r="I830" s="38"/>
      <c r="J830" s="38"/>
      <c r="K830" s="35"/>
      <c r="L830" s="35"/>
      <c r="M830" s="35"/>
      <c r="N830" s="36"/>
      <c r="O830" s="62"/>
      <c r="P830" s="34" t="str">
        <f t="shared" si="4"/>
        <v/>
      </c>
    </row>
    <row r="831" ht="22.5" customHeight="1">
      <c r="A831" s="37"/>
      <c r="B831" s="38" t="str">
        <f>'Master Schedule'!B831</f>
        <v/>
      </c>
      <c r="C831" s="39"/>
      <c r="D831" s="40" t="str">
        <f t="shared" si="1"/>
        <v>Saturday</v>
      </c>
      <c r="E831" s="41"/>
      <c r="F831" s="38"/>
      <c r="G831" s="38"/>
      <c r="H831" s="41"/>
      <c r="I831" s="38"/>
      <c r="J831" s="38"/>
      <c r="K831" s="32"/>
      <c r="L831" s="32"/>
      <c r="M831" s="32"/>
      <c r="N831" s="33"/>
      <c r="O831" s="62"/>
      <c r="P831" s="34" t="str">
        <f t="shared" si="4"/>
        <v/>
      </c>
    </row>
    <row r="832" ht="22.5" customHeight="1">
      <c r="A832" s="37"/>
      <c r="B832" s="38" t="str">
        <f>'Master Schedule'!B832</f>
        <v/>
      </c>
      <c r="C832" s="39"/>
      <c r="D832" s="40" t="str">
        <f t="shared" si="1"/>
        <v>Saturday</v>
      </c>
      <c r="E832" s="41"/>
      <c r="F832" s="38"/>
      <c r="G832" s="38"/>
      <c r="H832" s="41"/>
      <c r="I832" s="38"/>
      <c r="J832" s="38"/>
      <c r="K832" s="35"/>
      <c r="L832" s="35"/>
      <c r="M832" s="35"/>
      <c r="N832" s="36"/>
      <c r="O832" s="62"/>
      <c r="P832" s="34" t="str">
        <f t="shared" si="4"/>
        <v/>
      </c>
    </row>
    <row r="833" ht="22.5" customHeight="1">
      <c r="A833" s="37"/>
      <c r="B833" s="38" t="str">
        <f>'Master Schedule'!B833</f>
        <v/>
      </c>
      <c r="C833" s="39"/>
      <c r="D833" s="40" t="str">
        <f t="shared" si="1"/>
        <v>Saturday</v>
      </c>
      <c r="E833" s="41"/>
      <c r="F833" s="38"/>
      <c r="G833" s="38"/>
      <c r="H833" s="41"/>
      <c r="I833" s="38"/>
      <c r="J833" s="38"/>
      <c r="K833" s="32"/>
      <c r="L833" s="32"/>
      <c r="M833" s="32"/>
      <c r="N833" s="33"/>
      <c r="O833" s="62"/>
      <c r="P833" s="34" t="str">
        <f t="shared" si="4"/>
        <v/>
      </c>
    </row>
    <row r="834" ht="22.5" customHeight="1">
      <c r="A834" s="37"/>
      <c r="B834" s="38" t="str">
        <f>'Master Schedule'!B834</f>
        <v/>
      </c>
      <c r="C834" s="39"/>
      <c r="D834" s="40" t="str">
        <f t="shared" si="1"/>
        <v>Saturday</v>
      </c>
      <c r="E834" s="41"/>
      <c r="F834" s="38"/>
      <c r="G834" s="38"/>
      <c r="H834" s="41"/>
      <c r="I834" s="38"/>
      <c r="J834" s="38"/>
      <c r="K834" s="35"/>
      <c r="L834" s="35"/>
      <c r="M834" s="35"/>
      <c r="N834" s="36"/>
      <c r="O834" s="62"/>
      <c r="P834" s="34" t="str">
        <f t="shared" si="4"/>
        <v/>
      </c>
    </row>
    <row r="835" ht="22.5" customHeight="1">
      <c r="A835" s="37"/>
      <c r="B835" s="38" t="str">
        <f>'Master Schedule'!B835</f>
        <v/>
      </c>
      <c r="C835" s="39"/>
      <c r="D835" s="40" t="str">
        <f t="shared" si="1"/>
        <v>Saturday</v>
      </c>
      <c r="E835" s="41"/>
      <c r="F835" s="38"/>
      <c r="G835" s="38"/>
      <c r="H835" s="41"/>
      <c r="I835" s="38"/>
      <c r="J835" s="38"/>
      <c r="K835" s="32"/>
      <c r="L835" s="32"/>
      <c r="M835" s="32"/>
      <c r="N835" s="33"/>
      <c r="O835" s="62"/>
      <c r="P835" s="34" t="str">
        <f t="shared" si="4"/>
        <v/>
      </c>
    </row>
    <row r="836" ht="22.5" customHeight="1">
      <c r="A836" s="37"/>
      <c r="B836" s="38" t="str">
        <f>'Master Schedule'!B836</f>
        <v/>
      </c>
      <c r="C836" s="39"/>
      <c r="D836" s="40" t="str">
        <f t="shared" si="1"/>
        <v>Saturday</v>
      </c>
      <c r="E836" s="41"/>
      <c r="F836" s="38"/>
      <c r="G836" s="38"/>
      <c r="H836" s="41"/>
      <c r="I836" s="38"/>
      <c r="J836" s="38"/>
      <c r="K836" s="35"/>
      <c r="L836" s="35"/>
      <c r="M836" s="35"/>
      <c r="N836" s="36"/>
      <c r="O836" s="62"/>
      <c r="P836" s="34" t="str">
        <f t="shared" si="4"/>
        <v/>
      </c>
    </row>
    <row r="837" ht="22.5" customHeight="1">
      <c r="A837" s="37"/>
      <c r="B837" s="38" t="str">
        <f>'Master Schedule'!B837</f>
        <v/>
      </c>
      <c r="C837" s="39"/>
      <c r="D837" s="40" t="str">
        <f t="shared" si="1"/>
        <v>Saturday</v>
      </c>
      <c r="E837" s="41"/>
      <c r="F837" s="38"/>
      <c r="G837" s="38"/>
      <c r="H837" s="41"/>
      <c r="I837" s="38"/>
      <c r="J837" s="38"/>
      <c r="K837" s="32"/>
      <c r="L837" s="32"/>
      <c r="M837" s="32"/>
      <c r="N837" s="33"/>
      <c r="O837" s="62"/>
      <c r="P837" s="34" t="str">
        <f t="shared" si="4"/>
        <v/>
      </c>
    </row>
    <row r="838" ht="22.5" customHeight="1">
      <c r="A838" s="37"/>
      <c r="B838" s="38" t="str">
        <f>'Master Schedule'!B838</f>
        <v/>
      </c>
      <c r="C838" s="39"/>
      <c r="D838" s="40" t="str">
        <f t="shared" si="1"/>
        <v>Saturday</v>
      </c>
      <c r="E838" s="41"/>
      <c r="F838" s="38"/>
      <c r="G838" s="38"/>
      <c r="H838" s="41"/>
      <c r="I838" s="38"/>
      <c r="J838" s="38"/>
      <c r="K838" s="35"/>
      <c r="L838" s="35"/>
      <c r="M838" s="35"/>
      <c r="N838" s="36"/>
      <c r="O838" s="62"/>
      <c r="P838" s="34" t="str">
        <f t="shared" si="4"/>
        <v/>
      </c>
    </row>
    <row r="839" ht="22.5" customHeight="1">
      <c r="A839" s="37"/>
      <c r="B839" s="38" t="str">
        <f>'Master Schedule'!B839</f>
        <v/>
      </c>
      <c r="C839" s="39"/>
      <c r="D839" s="40" t="str">
        <f t="shared" si="1"/>
        <v>Saturday</v>
      </c>
      <c r="E839" s="41"/>
      <c r="F839" s="38"/>
      <c r="G839" s="38"/>
      <c r="H839" s="41"/>
      <c r="I839" s="38"/>
      <c r="J839" s="38"/>
      <c r="K839" s="32"/>
      <c r="L839" s="32"/>
      <c r="M839" s="32"/>
      <c r="N839" s="33"/>
      <c r="O839" s="62"/>
      <c r="P839" s="34" t="str">
        <f t="shared" si="4"/>
        <v/>
      </c>
    </row>
    <row r="840" ht="22.5" customHeight="1">
      <c r="A840" s="37"/>
      <c r="B840" s="38" t="str">
        <f>'Master Schedule'!B840</f>
        <v/>
      </c>
      <c r="C840" s="39"/>
      <c r="D840" s="40" t="str">
        <f t="shared" si="1"/>
        <v>Saturday</v>
      </c>
      <c r="E840" s="41"/>
      <c r="F840" s="38"/>
      <c r="G840" s="38"/>
      <c r="H840" s="41"/>
      <c r="I840" s="38"/>
      <c r="J840" s="38"/>
      <c r="K840" s="35"/>
      <c r="L840" s="35"/>
      <c r="M840" s="35"/>
      <c r="N840" s="36"/>
      <c r="O840" s="62"/>
      <c r="P840" s="34" t="str">
        <f t="shared" si="4"/>
        <v/>
      </c>
    </row>
    <row r="841" ht="22.5" customHeight="1">
      <c r="A841" s="37"/>
      <c r="B841" s="38" t="str">
        <f>'Master Schedule'!B841</f>
        <v/>
      </c>
      <c r="C841" s="39"/>
      <c r="D841" s="40" t="str">
        <f t="shared" si="1"/>
        <v>Saturday</v>
      </c>
      <c r="E841" s="41"/>
      <c r="F841" s="38"/>
      <c r="G841" s="38"/>
      <c r="H841" s="41"/>
      <c r="I841" s="38"/>
      <c r="J841" s="38"/>
      <c r="K841" s="32"/>
      <c r="L841" s="32"/>
      <c r="M841" s="32"/>
      <c r="N841" s="33"/>
      <c r="O841" s="62"/>
      <c r="P841" s="34" t="str">
        <f t="shared" si="4"/>
        <v/>
      </c>
    </row>
    <row r="842" ht="22.5" customHeight="1">
      <c r="A842" s="37"/>
      <c r="B842" s="38" t="str">
        <f>'Master Schedule'!B842</f>
        <v/>
      </c>
      <c r="C842" s="39"/>
      <c r="D842" s="40" t="str">
        <f t="shared" si="1"/>
        <v>Saturday</v>
      </c>
      <c r="E842" s="41"/>
      <c r="F842" s="38"/>
      <c r="G842" s="38"/>
      <c r="H842" s="41"/>
      <c r="I842" s="38"/>
      <c r="J842" s="38"/>
      <c r="K842" s="35"/>
      <c r="L842" s="35"/>
      <c r="M842" s="35"/>
      <c r="N842" s="36"/>
      <c r="O842" s="62"/>
      <c r="P842" s="34" t="str">
        <f t="shared" si="4"/>
        <v/>
      </c>
    </row>
    <row r="843" ht="22.5" customHeight="1">
      <c r="A843" s="37"/>
      <c r="B843" s="38" t="str">
        <f>'Master Schedule'!B843</f>
        <v/>
      </c>
      <c r="C843" s="39"/>
      <c r="D843" s="40" t="str">
        <f t="shared" si="1"/>
        <v>Saturday</v>
      </c>
      <c r="E843" s="41"/>
      <c r="F843" s="38"/>
      <c r="G843" s="38"/>
      <c r="H843" s="41"/>
      <c r="I843" s="38"/>
      <c r="J843" s="38"/>
      <c r="K843" s="32"/>
      <c r="L843" s="32"/>
      <c r="M843" s="32"/>
      <c r="N843" s="33"/>
      <c r="O843" s="62"/>
      <c r="P843" s="34" t="str">
        <f t="shared" si="4"/>
        <v/>
      </c>
    </row>
    <row r="844" ht="22.5" customHeight="1">
      <c r="A844" s="37"/>
      <c r="B844" s="38" t="str">
        <f>'Master Schedule'!B844</f>
        <v/>
      </c>
      <c r="C844" s="39"/>
      <c r="D844" s="40" t="str">
        <f t="shared" si="1"/>
        <v>Saturday</v>
      </c>
      <c r="E844" s="41"/>
      <c r="F844" s="38"/>
      <c r="G844" s="38"/>
      <c r="H844" s="41"/>
      <c r="I844" s="38"/>
      <c r="J844" s="38"/>
      <c r="K844" s="35"/>
      <c r="L844" s="35"/>
      <c r="M844" s="35"/>
      <c r="N844" s="36"/>
      <c r="O844" s="62"/>
      <c r="P844" s="34" t="str">
        <f t="shared" si="4"/>
        <v/>
      </c>
    </row>
    <row r="845" ht="22.5" customHeight="1">
      <c r="A845" s="37"/>
      <c r="B845" s="38" t="str">
        <f>'Master Schedule'!B845</f>
        <v/>
      </c>
      <c r="C845" s="39"/>
      <c r="D845" s="40" t="str">
        <f t="shared" si="1"/>
        <v>Saturday</v>
      </c>
      <c r="E845" s="41"/>
      <c r="F845" s="38"/>
      <c r="G845" s="38"/>
      <c r="H845" s="41"/>
      <c r="I845" s="38"/>
      <c r="J845" s="38"/>
      <c r="K845" s="32"/>
      <c r="L845" s="32"/>
      <c r="M845" s="32"/>
      <c r="N845" s="33"/>
      <c r="O845" s="62"/>
      <c r="P845" s="34" t="str">
        <f t="shared" si="4"/>
        <v/>
      </c>
    </row>
    <row r="846" ht="22.5" customHeight="1">
      <c r="A846" s="37"/>
      <c r="B846" s="38" t="str">
        <f>'Master Schedule'!B846</f>
        <v/>
      </c>
      <c r="C846" s="39"/>
      <c r="D846" s="40" t="str">
        <f t="shared" si="1"/>
        <v>Saturday</v>
      </c>
      <c r="E846" s="41"/>
      <c r="F846" s="38"/>
      <c r="G846" s="38"/>
      <c r="H846" s="41"/>
      <c r="I846" s="38"/>
      <c r="J846" s="38"/>
      <c r="K846" s="35"/>
      <c r="L846" s="35"/>
      <c r="M846" s="35"/>
      <c r="N846" s="36"/>
      <c r="O846" s="62"/>
      <c r="P846" s="34" t="str">
        <f t="shared" si="4"/>
        <v/>
      </c>
    </row>
    <row r="847" ht="22.5" customHeight="1">
      <c r="A847" s="37"/>
      <c r="B847" s="38" t="str">
        <f>'Master Schedule'!B847</f>
        <v/>
      </c>
      <c r="C847" s="39"/>
      <c r="D847" s="40" t="str">
        <f t="shared" si="1"/>
        <v>Saturday</v>
      </c>
      <c r="E847" s="41"/>
      <c r="F847" s="38"/>
      <c r="G847" s="38"/>
      <c r="H847" s="41"/>
      <c r="I847" s="38"/>
      <c r="J847" s="38"/>
      <c r="K847" s="32"/>
      <c r="L847" s="32"/>
      <c r="M847" s="32"/>
      <c r="N847" s="33"/>
      <c r="O847" s="62"/>
      <c r="P847" s="34" t="str">
        <f t="shared" si="4"/>
        <v/>
      </c>
    </row>
    <row r="848" ht="22.5" customHeight="1">
      <c r="A848" s="37"/>
      <c r="B848" s="38" t="str">
        <f>'Master Schedule'!B848</f>
        <v/>
      </c>
      <c r="C848" s="39"/>
      <c r="D848" s="40" t="str">
        <f t="shared" si="1"/>
        <v>Saturday</v>
      </c>
      <c r="E848" s="41"/>
      <c r="F848" s="38"/>
      <c r="G848" s="38"/>
      <c r="H848" s="41"/>
      <c r="I848" s="38"/>
      <c r="J848" s="38"/>
      <c r="K848" s="35"/>
      <c r="L848" s="35"/>
      <c r="M848" s="35"/>
      <c r="N848" s="36"/>
      <c r="O848" s="62"/>
      <c r="P848" s="34" t="str">
        <f t="shared" si="4"/>
        <v/>
      </c>
    </row>
    <row r="849" ht="22.5" customHeight="1">
      <c r="A849" s="37"/>
      <c r="B849" s="38" t="str">
        <f>'Master Schedule'!B849</f>
        <v/>
      </c>
      <c r="C849" s="39"/>
      <c r="D849" s="40" t="str">
        <f t="shared" si="1"/>
        <v>Saturday</v>
      </c>
      <c r="E849" s="41"/>
      <c r="F849" s="38"/>
      <c r="G849" s="38"/>
      <c r="H849" s="41"/>
      <c r="I849" s="38"/>
      <c r="J849" s="38"/>
      <c r="K849" s="32"/>
      <c r="L849" s="32"/>
      <c r="M849" s="32"/>
      <c r="N849" s="33"/>
      <c r="O849" s="62"/>
      <c r="P849" s="34" t="str">
        <f t="shared" si="4"/>
        <v/>
      </c>
    </row>
    <row r="850" ht="22.5" customHeight="1">
      <c r="A850" s="37"/>
      <c r="B850" s="38" t="str">
        <f>'Master Schedule'!B850</f>
        <v/>
      </c>
      <c r="C850" s="39"/>
      <c r="D850" s="40" t="str">
        <f t="shared" si="1"/>
        <v>Saturday</v>
      </c>
      <c r="E850" s="41"/>
      <c r="F850" s="38"/>
      <c r="G850" s="38"/>
      <c r="H850" s="41"/>
      <c r="I850" s="38"/>
      <c r="J850" s="38"/>
      <c r="K850" s="35"/>
      <c r="L850" s="35"/>
      <c r="M850" s="35"/>
      <c r="N850" s="36"/>
      <c r="O850" s="62"/>
      <c r="P850" s="34" t="str">
        <f t="shared" si="4"/>
        <v/>
      </c>
    </row>
    <row r="851" ht="22.5" customHeight="1">
      <c r="A851" s="37"/>
      <c r="B851" s="38" t="str">
        <f>'Master Schedule'!B851</f>
        <v/>
      </c>
      <c r="C851" s="39"/>
      <c r="D851" s="40" t="str">
        <f t="shared" si="1"/>
        <v>Saturday</v>
      </c>
      <c r="E851" s="41"/>
      <c r="F851" s="38"/>
      <c r="G851" s="38"/>
      <c r="H851" s="41"/>
      <c r="I851" s="38"/>
      <c r="J851" s="38"/>
      <c r="K851" s="32"/>
      <c r="L851" s="32"/>
      <c r="M851" s="32"/>
      <c r="N851" s="33"/>
      <c r="O851" s="62"/>
      <c r="P851" s="34" t="str">
        <f t="shared" si="4"/>
        <v/>
      </c>
    </row>
    <row r="852" ht="22.5" customHeight="1">
      <c r="A852" s="37"/>
      <c r="B852" s="38" t="str">
        <f>'Master Schedule'!B852</f>
        <v/>
      </c>
      <c r="C852" s="39"/>
      <c r="D852" s="40" t="str">
        <f t="shared" si="1"/>
        <v>Saturday</v>
      </c>
      <c r="E852" s="41"/>
      <c r="F852" s="38"/>
      <c r="G852" s="38"/>
      <c r="H852" s="41"/>
      <c r="I852" s="38"/>
      <c r="J852" s="38"/>
      <c r="K852" s="35"/>
      <c r="L852" s="35"/>
      <c r="M852" s="35"/>
      <c r="N852" s="36"/>
      <c r="O852" s="62"/>
      <c r="P852" s="34" t="str">
        <f t="shared" si="4"/>
        <v/>
      </c>
    </row>
    <row r="853" ht="22.5" customHeight="1">
      <c r="A853" s="37"/>
      <c r="B853" s="38" t="str">
        <f>'Master Schedule'!B853</f>
        <v/>
      </c>
      <c r="C853" s="39"/>
      <c r="D853" s="40" t="str">
        <f t="shared" si="1"/>
        <v>Saturday</v>
      </c>
      <c r="E853" s="41"/>
      <c r="F853" s="38"/>
      <c r="G853" s="38"/>
      <c r="H853" s="41"/>
      <c r="I853" s="38"/>
      <c r="J853" s="38"/>
      <c r="K853" s="32"/>
      <c r="L853" s="32"/>
      <c r="M853" s="32"/>
      <c r="N853" s="33"/>
      <c r="O853" s="62"/>
      <c r="P853" s="34" t="str">
        <f t="shared" si="4"/>
        <v/>
      </c>
    </row>
    <row r="854" ht="22.5" customHeight="1">
      <c r="A854" s="37"/>
      <c r="B854" s="38" t="str">
        <f>'Master Schedule'!B854</f>
        <v/>
      </c>
      <c r="C854" s="39"/>
      <c r="D854" s="40" t="str">
        <f t="shared" si="1"/>
        <v>Saturday</v>
      </c>
      <c r="E854" s="41"/>
      <c r="F854" s="38"/>
      <c r="G854" s="38"/>
      <c r="H854" s="41"/>
      <c r="I854" s="38"/>
      <c r="J854" s="38"/>
      <c r="K854" s="35"/>
      <c r="L854" s="35"/>
      <c r="M854" s="35"/>
      <c r="N854" s="36"/>
      <c r="O854" s="62"/>
      <c r="P854" s="34" t="str">
        <f t="shared" si="4"/>
        <v/>
      </c>
    </row>
    <row r="855" ht="22.5" customHeight="1">
      <c r="A855" s="37"/>
      <c r="B855" s="38" t="str">
        <f>'Master Schedule'!B855</f>
        <v/>
      </c>
      <c r="C855" s="39"/>
      <c r="D855" s="40" t="str">
        <f t="shared" si="1"/>
        <v>Saturday</v>
      </c>
      <c r="E855" s="41"/>
      <c r="F855" s="38"/>
      <c r="G855" s="38"/>
      <c r="H855" s="41"/>
      <c r="I855" s="38"/>
      <c r="J855" s="38"/>
      <c r="K855" s="32"/>
      <c r="L855" s="32"/>
      <c r="M855" s="32"/>
      <c r="N855" s="33"/>
      <c r="O855" s="62"/>
      <c r="P855" s="34" t="str">
        <f t="shared" si="4"/>
        <v/>
      </c>
    </row>
    <row r="856" ht="22.5" customHeight="1">
      <c r="A856" s="37"/>
      <c r="B856" s="38" t="str">
        <f>'Master Schedule'!B856</f>
        <v/>
      </c>
      <c r="C856" s="39"/>
      <c r="D856" s="40" t="str">
        <f t="shared" si="1"/>
        <v>Saturday</v>
      </c>
      <c r="E856" s="41"/>
      <c r="F856" s="38"/>
      <c r="G856" s="38"/>
      <c r="H856" s="41"/>
      <c r="I856" s="38"/>
      <c r="J856" s="38"/>
      <c r="K856" s="35"/>
      <c r="L856" s="35"/>
      <c r="M856" s="35"/>
      <c r="N856" s="36"/>
      <c r="O856" s="62"/>
      <c r="P856" s="34" t="str">
        <f t="shared" si="4"/>
        <v/>
      </c>
    </row>
    <row r="857" ht="22.5" customHeight="1">
      <c r="A857" s="37"/>
      <c r="B857" s="38" t="str">
        <f>'Master Schedule'!B857</f>
        <v/>
      </c>
      <c r="C857" s="39"/>
      <c r="D857" s="40" t="str">
        <f t="shared" si="1"/>
        <v>Saturday</v>
      </c>
      <c r="E857" s="41"/>
      <c r="F857" s="38"/>
      <c r="G857" s="38"/>
      <c r="H857" s="41"/>
      <c r="I857" s="38"/>
      <c r="J857" s="38"/>
      <c r="K857" s="32"/>
      <c r="L857" s="32"/>
      <c r="M857" s="32"/>
      <c r="N857" s="33"/>
      <c r="O857" s="62"/>
      <c r="P857" s="34" t="str">
        <f t="shared" si="4"/>
        <v/>
      </c>
    </row>
    <row r="858" ht="22.5" customHeight="1">
      <c r="A858" s="37"/>
      <c r="B858" s="38" t="str">
        <f>'Master Schedule'!B858</f>
        <v/>
      </c>
      <c r="C858" s="39"/>
      <c r="D858" s="40" t="str">
        <f t="shared" si="1"/>
        <v>Saturday</v>
      </c>
      <c r="E858" s="41"/>
      <c r="F858" s="38"/>
      <c r="G858" s="38"/>
      <c r="H858" s="41"/>
      <c r="I858" s="38"/>
      <c r="J858" s="38"/>
      <c r="K858" s="35"/>
      <c r="L858" s="35"/>
      <c r="M858" s="35"/>
      <c r="N858" s="36"/>
      <c r="O858" s="62"/>
      <c r="P858" s="34" t="str">
        <f t="shared" si="4"/>
        <v/>
      </c>
    </row>
    <row r="859" ht="22.5" customHeight="1">
      <c r="A859" s="37"/>
      <c r="B859" s="38" t="str">
        <f>'Master Schedule'!B859</f>
        <v/>
      </c>
      <c r="C859" s="39"/>
      <c r="D859" s="40" t="str">
        <f t="shared" si="1"/>
        <v>Saturday</v>
      </c>
      <c r="E859" s="41"/>
      <c r="F859" s="38"/>
      <c r="G859" s="38"/>
      <c r="H859" s="41"/>
      <c r="I859" s="38"/>
      <c r="J859" s="38"/>
      <c r="K859" s="32"/>
      <c r="L859" s="32"/>
      <c r="M859" s="32"/>
      <c r="N859" s="33"/>
      <c r="O859" s="62"/>
      <c r="P859" s="34" t="str">
        <f t="shared" si="4"/>
        <v/>
      </c>
    </row>
    <row r="860" ht="22.5" customHeight="1">
      <c r="A860" s="37"/>
      <c r="B860" s="38" t="str">
        <f>'Master Schedule'!B860</f>
        <v/>
      </c>
      <c r="C860" s="39"/>
      <c r="D860" s="40" t="str">
        <f t="shared" si="1"/>
        <v>Saturday</v>
      </c>
      <c r="E860" s="41"/>
      <c r="F860" s="38"/>
      <c r="G860" s="38"/>
      <c r="H860" s="41"/>
      <c r="I860" s="38"/>
      <c r="J860" s="38"/>
      <c r="K860" s="35"/>
      <c r="L860" s="35"/>
      <c r="M860" s="35"/>
      <c r="N860" s="36"/>
      <c r="O860" s="62"/>
      <c r="P860" s="34" t="str">
        <f t="shared" si="4"/>
        <v/>
      </c>
    </row>
    <row r="861" ht="22.5" customHeight="1">
      <c r="A861" s="37"/>
      <c r="B861" s="38" t="str">
        <f>'Master Schedule'!B861</f>
        <v/>
      </c>
      <c r="C861" s="39"/>
      <c r="D861" s="40" t="str">
        <f t="shared" si="1"/>
        <v>Saturday</v>
      </c>
      <c r="E861" s="41"/>
      <c r="F861" s="38"/>
      <c r="G861" s="38"/>
      <c r="H861" s="41"/>
      <c r="I861" s="38"/>
      <c r="J861" s="38"/>
      <c r="K861" s="32"/>
      <c r="L861" s="32"/>
      <c r="M861" s="32"/>
      <c r="N861" s="33"/>
      <c r="O861" s="62"/>
      <c r="P861" s="34" t="str">
        <f t="shared" si="4"/>
        <v/>
      </c>
    </row>
    <row r="862" ht="22.5" customHeight="1">
      <c r="A862" s="37"/>
      <c r="B862" s="38" t="str">
        <f>'Master Schedule'!B862</f>
        <v/>
      </c>
      <c r="C862" s="39"/>
      <c r="D862" s="40" t="str">
        <f t="shared" si="1"/>
        <v>Saturday</v>
      </c>
      <c r="E862" s="41"/>
      <c r="F862" s="38"/>
      <c r="G862" s="38"/>
      <c r="H862" s="41"/>
      <c r="I862" s="38"/>
      <c r="J862" s="38"/>
      <c r="K862" s="35"/>
      <c r="L862" s="35"/>
      <c r="M862" s="35"/>
      <c r="N862" s="36"/>
      <c r="O862" s="62"/>
      <c r="P862" s="34" t="str">
        <f t="shared" si="4"/>
        <v/>
      </c>
    </row>
    <row r="863" ht="22.5" customHeight="1">
      <c r="A863" s="37"/>
      <c r="B863" s="38" t="str">
        <f>'Master Schedule'!B863</f>
        <v/>
      </c>
      <c r="C863" s="39"/>
      <c r="D863" s="40" t="str">
        <f t="shared" si="1"/>
        <v>Saturday</v>
      </c>
      <c r="E863" s="41"/>
      <c r="F863" s="38"/>
      <c r="G863" s="38"/>
      <c r="H863" s="41"/>
      <c r="I863" s="38"/>
      <c r="J863" s="38"/>
      <c r="K863" s="32"/>
      <c r="L863" s="32"/>
      <c r="M863" s="32"/>
      <c r="N863" s="33"/>
      <c r="O863" s="62"/>
      <c r="P863" s="34" t="str">
        <f t="shared" si="4"/>
        <v/>
      </c>
    </row>
    <row r="864" ht="22.5" customHeight="1">
      <c r="A864" s="37"/>
      <c r="B864" s="38" t="str">
        <f>'Master Schedule'!B864</f>
        <v/>
      </c>
      <c r="C864" s="39"/>
      <c r="D864" s="40" t="str">
        <f t="shared" si="1"/>
        <v>Saturday</v>
      </c>
      <c r="E864" s="41"/>
      <c r="F864" s="38"/>
      <c r="G864" s="38"/>
      <c r="H864" s="41"/>
      <c r="I864" s="38"/>
      <c r="J864" s="38"/>
      <c r="K864" s="35"/>
      <c r="L864" s="35"/>
      <c r="M864" s="35"/>
      <c r="N864" s="36"/>
      <c r="O864" s="62"/>
      <c r="P864" s="34" t="str">
        <f t="shared" si="4"/>
        <v/>
      </c>
    </row>
    <row r="865" ht="22.5" customHeight="1">
      <c r="A865" s="37"/>
      <c r="B865" s="38" t="str">
        <f>'Master Schedule'!B865</f>
        <v/>
      </c>
      <c r="C865" s="39"/>
      <c r="D865" s="40" t="str">
        <f t="shared" si="1"/>
        <v>Saturday</v>
      </c>
      <c r="E865" s="41"/>
      <c r="F865" s="38"/>
      <c r="G865" s="38"/>
      <c r="H865" s="41"/>
      <c r="I865" s="38"/>
      <c r="J865" s="38"/>
      <c r="K865" s="32"/>
      <c r="L865" s="32"/>
      <c r="M865" s="32"/>
      <c r="N865" s="33"/>
      <c r="O865" s="62"/>
      <c r="P865" s="34" t="str">
        <f t="shared" si="4"/>
        <v/>
      </c>
    </row>
    <row r="866" ht="22.5" customHeight="1">
      <c r="A866" s="37"/>
      <c r="B866" s="38" t="str">
        <f>'Master Schedule'!B866</f>
        <v/>
      </c>
      <c r="C866" s="39"/>
      <c r="D866" s="40" t="str">
        <f t="shared" si="1"/>
        <v>Saturday</v>
      </c>
      <c r="E866" s="41"/>
      <c r="F866" s="38"/>
      <c r="G866" s="38"/>
      <c r="H866" s="41"/>
      <c r="I866" s="38"/>
      <c r="J866" s="38"/>
      <c r="K866" s="35"/>
      <c r="L866" s="35"/>
      <c r="M866" s="35"/>
      <c r="N866" s="36"/>
      <c r="O866" s="62"/>
      <c r="P866" s="34" t="str">
        <f t="shared" si="4"/>
        <v/>
      </c>
    </row>
    <row r="867" ht="22.5" customHeight="1">
      <c r="A867" s="37"/>
      <c r="B867" s="38" t="str">
        <f>'Master Schedule'!B867</f>
        <v/>
      </c>
      <c r="C867" s="39"/>
      <c r="D867" s="40" t="str">
        <f t="shared" si="1"/>
        <v>Saturday</v>
      </c>
      <c r="E867" s="41"/>
      <c r="F867" s="38"/>
      <c r="G867" s="38"/>
      <c r="H867" s="41"/>
      <c r="I867" s="38"/>
      <c r="J867" s="38"/>
      <c r="K867" s="32"/>
      <c r="L867" s="32"/>
      <c r="M867" s="32"/>
      <c r="N867" s="33"/>
      <c r="O867" s="62"/>
      <c r="P867" s="34" t="str">
        <f t="shared" si="4"/>
        <v/>
      </c>
    </row>
    <row r="868" ht="22.5" customHeight="1">
      <c r="A868" s="37"/>
      <c r="B868" s="38" t="str">
        <f>'Master Schedule'!B868</f>
        <v/>
      </c>
      <c r="C868" s="39"/>
      <c r="D868" s="40" t="str">
        <f t="shared" si="1"/>
        <v>Saturday</v>
      </c>
      <c r="E868" s="41"/>
      <c r="F868" s="38"/>
      <c r="G868" s="38"/>
      <c r="H868" s="41"/>
      <c r="I868" s="38"/>
      <c r="J868" s="38"/>
      <c r="K868" s="35"/>
      <c r="L868" s="35"/>
      <c r="M868" s="35"/>
      <c r="N868" s="36"/>
      <c r="O868" s="62"/>
      <c r="P868" s="34" t="str">
        <f t="shared" si="4"/>
        <v/>
      </c>
    </row>
    <row r="869" ht="22.5" customHeight="1">
      <c r="A869" s="37"/>
      <c r="B869" s="38" t="str">
        <f>'Master Schedule'!B869</f>
        <v/>
      </c>
      <c r="C869" s="39"/>
      <c r="D869" s="40" t="str">
        <f t="shared" si="1"/>
        <v>Saturday</v>
      </c>
      <c r="E869" s="41"/>
      <c r="F869" s="38"/>
      <c r="G869" s="38"/>
      <c r="H869" s="41"/>
      <c r="I869" s="38"/>
      <c r="J869" s="38"/>
      <c r="K869" s="32"/>
      <c r="L869" s="32"/>
      <c r="M869" s="32"/>
      <c r="N869" s="33"/>
      <c r="O869" s="62"/>
      <c r="P869" s="34" t="str">
        <f t="shared" si="4"/>
        <v/>
      </c>
    </row>
    <row r="870" ht="22.5" customHeight="1">
      <c r="A870" s="37"/>
      <c r="B870" s="38" t="str">
        <f>'Master Schedule'!B870</f>
        <v/>
      </c>
      <c r="C870" s="39"/>
      <c r="D870" s="40" t="str">
        <f t="shared" si="1"/>
        <v>Saturday</v>
      </c>
      <c r="E870" s="41"/>
      <c r="F870" s="38"/>
      <c r="G870" s="38"/>
      <c r="H870" s="41"/>
      <c r="I870" s="38"/>
      <c r="J870" s="38"/>
      <c r="K870" s="35"/>
      <c r="L870" s="35"/>
      <c r="M870" s="35"/>
      <c r="N870" s="36"/>
      <c r="O870" s="62"/>
      <c r="P870" s="34" t="str">
        <f t="shared" si="4"/>
        <v/>
      </c>
    </row>
    <row r="871" ht="22.5" customHeight="1">
      <c r="A871" s="37"/>
      <c r="B871" s="38" t="str">
        <f>'Master Schedule'!B871</f>
        <v/>
      </c>
      <c r="C871" s="39"/>
      <c r="D871" s="40" t="str">
        <f t="shared" si="1"/>
        <v>Saturday</v>
      </c>
      <c r="E871" s="41"/>
      <c r="F871" s="38"/>
      <c r="G871" s="38"/>
      <c r="H871" s="41"/>
      <c r="I871" s="38"/>
      <c r="J871" s="38"/>
      <c r="K871" s="32"/>
      <c r="L871" s="32"/>
      <c r="M871" s="32"/>
      <c r="N871" s="33"/>
      <c r="O871" s="62"/>
      <c r="P871" s="34" t="str">
        <f t="shared" si="4"/>
        <v/>
      </c>
    </row>
    <row r="872" ht="22.5" customHeight="1">
      <c r="A872" s="37"/>
      <c r="B872" s="38" t="str">
        <f>'Master Schedule'!B872</f>
        <v/>
      </c>
      <c r="C872" s="39"/>
      <c r="D872" s="40" t="str">
        <f t="shared" si="1"/>
        <v>Saturday</v>
      </c>
      <c r="E872" s="41"/>
      <c r="F872" s="38"/>
      <c r="G872" s="38"/>
      <c r="H872" s="41"/>
      <c r="I872" s="38"/>
      <c r="J872" s="38"/>
      <c r="K872" s="35"/>
      <c r="L872" s="35"/>
      <c r="M872" s="35"/>
      <c r="N872" s="36"/>
      <c r="O872" s="62"/>
      <c r="P872" s="34" t="str">
        <f t="shared" si="4"/>
        <v/>
      </c>
    </row>
    <row r="873" ht="22.5" customHeight="1">
      <c r="A873" s="37"/>
      <c r="B873" s="38" t="str">
        <f>'Master Schedule'!B873</f>
        <v/>
      </c>
      <c r="C873" s="39"/>
      <c r="D873" s="40" t="str">
        <f t="shared" si="1"/>
        <v>Saturday</v>
      </c>
      <c r="E873" s="41"/>
      <c r="F873" s="38"/>
      <c r="G873" s="38"/>
      <c r="H873" s="41"/>
      <c r="I873" s="38"/>
      <c r="J873" s="38"/>
      <c r="K873" s="32"/>
      <c r="L873" s="32"/>
      <c r="M873" s="32"/>
      <c r="N873" s="33"/>
      <c r="O873" s="62"/>
      <c r="P873" s="34" t="str">
        <f t="shared" si="4"/>
        <v/>
      </c>
    </row>
    <row r="874" ht="22.5" customHeight="1">
      <c r="A874" s="37"/>
      <c r="B874" s="38" t="str">
        <f>'Master Schedule'!B874</f>
        <v/>
      </c>
      <c r="C874" s="39"/>
      <c r="D874" s="40" t="str">
        <f t="shared" si="1"/>
        <v>Saturday</v>
      </c>
      <c r="E874" s="41"/>
      <c r="F874" s="38"/>
      <c r="G874" s="38"/>
      <c r="H874" s="41"/>
      <c r="I874" s="38"/>
      <c r="J874" s="38"/>
      <c r="K874" s="35"/>
      <c r="L874" s="35"/>
      <c r="M874" s="35"/>
      <c r="N874" s="36"/>
      <c r="O874" s="62"/>
      <c r="P874" s="34" t="str">
        <f t="shared" si="4"/>
        <v/>
      </c>
    </row>
    <row r="875" ht="22.5" customHeight="1">
      <c r="A875" s="37"/>
      <c r="B875" s="38" t="str">
        <f>'Master Schedule'!B875</f>
        <v/>
      </c>
      <c r="C875" s="39"/>
      <c r="D875" s="40" t="str">
        <f t="shared" si="1"/>
        <v>Saturday</v>
      </c>
      <c r="E875" s="41"/>
      <c r="F875" s="38"/>
      <c r="G875" s="38"/>
      <c r="H875" s="41"/>
      <c r="I875" s="38"/>
      <c r="J875" s="38"/>
      <c r="K875" s="32"/>
      <c r="L875" s="32"/>
      <c r="M875" s="32"/>
      <c r="N875" s="33"/>
      <c r="O875" s="62"/>
      <c r="P875" s="34" t="str">
        <f t="shared" si="4"/>
        <v/>
      </c>
    </row>
    <row r="876" ht="22.5" customHeight="1">
      <c r="A876" s="37"/>
      <c r="B876" s="38" t="str">
        <f>'Master Schedule'!B876</f>
        <v/>
      </c>
      <c r="C876" s="39"/>
      <c r="D876" s="40" t="str">
        <f t="shared" si="1"/>
        <v>Saturday</v>
      </c>
      <c r="E876" s="41"/>
      <c r="F876" s="38"/>
      <c r="G876" s="38"/>
      <c r="H876" s="41"/>
      <c r="I876" s="38"/>
      <c r="J876" s="38"/>
      <c r="K876" s="35"/>
      <c r="L876" s="35"/>
      <c r="M876" s="35"/>
      <c r="N876" s="36"/>
      <c r="O876" s="62"/>
      <c r="P876" s="34" t="str">
        <f t="shared" si="4"/>
        <v/>
      </c>
    </row>
    <row r="877" ht="22.5" customHeight="1">
      <c r="A877" s="37"/>
      <c r="B877" s="38" t="str">
        <f>'Master Schedule'!B877</f>
        <v/>
      </c>
      <c r="C877" s="39"/>
      <c r="D877" s="40" t="str">
        <f t="shared" si="1"/>
        <v>Saturday</v>
      </c>
      <c r="E877" s="41"/>
      <c r="F877" s="38"/>
      <c r="G877" s="38"/>
      <c r="H877" s="41"/>
      <c r="I877" s="38"/>
      <c r="J877" s="38"/>
      <c r="K877" s="32"/>
      <c r="L877" s="32"/>
      <c r="M877" s="32"/>
      <c r="N877" s="33"/>
      <c r="O877" s="62"/>
      <c r="P877" s="34" t="str">
        <f t="shared" si="4"/>
        <v/>
      </c>
    </row>
    <row r="878" ht="22.5" customHeight="1">
      <c r="A878" s="37"/>
      <c r="B878" s="38" t="str">
        <f>'Master Schedule'!B878</f>
        <v/>
      </c>
      <c r="C878" s="39"/>
      <c r="D878" s="40" t="str">
        <f t="shared" si="1"/>
        <v>Saturday</v>
      </c>
      <c r="E878" s="41"/>
      <c r="F878" s="38"/>
      <c r="G878" s="38"/>
      <c r="H878" s="41"/>
      <c r="I878" s="38"/>
      <c r="J878" s="38"/>
      <c r="K878" s="35"/>
      <c r="L878" s="35"/>
      <c r="M878" s="35"/>
      <c r="N878" s="36"/>
      <c r="O878" s="62"/>
      <c r="P878" s="34" t="str">
        <f t="shared" si="4"/>
        <v/>
      </c>
    </row>
    <row r="879" ht="22.5" customHeight="1">
      <c r="A879" s="37"/>
      <c r="B879" s="38" t="str">
        <f>'Master Schedule'!B879</f>
        <v/>
      </c>
      <c r="C879" s="39"/>
      <c r="D879" s="40" t="str">
        <f t="shared" si="1"/>
        <v>Saturday</v>
      </c>
      <c r="E879" s="41"/>
      <c r="F879" s="38"/>
      <c r="G879" s="38"/>
      <c r="H879" s="41"/>
      <c r="I879" s="38"/>
      <c r="J879" s="38"/>
      <c r="K879" s="32"/>
      <c r="L879" s="32"/>
      <c r="M879" s="32"/>
      <c r="N879" s="33"/>
      <c r="O879" s="62"/>
      <c r="P879" s="34" t="str">
        <f t="shared" si="4"/>
        <v/>
      </c>
    </row>
    <row r="880" ht="22.5" customHeight="1">
      <c r="A880" s="37"/>
      <c r="B880" s="38" t="str">
        <f>'Master Schedule'!B880</f>
        <v/>
      </c>
      <c r="C880" s="39"/>
      <c r="D880" s="40" t="str">
        <f t="shared" si="1"/>
        <v>Saturday</v>
      </c>
      <c r="E880" s="41"/>
      <c r="F880" s="38"/>
      <c r="G880" s="38"/>
      <c r="H880" s="41"/>
      <c r="I880" s="38"/>
      <c r="J880" s="38"/>
      <c r="K880" s="35"/>
      <c r="L880" s="35"/>
      <c r="M880" s="35"/>
      <c r="N880" s="36"/>
      <c r="O880" s="62"/>
      <c r="P880" s="34" t="str">
        <f t="shared" si="4"/>
        <v/>
      </c>
    </row>
    <row r="881" ht="22.5" customHeight="1">
      <c r="A881" s="37"/>
      <c r="B881" s="38" t="str">
        <f>'Master Schedule'!B881</f>
        <v/>
      </c>
      <c r="C881" s="39"/>
      <c r="D881" s="40" t="str">
        <f t="shared" si="1"/>
        <v>Saturday</v>
      </c>
      <c r="E881" s="41"/>
      <c r="F881" s="38"/>
      <c r="G881" s="38"/>
      <c r="H881" s="41"/>
      <c r="I881" s="38"/>
      <c r="J881" s="38"/>
      <c r="K881" s="32"/>
      <c r="L881" s="32"/>
      <c r="M881" s="32"/>
      <c r="N881" s="33"/>
      <c r="O881" s="62"/>
      <c r="P881" s="34" t="str">
        <f t="shared" si="4"/>
        <v/>
      </c>
    </row>
    <row r="882" ht="22.5" customHeight="1">
      <c r="A882" s="37"/>
      <c r="B882" s="38" t="str">
        <f>'Master Schedule'!B882</f>
        <v/>
      </c>
      <c r="C882" s="39"/>
      <c r="D882" s="40" t="str">
        <f t="shared" si="1"/>
        <v>Saturday</v>
      </c>
      <c r="E882" s="41"/>
      <c r="F882" s="38"/>
      <c r="G882" s="38"/>
      <c r="H882" s="41"/>
      <c r="I882" s="38"/>
      <c r="J882" s="38"/>
      <c r="K882" s="35"/>
      <c r="L882" s="35"/>
      <c r="M882" s="35"/>
      <c r="N882" s="36"/>
      <c r="O882" s="62"/>
      <c r="P882" s="34" t="str">
        <f t="shared" si="4"/>
        <v/>
      </c>
    </row>
    <row r="883" ht="22.5" customHeight="1">
      <c r="A883" s="37"/>
      <c r="B883" s="38" t="str">
        <f>'Master Schedule'!B883</f>
        <v/>
      </c>
      <c r="C883" s="39"/>
      <c r="D883" s="40" t="str">
        <f t="shared" si="1"/>
        <v>Saturday</v>
      </c>
      <c r="E883" s="41"/>
      <c r="F883" s="38"/>
      <c r="G883" s="38"/>
      <c r="H883" s="41"/>
      <c r="I883" s="38"/>
      <c r="J883" s="38"/>
      <c r="K883" s="32"/>
      <c r="L883" s="32"/>
      <c r="M883" s="32"/>
      <c r="N883" s="33"/>
      <c r="O883" s="62"/>
      <c r="P883" s="34" t="str">
        <f t="shared" si="4"/>
        <v/>
      </c>
    </row>
    <row r="884" ht="22.5" customHeight="1">
      <c r="A884" s="37"/>
      <c r="B884" s="38" t="str">
        <f>'Master Schedule'!B884</f>
        <v/>
      </c>
      <c r="C884" s="39"/>
      <c r="D884" s="40" t="str">
        <f t="shared" si="1"/>
        <v>Saturday</v>
      </c>
      <c r="E884" s="41"/>
      <c r="F884" s="38"/>
      <c r="G884" s="38"/>
      <c r="H884" s="41"/>
      <c r="I884" s="38"/>
      <c r="J884" s="38"/>
      <c r="K884" s="35"/>
      <c r="L884" s="35"/>
      <c r="M884" s="35"/>
      <c r="N884" s="36"/>
      <c r="O884" s="62"/>
      <c r="P884" s="34" t="str">
        <f t="shared" si="4"/>
        <v/>
      </c>
    </row>
    <row r="885" ht="22.5" customHeight="1">
      <c r="A885" s="37"/>
      <c r="B885" s="38" t="str">
        <f>'Master Schedule'!B885</f>
        <v/>
      </c>
      <c r="C885" s="39"/>
      <c r="D885" s="40" t="str">
        <f t="shared" si="1"/>
        <v>Saturday</v>
      </c>
      <c r="E885" s="41"/>
      <c r="F885" s="38"/>
      <c r="G885" s="38"/>
      <c r="H885" s="41"/>
      <c r="I885" s="38"/>
      <c r="J885" s="38"/>
      <c r="K885" s="32"/>
      <c r="L885" s="32"/>
      <c r="M885" s="32"/>
      <c r="N885" s="33"/>
      <c r="O885" s="62"/>
      <c r="P885" s="34" t="str">
        <f t="shared" si="4"/>
        <v/>
      </c>
    </row>
    <row r="886" ht="22.5" customHeight="1">
      <c r="A886" s="37"/>
      <c r="B886" s="38" t="str">
        <f>'Master Schedule'!B886</f>
        <v/>
      </c>
      <c r="C886" s="39"/>
      <c r="D886" s="40" t="str">
        <f t="shared" si="1"/>
        <v>Saturday</v>
      </c>
      <c r="E886" s="41"/>
      <c r="F886" s="38"/>
      <c r="G886" s="38"/>
      <c r="H886" s="41"/>
      <c r="I886" s="38"/>
      <c r="J886" s="38"/>
      <c r="K886" s="35"/>
      <c r="L886" s="35"/>
      <c r="M886" s="35"/>
      <c r="N886" s="36"/>
      <c r="O886" s="62"/>
      <c r="P886" s="34" t="str">
        <f t="shared" si="4"/>
        <v/>
      </c>
    </row>
    <row r="887" ht="22.5" customHeight="1">
      <c r="A887" s="37"/>
      <c r="B887" s="38" t="str">
        <f>'Master Schedule'!B887</f>
        <v/>
      </c>
      <c r="C887" s="39"/>
      <c r="D887" s="40" t="str">
        <f t="shared" si="1"/>
        <v>Saturday</v>
      </c>
      <c r="E887" s="41"/>
      <c r="F887" s="38"/>
      <c r="G887" s="38"/>
      <c r="H887" s="41"/>
      <c r="I887" s="38"/>
      <c r="J887" s="38"/>
      <c r="K887" s="32"/>
      <c r="L887" s="32"/>
      <c r="M887" s="32"/>
      <c r="N887" s="33"/>
      <c r="O887" s="62"/>
      <c r="P887" s="34" t="str">
        <f t="shared" si="4"/>
        <v/>
      </c>
    </row>
    <row r="888" ht="22.5" customHeight="1">
      <c r="A888" s="37"/>
      <c r="B888" s="38" t="str">
        <f>'Master Schedule'!B888</f>
        <v/>
      </c>
      <c r="C888" s="39"/>
      <c r="D888" s="40" t="str">
        <f t="shared" si="1"/>
        <v>Saturday</v>
      </c>
      <c r="E888" s="41"/>
      <c r="F888" s="38"/>
      <c r="G888" s="38"/>
      <c r="H888" s="41"/>
      <c r="I888" s="38"/>
      <c r="J888" s="38"/>
      <c r="K888" s="35"/>
      <c r="L888" s="35"/>
      <c r="M888" s="35"/>
      <c r="N888" s="36"/>
      <c r="O888" s="62"/>
      <c r="P888" s="34" t="str">
        <f t="shared" si="4"/>
        <v/>
      </c>
    </row>
    <row r="889" ht="22.5" customHeight="1">
      <c r="A889" s="37"/>
      <c r="B889" s="38" t="str">
        <f>'Master Schedule'!B889</f>
        <v/>
      </c>
      <c r="C889" s="39"/>
      <c r="D889" s="40" t="str">
        <f t="shared" si="1"/>
        <v>Saturday</v>
      </c>
      <c r="E889" s="41"/>
      <c r="F889" s="38"/>
      <c r="G889" s="38"/>
      <c r="H889" s="41"/>
      <c r="I889" s="38"/>
      <c r="J889" s="38"/>
      <c r="K889" s="32"/>
      <c r="L889" s="32"/>
      <c r="M889" s="32"/>
      <c r="N889" s="33"/>
      <c r="O889" s="62"/>
      <c r="P889" s="34" t="str">
        <f t="shared" si="4"/>
        <v/>
      </c>
    </row>
    <row r="890" ht="22.5" customHeight="1">
      <c r="A890" s="37"/>
      <c r="B890" s="38" t="str">
        <f>'Master Schedule'!B890</f>
        <v/>
      </c>
      <c r="C890" s="39"/>
      <c r="D890" s="40" t="str">
        <f t="shared" si="1"/>
        <v>Saturday</v>
      </c>
      <c r="E890" s="41"/>
      <c r="F890" s="38"/>
      <c r="G890" s="38"/>
      <c r="H890" s="41"/>
      <c r="I890" s="38"/>
      <c r="J890" s="38"/>
      <c r="K890" s="35"/>
      <c r="L890" s="35"/>
      <c r="M890" s="35"/>
      <c r="N890" s="36"/>
      <c r="O890" s="62"/>
      <c r="P890" s="34" t="str">
        <f t="shared" si="4"/>
        <v/>
      </c>
    </row>
    <row r="891" ht="22.5" customHeight="1">
      <c r="A891" s="37"/>
      <c r="B891" s="38" t="str">
        <f>'Master Schedule'!B891</f>
        <v/>
      </c>
      <c r="C891" s="39"/>
      <c r="D891" s="40" t="str">
        <f t="shared" si="1"/>
        <v>Saturday</v>
      </c>
      <c r="E891" s="41"/>
      <c r="F891" s="38"/>
      <c r="G891" s="38"/>
      <c r="H891" s="41"/>
      <c r="I891" s="38"/>
      <c r="J891" s="38"/>
      <c r="K891" s="32"/>
      <c r="L891" s="32"/>
      <c r="M891" s="32"/>
      <c r="N891" s="33"/>
      <c r="O891" s="62"/>
      <c r="P891" s="34" t="str">
        <f t="shared" si="4"/>
        <v/>
      </c>
    </row>
    <row r="892" ht="22.5" customHeight="1">
      <c r="A892" s="37"/>
      <c r="B892" s="38" t="str">
        <f>'Master Schedule'!B892</f>
        <v/>
      </c>
      <c r="C892" s="39"/>
      <c r="D892" s="40" t="str">
        <f t="shared" si="1"/>
        <v>Saturday</v>
      </c>
      <c r="E892" s="41"/>
      <c r="F892" s="38"/>
      <c r="G892" s="38"/>
      <c r="H892" s="41"/>
      <c r="I892" s="38"/>
      <c r="J892" s="38"/>
      <c r="K892" s="35"/>
      <c r="L892" s="35"/>
      <c r="M892" s="35"/>
      <c r="N892" s="36"/>
      <c r="O892" s="62"/>
      <c r="P892" s="34" t="str">
        <f t="shared" si="4"/>
        <v/>
      </c>
    </row>
    <row r="893" ht="22.5" customHeight="1">
      <c r="A893" s="37"/>
      <c r="B893" s="38" t="str">
        <f>'Master Schedule'!B893</f>
        <v/>
      </c>
      <c r="C893" s="39"/>
      <c r="D893" s="40" t="str">
        <f t="shared" si="1"/>
        <v>Saturday</v>
      </c>
      <c r="E893" s="41"/>
      <c r="F893" s="38"/>
      <c r="G893" s="38"/>
      <c r="H893" s="41"/>
      <c r="I893" s="38"/>
      <c r="J893" s="38"/>
      <c r="K893" s="32"/>
      <c r="L893" s="32"/>
      <c r="M893" s="32"/>
      <c r="N893" s="33"/>
      <c r="O893" s="62"/>
      <c r="P893" s="34" t="str">
        <f t="shared" si="4"/>
        <v/>
      </c>
    </row>
    <row r="894" ht="22.5" customHeight="1">
      <c r="A894" s="37"/>
      <c r="B894" s="38" t="str">
        <f>'Master Schedule'!B894</f>
        <v/>
      </c>
      <c r="C894" s="39"/>
      <c r="D894" s="40" t="str">
        <f t="shared" si="1"/>
        <v>Saturday</v>
      </c>
      <c r="E894" s="41"/>
      <c r="F894" s="38"/>
      <c r="G894" s="38"/>
      <c r="H894" s="41"/>
      <c r="I894" s="38"/>
      <c r="J894" s="38"/>
      <c r="K894" s="35"/>
      <c r="L894" s="35"/>
      <c r="M894" s="35"/>
      <c r="N894" s="36"/>
      <c r="O894" s="62"/>
      <c r="P894" s="34" t="str">
        <f t="shared" si="4"/>
        <v/>
      </c>
    </row>
    <row r="895" ht="22.5" customHeight="1">
      <c r="A895" s="37"/>
      <c r="B895" s="38" t="str">
        <f>'Master Schedule'!B895</f>
        <v/>
      </c>
      <c r="C895" s="39"/>
      <c r="D895" s="40" t="str">
        <f t="shared" si="1"/>
        <v>Saturday</v>
      </c>
      <c r="E895" s="41"/>
      <c r="F895" s="38"/>
      <c r="G895" s="38"/>
      <c r="H895" s="41"/>
      <c r="I895" s="38"/>
      <c r="J895" s="38"/>
      <c r="K895" s="32"/>
      <c r="L895" s="32"/>
      <c r="M895" s="32"/>
      <c r="N895" s="33"/>
      <c r="O895" s="62"/>
      <c r="P895" s="34" t="str">
        <f t="shared" si="4"/>
        <v/>
      </c>
    </row>
    <row r="896" ht="22.5" customHeight="1">
      <c r="A896" s="37"/>
      <c r="B896" s="38" t="str">
        <f>'Master Schedule'!B896</f>
        <v/>
      </c>
      <c r="C896" s="39"/>
      <c r="D896" s="40" t="str">
        <f t="shared" si="1"/>
        <v>Saturday</v>
      </c>
      <c r="E896" s="41"/>
      <c r="F896" s="38"/>
      <c r="G896" s="38"/>
      <c r="H896" s="41"/>
      <c r="I896" s="38"/>
      <c r="J896" s="38"/>
      <c r="K896" s="35"/>
      <c r="L896" s="35"/>
      <c r="M896" s="35"/>
      <c r="N896" s="36"/>
      <c r="O896" s="62"/>
      <c r="P896" s="34" t="str">
        <f t="shared" si="4"/>
        <v/>
      </c>
    </row>
    <row r="897" ht="22.5" customHeight="1">
      <c r="A897" s="37"/>
      <c r="B897" s="38" t="str">
        <f>'Master Schedule'!B897</f>
        <v/>
      </c>
      <c r="C897" s="39"/>
      <c r="D897" s="40" t="str">
        <f t="shared" si="1"/>
        <v>Saturday</v>
      </c>
      <c r="E897" s="41"/>
      <c r="F897" s="38"/>
      <c r="G897" s="38"/>
      <c r="H897" s="41"/>
      <c r="I897" s="38"/>
      <c r="J897" s="38"/>
      <c r="K897" s="32"/>
      <c r="L897" s="32"/>
      <c r="M897" s="32"/>
      <c r="N897" s="33"/>
      <c r="O897" s="62"/>
      <c r="P897" s="34" t="str">
        <f t="shared" si="4"/>
        <v/>
      </c>
    </row>
    <row r="898" ht="22.5" customHeight="1">
      <c r="A898" s="37"/>
      <c r="B898" s="38" t="str">
        <f>'Master Schedule'!B898</f>
        <v/>
      </c>
      <c r="C898" s="39"/>
      <c r="D898" s="40" t="str">
        <f t="shared" si="1"/>
        <v>Saturday</v>
      </c>
      <c r="E898" s="41"/>
      <c r="F898" s="38"/>
      <c r="G898" s="38"/>
      <c r="H898" s="41"/>
      <c r="I898" s="38"/>
      <c r="J898" s="38"/>
      <c r="K898" s="35"/>
      <c r="L898" s="35"/>
      <c r="M898" s="35"/>
      <c r="N898" s="36"/>
      <c r="O898" s="62"/>
      <c r="P898" s="34" t="str">
        <f t="shared" si="4"/>
        <v/>
      </c>
    </row>
    <row r="899" ht="22.5" customHeight="1">
      <c r="A899" s="37"/>
      <c r="B899" s="38" t="str">
        <f>'Master Schedule'!B899</f>
        <v/>
      </c>
      <c r="C899" s="39"/>
      <c r="D899" s="40" t="str">
        <f t="shared" si="1"/>
        <v>Saturday</v>
      </c>
      <c r="E899" s="41"/>
      <c r="F899" s="38"/>
      <c r="G899" s="38"/>
      <c r="H899" s="41"/>
      <c r="I899" s="38"/>
      <c r="J899" s="38"/>
      <c r="K899" s="32"/>
      <c r="L899" s="32"/>
      <c r="M899" s="32"/>
      <c r="N899" s="33"/>
      <c r="O899" s="62"/>
      <c r="P899" s="34" t="str">
        <f t="shared" si="4"/>
        <v/>
      </c>
    </row>
    <row r="900" ht="22.5" customHeight="1">
      <c r="A900" s="37"/>
      <c r="B900" s="38" t="str">
        <f>'Master Schedule'!B900</f>
        <v/>
      </c>
      <c r="C900" s="39"/>
      <c r="D900" s="40" t="str">
        <f t="shared" si="1"/>
        <v>Saturday</v>
      </c>
      <c r="E900" s="41"/>
      <c r="F900" s="38"/>
      <c r="G900" s="38"/>
      <c r="H900" s="41"/>
      <c r="I900" s="38"/>
      <c r="J900" s="38"/>
      <c r="K900" s="35"/>
      <c r="L900" s="35"/>
      <c r="M900" s="35"/>
      <c r="N900" s="36"/>
      <c r="O900" s="62"/>
      <c r="P900" s="34" t="str">
        <f t="shared" si="4"/>
        <v/>
      </c>
    </row>
    <row r="901" ht="22.5" customHeight="1">
      <c r="A901" s="37"/>
      <c r="B901" s="38" t="str">
        <f>'Master Schedule'!B901</f>
        <v/>
      </c>
      <c r="C901" s="39"/>
      <c r="D901" s="40" t="str">
        <f t="shared" si="1"/>
        <v>Saturday</v>
      </c>
      <c r="E901" s="41"/>
      <c r="F901" s="38"/>
      <c r="G901" s="38"/>
      <c r="H901" s="41"/>
      <c r="I901" s="38"/>
      <c r="J901" s="38"/>
      <c r="K901" s="32"/>
      <c r="L901" s="32"/>
      <c r="M901" s="32"/>
      <c r="N901" s="33"/>
      <c r="O901" s="62"/>
      <c r="P901" s="34" t="str">
        <f t="shared" si="4"/>
        <v/>
      </c>
    </row>
    <row r="902" ht="22.5" customHeight="1">
      <c r="A902" s="37"/>
      <c r="B902" s="38" t="str">
        <f>'Master Schedule'!B902</f>
        <v/>
      </c>
      <c r="C902" s="39"/>
      <c r="D902" s="40" t="str">
        <f t="shared" si="1"/>
        <v>Saturday</v>
      </c>
      <c r="E902" s="41"/>
      <c r="F902" s="38"/>
      <c r="G902" s="38"/>
      <c r="H902" s="41"/>
      <c r="I902" s="38"/>
      <c r="J902" s="38"/>
      <c r="K902" s="35"/>
      <c r="L902" s="35"/>
      <c r="M902" s="35"/>
      <c r="N902" s="36"/>
      <c r="O902" s="62"/>
      <c r="P902" s="34" t="str">
        <f t="shared" si="4"/>
        <v/>
      </c>
    </row>
    <row r="903" ht="22.5" customHeight="1">
      <c r="A903" s="37"/>
      <c r="B903" s="38" t="str">
        <f>'Master Schedule'!B903</f>
        <v/>
      </c>
      <c r="C903" s="39"/>
      <c r="D903" s="40" t="str">
        <f t="shared" si="1"/>
        <v>Saturday</v>
      </c>
      <c r="E903" s="41"/>
      <c r="F903" s="38"/>
      <c r="G903" s="38"/>
      <c r="H903" s="41"/>
      <c r="I903" s="38"/>
      <c r="J903" s="38"/>
      <c r="K903" s="32"/>
      <c r="L903" s="32"/>
      <c r="M903" s="32"/>
      <c r="N903" s="33"/>
      <c r="O903" s="62"/>
      <c r="P903" s="34" t="str">
        <f t="shared" si="4"/>
        <v/>
      </c>
    </row>
    <row r="904" ht="22.5" customHeight="1">
      <c r="A904" s="37"/>
      <c r="B904" s="38" t="str">
        <f>'Master Schedule'!B904</f>
        <v/>
      </c>
      <c r="C904" s="39"/>
      <c r="D904" s="40" t="str">
        <f t="shared" si="1"/>
        <v>Saturday</v>
      </c>
      <c r="E904" s="41"/>
      <c r="F904" s="38"/>
      <c r="G904" s="38"/>
      <c r="H904" s="41"/>
      <c r="I904" s="38"/>
      <c r="J904" s="38"/>
      <c r="K904" s="35"/>
      <c r="L904" s="35"/>
      <c r="M904" s="35"/>
      <c r="N904" s="36"/>
      <c r="O904" s="62"/>
      <c r="P904" s="34" t="str">
        <f t="shared" si="4"/>
        <v/>
      </c>
    </row>
    <row r="905" ht="22.5" customHeight="1">
      <c r="A905" s="37"/>
      <c r="B905" s="38" t="str">
        <f>'Master Schedule'!B905</f>
        <v/>
      </c>
      <c r="C905" s="39"/>
      <c r="D905" s="40" t="str">
        <f t="shared" si="1"/>
        <v>Saturday</v>
      </c>
      <c r="E905" s="41"/>
      <c r="F905" s="38"/>
      <c r="G905" s="38"/>
      <c r="H905" s="41"/>
      <c r="I905" s="38"/>
      <c r="J905" s="38"/>
      <c r="K905" s="32"/>
      <c r="L905" s="32"/>
      <c r="M905" s="32"/>
      <c r="N905" s="33"/>
      <c r="O905" s="62"/>
      <c r="P905" s="34" t="str">
        <f t="shared" si="4"/>
        <v/>
      </c>
    </row>
    <row r="906" ht="22.5" customHeight="1">
      <c r="A906" s="37"/>
      <c r="B906" s="38" t="str">
        <f>'Master Schedule'!B906</f>
        <v/>
      </c>
      <c r="C906" s="39"/>
      <c r="D906" s="40" t="str">
        <f t="shared" si="1"/>
        <v>Saturday</v>
      </c>
      <c r="E906" s="41"/>
      <c r="F906" s="38"/>
      <c r="G906" s="38"/>
      <c r="H906" s="41"/>
      <c r="I906" s="38"/>
      <c r="J906" s="38"/>
      <c r="K906" s="35"/>
      <c r="L906" s="35"/>
      <c r="M906" s="35"/>
      <c r="N906" s="36"/>
      <c r="O906" s="62"/>
      <c r="P906" s="34" t="str">
        <f t="shared" si="4"/>
        <v/>
      </c>
    </row>
    <row r="907" ht="22.5" customHeight="1">
      <c r="A907" s="37"/>
      <c r="B907" s="38" t="str">
        <f>'Master Schedule'!B907</f>
        <v/>
      </c>
      <c r="C907" s="39"/>
      <c r="D907" s="40" t="str">
        <f t="shared" si="1"/>
        <v>Saturday</v>
      </c>
      <c r="E907" s="41"/>
      <c r="F907" s="38"/>
      <c r="G907" s="38"/>
      <c r="H907" s="41"/>
      <c r="I907" s="38"/>
      <c r="J907" s="38"/>
      <c r="K907" s="32"/>
      <c r="L907" s="32"/>
      <c r="M907" s="32"/>
      <c r="N907" s="33"/>
      <c r="O907" s="62"/>
      <c r="P907" s="34" t="str">
        <f t="shared" si="4"/>
        <v/>
      </c>
    </row>
    <row r="908" ht="22.5" customHeight="1">
      <c r="A908" s="37"/>
      <c r="B908" s="38" t="str">
        <f>'Master Schedule'!B908</f>
        <v/>
      </c>
      <c r="C908" s="39"/>
      <c r="D908" s="40" t="str">
        <f t="shared" si="1"/>
        <v>Saturday</v>
      </c>
      <c r="E908" s="41"/>
      <c r="F908" s="38"/>
      <c r="G908" s="38"/>
      <c r="H908" s="41"/>
      <c r="I908" s="38"/>
      <c r="J908" s="38"/>
      <c r="K908" s="35"/>
      <c r="L908" s="35"/>
      <c r="M908" s="35"/>
      <c r="N908" s="36"/>
      <c r="O908" s="62"/>
      <c r="P908" s="34" t="str">
        <f t="shared" si="4"/>
        <v/>
      </c>
    </row>
    <row r="909" ht="22.5" customHeight="1">
      <c r="A909" s="37"/>
      <c r="B909" s="38" t="str">
        <f>'Master Schedule'!B909</f>
        <v/>
      </c>
      <c r="C909" s="39"/>
      <c r="D909" s="40" t="str">
        <f t="shared" si="1"/>
        <v>Saturday</v>
      </c>
      <c r="E909" s="41"/>
      <c r="F909" s="38"/>
      <c r="G909" s="38"/>
      <c r="H909" s="41"/>
      <c r="I909" s="38"/>
      <c r="J909" s="38"/>
      <c r="K909" s="32"/>
      <c r="L909" s="32"/>
      <c r="M909" s="32"/>
      <c r="N909" s="33"/>
      <c r="O909" s="62"/>
      <c r="P909" s="34" t="str">
        <f t="shared" si="4"/>
        <v/>
      </c>
    </row>
    <row r="910" ht="22.5" customHeight="1">
      <c r="A910" s="37"/>
      <c r="B910" s="38" t="str">
        <f>'Master Schedule'!B910</f>
        <v/>
      </c>
      <c r="C910" s="39"/>
      <c r="D910" s="40" t="str">
        <f t="shared" si="1"/>
        <v>Saturday</v>
      </c>
      <c r="E910" s="41"/>
      <c r="F910" s="38"/>
      <c r="G910" s="38"/>
      <c r="H910" s="41"/>
      <c r="I910" s="38"/>
      <c r="J910" s="38"/>
      <c r="K910" s="35"/>
      <c r="L910" s="35"/>
      <c r="M910" s="35"/>
      <c r="N910" s="36"/>
      <c r="O910" s="62"/>
      <c r="P910" s="34" t="str">
        <f t="shared" si="4"/>
        <v/>
      </c>
    </row>
    <row r="911" ht="22.5" customHeight="1">
      <c r="A911" s="37"/>
      <c r="B911" s="38" t="str">
        <f>'Master Schedule'!B911</f>
        <v/>
      </c>
      <c r="C911" s="39"/>
      <c r="D911" s="40" t="str">
        <f t="shared" si="1"/>
        <v>Saturday</v>
      </c>
      <c r="E911" s="41"/>
      <c r="F911" s="38"/>
      <c r="G911" s="38"/>
      <c r="H911" s="41"/>
      <c r="I911" s="38"/>
      <c r="J911" s="38"/>
      <c r="K911" s="32"/>
      <c r="L911" s="32"/>
      <c r="M911" s="32"/>
      <c r="N911" s="33"/>
      <c r="O911" s="62"/>
      <c r="P911" s="34" t="str">
        <f t="shared" si="4"/>
        <v/>
      </c>
    </row>
    <row r="912" ht="22.5" customHeight="1">
      <c r="A912" s="37"/>
      <c r="B912" s="38" t="str">
        <f>'Master Schedule'!B912</f>
        <v/>
      </c>
      <c r="C912" s="39"/>
      <c r="D912" s="40" t="str">
        <f t="shared" si="1"/>
        <v>Saturday</v>
      </c>
      <c r="E912" s="41"/>
      <c r="F912" s="38"/>
      <c r="G912" s="38"/>
      <c r="H912" s="41"/>
      <c r="I912" s="38"/>
      <c r="J912" s="38"/>
      <c r="K912" s="35"/>
      <c r="L912" s="35"/>
      <c r="M912" s="35"/>
      <c r="N912" s="36"/>
      <c r="O912" s="62"/>
      <c r="P912" s="34" t="str">
        <f t="shared" si="4"/>
        <v/>
      </c>
    </row>
    <row r="913" ht="22.5" customHeight="1">
      <c r="A913" s="37"/>
      <c r="B913" s="38" t="str">
        <f>'Master Schedule'!B913</f>
        <v/>
      </c>
      <c r="C913" s="39"/>
      <c r="D913" s="40" t="str">
        <f t="shared" si="1"/>
        <v>Saturday</v>
      </c>
      <c r="E913" s="41"/>
      <c r="F913" s="38"/>
      <c r="G913" s="38"/>
      <c r="H913" s="41"/>
      <c r="I913" s="38"/>
      <c r="J913" s="38"/>
      <c r="K913" s="32"/>
      <c r="L913" s="32"/>
      <c r="M913" s="32"/>
      <c r="N913" s="33"/>
      <c r="O913" s="62"/>
      <c r="P913" s="34" t="str">
        <f t="shared" si="4"/>
        <v/>
      </c>
    </row>
    <row r="914" ht="22.5" customHeight="1">
      <c r="A914" s="37"/>
      <c r="B914" s="38" t="str">
        <f>'Master Schedule'!B914</f>
        <v/>
      </c>
      <c r="C914" s="39"/>
      <c r="D914" s="40" t="str">
        <f t="shared" si="1"/>
        <v>Saturday</v>
      </c>
      <c r="E914" s="41"/>
      <c r="F914" s="38"/>
      <c r="G914" s="38"/>
      <c r="H914" s="41"/>
      <c r="I914" s="38"/>
      <c r="J914" s="38"/>
      <c r="K914" s="35"/>
      <c r="L914" s="35"/>
      <c r="M914" s="35"/>
      <c r="N914" s="36"/>
      <c r="O914" s="62"/>
      <c r="P914" s="34" t="str">
        <f t="shared" si="4"/>
        <v/>
      </c>
    </row>
    <row r="915" ht="22.5" customHeight="1">
      <c r="A915" s="37"/>
      <c r="B915" s="38" t="str">
        <f>'Master Schedule'!B915</f>
        <v/>
      </c>
      <c r="C915" s="39"/>
      <c r="D915" s="40" t="str">
        <f t="shared" si="1"/>
        <v>Saturday</v>
      </c>
      <c r="E915" s="41"/>
      <c r="F915" s="38"/>
      <c r="G915" s="38"/>
      <c r="H915" s="41"/>
      <c r="I915" s="38"/>
      <c r="J915" s="38"/>
      <c r="K915" s="32"/>
      <c r="L915" s="32"/>
      <c r="M915" s="32"/>
      <c r="N915" s="33"/>
      <c r="O915" s="62"/>
      <c r="P915" s="34" t="str">
        <f t="shared" si="4"/>
        <v/>
      </c>
    </row>
    <row r="916" ht="22.5" customHeight="1">
      <c r="A916" s="37"/>
      <c r="B916" s="38" t="str">
        <f>'Master Schedule'!B916</f>
        <v/>
      </c>
      <c r="C916" s="39"/>
      <c r="D916" s="40" t="str">
        <f t="shared" si="1"/>
        <v>Saturday</v>
      </c>
      <c r="E916" s="41"/>
      <c r="F916" s="38"/>
      <c r="G916" s="38"/>
      <c r="H916" s="41"/>
      <c r="I916" s="38"/>
      <c r="J916" s="38"/>
      <c r="K916" s="43"/>
      <c r="L916" s="43"/>
      <c r="M916" s="44"/>
      <c r="N916" s="45"/>
    </row>
    <row r="917" ht="22.5" customHeight="1">
      <c r="A917" s="37"/>
      <c r="B917" s="38" t="str">
        <f>'Master Schedule'!B917</f>
        <v/>
      </c>
      <c r="C917" s="39"/>
      <c r="D917" s="40" t="str">
        <f t="shared" si="1"/>
        <v>Saturday</v>
      </c>
      <c r="E917" s="41"/>
      <c r="F917" s="38"/>
      <c r="G917" s="38"/>
      <c r="H917" s="41"/>
      <c r="I917" s="38"/>
      <c r="J917" s="38"/>
      <c r="K917" s="43"/>
      <c r="L917" s="43"/>
      <c r="M917" s="44"/>
      <c r="N917" s="45"/>
    </row>
    <row r="918" ht="22.5" customHeight="1">
      <c r="A918" s="37"/>
      <c r="B918" s="38" t="str">
        <f>'Master Schedule'!B918</f>
        <v/>
      </c>
      <c r="C918" s="39"/>
      <c r="D918" s="40" t="str">
        <f t="shared" si="1"/>
        <v>Saturday</v>
      </c>
      <c r="E918" s="41"/>
      <c r="F918" s="38"/>
      <c r="G918" s="38"/>
      <c r="H918" s="41"/>
      <c r="I918" s="38"/>
      <c r="J918" s="38"/>
      <c r="K918" s="43"/>
      <c r="L918" s="43"/>
      <c r="M918" s="44"/>
      <c r="N918" s="45"/>
    </row>
    <row r="919" ht="22.5" customHeight="1">
      <c r="A919" s="37"/>
      <c r="B919" s="38" t="str">
        <f>'Master Schedule'!B919</f>
        <v/>
      </c>
      <c r="C919" s="39"/>
      <c r="D919" s="40" t="str">
        <f t="shared" si="1"/>
        <v>Saturday</v>
      </c>
      <c r="E919" s="41"/>
      <c r="F919" s="38"/>
      <c r="G919" s="38"/>
      <c r="H919" s="41"/>
      <c r="I919" s="38"/>
      <c r="J919" s="38"/>
      <c r="K919" s="43"/>
      <c r="L919" s="43"/>
      <c r="M919" s="44"/>
      <c r="N919" s="45"/>
    </row>
    <row r="920" ht="22.5" customHeight="1">
      <c r="A920" s="37"/>
      <c r="B920" s="38" t="str">
        <f>'Master Schedule'!B920</f>
        <v/>
      </c>
      <c r="C920" s="39"/>
      <c r="D920" s="40" t="str">
        <f t="shared" si="1"/>
        <v>Saturday</v>
      </c>
      <c r="E920" s="41"/>
      <c r="F920" s="38"/>
      <c r="G920" s="38"/>
      <c r="H920" s="41"/>
      <c r="I920" s="38"/>
      <c r="J920" s="38"/>
      <c r="K920" s="43"/>
      <c r="L920" s="43"/>
      <c r="M920" s="44"/>
      <c r="N920" s="45"/>
    </row>
    <row r="921" ht="22.5" customHeight="1">
      <c r="A921" s="37"/>
      <c r="B921" s="38" t="str">
        <f>'Master Schedule'!B921</f>
        <v/>
      </c>
      <c r="C921" s="39"/>
      <c r="D921" s="40" t="str">
        <f t="shared" si="1"/>
        <v>Saturday</v>
      </c>
      <c r="E921" s="41"/>
      <c r="F921" s="38"/>
      <c r="G921" s="38"/>
      <c r="H921" s="41"/>
      <c r="I921" s="38"/>
      <c r="J921" s="38"/>
      <c r="K921" s="43"/>
      <c r="L921" s="43"/>
      <c r="M921" s="44"/>
      <c r="N921" s="45"/>
    </row>
    <row r="922" ht="22.5" customHeight="1">
      <c r="A922" s="37"/>
      <c r="B922" s="38" t="str">
        <f>'Master Schedule'!B922</f>
        <v/>
      </c>
      <c r="C922" s="39"/>
      <c r="D922" s="40" t="str">
        <f t="shared" si="1"/>
        <v>Saturday</v>
      </c>
      <c r="E922" s="41"/>
      <c r="F922" s="38"/>
      <c r="G922" s="38"/>
      <c r="H922" s="41"/>
      <c r="I922" s="38"/>
      <c r="J922" s="38"/>
      <c r="K922" s="43"/>
      <c r="L922" s="43"/>
      <c r="M922" s="44"/>
      <c r="N922" s="45"/>
    </row>
    <row r="923" ht="22.5" customHeight="1">
      <c r="A923" s="37"/>
      <c r="B923" s="38" t="str">
        <f>'Master Schedule'!B923</f>
        <v/>
      </c>
      <c r="C923" s="39"/>
      <c r="D923" s="40" t="str">
        <f t="shared" si="1"/>
        <v>Saturday</v>
      </c>
      <c r="E923" s="41"/>
      <c r="F923" s="38"/>
      <c r="G923" s="38"/>
      <c r="H923" s="41"/>
      <c r="I923" s="38"/>
      <c r="J923" s="38"/>
      <c r="K923" s="43"/>
      <c r="L923" s="43"/>
      <c r="M923" s="44"/>
      <c r="N923" s="45"/>
    </row>
    <row r="924" ht="22.5" customHeight="1">
      <c r="A924" s="37"/>
      <c r="B924" s="38" t="str">
        <f>'Master Schedule'!B924</f>
        <v/>
      </c>
      <c r="C924" s="39"/>
      <c r="D924" s="40" t="str">
        <f t="shared" si="1"/>
        <v>Saturday</v>
      </c>
      <c r="E924" s="41"/>
      <c r="F924" s="38"/>
      <c r="G924" s="38"/>
      <c r="H924" s="41"/>
      <c r="I924" s="38"/>
      <c r="J924" s="38"/>
      <c r="K924" s="43"/>
      <c r="L924" s="43"/>
      <c r="M924" s="44"/>
      <c r="N924" s="45"/>
    </row>
    <row r="925" ht="22.5" customHeight="1">
      <c r="A925" s="37"/>
      <c r="B925" s="38" t="str">
        <f>'Master Schedule'!B925</f>
        <v/>
      </c>
      <c r="C925" s="39"/>
      <c r="D925" s="40" t="str">
        <f t="shared" si="1"/>
        <v>Saturday</v>
      </c>
      <c r="E925" s="41"/>
      <c r="F925" s="38"/>
      <c r="G925" s="38"/>
      <c r="H925" s="41"/>
      <c r="I925" s="38"/>
      <c r="J925" s="38"/>
      <c r="K925" s="43"/>
      <c r="L925" s="43"/>
      <c r="M925" s="44"/>
      <c r="N925" s="45"/>
    </row>
    <row r="926" ht="22.5" customHeight="1">
      <c r="A926" s="37"/>
      <c r="B926" s="38" t="str">
        <f>'Master Schedule'!B926</f>
        <v/>
      </c>
      <c r="C926" s="39"/>
      <c r="D926" s="40" t="str">
        <f t="shared" si="1"/>
        <v>Saturday</v>
      </c>
      <c r="E926" s="41"/>
      <c r="F926" s="38"/>
      <c r="G926" s="38"/>
      <c r="H926" s="41"/>
      <c r="I926" s="38"/>
      <c r="J926" s="38"/>
      <c r="K926" s="43"/>
      <c r="L926" s="43"/>
      <c r="M926" s="44"/>
      <c r="N926" s="45"/>
    </row>
    <row r="927" ht="22.5" customHeight="1">
      <c r="A927" s="37"/>
      <c r="B927" s="38" t="str">
        <f>'Master Schedule'!B927</f>
        <v/>
      </c>
      <c r="C927" s="39"/>
      <c r="D927" s="40" t="str">
        <f t="shared" si="1"/>
        <v>Saturday</v>
      </c>
      <c r="E927" s="41"/>
      <c r="F927" s="38"/>
      <c r="G927" s="38"/>
      <c r="H927" s="41"/>
      <c r="I927" s="38"/>
      <c r="J927" s="38"/>
      <c r="K927" s="43"/>
      <c r="L927" s="43"/>
      <c r="M927" s="44"/>
      <c r="N927" s="45"/>
    </row>
    <row r="928" ht="22.5" customHeight="1">
      <c r="A928" s="37"/>
      <c r="B928" s="38" t="str">
        <f>'Master Schedule'!B928</f>
        <v/>
      </c>
      <c r="C928" s="39"/>
      <c r="D928" s="40" t="str">
        <f t="shared" si="1"/>
        <v>Saturday</v>
      </c>
      <c r="E928" s="41"/>
      <c r="F928" s="38"/>
      <c r="G928" s="38"/>
      <c r="H928" s="41"/>
      <c r="I928" s="38"/>
      <c r="J928" s="38"/>
      <c r="K928" s="43"/>
      <c r="L928" s="43"/>
      <c r="M928" s="44"/>
      <c r="N928" s="45"/>
    </row>
    <row r="929" ht="22.5" customHeight="1">
      <c r="A929" s="37"/>
      <c r="B929" s="38" t="str">
        <f>'Master Schedule'!B929</f>
        <v/>
      </c>
      <c r="C929" s="39"/>
      <c r="D929" s="40" t="str">
        <f t="shared" si="1"/>
        <v>Saturday</v>
      </c>
      <c r="E929" s="41"/>
      <c r="F929" s="38"/>
      <c r="G929" s="38"/>
      <c r="H929" s="41"/>
      <c r="I929" s="38"/>
      <c r="J929" s="38"/>
      <c r="K929" s="43"/>
      <c r="L929" s="43"/>
      <c r="M929" s="44"/>
      <c r="N929" s="45"/>
    </row>
    <row r="930" ht="22.5" customHeight="1">
      <c r="A930" s="37"/>
      <c r="B930" s="38" t="str">
        <f>'Master Schedule'!B930</f>
        <v/>
      </c>
      <c r="C930" s="39"/>
      <c r="D930" s="40" t="str">
        <f t="shared" si="1"/>
        <v>Saturday</v>
      </c>
      <c r="E930" s="41"/>
      <c r="F930" s="38"/>
      <c r="G930" s="38"/>
      <c r="H930" s="41"/>
      <c r="I930" s="38"/>
      <c r="J930" s="38"/>
      <c r="K930" s="43"/>
      <c r="L930" s="43"/>
      <c r="M930" s="44"/>
      <c r="N930" s="45"/>
    </row>
    <row r="931" ht="22.5" customHeight="1">
      <c r="A931" s="37"/>
      <c r="B931" s="38" t="str">
        <f>'Master Schedule'!B931</f>
        <v/>
      </c>
      <c r="C931" s="39"/>
      <c r="D931" s="40" t="str">
        <f t="shared" si="1"/>
        <v>Saturday</v>
      </c>
      <c r="E931" s="41"/>
      <c r="F931" s="38"/>
      <c r="G931" s="38"/>
      <c r="H931" s="41"/>
      <c r="I931" s="38"/>
      <c r="J931" s="38"/>
      <c r="K931" s="43"/>
      <c r="L931" s="43"/>
      <c r="M931" s="44"/>
      <c r="N931" s="45"/>
    </row>
    <row r="932" ht="22.5" customHeight="1">
      <c r="A932" s="37"/>
      <c r="B932" s="38" t="str">
        <f>'Master Schedule'!B932</f>
        <v/>
      </c>
      <c r="C932" s="39"/>
      <c r="D932" s="40" t="str">
        <f t="shared" si="1"/>
        <v>Saturday</v>
      </c>
      <c r="E932" s="41"/>
      <c r="F932" s="38"/>
      <c r="G932" s="38"/>
      <c r="H932" s="41"/>
      <c r="I932" s="38"/>
      <c r="J932" s="38"/>
      <c r="K932" s="43"/>
      <c r="L932" s="43"/>
      <c r="M932" s="44"/>
      <c r="N932" s="45"/>
    </row>
    <row r="933" ht="22.5" customHeight="1">
      <c r="A933" s="37"/>
      <c r="B933" s="38" t="str">
        <f>'Master Schedule'!B933</f>
        <v/>
      </c>
      <c r="C933" s="39"/>
      <c r="D933" s="40" t="str">
        <f t="shared" si="1"/>
        <v>Saturday</v>
      </c>
      <c r="E933" s="41"/>
      <c r="F933" s="38"/>
      <c r="G933" s="38"/>
      <c r="H933" s="41"/>
      <c r="I933" s="38"/>
      <c r="J933" s="38"/>
      <c r="K933" s="43"/>
      <c r="L933" s="43"/>
      <c r="M933" s="44"/>
      <c r="N933" s="45"/>
    </row>
    <row r="934" ht="22.5" customHeight="1">
      <c r="A934" s="37"/>
      <c r="B934" s="38" t="str">
        <f>'Master Schedule'!B934</f>
        <v/>
      </c>
      <c r="C934" s="39"/>
      <c r="D934" s="40" t="str">
        <f t="shared" si="1"/>
        <v>Saturday</v>
      </c>
      <c r="E934" s="41"/>
      <c r="F934" s="38"/>
      <c r="G934" s="38"/>
      <c r="H934" s="41"/>
      <c r="I934" s="38"/>
      <c r="J934" s="38"/>
      <c r="K934" s="43"/>
      <c r="L934" s="43"/>
      <c r="M934" s="44"/>
      <c r="N934" s="45"/>
    </row>
    <row r="935" ht="22.5" customHeight="1">
      <c r="A935" s="37"/>
      <c r="B935" s="38" t="str">
        <f>'Master Schedule'!B935</f>
        <v/>
      </c>
      <c r="C935" s="39"/>
      <c r="D935" s="40" t="str">
        <f t="shared" si="1"/>
        <v>Saturday</v>
      </c>
      <c r="E935" s="41"/>
      <c r="F935" s="38"/>
      <c r="G935" s="38"/>
      <c r="H935" s="41"/>
      <c r="I935" s="38"/>
      <c r="J935" s="38"/>
      <c r="K935" s="43"/>
      <c r="L935" s="43"/>
      <c r="M935" s="44"/>
      <c r="N935" s="45"/>
    </row>
    <row r="936" ht="22.5" customHeight="1">
      <c r="A936" s="37"/>
      <c r="B936" s="38" t="str">
        <f>'Master Schedule'!B936</f>
        <v/>
      </c>
      <c r="C936" s="39"/>
      <c r="D936" s="40" t="str">
        <f t="shared" si="1"/>
        <v>Saturday</v>
      </c>
      <c r="E936" s="41"/>
      <c r="F936" s="38"/>
      <c r="G936" s="38"/>
      <c r="H936" s="41"/>
      <c r="I936" s="38"/>
      <c r="J936" s="38"/>
      <c r="K936" s="43"/>
      <c r="L936" s="43"/>
      <c r="M936" s="44"/>
      <c r="N936" s="45"/>
    </row>
    <row r="937" ht="22.5" customHeight="1">
      <c r="A937" s="37"/>
      <c r="B937" s="38" t="str">
        <f>'Master Schedule'!B937</f>
        <v/>
      </c>
      <c r="C937" s="39"/>
      <c r="D937" s="40" t="str">
        <f t="shared" si="1"/>
        <v>Saturday</v>
      </c>
      <c r="E937" s="41"/>
      <c r="F937" s="38"/>
      <c r="G937" s="38"/>
      <c r="H937" s="41"/>
      <c r="I937" s="38"/>
      <c r="J937" s="38"/>
      <c r="K937" s="43"/>
      <c r="L937" s="43"/>
      <c r="M937" s="44"/>
      <c r="N937" s="45"/>
    </row>
    <row r="938" ht="22.5" customHeight="1">
      <c r="A938" s="37"/>
      <c r="B938" s="38" t="str">
        <f>'Master Schedule'!B938</f>
        <v/>
      </c>
      <c r="C938" s="39"/>
      <c r="D938" s="40" t="str">
        <f t="shared" si="1"/>
        <v>Saturday</v>
      </c>
      <c r="E938" s="41"/>
      <c r="F938" s="38"/>
      <c r="G938" s="38"/>
      <c r="H938" s="41"/>
      <c r="I938" s="38"/>
      <c r="J938" s="38"/>
      <c r="K938" s="43"/>
      <c r="L938" s="43"/>
      <c r="M938" s="44"/>
      <c r="N938" s="45"/>
    </row>
    <row r="939" ht="22.5" customHeight="1">
      <c r="A939" s="37"/>
      <c r="B939" s="38" t="str">
        <f>'Master Schedule'!B939</f>
        <v/>
      </c>
      <c r="C939" s="39"/>
      <c r="D939" s="40" t="str">
        <f t="shared" si="1"/>
        <v>Saturday</v>
      </c>
      <c r="E939" s="41"/>
      <c r="F939" s="38"/>
      <c r="G939" s="38"/>
      <c r="H939" s="41"/>
      <c r="I939" s="38"/>
      <c r="J939" s="38"/>
      <c r="K939" s="43"/>
      <c r="L939" s="43"/>
      <c r="M939" s="44"/>
      <c r="N939" s="45"/>
    </row>
    <row r="940" ht="22.5" customHeight="1">
      <c r="A940" s="37"/>
      <c r="B940" s="38" t="str">
        <f>'Master Schedule'!B940</f>
        <v/>
      </c>
      <c r="C940" s="39"/>
      <c r="D940" s="40" t="str">
        <f t="shared" si="1"/>
        <v>Saturday</v>
      </c>
      <c r="E940" s="41"/>
      <c r="F940" s="38"/>
      <c r="G940" s="38"/>
      <c r="H940" s="41"/>
      <c r="I940" s="38"/>
      <c r="J940" s="38"/>
      <c r="K940" s="43"/>
      <c r="L940" s="43"/>
      <c r="M940" s="44"/>
      <c r="N940" s="45"/>
    </row>
    <row r="941" ht="22.5" customHeight="1">
      <c r="A941" s="37"/>
      <c r="B941" s="38" t="str">
        <f>'Master Schedule'!B941</f>
        <v/>
      </c>
      <c r="C941" s="39"/>
      <c r="D941" s="40" t="str">
        <f t="shared" si="1"/>
        <v>Saturday</v>
      </c>
      <c r="E941" s="41"/>
      <c r="F941" s="38"/>
      <c r="G941" s="38"/>
      <c r="H941" s="41"/>
      <c r="I941" s="38"/>
      <c r="J941" s="38"/>
      <c r="K941" s="43"/>
      <c r="L941" s="43"/>
      <c r="M941" s="44"/>
      <c r="N941" s="45"/>
    </row>
    <row r="942" ht="22.5" customHeight="1">
      <c r="A942" s="37"/>
      <c r="B942" s="38" t="str">
        <f>'Master Schedule'!B942</f>
        <v/>
      </c>
      <c r="C942" s="39"/>
      <c r="D942" s="40" t="str">
        <f t="shared" si="1"/>
        <v>Saturday</v>
      </c>
      <c r="E942" s="41"/>
      <c r="F942" s="38"/>
      <c r="G942" s="38"/>
      <c r="H942" s="41"/>
      <c r="I942" s="38"/>
      <c r="J942" s="38"/>
      <c r="K942" s="43"/>
      <c r="L942" s="43"/>
      <c r="M942" s="44"/>
      <c r="N942" s="45"/>
    </row>
    <row r="943" ht="22.5" customHeight="1">
      <c r="A943" s="37"/>
      <c r="B943" s="38" t="str">
        <f>'Master Schedule'!B943</f>
        <v/>
      </c>
      <c r="C943" s="39"/>
      <c r="D943" s="40" t="str">
        <f t="shared" si="1"/>
        <v>Saturday</v>
      </c>
      <c r="E943" s="41"/>
      <c r="F943" s="38"/>
      <c r="G943" s="38"/>
      <c r="H943" s="41"/>
      <c r="I943" s="38"/>
      <c r="J943" s="38"/>
      <c r="K943" s="43"/>
      <c r="L943" s="43"/>
      <c r="M943" s="44"/>
      <c r="N943" s="45"/>
    </row>
    <row r="944" ht="22.5" customHeight="1">
      <c r="A944" s="37"/>
      <c r="B944" s="38" t="str">
        <f>'Master Schedule'!B944</f>
        <v/>
      </c>
      <c r="C944" s="39"/>
      <c r="D944" s="40" t="str">
        <f t="shared" si="1"/>
        <v>Saturday</v>
      </c>
      <c r="E944" s="41"/>
      <c r="F944" s="38"/>
      <c r="G944" s="38"/>
      <c r="H944" s="41"/>
      <c r="I944" s="38"/>
      <c r="J944" s="38"/>
      <c r="K944" s="43"/>
      <c r="L944" s="43"/>
      <c r="M944" s="44"/>
      <c r="N944" s="45"/>
    </row>
    <row r="945" ht="22.5" customHeight="1">
      <c r="A945" s="37"/>
      <c r="B945" s="38" t="str">
        <f>'Master Schedule'!B945</f>
        <v/>
      </c>
      <c r="C945" s="39"/>
      <c r="D945" s="40" t="str">
        <f t="shared" si="1"/>
        <v>Saturday</v>
      </c>
      <c r="E945" s="41"/>
      <c r="F945" s="38"/>
      <c r="G945" s="38"/>
      <c r="H945" s="41"/>
      <c r="I945" s="38"/>
      <c r="J945" s="38"/>
      <c r="K945" s="43"/>
      <c r="L945" s="43"/>
      <c r="M945" s="44"/>
      <c r="N945" s="45"/>
    </row>
    <row r="946" ht="22.5" customHeight="1">
      <c r="A946" s="37"/>
      <c r="B946" s="38" t="str">
        <f>'Master Schedule'!B946</f>
        <v/>
      </c>
      <c r="C946" s="39"/>
      <c r="D946" s="40" t="str">
        <f t="shared" si="1"/>
        <v>Saturday</v>
      </c>
      <c r="E946" s="41"/>
      <c r="F946" s="38"/>
      <c r="G946" s="38"/>
      <c r="H946" s="41"/>
      <c r="I946" s="38"/>
      <c r="J946" s="38"/>
      <c r="K946" s="43"/>
      <c r="L946" s="43"/>
      <c r="M946" s="44"/>
      <c r="N946" s="45"/>
    </row>
    <row r="947" ht="22.5" customHeight="1">
      <c r="A947" s="37"/>
      <c r="B947" s="38" t="str">
        <f>'Master Schedule'!B947</f>
        <v/>
      </c>
      <c r="C947" s="39"/>
      <c r="D947" s="40" t="str">
        <f t="shared" si="1"/>
        <v>Saturday</v>
      </c>
      <c r="E947" s="41"/>
      <c r="F947" s="38"/>
      <c r="G947" s="38"/>
      <c r="H947" s="41"/>
      <c r="I947" s="38"/>
      <c r="J947" s="38"/>
      <c r="K947" s="43"/>
      <c r="L947" s="43"/>
      <c r="M947" s="44"/>
      <c r="N947" s="45"/>
    </row>
    <row r="948" ht="22.5" customHeight="1">
      <c r="A948" s="37"/>
      <c r="B948" s="38" t="str">
        <f>'Master Schedule'!B948</f>
        <v/>
      </c>
      <c r="C948" s="39"/>
      <c r="D948" s="40" t="str">
        <f t="shared" si="1"/>
        <v>Saturday</v>
      </c>
      <c r="E948" s="41"/>
      <c r="F948" s="38"/>
      <c r="G948" s="38"/>
      <c r="H948" s="41"/>
      <c r="I948" s="38"/>
      <c r="J948" s="38"/>
      <c r="K948" s="43"/>
      <c r="L948" s="43"/>
      <c r="M948" s="44"/>
      <c r="N948" s="45"/>
    </row>
    <row r="949" ht="22.5" customHeight="1">
      <c r="A949" s="37"/>
      <c r="B949" s="38" t="str">
        <f>'Master Schedule'!B949</f>
        <v/>
      </c>
      <c r="C949" s="39"/>
      <c r="D949" s="40" t="str">
        <f t="shared" si="1"/>
        <v>Saturday</v>
      </c>
      <c r="E949" s="41"/>
      <c r="F949" s="38"/>
      <c r="G949" s="38"/>
      <c r="H949" s="41"/>
      <c r="I949" s="38"/>
      <c r="J949" s="38"/>
      <c r="K949" s="43"/>
      <c r="L949" s="43"/>
      <c r="M949" s="44"/>
      <c r="N949" s="45"/>
    </row>
    <row r="950" ht="22.5" customHeight="1">
      <c r="A950" s="37"/>
      <c r="B950" s="38" t="str">
        <f>'Master Schedule'!B950</f>
        <v/>
      </c>
      <c r="C950" s="39"/>
      <c r="D950" s="40" t="str">
        <f t="shared" si="1"/>
        <v>Saturday</v>
      </c>
      <c r="E950" s="41"/>
      <c r="F950" s="38"/>
      <c r="G950" s="38"/>
      <c r="H950" s="41"/>
      <c r="I950" s="38"/>
      <c r="J950" s="38"/>
      <c r="K950" s="43"/>
      <c r="L950" s="43"/>
      <c r="M950" s="44"/>
      <c r="N950" s="45"/>
    </row>
    <row r="951" ht="22.5" customHeight="1">
      <c r="A951" s="37"/>
      <c r="B951" s="38" t="str">
        <f>'Master Schedule'!B951</f>
        <v/>
      </c>
      <c r="C951" s="39"/>
      <c r="D951" s="40" t="str">
        <f t="shared" si="1"/>
        <v>Saturday</v>
      </c>
      <c r="E951" s="41"/>
      <c r="F951" s="38"/>
      <c r="G951" s="38"/>
      <c r="H951" s="41"/>
      <c r="I951" s="38"/>
      <c r="J951" s="38"/>
      <c r="K951" s="43"/>
      <c r="L951" s="43"/>
      <c r="M951" s="44"/>
      <c r="N951" s="45"/>
    </row>
    <row r="952" ht="22.5" customHeight="1">
      <c r="A952" s="37"/>
      <c r="B952" s="38" t="str">
        <f>'Master Schedule'!B952</f>
        <v/>
      </c>
      <c r="C952" s="39"/>
      <c r="D952" s="40" t="str">
        <f t="shared" si="1"/>
        <v>Saturday</v>
      </c>
      <c r="E952" s="41"/>
      <c r="F952" s="38"/>
      <c r="G952" s="38"/>
      <c r="H952" s="41"/>
      <c r="I952" s="38"/>
      <c r="J952" s="38"/>
      <c r="K952" s="43"/>
      <c r="L952" s="43"/>
      <c r="M952" s="44"/>
      <c r="N952" s="45"/>
    </row>
    <row r="953" ht="22.5" customHeight="1">
      <c r="A953" s="37"/>
      <c r="B953" s="38" t="str">
        <f>'Master Schedule'!B953</f>
        <v/>
      </c>
      <c r="C953" s="39"/>
      <c r="D953" s="40" t="str">
        <f t="shared" si="1"/>
        <v>Saturday</v>
      </c>
      <c r="E953" s="41"/>
      <c r="F953" s="38"/>
      <c r="G953" s="38"/>
      <c r="H953" s="41"/>
      <c r="I953" s="38"/>
      <c r="J953" s="38"/>
      <c r="K953" s="43"/>
      <c r="L953" s="43"/>
      <c r="M953" s="44"/>
      <c r="N953" s="45"/>
    </row>
    <row r="954" ht="22.5" customHeight="1">
      <c r="A954" s="37"/>
      <c r="B954" s="38" t="str">
        <f>'Master Schedule'!B954</f>
        <v/>
      </c>
      <c r="C954" s="39"/>
      <c r="D954" s="40" t="str">
        <f t="shared" si="1"/>
        <v>Saturday</v>
      </c>
      <c r="E954" s="41"/>
      <c r="F954" s="38"/>
      <c r="G954" s="38"/>
      <c r="H954" s="41"/>
      <c r="I954" s="38"/>
      <c r="J954" s="38"/>
      <c r="K954" s="43"/>
      <c r="L954" s="43"/>
      <c r="M954" s="44"/>
      <c r="N954" s="45"/>
    </row>
    <row r="955" ht="22.5" customHeight="1">
      <c r="A955" s="37"/>
      <c r="B955" s="38" t="str">
        <f>'Master Schedule'!B955</f>
        <v/>
      </c>
      <c r="C955" s="39"/>
      <c r="D955" s="40" t="str">
        <f t="shared" si="1"/>
        <v>Saturday</v>
      </c>
      <c r="E955" s="41"/>
      <c r="F955" s="38"/>
      <c r="G955" s="38"/>
      <c r="H955" s="41"/>
      <c r="I955" s="38"/>
      <c r="J955" s="38"/>
      <c r="K955" s="43"/>
      <c r="L955" s="43"/>
      <c r="M955" s="44"/>
      <c r="N955" s="45"/>
    </row>
    <row r="956" ht="22.5" customHeight="1">
      <c r="A956" s="37"/>
      <c r="B956" s="38" t="str">
        <f>'Master Schedule'!B956</f>
        <v/>
      </c>
      <c r="C956" s="39"/>
      <c r="D956" s="40" t="str">
        <f t="shared" si="1"/>
        <v>Saturday</v>
      </c>
      <c r="E956" s="41"/>
      <c r="F956" s="38"/>
      <c r="G956" s="38"/>
      <c r="H956" s="41"/>
      <c r="I956" s="38"/>
      <c r="J956" s="38"/>
      <c r="K956" s="43"/>
      <c r="L956" s="43"/>
      <c r="M956" s="44"/>
      <c r="N956" s="45"/>
    </row>
    <row r="957" ht="22.5" customHeight="1">
      <c r="A957" s="37"/>
      <c r="B957" s="38" t="str">
        <f>'Master Schedule'!B957</f>
        <v/>
      </c>
      <c r="C957" s="39"/>
      <c r="D957" s="40" t="str">
        <f t="shared" si="1"/>
        <v>Saturday</v>
      </c>
      <c r="E957" s="41"/>
      <c r="F957" s="38"/>
      <c r="G957" s="38"/>
      <c r="H957" s="41"/>
      <c r="I957" s="38"/>
      <c r="J957" s="38"/>
      <c r="K957" s="43"/>
      <c r="L957" s="43"/>
      <c r="M957" s="44"/>
      <c r="N957" s="45"/>
    </row>
    <row r="958" ht="22.5" customHeight="1">
      <c r="A958" s="37"/>
      <c r="B958" s="38" t="str">
        <f>'Master Schedule'!B958</f>
        <v/>
      </c>
      <c r="C958" s="39"/>
      <c r="D958" s="40" t="str">
        <f t="shared" si="1"/>
        <v>Saturday</v>
      </c>
      <c r="E958" s="41"/>
      <c r="F958" s="38"/>
      <c r="G958" s="38"/>
      <c r="H958" s="41"/>
      <c r="I958" s="38"/>
      <c r="J958" s="38"/>
      <c r="K958" s="43"/>
      <c r="L958" s="43"/>
      <c r="M958" s="44"/>
      <c r="N958" s="45"/>
    </row>
    <row r="959" ht="22.5" customHeight="1">
      <c r="A959" s="37"/>
      <c r="B959" s="38" t="str">
        <f>'Master Schedule'!B959</f>
        <v/>
      </c>
      <c r="C959" s="39"/>
      <c r="D959" s="40" t="str">
        <f t="shared" si="1"/>
        <v>Saturday</v>
      </c>
      <c r="E959" s="41"/>
      <c r="F959" s="38"/>
      <c r="G959" s="38"/>
      <c r="H959" s="41"/>
      <c r="I959" s="38"/>
      <c r="J959" s="38"/>
      <c r="K959" s="43"/>
      <c r="L959" s="43"/>
      <c r="M959" s="44"/>
      <c r="N959" s="45"/>
    </row>
    <row r="960" ht="22.5" customHeight="1">
      <c r="A960" s="37"/>
      <c r="B960" s="38" t="str">
        <f>'Master Schedule'!B960</f>
        <v/>
      </c>
      <c r="C960" s="39"/>
      <c r="D960" s="40" t="str">
        <f t="shared" si="1"/>
        <v>Saturday</v>
      </c>
      <c r="E960" s="41"/>
      <c r="F960" s="38"/>
      <c r="G960" s="38"/>
      <c r="H960" s="41"/>
      <c r="I960" s="38"/>
      <c r="J960" s="38"/>
      <c r="K960" s="43"/>
      <c r="L960" s="43"/>
      <c r="M960" s="44"/>
      <c r="N960" s="45"/>
    </row>
    <row r="961" ht="22.5" customHeight="1">
      <c r="A961" s="37"/>
      <c r="B961" s="38" t="str">
        <f>'Master Schedule'!B961</f>
        <v/>
      </c>
      <c r="C961" s="39"/>
      <c r="D961" s="40" t="str">
        <f t="shared" si="1"/>
        <v>Saturday</v>
      </c>
      <c r="E961" s="41"/>
      <c r="F961" s="38"/>
      <c r="G961" s="38"/>
      <c r="H961" s="41"/>
      <c r="I961" s="38"/>
      <c r="J961" s="38"/>
      <c r="K961" s="43"/>
      <c r="L961" s="43"/>
      <c r="M961" s="44"/>
      <c r="N961" s="45"/>
    </row>
    <row r="962" ht="22.5" customHeight="1">
      <c r="A962" s="37"/>
      <c r="B962" s="38" t="str">
        <f>'Master Schedule'!B962</f>
        <v/>
      </c>
      <c r="C962" s="39"/>
      <c r="D962" s="40" t="str">
        <f t="shared" si="1"/>
        <v>Saturday</v>
      </c>
      <c r="E962" s="41"/>
      <c r="F962" s="38"/>
      <c r="G962" s="38"/>
      <c r="H962" s="41"/>
      <c r="I962" s="38"/>
      <c r="J962" s="38"/>
      <c r="K962" s="43"/>
      <c r="L962" s="43"/>
      <c r="M962" s="44"/>
      <c r="N962" s="45"/>
    </row>
    <row r="963" ht="22.5" customHeight="1">
      <c r="A963" s="37"/>
      <c r="B963" s="38" t="str">
        <f>'Master Schedule'!B963</f>
        <v/>
      </c>
      <c r="C963" s="39"/>
      <c r="D963" s="40" t="str">
        <f t="shared" si="1"/>
        <v>Saturday</v>
      </c>
      <c r="E963" s="41"/>
      <c r="F963" s="38"/>
      <c r="G963" s="38"/>
      <c r="H963" s="41"/>
      <c r="I963" s="38"/>
      <c r="J963" s="38"/>
      <c r="K963" s="43"/>
      <c r="L963" s="43"/>
      <c r="M963" s="44"/>
      <c r="N963" s="45"/>
    </row>
    <row r="964" ht="22.5" customHeight="1">
      <c r="A964" s="37"/>
      <c r="B964" s="38" t="str">
        <f>'Master Schedule'!B964</f>
        <v/>
      </c>
      <c r="C964" s="39"/>
      <c r="D964" s="40" t="str">
        <f t="shared" si="1"/>
        <v>Saturday</v>
      </c>
      <c r="E964" s="41"/>
      <c r="F964" s="38"/>
      <c r="G964" s="38"/>
      <c r="H964" s="41"/>
      <c r="I964" s="38"/>
      <c r="J964" s="38"/>
      <c r="K964" s="43"/>
      <c r="L964" s="43"/>
      <c r="M964" s="44"/>
      <c r="N964" s="45"/>
    </row>
    <row r="965" ht="22.5" customHeight="1">
      <c r="A965" s="37"/>
      <c r="B965" s="38" t="str">
        <f>'Master Schedule'!B965</f>
        <v/>
      </c>
      <c r="C965" s="39"/>
      <c r="D965" s="40" t="str">
        <f t="shared" si="1"/>
        <v>Saturday</v>
      </c>
      <c r="E965" s="41"/>
      <c r="F965" s="38"/>
      <c r="G965" s="38"/>
      <c r="H965" s="41"/>
      <c r="I965" s="38"/>
      <c r="J965" s="38"/>
      <c r="K965" s="43"/>
      <c r="L965" s="43"/>
      <c r="M965" s="44"/>
      <c r="N965" s="45"/>
    </row>
    <row r="966" ht="22.5" customHeight="1">
      <c r="A966" s="37"/>
      <c r="B966" s="38" t="str">
        <f>'Master Schedule'!B966</f>
        <v/>
      </c>
      <c r="C966" s="39"/>
      <c r="D966" s="40" t="str">
        <f t="shared" si="1"/>
        <v>Saturday</v>
      </c>
      <c r="E966" s="41"/>
      <c r="F966" s="38"/>
      <c r="G966" s="38"/>
      <c r="H966" s="41"/>
      <c r="I966" s="38"/>
      <c r="J966" s="38"/>
      <c r="K966" s="43"/>
      <c r="L966" s="43"/>
      <c r="M966" s="44"/>
      <c r="N966" s="45"/>
    </row>
    <row r="967" ht="22.5" customHeight="1">
      <c r="A967" s="37"/>
      <c r="B967" s="38" t="str">
        <f>'Master Schedule'!B967</f>
        <v/>
      </c>
      <c r="C967" s="39"/>
      <c r="D967" s="40" t="str">
        <f t="shared" si="1"/>
        <v>Saturday</v>
      </c>
      <c r="E967" s="41"/>
      <c r="F967" s="38"/>
      <c r="G967" s="38"/>
      <c r="H967" s="41"/>
      <c r="I967" s="38"/>
      <c r="J967" s="38"/>
      <c r="K967" s="43"/>
      <c r="L967" s="43"/>
      <c r="M967" s="44"/>
      <c r="N967" s="45"/>
    </row>
    <row r="968" ht="22.5" customHeight="1">
      <c r="A968" s="37"/>
      <c r="B968" s="38" t="str">
        <f>'Master Schedule'!B968</f>
        <v/>
      </c>
      <c r="C968" s="39"/>
      <c r="D968" s="40" t="str">
        <f t="shared" si="1"/>
        <v>Saturday</v>
      </c>
      <c r="E968" s="41"/>
      <c r="F968" s="38"/>
      <c r="G968" s="38"/>
      <c r="H968" s="41"/>
      <c r="I968" s="38"/>
      <c r="J968" s="38"/>
      <c r="K968" s="43"/>
      <c r="L968" s="43"/>
      <c r="M968" s="44"/>
      <c r="N968" s="45"/>
    </row>
    <row r="969" ht="22.5" customHeight="1">
      <c r="A969" s="37"/>
      <c r="B969" s="38" t="str">
        <f>'Master Schedule'!B969</f>
        <v/>
      </c>
      <c r="C969" s="39"/>
      <c r="D969" s="40" t="str">
        <f t="shared" si="1"/>
        <v>Saturday</v>
      </c>
      <c r="E969" s="41"/>
      <c r="F969" s="38"/>
      <c r="G969" s="38"/>
      <c r="H969" s="41"/>
      <c r="I969" s="38"/>
      <c r="J969" s="38"/>
      <c r="K969" s="43"/>
      <c r="L969" s="43"/>
      <c r="M969" s="44"/>
      <c r="N969" s="45"/>
    </row>
    <row r="970" ht="22.5" customHeight="1">
      <c r="A970" s="37"/>
      <c r="B970" s="38" t="str">
        <f>'Master Schedule'!B970</f>
        <v/>
      </c>
      <c r="C970" s="39"/>
      <c r="D970" s="40" t="str">
        <f t="shared" si="1"/>
        <v>Saturday</v>
      </c>
      <c r="E970" s="41"/>
      <c r="F970" s="38"/>
      <c r="G970" s="38"/>
      <c r="H970" s="41"/>
      <c r="I970" s="38"/>
      <c r="J970" s="38"/>
      <c r="K970" s="43"/>
      <c r="L970" s="43"/>
      <c r="M970" s="44"/>
      <c r="N970" s="45"/>
    </row>
    <row r="971" ht="22.5" customHeight="1">
      <c r="A971" s="37"/>
      <c r="B971" s="38" t="str">
        <f>'Master Schedule'!B971</f>
        <v/>
      </c>
      <c r="C971" s="39"/>
      <c r="D971" s="40" t="str">
        <f t="shared" si="1"/>
        <v>Saturday</v>
      </c>
      <c r="E971" s="41"/>
      <c r="F971" s="38"/>
      <c r="G971" s="38"/>
      <c r="H971" s="41"/>
      <c r="I971" s="38"/>
      <c r="J971" s="38"/>
      <c r="K971" s="43"/>
      <c r="L971" s="43"/>
      <c r="M971" s="44"/>
      <c r="N971" s="45"/>
    </row>
    <row r="972" ht="22.5" customHeight="1">
      <c r="A972" s="37"/>
      <c r="B972" s="38" t="str">
        <f>'Master Schedule'!B972</f>
        <v/>
      </c>
      <c r="C972" s="39"/>
      <c r="D972" s="40" t="str">
        <f t="shared" si="1"/>
        <v>Saturday</v>
      </c>
      <c r="E972" s="41"/>
      <c r="F972" s="38"/>
      <c r="G972" s="38"/>
      <c r="H972" s="41"/>
      <c r="I972" s="38"/>
      <c r="J972" s="38"/>
      <c r="K972" s="43"/>
      <c r="L972" s="43"/>
      <c r="M972" s="44"/>
      <c r="N972" s="45"/>
    </row>
    <row r="973" ht="22.5" customHeight="1">
      <c r="A973" s="37"/>
      <c r="B973" s="38" t="str">
        <f>'Master Schedule'!B973</f>
        <v/>
      </c>
      <c r="C973" s="39"/>
      <c r="D973" s="40" t="str">
        <f t="shared" si="1"/>
        <v>Saturday</v>
      </c>
      <c r="E973" s="41"/>
      <c r="F973" s="38"/>
      <c r="G973" s="38"/>
      <c r="H973" s="41"/>
      <c r="I973" s="38"/>
      <c r="J973" s="38"/>
      <c r="K973" s="43"/>
      <c r="L973" s="43"/>
      <c r="M973" s="44"/>
      <c r="N973" s="45"/>
    </row>
    <row r="974" ht="22.5" customHeight="1">
      <c r="A974" s="37"/>
      <c r="B974" s="38" t="str">
        <f>'Master Schedule'!B974</f>
        <v/>
      </c>
      <c r="C974" s="39"/>
      <c r="D974" s="40" t="str">
        <f t="shared" si="1"/>
        <v>Saturday</v>
      </c>
      <c r="E974" s="41"/>
      <c r="F974" s="38"/>
      <c r="G974" s="38"/>
      <c r="H974" s="41"/>
      <c r="I974" s="38"/>
      <c r="J974" s="38"/>
      <c r="K974" s="43"/>
      <c r="L974" s="43"/>
      <c r="M974" s="44"/>
      <c r="N974" s="45"/>
    </row>
    <row r="975" ht="22.5" customHeight="1">
      <c r="A975" s="37"/>
      <c r="B975" s="38" t="str">
        <f>'Master Schedule'!B975</f>
        <v/>
      </c>
      <c r="C975" s="39"/>
      <c r="D975" s="40" t="str">
        <f t="shared" si="1"/>
        <v>Saturday</v>
      </c>
      <c r="E975" s="41"/>
      <c r="F975" s="38"/>
      <c r="G975" s="38"/>
      <c r="H975" s="41"/>
      <c r="I975" s="38"/>
      <c r="J975" s="38"/>
      <c r="K975" s="43"/>
      <c r="L975" s="43"/>
      <c r="M975" s="44"/>
      <c r="N975" s="45"/>
    </row>
    <row r="976" ht="22.5" customHeight="1">
      <c r="A976" s="37"/>
      <c r="B976" s="38" t="str">
        <f>'Master Schedule'!B976</f>
        <v/>
      </c>
      <c r="C976" s="39"/>
      <c r="D976" s="40" t="str">
        <f t="shared" si="1"/>
        <v>Saturday</v>
      </c>
      <c r="E976" s="41"/>
      <c r="F976" s="38"/>
      <c r="G976" s="38"/>
      <c r="H976" s="41"/>
      <c r="I976" s="38"/>
      <c r="J976" s="38"/>
      <c r="K976" s="43"/>
      <c r="L976" s="43"/>
      <c r="M976" s="44"/>
      <c r="N976" s="45"/>
    </row>
    <row r="977" ht="22.5" customHeight="1">
      <c r="A977" s="37"/>
      <c r="B977" s="38" t="str">
        <f>'Master Schedule'!B977</f>
        <v/>
      </c>
      <c r="C977" s="39"/>
      <c r="D977" s="40" t="str">
        <f t="shared" si="1"/>
        <v>Saturday</v>
      </c>
      <c r="E977" s="41"/>
      <c r="F977" s="38"/>
      <c r="G977" s="38"/>
      <c r="H977" s="41"/>
      <c r="I977" s="38"/>
      <c r="J977" s="38"/>
      <c r="K977" s="43"/>
      <c r="L977" s="43"/>
      <c r="M977" s="44"/>
      <c r="N977" s="45"/>
    </row>
    <row r="978" ht="22.5" customHeight="1">
      <c r="A978" s="37"/>
      <c r="B978" s="38" t="str">
        <f>'Master Schedule'!B978</f>
        <v/>
      </c>
      <c r="C978" s="39"/>
      <c r="D978" s="40" t="str">
        <f t="shared" si="1"/>
        <v>Saturday</v>
      </c>
      <c r="E978" s="41"/>
      <c r="F978" s="38"/>
      <c r="G978" s="38"/>
      <c r="H978" s="41"/>
      <c r="I978" s="38"/>
      <c r="J978" s="38"/>
      <c r="K978" s="43"/>
      <c r="L978" s="43"/>
      <c r="M978" s="44"/>
      <c r="N978" s="45"/>
    </row>
    <row r="979" ht="22.5" customHeight="1">
      <c r="A979" s="37"/>
      <c r="B979" s="38" t="str">
        <f>'Master Schedule'!B979</f>
        <v/>
      </c>
      <c r="C979" s="39"/>
      <c r="D979" s="40" t="str">
        <f t="shared" si="1"/>
        <v>Saturday</v>
      </c>
      <c r="E979" s="41"/>
      <c r="F979" s="38"/>
      <c r="G979" s="38"/>
      <c r="H979" s="41"/>
      <c r="I979" s="38"/>
      <c r="J979" s="38"/>
      <c r="K979" s="43"/>
      <c r="L979" s="43"/>
      <c r="M979" s="44"/>
      <c r="N979" s="45"/>
    </row>
    <row r="980" ht="22.5" customHeight="1">
      <c r="A980" s="37"/>
      <c r="B980" s="38" t="str">
        <f>'Master Schedule'!B980</f>
        <v/>
      </c>
      <c r="C980" s="39"/>
      <c r="D980" s="40" t="str">
        <f t="shared" si="1"/>
        <v>Saturday</v>
      </c>
      <c r="E980" s="41"/>
      <c r="F980" s="38"/>
      <c r="G980" s="38"/>
      <c r="H980" s="41"/>
      <c r="I980" s="38"/>
      <c r="J980" s="38"/>
      <c r="K980" s="43"/>
      <c r="L980" s="43"/>
      <c r="M980" s="44"/>
      <c r="N980" s="45"/>
    </row>
    <row r="981" ht="22.5" customHeight="1">
      <c r="A981" s="37"/>
      <c r="B981" s="38" t="str">
        <f>'Master Schedule'!B981</f>
        <v/>
      </c>
      <c r="C981" s="39"/>
      <c r="D981" s="40" t="str">
        <f t="shared" si="1"/>
        <v>Saturday</v>
      </c>
      <c r="E981" s="41"/>
      <c r="F981" s="38"/>
      <c r="G981" s="38"/>
      <c r="H981" s="41"/>
      <c r="I981" s="38"/>
      <c r="J981" s="38"/>
      <c r="K981" s="43"/>
      <c r="L981" s="43"/>
      <c r="M981" s="44"/>
      <c r="N981" s="45"/>
    </row>
    <row r="982" ht="22.5" customHeight="1">
      <c r="A982" s="37"/>
      <c r="B982" s="38" t="str">
        <f>'Master Schedule'!B982</f>
        <v/>
      </c>
      <c r="C982" s="39"/>
      <c r="D982" s="40" t="str">
        <f t="shared" si="1"/>
        <v>Saturday</v>
      </c>
      <c r="E982" s="41"/>
      <c r="F982" s="38"/>
      <c r="G982" s="38"/>
      <c r="H982" s="41"/>
      <c r="I982" s="38"/>
      <c r="J982" s="38"/>
      <c r="K982" s="43"/>
      <c r="L982" s="43"/>
      <c r="M982" s="44"/>
      <c r="N982" s="45"/>
    </row>
    <row r="983" ht="22.5" customHeight="1">
      <c r="A983" s="37"/>
      <c r="B983" s="38" t="str">
        <f>'Master Schedule'!B983</f>
        <v/>
      </c>
      <c r="C983" s="39"/>
      <c r="D983" s="40" t="str">
        <f t="shared" si="1"/>
        <v>Saturday</v>
      </c>
      <c r="E983" s="41"/>
      <c r="F983" s="38"/>
      <c r="G983" s="38"/>
      <c r="H983" s="41"/>
      <c r="I983" s="38"/>
      <c r="J983" s="38"/>
      <c r="K983" s="43"/>
      <c r="L983" s="43"/>
      <c r="M983" s="44"/>
      <c r="N983" s="45"/>
    </row>
    <row r="984" ht="22.5" customHeight="1">
      <c r="A984" s="37"/>
      <c r="B984" s="38" t="str">
        <f>'Master Schedule'!B984</f>
        <v/>
      </c>
      <c r="C984" s="39"/>
      <c r="D984" s="40" t="str">
        <f t="shared" si="1"/>
        <v>Saturday</v>
      </c>
      <c r="E984" s="41"/>
      <c r="F984" s="38"/>
      <c r="G984" s="38"/>
      <c r="H984" s="41"/>
      <c r="I984" s="38"/>
      <c r="J984" s="38"/>
      <c r="K984" s="43"/>
      <c r="L984" s="43"/>
      <c r="M984" s="44"/>
      <c r="N984" s="45"/>
    </row>
    <row r="985" ht="22.5" customHeight="1">
      <c r="A985" s="37"/>
      <c r="B985" s="38" t="str">
        <f>'Master Schedule'!B985</f>
        <v/>
      </c>
      <c r="C985" s="39"/>
      <c r="D985" s="40" t="str">
        <f t="shared" si="1"/>
        <v>Saturday</v>
      </c>
      <c r="E985" s="41"/>
      <c r="F985" s="38"/>
      <c r="G985" s="38"/>
      <c r="H985" s="41"/>
      <c r="I985" s="38"/>
      <c r="J985" s="38"/>
      <c r="K985" s="43"/>
      <c r="L985" s="43"/>
      <c r="M985" s="44"/>
      <c r="N985" s="45"/>
    </row>
    <row r="986" ht="22.5" customHeight="1">
      <c r="A986" s="37"/>
      <c r="B986" s="38" t="str">
        <f>'Master Schedule'!B986</f>
        <v/>
      </c>
      <c r="C986" s="39"/>
      <c r="D986" s="40" t="str">
        <f t="shared" si="1"/>
        <v>Saturday</v>
      </c>
      <c r="E986" s="41"/>
      <c r="F986" s="38"/>
      <c r="G986" s="38"/>
      <c r="H986" s="41"/>
      <c r="I986" s="38"/>
      <c r="J986" s="38"/>
      <c r="K986" s="43"/>
      <c r="L986" s="43"/>
      <c r="M986" s="44"/>
      <c r="N986" s="45"/>
    </row>
    <row r="987" ht="22.5" customHeight="1">
      <c r="A987" s="37"/>
      <c r="B987" s="38" t="str">
        <f>'Master Schedule'!B987</f>
        <v/>
      </c>
      <c r="C987" s="39"/>
      <c r="D987" s="40" t="str">
        <f t="shared" si="1"/>
        <v>Saturday</v>
      </c>
      <c r="E987" s="41"/>
      <c r="F987" s="38"/>
      <c r="G987" s="38"/>
      <c r="H987" s="41"/>
      <c r="I987" s="38"/>
      <c r="J987" s="38"/>
      <c r="K987" s="43"/>
      <c r="L987" s="43"/>
      <c r="M987" s="44"/>
      <c r="N987" s="45"/>
    </row>
    <row r="988" ht="22.5" customHeight="1">
      <c r="A988" s="37"/>
      <c r="B988" s="38" t="str">
        <f>'Master Schedule'!B988</f>
        <v/>
      </c>
      <c r="C988" s="39"/>
      <c r="D988" s="40" t="str">
        <f t="shared" si="1"/>
        <v>Saturday</v>
      </c>
      <c r="E988" s="41"/>
      <c r="F988" s="38"/>
      <c r="G988" s="38"/>
      <c r="H988" s="41"/>
      <c r="I988" s="38"/>
      <c r="J988" s="38"/>
      <c r="K988" s="43"/>
      <c r="L988" s="43"/>
      <c r="M988" s="44"/>
      <c r="N988" s="45"/>
    </row>
    <row r="989" ht="22.5" customHeight="1">
      <c r="A989" s="37"/>
      <c r="B989" s="38" t="str">
        <f>'Master Schedule'!B989</f>
        <v/>
      </c>
      <c r="C989" s="39"/>
      <c r="D989" s="40" t="str">
        <f t="shared" si="1"/>
        <v>Saturday</v>
      </c>
      <c r="E989" s="41"/>
      <c r="F989" s="38"/>
      <c r="G989" s="38"/>
      <c r="H989" s="41"/>
      <c r="I989" s="38"/>
      <c r="J989" s="38"/>
      <c r="K989" s="43"/>
      <c r="L989" s="43"/>
      <c r="M989" s="44"/>
      <c r="N989" s="45"/>
    </row>
    <row r="990" ht="22.5" customHeight="1">
      <c r="A990" s="37"/>
      <c r="B990" s="38" t="str">
        <f>'Master Schedule'!B990</f>
        <v/>
      </c>
      <c r="C990" s="39"/>
      <c r="D990" s="40" t="str">
        <f t="shared" si="1"/>
        <v>Saturday</v>
      </c>
      <c r="E990" s="41"/>
      <c r="F990" s="38"/>
      <c r="G990" s="38"/>
      <c r="H990" s="41"/>
      <c r="I990" s="38"/>
      <c r="J990" s="38"/>
      <c r="K990" s="43"/>
      <c r="L990" s="43"/>
      <c r="M990" s="44"/>
      <c r="N990" s="45"/>
    </row>
    <row r="991" ht="22.5" customHeight="1">
      <c r="A991" s="37"/>
      <c r="B991" s="38" t="str">
        <f>'Master Schedule'!B991</f>
        <v/>
      </c>
      <c r="C991" s="39"/>
      <c r="D991" s="40" t="str">
        <f t="shared" si="1"/>
        <v>Saturday</v>
      </c>
      <c r="E991" s="41"/>
      <c r="F991" s="38"/>
      <c r="G991" s="38"/>
      <c r="H991" s="41"/>
      <c r="I991" s="38"/>
      <c r="J991" s="38"/>
      <c r="K991" s="43"/>
      <c r="L991" s="43"/>
      <c r="M991" s="44"/>
      <c r="N991" s="45"/>
    </row>
    <row r="992" ht="22.5" customHeight="1">
      <c r="A992" s="37"/>
      <c r="B992" s="38" t="str">
        <f>'Master Schedule'!B992</f>
        <v/>
      </c>
      <c r="C992" s="39"/>
      <c r="D992" s="40" t="str">
        <f t="shared" si="1"/>
        <v>Saturday</v>
      </c>
      <c r="E992" s="41"/>
      <c r="F992" s="38"/>
      <c r="G992" s="38"/>
      <c r="H992" s="41"/>
      <c r="I992" s="38"/>
      <c r="J992" s="38"/>
      <c r="K992" s="43"/>
      <c r="L992" s="43"/>
      <c r="M992" s="44"/>
      <c r="N992" s="45"/>
    </row>
    <row r="993" ht="22.5" customHeight="1">
      <c r="A993" s="37"/>
      <c r="B993" s="38" t="str">
        <f>'Master Schedule'!B993</f>
        <v/>
      </c>
      <c r="C993" s="39"/>
      <c r="D993" s="40" t="str">
        <f t="shared" si="1"/>
        <v>Saturday</v>
      </c>
      <c r="E993" s="41"/>
      <c r="F993" s="38"/>
      <c r="G993" s="38"/>
      <c r="H993" s="41"/>
      <c r="I993" s="38"/>
      <c r="J993" s="38"/>
      <c r="K993" s="43"/>
      <c r="L993" s="43"/>
      <c r="M993" s="44"/>
      <c r="N993" s="45"/>
    </row>
    <row r="994" ht="22.5" customHeight="1">
      <c r="A994" s="37"/>
      <c r="B994" s="38" t="str">
        <f>'Master Schedule'!B994</f>
        <v/>
      </c>
      <c r="C994" s="39"/>
      <c r="D994" s="40" t="str">
        <f t="shared" si="1"/>
        <v>Saturday</v>
      </c>
      <c r="E994" s="41"/>
      <c r="F994" s="38"/>
      <c r="G994" s="38"/>
      <c r="H994" s="41"/>
      <c r="I994" s="38"/>
      <c r="J994" s="38"/>
      <c r="K994" s="43"/>
      <c r="L994" s="43"/>
      <c r="M994" s="44"/>
      <c r="N994" s="45"/>
    </row>
    <row r="995" ht="22.5" customHeight="1">
      <c r="A995" s="37"/>
      <c r="B995" s="38" t="str">
        <f>'Master Schedule'!B995</f>
        <v/>
      </c>
      <c r="C995" s="39"/>
      <c r="D995" s="40" t="str">
        <f t="shared" si="1"/>
        <v>Saturday</v>
      </c>
      <c r="E995" s="41"/>
      <c r="F995" s="38"/>
      <c r="G995" s="38"/>
      <c r="H995" s="41"/>
      <c r="I995" s="38"/>
      <c r="J995" s="38"/>
      <c r="K995" s="43"/>
      <c r="L995" s="43"/>
      <c r="M995" s="44"/>
      <c r="N995" s="45"/>
    </row>
    <row r="996" ht="22.5" customHeight="1">
      <c r="A996" s="37"/>
      <c r="B996" s="38" t="str">
        <f>'Master Schedule'!B996</f>
        <v/>
      </c>
      <c r="C996" s="39"/>
      <c r="D996" s="40" t="str">
        <f t="shared" si="1"/>
        <v>Saturday</v>
      </c>
      <c r="E996" s="41"/>
      <c r="F996" s="38"/>
      <c r="G996" s="38"/>
      <c r="H996" s="41"/>
      <c r="I996" s="38"/>
      <c r="J996" s="38"/>
      <c r="K996" s="43"/>
      <c r="L996" s="43"/>
      <c r="M996" s="44"/>
      <c r="N996" s="45"/>
    </row>
    <row r="997" ht="22.5" customHeight="1">
      <c r="A997" s="37"/>
      <c r="B997" s="38" t="str">
        <f>'Master Schedule'!B997</f>
        <v/>
      </c>
      <c r="C997" s="39"/>
      <c r="D997" s="40" t="str">
        <f t="shared" si="1"/>
        <v>Saturday</v>
      </c>
      <c r="E997" s="41"/>
      <c r="F997" s="38"/>
      <c r="G997" s="38"/>
      <c r="H997" s="41"/>
      <c r="I997" s="38"/>
      <c r="J997" s="38"/>
      <c r="K997" s="43"/>
      <c r="L997" s="43"/>
      <c r="M997" s="44"/>
      <c r="N997" s="45"/>
    </row>
    <row r="998" ht="22.5" customHeight="1">
      <c r="A998" s="37"/>
      <c r="B998" s="38" t="str">
        <f>'Master Schedule'!B998</f>
        <v/>
      </c>
      <c r="C998" s="39"/>
      <c r="D998" s="40" t="str">
        <f t="shared" si="1"/>
        <v>Saturday</v>
      </c>
      <c r="E998" s="41"/>
      <c r="F998" s="38"/>
      <c r="G998" s="38"/>
      <c r="H998" s="41"/>
      <c r="I998" s="38"/>
      <c r="J998" s="38"/>
      <c r="K998" s="43"/>
      <c r="L998" s="43"/>
      <c r="M998" s="44"/>
      <c r="N998" s="45"/>
    </row>
    <row r="999" ht="22.5" customHeight="1">
      <c r="A999" s="37"/>
      <c r="B999" s="38" t="str">
        <f>'Master Schedule'!B999</f>
        <v/>
      </c>
      <c r="C999" s="39"/>
      <c r="D999" s="40" t="str">
        <f t="shared" si="1"/>
        <v>Saturday</v>
      </c>
      <c r="E999" s="41"/>
      <c r="F999" s="38"/>
      <c r="G999" s="38"/>
      <c r="H999" s="41"/>
      <c r="I999" s="38"/>
      <c r="J999" s="38"/>
      <c r="K999" s="43"/>
      <c r="L999" s="43"/>
      <c r="M999" s="44"/>
      <c r="N999" s="45"/>
    </row>
    <row r="1000" ht="22.5" customHeight="1">
      <c r="A1000" s="37"/>
      <c r="B1000" s="38" t="str">
        <f>'Master Schedule'!B1000</f>
        <v/>
      </c>
      <c r="C1000" s="39"/>
      <c r="D1000" s="40" t="str">
        <f t="shared" si="1"/>
        <v>Saturday</v>
      </c>
      <c r="E1000" s="41"/>
      <c r="F1000" s="38"/>
      <c r="G1000" s="38"/>
      <c r="H1000" s="41"/>
      <c r="I1000" s="38"/>
      <c r="J1000" s="38"/>
      <c r="K1000" s="43"/>
      <c r="L1000" s="43"/>
      <c r="M1000" s="44"/>
      <c r="N1000" s="45"/>
    </row>
  </sheetData>
  <dataValidations>
    <dataValidation type="list" allowBlank="1" sqref="E2:E1000">
      <formula1>"XC"</formula1>
    </dataValidation>
    <dataValidation type="list" allowBlank="1" sqref="H2:H1000">
      <formula1>"Home,Away,TBD"</formula1>
    </dataValidation>
    <dataValidation type="list" allowBlank="1" sqref="M2:N305 M307:N610 M612:N915">
      <formula1>"✅,⌛️,❌"</formula1>
    </dataValidation>
    <dataValidation type="custom" allowBlank="1" showDropDown="1" sqref="C2:C1000">
      <formula1>OR(NOT(ISERROR(DATEVALUE(C2))), AND(ISNUMBER(C2), LEFT(CELL("format", C2))="D"))</formula1>
    </dataValidation>
    <dataValidation type="list" allowBlank="1" sqref="O2:O305 O307:O610 O612:O915">
      <formula1>"✅,⌛️,❌"</formula1>
    </dataValidation>
    <dataValidation type="list" allowBlank="1" sqref="K2:L1000">
      <formula1>"✅,⌛️,❌"</formula1>
    </dataValidation>
  </dataValidations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3.75"/>
    <col customWidth="1" min="8" max="8" width="16.38"/>
    <col customWidth="1" min="9" max="9" width="15.63"/>
    <col customWidth="1" min="11" max="11" width="18.5"/>
    <col customWidth="1" min="12" max="14" width="15.63"/>
    <col customWidth="1" min="15" max="15" width="15.38"/>
  </cols>
  <sheetData>
    <row r="1" ht="22.5" customHeight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 t="s">
        <v>5</v>
      </c>
      <c r="G1" s="2" t="s">
        <v>6</v>
      </c>
      <c r="H1" s="2" t="s">
        <v>7</v>
      </c>
      <c r="I1" s="4" t="s">
        <v>8</v>
      </c>
      <c r="J1" s="5" t="s">
        <v>11</v>
      </c>
      <c r="K1" s="23" t="s">
        <v>12</v>
      </c>
      <c r="L1" s="23" t="s">
        <v>13</v>
      </c>
      <c r="M1" s="23" t="s">
        <v>14</v>
      </c>
      <c r="N1" s="24" t="s">
        <v>15</v>
      </c>
      <c r="O1" s="58" t="s">
        <v>17</v>
      </c>
      <c r="P1" s="25" t="s">
        <v>9</v>
      </c>
    </row>
    <row r="2" ht="22.5" customHeight="1">
      <c r="A2" s="6">
        <v>1.0</v>
      </c>
      <c r="B2" s="6" t="str">
        <f>'Master Schedule'!B2</f>
        <v/>
      </c>
      <c r="C2" s="7">
        <v>46235.0</v>
      </c>
      <c r="D2" s="8" t="str">
        <f t="shared" ref="D2:D1000" si="1">text(C2,"dddd")</f>
        <v>Saturday</v>
      </c>
      <c r="E2" s="31"/>
      <c r="F2" s="11"/>
      <c r="G2" s="11"/>
      <c r="H2" s="31"/>
      <c r="I2" s="11"/>
      <c r="J2" s="22"/>
      <c r="K2" s="64"/>
      <c r="L2" s="64"/>
      <c r="M2" s="53"/>
      <c r="N2" s="59"/>
      <c r="O2" s="60"/>
      <c r="P2" s="34" t="str">
        <f t="shared" ref="P2:P305" si="2">IF(G2="", "",
   IF(AND(K2="✅", L2="✅", M2="✅", N2="✅", O2="✅"), "✅ Approved",
   IF(OR(K2="❌", L2="❌", M2="❌", N2="❌", O2="❌"), "❌ Denied",
   "⌛️ Pending")))
</f>
        <v/>
      </c>
    </row>
    <row r="3" ht="22.5" customHeight="1">
      <c r="A3" s="6">
        <v>2.0</v>
      </c>
      <c r="B3" s="11" t="str">
        <f>'Master Schedule'!B3</f>
        <v/>
      </c>
      <c r="C3" s="7">
        <v>46236.0</v>
      </c>
      <c r="D3" s="8" t="str">
        <f t="shared" si="1"/>
        <v>Sunday</v>
      </c>
      <c r="E3" s="31"/>
      <c r="F3" s="11"/>
      <c r="G3" s="11"/>
      <c r="H3" s="31"/>
      <c r="I3" s="11"/>
      <c r="J3" s="22"/>
      <c r="K3" s="32"/>
      <c r="L3" s="32"/>
      <c r="M3" s="32"/>
      <c r="N3" s="33"/>
      <c r="O3" s="62"/>
      <c r="P3" s="34" t="str">
        <f t="shared" si="2"/>
        <v/>
      </c>
    </row>
    <row r="4" ht="22.5" customHeight="1">
      <c r="A4" s="6">
        <v>3.0</v>
      </c>
      <c r="B4" s="11" t="str">
        <f>'Master Schedule'!B4</f>
        <v/>
      </c>
      <c r="C4" s="7">
        <v>46237.0</v>
      </c>
      <c r="D4" s="8" t="str">
        <f t="shared" si="1"/>
        <v>Monday</v>
      </c>
      <c r="E4" s="31"/>
      <c r="F4" s="11"/>
      <c r="G4" s="11"/>
      <c r="H4" s="31"/>
      <c r="I4" s="11"/>
      <c r="J4" s="22"/>
      <c r="K4" s="35"/>
      <c r="L4" s="35"/>
      <c r="M4" s="35"/>
      <c r="N4" s="36"/>
      <c r="O4" s="62"/>
      <c r="P4" s="34" t="str">
        <f t="shared" si="2"/>
        <v/>
      </c>
    </row>
    <row r="5" ht="22.5" customHeight="1">
      <c r="A5" s="6">
        <v>4.0</v>
      </c>
      <c r="B5" s="11" t="str">
        <f>'Master Schedule'!B5</f>
        <v/>
      </c>
      <c r="C5" s="7">
        <v>46238.0</v>
      </c>
      <c r="D5" s="8" t="str">
        <f t="shared" si="1"/>
        <v>Tuesday</v>
      </c>
      <c r="E5" s="31"/>
      <c r="F5" s="11"/>
      <c r="G5" s="11"/>
      <c r="H5" s="31"/>
      <c r="I5" s="11"/>
      <c r="J5" s="22"/>
      <c r="K5" s="32"/>
      <c r="L5" s="32"/>
      <c r="M5" s="32"/>
      <c r="N5" s="33"/>
      <c r="O5" s="62"/>
      <c r="P5" s="34" t="str">
        <f t="shared" si="2"/>
        <v/>
      </c>
    </row>
    <row r="6" ht="22.5" customHeight="1">
      <c r="A6" s="6">
        <v>5.0</v>
      </c>
      <c r="B6" s="11" t="str">
        <f>'Master Schedule'!B6</f>
        <v/>
      </c>
      <c r="C6" s="7">
        <v>46239.0</v>
      </c>
      <c r="D6" s="8" t="str">
        <f t="shared" si="1"/>
        <v>Wednesday</v>
      </c>
      <c r="E6" s="31"/>
      <c r="F6" s="11"/>
      <c r="G6" s="11"/>
      <c r="H6" s="31"/>
      <c r="I6" s="11"/>
      <c r="J6" s="22"/>
      <c r="K6" s="35"/>
      <c r="L6" s="35"/>
      <c r="M6" s="35"/>
      <c r="N6" s="36"/>
      <c r="O6" s="62"/>
      <c r="P6" s="34" t="str">
        <f t="shared" si="2"/>
        <v/>
      </c>
    </row>
    <row r="7" ht="22.5" customHeight="1">
      <c r="A7" s="6">
        <v>6.0</v>
      </c>
      <c r="B7" s="11" t="str">
        <f>'Master Schedule'!B7</f>
        <v/>
      </c>
      <c r="C7" s="7">
        <v>46240.0</v>
      </c>
      <c r="D7" s="8" t="str">
        <f t="shared" si="1"/>
        <v>Thursday</v>
      </c>
      <c r="E7" s="31"/>
      <c r="F7" s="11"/>
      <c r="G7" s="11"/>
      <c r="H7" s="31"/>
      <c r="I7" s="11"/>
      <c r="J7" s="22"/>
      <c r="K7" s="32"/>
      <c r="L7" s="32"/>
      <c r="M7" s="32"/>
      <c r="N7" s="33"/>
      <c r="O7" s="62"/>
      <c r="P7" s="34" t="str">
        <f t="shared" si="2"/>
        <v/>
      </c>
    </row>
    <row r="8" ht="22.5" customHeight="1">
      <c r="A8" s="6">
        <v>7.0</v>
      </c>
      <c r="B8" s="11" t="str">
        <f>'Master Schedule'!B8</f>
        <v/>
      </c>
      <c r="C8" s="7">
        <v>46241.0</v>
      </c>
      <c r="D8" s="8" t="str">
        <f t="shared" si="1"/>
        <v>Friday</v>
      </c>
      <c r="E8" s="31"/>
      <c r="F8" s="11"/>
      <c r="G8" s="11"/>
      <c r="H8" s="31"/>
      <c r="I8" s="11"/>
      <c r="J8" s="22"/>
      <c r="K8" s="35"/>
      <c r="L8" s="35"/>
      <c r="M8" s="35"/>
      <c r="N8" s="36"/>
      <c r="O8" s="62"/>
      <c r="P8" s="34" t="str">
        <f t="shared" si="2"/>
        <v/>
      </c>
    </row>
    <row r="9" ht="22.5" customHeight="1">
      <c r="A9" s="6">
        <v>8.0</v>
      </c>
      <c r="B9" s="11" t="str">
        <f>'Master Schedule'!B9</f>
        <v/>
      </c>
      <c r="C9" s="7">
        <v>46242.0</v>
      </c>
      <c r="D9" s="8" t="str">
        <f t="shared" si="1"/>
        <v>Saturday</v>
      </c>
      <c r="E9" s="31"/>
      <c r="F9" s="11"/>
      <c r="G9" s="11"/>
      <c r="H9" s="31"/>
      <c r="I9" s="11"/>
      <c r="J9" s="22"/>
      <c r="K9" s="32"/>
      <c r="L9" s="32"/>
      <c r="M9" s="32"/>
      <c r="N9" s="33"/>
      <c r="O9" s="62"/>
      <c r="P9" s="34" t="str">
        <f t="shared" si="2"/>
        <v/>
      </c>
    </row>
    <row r="10" ht="22.5" customHeight="1">
      <c r="A10" s="6">
        <v>9.0</v>
      </c>
      <c r="B10" s="11" t="str">
        <f>'Master Schedule'!B10</f>
        <v/>
      </c>
      <c r="C10" s="7">
        <v>46243.0</v>
      </c>
      <c r="D10" s="8" t="str">
        <f t="shared" si="1"/>
        <v>Sunday</v>
      </c>
      <c r="E10" s="31"/>
      <c r="F10" s="11"/>
      <c r="G10" s="11"/>
      <c r="H10" s="31"/>
      <c r="I10" s="11"/>
      <c r="J10" s="22"/>
      <c r="K10" s="35"/>
      <c r="L10" s="35"/>
      <c r="M10" s="35"/>
      <c r="N10" s="36"/>
      <c r="O10" s="62"/>
      <c r="P10" s="34" t="str">
        <f t="shared" si="2"/>
        <v/>
      </c>
    </row>
    <row r="11" ht="22.5" customHeight="1">
      <c r="A11" s="6">
        <v>10.0</v>
      </c>
      <c r="B11" s="11" t="str">
        <f>'Master Schedule'!B11</f>
        <v/>
      </c>
      <c r="C11" s="7">
        <v>46244.0</v>
      </c>
      <c r="D11" s="8" t="str">
        <f t="shared" si="1"/>
        <v>Monday</v>
      </c>
      <c r="E11" s="31"/>
      <c r="F11" s="11"/>
      <c r="G11" s="11"/>
      <c r="H11" s="31"/>
      <c r="I11" s="11"/>
      <c r="J11" s="22"/>
      <c r="K11" s="32"/>
      <c r="L11" s="32"/>
      <c r="M11" s="32"/>
      <c r="N11" s="33"/>
      <c r="O11" s="62"/>
      <c r="P11" s="34" t="str">
        <f t="shared" si="2"/>
        <v/>
      </c>
    </row>
    <row r="12" ht="22.5" customHeight="1">
      <c r="A12" s="6">
        <v>11.0</v>
      </c>
      <c r="B12" s="11" t="str">
        <f>'Master Schedule'!B12</f>
        <v/>
      </c>
      <c r="C12" s="7">
        <v>46245.0</v>
      </c>
      <c r="D12" s="8" t="str">
        <f t="shared" si="1"/>
        <v>Tuesday</v>
      </c>
      <c r="E12" s="31"/>
      <c r="F12" s="11"/>
      <c r="G12" s="11"/>
      <c r="H12" s="31"/>
      <c r="I12" s="11"/>
      <c r="J12" s="22"/>
      <c r="K12" s="35"/>
      <c r="L12" s="35"/>
      <c r="M12" s="35"/>
      <c r="N12" s="36"/>
      <c r="O12" s="62"/>
      <c r="P12" s="34" t="str">
        <f t="shared" si="2"/>
        <v/>
      </c>
    </row>
    <row r="13" ht="22.5" customHeight="1">
      <c r="A13" s="6">
        <v>12.0</v>
      </c>
      <c r="B13" s="11" t="str">
        <f>'Master Schedule'!B13</f>
        <v/>
      </c>
      <c r="C13" s="7">
        <v>46246.0</v>
      </c>
      <c r="D13" s="8" t="str">
        <f t="shared" si="1"/>
        <v>Wednesday</v>
      </c>
      <c r="E13" s="31"/>
      <c r="F13" s="11"/>
      <c r="G13" s="11"/>
      <c r="H13" s="31"/>
      <c r="I13" s="11"/>
      <c r="J13" s="22"/>
      <c r="K13" s="32"/>
      <c r="L13" s="32"/>
      <c r="M13" s="32"/>
      <c r="N13" s="33"/>
      <c r="O13" s="62"/>
      <c r="P13" s="34" t="str">
        <f t="shared" si="2"/>
        <v/>
      </c>
    </row>
    <row r="14" ht="22.5" customHeight="1">
      <c r="A14" s="6">
        <v>13.0</v>
      </c>
      <c r="B14" s="11" t="str">
        <f>'Master Schedule'!B14</f>
        <v/>
      </c>
      <c r="C14" s="7">
        <v>46247.0</v>
      </c>
      <c r="D14" s="8" t="str">
        <f t="shared" si="1"/>
        <v>Thursday</v>
      </c>
      <c r="E14" s="31"/>
      <c r="F14" s="11"/>
      <c r="G14" s="11"/>
      <c r="H14" s="31"/>
      <c r="I14" s="11"/>
      <c r="J14" s="22"/>
      <c r="K14" s="35"/>
      <c r="L14" s="35"/>
      <c r="M14" s="35"/>
      <c r="N14" s="36"/>
      <c r="O14" s="62"/>
      <c r="P14" s="34" t="str">
        <f t="shared" si="2"/>
        <v/>
      </c>
    </row>
    <row r="15" ht="22.5" customHeight="1">
      <c r="A15" s="6">
        <v>14.0</v>
      </c>
      <c r="B15" s="11" t="str">
        <f>'Master Schedule'!B15</f>
        <v/>
      </c>
      <c r="C15" s="7">
        <v>46248.0</v>
      </c>
      <c r="D15" s="8" t="str">
        <f t="shared" si="1"/>
        <v>Friday</v>
      </c>
      <c r="E15" s="31"/>
      <c r="F15" s="11"/>
      <c r="G15" s="11"/>
      <c r="H15" s="31"/>
      <c r="I15" s="11"/>
      <c r="J15" s="22"/>
      <c r="K15" s="32"/>
      <c r="L15" s="32"/>
      <c r="M15" s="32"/>
      <c r="N15" s="33"/>
      <c r="O15" s="62"/>
      <c r="P15" s="34" t="str">
        <f t="shared" si="2"/>
        <v/>
      </c>
    </row>
    <row r="16" ht="22.5" customHeight="1">
      <c r="A16" s="6">
        <v>15.0</v>
      </c>
      <c r="B16" s="11" t="str">
        <f>'Master Schedule'!B16</f>
        <v/>
      </c>
      <c r="C16" s="7">
        <v>46249.0</v>
      </c>
      <c r="D16" s="8" t="str">
        <f t="shared" si="1"/>
        <v>Saturday</v>
      </c>
      <c r="E16" s="31"/>
      <c r="F16" s="11"/>
      <c r="G16" s="11"/>
      <c r="H16" s="31"/>
      <c r="I16" s="11"/>
      <c r="J16" s="22"/>
      <c r="K16" s="35"/>
      <c r="L16" s="35"/>
      <c r="M16" s="35"/>
      <c r="N16" s="36"/>
      <c r="O16" s="62"/>
      <c r="P16" s="34" t="str">
        <f t="shared" si="2"/>
        <v/>
      </c>
    </row>
    <row r="17" ht="22.5" customHeight="1">
      <c r="A17" s="6">
        <v>16.0</v>
      </c>
      <c r="B17" s="11" t="str">
        <f>'Master Schedule'!B17</f>
        <v/>
      </c>
      <c r="C17" s="7">
        <v>46250.0</v>
      </c>
      <c r="D17" s="8" t="str">
        <f t="shared" si="1"/>
        <v>Sunday</v>
      </c>
      <c r="E17" s="31"/>
      <c r="F17" s="11"/>
      <c r="G17" s="11"/>
      <c r="H17" s="31"/>
      <c r="I17" s="11"/>
      <c r="J17" s="22"/>
      <c r="K17" s="32"/>
      <c r="L17" s="32"/>
      <c r="M17" s="32"/>
      <c r="N17" s="33"/>
      <c r="O17" s="62"/>
      <c r="P17" s="34" t="str">
        <f t="shared" si="2"/>
        <v/>
      </c>
    </row>
    <row r="18" ht="22.5" customHeight="1">
      <c r="A18" s="6">
        <v>17.0</v>
      </c>
      <c r="B18" s="11" t="str">
        <f>'Master Schedule'!B18</f>
        <v/>
      </c>
      <c r="C18" s="7">
        <v>46251.0</v>
      </c>
      <c r="D18" s="8" t="str">
        <f t="shared" si="1"/>
        <v>Monday</v>
      </c>
      <c r="E18" s="31"/>
      <c r="F18" s="11"/>
      <c r="G18" s="11"/>
      <c r="H18" s="31"/>
      <c r="I18" s="11"/>
      <c r="J18" s="22"/>
      <c r="K18" s="35"/>
      <c r="L18" s="35"/>
      <c r="M18" s="35"/>
      <c r="N18" s="36"/>
      <c r="O18" s="62"/>
      <c r="P18" s="34" t="str">
        <f t="shared" si="2"/>
        <v/>
      </c>
    </row>
    <row r="19" ht="22.5" customHeight="1">
      <c r="A19" s="6">
        <v>18.0</v>
      </c>
      <c r="B19" s="11" t="str">
        <f>'Master Schedule'!B19</f>
        <v/>
      </c>
      <c r="C19" s="7">
        <v>46252.0</v>
      </c>
      <c r="D19" s="8" t="str">
        <f t="shared" si="1"/>
        <v>Tuesday</v>
      </c>
      <c r="E19" s="31"/>
      <c r="F19" s="11"/>
      <c r="G19" s="11"/>
      <c r="H19" s="31"/>
      <c r="I19" s="11"/>
      <c r="J19" s="22"/>
      <c r="K19" s="32"/>
      <c r="L19" s="32"/>
      <c r="M19" s="32"/>
      <c r="N19" s="33"/>
      <c r="O19" s="62"/>
      <c r="P19" s="34" t="str">
        <f t="shared" si="2"/>
        <v/>
      </c>
    </row>
    <row r="20" ht="22.5" customHeight="1">
      <c r="A20" s="6">
        <v>19.0</v>
      </c>
      <c r="B20" s="11" t="str">
        <f>'Master Schedule'!B20</f>
        <v/>
      </c>
      <c r="C20" s="7">
        <v>46253.0</v>
      </c>
      <c r="D20" s="8" t="str">
        <f t="shared" si="1"/>
        <v>Wednesday</v>
      </c>
      <c r="E20" s="31"/>
      <c r="F20" s="11"/>
      <c r="G20" s="11"/>
      <c r="H20" s="31"/>
      <c r="I20" s="11"/>
      <c r="J20" s="22"/>
      <c r="K20" s="35"/>
      <c r="L20" s="35"/>
      <c r="M20" s="35"/>
      <c r="N20" s="36"/>
      <c r="O20" s="62"/>
      <c r="P20" s="34" t="str">
        <f t="shared" si="2"/>
        <v/>
      </c>
    </row>
    <row r="21" ht="22.5" customHeight="1">
      <c r="A21" s="6">
        <v>20.0</v>
      </c>
      <c r="B21" s="11" t="str">
        <f>'Master Schedule'!B21</f>
        <v/>
      </c>
      <c r="C21" s="7">
        <v>46254.0</v>
      </c>
      <c r="D21" s="8" t="str">
        <f t="shared" si="1"/>
        <v>Thursday</v>
      </c>
      <c r="E21" s="31"/>
      <c r="F21" s="11"/>
      <c r="G21" s="11"/>
      <c r="H21" s="31"/>
      <c r="I21" s="11"/>
      <c r="J21" s="22"/>
      <c r="K21" s="32"/>
      <c r="L21" s="32"/>
      <c r="M21" s="32"/>
      <c r="N21" s="33"/>
      <c r="O21" s="62"/>
      <c r="P21" s="34" t="str">
        <f t="shared" si="2"/>
        <v/>
      </c>
    </row>
    <row r="22" ht="22.5" customHeight="1">
      <c r="A22" s="6">
        <v>21.0</v>
      </c>
      <c r="B22" s="11" t="str">
        <f>'Master Schedule'!B22</f>
        <v/>
      </c>
      <c r="C22" s="7">
        <v>46255.0</v>
      </c>
      <c r="D22" s="8" t="str">
        <f t="shared" si="1"/>
        <v>Friday</v>
      </c>
      <c r="E22" s="31"/>
      <c r="F22" s="11"/>
      <c r="G22" s="11"/>
      <c r="H22" s="31"/>
      <c r="I22" s="11"/>
      <c r="J22" s="22"/>
      <c r="K22" s="35"/>
      <c r="L22" s="35"/>
      <c r="M22" s="35"/>
      <c r="N22" s="36"/>
      <c r="O22" s="62"/>
      <c r="P22" s="34" t="str">
        <f t="shared" si="2"/>
        <v/>
      </c>
    </row>
    <row r="23" ht="22.5" customHeight="1">
      <c r="A23" s="6">
        <v>22.0</v>
      </c>
      <c r="B23" s="11" t="str">
        <f>'Master Schedule'!B23</f>
        <v/>
      </c>
      <c r="C23" s="7">
        <v>46256.0</v>
      </c>
      <c r="D23" s="8" t="str">
        <f t="shared" si="1"/>
        <v>Saturday</v>
      </c>
      <c r="E23" s="31"/>
      <c r="F23" s="11"/>
      <c r="G23" s="11"/>
      <c r="H23" s="31"/>
      <c r="I23" s="11"/>
      <c r="J23" s="22"/>
      <c r="K23" s="32"/>
      <c r="L23" s="32"/>
      <c r="M23" s="32"/>
      <c r="N23" s="33"/>
      <c r="O23" s="62"/>
      <c r="P23" s="34" t="str">
        <f t="shared" si="2"/>
        <v/>
      </c>
    </row>
    <row r="24" ht="22.5" customHeight="1">
      <c r="A24" s="6">
        <v>23.0</v>
      </c>
      <c r="B24" s="11" t="str">
        <f>'Master Schedule'!B24</f>
        <v/>
      </c>
      <c r="C24" s="7">
        <v>46257.0</v>
      </c>
      <c r="D24" s="8" t="str">
        <f t="shared" si="1"/>
        <v>Sunday</v>
      </c>
      <c r="E24" s="31"/>
      <c r="F24" s="11"/>
      <c r="G24" s="11"/>
      <c r="H24" s="31"/>
      <c r="I24" s="11"/>
      <c r="J24" s="22"/>
      <c r="K24" s="35"/>
      <c r="L24" s="35"/>
      <c r="M24" s="35"/>
      <c r="N24" s="36"/>
      <c r="O24" s="62"/>
      <c r="P24" s="34" t="str">
        <f t="shared" si="2"/>
        <v/>
      </c>
    </row>
    <row r="25" ht="22.5" customHeight="1">
      <c r="A25" s="6">
        <v>24.0</v>
      </c>
      <c r="B25" s="11" t="str">
        <f>'Master Schedule'!B25</f>
        <v/>
      </c>
      <c r="C25" s="7">
        <v>46258.0</v>
      </c>
      <c r="D25" s="8" t="str">
        <f t="shared" si="1"/>
        <v>Monday</v>
      </c>
      <c r="E25" s="31"/>
      <c r="F25" s="11"/>
      <c r="G25" s="11"/>
      <c r="H25" s="31"/>
      <c r="I25" s="11"/>
      <c r="J25" s="22"/>
      <c r="K25" s="32"/>
      <c r="L25" s="32"/>
      <c r="M25" s="32"/>
      <c r="N25" s="33"/>
      <c r="O25" s="62"/>
      <c r="P25" s="34" t="str">
        <f t="shared" si="2"/>
        <v/>
      </c>
    </row>
    <row r="26" ht="22.5" customHeight="1">
      <c r="A26" s="6">
        <v>25.0</v>
      </c>
      <c r="B26" s="11" t="str">
        <f>'Master Schedule'!B26</f>
        <v/>
      </c>
      <c r="C26" s="7">
        <v>46259.0</v>
      </c>
      <c r="D26" s="8" t="str">
        <f t="shared" si="1"/>
        <v>Tuesday</v>
      </c>
      <c r="E26" s="31"/>
      <c r="F26" s="11"/>
      <c r="G26" s="11"/>
      <c r="H26" s="31"/>
      <c r="I26" s="11"/>
      <c r="J26" s="22"/>
      <c r="K26" s="35"/>
      <c r="L26" s="35"/>
      <c r="M26" s="35"/>
      <c r="N26" s="36"/>
      <c r="O26" s="62"/>
      <c r="P26" s="34" t="str">
        <f t="shared" si="2"/>
        <v/>
      </c>
    </row>
    <row r="27" ht="22.5" customHeight="1">
      <c r="A27" s="6">
        <v>26.0</v>
      </c>
      <c r="B27" s="11" t="str">
        <f>'Master Schedule'!B27</f>
        <v/>
      </c>
      <c r="C27" s="7">
        <v>46260.0</v>
      </c>
      <c r="D27" s="8" t="str">
        <f t="shared" si="1"/>
        <v>Wednesday</v>
      </c>
      <c r="E27" s="31"/>
      <c r="F27" s="11"/>
      <c r="G27" s="11"/>
      <c r="H27" s="31"/>
      <c r="I27" s="11"/>
      <c r="J27" s="22"/>
      <c r="K27" s="32"/>
      <c r="L27" s="32"/>
      <c r="M27" s="32"/>
      <c r="N27" s="33"/>
      <c r="O27" s="62"/>
      <c r="P27" s="34" t="str">
        <f t="shared" si="2"/>
        <v/>
      </c>
    </row>
    <row r="28" ht="22.5" customHeight="1">
      <c r="A28" s="6">
        <v>27.0</v>
      </c>
      <c r="B28" s="11" t="str">
        <f>'Master Schedule'!B28</f>
        <v/>
      </c>
      <c r="C28" s="7">
        <v>46261.0</v>
      </c>
      <c r="D28" s="8" t="str">
        <f t="shared" si="1"/>
        <v>Thursday</v>
      </c>
      <c r="E28" s="31"/>
      <c r="F28" s="11"/>
      <c r="G28" s="11"/>
      <c r="H28" s="31"/>
      <c r="I28" s="11"/>
      <c r="J28" s="22"/>
      <c r="K28" s="35"/>
      <c r="L28" s="35"/>
      <c r="M28" s="35"/>
      <c r="N28" s="36"/>
      <c r="O28" s="62"/>
      <c r="P28" s="34" t="str">
        <f t="shared" si="2"/>
        <v/>
      </c>
    </row>
    <row r="29" ht="22.5" customHeight="1">
      <c r="A29" s="6">
        <v>28.0</v>
      </c>
      <c r="B29" s="11" t="str">
        <f>'Master Schedule'!B29</f>
        <v/>
      </c>
      <c r="C29" s="7">
        <v>46262.0</v>
      </c>
      <c r="D29" s="8" t="str">
        <f t="shared" si="1"/>
        <v>Friday</v>
      </c>
      <c r="E29" s="31"/>
      <c r="F29" s="11"/>
      <c r="G29" s="11"/>
      <c r="H29" s="31"/>
      <c r="I29" s="11"/>
      <c r="J29" s="22"/>
      <c r="K29" s="32"/>
      <c r="L29" s="32"/>
      <c r="M29" s="32"/>
      <c r="N29" s="33"/>
      <c r="O29" s="62"/>
      <c r="P29" s="34" t="str">
        <f t="shared" si="2"/>
        <v/>
      </c>
    </row>
    <row r="30" ht="22.5" customHeight="1">
      <c r="A30" s="6">
        <v>29.0</v>
      </c>
      <c r="B30" s="11" t="str">
        <f>'Master Schedule'!B30</f>
        <v/>
      </c>
      <c r="C30" s="7">
        <v>46263.0</v>
      </c>
      <c r="D30" s="8" t="str">
        <f t="shared" si="1"/>
        <v>Saturday</v>
      </c>
      <c r="E30" s="31"/>
      <c r="F30" s="11"/>
      <c r="G30" s="11"/>
      <c r="H30" s="31"/>
      <c r="I30" s="11"/>
      <c r="J30" s="22"/>
      <c r="K30" s="35"/>
      <c r="L30" s="35"/>
      <c r="M30" s="35"/>
      <c r="N30" s="36"/>
      <c r="O30" s="62"/>
      <c r="P30" s="34" t="str">
        <f t="shared" si="2"/>
        <v/>
      </c>
    </row>
    <row r="31" ht="22.5" customHeight="1">
      <c r="A31" s="6">
        <v>30.0</v>
      </c>
      <c r="B31" s="11" t="str">
        <f>'Master Schedule'!B31</f>
        <v/>
      </c>
      <c r="C31" s="7">
        <v>46264.0</v>
      </c>
      <c r="D31" s="8" t="str">
        <f t="shared" si="1"/>
        <v>Sunday</v>
      </c>
      <c r="E31" s="31"/>
      <c r="F31" s="11"/>
      <c r="G31" s="11"/>
      <c r="H31" s="31"/>
      <c r="I31" s="11"/>
      <c r="J31" s="22"/>
      <c r="K31" s="32"/>
      <c r="L31" s="32"/>
      <c r="M31" s="32"/>
      <c r="N31" s="33"/>
      <c r="O31" s="62"/>
      <c r="P31" s="34" t="str">
        <f t="shared" si="2"/>
        <v/>
      </c>
    </row>
    <row r="32" ht="22.5" customHeight="1">
      <c r="A32" s="6">
        <v>31.0</v>
      </c>
      <c r="B32" s="11" t="str">
        <f>'Master Schedule'!B32</f>
        <v/>
      </c>
      <c r="C32" s="7">
        <v>46265.0</v>
      </c>
      <c r="D32" s="8" t="str">
        <f t="shared" si="1"/>
        <v>Monday</v>
      </c>
      <c r="E32" s="31"/>
      <c r="F32" s="11"/>
      <c r="G32" s="11"/>
      <c r="H32" s="31"/>
      <c r="I32" s="11"/>
      <c r="J32" s="22"/>
      <c r="K32" s="35"/>
      <c r="L32" s="35"/>
      <c r="M32" s="35"/>
      <c r="N32" s="36"/>
      <c r="O32" s="62"/>
      <c r="P32" s="34" t="str">
        <f t="shared" si="2"/>
        <v/>
      </c>
    </row>
    <row r="33" ht="22.5" customHeight="1">
      <c r="A33" s="6">
        <v>32.0</v>
      </c>
      <c r="B33" s="11" t="str">
        <f>'Master Schedule'!B33</f>
        <v/>
      </c>
      <c r="C33" s="7">
        <v>46266.0</v>
      </c>
      <c r="D33" s="8" t="str">
        <f t="shared" si="1"/>
        <v>Tuesday</v>
      </c>
      <c r="E33" s="31"/>
      <c r="F33" s="11"/>
      <c r="G33" s="11"/>
      <c r="H33" s="31"/>
      <c r="I33" s="11"/>
      <c r="J33" s="22"/>
      <c r="K33" s="32"/>
      <c r="L33" s="32"/>
      <c r="M33" s="32"/>
      <c r="N33" s="33"/>
      <c r="O33" s="62"/>
      <c r="P33" s="34" t="str">
        <f t="shared" si="2"/>
        <v/>
      </c>
    </row>
    <row r="34" ht="22.5" customHeight="1">
      <c r="A34" s="6">
        <v>33.0</v>
      </c>
      <c r="B34" s="11" t="str">
        <f>'Master Schedule'!B34</f>
        <v/>
      </c>
      <c r="C34" s="7">
        <v>46267.0</v>
      </c>
      <c r="D34" s="8" t="str">
        <f t="shared" si="1"/>
        <v>Wednesday</v>
      </c>
      <c r="E34" s="31"/>
      <c r="F34" s="11"/>
      <c r="G34" s="11"/>
      <c r="H34" s="31"/>
      <c r="I34" s="11"/>
      <c r="J34" s="22"/>
      <c r="K34" s="35"/>
      <c r="L34" s="35"/>
      <c r="M34" s="35"/>
      <c r="N34" s="36"/>
      <c r="O34" s="62"/>
      <c r="P34" s="34" t="str">
        <f t="shared" si="2"/>
        <v/>
      </c>
    </row>
    <row r="35" ht="22.5" customHeight="1">
      <c r="A35" s="6">
        <v>34.0</v>
      </c>
      <c r="B35" s="11" t="str">
        <f>'Master Schedule'!B35</f>
        <v/>
      </c>
      <c r="C35" s="7">
        <v>46268.0</v>
      </c>
      <c r="D35" s="8" t="str">
        <f t="shared" si="1"/>
        <v>Thursday</v>
      </c>
      <c r="E35" s="31"/>
      <c r="F35" s="11"/>
      <c r="G35" s="11"/>
      <c r="H35" s="31"/>
      <c r="I35" s="11"/>
      <c r="J35" s="22"/>
      <c r="K35" s="32"/>
      <c r="L35" s="32"/>
      <c r="M35" s="32"/>
      <c r="N35" s="33"/>
      <c r="O35" s="62"/>
      <c r="P35" s="34" t="str">
        <f t="shared" si="2"/>
        <v/>
      </c>
    </row>
    <row r="36" ht="22.5" customHeight="1">
      <c r="A36" s="6">
        <v>35.0</v>
      </c>
      <c r="B36" s="11" t="str">
        <f>'Master Schedule'!B36</f>
        <v/>
      </c>
      <c r="C36" s="7">
        <v>46269.0</v>
      </c>
      <c r="D36" s="8" t="str">
        <f t="shared" si="1"/>
        <v>Friday</v>
      </c>
      <c r="E36" s="31"/>
      <c r="F36" s="11"/>
      <c r="G36" s="11"/>
      <c r="H36" s="31"/>
      <c r="I36" s="11"/>
      <c r="J36" s="22"/>
      <c r="K36" s="35"/>
      <c r="L36" s="35"/>
      <c r="M36" s="35"/>
      <c r="N36" s="36"/>
      <c r="O36" s="62"/>
      <c r="P36" s="34" t="str">
        <f t="shared" si="2"/>
        <v/>
      </c>
    </row>
    <row r="37" ht="22.5" customHeight="1">
      <c r="A37" s="6">
        <v>36.0</v>
      </c>
      <c r="B37" s="11" t="str">
        <f>'Master Schedule'!B37</f>
        <v/>
      </c>
      <c r="C37" s="7">
        <v>46270.0</v>
      </c>
      <c r="D37" s="8" t="str">
        <f t="shared" si="1"/>
        <v>Saturday</v>
      </c>
      <c r="E37" s="31"/>
      <c r="F37" s="11"/>
      <c r="G37" s="11"/>
      <c r="H37" s="31"/>
      <c r="I37" s="11"/>
      <c r="J37" s="22"/>
      <c r="K37" s="32"/>
      <c r="L37" s="32"/>
      <c r="M37" s="32"/>
      <c r="N37" s="33"/>
      <c r="O37" s="62"/>
      <c r="P37" s="34" t="str">
        <f t="shared" si="2"/>
        <v/>
      </c>
    </row>
    <row r="38" ht="22.5" customHeight="1">
      <c r="A38" s="6">
        <v>37.0</v>
      </c>
      <c r="B38" s="11" t="str">
        <f>'Master Schedule'!B38</f>
        <v/>
      </c>
      <c r="C38" s="7">
        <v>46271.0</v>
      </c>
      <c r="D38" s="8" t="str">
        <f t="shared" si="1"/>
        <v>Sunday</v>
      </c>
      <c r="E38" s="31"/>
      <c r="F38" s="11"/>
      <c r="G38" s="11"/>
      <c r="H38" s="31"/>
      <c r="I38" s="11"/>
      <c r="J38" s="22"/>
      <c r="K38" s="35"/>
      <c r="L38" s="35"/>
      <c r="M38" s="35"/>
      <c r="N38" s="36"/>
      <c r="O38" s="62"/>
      <c r="P38" s="34" t="str">
        <f t="shared" si="2"/>
        <v/>
      </c>
    </row>
    <row r="39" ht="22.5" customHeight="1">
      <c r="A39" s="6">
        <v>38.0</v>
      </c>
      <c r="B39" s="11" t="str">
        <f>'Master Schedule'!B39</f>
        <v/>
      </c>
      <c r="C39" s="7">
        <v>46272.0</v>
      </c>
      <c r="D39" s="8" t="str">
        <f t="shared" si="1"/>
        <v>Monday</v>
      </c>
      <c r="E39" s="31"/>
      <c r="F39" s="11"/>
      <c r="G39" s="11"/>
      <c r="H39" s="31"/>
      <c r="I39" s="11"/>
      <c r="J39" s="22"/>
      <c r="K39" s="32"/>
      <c r="L39" s="32"/>
      <c r="M39" s="32"/>
      <c r="N39" s="33"/>
      <c r="O39" s="62"/>
      <c r="P39" s="34" t="str">
        <f t="shared" si="2"/>
        <v/>
      </c>
    </row>
    <row r="40" ht="22.5" customHeight="1">
      <c r="A40" s="6">
        <v>39.0</v>
      </c>
      <c r="B40" s="11" t="str">
        <f>'Master Schedule'!B40</f>
        <v/>
      </c>
      <c r="C40" s="7">
        <v>46273.0</v>
      </c>
      <c r="D40" s="8" t="str">
        <f t="shared" si="1"/>
        <v>Tuesday</v>
      </c>
      <c r="E40" s="31"/>
      <c r="F40" s="11"/>
      <c r="G40" s="11"/>
      <c r="H40" s="31"/>
      <c r="I40" s="11"/>
      <c r="J40" s="22"/>
      <c r="K40" s="35"/>
      <c r="L40" s="35"/>
      <c r="M40" s="35"/>
      <c r="N40" s="36"/>
      <c r="O40" s="62"/>
      <c r="P40" s="34" t="str">
        <f t="shared" si="2"/>
        <v/>
      </c>
    </row>
    <row r="41" ht="22.5" customHeight="1">
      <c r="A41" s="6">
        <v>40.0</v>
      </c>
      <c r="B41" s="11" t="str">
        <f>'Master Schedule'!B41</f>
        <v/>
      </c>
      <c r="C41" s="7">
        <v>46274.0</v>
      </c>
      <c r="D41" s="8" t="str">
        <f t="shared" si="1"/>
        <v>Wednesday</v>
      </c>
      <c r="E41" s="31"/>
      <c r="F41" s="11"/>
      <c r="G41" s="11"/>
      <c r="H41" s="31"/>
      <c r="I41" s="11"/>
      <c r="J41" s="22"/>
      <c r="K41" s="32"/>
      <c r="L41" s="32"/>
      <c r="M41" s="32"/>
      <c r="N41" s="33"/>
      <c r="O41" s="62"/>
      <c r="P41" s="34" t="str">
        <f t="shared" si="2"/>
        <v/>
      </c>
    </row>
    <row r="42" ht="22.5" customHeight="1">
      <c r="A42" s="6">
        <v>41.0</v>
      </c>
      <c r="B42" s="11" t="str">
        <f>'Master Schedule'!B42</f>
        <v/>
      </c>
      <c r="C42" s="7">
        <v>46275.0</v>
      </c>
      <c r="D42" s="8" t="str">
        <f t="shared" si="1"/>
        <v>Thursday</v>
      </c>
      <c r="E42" s="31"/>
      <c r="F42" s="11"/>
      <c r="G42" s="11"/>
      <c r="H42" s="31"/>
      <c r="I42" s="11"/>
      <c r="J42" s="22"/>
      <c r="K42" s="35"/>
      <c r="L42" s="35"/>
      <c r="M42" s="35"/>
      <c r="N42" s="36"/>
      <c r="O42" s="62"/>
      <c r="P42" s="34" t="str">
        <f t="shared" si="2"/>
        <v/>
      </c>
    </row>
    <row r="43" ht="22.5" customHeight="1">
      <c r="A43" s="6">
        <v>42.0</v>
      </c>
      <c r="B43" s="11" t="str">
        <f>'Master Schedule'!B43</f>
        <v/>
      </c>
      <c r="C43" s="7">
        <v>46276.0</v>
      </c>
      <c r="D43" s="8" t="str">
        <f t="shared" si="1"/>
        <v>Friday</v>
      </c>
      <c r="E43" s="31"/>
      <c r="F43" s="11"/>
      <c r="G43" s="11"/>
      <c r="H43" s="31"/>
      <c r="I43" s="11"/>
      <c r="J43" s="22"/>
      <c r="K43" s="32"/>
      <c r="L43" s="32"/>
      <c r="M43" s="32"/>
      <c r="N43" s="33"/>
      <c r="O43" s="62"/>
      <c r="P43" s="34" t="str">
        <f t="shared" si="2"/>
        <v/>
      </c>
    </row>
    <row r="44" ht="22.5" customHeight="1">
      <c r="A44" s="6">
        <v>43.0</v>
      </c>
      <c r="B44" s="11" t="str">
        <f>'Master Schedule'!B44</f>
        <v/>
      </c>
      <c r="C44" s="7">
        <v>46277.0</v>
      </c>
      <c r="D44" s="8" t="str">
        <f t="shared" si="1"/>
        <v>Saturday</v>
      </c>
      <c r="E44" s="31"/>
      <c r="F44" s="11"/>
      <c r="G44" s="11"/>
      <c r="H44" s="31"/>
      <c r="I44" s="11"/>
      <c r="J44" s="22"/>
      <c r="K44" s="35"/>
      <c r="L44" s="35"/>
      <c r="M44" s="35"/>
      <c r="N44" s="36"/>
      <c r="O44" s="62"/>
      <c r="P44" s="34" t="str">
        <f t="shared" si="2"/>
        <v/>
      </c>
    </row>
    <row r="45" ht="22.5" customHeight="1">
      <c r="A45" s="6">
        <v>44.0</v>
      </c>
      <c r="B45" s="11" t="str">
        <f>'Master Schedule'!B45</f>
        <v/>
      </c>
      <c r="C45" s="7">
        <v>46278.0</v>
      </c>
      <c r="D45" s="8" t="str">
        <f t="shared" si="1"/>
        <v>Sunday</v>
      </c>
      <c r="E45" s="31"/>
      <c r="F45" s="11"/>
      <c r="G45" s="11"/>
      <c r="H45" s="31"/>
      <c r="I45" s="11"/>
      <c r="J45" s="22"/>
      <c r="K45" s="32"/>
      <c r="L45" s="32"/>
      <c r="M45" s="32"/>
      <c r="N45" s="33"/>
      <c r="O45" s="62"/>
      <c r="P45" s="34" t="str">
        <f t="shared" si="2"/>
        <v/>
      </c>
    </row>
    <row r="46" ht="22.5" customHeight="1">
      <c r="A46" s="6">
        <v>45.0</v>
      </c>
      <c r="B46" s="11" t="str">
        <f>'Master Schedule'!B46</f>
        <v/>
      </c>
      <c r="C46" s="7">
        <v>46279.0</v>
      </c>
      <c r="D46" s="8" t="str">
        <f t="shared" si="1"/>
        <v>Monday</v>
      </c>
      <c r="E46" s="31"/>
      <c r="F46" s="11"/>
      <c r="G46" s="11"/>
      <c r="H46" s="31"/>
      <c r="I46" s="11"/>
      <c r="J46" s="22"/>
      <c r="K46" s="35"/>
      <c r="L46" s="35"/>
      <c r="M46" s="35"/>
      <c r="N46" s="36"/>
      <c r="O46" s="62"/>
      <c r="P46" s="34" t="str">
        <f t="shared" si="2"/>
        <v/>
      </c>
    </row>
    <row r="47" ht="22.5" customHeight="1">
      <c r="A47" s="6">
        <v>46.0</v>
      </c>
      <c r="B47" s="11" t="str">
        <f>'Master Schedule'!B47</f>
        <v/>
      </c>
      <c r="C47" s="7">
        <v>46280.0</v>
      </c>
      <c r="D47" s="8" t="str">
        <f t="shared" si="1"/>
        <v>Tuesday</v>
      </c>
      <c r="E47" s="31"/>
      <c r="F47" s="11"/>
      <c r="G47" s="11"/>
      <c r="H47" s="31"/>
      <c r="I47" s="11"/>
      <c r="J47" s="22"/>
      <c r="K47" s="32"/>
      <c r="L47" s="32"/>
      <c r="M47" s="32"/>
      <c r="N47" s="33"/>
      <c r="O47" s="62"/>
      <c r="P47" s="34" t="str">
        <f t="shared" si="2"/>
        <v/>
      </c>
    </row>
    <row r="48" ht="22.5" customHeight="1">
      <c r="A48" s="6">
        <v>47.0</v>
      </c>
      <c r="B48" s="11" t="str">
        <f>'Master Schedule'!B48</f>
        <v/>
      </c>
      <c r="C48" s="7">
        <v>46281.0</v>
      </c>
      <c r="D48" s="8" t="str">
        <f t="shared" si="1"/>
        <v>Wednesday</v>
      </c>
      <c r="E48" s="31"/>
      <c r="F48" s="11"/>
      <c r="G48" s="11"/>
      <c r="H48" s="31"/>
      <c r="I48" s="11"/>
      <c r="J48" s="22"/>
      <c r="K48" s="35"/>
      <c r="L48" s="35"/>
      <c r="M48" s="35"/>
      <c r="N48" s="36"/>
      <c r="O48" s="62"/>
      <c r="P48" s="34" t="str">
        <f t="shared" si="2"/>
        <v/>
      </c>
    </row>
    <row r="49" ht="22.5" customHeight="1">
      <c r="A49" s="6">
        <v>48.0</v>
      </c>
      <c r="B49" s="11" t="str">
        <f>'Master Schedule'!B49</f>
        <v/>
      </c>
      <c r="C49" s="7">
        <v>46282.0</v>
      </c>
      <c r="D49" s="8" t="str">
        <f t="shared" si="1"/>
        <v>Thursday</v>
      </c>
      <c r="E49" s="31"/>
      <c r="F49" s="11"/>
      <c r="G49" s="11"/>
      <c r="H49" s="31"/>
      <c r="I49" s="11"/>
      <c r="J49" s="22"/>
      <c r="K49" s="32"/>
      <c r="L49" s="32"/>
      <c r="M49" s="32"/>
      <c r="N49" s="33"/>
      <c r="O49" s="62"/>
      <c r="P49" s="34" t="str">
        <f t="shared" si="2"/>
        <v/>
      </c>
    </row>
    <row r="50" ht="22.5" customHeight="1">
      <c r="A50" s="6">
        <v>49.0</v>
      </c>
      <c r="B50" s="11" t="str">
        <f>'Master Schedule'!B50</f>
        <v/>
      </c>
      <c r="C50" s="7">
        <v>46283.0</v>
      </c>
      <c r="D50" s="8" t="str">
        <f t="shared" si="1"/>
        <v>Friday</v>
      </c>
      <c r="E50" s="31"/>
      <c r="F50" s="11"/>
      <c r="G50" s="11"/>
      <c r="H50" s="31"/>
      <c r="I50" s="11"/>
      <c r="J50" s="22"/>
      <c r="K50" s="35"/>
      <c r="L50" s="35"/>
      <c r="M50" s="35"/>
      <c r="N50" s="36"/>
      <c r="O50" s="62"/>
      <c r="P50" s="34" t="str">
        <f t="shared" si="2"/>
        <v/>
      </c>
    </row>
    <row r="51" ht="22.5" customHeight="1">
      <c r="A51" s="6">
        <v>50.0</v>
      </c>
      <c r="B51" s="11" t="str">
        <f>'Master Schedule'!B51</f>
        <v/>
      </c>
      <c r="C51" s="7">
        <v>46284.0</v>
      </c>
      <c r="D51" s="8" t="str">
        <f t="shared" si="1"/>
        <v>Saturday</v>
      </c>
      <c r="E51" s="31"/>
      <c r="F51" s="11"/>
      <c r="G51" s="11"/>
      <c r="H51" s="31"/>
      <c r="I51" s="11"/>
      <c r="J51" s="22"/>
      <c r="K51" s="32"/>
      <c r="L51" s="32"/>
      <c r="M51" s="32"/>
      <c r="N51" s="33"/>
      <c r="O51" s="62"/>
      <c r="P51" s="34" t="str">
        <f t="shared" si="2"/>
        <v/>
      </c>
    </row>
    <row r="52" ht="22.5" customHeight="1">
      <c r="A52" s="6">
        <v>51.0</v>
      </c>
      <c r="B52" s="11" t="str">
        <f>'Master Schedule'!B52</f>
        <v/>
      </c>
      <c r="C52" s="7">
        <v>46285.0</v>
      </c>
      <c r="D52" s="8" t="str">
        <f t="shared" si="1"/>
        <v>Sunday</v>
      </c>
      <c r="E52" s="31"/>
      <c r="F52" s="11"/>
      <c r="G52" s="11"/>
      <c r="H52" s="31"/>
      <c r="I52" s="11"/>
      <c r="J52" s="22"/>
      <c r="K52" s="35"/>
      <c r="L52" s="35"/>
      <c r="M52" s="35"/>
      <c r="N52" s="36"/>
      <c r="O52" s="62"/>
      <c r="P52" s="34" t="str">
        <f t="shared" si="2"/>
        <v/>
      </c>
    </row>
    <row r="53" ht="22.5" customHeight="1">
      <c r="A53" s="6">
        <v>52.0</v>
      </c>
      <c r="B53" s="11" t="str">
        <f>'Master Schedule'!B53</f>
        <v/>
      </c>
      <c r="C53" s="7">
        <v>46286.0</v>
      </c>
      <c r="D53" s="8" t="str">
        <f t="shared" si="1"/>
        <v>Monday</v>
      </c>
      <c r="E53" s="31"/>
      <c r="F53" s="11"/>
      <c r="G53" s="11"/>
      <c r="H53" s="31"/>
      <c r="I53" s="11"/>
      <c r="J53" s="22"/>
      <c r="K53" s="32"/>
      <c r="L53" s="32"/>
      <c r="M53" s="32"/>
      <c r="N53" s="33"/>
      <c r="O53" s="62"/>
      <c r="P53" s="34" t="str">
        <f t="shared" si="2"/>
        <v/>
      </c>
    </row>
    <row r="54" ht="22.5" customHeight="1">
      <c r="A54" s="6">
        <v>53.0</v>
      </c>
      <c r="B54" s="11" t="str">
        <f>'Master Schedule'!B54</f>
        <v/>
      </c>
      <c r="C54" s="7">
        <v>46287.0</v>
      </c>
      <c r="D54" s="8" t="str">
        <f t="shared" si="1"/>
        <v>Tuesday</v>
      </c>
      <c r="E54" s="31"/>
      <c r="F54" s="11"/>
      <c r="G54" s="11"/>
      <c r="H54" s="31"/>
      <c r="I54" s="11"/>
      <c r="J54" s="22"/>
      <c r="K54" s="35"/>
      <c r="L54" s="35"/>
      <c r="M54" s="35"/>
      <c r="N54" s="36"/>
      <c r="O54" s="62"/>
      <c r="P54" s="34" t="str">
        <f t="shared" si="2"/>
        <v/>
      </c>
    </row>
    <row r="55" ht="22.5" customHeight="1">
      <c r="A55" s="6">
        <v>54.0</v>
      </c>
      <c r="B55" s="11" t="str">
        <f>'Master Schedule'!B55</f>
        <v/>
      </c>
      <c r="C55" s="7">
        <v>46288.0</v>
      </c>
      <c r="D55" s="8" t="str">
        <f t="shared" si="1"/>
        <v>Wednesday</v>
      </c>
      <c r="E55" s="31"/>
      <c r="F55" s="11"/>
      <c r="G55" s="11"/>
      <c r="H55" s="31"/>
      <c r="I55" s="11"/>
      <c r="J55" s="22"/>
      <c r="K55" s="32"/>
      <c r="L55" s="32"/>
      <c r="M55" s="32"/>
      <c r="N55" s="33"/>
      <c r="O55" s="62"/>
      <c r="P55" s="34" t="str">
        <f t="shared" si="2"/>
        <v/>
      </c>
    </row>
    <row r="56" ht="22.5" customHeight="1">
      <c r="A56" s="6">
        <v>55.0</v>
      </c>
      <c r="B56" s="11" t="str">
        <f>'Master Schedule'!B56</f>
        <v/>
      </c>
      <c r="C56" s="7">
        <v>46289.0</v>
      </c>
      <c r="D56" s="8" t="str">
        <f t="shared" si="1"/>
        <v>Thursday</v>
      </c>
      <c r="E56" s="31"/>
      <c r="F56" s="11"/>
      <c r="G56" s="11"/>
      <c r="H56" s="31"/>
      <c r="I56" s="11"/>
      <c r="J56" s="22"/>
      <c r="K56" s="35"/>
      <c r="L56" s="35"/>
      <c r="M56" s="35"/>
      <c r="N56" s="36"/>
      <c r="O56" s="62"/>
      <c r="P56" s="34" t="str">
        <f t="shared" si="2"/>
        <v/>
      </c>
    </row>
    <row r="57" ht="22.5" customHeight="1">
      <c r="A57" s="6">
        <v>56.0</v>
      </c>
      <c r="B57" s="11" t="str">
        <f>'Master Schedule'!B57</f>
        <v/>
      </c>
      <c r="C57" s="7">
        <v>46290.0</v>
      </c>
      <c r="D57" s="8" t="str">
        <f t="shared" si="1"/>
        <v>Friday</v>
      </c>
      <c r="E57" s="31"/>
      <c r="F57" s="11"/>
      <c r="G57" s="11"/>
      <c r="H57" s="31"/>
      <c r="I57" s="11"/>
      <c r="J57" s="22"/>
      <c r="K57" s="32"/>
      <c r="L57" s="32"/>
      <c r="M57" s="32"/>
      <c r="N57" s="33"/>
      <c r="O57" s="62"/>
      <c r="P57" s="34" t="str">
        <f t="shared" si="2"/>
        <v/>
      </c>
    </row>
    <row r="58" ht="22.5" customHeight="1">
      <c r="A58" s="6">
        <v>57.0</v>
      </c>
      <c r="B58" s="11" t="str">
        <f>'Master Schedule'!B58</f>
        <v/>
      </c>
      <c r="C58" s="7">
        <v>46291.0</v>
      </c>
      <c r="D58" s="8" t="str">
        <f t="shared" si="1"/>
        <v>Saturday</v>
      </c>
      <c r="E58" s="31"/>
      <c r="F58" s="11"/>
      <c r="G58" s="11"/>
      <c r="H58" s="31"/>
      <c r="I58" s="11"/>
      <c r="J58" s="22"/>
      <c r="K58" s="35"/>
      <c r="L58" s="35"/>
      <c r="M58" s="35"/>
      <c r="N58" s="36"/>
      <c r="O58" s="62"/>
      <c r="P58" s="34" t="str">
        <f t="shared" si="2"/>
        <v/>
      </c>
    </row>
    <row r="59" ht="22.5" customHeight="1">
      <c r="A59" s="6">
        <v>58.0</v>
      </c>
      <c r="B59" s="11" t="str">
        <f>'Master Schedule'!B59</f>
        <v/>
      </c>
      <c r="C59" s="7">
        <v>46292.0</v>
      </c>
      <c r="D59" s="8" t="str">
        <f t="shared" si="1"/>
        <v>Sunday</v>
      </c>
      <c r="E59" s="31"/>
      <c r="F59" s="11"/>
      <c r="G59" s="11"/>
      <c r="H59" s="31"/>
      <c r="I59" s="11"/>
      <c r="J59" s="22"/>
      <c r="K59" s="32"/>
      <c r="L59" s="32"/>
      <c r="M59" s="32"/>
      <c r="N59" s="33"/>
      <c r="O59" s="62"/>
      <c r="P59" s="34" t="str">
        <f t="shared" si="2"/>
        <v/>
      </c>
    </row>
    <row r="60" ht="22.5" customHeight="1">
      <c r="A60" s="6">
        <v>59.0</v>
      </c>
      <c r="B60" s="11" t="str">
        <f>'Master Schedule'!B60</f>
        <v/>
      </c>
      <c r="C60" s="7">
        <v>46293.0</v>
      </c>
      <c r="D60" s="8" t="str">
        <f t="shared" si="1"/>
        <v>Monday</v>
      </c>
      <c r="E60" s="31"/>
      <c r="F60" s="11"/>
      <c r="G60" s="11"/>
      <c r="H60" s="31"/>
      <c r="I60" s="11"/>
      <c r="J60" s="22"/>
      <c r="K60" s="35"/>
      <c r="L60" s="35"/>
      <c r="M60" s="35"/>
      <c r="N60" s="36"/>
      <c r="O60" s="62"/>
      <c r="P60" s="34" t="str">
        <f t="shared" si="2"/>
        <v/>
      </c>
    </row>
    <row r="61" ht="22.5" customHeight="1">
      <c r="A61" s="6">
        <v>60.0</v>
      </c>
      <c r="B61" s="11" t="str">
        <f>'Master Schedule'!B61</f>
        <v/>
      </c>
      <c r="C61" s="7">
        <v>46294.0</v>
      </c>
      <c r="D61" s="8" t="str">
        <f t="shared" si="1"/>
        <v>Tuesday</v>
      </c>
      <c r="E61" s="31"/>
      <c r="F61" s="11"/>
      <c r="G61" s="11"/>
      <c r="H61" s="31"/>
      <c r="I61" s="11"/>
      <c r="J61" s="22"/>
      <c r="K61" s="32"/>
      <c r="L61" s="32"/>
      <c r="M61" s="32"/>
      <c r="N61" s="33"/>
      <c r="O61" s="62"/>
      <c r="P61" s="34" t="str">
        <f t="shared" si="2"/>
        <v/>
      </c>
    </row>
    <row r="62" ht="22.5" customHeight="1">
      <c r="A62" s="6">
        <v>61.0</v>
      </c>
      <c r="B62" s="11" t="str">
        <f>'Master Schedule'!B62</f>
        <v/>
      </c>
      <c r="C62" s="7">
        <v>46295.0</v>
      </c>
      <c r="D62" s="8" t="str">
        <f t="shared" si="1"/>
        <v>Wednesday</v>
      </c>
      <c r="E62" s="31"/>
      <c r="F62" s="11"/>
      <c r="G62" s="11"/>
      <c r="H62" s="31"/>
      <c r="I62" s="11"/>
      <c r="J62" s="22"/>
      <c r="K62" s="35"/>
      <c r="L62" s="35"/>
      <c r="M62" s="35"/>
      <c r="N62" s="36"/>
      <c r="O62" s="62"/>
      <c r="P62" s="34" t="str">
        <f t="shared" si="2"/>
        <v/>
      </c>
    </row>
    <row r="63" ht="22.5" customHeight="1">
      <c r="A63" s="6">
        <v>62.0</v>
      </c>
      <c r="B63" s="11" t="str">
        <f>'Master Schedule'!B63</f>
        <v/>
      </c>
      <c r="C63" s="7">
        <v>46296.0</v>
      </c>
      <c r="D63" s="8" t="str">
        <f t="shared" si="1"/>
        <v>Thursday</v>
      </c>
      <c r="E63" s="31"/>
      <c r="F63" s="11"/>
      <c r="G63" s="11"/>
      <c r="H63" s="31"/>
      <c r="I63" s="11"/>
      <c r="J63" s="22"/>
      <c r="K63" s="32"/>
      <c r="L63" s="32"/>
      <c r="M63" s="32"/>
      <c r="N63" s="33"/>
      <c r="O63" s="62"/>
      <c r="P63" s="34" t="str">
        <f t="shared" si="2"/>
        <v/>
      </c>
    </row>
    <row r="64" ht="22.5" customHeight="1">
      <c r="A64" s="6">
        <v>63.0</v>
      </c>
      <c r="B64" s="11" t="str">
        <f>'Master Schedule'!B64</f>
        <v/>
      </c>
      <c r="C64" s="7">
        <v>46297.0</v>
      </c>
      <c r="D64" s="8" t="str">
        <f t="shared" si="1"/>
        <v>Friday</v>
      </c>
      <c r="E64" s="31"/>
      <c r="F64" s="11"/>
      <c r="G64" s="11"/>
      <c r="H64" s="31"/>
      <c r="I64" s="11"/>
      <c r="J64" s="22"/>
      <c r="K64" s="35"/>
      <c r="L64" s="35"/>
      <c r="M64" s="35"/>
      <c r="N64" s="36"/>
      <c r="O64" s="62"/>
      <c r="P64" s="34" t="str">
        <f t="shared" si="2"/>
        <v/>
      </c>
    </row>
    <row r="65" ht="22.5" customHeight="1">
      <c r="A65" s="6">
        <v>64.0</v>
      </c>
      <c r="B65" s="11" t="str">
        <f>'Master Schedule'!B65</f>
        <v/>
      </c>
      <c r="C65" s="7">
        <v>46298.0</v>
      </c>
      <c r="D65" s="8" t="str">
        <f t="shared" si="1"/>
        <v>Saturday</v>
      </c>
      <c r="E65" s="31"/>
      <c r="F65" s="11"/>
      <c r="G65" s="11"/>
      <c r="H65" s="31"/>
      <c r="I65" s="11"/>
      <c r="J65" s="22"/>
      <c r="K65" s="32"/>
      <c r="L65" s="32"/>
      <c r="M65" s="32"/>
      <c r="N65" s="33"/>
      <c r="O65" s="62"/>
      <c r="P65" s="34" t="str">
        <f t="shared" si="2"/>
        <v/>
      </c>
    </row>
    <row r="66" ht="22.5" customHeight="1">
      <c r="A66" s="6">
        <v>65.0</v>
      </c>
      <c r="B66" s="11" t="str">
        <f>'Master Schedule'!B66</f>
        <v/>
      </c>
      <c r="C66" s="7">
        <v>46299.0</v>
      </c>
      <c r="D66" s="8" t="str">
        <f t="shared" si="1"/>
        <v>Sunday</v>
      </c>
      <c r="E66" s="31"/>
      <c r="F66" s="11"/>
      <c r="G66" s="11"/>
      <c r="H66" s="31"/>
      <c r="I66" s="11"/>
      <c r="J66" s="22"/>
      <c r="K66" s="35"/>
      <c r="L66" s="35"/>
      <c r="M66" s="35"/>
      <c r="N66" s="36"/>
      <c r="O66" s="62"/>
      <c r="P66" s="34" t="str">
        <f t="shared" si="2"/>
        <v/>
      </c>
    </row>
    <row r="67" ht="22.5" customHeight="1">
      <c r="A67" s="6">
        <v>66.0</v>
      </c>
      <c r="B67" s="11" t="str">
        <f>'Master Schedule'!B67</f>
        <v/>
      </c>
      <c r="C67" s="7">
        <v>46300.0</v>
      </c>
      <c r="D67" s="8" t="str">
        <f t="shared" si="1"/>
        <v>Monday</v>
      </c>
      <c r="E67" s="31"/>
      <c r="F67" s="11"/>
      <c r="G67" s="11"/>
      <c r="H67" s="31"/>
      <c r="I67" s="11"/>
      <c r="J67" s="22"/>
      <c r="K67" s="32"/>
      <c r="L67" s="32"/>
      <c r="M67" s="32"/>
      <c r="N67" s="33"/>
      <c r="O67" s="62"/>
      <c r="P67" s="34" t="str">
        <f t="shared" si="2"/>
        <v/>
      </c>
    </row>
    <row r="68" ht="22.5" customHeight="1">
      <c r="A68" s="6">
        <v>67.0</v>
      </c>
      <c r="B68" s="11" t="str">
        <f>'Master Schedule'!B68</f>
        <v/>
      </c>
      <c r="C68" s="7">
        <v>46301.0</v>
      </c>
      <c r="D68" s="8" t="str">
        <f t="shared" si="1"/>
        <v>Tuesday</v>
      </c>
      <c r="E68" s="31"/>
      <c r="F68" s="11"/>
      <c r="G68" s="11"/>
      <c r="H68" s="31"/>
      <c r="I68" s="11"/>
      <c r="J68" s="22"/>
      <c r="K68" s="35"/>
      <c r="L68" s="35"/>
      <c r="M68" s="35"/>
      <c r="N68" s="36"/>
      <c r="O68" s="62"/>
      <c r="P68" s="34" t="str">
        <f t="shared" si="2"/>
        <v/>
      </c>
    </row>
    <row r="69" ht="22.5" customHeight="1">
      <c r="A69" s="6">
        <v>68.0</v>
      </c>
      <c r="B69" s="11" t="str">
        <f>'Master Schedule'!B69</f>
        <v/>
      </c>
      <c r="C69" s="7">
        <v>46302.0</v>
      </c>
      <c r="D69" s="8" t="str">
        <f t="shared" si="1"/>
        <v>Wednesday</v>
      </c>
      <c r="E69" s="31"/>
      <c r="F69" s="11"/>
      <c r="G69" s="11"/>
      <c r="H69" s="31"/>
      <c r="I69" s="11"/>
      <c r="J69" s="22"/>
      <c r="K69" s="32"/>
      <c r="L69" s="32"/>
      <c r="M69" s="32"/>
      <c r="N69" s="33"/>
      <c r="O69" s="62"/>
      <c r="P69" s="34" t="str">
        <f t="shared" si="2"/>
        <v/>
      </c>
    </row>
    <row r="70" ht="22.5" customHeight="1">
      <c r="A70" s="6">
        <v>69.0</v>
      </c>
      <c r="B70" s="11" t="str">
        <f>'Master Schedule'!B70</f>
        <v/>
      </c>
      <c r="C70" s="7">
        <v>46303.0</v>
      </c>
      <c r="D70" s="8" t="str">
        <f t="shared" si="1"/>
        <v>Thursday</v>
      </c>
      <c r="E70" s="31"/>
      <c r="F70" s="11"/>
      <c r="G70" s="11"/>
      <c r="H70" s="31"/>
      <c r="I70" s="11"/>
      <c r="J70" s="22"/>
      <c r="K70" s="35"/>
      <c r="L70" s="35"/>
      <c r="M70" s="35"/>
      <c r="N70" s="36"/>
      <c r="O70" s="62"/>
      <c r="P70" s="34" t="str">
        <f t="shared" si="2"/>
        <v/>
      </c>
    </row>
    <row r="71" ht="22.5" customHeight="1">
      <c r="A71" s="6">
        <v>70.0</v>
      </c>
      <c r="B71" s="11" t="str">
        <f>'Master Schedule'!B71</f>
        <v/>
      </c>
      <c r="C71" s="7">
        <v>46304.0</v>
      </c>
      <c r="D71" s="8" t="str">
        <f t="shared" si="1"/>
        <v>Friday</v>
      </c>
      <c r="E71" s="31"/>
      <c r="F71" s="11"/>
      <c r="G71" s="11"/>
      <c r="H71" s="31"/>
      <c r="I71" s="11"/>
      <c r="J71" s="22"/>
      <c r="K71" s="32"/>
      <c r="L71" s="32"/>
      <c r="M71" s="32"/>
      <c r="N71" s="33"/>
      <c r="O71" s="62"/>
      <c r="P71" s="34" t="str">
        <f t="shared" si="2"/>
        <v/>
      </c>
    </row>
    <row r="72" ht="22.5" customHeight="1">
      <c r="A72" s="6">
        <v>71.0</v>
      </c>
      <c r="B72" s="11" t="str">
        <f>'Master Schedule'!B72</f>
        <v/>
      </c>
      <c r="C72" s="7">
        <v>46305.0</v>
      </c>
      <c r="D72" s="8" t="str">
        <f t="shared" si="1"/>
        <v>Saturday</v>
      </c>
      <c r="E72" s="31"/>
      <c r="F72" s="11"/>
      <c r="G72" s="11"/>
      <c r="H72" s="31"/>
      <c r="I72" s="11"/>
      <c r="J72" s="22"/>
      <c r="K72" s="35"/>
      <c r="L72" s="35"/>
      <c r="M72" s="35"/>
      <c r="N72" s="36"/>
      <c r="O72" s="62"/>
      <c r="P72" s="34" t="str">
        <f t="shared" si="2"/>
        <v/>
      </c>
    </row>
    <row r="73" ht="22.5" customHeight="1">
      <c r="A73" s="6">
        <v>72.0</v>
      </c>
      <c r="B73" s="11" t="str">
        <f>'Master Schedule'!B73</f>
        <v/>
      </c>
      <c r="C73" s="7">
        <v>46306.0</v>
      </c>
      <c r="D73" s="8" t="str">
        <f t="shared" si="1"/>
        <v>Sunday</v>
      </c>
      <c r="E73" s="31"/>
      <c r="F73" s="11"/>
      <c r="G73" s="11"/>
      <c r="H73" s="31"/>
      <c r="I73" s="11"/>
      <c r="J73" s="22"/>
      <c r="K73" s="32"/>
      <c r="L73" s="32"/>
      <c r="M73" s="32"/>
      <c r="N73" s="33"/>
      <c r="O73" s="62"/>
      <c r="P73" s="34" t="str">
        <f t="shared" si="2"/>
        <v/>
      </c>
    </row>
    <row r="74" ht="22.5" customHeight="1">
      <c r="A74" s="6">
        <v>73.0</v>
      </c>
      <c r="B74" s="11" t="str">
        <f>'Master Schedule'!B74</f>
        <v/>
      </c>
      <c r="C74" s="7">
        <v>46307.0</v>
      </c>
      <c r="D74" s="8" t="str">
        <f t="shared" si="1"/>
        <v>Monday</v>
      </c>
      <c r="E74" s="31"/>
      <c r="F74" s="11"/>
      <c r="G74" s="11"/>
      <c r="H74" s="31"/>
      <c r="I74" s="11"/>
      <c r="J74" s="22"/>
      <c r="K74" s="35"/>
      <c r="L74" s="35"/>
      <c r="M74" s="35"/>
      <c r="N74" s="36"/>
      <c r="O74" s="62"/>
      <c r="P74" s="34" t="str">
        <f t="shared" si="2"/>
        <v/>
      </c>
    </row>
    <row r="75" ht="22.5" customHeight="1">
      <c r="A75" s="6">
        <v>74.0</v>
      </c>
      <c r="B75" s="11" t="str">
        <f>'Master Schedule'!B75</f>
        <v/>
      </c>
      <c r="C75" s="7">
        <v>46308.0</v>
      </c>
      <c r="D75" s="8" t="str">
        <f t="shared" si="1"/>
        <v>Tuesday</v>
      </c>
      <c r="E75" s="31"/>
      <c r="F75" s="11"/>
      <c r="G75" s="11"/>
      <c r="H75" s="31"/>
      <c r="I75" s="11"/>
      <c r="J75" s="22"/>
      <c r="K75" s="32"/>
      <c r="L75" s="32"/>
      <c r="M75" s="32"/>
      <c r="N75" s="33"/>
      <c r="O75" s="62"/>
      <c r="P75" s="34" t="str">
        <f t="shared" si="2"/>
        <v/>
      </c>
    </row>
    <row r="76" ht="22.5" customHeight="1">
      <c r="A76" s="6">
        <v>75.0</v>
      </c>
      <c r="B76" s="11" t="str">
        <f>'Master Schedule'!B76</f>
        <v/>
      </c>
      <c r="C76" s="7">
        <v>46309.0</v>
      </c>
      <c r="D76" s="8" t="str">
        <f t="shared" si="1"/>
        <v>Wednesday</v>
      </c>
      <c r="E76" s="31"/>
      <c r="F76" s="11"/>
      <c r="G76" s="11"/>
      <c r="H76" s="31"/>
      <c r="I76" s="11"/>
      <c r="J76" s="22"/>
      <c r="K76" s="35"/>
      <c r="L76" s="35"/>
      <c r="M76" s="35"/>
      <c r="N76" s="36"/>
      <c r="O76" s="62"/>
      <c r="P76" s="34" t="str">
        <f t="shared" si="2"/>
        <v/>
      </c>
    </row>
    <row r="77" ht="22.5" customHeight="1">
      <c r="A77" s="6">
        <v>76.0</v>
      </c>
      <c r="B77" s="11" t="str">
        <f>'Master Schedule'!B77</f>
        <v/>
      </c>
      <c r="C77" s="7">
        <v>46310.0</v>
      </c>
      <c r="D77" s="8" t="str">
        <f t="shared" si="1"/>
        <v>Thursday</v>
      </c>
      <c r="E77" s="31"/>
      <c r="F77" s="11"/>
      <c r="G77" s="11"/>
      <c r="H77" s="31"/>
      <c r="I77" s="11"/>
      <c r="J77" s="22"/>
      <c r="K77" s="32"/>
      <c r="L77" s="32"/>
      <c r="M77" s="32"/>
      <c r="N77" s="33"/>
      <c r="O77" s="62"/>
      <c r="P77" s="34" t="str">
        <f t="shared" si="2"/>
        <v/>
      </c>
    </row>
    <row r="78" ht="22.5" customHeight="1">
      <c r="A78" s="6">
        <v>77.0</v>
      </c>
      <c r="B78" s="11" t="str">
        <f>'Master Schedule'!B78</f>
        <v/>
      </c>
      <c r="C78" s="7">
        <v>46311.0</v>
      </c>
      <c r="D78" s="8" t="str">
        <f t="shared" si="1"/>
        <v>Friday</v>
      </c>
      <c r="E78" s="31"/>
      <c r="F78" s="11"/>
      <c r="G78" s="11"/>
      <c r="H78" s="31"/>
      <c r="I78" s="11"/>
      <c r="J78" s="22"/>
      <c r="K78" s="35"/>
      <c r="L78" s="35"/>
      <c r="M78" s="35"/>
      <c r="N78" s="36"/>
      <c r="O78" s="62"/>
      <c r="P78" s="34" t="str">
        <f t="shared" si="2"/>
        <v/>
      </c>
    </row>
    <row r="79" ht="22.5" customHeight="1">
      <c r="A79" s="6">
        <v>78.0</v>
      </c>
      <c r="B79" s="11" t="str">
        <f>'Master Schedule'!B79</f>
        <v/>
      </c>
      <c r="C79" s="7">
        <v>46312.0</v>
      </c>
      <c r="D79" s="8" t="str">
        <f t="shared" si="1"/>
        <v>Saturday</v>
      </c>
      <c r="E79" s="31"/>
      <c r="F79" s="11"/>
      <c r="G79" s="11"/>
      <c r="H79" s="31"/>
      <c r="I79" s="11"/>
      <c r="J79" s="22"/>
      <c r="K79" s="32"/>
      <c r="L79" s="32"/>
      <c r="M79" s="32"/>
      <c r="N79" s="33"/>
      <c r="O79" s="62"/>
      <c r="P79" s="34" t="str">
        <f t="shared" si="2"/>
        <v/>
      </c>
    </row>
    <row r="80" ht="22.5" customHeight="1">
      <c r="A80" s="6">
        <v>79.0</v>
      </c>
      <c r="B80" s="11" t="str">
        <f>'Master Schedule'!B80</f>
        <v/>
      </c>
      <c r="C80" s="7">
        <v>46313.0</v>
      </c>
      <c r="D80" s="8" t="str">
        <f t="shared" si="1"/>
        <v>Sunday</v>
      </c>
      <c r="E80" s="31"/>
      <c r="F80" s="11"/>
      <c r="G80" s="11"/>
      <c r="H80" s="31"/>
      <c r="I80" s="11"/>
      <c r="J80" s="22"/>
      <c r="K80" s="35"/>
      <c r="L80" s="35"/>
      <c r="M80" s="35"/>
      <c r="N80" s="36"/>
      <c r="O80" s="62"/>
      <c r="P80" s="34" t="str">
        <f t="shared" si="2"/>
        <v/>
      </c>
    </row>
    <row r="81" ht="22.5" customHeight="1">
      <c r="A81" s="6">
        <v>80.0</v>
      </c>
      <c r="B81" s="11" t="str">
        <f>'Master Schedule'!B81</f>
        <v/>
      </c>
      <c r="C81" s="7">
        <v>46314.0</v>
      </c>
      <c r="D81" s="8" t="str">
        <f t="shared" si="1"/>
        <v>Monday</v>
      </c>
      <c r="E81" s="31"/>
      <c r="F81" s="11"/>
      <c r="G81" s="11"/>
      <c r="H81" s="31"/>
      <c r="I81" s="11"/>
      <c r="J81" s="22"/>
      <c r="K81" s="32"/>
      <c r="L81" s="32"/>
      <c r="M81" s="32"/>
      <c r="N81" s="33"/>
      <c r="O81" s="62"/>
      <c r="P81" s="34" t="str">
        <f t="shared" si="2"/>
        <v/>
      </c>
    </row>
    <row r="82" ht="22.5" customHeight="1">
      <c r="A82" s="6">
        <v>81.0</v>
      </c>
      <c r="B82" s="11" t="str">
        <f>'Master Schedule'!B82</f>
        <v/>
      </c>
      <c r="C82" s="7">
        <v>46315.0</v>
      </c>
      <c r="D82" s="8" t="str">
        <f t="shared" si="1"/>
        <v>Tuesday</v>
      </c>
      <c r="E82" s="31"/>
      <c r="F82" s="11"/>
      <c r="G82" s="11"/>
      <c r="H82" s="31"/>
      <c r="I82" s="11"/>
      <c r="J82" s="22"/>
      <c r="K82" s="35"/>
      <c r="L82" s="35"/>
      <c r="M82" s="35"/>
      <c r="N82" s="36"/>
      <c r="O82" s="62"/>
      <c r="P82" s="34" t="str">
        <f t="shared" si="2"/>
        <v/>
      </c>
    </row>
    <row r="83" ht="22.5" customHeight="1">
      <c r="A83" s="6">
        <v>82.0</v>
      </c>
      <c r="B83" s="11" t="str">
        <f>'Master Schedule'!B83</f>
        <v/>
      </c>
      <c r="C83" s="7">
        <v>46316.0</v>
      </c>
      <c r="D83" s="8" t="str">
        <f t="shared" si="1"/>
        <v>Wednesday</v>
      </c>
      <c r="E83" s="31"/>
      <c r="F83" s="11"/>
      <c r="G83" s="11"/>
      <c r="H83" s="31"/>
      <c r="I83" s="11"/>
      <c r="J83" s="22"/>
      <c r="K83" s="32"/>
      <c r="L83" s="32"/>
      <c r="M83" s="32"/>
      <c r="N83" s="33"/>
      <c r="O83" s="62"/>
      <c r="P83" s="34" t="str">
        <f t="shared" si="2"/>
        <v/>
      </c>
    </row>
    <row r="84" ht="22.5" customHeight="1">
      <c r="A84" s="6">
        <v>83.0</v>
      </c>
      <c r="B84" s="11" t="str">
        <f>'Master Schedule'!B84</f>
        <v/>
      </c>
      <c r="C84" s="7">
        <v>46317.0</v>
      </c>
      <c r="D84" s="8" t="str">
        <f t="shared" si="1"/>
        <v>Thursday</v>
      </c>
      <c r="E84" s="31"/>
      <c r="F84" s="11"/>
      <c r="G84" s="11"/>
      <c r="H84" s="31"/>
      <c r="I84" s="11"/>
      <c r="J84" s="22"/>
      <c r="K84" s="35"/>
      <c r="L84" s="35"/>
      <c r="M84" s="35"/>
      <c r="N84" s="36"/>
      <c r="O84" s="62"/>
      <c r="P84" s="34" t="str">
        <f t="shared" si="2"/>
        <v/>
      </c>
    </row>
    <row r="85" ht="22.5" customHeight="1">
      <c r="A85" s="6">
        <v>84.0</v>
      </c>
      <c r="B85" s="11" t="str">
        <f>'Master Schedule'!B85</f>
        <v/>
      </c>
      <c r="C85" s="7">
        <v>46318.0</v>
      </c>
      <c r="D85" s="8" t="str">
        <f t="shared" si="1"/>
        <v>Friday</v>
      </c>
      <c r="E85" s="31"/>
      <c r="F85" s="11"/>
      <c r="G85" s="11"/>
      <c r="H85" s="31"/>
      <c r="I85" s="11"/>
      <c r="J85" s="22"/>
      <c r="K85" s="32"/>
      <c r="L85" s="32"/>
      <c r="M85" s="32"/>
      <c r="N85" s="33"/>
      <c r="O85" s="62"/>
      <c r="P85" s="34" t="str">
        <f t="shared" si="2"/>
        <v/>
      </c>
    </row>
    <row r="86" ht="22.5" customHeight="1">
      <c r="A86" s="6">
        <v>85.0</v>
      </c>
      <c r="B86" s="11" t="str">
        <f>'Master Schedule'!B86</f>
        <v/>
      </c>
      <c r="C86" s="7">
        <v>46319.0</v>
      </c>
      <c r="D86" s="8" t="str">
        <f t="shared" si="1"/>
        <v>Saturday</v>
      </c>
      <c r="E86" s="31"/>
      <c r="F86" s="11"/>
      <c r="G86" s="11"/>
      <c r="H86" s="31"/>
      <c r="I86" s="11"/>
      <c r="J86" s="22"/>
      <c r="K86" s="35"/>
      <c r="L86" s="35"/>
      <c r="M86" s="35"/>
      <c r="N86" s="36"/>
      <c r="O86" s="62"/>
      <c r="P86" s="34" t="str">
        <f t="shared" si="2"/>
        <v/>
      </c>
    </row>
    <row r="87" ht="22.5" customHeight="1">
      <c r="A87" s="6">
        <v>86.0</v>
      </c>
      <c r="B87" s="11" t="str">
        <f>'Master Schedule'!B87</f>
        <v/>
      </c>
      <c r="C87" s="7">
        <v>46320.0</v>
      </c>
      <c r="D87" s="8" t="str">
        <f t="shared" si="1"/>
        <v>Sunday</v>
      </c>
      <c r="E87" s="31"/>
      <c r="F87" s="11"/>
      <c r="G87" s="11"/>
      <c r="H87" s="31"/>
      <c r="I87" s="11"/>
      <c r="J87" s="22"/>
      <c r="K87" s="32"/>
      <c r="L87" s="32"/>
      <c r="M87" s="32"/>
      <c r="N87" s="33"/>
      <c r="O87" s="62"/>
      <c r="P87" s="34" t="str">
        <f t="shared" si="2"/>
        <v/>
      </c>
    </row>
    <row r="88" ht="22.5" customHeight="1">
      <c r="A88" s="6">
        <v>87.0</v>
      </c>
      <c r="B88" s="11" t="str">
        <f>'Master Schedule'!B88</f>
        <v/>
      </c>
      <c r="C88" s="7">
        <v>46321.0</v>
      </c>
      <c r="D88" s="8" t="str">
        <f t="shared" si="1"/>
        <v>Monday</v>
      </c>
      <c r="E88" s="31"/>
      <c r="F88" s="11"/>
      <c r="G88" s="11"/>
      <c r="H88" s="31"/>
      <c r="I88" s="11"/>
      <c r="J88" s="22"/>
      <c r="K88" s="35"/>
      <c r="L88" s="35"/>
      <c r="M88" s="35"/>
      <c r="N88" s="36"/>
      <c r="O88" s="62"/>
      <c r="P88" s="34" t="str">
        <f t="shared" si="2"/>
        <v/>
      </c>
    </row>
    <row r="89" ht="22.5" customHeight="1">
      <c r="A89" s="6">
        <v>88.0</v>
      </c>
      <c r="B89" s="11" t="str">
        <f>'Master Schedule'!B89</f>
        <v/>
      </c>
      <c r="C89" s="7">
        <v>46322.0</v>
      </c>
      <c r="D89" s="8" t="str">
        <f t="shared" si="1"/>
        <v>Tuesday</v>
      </c>
      <c r="E89" s="31"/>
      <c r="F89" s="11"/>
      <c r="G89" s="11"/>
      <c r="H89" s="31"/>
      <c r="I89" s="11"/>
      <c r="J89" s="22"/>
      <c r="K89" s="32"/>
      <c r="L89" s="32"/>
      <c r="M89" s="32"/>
      <c r="N89" s="33"/>
      <c r="O89" s="62"/>
      <c r="P89" s="34" t="str">
        <f t="shared" si="2"/>
        <v/>
      </c>
    </row>
    <row r="90" ht="22.5" customHeight="1">
      <c r="A90" s="6">
        <v>89.0</v>
      </c>
      <c r="B90" s="11" t="str">
        <f>'Master Schedule'!B90</f>
        <v/>
      </c>
      <c r="C90" s="7">
        <v>46323.0</v>
      </c>
      <c r="D90" s="8" t="str">
        <f t="shared" si="1"/>
        <v>Wednesday</v>
      </c>
      <c r="E90" s="31"/>
      <c r="F90" s="11"/>
      <c r="G90" s="11"/>
      <c r="H90" s="31"/>
      <c r="I90" s="11"/>
      <c r="J90" s="22"/>
      <c r="K90" s="35"/>
      <c r="L90" s="35"/>
      <c r="M90" s="35"/>
      <c r="N90" s="36"/>
      <c r="O90" s="62"/>
      <c r="P90" s="34" t="str">
        <f t="shared" si="2"/>
        <v/>
      </c>
    </row>
    <row r="91" ht="22.5" customHeight="1">
      <c r="A91" s="6">
        <v>90.0</v>
      </c>
      <c r="B91" s="11" t="str">
        <f>'Master Schedule'!B91</f>
        <v/>
      </c>
      <c r="C91" s="7">
        <v>46324.0</v>
      </c>
      <c r="D91" s="8" t="str">
        <f t="shared" si="1"/>
        <v>Thursday</v>
      </c>
      <c r="E91" s="31"/>
      <c r="F91" s="11"/>
      <c r="G91" s="11"/>
      <c r="H91" s="31"/>
      <c r="I91" s="11"/>
      <c r="J91" s="22"/>
      <c r="K91" s="32"/>
      <c r="L91" s="32"/>
      <c r="M91" s="32"/>
      <c r="N91" s="33"/>
      <c r="O91" s="62"/>
      <c r="P91" s="34" t="str">
        <f t="shared" si="2"/>
        <v/>
      </c>
    </row>
    <row r="92" ht="22.5" customHeight="1">
      <c r="A92" s="6">
        <v>91.0</v>
      </c>
      <c r="B92" s="11" t="str">
        <f>'Master Schedule'!B92</f>
        <v/>
      </c>
      <c r="C92" s="7">
        <v>46325.0</v>
      </c>
      <c r="D92" s="8" t="str">
        <f t="shared" si="1"/>
        <v>Friday</v>
      </c>
      <c r="E92" s="31"/>
      <c r="F92" s="11"/>
      <c r="G92" s="11"/>
      <c r="H92" s="31"/>
      <c r="I92" s="11"/>
      <c r="J92" s="22"/>
      <c r="K92" s="35"/>
      <c r="L92" s="35"/>
      <c r="M92" s="35"/>
      <c r="N92" s="36"/>
      <c r="O92" s="62"/>
      <c r="P92" s="34" t="str">
        <f t="shared" si="2"/>
        <v/>
      </c>
    </row>
    <row r="93" ht="22.5" customHeight="1">
      <c r="A93" s="6">
        <v>92.0</v>
      </c>
      <c r="B93" s="11" t="str">
        <f>'Master Schedule'!B93</f>
        <v/>
      </c>
      <c r="C93" s="7">
        <v>46326.0</v>
      </c>
      <c r="D93" s="8" t="str">
        <f t="shared" si="1"/>
        <v>Saturday</v>
      </c>
      <c r="E93" s="31"/>
      <c r="F93" s="11"/>
      <c r="G93" s="11"/>
      <c r="H93" s="31"/>
      <c r="I93" s="11"/>
      <c r="J93" s="22"/>
      <c r="K93" s="32"/>
      <c r="L93" s="32"/>
      <c r="M93" s="32"/>
      <c r="N93" s="33"/>
      <c r="O93" s="62"/>
      <c r="P93" s="34" t="str">
        <f t="shared" si="2"/>
        <v/>
      </c>
    </row>
    <row r="94" ht="22.5" customHeight="1">
      <c r="A94" s="6">
        <v>93.0</v>
      </c>
      <c r="B94" s="11" t="str">
        <f>'Master Schedule'!B94</f>
        <v/>
      </c>
      <c r="C94" s="7">
        <v>46327.0</v>
      </c>
      <c r="D94" s="8" t="str">
        <f t="shared" si="1"/>
        <v>Sunday</v>
      </c>
      <c r="E94" s="31"/>
      <c r="F94" s="11"/>
      <c r="G94" s="11"/>
      <c r="H94" s="31"/>
      <c r="I94" s="11"/>
      <c r="J94" s="22"/>
      <c r="K94" s="35"/>
      <c r="L94" s="35"/>
      <c r="M94" s="35"/>
      <c r="N94" s="36"/>
      <c r="O94" s="62"/>
      <c r="P94" s="34" t="str">
        <f t="shared" si="2"/>
        <v/>
      </c>
    </row>
    <row r="95" ht="22.5" customHeight="1">
      <c r="A95" s="6">
        <v>94.0</v>
      </c>
      <c r="B95" s="11" t="str">
        <f>'Master Schedule'!B95</f>
        <v/>
      </c>
      <c r="C95" s="7">
        <v>46328.0</v>
      </c>
      <c r="D95" s="8" t="str">
        <f t="shared" si="1"/>
        <v>Monday</v>
      </c>
      <c r="E95" s="31"/>
      <c r="F95" s="11"/>
      <c r="G95" s="11"/>
      <c r="H95" s="31"/>
      <c r="I95" s="11"/>
      <c r="J95" s="22"/>
      <c r="K95" s="32"/>
      <c r="L95" s="32"/>
      <c r="M95" s="32"/>
      <c r="N95" s="33"/>
      <c r="O95" s="62"/>
      <c r="P95" s="34" t="str">
        <f t="shared" si="2"/>
        <v/>
      </c>
    </row>
    <row r="96" ht="22.5" customHeight="1">
      <c r="A96" s="6">
        <v>95.0</v>
      </c>
      <c r="B96" s="11" t="str">
        <f>'Master Schedule'!B96</f>
        <v/>
      </c>
      <c r="C96" s="7">
        <v>46329.0</v>
      </c>
      <c r="D96" s="8" t="str">
        <f t="shared" si="1"/>
        <v>Tuesday</v>
      </c>
      <c r="E96" s="31"/>
      <c r="F96" s="11"/>
      <c r="G96" s="11"/>
      <c r="H96" s="31"/>
      <c r="I96" s="11"/>
      <c r="J96" s="22"/>
      <c r="K96" s="35"/>
      <c r="L96" s="35"/>
      <c r="M96" s="35"/>
      <c r="N96" s="36"/>
      <c r="O96" s="62"/>
      <c r="P96" s="34" t="str">
        <f t="shared" si="2"/>
        <v/>
      </c>
    </row>
    <row r="97" ht="22.5" customHeight="1">
      <c r="A97" s="6">
        <v>96.0</v>
      </c>
      <c r="B97" s="11" t="str">
        <f>'Master Schedule'!B97</f>
        <v/>
      </c>
      <c r="C97" s="7">
        <v>46330.0</v>
      </c>
      <c r="D97" s="8" t="str">
        <f t="shared" si="1"/>
        <v>Wednesday</v>
      </c>
      <c r="E97" s="31"/>
      <c r="F97" s="11"/>
      <c r="G97" s="11"/>
      <c r="H97" s="31"/>
      <c r="I97" s="11"/>
      <c r="J97" s="22"/>
      <c r="K97" s="32"/>
      <c r="L97" s="32"/>
      <c r="M97" s="32"/>
      <c r="N97" s="33"/>
      <c r="O97" s="62"/>
      <c r="P97" s="34" t="str">
        <f t="shared" si="2"/>
        <v/>
      </c>
    </row>
    <row r="98" ht="22.5" customHeight="1">
      <c r="A98" s="6">
        <v>97.0</v>
      </c>
      <c r="B98" s="11" t="str">
        <f>'Master Schedule'!B98</f>
        <v/>
      </c>
      <c r="C98" s="7">
        <v>46331.0</v>
      </c>
      <c r="D98" s="8" t="str">
        <f t="shared" si="1"/>
        <v>Thursday</v>
      </c>
      <c r="E98" s="31"/>
      <c r="F98" s="11"/>
      <c r="G98" s="11"/>
      <c r="H98" s="31"/>
      <c r="I98" s="11"/>
      <c r="J98" s="22"/>
      <c r="K98" s="35"/>
      <c r="L98" s="35"/>
      <c r="M98" s="35"/>
      <c r="N98" s="36"/>
      <c r="O98" s="62"/>
      <c r="P98" s="34" t="str">
        <f t="shared" si="2"/>
        <v/>
      </c>
    </row>
    <row r="99" ht="22.5" customHeight="1">
      <c r="A99" s="6">
        <v>98.0</v>
      </c>
      <c r="B99" s="11" t="str">
        <f>'Master Schedule'!B99</f>
        <v/>
      </c>
      <c r="C99" s="7">
        <v>46332.0</v>
      </c>
      <c r="D99" s="8" t="str">
        <f t="shared" si="1"/>
        <v>Friday</v>
      </c>
      <c r="E99" s="31"/>
      <c r="F99" s="11"/>
      <c r="G99" s="11"/>
      <c r="H99" s="31"/>
      <c r="I99" s="11"/>
      <c r="J99" s="22"/>
      <c r="K99" s="32"/>
      <c r="L99" s="32"/>
      <c r="M99" s="32"/>
      <c r="N99" s="33"/>
      <c r="O99" s="62"/>
      <c r="P99" s="34" t="str">
        <f t="shared" si="2"/>
        <v/>
      </c>
    </row>
    <row r="100" ht="22.5" customHeight="1">
      <c r="A100" s="6">
        <v>99.0</v>
      </c>
      <c r="B100" s="11" t="str">
        <f>'Master Schedule'!B100</f>
        <v/>
      </c>
      <c r="C100" s="7">
        <v>46333.0</v>
      </c>
      <c r="D100" s="8" t="str">
        <f t="shared" si="1"/>
        <v>Saturday</v>
      </c>
      <c r="E100" s="31"/>
      <c r="F100" s="11"/>
      <c r="G100" s="11"/>
      <c r="H100" s="31"/>
      <c r="I100" s="11"/>
      <c r="J100" s="22"/>
      <c r="K100" s="35"/>
      <c r="L100" s="35"/>
      <c r="M100" s="35"/>
      <c r="N100" s="36"/>
      <c r="O100" s="62"/>
      <c r="P100" s="34" t="str">
        <f t="shared" si="2"/>
        <v/>
      </c>
    </row>
    <row r="101" ht="22.5" customHeight="1">
      <c r="A101" s="6">
        <v>100.0</v>
      </c>
      <c r="B101" s="11" t="str">
        <f>'Master Schedule'!B101</f>
        <v/>
      </c>
      <c r="C101" s="7">
        <v>46334.0</v>
      </c>
      <c r="D101" s="8" t="str">
        <f t="shared" si="1"/>
        <v>Sunday</v>
      </c>
      <c r="E101" s="31"/>
      <c r="F101" s="11"/>
      <c r="G101" s="11"/>
      <c r="H101" s="31"/>
      <c r="I101" s="11"/>
      <c r="J101" s="22"/>
      <c r="K101" s="32"/>
      <c r="L101" s="32"/>
      <c r="M101" s="32"/>
      <c r="N101" s="33"/>
      <c r="O101" s="62"/>
      <c r="P101" s="34" t="str">
        <f t="shared" si="2"/>
        <v/>
      </c>
    </row>
    <row r="102" ht="22.5" customHeight="1">
      <c r="A102" s="6">
        <v>101.0</v>
      </c>
      <c r="B102" s="11" t="str">
        <f>'Master Schedule'!B102</f>
        <v/>
      </c>
      <c r="C102" s="7">
        <v>46335.0</v>
      </c>
      <c r="D102" s="8" t="str">
        <f t="shared" si="1"/>
        <v>Monday</v>
      </c>
      <c r="E102" s="31"/>
      <c r="F102" s="11"/>
      <c r="G102" s="11"/>
      <c r="H102" s="31"/>
      <c r="I102" s="11"/>
      <c r="J102" s="22"/>
      <c r="K102" s="35"/>
      <c r="L102" s="35"/>
      <c r="M102" s="35"/>
      <c r="N102" s="36"/>
      <c r="O102" s="62"/>
      <c r="P102" s="34" t="str">
        <f t="shared" si="2"/>
        <v/>
      </c>
    </row>
    <row r="103" ht="22.5" customHeight="1">
      <c r="A103" s="6">
        <v>102.0</v>
      </c>
      <c r="B103" s="11" t="str">
        <f>'Master Schedule'!B103</f>
        <v/>
      </c>
      <c r="C103" s="7">
        <v>46336.0</v>
      </c>
      <c r="D103" s="8" t="str">
        <f t="shared" si="1"/>
        <v>Tuesday</v>
      </c>
      <c r="E103" s="31"/>
      <c r="F103" s="11"/>
      <c r="G103" s="11"/>
      <c r="H103" s="31"/>
      <c r="I103" s="11"/>
      <c r="J103" s="22"/>
      <c r="K103" s="32"/>
      <c r="L103" s="32"/>
      <c r="M103" s="32"/>
      <c r="N103" s="33"/>
      <c r="O103" s="62"/>
      <c r="P103" s="34" t="str">
        <f t="shared" si="2"/>
        <v/>
      </c>
    </row>
    <row r="104" ht="22.5" customHeight="1">
      <c r="A104" s="6">
        <v>103.0</v>
      </c>
      <c r="B104" s="11" t="str">
        <f>'Master Schedule'!B104</f>
        <v/>
      </c>
      <c r="C104" s="7">
        <v>46337.0</v>
      </c>
      <c r="D104" s="8" t="str">
        <f t="shared" si="1"/>
        <v>Wednesday</v>
      </c>
      <c r="E104" s="31"/>
      <c r="F104" s="11"/>
      <c r="G104" s="11"/>
      <c r="H104" s="31"/>
      <c r="I104" s="11"/>
      <c r="J104" s="22"/>
      <c r="K104" s="35"/>
      <c r="L104" s="35"/>
      <c r="M104" s="35"/>
      <c r="N104" s="36"/>
      <c r="O104" s="62"/>
      <c r="P104" s="34" t="str">
        <f t="shared" si="2"/>
        <v/>
      </c>
    </row>
    <row r="105" ht="22.5" customHeight="1">
      <c r="A105" s="6">
        <v>104.0</v>
      </c>
      <c r="B105" s="11" t="str">
        <f>'Master Schedule'!B105</f>
        <v/>
      </c>
      <c r="C105" s="7">
        <v>46338.0</v>
      </c>
      <c r="D105" s="8" t="str">
        <f t="shared" si="1"/>
        <v>Thursday</v>
      </c>
      <c r="E105" s="31"/>
      <c r="F105" s="11"/>
      <c r="G105" s="11"/>
      <c r="H105" s="31"/>
      <c r="I105" s="11"/>
      <c r="J105" s="22"/>
      <c r="K105" s="32"/>
      <c r="L105" s="32"/>
      <c r="M105" s="32"/>
      <c r="N105" s="33"/>
      <c r="O105" s="62"/>
      <c r="P105" s="34" t="str">
        <f t="shared" si="2"/>
        <v/>
      </c>
    </row>
    <row r="106" ht="22.5" customHeight="1">
      <c r="A106" s="6">
        <v>105.0</v>
      </c>
      <c r="B106" s="11" t="str">
        <f>'Master Schedule'!B106</f>
        <v/>
      </c>
      <c r="C106" s="7">
        <v>46339.0</v>
      </c>
      <c r="D106" s="8" t="str">
        <f t="shared" si="1"/>
        <v>Friday</v>
      </c>
      <c r="E106" s="31"/>
      <c r="F106" s="11"/>
      <c r="G106" s="11"/>
      <c r="H106" s="31"/>
      <c r="I106" s="11"/>
      <c r="J106" s="22"/>
      <c r="K106" s="35"/>
      <c r="L106" s="35"/>
      <c r="M106" s="35"/>
      <c r="N106" s="36"/>
      <c r="O106" s="62"/>
      <c r="P106" s="34" t="str">
        <f t="shared" si="2"/>
        <v/>
      </c>
    </row>
    <row r="107" ht="22.5" customHeight="1">
      <c r="A107" s="6">
        <v>106.0</v>
      </c>
      <c r="B107" s="11" t="str">
        <f>'Master Schedule'!B107</f>
        <v/>
      </c>
      <c r="C107" s="7">
        <v>46340.0</v>
      </c>
      <c r="D107" s="8" t="str">
        <f t="shared" si="1"/>
        <v>Saturday</v>
      </c>
      <c r="E107" s="31"/>
      <c r="F107" s="11"/>
      <c r="G107" s="11"/>
      <c r="H107" s="31"/>
      <c r="I107" s="11"/>
      <c r="J107" s="22"/>
      <c r="K107" s="32"/>
      <c r="L107" s="32"/>
      <c r="M107" s="32"/>
      <c r="N107" s="33"/>
      <c r="O107" s="62"/>
      <c r="P107" s="34" t="str">
        <f t="shared" si="2"/>
        <v/>
      </c>
    </row>
    <row r="108" ht="22.5" customHeight="1">
      <c r="A108" s="6">
        <v>107.0</v>
      </c>
      <c r="B108" s="11" t="str">
        <f>'Master Schedule'!B108</f>
        <v/>
      </c>
      <c r="C108" s="7">
        <v>46341.0</v>
      </c>
      <c r="D108" s="8" t="str">
        <f t="shared" si="1"/>
        <v>Sunday</v>
      </c>
      <c r="E108" s="31"/>
      <c r="F108" s="11"/>
      <c r="G108" s="11"/>
      <c r="H108" s="31"/>
      <c r="I108" s="11"/>
      <c r="J108" s="22"/>
      <c r="K108" s="35"/>
      <c r="L108" s="35"/>
      <c r="M108" s="35"/>
      <c r="N108" s="36"/>
      <c r="O108" s="62"/>
      <c r="P108" s="34" t="str">
        <f t="shared" si="2"/>
        <v/>
      </c>
    </row>
    <row r="109" ht="22.5" customHeight="1">
      <c r="A109" s="6">
        <v>108.0</v>
      </c>
      <c r="B109" s="11" t="str">
        <f>'Master Schedule'!B109</f>
        <v/>
      </c>
      <c r="C109" s="7">
        <v>46342.0</v>
      </c>
      <c r="D109" s="8" t="str">
        <f t="shared" si="1"/>
        <v>Monday</v>
      </c>
      <c r="E109" s="31"/>
      <c r="F109" s="11"/>
      <c r="G109" s="11"/>
      <c r="H109" s="31"/>
      <c r="I109" s="11"/>
      <c r="J109" s="22"/>
      <c r="K109" s="32"/>
      <c r="L109" s="32"/>
      <c r="M109" s="32"/>
      <c r="N109" s="33"/>
      <c r="O109" s="62"/>
      <c r="P109" s="34" t="str">
        <f t="shared" si="2"/>
        <v/>
      </c>
    </row>
    <row r="110" ht="22.5" customHeight="1">
      <c r="A110" s="6">
        <v>109.0</v>
      </c>
      <c r="B110" s="11" t="str">
        <f>'Master Schedule'!B110</f>
        <v/>
      </c>
      <c r="C110" s="7">
        <v>46343.0</v>
      </c>
      <c r="D110" s="8" t="str">
        <f t="shared" si="1"/>
        <v>Tuesday</v>
      </c>
      <c r="E110" s="31"/>
      <c r="F110" s="11"/>
      <c r="G110" s="11"/>
      <c r="H110" s="31"/>
      <c r="I110" s="11"/>
      <c r="J110" s="22"/>
      <c r="K110" s="35"/>
      <c r="L110" s="35"/>
      <c r="M110" s="35"/>
      <c r="N110" s="36"/>
      <c r="O110" s="62"/>
      <c r="P110" s="34" t="str">
        <f t="shared" si="2"/>
        <v/>
      </c>
    </row>
    <row r="111" ht="22.5" customHeight="1">
      <c r="A111" s="6">
        <v>110.0</v>
      </c>
      <c r="B111" s="11" t="str">
        <f>'Master Schedule'!B111</f>
        <v/>
      </c>
      <c r="C111" s="7">
        <v>46344.0</v>
      </c>
      <c r="D111" s="8" t="str">
        <f t="shared" si="1"/>
        <v>Wednesday</v>
      </c>
      <c r="E111" s="31"/>
      <c r="F111" s="11"/>
      <c r="G111" s="11"/>
      <c r="H111" s="31"/>
      <c r="I111" s="11"/>
      <c r="J111" s="22"/>
      <c r="K111" s="32"/>
      <c r="L111" s="32"/>
      <c r="M111" s="32"/>
      <c r="N111" s="33"/>
      <c r="O111" s="62"/>
      <c r="P111" s="34" t="str">
        <f t="shared" si="2"/>
        <v/>
      </c>
    </row>
    <row r="112" ht="22.5" customHeight="1">
      <c r="A112" s="6">
        <v>111.0</v>
      </c>
      <c r="B112" s="11" t="str">
        <f>'Master Schedule'!B112</f>
        <v/>
      </c>
      <c r="C112" s="7">
        <v>46345.0</v>
      </c>
      <c r="D112" s="8" t="str">
        <f t="shared" si="1"/>
        <v>Thursday</v>
      </c>
      <c r="E112" s="31"/>
      <c r="F112" s="11"/>
      <c r="G112" s="11"/>
      <c r="H112" s="31"/>
      <c r="I112" s="11"/>
      <c r="J112" s="22"/>
      <c r="K112" s="35"/>
      <c r="L112" s="35"/>
      <c r="M112" s="35"/>
      <c r="N112" s="36"/>
      <c r="O112" s="62"/>
      <c r="P112" s="34" t="str">
        <f t="shared" si="2"/>
        <v/>
      </c>
    </row>
    <row r="113" ht="22.5" customHeight="1">
      <c r="A113" s="6">
        <v>112.0</v>
      </c>
      <c r="B113" s="11" t="str">
        <f>'Master Schedule'!B113</f>
        <v/>
      </c>
      <c r="C113" s="7">
        <v>46346.0</v>
      </c>
      <c r="D113" s="8" t="str">
        <f t="shared" si="1"/>
        <v>Friday</v>
      </c>
      <c r="E113" s="31"/>
      <c r="F113" s="11"/>
      <c r="G113" s="11"/>
      <c r="H113" s="31"/>
      <c r="I113" s="11"/>
      <c r="J113" s="22"/>
      <c r="K113" s="32"/>
      <c r="L113" s="32"/>
      <c r="M113" s="32"/>
      <c r="N113" s="33"/>
      <c r="O113" s="62"/>
      <c r="P113" s="34" t="str">
        <f t="shared" si="2"/>
        <v/>
      </c>
    </row>
    <row r="114" ht="22.5" customHeight="1">
      <c r="A114" s="6">
        <v>113.0</v>
      </c>
      <c r="B114" s="11" t="str">
        <f>'Master Schedule'!B114</f>
        <v/>
      </c>
      <c r="C114" s="7">
        <v>46347.0</v>
      </c>
      <c r="D114" s="8" t="str">
        <f t="shared" si="1"/>
        <v>Saturday</v>
      </c>
      <c r="E114" s="31"/>
      <c r="F114" s="11"/>
      <c r="G114" s="11"/>
      <c r="H114" s="31"/>
      <c r="I114" s="11"/>
      <c r="J114" s="22"/>
      <c r="K114" s="35"/>
      <c r="L114" s="35"/>
      <c r="M114" s="35"/>
      <c r="N114" s="36"/>
      <c r="O114" s="62"/>
      <c r="P114" s="34" t="str">
        <f t="shared" si="2"/>
        <v/>
      </c>
    </row>
    <row r="115" ht="22.5" customHeight="1">
      <c r="A115" s="6">
        <v>114.0</v>
      </c>
      <c r="B115" s="11" t="str">
        <f>'Master Schedule'!B115</f>
        <v/>
      </c>
      <c r="C115" s="7">
        <v>46348.0</v>
      </c>
      <c r="D115" s="8" t="str">
        <f t="shared" si="1"/>
        <v>Sunday</v>
      </c>
      <c r="E115" s="31"/>
      <c r="F115" s="11"/>
      <c r="G115" s="11"/>
      <c r="H115" s="31"/>
      <c r="I115" s="11"/>
      <c r="J115" s="22"/>
      <c r="K115" s="32"/>
      <c r="L115" s="32"/>
      <c r="M115" s="32"/>
      <c r="N115" s="33"/>
      <c r="O115" s="62"/>
      <c r="P115" s="34" t="str">
        <f t="shared" si="2"/>
        <v/>
      </c>
    </row>
    <row r="116" ht="22.5" customHeight="1">
      <c r="A116" s="6">
        <v>115.0</v>
      </c>
      <c r="B116" s="11" t="str">
        <f>'Master Schedule'!B116</f>
        <v/>
      </c>
      <c r="C116" s="7">
        <v>46349.0</v>
      </c>
      <c r="D116" s="8" t="str">
        <f t="shared" si="1"/>
        <v>Monday</v>
      </c>
      <c r="E116" s="31"/>
      <c r="F116" s="11"/>
      <c r="G116" s="11"/>
      <c r="H116" s="31"/>
      <c r="I116" s="11"/>
      <c r="J116" s="22"/>
      <c r="K116" s="35"/>
      <c r="L116" s="35"/>
      <c r="M116" s="35"/>
      <c r="N116" s="36"/>
      <c r="O116" s="62"/>
      <c r="P116" s="34" t="str">
        <f t="shared" si="2"/>
        <v/>
      </c>
    </row>
    <row r="117" ht="22.5" customHeight="1">
      <c r="A117" s="6">
        <v>116.0</v>
      </c>
      <c r="B117" s="11" t="str">
        <f>'Master Schedule'!B117</f>
        <v/>
      </c>
      <c r="C117" s="7">
        <v>46350.0</v>
      </c>
      <c r="D117" s="8" t="str">
        <f t="shared" si="1"/>
        <v>Tuesday</v>
      </c>
      <c r="E117" s="31"/>
      <c r="F117" s="11"/>
      <c r="G117" s="11"/>
      <c r="H117" s="31"/>
      <c r="I117" s="11"/>
      <c r="J117" s="22"/>
      <c r="K117" s="32"/>
      <c r="L117" s="32"/>
      <c r="M117" s="32"/>
      <c r="N117" s="33"/>
      <c r="O117" s="62"/>
      <c r="P117" s="34" t="str">
        <f t="shared" si="2"/>
        <v/>
      </c>
    </row>
    <row r="118" ht="22.5" customHeight="1">
      <c r="A118" s="6">
        <v>117.0</v>
      </c>
      <c r="B118" s="11" t="str">
        <f>'Master Schedule'!B118</f>
        <v/>
      </c>
      <c r="C118" s="7">
        <v>46351.0</v>
      </c>
      <c r="D118" s="8" t="str">
        <f t="shared" si="1"/>
        <v>Wednesday</v>
      </c>
      <c r="E118" s="31"/>
      <c r="F118" s="11"/>
      <c r="G118" s="11"/>
      <c r="H118" s="31"/>
      <c r="I118" s="11"/>
      <c r="J118" s="22"/>
      <c r="K118" s="35"/>
      <c r="L118" s="35"/>
      <c r="M118" s="35"/>
      <c r="N118" s="36"/>
      <c r="O118" s="62"/>
      <c r="P118" s="34" t="str">
        <f t="shared" si="2"/>
        <v/>
      </c>
    </row>
    <row r="119" ht="22.5" customHeight="1">
      <c r="A119" s="6">
        <v>118.0</v>
      </c>
      <c r="B119" s="11" t="str">
        <f>'Master Schedule'!B119</f>
        <v/>
      </c>
      <c r="C119" s="7">
        <v>46352.0</v>
      </c>
      <c r="D119" s="8" t="str">
        <f t="shared" si="1"/>
        <v>Thursday</v>
      </c>
      <c r="E119" s="31"/>
      <c r="F119" s="11"/>
      <c r="G119" s="11"/>
      <c r="H119" s="31"/>
      <c r="I119" s="11"/>
      <c r="J119" s="22"/>
      <c r="K119" s="32"/>
      <c r="L119" s="32"/>
      <c r="M119" s="32"/>
      <c r="N119" s="33"/>
      <c r="O119" s="62"/>
      <c r="P119" s="34" t="str">
        <f t="shared" si="2"/>
        <v/>
      </c>
    </row>
    <row r="120" ht="22.5" customHeight="1">
      <c r="A120" s="6">
        <v>119.0</v>
      </c>
      <c r="B120" s="11" t="str">
        <f>'Master Schedule'!B120</f>
        <v/>
      </c>
      <c r="C120" s="7">
        <v>46353.0</v>
      </c>
      <c r="D120" s="8" t="str">
        <f t="shared" si="1"/>
        <v>Friday</v>
      </c>
      <c r="E120" s="31"/>
      <c r="F120" s="11"/>
      <c r="G120" s="11"/>
      <c r="H120" s="31"/>
      <c r="I120" s="11"/>
      <c r="J120" s="22"/>
      <c r="K120" s="35"/>
      <c r="L120" s="35"/>
      <c r="M120" s="35"/>
      <c r="N120" s="36"/>
      <c r="O120" s="62"/>
      <c r="P120" s="34" t="str">
        <f t="shared" si="2"/>
        <v/>
      </c>
    </row>
    <row r="121" ht="22.5" customHeight="1">
      <c r="A121" s="6">
        <v>120.0</v>
      </c>
      <c r="B121" s="11" t="str">
        <f>'Master Schedule'!B121</f>
        <v/>
      </c>
      <c r="C121" s="7">
        <v>46354.0</v>
      </c>
      <c r="D121" s="8" t="str">
        <f t="shared" si="1"/>
        <v>Saturday</v>
      </c>
      <c r="E121" s="31"/>
      <c r="F121" s="11"/>
      <c r="G121" s="11"/>
      <c r="H121" s="31"/>
      <c r="I121" s="11"/>
      <c r="J121" s="22"/>
      <c r="K121" s="32"/>
      <c r="L121" s="32"/>
      <c r="M121" s="32"/>
      <c r="N121" s="33"/>
      <c r="O121" s="62"/>
      <c r="P121" s="34" t="str">
        <f t="shared" si="2"/>
        <v/>
      </c>
    </row>
    <row r="122" ht="22.5" customHeight="1">
      <c r="A122" s="6">
        <v>121.0</v>
      </c>
      <c r="B122" s="11" t="str">
        <f>'Master Schedule'!B122</f>
        <v/>
      </c>
      <c r="C122" s="7">
        <v>46355.0</v>
      </c>
      <c r="D122" s="8" t="str">
        <f t="shared" si="1"/>
        <v>Sunday</v>
      </c>
      <c r="E122" s="31"/>
      <c r="F122" s="11"/>
      <c r="G122" s="11"/>
      <c r="H122" s="31"/>
      <c r="I122" s="11"/>
      <c r="J122" s="22"/>
      <c r="K122" s="35"/>
      <c r="L122" s="35"/>
      <c r="M122" s="35"/>
      <c r="N122" s="36"/>
      <c r="O122" s="62"/>
      <c r="P122" s="34" t="str">
        <f t="shared" si="2"/>
        <v/>
      </c>
    </row>
    <row r="123" ht="22.5" customHeight="1">
      <c r="A123" s="6">
        <v>122.0</v>
      </c>
      <c r="B123" s="11" t="str">
        <f>'Master Schedule'!B123</f>
        <v/>
      </c>
      <c r="C123" s="7">
        <v>46356.0</v>
      </c>
      <c r="D123" s="8" t="str">
        <f t="shared" si="1"/>
        <v>Monday</v>
      </c>
      <c r="E123" s="31"/>
      <c r="F123" s="11"/>
      <c r="G123" s="11"/>
      <c r="H123" s="31"/>
      <c r="I123" s="11"/>
      <c r="J123" s="22"/>
      <c r="K123" s="32"/>
      <c r="L123" s="32"/>
      <c r="M123" s="32"/>
      <c r="N123" s="33"/>
      <c r="O123" s="62"/>
      <c r="P123" s="34" t="str">
        <f t="shared" si="2"/>
        <v/>
      </c>
    </row>
    <row r="124" ht="22.5" customHeight="1">
      <c r="A124" s="6">
        <v>123.0</v>
      </c>
      <c r="B124" s="11" t="str">
        <f>'Master Schedule'!B124</f>
        <v/>
      </c>
      <c r="C124" s="7">
        <v>46357.0</v>
      </c>
      <c r="D124" s="8" t="str">
        <f t="shared" si="1"/>
        <v>Tuesday</v>
      </c>
      <c r="E124" s="31"/>
      <c r="F124" s="11"/>
      <c r="G124" s="11"/>
      <c r="H124" s="31"/>
      <c r="I124" s="11"/>
      <c r="J124" s="22"/>
      <c r="K124" s="35"/>
      <c r="L124" s="35"/>
      <c r="M124" s="35"/>
      <c r="N124" s="36"/>
      <c r="O124" s="62"/>
      <c r="P124" s="34" t="str">
        <f t="shared" si="2"/>
        <v/>
      </c>
    </row>
    <row r="125" ht="22.5" customHeight="1">
      <c r="A125" s="6">
        <v>124.0</v>
      </c>
      <c r="B125" s="11" t="str">
        <f>'Master Schedule'!B125</f>
        <v/>
      </c>
      <c r="C125" s="7">
        <v>46358.0</v>
      </c>
      <c r="D125" s="8" t="str">
        <f t="shared" si="1"/>
        <v>Wednesday</v>
      </c>
      <c r="E125" s="31"/>
      <c r="F125" s="11"/>
      <c r="G125" s="11"/>
      <c r="H125" s="31"/>
      <c r="I125" s="11"/>
      <c r="J125" s="22"/>
      <c r="K125" s="32"/>
      <c r="L125" s="32"/>
      <c r="M125" s="32"/>
      <c r="N125" s="33"/>
      <c r="O125" s="62"/>
      <c r="P125" s="34" t="str">
        <f t="shared" si="2"/>
        <v/>
      </c>
    </row>
    <row r="126" ht="22.5" customHeight="1">
      <c r="A126" s="6">
        <v>125.0</v>
      </c>
      <c r="B126" s="11" t="str">
        <f>'Master Schedule'!B126</f>
        <v/>
      </c>
      <c r="C126" s="7">
        <v>46359.0</v>
      </c>
      <c r="D126" s="8" t="str">
        <f t="shared" si="1"/>
        <v>Thursday</v>
      </c>
      <c r="E126" s="31"/>
      <c r="F126" s="11"/>
      <c r="G126" s="11"/>
      <c r="H126" s="31"/>
      <c r="I126" s="11"/>
      <c r="J126" s="22"/>
      <c r="K126" s="35"/>
      <c r="L126" s="35"/>
      <c r="M126" s="35"/>
      <c r="N126" s="36"/>
      <c r="O126" s="62"/>
      <c r="P126" s="34" t="str">
        <f t="shared" si="2"/>
        <v/>
      </c>
    </row>
    <row r="127" ht="22.5" customHeight="1">
      <c r="A127" s="6">
        <v>126.0</v>
      </c>
      <c r="B127" s="11" t="str">
        <f>'Master Schedule'!B127</f>
        <v/>
      </c>
      <c r="C127" s="7">
        <v>46360.0</v>
      </c>
      <c r="D127" s="8" t="str">
        <f t="shared" si="1"/>
        <v>Friday</v>
      </c>
      <c r="E127" s="31"/>
      <c r="F127" s="11"/>
      <c r="G127" s="11"/>
      <c r="H127" s="31"/>
      <c r="I127" s="11"/>
      <c r="J127" s="22"/>
      <c r="K127" s="32"/>
      <c r="L127" s="32"/>
      <c r="M127" s="32"/>
      <c r="N127" s="33"/>
      <c r="O127" s="62"/>
      <c r="P127" s="34" t="str">
        <f t="shared" si="2"/>
        <v/>
      </c>
    </row>
    <row r="128" ht="22.5" customHeight="1">
      <c r="A128" s="6">
        <v>127.0</v>
      </c>
      <c r="B128" s="11" t="str">
        <f>'Master Schedule'!B128</f>
        <v/>
      </c>
      <c r="C128" s="7">
        <v>46361.0</v>
      </c>
      <c r="D128" s="8" t="str">
        <f t="shared" si="1"/>
        <v>Saturday</v>
      </c>
      <c r="E128" s="31"/>
      <c r="F128" s="11"/>
      <c r="G128" s="11"/>
      <c r="H128" s="31"/>
      <c r="I128" s="11"/>
      <c r="J128" s="22"/>
      <c r="K128" s="35"/>
      <c r="L128" s="35"/>
      <c r="M128" s="35"/>
      <c r="N128" s="36"/>
      <c r="O128" s="62"/>
      <c r="P128" s="34" t="str">
        <f t="shared" si="2"/>
        <v/>
      </c>
    </row>
    <row r="129" ht="22.5" customHeight="1">
      <c r="A129" s="6">
        <v>128.0</v>
      </c>
      <c r="B129" s="11" t="str">
        <f>'Master Schedule'!B129</f>
        <v/>
      </c>
      <c r="C129" s="7">
        <v>46362.0</v>
      </c>
      <c r="D129" s="8" t="str">
        <f t="shared" si="1"/>
        <v>Sunday</v>
      </c>
      <c r="E129" s="31"/>
      <c r="F129" s="11"/>
      <c r="G129" s="11"/>
      <c r="H129" s="31"/>
      <c r="I129" s="11"/>
      <c r="J129" s="22"/>
      <c r="K129" s="32"/>
      <c r="L129" s="32"/>
      <c r="M129" s="32"/>
      <c r="N129" s="33"/>
      <c r="O129" s="62"/>
      <c r="P129" s="34" t="str">
        <f t="shared" si="2"/>
        <v/>
      </c>
    </row>
    <row r="130" ht="22.5" customHeight="1">
      <c r="A130" s="6">
        <v>129.0</v>
      </c>
      <c r="B130" s="11" t="str">
        <f>'Master Schedule'!B130</f>
        <v/>
      </c>
      <c r="C130" s="7">
        <v>46363.0</v>
      </c>
      <c r="D130" s="8" t="str">
        <f t="shared" si="1"/>
        <v>Monday</v>
      </c>
      <c r="E130" s="31"/>
      <c r="F130" s="11"/>
      <c r="G130" s="11"/>
      <c r="H130" s="31"/>
      <c r="I130" s="11"/>
      <c r="J130" s="22"/>
      <c r="K130" s="35"/>
      <c r="L130" s="35"/>
      <c r="M130" s="35"/>
      <c r="N130" s="36"/>
      <c r="O130" s="62"/>
      <c r="P130" s="34" t="str">
        <f t="shared" si="2"/>
        <v/>
      </c>
    </row>
    <row r="131" ht="22.5" customHeight="1">
      <c r="A131" s="6">
        <v>130.0</v>
      </c>
      <c r="B131" s="11" t="str">
        <f>'Master Schedule'!B131</f>
        <v/>
      </c>
      <c r="C131" s="7">
        <v>46364.0</v>
      </c>
      <c r="D131" s="8" t="str">
        <f t="shared" si="1"/>
        <v>Tuesday</v>
      </c>
      <c r="E131" s="31"/>
      <c r="F131" s="11"/>
      <c r="G131" s="11"/>
      <c r="H131" s="31"/>
      <c r="I131" s="11"/>
      <c r="J131" s="22"/>
      <c r="K131" s="32"/>
      <c r="L131" s="32"/>
      <c r="M131" s="32"/>
      <c r="N131" s="33"/>
      <c r="O131" s="62"/>
      <c r="P131" s="34" t="str">
        <f t="shared" si="2"/>
        <v/>
      </c>
    </row>
    <row r="132" ht="22.5" customHeight="1">
      <c r="A132" s="6">
        <v>131.0</v>
      </c>
      <c r="B132" s="11" t="str">
        <f>'Master Schedule'!B132</f>
        <v/>
      </c>
      <c r="C132" s="7">
        <v>46365.0</v>
      </c>
      <c r="D132" s="8" t="str">
        <f t="shared" si="1"/>
        <v>Wednesday</v>
      </c>
      <c r="E132" s="31"/>
      <c r="F132" s="11"/>
      <c r="G132" s="11"/>
      <c r="H132" s="31"/>
      <c r="I132" s="11"/>
      <c r="J132" s="22"/>
      <c r="K132" s="35"/>
      <c r="L132" s="35"/>
      <c r="M132" s="35"/>
      <c r="N132" s="36"/>
      <c r="O132" s="62"/>
      <c r="P132" s="34" t="str">
        <f t="shared" si="2"/>
        <v/>
      </c>
    </row>
    <row r="133" ht="22.5" customHeight="1">
      <c r="A133" s="6">
        <v>132.0</v>
      </c>
      <c r="B133" s="11" t="str">
        <f>'Master Schedule'!B133</f>
        <v/>
      </c>
      <c r="C133" s="7">
        <v>46366.0</v>
      </c>
      <c r="D133" s="8" t="str">
        <f t="shared" si="1"/>
        <v>Thursday</v>
      </c>
      <c r="E133" s="31"/>
      <c r="F133" s="11"/>
      <c r="G133" s="11"/>
      <c r="H133" s="31"/>
      <c r="I133" s="11"/>
      <c r="J133" s="22"/>
      <c r="K133" s="32"/>
      <c r="L133" s="32"/>
      <c r="M133" s="32"/>
      <c r="N133" s="33"/>
      <c r="O133" s="62"/>
      <c r="P133" s="34" t="str">
        <f t="shared" si="2"/>
        <v/>
      </c>
    </row>
    <row r="134" ht="22.5" customHeight="1">
      <c r="A134" s="6">
        <v>133.0</v>
      </c>
      <c r="B134" s="11" t="str">
        <f>'Master Schedule'!B134</f>
        <v/>
      </c>
      <c r="C134" s="7">
        <v>46367.0</v>
      </c>
      <c r="D134" s="8" t="str">
        <f t="shared" si="1"/>
        <v>Friday</v>
      </c>
      <c r="E134" s="31"/>
      <c r="F134" s="11"/>
      <c r="G134" s="11"/>
      <c r="H134" s="31"/>
      <c r="I134" s="11"/>
      <c r="J134" s="22"/>
      <c r="K134" s="35"/>
      <c r="L134" s="35"/>
      <c r="M134" s="35"/>
      <c r="N134" s="36"/>
      <c r="O134" s="62"/>
      <c r="P134" s="34" t="str">
        <f t="shared" si="2"/>
        <v/>
      </c>
    </row>
    <row r="135" ht="22.5" customHeight="1">
      <c r="A135" s="6">
        <v>134.0</v>
      </c>
      <c r="B135" s="11" t="str">
        <f>'Master Schedule'!B135</f>
        <v/>
      </c>
      <c r="C135" s="7">
        <v>46368.0</v>
      </c>
      <c r="D135" s="8" t="str">
        <f t="shared" si="1"/>
        <v>Saturday</v>
      </c>
      <c r="E135" s="31"/>
      <c r="F135" s="11"/>
      <c r="G135" s="11"/>
      <c r="H135" s="31"/>
      <c r="I135" s="11"/>
      <c r="J135" s="22"/>
      <c r="K135" s="32"/>
      <c r="L135" s="32"/>
      <c r="M135" s="32"/>
      <c r="N135" s="33"/>
      <c r="O135" s="62"/>
      <c r="P135" s="34" t="str">
        <f t="shared" si="2"/>
        <v/>
      </c>
    </row>
    <row r="136" ht="22.5" customHeight="1">
      <c r="A136" s="6">
        <v>135.0</v>
      </c>
      <c r="B136" s="11" t="str">
        <f>'Master Schedule'!B136</f>
        <v/>
      </c>
      <c r="C136" s="7">
        <v>46369.0</v>
      </c>
      <c r="D136" s="8" t="str">
        <f t="shared" si="1"/>
        <v>Sunday</v>
      </c>
      <c r="E136" s="31"/>
      <c r="F136" s="11"/>
      <c r="G136" s="11"/>
      <c r="H136" s="31"/>
      <c r="I136" s="11"/>
      <c r="J136" s="22"/>
      <c r="K136" s="35"/>
      <c r="L136" s="35"/>
      <c r="M136" s="35"/>
      <c r="N136" s="36"/>
      <c r="O136" s="62"/>
      <c r="P136" s="34" t="str">
        <f t="shared" si="2"/>
        <v/>
      </c>
    </row>
    <row r="137" ht="22.5" customHeight="1">
      <c r="A137" s="6">
        <v>136.0</v>
      </c>
      <c r="B137" s="11" t="str">
        <f>'Master Schedule'!B137</f>
        <v/>
      </c>
      <c r="C137" s="7">
        <v>46370.0</v>
      </c>
      <c r="D137" s="8" t="str">
        <f t="shared" si="1"/>
        <v>Monday</v>
      </c>
      <c r="E137" s="31"/>
      <c r="F137" s="11"/>
      <c r="G137" s="11"/>
      <c r="H137" s="31"/>
      <c r="I137" s="11"/>
      <c r="J137" s="22"/>
      <c r="K137" s="32"/>
      <c r="L137" s="32"/>
      <c r="M137" s="32"/>
      <c r="N137" s="33"/>
      <c r="O137" s="62"/>
      <c r="P137" s="34" t="str">
        <f t="shared" si="2"/>
        <v/>
      </c>
    </row>
    <row r="138" ht="22.5" customHeight="1">
      <c r="A138" s="6">
        <v>137.0</v>
      </c>
      <c r="B138" s="11" t="str">
        <f>'Master Schedule'!B138</f>
        <v/>
      </c>
      <c r="C138" s="7">
        <v>46371.0</v>
      </c>
      <c r="D138" s="8" t="str">
        <f t="shared" si="1"/>
        <v>Tuesday</v>
      </c>
      <c r="E138" s="31"/>
      <c r="F138" s="11"/>
      <c r="G138" s="11"/>
      <c r="H138" s="31"/>
      <c r="I138" s="11"/>
      <c r="J138" s="22"/>
      <c r="K138" s="35"/>
      <c r="L138" s="35"/>
      <c r="M138" s="35"/>
      <c r="N138" s="36"/>
      <c r="O138" s="62"/>
      <c r="P138" s="34" t="str">
        <f t="shared" si="2"/>
        <v/>
      </c>
    </row>
    <row r="139" ht="22.5" customHeight="1">
      <c r="A139" s="6">
        <v>138.0</v>
      </c>
      <c r="B139" s="11" t="str">
        <f>'Master Schedule'!B139</f>
        <v/>
      </c>
      <c r="C139" s="7">
        <v>46372.0</v>
      </c>
      <c r="D139" s="8" t="str">
        <f t="shared" si="1"/>
        <v>Wednesday</v>
      </c>
      <c r="E139" s="31"/>
      <c r="F139" s="11"/>
      <c r="G139" s="11"/>
      <c r="H139" s="31"/>
      <c r="I139" s="11"/>
      <c r="J139" s="22"/>
      <c r="K139" s="32"/>
      <c r="L139" s="32"/>
      <c r="M139" s="32"/>
      <c r="N139" s="33"/>
      <c r="O139" s="62"/>
      <c r="P139" s="34" t="str">
        <f t="shared" si="2"/>
        <v/>
      </c>
    </row>
    <row r="140" ht="22.5" customHeight="1">
      <c r="A140" s="6">
        <v>139.0</v>
      </c>
      <c r="B140" s="11" t="str">
        <f>'Master Schedule'!B140</f>
        <v/>
      </c>
      <c r="C140" s="7">
        <v>46373.0</v>
      </c>
      <c r="D140" s="8" t="str">
        <f t="shared" si="1"/>
        <v>Thursday</v>
      </c>
      <c r="E140" s="31"/>
      <c r="F140" s="11"/>
      <c r="G140" s="11"/>
      <c r="H140" s="31"/>
      <c r="I140" s="11"/>
      <c r="J140" s="22"/>
      <c r="K140" s="35"/>
      <c r="L140" s="35"/>
      <c r="M140" s="35"/>
      <c r="N140" s="36"/>
      <c r="O140" s="62"/>
      <c r="P140" s="34" t="str">
        <f t="shared" si="2"/>
        <v/>
      </c>
    </row>
    <row r="141" ht="22.5" customHeight="1">
      <c r="A141" s="6">
        <v>140.0</v>
      </c>
      <c r="B141" s="11" t="str">
        <f>'Master Schedule'!B141</f>
        <v/>
      </c>
      <c r="C141" s="7">
        <v>46374.0</v>
      </c>
      <c r="D141" s="8" t="str">
        <f t="shared" si="1"/>
        <v>Friday</v>
      </c>
      <c r="E141" s="31"/>
      <c r="F141" s="11"/>
      <c r="G141" s="11"/>
      <c r="H141" s="31"/>
      <c r="I141" s="11"/>
      <c r="J141" s="22"/>
      <c r="K141" s="32"/>
      <c r="L141" s="32"/>
      <c r="M141" s="32"/>
      <c r="N141" s="33"/>
      <c r="O141" s="62"/>
      <c r="P141" s="34" t="str">
        <f t="shared" si="2"/>
        <v/>
      </c>
    </row>
    <row r="142" ht="22.5" customHeight="1">
      <c r="A142" s="6">
        <v>141.0</v>
      </c>
      <c r="B142" s="11" t="str">
        <f>'Master Schedule'!B142</f>
        <v/>
      </c>
      <c r="C142" s="7">
        <v>46375.0</v>
      </c>
      <c r="D142" s="8" t="str">
        <f t="shared" si="1"/>
        <v>Saturday</v>
      </c>
      <c r="E142" s="31"/>
      <c r="F142" s="11"/>
      <c r="G142" s="11"/>
      <c r="H142" s="31"/>
      <c r="I142" s="11"/>
      <c r="J142" s="22"/>
      <c r="K142" s="35"/>
      <c r="L142" s="35"/>
      <c r="M142" s="35"/>
      <c r="N142" s="36"/>
      <c r="O142" s="62"/>
      <c r="P142" s="34" t="str">
        <f t="shared" si="2"/>
        <v/>
      </c>
    </row>
    <row r="143" ht="22.5" customHeight="1">
      <c r="A143" s="6">
        <v>142.0</v>
      </c>
      <c r="B143" s="11" t="str">
        <f>'Master Schedule'!B143</f>
        <v/>
      </c>
      <c r="C143" s="7">
        <v>46376.0</v>
      </c>
      <c r="D143" s="8" t="str">
        <f t="shared" si="1"/>
        <v>Sunday</v>
      </c>
      <c r="E143" s="31"/>
      <c r="F143" s="11"/>
      <c r="G143" s="11"/>
      <c r="H143" s="31"/>
      <c r="I143" s="11"/>
      <c r="J143" s="22"/>
      <c r="K143" s="32"/>
      <c r="L143" s="32"/>
      <c r="M143" s="32"/>
      <c r="N143" s="33"/>
      <c r="O143" s="62"/>
      <c r="P143" s="34" t="str">
        <f t="shared" si="2"/>
        <v/>
      </c>
    </row>
    <row r="144" ht="22.5" customHeight="1">
      <c r="A144" s="6">
        <v>143.0</v>
      </c>
      <c r="B144" s="11" t="str">
        <f>'Master Schedule'!B144</f>
        <v/>
      </c>
      <c r="C144" s="7">
        <v>46377.0</v>
      </c>
      <c r="D144" s="8" t="str">
        <f t="shared" si="1"/>
        <v>Monday</v>
      </c>
      <c r="E144" s="31"/>
      <c r="F144" s="11"/>
      <c r="G144" s="11"/>
      <c r="H144" s="31"/>
      <c r="I144" s="11"/>
      <c r="J144" s="22"/>
      <c r="K144" s="35"/>
      <c r="L144" s="35"/>
      <c r="M144" s="35"/>
      <c r="N144" s="36"/>
      <c r="O144" s="62"/>
      <c r="P144" s="34" t="str">
        <f t="shared" si="2"/>
        <v/>
      </c>
    </row>
    <row r="145" ht="22.5" customHeight="1">
      <c r="A145" s="6">
        <v>144.0</v>
      </c>
      <c r="B145" s="11" t="str">
        <f>'Master Schedule'!B145</f>
        <v/>
      </c>
      <c r="C145" s="7">
        <v>46378.0</v>
      </c>
      <c r="D145" s="8" t="str">
        <f t="shared" si="1"/>
        <v>Tuesday</v>
      </c>
      <c r="E145" s="31"/>
      <c r="F145" s="11"/>
      <c r="G145" s="11"/>
      <c r="H145" s="31"/>
      <c r="I145" s="11"/>
      <c r="J145" s="22"/>
      <c r="K145" s="32"/>
      <c r="L145" s="32"/>
      <c r="M145" s="32"/>
      <c r="N145" s="33"/>
      <c r="O145" s="62"/>
      <c r="P145" s="34" t="str">
        <f t="shared" si="2"/>
        <v/>
      </c>
    </row>
    <row r="146" ht="22.5" customHeight="1">
      <c r="A146" s="6">
        <v>145.0</v>
      </c>
      <c r="B146" s="11" t="str">
        <f>'Master Schedule'!B146</f>
        <v/>
      </c>
      <c r="C146" s="7">
        <v>46379.0</v>
      </c>
      <c r="D146" s="8" t="str">
        <f t="shared" si="1"/>
        <v>Wednesday</v>
      </c>
      <c r="E146" s="31"/>
      <c r="F146" s="11"/>
      <c r="G146" s="11"/>
      <c r="H146" s="31"/>
      <c r="I146" s="11"/>
      <c r="J146" s="22"/>
      <c r="K146" s="35"/>
      <c r="L146" s="35"/>
      <c r="M146" s="35"/>
      <c r="N146" s="36"/>
      <c r="O146" s="62"/>
      <c r="P146" s="34" t="str">
        <f t="shared" si="2"/>
        <v/>
      </c>
    </row>
    <row r="147" ht="22.5" customHeight="1">
      <c r="A147" s="6">
        <v>146.0</v>
      </c>
      <c r="B147" s="11" t="str">
        <f>'Master Schedule'!B147</f>
        <v/>
      </c>
      <c r="C147" s="7">
        <v>46380.0</v>
      </c>
      <c r="D147" s="8" t="str">
        <f t="shared" si="1"/>
        <v>Thursday</v>
      </c>
      <c r="E147" s="31"/>
      <c r="F147" s="11"/>
      <c r="G147" s="11"/>
      <c r="H147" s="31"/>
      <c r="I147" s="11"/>
      <c r="J147" s="22"/>
      <c r="K147" s="32"/>
      <c r="L147" s="32"/>
      <c r="M147" s="32"/>
      <c r="N147" s="33"/>
      <c r="O147" s="62"/>
      <c r="P147" s="34" t="str">
        <f t="shared" si="2"/>
        <v/>
      </c>
    </row>
    <row r="148" ht="22.5" customHeight="1">
      <c r="A148" s="6">
        <v>147.0</v>
      </c>
      <c r="B148" s="11" t="str">
        <f>'Master Schedule'!B148</f>
        <v/>
      </c>
      <c r="C148" s="7">
        <v>46381.0</v>
      </c>
      <c r="D148" s="8" t="str">
        <f t="shared" si="1"/>
        <v>Friday</v>
      </c>
      <c r="E148" s="31"/>
      <c r="F148" s="11"/>
      <c r="G148" s="11"/>
      <c r="H148" s="31"/>
      <c r="I148" s="11"/>
      <c r="J148" s="22"/>
      <c r="K148" s="35"/>
      <c r="L148" s="35"/>
      <c r="M148" s="35"/>
      <c r="N148" s="36"/>
      <c r="O148" s="62"/>
      <c r="P148" s="34" t="str">
        <f t="shared" si="2"/>
        <v/>
      </c>
    </row>
    <row r="149" ht="22.5" customHeight="1">
      <c r="A149" s="6">
        <v>148.0</v>
      </c>
      <c r="B149" s="11" t="str">
        <f>'Master Schedule'!B149</f>
        <v/>
      </c>
      <c r="C149" s="7">
        <v>46382.0</v>
      </c>
      <c r="D149" s="8" t="str">
        <f t="shared" si="1"/>
        <v>Saturday</v>
      </c>
      <c r="E149" s="31"/>
      <c r="F149" s="11"/>
      <c r="G149" s="11"/>
      <c r="H149" s="31"/>
      <c r="I149" s="11"/>
      <c r="J149" s="22"/>
      <c r="K149" s="32"/>
      <c r="L149" s="32"/>
      <c r="M149" s="32"/>
      <c r="N149" s="33"/>
      <c r="O149" s="62"/>
      <c r="P149" s="34" t="str">
        <f t="shared" si="2"/>
        <v/>
      </c>
    </row>
    <row r="150" ht="22.5" customHeight="1">
      <c r="A150" s="6">
        <v>149.0</v>
      </c>
      <c r="B150" s="11" t="str">
        <f>'Master Schedule'!B150</f>
        <v/>
      </c>
      <c r="C150" s="7">
        <v>46383.0</v>
      </c>
      <c r="D150" s="8" t="str">
        <f t="shared" si="1"/>
        <v>Sunday</v>
      </c>
      <c r="E150" s="31"/>
      <c r="F150" s="11"/>
      <c r="G150" s="11"/>
      <c r="H150" s="31"/>
      <c r="I150" s="11"/>
      <c r="J150" s="22"/>
      <c r="K150" s="35"/>
      <c r="L150" s="35"/>
      <c r="M150" s="35"/>
      <c r="N150" s="36"/>
      <c r="O150" s="62"/>
      <c r="P150" s="34" t="str">
        <f t="shared" si="2"/>
        <v/>
      </c>
    </row>
    <row r="151" ht="22.5" customHeight="1">
      <c r="A151" s="6">
        <v>150.0</v>
      </c>
      <c r="B151" s="11" t="str">
        <f>'Master Schedule'!B151</f>
        <v/>
      </c>
      <c r="C151" s="7">
        <v>46384.0</v>
      </c>
      <c r="D151" s="8" t="str">
        <f t="shared" si="1"/>
        <v>Monday</v>
      </c>
      <c r="E151" s="31"/>
      <c r="F151" s="11"/>
      <c r="G151" s="11"/>
      <c r="H151" s="31"/>
      <c r="I151" s="11"/>
      <c r="J151" s="22"/>
      <c r="K151" s="32"/>
      <c r="L151" s="32"/>
      <c r="M151" s="32"/>
      <c r="N151" s="33"/>
      <c r="O151" s="62"/>
      <c r="P151" s="34" t="str">
        <f t="shared" si="2"/>
        <v/>
      </c>
    </row>
    <row r="152" ht="22.5" customHeight="1">
      <c r="A152" s="6">
        <v>151.0</v>
      </c>
      <c r="B152" s="11" t="str">
        <f>'Master Schedule'!B152</f>
        <v/>
      </c>
      <c r="C152" s="7">
        <v>46385.0</v>
      </c>
      <c r="D152" s="8" t="str">
        <f t="shared" si="1"/>
        <v>Tuesday</v>
      </c>
      <c r="E152" s="31"/>
      <c r="F152" s="11"/>
      <c r="G152" s="11"/>
      <c r="H152" s="31"/>
      <c r="I152" s="11"/>
      <c r="J152" s="22"/>
      <c r="K152" s="35"/>
      <c r="L152" s="35"/>
      <c r="M152" s="35"/>
      <c r="N152" s="36"/>
      <c r="O152" s="62"/>
      <c r="P152" s="34" t="str">
        <f t="shared" si="2"/>
        <v/>
      </c>
    </row>
    <row r="153" ht="22.5" customHeight="1">
      <c r="A153" s="6">
        <v>152.0</v>
      </c>
      <c r="B153" s="11" t="str">
        <f>'Master Schedule'!B153</f>
        <v/>
      </c>
      <c r="C153" s="7">
        <v>46386.0</v>
      </c>
      <c r="D153" s="8" t="str">
        <f t="shared" si="1"/>
        <v>Wednesday</v>
      </c>
      <c r="E153" s="31"/>
      <c r="F153" s="11"/>
      <c r="G153" s="11"/>
      <c r="H153" s="31"/>
      <c r="I153" s="11"/>
      <c r="J153" s="22"/>
      <c r="K153" s="32"/>
      <c r="L153" s="32"/>
      <c r="M153" s="32"/>
      <c r="N153" s="33"/>
      <c r="O153" s="62"/>
      <c r="P153" s="34" t="str">
        <f t="shared" si="2"/>
        <v/>
      </c>
    </row>
    <row r="154" ht="22.5" customHeight="1">
      <c r="A154" s="6">
        <v>153.0</v>
      </c>
      <c r="B154" s="11" t="str">
        <f>'Master Schedule'!B154</f>
        <v/>
      </c>
      <c r="C154" s="7">
        <v>46387.0</v>
      </c>
      <c r="D154" s="8" t="str">
        <f t="shared" si="1"/>
        <v>Thursday</v>
      </c>
      <c r="E154" s="31"/>
      <c r="F154" s="11"/>
      <c r="G154" s="11"/>
      <c r="H154" s="31"/>
      <c r="I154" s="11"/>
      <c r="J154" s="22"/>
      <c r="K154" s="35"/>
      <c r="L154" s="35"/>
      <c r="M154" s="35"/>
      <c r="N154" s="36"/>
      <c r="O154" s="62"/>
      <c r="P154" s="34" t="str">
        <f t="shared" si="2"/>
        <v/>
      </c>
    </row>
    <row r="155" ht="22.5" customHeight="1">
      <c r="A155" s="6">
        <v>154.0</v>
      </c>
      <c r="B155" s="11" t="str">
        <f>'Master Schedule'!B155</f>
        <v/>
      </c>
      <c r="C155" s="7">
        <v>46388.0</v>
      </c>
      <c r="D155" s="8" t="str">
        <f t="shared" si="1"/>
        <v>Friday</v>
      </c>
      <c r="E155" s="31"/>
      <c r="F155" s="11"/>
      <c r="G155" s="11"/>
      <c r="H155" s="31"/>
      <c r="I155" s="11"/>
      <c r="J155" s="22"/>
      <c r="K155" s="32"/>
      <c r="L155" s="32"/>
      <c r="M155" s="32"/>
      <c r="N155" s="33"/>
      <c r="O155" s="62"/>
      <c r="P155" s="34" t="str">
        <f t="shared" si="2"/>
        <v/>
      </c>
    </row>
    <row r="156" ht="22.5" customHeight="1">
      <c r="A156" s="6">
        <v>155.0</v>
      </c>
      <c r="B156" s="11" t="str">
        <f>'Master Schedule'!B156</f>
        <v/>
      </c>
      <c r="C156" s="7">
        <v>46389.0</v>
      </c>
      <c r="D156" s="8" t="str">
        <f t="shared" si="1"/>
        <v>Saturday</v>
      </c>
      <c r="E156" s="31"/>
      <c r="F156" s="11"/>
      <c r="G156" s="11"/>
      <c r="H156" s="31"/>
      <c r="I156" s="11"/>
      <c r="J156" s="22"/>
      <c r="K156" s="35"/>
      <c r="L156" s="35"/>
      <c r="M156" s="35"/>
      <c r="N156" s="36"/>
      <c r="O156" s="62"/>
      <c r="P156" s="34" t="str">
        <f t="shared" si="2"/>
        <v/>
      </c>
    </row>
    <row r="157" ht="22.5" customHeight="1">
      <c r="A157" s="6">
        <v>156.0</v>
      </c>
      <c r="B157" s="11" t="str">
        <f>'Master Schedule'!B157</f>
        <v/>
      </c>
      <c r="C157" s="7">
        <v>46390.0</v>
      </c>
      <c r="D157" s="8" t="str">
        <f t="shared" si="1"/>
        <v>Sunday</v>
      </c>
      <c r="E157" s="31"/>
      <c r="F157" s="11"/>
      <c r="G157" s="11"/>
      <c r="H157" s="31"/>
      <c r="I157" s="11"/>
      <c r="J157" s="22"/>
      <c r="K157" s="32"/>
      <c r="L157" s="32"/>
      <c r="M157" s="32"/>
      <c r="N157" s="33"/>
      <c r="O157" s="62"/>
      <c r="P157" s="34" t="str">
        <f t="shared" si="2"/>
        <v/>
      </c>
    </row>
    <row r="158" ht="22.5" customHeight="1">
      <c r="A158" s="6">
        <v>157.0</v>
      </c>
      <c r="B158" s="11" t="str">
        <f>'Master Schedule'!B158</f>
        <v/>
      </c>
      <c r="C158" s="7">
        <v>46391.0</v>
      </c>
      <c r="D158" s="8" t="str">
        <f t="shared" si="1"/>
        <v>Monday</v>
      </c>
      <c r="E158" s="31"/>
      <c r="F158" s="11"/>
      <c r="G158" s="11"/>
      <c r="H158" s="31"/>
      <c r="I158" s="11"/>
      <c r="J158" s="22"/>
      <c r="K158" s="35"/>
      <c r="L158" s="35"/>
      <c r="M158" s="35"/>
      <c r="N158" s="36"/>
      <c r="O158" s="62"/>
      <c r="P158" s="34" t="str">
        <f t="shared" si="2"/>
        <v/>
      </c>
    </row>
    <row r="159" ht="22.5" customHeight="1">
      <c r="A159" s="6">
        <v>158.0</v>
      </c>
      <c r="B159" s="11" t="str">
        <f>'Master Schedule'!B159</f>
        <v/>
      </c>
      <c r="C159" s="7">
        <v>46392.0</v>
      </c>
      <c r="D159" s="8" t="str">
        <f t="shared" si="1"/>
        <v>Tuesday</v>
      </c>
      <c r="E159" s="31"/>
      <c r="F159" s="11"/>
      <c r="G159" s="11"/>
      <c r="H159" s="31"/>
      <c r="I159" s="11"/>
      <c r="J159" s="22"/>
      <c r="K159" s="32"/>
      <c r="L159" s="32"/>
      <c r="M159" s="32"/>
      <c r="N159" s="33"/>
      <c r="O159" s="62"/>
      <c r="P159" s="34" t="str">
        <f t="shared" si="2"/>
        <v/>
      </c>
    </row>
    <row r="160" ht="22.5" customHeight="1">
      <c r="A160" s="6">
        <v>159.0</v>
      </c>
      <c r="B160" s="11" t="str">
        <f>'Master Schedule'!B160</f>
        <v/>
      </c>
      <c r="C160" s="7">
        <v>46393.0</v>
      </c>
      <c r="D160" s="8" t="str">
        <f t="shared" si="1"/>
        <v>Wednesday</v>
      </c>
      <c r="E160" s="31"/>
      <c r="F160" s="11"/>
      <c r="G160" s="11"/>
      <c r="H160" s="31"/>
      <c r="I160" s="11"/>
      <c r="J160" s="22"/>
      <c r="K160" s="35"/>
      <c r="L160" s="35"/>
      <c r="M160" s="35"/>
      <c r="N160" s="36"/>
      <c r="O160" s="62"/>
      <c r="P160" s="34" t="str">
        <f t="shared" si="2"/>
        <v/>
      </c>
    </row>
    <row r="161" ht="22.5" customHeight="1">
      <c r="A161" s="6">
        <v>160.0</v>
      </c>
      <c r="B161" s="11" t="str">
        <f>'Master Schedule'!B161</f>
        <v/>
      </c>
      <c r="C161" s="7">
        <v>46394.0</v>
      </c>
      <c r="D161" s="8" t="str">
        <f t="shared" si="1"/>
        <v>Thursday</v>
      </c>
      <c r="E161" s="31"/>
      <c r="F161" s="11"/>
      <c r="G161" s="11"/>
      <c r="H161" s="31"/>
      <c r="I161" s="11"/>
      <c r="J161" s="22"/>
      <c r="K161" s="32"/>
      <c r="L161" s="32"/>
      <c r="M161" s="32"/>
      <c r="N161" s="33"/>
      <c r="O161" s="62"/>
      <c r="P161" s="34" t="str">
        <f t="shared" si="2"/>
        <v/>
      </c>
    </row>
    <row r="162" ht="22.5" customHeight="1">
      <c r="A162" s="6">
        <v>161.0</v>
      </c>
      <c r="B162" s="11" t="str">
        <f>'Master Schedule'!B162</f>
        <v/>
      </c>
      <c r="C162" s="7">
        <v>46395.0</v>
      </c>
      <c r="D162" s="8" t="str">
        <f t="shared" si="1"/>
        <v>Friday</v>
      </c>
      <c r="E162" s="31"/>
      <c r="F162" s="11"/>
      <c r="G162" s="11"/>
      <c r="H162" s="31"/>
      <c r="I162" s="11"/>
      <c r="J162" s="22"/>
      <c r="K162" s="35"/>
      <c r="L162" s="35"/>
      <c r="M162" s="35"/>
      <c r="N162" s="36"/>
      <c r="O162" s="62"/>
      <c r="P162" s="34" t="str">
        <f t="shared" si="2"/>
        <v/>
      </c>
    </row>
    <row r="163" ht="22.5" customHeight="1">
      <c r="A163" s="6">
        <v>162.0</v>
      </c>
      <c r="B163" s="11" t="str">
        <f>'Master Schedule'!B163</f>
        <v/>
      </c>
      <c r="C163" s="7">
        <v>46396.0</v>
      </c>
      <c r="D163" s="8" t="str">
        <f t="shared" si="1"/>
        <v>Saturday</v>
      </c>
      <c r="E163" s="31"/>
      <c r="F163" s="11"/>
      <c r="G163" s="11"/>
      <c r="H163" s="31"/>
      <c r="I163" s="11"/>
      <c r="J163" s="22"/>
      <c r="K163" s="32"/>
      <c r="L163" s="32"/>
      <c r="M163" s="32"/>
      <c r="N163" s="33"/>
      <c r="O163" s="62"/>
      <c r="P163" s="34" t="str">
        <f t="shared" si="2"/>
        <v/>
      </c>
    </row>
    <row r="164" ht="22.5" customHeight="1">
      <c r="A164" s="6">
        <v>163.0</v>
      </c>
      <c r="B164" s="11" t="str">
        <f>'Master Schedule'!B164</f>
        <v/>
      </c>
      <c r="C164" s="7">
        <v>46397.0</v>
      </c>
      <c r="D164" s="8" t="str">
        <f t="shared" si="1"/>
        <v>Sunday</v>
      </c>
      <c r="E164" s="31"/>
      <c r="F164" s="11"/>
      <c r="G164" s="11"/>
      <c r="H164" s="31"/>
      <c r="I164" s="11"/>
      <c r="J164" s="22"/>
      <c r="K164" s="35"/>
      <c r="L164" s="35"/>
      <c r="M164" s="35"/>
      <c r="N164" s="36"/>
      <c r="O164" s="62"/>
      <c r="P164" s="34" t="str">
        <f t="shared" si="2"/>
        <v/>
      </c>
    </row>
    <row r="165" ht="22.5" customHeight="1">
      <c r="A165" s="6">
        <v>164.0</v>
      </c>
      <c r="B165" s="11" t="str">
        <f>'Master Schedule'!B165</f>
        <v/>
      </c>
      <c r="C165" s="7">
        <v>46398.0</v>
      </c>
      <c r="D165" s="8" t="str">
        <f t="shared" si="1"/>
        <v>Monday</v>
      </c>
      <c r="E165" s="31"/>
      <c r="F165" s="11"/>
      <c r="G165" s="11"/>
      <c r="H165" s="31"/>
      <c r="I165" s="11"/>
      <c r="J165" s="22"/>
      <c r="K165" s="32"/>
      <c r="L165" s="32"/>
      <c r="M165" s="32"/>
      <c r="N165" s="33"/>
      <c r="O165" s="62"/>
      <c r="P165" s="34" t="str">
        <f t="shared" si="2"/>
        <v/>
      </c>
    </row>
    <row r="166" ht="22.5" customHeight="1">
      <c r="A166" s="6">
        <v>165.0</v>
      </c>
      <c r="B166" s="11" t="str">
        <f>'Master Schedule'!B166</f>
        <v/>
      </c>
      <c r="C166" s="7">
        <v>46399.0</v>
      </c>
      <c r="D166" s="8" t="str">
        <f t="shared" si="1"/>
        <v>Tuesday</v>
      </c>
      <c r="E166" s="31"/>
      <c r="F166" s="11"/>
      <c r="G166" s="11"/>
      <c r="H166" s="31"/>
      <c r="I166" s="11"/>
      <c r="J166" s="22"/>
      <c r="K166" s="35"/>
      <c r="L166" s="35"/>
      <c r="M166" s="35"/>
      <c r="N166" s="36"/>
      <c r="O166" s="62"/>
      <c r="P166" s="34" t="str">
        <f t="shared" si="2"/>
        <v/>
      </c>
    </row>
    <row r="167" ht="22.5" customHeight="1">
      <c r="A167" s="6">
        <v>166.0</v>
      </c>
      <c r="B167" s="11" t="str">
        <f>'Master Schedule'!B167</f>
        <v/>
      </c>
      <c r="C167" s="7">
        <v>46400.0</v>
      </c>
      <c r="D167" s="8" t="str">
        <f t="shared" si="1"/>
        <v>Wednesday</v>
      </c>
      <c r="E167" s="31"/>
      <c r="F167" s="11"/>
      <c r="G167" s="11"/>
      <c r="H167" s="31"/>
      <c r="I167" s="11"/>
      <c r="J167" s="22"/>
      <c r="K167" s="32"/>
      <c r="L167" s="32"/>
      <c r="M167" s="32"/>
      <c r="N167" s="33"/>
      <c r="O167" s="62"/>
      <c r="P167" s="34" t="str">
        <f t="shared" si="2"/>
        <v/>
      </c>
    </row>
    <row r="168" ht="22.5" customHeight="1">
      <c r="A168" s="6">
        <v>167.0</v>
      </c>
      <c r="B168" s="11" t="str">
        <f>'Master Schedule'!B168</f>
        <v/>
      </c>
      <c r="C168" s="7">
        <v>46401.0</v>
      </c>
      <c r="D168" s="8" t="str">
        <f t="shared" si="1"/>
        <v>Thursday</v>
      </c>
      <c r="E168" s="31"/>
      <c r="F168" s="11"/>
      <c r="G168" s="11"/>
      <c r="H168" s="31"/>
      <c r="I168" s="11"/>
      <c r="J168" s="22"/>
      <c r="K168" s="35"/>
      <c r="L168" s="35"/>
      <c r="M168" s="35"/>
      <c r="N168" s="36"/>
      <c r="O168" s="62"/>
      <c r="P168" s="34" t="str">
        <f t="shared" si="2"/>
        <v/>
      </c>
    </row>
    <row r="169" ht="22.5" customHeight="1">
      <c r="A169" s="6">
        <v>168.0</v>
      </c>
      <c r="B169" s="11" t="str">
        <f>'Master Schedule'!B169</f>
        <v/>
      </c>
      <c r="C169" s="7">
        <v>46402.0</v>
      </c>
      <c r="D169" s="8" t="str">
        <f t="shared" si="1"/>
        <v>Friday</v>
      </c>
      <c r="E169" s="31"/>
      <c r="F169" s="11"/>
      <c r="G169" s="11"/>
      <c r="H169" s="31"/>
      <c r="I169" s="11"/>
      <c r="J169" s="22"/>
      <c r="K169" s="32"/>
      <c r="L169" s="32"/>
      <c r="M169" s="32"/>
      <c r="N169" s="33"/>
      <c r="O169" s="62"/>
      <c r="P169" s="34" t="str">
        <f t="shared" si="2"/>
        <v/>
      </c>
    </row>
    <row r="170" ht="22.5" customHeight="1">
      <c r="A170" s="6">
        <v>169.0</v>
      </c>
      <c r="B170" s="11" t="str">
        <f>'Master Schedule'!B170</f>
        <v/>
      </c>
      <c r="C170" s="7">
        <v>46403.0</v>
      </c>
      <c r="D170" s="8" t="str">
        <f t="shared" si="1"/>
        <v>Saturday</v>
      </c>
      <c r="E170" s="31"/>
      <c r="F170" s="11"/>
      <c r="G170" s="11"/>
      <c r="H170" s="31"/>
      <c r="I170" s="11"/>
      <c r="J170" s="22"/>
      <c r="K170" s="35"/>
      <c r="L170" s="35"/>
      <c r="M170" s="35"/>
      <c r="N170" s="36"/>
      <c r="O170" s="62"/>
      <c r="P170" s="34" t="str">
        <f t="shared" si="2"/>
        <v/>
      </c>
    </row>
    <row r="171" ht="22.5" customHeight="1">
      <c r="A171" s="6">
        <v>170.0</v>
      </c>
      <c r="B171" s="11" t="str">
        <f>'Master Schedule'!B171</f>
        <v/>
      </c>
      <c r="C171" s="7">
        <v>46404.0</v>
      </c>
      <c r="D171" s="8" t="str">
        <f t="shared" si="1"/>
        <v>Sunday</v>
      </c>
      <c r="E171" s="31"/>
      <c r="F171" s="11"/>
      <c r="G171" s="11"/>
      <c r="H171" s="31"/>
      <c r="I171" s="11"/>
      <c r="J171" s="22"/>
      <c r="K171" s="32"/>
      <c r="L171" s="32"/>
      <c r="M171" s="32"/>
      <c r="N171" s="33"/>
      <c r="O171" s="62"/>
      <c r="P171" s="34" t="str">
        <f t="shared" si="2"/>
        <v/>
      </c>
    </row>
    <row r="172" ht="22.5" customHeight="1">
      <c r="A172" s="6">
        <v>171.0</v>
      </c>
      <c r="B172" s="11" t="str">
        <f>'Master Schedule'!B172</f>
        <v/>
      </c>
      <c r="C172" s="7">
        <v>46405.0</v>
      </c>
      <c r="D172" s="8" t="str">
        <f t="shared" si="1"/>
        <v>Monday</v>
      </c>
      <c r="E172" s="31"/>
      <c r="F172" s="11"/>
      <c r="G172" s="11"/>
      <c r="H172" s="31"/>
      <c r="I172" s="11"/>
      <c r="J172" s="22"/>
      <c r="K172" s="35"/>
      <c r="L172" s="35"/>
      <c r="M172" s="35"/>
      <c r="N172" s="36"/>
      <c r="O172" s="62"/>
      <c r="P172" s="34" t="str">
        <f t="shared" si="2"/>
        <v/>
      </c>
    </row>
    <row r="173" ht="22.5" customHeight="1">
      <c r="A173" s="6">
        <v>172.0</v>
      </c>
      <c r="B173" s="11" t="str">
        <f>'Master Schedule'!B173</f>
        <v/>
      </c>
      <c r="C173" s="7">
        <v>46406.0</v>
      </c>
      <c r="D173" s="8" t="str">
        <f t="shared" si="1"/>
        <v>Tuesday</v>
      </c>
      <c r="E173" s="31"/>
      <c r="F173" s="11"/>
      <c r="G173" s="11"/>
      <c r="H173" s="31"/>
      <c r="I173" s="11"/>
      <c r="J173" s="22"/>
      <c r="K173" s="32"/>
      <c r="L173" s="32"/>
      <c r="M173" s="32"/>
      <c r="N173" s="33"/>
      <c r="O173" s="62"/>
      <c r="P173" s="34" t="str">
        <f t="shared" si="2"/>
        <v/>
      </c>
    </row>
    <row r="174" ht="22.5" customHeight="1">
      <c r="A174" s="6">
        <v>173.0</v>
      </c>
      <c r="B174" s="11" t="str">
        <f>'Master Schedule'!B174</f>
        <v/>
      </c>
      <c r="C174" s="7">
        <v>46407.0</v>
      </c>
      <c r="D174" s="8" t="str">
        <f t="shared" si="1"/>
        <v>Wednesday</v>
      </c>
      <c r="E174" s="31"/>
      <c r="F174" s="11"/>
      <c r="G174" s="11"/>
      <c r="H174" s="31"/>
      <c r="I174" s="11"/>
      <c r="J174" s="22"/>
      <c r="K174" s="35"/>
      <c r="L174" s="35"/>
      <c r="M174" s="35"/>
      <c r="N174" s="36"/>
      <c r="O174" s="62"/>
      <c r="P174" s="34" t="str">
        <f t="shared" si="2"/>
        <v/>
      </c>
    </row>
    <row r="175" ht="22.5" customHeight="1">
      <c r="A175" s="6">
        <v>174.0</v>
      </c>
      <c r="B175" s="11" t="str">
        <f>'Master Schedule'!B175</f>
        <v/>
      </c>
      <c r="C175" s="7">
        <v>46408.0</v>
      </c>
      <c r="D175" s="8" t="str">
        <f t="shared" si="1"/>
        <v>Thursday</v>
      </c>
      <c r="E175" s="31"/>
      <c r="F175" s="11"/>
      <c r="G175" s="11"/>
      <c r="H175" s="31"/>
      <c r="I175" s="11"/>
      <c r="J175" s="22"/>
      <c r="K175" s="32"/>
      <c r="L175" s="32"/>
      <c r="M175" s="32"/>
      <c r="N175" s="33"/>
      <c r="O175" s="62"/>
      <c r="P175" s="34" t="str">
        <f t="shared" si="2"/>
        <v/>
      </c>
    </row>
    <row r="176" ht="22.5" customHeight="1">
      <c r="A176" s="6">
        <v>175.0</v>
      </c>
      <c r="B176" s="11" t="str">
        <f>'Master Schedule'!B176</f>
        <v/>
      </c>
      <c r="C176" s="7">
        <v>46409.0</v>
      </c>
      <c r="D176" s="8" t="str">
        <f t="shared" si="1"/>
        <v>Friday</v>
      </c>
      <c r="E176" s="31"/>
      <c r="F176" s="11"/>
      <c r="G176" s="11"/>
      <c r="H176" s="31"/>
      <c r="I176" s="11"/>
      <c r="J176" s="22"/>
      <c r="K176" s="35"/>
      <c r="L176" s="35"/>
      <c r="M176" s="35"/>
      <c r="N176" s="36"/>
      <c r="O176" s="62"/>
      <c r="P176" s="34" t="str">
        <f t="shared" si="2"/>
        <v/>
      </c>
    </row>
    <row r="177" ht="22.5" customHeight="1">
      <c r="A177" s="6">
        <v>176.0</v>
      </c>
      <c r="B177" s="11" t="str">
        <f>'Master Schedule'!B177</f>
        <v/>
      </c>
      <c r="C177" s="7">
        <v>46410.0</v>
      </c>
      <c r="D177" s="8" t="str">
        <f t="shared" si="1"/>
        <v>Saturday</v>
      </c>
      <c r="E177" s="31"/>
      <c r="F177" s="11"/>
      <c r="G177" s="11"/>
      <c r="H177" s="31"/>
      <c r="I177" s="11"/>
      <c r="J177" s="22"/>
      <c r="K177" s="32"/>
      <c r="L177" s="32"/>
      <c r="M177" s="32"/>
      <c r="N177" s="33"/>
      <c r="O177" s="62"/>
      <c r="P177" s="34" t="str">
        <f t="shared" si="2"/>
        <v/>
      </c>
    </row>
    <row r="178" ht="22.5" customHeight="1">
      <c r="A178" s="6">
        <v>177.0</v>
      </c>
      <c r="B178" s="11" t="str">
        <f>'Master Schedule'!B178</f>
        <v/>
      </c>
      <c r="C178" s="7">
        <v>46411.0</v>
      </c>
      <c r="D178" s="8" t="str">
        <f t="shared" si="1"/>
        <v>Sunday</v>
      </c>
      <c r="E178" s="31"/>
      <c r="F178" s="11"/>
      <c r="G178" s="11"/>
      <c r="H178" s="31"/>
      <c r="I178" s="11"/>
      <c r="J178" s="22"/>
      <c r="K178" s="35"/>
      <c r="L178" s="35"/>
      <c r="M178" s="35"/>
      <c r="N178" s="36"/>
      <c r="O178" s="62"/>
      <c r="P178" s="34" t="str">
        <f t="shared" si="2"/>
        <v/>
      </c>
    </row>
    <row r="179" ht="22.5" customHeight="1">
      <c r="A179" s="6">
        <v>178.0</v>
      </c>
      <c r="B179" s="11" t="str">
        <f>'Master Schedule'!B179</f>
        <v/>
      </c>
      <c r="C179" s="7">
        <v>46412.0</v>
      </c>
      <c r="D179" s="8" t="str">
        <f t="shared" si="1"/>
        <v>Monday</v>
      </c>
      <c r="E179" s="31"/>
      <c r="F179" s="11"/>
      <c r="G179" s="11"/>
      <c r="H179" s="31"/>
      <c r="I179" s="11"/>
      <c r="J179" s="22"/>
      <c r="K179" s="32"/>
      <c r="L179" s="32"/>
      <c r="M179" s="32"/>
      <c r="N179" s="33"/>
      <c r="O179" s="62"/>
      <c r="P179" s="34" t="str">
        <f t="shared" si="2"/>
        <v/>
      </c>
    </row>
    <row r="180" ht="22.5" customHeight="1">
      <c r="A180" s="6">
        <v>179.0</v>
      </c>
      <c r="B180" s="11" t="str">
        <f>'Master Schedule'!B180</f>
        <v/>
      </c>
      <c r="C180" s="7">
        <v>46413.0</v>
      </c>
      <c r="D180" s="8" t="str">
        <f t="shared" si="1"/>
        <v>Tuesday</v>
      </c>
      <c r="E180" s="31"/>
      <c r="F180" s="11"/>
      <c r="G180" s="11"/>
      <c r="H180" s="31"/>
      <c r="I180" s="11"/>
      <c r="J180" s="22"/>
      <c r="K180" s="35"/>
      <c r="L180" s="35"/>
      <c r="M180" s="35"/>
      <c r="N180" s="36"/>
      <c r="O180" s="62"/>
      <c r="P180" s="34" t="str">
        <f t="shared" si="2"/>
        <v/>
      </c>
    </row>
    <row r="181" ht="22.5" customHeight="1">
      <c r="A181" s="6">
        <v>180.0</v>
      </c>
      <c r="B181" s="11" t="str">
        <f>'Master Schedule'!B181</f>
        <v/>
      </c>
      <c r="C181" s="7">
        <v>46414.0</v>
      </c>
      <c r="D181" s="8" t="str">
        <f t="shared" si="1"/>
        <v>Wednesday</v>
      </c>
      <c r="E181" s="31"/>
      <c r="F181" s="11"/>
      <c r="G181" s="11"/>
      <c r="H181" s="31"/>
      <c r="I181" s="11"/>
      <c r="J181" s="22"/>
      <c r="K181" s="32"/>
      <c r="L181" s="32"/>
      <c r="M181" s="32"/>
      <c r="N181" s="33"/>
      <c r="O181" s="62"/>
      <c r="P181" s="34" t="str">
        <f t="shared" si="2"/>
        <v/>
      </c>
    </row>
    <row r="182" ht="22.5" customHeight="1">
      <c r="A182" s="6">
        <v>181.0</v>
      </c>
      <c r="B182" s="11" t="str">
        <f>'Master Schedule'!B182</f>
        <v/>
      </c>
      <c r="C182" s="7">
        <v>46415.0</v>
      </c>
      <c r="D182" s="8" t="str">
        <f t="shared" si="1"/>
        <v>Thursday</v>
      </c>
      <c r="E182" s="31"/>
      <c r="F182" s="11"/>
      <c r="G182" s="11"/>
      <c r="H182" s="31"/>
      <c r="I182" s="11"/>
      <c r="J182" s="22"/>
      <c r="K182" s="35"/>
      <c r="L182" s="35"/>
      <c r="M182" s="35"/>
      <c r="N182" s="36"/>
      <c r="O182" s="62"/>
      <c r="P182" s="34" t="str">
        <f t="shared" si="2"/>
        <v/>
      </c>
    </row>
    <row r="183" ht="22.5" customHeight="1">
      <c r="A183" s="6">
        <v>182.0</v>
      </c>
      <c r="B183" s="11" t="str">
        <f>'Master Schedule'!B183</f>
        <v/>
      </c>
      <c r="C183" s="7">
        <v>46416.0</v>
      </c>
      <c r="D183" s="8" t="str">
        <f t="shared" si="1"/>
        <v>Friday</v>
      </c>
      <c r="E183" s="31"/>
      <c r="F183" s="11"/>
      <c r="G183" s="11"/>
      <c r="H183" s="31"/>
      <c r="I183" s="11"/>
      <c r="J183" s="22"/>
      <c r="K183" s="32"/>
      <c r="L183" s="32"/>
      <c r="M183" s="32"/>
      <c r="N183" s="33"/>
      <c r="O183" s="62"/>
      <c r="P183" s="34" t="str">
        <f t="shared" si="2"/>
        <v/>
      </c>
    </row>
    <row r="184" ht="22.5" customHeight="1">
      <c r="A184" s="6">
        <v>183.0</v>
      </c>
      <c r="B184" s="11" t="str">
        <f>'Master Schedule'!B184</f>
        <v/>
      </c>
      <c r="C184" s="7">
        <v>46417.0</v>
      </c>
      <c r="D184" s="8" t="str">
        <f t="shared" si="1"/>
        <v>Saturday</v>
      </c>
      <c r="E184" s="31"/>
      <c r="F184" s="11"/>
      <c r="G184" s="11"/>
      <c r="H184" s="31"/>
      <c r="I184" s="11"/>
      <c r="J184" s="22"/>
      <c r="K184" s="35"/>
      <c r="L184" s="35"/>
      <c r="M184" s="35"/>
      <c r="N184" s="36"/>
      <c r="O184" s="62"/>
      <c r="P184" s="34" t="str">
        <f t="shared" si="2"/>
        <v/>
      </c>
    </row>
    <row r="185" ht="22.5" customHeight="1">
      <c r="A185" s="6">
        <v>184.0</v>
      </c>
      <c r="B185" s="11" t="str">
        <f>'Master Schedule'!B185</f>
        <v/>
      </c>
      <c r="C185" s="7">
        <v>46418.0</v>
      </c>
      <c r="D185" s="8" t="str">
        <f t="shared" si="1"/>
        <v>Sunday</v>
      </c>
      <c r="E185" s="31"/>
      <c r="F185" s="11"/>
      <c r="G185" s="11"/>
      <c r="H185" s="31"/>
      <c r="I185" s="11"/>
      <c r="J185" s="22"/>
      <c r="K185" s="32"/>
      <c r="L185" s="32"/>
      <c r="M185" s="32"/>
      <c r="N185" s="33"/>
      <c r="O185" s="62"/>
      <c r="P185" s="34" t="str">
        <f t="shared" si="2"/>
        <v/>
      </c>
    </row>
    <row r="186" ht="22.5" customHeight="1">
      <c r="A186" s="6">
        <v>185.0</v>
      </c>
      <c r="B186" s="11" t="str">
        <f>'Master Schedule'!B186</f>
        <v/>
      </c>
      <c r="C186" s="7">
        <v>46419.0</v>
      </c>
      <c r="D186" s="8" t="str">
        <f t="shared" si="1"/>
        <v>Monday</v>
      </c>
      <c r="E186" s="31"/>
      <c r="F186" s="11"/>
      <c r="G186" s="11"/>
      <c r="H186" s="31"/>
      <c r="I186" s="11"/>
      <c r="J186" s="22"/>
      <c r="K186" s="35"/>
      <c r="L186" s="35"/>
      <c r="M186" s="35"/>
      <c r="N186" s="36"/>
      <c r="O186" s="62"/>
      <c r="P186" s="34" t="str">
        <f t="shared" si="2"/>
        <v/>
      </c>
    </row>
    <row r="187" ht="22.5" customHeight="1">
      <c r="A187" s="6">
        <v>186.0</v>
      </c>
      <c r="B187" s="11" t="str">
        <f>'Master Schedule'!B187</f>
        <v/>
      </c>
      <c r="C187" s="7">
        <v>46420.0</v>
      </c>
      <c r="D187" s="8" t="str">
        <f t="shared" si="1"/>
        <v>Tuesday</v>
      </c>
      <c r="E187" s="31"/>
      <c r="F187" s="11"/>
      <c r="G187" s="11"/>
      <c r="H187" s="31"/>
      <c r="I187" s="11"/>
      <c r="J187" s="22"/>
      <c r="K187" s="32"/>
      <c r="L187" s="32"/>
      <c r="M187" s="32"/>
      <c r="N187" s="33"/>
      <c r="O187" s="62"/>
      <c r="P187" s="34" t="str">
        <f t="shared" si="2"/>
        <v/>
      </c>
    </row>
    <row r="188" ht="22.5" customHeight="1">
      <c r="A188" s="6">
        <v>187.0</v>
      </c>
      <c r="B188" s="11" t="str">
        <f>'Master Schedule'!B188</f>
        <v/>
      </c>
      <c r="C188" s="7">
        <v>46421.0</v>
      </c>
      <c r="D188" s="8" t="str">
        <f t="shared" si="1"/>
        <v>Wednesday</v>
      </c>
      <c r="E188" s="31"/>
      <c r="F188" s="11"/>
      <c r="G188" s="11"/>
      <c r="H188" s="31"/>
      <c r="I188" s="11"/>
      <c r="J188" s="22"/>
      <c r="K188" s="35"/>
      <c r="L188" s="35"/>
      <c r="M188" s="35"/>
      <c r="N188" s="36"/>
      <c r="O188" s="62"/>
      <c r="P188" s="34" t="str">
        <f t="shared" si="2"/>
        <v/>
      </c>
    </row>
    <row r="189" ht="22.5" customHeight="1">
      <c r="A189" s="6">
        <v>188.0</v>
      </c>
      <c r="B189" s="11" t="str">
        <f>'Master Schedule'!B189</f>
        <v/>
      </c>
      <c r="C189" s="7">
        <v>46422.0</v>
      </c>
      <c r="D189" s="8" t="str">
        <f t="shared" si="1"/>
        <v>Thursday</v>
      </c>
      <c r="E189" s="31"/>
      <c r="F189" s="11"/>
      <c r="G189" s="11"/>
      <c r="H189" s="31"/>
      <c r="I189" s="11"/>
      <c r="J189" s="22"/>
      <c r="K189" s="32"/>
      <c r="L189" s="32"/>
      <c r="M189" s="32"/>
      <c r="N189" s="33"/>
      <c r="O189" s="62"/>
      <c r="P189" s="34" t="str">
        <f t="shared" si="2"/>
        <v/>
      </c>
    </row>
    <row r="190" ht="22.5" customHeight="1">
      <c r="A190" s="6">
        <v>189.0</v>
      </c>
      <c r="B190" s="11" t="str">
        <f>'Master Schedule'!B190</f>
        <v/>
      </c>
      <c r="C190" s="7">
        <v>46423.0</v>
      </c>
      <c r="D190" s="8" t="str">
        <f t="shared" si="1"/>
        <v>Friday</v>
      </c>
      <c r="E190" s="31"/>
      <c r="F190" s="11"/>
      <c r="G190" s="11"/>
      <c r="H190" s="31"/>
      <c r="I190" s="11"/>
      <c r="J190" s="22"/>
      <c r="K190" s="35"/>
      <c r="L190" s="35"/>
      <c r="M190" s="35"/>
      <c r="N190" s="36"/>
      <c r="O190" s="62"/>
      <c r="P190" s="34" t="str">
        <f t="shared" si="2"/>
        <v/>
      </c>
    </row>
    <row r="191" ht="22.5" customHeight="1">
      <c r="A191" s="6">
        <v>190.0</v>
      </c>
      <c r="B191" s="11" t="str">
        <f>'Master Schedule'!B191</f>
        <v/>
      </c>
      <c r="C191" s="7">
        <v>46424.0</v>
      </c>
      <c r="D191" s="8" t="str">
        <f t="shared" si="1"/>
        <v>Saturday</v>
      </c>
      <c r="E191" s="31"/>
      <c r="F191" s="11"/>
      <c r="G191" s="11"/>
      <c r="H191" s="31"/>
      <c r="I191" s="11"/>
      <c r="J191" s="22"/>
      <c r="K191" s="32"/>
      <c r="L191" s="32"/>
      <c r="M191" s="32"/>
      <c r="N191" s="33"/>
      <c r="O191" s="62"/>
      <c r="P191" s="34" t="str">
        <f t="shared" si="2"/>
        <v/>
      </c>
    </row>
    <row r="192" ht="22.5" customHeight="1">
      <c r="A192" s="6">
        <v>191.0</v>
      </c>
      <c r="B192" s="11" t="str">
        <f>'Master Schedule'!B192</f>
        <v/>
      </c>
      <c r="C192" s="7">
        <v>46425.0</v>
      </c>
      <c r="D192" s="8" t="str">
        <f t="shared" si="1"/>
        <v>Sunday</v>
      </c>
      <c r="E192" s="31"/>
      <c r="F192" s="11"/>
      <c r="G192" s="11"/>
      <c r="H192" s="31"/>
      <c r="I192" s="11"/>
      <c r="J192" s="22"/>
      <c r="K192" s="35"/>
      <c r="L192" s="35"/>
      <c r="M192" s="35"/>
      <c r="N192" s="36"/>
      <c r="O192" s="62"/>
      <c r="P192" s="34" t="str">
        <f t="shared" si="2"/>
        <v/>
      </c>
    </row>
    <row r="193" ht="22.5" customHeight="1">
      <c r="A193" s="6">
        <v>192.0</v>
      </c>
      <c r="B193" s="11" t="str">
        <f>'Master Schedule'!B193</f>
        <v/>
      </c>
      <c r="C193" s="7">
        <v>46426.0</v>
      </c>
      <c r="D193" s="8" t="str">
        <f t="shared" si="1"/>
        <v>Monday</v>
      </c>
      <c r="E193" s="31"/>
      <c r="F193" s="11"/>
      <c r="G193" s="11"/>
      <c r="H193" s="31"/>
      <c r="I193" s="11"/>
      <c r="J193" s="22"/>
      <c r="K193" s="32"/>
      <c r="L193" s="32"/>
      <c r="M193" s="32"/>
      <c r="N193" s="33"/>
      <c r="O193" s="62"/>
      <c r="P193" s="34" t="str">
        <f t="shared" si="2"/>
        <v/>
      </c>
    </row>
    <row r="194" ht="22.5" customHeight="1">
      <c r="A194" s="6">
        <v>193.0</v>
      </c>
      <c r="B194" s="11" t="str">
        <f>'Master Schedule'!B194</f>
        <v/>
      </c>
      <c r="C194" s="7">
        <v>46427.0</v>
      </c>
      <c r="D194" s="8" t="str">
        <f t="shared" si="1"/>
        <v>Tuesday</v>
      </c>
      <c r="E194" s="31"/>
      <c r="F194" s="11"/>
      <c r="G194" s="11"/>
      <c r="H194" s="31"/>
      <c r="I194" s="11"/>
      <c r="J194" s="22"/>
      <c r="K194" s="35"/>
      <c r="L194" s="35"/>
      <c r="M194" s="35"/>
      <c r="N194" s="36"/>
      <c r="O194" s="62"/>
      <c r="P194" s="34" t="str">
        <f t="shared" si="2"/>
        <v/>
      </c>
    </row>
    <row r="195" ht="22.5" customHeight="1">
      <c r="A195" s="6">
        <v>194.0</v>
      </c>
      <c r="B195" s="11" t="str">
        <f>'Master Schedule'!B195</f>
        <v/>
      </c>
      <c r="C195" s="7">
        <v>46428.0</v>
      </c>
      <c r="D195" s="8" t="str">
        <f t="shared" si="1"/>
        <v>Wednesday</v>
      </c>
      <c r="E195" s="31"/>
      <c r="F195" s="11"/>
      <c r="G195" s="11"/>
      <c r="H195" s="31"/>
      <c r="I195" s="11"/>
      <c r="J195" s="22"/>
      <c r="K195" s="32"/>
      <c r="L195" s="32"/>
      <c r="M195" s="32"/>
      <c r="N195" s="33"/>
      <c r="O195" s="62"/>
      <c r="P195" s="34" t="str">
        <f t="shared" si="2"/>
        <v/>
      </c>
    </row>
    <row r="196" ht="22.5" customHeight="1">
      <c r="A196" s="6">
        <v>195.0</v>
      </c>
      <c r="B196" s="11" t="str">
        <f>'Master Schedule'!B196</f>
        <v/>
      </c>
      <c r="C196" s="7">
        <v>46429.0</v>
      </c>
      <c r="D196" s="8" t="str">
        <f t="shared" si="1"/>
        <v>Thursday</v>
      </c>
      <c r="E196" s="31"/>
      <c r="F196" s="11"/>
      <c r="G196" s="11"/>
      <c r="H196" s="31"/>
      <c r="I196" s="11"/>
      <c r="J196" s="22"/>
      <c r="K196" s="35"/>
      <c r="L196" s="35"/>
      <c r="M196" s="35"/>
      <c r="N196" s="36"/>
      <c r="O196" s="62"/>
      <c r="P196" s="34" t="str">
        <f t="shared" si="2"/>
        <v/>
      </c>
    </row>
    <row r="197" ht="22.5" customHeight="1">
      <c r="A197" s="6">
        <v>196.0</v>
      </c>
      <c r="B197" s="11" t="str">
        <f>'Master Schedule'!B197</f>
        <v/>
      </c>
      <c r="C197" s="7">
        <v>46430.0</v>
      </c>
      <c r="D197" s="8" t="str">
        <f t="shared" si="1"/>
        <v>Friday</v>
      </c>
      <c r="E197" s="31"/>
      <c r="F197" s="11"/>
      <c r="G197" s="11"/>
      <c r="H197" s="31"/>
      <c r="I197" s="11"/>
      <c r="J197" s="22"/>
      <c r="K197" s="32"/>
      <c r="L197" s="32"/>
      <c r="M197" s="32"/>
      <c r="N197" s="33"/>
      <c r="O197" s="62"/>
      <c r="P197" s="34" t="str">
        <f t="shared" si="2"/>
        <v/>
      </c>
    </row>
    <row r="198" ht="22.5" customHeight="1">
      <c r="A198" s="6">
        <v>197.0</v>
      </c>
      <c r="B198" s="11" t="str">
        <f>'Master Schedule'!B198</f>
        <v/>
      </c>
      <c r="C198" s="7">
        <v>46431.0</v>
      </c>
      <c r="D198" s="8" t="str">
        <f t="shared" si="1"/>
        <v>Saturday</v>
      </c>
      <c r="E198" s="31"/>
      <c r="F198" s="11"/>
      <c r="G198" s="11"/>
      <c r="H198" s="31"/>
      <c r="I198" s="11"/>
      <c r="J198" s="22"/>
      <c r="K198" s="35"/>
      <c r="L198" s="35"/>
      <c r="M198" s="35"/>
      <c r="N198" s="36"/>
      <c r="O198" s="62"/>
      <c r="P198" s="34" t="str">
        <f t="shared" si="2"/>
        <v/>
      </c>
    </row>
    <row r="199" ht="22.5" customHeight="1">
      <c r="A199" s="6">
        <v>198.0</v>
      </c>
      <c r="B199" s="11" t="str">
        <f>'Master Schedule'!B199</f>
        <v/>
      </c>
      <c r="C199" s="7">
        <v>46432.0</v>
      </c>
      <c r="D199" s="8" t="str">
        <f t="shared" si="1"/>
        <v>Sunday</v>
      </c>
      <c r="E199" s="31"/>
      <c r="F199" s="11"/>
      <c r="G199" s="11"/>
      <c r="H199" s="31"/>
      <c r="I199" s="11"/>
      <c r="J199" s="22"/>
      <c r="K199" s="32"/>
      <c r="L199" s="32"/>
      <c r="M199" s="32"/>
      <c r="N199" s="33"/>
      <c r="O199" s="62"/>
      <c r="P199" s="34" t="str">
        <f t="shared" si="2"/>
        <v/>
      </c>
    </row>
    <row r="200" ht="22.5" customHeight="1">
      <c r="A200" s="6">
        <v>199.0</v>
      </c>
      <c r="B200" s="11" t="str">
        <f>'Master Schedule'!B200</f>
        <v/>
      </c>
      <c r="C200" s="7">
        <v>46433.0</v>
      </c>
      <c r="D200" s="8" t="str">
        <f t="shared" si="1"/>
        <v>Monday</v>
      </c>
      <c r="E200" s="31"/>
      <c r="F200" s="11"/>
      <c r="G200" s="11"/>
      <c r="H200" s="31"/>
      <c r="I200" s="11"/>
      <c r="J200" s="22"/>
      <c r="K200" s="35"/>
      <c r="L200" s="35"/>
      <c r="M200" s="35"/>
      <c r="N200" s="36"/>
      <c r="O200" s="62"/>
      <c r="P200" s="34" t="str">
        <f t="shared" si="2"/>
        <v/>
      </c>
    </row>
    <row r="201" ht="22.5" customHeight="1">
      <c r="A201" s="6">
        <v>200.0</v>
      </c>
      <c r="B201" s="11" t="str">
        <f>'Master Schedule'!B201</f>
        <v/>
      </c>
      <c r="C201" s="7">
        <v>46434.0</v>
      </c>
      <c r="D201" s="8" t="str">
        <f t="shared" si="1"/>
        <v>Tuesday</v>
      </c>
      <c r="E201" s="31"/>
      <c r="F201" s="11"/>
      <c r="G201" s="11"/>
      <c r="H201" s="31"/>
      <c r="I201" s="11"/>
      <c r="J201" s="22"/>
      <c r="K201" s="32"/>
      <c r="L201" s="32"/>
      <c r="M201" s="32"/>
      <c r="N201" s="33"/>
      <c r="O201" s="62"/>
      <c r="P201" s="34" t="str">
        <f t="shared" si="2"/>
        <v/>
      </c>
    </row>
    <row r="202" ht="22.5" customHeight="1">
      <c r="A202" s="6">
        <v>201.0</v>
      </c>
      <c r="B202" s="11" t="str">
        <f>'Master Schedule'!B202</f>
        <v/>
      </c>
      <c r="C202" s="7">
        <v>46435.0</v>
      </c>
      <c r="D202" s="8" t="str">
        <f t="shared" si="1"/>
        <v>Wednesday</v>
      </c>
      <c r="E202" s="31"/>
      <c r="F202" s="11"/>
      <c r="G202" s="11"/>
      <c r="H202" s="31"/>
      <c r="I202" s="11"/>
      <c r="J202" s="22"/>
      <c r="K202" s="35"/>
      <c r="L202" s="35"/>
      <c r="M202" s="35"/>
      <c r="N202" s="36"/>
      <c r="O202" s="62"/>
      <c r="P202" s="34" t="str">
        <f t="shared" si="2"/>
        <v/>
      </c>
    </row>
    <row r="203" ht="22.5" customHeight="1">
      <c r="A203" s="6">
        <v>202.0</v>
      </c>
      <c r="B203" s="11" t="str">
        <f>'Master Schedule'!B203</f>
        <v/>
      </c>
      <c r="C203" s="7">
        <v>46436.0</v>
      </c>
      <c r="D203" s="8" t="str">
        <f t="shared" si="1"/>
        <v>Thursday</v>
      </c>
      <c r="E203" s="31"/>
      <c r="F203" s="11"/>
      <c r="G203" s="11"/>
      <c r="H203" s="31"/>
      <c r="I203" s="11"/>
      <c r="J203" s="22"/>
      <c r="K203" s="32"/>
      <c r="L203" s="32"/>
      <c r="M203" s="32"/>
      <c r="N203" s="33"/>
      <c r="O203" s="62"/>
      <c r="P203" s="34" t="str">
        <f t="shared" si="2"/>
        <v/>
      </c>
    </row>
    <row r="204" ht="22.5" customHeight="1">
      <c r="A204" s="6">
        <v>203.0</v>
      </c>
      <c r="B204" s="11" t="str">
        <f>'Master Schedule'!B204</f>
        <v/>
      </c>
      <c r="C204" s="7">
        <v>46437.0</v>
      </c>
      <c r="D204" s="8" t="str">
        <f t="shared" si="1"/>
        <v>Friday</v>
      </c>
      <c r="E204" s="31"/>
      <c r="F204" s="11"/>
      <c r="G204" s="11"/>
      <c r="H204" s="31"/>
      <c r="I204" s="11"/>
      <c r="J204" s="22"/>
      <c r="K204" s="35"/>
      <c r="L204" s="35"/>
      <c r="M204" s="35"/>
      <c r="N204" s="36"/>
      <c r="O204" s="62"/>
      <c r="P204" s="34" t="str">
        <f t="shared" si="2"/>
        <v/>
      </c>
    </row>
    <row r="205" ht="22.5" customHeight="1">
      <c r="A205" s="6">
        <v>204.0</v>
      </c>
      <c r="B205" s="11" t="str">
        <f>'Master Schedule'!B205</f>
        <v/>
      </c>
      <c r="C205" s="7">
        <v>46438.0</v>
      </c>
      <c r="D205" s="8" t="str">
        <f t="shared" si="1"/>
        <v>Saturday</v>
      </c>
      <c r="E205" s="31"/>
      <c r="F205" s="11"/>
      <c r="G205" s="11"/>
      <c r="H205" s="31"/>
      <c r="I205" s="11"/>
      <c r="J205" s="22"/>
      <c r="K205" s="32"/>
      <c r="L205" s="32"/>
      <c r="M205" s="32"/>
      <c r="N205" s="33"/>
      <c r="O205" s="62"/>
      <c r="P205" s="34" t="str">
        <f t="shared" si="2"/>
        <v/>
      </c>
    </row>
    <row r="206" ht="22.5" customHeight="1">
      <c r="A206" s="6">
        <v>205.0</v>
      </c>
      <c r="B206" s="11" t="str">
        <f>'Master Schedule'!B206</f>
        <v/>
      </c>
      <c r="C206" s="7">
        <v>46439.0</v>
      </c>
      <c r="D206" s="8" t="str">
        <f t="shared" si="1"/>
        <v>Sunday</v>
      </c>
      <c r="E206" s="31"/>
      <c r="F206" s="11"/>
      <c r="G206" s="11"/>
      <c r="H206" s="31"/>
      <c r="I206" s="11"/>
      <c r="J206" s="22"/>
      <c r="K206" s="35"/>
      <c r="L206" s="35"/>
      <c r="M206" s="35"/>
      <c r="N206" s="36"/>
      <c r="O206" s="62"/>
      <c r="P206" s="34" t="str">
        <f t="shared" si="2"/>
        <v/>
      </c>
    </row>
    <row r="207" ht="22.5" customHeight="1">
      <c r="A207" s="6">
        <v>206.0</v>
      </c>
      <c r="B207" s="11" t="str">
        <f>'Master Schedule'!B207</f>
        <v/>
      </c>
      <c r="C207" s="7">
        <v>46440.0</v>
      </c>
      <c r="D207" s="8" t="str">
        <f t="shared" si="1"/>
        <v>Monday</v>
      </c>
      <c r="E207" s="31"/>
      <c r="F207" s="11"/>
      <c r="G207" s="11"/>
      <c r="H207" s="31"/>
      <c r="I207" s="11"/>
      <c r="J207" s="22"/>
      <c r="K207" s="32"/>
      <c r="L207" s="32"/>
      <c r="M207" s="32"/>
      <c r="N207" s="33"/>
      <c r="O207" s="62"/>
      <c r="P207" s="34" t="str">
        <f t="shared" si="2"/>
        <v/>
      </c>
    </row>
    <row r="208" ht="22.5" customHeight="1">
      <c r="A208" s="6">
        <v>207.0</v>
      </c>
      <c r="B208" s="11" t="str">
        <f>'Master Schedule'!B208</f>
        <v/>
      </c>
      <c r="C208" s="7">
        <v>46441.0</v>
      </c>
      <c r="D208" s="8" t="str">
        <f t="shared" si="1"/>
        <v>Tuesday</v>
      </c>
      <c r="E208" s="31"/>
      <c r="F208" s="11"/>
      <c r="G208" s="11"/>
      <c r="H208" s="31"/>
      <c r="I208" s="11"/>
      <c r="J208" s="22"/>
      <c r="K208" s="35"/>
      <c r="L208" s="35"/>
      <c r="M208" s="35"/>
      <c r="N208" s="36"/>
      <c r="O208" s="62"/>
      <c r="P208" s="34" t="str">
        <f t="shared" si="2"/>
        <v/>
      </c>
    </row>
    <row r="209" ht="22.5" customHeight="1">
      <c r="A209" s="6">
        <v>208.0</v>
      </c>
      <c r="B209" s="11" t="str">
        <f>'Master Schedule'!B209</f>
        <v/>
      </c>
      <c r="C209" s="7">
        <v>46442.0</v>
      </c>
      <c r="D209" s="8" t="str">
        <f t="shared" si="1"/>
        <v>Wednesday</v>
      </c>
      <c r="E209" s="31"/>
      <c r="F209" s="11"/>
      <c r="G209" s="11"/>
      <c r="H209" s="31"/>
      <c r="I209" s="11"/>
      <c r="J209" s="22"/>
      <c r="K209" s="32"/>
      <c r="L209" s="32"/>
      <c r="M209" s="32"/>
      <c r="N209" s="33"/>
      <c r="O209" s="62"/>
      <c r="P209" s="34" t="str">
        <f t="shared" si="2"/>
        <v/>
      </c>
    </row>
    <row r="210" ht="22.5" customHeight="1">
      <c r="A210" s="6">
        <v>209.0</v>
      </c>
      <c r="B210" s="11" t="str">
        <f>'Master Schedule'!B210</f>
        <v/>
      </c>
      <c r="C210" s="7">
        <v>46443.0</v>
      </c>
      <c r="D210" s="8" t="str">
        <f t="shared" si="1"/>
        <v>Thursday</v>
      </c>
      <c r="E210" s="31"/>
      <c r="F210" s="11"/>
      <c r="G210" s="11"/>
      <c r="H210" s="31"/>
      <c r="I210" s="11"/>
      <c r="J210" s="22"/>
      <c r="K210" s="35"/>
      <c r="L210" s="35"/>
      <c r="M210" s="35"/>
      <c r="N210" s="36"/>
      <c r="O210" s="62"/>
      <c r="P210" s="34" t="str">
        <f t="shared" si="2"/>
        <v/>
      </c>
    </row>
    <row r="211" ht="22.5" customHeight="1">
      <c r="A211" s="6">
        <v>210.0</v>
      </c>
      <c r="B211" s="11" t="str">
        <f>'Master Schedule'!B211</f>
        <v/>
      </c>
      <c r="C211" s="7">
        <v>46444.0</v>
      </c>
      <c r="D211" s="8" t="str">
        <f t="shared" si="1"/>
        <v>Friday</v>
      </c>
      <c r="E211" s="31"/>
      <c r="F211" s="11"/>
      <c r="G211" s="11"/>
      <c r="H211" s="31"/>
      <c r="I211" s="11"/>
      <c r="J211" s="22"/>
      <c r="K211" s="32"/>
      <c r="L211" s="32"/>
      <c r="M211" s="32"/>
      <c r="N211" s="33"/>
      <c r="O211" s="62"/>
      <c r="P211" s="34" t="str">
        <f t="shared" si="2"/>
        <v/>
      </c>
    </row>
    <row r="212" ht="22.5" customHeight="1">
      <c r="A212" s="6">
        <v>211.0</v>
      </c>
      <c r="B212" s="11" t="str">
        <f>'Master Schedule'!B212</f>
        <v/>
      </c>
      <c r="C212" s="7">
        <v>46445.0</v>
      </c>
      <c r="D212" s="8" t="str">
        <f t="shared" si="1"/>
        <v>Saturday</v>
      </c>
      <c r="E212" s="31"/>
      <c r="F212" s="11"/>
      <c r="G212" s="11"/>
      <c r="H212" s="31"/>
      <c r="I212" s="11"/>
      <c r="J212" s="22"/>
      <c r="K212" s="35"/>
      <c r="L212" s="35"/>
      <c r="M212" s="35"/>
      <c r="N212" s="36"/>
      <c r="O212" s="62"/>
      <c r="P212" s="34" t="str">
        <f t="shared" si="2"/>
        <v/>
      </c>
    </row>
    <row r="213" ht="22.5" customHeight="1">
      <c r="A213" s="6">
        <v>212.0</v>
      </c>
      <c r="B213" s="11" t="str">
        <f>'Master Schedule'!B213</f>
        <v/>
      </c>
      <c r="C213" s="7">
        <v>46446.0</v>
      </c>
      <c r="D213" s="8" t="str">
        <f t="shared" si="1"/>
        <v>Sunday</v>
      </c>
      <c r="E213" s="31"/>
      <c r="F213" s="11"/>
      <c r="G213" s="11"/>
      <c r="H213" s="31"/>
      <c r="I213" s="11"/>
      <c r="J213" s="22"/>
      <c r="K213" s="32"/>
      <c r="L213" s="32"/>
      <c r="M213" s="32"/>
      <c r="N213" s="33"/>
      <c r="O213" s="62"/>
      <c r="P213" s="34" t="str">
        <f t="shared" si="2"/>
        <v/>
      </c>
    </row>
    <row r="214" ht="22.5" customHeight="1">
      <c r="A214" s="6">
        <v>213.0</v>
      </c>
      <c r="B214" s="11" t="str">
        <f>'Master Schedule'!B214</f>
        <v/>
      </c>
      <c r="C214" s="7">
        <v>46447.0</v>
      </c>
      <c r="D214" s="8" t="str">
        <f t="shared" si="1"/>
        <v>Monday</v>
      </c>
      <c r="E214" s="31"/>
      <c r="F214" s="11"/>
      <c r="G214" s="11"/>
      <c r="H214" s="31"/>
      <c r="I214" s="11"/>
      <c r="J214" s="22"/>
      <c r="K214" s="35"/>
      <c r="L214" s="35"/>
      <c r="M214" s="35"/>
      <c r="N214" s="36"/>
      <c r="O214" s="62"/>
      <c r="P214" s="34" t="str">
        <f t="shared" si="2"/>
        <v/>
      </c>
    </row>
    <row r="215" ht="22.5" customHeight="1">
      <c r="A215" s="6">
        <v>214.0</v>
      </c>
      <c r="B215" s="11" t="str">
        <f>'Master Schedule'!B215</f>
        <v/>
      </c>
      <c r="C215" s="7">
        <v>46448.0</v>
      </c>
      <c r="D215" s="8" t="str">
        <f t="shared" si="1"/>
        <v>Tuesday</v>
      </c>
      <c r="E215" s="31"/>
      <c r="F215" s="11"/>
      <c r="G215" s="11"/>
      <c r="H215" s="31"/>
      <c r="I215" s="11"/>
      <c r="J215" s="22"/>
      <c r="K215" s="32"/>
      <c r="L215" s="32"/>
      <c r="M215" s="32"/>
      <c r="N215" s="33"/>
      <c r="O215" s="62"/>
      <c r="P215" s="34" t="str">
        <f t="shared" si="2"/>
        <v/>
      </c>
    </row>
    <row r="216" ht="22.5" customHeight="1">
      <c r="A216" s="6">
        <v>215.0</v>
      </c>
      <c r="B216" s="11" t="str">
        <f>'Master Schedule'!B216</f>
        <v/>
      </c>
      <c r="C216" s="7">
        <v>46449.0</v>
      </c>
      <c r="D216" s="8" t="str">
        <f t="shared" si="1"/>
        <v>Wednesday</v>
      </c>
      <c r="E216" s="31"/>
      <c r="F216" s="11"/>
      <c r="G216" s="11"/>
      <c r="H216" s="31"/>
      <c r="I216" s="11"/>
      <c r="J216" s="22"/>
      <c r="K216" s="35"/>
      <c r="L216" s="35"/>
      <c r="M216" s="35"/>
      <c r="N216" s="36"/>
      <c r="O216" s="62"/>
      <c r="P216" s="34" t="str">
        <f t="shared" si="2"/>
        <v/>
      </c>
    </row>
    <row r="217" ht="22.5" customHeight="1">
      <c r="A217" s="6">
        <v>216.0</v>
      </c>
      <c r="B217" s="11" t="str">
        <f>'Master Schedule'!B217</f>
        <v/>
      </c>
      <c r="C217" s="7">
        <v>46450.0</v>
      </c>
      <c r="D217" s="8" t="str">
        <f t="shared" si="1"/>
        <v>Thursday</v>
      </c>
      <c r="E217" s="31"/>
      <c r="F217" s="11"/>
      <c r="G217" s="11"/>
      <c r="H217" s="31"/>
      <c r="I217" s="11"/>
      <c r="J217" s="22"/>
      <c r="K217" s="32"/>
      <c r="L217" s="32"/>
      <c r="M217" s="32"/>
      <c r="N217" s="33"/>
      <c r="O217" s="62"/>
      <c r="P217" s="34" t="str">
        <f t="shared" si="2"/>
        <v/>
      </c>
    </row>
    <row r="218" ht="22.5" customHeight="1">
      <c r="A218" s="6">
        <v>217.0</v>
      </c>
      <c r="B218" s="11" t="str">
        <f>'Master Schedule'!B218</f>
        <v/>
      </c>
      <c r="C218" s="7">
        <v>46451.0</v>
      </c>
      <c r="D218" s="8" t="str">
        <f t="shared" si="1"/>
        <v>Friday</v>
      </c>
      <c r="E218" s="31"/>
      <c r="F218" s="11"/>
      <c r="G218" s="11"/>
      <c r="H218" s="31"/>
      <c r="I218" s="11"/>
      <c r="J218" s="22"/>
      <c r="K218" s="35"/>
      <c r="L218" s="35"/>
      <c r="M218" s="35"/>
      <c r="N218" s="36"/>
      <c r="O218" s="62"/>
      <c r="P218" s="34" t="str">
        <f t="shared" si="2"/>
        <v/>
      </c>
    </row>
    <row r="219" ht="22.5" customHeight="1">
      <c r="A219" s="6">
        <v>218.0</v>
      </c>
      <c r="B219" s="11" t="str">
        <f>'Master Schedule'!B219</f>
        <v/>
      </c>
      <c r="C219" s="7">
        <v>46452.0</v>
      </c>
      <c r="D219" s="8" t="str">
        <f t="shared" si="1"/>
        <v>Saturday</v>
      </c>
      <c r="E219" s="31"/>
      <c r="F219" s="11"/>
      <c r="G219" s="11"/>
      <c r="H219" s="31"/>
      <c r="I219" s="11"/>
      <c r="J219" s="22"/>
      <c r="K219" s="32"/>
      <c r="L219" s="32"/>
      <c r="M219" s="32"/>
      <c r="N219" s="33"/>
      <c r="O219" s="62"/>
      <c r="P219" s="34" t="str">
        <f t="shared" si="2"/>
        <v/>
      </c>
    </row>
    <row r="220" ht="22.5" customHeight="1">
      <c r="A220" s="6">
        <v>219.0</v>
      </c>
      <c r="B220" s="11" t="str">
        <f>'Master Schedule'!B220</f>
        <v/>
      </c>
      <c r="C220" s="7">
        <v>46453.0</v>
      </c>
      <c r="D220" s="8" t="str">
        <f t="shared" si="1"/>
        <v>Sunday</v>
      </c>
      <c r="E220" s="31"/>
      <c r="F220" s="11"/>
      <c r="G220" s="11"/>
      <c r="H220" s="31"/>
      <c r="I220" s="11"/>
      <c r="J220" s="22"/>
      <c r="K220" s="35"/>
      <c r="L220" s="35"/>
      <c r="M220" s="35"/>
      <c r="N220" s="36"/>
      <c r="O220" s="62"/>
      <c r="P220" s="34" t="str">
        <f t="shared" si="2"/>
        <v/>
      </c>
    </row>
    <row r="221" ht="22.5" customHeight="1">
      <c r="A221" s="6">
        <v>220.0</v>
      </c>
      <c r="B221" s="11" t="str">
        <f>'Master Schedule'!B221</f>
        <v/>
      </c>
      <c r="C221" s="7">
        <v>46454.0</v>
      </c>
      <c r="D221" s="8" t="str">
        <f t="shared" si="1"/>
        <v>Monday</v>
      </c>
      <c r="E221" s="31"/>
      <c r="F221" s="11"/>
      <c r="G221" s="11"/>
      <c r="H221" s="31"/>
      <c r="I221" s="11"/>
      <c r="J221" s="22"/>
      <c r="K221" s="32"/>
      <c r="L221" s="32"/>
      <c r="M221" s="32"/>
      <c r="N221" s="33"/>
      <c r="O221" s="62"/>
      <c r="P221" s="34" t="str">
        <f t="shared" si="2"/>
        <v/>
      </c>
    </row>
    <row r="222" ht="22.5" customHeight="1">
      <c r="A222" s="6">
        <v>221.0</v>
      </c>
      <c r="B222" s="11" t="str">
        <f>'Master Schedule'!B222</f>
        <v>Spring Break</v>
      </c>
      <c r="C222" s="7">
        <v>46455.0</v>
      </c>
      <c r="D222" s="8" t="str">
        <f t="shared" si="1"/>
        <v>Tuesday</v>
      </c>
      <c r="E222" s="31"/>
      <c r="F222" s="11"/>
      <c r="G222" s="11"/>
      <c r="H222" s="31"/>
      <c r="I222" s="11"/>
      <c r="J222" s="22"/>
      <c r="K222" s="35"/>
      <c r="L222" s="35"/>
      <c r="M222" s="35"/>
      <c r="N222" s="36"/>
      <c r="O222" s="62"/>
      <c r="P222" s="34" t="str">
        <f t="shared" si="2"/>
        <v/>
      </c>
    </row>
    <row r="223" ht="22.5" customHeight="1">
      <c r="A223" s="6">
        <v>222.0</v>
      </c>
      <c r="B223" s="11" t="str">
        <f>'Master Schedule'!B223</f>
        <v>Spring Break</v>
      </c>
      <c r="C223" s="7">
        <v>46456.0</v>
      </c>
      <c r="D223" s="8" t="str">
        <f t="shared" si="1"/>
        <v>Wednesday</v>
      </c>
      <c r="E223" s="31"/>
      <c r="F223" s="11"/>
      <c r="G223" s="11"/>
      <c r="H223" s="31"/>
      <c r="I223" s="11"/>
      <c r="J223" s="22"/>
      <c r="K223" s="32"/>
      <c r="L223" s="32"/>
      <c r="M223" s="32"/>
      <c r="N223" s="33"/>
      <c r="O223" s="62"/>
      <c r="P223" s="34" t="str">
        <f t="shared" si="2"/>
        <v/>
      </c>
    </row>
    <row r="224" ht="22.5" customHeight="1">
      <c r="A224" s="6">
        <v>223.0</v>
      </c>
      <c r="B224" s="11" t="str">
        <f>'Master Schedule'!B224</f>
        <v>Spring Break</v>
      </c>
      <c r="C224" s="7">
        <v>46457.0</v>
      </c>
      <c r="D224" s="8" t="str">
        <f t="shared" si="1"/>
        <v>Thursday</v>
      </c>
      <c r="E224" s="31"/>
      <c r="F224" s="11"/>
      <c r="G224" s="11"/>
      <c r="H224" s="31"/>
      <c r="I224" s="11"/>
      <c r="J224" s="22"/>
      <c r="K224" s="35"/>
      <c r="L224" s="35"/>
      <c r="M224" s="35"/>
      <c r="N224" s="36"/>
      <c r="O224" s="62"/>
      <c r="P224" s="34" t="str">
        <f t="shared" si="2"/>
        <v/>
      </c>
    </row>
    <row r="225" ht="22.5" customHeight="1">
      <c r="A225" s="6">
        <v>224.0</v>
      </c>
      <c r="B225" s="11" t="str">
        <f>'Master Schedule'!B225</f>
        <v>Spring Break</v>
      </c>
      <c r="C225" s="7">
        <v>46458.0</v>
      </c>
      <c r="D225" s="8" t="str">
        <f t="shared" si="1"/>
        <v>Friday</v>
      </c>
      <c r="E225" s="31"/>
      <c r="F225" s="11"/>
      <c r="G225" s="11"/>
      <c r="H225" s="31"/>
      <c r="I225" s="11"/>
      <c r="J225" s="22"/>
      <c r="K225" s="32"/>
      <c r="L225" s="32"/>
      <c r="M225" s="32"/>
      <c r="N225" s="33"/>
      <c r="O225" s="62"/>
      <c r="P225" s="34" t="str">
        <f t="shared" si="2"/>
        <v/>
      </c>
    </row>
    <row r="226" ht="22.5" customHeight="1">
      <c r="A226" s="6">
        <v>225.0</v>
      </c>
      <c r="B226" s="11" t="str">
        <f>'Master Schedule'!B226</f>
        <v>Spring Break</v>
      </c>
      <c r="C226" s="7">
        <v>46459.0</v>
      </c>
      <c r="D226" s="8" t="str">
        <f t="shared" si="1"/>
        <v>Saturday</v>
      </c>
      <c r="E226" s="31"/>
      <c r="F226" s="11"/>
      <c r="G226" s="11"/>
      <c r="H226" s="31"/>
      <c r="I226" s="11"/>
      <c r="J226" s="22"/>
      <c r="K226" s="35"/>
      <c r="L226" s="35"/>
      <c r="M226" s="35"/>
      <c r="N226" s="36"/>
      <c r="O226" s="62"/>
      <c r="P226" s="34" t="str">
        <f t="shared" si="2"/>
        <v/>
      </c>
    </row>
    <row r="227" ht="22.5" customHeight="1">
      <c r="A227" s="6">
        <v>226.0</v>
      </c>
      <c r="B227" s="11" t="str">
        <f>'Master Schedule'!B227</f>
        <v/>
      </c>
      <c r="C227" s="7">
        <v>46460.0</v>
      </c>
      <c r="D227" s="8" t="str">
        <f t="shared" si="1"/>
        <v>Sunday</v>
      </c>
      <c r="E227" s="31"/>
      <c r="F227" s="11"/>
      <c r="G227" s="11"/>
      <c r="H227" s="31"/>
      <c r="I227" s="11"/>
      <c r="J227" s="22"/>
      <c r="K227" s="32"/>
      <c r="L227" s="32"/>
      <c r="M227" s="32"/>
      <c r="N227" s="33"/>
      <c r="O227" s="62"/>
      <c r="P227" s="34" t="str">
        <f t="shared" si="2"/>
        <v/>
      </c>
    </row>
    <row r="228" ht="22.5" customHeight="1">
      <c r="A228" s="6">
        <v>227.0</v>
      </c>
      <c r="B228" s="11" t="str">
        <f>'Master Schedule'!B228</f>
        <v/>
      </c>
      <c r="C228" s="7">
        <v>46461.0</v>
      </c>
      <c r="D228" s="8" t="str">
        <f t="shared" si="1"/>
        <v>Monday</v>
      </c>
      <c r="E228" s="31"/>
      <c r="F228" s="11"/>
      <c r="G228" s="11"/>
      <c r="H228" s="31"/>
      <c r="I228" s="11"/>
      <c r="J228" s="22"/>
      <c r="K228" s="35"/>
      <c r="L228" s="35"/>
      <c r="M228" s="35"/>
      <c r="N228" s="36"/>
      <c r="O228" s="62"/>
      <c r="P228" s="34" t="str">
        <f t="shared" si="2"/>
        <v/>
      </c>
    </row>
    <row r="229" ht="22.5" customHeight="1">
      <c r="A229" s="6">
        <v>228.0</v>
      </c>
      <c r="B229" s="11" t="str">
        <f>'Master Schedule'!B229</f>
        <v/>
      </c>
      <c r="C229" s="7">
        <v>46462.0</v>
      </c>
      <c r="D229" s="8" t="str">
        <f t="shared" si="1"/>
        <v>Tuesday</v>
      </c>
      <c r="E229" s="31"/>
      <c r="F229" s="11"/>
      <c r="G229" s="11"/>
      <c r="H229" s="31"/>
      <c r="I229" s="11"/>
      <c r="J229" s="22"/>
      <c r="K229" s="32"/>
      <c r="L229" s="32"/>
      <c r="M229" s="32"/>
      <c r="N229" s="33"/>
      <c r="O229" s="62"/>
      <c r="P229" s="34" t="str">
        <f t="shared" si="2"/>
        <v/>
      </c>
    </row>
    <row r="230" ht="22.5" customHeight="1">
      <c r="A230" s="6">
        <v>229.0</v>
      </c>
      <c r="B230" s="11" t="str">
        <f>'Master Schedule'!B230</f>
        <v/>
      </c>
      <c r="C230" s="7">
        <v>46463.0</v>
      </c>
      <c r="D230" s="8" t="str">
        <f t="shared" si="1"/>
        <v>Wednesday</v>
      </c>
      <c r="E230" s="31"/>
      <c r="F230" s="11"/>
      <c r="G230" s="11"/>
      <c r="H230" s="31"/>
      <c r="I230" s="11"/>
      <c r="J230" s="22"/>
      <c r="K230" s="35"/>
      <c r="L230" s="35"/>
      <c r="M230" s="35"/>
      <c r="N230" s="36"/>
      <c r="O230" s="62"/>
      <c r="P230" s="34" t="str">
        <f t="shared" si="2"/>
        <v/>
      </c>
    </row>
    <row r="231" ht="22.5" customHeight="1">
      <c r="A231" s="6">
        <v>230.0</v>
      </c>
      <c r="B231" s="11" t="str">
        <f>'Master Schedule'!B231</f>
        <v/>
      </c>
      <c r="C231" s="7">
        <v>46464.0</v>
      </c>
      <c r="D231" s="8" t="str">
        <f t="shared" si="1"/>
        <v>Thursday</v>
      </c>
      <c r="E231" s="31"/>
      <c r="F231" s="11"/>
      <c r="G231" s="11"/>
      <c r="H231" s="31"/>
      <c r="I231" s="11"/>
      <c r="J231" s="22"/>
      <c r="K231" s="32"/>
      <c r="L231" s="32"/>
      <c r="M231" s="32"/>
      <c r="N231" s="33"/>
      <c r="O231" s="62"/>
      <c r="P231" s="34" t="str">
        <f t="shared" si="2"/>
        <v/>
      </c>
    </row>
    <row r="232" ht="22.5" customHeight="1">
      <c r="A232" s="6">
        <v>231.0</v>
      </c>
      <c r="B232" s="11" t="str">
        <f>'Master Schedule'!B232</f>
        <v/>
      </c>
      <c r="C232" s="7">
        <v>46465.0</v>
      </c>
      <c r="D232" s="8" t="str">
        <f t="shared" si="1"/>
        <v>Friday</v>
      </c>
      <c r="E232" s="31"/>
      <c r="F232" s="11"/>
      <c r="G232" s="11"/>
      <c r="H232" s="31"/>
      <c r="I232" s="11"/>
      <c r="J232" s="22"/>
      <c r="K232" s="35"/>
      <c r="L232" s="35"/>
      <c r="M232" s="35"/>
      <c r="N232" s="36"/>
      <c r="O232" s="62"/>
      <c r="P232" s="34" t="str">
        <f t="shared" si="2"/>
        <v/>
      </c>
    </row>
    <row r="233" ht="22.5" customHeight="1">
      <c r="A233" s="6">
        <v>232.0</v>
      </c>
      <c r="B233" s="11" t="str">
        <f>'Master Schedule'!B233</f>
        <v/>
      </c>
      <c r="C233" s="7">
        <v>46466.0</v>
      </c>
      <c r="D233" s="8" t="str">
        <f t="shared" si="1"/>
        <v>Saturday</v>
      </c>
      <c r="E233" s="31"/>
      <c r="F233" s="11"/>
      <c r="G233" s="11"/>
      <c r="H233" s="31"/>
      <c r="I233" s="11"/>
      <c r="J233" s="22"/>
      <c r="K233" s="32"/>
      <c r="L233" s="32"/>
      <c r="M233" s="32"/>
      <c r="N233" s="33"/>
      <c r="O233" s="62"/>
      <c r="P233" s="34" t="str">
        <f t="shared" si="2"/>
        <v/>
      </c>
    </row>
    <row r="234" ht="22.5" customHeight="1">
      <c r="A234" s="6">
        <v>233.0</v>
      </c>
      <c r="B234" s="11" t="str">
        <f>'Master Schedule'!B234</f>
        <v/>
      </c>
      <c r="C234" s="7">
        <v>46467.0</v>
      </c>
      <c r="D234" s="8" t="str">
        <f t="shared" si="1"/>
        <v>Sunday</v>
      </c>
      <c r="E234" s="31"/>
      <c r="F234" s="11"/>
      <c r="G234" s="11"/>
      <c r="H234" s="31"/>
      <c r="I234" s="11"/>
      <c r="J234" s="22"/>
      <c r="K234" s="35"/>
      <c r="L234" s="35"/>
      <c r="M234" s="35"/>
      <c r="N234" s="36"/>
      <c r="O234" s="62"/>
      <c r="P234" s="34" t="str">
        <f t="shared" si="2"/>
        <v/>
      </c>
    </row>
    <row r="235" ht="22.5" customHeight="1">
      <c r="A235" s="6">
        <v>234.0</v>
      </c>
      <c r="B235" s="11" t="str">
        <f>'Master Schedule'!B235</f>
        <v/>
      </c>
      <c r="C235" s="7">
        <v>46468.0</v>
      </c>
      <c r="D235" s="8" t="str">
        <f t="shared" si="1"/>
        <v>Monday</v>
      </c>
      <c r="E235" s="31"/>
      <c r="F235" s="11"/>
      <c r="G235" s="11"/>
      <c r="H235" s="31"/>
      <c r="I235" s="11"/>
      <c r="J235" s="22"/>
      <c r="K235" s="32"/>
      <c r="L235" s="32"/>
      <c r="M235" s="32"/>
      <c r="N235" s="33"/>
      <c r="O235" s="62"/>
      <c r="P235" s="34" t="str">
        <f t="shared" si="2"/>
        <v/>
      </c>
    </row>
    <row r="236" ht="22.5" customHeight="1">
      <c r="A236" s="6">
        <v>235.0</v>
      </c>
      <c r="B236" s="11" t="str">
        <f>'Master Schedule'!B236</f>
        <v/>
      </c>
      <c r="C236" s="7">
        <v>46469.0</v>
      </c>
      <c r="D236" s="8" t="str">
        <f t="shared" si="1"/>
        <v>Tuesday</v>
      </c>
      <c r="E236" s="31"/>
      <c r="F236" s="11"/>
      <c r="G236" s="11"/>
      <c r="H236" s="31"/>
      <c r="I236" s="11"/>
      <c r="J236" s="22"/>
      <c r="K236" s="35"/>
      <c r="L236" s="35"/>
      <c r="M236" s="35"/>
      <c r="N236" s="36"/>
      <c r="O236" s="62"/>
      <c r="P236" s="34" t="str">
        <f t="shared" si="2"/>
        <v/>
      </c>
    </row>
    <row r="237" ht="22.5" customHeight="1">
      <c r="A237" s="6">
        <v>236.0</v>
      </c>
      <c r="B237" s="11" t="str">
        <f>'Master Schedule'!B237</f>
        <v/>
      </c>
      <c r="C237" s="7">
        <v>46470.0</v>
      </c>
      <c r="D237" s="8" t="str">
        <f t="shared" si="1"/>
        <v>Wednesday</v>
      </c>
      <c r="E237" s="31"/>
      <c r="F237" s="11"/>
      <c r="G237" s="11"/>
      <c r="H237" s="31"/>
      <c r="I237" s="11"/>
      <c r="J237" s="22"/>
      <c r="K237" s="32"/>
      <c r="L237" s="32"/>
      <c r="M237" s="32"/>
      <c r="N237" s="33"/>
      <c r="O237" s="62"/>
      <c r="P237" s="34" t="str">
        <f t="shared" si="2"/>
        <v/>
      </c>
    </row>
    <row r="238" ht="22.5" customHeight="1">
      <c r="A238" s="6">
        <v>237.0</v>
      </c>
      <c r="B238" s="11" t="str">
        <f>'Master Schedule'!B238</f>
        <v/>
      </c>
      <c r="C238" s="7">
        <v>46471.0</v>
      </c>
      <c r="D238" s="8" t="str">
        <f t="shared" si="1"/>
        <v>Thursday</v>
      </c>
      <c r="E238" s="31"/>
      <c r="F238" s="11"/>
      <c r="G238" s="11"/>
      <c r="H238" s="31"/>
      <c r="I238" s="11"/>
      <c r="J238" s="22"/>
      <c r="K238" s="35"/>
      <c r="L238" s="35"/>
      <c r="M238" s="35"/>
      <c r="N238" s="36"/>
      <c r="O238" s="62"/>
      <c r="P238" s="34" t="str">
        <f t="shared" si="2"/>
        <v/>
      </c>
    </row>
    <row r="239" ht="22.5" customHeight="1">
      <c r="A239" s="6">
        <v>238.0</v>
      </c>
      <c r="B239" s="11" t="str">
        <f>'Master Schedule'!B239</f>
        <v/>
      </c>
      <c r="C239" s="7">
        <v>46472.0</v>
      </c>
      <c r="D239" s="8" t="str">
        <f t="shared" si="1"/>
        <v>Friday</v>
      </c>
      <c r="E239" s="31"/>
      <c r="F239" s="11"/>
      <c r="G239" s="11"/>
      <c r="H239" s="31"/>
      <c r="I239" s="11"/>
      <c r="J239" s="22"/>
      <c r="K239" s="32"/>
      <c r="L239" s="32"/>
      <c r="M239" s="32"/>
      <c r="N239" s="33"/>
      <c r="O239" s="62"/>
      <c r="P239" s="34" t="str">
        <f t="shared" si="2"/>
        <v/>
      </c>
    </row>
    <row r="240" ht="22.5" customHeight="1">
      <c r="A240" s="6">
        <v>239.0</v>
      </c>
      <c r="B240" s="11" t="str">
        <f>'Master Schedule'!B240</f>
        <v/>
      </c>
      <c r="C240" s="7">
        <v>46473.0</v>
      </c>
      <c r="D240" s="8" t="str">
        <f t="shared" si="1"/>
        <v>Saturday</v>
      </c>
      <c r="E240" s="31"/>
      <c r="F240" s="11"/>
      <c r="G240" s="11"/>
      <c r="H240" s="31"/>
      <c r="I240" s="11"/>
      <c r="J240" s="22"/>
      <c r="K240" s="35"/>
      <c r="L240" s="35"/>
      <c r="M240" s="35"/>
      <c r="N240" s="36"/>
      <c r="O240" s="62"/>
      <c r="P240" s="34" t="str">
        <f t="shared" si="2"/>
        <v/>
      </c>
    </row>
    <row r="241" ht="22.5" customHeight="1">
      <c r="A241" s="6">
        <v>240.0</v>
      </c>
      <c r="B241" s="11" t="str">
        <f>'Master Schedule'!B241</f>
        <v/>
      </c>
      <c r="C241" s="7">
        <v>46474.0</v>
      </c>
      <c r="D241" s="8" t="str">
        <f t="shared" si="1"/>
        <v>Sunday</v>
      </c>
      <c r="E241" s="31"/>
      <c r="F241" s="11"/>
      <c r="G241" s="11"/>
      <c r="H241" s="31"/>
      <c r="I241" s="11"/>
      <c r="J241" s="22"/>
      <c r="K241" s="32"/>
      <c r="L241" s="32"/>
      <c r="M241" s="32"/>
      <c r="N241" s="33"/>
      <c r="O241" s="62"/>
      <c r="P241" s="34" t="str">
        <f t="shared" si="2"/>
        <v/>
      </c>
    </row>
    <row r="242" ht="22.5" customHeight="1">
      <c r="A242" s="6">
        <v>241.0</v>
      </c>
      <c r="B242" s="11" t="str">
        <f>'Master Schedule'!B242</f>
        <v/>
      </c>
      <c r="C242" s="7">
        <v>46475.0</v>
      </c>
      <c r="D242" s="8" t="str">
        <f t="shared" si="1"/>
        <v>Monday</v>
      </c>
      <c r="E242" s="31"/>
      <c r="F242" s="11"/>
      <c r="G242" s="11"/>
      <c r="H242" s="31"/>
      <c r="I242" s="11"/>
      <c r="J242" s="22"/>
      <c r="K242" s="35"/>
      <c r="L242" s="35"/>
      <c r="M242" s="35"/>
      <c r="N242" s="36"/>
      <c r="O242" s="62"/>
      <c r="P242" s="34" t="str">
        <f t="shared" si="2"/>
        <v/>
      </c>
    </row>
    <row r="243" ht="22.5" customHeight="1">
      <c r="A243" s="6">
        <v>242.0</v>
      </c>
      <c r="B243" s="11" t="str">
        <f>'Master Schedule'!B243</f>
        <v/>
      </c>
      <c r="C243" s="7">
        <v>46476.0</v>
      </c>
      <c r="D243" s="8" t="str">
        <f t="shared" si="1"/>
        <v>Tuesday</v>
      </c>
      <c r="E243" s="31"/>
      <c r="F243" s="11"/>
      <c r="G243" s="11"/>
      <c r="H243" s="31"/>
      <c r="I243" s="11"/>
      <c r="J243" s="22"/>
      <c r="K243" s="32"/>
      <c r="L243" s="32"/>
      <c r="M243" s="32"/>
      <c r="N243" s="33"/>
      <c r="O243" s="62"/>
      <c r="P243" s="34" t="str">
        <f t="shared" si="2"/>
        <v/>
      </c>
    </row>
    <row r="244" ht="22.5" customHeight="1">
      <c r="A244" s="6">
        <v>243.0</v>
      </c>
      <c r="B244" s="11" t="str">
        <f>'Master Schedule'!B244</f>
        <v/>
      </c>
      <c r="C244" s="7">
        <v>46477.0</v>
      </c>
      <c r="D244" s="8" t="str">
        <f t="shared" si="1"/>
        <v>Wednesday</v>
      </c>
      <c r="E244" s="31"/>
      <c r="F244" s="11"/>
      <c r="G244" s="11"/>
      <c r="H244" s="31"/>
      <c r="I244" s="11"/>
      <c r="J244" s="22"/>
      <c r="K244" s="35"/>
      <c r="L244" s="35"/>
      <c r="M244" s="35"/>
      <c r="N244" s="36"/>
      <c r="O244" s="62"/>
      <c r="P244" s="34" t="str">
        <f t="shared" si="2"/>
        <v/>
      </c>
    </row>
    <row r="245" ht="22.5" customHeight="1">
      <c r="A245" s="6">
        <v>244.0</v>
      </c>
      <c r="B245" s="11" t="str">
        <f>'Master Schedule'!B245</f>
        <v/>
      </c>
      <c r="C245" s="7">
        <v>46478.0</v>
      </c>
      <c r="D245" s="8" t="str">
        <f t="shared" si="1"/>
        <v>Thursday</v>
      </c>
      <c r="E245" s="31"/>
      <c r="F245" s="11"/>
      <c r="G245" s="11"/>
      <c r="H245" s="31"/>
      <c r="I245" s="11"/>
      <c r="J245" s="22"/>
      <c r="K245" s="32"/>
      <c r="L245" s="32"/>
      <c r="M245" s="32"/>
      <c r="N245" s="33"/>
      <c r="O245" s="62"/>
      <c r="P245" s="34" t="str">
        <f t="shared" si="2"/>
        <v/>
      </c>
    </row>
    <row r="246" ht="22.5" customHeight="1">
      <c r="A246" s="6">
        <v>245.0</v>
      </c>
      <c r="B246" s="11" t="str">
        <f>'Master Schedule'!B246</f>
        <v/>
      </c>
      <c r="C246" s="7">
        <v>46479.0</v>
      </c>
      <c r="D246" s="8" t="str">
        <f t="shared" si="1"/>
        <v>Friday</v>
      </c>
      <c r="E246" s="31"/>
      <c r="F246" s="11"/>
      <c r="G246" s="11"/>
      <c r="H246" s="31"/>
      <c r="I246" s="11"/>
      <c r="J246" s="22"/>
      <c r="K246" s="35"/>
      <c r="L246" s="35"/>
      <c r="M246" s="35"/>
      <c r="N246" s="36"/>
      <c r="O246" s="62"/>
      <c r="P246" s="34" t="str">
        <f t="shared" si="2"/>
        <v/>
      </c>
    </row>
    <row r="247" ht="22.5" customHeight="1">
      <c r="A247" s="6">
        <v>246.0</v>
      </c>
      <c r="B247" s="11" t="str">
        <f>'Master Schedule'!B247</f>
        <v/>
      </c>
      <c r="C247" s="7">
        <v>46480.0</v>
      </c>
      <c r="D247" s="8" t="str">
        <f t="shared" si="1"/>
        <v>Saturday</v>
      </c>
      <c r="E247" s="31"/>
      <c r="F247" s="11"/>
      <c r="G247" s="11"/>
      <c r="H247" s="31"/>
      <c r="I247" s="11"/>
      <c r="J247" s="22"/>
      <c r="K247" s="32"/>
      <c r="L247" s="32"/>
      <c r="M247" s="32"/>
      <c r="N247" s="33"/>
      <c r="O247" s="62"/>
      <c r="P247" s="34" t="str">
        <f t="shared" si="2"/>
        <v/>
      </c>
    </row>
    <row r="248" ht="22.5" customHeight="1">
      <c r="A248" s="6">
        <v>247.0</v>
      </c>
      <c r="B248" s="11" t="str">
        <f>'Master Schedule'!B248</f>
        <v/>
      </c>
      <c r="C248" s="7">
        <v>46481.0</v>
      </c>
      <c r="D248" s="8" t="str">
        <f t="shared" si="1"/>
        <v>Sunday</v>
      </c>
      <c r="E248" s="31"/>
      <c r="F248" s="11"/>
      <c r="G248" s="11"/>
      <c r="H248" s="31"/>
      <c r="I248" s="11"/>
      <c r="J248" s="22"/>
      <c r="K248" s="35"/>
      <c r="L248" s="35"/>
      <c r="M248" s="35"/>
      <c r="N248" s="36"/>
      <c r="O248" s="62"/>
      <c r="P248" s="34" t="str">
        <f t="shared" si="2"/>
        <v/>
      </c>
    </row>
    <row r="249" ht="22.5" customHeight="1">
      <c r="A249" s="6">
        <v>248.0</v>
      </c>
      <c r="B249" s="11" t="str">
        <f>'Master Schedule'!B249</f>
        <v/>
      </c>
      <c r="C249" s="7">
        <v>46482.0</v>
      </c>
      <c r="D249" s="8" t="str">
        <f t="shared" si="1"/>
        <v>Monday</v>
      </c>
      <c r="E249" s="31"/>
      <c r="F249" s="11"/>
      <c r="G249" s="11"/>
      <c r="H249" s="31"/>
      <c r="I249" s="11"/>
      <c r="J249" s="22"/>
      <c r="K249" s="32"/>
      <c r="L249" s="32"/>
      <c r="M249" s="32"/>
      <c r="N249" s="33"/>
      <c r="O249" s="62"/>
      <c r="P249" s="34" t="str">
        <f t="shared" si="2"/>
        <v/>
      </c>
    </row>
    <row r="250" ht="22.5" customHeight="1">
      <c r="A250" s="6">
        <v>249.0</v>
      </c>
      <c r="B250" s="11" t="str">
        <f>'Master Schedule'!B250</f>
        <v/>
      </c>
      <c r="C250" s="7">
        <v>46483.0</v>
      </c>
      <c r="D250" s="8" t="str">
        <f t="shared" si="1"/>
        <v>Tuesday</v>
      </c>
      <c r="E250" s="31"/>
      <c r="F250" s="11"/>
      <c r="G250" s="11"/>
      <c r="H250" s="31"/>
      <c r="I250" s="11"/>
      <c r="J250" s="22"/>
      <c r="K250" s="35"/>
      <c r="L250" s="35"/>
      <c r="M250" s="35"/>
      <c r="N250" s="36"/>
      <c r="O250" s="62"/>
      <c r="P250" s="34" t="str">
        <f t="shared" si="2"/>
        <v/>
      </c>
    </row>
    <row r="251" ht="22.5" customHeight="1">
      <c r="A251" s="6">
        <v>250.0</v>
      </c>
      <c r="B251" s="11" t="str">
        <f>'Master Schedule'!B251</f>
        <v/>
      </c>
      <c r="C251" s="7">
        <v>46484.0</v>
      </c>
      <c r="D251" s="8" t="str">
        <f t="shared" si="1"/>
        <v>Wednesday</v>
      </c>
      <c r="E251" s="31"/>
      <c r="F251" s="11"/>
      <c r="G251" s="11"/>
      <c r="H251" s="31"/>
      <c r="I251" s="11"/>
      <c r="J251" s="22"/>
      <c r="K251" s="32"/>
      <c r="L251" s="32"/>
      <c r="M251" s="32"/>
      <c r="N251" s="33"/>
      <c r="O251" s="62"/>
      <c r="P251" s="34" t="str">
        <f t="shared" si="2"/>
        <v/>
      </c>
    </row>
    <row r="252" ht="22.5" customHeight="1">
      <c r="A252" s="6">
        <v>251.0</v>
      </c>
      <c r="B252" s="11" t="str">
        <f>'Master Schedule'!B252</f>
        <v/>
      </c>
      <c r="C252" s="7">
        <v>46485.0</v>
      </c>
      <c r="D252" s="8" t="str">
        <f t="shared" si="1"/>
        <v>Thursday</v>
      </c>
      <c r="E252" s="31"/>
      <c r="F252" s="11"/>
      <c r="G252" s="11"/>
      <c r="H252" s="31"/>
      <c r="I252" s="11"/>
      <c r="J252" s="22"/>
      <c r="K252" s="35"/>
      <c r="L252" s="35"/>
      <c r="M252" s="35"/>
      <c r="N252" s="36"/>
      <c r="O252" s="62"/>
      <c r="P252" s="34" t="str">
        <f t="shared" si="2"/>
        <v/>
      </c>
    </row>
    <row r="253" ht="22.5" customHeight="1">
      <c r="A253" s="6">
        <v>252.0</v>
      </c>
      <c r="B253" s="11" t="str">
        <f>'Master Schedule'!B253</f>
        <v/>
      </c>
      <c r="C253" s="7">
        <v>46486.0</v>
      </c>
      <c r="D253" s="8" t="str">
        <f t="shared" si="1"/>
        <v>Friday</v>
      </c>
      <c r="E253" s="31"/>
      <c r="F253" s="11"/>
      <c r="G253" s="11"/>
      <c r="H253" s="31"/>
      <c r="I253" s="11"/>
      <c r="J253" s="22"/>
      <c r="K253" s="32"/>
      <c r="L253" s="32"/>
      <c r="M253" s="32"/>
      <c r="N253" s="33"/>
      <c r="O253" s="62"/>
      <c r="P253" s="34" t="str">
        <f t="shared" si="2"/>
        <v/>
      </c>
    </row>
    <row r="254" ht="22.5" customHeight="1">
      <c r="A254" s="6">
        <v>253.0</v>
      </c>
      <c r="B254" s="11" t="str">
        <f>'Master Schedule'!B254</f>
        <v/>
      </c>
      <c r="C254" s="7">
        <v>46487.0</v>
      </c>
      <c r="D254" s="8" t="str">
        <f t="shared" si="1"/>
        <v>Saturday</v>
      </c>
      <c r="E254" s="31"/>
      <c r="F254" s="11"/>
      <c r="G254" s="11"/>
      <c r="H254" s="31"/>
      <c r="I254" s="11"/>
      <c r="J254" s="22"/>
      <c r="K254" s="35"/>
      <c r="L254" s="35"/>
      <c r="M254" s="35"/>
      <c r="N254" s="36"/>
      <c r="O254" s="62"/>
      <c r="P254" s="34" t="str">
        <f t="shared" si="2"/>
        <v/>
      </c>
    </row>
    <row r="255" ht="22.5" customHeight="1">
      <c r="A255" s="6">
        <v>254.0</v>
      </c>
      <c r="B255" s="11" t="str">
        <f>'Master Schedule'!B255</f>
        <v/>
      </c>
      <c r="C255" s="7">
        <v>46488.0</v>
      </c>
      <c r="D255" s="8" t="str">
        <f t="shared" si="1"/>
        <v>Sunday</v>
      </c>
      <c r="E255" s="31"/>
      <c r="F255" s="11"/>
      <c r="G255" s="11"/>
      <c r="H255" s="31"/>
      <c r="I255" s="11"/>
      <c r="J255" s="22"/>
      <c r="K255" s="32"/>
      <c r="L255" s="32"/>
      <c r="M255" s="32"/>
      <c r="N255" s="33"/>
      <c r="O255" s="62"/>
      <c r="P255" s="34" t="str">
        <f t="shared" si="2"/>
        <v/>
      </c>
    </row>
    <row r="256" ht="22.5" customHeight="1">
      <c r="A256" s="6">
        <v>255.0</v>
      </c>
      <c r="B256" s="11" t="str">
        <f>'Master Schedule'!B256</f>
        <v/>
      </c>
      <c r="C256" s="7">
        <v>46489.0</v>
      </c>
      <c r="D256" s="8" t="str">
        <f t="shared" si="1"/>
        <v>Monday</v>
      </c>
      <c r="E256" s="31"/>
      <c r="F256" s="11"/>
      <c r="G256" s="11"/>
      <c r="H256" s="31"/>
      <c r="I256" s="11"/>
      <c r="J256" s="22"/>
      <c r="K256" s="35"/>
      <c r="L256" s="35"/>
      <c r="M256" s="35"/>
      <c r="N256" s="36"/>
      <c r="O256" s="62"/>
      <c r="P256" s="34" t="str">
        <f t="shared" si="2"/>
        <v/>
      </c>
    </row>
    <row r="257" ht="22.5" customHeight="1">
      <c r="A257" s="6">
        <v>256.0</v>
      </c>
      <c r="B257" s="11" t="str">
        <f>'Master Schedule'!B257</f>
        <v/>
      </c>
      <c r="C257" s="7">
        <v>46490.0</v>
      </c>
      <c r="D257" s="8" t="str">
        <f t="shared" si="1"/>
        <v>Tuesday</v>
      </c>
      <c r="E257" s="31"/>
      <c r="F257" s="11"/>
      <c r="G257" s="11"/>
      <c r="H257" s="31"/>
      <c r="I257" s="11"/>
      <c r="J257" s="22"/>
      <c r="K257" s="32"/>
      <c r="L257" s="32"/>
      <c r="M257" s="32"/>
      <c r="N257" s="33"/>
      <c r="O257" s="62"/>
      <c r="P257" s="34" t="str">
        <f t="shared" si="2"/>
        <v/>
      </c>
    </row>
    <row r="258" ht="22.5" customHeight="1">
      <c r="A258" s="6">
        <v>257.0</v>
      </c>
      <c r="B258" s="11" t="str">
        <f>'Master Schedule'!B258</f>
        <v/>
      </c>
      <c r="C258" s="7">
        <v>46491.0</v>
      </c>
      <c r="D258" s="8" t="str">
        <f t="shared" si="1"/>
        <v>Wednesday</v>
      </c>
      <c r="E258" s="31"/>
      <c r="F258" s="11"/>
      <c r="G258" s="11"/>
      <c r="H258" s="31"/>
      <c r="I258" s="11"/>
      <c r="J258" s="22"/>
      <c r="K258" s="35"/>
      <c r="L258" s="35"/>
      <c r="M258" s="35"/>
      <c r="N258" s="36"/>
      <c r="O258" s="62"/>
      <c r="P258" s="34" t="str">
        <f t="shared" si="2"/>
        <v/>
      </c>
    </row>
    <row r="259" ht="22.5" customHeight="1">
      <c r="A259" s="6">
        <v>258.0</v>
      </c>
      <c r="B259" s="11" t="str">
        <f>'Master Schedule'!B259</f>
        <v/>
      </c>
      <c r="C259" s="7">
        <v>46492.0</v>
      </c>
      <c r="D259" s="8" t="str">
        <f t="shared" si="1"/>
        <v>Thursday</v>
      </c>
      <c r="E259" s="31"/>
      <c r="F259" s="11"/>
      <c r="G259" s="11"/>
      <c r="H259" s="31"/>
      <c r="I259" s="11"/>
      <c r="J259" s="22"/>
      <c r="K259" s="32"/>
      <c r="L259" s="32"/>
      <c r="M259" s="32"/>
      <c r="N259" s="33"/>
      <c r="O259" s="62"/>
      <c r="P259" s="34" t="str">
        <f t="shared" si="2"/>
        <v/>
      </c>
    </row>
    <row r="260" ht="22.5" customHeight="1">
      <c r="A260" s="6">
        <v>259.0</v>
      </c>
      <c r="B260" s="11" t="str">
        <f>'Master Schedule'!B260</f>
        <v/>
      </c>
      <c r="C260" s="7">
        <v>46493.0</v>
      </c>
      <c r="D260" s="8" t="str">
        <f t="shared" si="1"/>
        <v>Friday</v>
      </c>
      <c r="E260" s="31"/>
      <c r="F260" s="11"/>
      <c r="G260" s="11"/>
      <c r="H260" s="31"/>
      <c r="I260" s="11"/>
      <c r="J260" s="22"/>
      <c r="K260" s="35"/>
      <c r="L260" s="35"/>
      <c r="M260" s="35"/>
      <c r="N260" s="36"/>
      <c r="O260" s="62"/>
      <c r="P260" s="34" t="str">
        <f t="shared" si="2"/>
        <v/>
      </c>
    </row>
    <row r="261" ht="22.5" customHeight="1">
      <c r="A261" s="6">
        <v>260.0</v>
      </c>
      <c r="B261" s="11" t="str">
        <f>'Master Schedule'!B261</f>
        <v/>
      </c>
      <c r="C261" s="7">
        <v>46494.0</v>
      </c>
      <c r="D261" s="8" t="str">
        <f t="shared" si="1"/>
        <v>Saturday</v>
      </c>
      <c r="E261" s="31"/>
      <c r="F261" s="11"/>
      <c r="G261" s="11"/>
      <c r="H261" s="31"/>
      <c r="I261" s="11"/>
      <c r="J261" s="22"/>
      <c r="K261" s="32"/>
      <c r="L261" s="32"/>
      <c r="M261" s="32"/>
      <c r="N261" s="33"/>
      <c r="O261" s="62"/>
      <c r="P261" s="34" t="str">
        <f t="shared" si="2"/>
        <v/>
      </c>
    </row>
    <row r="262" ht="22.5" customHeight="1">
      <c r="A262" s="6">
        <v>261.0</v>
      </c>
      <c r="B262" s="11" t="str">
        <f>'Master Schedule'!B262</f>
        <v/>
      </c>
      <c r="C262" s="7">
        <v>46495.0</v>
      </c>
      <c r="D262" s="8" t="str">
        <f t="shared" si="1"/>
        <v>Sunday</v>
      </c>
      <c r="E262" s="31"/>
      <c r="F262" s="11"/>
      <c r="G262" s="11"/>
      <c r="H262" s="31"/>
      <c r="I262" s="11"/>
      <c r="J262" s="22"/>
      <c r="K262" s="35"/>
      <c r="L262" s="35"/>
      <c r="M262" s="35"/>
      <c r="N262" s="36"/>
      <c r="O262" s="62"/>
      <c r="P262" s="34" t="str">
        <f t="shared" si="2"/>
        <v/>
      </c>
    </row>
    <row r="263" ht="22.5" customHeight="1">
      <c r="A263" s="6">
        <v>262.0</v>
      </c>
      <c r="B263" s="11" t="str">
        <f>'Master Schedule'!B263</f>
        <v/>
      </c>
      <c r="C263" s="7">
        <v>46496.0</v>
      </c>
      <c r="D263" s="8" t="str">
        <f t="shared" si="1"/>
        <v>Monday</v>
      </c>
      <c r="E263" s="31"/>
      <c r="F263" s="11"/>
      <c r="G263" s="11"/>
      <c r="H263" s="31"/>
      <c r="I263" s="11"/>
      <c r="J263" s="22"/>
      <c r="K263" s="32"/>
      <c r="L263" s="32"/>
      <c r="M263" s="32"/>
      <c r="N263" s="33"/>
      <c r="O263" s="62"/>
      <c r="P263" s="34" t="str">
        <f t="shared" si="2"/>
        <v/>
      </c>
    </row>
    <row r="264" ht="22.5" customHeight="1">
      <c r="A264" s="6">
        <v>263.0</v>
      </c>
      <c r="B264" s="11" t="str">
        <f>'Master Schedule'!B264</f>
        <v/>
      </c>
      <c r="C264" s="7">
        <v>46497.0</v>
      </c>
      <c r="D264" s="8" t="str">
        <f t="shared" si="1"/>
        <v>Tuesday</v>
      </c>
      <c r="E264" s="31"/>
      <c r="F264" s="11"/>
      <c r="G264" s="11"/>
      <c r="H264" s="31"/>
      <c r="I264" s="11"/>
      <c r="J264" s="22"/>
      <c r="K264" s="35"/>
      <c r="L264" s="35"/>
      <c r="M264" s="35"/>
      <c r="N264" s="36"/>
      <c r="O264" s="62"/>
      <c r="P264" s="34" t="str">
        <f t="shared" si="2"/>
        <v/>
      </c>
    </row>
    <row r="265" ht="22.5" customHeight="1">
      <c r="A265" s="6">
        <v>264.0</v>
      </c>
      <c r="B265" s="11" t="str">
        <f>'Master Schedule'!B265</f>
        <v/>
      </c>
      <c r="C265" s="7">
        <v>46498.0</v>
      </c>
      <c r="D265" s="8" t="str">
        <f t="shared" si="1"/>
        <v>Wednesday</v>
      </c>
      <c r="E265" s="31"/>
      <c r="F265" s="11"/>
      <c r="G265" s="11"/>
      <c r="H265" s="31"/>
      <c r="I265" s="11"/>
      <c r="J265" s="22"/>
      <c r="K265" s="32"/>
      <c r="L265" s="32"/>
      <c r="M265" s="32"/>
      <c r="N265" s="33"/>
      <c r="O265" s="62"/>
      <c r="P265" s="34" t="str">
        <f t="shared" si="2"/>
        <v/>
      </c>
    </row>
    <row r="266" ht="22.5" customHeight="1">
      <c r="A266" s="6">
        <v>265.0</v>
      </c>
      <c r="B266" s="11" t="str">
        <f>'Master Schedule'!B266</f>
        <v/>
      </c>
      <c r="C266" s="7">
        <v>46499.0</v>
      </c>
      <c r="D266" s="8" t="str">
        <f t="shared" si="1"/>
        <v>Thursday</v>
      </c>
      <c r="E266" s="31"/>
      <c r="F266" s="11"/>
      <c r="G266" s="11"/>
      <c r="H266" s="31"/>
      <c r="I266" s="11"/>
      <c r="J266" s="22"/>
      <c r="K266" s="35"/>
      <c r="L266" s="35"/>
      <c r="M266" s="35"/>
      <c r="N266" s="36"/>
      <c r="O266" s="62"/>
      <c r="P266" s="34" t="str">
        <f t="shared" si="2"/>
        <v/>
      </c>
    </row>
    <row r="267" ht="22.5" customHeight="1">
      <c r="A267" s="6">
        <v>266.0</v>
      </c>
      <c r="B267" s="11" t="str">
        <f>'Master Schedule'!B267</f>
        <v/>
      </c>
      <c r="C267" s="7">
        <v>46500.0</v>
      </c>
      <c r="D267" s="8" t="str">
        <f t="shared" si="1"/>
        <v>Friday</v>
      </c>
      <c r="E267" s="31"/>
      <c r="F267" s="11"/>
      <c r="G267" s="11"/>
      <c r="H267" s="31"/>
      <c r="I267" s="11"/>
      <c r="J267" s="22"/>
      <c r="K267" s="32"/>
      <c r="L267" s="32"/>
      <c r="M267" s="32"/>
      <c r="N267" s="33"/>
      <c r="O267" s="62"/>
      <c r="P267" s="34" t="str">
        <f t="shared" si="2"/>
        <v/>
      </c>
    </row>
    <row r="268" ht="22.5" customHeight="1">
      <c r="A268" s="6">
        <v>267.0</v>
      </c>
      <c r="B268" s="11" t="str">
        <f>'Master Schedule'!B268</f>
        <v/>
      </c>
      <c r="C268" s="7">
        <v>46501.0</v>
      </c>
      <c r="D268" s="8" t="str">
        <f t="shared" si="1"/>
        <v>Saturday</v>
      </c>
      <c r="E268" s="31"/>
      <c r="F268" s="11"/>
      <c r="G268" s="11"/>
      <c r="H268" s="31"/>
      <c r="I268" s="11"/>
      <c r="J268" s="22"/>
      <c r="K268" s="35"/>
      <c r="L268" s="35"/>
      <c r="M268" s="35"/>
      <c r="N268" s="36"/>
      <c r="O268" s="62"/>
      <c r="P268" s="34" t="str">
        <f t="shared" si="2"/>
        <v/>
      </c>
    </row>
    <row r="269" ht="22.5" customHeight="1">
      <c r="A269" s="6">
        <v>268.0</v>
      </c>
      <c r="B269" s="11" t="str">
        <f>'Master Schedule'!B269</f>
        <v/>
      </c>
      <c r="C269" s="7">
        <v>46502.0</v>
      </c>
      <c r="D269" s="8" t="str">
        <f t="shared" si="1"/>
        <v>Sunday</v>
      </c>
      <c r="E269" s="31"/>
      <c r="F269" s="11"/>
      <c r="G269" s="11"/>
      <c r="H269" s="31"/>
      <c r="I269" s="11"/>
      <c r="J269" s="22"/>
      <c r="K269" s="32"/>
      <c r="L269" s="32"/>
      <c r="M269" s="32"/>
      <c r="N269" s="33"/>
      <c r="O269" s="62"/>
      <c r="P269" s="34" t="str">
        <f t="shared" si="2"/>
        <v/>
      </c>
    </row>
    <row r="270" ht="22.5" customHeight="1">
      <c r="A270" s="6">
        <v>269.0</v>
      </c>
      <c r="B270" s="11" t="str">
        <f>'Master Schedule'!B270</f>
        <v/>
      </c>
      <c r="C270" s="7">
        <v>46503.0</v>
      </c>
      <c r="D270" s="8" t="str">
        <f t="shared" si="1"/>
        <v>Monday</v>
      </c>
      <c r="E270" s="31"/>
      <c r="F270" s="11"/>
      <c r="G270" s="11"/>
      <c r="H270" s="31"/>
      <c r="I270" s="11"/>
      <c r="J270" s="22"/>
      <c r="K270" s="35"/>
      <c r="L270" s="35"/>
      <c r="M270" s="35"/>
      <c r="N270" s="36"/>
      <c r="O270" s="62"/>
      <c r="P270" s="34" t="str">
        <f t="shared" si="2"/>
        <v/>
      </c>
    </row>
    <row r="271" ht="22.5" customHeight="1">
      <c r="A271" s="6">
        <v>270.0</v>
      </c>
      <c r="B271" s="11" t="str">
        <f>'Master Schedule'!B271</f>
        <v/>
      </c>
      <c r="C271" s="7">
        <v>46504.0</v>
      </c>
      <c r="D271" s="8" t="str">
        <f t="shared" si="1"/>
        <v>Tuesday</v>
      </c>
      <c r="E271" s="31"/>
      <c r="F271" s="11"/>
      <c r="G271" s="11"/>
      <c r="H271" s="31"/>
      <c r="I271" s="11"/>
      <c r="J271" s="22"/>
      <c r="K271" s="32"/>
      <c r="L271" s="32"/>
      <c r="M271" s="32"/>
      <c r="N271" s="33"/>
      <c r="O271" s="62"/>
      <c r="P271" s="34" t="str">
        <f t="shared" si="2"/>
        <v/>
      </c>
    </row>
    <row r="272" ht="22.5" customHeight="1">
      <c r="A272" s="6">
        <v>271.0</v>
      </c>
      <c r="B272" s="11" t="str">
        <f>'Master Schedule'!B272</f>
        <v/>
      </c>
      <c r="C272" s="7">
        <v>46505.0</v>
      </c>
      <c r="D272" s="8" t="str">
        <f t="shared" si="1"/>
        <v>Wednesday</v>
      </c>
      <c r="E272" s="31"/>
      <c r="F272" s="11"/>
      <c r="G272" s="11"/>
      <c r="H272" s="31"/>
      <c r="I272" s="11"/>
      <c r="J272" s="22"/>
      <c r="K272" s="35"/>
      <c r="L272" s="35"/>
      <c r="M272" s="35"/>
      <c r="N272" s="36"/>
      <c r="O272" s="62"/>
      <c r="P272" s="34" t="str">
        <f t="shared" si="2"/>
        <v/>
      </c>
    </row>
    <row r="273" ht="22.5" customHeight="1">
      <c r="A273" s="6">
        <v>272.0</v>
      </c>
      <c r="B273" s="11" t="str">
        <f>'Master Schedule'!B273</f>
        <v/>
      </c>
      <c r="C273" s="7">
        <v>46506.0</v>
      </c>
      <c r="D273" s="8" t="str">
        <f t="shared" si="1"/>
        <v>Thursday</v>
      </c>
      <c r="E273" s="31"/>
      <c r="F273" s="11"/>
      <c r="G273" s="11"/>
      <c r="H273" s="31"/>
      <c r="I273" s="11"/>
      <c r="J273" s="22"/>
      <c r="K273" s="32"/>
      <c r="L273" s="32"/>
      <c r="M273" s="32"/>
      <c r="N273" s="33"/>
      <c r="O273" s="62"/>
      <c r="P273" s="34" t="str">
        <f t="shared" si="2"/>
        <v/>
      </c>
    </row>
    <row r="274" ht="22.5" customHeight="1">
      <c r="A274" s="6">
        <v>273.0</v>
      </c>
      <c r="B274" s="11" t="str">
        <f>'Master Schedule'!B274</f>
        <v/>
      </c>
      <c r="C274" s="7">
        <v>46507.0</v>
      </c>
      <c r="D274" s="8" t="str">
        <f t="shared" si="1"/>
        <v>Friday</v>
      </c>
      <c r="E274" s="31"/>
      <c r="F274" s="11"/>
      <c r="G274" s="11"/>
      <c r="H274" s="31"/>
      <c r="I274" s="11"/>
      <c r="J274" s="22"/>
      <c r="K274" s="35"/>
      <c r="L274" s="35"/>
      <c r="M274" s="35"/>
      <c r="N274" s="36"/>
      <c r="O274" s="62"/>
      <c r="P274" s="34" t="str">
        <f t="shared" si="2"/>
        <v/>
      </c>
    </row>
    <row r="275" ht="22.5" customHeight="1">
      <c r="A275" s="6">
        <v>274.0</v>
      </c>
      <c r="B275" s="11" t="str">
        <f>'Master Schedule'!B275</f>
        <v/>
      </c>
      <c r="C275" s="7">
        <v>46508.0</v>
      </c>
      <c r="D275" s="8" t="str">
        <f t="shared" si="1"/>
        <v>Saturday</v>
      </c>
      <c r="E275" s="31"/>
      <c r="F275" s="11"/>
      <c r="G275" s="11"/>
      <c r="H275" s="31"/>
      <c r="I275" s="11"/>
      <c r="J275" s="22"/>
      <c r="K275" s="32"/>
      <c r="L275" s="32"/>
      <c r="M275" s="32"/>
      <c r="N275" s="33"/>
      <c r="O275" s="62"/>
      <c r="P275" s="34" t="str">
        <f t="shared" si="2"/>
        <v/>
      </c>
    </row>
    <row r="276" ht="22.5" customHeight="1">
      <c r="A276" s="6">
        <v>275.0</v>
      </c>
      <c r="B276" s="11" t="str">
        <f>'Master Schedule'!B276</f>
        <v/>
      </c>
      <c r="C276" s="7">
        <v>46509.0</v>
      </c>
      <c r="D276" s="8" t="str">
        <f t="shared" si="1"/>
        <v>Sunday</v>
      </c>
      <c r="E276" s="31"/>
      <c r="F276" s="11"/>
      <c r="G276" s="11"/>
      <c r="H276" s="31"/>
      <c r="I276" s="11"/>
      <c r="J276" s="22"/>
      <c r="K276" s="35"/>
      <c r="L276" s="35"/>
      <c r="M276" s="35"/>
      <c r="N276" s="36"/>
      <c r="O276" s="62"/>
      <c r="P276" s="34" t="str">
        <f t="shared" si="2"/>
        <v/>
      </c>
    </row>
    <row r="277" ht="22.5" customHeight="1">
      <c r="A277" s="6">
        <v>276.0</v>
      </c>
      <c r="B277" s="11" t="str">
        <f>'Master Schedule'!B277</f>
        <v/>
      </c>
      <c r="C277" s="7">
        <v>46510.0</v>
      </c>
      <c r="D277" s="8" t="str">
        <f t="shared" si="1"/>
        <v>Monday</v>
      </c>
      <c r="E277" s="31"/>
      <c r="F277" s="11"/>
      <c r="G277" s="11"/>
      <c r="H277" s="31"/>
      <c r="I277" s="11"/>
      <c r="J277" s="22"/>
      <c r="K277" s="32"/>
      <c r="L277" s="32"/>
      <c r="M277" s="32"/>
      <c r="N277" s="33"/>
      <c r="O277" s="62"/>
      <c r="P277" s="34" t="str">
        <f t="shared" si="2"/>
        <v/>
      </c>
    </row>
    <row r="278" ht="22.5" customHeight="1">
      <c r="A278" s="6">
        <v>277.0</v>
      </c>
      <c r="B278" s="11" t="str">
        <f>'Master Schedule'!B278</f>
        <v/>
      </c>
      <c r="C278" s="7">
        <v>46511.0</v>
      </c>
      <c r="D278" s="8" t="str">
        <f t="shared" si="1"/>
        <v>Tuesday</v>
      </c>
      <c r="E278" s="31"/>
      <c r="F278" s="11"/>
      <c r="G278" s="11"/>
      <c r="H278" s="31"/>
      <c r="I278" s="11"/>
      <c r="J278" s="22"/>
      <c r="K278" s="35"/>
      <c r="L278" s="35"/>
      <c r="M278" s="35"/>
      <c r="N278" s="36"/>
      <c r="O278" s="62"/>
      <c r="P278" s="34" t="str">
        <f t="shared" si="2"/>
        <v/>
      </c>
    </row>
    <row r="279" ht="22.5" customHeight="1">
      <c r="A279" s="6">
        <v>278.0</v>
      </c>
      <c r="B279" s="11" t="str">
        <f>'Master Schedule'!B279</f>
        <v/>
      </c>
      <c r="C279" s="7">
        <v>46512.0</v>
      </c>
      <c r="D279" s="8" t="str">
        <f t="shared" si="1"/>
        <v>Wednesday</v>
      </c>
      <c r="E279" s="31"/>
      <c r="F279" s="11"/>
      <c r="G279" s="11"/>
      <c r="H279" s="31"/>
      <c r="I279" s="11"/>
      <c r="J279" s="22"/>
      <c r="K279" s="32"/>
      <c r="L279" s="32"/>
      <c r="M279" s="32"/>
      <c r="N279" s="33"/>
      <c r="O279" s="62"/>
      <c r="P279" s="34" t="str">
        <f t="shared" si="2"/>
        <v/>
      </c>
    </row>
    <row r="280" ht="22.5" customHeight="1">
      <c r="A280" s="6">
        <v>279.0</v>
      </c>
      <c r="B280" s="11" t="str">
        <f>'Master Schedule'!B280</f>
        <v/>
      </c>
      <c r="C280" s="7">
        <v>46513.0</v>
      </c>
      <c r="D280" s="8" t="str">
        <f t="shared" si="1"/>
        <v>Thursday</v>
      </c>
      <c r="E280" s="31"/>
      <c r="F280" s="11"/>
      <c r="G280" s="11"/>
      <c r="H280" s="31"/>
      <c r="I280" s="11"/>
      <c r="J280" s="22"/>
      <c r="K280" s="35"/>
      <c r="L280" s="35"/>
      <c r="M280" s="35"/>
      <c r="N280" s="36"/>
      <c r="O280" s="62"/>
      <c r="P280" s="34" t="str">
        <f t="shared" si="2"/>
        <v/>
      </c>
    </row>
    <row r="281" ht="22.5" customHeight="1">
      <c r="A281" s="6">
        <v>280.0</v>
      </c>
      <c r="B281" s="11" t="str">
        <f>'Master Schedule'!B281</f>
        <v/>
      </c>
      <c r="C281" s="7">
        <v>46514.0</v>
      </c>
      <c r="D281" s="8" t="str">
        <f t="shared" si="1"/>
        <v>Friday</v>
      </c>
      <c r="E281" s="31"/>
      <c r="F281" s="11"/>
      <c r="G281" s="11"/>
      <c r="H281" s="31"/>
      <c r="I281" s="11"/>
      <c r="J281" s="22"/>
      <c r="K281" s="32"/>
      <c r="L281" s="32"/>
      <c r="M281" s="32"/>
      <c r="N281" s="33"/>
      <c r="O281" s="62"/>
      <c r="P281" s="34" t="str">
        <f t="shared" si="2"/>
        <v/>
      </c>
    </row>
    <row r="282" ht="22.5" customHeight="1">
      <c r="A282" s="6">
        <v>281.0</v>
      </c>
      <c r="B282" s="11" t="str">
        <f>'Master Schedule'!B282</f>
        <v/>
      </c>
      <c r="C282" s="7">
        <v>46515.0</v>
      </c>
      <c r="D282" s="8" t="str">
        <f t="shared" si="1"/>
        <v>Saturday</v>
      </c>
      <c r="E282" s="31"/>
      <c r="F282" s="11"/>
      <c r="G282" s="11"/>
      <c r="H282" s="31"/>
      <c r="I282" s="11"/>
      <c r="J282" s="22"/>
      <c r="K282" s="35"/>
      <c r="L282" s="35"/>
      <c r="M282" s="35"/>
      <c r="N282" s="36"/>
      <c r="O282" s="62"/>
      <c r="P282" s="34" t="str">
        <f t="shared" si="2"/>
        <v/>
      </c>
    </row>
    <row r="283" ht="22.5" customHeight="1">
      <c r="A283" s="6">
        <v>282.0</v>
      </c>
      <c r="B283" s="11" t="str">
        <f>'Master Schedule'!B283</f>
        <v/>
      </c>
      <c r="C283" s="7">
        <v>46516.0</v>
      </c>
      <c r="D283" s="8" t="str">
        <f t="shared" si="1"/>
        <v>Sunday</v>
      </c>
      <c r="E283" s="31"/>
      <c r="F283" s="11"/>
      <c r="G283" s="11"/>
      <c r="H283" s="31"/>
      <c r="I283" s="11"/>
      <c r="J283" s="22"/>
      <c r="K283" s="32"/>
      <c r="L283" s="32"/>
      <c r="M283" s="32"/>
      <c r="N283" s="33"/>
      <c r="O283" s="62"/>
      <c r="P283" s="34" t="str">
        <f t="shared" si="2"/>
        <v/>
      </c>
    </row>
    <row r="284" ht="22.5" customHeight="1">
      <c r="A284" s="6">
        <v>283.0</v>
      </c>
      <c r="B284" s="11" t="str">
        <f>'Master Schedule'!B284</f>
        <v/>
      </c>
      <c r="C284" s="7">
        <v>46517.0</v>
      </c>
      <c r="D284" s="8" t="str">
        <f t="shared" si="1"/>
        <v>Monday</v>
      </c>
      <c r="E284" s="31"/>
      <c r="F284" s="11"/>
      <c r="G284" s="11"/>
      <c r="H284" s="31"/>
      <c r="I284" s="11"/>
      <c r="J284" s="22"/>
      <c r="K284" s="35"/>
      <c r="L284" s="35"/>
      <c r="M284" s="35"/>
      <c r="N284" s="36"/>
      <c r="O284" s="62"/>
      <c r="P284" s="34" t="str">
        <f t="shared" si="2"/>
        <v/>
      </c>
    </row>
    <row r="285" ht="22.5" customHeight="1">
      <c r="A285" s="6">
        <v>284.0</v>
      </c>
      <c r="B285" s="11" t="str">
        <f>'Master Schedule'!B285</f>
        <v/>
      </c>
      <c r="C285" s="7">
        <v>46518.0</v>
      </c>
      <c r="D285" s="8" t="str">
        <f t="shared" si="1"/>
        <v>Tuesday</v>
      </c>
      <c r="E285" s="31"/>
      <c r="F285" s="11"/>
      <c r="G285" s="11"/>
      <c r="H285" s="31"/>
      <c r="I285" s="11"/>
      <c r="J285" s="22"/>
      <c r="K285" s="32"/>
      <c r="L285" s="32"/>
      <c r="M285" s="32"/>
      <c r="N285" s="33"/>
      <c r="O285" s="62"/>
      <c r="P285" s="34" t="str">
        <f t="shared" si="2"/>
        <v/>
      </c>
    </row>
    <row r="286" ht="22.5" customHeight="1">
      <c r="A286" s="6">
        <v>285.0</v>
      </c>
      <c r="B286" s="11" t="str">
        <f>'Master Schedule'!B286</f>
        <v/>
      </c>
      <c r="C286" s="7">
        <v>46519.0</v>
      </c>
      <c r="D286" s="8" t="str">
        <f t="shared" si="1"/>
        <v>Wednesday</v>
      </c>
      <c r="E286" s="31"/>
      <c r="F286" s="11"/>
      <c r="G286" s="11"/>
      <c r="H286" s="31"/>
      <c r="I286" s="11"/>
      <c r="J286" s="22"/>
      <c r="K286" s="35"/>
      <c r="L286" s="35"/>
      <c r="M286" s="35"/>
      <c r="N286" s="36"/>
      <c r="O286" s="62"/>
      <c r="P286" s="34" t="str">
        <f t="shared" si="2"/>
        <v/>
      </c>
    </row>
    <row r="287" ht="22.5" customHeight="1">
      <c r="A287" s="6">
        <v>286.0</v>
      </c>
      <c r="B287" s="11" t="str">
        <f>'Master Schedule'!B287</f>
        <v/>
      </c>
      <c r="C287" s="7">
        <v>46520.0</v>
      </c>
      <c r="D287" s="8" t="str">
        <f t="shared" si="1"/>
        <v>Thursday</v>
      </c>
      <c r="E287" s="31"/>
      <c r="F287" s="11"/>
      <c r="G287" s="11"/>
      <c r="H287" s="31"/>
      <c r="I287" s="11"/>
      <c r="J287" s="22"/>
      <c r="K287" s="32"/>
      <c r="L287" s="32"/>
      <c r="M287" s="32"/>
      <c r="N287" s="33"/>
      <c r="O287" s="62"/>
      <c r="P287" s="34" t="str">
        <f t="shared" si="2"/>
        <v/>
      </c>
    </row>
    <row r="288" ht="22.5" customHeight="1">
      <c r="A288" s="6">
        <v>287.0</v>
      </c>
      <c r="B288" s="11" t="str">
        <f>'Master Schedule'!B288</f>
        <v/>
      </c>
      <c r="C288" s="7">
        <v>46521.0</v>
      </c>
      <c r="D288" s="8" t="str">
        <f t="shared" si="1"/>
        <v>Friday</v>
      </c>
      <c r="E288" s="31"/>
      <c r="F288" s="11"/>
      <c r="G288" s="11"/>
      <c r="H288" s="31"/>
      <c r="I288" s="11"/>
      <c r="J288" s="22"/>
      <c r="K288" s="35"/>
      <c r="L288" s="35"/>
      <c r="M288" s="35"/>
      <c r="N288" s="36"/>
      <c r="O288" s="62"/>
      <c r="P288" s="34" t="str">
        <f t="shared" si="2"/>
        <v/>
      </c>
    </row>
    <row r="289" ht="22.5" customHeight="1">
      <c r="A289" s="6">
        <v>288.0</v>
      </c>
      <c r="B289" s="11" t="str">
        <f>'Master Schedule'!B289</f>
        <v/>
      </c>
      <c r="C289" s="7">
        <v>46522.0</v>
      </c>
      <c r="D289" s="8" t="str">
        <f t="shared" si="1"/>
        <v>Saturday</v>
      </c>
      <c r="E289" s="31"/>
      <c r="F289" s="11"/>
      <c r="G289" s="11"/>
      <c r="H289" s="31"/>
      <c r="I289" s="11"/>
      <c r="J289" s="22"/>
      <c r="K289" s="32"/>
      <c r="L289" s="32"/>
      <c r="M289" s="32"/>
      <c r="N289" s="33"/>
      <c r="O289" s="62"/>
      <c r="P289" s="34" t="str">
        <f t="shared" si="2"/>
        <v/>
      </c>
    </row>
    <row r="290" ht="22.5" customHeight="1">
      <c r="A290" s="6">
        <v>289.0</v>
      </c>
      <c r="B290" s="11" t="str">
        <f>'Master Schedule'!B290</f>
        <v/>
      </c>
      <c r="C290" s="7">
        <v>46523.0</v>
      </c>
      <c r="D290" s="8" t="str">
        <f t="shared" si="1"/>
        <v>Sunday</v>
      </c>
      <c r="E290" s="31"/>
      <c r="F290" s="11"/>
      <c r="G290" s="11"/>
      <c r="H290" s="31"/>
      <c r="I290" s="11"/>
      <c r="J290" s="22"/>
      <c r="K290" s="35"/>
      <c r="L290" s="35"/>
      <c r="M290" s="35"/>
      <c r="N290" s="36"/>
      <c r="O290" s="62"/>
      <c r="P290" s="34" t="str">
        <f t="shared" si="2"/>
        <v/>
      </c>
    </row>
    <row r="291" ht="22.5" customHeight="1">
      <c r="A291" s="6">
        <v>290.0</v>
      </c>
      <c r="B291" s="11" t="str">
        <f>'Master Schedule'!B291</f>
        <v/>
      </c>
      <c r="C291" s="7">
        <v>46524.0</v>
      </c>
      <c r="D291" s="8" t="str">
        <f t="shared" si="1"/>
        <v>Monday</v>
      </c>
      <c r="E291" s="31"/>
      <c r="F291" s="11"/>
      <c r="G291" s="11"/>
      <c r="H291" s="31"/>
      <c r="I291" s="11"/>
      <c r="J291" s="22"/>
      <c r="K291" s="32"/>
      <c r="L291" s="32"/>
      <c r="M291" s="32"/>
      <c r="N291" s="33"/>
      <c r="O291" s="62"/>
      <c r="P291" s="34" t="str">
        <f t="shared" si="2"/>
        <v/>
      </c>
    </row>
    <row r="292" ht="22.5" customHeight="1">
      <c r="A292" s="6">
        <v>291.0</v>
      </c>
      <c r="B292" s="11" t="str">
        <f>'Master Schedule'!B292</f>
        <v/>
      </c>
      <c r="C292" s="7">
        <v>46525.0</v>
      </c>
      <c r="D292" s="8" t="str">
        <f t="shared" si="1"/>
        <v>Tuesday</v>
      </c>
      <c r="E292" s="31"/>
      <c r="F292" s="11"/>
      <c r="G292" s="11"/>
      <c r="H292" s="31"/>
      <c r="I292" s="11"/>
      <c r="J292" s="22"/>
      <c r="K292" s="35"/>
      <c r="L292" s="35"/>
      <c r="M292" s="35"/>
      <c r="N292" s="36"/>
      <c r="O292" s="62"/>
      <c r="P292" s="34" t="str">
        <f t="shared" si="2"/>
        <v/>
      </c>
    </row>
    <row r="293" ht="22.5" customHeight="1">
      <c r="A293" s="6">
        <v>292.0</v>
      </c>
      <c r="B293" s="11" t="str">
        <f>'Master Schedule'!B293</f>
        <v/>
      </c>
      <c r="C293" s="7">
        <v>46526.0</v>
      </c>
      <c r="D293" s="8" t="str">
        <f t="shared" si="1"/>
        <v>Wednesday</v>
      </c>
      <c r="E293" s="31"/>
      <c r="F293" s="11"/>
      <c r="G293" s="11"/>
      <c r="H293" s="31"/>
      <c r="I293" s="11"/>
      <c r="J293" s="22"/>
      <c r="K293" s="32"/>
      <c r="L293" s="32"/>
      <c r="M293" s="32"/>
      <c r="N293" s="33"/>
      <c r="O293" s="62"/>
      <c r="P293" s="34" t="str">
        <f t="shared" si="2"/>
        <v/>
      </c>
    </row>
    <row r="294" ht="22.5" customHeight="1">
      <c r="A294" s="6">
        <v>293.0</v>
      </c>
      <c r="B294" s="11" t="str">
        <f>'Master Schedule'!B294</f>
        <v/>
      </c>
      <c r="C294" s="7">
        <v>46527.0</v>
      </c>
      <c r="D294" s="8" t="str">
        <f t="shared" si="1"/>
        <v>Thursday</v>
      </c>
      <c r="E294" s="31"/>
      <c r="F294" s="11"/>
      <c r="G294" s="11"/>
      <c r="H294" s="31"/>
      <c r="I294" s="11"/>
      <c r="J294" s="22"/>
      <c r="K294" s="35"/>
      <c r="L294" s="35"/>
      <c r="M294" s="35"/>
      <c r="N294" s="36"/>
      <c r="O294" s="62"/>
      <c r="P294" s="34" t="str">
        <f t="shared" si="2"/>
        <v/>
      </c>
    </row>
    <row r="295" ht="22.5" customHeight="1">
      <c r="A295" s="6">
        <v>294.0</v>
      </c>
      <c r="B295" s="11" t="str">
        <f>'Master Schedule'!B295</f>
        <v/>
      </c>
      <c r="C295" s="7">
        <v>46528.0</v>
      </c>
      <c r="D295" s="8" t="str">
        <f t="shared" si="1"/>
        <v>Friday</v>
      </c>
      <c r="E295" s="31"/>
      <c r="F295" s="11"/>
      <c r="G295" s="11"/>
      <c r="H295" s="31"/>
      <c r="I295" s="11"/>
      <c r="J295" s="22"/>
      <c r="K295" s="32"/>
      <c r="L295" s="32"/>
      <c r="M295" s="32"/>
      <c r="N295" s="33"/>
      <c r="O295" s="62"/>
      <c r="P295" s="34" t="str">
        <f t="shared" si="2"/>
        <v/>
      </c>
    </row>
    <row r="296" ht="22.5" customHeight="1">
      <c r="A296" s="6">
        <v>295.0</v>
      </c>
      <c r="B296" s="11" t="str">
        <f>'Master Schedule'!B296</f>
        <v/>
      </c>
      <c r="C296" s="7">
        <v>46529.0</v>
      </c>
      <c r="D296" s="8" t="str">
        <f t="shared" si="1"/>
        <v>Saturday</v>
      </c>
      <c r="E296" s="31"/>
      <c r="F296" s="11"/>
      <c r="G296" s="11"/>
      <c r="H296" s="31"/>
      <c r="I296" s="11"/>
      <c r="J296" s="22"/>
      <c r="K296" s="35"/>
      <c r="L296" s="35"/>
      <c r="M296" s="35"/>
      <c r="N296" s="36"/>
      <c r="O296" s="62"/>
      <c r="P296" s="34" t="str">
        <f t="shared" si="2"/>
        <v/>
      </c>
    </row>
    <row r="297" ht="22.5" customHeight="1">
      <c r="A297" s="6">
        <v>296.0</v>
      </c>
      <c r="B297" s="11" t="str">
        <f>'Master Schedule'!B297</f>
        <v/>
      </c>
      <c r="C297" s="7">
        <v>46530.0</v>
      </c>
      <c r="D297" s="8" t="str">
        <f t="shared" si="1"/>
        <v>Sunday</v>
      </c>
      <c r="E297" s="31"/>
      <c r="F297" s="11"/>
      <c r="G297" s="11"/>
      <c r="H297" s="31"/>
      <c r="I297" s="11"/>
      <c r="J297" s="22"/>
      <c r="K297" s="32"/>
      <c r="L297" s="32"/>
      <c r="M297" s="32"/>
      <c r="N297" s="33"/>
      <c r="O297" s="62"/>
      <c r="P297" s="34" t="str">
        <f t="shared" si="2"/>
        <v/>
      </c>
    </row>
    <row r="298" ht="22.5" customHeight="1">
      <c r="A298" s="6">
        <v>297.0</v>
      </c>
      <c r="B298" s="11" t="str">
        <f>'Master Schedule'!B298</f>
        <v/>
      </c>
      <c r="C298" s="7">
        <v>46531.0</v>
      </c>
      <c r="D298" s="8" t="str">
        <f t="shared" si="1"/>
        <v>Monday</v>
      </c>
      <c r="E298" s="31"/>
      <c r="F298" s="11"/>
      <c r="G298" s="11"/>
      <c r="H298" s="31"/>
      <c r="I298" s="11"/>
      <c r="J298" s="22"/>
      <c r="K298" s="35"/>
      <c r="L298" s="35"/>
      <c r="M298" s="35"/>
      <c r="N298" s="36"/>
      <c r="O298" s="62"/>
      <c r="P298" s="34" t="str">
        <f t="shared" si="2"/>
        <v/>
      </c>
    </row>
    <row r="299" ht="22.5" customHeight="1">
      <c r="A299" s="6">
        <v>298.0</v>
      </c>
      <c r="B299" s="11" t="str">
        <f>'Master Schedule'!B299</f>
        <v/>
      </c>
      <c r="C299" s="7">
        <v>46532.0</v>
      </c>
      <c r="D299" s="8" t="str">
        <f t="shared" si="1"/>
        <v>Tuesday</v>
      </c>
      <c r="E299" s="31"/>
      <c r="F299" s="11"/>
      <c r="G299" s="11"/>
      <c r="H299" s="31"/>
      <c r="I299" s="11"/>
      <c r="J299" s="22"/>
      <c r="K299" s="32"/>
      <c r="L299" s="32"/>
      <c r="M299" s="32"/>
      <c r="N299" s="33"/>
      <c r="O299" s="62"/>
      <c r="P299" s="34" t="str">
        <f t="shared" si="2"/>
        <v/>
      </c>
    </row>
    <row r="300" ht="22.5" customHeight="1">
      <c r="A300" s="6">
        <v>299.0</v>
      </c>
      <c r="B300" s="11" t="str">
        <f>'Master Schedule'!B300</f>
        <v/>
      </c>
      <c r="C300" s="7">
        <v>46533.0</v>
      </c>
      <c r="D300" s="8" t="str">
        <f t="shared" si="1"/>
        <v>Wednesday</v>
      </c>
      <c r="E300" s="31"/>
      <c r="F300" s="11"/>
      <c r="G300" s="11"/>
      <c r="H300" s="31"/>
      <c r="I300" s="11"/>
      <c r="J300" s="22"/>
      <c r="K300" s="35"/>
      <c r="L300" s="35"/>
      <c r="M300" s="35"/>
      <c r="N300" s="36"/>
      <c r="O300" s="62"/>
      <c r="P300" s="34" t="str">
        <f t="shared" si="2"/>
        <v/>
      </c>
    </row>
    <row r="301" ht="22.5" customHeight="1">
      <c r="A301" s="6">
        <v>300.0</v>
      </c>
      <c r="B301" s="11" t="str">
        <f>'Master Schedule'!B301</f>
        <v/>
      </c>
      <c r="C301" s="7">
        <v>46534.0</v>
      </c>
      <c r="D301" s="8" t="str">
        <f t="shared" si="1"/>
        <v>Thursday</v>
      </c>
      <c r="E301" s="31"/>
      <c r="F301" s="11"/>
      <c r="G301" s="11"/>
      <c r="H301" s="31"/>
      <c r="I301" s="11"/>
      <c r="J301" s="22"/>
      <c r="K301" s="32"/>
      <c r="L301" s="32"/>
      <c r="M301" s="32"/>
      <c r="N301" s="33"/>
      <c r="O301" s="62"/>
      <c r="P301" s="34" t="str">
        <f t="shared" si="2"/>
        <v/>
      </c>
    </row>
    <row r="302" ht="22.5" customHeight="1">
      <c r="A302" s="6">
        <v>301.0</v>
      </c>
      <c r="B302" s="11" t="str">
        <f>'Master Schedule'!B302</f>
        <v/>
      </c>
      <c r="C302" s="7">
        <v>46535.0</v>
      </c>
      <c r="D302" s="8" t="str">
        <f t="shared" si="1"/>
        <v>Friday</v>
      </c>
      <c r="E302" s="31"/>
      <c r="F302" s="11"/>
      <c r="G302" s="11"/>
      <c r="H302" s="31"/>
      <c r="I302" s="11"/>
      <c r="J302" s="22"/>
      <c r="K302" s="35"/>
      <c r="L302" s="35"/>
      <c r="M302" s="35"/>
      <c r="N302" s="36"/>
      <c r="O302" s="62"/>
      <c r="P302" s="34" t="str">
        <f t="shared" si="2"/>
        <v/>
      </c>
    </row>
    <row r="303" ht="22.5" customHeight="1">
      <c r="A303" s="6">
        <v>302.0</v>
      </c>
      <c r="B303" s="11" t="str">
        <f>'Master Schedule'!B303</f>
        <v/>
      </c>
      <c r="C303" s="7">
        <v>46536.0</v>
      </c>
      <c r="D303" s="8" t="str">
        <f t="shared" si="1"/>
        <v>Saturday</v>
      </c>
      <c r="E303" s="31"/>
      <c r="F303" s="11"/>
      <c r="G303" s="11"/>
      <c r="H303" s="31"/>
      <c r="I303" s="11"/>
      <c r="J303" s="22"/>
      <c r="K303" s="32"/>
      <c r="L303" s="32"/>
      <c r="M303" s="32"/>
      <c r="N303" s="33"/>
      <c r="O303" s="62"/>
      <c r="P303" s="34" t="str">
        <f t="shared" si="2"/>
        <v/>
      </c>
    </row>
    <row r="304" ht="22.5" customHeight="1">
      <c r="A304" s="6">
        <v>303.0</v>
      </c>
      <c r="B304" s="11" t="str">
        <f>'Master Schedule'!B304</f>
        <v/>
      </c>
      <c r="C304" s="7">
        <v>46537.0</v>
      </c>
      <c r="D304" s="8" t="str">
        <f t="shared" si="1"/>
        <v>Sunday</v>
      </c>
      <c r="E304" s="31"/>
      <c r="F304" s="11"/>
      <c r="G304" s="11"/>
      <c r="H304" s="31"/>
      <c r="I304" s="11"/>
      <c r="J304" s="22"/>
      <c r="K304" s="35"/>
      <c r="L304" s="35"/>
      <c r="M304" s="35"/>
      <c r="N304" s="36"/>
      <c r="O304" s="62"/>
      <c r="P304" s="34" t="str">
        <f t="shared" si="2"/>
        <v/>
      </c>
    </row>
    <row r="305" ht="22.5" customHeight="1">
      <c r="A305" s="6">
        <v>304.0</v>
      </c>
      <c r="B305" s="11" t="str">
        <f>'Master Schedule'!B305</f>
        <v/>
      </c>
      <c r="C305" s="7">
        <v>46538.0</v>
      </c>
      <c r="D305" s="8" t="str">
        <f t="shared" si="1"/>
        <v>Monday</v>
      </c>
      <c r="E305" s="31"/>
      <c r="F305" s="11"/>
      <c r="G305" s="11"/>
      <c r="H305" s="31"/>
      <c r="I305" s="11"/>
      <c r="J305" s="22"/>
      <c r="K305" s="32"/>
      <c r="L305" s="32"/>
      <c r="M305" s="32"/>
      <c r="N305" s="33"/>
      <c r="O305" s="62"/>
      <c r="P305" s="34" t="str">
        <f t="shared" si="2"/>
        <v/>
      </c>
    </row>
    <row r="306" ht="22.5" customHeight="1">
      <c r="A306" s="37"/>
      <c r="B306" s="38" t="str">
        <f>'Master Schedule'!B306</f>
        <v/>
      </c>
      <c r="C306" s="39"/>
      <c r="D306" s="40" t="str">
        <f t="shared" si="1"/>
        <v>Saturday</v>
      </c>
      <c r="E306" s="41"/>
      <c r="F306" s="38"/>
      <c r="G306" s="38"/>
      <c r="H306" s="41"/>
      <c r="I306" s="38"/>
      <c r="J306" s="38"/>
      <c r="K306" s="42" t="s">
        <v>12</v>
      </c>
      <c r="L306" s="42" t="s">
        <v>13</v>
      </c>
      <c r="M306" s="23" t="s">
        <v>14</v>
      </c>
      <c r="N306" s="24" t="s">
        <v>15</v>
      </c>
      <c r="O306" s="58" t="s">
        <v>17</v>
      </c>
      <c r="P306" s="25" t="s">
        <v>9</v>
      </c>
    </row>
    <row r="307" ht="22.5" customHeight="1">
      <c r="A307" s="37"/>
      <c r="B307" s="38" t="str">
        <f>'Master Schedule'!B307</f>
        <v/>
      </c>
      <c r="C307" s="39"/>
      <c r="D307" s="40" t="str">
        <f t="shared" si="1"/>
        <v>Saturday</v>
      </c>
      <c r="E307" s="41"/>
      <c r="F307" s="38"/>
      <c r="G307" s="38"/>
      <c r="H307" s="41"/>
      <c r="I307" s="38"/>
      <c r="J307" s="38"/>
      <c r="K307" s="53" t="s">
        <v>16</v>
      </c>
      <c r="L307" s="53" t="s">
        <v>16</v>
      </c>
      <c r="M307" s="53" t="s">
        <v>16</v>
      </c>
      <c r="N307" s="59" t="s">
        <v>49</v>
      </c>
      <c r="O307" s="60" t="s">
        <v>16</v>
      </c>
      <c r="P307" s="34" t="str">
        <f t="shared" ref="P307:P610" si="3">IF(G307="", "",
   IF(AND(K307="✅", L307="✅", M307="✅", N307="✅", O307="✅"), "✅ Approved",
   IF(OR(K307="❌", L307="❌", M307="❌", N307="❌", O307="❌"), "❌ Denied",
   "⌛️ Pending")))
</f>
        <v/>
      </c>
    </row>
    <row r="308" ht="22.5" customHeight="1">
      <c r="A308" s="37"/>
      <c r="B308" s="38" t="str">
        <f>'Master Schedule'!B308</f>
        <v/>
      </c>
      <c r="C308" s="39"/>
      <c r="D308" s="40" t="str">
        <f t="shared" si="1"/>
        <v>Saturday</v>
      </c>
      <c r="E308" s="41"/>
      <c r="F308" s="38"/>
      <c r="G308" s="38"/>
      <c r="H308" s="41"/>
      <c r="I308" s="38"/>
      <c r="J308" s="38"/>
      <c r="K308" s="32"/>
      <c r="L308" s="32"/>
      <c r="M308" s="32"/>
      <c r="N308" s="33"/>
      <c r="O308" s="62"/>
      <c r="P308" s="34" t="str">
        <f t="shared" si="3"/>
        <v/>
      </c>
    </row>
    <row r="309" ht="22.5" customHeight="1">
      <c r="A309" s="37"/>
      <c r="B309" s="38" t="str">
        <f>'Master Schedule'!B309</f>
        <v/>
      </c>
      <c r="C309" s="39"/>
      <c r="D309" s="40" t="str">
        <f t="shared" si="1"/>
        <v>Saturday</v>
      </c>
      <c r="E309" s="41"/>
      <c r="F309" s="38"/>
      <c r="G309" s="38"/>
      <c r="H309" s="41"/>
      <c r="I309" s="38"/>
      <c r="J309" s="38"/>
      <c r="K309" s="35"/>
      <c r="L309" s="35"/>
      <c r="M309" s="35"/>
      <c r="N309" s="36"/>
      <c r="O309" s="62"/>
      <c r="P309" s="34" t="str">
        <f t="shared" si="3"/>
        <v/>
      </c>
    </row>
    <row r="310" ht="22.5" customHeight="1">
      <c r="A310" s="37"/>
      <c r="B310" s="38" t="str">
        <f>'Master Schedule'!B310</f>
        <v/>
      </c>
      <c r="C310" s="39"/>
      <c r="D310" s="40" t="str">
        <f t="shared" si="1"/>
        <v>Saturday</v>
      </c>
      <c r="E310" s="41"/>
      <c r="F310" s="38"/>
      <c r="G310" s="38"/>
      <c r="H310" s="41"/>
      <c r="I310" s="38"/>
      <c r="J310" s="38"/>
      <c r="K310" s="32"/>
      <c r="L310" s="32"/>
      <c r="M310" s="32"/>
      <c r="N310" s="33"/>
      <c r="O310" s="62"/>
      <c r="P310" s="34" t="str">
        <f t="shared" si="3"/>
        <v/>
      </c>
    </row>
    <row r="311" ht="22.5" customHeight="1">
      <c r="A311" s="37"/>
      <c r="B311" s="38" t="str">
        <f>'Master Schedule'!B311</f>
        <v/>
      </c>
      <c r="C311" s="39"/>
      <c r="D311" s="40" t="str">
        <f t="shared" si="1"/>
        <v>Saturday</v>
      </c>
      <c r="E311" s="41"/>
      <c r="F311" s="38"/>
      <c r="G311" s="38"/>
      <c r="H311" s="41"/>
      <c r="I311" s="38"/>
      <c r="J311" s="38"/>
      <c r="K311" s="35"/>
      <c r="L311" s="35"/>
      <c r="M311" s="35"/>
      <c r="N311" s="36"/>
      <c r="O311" s="62"/>
      <c r="P311" s="34" t="str">
        <f t="shared" si="3"/>
        <v/>
      </c>
    </row>
    <row r="312" ht="22.5" customHeight="1">
      <c r="A312" s="37"/>
      <c r="B312" s="38" t="str">
        <f>'Master Schedule'!B312</f>
        <v/>
      </c>
      <c r="C312" s="39"/>
      <c r="D312" s="40" t="str">
        <f t="shared" si="1"/>
        <v>Saturday</v>
      </c>
      <c r="E312" s="41"/>
      <c r="F312" s="38"/>
      <c r="G312" s="38"/>
      <c r="H312" s="41"/>
      <c r="I312" s="38"/>
      <c r="J312" s="38"/>
      <c r="K312" s="32"/>
      <c r="L312" s="32"/>
      <c r="M312" s="32"/>
      <c r="N312" s="33"/>
      <c r="O312" s="62"/>
      <c r="P312" s="34" t="str">
        <f t="shared" si="3"/>
        <v/>
      </c>
    </row>
    <row r="313" ht="22.5" customHeight="1">
      <c r="A313" s="37"/>
      <c r="B313" s="38" t="str">
        <f>'Master Schedule'!B313</f>
        <v/>
      </c>
      <c r="C313" s="39"/>
      <c r="D313" s="40" t="str">
        <f t="shared" si="1"/>
        <v>Saturday</v>
      </c>
      <c r="E313" s="41"/>
      <c r="F313" s="38"/>
      <c r="G313" s="38"/>
      <c r="H313" s="41"/>
      <c r="I313" s="38"/>
      <c r="J313" s="38"/>
      <c r="K313" s="35"/>
      <c r="L313" s="35"/>
      <c r="M313" s="35"/>
      <c r="N313" s="36"/>
      <c r="O313" s="62"/>
      <c r="P313" s="34" t="str">
        <f t="shared" si="3"/>
        <v/>
      </c>
    </row>
    <row r="314" ht="22.5" customHeight="1">
      <c r="A314" s="37"/>
      <c r="B314" s="38" t="str">
        <f>'Master Schedule'!B314</f>
        <v/>
      </c>
      <c r="C314" s="39"/>
      <c r="D314" s="40" t="str">
        <f t="shared" si="1"/>
        <v>Saturday</v>
      </c>
      <c r="E314" s="41"/>
      <c r="F314" s="38"/>
      <c r="G314" s="38"/>
      <c r="H314" s="41"/>
      <c r="I314" s="38"/>
      <c r="J314" s="38"/>
      <c r="K314" s="32"/>
      <c r="L314" s="32"/>
      <c r="M314" s="32"/>
      <c r="N314" s="33"/>
      <c r="O314" s="62"/>
      <c r="P314" s="34" t="str">
        <f t="shared" si="3"/>
        <v/>
      </c>
    </row>
    <row r="315" ht="22.5" customHeight="1">
      <c r="A315" s="37"/>
      <c r="B315" s="38" t="str">
        <f>'Master Schedule'!B315</f>
        <v/>
      </c>
      <c r="C315" s="39"/>
      <c r="D315" s="40" t="str">
        <f t="shared" si="1"/>
        <v>Saturday</v>
      </c>
      <c r="E315" s="41"/>
      <c r="F315" s="38"/>
      <c r="G315" s="38"/>
      <c r="H315" s="41"/>
      <c r="I315" s="38"/>
      <c r="J315" s="38"/>
      <c r="K315" s="35"/>
      <c r="L315" s="35"/>
      <c r="M315" s="35"/>
      <c r="N315" s="36"/>
      <c r="O315" s="62"/>
      <c r="P315" s="34" t="str">
        <f t="shared" si="3"/>
        <v/>
      </c>
    </row>
    <row r="316" ht="22.5" customHeight="1">
      <c r="A316" s="37"/>
      <c r="B316" s="38" t="str">
        <f>'Master Schedule'!B316</f>
        <v/>
      </c>
      <c r="C316" s="39"/>
      <c r="D316" s="40" t="str">
        <f t="shared" si="1"/>
        <v>Saturday</v>
      </c>
      <c r="E316" s="41"/>
      <c r="F316" s="38"/>
      <c r="G316" s="38"/>
      <c r="H316" s="41"/>
      <c r="I316" s="38"/>
      <c r="J316" s="38"/>
      <c r="K316" s="32"/>
      <c r="L316" s="32"/>
      <c r="M316" s="32"/>
      <c r="N316" s="33"/>
      <c r="O316" s="62"/>
      <c r="P316" s="34" t="str">
        <f t="shared" si="3"/>
        <v/>
      </c>
    </row>
    <row r="317" ht="22.5" customHeight="1">
      <c r="A317" s="37"/>
      <c r="B317" s="38" t="str">
        <f>'Master Schedule'!B317</f>
        <v/>
      </c>
      <c r="C317" s="39"/>
      <c r="D317" s="40" t="str">
        <f t="shared" si="1"/>
        <v>Saturday</v>
      </c>
      <c r="E317" s="41"/>
      <c r="F317" s="38"/>
      <c r="G317" s="38"/>
      <c r="H317" s="41"/>
      <c r="I317" s="38"/>
      <c r="J317" s="38"/>
      <c r="K317" s="35"/>
      <c r="L317" s="35"/>
      <c r="M317" s="35"/>
      <c r="N317" s="36"/>
      <c r="O317" s="62"/>
      <c r="P317" s="34" t="str">
        <f t="shared" si="3"/>
        <v/>
      </c>
    </row>
    <row r="318" ht="22.5" customHeight="1">
      <c r="A318" s="37"/>
      <c r="B318" s="38" t="str">
        <f>'Master Schedule'!B318</f>
        <v/>
      </c>
      <c r="C318" s="39"/>
      <c r="D318" s="40" t="str">
        <f t="shared" si="1"/>
        <v>Saturday</v>
      </c>
      <c r="E318" s="41"/>
      <c r="F318" s="38"/>
      <c r="G318" s="38"/>
      <c r="H318" s="41"/>
      <c r="I318" s="38"/>
      <c r="J318" s="38"/>
      <c r="K318" s="32"/>
      <c r="L318" s="32"/>
      <c r="M318" s="32"/>
      <c r="N318" s="33"/>
      <c r="O318" s="62"/>
      <c r="P318" s="34" t="str">
        <f t="shared" si="3"/>
        <v/>
      </c>
    </row>
    <row r="319" ht="22.5" customHeight="1">
      <c r="A319" s="37"/>
      <c r="B319" s="38" t="str">
        <f>'Master Schedule'!B319</f>
        <v/>
      </c>
      <c r="C319" s="39"/>
      <c r="D319" s="40" t="str">
        <f t="shared" si="1"/>
        <v>Saturday</v>
      </c>
      <c r="E319" s="41"/>
      <c r="F319" s="38"/>
      <c r="G319" s="38"/>
      <c r="H319" s="41"/>
      <c r="I319" s="38"/>
      <c r="J319" s="38"/>
      <c r="K319" s="35"/>
      <c r="L319" s="35"/>
      <c r="M319" s="35"/>
      <c r="N319" s="36"/>
      <c r="O319" s="62"/>
      <c r="P319" s="34" t="str">
        <f t="shared" si="3"/>
        <v/>
      </c>
    </row>
    <row r="320" ht="22.5" customHeight="1">
      <c r="A320" s="37"/>
      <c r="B320" s="38" t="str">
        <f>'Master Schedule'!B320</f>
        <v/>
      </c>
      <c r="C320" s="39"/>
      <c r="D320" s="40" t="str">
        <f t="shared" si="1"/>
        <v>Saturday</v>
      </c>
      <c r="E320" s="41"/>
      <c r="F320" s="38"/>
      <c r="G320" s="38"/>
      <c r="H320" s="41"/>
      <c r="I320" s="38"/>
      <c r="J320" s="38"/>
      <c r="K320" s="32"/>
      <c r="L320" s="32"/>
      <c r="M320" s="32"/>
      <c r="N320" s="33"/>
      <c r="O320" s="62"/>
      <c r="P320" s="34" t="str">
        <f t="shared" si="3"/>
        <v/>
      </c>
    </row>
    <row r="321" ht="22.5" customHeight="1">
      <c r="A321" s="37"/>
      <c r="B321" s="38" t="str">
        <f>'Master Schedule'!B321</f>
        <v/>
      </c>
      <c r="C321" s="39"/>
      <c r="D321" s="40" t="str">
        <f t="shared" si="1"/>
        <v>Saturday</v>
      </c>
      <c r="E321" s="41"/>
      <c r="F321" s="38"/>
      <c r="G321" s="38"/>
      <c r="H321" s="41"/>
      <c r="I321" s="38"/>
      <c r="J321" s="38"/>
      <c r="K321" s="35"/>
      <c r="L321" s="35"/>
      <c r="M321" s="35"/>
      <c r="N321" s="36"/>
      <c r="O321" s="62"/>
      <c r="P321" s="34" t="str">
        <f t="shared" si="3"/>
        <v/>
      </c>
    </row>
    <row r="322" ht="22.5" customHeight="1">
      <c r="A322" s="37"/>
      <c r="B322" s="38" t="str">
        <f>'Master Schedule'!B322</f>
        <v/>
      </c>
      <c r="C322" s="39"/>
      <c r="D322" s="40" t="str">
        <f t="shared" si="1"/>
        <v>Saturday</v>
      </c>
      <c r="E322" s="41"/>
      <c r="F322" s="38"/>
      <c r="G322" s="38"/>
      <c r="H322" s="41"/>
      <c r="I322" s="38"/>
      <c r="J322" s="38"/>
      <c r="K322" s="32"/>
      <c r="L322" s="32"/>
      <c r="M322" s="32"/>
      <c r="N322" s="33"/>
      <c r="O322" s="62"/>
      <c r="P322" s="34" t="str">
        <f t="shared" si="3"/>
        <v/>
      </c>
    </row>
    <row r="323" ht="22.5" customHeight="1">
      <c r="A323" s="37"/>
      <c r="B323" s="38" t="str">
        <f>'Master Schedule'!B323</f>
        <v/>
      </c>
      <c r="C323" s="39"/>
      <c r="D323" s="40" t="str">
        <f t="shared" si="1"/>
        <v>Saturday</v>
      </c>
      <c r="E323" s="41"/>
      <c r="F323" s="38"/>
      <c r="G323" s="38"/>
      <c r="H323" s="41"/>
      <c r="I323" s="38"/>
      <c r="J323" s="38"/>
      <c r="K323" s="35"/>
      <c r="L323" s="35"/>
      <c r="M323" s="35"/>
      <c r="N323" s="36"/>
      <c r="O323" s="62"/>
      <c r="P323" s="34" t="str">
        <f t="shared" si="3"/>
        <v/>
      </c>
    </row>
    <row r="324" ht="22.5" customHeight="1">
      <c r="A324" s="37"/>
      <c r="B324" s="38" t="str">
        <f>'Master Schedule'!B324</f>
        <v/>
      </c>
      <c r="C324" s="39"/>
      <c r="D324" s="40" t="str">
        <f t="shared" si="1"/>
        <v>Saturday</v>
      </c>
      <c r="E324" s="41"/>
      <c r="F324" s="38"/>
      <c r="G324" s="38"/>
      <c r="H324" s="41"/>
      <c r="I324" s="38"/>
      <c r="J324" s="38"/>
      <c r="K324" s="32"/>
      <c r="L324" s="32"/>
      <c r="M324" s="32"/>
      <c r="N324" s="33"/>
      <c r="O324" s="62"/>
      <c r="P324" s="34" t="str">
        <f t="shared" si="3"/>
        <v/>
      </c>
    </row>
    <row r="325" ht="22.5" customHeight="1">
      <c r="A325" s="37"/>
      <c r="B325" s="38" t="str">
        <f>'Master Schedule'!B325</f>
        <v/>
      </c>
      <c r="C325" s="39"/>
      <c r="D325" s="40" t="str">
        <f t="shared" si="1"/>
        <v>Saturday</v>
      </c>
      <c r="E325" s="41"/>
      <c r="F325" s="38"/>
      <c r="G325" s="38"/>
      <c r="H325" s="41"/>
      <c r="I325" s="38"/>
      <c r="J325" s="38"/>
      <c r="K325" s="35"/>
      <c r="L325" s="35"/>
      <c r="M325" s="35"/>
      <c r="N325" s="36"/>
      <c r="O325" s="62"/>
      <c r="P325" s="34" t="str">
        <f t="shared" si="3"/>
        <v/>
      </c>
    </row>
    <row r="326" ht="22.5" customHeight="1">
      <c r="A326" s="37"/>
      <c r="B326" s="38" t="str">
        <f>'Master Schedule'!B326</f>
        <v/>
      </c>
      <c r="C326" s="39"/>
      <c r="D326" s="40" t="str">
        <f t="shared" si="1"/>
        <v>Saturday</v>
      </c>
      <c r="E326" s="41"/>
      <c r="F326" s="38"/>
      <c r="G326" s="38"/>
      <c r="H326" s="41"/>
      <c r="I326" s="38"/>
      <c r="J326" s="38"/>
      <c r="K326" s="32"/>
      <c r="L326" s="32"/>
      <c r="M326" s="32"/>
      <c r="N326" s="33"/>
      <c r="O326" s="62"/>
      <c r="P326" s="34" t="str">
        <f t="shared" si="3"/>
        <v/>
      </c>
    </row>
    <row r="327" ht="22.5" customHeight="1">
      <c r="A327" s="37"/>
      <c r="B327" s="38" t="str">
        <f>'Master Schedule'!B327</f>
        <v/>
      </c>
      <c r="C327" s="39"/>
      <c r="D327" s="40" t="str">
        <f t="shared" si="1"/>
        <v>Saturday</v>
      </c>
      <c r="E327" s="41"/>
      <c r="F327" s="38"/>
      <c r="G327" s="38"/>
      <c r="H327" s="41"/>
      <c r="I327" s="38"/>
      <c r="J327" s="38"/>
      <c r="K327" s="35"/>
      <c r="L327" s="35"/>
      <c r="M327" s="35"/>
      <c r="N327" s="36"/>
      <c r="O327" s="62"/>
      <c r="P327" s="34" t="str">
        <f t="shared" si="3"/>
        <v/>
      </c>
    </row>
    <row r="328" ht="22.5" customHeight="1">
      <c r="A328" s="37"/>
      <c r="B328" s="38" t="str">
        <f>'Master Schedule'!B328</f>
        <v/>
      </c>
      <c r="C328" s="39"/>
      <c r="D328" s="40" t="str">
        <f t="shared" si="1"/>
        <v>Saturday</v>
      </c>
      <c r="E328" s="41"/>
      <c r="F328" s="38"/>
      <c r="G328" s="38"/>
      <c r="H328" s="41"/>
      <c r="I328" s="38"/>
      <c r="J328" s="38"/>
      <c r="K328" s="32"/>
      <c r="L328" s="32"/>
      <c r="M328" s="32"/>
      <c r="N328" s="33"/>
      <c r="O328" s="62"/>
      <c r="P328" s="34" t="str">
        <f t="shared" si="3"/>
        <v/>
      </c>
    </row>
    <row r="329" ht="22.5" customHeight="1">
      <c r="A329" s="37"/>
      <c r="B329" s="38" t="str">
        <f>'Master Schedule'!B329</f>
        <v/>
      </c>
      <c r="C329" s="39"/>
      <c r="D329" s="40" t="str">
        <f t="shared" si="1"/>
        <v>Saturday</v>
      </c>
      <c r="E329" s="41"/>
      <c r="F329" s="38"/>
      <c r="G329" s="38"/>
      <c r="H329" s="41"/>
      <c r="I329" s="38"/>
      <c r="J329" s="38"/>
      <c r="K329" s="35"/>
      <c r="L329" s="35"/>
      <c r="M329" s="35"/>
      <c r="N329" s="36"/>
      <c r="O329" s="62"/>
      <c r="P329" s="34" t="str">
        <f t="shared" si="3"/>
        <v/>
      </c>
    </row>
    <row r="330" ht="22.5" customHeight="1">
      <c r="A330" s="37"/>
      <c r="B330" s="38" t="str">
        <f>'Master Schedule'!B330</f>
        <v/>
      </c>
      <c r="C330" s="39"/>
      <c r="D330" s="40" t="str">
        <f t="shared" si="1"/>
        <v>Saturday</v>
      </c>
      <c r="E330" s="41"/>
      <c r="F330" s="38"/>
      <c r="G330" s="38"/>
      <c r="H330" s="41"/>
      <c r="I330" s="38"/>
      <c r="J330" s="38"/>
      <c r="K330" s="32"/>
      <c r="L330" s="32"/>
      <c r="M330" s="32"/>
      <c r="N330" s="33"/>
      <c r="O330" s="62"/>
      <c r="P330" s="34" t="str">
        <f t="shared" si="3"/>
        <v/>
      </c>
    </row>
    <row r="331" ht="22.5" customHeight="1">
      <c r="A331" s="37"/>
      <c r="B331" s="38" t="str">
        <f>'Master Schedule'!B331</f>
        <v/>
      </c>
      <c r="C331" s="39"/>
      <c r="D331" s="40" t="str">
        <f t="shared" si="1"/>
        <v>Saturday</v>
      </c>
      <c r="E331" s="41"/>
      <c r="F331" s="38"/>
      <c r="G331" s="38"/>
      <c r="H331" s="41"/>
      <c r="I331" s="38"/>
      <c r="J331" s="38"/>
      <c r="K331" s="35"/>
      <c r="L331" s="35"/>
      <c r="M331" s="35"/>
      <c r="N331" s="36"/>
      <c r="O331" s="62"/>
      <c r="P331" s="34" t="str">
        <f t="shared" si="3"/>
        <v/>
      </c>
    </row>
    <row r="332" ht="22.5" customHeight="1">
      <c r="A332" s="37"/>
      <c r="B332" s="38" t="str">
        <f>'Master Schedule'!B332</f>
        <v/>
      </c>
      <c r="C332" s="39"/>
      <c r="D332" s="40" t="str">
        <f t="shared" si="1"/>
        <v>Saturday</v>
      </c>
      <c r="E332" s="41"/>
      <c r="F332" s="38"/>
      <c r="G332" s="38"/>
      <c r="H332" s="41"/>
      <c r="I332" s="38"/>
      <c r="J332" s="38"/>
      <c r="K332" s="32"/>
      <c r="L332" s="32"/>
      <c r="M332" s="32"/>
      <c r="N332" s="33"/>
      <c r="O332" s="62"/>
      <c r="P332" s="34" t="str">
        <f t="shared" si="3"/>
        <v/>
      </c>
    </row>
    <row r="333" ht="22.5" customHeight="1">
      <c r="A333" s="37"/>
      <c r="B333" s="38" t="str">
        <f>'Master Schedule'!B333</f>
        <v/>
      </c>
      <c r="C333" s="39"/>
      <c r="D333" s="40" t="str">
        <f t="shared" si="1"/>
        <v>Saturday</v>
      </c>
      <c r="E333" s="41"/>
      <c r="F333" s="38"/>
      <c r="G333" s="38"/>
      <c r="H333" s="41"/>
      <c r="I333" s="38"/>
      <c r="J333" s="38"/>
      <c r="K333" s="35"/>
      <c r="L333" s="35"/>
      <c r="M333" s="35"/>
      <c r="N333" s="36"/>
      <c r="O333" s="62"/>
      <c r="P333" s="34" t="str">
        <f t="shared" si="3"/>
        <v/>
      </c>
    </row>
    <row r="334" ht="22.5" customHeight="1">
      <c r="A334" s="37"/>
      <c r="B334" s="38" t="str">
        <f>'Master Schedule'!B334</f>
        <v/>
      </c>
      <c r="C334" s="39"/>
      <c r="D334" s="40" t="str">
        <f t="shared" si="1"/>
        <v>Saturday</v>
      </c>
      <c r="E334" s="41"/>
      <c r="F334" s="38"/>
      <c r="G334" s="38"/>
      <c r="H334" s="41"/>
      <c r="I334" s="38"/>
      <c r="J334" s="38"/>
      <c r="K334" s="32"/>
      <c r="L334" s="32"/>
      <c r="M334" s="32"/>
      <c r="N334" s="33"/>
      <c r="O334" s="62"/>
      <c r="P334" s="34" t="str">
        <f t="shared" si="3"/>
        <v/>
      </c>
    </row>
    <row r="335" ht="22.5" customHeight="1">
      <c r="A335" s="37"/>
      <c r="B335" s="38" t="str">
        <f>'Master Schedule'!B335</f>
        <v/>
      </c>
      <c r="C335" s="39"/>
      <c r="D335" s="40" t="str">
        <f t="shared" si="1"/>
        <v>Saturday</v>
      </c>
      <c r="E335" s="41"/>
      <c r="F335" s="38"/>
      <c r="G335" s="38"/>
      <c r="H335" s="41"/>
      <c r="I335" s="38"/>
      <c r="J335" s="38"/>
      <c r="K335" s="35"/>
      <c r="L335" s="35"/>
      <c r="M335" s="35"/>
      <c r="N335" s="36"/>
      <c r="O335" s="62"/>
      <c r="P335" s="34" t="str">
        <f t="shared" si="3"/>
        <v/>
      </c>
    </row>
    <row r="336" ht="22.5" customHeight="1">
      <c r="A336" s="37"/>
      <c r="B336" s="38" t="str">
        <f>'Master Schedule'!B336</f>
        <v/>
      </c>
      <c r="C336" s="39"/>
      <c r="D336" s="40" t="str">
        <f t="shared" si="1"/>
        <v>Saturday</v>
      </c>
      <c r="E336" s="41"/>
      <c r="F336" s="38"/>
      <c r="G336" s="38"/>
      <c r="H336" s="41"/>
      <c r="I336" s="38"/>
      <c r="J336" s="38"/>
      <c r="K336" s="32"/>
      <c r="L336" s="32"/>
      <c r="M336" s="32"/>
      <c r="N336" s="33"/>
      <c r="O336" s="62"/>
      <c r="P336" s="34" t="str">
        <f t="shared" si="3"/>
        <v/>
      </c>
    </row>
    <row r="337" ht="22.5" customHeight="1">
      <c r="A337" s="37"/>
      <c r="B337" s="38" t="str">
        <f>'Master Schedule'!B337</f>
        <v/>
      </c>
      <c r="C337" s="39"/>
      <c r="D337" s="40" t="str">
        <f t="shared" si="1"/>
        <v>Saturday</v>
      </c>
      <c r="E337" s="41"/>
      <c r="F337" s="38"/>
      <c r="G337" s="38"/>
      <c r="H337" s="41"/>
      <c r="I337" s="38"/>
      <c r="J337" s="38"/>
      <c r="K337" s="35"/>
      <c r="L337" s="35"/>
      <c r="M337" s="35"/>
      <c r="N337" s="36"/>
      <c r="O337" s="62"/>
      <c r="P337" s="34" t="str">
        <f t="shared" si="3"/>
        <v/>
      </c>
    </row>
    <row r="338" ht="22.5" customHeight="1">
      <c r="A338" s="37"/>
      <c r="B338" s="38" t="str">
        <f>'Master Schedule'!B338</f>
        <v/>
      </c>
      <c r="C338" s="39"/>
      <c r="D338" s="40" t="str">
        <f t="shared" si="1"/>
        <v>Saturday</v>
      </c>
      <c r="E338" s="41"/>
      <c r="F338" s="38"/>
      <c r="G338" s="38"/>
      <c r="H338" s="41"/>
      <c r="I338" s="38"/>
      <c r="J338" s="38"/>
      <c r="K338" s="32"/>
      <c r="L338" s="32"/>
      <c r="M338" s="32"/>
      <c r="N338" s="33"/>
      <c r="O338" s="62"/>
      <c r="P338" s="34" t="str">
        <f t="shared" si="3"/>
        <v/>
      </c>
    </row>
    <row r="339" ht="22.5" customHeight="1">
      <c r="A339" s="37"/>
      <c r="B339" s="38" t="str">
        <f>'Master Schedule'!B339</f>
        <v/>
      </c>
      <c r="C339" s="39"/>
      <c r="D339" s="40" t="str">
        <f t="shared" si="1"/>
        <v>Saturday</v>
      </c>
      <c r="E339" s="41"/>
      <c r="F339" s="38"/>
      <c r="G339" s="38"/>
      <c r="H339" s="41"/>
      <c r="I339" s="38"/>
      <c r="J339" s="38"/>
      <c r="K339" s="35"/>
      <c r="L339" s="35"/>
      <c r="M339" s="35"/>
      <c r="N339" s="36"/>
      <c r="O339" s="62"/>
      <c r="P339" s="34" t="str">
        <f t="shared" si="3"/>
        <v/>
      </c>
    </row>
    <row r="340" ht="22.5" customHeight="1">
      <c r="A340" s="37"/>
      <c r="B340" s="38" t="str">
        <f>'Master Schedule'!B340</f>
        <v/>
      </c>
      <c r="C340" s="39"/>
      <c r="D340" s="40" t="str">
        <f t="shared" si="1"/>
        <v>Saturday</v>
      </c>
      <c r="E340" s="41"/>
      <c r="F340" s="38"/>
      <c r="G340" s="38"/>
      <c r="H340" s="41"/>
      <c r="I340" s="38"/>
      <c r="J340" s="38"/>
      <c r="K340" s="32"/>
      <c r="L340" s="32"/>
      <c r="M340" s="32"/>
      <c r="N340" s="33"/>
      <c r="O340" s="62"/>
      <c r="P340" s="34" t="str">
        <f t="shared" si="3"/>
        <v/>
      </c>
    </row>
    <row r="341" ht="22.5" customHeight="1">
      <c r="A341" s="37"/>
      <c r="B341" s="38" t="str">
        <f>'Master Schedule'!B341</f>
        <v/>
      </c>
      <c r="C341" s="39"/>
      <c r="D341" s="40" t="str">
        <f t="shared" si="1"/>
        <v>Saturday</v>
      </c>
      <c r="E341" s="41"/>
      <c r="F341" s="38"/>
      <c r="G341" s="38"/>
      <c r="H341" s="41"/>
      <c r="I341" s="38"/>
      <c r="J341" s="38"/>
      <c r="K341" s="35"/>
      <c r="L341" s="35"/>
      <c r="M341" s="35"/>
      <c r="N341" s="36"/>
      <c r="O341" s="62"/>
      <c r="P341" s="34" t="str">
        <f t="shared" si="3"/>
        <v/>
      </c>
    </row>
    <row r="342" ht="22.5" customHeight="1">
      <c r="A342" s="37"/>
      <c r="B342" s="38" t="str">
        <f>'Master Schedule'!B342</f>
        <v/>
      </c>
      <c r="C342" s="39"/>
      <c r="D342" s="40" t="str">
        <f t="shared" si="1"/>
        <v>Saturday</v>
      </c>
      <c r="E342" s="41"/>
      <c r="F342" s="38"/>
      <c r="G342" s="38"/>
      <c r="H342" s="41"/>
      <c r="I342" s="38"/>
      <c r="J342" s="38"/>
      <c r="K342" s="32"/>
      <c r="L342" s="32"/>
      <c r="M342" s="32"/>
      <c r="N342" s="33"/>
      <c r="O342" s="62"/>
      <c r="P342" s="34" t="str">
        <f t="shared" si="3"/>
        <v/>
      </c>
    </row>
    <row r="343" ht="22.5" customHeight="1">
      <c r="A343" s="37"/>
      <c r="B343" s="38" t="str">
        <f>'Master Schedule'!B343</f>
        <v/>
      </c>
      <c r="C343" s="39"/>
      <c r="D343" s="40" t="str">
        <f t="shared" si="1"/>
        <v>Saturday</v>
      </c>
      <c r="E343" s="41"/>
      <c r="F343" s="38"/>
      <c r="G343" s="38"/>
      <c r="H343" s="41"/>
      <c r="I343" s="38"/>
      <c r="J343" s="38"/>
      <c r="K343" s="35"/>
      <c r="L343" s="35"/>
      <c r="M343" s="35"/>
      <c r="N343" s="36"/>
      <c r="O343" s="62"/>
      <c r="P343" s="34" t="str">
        <f t="shared" si="3"/>
        <v/>
      </c>
    </row>
    <row r="344" ht="22.5" customHeight="1">
      <c r="A344" s="37"/>
      <c r="B344" s="38" t="str">
        <f>'Master Schedule'!B344</f>
        <v/>
      </c>
      <c r="C344" s="39"/>
      <c r="D344" s="40" t="str">
        <f t="shared" si="1"/>
        <v>Saturday</v>
      </c>
      <c r="E344" s="41"/>
      <c r="F344" s="38"/>
      <c r="G344" s="38"/>
      <c r="H344" s="41"/>
      <c r="I344" s="38"/>
      <c r="J344" s="38"/>
      <c r="K344" s="32"/>
      <c r="L344" s="32"/>
      <c r="M344" s="32"/>
      <c r="N344" s="33"/>
      <c r="O344" s="62"/>
      <c r="P344" s="34" t="str">
        <f t="shared" si="3"/>
        <v/>
      </c>
    </row>
    <row r="345" ht="22.5" customHeight="1">
      <c r="A345" s="37"/>
      <c r="B345" s="38" t="str">
        <f>'Master Schedule'!B345</f>
        <v/>
      </c>
      <c r="C345" s="39"/>
      <c r="D345" s="40" t="str">
        <f t="shared" si="1"/>
        <v>Saturday</v>
      </c>
      <c r="E345" s="41"/>
      <c r="F345" s="38"/>
      <c r="G345" s="38"/>
      <c r="H345" s="41"/>
      <c r="I345" s="38"/>
      <c r="J345" s="38"/>
      <c r="K345" s="35"/>
      <c r="L345" s="35"/>
      <c r="M345" s="35"/>
      <c r="N345" s="36"/>
      <c r="O345" s="62"/>
      <c r="P345" s="34" t="str">
        <f t="shared" si="3"/>
        <v/>
      </c>
    </row>
    <row r="346" ht="22.5" customHeight="1">
      <c r="A346" s="37"/>
      <c r="B346" s="38" t="str">
        <f>'Master Schedule'!B346</f>
        <v/>
      </c>
      <c r="C346" s="39"/>
      <c r="D346" s="40" t="str">
        <f t="shared" si="1"/>
        <v>Saturday</v>
      </c>
      <c r="E346" s="41"/>
      <c r="F346" s="38"/>
      <c r="G346" s="38"/>
      <c r="H346" s="41"/>
      <c r="I346" s="38"/>
      <c r="J346" s="38"/>
      <c r="K346" s="32"/>
      <c r="L346" s="32"/>
      <c r="M346" s="32"/>
      <c r="N346" s="33"/>
      <c r="O346" s="62"/>
      <c r="P346" s="34" t="str">
        <f t="shared" si="3"/>
        <v/>
      </c>
    </row>
    <row r="347" ht="22.5" customHeight="1">
      <c r="A347" s="37"/>
      <c r="B347" s="38" t="str">
        <f>'Master Schedule'!B347</f>
        <v/>
      </c>
      <c r="C347" s="39"/>
      <c r="D347" s="40" t="str">
        <f t="shared" si="1"/>
        <v>Saturday</v>
      </c>
      <c r="E347" s="41"/>
      <c r="F347" s="38"/>
      <c r="G347" s="38"/>
      <c r="H347" s="41"/>
      <c r="I347" s="38"/>
      <c r="J347" s="38"/>
      <c r="K347" s="35"/>
      <c r="L347" s="35"/>
      <c r="M347" s="35"/>
      <c r="N347" s="36"/>
      <c r="O347" s="62"/>
      <c r="P347" s="34" t="str">
        <f t="shared" si="3"/>
        <v/>
      </c>
    </row>
    <row r="348" ht="22.5" customHeight="1">
      <c r="A348" s="37"/>
      <c r="B348" s="38" t="str">
        <f>'Master Schedule'!B348</f>
        <v/>
      </c>
      <c r="C348" s="39"/>
      <c r="D348" s="40" t="str">
        <f t="shared" si="1"/>
        <v>Saturday</v>
      </c>
      <c r="E348" s="41"/>
      <c r="F348" s="38"/>
      <c r="G348" s="38"/>
      <c r="H348" s="41"/>
      <c r="I348" s="38"/>
      <c r="J348" s="38"/>
      <c r="K348" s="32"/>
      <c r="L348" s="32"/>
      <c r="M348" s="32"/>
      <c r="N348" s="33"/>
      <c r="O348" s="62"/>
      <c r="P348" s="34" t="str">
        <f t="shared" si="3"/>
        <v/>
      </c>
    </row>
    <row r="349" ht="22.5" customHeight="1">
      <c r="A349" s="37"/>
      <c r="B349" s="38" t="str">
        <f>'Master Schedule'!B349</f>
        <v/>
      </c>
      <c r="C349" s="39"/>
      <c r="D349" s="40" t="str">
        <f t="shared" si="1"/>
        <v>Saturday</v>
      </c>
      <c r="E349" s="41"/>
      <c r="F349" s="38"/>
      <c r="G349" s="38"/>
      <c r="H349" s="41"/>
      <c r="I349" s="38"/>
      <c r="J349" s="38"/>
      <c r="K349" s="35"/>
      <c r="L349" s="35"/>
      <c r="M349" s="35"/>
      <c r="N349" s="36"/>
      <c r="O349" s="62"/>
      <c r="P349" s="34" t="str">
        <f t="shared" si="3"/>
        <v/>
      </c>
    </row>
    <row r="350" ht="22.5" customHeight="1">
      <c r="A350" s="37"/>
      <c r="B350" s="38" t="str">
        <f>'Master Schedule'!B350</f>
        <v/>
      </c>
      <c r="C350" s="39"/>
      <c r="D350" s="40" t="str">
        <f t="shared" si="1"/>
        <v>Saturday</v>
      </c>
      <c r="E350" s="41"/>
      <c r="F350" s="38"/>
      <c r="G350" s="38"/>
      <c r="H350" s="41"/>
      <c r="I350" s="38"/>
      <c r="J350" s="38"/>
      <c r="K350" s="32"/>
      <c r="L350" s="32"/>
      <c r="M350" s="32"/>
      <c r="N350" s="33"/>
      <c r="O350" s="62"/>
      <c r="P350" s="34" t="str">
        <f t="shared" si="3"/>
        <v/>
      </c>
    </row>
    <row r="351" ht="22.5" customHeight="1">
      <c r="A351" s="37"/>
      <c r="B351" s="38" t="str">
        <f>'Master Schedule'!B351</f>
        <v/>
      </c>
      <c r="C351" s="39"/>
      <c r="D351" s="40" t="str">
        <f t="shared" si="1"/>
        <v>Saturday</v>
      </c>
      <c r="E351" s="41"/>
      <c r="F351" s="38"/>
      <c r="G351" s="38"/>
      <c r="H351" s="41"/>
      <c r="I351" s="38"/>
      <c r="J351" s="38"/>
      <c r="K351" s="35"/>
      <c r="L351" s="35"/>
      <c r="M351" s="35"/>
      <c r="N351" s="36"/>
      <c r="O351" s="62"/>
      <c r="P351" s="34" t="str">
        <f t="shared" si="3"/>
        <v/>
      </c>
    </row>
    <row r="352" ht="22.5" customHeight="1">
      <c r="A352" s="37"/>
      <c r="B352" s="38" t="str">
        <f>'Master Schedule'!B352</f>
        <v/>
      </c>
      <c r="C352" s="39"/>
      <c r="D352" s="40" t="str">
        <f t="shared" si="1"/>
        <v>Saturday</v>
      </c>
      <c r="E352" s="41"/>
      <c r="F352" s="38"/>
      <c r="G352" s="38"/>
      <c r="H352" s="41"/>
      <c r="I352" s="38"/>
      <c r="J352" s="38"/>
      <c r="K352" s="32"/>
      <c r="L352" s="32"/>
      <c r="M352" s="32"/>
      <c r="N352" s="33"/>
      <c r="O352" s="62"/>
      <c r="P352" s="34" t="str">
        <f t="shared" si="3"/>
        <v/>
      </c>
    </row>
    <row r="353" ht="22.5" customHeight="1">
      <c r="A353" s="37"/>
      <c r="B353" s="38" t="str">
        <f>'Master Schedule'!B353</f>
        <v/>
      </c>
      <c r="C353" s="39"/>
      <c r="D353" s="40" t="str">
        <f t="shared" si="1"/>
        <v>Saturday</v>
      </c>
      <c r="E353" s="41"/>
      <c r="F353" s="38"/>
      <c r="G353" s="38"/>
      <c r="H353" s="41"/>
      <c r="I353" s="38"/>
      <c r="J353" s="38"/>
      <c r="K353" s="35"/>
      <c r="L353" s="35"/>
      <c r="M353" s="35"/>
      <c r="N353" s="36"/>
      <c r="O353" s="62"/>
      <c r="P353" s="34" t="str">
        <f t="shared" si="3"/>
        <v/>
      </c>
    </row>
    <row r="354" ht="22.5" customHeight="1">
      <c r="A354" s="37"/>
      <c r="B354" s="38" t="str">
        <f>'Master Schedule'!B354</f>
        <v/>
      </c>
      <c r="C354" s="39"/>
      <c r="D354" s="40" t="str">
        <f t="shared" si="1"/>
        <v>Saturday</v>
      </c>
      <c r="E354" s="41"/>
      <c r="F354" s="38"/>
      <c r="G354" s="38"/>
      <c r="H354" s="41"/>
      <c r="I354" s="38"/>
      <c r="J354" s="38"/>
      <c r="K354" s="32"/>
      <c r="L354" s="32"/>
      <c r="M354" s="32"/>
      <c r="N354" s="33"/>
      <c r="O354" s="62"/>
      <c r="P354" s="34" t="str">
        <f t="shared" si="3"/>
        <v/>
      </c>
    </row>
    <row r="355" ht="22.5" customHeight="1">
      <c r="A355" s="37"/>
      <c r="B355" s="38" t="str">
        <f>'Master Schedule'!B355</f>
        <v/>
      </c>
      <c r="C355" s="39"/>
      <c r="D355" s="40" t="str">
        <f t="shared" si="1"/>
        <v>Saturday</v>
      </c>
      <c r="E355" s="41"/>
      <c r="F355" s="38"/>
      <c r="G355" s="38"/>
      <c r="H355" s="41"/>
      <c r="I355" s="38"/>
      <c r="J355" s="38"/>
      <c r="K355" s="35"/>
      <c r="L355" s="35"/>
      <c r="M355" s="35"/>
      <c r="N355" s="36"/>
      <c r="O355" s="62"/>
      <c r="P355" s="34" t="str">
        <f t="shared" si="3"/>
        <v/>
      </c>
    </row>
    <row r="356" ht="22.5" customHeight="1">
      <c r="A356" s="37"/>
      <c r="B356" s="38" t="str">
        <f>'Master Schedule'!B356</f>
        <v/>
      </c>
      <c r="C356" s="39"/>
      <c r="D356" s="40" t="str">
        <f t="shared" si="1"/>
        <v>Saturday</v>
      </c>
      <c r="E356" s="41"/>
      <c r="F356" s="38"/>
      <c r="G356" s="38"/>
      <c r="H356" s="41"/>
      <c r="I356" s="38"/>
      <c r="J356" s="38"/>
      <c r="K356" s="32"/>
      <c r="L356" s="32"/>
      <c r="M356" s="32"/>
      <c r="N356" s="33"/>
      <c r="O356" s="62"/>
      <c r="P356" s="34" t="str">
        <f t="shared" si="3"/>
        <v/>
      </c>
    </row>
    <row r="357" ht="22.5" customHeight="1">
      <c r="A357" s="37"/>
      <c r="B357" s="38" t="str">
        <f>'Master Schedule'!B357</f>
        <v/>
      </c>
      <c r="C357" s="39"/>
      <c r="D357" s="40" t="str">
        <f t="shared" si="1"/>
        <v>Saturday</v>
      </c>
      <c r="E357" s="41"/>
      <c r="F357" s="38"/>
      <c r="G357" s="38"/>
      <c r="H357" s="41"/>
      <c r="I357" s="38"/>
      <c r="J357" s="38"/>
      <c r="K357" s="35"/>
      <c r="L357" s="35"/>
      <c r="M357" s="35"/>
      <c r="N357" s="36"/>
      <c r="O357" s="62"/>
      <c r="P357" s="34" t="str">
        <f t="shared" si="3"/>
        <v/>
      </c>
    </row>
    <row r="358" ht="22.5" customHeight="1">
      <c r="A358" s="37"/>
      <c r="B358" s="38" t="str">
        <f>'Master Schedule'!B358</f>
        <v/>
      </c>
      <c r="C358" s="39"/>
      <c r="D358" s="40" t="str">
        <f t="shared" si="1"/>
        <v>Saturday</v>
      </c>
      <c r="E358" s="41"/>
      <c r="F358" s="38"/>
      <c r="G358" s="38"/>
      <c r="H358" s="41"/>
      <c r="I358" s="38"/>
      <c r="J358" s="38"/>
      <c r="K358" s="32"/>
      <c r="L358" s="32"/>
      <c r="M358" s="32"/>
      <c r="N358" s="33"/>
      <c r="O358" s="62"/>
      <c r="P358" s="34" t="str">
        <f t="shared" si="3"/>
        <v/>
      </c>
    </row>
    <row r="359" ht="22.5" customHeight="1">
      <c r="A359" s="37"/>
      <c r="B359" s="38" t="str">
        <f>'Master Schedule'!B359</f>
        <v/>
      </c>
      <c r="C359" s="39"/>
      <c r="D359" s="40" t="str">
        <f t="shared" si="1"/>
        <v>Saturday</v>
      </c>
      <c r="E359" s="41"/>
      <c r="F359" s="38"/>
      <c r="G359" s="38"/>
      <c r="H359" s="41"/>
      <c r="I359" s="38"/>
      <c r="J359" s="38"/>
      <c r="K359" s="35"/>
      <c r="L359" s="35"/>
      <c r="M359" s="35"/>
      <c r="N359" s="36"/>
      <c r="O359" s="62"/>
      <c r="P359" s="34" t="str">
        <f t="shared" si="3"/>
        <v/>
      </c>
    </row>
    <row r="360" ht="22.5" customHeight="1">
      <c r="A360" s="37"/>
      <c r="B360" s="38" t="str">
        <f>'Master Schedule'!B360</f>
        <v/>
      </c>
      <c r="C360" s="39"/>
      <c r="D360" s="40" t="str">
        <f t="shared" si="1"/>
        <v>Saturday</v>
      </c>
      <c r="E360" s="41"/>
      <c r="F360" s="38"/>
      <c r="G360" s="38"/>
      <c r="H360" s="41"/>
      <c r="I360" s="38"/>
      <c r="J360" s="38"/>
      <c r="K360" s="32"/>
      <c r="L360" s="32"/>
      <c r="M360" s="32"/>
      <c r="N360" s="33"/>
      <c r="O360" s="62"/>
      <c r="P360" s="34" t="str">
        <f t="shared" si="3"/>
        <v/>
      </c>
    </row>
    <row r="361" ht="22.5" customHeight="1">
      <c r="A361" s="37"/>
      <c r="B361" s="38" t="str">
        <f>'Master Schedule'!B361</f>
        <v/>
      </c>
      <c r="C361" s="39"/>
      <c r="D361" s="40" t="str">
        <f t="shared" si="1"/>
        <v>Saturday</v>
      </c>
      <c r="E361" s="41"/>
      <c r="F361" s="38"/>
      <c r="G361" s="38"/>
      <c r="H361" s="41"/>
      <c r="I361" s="38"/>
      <c r="J361" s="38"/>
      <c r="K361" s="35"/>
      <c r="L361" s="35"/>
      <c r="M361" s="35"/>
      <c r="N361" s="36"/>
      <c r="O361" s="62"/>
      <c r="P361" s="34" t="str">
        <f t="shared" si="3"/>
        <v/>
      </c>
    </row>
    <row r="362" ht="22.5" customHeight="1">
      <c r="A362" s="37"/>
      <c r="B362" s="38" t="str">
        <f>'Master Schedule'!B362</f>
        <v/>
      </c>
      <c r="C362" s="39"/>
      <c r="D362" s="40" t="str">
        <f t="shared" si="1"/>
        <v>Saturday</v>
      </c>
      <c r="E362" s="41"/>
      <c r="F362" s="38"/>
      <c r="G362" s="38"/>
      <c r="H362" s="41"/>
      <c r="I362" s="38"/>
      <c r="J362" s="38"/>
      <c r="K362" s="32"/>
      <c r="L362" s="32"/>
      <c r="M362" s="32"/>
      <c r="N362" s="33"/>
      <c r="O362" s="62"/>
      <c r="P362" s="34" t="str">
        <f t="shared" si="3"/>
        <v/>
      </c>
    </row>
    <row r="363" ht="22.5" customHeight="1">
      <c r="A363" s="37"/>
      <c r="B363" s="38" t="str">
        <f>'Master Schedule'!B363</f>
        <v/>
      </c>
      <c r="C363" s="39"/>
      <c r="D363" s="40" t="str">
        <f t="shared" si="1"/>
        <v>Saturday</v>
      </c>
      <c r="E363" s="41"/>
      <c r="F363" s="38"/>
      <c r="G363" s="38"/>
      <c r="H363" s="41"/>
      <c r="I363" s="38"/>
      <c r="J363" s="38"/>
      <c r="K363" s="35"/>
      <c r="L363" s="35"/>
      <c r="M363" s="35"/>
      <c r="N363" s="36"/>
      <c r="O363" s="62"/>
      <c r="P363" s="34" t="str">
        <f t="shared" si="3"/>
        <v/>
      </c>
    </row>
    <row r="364" ht="22.5" customHeight="1">
      <c r="A364" s="37"/>
      <c r="B364" s="38" t="str">
        <f>'Master Schedule'!B364</f>
        <v/>
      </c>
      <c r="C364" s="39"/>
      <c r="D364" s="40" t="str">
        <f t="shared" si="1"/>
        <v>Saturday</v>
      </c>
      <c r="E364" s="41"/>
      <c r="F364" s="38"/>
      <c r="G364" s="38"/>
      <c r="H364" s="41"/>
      <c r="I364" s="38"/>
      <c r="J364" s="38"/>
      <c r="K364" s="32"/>
      <c r="L364" s="32"/>
      <c r="M364" s="32"/>
      <c r="N364" s="33"/>
      <c r="O364" s="62"/>
      <c r="P364" s="34" t="str">
        <f t="shared" si="3"/>
        <v/>
      </c>
    </row>
    <row r="365" ht="22.5" customHeight="1">
      <c r="A365" s="37"/>
      <c r="B365" s="38" t="str">
        <f>'Master Schedule'!B365</f>
        <v/>
      </c>
      <c r="C365" s="39"/>
      <c r="D365" s="40" t="str">
        <f t="shared" si="1"/>
        <v>Saturday</v>
      </c>
      <c r="E365" s="41"/>
      <c r="F365" s="38"/>
      <c r="G365" s="38"/>
      <c r="H365" s="41"/>
      <c r="I365" s="38"/>
      <c r="J365" s="38"/>
      <c r="K365" s="35"/>
      <c r="L365" s="35"/>
      <c r="M365" s="35"/>
      <c r="N365" s="36"/>
      <c r="O365" s="62"/>
      <c r="P365" s="34" t="str">
        <f t="shared" si="3"/>
        <v/>
      </c>
    </row>
    <row r="366" ht="22.5" customHeight="1">
      <c r="A366" s="37"/>
      <c r="B366" s="38" t="str">
        <f>'Master Schedule'!B366</f>
        <v/>
      </c>
      <c r="C366" s="39"/>
      <c r="D366" s="40" t="str">
        <f t="shared" si="1"/>
        <v>Saturday</v>
      </c>
      <c r="E366" s="41"/>
      <c r="F366" s="38"/>
      <c r="G366" s="38"/>
      <c r="H366" s="41"/>
      <c r="I366" s="38"/>
      <c r="J366" s="38"/>
      <c r="K366" s="32"/>
      <c r="L366" s="32"/>
      <c r="M366" s="32"/>
      <c r="N366" s="33"/>
      <c r="O366" s="62"/>
      <c r="P366" s="34" t="str">
        <f t="shared" si="3"/>
        <v/>
      </c>
    </row>
    <row r="367" ht="22.5" customHeight="1">
      <c r="A367" s="37"/>
      <c r="B367" s="38" t="str">
        <f>'Master Schedule'!B367</f>
        <v/>
      </c>
      <c r="C367" s="39"/>
      <c r="D367" s="40" t="str">
        <f t="shared" si="1"/>
        <v>Saturday</v>
      </c>
      <c r="E367" s="41"/>
      <c r="F367" s="38"/>
      <c r="G367" s="38"/>
      <c r="H367" s="41"/>
      <c r="I367" s="38"/>
      <c r="J367" s="38"/>
      <c r="K367" s="35"/>
      <c r="L367" s="35"/>
      <c r="M367" s="35"/>
      <c r="N367" s="36"/>
      <c r="O367" s="62"/>
      <c r="P367" s="34" t="str">
        <f t="shared" si="3"/>
        <v/>
      </c>
    </row>
    <row r="368" ht="22.5" customHeight="1">
      <c r="A368" s="37"/>
      <c r="B368" s="38" t="str">
        <f>'Master Schedule'!B368</f>
        <v/>
      </c>
      <c r="C368" s="39"/>
      <c r="D368" s="40" t="str">
        <f t="shared" si="1"/>
        <v>Saturday</v>
      </c>
      <c r="E368" s="41"/>
      <c r="F368" s="38"/>
      <c r="G368" s="38"/>
      <c r="H368" s="41"/>
      <c r="I368" s="38"/>
      <c r="J368" s="38"/>
      <c r="K368" s="32"/>
      <c r="L368" s="32"/>
      <c r="M368" s="32"/>
      <c r="N368" s="33"/>
      <c r="O368" s="62"/>
      <c r="P368" s="34" t="str">
        <f t="shared" si="3"/>
        <v/>
      </c>
    </row>
    <row r="369" ht="22.5" customHeight="1">
      <c r="A369" s="37"/>
      <c r="B369" s="38" t="str">
        <f>'Master Schedule'!B369</f>
        <v/>
      </c>
      <c r="C369" s="39"/>
      <c r="D369" s="40" t="str">
        <f t="shared" si="1"/>
        <v>Saturday</v>
      </c>
      <c r="E369" s="41"/>
      <c r="F369" s="38"/>
      <c r="G369" s="38"/>
      <c r="H369" s="41"/>
      <c r="I369" s="38"/>
      <c r="J369" s="38"/>
      <c r="K369" s="35"/>
      <c r="L369" s="35"/>
      <c r="M369" s="35"/>
      <c r="N369" s="36"/>
      <c r="O369" s="62"/>
      <c r="P369" s="34" t="str">
        <f t="shared" si="3"/>
        <v/>
      </c>
    </row>
    <row r="370" ht="22.5" customHeight="1">
      <c r="A370" s="37"/>
      <c r="B370" s="38" t="str">
        <f>'Master Schedule'!B370</f>
        <v/>
      </c>
      <c r="C370" s="39"/>
      <c r="D370" s="40" t="str">
        <f t="shared" si="1"/>
        <v>Saturday</v>
      </c>
      <c r="E370" s="41"/>
      <c r="F370" s="38"/>
      <c r="G370" s="38"/>
      <c r="H370" s="41"/>
      <c r="I370" s="38"/>
      <c r="J370" s="38"/>
      <c r="K370" s="32"/>
      <c r="L370" s="32"/>
      <c r="M370" s="32"/>
      <c r="N370" s="33"/>
      <c r="O370" s="62"/>
      <c r="P370" s="34" t="str">
        <f t="shared" si="3"/>
        <v/>
      </c>
    </row>
    <row r="371" ht="22.5" customHeight="1">
      <c r="A371" s="37"/>
      <c r="B371" s="38" t="str">
        <f>'Master Schedule'!B371</f>
        <v/>
      </c>
      <c r="C371" s="39"/>
      <c r="D371" s="40" t="str">
        <f t="shared" si="1"/>
        <v>Saturday</v>
      </c>
      <c r="E371" s="41"/>
      <c r="F371" s="38"/>
      <c r="G371" s="38"/>
      <c r="H371" s="41"/>
      <c r="I371" s="38"/>
      <c r="J371" s="38"/>
      <c r="K371" s="35"/>
      <c r="L371" s="35"/>
      <c r="M371" s="35"/>
      <c r="N371" s="36"/>
      <c r="O371" s="62"/>
      <c r="P371" s="34" t="str">
        <f t="shared" si="3"/>
        <v/>
      </c>
    </row>
    <row r="372" ht="22.5" customHeight="1">
      <c r="A372" s="37"/>
      <c r="B372" s="38" t="str">
        <f>'Master Schedule'!B372</f>
        <v/>
      </c>
      <c r="C372" s="39"/>
      <c r="D372" s="40" t="str">
        <f t="shared" si="1"/>
        <v>Saturday</v>
      </c>
      <c r="E372" s="41"/>
      <c r="F372" s="38"/>
      <c r="G372" s="38"/>
      <c r="H372" s="41"/>
      <c r="I372" s="38"/>
      <c r="J372" s="38"/>
      <c r="K372" s="32"/>
      <c r="L372" s="32"/>
      <c r="M372" s="32"/>
      <c r="N372" s="33"/>
      <c r="O372" s="62"/>
      <c r="P372" s="34" t="str">
        <f t="shared" si="3"/>
        <v/>
      </c>
    </row>
    <row r="373" ht="22.5" customHeight="1">
      <c r="A373" s="37"/>
      <c r="B373" s="38" t="str">
        <f>'Master Schedule'!B373</f>
        <v/>
      </c>
      <c r="C373" s="39"/>
      <c r="D373" s="40" t="str">
        <f t="shared" si="1"/>
        <v>Saturday</v>
      </c>
      <c r="E373" s="41"/>
      <c r="F373" s="38"/>
      <c r="G373" s="38"/>
      <c r="H373" s="41"/>
      <c r="I373" s="38"/>
      <c r="J373" s="38"/>
      <c r="K373" s="35"/>
      <c r="L373" s="35"/>
      <c r="M373" s="35"/>
      <c r="N373" s="36"/>
      <c r="O373" s="62"/>
      <c r="P373" s="34" t="str">
        <f t="shared" si="3"/>
        <v/>
      </c>
    </row>
    <row r="374" ht="22.5" customHeight="1">
      <c r="A374" s="37"/>
      <c r="B374" s="38" t="str">
        <f>'Master Schedule'!B374</f>
        <v/>
      </c>
      <c r="C374" s="39"/>
      <c r="D374" s="40" t="str">
        <f t="shared" si="1"/>
        <v>Saturday</v>
      </c>
      <c r="E374" s="41"/>
      <c r="F374" s="38"/>
      <c r="G374" s="38"/>
      <c r="H374" s="41"/>
      <c r="I374" s="38"/>
      <c r="J374" s="38"/>
      <c r="K374" s="32"/>
      <c r="L374" s="32"/>
      <c r="M374" s="32"/>
      <c r="N374" s="33"/>
      <c r="O374" s="62"/>
      <c r="P374" s="34" t="str">
        <f t="shared" si="3"/>
        <v/>
      </c>
    </row>
    <row r="375" ht="22.5" customHeight="1">
      <c r="A375" s="37"/>
      <c r="B375" s="38" t="str">
        <f>'Master Schedule'!B375</f>
        <v/>
      </c>
      <c r="C375" s="39"/>
      <c r="D375" s="40" t="str">
        <f t="shared" si="1"/>
        <v>Saturday</v>
      </c>
      <c r="E375" s="41"/>
      <c r="F375" s="38"/>
      <c r="G375" s="38"/>
      <c r="H375" s="41"/>
      <c r="I375" s="38"/>
      <c r="J375" s="38"/>
      <c r="K375" s="35"/>
      <c r="L375" s="35"/>
      <c r="M375" s="35"/>
      <c r="N375" s="36"/>
      <c r="O375" s="62"/>
      <c r="P375" s="34" t="str">
        <f t="shared" si="3"/>
        <v/>
      </c>
    </row>
    <row r="376" ht="22.5" customHeight="1">
      <c r="A376" s="37"/>
      <c r="B376" s="38" t="str">
        <f>'Master Schedule'!B376</f>
        <v/>
      </c>
      <c r="C376" s="39"/>
      <c r="D376" s="40" t="str">
        <f t="shared" si="1"/>
        <v>Saturday</v>
      </c>
      <c r="E376" s="41"/>
      <c r="F376" s="38"/>
      <c r="G376" s="38"/>
      <c r="H376" s="41"/>
      <c r="I376" s="38"/>
      <c r="J376" s="38"/>
      <c r="K376" s="32"/>
      <c r="L376" s="32"/>
      <c r="M376" s="32"/>
      <c r="N376" s="33"/>
      <c r="O376" s="62"/>
      <c r="P376" s="34" t="str">
        <f t="shared" si="3"/>
        <v/>
      </c>
    </row>
    <row r="377" ht="22.5" customHeight="1">
      <c r="A377" s="37"/>
      <c r="B377" s="38" t="str">
        <f>'Master Schedule'!B377</f>
        <v/>
      </c>
      <c r="C377" s="39"/>
      <c r="D377" s="40" t="str">
        <f t="shared" si="1"/>
        <v>Saturday</v>
      </c>
      <c r="E377" s="41"/>
      <c r="F377" s="38"/>
      <c r="G377" s="38"/>
      <c r="H377" s="41"/>
      <c r="I377" s="38"/>
      <c r="J377" s="38"/>
      <c r="K377" s="35"/>
      <c r="L377" s="35"/>
      <c r="M377" s="35"/>
      <c r="N377" s="36"/>
      <c r="O377" s="62"/>
      <c r="P377" s="34" t="str">
        <f t="shared" si="3"/>
        <v/>
      </c>
    </row>
    <row r="378" ht="22.5" customHeight="1">
      <c r="A378" s="37"/>
      <c r="B378" s="38" t="str">
        <f>'Master Schedule'!B378</f>
        <v/>
      </c>
      <c r="C378" s="39"/>
      <c r="D378" s="40" t="str">
        <f t="shared" si="1"/>
        <v>Saturday</v>
      </c>
      <c r="E378" s="41"/>
      <c r="F378" s="38"/>
      <c r="G378" s="38"/>
      <c r="H378" s="41"/>
      <c r="I378" s="38"/>
      <c r="J378" s="38"/>
      <c r="K378" s="32"/>
      <c r="L378" s="32"/>
      <c r="M378" s="32"/>
      <c r="N378" s="33"/>
      <c r="O378" s="62"/>
      <c r="P378" s="34" t="str">
        <f t="shared" si="3"/>
        <v/>
      </c>
    </row>
    <row r="379" ht="22.5" customHeight="1">
      <c r="A379" s="37"/>
      <c r="B379" s="38" t="str">
        <f>'Master Schedule'!B379</f>
        <v/>
      </c>
      <c r="C379" s="39"/>
      <c r="D379" s="40" t="str">
        <f t="shared" si="1"/>
        <v>Saturday</v>
      </c>
      <c r="E379" s="41"/>
      <c r="F379" s="38"/>
      <c r="G379" s="38"/>
      <c r="H379" s="41"/>
      <c r="I379" s="38"/>
      <c r="J379" s="38"/>
      <c r="K379" s="35"/>
      <c r="L379" s="35"/>
      <c r="M379" s="35"/>
      <c r="N379" s="36"/>
      <c r="O379" s="62"/>
      <c r="P379" s="34" t="str">
        <f t="shared" si="3"/>
        <v/>
      </c>
    </row>
    <row r="380" ht="22.5" customHeight="1">
      <c r="A380" s="37"/>
      <c r="B380" s="38" t="str">
        <f>'Master Schedule'!B380</f>
        <v/>
      </c>
      <c r="C380" s="39"/>
      <c r="D380" s="40" t="str">
        <f t="shared" si="1"/>
        <v>Saturday</v>
      </c>
      <c r="E380" s="41"/>
      <c r="F380" s="38"/>
      <c r="G380" s="38"/>
      <c r="H380" s="41"/>
      <c r="I380" s="38"/>
      <c r="J380" s="38"/>
      <c r="K380" s="32"/>
      <c r="L380" s="32"/>
      <c r="M380" s="32"/>
      <c r="N380" s="33"/>
      <c r="O380" s="62"/>
      <c r="P380" s="34" t="str">
        <f t="shared" si="3"/>
        <v/>
      </c>
    </row>
    <row r="381" ht="22.5" customHeight="1">
      <c r="A381" s="37"/>
      <c r="B381" s="38" t="str">
        <f>'Master Schedule'!B381</f>
        <v/>
      </c>
      <c r="C381" s="39"/>
      <c r="D381" s="40" t="str">
        <f t="shared" si="1"/>
        <v>Saturday</v>
      </c>
      <c r="E381" s="41"/>
      <c r="F381" s="38"/>
      <c r="G381" s="38"/>
      <c r="H381" s="41"/>
      <c r="I381" s="38"/>
      <c r="J381" s="38"/>
      <c r="K381" s="35"/>
      <c r="L381" s="35"/>
      <c r="M381" s="35"/>
      <c r="N381" s="36"/>
      <c r="O381" s="62"/>
      <c r="P381" s="34" t="str">
        <f t="shared" si="3"/>
        <v/>
      </c>
    </row>
    <row r="382" ht="22.5" customHeight="1">
      <c r="A382" s="37"/>
      <c r="B382" s="38" t="str">
        <f>'Master Schedule'!B382</f>
        <v/>
      </c>
      <c r="C382" s="39"/>
      <c r="D382" s="40" t="str">
        <f t="shared" si="1"/>
        <v>Saturday</v>
      </c>
      <c r="E382" s="41"/>
      <c r="F382" s="38"/>
      <c r="G382" s="38"/>
      <c r="H382" s="41"/>
      <c r="I382" s="38"/>
      <c r="J382" s="38"/>
      <c r="K382" s="32"/>
      <c r="L382" s="32"/>
      <c r="M382" s="32"/>
      <c r="N382" s="33"/>
      <c r="O382" s="62"/>
      <c r="P382" s="34" t="str">
        <f t="shared" si="3"/>
        <v/>
      </c>
    </row>
    <row r="383" ht="22.5" customHeight="1">
      <c r="A383" s="37"/>
      <c r="B383" s="38" t="str">
        <f>'Master Schedule'!B383</f>
        <v/>
      </c>
      <c r="C383" s="39"/>
      <c r="D383" s="40" t="str">
        <f t="shared" si="1"/>
        <v>Saturday</v>
      </c>
      <c r="E383" s="41"/>
      <c r="F383" s="38"/>
      <c r="G383" s="38"/>
      <c r="H383" s="41"/>
      <c r="I383" s="38"/>
      <c r="J383" s="38"/>
      <c r="K383" s="35"/>
      <c r="L383" s="35"/>
      <c r="M383" s="35"/>
      <c r="N383" s="36"/>
      <c r="O383" s="62"/>
      <c r="P383" s="34" t="str">
        <f t="shared" si="3"/>
        <v/>
      </c>
    </row>
    <row r="384" ht="22.5" customHeight="1">
      <c r="A384" s="37"/>
      <c r="B384" s="38" t="str">
        <f>'Master Schedule'!B384</f>
        <v/>
      </c>
      <c r="C384" s="39"/>
      <c r="D384" s="40" t="str">
        <f t="shared" si="1"/>
        <v>Saturday</v>
      </c>
      <c r="E384" s="41"/>
      <c r="F384" s="38"/>
      <c r="G384" s="38"/>
      <c r="H384" s="41"/>
      <c r="I384" s="38"/>
      <c r="J384" s="38"/>
      <c r="K384" s="32"/>
      <c r="L384" s="32"/>
      <c r="M384" s="32"/>
      <c r="N384" s="33"/>
      <c r="O384" s="62"/>
      <c r="P384" s="34" t="str">
        <f t="shared" si="3"/>
        <v/>
      </c>
    </row>
    <row r="385" ht="22.5" customHeight="1">
      <c r="A385" s="37"/>
      <c r="B385" s="38" t="str">
        <f>'Master Schedule'!B385</f>
        <v/>
      </c>
      <c r="C385" s="39"/>
      <c r="D385" s="40" t="str">
        <f t="shared" si="1"/>
        <v>Saturday</v>
      </c>
      <c r="E385" s="41"/>
      <c r="F385" s="38"/>
      <c r="G385" s="38"/>
      <c r="H385" s="41"/>
      <c r="I385" s="38"/>
      <c r="J385" s="38"/>
      <c r="K385" s="35"/>
      <c r="L385" s="35"/>
      <c r="M385" s="35"/>
      <c r="N385" s="36"/>
      <c r="O385" s="62"/>
      <c r="P385" s="34" t="str">
        <f t="shared" si="3"/>
        <v/>
      </c>
    </row>
    <row r="386" ht="22.5" customHeight="1">
      <c r="A386" s="37"/>
      <c r="B386" s="38" t="str">
        <f>'Master Schedule'!B386</f>
        <v/>
      </c>
      <c r="C386" s="39"/>
      <c r="D386" s="40" t="str">
        <f t="shared" si="1"/>
        <v>Saturday</v>
      </c>
      <c r="E386" s="41"/>
      <c r="F386" s="38"/>
      <c r="G386" s="38"/>
      <c r="H386" s="41"/>
      <c r="I386" s="38"/>
      <c r="J386" s="38"/>
      <c r="K386" s="32"/>
      <c r="L386" s="32"/>
      <c r="M386" s="32"/>
      <c r="N386" s="33"/>
      <c r="O386" s="62"/>
      <c r="P386" s="34" t="str">
        <f t="shared" si="3"/>
        <v/>
      </c>
    </row>
    <row r="387" ht="22.5" customHeight="1">
      <c r="A387" s="37"/>
      <c r="B387" s="38" t="str">
        <f>'Master Schedule'!B387</f>
        <v/>
      </c>
      <c r="C387" s="39"/>
      <c r="D387" s="40" t="str">
        <f t="shared" si="1"/>
        <v>Saturday</v>
      </c>
      <c r="E387" s="41"/>
      <c r="F387" s="38"/>
      <c r="G387" s="38"/>
      <c r="H387" s="41"/>
      <c r="I387" s="38"/>
      <c r="J387" s="38"/>
      <c r="K387" s="35"/>
      <c r="L387" s="35"/>
      <c r="M387" s="35"/>
      <c r="N387" s="36"/>
      <c r="O387" s="62"/>
      <c r="P387" s="34" t="str">
        <f t="shared" si="3"/>
        <v/>
      </c>
    </row>
    <row r="388" ht="22.5" customHeight="1">
      <c r="A388" s="37"/>
      <c r="B388" s="38" t="str">
        <f>'Master Schedule'!B388</f>
        <v/>
      </c>
      <c r="C388" s="39"/>
      <c r="D388" s="40" t="str">
        <f t="shared" si="1"/>
        <v>Saturday</v>
      </c>
      <c r="E388" s="41"/>
      <c r="F388" s="38"/>
      <c r="G388" s="38"/>
      <c r="H388" s="41"/>
      <c r="I388" s="38"/>
      <c r="J388" s="38"/>
      <c r="K388" s="32"/>
      <c r="L388" s="32"/>
      <c r="M388" s="32"/>
      <c r="N388" s="33"/>
      <c r="O388" s="62"/>
      <c r="P388" s="34" t="str">
        <f t="shared" si="3"/>
        <v/>
      </c>
    </row>
    <row r="389" ht="22.5" customHeight="1">
      <c r="A389" s="37"/>
      <c r="B389" s="38" t="str">
        <f>'Master Schedule'!B389</f>
        <v/>
      </c>
      <c r="C389" s="39"/>
      <c r="D389" s="40" t="str">
        <f t="shared" si="1"/>
        <v>Saturday</v>
      </c>
      <c r="E389" s="41"/>
      <c r="F389" s="38"/>
      <c r="G389" s="38"/>
      <c r="H389" s="41"/>
      <c r="I389" s="38"/>
      <c r="J389" s="38"/>
      <c r="K389" s="35"/>
      <c r="L389" s="35"/>
      <c r="M389" s="35"/>
      <c r="N389" s="36"/>
      <c r="O389" s="62"/>
      <c r="P389" s="34" t="str">
        <f t="shared" si="3"/>
        <v/>
      </c>
    </row>
    <row r="390" ht="22.5" customHeight="1">
      <c r="A390" s="37"/>
      <c r="B390" s="38" t="str">
        <f>'Master Schedule'!B390</f>
        <v/>
      </c>
      <c r="C390" s="39"/>
      <c r="D390" s="40" t="str">
        <f t="shared" si="1"/>
        <v>Saturday</v>
      </c>
      <c r="E390" s="41"/>
      <c r="F390" s="38"/>
      <c r="G390" s="38"/>
      <c r="H390" s="41"/>
      <c r="I390" s="38"/>
      <c r="J390" s="38"/>
      <c r="K390" s="32"/>
      <c r="L390" s="32"/>
      <c r="M390" s="32"/>
      <c r="N390" s="33"/>
      <c r="O390" s="62"/>
      <c r="P390" s="34" t="str">
        <f t="shared" si="3"/>
        <v/>
      </c>
    </row>
    <row r="391" ht="22.5" customHeight="1">
      <c r="A391" s="37"/>
      <c r="B391" s="38" t="str">
        <f>'Master Schedule'!B391</f>
        <v/>
      </c>
      <c r="C391" s="39"/>
      <c r="D391" s="40" t="str">
        <f t="shared" si="1"/>
        <v>Saturday</v>
      </c>
      <c r="E391" s="41"/>
      <c r="F391" s="38"/>
      <c r="G391" s="38"/>
      <c r="H391" s="41"/>
      <c r="I391" s="38"/>
      <c r="J391" s="38"/>
      <c r="K391" s="35"/>
      <c r="L391" s="35"/>
      <c r="M391" s="35"/>
      <c r="N391" s="36"/>
      <c r="O391" s="62"/>
      <c r="P391" s="34" t="str">
        <f t="shared" si="3"/>
        <v/>
      </c>
    </row>
    <row r="392" ht="22.5" customHeight="1">
      <c r="A392" s="37"/>
      <c r="B392" s="38" t="str">
        <f>'Master Schedule'!B392</f>
        <v/>
      </c>
      <c r="C392" s="39"/>
      <c r="D392" s="40" t="str">
        <f t="shared" si="1"/>
        <v>Saturday</v>
      </c>
      <c r="E392" s="41"/>
      <c r="F392" s="38"/>
      <c r="G392" s="38"/>
      <c r="H392" s="41"/>
      <c r="I392" s="38"/>
      <c r="J392" s="38"/>
      <c r="K392" s="32"/>
      <c r="L392" s="32"/>
      <c r="M392" s="32"/>
      <c r="N392" s="33"/>
      <c r="O392" s="62"/>
      <c r="P392" s="34" t="str">
        <f t="shared" si="3"/>
        <v/>
      </c>
    </row>
    <row r="393" ht="22.5" customHeight="1">
      <c r="A393" s="37"/>
      <c r="B393" s="38" t="str">
        <f>'Master Schedule'!B393</f>
        <v/>
      </c>
      <c r="C393" s="39"/>
      <c r="D393" s="40" t="str">
        <f t="shared" si="1"/>
        <v>Saturday</v>
      </c>
      <c r="E393" s="41"/>
      <c r="F393" s="38"/>
      <c r="G393" s="38"/>
      <c r="H393" s="41"/>
      <c r="I393" s="38"/>
      <c r="J393" s="38"/>
      <c r="K393" s="35"/>
      <c r="L393" s="35"/>
      <c r="M393" s="35"/>
      <c r="N393" s="36"/>
      <c r="O393" s="62"/>
      <c r="P393" s="34" t="str">
        <f t="shared" si="3"/>
        <v/>
      </c>
    </row>
    <row r="394" ht="22.5" customHeight="1">
      <c r="A394" s="37"/>
      <c r="B394" s="38" t="str">
        <f>'Master Schedule'!B394</f>
        <v/>
      </c>
      <c r="C394" s="39"/>
      <c r="D394" s="40" t="str">
        <f t="shared" si="1"/>
        <v>Saturday</v>
      </c>
      <c r="E394" s="41"/>
      <c r="F394" s="38"/>
      <c r="G394" s="38"/>
      <c r="H394" s="41"/>
      <c r="I394" s="38"/>
      <c r="J394" s="38"/>
      <c r="K394" s="32"/>
      <c r="L394" s="32"/>
      <c r="M394" s="32"/>
      <c r="N394" s="33"/>
      <c r="O394" s="62"/>
      <c r="P394" s="34" t="str">
        <f t="shared" si="3"/>
        <v/>
      </c>
    </row>
    <row r="395" ht="22.5" customHeight="1">
      <c r="A395" s="37"/>
      <c r="B395" s="38" t="str">
        <f>'Master Schedule'!B395</f>
        <v/>
      </c>
      <c r="C395" s="39"/>
      <c r="D395" s="40" t="str">
        <f t="shared" si="1"/>
        <v>Saturday</v>
      </c>
      <c r="E395" s="41"/>
      <c r="F395" s="38"/>
      <c r="G395" s="38"/>
      <c r="H395" s="41"/>
      <c r="I395" s="38"/>
      <c r="J395" s="38"/>
      <c r="K395" s="35"/>
      <c r="L395" s="35"/>
      <c r="M395" s="35"/>
      <c r="N395" s="36"/>
      <c r="O395" s="62"/>
      <c r="P395" s="34" t="str">
        <f t="shared" si="3"/>
        <v/>
      </c>
    </row>
    <row r="396" ht="22.5" customHeight="1">
      <c r="A396" s="37"/>
      <c r="B396" s="38" t="str">
        <f>'Master Schedule'!B396</f>
        <v/>
      </c>
      <c r="C396" s="39"/>
      <c r="D396" s="40" t="str">
        <f t="shared" si="1"/>
        <v>Saturday</v>
      </c>
      <c r="E396" s="41"/>
      <c r="F396" s="38"/>
      <c r="G396" s="38"/>
      <c r="H396" s="41"/>
      <c r="I396" s="38"/>
      <c r="J396" s="38"/>
      <c r="K396" s="32"/>
      <c r="L396" s="32"/>
      <c r="M396" s="32"/>
      <c r="N396" s="33"/>
      <c r="O396" s="62"/>
      <c r="P396" s="34" t="str">
        <f t="shared" si="3"/>
        <v/>
      </c>
    </row>
    <row r="397" ht="22.5" customHeight="1">
      <c r="A397" s="37"/>
      <c r="B397" s="38" t="str">
        <f>'Master Schedule'!B397</f>
        <v/>
      </c>
      <c r="C397" s="39"/>
      <c r="D397" s="40" t="str">
        <f t="shared" si="1"/>
        <v>Saturday</v>
      </c>
      <c r="E397" s="41"/>
      <c r="F397" s="38"/>
      <c r="G397" s="38"/>
      <c r="H397" s="41"/>
      <c r="I397" s="38"/>
      <c r="J397" s="38"/>
      <c r="K397" s="35"/>
      <c r="L397" s="35"/>
      <c r="M397" s="35"/>
      <c r="N397" s="36"/>
      <c r="O397" s="62"/>
      <c r="P397" s="34" t="str">
        <f t="shared" si="3"/>
        <v/>
      </c>
    </row>
    <row r="398" ht="22.5" customHeight="1">
      <c r="A398" s="37"/>
      <c r="B398" s="38" t="str">
        <f>'Master Schedule'!B398</f>
        <v/>
      </c>
      <c r="C398" s="39"/>
      <c r="D398" s="40" t="str">
        <f t="shared" si="1"/>
        <v>Saturday</v>
      </c>
      <c r="E398" s="41"/>
      <c r="F398" s="38"/>
      <c r="G398" s="38"/>
      <c r="H398" s="41"/>
      <c r="I398" s="38"/>
      <c r="J398" s="38"/>
      <c r="K398" s="32"/>
      <c r="L398" s="32"/>
      <c r="M398" s="32"/>
      <c r="N398" s="33"/>
      <c r="O398" s="62"/>
      <c r="P398" s="34" t="str">
        <f t="shared" si="3"/>
        <v/>
      </c>
    </row>
    <row r="399" ht="22.5" customHeight="1">
      <c r="A399" s="37"/>
      <c r="B399" s="38" t="str">
        <f>'Master Schedule'!B399</f>
        <v/>
      </c>
      <c r="C399" s="39"/>
      <c r="D399" s="40" t="str">
        <f t="shared" si="1"/>
        <v>Saturday</v>
      </c>
      <c r="E399" s="41"/>
      <c r="F399" s="38"/>
      <c r="G399" s="38"/>
      <c r="H399" s="41"/>
      <c r="I399" s="38"/>
      <c r="J399" s="38"/>
      <c r="K399" s="35"/>
      <c r="L399" s="35"/>
      <c r="M399" s="35"/>
      <c r="N399" s="36"/>
      <c r="O399" s="62"/>
      <c r="P399" s="34" t="str">
        <f t="shared" si="3"/>
        <v/>
      </c>
    </row>
    <row r="400" ht="22.5" customHeight="1">
      <c r="A400" s="37"/>
      <c r="B400" s="38" t="str">
        <f>'Master Schedule'!B400</f>
        <v/>
      </c>
      <c r="C400" s="39"/>
      <c r="D400" s="40" t="str">
        <f t="shared" si="1"/>
        <v>Saturday</v>
      </c>
      <c r="E400" s="41"/>
      <c r="F400" s="38"/>
      <c r="G400" s="38"/>
      <c r="H400" s="41"/>
      <c r="I400" s="38"/>
      <c r="J400" s="38"/>
      <c r="K400" s="32"/>
      <c r="L400" s="32"/>
      <c r="M400" s="32"/>
      <c r="N400" s="33"/>
      <c r="O400" s="62"/>
      <c r="P400" s="34" t="str">
        <f t="shared" si="3"/>
        <v/>
      </c>
    </row>
    <row r="401" ht="22.5" customHeight="1">
      <c r="A401" s="37"/>
      <c r="B401" s="38" t="str">
        <f>'Master Schedule'!B401</f>
        <v/>
      </c>
      <c r="C401" s="39"/>
      <c r="D401" s="40" t="str">
        <f t="shared" si="1"/>
        <v>Saturday</v>
      </c>
      <c r="E401" s="41"/>
      <c r="F401" s="38"/>
      <c r="G401" s="38"/>
      <c r="H401" s="41"/>
      <c r="I401" s="38"/>
      <c r="J401" s="38"/>
      <c r="K401" s="35"/>
      <c r="L401" s="35"/>
      <c r="M401" s="35"/>
      <c r="N401" s="36"/>
      <c r="O401" s="62"/>
      <c r="P401" s="34" t="str">
        <f t="shared" si="3"/>
        <v/>
      </c>
    </row>
    <row r="402" ht="22.5" customHeight="1">
      <c r="A402" s="37"/>
      <c r="B402" s="38" t="str">
        <f>'Master Schedule'!B402</f>
        <v/>
      </c>
      <c r="C402" s="39"/>
      <c r="D402" s="40" t="str">
        <f t="shared" si="1"/>
        <v>Saturday</v>
      </c>
      <c r="E402" s="41"/>
      <c r="F402" s="38"/>
      <c r="G402" s="38"/>
      <c r="H402" s="41"/>
      <c r="I402" s="38"/>
      <c r="J402" s="38"/>
      <c r="K402" s="32"/>
      <c r="L402" s="32"/>
      <c r="M402" s="32"/>
      <c r="N402" s="33"/>
      <c r="O402" s="62"/>
      <c r="P402" s="34" t="str">
        <f t="shared" si="3"/>
        <v/>
      </c>
    </row>
    <row r="403" ht="22.5" customHeight="1">
      <c r="A403" s="37"/>
      <c r="B403" s="38" t="str">
        <f>'Master Schedule'!B403</f>
        <v/>
      </c>
      <c r="C403" s="39"/>
      <c r="D403" s="40" t="str">
        <f t="shared" si="1"/>
        <v>Saturday</v>
      </c>
      <c r="E403" s="41"/>
      <c r="F403" s="38"/>
      <c r="G403" s="38"/>
      <c r="H403" s="41"/>
      <c r="I403" s="38"/>
      <c r="J403" s="38"/>
      <c r="K403" s="35"/>
      <c r="L403" s="35"/>
      <c r="M403" s="35"/>
      <c r="N403" s="36"/>
      <c r="O403" s="62"/>
      <c r="P403" s="34" t="str">
        <f t="shared" si="3"/>
        <v/>
      </c>
    </row>
    <row r="404" ht="22.5" customHeight="1">
      <c r="A404" s="37"/>
      <c r="B404" s="38" t="str">
        <f>'Master Schedule'!B404</f>
        <v/>
      </c>
      <c r="C404" s="39"/>
      <c r="D404" s="40" t="str">
        <f t="shared" si="1"/>
        <v>Saturday</v>
      </c>
      <c r="E404" s="41"/>
      <c r="F404" s="38"/>
      <c r="G404" s="38"/>
      <c r="H404" s="41"/>
      <c r="I404" s="38"/>
      <c r="J404" s="38"/>
      <c r="K404" s="32"/>
      <c r="L404" s="32"/>
      <c r="M404" s="32"/>
      <c r="N404" s="33"/>
      <c r="O404" s="62"/>
      <c r="P404" s="34" t="str">
        <f t="shared" si="3"/>
        <v/>
      </c>
    </row>
    <row r="405" ht="22.5" customHeight="1">
      <c r="A405" s="37"/>
      <c r="B405" s="38" t="str">
        <f>'Master Schedule'!B405</f>
        <v/>
      </c>
      <c r="C405" s="39"/>
      <c r="D405" s="40" t="str">
        <f t="shared" si="1"/>
        <v>Saturday</v>
      </c>
      <c r="E405" s="41"/>
      <c r="F405" s="38"/>
      <c r="G405" s="38"/>
      <c r="H405" s="41"/>
      <c r="I405" s="38"/>
      <c r="J405" s="38"/>
      <c r="K405" s="35"/>
      <c r="L405" s="35"/>
      <c r="M405" s="35"/>
      <c r="N405" s="36"/>
      <c r="O405" s="62"/>
      <c r="P405" s="34" t="str">
        <f t="shared" si="3"/>
        <v/>
      </c>
    </row>
    <row r="406" ht="22.5" customHeight="1">
      <c r="A406" s="37"/>
      <c r="B406" s="38" t="str">
        <f>'Master Schedule'!B406</f>
        <v/>
      </c>
      <c r="C406" s="39"/>
      <c r="D406" s="40" t="str">
        <f t="shared" si="1"/>
        <v>Saturday</v>
      </c>
      <c r="E406" s="41"/>
      <c r="F406" s="38"/>
      <c r="G406" s="38"/>
      <c r="H406" s="41"/>
      <c r="I406" s="38"/>
      <c r="J406" s="38"/>
      <c r="K406" s="32"/>
      <c r="L406" s="32"/>
      <c r="M406" s="32"/>
      <c r="N406" s="33"/>
      <c r="O406" s="62"/>
      <c r="P406" s="34" t="str">
        <f t="shared" si="3"/>
        <v/>
      </c>
    </row>
    <row r="407" ht="22.5" customHeight="1">
      <c r="A407" s="37"/>
      <c r="B407" s="38" t="str">
        <f>'Master Schedule'!B407</f>
        <v/>
      </c>
      <c r="C407" s="39"/>
      <c r="D407" s="40" t="str">
        <f t="shared" si="1"/>
        <v>Saturday</v>
      </c>
      <c r="E407" s="41"/>
      <c r="F407" s="38"/>
      <c r="G407" s="38"/>
      <c r="H407" s="41"/>
      <c r="I407" s="38"/>
      <c r="J407" s="38"/>
      <c r="K407" s="35"/>
      <c r="L407" s="35"/>
      <c r="M407" s="35"/>
      <c r="N407" s="36"/>
      <c r="O407" s="62"/>
      <c r="P407" s="34" t="str">
        <f t="shared" si="3"/>
        <v/>
      </c>
    </row>
    <row r="408" ht="22.5" customHeight="1">
      <c r="A408" s="37"/>
      <c r="B408" s="38" t="str">
        <f>'Master Schedule'!B408</f>
        <v/>
      </c>
      <c r="C408" s="39"/>
      <c r="D408" s="40" t="str">
        <f t="shared" si="1"/>
        <v>Saturday</v>
      </c>
      <c r="E408" s="41"/>
      <c r="F408" s="38"/>
      <c r="G408" s="38"/>
      <c r="H408" s="41"/>
      <c r="I408" s="38"/>
      <c r="J408" s="38"/>
      <c r="K408" s="32"/>
      <c r="L408" s="32"/>
      <c r="M408" s="32"/>
      <c r="N408" s="33"/>
      <c r="O408" s="62"/>
      <c r="P408" s="34" t="str">
        <f t="shared" si="3"/>
        <v/>
      </c>
    </row>
    <row r="409" ht="22.5" customHeight="1">
      <c r="A409" s="37"/>
      <c r="B409" s="38" t="str">
        <f>'Master Schedule'!B409</f>
        <v/>
      </c>
      <c r="C409" s="39"/>
      <c r="D409" s="40" t="str">
        <f t="shared" si="1"/>
        <v>Saturday</v>
      </c>
      <c r="E409" s="41"/>
      <c r="F409" s="38"/>
      <c r="G409" s="38"/>
      <c r="H409" s="41"/>
      <c r="I409" s="38"/>
      <c r="J409" s="38"/>
      <c r="K409" s="35"/>
      <c r="L409" s="35"/>
      <c r="M409" s="35"/>
      <c r="N409" s="36"/>
      <c r="O409" s="62"/>
      <c r="P409" s="34" t="str">
        <f t="shared" si="3"/>
        <v/>
      </c>
    </row>
    <row r="410" ht="22.5" customHeight="1">
      <c r="A410" s="37"/>
      <c r="B410" s="38" t="str">
        <f>'Master Schedule'!B410</f>
        <v/>
      </c>
      <c r="C410" s="39"/>
      <c r="D410" s="40" t="str">
        <f t="shared" si="1"/>
        <v>Saturday</v>
      </c>
      <c r="E410" s="41"/>
      <c r="F410" s="38"/>
      <c r="G410" s="38"/>
      <c r="H410" s="41"/>
      <c r="I410" s="38"/>
      <c r="J410" s="38"/>
      <c r="K410" s="32"/>
      <c r="L410" s="32"/>
      <c r="M410" s="32"/>
      <c r="N410" s="33"/>
      <c r="O410" s="62"/>
      <c r="P410" s="34" t="str">
        <f t="shared" si="3"/>
        <v/>
      </c>
    </row>
    <row r="411" ht="22.5" customHeight="1">
      <c r="A411" s="37"/>
      <c r="B411" s="38" t="str">
        <f>'Master Schedule'!B411</f>
        <v/>
      </c>
      <c r="C411" s="39"/>
      <c r="D411" s="40" t="str">
        <f t="shared" si="1"/>
        <v>Saturday</v>
      </c>
      <c r="E411" s="41"/>
      <c r="F411" s="38"/>
      <c r="G411" s="38"/>
      <c r="H411" s="41"/>
      <c r="I411" s="38"/>
      <c r="J411" s="38"/>
      <c r="K411" s="35"/>
      <c r="L411" s="35"/>
      <c r="M411" s="35"/>
      <c r="N411" s="36"/>
      <c r="O411" s="62"/>
      <c r="P411" s="34" t="str">
        <f t="shared" si="3"/>
        <v/>
      </c>
    </row>
    <row r="412" ht="22.5" customHeight="1">
      <c r="A412" s="37"/>
      <c r="B412" s="38" t="str">
        <f>'Master Schedule'!B412</f>
        <v/>
      </c>
      <c r="C412" s="39"/>
      <c r="D412" s="40" t="str">
        <f t="shared" si="1"/>
        <v>Saturday</v>
      </c>
      <c r="E412" s="41"/>
      <c r="F412" s="38"/>
      <c r="G412" s="38"/>
      <c r="H412" s="41"/>
      <c r="I412" s="38"/>
      <c r="J412" s="38"/>
      <c r="K412" s="32"/>
      <c r="L412" s="32"/>
      <c r="M412" s="32"/>
      <c r="N412" s="33"/>
      <c r="O412" s="62"/>
      <c r="P412" s="34" t="str">
        <f t="shared" si="3"/>
        <v/>
      </c>
    </row>
    <row r="413" ht="22.5" customHeight="1">
      <c r="A413" s="37"/>
      <c r="B413" s="38" t="str">
        <f>'Master Schedule'!B413</f>
        <v/>
      </c>
      <c r="C413" s="39"/>
      <c r="D413" s="40" t="str">
        <f t="shared" si="1"/>
        <v>Saturday</v>
      </c>
      <c r="E413" s="41"/>
      <c r="F413" s="38"/>
      <c r="G413" s="38"/>
      <c r="H413" s="41"/>
      <c r="I413" s="38"/>
      <c r="J413" s="38"/>
      <c r="K413" s="35"/>
      <c r="L413" s="35"/>
      <c r="M413" s="35"/>
      <c r="N413" s="36"/>
      <c r="O413" s="62"/>
      <c r="P413" s="34" t="str">
        <f t="shared" si="3"/>
        <v/>
      </c>
    </row>
    <row r="414" ht="22.5" customHeight="1">
      <c r="A414" s="37"/>
      <c r="B414" s="38" t="str">
        <f>'Master Schedule'!B414</f>
        <v/>
      </c>
      <c r="C414" s="39"/>
      <c r="D414" s="40" t="str">
        <f t="shared" si="1"/>
        <v>Saturday</v>
      </c>
      <c r="E414" s="41"/>
      <c r="F414" s="38"/>
      <c r="G414" s="38"/>
      <c r="H414" s="41"/>
      <c r="I414" s="38"/>
      <c r="J414" s="38"/>
      <c r="K414" s="32"/>
      <c r="L414" s="32"/>
      <c r="M414" s="32"/>
      <c r="N414" s="33"/>
      <c r="O414" s="62"/>
      <c r="P414" s="34" t="str">
        <f t="shared" si="3"/>
        <v/>
      </c>
    </row>
    <row r="415" ht="22.5" customHeight="1">
      <c r="A415" s="37"/>
      <c r="B415" s="38" t="str">
        <f>'Master Schedule'!B415</f>
        <v/>
      </c>
      <c r="C415" s="39"/>
      <c r="D415" s="40" t="str">
        <f t="shared" si="1"/>
        <v>Saturday</v>
      </c>
      <c r="E415" s="41"/>
      <c r="F415" s="38"/>
      <c r="G415" s="38"/>
      <c r="H415" s="41"/>
      <c r="I415" s="38"/>
      <c r="J415" s="38"/>
      <c r="K415" s="35"/>
      <c r="L415" s="35"/>
      <c r="M415" s="35"/>
      <c r="N415" s="36"/>
      <c r="O415" s="62"/>
      <c r="P415" s="34" t="str">
        <f t="shared" si="3"/>
        <v/>
      </c>
    </row>
    <row r="416" ht="22.5" customHeight="1">
      <c r="A416" s="37"/>
      <c r="B416" s="38" t="str">
        <f>'Master Schedule'!B416</f>
        <v/>
      </c>
      <c r="C416" s="39"/>
      <c r="D416" s="40" t="str">
        <f t="shared" si="1"/>
        <v>Saturday</v>
      </c>
      <c r="E416" s="41"/>
      <c r="F416" s="38"/>
      <c r="G416" s="38"/>
      <c r="H416" s="41"/>
      <c r="I416" s="38"/>
      <c r="J416" s="38"/>
      <c r="K416" s="32"/>
      <c r="L416" s="32"/>
      <c r="M416" s="32"/>
      <c r="N416" s="33"/>
      <c r="O416" s="62"/>
      <c r="P416" s="34" t="str">
        <f t="shared" si="3"/>
        <v/>
      </c>
    </row>
    <row r="417" ht="22.5" customHeight="1">
      <c r="A417" s="37"/>
      <c r="B417" s="38" t="str">
        <f>'Master Schedule'!B417</f>
        <v/>
      </c>
      <c r="C417" s="39"/>
      <c r="D417" s="40" t="str">
        <f t="shared" si="1"/>
        <v>Saturday</v>
      </c>
      <c r="E417" s="41"/>
      <c r="F417" s="38"/>
      <c r="G417" s="38"/>
      <c r="H417" s="41"/>
      <c r="I417" s="38"/>
      <c r="J417" s="38"/>
      <c r="K417" s="35"/>
      <c r="L417" s="35"/>
      <c r="M417" s="35"/>
      <c r="N417" s="36"/>
      <c r="O417" s="62"/>
      <c r="P417" s="34" t="str">
        <f t="shared" si="3"/>
        <v/>
      </c>
    </row>
    <row r="418" ht="22.5" customHeight="1">
      <c r="A418" s="37"/>
      <c r="B418" s="38" t="str">
        <f>'Master Schedule'!B418</f>
        <v/>
      </c>
      <c r="C418" s="39"/>
      <c r="D418" s="40" t="str">
        <f t="shared" si="1"/>
        <v>Saturday</v>
      </c>
      <c r="E418" s="41"/>
      <c r="F418" s="38"/>
      <c r="G418" s="38"/>
      <c r="H418" s="41"/>
      <c r="I418" s="38"/>
      <c r="J418" s="38"/>
      <c r="K418" s="32"/>
      <c r="L418" s="32"/>
      <c r="M418" s="32"/>
      <c r="N418" s="33"/>
      <c r="O418" s="62"/>
      <c r="P418" s="34" t="str">
        <f t="shared" si="3"/>
        <v/>
      </c>
    </row>
    <row r="419" ht="22.5" customHeight="1">
      <c r="A419" s="37"/>
      <c r="B419" s="38" t="str">
        <f>'Master Schedule'!B419</f>
        <v/>
      </c>
      <c r="C419" s="39"/>
      <c r="D419" s="40" t="str">
        <f t="shared" si="1"/>
        <v>Saturday</v>
      </c>
      <c r="E419" s="41"/>
      <c r="F419" s="38"/>
      <c r="G419" s="38"/>
      <c r="H419" s="41"/>
      <c r="I419" s="38"/>
      <c r="J419" s="38"/>
      <c r="K419" s="35"/>
      <c r="L419" s="35"/>
      <c r="M419" s="35"/>
      <c r="N419" s="36"/>
      <c r="O419" s="62"/>
      <c r="P419" s="34" t="str">
        <f t="shared" si="3"/>
        <v/>
      </c>
    </row>
    <row r="420" ht="22.5" customHeight="1">
      <c r="A420" s="37"/>
      <c r="B420" s="38" t="str">
        <f>'Master Schedule'!B420</f>
        <v/>
      </c>
      <c r="C420" s="39"/>
      <c r="D420" s="40" t="str">
        <f t="shared" si="1"/>
        <v>Saturday</v>
      </c>
      <c r="E420" s="41"/>
      <c r="F420" s="38"/>
      <c r="G420" s="38"/>
      <c r="H420" s="41"/>
      <c r="I420" s="38"/>
      <c r="J420" s="38"/>
      <c r="K420" s="32"/>
      <c r="L420" s="32"/>
      <c r="M420" s="32"/>
      <c r="N420" s="33"/>
      <c r="O420" s="62"/>
      <c r="P420" s="34" t="str">
        <f t="shared" si="3"/>
        <v/>
      </c>
    </row>
    <row r="421" ht="22.5" customHeight="1">
      <c r="A421" s="37"/>
      <c r="B421" s="38" t="str">
        <f>'Master Schedule'!B421</f>
        <v/>
      </c>
      <c r="C421" s="39"/>
      <c r="D421" s="40" t="str">
        <f t="shared" si="1"/>
        <v>Saturday</v>
      </c>
      <c r="E421" s="41"/>
      <c r="F421" s="38"/>
      <c r="G421" s="38"/>
      <c r="H421" s="41"/>
      <c r="I421" s="38"/>
      <c r="J421" s="38"/>
      <c r="K421" s="35"/>
      <c r="L421" s="35"/>
      <c r="M421" s="35"/>
      <c r="N421" s="36"/>
      <c r="O421" s="62"/>
      <c r="P421" s="34" t="str">
        <f t="shared" si="3"/>
        <v/>
      </c>
    </row>
    <row r="422" ht="22.5" customHeight="1">
      <c r="A422" s="37"/>
      <c r="B422" s="38" t="str">
        <f>'Master Schedule'!B422</f>
        <v/>
      </c>
      <c r="C422" s="39"/>
      <c r="D422" s="40" t="str">
        <f t="shared" si="1"/>
        <v>Saturday</v>
      </c>
      <c r="E422" s="41"/>
      <c r="F422" s="38"/>
      <c r="G422" s="38"/>
      <c r="H422" s="41"/>
      <c r="I422" s="38"/>
      <c r="J422" s="38"/>
      <c r="K422" s="32"/>
      <c r="L422" s="32"/>
      <c r="M422" s="32"/>
      <c r="N422" s="33"/>
      <c r="O422" s="62"/>
      <c r="P422" s="34" t="str">
        <f t="shared" si="3"/>
        <v/>
      </c>
    </row>
    <row r="423" ht="22.5" customHeight="1">
      <c r="A423" s="37"/>
      <c r="B423" s="38" t="str">
        <f>'Master Schedule'!B423</f>
        <v/>
      </c>
      <c r="C423" s="39"/>
      <c r="D423" s="40" t="str">
        <f t="shared" si="1"/>
        <v>Saturday</v>
      </c>
      <c r="E423" s="41"/>
      <c r="F423" s="38"/>
      <c r="G423" s="38"/>
      <c r="H423" s="41"/>
      <c r="I423" s="38"/>
      <c r="J423" s="38"/>
      <c r="K423" s="35"/>
      <c r="L423" s="35"/>
      <c r="M423" s="35"/>
      <c r="N423" s="36"/>
      <c r="O423" s="62"/>
      <c r="P423" s="34" t="str">
        <f t="shared" si="3"/>
        <v/>
      </c>
    </row>
    <row r="424" ht="22.5" customHeight="1">
      <c r="A424" s="37"/>
      <c r="B424" s="38" t="str">
        <f>'Master Schedule'!B424</f>
        <v/>
      </c>
      <c r="C424" s="39"/>
      <c r="D424" s="40" t="str">
        <f t="shared" si="1"/>
        <v>Saturday</v>
      </c>
      <c r="E424" s="41"/>
      <c r="F424" s="38"/>
      <c r="G424" s="38"/>
      <c r="H424" s="41"/>
      <c r="I424" s="38"/>
      <c r="J424" s="38"/>
      <c r="K424" s="32"/>
      <c r="L424" s="32"/>
      <c r="M424" s="32"/>
      <c r="N424" s="33"/>
      <c r="O424" s="62"/>
      <c r="P424" s="34" t="str">
        <f t="shared" si="3"/>
        <v/>
      </c>
    </row>
    <row r="425" ht="22.5" customHeight="1">
      <c r="A425" s="37"/>
      <c r="B425" s="38" t="str">
        <f>'Master Schedule'!B425</f>
        <v/>
      </c>
      <c r="C425" s="39"/>
      <c r="D425" s="40" t="str">
        <f t="shared" si="1"/>
        <v>Saturday</v>
      </c>
      <c r="E425" s="41"/>
      <c r="F425" s="38"/>
      <c r="G425" s="38"/>
      <c r="H425" s="41"/>
      <c r="I425" s="38"/>
      <c r="J425" s="38"/>
      <c r="K425" s="35"/>
      <c r="L425" s="35"/>
      <c r="M425" s="35"/>
      <c r="N425" s="36"/>
      <c r="O425" s="62"/>
      <c r="P425" s="34" t="str">
        <f t="shared" si="3"/>
        <v/>
      </c>
    </row>
    <row r="426" ht="22.5" customHeight="1">
      <c r="A426" s="37"/>
      <c r="B426" s="38" t="str">
        <f>'Master Schedule'!B426</f>
        <v/>
      </c>
      <c r="C426" s="39"/>
      <c r="D426" s="40" t="str">
        <f t="shared" si="1"/>
        <v>Saturday</v>
      </c>
      <c r="E426" s="41"/>
      <c r="F426" s="38"/>
      <c r="G426" s="38"/>
      <c r="H426" s="41"/>
      <c r="I426" s="38"/>
      <c r="J426" s="38"/>
      <c r="K426" s="32"/>
      <c r="L426" s="32"/>
      <c r="M426" s="32"/>
      <c r="N426" s="33"/>
      <c r="O426" s="62"/>
      <c r="P426" s="34" t="str">
        <f t="shared" si="3"/>
        <v/>
      </c>
    </row>
    <row r="427" ht="22.5" customHeight="1">
      <c r="A427" s="37"/>
      <c r="B427" s="38" t="str">
        <f>'Master Schedule'!B427</f>
        <v/>
      </c>
      <c r="C427" s="39"/>
      <c r="D427" s="40" t="str">
        <f t="shared" si="1"/>
        <v>Saturday</v>
      </c>
      <c r="E427" s="41"/>
      <c r="F427" s="38"/>
      <c r="G427" s="38"/>
      <c r="H427" s="41"/>
      <c r="I427" s="38"/>
      <c r="J427" s="38"/>
      <c r="K427" s="35"/>
      <c r="L427" s="35"/>
      <c r="M427" s="35"/>
      <c r="N427" s="36"/>
      <c r="O427" s="62"/>
      <c r="P427" s="34" t="str">
        <f t="shared" si="3"/>
        <v/>
      </c>
    </row>
    <row r="428" ht="22.5" customHeight="1">
      <c r="A428" s="37"/>
      <c r="B428" s="38" t="str">
        <f>'Master Schedule'!B428</f>
        <v/>
      </c>
      <c r="C428" s="39"/>
      <c r="D428" s="40" t="str">
        <f t="shared" si="1"/>
        <v>Saturday</v>
      </c>
      <c r="E428" s="41"/>
      <c r="F428" s="38"/>
      <c r="G428" s="38"/>
      <c r="H428" s="41"/>
      <c r="I428" s="38"/>
      <c r="J428" s="38"/>
      <c r="K428" s="32"/>
      <c r="L428" s="32"/>
      <c r="M428" s="32"/>
      <c r="N428" s="33"/>
      <c r="O428" s="62"/>
      <c r="P428" s="34" t="str">
        <f t="shared" si="3"/>
        <v/>
      </c>
    </row>
    <row r="429" ht="22.5" customHeight="1">
      <c r="A429" s="37"/>
      <c r="B429" s="38" t="str">
        <f>'Master Schedule'!B429</f>
        <v/>
      </c>
      <c r="C429" s="39"/>
      <c r="D429" s="40" t="str">
        <f t="shared" si="1"/>
        <v>Saturday</v>
      </c>
      <c r="E429" s="41"/>
      <c r="F429" s="38"/>
      <c r="G429" s="38"/>
      <c r="H429" s="41"/>
      <c r="I429" s="38"/>
      <c r="J429" s="38"/>
      <c r="K429" s="35"/>
      <c r="L429" s="35"/>
      <c r="M429" s="35"/>
      <c r="N429" s="36"/>
      <c r="O429" s="62"/>
      <c r="P429" s="34" t="str">
        <f t="shared" si="3"/>
        <v/>
      </c>
    </row>
    <row r="430" ht="22.5" customHeight="1">
      <c r="A430" s="37"/>
      <c r="B430" s="38" t="str">
        <f>'Master Schedule'!B430</f>
        <v/>
      </c>
      <c r="C430" s="39"/>
      <c r="D430" s="40" t="str">
        <f t="shared" si="1"/>
        <v>Saturday</v>
      </c>
      <c r="E430" s="41"/>
      <c r="F430" s="38"/>
      <c r="G430" s="38"/>
      <c r="H430" s="41"/>
      <c r="I430" s="38"/>
      <c r="J430" s="38"/>
      <c r="K430" s="32"/>
      <c r="L430" s="32"/>
      <c r="M430" s="32"/>
      <c r="N430" s="33"/>
      <c r="O430" s="62"/>
      <c r="P430" s="34" t="str">
        <f t="shared" si="3"/>
        <v/>
      </c>
    </row>
    <row r="431" ht="22.5" customHeight="1">
      <c r="A431" s="37"/>
      <c r="B431" s="38" t="str">
        <f>'Master Schedule'!B431</f>
        <v/>
      </c>
      <c r="C431" s="39"/>
      <c r="D431" s="40" t="str">
        <f t="shared" si="1"/>
        <v>Saturday</v>
      </c>
      <c r="E431" s="41"/>
      <c r="F431" s="38"/>
      <c r="G431" s="38"/>
      <c r="H431" s="41"/>
      <c r="I431" s="38"/>
      <c r="J431" s="38"/>
      <c r="K431" s="35"/>
      <c r="L431" s="35"/>
      <c r="M431" s="35"/>
      <c r="N431" s="36"/>
      <c r="O431" s="62"/>
      <c r="P431" s="34" t="str">
        <f t="shared" si="3"/>
        <v/>
      </c>
    </row>
    <row r="432" ht="22.5" customHeight="1">
      <c r="A432" s="37"/>
      <c r="B432" s="38" t="str">
        <f>'Master Schedule'!B432</f>
        <v/>
      </c>
      <c r="C432" s="39"/>
      <c r="D432" s="40" t="str">
        <f t="shared" si="1"/>
        <v>Saturday</v>
      </c>
      <c r="E432" s="41"/>
      <c r="F432" s="38"/>
      <c r="G432" s="38"/>
      <c r="H432" s="41"/>
      <c r="I432" s="38"/>
      <c r="J432" s="38"/>
      <c r="K432" s="32"/>
      <c r="L432" s="32"/>
      <c r="M432" s="32"/>
      <c r="N432" s="33"/>
      <c r="O432" s="62"/>
      <c r="P432" s="34" t="str">
        <f t="shared" si="3"/>
        <v/>
      </c>
    </row>
    <row r="433" ht="22.5" customHeight="1">
      <c r="A433" s="37"/>
      <c r="B433" s="38" t="str">
        <f>'Master Schedule'!B433</f>
        <v/>
      </c>
      <c r="C433" s="39"/>
      <c r="D433" s="40" t="str">
        <f t="shared" si="1"/>
        <v>Saturday</v>
      </c>
      <c r="E433" s="41"/>
      <c r="F433" s="38"/>
      <c r="G433" s="38"/>
      <c r="H433" s="41"/>
      <c r="I433" s="38"/>
      <c r="J433" s="38"/>
      <c r="K433" s="35"/>
      <c r="L433" s="35"/>
      <c r="M433" s="35"/>
      <c r="N433" s="36"/>
      <c r="O433" s="62"/>
      <c r="P433" s="34" t="str">
        <f t="shared" si="3"/>
        <v/>
      </c>
    </row>
    <row r="434" ht="22.5" customHeight="1">
      <c r="A434" s="37"/>
      <c r="B434" s="38" t="str">
        <f>'Master Schedule'!B434</f>
        <v/>
      </c>
      <c r="C434" s="39"/>
      <c r="D434" s="40" t="str">
        <f t="shared" si="1"/>
        <v>Saturday</v>
      </c>
      <c r="E434" s="41"/>
      <c r="F434" s="38"/>
      <c r="G434" s="38"/>
      <c r="H434" s="41"/>
      <c r="I434" s="38"/>
      <c r="J434" s="38"/>
      <c r="K434" s="32"/>
      <c r="L434" s="32"/>
      <c r="M434" s="32"/>
      <c r="N434" s="33"/>
      <c r="O434" s="62"/>
      <c r="P434" s="34" t="str">
        <f t="shared" si="3"/>
        <v/>
      </c>
    </row>
    <row r="435" ht="22.5" customHeight="1">
      <c r="A435" s="37"/>
      <c r="B435" s="38" t="str">
        <f>'Master Schedule'!B435</f>
        <v/>
      </c>
      <c r="C435" s="39"/>
      <c r="D435" s="40" t="str">
        <f t="shared" si="1"/>
        <v>Saturday</v>
      </c>
      <c r="E435" s="41"/>
      <c r="F435" s="38"/>
      <c r="G435" s="38"/>
      <c r="H435" s="41"/>
      <c r="I435" s="38"/>
      <c r="J435" s="38"/>
      <c r="K435" s="35"/>
      <c r="L435" s="35"/>
      <c r="M435" s="35"/>
      <c r="N435" s="36"/>
      <c r="O435" s="62"/>
      <c r="P435" s="34" t="str">
        <f t="shared" si="3"/>
        <v/>
      </c>
    </row>
    <row r="436" ht="22.5" customHeight="1">
      <c r="A436" s="37"/>
      <c r="B436" s="38" t="str">
        <f>'Master Schedule'!B436</f>
        <v/>
      </c>
      <c r="C436" s="39"/>
      <c r="D436" s="40" t="str">
        <f t="shared" si="1"/>
        <v>Saturday</v>
      </c>
      <c r="E436" s="41"/>
      <c r="F436" s="38"/>
      <c r="G436" s="38"/>
      <c r="H436" s="41"/>
      <c r="I436" s="38"/>
      <c r="J436" s="38"/>
      <c r="K436" s="32"/>
      <c r="L436" s="32"/>
      <c r="M436" s="32"/>
      <c r="N436" s="33"/>
      <c r="O436" s="62"/>
      <c r="P436" s="34" t="str">
        <f t="shared" si="3"/>
        <v/>
      </c>
    </row>
    <row r="437" ht="22.5" customHeight="1">
      <c r="A437" s="37"/>
      <c r="B437" s="38" t="str">
        <f>'Master Schedule'!B437</f>
        <v/>
      </c>
      <c r="C437" s="39"/>
      <c r="D437" s="40" t="str">
        <f t="shared" si="1"/>
        <v>Saturday</v>
      </c>
      <c r="E437" s="41"/>
      <c r="F437" s="38"/>
      <c r="G437" s="38"/>
      <c r="H437" s="41"/>
      <c r="I437" s="38"/>
      <c r="J437" s="38"/>
      <c r="K437" s="35"/>
      <c r="L437" s="35"/>
      <c r="M437" s="35"/>
      <c r="N437" s="36"/>
      <c r="O437" s="62"/>
      <c r="P437" s="34" t="str">
        <f t="shared" si="3"/>
        <v/>
      </c>
    </row>
    <row r="438" ht="22.5" customHeight="1">
      <c r="A438" s="37"/>
      <c r="B438" s="38" t="str">
        <f>'Master Schedule'!B438</f>
        <v/>
      </c>
      <c r="C438" s="39"/>
      <c r="D438" s="40" t="str">
        <f t="shared" si="1"/>
        <v>Saturday</v>
      </c>
      <c r="E438" s="41"/>
      <c r="F438" s="38"/>
      <c r="G438" s="38"/>
      <c r="H438" s="41"/>
      <c r="I438" s="38"/>
      <c r="J438" s="38"/>
      <c r="K438" s="32"/>
      <c r="L438" s="32"/>
      <c r="M438" s="32"/>
      <c r="N438" s="33"/>
      <c r="O438" s="62"/>
      <c r="P438" s="34" t="str">
        <f t="shared" si="3"/>
        <v/>
      </c>
    </row>
    <row r="439" ht="22.5" customHeight="1">
      <c r="A439" s="37"/>
      <c r="B439" s="38" t="str">
        <f>'Master Schedule'!B439</f>
        <v/>
      </c>
      <c r="C439" s="39"/>
      <c r="D439" s="40" t="str">
        <f t="shared" si="1"/>
        <v>Saturday</v>
      </c>
      <c r="E439" s="41"/>
      <c r="F439" s="38"/>
      <c r="G439" s="38"/>
      <c r="H439" s="41"/>
      <c r="I439" s="38"/>
      <c r="J439" s="38"/>
      <c r="K439" s="35"/>
      <c r="L439" s="35"/>
      <c r="M439" s="35"/>
      <c r="N439" s="36"/>
      <c r="O439" s="62"/>
      <c r="P439" s="34" t="str">
        <f t="shared" si="3"/>
        <v/>
      </c>
    </row>
    <row r="440" ht="22.5" customHeight="1">
      <c r="A440" s="37"/>
      <c r="B440" s="38" t="str">
        <f>'Master Schedule'!B440</f>
        <v/>
      </c>
      <c r="C440" s="39"/>
      <c r="D440" s="40" t="str">
        <f t="shared" si="1"/>
        <v>Saturday</v>
      </c>
      <c r="E440" s="41"/>
      <c r="F440" s="38"/>
      <c r="G440" s="38"/>
      <c r="H440" s="41"/>
      <c r="I440" s="38"/>
      <c r="J440" s="38"/>
      <c r="K440" s="32"/>
      <c r="L440" s="32"/>
      <c r="M440" s="32"/>
      <c r="N440" s="33"/>
      <c r="O440" s="62"/>
      <c r="P440" s="34" t="str">
        <f t="shared" si="3"/>
        <v/>
      </c>
    </row>
    <row r="441" ht="22.5" customHeight="1">
      <c r="A441" s="37"/>
      <c r="B441" s="38" t="str">
        <f>'Master Schedule'!B441</f>
        <v/>
      </c>
      <c r="C441" s="39"/>
      <c r="D441" s="40" t="str">
        <f t="shared" si="1"/>
        <v>Saturday</v>
      </c>
      <c r="E441" s="41"/>
      <c r="F441" s="38"/>
      <c r="G441" s="38"/>
      <c r="H441" s="41"/>
      <c r="I441" s="38"/>
      <c r="J441" s="38"/>
      <c r="K441" s="35"/>
      <c r="L441" s="35"/>
      <c r="M441" s="35"/>
      <c r="N441" s="36"/>
      <c r="O441" s="62"/>
      <c r="P441" s="34" t="str">
        <f t="shared" si="3"/>
        <v/>
      </c>
    </row>
    <row r="442" ht="22.5" customHeight="1">
      <c r="A442" s="37"/>
      <c r="B442" s="38" t="str">
        <f>'Master Schedule'!B442</f>
        <v/>
      </c>
      <c r="C442" s="39"/>
      <c r="D442" s="40" t="str">
        <f t="shared" si="1"/>
        <v>Saturday</v>
      </c>
      <c r="E442" s="41"/>
      <c r="F442" s="38"/>
      <c r="G442" s="38"/>
      <c r="H442" s="41"/>
      <c r="I442" s="38"/>
      <c r="J442" s="38"/>
      <c r="K442" s="32"/>
      <c r="L442" s="32"/>
      <c r="M442" s="32"/>
      <c r="N442" s="33"/>
      <c r="O442" s="62"/>
      <c r="P442" s="34" t="str">
        <f t="shared" si="3"/>
        <v/>
      </c>
    </row>
    <row r="443" ht="22.5" customHeight="1">
      <c r="A443" s="37"/>
      <c r="B443" s="38" t="str">
        <f>'Master Schedule'!B443</f>
        <v/>
      </c>
      <c r="C443" s="39"/>
      <c r="D443" s="40" t="str">
        <f t="shared" si="1"/>
        <v>Saturday</v>
      </c>
      <c r="E443" s="41"/>
      <c r="F443" s="38"/>
      <c r="G443" s="38"/>
      <c r="H443" s="41"/>
      <c r="I443" s="38"/>
      <c r="J443" s="38"/>
      <c r="K443" s="35"/>
      <c r="L443" s="35"/>
      <c r="M443" s="35"/>
      <c r="N443" s="36"/>
      <c r="O443" s="62"/>
      <c r="P443" s="34" t="str">
        <f t="shared" si="3"/>
        <v/>
      </c>
    </row>
    <row r="444" ht="22.5" customHeight="1">
      <c r="A444" s="37"/>
      <c r="B444" s="38" t="str">
        <f>'Master Schedule'!B444</f>
        <v/>
      </c>
      <c r="C444" s="39"/>
      <c r="D444" s="40" t="str">
        <f t="shared" si="1"/>
        <v>Saturday</v>
      </c>
      <c r="E444" s="41"/>
      <c r="F444" s="38"/>
      <c r="G444" s="38"/>
      <c r="H444" s="41"/>
      <c r="I444" s="38"/>
      <c r="J444" s="38"/>
      <c r="K444" s="32"/>
      <c r="L444" s="32"/>
      <c r="M444" s="32"/>
      <c r="N444" s="33"/>
      <c r="O444" s="62"/>
      <c r="P444" s="34" t="str">
        <f t="shared" si="3"/>
        <v/>
      </c>
    </row>
    <row r="445" ht="22.5" customHeight="1">
      <c r="A445" s="37"/>
      <c r="B445" s="38" t="str">
        <f>'Master Schedule'!B445</f>
        <v/>
      </c>
      <c r="C445" s="39"/>
      <c r="D445" s="40" t="str">
        <f t="shared" si="1"/>
        <v>Saturday</v>
      </c>
      <c r="E445" s="41"/>
      <c r="F445" s="38"/>
      <c r="G445" s="38"/>
      <c r="H445" s="41"/>
      <c r="I445" s="38"/>
      <c r="J445" s="38"/>
      <c r="K445" s="35"/>
      <c r="L445" s="35"/>
      <c r="M445" s="35"/>
      <c r="N445" s="36"/>
      <c r="O445" s="62"/>
      <c r="P445" s="34" t="str">
        <f t="shared" si="3"/>
        <v/>
      </c>
    </row>
    <row r="446" ht="22.5" customHeight="1">
      <c r="A446" s="37"/>
      <c r="B446" s="38" t="str">
        <f>'Master Schedule'!B446</f>
        <v/>
      </c>
      <c r="C446" s="39"/>
      <c r="D446" s="40" t="str">
        <f t="shared" si="1"/>
        <v>Saturday</v>
      </c>
      <c r="E446" s="41"/>
      <c r="F446" s="38"/>
      <c r="G446" s="38"/>
      <c r="H446" s="41"/>
      <c r="I446" s="38"/>
      <c r="J446" s="38"/>
      <c r="K446" s="32"/>
      <c r="L446" s="32"/>
      <c r="M446" s="32"/>
      <c r="N446" s="33"/>
      <c r="O446" s="62"/>
      <c r="P446" s="34" t="str">
        <f t="shared" si="3"/>
        <v/>
      </c>
    </row>
    <row r="447" ht="22.5" customHeight="1">
      <c r="A447" s="37"/>
      <c r="B447" s="38" t="str">
        <f>'Master Schedule'!B447</f>
        <v/>
      </c>
      <c r="C447" s="39"/>
      <c r="D447" s="40" t="str">
        <f t="shared" si="1"/>
        <v>Saturday</v>
      </c>
      <c r="E447" s="41"/>
      <c r="F447" s="38"/>
      <c r="G447" s="38"/>
      <c r="H447" s="41"/>
      <c r="I447" s="38"/>
      <c r="J447" s="38"/>
      <c r="K447" s="35"/>
      <c r="L447" s="35"/>
      <c r="M447" s="35"/>
      <c r="N447" s="36"/>
      <c r="O447" s="62"/>
      <c r="P447" s="34" t="str">
        <f t="shared" si="3"/>
        <v/>
      </c>
    </row>
    <row r="448" ht="22.5" customHeight="1">
      <c r="A448" s="37"/>
      <c r="B448" s="38" t="str">
        <f>'Master Schedule'!B448</f>
        <v/>
      </c>
      <c r="C448" s="39"/>
      <c r="D448" s="40" t="str">
        <f t="shared" si="1"/>
        <v>Saturday</v>
      </c>
      <c r="E448" s="41"/>
      <c r="F448" s="38"/>
      <c r="G448" s="38"/>
      <c r="H448" s="41"/>
      <c r="I448" s="38"/>
      <c r="J448" s="38"/>
      <c r="K448" s="32"/>
      <c r="L448" s="32"/>
      <c r="M448" s="32"/>
      <c r="N448" s="33"/>
      <c r="O448" s="62"/>
      <c r="P448" s="34" t="str">
        <f t="shared" si="3"/>
        <v/>
      </c>
    </row>
    <row r="449" ht="22.5" customHeight="1">
      <c r="A449" s="37"/>
      <c r="B449" s="38" t="str">
        <f>'Master Schedule'!B449</f>
        <v/>
      </c>
      <c r="C449" s="39"/>
      <c r="D449" s="40" t="str">
        <f t="shared" si="1"/>
        <v>Saturday</v>
      </c>
      <c r="E449" s="41"/>
      <c r="F449" s="38"/>
      <c r="G449" s="38"/>
      <c r="H449" s="41"/>
      <c r="I449" s="38"/>
      <c r="J449" s="38"/>
      <c r="K449" s="35"/>
      <c r="L449" s="35"/>
      <c r="M449" s="35"/>
      <c r="N449" s="36"/>
      <c r="O449" s="62"/>
      <c r="P449" s="34" t="str">
        <f t="shared" si="3"/>
        <v/>
      </c>
    </row>
    <row r="450" ht="22.5" customHeight="1">
      <c r="A450" s="37"/>
      <c r="B450" s="38" t="str">
        <f>'Master Schedule'!B450</f>
        <v/>
      </c>
      <c r="C450" s="39"/>
      <c r="D450" s="40" t="str">
        <f t="shared" si="1"/>
        <v>Saturday</v>
      </c>
      <c r="E450" s="41"/>
      <c r="F450" s="38"/>
      <c r="G450" s="38"/>
      <c r="H450" s="41"/>
      <c r="I450" s="38"/>
      <c r="J450" s="38"/>
      <c r="K450" s="32"/>
      <c r="L450" s="32"/>
      <c r="M450" s="32"/>
      <c r="N450" s="33"/>
      <c r="O450" s="62"/>
      <c r="P450" s="34" t="str">
        <f t="shared" si="3"/>
        <v/>
      </c>
    </row>
    <row r="451" ht="22.5" customHeight="1">
      <c r="A451" s="37"/>
      <c r="B451" s="38" t="str">
        <f>'Master Schedule'!B451</f>
        <v/>
      </c>
      <c r="C451" s="39"/>
      <c r="D451" s="40" t="str">
        <f t="shared" si="1"/>
        <v>Saturday</v>
      </c>
      <c r="E451" s="41"/>
      <c r="F451" s="38"/>
      <c r="G451" s="38"/>
      <c r="H451" s="41"/>
      <c r="I451" s="38"/>
      <c r="J451" s="38"/>
      <c r="K451" s="35"/>
      <c r="L451" s="35"/>
      <c r="M451" s="35"/>
      <c r="N451" s="36"/>
      <c r="O451" s="62"/>
      <c r="P451" s="34" t="str">
        <f t="shared" si="3"/>
        <v/>
      </c>
    </row>
    <row r="452" ht="22.5" customHeight="1">
      <c r="A452" s="37"/>
      <c r="B452" s="38" t="str">
        <f>'Master Schedule'!B452</f>
        <v/>
      </c>
      <c r="C452" s="39"/>
      <c r="D452" s="40" t="str">
        <f t="shared" si="1"/>
        <v>Saturday</v>
      </c>
      <c r="E452" s="41"/>
      <c r="F452" s="38"/>
      <c r="G452" s="38"/>
      <c r="H452" s="41"/>
      <c r="I452" s="38"/>
      <c r="J452" s="38"/>
      <c r="K452" s="32"/>
      <c r="L452" s="32"/>
      <c r="M452" s="32"/>
      <c r="N452" s="33"/>
      <c r="O452" s="62"/>
      <c r="P452" s="34" t="str">
        <f t="shared" si="3"/>
        <v/>
      </c>
    </row>
    <row r="453" ht="22.5" customHeight="1">
      <c r="A453" s="37"/>
      <c r="B453" s="38" t="str">
        <f>'Master Schedule'!B453</f>
        <v/>
      </c>
      <c r="C453" s="39"/>
      <c r="D453" s="40" t="str">
        <f t="shared" si="1"/>
        <v>Saturday</v>
      </c>
      <c r="E453" s="41"/>
      <c r="F453" s="38"/>
      <c r="G453" s="38"/>
      <c r="H453" s="41"/>
      <c r="I453" s="38"/>
      <c r="J453" s="38"/>
      <c r="K453" s="35"/>
      <c r="L453" s="35"/>
      <c r="M453" s="35"/>
      <c r="N453" s="36"/>
      <c r="O453" s="62"/>
      <c r="P453" s="34" t="str">
        <f t="shared" si="3"/>
        <v/>
      </c>
    </row>
    <row r="454" ht="22.5" customHeight="1">
      <c r="A454" s="37"/>
      <c r="B454" s="38" t="str">
        <f>'Master Schedule'!B454</f>
        <v/>
      </c>
      <c r="C454" s="39"/>
      <c r="D454" s="40" t="str">
        <f t="shared" si="1"/>
        <v>Saturday</v>
      </c>
      <c r="E454" s="41"/>
      <c r="F454" s="38"/>
      <c r="G454" s="38"/>
      <c r="H454" s="41"/>
      <c r="I454" s="38"/>
      <c r="J454" s="38"/>
      <c r="K454" s="32"/>
      <c r="L454" s="32"/>
      <c r="M454" s="32"/>
      <c r="N454" s="33"/>
      <c r="O454" s="62"/>
      <c r="P454" s="34" t="str">
        <f t="shared" si="3"/>
        <v/>
      </c>
    </row>
    <row r="455" ht="22.5" customHeight="1">
      <c r="A455" s="37"/>
      <c r="B455" s="38" t="str">
        <f>'Master Schedule'!B455</f>
        <v/>
      </c>
      <c r="C455" s="39"/>
      <c r="D455" s="40" t="str">
        <f t="shared" si="1"/>
        <v>Saturday</v>
      </c>
      <c r="E455" s="41"/>
      <c r="F455" s="38"/>
      <c r="G455" s="38"/>
      <c r="H455" s="41"/>
      <c r="I455" s="38"/>
      <c r="J455" s="38"/>
      <c r="K455" s="35"/>
      <c r="L455" s="35"/>
      <c r="M455" s="35"/>
      <c r="N455" s="36"/>
      <c r="O455" s="62"/>
      <c r="P455" s="34" t="str">
        <f t="shared" si="3"/>
        <v/>
      </c>
    </row>
    <row r="456" ht="22.5" customHeight="1">
      <c r="A456" s="37"/>
      <c r="B456" s="38" t="str">
        <f>'Master Schedule'!B456</f>
        <v/>
      </c>
      <c r="C456" s="39"/>
      <c r="D456" s="40" t="str">
        <f t="shared" si="1"/>
        <v>Saturday</v>
      </c>
      <c r="E456" s="41"/>
      <c r="F456" s="38"/>
      <c r="G456" s="38"/>
      <c r="H456" s="41"/>
      <c r="I456" s="38"/>
      <c r="J456" s="38"/>
      <c r="K456" s="32"/>
      <c r="L456" s="32"/>
      <c r="M456" s="32"/>
      <c r="N456" s="33"/>
      <c r="O456" s="62"/>
      <c r="P456" s="34" t="str">
        <f t="shared" si="3"/>
        <v/>
      </c>
    </row>
    <row r="457" ht="22.5" customHeight="1">
      <c r="A457" s="37"/>
      <c r="B457" s="38" t="str">
        <f>'Master Schedule'!B457</f>
        <v/>
      </c>
      <c r="C457" s="39"/>
      <c r="D457" s="40" t="str">
        <f t="shared" si="1"/>
        <v>Saturday</v>
      </c>
      <c r="E457" s="41"/>
      <c r="F457" s="38"/>
      <c r="G457" s="38"/>
      <c r="H457" s="41"/>
      <c r="I457" s="38"/>
      <c r="J457" s="38"/>
      <c r="K457" s="35"/>
      <c r="L457" s="35"/>
      <c r="M457" s="35"/>
      <c r="N457" s="36"/>
      <c r="O457" s="62"/>
      <c r="P457" s="34" t="str">
        <f t="shared" si="3"/>
        <v/>
      </c>
    </row>
    <row r="458" ht="22.5" customHeight="1">
      <c r="A458" s="37"/>
      <c r="B458" s="38" t="str">
        <f>'Master Schedule'!B458</f>
        <v/>
      </c>
      <c r="C458" s="39"/>
      <c r="D458" s="40" t="str">
        <f t="shared" si="1"/>
        <v>Saturday</v>
      </c>
      <c r="E458" s="41"/>
      <c r="F458" s="38"/>
      <c r="G458" s="38"/>
      <c r="H458" s="41"/>
      <c r="I458" s="38"/>
      <c r="J458" s="38"/>
      <c r="K458" s="32"/>
      <c r="L458" s="32"/>
      <c r="M458" s="32"/>
      <c r="N458" s="33"/>
      <c r="O458" s="62"/>
      <c r="P458" s="34" t="str">
        <f t="shared" si="3"/>
        <v/>
      </c>
    </row>
    <row r="459" ht="22.5" customHeight="1">
      <c r="A459" s="37"/>
      <c r="B459" s="38" t="str">
        <f>'Master Schedule'!B459</f>
        <v/>
      </c>
      <c r="C459" s="39"/>
      <c r="D459" s="40" t="str">
        <f t="shared" si="1"/>
        <v>Saturday</v>
      </c>
      <c r="E459" s="41"/>
      <c r="F459" s="38"/>
      <c r="G459" s="38"/>
      <c r="H459" s="41"/>
      <c r="I459" s="38"/>
      <c r="J459" s="38"/>
      <c r="K459" s="35"/>
      <c r="L459" s="35"/>
      <c r="M459" s="35"/>
      <c r="N459" s="36"/>
      <c r="O459" s="62"/>
      <c r="P459" s="34" t="str">
        <f t="shared" si="3"/>
        <v/>
      </c>
    </row>
    <row r="460" ht="22.5" customHeight="1">
      <c r="A460" s="37"/>
      <c r="B460" s="38" t="str">
        <f>'Master Schedule'!B460</f>
        <v/>
      </c>
      <c r="C460" s="39"/>
      <c r="D460" s="40" t="str">
        <f t="shared" si="1"/>
        <v>Saturday</v>
      </c>
      <c r="E460" s="41"/>
      <c r="F460" s="38"/>
      <c r="G460" s="38"/>
      <c r="H460" s="41"/>
      <c r="I460" s="38"/>
      <c r="J460" s="38"/>
      <c r="K460" s="32"/>
      <c r="L460" s="32"/>
      <c r="M460" s="32"/>
      <c r="N460" s="33"/>
      <c r="O460" s="62"/>
      <c r="P460" s="34" t="str">
        <f t="shared" si="3"/>
        <v/>
      </c>
    </row>
    <row r="461" ht="22.5" customHeight="1">
      <c r="A461" s="37"/>
      <c r="B461" s="38" t="str">
        <f>'Master Schedule'!B461</f>
        <v/>
      </c>
      <c r="C461" s="39"/>
      <c r="D461" s="40" t="str">
        <f t="shared" si="1"/>
        <v>Saturday</v>
      </c>
      <c r="E461" s="41"/>
      <c r="F461" s="38"/>
      <c r="G461" s="38"/>
      <c r="H461" s="41"/>
      <c r="I461" s="38"/>
      <c r="J461" s="38"/>
      <c r="K461" s="35"/>
      <c r="L461" s="35"/>
      <c r="M461" s="35"/>
      <c r="N461" s="36"/>
      <c r="O461" s="62"/>
      <c r="P461" s="34" t="str">
        <f t="shared" si="3"/>
        <v/>
      </c>
    </row>
    <row r="462" ht="22.5" customHeight="1">
      <c r="A462" s="37"/>
      <c r="B462" s="38" t="str">
        <f>'Master Schedule'!B462</f>
        <v/>
      </c>
      <c r="C462" s="39"/>
      <c r="D462" s="40" t="str">
        <f t="shared" si="1"/>
        <v>Saturday</v>
      </c>
      <c r="E462" s="41"/>
      <c r="F462" s="38"/>
      <c r="G462" s="38"/>
      <c r="H462" s="41"/>
      <c r="I462" s="38"/>
      <c r="J462" s="38"/>
      <c r="K462" s="32"/>
      <c r="L462" s="32"/>
      <c r="M462" s="32"/>
      <c r="N462" s="33"/>
      <c r="O462" s="62"/>
      <c r="P462" s="34" t="str">
        <f t="shared" si="3"/>
        <v/>
      </c>
    </row>
    <row r="463" ht="22.5" customHeight="1">
      <c r="A463" s="37"/>
      <c r="B463" s="38" t="str">
        <f>'Master Schedule'!B463</f>
        <v/>
      </c>
      <c r="C463" s="39"/>
      <c r="D463" s="40" t="str">
        <f t="shared" si="1"/>
        <v>Saturday</v>
      </c>
      <c r="E463" s="41"/>
      <c r="F463" s="38"/>
      <c r="G463" s="38"/>
      <c r="H463" s="41"/>
      <c r="I463" s="38"/>
      <c r="J463" s="38"/>
      <c r="K463" s="35"/>
      <c r="L463" s="35"/>
      <c r="M463" s="35"/>
      <c r="N463" s="36"/>
      <c r="O463" s="62"/>
      <c r="P463" s="34" t="str">
        <f t="shared" si="3"/>
        <v/>
      </c>
    </row>
    <row r="464" ht="22.5" customHeight="1">
      <c r="A464" s="37"/>
      <c r="B464" s="38" t="str">
        <f>'Master Schedule'!B464</f>
        <v/>
      </c>
      <c r="C464" s="39"/>
      <c r="D464" s="40" t="str">
        <f t="shared" si="1"/>
        <v>Saturday</v>
      </c>
      <c r="E464" s="41"/>
      <c r="F464" s="38"/>
      <c r="G464" s="38"/>
      <c r="H464" s="41"/>
      <c r="I464" s="38"/>
      <c r="J464" s="38"/>
      <c r="K464" s="32"/>
      <c r="L464" s="32"/>
      <c r="M464" s="32"/>
      <c r="N464" s="33"/>
      <c r="O464" s="62"/>
      <c r="P464" s="34" t="str">
        <f t="shared" si="3"/>
        <v/>
      </c>
    </row>
    <row r="465" ht="22.5" customHeight="1">
      <c r="A465" s="37"/>
      <c r="B465" s="38" t="str">
        <f>'Master Schedule'!B465</f>
        <v/>
      </c>
      <c r="C465" s="39"/>
      <c r="D465" s="40" t="str">
        <f t="shared" si="1"/>
        <v>Saturday</v>
      </c>
      <c r="E465" s="41"/>
      <c r="F465" s="38"/>
      <c r="G465" s="38"/>
      <c r="H465" s="41"/>
      <c r="I465" s="38"/>
      <c r="J465" s="38"/>
      <c r="K465" s="35"/>
      <c r="L465" s="35"/>
      <c r="M465" s="35"/>
      <c r="N465" s="36"/>
      <c r="O465" s="62"/>
      <c r="P465" s="34" t="str">
        <f t="shared" si="3"/>
        <v/>
      </c>
    </row>
    <row r="466" ht="22.5" customHeight="1">
      <c r="A466" s="37"/>
      <c r="B466" s="38" t="str">
        <f>'Master Schedule'!B466</f>
        <v/>
      </c>
      <c r="C466" s="39"/>
      <c r="D466" s="40" t="str">
        <f t="shared" si="1"/>
        <v>Saturday</v>
      </c>
      <c r="E466" s="41"/>
      <c r="F466" s="38"/>
      <c r="G466" s="38"/>
      <c r="H466" s="41"/>
      <c r="I466" s="38"/>
      <c r="J466" s="38"/>
      <c r="K466" s="32"/>
      <c r="L466" s="32"/>
      <c r="M466" s="32"/>
      <c r="N466" s="33"/>
      <c r="O466" s="62"/>
      <c r="P466" s="34" t="str">
        <f t="shared" si="3"/>
        <v/>
      </c>
    </row>
    <row r="467" ht="22.5" customHeight="1">
      <c r="A467" s="37"/>
      <c r="B467" s="38" t="str">
        <f>'Master Schedule'!B467</f>
        <v/>
      </c>
      <c r="C467" s="39"/>
      <c r="D467" s="40" t="str">
        <f t="shared" si="1"/>
        <v>Saturday</v>
      </c>
      <c r="E467" s="41"/>
      <c r="F467" s="38"/>
      <c r="G467" s="38"/>
      <c r="H467" s="41"/>
      <c r="I467" s="38"/>
      <c r="J467" s="38"/>
      <c r="K467" s="35"/>
      <c r="L467" s="35"/>
      <c r="M467" s="35"/>
      <c r="N467" s="36"/>
      <c r="O467" s="62"/>
      <c r="P467" s="34" t="str">
        <f t="shared" si="3"/>
        <v/>
      </c>
    </row>
    <row r="468" ht="22.5" customHeight="1">
      <c r="A468" s="37"/>
      <c r="B468" s="38" t="str">
        <f>'Master Schedule'!B468</f>
        <v/>
      </c>
      <c r="C468" s="39"/>
      <c r="D468" s="40" t="str">
        <f t="shared" si="1"/>
        <v>Saturday</v>
      </c>
      <c r="E468" s="41"/>
      <c r="F468" s="38"/>
      <c r="G468" s="38"/>
      <c r="H468" s="41"/>
      <c r="I468" s="38"/>
      <c r="J468" s="38"/>
      <c r="K468" s="32"/>
      <c r="L468" s="32"/>
      <c r="M468" s="32"/>
      <c r="N468" s="33"/>
      <c r="O468" s="62"/>
      <c r="P468" s="34" t="str">
        <f t="shared" si="3"/>
        <v/>
      </c>
    </row>
    <row r="469" ht="22.5" customHeight="1">
      <c r="A469" s="37"/>
      <c r="B469" s="38" t="str">
        <f>'Master Schedule'!B469</f>
        <v/>
      </c>
      <c r="C469" s="39"/>
      <c r="D469" s="40" t="str">
        <f t="shared" si="1"/>
        <v>Saturday</v>
      </c>
      <c r="E469" s="41"/>
      <c r="F469" s="38"/>
      <c r="G469" s="38"/>
      <c r="H469" s="41"/>
      <c r="I469" s="38"/>
      <c r="J469" s="38"/>
      <c r="K469" s="35"/>
      <c r="L469" s="35"/>
      <c r="M469" s="35"/>
      <c r="N469" s="36"/>
      <c r="O469" s="62"/>
      <c r="P469" s="34" t="str">
        <f t="shared" si="3"/>
        <v/>
      </c>
    </row>
    <row r="470" ht="22.5" customHeight="1">
      <c r="A470" s="37"/>
      <c r="B470" s="38" t="str">
        <f>'Master Schedule'!B470</f>
        <v/>
      </c>
      <c r="C470" s="39"/>
      <c r="D470" s="40" t="str">
        <f t="shared" si="1"/>
        <v>Saturday</v>
      </c>
      <c r="E470" s="41"/>
      <c r="F470" s="38"/>
      <c r="G470" s="38"/>
      <c r="H470" s="41"/>
      <c r="I470" s="38"/>
      <c r="J470" s="38"/>
      <c r="K470" s="32"/>
      <c r="L470" s="32"/>
      <c r="M470" s="32"/>
      <c r="N470" s="33"/>
      <c r="O470" s="62"/>
      <c r="P470" s="34" t="str">
        <f t="shared" si="3"/>
        <v/>
      </c>
    </row>
    <row r="471" ht="22.5" customHeight="1">
      <c r="A471" s="37"/>
      <c r="B471" s="38" t="str">
        <f>'Master Schedule'!B471</f>
        <v/>
      </c>
      <c r="C471" s="39"/>
      <c r="D471" s="40" t="str">
        <f t="shared" si="1"/>
        <v>Saturday</v>
      </c>
      <c r="E471" s="41"/>
      <c r="F471" s="38"/>
      <c r="G471" s="38"/>
      <c r="H471" s="41"/>
      <c r="I471" s="38"/>
      <c r="J471" s="38"/>
      <c r="K471" s="35"/>
      <c r="L471" s="35"/>
      <c r="M471" s="35"/>
      <c r="N471" s="36"/>
      <c r="O471" s="62"/>
      <c r="P471" s="34" t="str">
        <f t="shared" si="3"/>
        <v/>
      </c>
    </row>
    <row r="472" ht="22.5" customHeight="1">
      <c r="A472" s="37"/>
      <c r="B472" s="38" t="str">
        <f>'Master Schedule'!B472</f>
        <v/>
      </c>
      <c r="C472" s="39"/>
      <c r="D472" s="40" t="str">
        <f t="shared" si="1"/>
        <v>Saturday</v>
      </c>
      <c r="E472" s="41"/>
      <c r="F472" s="38"/>
      <c r="G472" s="38"/>
      <c r="H472" s="41"/>
      <c r="I472" s="38"/>
      <c r="J472" s="38"/>
      <c r="K472" s="32"/>
      <c r="L472" s="32"/>
      <c r="M472" s="32"/>
      <c r="N472" s="33"/>
      <c r="O472" s="62"/>
      <c r="P472" s="34" t="str">
        <f t="shared" si="3"/>
        <v/>
      </c>
    </row>
    <row r="473" ht="22.5" customHeight="1">
      <c r="A473" s="37"/>
      <c r="B473" s="38" t="str">
        <f>'Master Schedule'!B473</f>
        <v/>
      </c>
      <c r="C473" s="39"/>
      <c r="D473" s="40" t="str">
        <f t="shared" si="1"/>
        <v>Saturday</v>
      </c>
      <c r="E473" s="41"/>
      <c r="F473" s="38"/>
      <c r="G473" s="38"/>
      <c r="H473" s="41"/>
      <c r="I473" s="38"/>
      <c r="J473" s="38"/>
      <c r="K473" s="35"/>
      <c r="L473" s="35"/>
      <c r="M473" s="35"/>
      <c r="N473" s="36"/>
      <c r="O473" s="62"/>
      <c r="P473" s="34" t="str">
        <f t="shared" si="3"/>
        <v/>
      </c>
    </row>
    <row r="474" ht="22.5" customHeight="1">
      <c r="A474" s="37"/>
      <c r="B474" s="38" t="str">
        <f>'Master Schedule'!B474</f>
        <v/>
      </c>
      <c r="C474" s="39"/>
      <c r="D474" s="40" t="str">
        <f t="shared" si="1"/>
        <v>Saturday</v>
      </c>
      <c r="E474" s="41"/>
      <c r="F474" s="38"/>
      <c r="G474" s="38"/>
      <c r="H474" s="41"/>
      <c r="I474" s="38"/>
      <c r="J474" s="38"/>
      <c r="K474" s="32"/>
      <c r="L474" s="32"/>
      <c r="M474" s="32"/>
      <c r="N474" s="33"/>
      <c r="O474" s="62"/>
      <c r="P474" s="34" t="str">
        <f t="shared" si="3"/>
        <v/>
      </c>
    </row>
    <row r="475" ht="22.5" customHeight="1">
      <c r="A475" s="37"/>
      <c r="B475" s="38" t="str">
        <f>'Master Schedule'!B475</f>
        <v/>
      </c>
      <c r="C475" s="39"/>
      <c r="D475" s="40" t="str">
        <f t="shared" si="1"/>
        <v>Saturday</v>
      </c>
      <c r="E475" s="41"/>
      <c r="F475" s="38"/>
      <c r="G475" s="38"/>
      <c r="H475" s="41"/>
      <c r="I475" s="38"/>
      <c r="J475" s="38"/>
      <c r="K475" s="35"/>
      <c r="L475" s="35"/>
      <c r="M475" s="35"/>
      <c r="N475" s="36"/>
      <c r="O475" s="62"/>
      <c r="P475" s="34" t="str">
        <f t="shared" si="3"/>
        <v/>
      </c>
    </row>
    <row r="476" ht="22.5" customHeight="1">
      <c r="A476" s="37"/>
      <c r="B476" s="38" t="str">
        <f>'Master Schedule'!B476</f>
        <v/>
      </c>
      <c r="C476" s="39"/>
      <c r="D476" s="40" t="str">
        <f t="shared" si="1"/>
        <v>Saturday</v>
      </c>
      <c r="E476" s="41"/>
      <c r="F476" s="38"/>
      <c r="G476" s="38"/>
      <c r="H476" s="41"/>
      <c r="I476" s="38"/>
      <c r="J476" s="38"/>
      <c r="K476" s="32"/>
      <c r="L476" s="32"/>
      <c r="M476" s="32"/>
      <c r="N476" s="33"/>
      <c r="O476" s="62"/>
      <c r="P476" s="34" t="str">
        <f t="shared" si="3"/>
        <v/>
      </c>
    </row>
    <row r="477" ht="22.5" customHeight="1">
      <c r="A477" s="37"/>
      <c r="B477" s="38" t="str">
        <f>'Master Schedule'!B477</f>
        <v/>
      </c>
      <c r="C477" s="39"/>
      <c r="D477" s="40" t="str">
        <f t="shared" si="1"/>
        <v>Saturday</v>
      </c>
      <c r="E477" s="41"/>
      <c r="F477" s="38"/>
      <c r="G477" s="38"/>
      <c r="H477" s="41"/>
      <c r="I477" s="38"/>
      <c r="J477" s="38"/>
      <c r="K477" s="35"/>
      <c r="L477" s="35"/>
      <c r="M477" s="35"/>
      <c r="N477" s="36"/>
      <c r="O477" s="62"/>
      <c r="P477" s="34" t="str">
        <f t="shared" si="3"/>
        <v/>
      </c>
    </row>
    <row r="478" ht="22.5" customHeight="1">
      <c r="A478" s="37"/>
      <c r="B478" s="38" t="str">
        <f>'Master Schedule'!B478</f>
        <v/>
      </c>
      <c r="C478" s="39"/>
      <c r="D478" s="40" t="str">
        <f t="shared" si="1"/>
        <v>Saturday</v>
      </c>
      <c r="E478" s="41"/>
      <c r="F478" s="38"/>
      <c r="G478" s="38"/>
      <c r="H478" s="41"/>
      <c r="I478" s="38"/>
      <c r="J478" s="38"/>
      <c r="K478" s="32"/>
      <c r="L478" s="32"/>
      <c r="M478" s="32"/>
      <c r="N478" s="33"/>
      <c r="O478" s="62"/>
      <c r="P478" s="34" t="str">
        <f t="shared" si="3"/>
        <v/>
      </c>
    </row>
    <row r="479" ht="22.5" customHeight="1">
      <c r="A479" s="37"/>
      <c r="B479" s="38" t="str">
        <f>'Master Schedule'!B479</f>
        <v/>
      </c>
      <c r="C479" s="39"/>
      <c r="D479" s="40" t="str">
        <f t="shared" si="1"/>
        <v>Saturday</v>
      </c>
      <c r="E479" s="41"/>
      <c r="F479" s="38"/>
      <c r="G479" s="38"/>
      <c r="H479" s="41"/>
      <c r="I479" s="38"/>
      <c r="J479" s="38"/>
      <c r="K479" s="35"/>
      <c r="L479" s="35"/>
      <c r="M479" s="35"/>
      <c r="N479" s="36"/>
      <c r="O479" s="62"/>
      <c r="P479" s="34" t="str">
        <f t="shared" si="3"/>
        <v/>
      </c>
    </row>
    <row r="480" ht="22.5" customHeight="1">
      <c r="A480" s="37"/>
      <c r="B480" s="38" t="str">
        <f>'Master Schedule'!B480</f>
        <v/>
      </c>
      <c r="C480" s="39"/>
      <c r="D480" s="40" t="str">
        <f t="shared" si="1"/>
        <v>Saturday</v>
      </c>
      <c r="E480" s="41"/>
      <c r="F480" s="38"/>
      <c r="G480" s="38"/>
      <c r="H480" s="41"/>
      <c r="I480" s="38"/>
      <c r="J480" s="38"/>
      <c r="K480" s="32"/>
      <c r="L480" s="32"/>
      <c r="M480" s="32"/>
      <c r="N480" s="33"/>
      <c r="O480" s="62"/>
      <c r="P480" s="34" t="str">
        <f t="shared" si="3"/>
        <v/>
      </c>
    </row>
    <row r="481" ht="22.5" customHeight="1">
      <c r="A481" s="37"/>
      <c r="B481" s="38" t="str">
        <f>'Master Schedule'!B481</f>
        <v/>
      </c>
      <c r="C481" s="39"/>
      <c r="D481" s="40" t="str">
        <f t="shared" si="1"/>
        <v>Saturday</v>
      </c>
      <c r="E481" s="41"/>
      <c r="F481" s="38"/>
      <c r="G481" s="38"/>
      <c r="H481" s="41"/>
      <c r="I481" s="38"/>
      <c r="J481" s="38"/>
      <c r="K481" s="35"/>
      <c r="L481" s="35"/>
      <c r="M481" s="35"/>
      <c r="N481" s="36"/>
      <c r="O481" s="62"/>
      <c r="P481" s="34" t="str">
        <f t="shared" si="3"/>
        <v/>
      </c>
    </row>
    <row r="482" ht="22.5" customHeight="1">
      <c r="A482" s="37"/>
      <c r="B482" s="38" t="str">
        <f>'Master Schedule'!B482</f>
        <v/>
      </c>
      <c r="C482" s="39"/>
      <c r="D482" s="40" t="str">
        <f t="shared" si="1"/>
        <v>Saturday</v>
      </c>
      <c r="E482" s="41"/>
      <c r="F482" s="38"/>
      <c r="G482" s="38"/>
      <c r="H482" s="41"/>
      <c r="I482" s="38"/>
      <c r="J482" s="38"/>
      <c r="K482" s="32"/>
      <c r="L482" s="32"/>
      <c r="M482" s="32"/>
      <c r="N482" s="33"/>
      <c r="O482" s="62"/>
      <c r="P482" s="34" t="str">
        <f t="shared" si="3"/>
        <v/>
      </c>
    </row>
    <row r="483" ht="22.5" customHeight="1">
      <c r="A483" s="37"/>
      <c r="B483" s="38" t="str">
        <f>'Master Schedule'!B483</f>
        <v/>
      </c>
      <c r="C483" s="39"/>
      <c r="D483" s="40" t="str">
        <f t="shared" si="1"/>
        <v>Saturday</v>
      </c>
      <c r="E483" s="41"/>
      <c r="F483" s="38"/>
      <c r="G483" s="38"/>
      <c r="H483" s="41"/>
      <c r="I483" s="38"/>
      <c r="J483" s="38"/>
      <c r="K483" s="35"/>
      <c r="L483" s="35"/>
      <c r="M483" s="35"/>
      <c r="N483" s="36"/>
      <c r="O483" s="62"/>
      <c r="P483" s="34" t="str">
        <f t="shared" si="3"/>
        <v/>
      </c>
    </row>
    <row r="484" ht="22.5" customHeight="1">
      <c r="A484" s="37"/>
      <c r="B484" s="38" t="str">
        <f>'Master Schedule'!B484</f>
        <v/>
      </c>
      <c r="C484" s="39"/>
      <c r="D484" s="40" t="str">
        <f t="shared" si="1"/>
        <v>Saturday</v>
      </c>
      <c r="E484" s="41"/>
      <c r="F484" s="38"/>
      <c r="G484" s="38"/>
      <c r="H484" s="41"/>
      <c r="I484" s="38"/>
      <c r="J484" s="38"/>
      <c r="K484" s="32"/>
      <c r="L484" s="32"/>
      <c r="M484" s="32"/>
      <c r="N484" s="33"/>
      <c r="O484" s="62"/>
      <c r="P484" s="34" t="str">
        <f t="shared" si="3"/>
        <v/>
      </c>
    </row>
    <row r="485" ht="22.5" customHeight="1">
      <c r="A485" s="37"/>
      <c r="B485" s="38" t="str">
        <f>'Master Schedule'!B485</f>
        <v/>
      </c>
      <c r="C485" s="39"/>
      <c r="D485" s="40" t="str">
        <f t="shared" si="1"/>
        <v>Saturday</v>
      </c>
      <c r="E485" s="41"/>
      <c r="F485" s="38"/>
      <c r="G485" s="38"/>
      <c r="H485" s="41"/>
      <c r="I485" s="38"/>
      <c r="J485" s="38"/>
      <c r="K485" s="35"/>
      <c r="L485" s="35"/>
      <c r="M485" s="35"/>
      <c r="N485" s="36"/>
      <c r="O485" s="62"/>
      <c r="P485" s="34" t="str">
        <f t="shared" si="3"/>
        <v/>
      </c>
    </row>
    <row r="486" ht="22.5" customHeight="1">
      <c r="A486" s="37"/>
      <c r="B486" s="38" t="str">
        <f>'Master Schedule'!B486</f>
        <v/>
      </c>
      <c r="C486" s="39"/>
      <c r="D486" s="40" t="str">
        <f t="shared" si="1"/>
        <v>Saturday</v>
      </c>
      <c r="E486" s="41"/>
      <c r="F486" s="38"/>
      <c r="G486" s="38"/>
      <c r="H486" s="41"/>
      <c r="I486" s="38"/>
      <c r="J486" s="38"/>
      <c r="K486" s="32"/>
      <c r="L486" s="32"/>
      <c r="M486" s="32"/>
      <c r="N486" s="33"/>
      <c r="O486" s="62"/>
      <c r="P486" s="34" t="str">
        <f t="shared" si="3"/>
        <v/>
      </c>
    </row>
    <row r="487" ht="22.5" customHeight="1">
      <c r="A487" s="37"/>
      <c r="B487" s="38" t="str">
        <f>'Master Schedule'!B487</f>
        <v/>
      </c>
      <c r="C487" s="39"/>
      <c r="D487" s="40" t="str">
        <f t="shared" si="1"/>
        <v>Saturday</v>
      </c>
      <c r="E487" s="41"/>
      <c r="F487" s="38"/>
      <c r="G487" s="38"/>
      <c r="H487" s="41"/>
      <c r="I487" s="38"/>
      <c r="J487" s="38"/>
      <c r="K487" s="35"/>
      <c r="L487" s="35"/>
      <c r="M487" s="35"/>
      <c r="N487" s="36"/>
      <c r="O487" s="62"/>
      <c r="P487" s="34" t="str">
        <f t="shared" si="3"/>
        <v/>
      </c>
    </row>
    <row r="488" ht="22.5" customHeight="1">
      <c r="A488" s="37"/>
      <c r="B488" s="38" t="str">
        <f>'Master Schedule'!B488</f>
        <v/>
      </c>
      <c r="C488" s="39"/>
      <c r="D488" s="40" t="str">
        <f t="shared" si="1"/>
        <v>Saturday</v>
      </c>
      <c r="E488" s="41"/>
      <c r="F488" s="38"/>
      <c r="G488" s="38"/>
      <c r="H488" s="41"/>
      <c r="I488" s="38"/>
      <c r="J488" s="38"/>
      <c r="K488" s="32"/>
      <c r="L488" s="32"/>
      <c r="M488" s="32"/>
      <c r="N488" s="33"/>
      <c r="O488" s="62"/>
      <c r="P488" s="34" t="str">
        <f t="shared" si="3"/>
        <v/>
      </c>
    </row>
    <row r="489" ht="22.5" customHeight="1">
      <c r="A489" s="37"/>
      <c r="B489" s="38" t="str">
        <f>'Master Schedule'!B489</f>
        <v/>
      </c>
      <c r="C489" s="39"/>
      <c r="D489" s="40" t="str">
        <f t="shared" si="1"/>
        <v>Saturday</v>
      </c>
      <c r="E489" s="41"/>
      <c r="F489" s="38"/>
      <c r="G489" s="38"/>
      <c r="H489" s="41"/>
      <c r="I489" s="38"/>
      <c r="J489" s="38"/>
      <c r="K489" s="35"/>
      <c r="L489" s="35"/>
      <c r="M489" s="35"/>
      <c r="N489" s="36"/>
      <c r="O489" s="62"/>
      <c r="P489" s="34" t="str">
        <f t="shared" si="3"/>
        <v/>
      </c>
    </row>
    <row r="490" ht="22.5" customHeight="1">
      <c r="A490" s="37"/>
      <c r="B490" s="38" t="str">
        <f>'Master Schedule'!B490</f>
        <v/>
      </c>
      <c r="C490" s="39"/>
      <c r="D490" s="40" t="str">
        <f t="shared" si="1"/>
        <v>Saturday</v>
      </c>
      <c r="E490" s="41"/>
      <c r="F490" s="38"/>
      <c r="G490" s="38"/>
      <c r="H490" s="41"/>
      <c r="I490" s="38"/>
      <c r="J490" s="38"/>
      <c r="K490" s="32"/>
      <c r="L490" s="32"/>
      <c r="M490" s="32"/>
      <c r="N490" s="33"/>
      <c r="O490" s="62"/>
      <c r="P490" s="34" t="str">
        <f t="shared" si="3"/>
        <v/>
      </c>
    </row>
    <row r="491" ht="22.5" customHeight="1">
      <c r="A491" s="37"/>
      <c r="B491" s="38" t="str">
        <f>'Master Schedule'!B491</f>
        <v/>
      </c>
      <c r="C491" s="39"/>
      <c r="D491" s="40" t="str">
        <f t="shared" si="1"/>
        <v>Saturday</v>
      </c>
      <c r="E491" s="41"/>
      <c r="F491" s="38"/>
      <c r="G491" s="38"/>
      <c r="H491" s="41"/>
      <c r="I491" s="38"/>
      <c r="J491" s="38"/>
      <c r="K491" s="35"/>
      <c r="L491" s="35"/>
      <c r="M491" s="35"/>
      <c r="N491" s="36"/>
      <c r="O491" s="62"/>
      <c r="P491" s="34" t="str">
        <f t="shared" si="3"/>
        <v/>
      </c>
    </row>
    <row r="492" ht="22.5" customHeight="1">
      <c r="A492" s="37"/>
      <c r="B492" s="38" t="str">
        <f>'Master Schedule'!B492</f>
        <v/>
      </c>
      <c r="C492" s="39"/>
      <c r="D492" s="40" t="str">
        <f t="shared" si="1"/>
        <v>Saturday</v>
      </c>
      <c r="E492" s="41"/>
      <c r="F492" s="38"/>
      <c r="G492" s="38"/>
      <c r="H492" s="41"/>
      <c r="I492" s="38"/>
      <c r="J492" s="38"/>
      <c r="K492" s="32"/>
      <c r="L492" s="32"/>
      <c r="M492" s="32"/>
      <c r="N492" s="33"/>
      <c r="O492" s="62"/>
      <c r="P492" s="34" t="str">
        <f t="shared" si="3"/>
        <v/>
      </c>
    </row>
    <row r="493" ht="22.5" customHeight="1">
      <c r="A493" s="37"/>
      <c r="B493" s="38" t="str">
        <f>'Master Schedule'!B493</f>
        <v/>
      </c>
      <c r="C493" s="39"/>
      <c r="D493" s="40" t="str">
        <f t="shared" si="1"/>
        <v>Saturday</v>
      </c>
      <c r="E493" s="41"/>
      <c r="F493" s="38"/>
      <c r="G493" s="38"/>
      <c r="H493" s="41"/>
      <c r="I493" s="38"/>
      <c r="J493" s="38"/>
      <c r="K493" s="35"/>
      <c r="L493" s="35"/>
      <c r="M493" s="35"/>
      <c r="N493" s="36"/>
      <c r="O493" s="62"/>
      <c r="P493" s="34" t="str">
        <f t="shared" si="3"/>
        <v/>
      </c>
    </row>
    <row r="494" ht="22.5" customHeight="1">
      <c r="A494" s="37"/>
      <c r="B494" s="38" t="str">
        <f>'Master Schedule'!B494</f>
        <v/>
      </c>
      <c r="C494" s="39"/>
      <c r="D494" s="40" t="str">
        <f t="shared" si="1"/>
        <v>Saturday</v>
      </c>
      <c r="E494" s="41"/>
      <c r="F494" s="38"/>
      <c r="G494" s="38"/>
      <c r="H494" s="41"/>
      <c r="I494" s="38"/>
      <c r="J494" s="38"/>
      <c r="K494" s="32"/>
      <c r="L494" s="32"/>
      <c r="M494" s="32"/>
      <c r="N494" s="33"/>
      <c r="O494" s="62"/>
      <c r="P494" s="34" t="str">
        <f t="shared" si="3"/>
        <v/>
      </c>
    </row>
    <row r="495" ht="22.5" customHeight="1">
      <c r="A495" s="37"/>
      <c r="B495" s="38" t="str">
        <f>'Master Schedule'!B495</f>
        <v/>
      </c>
      <c r="C495" s="39"/>
      <c r="D495" s="40" t="str">
        <f t="shared" si="1"/>
        <v>Saturday</v>
      </c>
      <c r="E495" s="41"/>
      <c r="F495" s="38"/>
      <c r="G495" s="38"/>
      <c r="H495" s="41"/>
      <c r="I495" s="38"/>
      <c r="J495" s="38"/>
      <c r="K495" s="35"/>
      <c r="L495" s="35"/>
      <c r="M495" s="35"/>
      <c r="N495" s="36"/>
      <c r="O495" s="62"/>
      <c r="P495" s="34" t="str">
        <f t="shared" si="3"/>
        <v/>
      </c>
    </row>
    <row r="496" ht="22.5" customHeight="1">
      <c r="A496" s="37"/>
      <c r="B496" s="38" t="str">
        <f>'Master Schedule'!B496</f>
        <v/>
      </c>
      <c r="C496" s="39"/>
      <c r="D496" s="40" t="str">
        <f t="shared" si="1"/>
        <v>Saturday</v>
      </c>
      <c r="E496" s="41"/>
      <c r="F496" s="38"/>
      <c r="G496" s="38"/>
      <c r="H496" s="41"/>
      <c r="I496" s="38"/>
      <c r="J496" s="38"/>
      <c r="K496" s="32"/>
      <c r="L496" s="32"/>
      <c r="M496" s="32"/>
      <c r="N496" s="33"/>
      <c r="O496" s="62"/>
      <c r="P496" s="34" t="str">
        <f t="shared" si="3"/>
        <v/>
      </c>
    </row>
    <row r="497" ht="22.5" customHeight="1">
      <c r="A497" s="37"/>
      <c r="B497" s="38" t="str">
        <f>'Master Schedule'!B497</f>
        <v/>
      </c>
      <c r="C497" s="39"/>
      <c r="D497" s="40" t="str">
        <f t="shared" si="1"/>
        <v>Saturday</v>
      </c>
      <c r="E497" s="41"/>
      <c r="F497" s="38"/>
      <c r="G497" s="38"/>
      <c r="H497" s="41"/>
      <c r="I497" s="38"/>
      <c r="J497" s="38"/>
      <c r="K497" s="35"/>
      <c r="L497" s="35"/>
      <c r="M497" s="35"/>
      <c r="N497" s="36"/>
      <c r="O497" s="62"/>
      <c r="P497" s="34" t="str">
        <f t="shared" si="3"/>
        <v/>
      </c>
    </row>
    <row r="498" ht="22.5" customHeight="1">
      <c r="A498" s="37"/>
      <c r="B498" s="38" t="str">
        <f>'Master Schedule'!B498</f>
        <v/>
      </c>
      <c r="C498" s="39"/>
      <c r="D498" s="40" t="str">
        <f t="shared" si="1"/>
        <v>Saturday</v>
      </c>
      <c r="E498" s="41"/>
      <c r="F498" s="38"/>
      <c r="G498" s="38"/>
      <c r="H498" s="41"/>
      <c r="I498" s="38"/>
      <c r="J498" s="38"/>
      <c r="K498" s="32"/>
      <c r="L498" s="32"/>
      <c r="M498" s="32"/>
      <c r="N498" s="33"/>
      <c r="O498" s="62"/>
      <c r="P498" s="34" t="str">
        <f t="shared" si="3"/>
        <v/>
      </c>
    </row>
    <row r="499" ht="22.5" customHeight="1">
      <c r="A499" s="37"/>
      <c r="B499" s="38" t="str">
        <f>'Master Schedule'!B499</f>
        <v/>
      </c>
      <c r="C499" s="39"/>
      <c r="D499" s="40" t="str">
        <f t="shared" si="1"/>
        <v>Saturday</v>
      </c>
      <c r="E499" s="41"/>
      <c r="F499" s="38"/>
      <c r="G499" s="38"/>
      <c r="H499" s="41"/>
      <c r="I499" s="38"/>
      <c r="J499" s="38"/>
      <c r="K499" s="35"/>
      <c r="L499" s="35"/>
      <c r="M499" s="35"/>
      <c r="N499" s="36"/>
      <c r="O499" s="62"/>
      <c r="P499" s="34" t="str">
        <f t="shared" si="3"/>
        <v/>
      </c>
    </row>
    <row r="500" ht="22.5" customHeight="1">
      <c r="A500" s="37"/>
      <c r="B500" s="38" t="str">
        <f>'Master Schedule'!B500</f>
        <v/>
      </c>
      <c r="C500" s="39"/>
      <c r="D500" s="40" t="str">
        <f t="shared" si="1"/>
        <v>Saturday</v>
      </c>
      <c r="E500" s="41"/>
      <c r="F500" s="38"/>
      <c r="G500" s="38"/>
      <c r="H500" s="41"/>
      <c r="I500" s="38"/>
      <c r="J500" s="38"/>
      <c r="K500" s="32"/>
      <c r="L500" s="32"/>
      <c r="M500" s="32"/>
      <c r="N500" s="33"/>
      <c r="O500" s="62"/>
      <c r="P500" s="34" t="str">
        <f t="shared" si="3"/>
        <v/>
      </c>
    </row>
    <row r="501" ht="22.5" customHeight="1">
      <c r="A501" s="37"/>
      <c r="B501" s="38" t="str">
        <f>'Master Schedule'!B501</f>
        <v/>
      </c>
      <c r="C501" s="39"/>
      <c r="D501" s="40" t="str">
        <f t="shared" si="1"/>
        <v>Saturday</v>
      </c>
      <c r="E501" s="41"/>
      <c r="F501" s="38"/>
      <c r="G501" s="38"/>
      <c r="H501" s="41"/>
      <c r="I501" s="38"/>
      <c r="J501" s="38"/>
      <c r="K501" s="35"/>
      <c r="L501" s="35"/>
      <c r="M501" s="35"/>
      <c r="N501" s="36"/>
      <c r="O501" s="62"/>
      <c r="P501" s="34" t="str">
        <f t="shared" si="3"/>
        <v/>
      </c>
    </row>
    <row r="502" ht="22.5" customHeight="1">
      <c r="A502" s="37"/>
      <c r="B502" s="38" t="str">
        <f>'Master Schedule'!B502</f>
        <v/>
      </c>
      <c r="C502" s="39"/>
      <c r="D502" s="40" t="str">
        <f t="shared" si="1"/>
        <v>Saturday</v>
      </c>
      <c r="E502" s="41"/>
      <c r="F502" s="38"/>
      <c r="G502" s="38"/>
      <c r="H502" s="41"/>
      <c r="I502" s="38"/>
      <c r="J502" s="38"/>
      <c r="K502" s="32"/>
      <c r="L502" s="32"/>
      <c r="M502" s="32"/>
      <c r="N502" s="33"/>
      <c r="O502" s="62"/>
      <c r="P502" s="34" t="str">
        <f t="shared" si="3"/>
        <v/>
      </c>
    </row>
    <row r="503" ht="22.5" customHeight="1">
      <c r="A503" s="37"/>
      <c r="B503" s="38" t="str">
        <f>'Master Schedule'!B503</f>
        <v/>
      </c>
      <c r="C503" s="39"/>
      <c r="D503" s="40" t="str">
        <f t="shared" si="1"/>
        <v>Saturday</v>
      </c>
      <c r="E503" s="41"/>
      <c r="F503" s="38"/>
      <c r="G503" s="38"/>
      <c r="H503" s="41"/>
      <c r="I503" s="38"/>
      <c r="J503" s="38"/>
      <c r="K503" s="35"/>
      <c r="L503" s="35"/>
      <c r="M503" s="35"/>
      <c r="N503" s="36"/>
      <c r="O503" s="62"/>
      <c r="P503" s="34" t="str">
        <f t="shared" si="3"/>
        <v/>
      </c>
    </row>
    <row r="504" ht="22.5" customHeight="1">
      <c r="A504" s="37"/>
      <c r="B504" s="38" t="str">
        <f>'Master Schedule'!B504</f>
        <v/>
      </c>
      <c r="C504" s="39"/>
      <c r="D504" s="40" t="str">
        <f t="shared" si="1"/>
        <v>Saturday</v>
      </c>
      <c r="E504" s="41"/>
      <c r="F504" s="38"/>
      <c r="G504" s="38"/>
      <c r="H504" s="41"/>
      <c r="I504" s="38"/>
      <c r="J504" s="38"/>
      <c r="K504" s="32"/>
      <c r="L504" s="32"/>
      <c r="M504" s="32"/>
      <c r="N504" s="33"/>
      <c r="O504" s="62"/>
      <c r="P504" s="34" t="str">
        <f t="shared" si="3"/>
        <v/>
      </c>
    </row>
    <row r="505" ht="22.5" customHeight="1">
      <c r="A505" s="37"/>
      <c r="B505" s="38" t="str">
        <f>'Master Schedule'!B505</f>
        <v/>
      </c>
      <c r="C505" s="39"/>
      <c r="D505" s="40" t="str">
        <f t="shared" si="1"/>
        <v>Saturday</v>
      </c>
      <c r="E505" s="41"/>
      <c r="F505" s="38"/>
      <c r="G505" s="38"/>
      <c r="H505" s="41"/>
      <c r="I505" s="38"/>
      <c r="J505" s="38"/>
      <c r="K505" s="35"/>
      <c r="L505" s="35"/>
      <c r="M505" s="35"/>
      <c r="N505" s="36"/>
      <c r="O505" s="62"/>
      <c r="P505" s="34" t="str">
        <f t="shared" si="3"/>
        <v/>
      </c>
    </row>
    <row r="506" ht="22.5" customHeight="1">
      <c r="A506" s="37"/>
      <c r="B506" s="38" t="str">
        <f>'Master Schedule'!B506</f>
        <v/>
      </c>
      <c r="C506" s="39"/>
      <c r="D506" s="40" t="str">
        <f t="shared" si="1"/>
        <v>Saturday</v>
      </c>
      <c r="E506" s="41"/>
      <c r="F506" s="38"/>
      <c r="G506" s="38"/>
      <c r="H506" s="41"/>
      <c r="I506" s="38"/>
      <c r="J506" s="38"/>
      <c r="K506" s="32"/>
      <c r="L506" s="32"/>
      <c r="M506" s="32"/>
      <c r="N506" s="33"/>
      <c r="O506" s="62"/>
      <c r="P506" s="34" t="str">
        <f t="shared" si="3"/>
        <v/>
      </c>
    </row>
    <row r="507" ht="22.5" customHeight="1">
      <c r="A507" s="37"/>
      <c r="B507" s="38" t="str">
        <f>'Master Schedule'!B507</f>
        <v/>
      </c>
      <c r="C507" s="39"/>
      <c r="D507" s="40" t="str">
        <f t="shared" si="1"/>
        <v>Saturday</v>
      </c>
      <c r="E507" s="41"/>
      <c r="F507" s="38"/>
      <c r="G507" s="38"/>
      <c r="H507" s="41"/>
      <c r="I507" s="38"/>
      <c r="J507" s="38"/>
      <c r="K507" s="35"/>
      <c r="L507" s="35"/>
      <c r="M507" s="35"/>
      <c r="N507" s="36"/>
      <c r="O507" s="62"/>
      <c r="P507" s="34" t="str">
        <f t="shared" si="3"/>
        <v/>
      </c>
    </row>
    <row r="508" ht="22.5" customHeight="1">
      <c r="A508" s="37"/>
      <c r="B508" s="38" t="str">
        <f>'Master Schedule'!B508</f>
        <v/>
      </c>
      <c r="C508" s="39"/>
      <c r="D508" s="40" t="str">
        <f t="shared" si="1"/>
        <v>Saturday</v>
      </c>
      <c r="E508" s="41"/>
      <c r="F508" s="38"/>
      <c r="G508" s="38"/>
      <c r="H508" s="41"/>
      <c r="I508" s="38"/>
      <c r="J508" s="38"/>
      <c r="K508" s="32"/>
      <c r="L508" s="32"/>
      <c r="M508" s="32"/>
      <c r="N508" s="33"/>
      <c r="O508" s="62"/>
      <c r="P508" s="34" t="str">
        <f t="shared" si="3"/>
        <v/>
      </c>
    </row>
    <row r="509" ht="22.5" customHeight="1">
      <c r="A509" s="37"/>
      <c r="B509" s="38" t="str">
        <f>'Master Schedule'!B509</f>
        <v/>
      </c>
      <c r="C509" s="39"/>
      <c r="D509" s="40" t="str">
        <f t="shared" si="1"/>
        <v>Saturday</v>
      </c>
      <c r="E509" s="41"/>
      <c r="F509" s="38"/>
      <c r="G509" s="38"/>
      <c r="H509" s="41"/>
      <c r="I509" s="38"/>
      <c r="J509" s="38"/>
      <c r="K509" s="35"/>
      <c r="L509" s="35"/>
      <c r="M509" s="35"/>
      <c r="N509" s="36"/>
      <c r="O509" s="62"/>
      <c r="P509" s="34" t="str">
        <f t="shared" si="3"/>
        <v/>
      </c>
    </row>
    <row r="510" ht="22.5" customHeight="1">
      <c r="A510" s="37"/>
      <c r="B510" s="38" t="str">
        <f>'Master Schedule'!B510</f>
        <v/>
      </c>
      <c r="C510" s="39"/>
      <c r="D510" s="40" t="str">
        <f t="shared" si="1"/>
        <v>Saturday</v>
      </c>
      <c r="E510" s="41"/>
      <c r="F510" s="38"/>
      <c r="G510" s="38"/>
      <c r="H510" s="41"/>
      <c r="I510" s="38"/>
      <c r="J510" s="38"/>
      <c r="K510" s="32"/>
      <c r="L510" s="32"/>
      <c r="M510" s="32"/>
      <c r="N510" s="33"/>
      <c r="O510" s="62"/>
      <c r="P510" s="34" t="str">
        <f t="shared" si="3"/>
        <v/>
      </c>
    </row>
    <row r="511" ht="22.5" customHeight="1">
      <c r="A511" s="37"/>
      <c r="B511" s="38" t="str">
        <f>'Master Schedule'!B511</f>
        <v/>
      </c>
      <c r="C511" s="39"/>
      <c r="D511" s="40" t="str">
        <f t="shared" si="1"/>
        <v>Saturday</v>
      </c>
      <c r="E511" s="41"/>
      <c r="F511" s="38"/>
      <c r="G511" s="38"/>
      <c r="H511" s="41"/>
      <c r="I511" s="38"/>
      <c r="J511" s="38"/>
      <c r="K511" s="35"/>
      <c r="L511" s="35"/>
      <c r="M511" s="35"/>
      <c r="N511" s="36"/>
      <c r="O511" s="62"/>
      <c r="P511" s="34" t="str">
        <f t="shared" si="3"/>
        <v/>
      </c>
    </row>
    <row r="512" ht="22.5" customHeight="1">
      <c r="A512" s="37"/>
      <c r="B512" s="38" t="str">
        <f>'Master Schedule'!B512</f>
        <v/>
      </c>
      <c r="C512" s="39"/>
      <c r="D512" s="40" t="str">
        <f t="shared" si="1"/>
        <v>Saturday</v>
      </c>
      <c r="E512" s="41"/>
      <c r="F512" s="38"/>
      <c r="G512" s="38"/>
      <c r="H512" s="41"/>
      <c r="I512" s="38"/>
      <c r="J512" s="38"/>
      <c r="K512" s="32"/>
      <c r="L512" s="32"/>
      <c r="M512" s="32"/>
      <c r="N512" s="33"/>
      <c r="O512" s="62"/>
      <c r="P512" s="34" t="str">
        <f t="shared" si="3"/>
        <v/>
      </c>
    </row>
    <row r="513" ht="22.5" customHeight="1">
      <c r="A513" s="37"/>
      <c r="B513" s="38" t="str">
        <f>'Master Schedule'!B513</f>
        <v/>
      </c>
      <c r="C513" s="39"/>
      <c r="D513" s="40" t="str">
        <f t="shared" si="1"/>
        <v>Saturday</v>
      </c>
      <c r="E513" s="41"/>
      <c r="F513" s="38"/>
      <c r="G513" s="38"/>
      <c r="H513" s="41"/>
      <c r="I513" s="38"/>
      <c r="J513" s="38"/>
      <c r="K513" s="35"/>
      <c r="L513" s="35"/>
      <c r="M513" s="35"/>
      <c r="N513" s="36"/>
      <c r="O513" s="62"/>
      <c r="P513" s="34" t="str">
        <f t="shared" si="3"/>
        <v/>
      </c>
    </row>
    <row r="514" ht="22.5" customHeight="1">
      <c r="A514" s="37"/>
      <c r="B514" s="38" t="str">
        <f>'Master Schedule'!B514</f>
        <v/>
      </c>
      <c r="C514" s="39"/>
      <c r="D514" s="40" t="str">
        <f t="shared" si="1"/>
        <v>Saturday</v>
      </c>
      <c r="E514" s="41"/>
      <c r="F514" s="38"/>
      <c r="G514" s="38"/>
      <c r="H514" s="41"/>
      <c r="I514" s="38"/>
      <c r="J514" s="38"/>
      <c r="K514" s="32"/>
      <c r="L514" s="32"/>
      <c r="M514" s="32"/>
      <c r="N514" s="33"/>
      <c r="O514" s="62"/>
      <c r="P514" s="34" t="str">
        <f t="shared" si="3"/>
        <v/>
      </c>
    </row>
    <row r="515" ht="22.5" customHeight="1">
      <c r="A515" s="37"/>
      <c r="B515" s="38" t="str">
        <f>'Master Schedule'!B515</f>
        <v/>
      </c>
      <c r="C515" s="39"/>
      <c r="D515" s="40" t="str">
        <f t="shared" si="1"/>
        <v>Saturday</v>
      </c>
      <c r="E515" s="41"/>
      <c r="F515" s="38"/>
      <c r="G515" s="38"/>
      <c r="H515" s="41"/>
      <c r="I515" s="38"/>
      <c r="J515" s="38"/>
      <c r="K515" s="35"/>
      <c r="L515" s="35"/>
      <c r="M515" s="35"/>
      <c r="N515" s="36"/>
      <c r="O515" s="62"/>
      <c r="P515" s="34" t="str">
        <f t="shared" si="3"/>
        <v/>
      </c>
    </row>
    <row r="516" ht="22.5" customHeight="1">
      <c r="A516" s="37"/>
      <c r="B516" s="38" t="str">
        <f>'Master Schedule'!B516</f>
        <v/>
      </c>
      <c r="C516" s="39"/>
      <c r="D516" s="40" t="str">
        <f t="shared" si="1"/>
        <v>Saturday</v>
      </c>
      <c r="E516" s="41"/>
      <c r="F516" s="38"/>
      <c r="G516" s="38"/>
      <c r="H516" s="41"/>
      <c r="I516" s="38"/>
      <c r="J516" s="38"/>
      <c r="K516" s="32"/>
      <c r="L516" s="32"/>
      <c r="M516" s="32"/>
      <c r="N516" s="33"/>
      <c r="O516" s="62"/>
      <c r="P516" s="34" t="str">
        <f t="shared" si="3"/>
        <v/>
      </c>
    </row>
    <row r="517" ht="22.5" customHeight="1">
      <c r="A517" s="37"/>
      <c r="B517" s="38" t="str">
        <f>'Master Schedule'!B517</f>
        <v/>
      </c>
      <c r="C517" s="39"/>
      <c r="D517" s="40" t="str">
        <f t="shared" si="1"/>
        <v>Saturday</v>
      </c>
      <c r="E517" s="41"/>
      <c r="F517" s="38"/>
      <c r="G517" s="38"/>
      <c r="H517" s="41"/>
      <c r="I517" s="38"/>
      <c r="J517" s="38"/>
      <c r="K517" s="35"/>
      <c r="L517" s="35"/>
      <c r="M517" s="35"/>
      <c r="N517" s="36"/>
      <c r="O517" s="62"/>
      <c r="P517" s="34" t="str">
        <f t="shared" si="3"/>
        <v/>
      </c>
    </row>
    <row r="518" ht="22.5" customHeight="1">
      <c r="A518" s="37"/>
      <c r="B518" s="38" t="str">
        <f>'Master Schedule'!B518</f>
        <v/>
      </c>
      <c r="C518" s="39"/>
      <c r="D518" s="40" t="str">
        <f t="shared" si="1"/>
        <v>Saturday</v>
      </c>
      <c r="E518" s="41"/>
      <c r="F518" s="38"/>
      <c r="G518" s="38"/>
      <c r="H518" s="41"/>
      <c r="I518" s="38"/>
      <c r="J518" s="38"/>
      <c r="K518" s="32"/>
      <c r="L518" s="32"/>
      <c r="M518" s="32"/>
      <c r="N518" s="33"/>
      <c r="O518" s="62"/>
      <c r="P518" s="34" t="str">
        <f t="shared" si="3"/>
        <v/>
      </c>
    </row>
    <row r="519" ht="22.5" customHeight="1">
      <c r="A519" s="37"/>
      <c r="B519" s="38" t="str">
        <f>'Master Schedule'!B519</f>
        <v/>
      </c>
      <c r="C519" s="39"/>
      <c r="D519" s="40" t="str">
        <f t="shared" si="1"/>
        <v>Saturday</v>
      </c>
      <c r="E519" s="41"/>
      <c r="F519" s="38"/>
      <c r="G519" s="38"/>
      <c r="H519" s="41"/>
      <c r="I519" s="38"/>
      <c r="J519" s="38"/>
      <c r="K519" s="35"/>
      <c r="L519" s="35"/>
      <c r="M519" s="35"/>
      <c r="N519" s="36"/>
      <c r="O519" s="62"/>
      <c r="P519" s="34" t="str">
        <f t="shared" si="3"/>
        <v/>
      </c>
    </row>
    <row r="520" ht="22.5" customHeight="1">
      <c r="A520" s="37"/>
      <c r="B520" s="38" t="str">
        <f>'Master Schedule'!B520</f>
        <v/>
      </c>
      <c r="C520" s="39"/>
      <c r="D520" s="40" t="str">
        <f t="shared" si="1"/>
        <v>Saturday</v>
      </c>
      <c r="E520" s="41"/>
      <c r="F520" s="38"/>
      <c r="G520" s="38"/>
      <c r="H520" s="41"/>
      <c r="I520" s="38"/>
      <c r="J520" s="38"/>
      <c r="K520" s="32"/>
      <c r="L520" s="32"/>
      <c r="M520" s="32"/>
      <c r="N520" s="33"/>
      <c r="O520" s="62"/>
      <c r="P520" s="34" t="str">
        <f t="shared" si="3"/>
        <v/>
      </c>
    </row>
    <row r="521" ht="22.5" customHeight="1">
      <c r="A521" s="37"/>
      <c r="B521" s="38" t="str">
        <f>'Master Schedule'!B521</f>
        <v/>
      </c>
      <c r="C521" s="39"/>
      <c r="D521" s="40" t="str">
        <f t="shared" si="1"/>
        <v>Saturday</v>
      </c>
      <c r="E521" s="41"/>
      <c r="F521" s="38"/>
      <c r="G521" s="38"/>
      <c r="H521" s="41"/>
      <c r="I521" s="38"/>
      <c r="J521" s="38"/>
      <c r="K521" s="35"/>
      <c r="L521" s="35"/>
      <c r="M521" s="35"/>
      <c r="N521" s="36"/>
      <c r="O521" s="62"/>
      <c r="P521" s="34" t="str">
        <f t="shared" si="3"/>
        <v/>
      </c>
    </row>
    <row r="522" ht="22.5" customHeight="1">
      <c r="A522" s="37"/>
      <c r="B522" s="38" t="str">
        <f>'Master Schedule'!B522</f>
        <v/>
      </c>
      <c r="C522" s="39"/>
      <c r="D522" s="40" t="str">
        <f t="shared" si="1"/>
        <v>Saturday</v>
      </c>
      <c r="E522" s="41"/>
      <c r="F522" s="38"/>
      <c r="G522" s="38"/>
      <c r="H522" s="41"/>
      <c r="I522" s="38"/>
      <c r="J522" s="38"/>
      <c r="K522" s="32"/>
      <c r="L522" s="32"/>
      <c r="M522" s="32"/>
      <c r="N522" s="33"/>
      <c r="O522" s="62"/>
      <c r="P522" s="34" t="str">
        <f t="shared" si="3"/>
        <v/>
      </c>
    </row>
    <row r="523" ht="22.5" customHeight="1">
      <c r="A523" s="37"/>
      <c r="B523" s="38" t="str">
        <f>'Master Schedule'!B523</f>
        <v/>
      </c>
      <c r="C523" s="39"/>
      <c r="D523" s="40" t="str">
        <f t="shared" si="1"/>
        <v>Saturday</v>
      </c>
      <c r="E523" s="41"/>
      <c r="F523" s="38"/>
      <c r="G523" s="38"/>
      <c r="H523" s="41"/>
      <c r="I523" s="38"/>
      <c r="J523" s="38"/>
      <c r="K523" s="35"/>
      <c r="L523" s="35"/>
      <c r="M523" s="35"/>
      <c r="N523" s="36"/>
      <c r="O523" s="62"/>
      <c r="P523" s="34" t="str">
        <f t="shared" si="3"/>
        <v/>
      </c>
    </row>
    <row r="524" ht="22.5" customHeight="1">
      <c r="A524" s="37"/>
      <c r="B524" s="38" t="str">
        <f>'Master Schedule'!B524</f>
        <v/>
      </c>
      <c r="C524" s="39"/>
      <c r="D524" s="40" t="str">
        <f t="shared" si="1"/>
        <v>Saturday</v>
      </c>
      <c r="E524" s="41"/>
      <c r="F524" s="38"/>
      <c r="G524" s="38"/>
      <c r="H524" s="41"/>
      <c r="I524" s="38"/>
      <c r="J524" s="38"/>
      <c r="K524" s="32"/>
      <c r="L524" s="32"/>
      <c r="M524" s="32"/>
      <c r="N524" s="33"/>
      <c r="O524" s="62"/>
      <c r="P524" s="34" t="str">
        <f t="shared" si="3"/>
        <v/>
      </c>
    </row>
    <row r="525" ht="22.5" customHeight="1">
      <c r="A525" s="37"/>
      <c r="B525" s="38" t="str">
        <f>'Master Schedule'!B525</f>
        <v/>
      </c>
      <c r="C525" s="39"/>
      <c r="D525" s="40" t="str">
        <f t="shared" si="1"/>
        <v>Saturday</v>
      </c>
      <c r="E525" s="41"/>
      <c r="F525" s="38"/>
      <c r="G525" s="38"/>
      <c r="H525" s="41"/>
      <c r="I525" s="38"/>
      <c r="J525" s="38"/>
      <c r="K525" s="35"/>
      <c r="L525" s="35"/>
      <c r="M525" s="35"/>
      <c r="N525" s="36"/>
      <c r="O525" s="62"/>
      <c r="P525" s="34" t="str">
        <f t="shared" si="3"/>
        <v/>
      </c>
    </row>
    <row r="526" ht="22.5" customHeight="1">
      <c r="A526" s="37"/>
      <c r="B526" s="38" t="str">
        <f>'Master Schedule'!B526</f>
        <v/>
      </c>
      <c r="C526" s="39"/>
      <c r="D526" s="40" t="str">
        <f t="shared" si="1"/>
        <v>Saturday</v>
      </c>
      <c r="E526" s="41"/>
      <c r="F526" s="38"/>
      <c r="G526" s="38"/>
      <c r="H526" s="41"/>
      <c r="I526" s="38"/>
      <c r="J526" s="38"/>
      <c r="K526" s="32"/>
      <c r="L526" s="32"/>
      <c r="M526" s="32"/>
      <c r="N526" s="33"/>
      <c r="O526" s="62"/>
      <c r="P526" s="34" t="str">
        <f t="shared" si="3"/>
        <v/>
      </c>
    </row>
    <row r="527" ht="22.5" customHeight="1">
      <c r="A527" s="37"/>
      <c r="B527" s="38" t="str">
        <f>'Master Schedule'!B527</f>
        <v/>
      </c>
      <c r="C527" s="39"/>
      <c r="D527" s="40" t="str">
        <f t="shared" si="1"/>
        <v>Saturday</v>
      </c>
      <c r="E527" s="41"/>
      <c r="F527" s="38"/>
      <c r="G527" s="38"/>
      <c r="H527" s="41"/>
      <c r="I527" s="38"/>
      <c r="J527" s="38"/>
      <c r="K527" s="35"/>
      <c r="L527" s="35"/>
      <c r="M527" s="35"/>
      <c r="N527" s="36"/>
      <c r="O527" s="62"/>
      <c r="P527" s="34" t="str">
        <f t="shared" si="3"/>
        <v/>
      </c>
    </row>
    <row r="528" ht="22.5" customHeight="1">
      <c r="A528" s="37"/>
      <c r="B528" s="38" t="str">
        <f>'Master Schedule'!B528</f>
        <v/>
      </c>
      <c r="C528" s="39"/>
      <c r="D528" s="40" t="str">
        <f t="shared" si="1"/>
        <v>Saturday</v>
      </c>
      <c r="E528" s="41"/>
      <c r="F528" s="38"/>
      <c r="G528" s="38"/>
      <c r="H528" s="41"/>
      <c r="I528" s="38"/>
      <c r="J528" s="38"/>
      <c r="K528" s="32"/>
      <c r="L528" s="32"/>
      <c r="M528" s="32"/>
      <c r="N528" s="33"/>
      <c r="O528" s="62"/>
      <c r="P528" s="34" t="str">
        <f t="shared" si="3"/>
        <v/>
      </c>
    </row>
    <row r="529" ht="22.5" customHeight="1">
      <c r="A529" s="37"/>
      <c r="B529" s="38" t="str">
        <f>'Master Schedule'!B529</f>
        <v/>
      </c>
      <c r="C529" s="39"/>
      <c r="D529" s="40" t="str">
        <f t="shared" si="1"/>
        <v>Saturday</v>
      </c>
      <c r="E529" s="41"/>
      <c r="F529" s="38"/>
      <c r="G529" s="38"/>
      <c r="H529" s="41"/>
      <c r="I529" s="38"/>
      <c r="J529" s="38"/>
      <c r="K529" s="35"/>
      <c r="L529" s="35"/>
      <c r="M529" s="35"/>
      <c r="N529" s="36"/>
      <c r="O529" s="62"/>
      <c r="P529" s="34" t="str">
        <f t="shared" si="3"/>
        <v/>
      </c>
    </row>
    <row r="530" ht="22.5" customHeight="1">
      <c r="A530" s="37"/>
      <c r="B530" s="38" t="str">
        <f>'Master Schedule'!B530</f>
        <v/>
      </c>
      <c r="C530" s="39"/>
      <c r="D530" s="40" t="str">
        <f t="shared" si="1"/>
        <v>Saturday</v>
      </c>
      <c r="E530" s="41"/>
      <c r="F530" s="38"/>
      <c r="G530" s="38"/>
      <c r="H530" s="41"/>
      <c r="I530" s="38"/>
      <c r="J530" s="38"/>
      <c r="K530" s="32"/>
      <c r="L530" s="32"/>
      <c r="M530" s="32"/>
      <c r="N530" s="33"/>
      <c r="O530" s="62"/>
      <c r="P530" s="34" t="str">
        <f t="shared" si="3"/>
        <v/>
      </c>
    </row>
    <row r="531" ht="22.5" customHeight="1">
      <c r="A531" s="37"/>
      <c r="B531" s="38" t="str">
        <f>'Master Schedule'!B531</f>
        <v/>
      </c>
      <c r="C531" s="39"/>
      <c r="D531" s="40" t="str">
        <f t="shared" si="1"/>
        <v>Saturday</v>
      </c>
      <c r="E531" s="41"/>
      <c r="F531" s="38"/>
      <c r="G531" s="38"/>
      <c r="H531" s="41"/>
      <c r="I531" s="38"/>
      <c r="J531" s="38"/>
      <c r="K531" s="35"/>
      <c r="L531" s="35"/>
      <c r="M531" s="35"/>
      <c r="N531" s="36"/>
      <c r="O531" s="62"/>
      <c r="P531" s="34" t="str">
        <f t="shared" si="3"/>
        <v/>
      </c>
    </row>
    <row r="532" ht="22.5" customHeight="1">
      <c r="A532" s="37"/>
      <c r="B532" s="38" t="str">
        <f>'Master Schedule'!B532</f>
        <v/>
      </c>
      <c r="C532" s="39"/>
      <c r="D532" s="40" t="str">
        <f t="shared" si="1"/>
        <v>Saturday</v>
      </c>
      <c r="E532" s="41"/>
      <c r="F532" s="38"/>
      <c r="G532" s="38"/>
      <c r="H532" s="41"/>
      <c r="I532" s="38"/>
      <c r="J532" s="38"/>
      <c r="K532" s="32"/>
      <c r="L532" s="32"/>
      <c r="M532" s="32"/>
      <c r="N532" s="33"/>
      <c r="O532" s="62"/>
      <c r="P532" s="34" t="str">
        <f t="shared" si="3"/>
        <v/>
      </c>
    </row>
    <row r="533" ht="22.5" customHeight="1">
      <c r="A533" s="37"/>
      <c r="B533" s="38" t="str">
        <f>'Master Schedule'!B533</f>
        <v/>
      </c>
      <c r="C533" s="39"/>
      <c r="D533" s="40" t="str">
        <f t="shared" si="1"/>
        <v>Saturday</v>
      </c>
      <c r="E533" s="41"/>
      <c r="F533" s="38"/>
      <c r="G533" s="38"/>
      <c r="H533" s="41"/>
      <c r="I533" s="38"/>
      <c r="J533" s="38"/>
      <c r="K533" s="35"/>
      <c r="L533" s="35"/>
      <c r="M533" s="35"/>
      <c r="N533" s="36"/>
      <c r="O533" s="62"/>
      <c r="P533" s="34" t="str">
        <f t="shared" si="3"/>
        <v/>
      </c>
    </row>
    <row r="534" ht="22.5" customHeight="1">
      <c r="A534" s="37"/>
      <c r="B534" s="38" t="str">
        <f>'Master Schedule'!B534</f>
        <v/>
      </c>
      <c r="C534" s="39"/>
      <c r="D534" s="40" t="str">
        <f t="shared" si="1"/>
        <v>Saturday</v>
      </c>
      <c r="E534" s="41"/>
      <c r="F534" s="38"/>
      <c r="G534" s="38"/>
      <c r="H534" s="41"/>
      <c r="I534" s="38"/>
      <c r="J534" s="38"/>
      <c r="K534" s="32"/>
      <c r="L534" s="32"/>
      <c r="M534" s="32"/>
      <c r="N534" s="33"/>
      <c r="O534" s="62"/>
      <c r="P534" s="34" t="str">
        <f t="shared" si="3"/>
        <v/>
      </c>
    </row>
    <row r="535" ht="22.5" customHeight="1">
      <c r="A535" s="37"/>
      <c r="B535" s="38" t="str">
        <f>'Master Schedule'!B535</f>
        <v/>
      </c>
      <c r="C535" s="39"/>
      <c r="D535" s="40" t="str">
        <f t="shared" si="1"/>
        <v>Saturday</v>
      </c>
      <c r="E535" s="41"/>
      <c r="F535" s="38"/>
      <c r="G535" s="38"/>
      <c r="H535" s="41"/>
      <c r="I535" s="38"/>
      <c r="J535" s="38"/>
      <c r="K535" s="35"/>
      <c r="L535" s="35"/>
      <c r="M535" s="35"/>
      <c r="N535" s="36"/>
      <c r="O535" s="62"/>
      <c r="P535" s="34" t="str">
        <f t="shared" si="3"/>
        <v/>
      </c>
    </row>
    <row r="536" ht="22.5" customHeight="1">
      <c r="A536" s="37"/>
      <c r="B536" s="38" t="str">
        <f>'Master Schedule'!B536</f>
        <v/>
      </c>
      <c r="C536" s="39"/>
      <c r="D536" s="40" t="str">
        <f t="shared" si="1"/>
        <v>Saturday</v>
      </c>
      <c r="E536" s="41"/>
      <c r="F536" s="38"/>
      <c r="G536" s="38"/>
      <c r="H536" s="41"/>
      <c r="I536" s="38"/>
      <c r="J536" s="38"/>
      <c r="K536" s="32"/>
      <c r="L536" s="32"/>
      <c r="M536" s="32"/>
      <c r="N536" s="33"/>
      <c r="O536" s="62"/>
      <c r="P536" s="34" t="str">
        <f t="shared" si="3"/>
        <v/>
      </c>
    </row>
    <row r="537" ht="22.5" customHeight="1">
      <c r="A537" s="37"/>
      <c r="B537" s="38" t="str">
        <f>'Master Schedule'!B537</f>
        <v/>
      </c>
      <c r="C537" s="39"/>
      <c r="D537" s="40" t="str">
        <f t="shared" si="1"/>
        <v>Saturday</v>
      </c>
      <c r="E537" s="41"/>
      <c r="F537" s="38"/>
      <c r="G537" s="38"/>
      <c r="H537" s="41"/>
      <c r="I537" s="38"/>
      <c r="J537" s="38"/>
      <c r="K537" s="35"/>
      <c r="L537" s="35"/>
      <c r="M537" s="35"/>
      <c r="N537" s="36"/>
      <c r="O537" s="62"/>
      <c r="P537" s="34" t="str">
        <f t="shared" si="3"/>
        <v/>
      </c>
    </row>
    <row r="538" ht="22.5" customHeight="1">
      <c r="A538" s="37"/>
      <c r="B538" s="38" t="str">
        <f>'Master Schedule'!B538</f>
        <v/>
      </c>
      <c r="C538" s="39"/>
      <c r="D538" s="40" t="str">
        <f t="shared" si="1"/>
        <v>Saturday</v>
      </c>
      <c r="E538" s="41"/>
      <c r="F538" s="38"/>
      <c r="G538" s="38"/>
      <c r="H538" s="41"/>
      <c r="I538" s="38"/>
      <c r="J538" s="38"/>
      <c r="K538" s="32"/>
      <c r="L538" s="32"/>
      <c r="M538" s="32"/>
      <c r="N538" s="33"/>
      <c r="O538" s="62"/>
      <c r="P538" s="34" t="str">
        <f t="shared" si="3"/>
        <v/>
      </c>
    </row>
    <row r="539" ht="22.5" customHeight="1">
      <c r="A539" s="37"/>
      <c r="B539" s="38" t="str">
        <f>'Master Schedule'!B539</f>
        <v/>
      </c>
      <c r="C539" s="39"/>
      <c r="D539" s="40" t="str">
        <f t="shared" si="1"/>
        <v>Saturday</v>
      </c>
      <c r="E539" s="41"/>
      <c r="F539" s="38"/>
      <c r="G539" s="38"/>
      <c r="H539" s="41"/>
      <c r="I539" s="38"/>
      <c r="J539" s="38"/>
      <c r="K539" s="35"/>
      <c r="L539" s="35"/>
      <c r="M539" s="35"/>
      <c r="N539" s="36"/>
      <c r="O539" s="62"/>
      <c r="P539" s="34" t="str">
        <f t="shared" si="3"/>
        <v/>
      </c>
    </row>
    <row r="540" ht="22.5" customHeight="1">
      <c r="A540" s="37"/>
      <c r="B540" s="38" t="str">
        <f>'Master Schedule'!B540</f>
        <v/>
      </c>
      <c r="C540" s="39"/>
      <c r="D540" s="40" t="str">
        <f t="shared" si="1"/>
        <v>Saturday</v>
      </c>
      <c r="E540" s="41"/>
      <c r="F540" s="38"/>
      <c r="G540" s="38"/>
      <c r="H540" s="41"/>
      <c r="I540" s="38"/>
      <c r="J540" s="38"/>
      <c r="K540" s="32"/>
      <c r="L540" s="32"/>
      <c r="M540" s="32"/>
      <c r="N540" s="33"/>
      <c r="O540" s="62"/>
      <c r="P540" s="34" t="str">
        <f t="shared" si="3"/>
        <v/>
      </c>
    </row>
    <row r="541" ht="22.5" customHeight="1">
      <c r="A541" s="37"/>
      <c r="B541" s="38" t="str">
        <f>'Master Schedule'!B541</f>
        <v/>
      </c>
      <c r="C541" s="39"/>
      <c r="D541" s="40" t="str">
        <f t="shared" si="1"/>
        <v>Saturday</v>
      </c>
      <c r="E541" s="41"/>
      <c r="F541" s="38"/>
      <c r="G541" s="38"/>
      <c r="H541" s="41"/>
      <c r="I541" s="38"/>
      <c r="J541" s="38"/>
      <c r="K541" s="35"/>
      <c r="L541" s="35"/>
      <c r="M541" s="35"/>
      <c r="N541" s="36"/>
      <c r="O541" s="62"/>
      <c r="P541" s="34" t="str">
        <f t="shared" si="3"/>
        <v/>
      </c>
    </row>
    <row r="542" ht="22.5" customHeight="1">
      <c r="A542" s="37"/>
      <c r="B542" s="38" t="str">
        <f>'Master Schedule'!B542</f>
        <v/>
      </c>
      <c r="C542" s="39"/>
      <c r="D542" s="40" t="str">
        <f t="shared" si="1"/>
        <v>Saturday</v>
      </c>
      <c r="E542" s="41"/>
      <c r="F542" s="38"/>
      <c r="G542" s="38"/>
      <c r="H542" s="41"/>
      <c r="I542" s="38"/>
      <c r="J542" s="38"/>
      <c r="K542" s="32"/>
      <c r="L542" s="32"/>
      <c r="M542" s="32"/>
      <c r="N542" s="33"/>
      <c r="O542" s="62"/>
      <c r="P542" s="34" t="str">
        <f t="shared" si="3"/>
        <v/>
      </c>
    </row>
    <row r="543" ht="22.5" customHeight="1">
      <c r="A543" s="37"/>
      <c r="B543" s="38" t="str">
        <f>'Master Schedule'!B543</f>
        <v/>
      </c>
      <c r="C543" s="39"/>
      <c r="D543" s="40" t="str">
        <f t="shared" si="1"/>
        <v>Saturday</v>
      </c>
      <c r="E543" s="41"/>
      <c r="F543" s="38"/>
      <c r="G543" s="38"/>
      <c r="H543" s="41"/>
      <c r="I543" s="38"/>
      <c r="J543" s="38"/>
      <c r="K543" s="35"/>
      <c r="L543" s="35"/>
      <c r="M543" s="35"/>
      <c r="N543" s="36"/>
      <c r="O543" s="62"/>
      <c r="P543" s="34" t="str">
        <f t="shared" si="3"/>
        <v/>
      </c>
    </row>
    <row r="544" ht="22.5" customHeight="1">
      <c r="A544" s="37"/>
      <c r="B544" s="38" t="str">
        <f>'Master Schedule'!B544</f>
        <v/>
      </c>
      <c r="C544" s="39"/>
      <c r="D544" s="40" t="str">
        <f t="shared" si="1"/>
        <v>Saturday</v>
      </c>
      <c r="E544" s="41"/>
      <c r="F544" s="38"/>
      <c r="G544" s="38"/>
      <c r="H544" s="41"/>
      <c r="I544" s="38"/>
      <c r="J544" s="38"/>
      <c r="K544" s="32"/>
      <c r="L544" s="32"/>
      <c r="M544" s="32"/>
      <c r="N544" s="33"/>
      <c r="O544" s="62"/>
      <c r="P544" s="34" t="str">
        <f t="shared" si="3"/>
        <v/>
      </c>
    </row>
    <row r="545" ht="22.5" customHeight="1">
      <c r="A545" s="37"/>
      <c r="B545" s="38" t="str">
        <f>'Master Schedule'!B545</f>
        <v/>
      </c>
      <c r="C545" s="39"/>
      <c r="D545" s="40" t="str">
        <f t="shared" si="1"/>
        <v>Saturday</v>
      </c>
      <c r="E545" s="41"/>
      <c r="F545" s="38"/>
      <c r="G545" s="38"/>
      <c r="H545" s="41"/>
      <c r="I545" s="38"/>
      <c r="J545" s="38"/>
      <c r="K545" s="35"/>
      <c r="L545" s="35"/>
      <c r="M545" s="35"/>
      <c r="N545" s="36"/>
      <c r="O545" s="62"/>
      <c r="P545" s="34" t="str">
        <f t="shared" si="3"/>
        <v/>
      </c>
    </row>
    <row r="546" ht="22.5" customHeight="1">
      <c r="A546" s="37"/>
      <c r="B546" s="38" t="str">
        <f>'Master Schedule'!B546</f>
        <v/>
      </c>
      <c r="C546" s="39"/>
      <c r="D546" s="40" t="str">
        <f t="shared" si="1"/>
        <v>Saturday</v>
      </c>
      <c r="E546" s="41"/>
      <c r="F546" s="38"/>
      <c r="G546" s="38"/>
      <c r="H546" s="41"/>
      <c r="I546" s="38"/>
      <c r="J546" s="38"/>
      <c r="K546" s="32"/>
      <c r="L546" s="32"/>
      <c r="M546" s="32"/>
      <c r="N546" s="33"/>
      <c r="O546" s="62"/>
      <c r="P546" s="34" t="str">
        <f t="shared" si="3"/>
        <v/>
      </c>
    </row>
    <row r="547" ht="22.5" customHeight="1">
      <c r="A547" s="37"/>
      <c r="B547" s="38" t="str">
        <f>'Master Schedule'!B547</f>
        <v/>
      </c>
      <c r="C547" s="39"/>
      <c r="D547" s="40" t="str">
        <f t="shared" si="1"/>
        <v>Saturday</v>
      </c>
      <c r="E547" s="41"/>
      <c r="F547" s="38"/>
      <c r="G547" s="38"/>
      <c r="H547" s="41"/>
      <c r="I547" s="38"/>
      <c r="J547" s="38"/>
      <c r="K547" s="35"/>
      <c r="L547" s="35"/>
      <c r="M547" s="35"/>
      <c r="N547" s="36"/>
      <c r="O547" s="62"/>
      <c r="P547" s="34" t="str">
        <f t="shared" si="3"/>
        <v/>
      </c>
    </row>
    <row r="548" ht="22.5" customHeight="1">
      <c r="A548" s="37"/>
      <c r="B548" s="38" t="str">
        <f>'Master Schedule'!B548</f>
        <v/>
      </c>
      <c r="C548" s="39"/>
      <c r="D548" s="40" t="str">
        <f t="shared" si="1"/>
        <v>Saturday</v>
      </c>
      <c r="E548" s="41"/>
      <c r="F548" s="38"/>
      <c r="G548" s="38"/>
      <c r="H548" s="41"/>
      <c r="I548" s="38"/>
      <c r="J548" s="38"/>
      <c r="K548" s="32"/>
      <c r="L548" s="32"/>
      <c r="M548" s="32"/>
      <c r="N548" s="33"/>
      <c r="O548" s="62"/>
      <c r="P548" s="34" t="str">
        <f t="shared" si="3"/>
        <v/>
      </c>
    </row>
    <row r="549" ht="22.5" customHeight="1">
      <c r="A549" s="37"/>
      <c r="B549" s="38" t="str">
        <f>'Master Schedule'!B549</f>
        <v/>
      </c>
      <c r="C549" s="39"/>
      <c r="D549" s="40" t="str">
        <f t="shared" si="1"/>
        <v>Saturday</v>
      </c>
      <c r="E549" s="41"/>
      <c r="F549" s="38"/>
      <c r="G549" s="38"/>
      <c r="H549" s="41"/>
      <c r="I549" s="38"/>
      <c r="J549" s="38"/>
      <c r="K549" s="35"/>
      <c r="L549" s="35"/>
      <c r="M549" s="35"/>
      <c r="N549" s="36"/>
      <c r="O549" s="62"/>
      <c r="P549" s="34" t="str">
        <f t="shared" si="3"/>
        <v/>
      </c>
    </row>
    <row r="550" ht="22.5" customHeight="1">
      <c r="A550" s="37"/>
      <c r="B550" s="38" t="str">
        <f>'Master Schedule'!B550</f>
        <v/>
      </c>
      <c r="C550" s="39"/>
      <c r="D550" s="40" t="str">
        <f t="shared" si="1"/>
        <v>Saturday</v>
      </c>
      <c r="E550" s="41"/>
      <c r="F550" s="38"/>
      <c r="G550" s="38"/>
      <c r="H550" s="41"/>
      <c r="I550" s="38"/>
      <c r="J550" s="38"/>
      <c r="K550" s="32"/>
      <c r="L550" s="32"/>
      <c r="M550" s="32"/>
      <c r="N550" s="33"/>
      <c r="O550" s="62"/>
      <c r="P550" s="34" t="str">
        <f t="shared" si="3"/>
        <v/>
      </c>
    </row>
    <row r="551" ht="22.5" customHeight="1">
      <c r="A551" s="37"/>
      <c r="B551" s="38" t="str">
        <f>'Master Schedule'!B551</f>
        <v/>
      </c>
      <c r="C551" s="39"/>
      <c r="D551" s="40" t="str">
        <f t="shared" si="1"/>
        <v>Saturday</v>
      </c>
      <c r="E551" s="41"/>
      <c r="F551" s="38"/>
      <c r="G551" s="38"/>
      <c r="H551" s="41"/>
      <c r="I551" s="38"/>
      <c r="J551" s="38"/>
      <c r="K551" s="35"/>
      <c r="L551" s="35"/>
      <c r="M551" s="35"/>
      <c r="N551" s="36"/>
      <c r="O551" s="62"/>
      <c r="P551" s="34" t="str">
        <f t="shared" si="3"/>
        <v/>
      </c>
    </row>
    <row r="552" ht="22.5" customHeight="1">
      <c r="A552" s="37"/>
      <c r="B552" s="38" t="str">
        <f>'Master Schedule'!B552</f>
        <v/>
      </c>
      <c r="C552" s="39"/>
      <c r="D552" s="40" t="str">
        <f t="shared" si="1"/>
        <v>Saturday</v>
      </c>
      <c r="E552" s="41"/>
      <c r="F552" s="38"/>
      <c r="G552" s="38"/>
      <c r="H552" s="41"/>
      <c r="I552" s="38"/>
      <c r="J552" s="38"/>
      <c r="K552" s="32"/>
      <c r="L552" s="32"/>
      <c r="M552" s="32"/>
      <c r="N552" s="33"/>
      <c r="O552" s="62"/>
      <c r="P552" s="34" t="str">
        <f t="shared" si="3"/>
        <v/>
      </c>
    </row>
    <row r="553" ht="22.5" customHeight="1">
      <c r="A553" s="37"/>
      <c r="B553" s="38" t="str">
        <f>'Master Schedule'!B553</f>
        <v/>
      </c>
      <c r="C553" s="39"/>
      <c r="D553" s="40" t="str">
        <f t="shared" si="1"/>
        <v>Saturday</v>
      </c>
      <c r="E553" s="41"/>
      <c r="F553" s="38"/>
      <c r="G553" s="38"/>
      <c r="H553" s="41"/>
      <c r="I553" s="38"/>
      <c r="J553" s="38"/>
      <c r="K553" s="35"/>
      <c r="L553" s="35"/>
      <c r="M553" s="35"/>
      <c r="N553" s="36"/>
      <c r="O553" s="62"/>
      <c r="P553" s="34" t="str">
        <f t="shared" si="3"/>
        <v/>
      </c>
    </row>
    <row r="554" ht="22.5" customHeight="1">
      <c r="A554" s="37"/>
      <c r="B554" s="38" t="str">
        <f>'Master Schedule'!B554</f>
        <v/>
      </c>
      <c r="C554" s="39"/>
      <c r="D554" s="40" t="str">
        <f t="shared" si="1"/>
        <v>Saturday</v>
      </c>
      <c r="E554" s="41"/>
      <c r="F554" s="38"/>
      <c r="G554" s="38"/>
      <c r="H554" s="41"/>
      <c r="I554" s="38"/>
      <c r="J554" s="38"/>
      <c r="K554" s="32"/>
      <c r="L554" s="32"/>
      <c r="M554" s="32"/>
      <c r="N554" s="33"/>
      <c r="O554" s="62"/>
      <c r="P554" s="34" t="str">
        <f t="shared" si="3"/>
        <v/>
      </c>
    </row>
    <row r="555" ht="22.5" customHeight="1">
      <c r="A555" s="37"/>
      <c r="B555" s="38" t="str">
        <f>'Master Schedule'!B555</f>
        <v/>
      </c>
      <c r="C555" s="39"/>
      <c r="D555" s="40" t="str">
        <f t="shared" si="1"/>
        <v>Saturday</v>
      </c>
      <c r="E555" s="41"/>
      <c r="F555" s="38"/>
      <c r="G555" s="38"/>
      <c r="H555" s="41"/>
      <c r="I555" s="38"/>
      <c r="J555" s="38"/>
      <c r="K555" s="35"/>
      <c r="L555" s="35"/>
      <c r="M555" s="35"/>
      <c r="N555" s="36"/>
      <c r="O555" s="62"/>
      <c r="P555" s="34" t="str">
        <f t="shared" si="3"/>
        <v/>
      </c>
    </row>
    <row r="556" ht="22.5" customHeight="1">
      <c r="A556" s="37"/>
      <c r="B556" s="38" t="str">
        <f>'Master Schedule'!B556</f>
        <v/>
      </c>
      <c r="C556" s="39"/>
      <c r="D556" s="40" t="str">
        <f t="shared" si="1"/>
        <v>Saturday</v>
      </c>
      <c r="E556" s="41"/>
      <c r="F556" s="38"/>
      <c r="G556" s="38"/>
      <c r="H556" s="41"/>
      <c r="I556" s="38"/>
      <c r="J556" s="38"/>
      <c r="K556" s="32"/>
      <c r="L556" s="32"/>
      <c r="M556" s="32"/>
      <c r="N556" s="33"/>
      <c r="O556" s="62"/>
      <c r="P556" s="34" t="str">
        <f t="shared" si="3"/>
        <v/>
      </c>
    </row>
    <row r="557" ht="22.5" customHeight="1">
      <c r="A557" s="37"/>
      <c r="B557" s="38" t="str">
        <f>'Master Schedule'!B557</f>
        <v/>
      </c>
      <c r="C557" s="39"/>
      <c r="D557" s="40" t="str">
        <f t="shared" si="1"/>
        <v>Saturday</v>
      </c>
      <c r="E557" s="41"/>
      <c r="F557" s="38"/>
      <c r="G557" s="38"/>
      <c r="H557" s="41"/>
      <c r="I557" s="38"/>
      <c r="J557" s="38"/>
      <c r="K557" s="35"/>
      <c r="L557" s="35"/>
      <c r="M557" s="35"/>
      <c r="N557" s="36"/>
      <c r="O557" s="62"/>
      <c r="P557" s="34" t="str">
        <f t="shared" si="3"/>
        <v/>
      </c>
    </row>
    <row r="558" ht="22.5" customHeight="1">
      <c r="A558" s="37"/>
      <c r="B558" s="38" t="str">
        <f>'Master Schedule'!B558</f>
        <v/>
      </c>
      <c r="C558" s="39"/>
      <c r="D558" s="40" t="str">
        <f t="shared" si="1"/>
        <v>Saturday</v>
      </c>
      <c r="E558" s="41"/>
      <c r="F558" s="38"/>
      <c r="G558" s="38"/>
      <c r="H558" s="41"/>
      <c r="I558" s="38"/>
      <c r="J558" s="38"/>
      <c r="K558" s="32"/>
      <c r="L558" s="32"/>
      <c r="M558" s="32"/>
      <c r="N558" s="33"/>
      <c r="O558" s="62"/>
      <c r="P558" s="34" t="str">
        <f t="shared" si="3"/>
        <v/>
      </c>
    </row>
    <row r="559" ht="22.5" customHeight="1">
      <c r="A559" s="37"/>
      <c r="B559" s="38" t="str">
        <f>'Master Schedule'!B559</f>
        <v/>
      </c>
      <c r="C559" s="39"/>
      <c r="D559" s="40" t="str">
        <f t="shared" si="1"/>
        <v>Saturday</v>
      </c>
      <c r="E559" s="41"/>
      <c r="F559" s="38"/>
      <c r="G559" s="38"/>
      <c r="H559" s="41"/>
      <c r="I559" s="38"/>
      <c r="J559" s="38"/>
      <c r="K559" s="35"/>
      <c r="L559" s="35"/>
      <c r="M559" s="35"/>
      <c r="N559" s="36"/>
      <c r="O559" s="62"/>
      <c r="P559" s="34" t="str">
        <f t="shared" si="3"/>
        <v/>
      </c>
    </row>
    <row r="560" ht="22.5" customHeight="1">
      <c r="A560" s="37"/>
      <c r="B560" s="38" t="str">
        <f>'Master Schedule'!B560</f>
        <v/>
      </c>
      <c r="C560" s="39"/>
      <c r="D560" s="40" t="str">
        <f t="shared" si="1"/>
        <v>Saturday</v>
      </c>
      <c r="E560" s="41"/>
      <c r="F560" s="38"/>
      <c r="G560" s="38"/>
      <c r="H560" s="41"/>
      <c r="I560" s="38"/>
      <c r="J560" s="38"/>
      <c r="K560" s="32"/>
      <c r="L560" s="32"/>
      <c r="M560" s="32"/>
      <c r="N560" s="33"/>
      <c r="O560" s="62"/>
      <c r="P560" s="34" t="str">
        <f t="shared" si="3"/>
        <v/>
      </c>
    </row>
    <row r="561" ht="22.5" customHeight="1">
      <c r="A561" s="37"/>
      <c r="B561" s="38" t="str">
        <f>'Master Schedule'!B561</f>
        <v/>
      </c>
      <c r="C561" s="39"/>
      <c r="D561" s="40" t="str">
        <f t="shared" si="1"/>
        <v>Saturday</v>
      </c>
      <c r="E561" s="41"/>
      <c r="F561" s="38"/>
      <c r="G561" s="38"/>
      <c r="H561" s="41"/>
      <c r="I561" s="38"/>
      <c r="J561" s="38"/>
      <c r="K561" s="35"/>
      <c r="L561" s="35"/>
      <c r="M561" s="35"/>
      <c r="N561" s="36"/>
      <c r="O561" s="62"/>
      <c r="P561" s="34" t="str">
        <f t="shared" si="3"/>
        <v/>
      </c>
    </row>
    <row r="562" ht="22.5" customHeight="1">
      <c r="A562" s="37"/>
      <c r="B562" s="38" t="str">
        <f>'Master Schedule'!B562</f>
        <v/>
      </c>
      <c r="C562" s="39"/>
      <c r="D562" s="40" t="str">
        <f t="shared" si="1"/>
        <v>Saturday</v>
      </c>
      <c r="E562" s="41"/>
      <c r="F562" s="38"/>
      <c r="G562" s="38"/>
      <c r="H562" s="41"/>
      <c r="I562" s="38"/>
      <c r="J562" s="38"/>
      <c r="K562" s="32"/>
      <c r="L562" s="32"/>
      <c r="M562" s="32"/>
      <c r="N562" s="33"/>
      <c r="O562" s="62"/>
      <c r="P562" s="34" t="str">
        <f t="shared" si="3"/>
        <v/>
      </c>
    </row>
    <row r="563" ht="22.5" customHeight="1">
      <c r="A563" s="37"/>
      <c r="B563" s="38" t="str">
        <f>'Master Schedule'!B563</f>
        <v/>
      </c>
      <c r="C563" s="39"/>
      <c r="D563" s="40" t="str">
        <f t="shared" si="1"/>
        <v>Saturday</v>
      </c>
      <c r="E563" s="41"/>
      <c r="F563" s="38"/>
      <c r="G563" s="38"/>
      <c r="H563" s="41"/>
      <c r="I563" s="38"/>
      <c r="J563" s="38"/>
      <c r="K563" s="35"/>
      <c r="L563" s="35"/>
      <c r="M563" s="35"/>
      <c r="N563" s="36"/>
      <c r="O563" s="62"/>
      <c r="P563" s="34" t="str">
        <f t="shared" si="3"/>
        <v/>
      </c>
    </row>
    <row r="564" ht="22.5" customHeight="1">
      <c r="A564" s="37"/>
      <c r="B564" s="38" t="str">
        <f>'Master Schedule'!B564</f>
        <v/>
      </c>
      <c r="C564" s="39"/>
      <c r="D564" s="40" t="str">
        <f t="shared" si="1"/>
        <v>Saturday</v>
      </c>
      <c r="E564" s="41"/>
      <c r="F564" s="38"/>
      <c r="G564" s="38"/>
      <c r="H564" s="41"/>
      <c r="I564" s="38"/>
      <c r="J564" s="38"/>
      <c r="K564" s="32"/>
      <c r="L564" s="32"/>
      <c r="M564" s="32"/>
      <c r="N564" s="33"/>
      <c r="O564" s="62"/>
      <c r="P564" s="34" t="str">
        <f t="shared" si="3"/>
        <v/>
      </c>
    </row>
    <row r="565" ht="22.5" customHeight="1">
      <c r="A565" s="37"/>
      <c r="B565" s="38" t="str">
        <f>'Master Schedule'!B565</f>
        <v/>
      </c>
      <c r="C565" s="39"/>
      <c r="D565" s="40" t="str">
        <f t="shared" si="1"/>
        <v>Saturday</v>
      </c>
      <c r="E565" s="41"/>
      <c r="F565" s="38"/>
      <c r="G565" s="38"/>
      <c r="H565" s="41"/>
      <c r="I565" s="38"/>
      <c r="J565" s="38"/>
      <c r="K565" s="35"/>
      <c r="L565" s="35"/>
      <c r="M565" s="35"/>
      <c r="N565" s="36"/>
      <c r="O565" s="62"/>
      <c r="P565" s="34" t="str">
        <f t="shared" si="3"/>
        <v/>
      </c>
    </row>
    <row r="566" ht="22.5" customHeight="1">
      <c r="A566" s="37"/>
      <c r="B566" s="38" t="str">
        <f>'Master Schedule'!B566</f>
        <v/>
      </c>
      <c r="C566" s="39"/>
      <c r="D566" s="40" t="str">
        <f t="shared" si="1"/>
        <v>Saturday</v>
      </c>
      <c r="E566" s="41"/>
      <c r="F566" s="38"/>
      <c r="G566" s="38"/>
      <c r="H566" s="41"/>
      <c r="I566" s="38"/>
      <c r="J566" s="38"/>
      <c r="K566" s="32"/>
      <c r="L566" s="32"/>
      <c r="M566" s="32"/>
      <c r="N566" s="33"/>
      <c r="O566" s="62"/>
      <c r="P566" s="34" t="str">
        <f t="shared" si="3"/>
        <v/>
      </c>
    </row>
    <row r="567" ht="22.5" customHeight="1">
      <c r="A567" s="37"/>
      <c r="B567" s="38" t="str">
        <f>'Master Schedule'!B567</f>
        <v/>
      </c>
      <c r="C567" s="39"/>
      <c r="D567" s="40" t="str">
        <f t="shared" si="1"/>
        <v>Saturday</v>
      </c>
      <c r="E567" s="41"/>
      <c r="F567" s="38"/>
      <c r="G567" s="38"/>
      <c r="H567" s="41"/>
      <c r="I567" s="38"/>
      <c r="J567" s="38"/>
      <c r="K567" s="35"/>
      <c r="L567" s="35"/>
      <c r="M567" s="35"/>
      <c r="N567" s="36"/>
      <c r="O567" s="62"/>
      <c r="P567" s="34" t="str">
        <f t="shared" si="3"/>
        <v/>
      </c>
    </row>
    <row r="568" ht="22.5" customHeight="1">
      <c r="A568" s="37"/>
      <c r="B568" s="38" t="str">
        <f>'Master Schedule'!B568</f>
        <v/>
      </c>
      <c r="C568" s="39"/>
      <c r="D568" s="40" t="str">
        <f t="shared" si="1"/>
        <v>Saturday</v>
      </c>
      <c r="E568" s="41"/>
      <c r="F568" s="38"/>
      <c r="G568" s="38"/>
      <c r="H568" s="41"/>
      <c r="I568" s="38"/>
      <c r="J568" s="38"/>
      <c r="K568" s="32"/>
      <c r="L568" s="32"/>
      <c r="M568" s="32"/>
      <c r="N568" s="33"/>
      <c r="O568" s="62"/>
      <c r="P568" s="34" t="str">
        <f t="shared" si="3"/>
        <v/>
      </c>
    </row>
    <row r="569" ht="22.5" customHeight="1">
      <c r="A569" s="37"/>
      <c r="B569" s="38" t="str">
        <f>'Master Schedule'!B569</f>
        <v/>
      </c>
      <c r="C569" s="39"/>
      <c r="D569" s="40" t="str">
        <f t="shared" si="1"/>
        <v>Saturday</v>
      </c>
      <c r="E569" s="41"/>
      <c r="F569" s="38"/>
      <c r="G569" s="38"/>
      <c r="H569" s="41"/>
      <c r="I569" s="38"/>
      <c r="J569" s="38"/>
      <c r="K569" s="35"/>
      <c r="L569" s="35"/>
      <c r="M569" s="35"/>
      <c r="N569" s="36"/>
      <c r="O569" s="62"/>
      <c r="P569" s="34" t="str">
        <f t="shared" si="3"/>
        <v/>
      </c>
    </row>
    <row r="570" ht="22.5" customHeight="1">
      <c r="A570" s="37"/>
      <c r="B570" s="38" t="str">
        <f>'Master Schedule'!B570</f>
        <v/>
      </c>
      <c r="C570" s="39"/>
      <c r="D570" s="40" t="str">
        <f t="shared" si="1"/>
        <v>Saturday</v>
      </c>
      <c r="E570" s="41"/>
      <c r="F570" s="38"/>
      <c r="G570" s="38"/>
      <c r="H570" s="41"/>
      <c r="I570" s="38"/>
      <c r="J570" s="38"/>
      <c r="K570" s="32"/>
      <c r="L570" s="32"/>
      <c r="M570" s="32"/>
      <c r="N570" s="33"/>
      <c r="O570" s="62"/>
      <c r="P570" s="34" t="str">
        <f t="shared" si="3"/>
        <v/>
      </c>
    </row>
    <row r="571" ht="22.5" customHeight="1">
      <c r="A571" s="37"/>
      <c r="B571" s="38" t="str">
        <f>'Master Schedule'!B571</f>
        <v/>
      </c>
      <c r="C571" s="39"/>
      <c r="D571" s="40" t="str">
        <f t="shared" si="1"/>
        <v>Saturday</v>
      </c>
      <c r="E571" s="41"/>
      <c r="F571" s="38"/>
      <c r="G571" s="38"/>
      <c r="H571" s="41"/>
      <c r="I571" s="38"/>
      <c r="J571" s="38"/>
      <c r="K571" s="35"/>
      <c r="L571" s="35"/>
      <c r="M571" s="35"/>
      <c r="N571" s="36"/>
      <c r="O571" s="62"/>
      <c r="P571" s="34" t="str">
        <f t="shared" si="3"/>
        <v/>
      </c>
    </row>
    <row r="572" ht="22.5" customHeight="1">
      <c r="A572" s="37"/>
      <c r="B572" s="38" t="str">
        <f>'Master Schedule'!B572</f>
        <v/>
      </c>
      <c r="C572" s="39"/>
      <c r="D572" s="40" t="str">
        <f t="shared" si="1"/>
        <v>Saturday</v>
      </c>
      <c r="E572" s="41"/>
      <c r="F572" s="38"/>
      <c r="G572" s="38"/>
      <c r="H572" s="41"/>
      <c r="I572" s="38"/>
      <c r="J572" s="38"/>
      <c r="K572" s="32"/>
      <c r="L572" s="32"/>
      <c r="M572" s="32"/>
      <c r="N572" s="33"/>
      <c r="O572" s="62"/>
      <c r="P572" s="34" t="str">
        <f t="shared" si="3"/>
        <v/>
      </c>
    </row>
    <row r="573" ht="22.5" customHeight="1">
      <c r="A573" s="37"/>
      <c r="B573" s="38" t="str">
        <f>'Master Schedule'!B573</f>
        <v/>
      </c>
      <c r="C573" s="39"/>
      <c r="D573" s="40" t="str">
        <f t="shared" si="1"/>
        <v>Saturday</v>
      </c>
      <c r="E573" s="41"/>
      <c r="F573" s="38"/>
      <c r="G573" s="38"/>
      <c r="H573" s="41"/>
      <c r="I573" s="38"/>
      <c r="J573" s="38"/>
      <c r="K573" s="35"/>
      <c r="L573" s="35"/>
      <c r="M573" s="35"/>
      <c r="N573" s="36"/>
      <c r="O573" s="62"/>
      <c r="P573" s="34" t="str">
        <f t="shared" si="3"/>
        <v/>
      </c>
    </row>
    <row r="574" ht="22.5" customHeight="1">
      <c r="A574" s="37"/>
      <c r="B574" s="38" t="str">
        <f>'Master Schedule'!B574</f>
        <v/>
      </c>
      <c r="C574" s="39"/>
      <c r="D574" s="40" t="str">
        <f t="shared" si="1"/>
        <v>Saturday</v>
      </c>
      <c r="E574" s="41"/>
      <c r="F574" s="38"/>
      <c r="G574" s="38"/>
      <c r="H574" s="41"/>
      <c r="I574" s="38"/>
      <c r="J574" s="38"/>
      <c r="K574" s="32"/>
      <c r="L574" s="32"/>
      <c r="M574" s="32"/>
      <c r="N574" s="33"/>
      <c r="O574" s="62"/>
      <c r="P574" s="34" t="str">
        <f t="shared" si="3"/>
        <v/>
      </c>
    </row>
    <row r="575" ht="22.5" customHeight="1">
      <c r="A575" s="37"/>
      <c r="B575" s="38" t="str">
        <f>'Master Schedule'!B575</f>
        <v/>
      </c>
      <c r="C575" s="39"/>
      <c r="D575" s="40" t="str">
        <f t="shared" si="1"/>
        <v>Saturday</v>
      </c>
      <c r="E575" s="41"/>
      <c r="F575" s="38"/>
      <c r="G575" s="38"/>
      <c r="H575" s="41"/>
      <c r="I575" s="38"/>
      <c r="J575" s="38"/>
      <c r="K575" s="35"/>
      <c r="L575" s="35"/>
      <c r="M575" s="35"/>
      <c r="N575" s="36"/>
      <c r="O575" s="62"/>
      <c r="P575" s="34" t="str">
        <f t="shared" si="3"/>
        <v/>
      </c>
    </row>
    <row r="576" ht="22.5" customHeight="1">
      <c r="A576" s="37"/>
      <c r="B576" s="38" t="str">
        <f>'Master Schedule'!B576</f>
        <v/>
      </c>
      <c r="C576" s="39"/>
      <c r="D576" s="40" t="str">
        <f t="shared" si="1"/>
        <v>Saturday</v>
      </c>
      <c r="E576" s="41"/>
      <c r="F576" s="38"/>
      <c r="G576" s="38"/>
      <c r="H576" s="41"/>
      <c r="I576" s="38"/>
      <c r="J576" s="38"/>
      <c r="K576" s="32"/>
      <c r="L576" s="32"/>
      <c r="M576" s="32"/>
      <c r="N576" s="33"/>
      <c r="O576" s="62"/>
      <c r="P576" s="34" t="str">
        <f t="shared" si="3"/>
        <v/>
      </c>
    </row>
    <row r="577" ht="22.5" customHeight="1">
      <c r="A577" s="37"/>
      <c r="B577" s="38" t="str">
        <f>'Master Schedule'!B577</f>
        <v/>
      </c>
      <c r="C577" s="39"/>
      <c r="D577" s="40" t="str">
        <f t="shared" si="1"/>
        <v>Saturday</v>
      </c>
      <c r="E577" s="41"/>
      <c r="F577" s="38"/>
      <c r="G577" s="38"/>
      <c r="H577" s="41"/>
      <c r="I577" s="38"/>
      <c r="J577" s="38"/>
      <c r="K577" s="35"/>
      <c r="L577" s="35"/>
      <c r="M577" s="35"/>
      <c r="N577" s="36"/>
      <c r="O577" s="62"/>
      <c r="P577" s="34" t="str">
        <f t="shared" si="3"/>
        <v/>
      </c>
    </row>
    <row r="578" ht="22.5" customHeight="1">
      <c r="A578" s="37"/>
      <c r="B578" s="38" t="str">
        <f>'Master Schedule'!B578</f>
        <v/>
      </c>
      <c r="C578" s="39"/>
      <c r="D578" s="40" t="str">
        <f t="shared" si="1"/>
        <v>Saturday</v>
      </c>
      <c r="E578" s="41"/>
      <c r="F578" s="38"/>
      <c r="G578" s="38"/>
      <c r="H578" s="41"/>
      <c r="I578" s="38"/>
      <c r="J578" s="38"/>
      <c r="K578" s="32"/>
      <c r="L578" s="32"/>
      <c r="M578" s="32"/>
      <c r="N578" s="33"/>
      <c r="O578" s="62"/>
      <c r="P578" s="34" t="str">
        <f t="shared" si="3"/>
        <v/>
      </c>
    </row>
    <row r="579" ht="22.5" customHeight="1">
      <c r="A579" s="37"/>
      <c r="B579" s="38" t="str">
        <f>'Master Schedule'!B579</f>
        <v/>
      </c>
      <c r="C579" s="39"/>
      <c r="D579" s="40" t="str">
        <f t="shared" si="1"/>
        <v>Saturday</v>
      </c>
      <c r="E579" s="41"/>
      <c r="F579" s="38"/>
      <c r="G579" s="38"/>
      <c r="H579" s="41"/>
      <c r="I579" s="38"/>
      <c r="J579" s="38"/>
      <c r="K579" s="35"/>
      <c r="L579" s="35"/>
      <c r="M579" s="35"/>
      <c r="N579" s="36"/>
      <c r="O579" s="62"/>
      <c r="P579" s="34" t="str">
        <f t="shared" si="3"/>
        <v/>
      </c>
    </row>
    <row r="580" ht="22.5" customHeight="1">
      <c r="A580" s="37"/>
      <c r="B580" s="38" t="str">
        <f>'Master Schedule'!B580</f>
        <v/>
      </c>
      <c r="C580" s="39"/>
      <c r="D580" s="40" t="str">
        <f t="shared" si="1"/>
        <v>Saturday</v>
      </c>
      <c r="E580" s="41"/>
      <c r="F580" s="38"/>
      <c r="G580" s="38"/>
      <c r="H580" s="41"/>
      <c r="I580" s="38"/>
      <c r="J580" s="38"/>
      <c r="K580" s="32"/>
      <c r="L580" s="32"/>
      <c r="M580" s="32"/>
      <c r="N580" s="33"/>
      <c r="O580" s="62"/>
      <c r="P580" s="34" t="str">
        <f t="shared" si="3"/>
        <v/>
      </c>
    </row>
    <row r="581" ht="22.5" customHeight="1">
      <c r="A581" s="37"/>
      <c r="B581" s="38" t="str">
        <f>'Master Schedule'!B581</f>
        <v/>
      </c>
      <c r="C581" s="39"/>
      <c r="D581" s="40" t="str">
        <f t="shared" si="1"/>
        <v>Saturday</v>
      </c>
      <c r="E581" s="41"/>
      <c r="F581" s="38"/>
      <c r="G581" s="38"/>
      <c r="H581" s="41"/>
      <c r="I581" s="38"/>
      <c r="J581" s="38"/>
      <c r="K581" s="35"/>
      <c r="L581" s="35"/>
      <c r="M581" s="35"/>
      <c r="N581" s="36"/>
      <c r="O581" s="62"/>
      <c r="P581" s="34" t="str">
        <f t="shared" si="3"/>
        <v/>
      </c>
    </row>
    <row r="582" ht="22.5" customHeight="1">
      <c r="A582" s="37"/>
      <c r="B582" s="38" t="str">
        <f>'Master Schedule'!B582</f>
        <v/>
      </c>
      <c r="C582" s="39"/>
      <c r="D582" s="40" t="str">
        <f t="shared" si="1"/>
        <v>Saturday</v>
      </c>
      <c r="E582" s="41"/>
      <c r="F582" s="38"/>
      <c r="G582" s="38"/>
      <c r="H582" s="41"/>
      <c r="I582" s="38"/>
      <c r="J582" s="38"/>
      <c r="K582" s="32"/>
      <c r="L582" s="32"/>
      <c r="M582" s="32"/>
      <c r="N582" s="33"/>
      <c r="O582" s="62"/>
      <c r="P582" s="34" t="str">
        <f t="shared" si="3"/>
        <v/>
      </c>
    </row>
    <row r="583" ht="22.5" customHeight="1">
      <c r="A583" s="37"/>
      <c r="B583" s="38" t="str">
        <f>'Master Schedule'!B583</f>
        <v/>
      </c>
      <c r="C583" s="39"/>
      <c r="D583" s="40" t="str">
        <f t="shared" si="1"/>
        <v>Saturday</v>
      </c>
      <c r="E583" s="41"/>
      <c r="F583" s="38"/>
      <c r="G583" s="38"/>
      <c r="H583" s="41"/>
      <c r="I583" s="38"/>
      <c r="J583" s="38"/>
      <c r="K583" s="35"/>
      <c r="L583" s="35"/>
      <c r="M583" s="35"/>
      <c r="N583" s="36"/>
      <c r="O583" s="62"/>
      <c r="P583" s="34" t="str">
        <f t="shared" si="3"/>
        <v/>
      </c>
    </row>
    <row r="584" ht="22.5" customHeight="1">
      <c r="A584" s="37"/>
      <c r="B584" s="38" t="str">
        <f>'Master Schedule'!B584</f>
        <v/>
      </c>
      <c r="C584" s="39"/>
      <c r="D584" s="40" t="str">
        <f t="shared" si="1"/>
        <v>Saturday</v>
      </c>
      <c r="E584" s="41"/>
      <c r="F584" s="38"/>
      <c r="G584" s="38"/>
      <c r="H584" s="41"/>
      <c r="I584" s="38"/>
      <c r="J584" s="38"/>
      <c r="K584" s="32"/>
      <c r="L584" s="32"/>
      <c r="M584" s="32"/>
      <c r="N584" s="33"/>
      <c r="O584" s="62"/>
      <c r="P584" s="34" t="str">
        <f t="shared" si="3"/>
        <v/>
      </c>
    </row>
    <row r="585" ht="22.5" customHeight="1">
      <c r="A585" s="37"/>
      <c r="B585" s="38" t="str">
        <f>'Master Schedule'!B585</f>
        <v/>
      </c>
      <c r="C585" s="39"/>
      <c r="D585" s="40" t="str">
        <f t="shared" si="1"/>
        <v>Saturday</v>
      </c>
      <c r="E585" s="41"/>
      <c r="F585" s="38"/>
      <c r="G585" s="38"/>
      <c r="H585" s="41"/>
      <c r="I585" s="38"/>
      <c r="J585" s="38"/>
      <c r="K585" s="35"/>
      <c r="L585" s="35"/>
      <c r="M585" s="35"/>
      <c r="N585" s="36"/>
      <c r="O585" s="62"/>
      <c r="P585" s="34" t="str">
        <f t="shared" si="3"/>
        <v/>
      </c>
    </row>
    <row r="586" ht="22.5" customHeight="1">
      <c r="A586" s="37"/>
      <c r="B586" s="38" t="str">
        <f>'Master Schedule'!B586</f>
        <v/>
      </c>
      <c r="C586" s="39"/>
      <c r="D586" s="40" t="str">
        <f t="shared" si="1"/>
        <v>Saturday</v>
      </c>
      <c r="E586" s="41"/>
      <c r="F586" s="38"/>
      <c r="G586" s="38"/>
      <c r="H586" s="41"/>
      <c r="I586" s="38"/>
      <c r="J586" s="38"/>
      <c r="K586" s="32"/>
      <c r="L586" s="32"/>
      <c r="M586" s="32"/>
      <c r="N586" s="33"/>
      <c r="O586" s="62"/>
      <c r="P586" s="34" t="str">
        <f t="shared" si="3"/>
        <v/>
      </c>
    </row>
    <row r="587" ht="22.5" customHeight="1">
      <c r="A587" s="37"/>
      <c r="B587" s="38" t="str">
        <f>'Master Schedule'!B587</f>
        <v/>
      </c>
      <c r="C587" s="39"/>
      <c r="D587" s="40" t="str">
        <f t="shared" si="1"/>
        <v>Saturday</v>
      </c>
      <c r="E587" s="41"/>
      <c r="F587" s="38"/>
      <c r="G587" s="38"/>
      <c r="H587" s="41"/>
      <c r="I587" s="38"/>
      <c r="J587" s="38"/>
      <c r="K587" s="35"/>
      <c r="L587" s="35"/>
      <c r="M587" s="35"/>
      <c r="N587" s="36"/>
      <c r="O587" s="62"/>
      <c r="P587" s="34" t="str">
        <f t="shared" si="3"/>
        <v/>
      </c>
    </row>
    <row r="588" ht="22.5" customHeight="1">
      <c r="A588" s="37"/>
      <c r="B588" s="38" t="str">
        <f>'Master Schedule'!B588</f>
        <v/>
      </c>
      <c r="C588" s="39"/>
      <c r="D588" s="40" t="str">
        <f t="shared" si="1"/>
        <v>Saturday</v>
      </c>
      <c r="E588" s="41"/>
      <c r="F588" s="38"/>
      <c r="G588" s="38"/>
      <c r="H588" s="41"/>
      <c r="I588" s="38"/>
      <c r="J588" s="38"/>
      <c r="K588" s="32"/>
      <c r="L588" s="32"/>
      <c r="M588" s="32"/>
      <c r="N588" s="33"/>
      <c r="O588" s="62"/>
      <c r="P588" s="34" t="str">
        <f t="shared" si="3"/>
        <v/>
      </c>
    </row>
    <row r="589" ht="22.5" customHeight="1">
      <c r="A589" s="37"/>
      <c r="B589" s="38" t="str">
        <f>'Master Schedule'!B589</f>
        <v/>
      </c>
      <c r="C589" s="39"/>
      <c r="D589" s="40" t="str">
        <f t="shared" si="1"/>
        <v>Saturday</v>
      </c>
      <c r="E589" s="41"/>
      <c r="F589" s="38"/>
      <c r="G589" s="38"/>
      <c r="H589" s="41"/>
      <c r="I589" s="38"/>
      <c r="J589" s="38"/>
      <c r="K589" s="35"/>
      <c r="L589" s="35"/>
      <c r="M589" s="35"/>
      <c r="N589" s="36"/>
      <c r="O589" s="62"/>
      <c r="P589" s="34" t="str">
        <f t="shared" si="3"/>
        <v/>
      </c>
    </row>
    <row r="590" ht="22.5" customHeight="1">
      <c r="A590" s="37"/>
      <c r="B590" s="38" t="str">
        <f>'Master Schedule'!B590</f>
        <v/>
      </c>
      <c r="C590" s="39"/>
      <c r="D590" s="40" t="str">
        <f t="shared" si="1"/>
        <v>Saturday</v>
      </c>
      <c r="E590" s="41"/>
      <c r="F590" s="38"/>
      <c r="G590" s="38"/>
      <c r="H590" s="41"/>
      <c r="I590" s="38"/>
      <c r="J590" s="38"/>
      <c r="K590" s="32"/>
      <c r="L590" s="32"/>
      <c r="M590" s="32"/>
      <c r="N590" s="33"/>
      <c r="O590" s="62"/>
      <c r="P590" s="34" t="str">
        <f t="shared" si="3"/>
        <v/>
      </c>
    </row>
    <row r="591" ht="22.5" customHeight="1">
      <c r="A591" s="37"/>
      <c r="B591" s="38" t="str">
        <f>'Master Schedule'!B591</f>
        <v/>
      </c>
      <c r="C591" s="39"/>
      <c r="D591" s="40" t="str">
        <f t="shared" si="1"/>
        <v>Saturday</v>
      </c>
      <c r="E591" s="41"/>
      <c r="F591" s="38"/>
      <c r="G591" s="38"/>
      <c r="H591" s="41"/>
      <c r="I591" s="38"/>
      <c r="J591" s="38"/>
      <c r="K591" s="35"/>
      <c r="L591" s="35"/>
      <c r="M591" s="35"/>
      <c r="N591" s="36"/>
      <c r="O591" s="62"/>
      <c r="P591" s="34" t="str">
        <f t="shared" si="3"/>
        <v/>
      </c>
    </row>
    <row r="592" ht="22.5" customHeight="1">
      <c r="A592" s="37"/>
      <c r="B592" s="38" t="str">
        <f>'Master Schedule'!B592</f>
        <v/>
      </c>
      <c r="C592" s="39"/>
      <c r="D592" s="40" t="str">
        <f t="shared" si="1"/>
        <v>Saturday</v>
      </c>
      <c r="E592" s="41"/>
      <c r="F592" s="38"/>
      <c r="G592" s="38"/>
      <c r="H592" s="41"/>
      <c r="I592" s="38"/>
      <c r="J592" s="38"/>
      <c r="K592" s="32"/>
      <c r="L592" s="32"/>
      <c r="M592" s="32"/>
      <c r="N592" s="33"/>
      <c r="O592" s="62"/>
      <c r="P592" s="34" t="str">
        <f t="shared" si="3"/>
        <v/>
      </c>
    </row>
    <row r="593" ht="22.5" customHeight="1">
      <c r="A593" s="37"/>
      <c r="B593" s="38" t="str">
        <f>'Master Schedule'!B593</f>
        <v/>
      </c>
      <c r="C593" s="39"/>
      <c r="D593" s="40" t="str">
        <f t="shared" si="1"/>
        <v>Saturday</v>
      </c>
      <c r="E593" s="41"/>
      <c r="F593" s="38"/>
      <c r="G593" s="38"/>
      <c r="H593" s="41"/>
      <c r="I593" s="38"/>
      <c r="J593" s="38"/>
      <c r="K593" s="35"/>
      <c r="L593" s="35"/>
      <c r="M593" s="35"/>
      <c r="N593" s="36"/>
      <c r="O593" s="62"/>
      <c r="P593" s="34" t="str">
        <f t="shared" si="3"/>
        <v/>
      </c>
    </row>
    <row r="594" ht="22.5" customHeight="1">
      <c r="A594" s="37"/>
      <c r="B594" s="38" t="str">
        <f>'Master Schedule'!B594</f>
        <v/>
      </c>
      <c r="C594" s="39"/>
      <c r="D594" s="40" t="str">
        <f t="shared" si="1"/>
        <v>Saturday</v>
      </c>
      <c r="E594" s="41"/>
      <c r="F594" s="38"/>
      <c r="G594" s="38"/>
      <c r="H594" s="41"/>
      <c r="I594" s="38"/>
      <c r="J594" s="38"/>
      <c r="K594" s="32"/>
      <c r="L594" s="32"/>
      <c r="M594" s="32"/>
      <c r="N594" s="33"/>
      <c r="O594" s="62"/>
      <c r="P594" s="34" t="str">
        <f t="shared" si="3"/>
        <v/>
      </c>
    </row>
    <row r="595" ht="22.5" customHeight="1">
      <c r="A595" s="37"/>
      <c r="B595" s="38" t="str">
        <f>'Master Schedule'!B595</f>
        <v/>
      </c>
      <c r="C595" s="39"/>
      <c r="D595" s="40" t="str">
        <f t="shared" si="1"/>
        <v>Saturday</v>
      </c>
      <c r="E595" s="41"/>
      <c r="F595" s="38"/>
      <c r="G595" s="38"/>
      <c r="H595" s="41"/>
      <c r="I595" s="38"/>
      <c r="J595" s="38"/>
      <c r="K595" s="35"/>
      <c r="L595" s="35"/>
      <c r="M595" s="35"/>
      <c r="N595" s="36"/>
      <c r="O595" s="62"/>
      <c r="P595" s="34" t="str">
        <f t="shared" si="3"/>
        <v/>
      </c>
    </row>
    <row r="596" ht="22.5" customHeight="1">
      <c r="A596" s="37"/>
      <c r="B596" s="38" t="str">
        <f>'Master Schedule'!B596</f>
        <v/>
      </c>
      <c r="C596" s="39"/>
      <c r="D596" s="40" t="str">
        <f t="shared" si="1"/>
        <v>Saturday</v>
      </c>
      <c r="E596" s="41"/>
      <c r="F596" s="38"/>
      <c r="G596" s="38"/>
      <c r="H596" s="41"/>
      <c r="I596" s="38"/>
      <c r="J596" s="38"/>
      <c r="K596" s="32"/>
      <c r="L596" s="32"/>
      <c r="M596" s="32"/>
      <c r="N596" s="33"/>
      <c r="O596" s="62"/>
      <c r="P596" s="34" t="str">
        <f t="shared" si="3"/>
        <v/>
      </c>
    </row>
    <row r="597" ht="22.5" customHeight="1">
      <c r="A597" s="37"/>
      <c r="B597" s="38" t="str">
        <f>'Master Schedule'!B597</f>
        <v/>
      </c>
      <c r="C597" s="39"/>
      <c r="D597" s="40" t="str">
        <f t="shared" si="1"/>
        <v>Saturday</v>
      </c>
      <c r="E597" s="41"/>
      <c r="F597" s="38"/>
      <c r="G597" s="38"/>
      <c r="H597" s="41"/>
      <c r="I597" s="38"/>
      <c r="J597" s="38"/>
      <c r="K597" s="35"/>
      <c r="L597" s="35"/>
      <c r="M597" s="35"/>
      <c r="N597" s="36"/>
      <c r="O597" s="62"/>
      <c r="P597" s="34" t="str">
        <f t="shared" si="3"/>
        <v/>
      </c>
    </row>
    <row r="598" ht="22.5" customHeight="1">
      <c r="A598" s="37"/>
      <c r="B598" s="38" t="str">
        <f>'Master Schedule'!B598</f>
        <v/>
      </c>
      <c r="C598" s="39"/>
      <c r="D598" s="40" t="str">
        <f t="shared" si="1"/>
        <v>Saturday</v>
      </c>
      <c r="E598" s="41"/>
      <c r="F598" s="38"/>
      <c r="G598" s="38"/>
      <c r="H598" s="41"/>
      <c r="I598" s="38"/>
      <c r="J598" s="38"/>
      <c r="K598" s="32"/>
      <c r="L598" s="32"/>
      <c r="M598" s="32"/>
      <c r="N598" s="33"/>
      <c r="O598" s="62"/>
      <c r="P598" s="34" t="str">
        <f t="shared" si="3"/>
        <v/>
      </c>
    </row>
    <row r="599" ht="22.5" customHeight="1">
      <c r="A599" s="37"/>
      <c r="B599" s="38" t="str">
        <f>'Master Schedule'!B599</f>
        <v/>
      </c>
      <c r="C599" s="39"/>
      <c r="D599" s="40" t="str">
        <f t="shared" si="1"/>
        <v>Saturday</v>
      </c>
      <c r="E599" s="41"/>
      <c r="F599" s="38"/>
      <c r="G599" s="38"/>
      <c r="H599" s="41"/>
      <c r="I599" s="38"/>
      <c r="J599" s="38"/>
      <c r="K599" s="35"/>
      <c r="L599" s="35"/>
      <c r="M599" s="35"/>
      <c r="N599" s="36"/>
      <c r="O599" s="62"/>
      <c r="P599" s="34" t="str">
        <f t="shared" si="3"/>
        <v/>
      </c>
    </row>
    <row r="600" ht="22.5" customHeight="1">
      <c r="A600" s="37"/>
      <c r="B600" s="38" t="str">
        <f>'Master Schedule'!B600</f>
        <v/>
      </c>
      <c r="C600" s="39"/>
      <c r="D600" s="40" t="str">
        <f t="shared" si="1"/>
        <v>Saturday</v>
      </c>
      <c r="E600" s="41"/>
      <c r="F600" s="38"/>
      <c r="G600" s="38"/>
      <c r="H600" s="41"/>
      <c r="I600" s="38"/>
      <c r="J600" s="38"/>
      <c r="K600" s="32"/>
      <c r="L600" s="32"/>
      <c r="M600" s="32"/>
      <c r="N600" s="33"/>
      <c r="O600" s="62"/>
      <c r="P600" s="34" t="str">
        <f t="shared" si="3"/>
        <v/>
      </c>
    </row>
    <row r="601" ht="22.5" customHeight="1">
      <c r="A601" s="37"/>
      <c r="B601" s="38" t="str">
        <f>'Master Schedule'!B601</f>
        <v/>
      </c>
      <c r="C601" s="39"/>
      <c r="D601" s="40" t="str">
        <f t="shared" si="1"/>
        <v>Saturday</v>
      </c>
      <c r="E601" s="41"/>
      <c r="F601" s="38"/>
      <c r="G601" s="38"/>
      <c r="H601" s="41"/>
      <c r="I601" s="38"/>
      <c r="J601" s="38"/>
      <c r="K601" s="35"/>
      <c r="L601" s="35"/>
      <c r="M601" s="35"/>
      <c r="N601" s="36"/>
      <c r="O601" s="62"/>
      <c r="P601" s="34" t="str">
        <f t="shared" si="3"/>
        <v/>
      </c>
    </row>
    <row r="602" ht="22.5" customHeight="1">
      <c r="A602" s="37"/>
      <c r="B602" s="38" t="str">
        <f>'Master Schedule'!B602</f>
        <v/>
      </c>
      <c r="C602" s="39"/>
      <c r="D602" s="40" t="str">
        <f t="shared" si="1"/>
        <v>Saturday</v>
      </c>
      <c r="E602" s="41"/>
      <c r="F602" s="38"/>
      <c r="G602" s="38"/>
      <c r="H602" s="41"/>
      <c r="I602" s="38"/>
      <c r="J602" s="38"/>
      <c r="K602" s="32"/>
      <c r="L602" s="32"/>
      <c r="M602" s="32"/>
      <c r="N602" s="33"/>
      <c r="O602" s="62"/>
      <c r="P602" s="34" t="str">
        <f t="shared" si="3"/>
        <v/>
      </c>
    </row>
    <row r="603" ht="22.5" customHeight="1">
      <c r="A603" s="37"/>
      <c r="B603" s="38" t="str">
        <f>'Master Schedule'!B603</f>
        <v/>
      </c>
      <c r="C603" s="39"/>
      <c r="D603" s="40" t="str">
        <f t="shared" si="1"/>
        <v>Saturday</v>
      </c>
      <c r="E603" s="41"/>
      <c r="F603" s="38"/>
      <c r="G603" s="38"/>
      <c r="H603" s="41"/>
      <c r="I603" s="38"/>
      <c r="J603" s="38"/>
      <c r="K603" s="35"/>
      <c r="L603" s="35"/>
      <c r="M603" s="35"/>
      <c r="N603" s="36"/>
      <c r="O603" s="62"/>
      <c r="P603" s="34" t="str">
        <f t="shared" si="3"/>
        <v/>
      </c>
    </row>
    <row r="604" ht="22.5" customHeight="1">
      <c r="A604" s="37"/>
      <c r="B604" s="38" t="str">
        <f>'Master Schedule'!B604</f>
        <v/>
      </c>
      <c r="C604" s="39"/>
      <c r="D604" s="40" t="str">
        <f t="shared" si="1"/>
        <v>Saturday</v>
      </c>
      <c r="E604" s="41"/>
      <c r="F604" s="38"/>
      <c r="G604" s="38"/>
      <c r="H604" s="41"/>
      <c r="I604" s="38"/>
      <c r="J604" s="38"/>
      <c r="K604" s="32"/>
      <c r="L604" s="32"/>
      <c r="M604" s="32"/>
      <c r="N604" s="33"/>
      <c r="O604" s="62"/>
      <c r="P604" s="34" t="str">
        <f t="shared" si="3"/>
        <v/>
      </c>
    </row>
    <row r="605" ht="22.5" customHeight="1">
      <c r="A605" s="37"/>
      <c r="B605" s="38" t="str">
        <f>'Master Schedule'!B605</f>
        <v/>
      </c>
      <c r="C605" s="39"/>
      <c r="D605" s="40" t="str">
        <f t="shared" si="1"/>
        <v>Saturday</v>
      </c>
      <c r="E605" s="41"/>
      <c r="F605" s="38"/>
      <c r="G605" s="38"/>
      <c r="H605" s="41"/>
      <c r="I605" s="38"/>
      <c r="J605" s="38"/>
      <c r="K605" s="35"/>
      <c r="L605" s="35"/>
      <c r="M605" s="35"/>
      <c r="N605" s="36"/>
      <c r="O605" s="62"/>
      <c r="P605" s="34" t="str">
        <f t="shared" si="3"/>
        <v/>
      </c>
    </row>
    <row r="606" ht="22.5" customHeight="1">
      <c r="A606" s="37"/>
      <c r="B606" s="38" t="str">
        <f>'Master Schedule'!B606</f>
        <v/>
      </c>
      <c r="C606" s="39"/>
      <c r="D606" s="40" t="str">
        <f t="shared" si="1"/>
        <v>Saturday</v>
      </c>
      <c r="E606" s="41"/>
      <c r="F606" s="38"/>
      <c r="G606" s="38"/>
      <c r="H606" s="41"/>
      <c r="I606" s="38"/>
      <c r="J606" s="38"/>
      <c r="K606" s="32"/>
      <c r="L606" s="32"/>
      <c r="M606" s="32"/>
      <c r="N606" s="33"/>
      <c r="O606" s="62"/>
      <c r="P606" s="34" t="str">
        <f t="shared" si="3"/>
        <v/>
      </c>
    </row>
    <row r="607" ht="22.5" customHeight="1">
      <c r="A607" s="37"/>
      <c r="B607" s="38" t="str">
        <f>'Master Schedule'!B607</f>
        <v/>
      </c>
      <c r="C607" s="39"/>
      <c r="D607" s="40" t="str">
        <f t="shared" si="1"/>
        <v>Saturday</v>
      </c>
      <c r="E607" s="41"/>
      <c r="F607" s="38"/>
      <c r="G607" s="38"/>
      <c r="H607" s="41"/>
      <c r="I607" s="38"/>
      <c r="J607" s="38"/>
      <c r="K607" s="35"/>
      <c r="L607" s="35"/>
      <c r="M607" s="35"/>
      <c r="N607" s="36"/>
      <c r="O607" s="62"/>
      <c r="P607" s="34" t="str">
        <f t="shared" si="3"/>
        <v/>
      </c>
    </row>
    <row r="608" ht="22.5" customHeight="1">
      <c r="A608" s="37"/>
      <c r="B608" s="38" t="str">
        <f>'Master Schedule'!B608</f>
        <v/>
      </c>
      <c r="C608" s="39"/>
      <c r="D608" s="40" t="str">
        <f t="shared" si="1"/>
        <v>Saturday</v>
      </c>
      <c r="E608" s="41"/>
      <c r="F608" s="38"/>
      <c r="G608" s="38"/>
      <c r="H608" s="41"/>
      <c r="I608" s="38"/>
      <c r="J608" s="38"/>
      <c r="K608" s="32"/>
      <c r="L608" s="32"/>
      <c r="M608" s="32"/>
      <c r="N608" s="33"/>
      <c r="O608" s="62"/>
      <c r="P608" s="34" t="str">
        <f t="shared" si="3"/>
        <v/>
      </c>
    </row>
    <row r="609" ht="22.5" customHeight="1">
      <c r="A609" s="37"/>
      <c r="B609" s="38" t="str">
        <f>'Master Schedule'!B609</f>
        <v/>
      </c>
      <c r="C609" s="39"/>
      <c r="D609" s="40" t="str">
        <f t="shared" si="1"/>
        <v>Saturday</v>
      </c>
      <c r="E609" s="41"/>
      <c r="F609" s="38"/>
      <c r="G609" s="38"/>
      <c r="H609" s="41"/>
      <c r="I609" s="38"/>
      <c r="J609" s="38"/>
      <c r="K609" s="35"/>
      <c r="L609" s="35"/>
      <c r="M609" s="35"/>
      <c r="N609" s="36"/>
      <c r="O609" s="62"/>
      <c r="P609" s="34" t="str">
        <f t="shared" si="3"/>
        <v/>
      </c>
    </row>
    <row r="610" ht="22.5" customHeight="1">
      <c r="A610" s="37"/>
      <c r="B610" s="38" t="str">
        <f>'Master Schedule'!B610</f>
        <v/>
      </c>
      <c r="C610" s="39"/>
      <c r="D610" s="40" t="str">
        <f t="shared" si="1"/>
        <v>Saturday</v>
      </c>
      <c r="E610" s="41"/>
      <c r="F610" s="38"/>
      <c r="G610" s="38"/>
      <c r="H610" s="41"/>
      <c r="I610" s="38"/>
      <c r="J610" s="38"/>
      <c r="K610" s="32"/>
      <c r="L610" s="32"/>
      <c r="M610" s="32"/>
      <c r="N610" s="33"/>
      <c r="O610" s="62"/>
      <c r="P610" s="34" t="str">
        <f t="shared" si="3"/>
        <v/>
      </c>
    </row>
    <row r="611" ht="22.5" customHeight="1">
      <c r="A611" s="37"/>
      <c r="B611" s="38" t="str">
        <f>'Master Schedule'!B611</f>
        <v/>
      </c>
      <c r="C611" s="39"/>
      <c r="D611" s="40" t="str">
        <f t="shared" si="1"/>
        <v>Saturday</v>
      </c>
      <c r="E611" s="41"/>
      <c r="F611" s="38"/>
      <c r="G611" s="38"/>
      <c r="H611" s="41"/>
      <c r="I611" s="38"/>
      <c r="J611" s="38"/>
      <c r="K611" s="42" t="s">
        <v>12</v>
      </c>
      <c r="L611" s="42" t="s">
        <v>13</v>
      </c>
      <c r="M611" s="23" t="s">
        <v>14</v>
      </c>
      <c r="N611" s="24" t="s">
        <v>15</v>
      </c>
      <c r="O611" s="58" t="s">
        <v>17</v>
      </c>
      <c r="P611" s="25" t="s">
        <v>9</v>
      </c>
    </row>
    <row r="612" ht="22.5" customHeight="1">
      <c r="A612" s="37"/>
      <c r="B612" s="38" t="str">
        <f>'Master Schedule'!B612</f>
        <v/>
      </c>
      <c r="C612" s="39"/>
      <c r="D612" s="40" t="str">
        <f t="shared" si="1"/>
        <v>Saturday</v>
      </c>
      <c r="E612" s="41"/>
      <c r="F612" s="38"/>
      <c r="G612" s="38"/>
      <c r="H612" s="41"/>
      <c r="I612" s="38"/>
      <c r="J612" s="38"/>
      <c r="K612" s="53" t="s">
        <v>16</v>
      </c>
      <c r="L612" s="53" t="s">
        <v>16</v>
      </c>
      <c r="M612" s="53" t="s">
        <v>16</v>
      </c>
      <c r="N612" s="59" t="s">
        <v>49</v>
      </c>
      <c r="O612" s="60" t="s">
        <v>16</v>
      </c>
      <c r="P612" s="34" t="str">
        <f t="shared" ref="P612:P915" si="4">IF(G612="", "",
   IF(AND(K612="✅", L612="✅", M612="✅", N612="✅", O612="✅"), "✅ Approved",
   IF(OR(K612="❌", L612="❌", M612="❌", N612="❌", O612="❌"), "❌ Denied",
   "⌛️ Pending")))
</f>
        <v/>
      </c>
    </row>
    <row r="613" ht="22.5" customHeight="1">
      <c r="A613" s="37"/>
      <c r="B613" s="38" t="str">
        <f>'Master Schedule'!B613</f>
        <v/>
      </c>
      <c r="C613" s="39"/>
      <c r="D613" s="40" t="str">
        <f t="shared" si="1"/>
        <v>Saturday</v>
      </c>
      <c r="E613" s="41"/>
      <c r="F613" s="38"/>
      <c r="G613" s="38"/>
      <c r="H613" s="41"/>
      <c r="I613" s="38"/>
      <c r="J613" s="38"/>
      <c r="K613" s="32"/>
      <c r="L613" s="32"/>
      <c r="M613" s="32"/>
      <c r="N613" s="33"/>
      <c r="O613" s="62"/>
      <c r="P613" s="34" t="str">
        <f t="shared" si="4"/>
        <v/>
      </c>
    </row>
    <row r="614" ht="22.5" customHeight="1">
      <c r="A614" s="37"/>
      <c r="B614" s="38" t="str">
        <f>'Master Schedule'!B614</f>
        <v/>
      </c>
      <c r="C614" s="39"/>
      <c r="D614" s="40" t="str">
        <f t="shared" si="1"/>
        <v>Saturday</v>
      </c>
      <c r="E614" s="41"/>
      <c r="F614" s="38"/>
      <c r="G614" s="38"/>
      <c r="H614" s="41"/>
      <c r="I614" s="38"/>
      <c r="J614" s="38"/>
      <c r="K614" s="35"/>
      <c r="L614" s="35"/>
      <c r="M614" s="35"/>
      <c r="N614" s="36"/>
      <c r="O614" s="62"/>
      <c r="P614" s="34" t="str">
        <f t="shared" si="4"/>
        <v/>
      </c>
    </row>
    <row r="615" ht="22.5" customHeight="1">
      <c r="A615" s="37"/>
      <c r="B615" s="38" t="str">
        <f>'Master Schedule'!B615</f>
        <v/>
      </c>
      <c r="C615" s="39"/>
      <c r="D615" s="40" t="str">
        <f t="shared" si="1"/>
        <v>Saturday</v>
      </c>
      <c r="E615" s="41"/>
      <c r="F615" s="38"/>
      <c r="G615" s="38"/>
      <c r="H615" s="41"/>
      <c r="I615" s="38"/>
      <c r="J615" s="38"/>
      <c r="K615" s="32"/>
      <c r="L615" s="32"/>
      <c r="M615" s="32"/>
      <c r="N615" s="33"/>
      <c r="O615" s="62"/>
      <c r="P615" s="34" t="str">
        <f t="shared" si="4"/>
        <v/>
      </c>
    </row>
    <row r="616" ht="22.5" customHeight="1">
      <c r="A616" s="37"/>
      <c r="B616" s="38" t="str">
        <f>'Master Schedule'!B616</f>
        <v/>
      </c>
      <c r="C616" s="39"/>
      <c r="D616" s="40" t="str">
        <f t="shared" si="1"/>
        <v>Saturday</v>
      </c>
      <c r="E616" s="41"/>
      <c r="F616" s="38"/>
      <c r="G616" s="38"/>
      <c r="H616" s="41"/>
      <c r="I616" s="38"/>
      <c r="J616" s="38"/>
      <c r="K616" s="35"/>
      <c r="L616" s="35"/>
      <c r="M616" s="35"/>
      <c r="N616" s="36"/>
      <c r="O616" s="62"/>
      <c r="P616" s="34" t="str">
        <f t="shared" si="4"/>
        <v/>
      </c>
    </row>
    <row r="617" ht="22.5" customHeight="1">
      <c r="A617" s="37"/>
      <c r="B617" s="38" t="str">
        <f>'Master Schedule'!B617</f>
        <v/>
      </c>
      <c r="C617" s="39"/>
      <c r="D617" s="40" t="str">
        <f t="shared" si="1"/>
        <v>Saturday</v>
      </c>
      <c r="E617" s="41"/>
      <c r="F617" s="38"/>
      <c r="G617" s="38"/>
      <c r="H617" s="41"/>
      <c r="I617" s="38"/>
      <c r="J617" s="38"/>
      <c r="K617" s="32"/>
      <c r="L617" s="32"/>
      <c r="M617" s="32"/>
      <c r="N617" s="33"/>
      <c r="O617" s="62"/>
      <c r="P617" s="34" t="str">
        <f t="shared" si="4"/>
        <v/>
      </c>
    </row>
    <row r="618" ht="22.5" customHeight="1">
      <c r="A618" s="37"/>
      <c r="B618" s="38" t="str">
        <f>'Master Schedule'!B618</f>
        <v/>
      </c>
      <c r="C618" s="39"/>
      <c r="D618" s="40" t="str">
        <f t="shared" si="1"/>
        <v>Saturday</v>
      </c>
      <c r="E618" s="41"/>
      <c r="F618" s="38"/>
      <c r="G618" s="38"/>
      <c r="H618" s="41"/>
      <c r="I618" s="38"/>
      <c r="J618" s="38"/>
      <c r="K618" s="35"/>
      <c r="L618" s="35"/>
      <c r="M618" s="35"/>
      <c r="N618" s="36"/>
      <c r="O618" s="62"/>
      <c r="P618" s="34" t="str">
        <f t="shared" si="4"/>
        <v/>
      </c>
    </row>
    <row r="619" ht="22.5" customHeight="1">
      <c r="A619" s="37"/>
      <c r="B619" s="38" t="str">
        <f>'Master Schedule'!B619</f>
        <v/>
      </c>
      <c r="C619" s="39"/>
      <c r="D619" s="40" t="str">
        <f t="shared" si="1"/>
        <v>Saturday</v>
      </c>
      <c r="E619" s="41"/>
      <c r="F619" s="38"/>
      <c r="G619" s="38"/>
      <c r="H619" s="41"/>
      <c r="I619" s="38"/>
      <c r="J619" s="38"/>
      <c r="K619" s="32"/>
      <c r="L619" s="32"/>
      <c r="M619" s="32"/>
      <c r="N619" s="33"/>
      <c r="O619" s="62"/>
      <c r="P619" s="34" t="str">
        <f t="shared" si="4"/>
        <v/>
      </c>
    </row>
    <row r="620" ht="22.5" customHeight="1">
      <c r="A620" s="37"/>
      <c r="B620" s="38" t="str">
        <f>'Master Schedule'!B620</f>
        <v/>
      </c>
      <c r="C620" s="39"/>
      <c r="D620" s="40" t="str">
        <f t="shared" si="1"/>
        <v>Saturday</v>
      </c>
      <c r="E620" s="41"/>
      <c r="F620" s="38"/>
      <c r="G620" s="38"/>
      <c r="H620" s="41"/>
      <c r="I620" s="38"/>
      <c r="J620" s="38"/>
      <c r="K620" s="35"/>
      <c r="L620" s="35"/>
      <c r="M620" s="35"/>
      <c r="N620" s="36"/>
      <c r="O620" s="62"/>
      <c r="P620" s="34" t="str">
        <f t="shared" si="4"/>
        <v/>
      </c>
    </row>
    <row r="621" ht="22.5" customHeight="1">
      <c r="A621" s="37"/>
      <c r="B621" s="38" t="str">
        <f>'Master Schedule'!B621</f>
        <v/>
      </c>
      <c r="C621" s="39"/>
      <c r="D621" s="40" t="str">
        <f t="shared" si="1"/>
        <v>Saturday</v>
      </c>
      <c r="E621" s="41"/>
      <c r="F621" s="38"/>
      <c r="G621" s="38"/>
      <c r="H621" s="41"/>
      <c r="I621" s="38"/>
      <c r="J621" s="38"/>
      <c r="K621" s="32"/>
      <c r="L621" s="32"/>
      <c r="M621" s="32"/>
      <c r="N621" s="33"/>
      <c r="O621" s="62"/>
      <c r="P621" s="34" t="str">
        <f t="shared" si="4"/>
        <v/>
      </c>
    </row>
    <row r="622" ht="22.5" customHeight="1">
      <c r="A622" s="37"/>
      <c r="B622" s="38" t="str">
        <f>'Master Schedule'!B622</f>
        <v/>
      </c>
      <c r="C622" s="39"/>
      <c r="D622" s="40" t="str">
        <f t="shared" si="1"/>
        <v>Saturday</v>
      </c>
      <c r="E622" s="41"/>
      <c r="F622" s="38"/>
      <c r="G622" s="38"/>
      <c r="H622" s="41"/>
      <c r="I622" s="38"/>
      <c r="J622" s="38"/>
      <c r="K622" s="35"/>
      <c r="L622" s="35"/>
      <c r="M622" s="35"/>
      <c r="N622" s="36"/>
      <c r="O622" s="62"/>
      <c r="P622" s="34" t="str">
        <f t="shared" si="4"/>
        <v/>
      </c>
    </row>
    <row r="623" ht="22.5" customHeight="1">
      <c r="A623" s="37"/>
      <c r="B623" s="38" t="str">
        <f>'Master Schedule'!B623</f>
        <v/>
      </c>
      <c r="C623" s="39"/>
      <c r="D623" s="40" t="str">
        <f t="shared" si="1"/>
        <v>Saturday</v>
      </c>
      <c r="E623" s="41"/>
      <c r="F623" s="38"/>
      <c r="G623" s="38"/>
      <c r="H623" s="41"/>
      <c r="I623" s="38"/>
      <c r="J623" s="38"/>
      <c r="K623" s="32"/>
      <c r="L623" s="32"/>
      <c r="M623" s="32"/>
      <c r="N623" s="33"/>
      <c r="O623" s="62"/>
      <c r="P623" s="34" t="str">
        <f t="shared" si="4"/>
        <v/>
      </c>
    </row>
    <row r="624" ht="22.5" customHeight="1">
      <c r="A624" s="37"/>
      <c r="B624" s="38" t="str">
        <f>'Master Schedule'!B624</f>
        <v/>
      </c>
      <c r="C624" s="39"/>
      <c r="D624" s="40" t="str">
        <f t="shared" si="1"/>
        <v>Saturday</v>
      </c>
      <c r="E624" s="41"/>
      <c r="F624" s="38"/>
      <c r="G624" s="38"/>
      <c r="H624" s="41"/>
      <c r="I624" s="38"/>
      <c r="J624" s="38"/>
      <c r="K624" s="35"/>
      <c r="L624" s="35"/>
      <c r="M624" s="35"/>
      <c r="N624" s="36"/>
      <c r="O624" s="62"/>
      <c r="P624" s="34" t="str">
        <f t="shared" si="4"/>
        <v/>
      </c>
    </row>
    <row r="625" ht="22.5" customHeight="1">
      <c r="A625" s="37"/>
      <c r="B625" s="38" t="str">
        <f>'Master Schedule'!B625</f>
        <v/>
      </c>
      <c r="C625" s="39"/>
      <c r="D625" s="40" t="str">
        <f t="shared" si="1"/>
        <v>Saturday</v>
      </c>
      <c r="E625" s="41"/>
      <c r="F625" s="38"/>
      <c r="G625" s="38"/>
      <c r="H625" s="41"/>
      <c r="I625" s="38"/>
      <c r="J625" s="38"/>
      <c r="K625" s="32"/>
      <c r="L625" s="32"/>
      <c r="M625" s="32"/>
      <c r="N625" s="33"/>
      <c r="O625" s="62"/>
      <c r="P625" s="34" t="str">
        <f t="shared" si="4"/>
        <v/>
      </c>
    </row>
    <row r="626" ht="22.5" customHeight="1">
      <c r="A626" s="37"/>
      <c r="B626" s="38" t="str">
        <f>'Master Schedule'!B626</f>
        <v/>
      </c>
      <c r="C626" s="39"/>
      <c r="D626" s="40" t="str">
        <f t="shared" si="1"/>
        <v>Saturday</v>
      </c>
      <c r="E626" s="41"/>
      <c r="F626" s="38"/>
      <c r="G626" s="38"/>
      <c r="H626" s="41"/>
      <c r="I626" s="38"/>
      <c r="J626" s="38"/>
      <c r="K626" s="35"/>
      <c r="L626" s="35"/>
      <c r="M626" s="35"/>
      <c r="N626" s="36"/>
      <c r="O626" s="62"/>
      <c r="P626" s="34" t="str">
        <f t="shared" si="4"/>
        <v/>
      </c>
    </row>
    <row r="627" ht="22.5" customHeight="1">
      <c r="A627" s="37"/>
      <c r="B627" s="38" t="str">
        <f>'Master Schedule'!B627</f>
        <v/>
      </c>
      <c r="C627" s="39"/>
      <c r="D627" s="40" t="str">
        <f t="shared" si="1"/>
        <v>Saturday</v>
      </c>
      <c r="E627" s="41"/>
      <c r="F627" s="38"/>
      <c r="G627" s="38"/>
      <c r="H627" s="41"/>
      <c r="I627" s="38"/>
      <c r="J627" s="38"/>
      <c r="K627" s="32"/>
      <c r="L627" s="32"/>
      <c r="M627" s="32"/>
      <c r="N627" s="33"/>
      <c r="O627" s="62"/>
      <c r="P627" s="34" t="str">
        <f t="shared" si="4"/>
        <v/>
      </c>
    </row>
    <row r="628" ht="22.5" customHeight="1">
      <c r="A628" s="37"/>
      <c r="B628" s="38" t="str">
        <f>'Master Schedule'!B628</f>
        <v/>
      </c>
      <c r="C628" s="39"/>
      <c r="D628" s="40" t="str">
        <f t="shared" si="1"/>
        <v>Saturday</v>
      </c>
      <c r="E628" s="41"/>
      <c r="F628" s="38"/>
      <c r="G628" s="38"/>
      <c r="H628" s="41"/>
      <c r="I628" s="38"/>
      <c r="J628" s="38"/>
      <c r="K628" s="35"/>
      <c r="L628" s="35"/>
      <c r="M628" s="35"/>
      <c r="N628" s="36"/>
      <c r="O628" s="62"/>
      <c r="P628" s="34" t="str">
        <f t="shared" si="4"/>
        <v/>
      </c>
    </row>
    <row r="629" ht="22.5" customHeight="1">
      <c r="A629" s="37"/>
      <c r="B629" s="38" t="str">
        <f>'Master Schedule'!B629</f>
        <v/>
      </c>
      <c r="C629" s="39"/>
      <c r="D629" s="40" t="str">
        <f t="shared" si="1"/>
        <v>Saturday</v>
      </c>
      <c r="E629" s="41"/>
      <c r="F629" s="38"/>
      <c r="G629" s="38"/>
      <c r="H629" s="41"/>
      <c r="I629" s="38"/>
      <c r="J629" s="38"/>
      <c r="K629" s="32"/>
      <c r="L629" s="32"/>
      <c r="M629" s="32"/>
      <c r="N629" s="33"/>
      <c r="O629" s="62"/>
      <c r="P629" s="34" t="str">
        <f t="shared" si="4"/>
        <v/>
      </c>
    </row>
    <row r="630" ht="22.5" customHeight="1">
      <c r="A630" s="37"/>
      <c r="B630" s="38" t="str">
        <f>'Master Schedule'!B630</f>
        <v/>
      </c>
      <c r="C630" s="39"/>
      <c r="D630" s="40" t="str">
        <f t="shared" si="1"/>
        <v>Saturday</v>
      </c>
      <c r="E630" s="41"/>
      <c r="F630" s="38"/>
      <c r="G630" s="38"/>
      <c r="H630" s="41"/>
      <c r="I630" s="38"/>
      <c r="J630" s="38"/>
      <c r="K630" s="35"/>
      <c r="L630" s="35"/>
      <c r="M630" s="35"/>
      <c r="N630" s="36"/>
      <c r="O630" s="62"/>
      <c r="P630" s="34" t="str">
        <f t="shared" si="4"/>
        <v/>
      </c>
    </row>
    <row r="631" ht="22.5" customHeight="1">
      <c r="A631" s="37"/>
      <c r="B631" s="38" t="str">
        <f>'Master Schedule'!B631</f>
        <v/>
      </c>
      <c r="C631" s="39"/>
      <c r="D631" s="40" t="str">
        <f t="shared" si="1"/>
        <v>Saturday</v>
      </c>
      <c r="E631" s="41"/>
      <c r="F631" s="38"/>
      <c r="G631" s="38"/>
      <c r="H631" s="41"/>
      <c r="I631" s="38"/>
      <c r="J631" s="38"/>
      <c r="K631" s="32"/>
      <c r="L631" s="32"/>
      <c r="M631" s="32"/>
      <c r="N631" s="33"/>
      <c r="O631" s="62"/>
      <c r="P631" s="34" t="str">
        <f t="shared" si="4"/>
        <v/>
      </c>
    </row>
    <row r="632" ht="22.5" customHeight="1">
      <c r="A632" s="37"/>
      <c r="B632" s="38" t="str">
        <f>'Master Schedule'!B632</f>
        <v/>
      </c>
      <c r="C632" s="39"/>
      <c r="D632" s="40" t="str">
        <f t="shared" si="1"/>
        <v>Saturday</v>
      </c>
      <c r="E632" s="41"/>
      <c r="F632" s="38"/>
      <c r="G632" s="38"/>
      <c r="H632" s="41"/>
      <c r="I632" s="38"/>
      <c r="J632" s="38"/>
      <c r="K632" s="35"/>
      <c r="L632" s="35"/>
      <c r="M632" s="35"/>
      <c r="N632" s="36"/>
      <c r="O632" s="62"/>
      <c r="P632" s="34" t="str">
        <f t="shared" si="4"/>
        <v/>
      </c>
    </row>
    <row r="633" ht="22.5" customHeight="1">
      <c r="A633" s="37"/>
      <c r="B633" s="38" t="str">
        <f>'Master Schedule'!B633</f>
        <v/>
      </c>
      <c r="C633" s="39"/>
      <c r="D633" s="40" t="str">
        <f t="shared" si="1"/>
        <v>Saturday</v>
      </c>
      <c r="E633" s="41"/>
      <c r="F633" s="38"/>
      <c r="G633" s="38"/>
      <c r="H633" s="41"/>
      <c r="I633" s="38"/>
      <c r="J633" s="38"/>
      <c r="K633" s="32"/>
      <c r="L633" s="32"/>
      <c r="M633" s="32"/>
      <c r="N633" s="33"/>
      <c r="O633" s="62"/>
      <c r="P633" s="34" t="str">
        <f t="shared" si="4"/>
        <v/>
      </c>
    </row>
    <row r="634" ht="22.5" customHeight="1">
      <c r="A634" s="37"/>
      <c r="B634" s="38" t="str">
        <f>'Master Schedule'!B634</f>
        <v/>
      </c>
      <c r="C634" s="39"/>
      <c r="D634" s="40" t="str">
        <f t="shared" si="1"/>
        <v>Saturday</v>
      </c>
      <c r="E634" s="41"/>
      <c r="F634" s="38"/>
      <c r="G634" s="38"/>
      <c r="H634" s="41"/>
      <c r="I634" s="38"/>
      <c r="J634" s="38"/>
      <c r="K634" s="35"/>
      <c r="L634" s="35"/>
      <c r="M634" s="35"/>
      <c r="N634" s="36"/>
      <c r="O634" s="62"/>
      <c r="P634" s="34" t="str">
        <f t="shared" si="4"/>
        <v/>
      </c>
    </row>
    <row r="635" ht="22.5" customHeight="1">
      <c r="A635" s="37"/>
      <c r="B635" s="38" t="str">
        <f>'Master Schedule'!B635</f>
        <v/>
      </c>
      <c r="C635" s="39"/>
      <c r="D635" s="40" t="str">
        <f t="shared" si="1"/>
        <v>Saturday</v>
      </c>
      <c r="E635" s="41"/>
      <c r="F635" s="38"/>
      <c r="G635" s="38"/>
      <c r="H635" s="41"/>
      <c r="I635" s="38"/>
      <c r="J635" s="38"/>
      <c r="K635" s="32"/>
      <c r="L635" s="32"/>
      <c r="M635" s="32"/>
      <c r="N635" s="33"/>
      <c r="O635" s="62"/>
      <c r="P635" s="34" t="str">
        <f t="shared" si="4"/>
        <v/>
      </c>
    </row>
    <row r="636" ht="22.5" customHeight="1">
      <c r="A636" s="37"/>
      <c r="B636" s="38" t="str">
        <f>'Master Schedule'!B636</f>
        <v/>
      </c>
      <c r="C636" s="39"/>
      <c r="D636" s="40" t="str">
        <f t="shared" si="1"/>
        <v>Saturday</v>
      </c>
      <c r="E636" s="41"/>
      <c r="F636" s="38"/>
      <c r="G636" s="38"/>
      <c r="H636" s="41"/>
      <c r="I636" s="38"/>
      <c r="J636" s="38"/>
      <c r="K636" s="35"/>
      <c r="L636" s="35"/>
      <c r="M636" s="35"/>
      <c r="N636" s="36"/>
      <c r="O636" s="62"/>
      <c r="P636" s="34" t="str">
        <f t="shared" si="4"/>
        <v/>
      </c>
    </row>
    <row r="637" ht="22.5" customHeight="1">
      <c r="A637" s="37"/>
      <c r="B637" s="38" t="str">
        <f>'Master Schedule'!B637</f>
        <v/>
      </c>
      <c r="C637" s="39"/>
      <c r="D637" s="40" t="str">
        <f t="shared" si="1"/>
        <v>Saturday</v>
      </c>
      <c r="E637" s="41"/>
      <c r="F637" s="38"/>
      <c r="G637" s="38"/>
      <c r="H637" s="41"/>
      <c r="I637" s="38"/>
      <c r="J637" s="38"/>
      <c r="K637" s="32"/>
      <c r="L637" s="32"/>
      <c r="M637" s="32"/>
      <c r="N637" s="33"/>
      <c r="O637" s="62"/>
      <c r="P637" s="34" t="str">
        <f t="shared" si="4"/>
        <v/>
      </c>
    </row>
    <row r="638" ht="22.5" customHeight="1">
      <c r="A638" s="37"/>
      <c r="B638" s="38" t="str">
        <f>'Master Schedule'!B638</f>
        <v/>
      </c>
      <c r="C638" s="39"/>
      <c r="D638" s="40" t="str">
        <f t="shared" si="1"/>
        <v>Saturday</v>
      </c>
      <c r="E638" s="41"/>
      <c r="F638" s="38"/>
      <c r="G638" s="38"/>
      <c r="H638" s="41"/>
      <c r="I638" s="38"/>
      <c r="J638" s="38"/>
      <c r="K638" s="35"/>
      <c r="L638" s="35"/>
      <c r="M638" s="35"/>
      <c r="N638" s="36"/>
      <c r="O638" s="62"/>
      <c r="P638" s="34" t="str">
        <f t="shared" si="4"/>
        <v/>
      </c>
    </row>
    <row r="639" ht="22.5" customHeight="1">
      <c r="A639" s="37"/>
      <c r="B639" s="38" t="str">
        <f>'Master Schedule'!B639</f>
        <v/>
      </c>
      <c r="C639" s="39"/>
      <c r="D639" s="40" t="str">
        <f t="shared" si="1"/>
        <v>Saturday</v>
      </c>
      <c r="E639" s="41"/>
      <c r="F639" s="38"/>
      <c r="G639" s="38"/>
      <c r="H639" s="41"/>
      <c r="I639" s="38"/>
      <c r="J639" s="38"/>
      <c r="K639" s="32"/>
      <c r="L639" s="32"/>
      <c r="M639" s="32"/>
      <c r="N639" s="33"/>
      <c r="O639" s="62"/>
      <c r="P639" s="34" t="str">
        <f t="shared" si="4"/>
        <v/>
      </c>
    </row>
    <row r="640" ht="22.5" customHeight="1">
      <c r="A640" s="37"/>
      <c r="B640" s="38" t="str">
        <f>'Master Schedule'!B640</f>
        <v/>
      </c>
      <c r="C640" s="39"/>
      <c r="D640" s="40" t="str">
        <f t="shared" si="1"/>
        <v>Saturday</v>
      </c>
      <c r="E640" s="41"/>
      <c r="F640" s="38"/>
      <c r="G640" s="38"/>
      <c r="H640" s="41"/>
      <c r="I640" s="38"/>
      <c r="J640" s="38"/>
      <c r="K640" s="35"/>
      <c r="L640" s="35"/>
      <c r="M640" s="35"/>
      <c r="N640" s="36"/>
      <c r="O640" s="62"/>
      <c r="P640" s="34" t="str">
        <f t="shared" si="4"/>
        <v/>
      </c>
    </row>
    <row r="641" ht="22.5" customHeight="1">
      <c r="A641" s="37"/>
      <c r="B641" s="38" t="str">
        <f>'Master Schedule'!B641</f>
        <v/>
      </c>
      <c r="C641" s="39"/>
      <c r="D641" s="40" t="str">
        <f t="shared" si="1"/>
        <v>Saturday</v>
      </c>
      <c r="E641" s="41"/>
      <c r="F641" s="38"/>
      <c r="G641" s="38"/>
      <c r="H641" s="41"/>
      <c r="I641" s="38"/>
      <c r="J641" s="38"/>
      <c r="K641" s="32"/>
      <c r="L641" s="32"/>
      <c r="M641" s="32"/>
      <c r="N641" s="33"/>
      <c r="O641" s="62"/>
      <c r="P641" s="34" t="str">
        <f t="shared" si="4"/>
        <v/>
      </c>
    </row>
    <row r="642" ht="22.5" customHeight="1">
      <c r="A642" s="37"/>
      <c r="B642" s="38" t="str">
        <f>'Master Schedule'!B642</f>
        <v/>
      </c>
      <c r="C642" s="39"/>
      <c r="D642" s="40" t="str">
        <f t="shared" si="1"/>
        <v>Saturday</v>
      </c>
      <c r="E642" s="41"/>
      <c r="F642" s="38"/>
      <c r="G642" s="38"/>
      <c r="H642" s="41"/>
      <c r="I642" s="38"/>
      <c r="J642" s="38"/>
      <c r="K642" s="35"/>
      <c r="L642" s="35"/>
      <c r="M642" s="35"/>
      <c r="N642" s="36"/>
      <c r="O642" s="62"/>
      <c r="P642" s="34" t="str">
        <f t="shared" si="4"/>
        <v/>
      </c>
    </row>
    <row r="643" ht="22.5" customHeight="1">
      <c r="A643" s="37"/>
      <c r="B643" s="38" t="str">
        <f>'Master Schedule'!B643</f>
        <v/>
      </c>
      <c r="C643" s="39"/>
      <c r="D643" s="40" t="str">
        <f t="shared" si="1"/>
        <v>Saturday</v>
      </c>
      <c r="E643" s="41"/>
      <c r="F643" s="38"/>
      <c r="G643" s="38"/>
      <c r="H643" s="41"/>
      <c r="I643" s="38"/>
      <c r="J643" s="38"/>
      <c r="K643" s="32"/>
      <c r="L643" s="32"/>
      <c r="M643" s="32"/>
      <c r="N643" s="33"/>
      <c r="O643" s="62"/>
      <c r="P643" s="34" t="str">
        <f t="shared" si="4"/>
        <v/>
      </c>
    </row>
    <row r="644" ht="22.5" customHeight="1">
      <c r="A644" s="37"/>
      <c r="B644" s="38" t="str">
        <f>'Master Schedule'!B644</f>
        <v/>
      </c>
      <c r="C644" s="39"/>
      <c r="D644" s="40" t="str">
        <f t="shared" si="1"/>
        <v>Saturday</v>
      </c>
      <c r="E644" s="41"/>
      <c r="F644" s="38"/>
      <c r="G644" s="38"/>
      <c r="H644" s="41"/>
      <c r="I644" s="38"/>
      <c r="J644" s="38"/>
      <c r="K644" s="35"/>
      <c r="L644" s="35"/>
      <c r="M644" s="35"/>
      <c r="N644" s="36"/>
      <c r="O644" s="62"/>
      <c r="P644" s="34" t="str">
        <f t="shared" si="4"/>
        <v/>
      </c>
    </row>
    <row r="645" ht="22.5" customHeight="1">
      <c r="A645" s="37"/>
      <c r="B645" s="38" t="str">
        <f>'Master Schedule'!B645</f>
        <v/>
      </c>
      <c r="C645" s="39"/>
      <c r="D645" s="40" t="str">
        <f t="shared" si="1"/>
        <v>Saturday</v>
      </c>
      <c r="E645" s="41"/>
      <c r="F645" s="38"/>
      <c r="G645" s="38"/>
      <c r="H645" s="41"/>
      <c r="I645" s="38"/>
      <c r="J645" s="38"/>
      <c r="K645" s="32"/>
      <c r="L645" s="32"/>
      <c r="M645" s="32"/>
      <c r="N645" s="33"/>
      <c r="O645" s="62"/>
      <c r="P645" s="34" t="str">
        <f t="shared" si="4"/>
        <v/>
      </c>
    </row>
    <row r="646" ht="22.5" customHeight="1">
      <c r="A646" s="37"/>
      <c r="B646" s="38" t="str">
        <f>'Master Schedule'!B646</f>
        <v/>
      </c>
      <c r="C646" s="39"/>
      <c r="D646" s="40" t="str">
        <f t="shared" si="1"/>
        <v>Saturday</v>
      </c>
      <c r="E646" s="41"/>
      <c r="F646" s="38"/>
      <c r="G646" s="38"/>
      <c r="H646" s="41"/>
      <c r="I646" s="38"/>
      <c r="J646" s="38"/>
      <c r="K646" s="35"/>
      <c r="L646" s="35"/>
      <c r="M646" s="35"/>
      <c r="N646" s="36"/>
      <c r="O646" s="62"/>
      <c r="P646" s="34" t="str">
        <f t="shared" si="4"/>
        <v/>
      </c>
    </row>
    <row r="647" ht="22.5" customHeight="1">
      <c r="A647" s="37"/>
      <c r="B647" s="38" t="str">
        <f>'Master Schedule'!B647</f>
        <v/>
      </c>
      <c r="C647" s="39"/>
      <c r="D647" s="40" t="str">
        <f t="shared" si="1"/>
        <v>Saturday</v>
      </c>
      <c r="E647" s="41"/>
      <c r="F647" s="38"/>
      <c r="G647" s="38"/>
      <c r="H647" s="41"/>
      <c r="I647" s="38"/>
      <c r="J647" s="38"/>
      <c r="K647" s="32"/>
      <c r="L647" s="32"/>
      <c r="M647" s="32"/>
      <c r="N647" s="33"/>
      <c r="O647" s="62"/>
      <c r="P647" s="34" t="str">
        <f t="shared" si="4"/>
        <v/>
      </c>
    </row>
    <row r="648" ht="22.5" customHeight="1">
      <c r="A648" s="37"/>
      <c r="B648" s="38" t="str">
        <f>'Master Schedule'!B648</f>
        <v/>
      </c>
      <c r="C648" s="39"/>
      <c r="D648" s="40" t="str">
        <f t="shared" si="1"/>
        <v>Saturday</v>
      </c>
      <c r="E648" s="41"/>
      <c r="F648" s="38"/>
      <c r="G648" s="38"/>
      <c r="H648" s="41"/>
      <c r="I648" s="38"/>
      <c r="J648" s="38"/>
      <c r="K648" s="35"/>
      <c r="L648" s="35"/>
      <c r="M648" s="35"/>
      <c r="N648" s="36"/>
      <c r="O648" s="62"/>
      <c r="P648" s="34" t="str">
        <f t="shared" si="4"/>
        <v/>
      </c>
    </row>
    <row r="649" ht="22.5" customHeight="1">
      <c r="A649" s="37"/>
      <c r="B649" s="38" t="str">
        <f>'Master Schedule'!B649</f>
        <v/>
      </c>
      <c r="C649" s="39"/>
      <c r="D649" s="40" t="str">
        <f t="shared" si="1"/>
        <v>Saturday</v>
      </c>
      <c r="E649" s="41"/>
      <c r="F649" s="38"/>
      <c r="G649" s="38"/>
      <c r="H649" s="41"/>
      <c r="I649" s="38"/>
      <c r="J649" s="38"/>
      <c r="K649" s="32"/>
      <c r="L649" s="32"/>
      <c r="M649" s="32"/>
      <c r="N649" s="33"/>
      <c r="O649" s="62"/>
      <c r="P649" s="34" t="str">
        <f t="shared" si="4"/>
        <v/>
      </c>
    </row>
    <row r="650" ht="22.5" customHeight="1">
      <c r="A650" s="37"/>
      <c r="B650" s="38" t="str">
        <f>'Master Schedule'!B650</f>
        <v/>
      </c>
      <c r="C650" s="39"/>
      <c r="D650" s="40" t="str">
        <f t="shared" si="1"/>
        <v>Saturday</v>
      </c>
      <c r="E650" s="41"/>
      <c r="F650" s="38"/>
      <c r="G650" s="38"/>
      <c r="H650" s="41"/>
      <c r="I650" s="38"/>
      <c r="J650" s="38"/>
      <c r="K650" s="35"/>
      <c r="L650" s="35"/>
      <c r="M650" s="35"/>
      <c r="N650" s="36"/>
      <c r="O650" s="62"/>
      <c r="P650" s="34" t="str">
        <f t="shared" si="4"/>
        <v/>
      </c>
    </row>
    <row r="651" ht="22.5" customHeight="1">
      <c r="A651" s="37"/>
      <c r="B651" s="38" t="str">
        <f>'Master Schedule'!B651</f>
        <v/>
      </c>
      <c r="C651" s="39"/>
      <c r="D651" s="40" t="str">
        <f t="shared" si="1"/>
        <v>Saturday</v>
      </c>
      <c r="E651" s="41"/>
      <c r="F651" s="38"/>
      <c r="G651" s="38"/>
      <c r="H651" s="41"/>
      <c r="I651" s="38"/>
      <c r="J651" s="38"/>
      <c r="K651" s="32"/>
      <c r="L651" s="32"/>
      <c r="M651" s="32"/>
      <c r="N651" s="33"/>
      <c r="O651" s="62"/>
      <c r="P651" s="34" t="str">
        <f t="shared" si="4"/>
        <v/>
      </c>
    </row>
    <row r="652" ht="22.5" customHeight="1">
      <c r="A652" s="37"/>
      <c r="B652" s="38" t="str">
        <f>'Master Schedule'!B652</f>
        <v/>
      </c>
      <c r="C652" s="39"/>
      <c r="D652" s="40" t="str">
        <f t="shared" si="1"/>
        <v>Saturday</v>
      </c>
      <c r="E652" s="41"/>
      <c r="F652" s="38"/>
      <c r="G652" s="38"/>
      <c r="H652" s="41"/>
      <c r="I652" s="38"/>
      <c r="J652" s="38"/>
      <c r="K652" s="35"/>
      <c r="L652" s="35"/>
      <c r="M652" s="35"/>
      <c r="N652" s="36"/>
      <c r="O652" s="62"/>
      <c r="P652" s="34" t="str">
        <f t="shared" si="4"/>
        <v/>
      </c>
    </row>
    <row r="653" ht="22.5" customHeight="1">
      <c r="A653" s="37"/>
      <c r="B653" s="38" t="str">
        <f>'Master Schedule'!B653</f>
        <v/>
      </c>
      <c r="C653" s="39"/>
      <c r="D653" s="40" t="str">
        <f t="shared" si="1"/>
        <v>Saturday</v>
      </c>
      <c r="E653" s="41"/>
      <c r="F653" s="38"/>
      <c r="G653" s="38"/>
      <c r="H653" s="41"/>
      <c r="I653" s="38"/>
      <c r="J653" s="38"/>
      <c r="K653" s="32"/>
      <c r="L653" s="32"/>
      <c r="M653" s="32"/>
      <c r="N653" s="33"/>
      <c r="O653" s="62"/>
      <c r="P653" s="34" t="str">
        <f t="shared" si="4"/>
        <v/>
      </c>
    </row>
    <row r="654" ht="22.5" customHeight="1">
      <c r="A654" s="37"/>
      <c r="B654" s="38" t="str">
        <f>'Master Schedule'!B654</f>
        <v/>
      </c>
      <c r="C654" s="39"/>
      <c r="D654" s="40" t="str">
        <f t="shared" si="1"/>
        <v>Saturday</v>
      </c>
      <c r="E654" s="41"/>
      <c r="F654" s="38"/>
      <c r="G654" s="38"/>
      <c r="H654" s="41"/>
      <c r="I654" s="38"/>
      <c r="J654" s="38"/>
      <c r="K654" s="35"/>
      <c r="L654" s="35"/>
      <c r="M654" s="35"/>
      <c r="N654" s="36"/>
      <c r="O654" s="62"/>
      <c r="P654" s="34" t="str">
        <f t="shared" si="4"/>
        <v/>
      </c>
    </row>
    <row r="655" ht="22.5" customHeight="1">
      <c r="A655" s="37"/>
      <c r="B655" s="38" t="str">
        <f>'Master Schedule'!B655</f>
        <v/>
      </c>
      <c r="C655" s="39"/>
      <c r="D655" s="40" t="str">
        <f t="shared" si="1"/>
        <v>Saturday</v>
      </c>
      <c r="E655" s="41"/>
      <c r="F655" s="38"/>
      <c r="G655" s="38"/>
      <c r="H655" s="41"/>
      <c r="I655" s="38"/>
      <c r="J655" s="38"/>
      <c r="K655" s="32"/>
      <c r="L655" s="32"/>
      <c r="M655" s="32"/>
      <c r="N655" s="33"/>
      <c r="O655" s="62"/>
      <c r="P655" s="34" t="str">
        <f t="shared" si="4"/>
        <v/>
      </c>
    </row>
    <row r="656" ht="22.5" customHeight="1">
      <c r="A656" s="37"/>
      <c r="B656" s="38" t="str">
        <f>'Master Schedule'!B656</f>
        <v/>
      </c>
      <c r="C656" s="39"/>
      <c r="D656" s="40" t="str">
        <f t="shared" si="1"/>
        <v>Saturday</v>
      </c>
      <c r="E656" s="41"/>
      <c r="F656" s="38"/>
      <c r="G656" s="38"/>
      <c r="H656" s="41"/>
      <c r="I656" s="38"/>
      <c r="J656" s="38"/>
      <c r="K656" s="35"/>
      <c r="L656" s="35"/>
      <c r="M656" s="35"/>
      <c r="N656" s="36"/>
      <c r="O656" s="62"/>
      <c r="P656" s="34" t="str">
        <f t="shared" si="4"/>
        <v/>
      </c>
    </row>
    <row r="657" ht="22.5" customHeight="1">
      <c r="A657" s="37"/>
      <c r="B657" s="38" t="str">
        <f>'Master Schedule'!B657</f>
        <v/>
      </c>
      <c r="C657" s="39"/>
      <c r="D657" s="40" t="str">
        <f t="shared" si="1"/>
        <v>Saturday</v>
      </c>
      <c r="E657" s="41"/>
      <c r="F657" s="38"/>
      <c r="G657" s="38"/>
      <c r="H657" s="41"/>
      <c r="I657" s="38"/>
      <c r="J657" s="38"/>
      <c r="K657" s="32"/>
      <c r="L657" s="32"/>
      <c r="M657" s="32"/>
      <c r="N657" s="33"/>
      <c r="O657" s="62"/>
      <c r="P657" s="34" t="str">
        <f t="shared" si="4"/>
        <v/>
      </c>
    </row>
    <row r="658" ht="22.5" customHeight="1">
      <c r="A658" s="37"/>
      <c r="B658" s="38" t="str">
        <f>'Master Schedule'!B658</f>
        <v/>
      </c>
      <c r="C658" s="39"/>
      <c r="D658" s="40" t="str">
        <f t="shared" si="1"/>
        <v>Saturday</v>
      </c>
      <c r="E658" s="41"/>
      <c r="F658" s="38"/>
      <c r="G658" s="38"/>
      <c r="H658" s="41"/>
      <c r="I658" s="38"/>
      <c r="J658" s="38"/>
      <c r="K658" s="35"/>
      <c r="L658" s="35"/>
      <c r="M658" s="35"/>
      <c r="N658" s="36"/>
      <c r="O658" s="62"/>
      <c r="P658" s="34" t="str">
        <f t="shared" si="4"/>
        <v/>
      </c>
    </row>
    <row r="659" ht="22.5" customHeight="1">
      <c r="A659" s="37"/>
      <c r="B659" s="38" t="str">
        <f>'Master Schedule'!B659</f>
        <v/>
      </c>
      <c r="C659" s="39"/>
      <c r="D659" s="40" t="str">
        <f t="shared" si="1"/>
        <v>Saturday</v>
      </c>
      <c r="E659" s="41"/>
      <c r="F659" s="38"/>
      <c r="G659" s="38"/>
      <c r="H659" s="41"/>
      <c r="I659" s="38"/>
      <c r="J659" s="38"/>
      <c r="K659" s="32"/>
      <c r="L659" s="32"/>
      <c r="M659" s="32"/>
      <c r="N659" s="33"/>
      <c r="O659" s="62"/>
      <c r="P659" s="34" t="str">
        <f t="shared" si="4"/>
        <v/>
      </c>
    </row>
    <row r="660" ht="22.5" customHeight="1">
      <c r="A660" s="37"/>
      <c r="B660" s="38" t="str">
        <f>'Master Schedule'!B660</f>
        <v/>
      </c>
      <c r="C660" s="39"/>
      <c r="D660" s="40" t="str">
        <f t="shared" si="1"/>
        <v>Saturday</v>
      </c>
      <c r="E660" s="41"/>
      <c r="F660" s="38"/>
      <c r="G660" s="38"/>
      <c r="H660" s="41"/>
      <c r="I660" s="38"/>
      <c r="J660" s="38"/>
      <c r="K660" s="35"/>
      <c r="L660" s="35"/>
      <c r="M660" s="35"/>
      <c r="N660" s="36"/>
      <c r="O660" s="62"/>
      <c r="P660" s="34" t="str">
        <f t="shared" si="4"/>
        <v/>
      </c>
    </row>
    <row r="661" ht="22.5" customHeight="1">
      <c r="A661" s="37"/>
      <c r="B661" s="38" t="str">
        <f>'Master Schedule'!B661</f>
        <v/>
      </c>
      <c r="C661" s="39"/>
      <c r="D661" s="40" t="str">
        <f t="shared" si="1"/>
        <v>Saturday</v>
      </c>
      <c r="E661" s="41"/>
      <c r="F661" s="38"/>
      <c r="G661" s="38"/>
      <c r="H661" s="41"/>
      <c r="I661" s="38"/>
      <c r="J661" s="38"/>
      <c r="K661" s="32"/>
      <c r="L661" s="32"/>
      <c r="M661" s="32"/>
      <c r="N661" s="33"/>
      <c r="O661" s="62"/>
      <c r="P661" s="34" t="str">
        <f t="shared" si="4"/>
        <v/>
      </c>
    </row>
    <row r="662" ht="22.5" customHeight="1">
      <c r="A662" s="37"/>
      <c r="B662" s="38" t="str">
        <f>'Master Schedule'!B662</f>
        <v/>
      </c>
      <c r="C662" s="39"/>
      <c r="D662" s="40" t="str">
        <f t="shared" si="1"/>
        <v>Saturday</v>
      </c>
      <c r="E662" s="41"/>
      <c r="F662" s="38"/>
      <c r="G662" s="38"/>
      <c r="H662" s="41"/>
      <c r="I662" s="38"/>
      <c r="J662" s="38"/>
      <c r="K662" s="35"/>
      <c r="L662" s="35"/>
      <c r="M662" s="35"/>
      <c r="N662" s="36"/>
      <c r="O662" s="62"/>
      <c r="P662" s="34" t="str">
        <f t="shared" si="4"/>
        <v/>
      </c>
    </row>
    <row r="663" ht="22.5" customHeight="1">
      <c r="A663" s="37"/>
      <c r="B663" s="38" t="str">
        <f>'Master Schedule'!B663</f>
        <v/>
      </c>
      <c r="C663" s="39"/>
      <c r="D663" s="40" t="str">
        <f t="shared" si="1"/>
        <v>Saturday</v>
      </c>
      <c r="E663" s="41"/>
      <c r="F663" s="38"/>
      <c r="G663" s="38"/>
      <c r="H663" s="41"/>
      <c r="I663" s="38"/>
      <c r="J663" s="38"/>
      <c r="K663" s="32"/>
      <c r="L663" s="32"/>
      <c r="M663" s="32"/>
      <c r="N663" s="33"/>
      <c r="O663" s="62"/>
      <c r="P663" s="34" t="str">
        <f t="shared" si="4"/>
        <v/>
      </c>
    </row>
    <row r="664" ht="22.5" customHeight="1">
      <c r="A664" s="37"/>
      <c r="B664" s="38" t="str">
        <f>'Master Schedule'!B664</f>
        <v/>
      </c>
      <c r="C664" s="39"/>
      <c r="D664" s="40" t="str">
        <f t="shared" si="1"/>
        <v>Saturday</v>
      </c>
      <c r="E664" s="41"/>
      <c r="F664" s="38"/>
      <c r="G664" s="38"/>
      <c r="H664" s="41"/>
      <c r="I664" s="38"/>
      <c r="J664" s="38"/>
      <c r="K664" s="35"/>
      <c r="L664" s="35"/>
      <c r="M664" s="35"/>
      <c r="N664" s="36"/>
      <c r="O664" s="62"/>
      <c r="P664" s="34" t="str">
        <f t="shared" si="4"/>
        <v/>
      </c>
    </row>
    <row r="665" ht="22.5" customHeight="1">
      <c r="A665" s="37"/>
      <c r="B665" s="38" t="str">
        <f>'Master Schedule'!B665</f>
        <v/>
      </c>
      <c r="C665" s="39"/>
      <c r="D665" s="40" t="str">
        <f t="shared" si="1"/>
        <v>Saturday</v>
      </c>
      <c r="E665" s="41"/>
      <c r="F665" s="38"/>
      <c r="G665" s="38"/>
      <c r="H665" s="41"/>
      <c r="I665" s="38"/>
      <c r="J665" s="38"/>
      <c r="K665" s="32"/>
      <c r="L665" s="32"/>
      <c r="M665" s="32"/>
      <c r="N665" s="33"/>
      <c r="O665" s="62"/>
      <c r="P665" s="34" t="str">
        <f t="shared" si="4"/>
        <v/>
      </c>
    </row>
    <row r="666" ht="22.5" customHeight="1">
      <c r="A666" s="37"/>
      <c r="B666" s="38" t="str">
        <f>'Master Schedule'!B666</f>
        <v/>
      </c>
      <c r="C666" s="39"/>
      <c r="D666" s="40" t="str">
        <f t="shared" si="1"/>
        <v>Saturday</v>
      </c>
      <c r="E666" s="41"/>
      <c r="F666" s="38"/>
      <c r="G666" s="38"/>
      <c r="H666" s="41"/>
      <c r="I666" s="38"/>
      <c r="J666" s="38"/>
      <c r="K666" s="35"/>
      <c r="L666" s="35"/>
      <c r="M666" s="35"/>
      <c r="N666" s="36"/>
      <c r="O666" s="62"/>
      <c r="P666" s="34" t="str">
        <f t="shared" si="4"/>
        <v/>
      </c>
    </row>
    <row r="667" ht="22.5" customHeight="1">
      <c r="A667" s="37"/>
      <c r="B667" s="38" t="str">
        <f>'Master Schedule'!B667</f>
        <v/>
      </c>
      <c r="C667" s="39"/>
      <c r="D667" s="40" t="str">
        <f t="shared" si="1"/>
        <v>Saturday</v>
      </c>
      <c r="E667" s="41"/>
      <c r="F667" s="38"/>
      <c r="G667" s="38"/>
      <c r="H667" s="41"/>
      <c r="I667" s="38"/>
      <c r="J667" s="38"/>
      <c r="K667" s="32"/>
      <c r="L667" s="32"/>
      <c r="M667" s="32"/>
      <c r="N667" s="33"/>
      <c r="O667" s="62"/>
      <c r="P667" s="34" t="str">
        <f t="shared" si="4"/>
        <v/>
      </c>
    </row>
    <row r="668" ht="22.5" customHeight="1">
      <c r="A668" s="37"/>
      <c r="B668" s="38" t="str">
        <f>'Master Schedule'!B668</f>
        <v/>
      </c>
      <c r="C668" s="39"/>
      <c r="D668" s="40" t="str">
        <f t="shared" si="1"/>
        <v>Saturday</v>
      </c>
      <c r="E668" s="41"/>
      <c r="F668" s="38"/>
      <c r="G668" s="38"/>
      <c r="H668" s="41"/>
      <c r="I668" s="38"/>
      <c r="J668" s="38"/>
      <c r="K668" s="35"/>
      <c r="L668" s="35"/>
      <c r="M668" s="35"/>
      <c r="N668" s="36"/>
      <c r="O668" s="62"/>
      <c r="P668" s="34" t="str">
        <f t="shared" si="4"/>
        <v/>
      </c>
    </row>
    <row r="669" ht="22.5" customHeight="1">
      <c r="A669" s="37"/>
      <c r="B669" s="38" t="str">
        <f>'Master Schedule'!B669</f>
        <v/>
      </c>
      <c r="C669" s="39"/>
      <c r="D669" s="40" t="str">
        <f t="shared" si="1"/>
        <v>Saturday</v>
      </c>
      <c r="E669" s="41"/>
      <c r="F669" s="38"/>
      <c r="G669" s="38"/>
      <c r="H669" s="41"/>
      <c r="I669" s="38"/>
      <c r="J669" s="38"/>
      <c r="K669" s="32"/>
      <c r="L669" s="32"/>
      <c r="M669" s="32"/>
      <c r="N669" s="33"/>
      <c r="O669" s="62"/>
      <c r="P669" s="34" t="str">
        <f t="shared" si="4"/>
        <v/>
      </c>
    </row>
    <row r="670" ht="22.5" customHeight="1">
      <c r="A670" s="37"/>
      <c r="B670" s="38" t="str">
        <f>'Master Schedule'!B670</f>
        <v/>
      </c>
      <c r="C670" s="39"/>
      <c r="D670" s="40" t="str">
        <f t="shared" si="1"/>
        <v>Saturday</v>
      </c>
      <c r="E670" s="41"/>
      <c r="F670" s="38"/>
      <c r="G670" s="38"/>
      <c r="H670" s="41"/>
      <c r="I670" s="38"/>
      <c r="J670" s="38"/>
      <c r="K670" s="35"/>
      <c r="L670" s="35"/>
      <c r="M670" s="35"/>
      <c r="N670" s="36"/>
      <c r="O670" s="62"/>
      <c r="P670" s="34" t="str">
        <f t="shared" si="4"/>
        <v/>
      </c>
    </row>
    <row r="671" ht="22.5" customHeight="1">
      <c r="A671" s="37"/>
      <c r="B671" s="38" t="str">
        <f>'Master Schedule'!B671</f>
        <v/>
      </c>
      <c r="C671" s="39"/>
      <c r="D671" s="40" t="str">
        <f t="shared" si="1"/>
        <v>Saturday</v>
      </c>
      <c r="E671" s="41"/>
      <c r="F671" s="38"/>
      <c r="G671" s="38"/>
      <c r="H671" s="41"/>
      <c r="I671" s="38"/>
      <c r="J671" s="38"/>
      <c r="K671" s="32"/>
      <c r="L671" s="32"/>
      <c r="M671" s="32"/>
      <c r="N671" s="33"/>
      <c r="O671" s="62"/>
      <c r="P671" s="34" t="str">
        <f t="shared" si="4"/>
        <v/>
      </c>
    </row>
    <row r="672" ht="22.5" customHeight="1">
      <c r="A672" s="37"/>
      <c r="B672" s="38" t="str">
        <f>'Master Schedule'!B672</f>
        <v/>
      </c>
      <c r="C672" s="39"/>
      <c r="D672" s="40" t="str">
        <f t="shared" si="1"/>
        <v>Saturday</v>
      </c>
      <c r="E672" s="41"/>
      <c r="F672" s="38"/>
      <c r="G672" s="38"/>
      <c r="H672" s="41"/>
      <c r="I672" s="38"/>
      <c r="J672" s="38"/>
      <c r="K672" s="35"/>
      <c r="L672" s="35"/>
      <c r="M672" s="35"/>
      <c r="N672" s="36"/>
      <c r="O672" s="62"/>
      <c r="P672" s="34" t="str">
        <f t="shared" si="4"/>
        <v/>
      </c>
    </row>
    <row r="673" ht="22.5" customHeight="1">
      <c r="A673" s="37"/>
      <c r="B673" s="38" t="str">
        <f>'Master Schedule'!B673</f>
        <v/>
      </c>
      <c r="C673" s="39"/>
      <c r="D673" s="40" t="str">
        <f t="shared" si="1"/>
        <v>Saturday</v>
      </c>
      <c r="E673" s="41"/>
      <c r="F673" s="38"/>
      <c r="G673" s="38"/>
      <c r="H673" s="41"/>
      <c r="I673" s="38"/>
      <c r="J673" s="38"/>
      <c r="K673" s="32"/>
      <c r="L673" s="32"/>
      <c r="M673" s="32"/>
      <c r="N673" s="33"/>
      <c r="O673" s="62"/>
      <c r="P673" s="34" t="str">
        <f t="shared" si="4"/>
        <v/>
      </c>
    </row>
    <row r="674" ht="22.5" customHeight="1">
      <c r="A674" s="37"/>
      <c r="B674" s="38" t="str">
        <f>'Master Schedule'!B674</f>
        <v/>
      </c>
      <c r="C674" s="39"/>
      <c r="D674" s="40" t="str">
        <f t="shared" si="1"/>
        <v>Saturday</v>
      </c>
      <c r="E674" s="41"/>
      <c r="F674" s="38"/>
      <c r="G674" s="38"/>
      <c r="H674" s="41"/>
      <c r="I674" s="38"/>
      <c r="J674" s="38"/>
      <c r="K674" s="35"/>
      <c r="L674" s="35"/>
      <c r="M674" s="35"/>
      <c r="N674" s="36"/>
      <c r="O674" s="62"/>
      <c r="P674" s="34" t="str">
        <f t="shared" si="4"/>
        <v/>
      </c>
    </row>
    <row r="675" ht="22.5" customHeight="1">
      <c r="A675" s="37"/>
      <c r="B675" s="38" t="str">
        <f>'Master Schedule'!B675</f>
        <v/>
      </c>
      <c r="C675" s="39"/>
      <c r="D675" s="40" t="str">
        <f t="shared" si="1"/>
        <v>Saturday</v>
      </c>
      <c r="E675" s="41"/>
      <c r="F675" s="38"/>
      <c r="G675" s="38"/>
      <c r="H675" s="41"/>
      <c r="I675" s="38"/>
      <c r="J675" s="38"/>
      <c r="K675" s="32"/>
      <c r="L675" s="32"/>
      <c r="M675" s="32"/>
      <c r="N675" s="33"/>
      <c r="O675" s="62"/>
      <c r="P675" s="34" t="str">
        <f t="shared" si="4"/>
        <v/>
      </c>
    </row>
    <row r="676" ht="22.5" customHeight="1">
      <c r="A676" s="37"/>
      <c r="B676" s="38" t="str">
        <f>'Master Schedule'!B676</f>
        <v/>
      </c>
      <c r="C676" s="39"/>
      <c r="D676" s="40" t="str">
        <f t="shared" si="1"/>
        <v>Saturday</v>
      </c>
      <c r="E676" s="41"/>
      <c r="F676" s="38"/>
      <c r="G676" s="38"/>
      <c r="H676" s="41"/>
      <c r="I676" s="38"/>
      <c r="J676" s="38"/>
      <c r="K676" s="35"/>
      <c r="L676" s="35"/>
      <c r="M676" s="35"/>
      <c r="N676" s="36"/>
      <c r="O676" s="62"/>
      <c r="P676" s="34" t="str">
        <f t="shared" si="4"/>
        <v/>
      </c>
    </row>
    <row r="677" ht="22.5" customHeight="1">
      <c r="A677" s="37"/>
      <c r="B677" s="38" t="str">
        <f>'Master Schedule'!B677</f>
        <v/>
      </c>
      <c r="C677" s="39"/>
      <c r="D677" s="40" t="str">
        <f t="shared" si="1"/>
        <v>Saturday</v>
      </c>
      <c r="E677" s="41"/>
      <c r="F677" s="38"/>
      <c r="G677" s="38"/>
      <c r="H677" s="41"/>
      <c r="I677" s="38"/>
      <c r="J677" s="38"/>
      <c r="K677" s="32"/>
      <c r="L677" s="32"/>
      <c r="M677" s="32"/>
      <c r="N677" s="33"/>
      <c r="O677" s="62"/>
      <c r="P677" s="34" t="str">
        <f t="shared" si="4"/>
        <v/>
      </c>
    </row>
    <row r="678" ht="22.5" customHeight="1">
      <c r="A678" s="37"/>
      <c r="B678" s="38" t="str">
        <f>'Master Schedule'!B678</f>
        <v/>
      </c>
      <c r="C678" s="39"/>
      <c r="D678" s="40" t="str">
        <f t="shared" si="1"/>
        <v>Saturday</v>
      </c>
      <c r="E678" s="41"/>
      <c r="F678" s="38"/>
      <c r="G678" s="38"/>
      <c r="H678" s="41"/>
      <c r="I678" s="38"/>
      <c r="J678" s="38"/>
      <c r="K678" s="35"/>
      <c r="L678" s="35"/>
      <c r="M678" s="35"/>
      <c r="N678" s="36"/>
      <c r="O678" s="62"/>
      <c r="P678" s="34" t="str">
        <f t="shared" si="4"/>
        <v/>
      </c>
    </row>
    <row r="679" ht="22.5" customHeight="1">
      <c r="A679" s="37"/>
      <c r="B679" s="38" t="str">
        <f>'Master Schedule'!B679</f>
        <v/>
      </c>
      <c r="C679" s="39"/>
      <c r="D679" s="40" t="str">
        <f t="shared" si="1"/>
        <v>Saturday</v>
      </c>
      <c r="E679" s="41"/>
      <c r="F679" s="38"/>
      <c r="G679" s="38"/>
      <c r="H679" s="41"/>
      <c r="I679" s="38"/>
      <c r="J679" s="38"/>
      <c r="K679" s="32"/>
      <c r="L679" s="32"/>
      <c r="M679" s="32"/>
      <c r="N679" s="33"/>
      <c r="O679" s="62"/>
      <c r="P679" s="34" t="str">
        <f t="shared" si="4"/>
        <v/>
      </c>
    </row>
    <row r="680" ht="22.5" customHeight="1">
      <c r="A680" s="37"/>
      <c r="B680" s="38" t="str">
        <f>'Master Schedule'!B680</f>
        <v/>
      </c>
      <c r="C680" s="39"/>
      <c r="D680" s="40" t="str">
        <f t="shared" si="1"/>
        <v>Saturday</v>
      </c>
      <c r="E680" s="41"/>
      <c r="F680" s="38"/>
      <c r="G680" s="38"/>
      <c r="H680" s="41"/>
      <c r="I680" s="38"/>
      <c r="J680" s="38"/>
      <c r="K680" s="35"/>
      <c r="L680" s="35"/>
      <c r="M680" s="35"/>
      <c r="N680" s="36"/>
      <c r="O680" s="62"/>
      <c r="P680" s="34" t="str">
        <f t="shared" si="4"/>
        <v/>
      </c>
    </row>
    <row r="681" ht="22.5" customHeight="1">
      <c r="A681" s="37"/>
      <c r="B681" s="38" t="str">
        <f>'Master Schedule'!B681</f>
        <v/>
      </c>
      <c r="C681" s="39"/>
      <c r="D681" s="40" t="str">
        <f t="shared" si="1"/>
        <v>Saturday</v>
      </c>
      <c r="E681" s="41"/>
      <c r="F681" s="38"/>
      <c r="G681" s="38"/>
      <c r="H681" s="41"/>
      <c r="I681" s="38"/>
      <c r="J681" s="38"/>
      <c r="K681" s="32"/>
      <c r="L681" s="32"/>
      <c r="M681" s="32"/>
      <c r="N681" s="33"/>
      <c r="O681" s="62"/>
      <c r="P681" s="34" t="str">
        <f t="shared" si="4"/>
        <v/>
      </c>
    </row>
    <row r="682" ht="22.5" customHeight="1">
      <c r="A682" s="37"/>
      <c r="B682" s="38" t="str">
        <f>'Master Schedule'!B682</f>
        <v/>
      </c>
      <c r="C682" s="39"/>
      <c r="D682" s="40" t="str">
        <f t="shared" si="1"/>
        <v>Saturday</v>
      </c>
      <c r="E682" s="41"/>
      <c r="F682" s="38"/>
      <c r="G682" s="38"/>
      <c r="H682" s="41"/>
      <c r="I682" s="38"/>
      <c r="J682" s="38"/>
      <c r="K682" s="35"/>
      <c r="L682" s="35"/>
      <c r="M682" s="35"/>
      <c r="N682" s="36"/>
      <c r="O682" s="62"/>
      <c r="P682" s="34" t="str">
        <f t="shared" si="4"/>
        <v/>
      </c>
    </row>
    <row r="683" ht="22.5" customHeight="1">
      <c r="A683" s="37"/>
      <c r="B683" s="38" t="str">
        <f>'Master Schedule'!B683</f>
        <v/>
      </c>
      <c r="C683" s="39"/>
      <c r="D683" s="40" t="str">
        <f t="shared" si="1"/>
        <v>Saturday</v>
      </c>
      <c r="E683" s="41"/>
      <c r="F683" s="38"/>
      <c r="G683" s="38"/>
      <c r="H683" s="41"/>
      <c r="I683" s="38"/>
      <c r="J683" s="38"/>
      <c r="K683" s="32"/>
      <c r="L683" s="32"/>
      <c r="M683" s="32"/>
      <c r="N683" s="33"/>
      <c r="O683" s="62"/>
      <c r="P683" s="34" t="str">
        <f t="shared" si="4"/>
        <v/>
      </c>
    </row>
    <row r="684" ht="22.5" customHeight="1">
      <c r="A684" s="37"/>
      <c r="B684" s="38" t="str">
        <f>'Master Schedule'!B684</f>
        <v/>
      </c>
      <c r="C684" s="39"/>
      <c r="D684" s="40" t="str">
        <f t="shared" si="1"/>
        <v>Saturday</v>
      </c>
      <c r="E684" s="41"/>
      <c r="F684" s="38"/>
      <c r="G684" s="38"/>
      <c r="H684" s="41"/>
      <c r="I684" s="38"/>
      <c r="J684" s="38"/>
      <c r="K684" s="35"/>
      <c r="L684" s="35"/>
      <c r="M684" s="35"/>
      <c r="N684" s="36"/>
      <c r="O684" s="62"/>
      <c r="P684" s="34" t="str">
        <f t="shared" si="4"/>
        <v/>
      </c>
    </row>
    <row r="685" ht="22.5" customHeight="1">
      <c r="A685" s="37"/>
      <c r="B685" s="38" t="str">
        <f>'Master Schedule'!B685</f>
        <v/>
      </c>
      <c r="C685" s="39"/>
      <c r="D685" s="40" t="str">
        <f t="shared" si="1"/>
        <v>Saturday</v>
      </c>
      <c r="E685" s="41"/>
      <c r="F685" s="38"/>
      <c r="G685" s="38"/>
      <c r="H685" s="41"/>
      <c r="I685" s="38"/>
      <c r="J685" s="38"/>
      <c r="K685" s="32"/>
      <c r="L685" s="32"/>
      <c r="M685" s="32"/>
      <c r="N685" s="33"/>
      <c r="O685" s="62"/>
      <c r="P685" s="34" t="str">
        <f t="shared" si="4"/>
        <v/>
      </c>
    </row>
    <row r="686" ht="22.5" customHeight="1">
      <c r="A686" s="37"/>
      <c r="B686" s="38" t="str">
        <f>'Master Schedule'!B686</f>
        <v/>
      </c>
      <c r="C686" s="39"/>
      <c r="D686" s="40" t="str">
        <f t="shared" si="1"/>
        <v>Saturday</v>
      </c>
      <c r="E686" s="41"/>
      <c r="F686" s="38"/>
      <c r="G686" s="38"/>
      <c r="H686" s="41"/>
      <c r="I686" s="38"/>
      <c r="J686" s="38"/>
      <c r="K686" s="35"/>
      <c r="L686" s="35"/>
      <c r="M686" s="35"/>
      <c r="N686" s="36"/>
      <c r="O686" s="62"/>
      <c r="P686" s="34" t="str">
        <f t="shared" si="4"/>
        <v/>
      </c>
    </row>
    <row r="687" ht="22.5" customHeight="1">
      <c r="A687" s="37"/>
      <c r="B687" s="38" t="str">
        <f>'Master Schedule'!B687</f>
        <v/>
      </c>
      <c r="C687" s="39"/>
      <c r="D687" s="40" t="str">
        <f t="shared" si="1"/>
        <v>Saturday</v>
      </c>
      <c r="E687" s="41"/>
      <c r="F687" s="38"/>
      <c r="G687" s="38"/>
      <c r="H687" s="41"/>
      <c r="I687" s="38"/>
      <c r="J687" s="38"/>
      <c r="K687" s="32"/>
      <c r="L687" s="32"/>
      <c r="M687" s="32"/>
      <c r="N687" s="33"/>
      <c r="O687" s="62"/>
      <c r="P687" s="34" t="str">
        <f t="shared" si="4"/>
        <v/>
      </c>
    </row>
    <row r="688" ht="22.5" customHeight="1">
      <c r="A688" s="37"/>
      <c r="B688" s="38" t="str">
        <f>'Master Schedule'!B688</f>
        <v/>
      </c>
      <c r="C688" s="39"/>
      <c r="D688" s="40" t="str">
        <f t="shared" si="1"/>
        <v>Saturday</v>
      </c>
      <c r="E688" s="41"/>
      <c r="F688" s="38"/>
      <c r="G688" s="38"/>
      <c r="H688" s="41"/>
      <c r="I688" s="38"/>
      <c r="J688" s="38"/>
      <c r="K688" s="35"/>
      <c r="L688" s="35"/>
      <c r="M688" s="35"/>
      <c r="N688" s="36"/>
      <c r="O688" s="62"/>
      <c r="P688" s="34" t="str">
        <f t="shared" si="4"/>
        <v/>
      </c>
    </row>
    <row r="689" ht="22.5" customHeight="1">
      <c r="A689" s="37"/>
      <c r="B689" s="38" t="str">
        <f>'Master Schedule'!B689</f>
        <v/>
      </c>
      <c r="C689" s="39"/>
      <c r="D689" s="40" t="str">
        <f t="shared" si="1"/>
        <v>Saturday</v>
      </c>
      <c r="E689" s="41"/>
      <c r="F689" s="38"/>
      <c r="G689" s="38"/>
      <c r="H689" s="41"/>
      <c r="I689" s="38"/>
      <c r="J689" s="38"/>
      <c r="K689" s="32"/>
      <c r="L689" s="32"/>
      <c r="M689" s="32"/>
      <c r="N689" s="33"/>
      <c r="O689" s="62"/>
      <c r="P689" s="34" t="str">
        <f t="shared" si="4"/>
        <v/>
      </c>
    </row>
    <row r="690" ht="22.5" customHeight="1">
      <c r="A690" s="37"/>
      <c r="B690" s="38" t="str">
        <f>'Master Schedule'!B690</f>
        <v/>
      </c>
      <c r="C690" s="39"/>
      <c r="D690" s="40" t="str">
        <f t="shared" si="1"/>
        <v>Saturday</v>
      </c>
      <c r="E690" s="41"/>
      <c r="F690" s="38"/>
      <c r="G690" s="38"/>
      <c r="H690" s="41"/>
      <c r="I690" s="38"/>
      <c r="J690" s="38"/>
      <c r="K690" s="35"/>
      <c r="L690" s="35"/>
      <c r="M690" s="35"/>
      <c r="N690" s="36"/>
      <c r="O690" s="62"/>
      <c r="P690" s="34" t="str">
        <f t="shared" si="4"/>
        <v/>
      </c>
    </row>
    <row r="691" ht="22.5" customHeight="1">
      <c r="A691" s="37"/>
      <c r="B691" s="38" t="str">
        <f>'Master Schedule'!B691</f>
        <v/>
      </c>
      <c r="C691" s="39"/>
      <c r="D691" s="40" t="str">
        <f t="shared" si="1"/>
        <v>Saturday</v>
      </c>
      <c r="E691" s="41"/>
      <c r="F691" s="38"/>
      <c r="G691" s="38"/>
      <c r="H691" s="41"/>
      <c r="I691" s="38"/>
      <c r="J691" s="38"/>
      <c r="K691" s="32"/>
      <c r="L691" s="32"/>
      <c r="M691" s="32"/>
      <c r="N691" s="33"/>
      <c r="O691" s="62"/>
      <c r="P691" s="34" t="str">
        <f t="shared" si="4"/>
        <v/>
      </c>
    </row>
    <row r="692" ht="22.5" customHeight="1">
      <c r="A692" s="37"/>
      <c r="B692" s="38" t="str">
        <f>'Master Schedule'!B692</f>
        <v/>
      </c>
      <c r="C692" s="39"/>
      <c r="D692" s="40" t="str">
        <f t="shared" si="1"/>
        <v>Saturday</v>
      </c>
      <c r="E692" s="41"/>
      <c r="F692" s="38"/>
      <c r="G692" s="38"/>
      <c r="H692" s="41"/>
      <c r="I692" s="38"/>
      <c r="J692" s="38"/>
      <c r="K692" s="35"/>
      <c r="L692" s="35"/>
      <c r="M692" s="35"/>
      <c r="N692" s="36"/>
      <c r="O692" s="62"/>
      <c r="P692" s="34" t="str">
        <f t="shared" si="4"/>
        <v/>
      </c>
    </row>
    <row r="693" ht="22.5" customHeight="1">
      <c r="A693" s="37"/>
      <c r="B693" s="38" t="str">
        <f>'Master Schedule'!B693</f>
        <v/>
      </c>
      <c r="C693" s="39"/>
      <c r="D693" s="40" t="str">
        <f t="shared" si="1"/>
        <v>Saturday</v>
      </c>
      <c r="E693" s="41"/>
      <c r="F693" s="38"/>
      <c r="G693" s="38"/>
      <c r="H693" s="41"/>
      <c r="I693" s="38"/>
      <c r="J693" s="38"/>
      <c r="K693" s="32"/>
      <c r="L693" s="32"/>
      <c r="M693" s="32"/>
      <c r="N693" s="33"/>
      <c r="O693" s="62"/>
      <c r="P693" s="34" t="str">
        <f t="shared" si="4"/>
        <v/>
      </c>
    </row>
    <row r="694" ht="22.5" customHeight="1">
      <c r="A694" s="37"/>
      <c r="B694" s="38" t="str">
        <f>'Master Schedule'!B694</f>
        <v/>
      </c>
      <c r="C694" s="39"/>
      <c r="D694" s="40" t="str">
        <f t="shared" si="1"/>
        <v>Saturday</v>
      </c>
      <c r="E694" s="41"/>
      <c r="F694" s="38"/>
      <c r="G694" s="38"/>
      <c r="H694" s="41"/>
      <c r="I694" s="38"/>
      <c r="J694" s="38"/>
      <c r="K694" s="35"/>
      <c r="L694" s="35"/>
      <c r="M694" s="35"/>
      <c r="N694" s="36"/>
      <c r="O694" s="62"/>
      <c r="P694" s="34" t="str">
        <f t="shared" si="4"/>
        <v/>
      </c>
    </row>
    <row r="695" ht="22.5" customHeight="1">
      <c r="A695" s="37"/>
      <c r="B695" s="38" t="str">
        <f>'Master Schedule'!B695</f>
        <v/>
      </c>
      <c r="C695" s="39"/>
      <c r="D695" s="40" t="str">
        <f t="shared" si="1"/>
        <v>Saturday</v>
      </c>
      <c r="E695" s="41"/>
      <c r="F695" s="38"/>
      <c r="G695" s="38"/>
      <c r="H695" s="41"/>
      <c r="I695" s="38"/>
      <c r="J695" s="38"/>
      <c r="K695" s="32"/>
      <c r="L695" s="32"/>
      <c r="M695" s="32"/>
      <c r="N695" s="33"/>
      <c r="O695" s="62"/>
      <c r="P695" s="34" t="str">
        <f t="shared" si="4"/>
        <v/>
      </c>
    </row>
    <row r="696" ht="22.5" customHeight="1">
      <c r="A696" s="37"/>
      <c r="B696" s="38" t="str">
        <f>'Master Schedule'!B696</f>
        <v/>
      </c>
      <c r="C696" s="39"/>
      <c r="D696" s="40" t="str">
        <f t="shared" si="1"/>
        <v>Saturday</v>
      </c>
      <c r="E696" s="41"/>
      <c r="F696" s="38"/>
      <c r="G696" s="38"/>
      <c r="H696" s="41"/>
      <c r="I696" s="38"/>
      <c r="J696" s="38"/>
      <c r="K696" s="35"/>
      <c r="L696" s="35"/>
      <c r="M696" s="35"/>
      <c r="N696" s="36"/>
      <c r="O696" s="62"/>
      <c r="P696" s="34" t="str">
        <f t="shared" si="4"/>
        <v/>
      </c>
    </row>
    <row r="697" ht="22.5" customHeight="1">
      <c r="A697" s="37"/>
      <c r="B697" s="38" t="str">
        <f>'Master Schedule'!B697</f>
        <v/>
      </c>
      <c r="C697" s="39"/>
      <c r="D697" s="40" t="str">
        <f t="shared" si="1"/>
        <v>Saturday</v>
      </c>
      <c r="E697" s="41"/>
      <c r="F697" s="38"/>
      <c r="G697" s="38"/>
      <c r="H697" s="41"/>
      <c r="I697" s="38"/>
      <c r="J697" s="38"/>
      <c r="K697" s="32"/>
      <c r="L697" s="32"/>
      <c r="M697" s="32"/>
      <c r="N697" s="33"/>
      <c r="O697" s="62"/>
      <c r="P697" s="34" t="str">
        <f t="shared" si="4"/>
        <v/>
      </c>
    </row>
    <row r="698" ht="22.5" customHeight="1">
      <c r="A698" s="37"/>
      <c r="B698" s="38" t="str">
        <f>'Master Schedule'!B698</f>
        <v/>
      </c>
      <c r="C698" s="39"/>
      <c r="D698" s="40" t="str">
        <f t="shared" si="1"/>
        <v>Saturday</v>
      </c>
      <c r="E698" s="41"/>
      <c r="F698" s="38"/>
      <c r="G698" s="38"/>
      <c r="H698" s="41"/>
      <c r="I698" s="38"/>
      <c r="J698" s="38"/>
      <c r="K698" s="35"/>
      <c r="L698" s="35"/>
      <c r="M698" s="35"/>
      <c r="N698" s="36"/>
      <c r="O698" s="62"/>
      <c r="P698" s="34" t="str">
        <f t="shared" si="4"/>
        <v/>
      </c>
    </row>
    <row r="699" ht="22.5" customHeight="1">
      <c r="A699" s="37"/>
      <c r="B699" s="38" t="str">
        <f>'Master Schedule'!B699</f>
        <v/>
      </c>
      <c r="C699" s="39"/>
      <c r="D699" s="40" t="str">
        <f t="shared" si="1"/>
        <v>Saturday</v>
      </c>
      <c r="E699" s="41"/>
      <c r="F699" s="38"/>
      <c r="G699" s="38"/>
      <c r="H699" s="41"/>
      <c r="I699" s="38"/>
      <c r="J699" s="38"/>
      <c r="K699" s="32"/>
      <c r="L699" s="32"/>
      <c r="M699" s="32"/>
      <c r="N699" s="33"/>
      <c r="O699" s="62"/>
      <c r="P699" s="34" t="str">
        <f t="shared" si="4"/>
        <v/>
      </c>
    </row>
    <row r="700" ht="22.5" customHeight="1">
      <c r="A700" s="37"/>
      <c r="B700" s="38" t="str">
        <f>'Master Schedule'!B700</f>
        <v/>
      </c>
      <c r="C700" s="39"/>
      <c r="D700" s="40" t="str">
        <f t="shared" si="1"/>
        <v>Saturday</v>
      </c>
      <c r="E700" s="41"/>
      <c r="F700" s="38"/>
      <c r="G700" s="38"/>
      <c r="H700" s="41"/>
      <c r="I700" s="38"/>
      <c r="J700" s="38"/>
      <c r="K700" s="35"/>
      <c r="L700" s="35"/>
      <c r="M700" s="35"/>
      <c r="N700" s="36"/>
      <c r="O700" s="62"/>
      <c r="P700" s="34" t="str">
        <f t="shared" si="4"/>
        <v/>
      </c>
    </row>
    <row r="701" ht="22.5" customHeight="1">
      <c r="A701" s="37"/>
      <c r="B701" s="38" t="str">
        <f>'Master Schedule'!B701</f>
        <v/>
      </c>
      <c r="C701" s="39"/>
      <c r="D701" s="40" t="str">
        <f t="shared" si="1"/>
        <v>Saturday</v>
      </c>
      <c r="E701" s="41"/>
      <c r="F701" s="38"/>
      <c r="G701" s="38"/>
      <c r="H701" s="41"/>
      <c r="I701" s="38"/>
      <c r="J701" s="38"/>
      <c r="K701" s="32"/>
      <c r="L701" s="32"/>
      <c r="M701" s="32"/>
      <c r="N701" s="33"/>
      <c r="O701" s="62"/>
      <c r="P701" s="34" t="str">
        <f t="shared" si="4"/>
        <v/>
      </c>
    </row>
    <row r="702" ht="22.5" customHeight="1">
      <c r="A702" s="37"/>
      <c r="B702" s="38" t="str">
        <f>'Master Schedule'!B702</f>
        <v/>
      </c>
      <c r="C702" s="39"/>
      <c r="D702" s="40" t="str">
        <f t="shared" si="1"/>
        <v>Saturday</v>
      </c>
      <c r="E702" s="41"/>
      <c r="F702" s="38"/>
      <c r="G702" s="38"/>
      <c r="H702" s="41"/>
      <c r="I702" s="38"/>
      <c r="J702" s="38"/>
      <c r="K702" s="35"/>
      <c r="L702" s="35"/>
      <c r="M702" s="35"/>
      <c r="N702" s="36"/>
      <c r="O702" s="62"/>
      <c r="P702" s="34" t="str">
        <f t="shared" si="4"/>
        <v/>
      </c>
    </row>
    <row r="703" ht="22.5" customHeight="1">
      <c r="A703" s="37"/>
      <c r="B703" s="38" t="str">
        <f>'Master Schedule'!B703</f>
        <v/>
      </c>
      <c r="C703" s="39"/>
      <c r="D703" s="40" t="str">
        <f t="shared" si="1"/>
        <v>Saturday</v>
      </c>
      <c r="E703" s="41"/>
      <c r="F703" s="38"/>
      <c r="G703" s="38"/>
      <c r="H703" s="41"/>
      <c r="I703" s="38"/>
      <c r="J703" s="38"/>
      <c r="K703" s="32"/>
      <c r="L703" s="32"/>
      <c r="M703" s="32"/>
      <c r="N703" s="33"/>
      <c r="O703" s="62"/>
      <c r="P703" s="34" t="str">
        <f t="shared" si="4"/>
        <v/>
      </c>
    </row>
    <row r="704" ht="22.5" customHeight="1">
      <c r="A704" s="37"/>
      <c r="B704" s="38" t="str">
        <f>'Master Schedule'!B704</f>
        <v/>
      </c>
      <c r="C704" s="39"/>
      <c r="D704" s="40" t="str">
        <f t="shared" si="1"/>
        <v>Saturday</v>
      </c>
      <c r="E704" s="41"/>
      <c r="F704" s="38"/>
      <c r="G704" s="38"/>
      <c r="H704" s="41"/>
      <c r="I704" s="38"/>
      <c r="J704" s="38"/>
      <c r="K704" s="35"/>
      <c r="L704" s="35"/>
      <c r="M704" s="35"/>
      <c r="N704" s="36"/>
      <c r="O704" s="62"/>
      <c r="P704" s="34" t="str">
        <f t="shared" si="4"/>
        <v/>
      </c>
    </row>
    <row r="705" ht="22.5" customHeight="1">
      <c r="A705" s="37"/>
      <c r="B705" s="38" t="str">
        <f>'Master Schedule'!B705</f>
        <v/>
      </c>
      <c r="C705" s="39"/>
      <c r="D705" s="40" t="str">
        <f t="shared" si="1"/>
        <v>Saturday</v>
      </c>
      <c r="E705" s="41"/>
      <c r="F705" s="38"/>
      <c r="G705" s="38"/>
      <c r="H705" s="41"/>
      <c r="I705" s="38"/>
      <c r="J705" s="38"/>
      <c r="K705" s="32"/>
      <c r="L705" s="32"/>
      <c r="M705" s="32"/>
      <c r="N705" s="33"/>
      <c r="O705" s="62"/>
      <c r="P705" s="34" t="str">
        <f t="shared" si="4"/>
        <v/>
      </c>
    </row>
    <row r="706" ht="22.5" customHeight="1">
      <c r="A706" s="37"/>
      <c r="B706" s="38" t="str">
        <f>'Master Schedule'!B706</f>
        <v/>
      </c>
      <c r="C706" s="39"/>
      <c r="D706" s="40" t="str">
        <f t="shared" si="1"/>
        <v>Saturday</v>
      </c>
      <c r="E706" s="41"/>
      <c r="F706" s="38"/>
      <c r="G706" s="38"/>
      <c r="H706" s="41"/>
      <c r="I706" s="38"/>
      <c r="J706" s="38"/>
      <c r="K706" s="35"/>
      <c r="L706" s="35"/>
      <c r="M706" s="35"/>
      <c r="N706" s="36"/>
      <c r="O706" s="62"/>
      <c r="P706" s="34" t="str">
        <f t="shared" si="4"/>
        <v/>
      </c>
    </row>
    <row r="707" ht="22.5" customHeight="1">
      <c r="A707" s="37"/>
      <c r="B707" s="38" t="str">
        <f>'Master Schedule'!B707</f>
        <v/>
      </c>
      <c r="C707" s="39"/>
      <c r="D707" s="40" t="str">
        <f t="shared" si="1"/>
        <v>Saturday</v>
      </c>
      <c r="E707" s="41"/>
      <c r="F707" s="38"/>
      <c r="G707" s="38"/>
      <c r="H707" s="41"/>
      <c r="I707" s="38"/>
      <c r="J707" s="38"/>
      <c r="K707" s="32"/>
      <c r="L707" s="32"/>
      <c r="M707" s="32"/>
      <c r="N707" s="33"/>
      <c r="O707" s="62"/>
      <c r="P707" s="34" t="str">
        <f t="shared" si="4"/>
        <v/>
      </c>
    </row>
    <row r="708" ht="22.5" customHeight="1">
      <c r="A708" s="37"/>
      <c r="B708" s="38" t="str">
        <f>'Master Schedule'!B708</f>
        <v/>
      </c>
      <c r="C708" s="39"/>
      <c r="D708" s="40" t="str">
        <f t="shared" si="1"/>
        <v>Saturday</v>
      </c>
      <c r="E708" s="41"/>
      <c r="F708" s="38"/>
      <c r="G708" s="38"/>
      <c r="H708" s="41"/>
      <c r="I708" s="38"/>
      <c r="J708" s="38"/>
      <c r="K708" s="35"/>
      <c r="L708" s="35"/>
      <c r="M708" s="35"/>
      <c r="N708" s="36"/>
      <c r="O708" s="62"/>
      <c r="P708" s="34" t="str">
        <f t="shared" si="4"/>
        <v/>
      </c>
    </row>
    <row r="709" ht="22.5" customHeight="1">
      <c r="A709" s="37"/>
      <c r="B709" s="38" t="str">
        <f>'Master Schedule'!B709</f>
        <v/>
      </c>
      <c r="C709" s="39"/>
      <c r="D709" s="40" t="str">
        <f t="shared" si="1"/>
        <v>Saturday</v>
      </c>
      <c r="E709" s="41"/>
      <c r="F709" s="38"/>
      <c r="G709" s="38"/>
      <c r="H709" s="41"/>
      <c r="I709" s="38"/>
      <c r="J709" s="38"/>
      <c r="K709" s="32"/>
      <c r="L709" s="32"/>
      <c r="M709" s="32"/>
      <c r="N709" s="33"/>
      <c r="O709" s="62"/>
      <c r="P709" s="34" t="str">
        <f t="shared" si="4"/>
        <v/>
      </c>
    </row>
    <row r="710" ht="22.5" customHeight="1">
      <c r="A710" s="37"/>
      <c r="B710" s="38" t="str">
        <f>'Master Schedule'!B710</f>
        <v/>
      </c>
      <c r="C710" s="39"/>
      <c r="D710" s="40" t="str">
        <f t="shared" si="1"/>
        <v>Saturday</v>
      </c>
      <c r="E710" s="41"/>
      <c r="F710" s="38"/>
      <c r="G710" s="38"/>
      <c r="H710" s="41"/>
      <c r="I710" s="38"/>
      <c r="J710" s="38"/>
      <c r="K710" s="35"/>
      <c r="L710" s="35"/>
      <c r="M710" s="35"/>
      <c r="N710" s="36"/>
      <c r="O710" s="62"/>
      <c r="P710" s="34" t="str">
        <f t="shared" si="4"/>
        <v/>
      </c>
    </row>
    <row r="711" ht="22.5" customHeight="1">
      <c r="A711" s="37"/>
      <c r="B711" s="38" t="str">
        <f>'Master Schedule'!B711</f>
        <v/>
      </c>
      <c r="C711" s="39"/>
      <c r="D711" s="40" t="str">
        <f t="shared" si="1"/>
        <v>Saturday</v>
      </c>
      <c r="E711" s="41"/>
      <c r="F711" s="38"/>
      <c r="G711" s="38"/>
      <c r="H711" s="41"/>
      <c r="I711" s="38"/>
      <c r="J711" s="38"/>
      <c r="K711" s="32"/>
      <c r="L711" s="32"/>
      <c r="M711" s="32"/>
      <c r="N711" s="33"/>
      <c r="O711" s="62"/>
      <c r="P711" s="34" t="str">
        <f t="shared" si="4"/>
        <v/>
      </c>
    </row>
    <row r="712" ht="22.5" customHeight="1">
      <c r="A712" s="37"/>
      <c r="B712" s="38" t="str">
        <f>'Master Schedule'!B712</f>
        <v/>
      </c>
      <c r="C712" s="39"/>
      <c r="D712" s="40" t="str">
        <f t="shared" si="1"/>
        <v>Saturday</v>
      </c>
      <c r="E712" s="41"/>
      <c r="F712" s="38"/>
      <c r="G712" s="38"/>
      <c r="H712" s="41"/>
      <c r="I712" s="38"/>
      <c r="J712" s="38"/>
      <c r="K712" s="35"/>
      <c r="L712" s="35"/>
      <c r="M712" s="35"/>
      <c r="N712" s="36"/>
      <c r="O712" s="62"/>
      <c r="P712" s="34" t="str">
        <f t="shared" si="4"/>
        <v/>
      </c>
    </row>
    <row r="713" ht="22.5" customHeight="1">
      <c r="A713" s="37"/>
      <c r="B713" s="38" t="str">
        <f>'Master Schedule'!B713</f>
        <v/>
      </c>
      <c r="C713" s="39"/>
      <c r="D713" s="40" t="str">
        <f t="shared" si="1"/>
        <v>Saturday</v>
      </c>
      <c r="E713" s="41"/>
      <c r="F713" s="38"/>
      <c r="G713" s="38"/>
      <c r="H713" s="41"/>
      <c r="I713" s="38"/>
      <c r="J713" s="38"/>
      <c r="K713" s="32"/>
      <c r="L713" s="32"/>
      <c r="M713" s="32"/>
      <c r="N713" s="33"/>
      <c r="O713" s="62"/>
      <c r="P713" s="34" t="str">
        <f t="shared" si="4"/>
        <v/>
      </c>
    </row>
    <row r="714" ht="22.5" customHeight="1">
      <c r="A714" s="37"/>
      <c r="B714" s="38" t="str">
        <f>'Master Schedule'!B714</f>
        <v/>
      </c>
      <c r="C714" s="39"/>
      <c r="D714" s="40" t="str">
        <f t="shared" si="1"/>
        <v>Saturday</v>
      </c>
      <c r="E714" s="41"/>
      <c r="F714" s="38"/>
      <c r="G714" s="38"/>
      <c r="H714" s="41"/>
      <c r="I714" s="38"/>
      <c r="J714" s="38"/>
      <c r="K714" s="35"/>
      <c r="L714" s="35"/>
      <c r="M714" s="35"/>
      <c r="N714" s="36"/>
      <c r="O714" s="62"/>
      <c r="P714" s="34" t="str">
        <f t="shared" si="4"/>
        <v/>
      </c>
    </row>
    <row r="715" ht="22.5" customHeight="1">
      <c r="A715" s="37"/>
      <c r="B715" s="38" t="str">
        <f>'Master Schedule'!B715</f>
        <v/>
      </c>
      <c r="C715" s="39"/>
      <c r="D715" s="40" t="str">
        <f t="shared" si="1"/>
        <v>Saturday</v>
      </c>
      <c r="E715" s="41"/>
      <c r="F715" s="38"/>
      <c r="G715" s="38"/>
      <c r="H715" s="41"/>
      <c r="I715" s="38"/>
      <c r="J715" s="38"/>
      <c r="K715" s="32"/>
      <c r="L715" s="32"/>
      <c r="M715" s="32"/>
      <c r="N715" s="33"/>
      <c r="O715" s="62"/>
      <c r="P715" s="34" t="str">
        <f t="shared" si="4"/>
        <v/>
      </c>
    </row>
    <row r="716" ht="22.5" customHeight="1">
      <c r="A716" s="37"/>
      <c r="B716" s="38" t="str">
        <f>'Master Schedule'!B716</f>
        <v/>
      </c>
      <c r="C716" s="39"/>
      <c r="D716" s="40" t="str">
        <f t="shared" si="1"/>
        <v>Saturday</v>
      </c>
      <c r="E716" s="41"/>
      <c r="F716" s="38"/>
      <c r="G716" s="38"/>
      <c r="H716" s="41"/>
      <c r="I716" s="38"/>
      <c r="J716" s="38"/>
      <c r="K716" s="35"/>
      <c r="L716" s="35"/>
      <c r="M716" s="35"/>
      <c r="N716" s="36"/>
      <c r="O716" s="62"/>
      <c r="P716" s="34" t="str">
        <f t="shared" si="4"/>
        <v/>
      </c>
    </row>
    <row r="717" ht="22.5" customHeight="1">
      <c r="A717" s="37"/>
      <c r="B717" s="38" t="str">
        <f>'Master Schedule'!B717</f>
        <v/>
      </c>
      <c r="C717" s="39"/>
      <c r="D717" s="40" t="str">
        <f t="shared" si="1"/>
        <v>Saturday</v>
      </c>
      <c r="E717" s="41"/>
      <c r="F717" s="38"/>
      <c r="G717" s="38"/>
      <c r="H717" s="41"/>
      <c r="I717" s="38"/>
      <c r="J717" s="38"/>
      <c r="K717" s="32"/>
      <c r="L717" s="32"/>
      <c r="M717" s="32"/>
      <c r="N717" s="33"/>
      <c r="O717" s="62"/>
      <c r="P717" s="34" t="str">
        <f t="shared" si="4"/>
        <v/>
      </c>
    </row>
    <row r="718" ht="22.5" customHeight="1">
      <c r="A718" s="37"/>
      <c r="B718" s="38" t="str">
        <f>'Master Schedule'!B718</f>
        <v/>
      </c>
      <c r="C718" s="39"/>
      <c r="D718" s="40" t="str">
        <f t="shared" si="1"/>
        <v>Saturday</v>
      </c>
      <c r="E718" s="41"/>
      <c r="F718" s="38"/>
      <c r="G718" s="38"/>
      <c r="H718" s="41"/>
      <c r="I718" s="38"/>
      <c r="J718" s="38"/>
      <c r="K718" s="35"/>
      <c r="L718" s="35"/>
      <c r="M718" s="35"/>
      <c r="N718" s="36"/>
      <c r="O718" s="62"/>
      <c r="P718" s="34" t="str">
        <f t="shared" si="4"/>
        <v/>
      </c>
    </row>
    <row r="719" ht="22.5" customHeight="1">
      <c r="A719" s="37"/>
      <c r="B719" s="38" t="str">
        <f>'Master Schedule'!B719</f>
        <v/>
      </c>
      <c r="C719" s="39"/>
      <c r="D719" s="40" t="str">
        <f t="shared" si="1"/>
        <v>Saturday</v>
      </c>
      <c r="E719" s="41"/>
      <c r="F719" s="38"/>
      <c r="G719" s="38"/>
      <c r="H719" s="41"/>
      <c r="I719" s="38"/>
      <c r="J719" s="38"/>
      <c r="K719" s="32"/>
      <c r="L719" s="32"/>
      <c r="M719" s="32"/>
      <c r="N719" s="33"/>
      <c r="O719" s="62"/>
      <c r="P719" s="34" t="str">
        <f t="shared" si="4"/>
        <v/>
      </c>
    </row>
    <row r="720" ht="22.5" customHeight="1">
      <c r="A720" s="37"/>
      <c r="B720" s="38" t="str">
        <f>'Master Schedule'!B720</f>
        <v/>
      </c>
      <c r="C720" s="39"/>
      <c r="D720" s="40" t="str">
        <f t="shared" si="1"/>
        <v>Saturday</v>
      </c>
      <c r="E720" s="41"/>
      <c r="F720" s="38"/>
      <c r="G720" s="38"/>
      <c r="H720" s="41"/>
      <c r="I720" s="38"/>
      <c r="J720" s="38"/>
      <c r="K720" s="35"/>
      <c r="L720" s="35"/>
      <c r="M720" s="35"/>
      <c r="N720" s="36"/>
      <c r="O720" s="62"/>
      <c r="P720" s="34" t="str">
        <f t="shared" si="4"/>
        <v/>
      </c>
    </row>
    <row r="721" ht="22.5" customHeight="1">
      <c r="A721" s="37"/>
      <c r="B721" s="38" t="str">
        <f>'Master Schedule'!B721</f>
        <v/>
      </c>
      <c r="C721" s="39"/>
      <c r="D721" s="40" t="str">
        <f t="shared" si="1"/>
        <v>Saturday</v>
      </c>
      <c r="E721" s="41"/>
      <c r="F721" s="38"/>
      <c r="G721" s="38"/>
      <c r="H721" s="41"/>
      <c r="I721" s="38"/>
      <c r="J721" s="38"/>
      <c r="K721" s="32"/>
      <c r="L721" s="32"/>
      <c r="M721" s="32"/>
      <c r="N721" s="33"/>
      <c r="O721" s="62"/>
      <c r="P721" s="34" t="str">
        <f t="shared" si="4"/>
        <v/>
      </c>
    </row>
    <row r="722" ht="22.5" customHeight="1">
      <c r="A722" s="37"/>
      <c r="B722" s="38" t="str">
        <f>'Master Schedule'!B722</f>
        <v/>
      </c>
      <c r="C722" s="39"/>
      <c r="D722" s="40" t="str">
        <f t="shared" si="1"/>
        <v>Saturday</v>
      </c>
      <c r="E722" s="41"/>
      <c r="F722" s="38"/>
      <c r="G722" s="38"/>
      <c r="H722" s="41"/>
      <c r="I722" s="38"/>
      <c r="J722" s="38"/>
      <c r="K722" s="35"/>
      <c r="L722" s="35"/>
      <c r="M722" s="35"/>
      <c r="N722" s="36"/>
      <c r="O722" s="62"/>
      <c r="P722" s="34" t="str">
        <f t="shared" si="4"/>
        <v/>
      </c>
    </row>
    <row r="723" ht="22.5" customHeight="1">
      <c r="A723" s="37"/>
      <c r="B723" s="38" t="str">
        <f>'Master Schedule'!B723</f>
        <v/>
      </c>
      <c r="C723" s="39"/>
      <c r="D723" s="40" t="str">
        <f t="shared" si="1"/>
        <v>Saturday</v>
      </c>
      <c r="E723" s="41"/>
      <c r="F723" s="38"/>
      <c r="G723" s="38"/>
      <c r="H723" s="41"/>
      <c r="I723" s="38"/>
      <c r="J723" s="38"/>
      <c r="K723" s="32"/>
      <c r="L723" s="32"/>
      <c r="M723" s="32"/>
      <c r="N723" s="33"/>
      <c r="O723" s="62"/>
      <c r="P723" s="34" t="str">
        <f t="shared" si="4"/>
        <v/>
      </c>
    </row>
    <row r="724" ht="22.5" customHeight="1">
      <c r="A724" s="37"/>
      <c r="B724" s="38" t="str">
        <f>'Master Schedule'!B724</f>
        <v/>
      </c>
      <c r="C724" s="39"/>
      <c r="D724" s="40" t="str">
        <f t="shared" si="1"/>
        <v>Saturday</v>
      </c>
      <c r="E724" s="41"/>
      <c r="F724" s="38"/>
      <c r="G724" s="38"/>
      <c r="H724" s="41"/>
      <c r="I724" s="38"/>
      <c r="J724" s="38"/>
      <c r="K724" s="35"/>
      <c r="L724" s="35"/>
      <c r="M724" s="35"/>
      <c r="N724" s="36"/>
      <c r="O724" s="62"/>
      <c r="P724" s="34" t="str">
        <f t="shared" si="4"/>
        <v/>
      </c>
    </row>
    <row r="725" ht="22.5" customHeight="1">
      <c r="A725" s="37"/>
      <c r="B725" s="38" t="str">
        <f>'Master Schedule'!B725</f>
        <v/>
      </c>
      <c r="C725" s="39"/>
      <c r="D725" s="40" t="str">
        <f t="shared" si="1"/>
        <v>Saturday</v>
      </c>
      <c r="E725" s="41"/>
      <c r="F725" s="38"/>
      <c r="G725" s="38"/>
      <c r="H725" s="41"/>
      <c r="I725" s="38"/>
      <c r="J725" s="38"/>
      <c r="K725" s="32"/>
      <c r="L725" s="32"/>
      <c r="M725" s="32"/>
      <c r="N725" s="33"/>
      <c r="O725" s="62"/>
      <c r="P725" s="34" t="str">
        <f t="shared" si="4"/>
        <v/>
      </c>
    </row>
    <row r="726" ht="22.5" customHeight="1">
      <c r="A726" s="37"/>
      <c r="B726" s="38" t="str">
        <f>'Master Schedule'!B726</f>
        <v/>
      </c>
      <c r="C726" s="39"/>
      <c r="D726" s="40" t="str">
        <f t="shared" si="1"/>
        <v>Saturday</v>
      </c>
      <c r="E726" s="41"/>
      <c r="F726" s="38"/>
      <c r="G726" s="38"/>
      <c r="H726" s="41"/>
      <c r="I726" s="38"/>
      <c r="J726" s="38"/>
      <c r="K726" s="35"/>
      <c r="L726" s="35"/>
      <c r="M726" s="35"/>
      <c r="N726" s="36"/>
      <c r="O726" s="62"/>
      <c r="P726" s="34" t="str">
        <f t="shared" si="4"/>
        <v/>
      </c>
    </row>
    <row r="727" ht="22.5" customHeight="1">
      <c r="A727" s="37"/>
      <c r="B727" s="38" t="str">
        <f>'Master Schedule'!B727</f>
        <v/>
      </c>
      <c r="C727" s="39"/>
      <c r="D727" s="40" t="str">
        <f t="shared" si="1"/>
        <v>Saturday</v>
      </c>
      <c r="E727" s="41"/>
      <c r="F727" s="38"/>
      <c r="G727" s="38"/>
      <c r="H727" s="41"/>
      <c r="I727" s="38"/>
      <c r="J727" s="38"/>
      <c r="K727" s="32"/>
      <c r="L727" s="32"/>
      <c r="M727" s="32"/>
      <c r="N727" s="33"/>
      <c r="O727" s="62"/>
      <c r="P727" s="34" t="str">
        <f t="shared" si="4"/>
        <v/>
      </c>
    </row>
    <row r="728" ht="22.5" customHeight="1">
      <c r="A728" s="37"/>
      <c r="B728" s="38" t="str">
        <f>'Master Schedule'!B728</f>
        <v/>
      </c>
      <c r="C728" s="39"/>
      <c r="D728" s="40" t="str">
        <f t="shared" si="1"/>
        <v>Saturday</v>
      </c>
      <c r="E728" s="41"/>
      <c r="F728" s="38"/>
      <c r="G728" s="38"/>
      <c r="H728" s="41"/>
      <c r="I728" s="38"/>
      <c r="J728" s="38"/>
      <c r="K728" s="35"/>
      <c r="L728" s="35"/>
      <c r="M728" s="35"/>
      <c r="N728" s="36"/>
      <c r="O728" s="62"/>
      <c r="P728" s="34" t="str">
        <f t="shared" si="4"/>
        <v/>
      </c>
    </row>
    <row r="729" ht="22.5" customHeight="1">
      <c r="A729" s="37"/>
      <c r="B729" s="38" t="str">
        <f>'Master Schedule'!B729</f>
        <v/>
      </c>
      <c r="C729" s="39"/>
      <c r="D729" s="40" t="str">
        <f t="shared" si="1"/>
        <v>Saturday</v>
      </c>
      <c r="E729" s="41"/>
      <c r="F729" s="38"/>
      <c r="G729" s="38"/>
      <c r="H729" s="41"/>
      <c r="I729" s="38"/>
      <c r="J729" s="38"/>
      <c r="K729" s="32"/>
      <c r="L729" s="32"/>
      <c r="M729" s="32"/>
      <c r="N729" s="33"/>
      <c r="O729" s="62"/>
      <c r="P729" s="34" t="str">
        <f t="shared" si="4"/>
        <v/>
      </c>
    </row>
    <row r="730" ht="22.5" customHeight="1">
      <c r="A730" s="37"/>
      <c r="B730" s="38" t="str">
        <f>'Master Schedule'!B730</f>
        <v/>
      </c>
      <c r="C730" s="39"/>
      <c r="D730" s="40" t="str">
        <f t="shared" si="1"/>
        <v>Saturday</v>
      </c>
      <c r="E730" s="41"/>
      <c r="F730" s="38"/>
      <c r="G730" s="38"/>
      <c r="H730" s="41"/>
      <c r="I730" s="38"/>
      <c r="J730" s="38"/>
      <c r="K730" s="35"/>
      <c r="L730" s="35"/>
      <c r="M730" s="35"/>
      <c r="N730" s="36"/>
      <c r="O730" s="62"/>
      <c r="P730" s="34" t="str">
        <f t="shared" si="4"/>
        <v/>
      </c>
    </row>
    <row r="731" ht="22.5" customHeight="1">
      <c r="A731" s="37"/>
      <c r="B731" s="38" t="str">
        <f>'Master Schedule'!B731</f>
        <v/>
      </c>
      <c r="C731" s="39"/>
      <c r="D731" s="40" t="str">
        <f t="shared" si="1"/>
        <v>Saturday</v>
      </c>
      <c r="E731" s="41"/>
      <c r="F731" s="38"/>
      <c r="G731" s="38"/>
      <c r="H731" s="41"/>
      <c r="I731" s="38"/>
      <c r="J731" s="38"/>
      <c r="K731" s="32"/>
      <c r="L731" s="32"/>
      <c r="M731" s="32"/>
      <c r="N731" s="33"/>
      <c r="O731" s="62"/>
      <c r="P731" s="34" t="str">
        <f t="shared" si="4"/>
        <v/>
      </c>
    </row>
    <row r="732" ht="22.5" customHeight="1">
      <c r="A732" s="37"/>
      <c r="B732" s="38" t="str">
        <f>'Master Schedule'!B732</f>
        <v/>
      </c>
      <c r="C732" s="39"/>
      <c r="D732" s="40" t="str">
        <f t="shared" si="1"/>
        <v>Saturday</v>
      </c>
      <c r="E732" s="41"/>
      <c r="F732" s="38"/>
      <c r="G732" s="38"/>
      <c r="H732" s="41"/>
      <c r="I732" s="38"/>
      <c r="J732" s="38"/>
      <c r="K732" s="35"/>
      <c r="L732" s="35"/>
      <c r="M732" s="35"/>
      <c r="N732" s="36"/>
      <c r="O732" s="62"/>
      <c r="P732" s="34" t="str">
        <f t="shared" si="4"/>
        <v/>
      </c>
    </row>
    <row r="733" ht="22.5" customHeight="1">
      <c r="A733" s="37"/>
      <c r="B733" s="38" t="str">
        <f>'Master Schedule'!B733</f>
        <v/>
      </c>
      <c r="C733" s="39"/>
      <c r="D733" s="40" t="str">
        <f t="shared" si="1"/>
        <v>Saturday</v>
      </c>
      <c r="E733" s="41"/>
      <c r="F733" s="38"/>
      <c r="G733" s="38"/>
      <c r="H733" s="41"/>
      <c r="I733" s="38"/>
      <c r="J733" s="38"/>
      <c r="K733" s="32"/>
      <c r="L733" s="32"/>
      <c r="M733" s="32"/>
      <c r="N733" s="33"/>
      <c r="O733" s="62"/>
      <c r="P733" s="34" t="str">
        <f t="shared" si="4"/>
        <v/>
      </c>
    </row>
    <row r="734" ht="22.5" customHeight="1">
      <c r="A734" s="37"/>
      <c r="B734" s="38" t="str">
        <f>'Master Schedule'!B734</f>
        <v/>
      </c>
      <c r="C734" s="39"/>
      <c r="D734" s="40" t="str">
        <f t="shared" si="1"/>
        <v>Saturday</v>
      </c>
      <c r="E734" s="41"/>
      <c r="F734" s="38"/>
      <c r="G734" s="38"/>
      <c r="H734" s="41"/>
      <c r="I734" s="38"/>
      <c r="J734" s="38"/>
      <c r="K734" s="35"/>
      <c r="L734" s="35"/>
      <c r="M734" s="35"/>
      <c r="N734" s="36"/>
      <c r="O734" s="62"/>
      <c r="P734" s="34" t="str">
        <f t="shared" si="4"/>
        <v/>
      </c>
    </row>
    <row r="735" ht="22.5" customHeight="1">
      <c r="A735" s="37"/>
      <c r="B735" s="38" t="str">
        <f>'Master Schedule'!B735</f>
        <v/>
      </c>
      <c r="C735" s="39"/>
      <c r="D735" s="40" t="str">
        <f t="shared" si="1"/>
        <v>Saturday</v>
      </c>
      <c r="E735" s="41"/>
      <c r="F735" s="38"/>
      <c r="G735" s="38"/>
      <c r="H735" s="41"/>
      <c r="I735" s="38"/>
      <c r="J735" s="38"/>
      <c r="K735" s="32"/>
      <c r="L735" s="32"/>
      <c r="M735" s="32"/>
      <c r="N735" s="33"/>
      <c r="O735" s="62"/>
      <c r="P735" s="34" t="str">
        <f t="shared" si="4"/>
        <v/>
      </c>
    </row>
    <row r="736" ht="22.5" customHeight="1">
      <c r="A736" s="37"/>
      <c r="B736" s="38" t="str">
        <f>'Master Schedule'!B736</f>
        <v/>
      </c>
      <c r="C736" s="39"/>
      <c r="D736" s="40" t="str">
        <f t="shared" si="1"/>
        <v>Saturday</v>
      </c>
      <c r="E736" s="41"/>
      <c r="F736" s="38"/>
      <c r="G736" s="38"/>
      <c r="H736" s="41"/>
      <c r="I736" s="38"/>
      <c r="J736" s="38"/>
      <c r="K736" s="35"/>
      <c r="L736" s="35"/>
      <c r="M736" s="35"/>
      <c r="N736" s="36"/>
      <c r="O736" s="62"/>
      <c r="P736" s="34" t="str">
        <f t="shared" si="4"/>
        <v/>
      </c>
    </row>
    <row r="737" ht="22.5" customHeight="1">
      <c r="A737" s="37"/>
      <c r="B737" s="38" t="str">
        <f>'Master Schedule'!B737</f>
        <v/>
      </c>
      <c r="C737" s="39"/>
      <c r="D737" s="40" t="str">
        <f t="shared" si="1"/>
        <v>Saturday</v>
      </c>
      <c r="E737" s="41"/>
      <c r="F737" s="38"/>
      <c r="G737" s="38"/>
      <c r="H737" s="41"/>
      <c r="I737" s="38"/>
      <c r="J737" s="38"/>
      <c r="K737" s="32"/>
      <c r="L737" s="32"/>
      <c r="M737" s="32"/>
      <c r="N737" s="33"/>
      <c r="O737" s="62"/>
      <c r="P737" s="34" t="str">
        <f t="shared" si="4"/>
        <v/>
      </c>
    </row>
    <row r="738" ht="22.5" customHeight="1">
      <c r="A738" s="37"/>
      <c r="B738" s="38" t="str">
        <f>'Master Schedule'!B738</f>
        <v/>
      </c>
      <c r="C738" s="39"/>
      <c r="D738" s="40" t="str">
        <f t="shared" si="1"/>
        <v>Saturday</v>
      </c>
      <c r="E738" s="41"/>
      <c r="F738" s="38"/>
      <c r="G738" s="38"/>
      <c r="H738" s="41"/>
      <c r="I738" s="38"/>
      <c r="J738" s="38"/>
      <c r="K738" s="35"/>
      <c r="L738" s="35"/>
      <c r="M738" s="35"/>
      <c r="N738" s="36"/>
      <c r="O738" s="62"/>
      <c r="P738" s="34" t="str">
        <f t="shared" si="4"/>
        <v/>
      </c>
    </row>
    <row r="739" ht="22.5" customHeight="1">
      <c r="A739" s="37"/>
      <c r="B739" s="38" t="str">
        <f>'Master Schedule'!B739</f>
        <v/>
      </c>
      <c r="C739" s="39"/>
      <c r="D739" s="40" t="str">
        <f t="shared" si="1"/>
        <v>Saturday</v>
      </c>
      <c r="E739" s="41"/>
      <c r="F739" s="38"/>
      <c r="G739" s="38"/>
      <c r="H739" s="41"/>
      <c r="I739" s="38"/>
      <c r="J739" s="38"/>
      <c r="K739" s="32"/>
      <c r="L739" s="32"/>
      <c r="M739" s="32"/>
      <c r="N739" s="33"/>
      <c r="O739" s="62"/>
      <c r="P739" s="34" t="str">
        <f t="shared" si="4"/>
        <v/>
      </c>
    </row>
    <row r="740" ht="22.5" customHeight="1">
      <c r="A740" s="37"/>
      <c r="B740" s="38" t="str">
        <f>'Master Schedule'!B740</f>
        <v/>
      </c>
      <c r="C740" s="39"/>
      <c r="D740" s="40" t="str">
        <f t="shared" si="1"/>
        <v>Saturday</v>
      </c>
      <c r="E740" s="41"/>
      <c r="F740" s="38"/>
      <c r="G740" s="38"/>
      <c r="H740" s="41"/>
      <c r="I740" s="38"/>
      <c r="J740" s="38"/>
      <c r="K740" s="35"/>
      <c r="L740" s="35"/>
      <c r="M740" s="35"/>
      <c r="N740" s="36"/>
      <c r="O740" s="62"/>
      <c r="P740" s="34" t="str">
        <f t="shared" si="4"/>
        <v/>
      </c>
    </row>
    <row r="741" ht="22.5" customHeight="1">
      <c r="A741" s="37"/>
      <c r="B741" s="38" t="str">
        <f>'Master Schedule'!B741</f>
        <v/>
      </c>
      <c r="C741" s="39"/>
      <c r="D741" s="40" t="str">
        <f t="shared" si="1"/>
        <v>Saturday</v>
      </c>
      <c r="E741" s="41"/>
      <c r="F741" s="38"/>
      <c r="G741" s="38"/>
      <c r="H741" s="41"/>
      <c r="I741" s="38"/>
      <c r="J741" s="38"/>
      <c r="K741" s="32"/>
      <c r="L741" s="32"/>
      <c r="M741" s="32"/>
      <c r="N741" s="33"/>
      <c r="O741" s="62"/>
      <c r="P741" s="34" t="str">
        <f t="shared" si="4"/>
        <v/>
      </c>
    </row>
    <row r="742" ht="22.5" customHeight="1">
      <c r="A742" s="37"/>
      <c r="B742" s="38" t="str">
        <f>'Master Schedule'!B742</f>
        <v/>
      </c>
      <c r="C742" s="39"/>
      <c r="D742" s="40" t="str">
        <f t="shared" si="1"/>
        <v>Saturday</v>
      </c>
      <c r="E742" s="41"/>
      <c r="F742" s="38"/>
      <c r="G742" s="38"/>
      <c r="H742" s="41"/>
      <c r="I742" s="38"/>
      <c r="J742" s="38"/>
      <c r="K742" s="35"/>
      <c r="L742" s="35"/>
      <c r="M742" s="35"/>
      <c r="N742" s="36"/>
      <c r="O742" s="62"/>
      <c r="P742" s="34" t="str">
        <f t="shared" si="4"/>
        <v/>
      </c>
    </row>
    <row r="743" ht="22.5" customHeight="1">
      <c r="A743" s="37"/>
      <c r="B743" s="38" t="str">
        <f>'Master Schedule'!B743</f>
        <v/>
      </c>
      <c r="C743" s="39"/>
      <c r="D743" s="40" t="str">
        <f t="shared" si="1"/>
        <v>Saturday</v>
      </c>
      <c r="E743" s="41"/>
      <c r="F743" s="38"/>
      <c r="G743" s="38"/>
      <c r="H743" s="41"/>
      <c r="I743" s="38"/>
      <c r="J743" s="38"/>
      <c r="K743" s="32"/>
      <c r="L743" s="32"/>
      <c r="M743" s="32"/>
      <c r="N743" s="33"/>
      <c r="O743" s="62"/>
      <c r="P743" s="34" t="str">
        <f t="shared" si="4"/>
        <v/>
      </c>
    </row>
    <row r="744" ht="22.5" customHeight="1">
      <c r="A744" s="37"/>
      <c r="B744" s="38" t="str">
        <f>'Master Schedule'!B744</f>
        <v/>
      </c>
      <c r="C744" s="39"/>
      <c r="D744" s="40" t="str">
        <f t="shared" si="1"/>
        <v>Saturday</v>
      </c>
      <c r="E744" s="41"/>
      <c r="F744" s="38"/>
      <c r="G744" s="38"/>
      <c r="H744" s="41"/>
      <c r="I744" s="38"/>
      <c r="J744" s="38"/>
      <c r="K744" s="35"/>
      <c r="L744" s="35"/>
      <c r="M744" s="35"/>
      <c r="N744" s="36"/>
      <c r="O744" s="62"/>
      <c r="P744" s="34" t="str">
        <f t="shared" si="4"/>
        <v/>
      </c>
    </row>
    <row r="745" ht="22.5" customHeight="1">
      <c r="A745" s="37"/>
      <c r="B745" s="38" t="str">
        <f>'Master Schedule'!B745</f>
        <v/>
      </c>
      <c r="C745" s="39"/>
      <c r="D745" s="40" t="str">
        <f t="shared" si="1"/>
        <v>Saturday</v>
      </c>
      <c r="E745" s="41"/>
      <c r="F745" s="38"/>
      <c r="G745" s="38"/>
      <c r="H745" s="41"/>
      <c r="I745" s="38"/>
      <c r="J745" s="38"/>
      <c r="K745" s="32"/>
      <c r="L745" s="32"/>
      <c r="M745" s="32"/>
      <c r="N745" s="33"/>
      <c r="O745" s="62"/>
      <c r="P745" s="34" t="str">
        <f t="shared" si="4"/>
        <v/>
      </c>
    </row>
    <row r="746" ht="22.5" customHeight="1">
      <c r="A746" s="37"/>
      <c r="B746" s="38" t="str">
        <f>'Master Schedule'!B746</f>
        <v/>
      </c>
      <c r="C746" s="39"/>
      <c r="D746" s="40" t="str">
        <f t="shared" si="1"/>
        <v>Saturday</v>
      </c>
      <c r="E746" s="41"/>
      <c r="F746" s="38"/>
      <c r="G746" s="38"/>
      <c r="H746" s="41"/>
      <c r="I746" s="38"/>
      <c r="J746" s="38"/>
      <c r="K746" s="35"/>
      <c r="L746" s="35"/>
      <c r="M746" s="35"/>
      <c r="N746" s="36"/>
      <c r="O746" s="62"/>
      <c r="P746" s="34" t="str">
        <f t="shared" si="4"/>
        <v/>
      </c>
    </row>
    <row r="747" ht="22.5" customHeight="1">
      <c r="A747" s="37"/>
      <c r="B747" s="38" t="str">
        <f>'Master Schedule'!B747</f>
        <v/>
      </c>
      <c r="C747" s="39"/>
      <c r="D747" s="40" t="str">
        <f t="shared" si="1"/>
        <v>Saturday</v>
      </c>
      <c r="E747" s="41"/>
      <c r="F747" s="38"/>
      <c r="G747" s="38"/>
      <c r="H747" s="41"/>
      <c r="I747" s="38"/>
      <c r="J747" s="38"/>
      <c r="K747" s="32"/>
      <c r="L747" s="32"/>
      <c r="M747" s="32"/>
      <c r="N747" s="33"/>
      <c r="O747" s="62"/>
      <c r="P747" s="34" t="str">
        <f t="shared" si="4"/>
        <v/>
      </c>
    </row>
    <row r="748" ht="22.5" customHeight="1">
      <c r="A748" s="37"/>
      <c r="B748" s="38" t="str">
        <f>'Master Schedule'!B748</f>
        <v/>
      </c>
      <c r="C748" s="39"/>
      <c r="D748" s="40" t="str">
        <f t="shared" si="1"/>
        <v>Saturday</v>
      </c>
      <c r="E748" s="41"/>
      <c r="F748" s="38"/>
      <c r="G748" s="38"/>
      <c r="H748" s="41"/>
      <c r="I748" s="38"/>
      <c r="J748" s="38"/>
      <c r="K748" s="35"/>
      <c r="L748" s="35"/>
      <c r="M748" s="35"/>
      <c r="N748" s="36"/>
      <c r="O748" s="62"/>
      <c r="P748" s="34" t="str">
        <f t="shared" si="4"/>
        <v/>
      </c>
    </row>
    <row r="749" ht="22.5" customHeight="1">
      <c r="A749" s="37"/>
      <c r="B749" s="38" t="str">
        <f>'Master Schedule'!B749</f>
        <v/>
      </c>
      <c r="C749" s="39"/>
      <c r="D749" s="40" t="str">
        <f t="shared" si="1"/>
        <v>Saturday</v>
      </c>
      <c r="E749" s="41"/>
      <c r="F749" s="38"/>
      <c r="G749" s="38"/>
      <c r="H749" s="41"/>
      <c r="I749" s="38"/>
      <c r="J749" s="38"/>
      <c r="K749" s="32"/>
      <c r="L749" s="32"/>
      <c r="M749" s="32"/>
      <c r="N749" s="33"/>
      <c r="O749" s="62"/>
      <c r="P749" s="34" t="str">
        <f t="shared" si="4"/>
        <v/>
      </c>
    </row>
    <row r="750" ht="22.5" customHeight="1">
      <c r="A750" s="37"/>
      <c r="B750" s="38" t="str">
        <f>'Master Schedule'!B750</f>
        <v/>
      </c>
      <c r="C750" s="39"/>
      <c r="D750" s="40" t="str">
        <f t="shared" si="1"/>
        <v>Saturday</v>
      </c>
      <c r="E750" s="41"/>
      <c r="F750" s="38"/>
      <c r="G750" s="38"/>
      <c r="H750" s="41"/>
      <c r="I750" s="38"/>
      <c r="J750" s="38"/>
      <c r="K750" s="35"/>
      <c r="L750" s="35"/>
      <c r="M750" s="35"/>
      <c r="N750" s="36"/>
      <c r="O750" s="62"/>
      <c r="P750" s="34" t="str">
        <f t="shared" si="4"/>
        <v/>
      </c>
    </row>
    <row r="751" ht="22.5" customHeight="1">
      <c r="A751" s="37"/>
      <c r="B751" s="38" t="str">
        <f>'Master Schedule'!B751</f>
        <v/>
      </c>
      <c r="C751" s="39"/>
      <c r="D751" s="40" t="str">
        <f t="shared" si="1"/>
        <v>Saturday</v>
      </c>
      <c r="E751" s="41"/>
      <c r="F751" s="38"/>
      <c r="G751" s="38"/>
      <c r="H751" s="41"/>
      <c r="I751" s="38"/>
      <c r="J751" s="38"/>
      <c r="K751" s="32"/>
      <c r="L751" s="32"/>
      <c r="M751" s="32"/>
      <c r="N751" s="33"/>
      <c r="O751" s="62"/>
      <c r="P751" s="34" t="str">
        <f t="shared" si="4"/>
        <v/>
      </c>
    </row>
    <row r="752" ht="22.5" customHeight="1">
      <c r="A752" s="37"/>
      <c r="B752" s="38" t="str">
        <f>'Master Schedule'!B752</f>
        <v/>
      </c>
      <c r="C752" s="39"/>
      <c r="D752" s="40" t="str">
        <f t="shared" si="1"/>
        <v>Saturday</v>
      </c>
      <c r="E752" s="41"/>
      <c r="F752" s="38"/>
      <c r="G752" s="38"/>
      <c r="H752" s="41"/>
      <c r="I752" s="38"/>
      <c r="J752" s="38"/>
      <c r="K752" s="35"/>
      <c r="L752" s="35"/>
      <c r="M752" s="35"/>
      <c r="N752" s="36"/>
      <c r="O752" s="62"/>
      <c r="P752" s="34" t="str">
        <f t="shared" si="4"/>
        <v/>
      </c>
    </row>
    <row r="753" ht="22.5" customHeight="1">
      <c r="A753" s="37"/>
      <c r="B753" s="38" t="str">
        <f>'Master Schedule'!B753</f>
        <v/>
      </c>
      <c r="C753" s="39"/>
      <c r="D753" s="40" t="str">
        <f t="shared" si="1"/>
        <v>Saturday</v>
      </c>
      <c r="E753" s="41"/>
      <c r="F753" s="38"/>
      <c r="G753" s="38"/>
      <c r="H753" s="41"/>
      <c r="I753" s="38"/>
      <c r="J753" s="38"/>
      <c r="K753" s="32"/>
      <c r="L753" s="32"/>
      <c r="M753" s="32"/>
      <c r="N753" s="33"/>
      <c r="O753" s="62"/>
      <c r="P753" s="34" t="str">
        <f t="shared" si="4"/>
        <v/>
      </c>
    </row>
    <row r="754" ht="22.5" customHeight="1">
      <c r="A754" s="37"/>
      <c r="B754" s="38" t="str">
        <f>'Master Schedule'!B754</f>
        <v/>
      </c>
      <c r="C754" s="39"/>
      <c r="D754" s="40" t="str">
        <f t="shared" si="1"/>
        <v>Saturday</v>
      </c>
      <c r="E754" s="41"/>
      <c r="F754" s="38"/>
      <c r="G754" s="38"/>
      <c r="H754" s="41"/>
      <c r="I754" s="38"/>
      <c r="J754" s="38"/>
      <c r="K754" s="35"/>
      <c r="L754" s="35"/>
      <c r="M754" s="35"/>
      <c r="N754" s="36"/>
      <c r="O754" s="62"/>
      <c r="P754" s="34" t="str">
        <f t="shared" si="4"/>
        <v/>
      </c>
    </row>
    <row r="755" ht="22.5" customHeight="1">
      <c r="A755" s="37"/>
      <c r="B755" s="38" t="str">
        <f>'Master Schedule'!B755</f>
        <v/>
      </c>
      <c r="C755" s="39"/>
      <c r="D755" s="40" t="str">
        <f t="shared" si="1"/>
        <v>Saturday</v>
      </c>
      <c r="E755" s="41"/>
      <c r="F755" s="38"/>
      <c r="G755" s="38"/>
      <c r="H755" s="41"/>
      <c r="I755" s="38"/>
      <c r="J755" s="38"/>
      <c r="K755" s="32"/>
      <c r="L755" s="32"/>
      <c r="M755" s="32"/>
      <c r="N755" s="33"/>
      <c r="O755" s="62"/>
      <c r="P755" s="34" t="str">
        <f t="shared" si="4"/>
        <v/>
      </c>
    </row>
    <row r="756" ht="22.5" customHeight="1">
      <c r="A756" s="37"/>
      <c r="B756" s="38" t="str">
        <f>'Master Schedule'!B756</f>
        <v/>
      </c>
      <c r="C756" s="39"/>
      <c r="D756" s="40" t="str">
        <f t="shared" si="1"/>
        <v>Saturday</v>
      </c>
      <c r="E756" s="41"/>
      <c r="F756" s="38"/>
      <c r="G756" s="38"/>
      <c r="H756" s="41"/>
      <c r="I756" s="38"/>
      <c r="J756" s="38"/>
      <c r="K756" s="35"/>
      <c r="L756" s="35"/>
      <c r="M756" s="35"/>
      <c r="N756" s="36"/>
      <c r="O756" s="62"/>
      <c r="P756" s="34" t="str">
        <f t="shared" si="4"/>
        <v/>
      </c>
    </row>
    <row r="757" ht="22.5" customHeight="1">
      <c r="A757" s="37"/>
      <c r="B757" s="38" t="str">
        <f>'Master Schedule'!B757</f>
        <v/>
      </c>
      <c r="C757" s="39"/>
      <c r="D757" s="40" t="str">
        <f t="shared" si="1"/>
        <v>Saturday</v>
      </c>
      <c r="E757" s="41"/>
      <c r="F757" s="38"/>
      <c r="G757" s="38"/>
      <c r="H757" s="41"/>
      <c r="I757" s="38"/>
      <c r="J757" s="38"/>
      <c r="K757" s="32"/>
      <c r="L757" s="32"/>
      <c r="M757" s="32"/>
      <c r="N757" s="33"/>
      <c r="O757" s="62"/>
      <c r="P757" s="34" t="str">
        <f t="shared" si="4"/>
        <v/>
      </c>
    </row>
    <row r="758" ht="22.5" customHeight="1">
      <c r="A758" s="37"/>
      <c r="B758" s="38" t="str">
        <f>'Master Schedule'!B758</f>
        <v/>
      </c>
      <c r="C758" s="39"/>
      <c r="D758" s="40" t="str">
        <f t="shared" si="1"/>
        <v>Saturday</v>
      </c>
      <c r="E758" s="41"/>
      <c r="F758" s="38"/>
      <c r="G758" s="38"/>
      <c r="H758" s="41"/>
      <c r="I758" s="38"/>
      <c r="J758" s="38"/>
      <c r="K758" s="35"/>
      <c r="L758" s="35"/>
      <c r="M758" s="35"/>
      <c r="N758" s="36"/>
      <c r="O758" s="62"/>
      <c r="P758" s="34" t="str">
        <f t="shared" si="4"/>
        <v/>
      </c>
    </row>
    <row r="759" ht="22.5" customHeight="1">
      <c r="A759" s="37"/>
      <c r="B759" s="38" t="str">
        <f>'Master Schedule'!B759</f>
        <v/>
      </c>
      <c r="C759" s="39"/>
      <c r="D759" s="40" t="str">
        <f t="shared" si="1"/>
        <v>Saturday</v>
      </c>
      <c r="E759" s="41"/>
      <c r="F759" s="38"/>
      <c r="G759" s="38"/>
      <c r="H759" s="41"/>
      <c r="I759" s="38"/>
      <c r="J759" s="38"/>
      <c r="K759" s="32"/>
      <c r="L759" s="32"/>
      <c r="M759" s="32"/>
      <c r="N759" s="33"/>
      <c r="O759" s="62"/>
      <c r="P759" s="34" t="str">
        <f t="shared" si="4"/>
        <v/>
      </c>
    </row>
    <row r="760" ht="22.5" customHeight="1">
      <c r="A760" s="37"/>
      <c r="B760" s="38" t="str">
        <f>'Master Schedule'!B760</f>
        <v/>
      </c>
      <c r="C760" s="39"/>
      <c r="D760" s="40" t="str">
        <f t="shared" si="1"/>
        <v>Saturday</v>
      </c>
      <c r="E760" s="41"/>
      <c r="F760" s="38"/>
      <c r="G760" s="38"/>
      <c r="H760" s="41"/>
      <c r="I760" s="38"/>
      <c r="J760" s="38"/>
      <c r="K760" s="35"/>
      <c r="L760" s="35"/>
      <c r="M760" s="35"/>
      <c r="N760" s="36"/>
      <c r="O760" s="62"/>
      <c r="P760" s="34" t="str">
        <f t="shared" si="4"/>
        <v/>
      </c>
    </row>
    <row r="761" ht="22.5" customHeight="1">
      <c r="A761" s="37"/>
      <c r="B761" s="38" t="str">
        <f>'Master Schedule'!B761</f>
        <v/>
      </c>
      <c r="C761" s="39"/>
      <c r="D761" s="40" t="str">
        <f t="shared" si="1"/>
        <v>Saturday</v>
      </c>
      <c r="E761" s="41"/>
      <c r="F761" s="38"/>
      <c r="G761" s="38"/>
      <c r="H761" s="41"/>
      <c r="I761" s="38"/>
      <c r="J761" s="38"/>
      <c r="K761" s="32"/>
      <c r="L761" s="32"/>
      <c r="M761" s="32"/>
      <c r="N761" s="33"/>
      <c r="O761" s="62"/>
      <c r="P761" s="34" t="str">
        <f t="shared" si="4"/>
        <v/>
      </c>
    </row>
    <row r="762" ht="22.5" customHeight="1">
      <c r="A762" s="37"/>
      <c r="B762" s="38" t="str">
        <f>'Master Schedule'!B762</f>
        <v/>
      </c>
      <c r="C762" s="39"/>
      <c r="D762" s="40" t="str">
        <f t="shared" si="1"/>
        <v>Saturday</v>
      </c>
      <c r="E762" s="41"/>
      <c r="F762" s="38"/>
      <c r="G762" s="38"/>
      <c r="H762" s="41"/>
      <c r="I762" s="38"/>
      <c r="J762" s="38"/>
      <c r="K762" s="35"/>
      <c r="L762" s="35"/>
      <c r="M762" s="35"/>
      <c r="N762" s="36"/>
      <c r="O762" s="62"/>
      <c r="P762" s="34" t="str">
        <f t="shared" si="4"/>
        <v/>
      </c>
    </row>
    <row r="763" ht="22.5" customHeight="1">
      <c r="A763" s="37"/>
      <c r="B763" s="38" t="str">
        <f>'Master Schedule'!B763</f>
        <v/>
      </c>
      <c r="C763" s="39"/>
      <c r="D763" s="40" t="str">
        <f t="shared" si="1"/>
        <v>Saturday</v>
      </c>
      <c r="E763" s="41"/>
      <c r="F763" s="38"/>
      <c r="G763" s="38"/>
      <c r="H763" s="41"/>
      <c r="I763" s="38"/>
      <c r="J763" s="38"/>
      <c r="K763" s="32"/>
      <c r="L763" s="32"/>
      <c r="M763" s="32"/>
      <c r="N763" s="33"/>
      <c r="O763" s="62"/>
      <c r="P763" s="34" t="str">
        <f t="shared" si="4"/>
        <v/>
      </c>
    </row>
    <row r="764" ht="22.5" customHeight="1">
      <c r="A764" s="37"/>
      <c r="B764" s="38" t="str">
        <f>'Master Schedule'!B764</f>
        <v/>
      </c>
      <c r="C764" s="39"/>
      <c r="D764" s="40" t="str">
        <f t="shared" si="1"/>
        <v>Saturday</v>
      </c>
      <c r="E764" s="41"/>
      <c r="F764" s="38"/>
      <c r="G764" s="38"/>
      <c r="H764" s="41"/>
      <c r="I764" s="38"/>
      <c r="J764" s="38"/>
      <c r="K764" s="35"/>
      <c r="L764" s="35"/>
      <c r="M764" s="35"/>
      <c r="N764" s="36"/>
      <c r="O764" s="62"/>
      <c r="P764" s="34" t="str">
        <f t="shared" si="4"/>
        <v/>
      </c>
    </row>
    <row r="765" ht="22.5" customHeight="1">
      <c r="A765" s="37"/>
      <c r="B765" s="38" t="str">
        <f>'Master Schedule'!B765</f>
        <v/>
      </c>
      <c r="C765" s="39"/>
      <c r="D765" s="40" t="str">
        <f t="shared" si="1"/>
        <v>Saturday</v>
      </c>
      <c r="E765" s="41"/>
      <c r="F765" s="38"/>
      <c r="G765" s="38"/>
      <c r="H765" s="41"/>
      <c r="I765" s="38"/>
      <c r="J765" s="38"/>
      <c r="K765" s="32"/>
      <c r="L765" s="32"/>
      <c r="M765" s="32"/>
      <c r="N765" s="33"/>
      <c r="O765" s="62"/>
      <c r="P765" s="34" t="str">
        <f t="shared" si="4"/>
        <v/>
      </c>
    </row>
    <row r="766" ht="22.5" customHeight="1">
      <c r="A766" s="37"/>
      <c r="B766" s="38" t="str">
        <f>'Master Schedule'!B766</f>
        <v/>
      </c>
      <c r="C766" s="39"/>
      <c r="D766" s="40" t="str">
        <f t="shared" si="1"/>
        <v>Saturday</v>
      </c>
      <c r="E766" s="41"/>
      <c r="F766" s="38"/>
      <c r="G766" s="38"/>
      <c r="H766" s="41"/>
      <c r="I766" s="38"/>
      <c r="J766" s="38"/>
      <c r="K766" s="35"/>
      <c r="L766" s="35"/>
      <c r="M766" s="35"/>
      <c r="N766" s="36"/>
      <c r="O766" s="62"/>
      <c r="P766" s="34" t="str">
        <f t="shared" si="4"/>
        <v/>
      </c>
    </row>
    <row r="767" ht="22.5" customHeight="1">
      <c r="A767" s="37"/>
      <c r="B767" s="38" t="str">
        <f>'Master Schedule'!B767</f>
        <v/>
      </c>
      <c r="C767" s="39"/>
      <c r="D767" s="40" t="str">
        <f t="shared" si="1"/>
        <v>Saturday</v>
      </c>
      <c r="E767" s="41"/>
      <c r="F767" s="38"/>
      <c r="G767" s="38"/>
      <c r="H767" s="41"/>
      <c r="I767" s="38"/>
      <c r="J767" s="38"/>
      <c r="K767" s="32"/>
      <c r="L767" s="32"/>
      <c r="M767" s="32"/>
      <c r="N767" s="33"/>
      <c r="O767" s="62"/>
      <c r="P767" s="34" t="str">
        <f t="shared" si="4"/>
        <v/>
      </c>
    </row>
    <row r="768" ht="22.5" customHeight="1">
      <c r="A768" s="37"/>
      <c r="B768" s="38" t="str">
        <f>'Master Schedule'!B768</f>
        <v/>
      </c>
      <c r="C768" s="39"/>
      <c r="D768" s="40" t="str">
        <f t="shared" si="1"/>
        <v>Saturday</v>
      </c>
      <c r="E768" s="41"/>
      <c r="F768" s="38"/>
      <c r="G768" s="38"/>
      <c r="H768" s="41"/>
      <c r="I768" s="38"/>
      <c r="J768" s="38"/>
      <c r="K768" s="35"/>
      <c r="L768" s="35"/>
      <c r="M768" s="35"/>
      <c r="N768" s="36"/>
      <c r="O768" s="62"/>
      <c r="P768" s="34" t="str">
        <f t="shared" si="4"/>
        <v/>
      </c>
    </row>
    <row r="769" ht="22.5" customHeight="1">
      <c r="A769" s="37"/>
      <c r="B769" s="38" t="str">
        <f>'Master Schedule'!B769</f>
        <v/>
      </c>
      <c r="C769" s="39"/>
      <c r="D769" s="40" t="str">
        <f t="shared" si="1"/>
        <v>Saturday</v>
      </c>
      <c r="E769" s="41"/>
      <c r="F769" s="38"/>
      <c r="G769" s="38"/>
      <c r="H769" s="41"/>
      <c r="I769" s="38"/>
      <c r="J769" s="38"/>
      <c r="K769" s="32"/>
      <c r="L769" s="32"/>
      <c r="M769" s="32"/>
      <c r="N769" s="33"/>
      <c r="O769" s="62"/>
      <c r="P769" s="34" t="str">
        <f t="shared" si="4"/>
        <v/>
      </c>
    </row>
    <row r="770" ht="22.5" customHeight="1">
      <c r="A770" s="37"/>
      <c r="B770" s="38" t="str">
        <f>'Master Schedule'!B770</f>
        <v/>
      </c>
      <c r="C770" s="39"/>
      <c r="D770" s="40" t="str">
        <f t="shared" si="1"/>
        <v>Saturday</v>
      </c>
      <c r="E770" s="41"/>
      <c r="F770" s="38"/>
      <c r="G770" s="38"/>
      <c r="H770" s="41"/>
      <c r="I770" s="38"/>
      <c r="J770" s="38"/>
      <c r="K770" s="35"/>
      <c r="L770" s="35"/>
      <c r="M770" s="35"/>
      <c r="N770" s="36"/>
      <c r="O770" s="62"/>
      <c r="P770" s="34" t="str">
        <f t="shared" si="4"/>
        <v/>
      </c>
    </row>
    <row r="771" ht="22.5" customHeight="1">
      <c r="A771" s="37"/>
      <c r="B771" s="38" t="str">
        <f>'Master Schedule'!B771</f>
        <v/>
      </c>
      <c r="C771" s="39"/>
      <c r="D771" s="40" t="str">
        <f t="shared" si="1"/>
        <v>Saturday</v>
      </c>
      <c r="E771" s="41"/>
      <c r="F771" s="38"/>
      <c r="G771" s="38"/>
      <c r="H771" s="41"/>
      <c r="I771" s="38"/>
      <c r="J771" s="38"/>
      <c r="K771" s="32"/>
      <c r="L771" s="32"/>
      <c r="M771" s="32"/>
      <c r="N771" s="33"/>
      <c r="O771" s="62"/>
      <c r="P771" s="34" t="str">
        <f t="shared" si="4"/>
        <v/>
      </c>
    </row>
    <row r="772" ht="22.5" customHeight="1">
      <c r="A772" s="37"/>
      <c r="B772" s="38" t="str">
        <f>'Master Schedule'!B772</f>
        <v/>
      </c>
      <c r="C772" s="39"/>
      <c r="D772" s="40" t="str">
        <f t="shared" si="1"/>
        <v>Saturday</v>
      </c>
      <c r="E772" s="41"/>
      <c r="F772" s="38"/>
      <c r="G772" s="38"/>
      <c r="H772" s="41"/>
      <c r="I772" s="38"/>
      <c r="J772" s="38"/>
      <c r="K772" s="35"/>
      <c r="L772" s="35"/>
      <c r="M772" s="35"/>
      <c r="N772" s="36"/>
      <c r="O772" s="62"/>
      <c r="P772" s="34" t="str">
        <f t="shared" si="4"/>
        <v/>
      </c>
    </row>
    <row r="773" ht="22.5" customHeight="1">
      <c r="A773" s="37"/>
      <c r="B773" s="38" t="str">
        <f>'Master Schedule'!B773</f>
        <v/>
      </c>
      <c r="C773" s="39"/>
      <c r="D773" s="40" t="str">
        <f t="shared" si="1"/>
        <v>Saturday</v>
      </c>
      <c r="E773" s="41"/>
      <c r="F773" s="38"/>
      <c r="G773" s="38"/>
      <c r="H773" s="41"/>
      <c r="I773" s="38"/>
      <c r="J773" s="38"/>
      <c r="K773" s="32"/>
      <c r="L773" s="32"/>
      <c r="M773" s="32"/>
      <c r="N773" s="33"/>
      <c r="O773" s="62"/>
      <c r="P773" s="34" t="str">
        <f t="shared" si="4"/>
        <v/>
      </c>
    </row>
    <row r="774" ht="22.5" customHeight="1">
      <c r="A774" s="37"/>
      <c r="B774" s="38" t="str">
        <f>'Master Schedule'!B774</f>
        <v/>
      </c>
      <c r="C774" s="39"/>
      <c r="D774" s="40" t="str">
        <f t="shared" si="1"/>
        <v>Saturday</v>
      </c>
      <c r="E774" s="41"/>
      <c r="F774" s="38"/>
      <c r="G774" s="38"/>
      <c r="H774" s="41"/>
      <c r="I774" s="38"/>
      <c r="J774" s="38"/>
      <c r="K774" s="35"/>
      <c r="L774" s="35"/>
      <c r="M774" s="35"/>
      <c r="N774" s="36"/>
      <c r="O774" s="62"/>
      <c r="P774" s="34" t="str">
        <f t="shared" si="4"/>
        <v/>
      </c>
    </row>
    <row r="775" ht="22.5" customHeight="1">
      <c r="A775" s="37"/>
      <c r="B775" s="38" t="str">
        <f>'Master Schedule'!B775</f>
        <v/>
      </c>
      <c r="C775" s="39"/>
      <c r="D775" s="40" t="str">
        <f t="shared" si="1"/>
        <v>Saturday</v>
      </c>
      <c r="E775" s="41"/>
      <c r="F775" s="38"/>
      <c r="G775" s="38"/>
      <c r="H775" s="41"/>
      <c r="I775" s="38"/>
      <c r="J775" s="38"/>
      <c r="K775" s="32"/>
      <c r="L775" s="32"/>
      <c r="M775" s="32"/>
      <c r="N775" s="33"/>
      <c r="O775" s="62"/>
      <c r="P775" s="34" t="str">
        <f t="shared" si="4"/>
        <v/>
      </c>
    </row>
    <row r="776" ht="22.5" customHeight="1">
      <c r="A776" s="37"/>
      <c r="B776" s="38" t="str">
        <f>'Master Schedule'!B776</f>
        <v/>
      </c>
      <c r="C776" s="39"/>
      <c r="D776" s="40" t="str">
        <f t="shared" si="1"/>
        <v>Saturday</v>
      </c>
      <c r="E776" s="41"/>
      <c r="F776" s="38"/>
      <c r="G776" s="38"/>
      <c r="H776" s="41"/>
      <c r="I776" s="38"/>
      <c r="J776" s="38"/>
      <c r="K776" s="35"/>
      <c r="L776" s="35"/>
      <c r="M776" s="35"/>
      <c r="N776" s="36"/>
      <c r="O776" s="62"/>
      <c r="P776" s="34" t="str">
        <f t="shared" si="4"/>
        <v/>
      </c>
    </row>
    <row r="777" ht="22.5" customHeight="1">
      <c r="A777" s="37"/>
      <c r="B777" s="38" t="str">
        <f>'Master Schedule'!B777</f>
        <v/>
      </c>
      <c r="C777" s="39"/>
      <c r="D777" s="40" t="str">
        <f t="shared" si="1"/>
        <v>Saturday</v>
      </c>
      <c r="E777" s="41"/>
      <c r="F777" s="38"/>
      <c r="G777" s="38"/>
      <c r="H777" s="41"/>
      <c r="I777" s="38"/>
      <c r="J777" s="38"/>
      <c r="K777" s="32"/>
      <c r="L777" s="32"/>
      <c r="M777" s="32"/>
      <c r="N777" s="33"/>
      <c r="O777" s="62"/>
      <c r="P777" s="34" t="str">
        <f t="shared" si="4"/>
        <v/>
      </c>
    </row>
    <row r="778" ht="22.5" customHeight="1">
      <c r="A778" s="37"/>
      <c r="B778" s="38" t="str">
        <f>'Master Schedule'!B778</f>
        <v/>
      </c>
      <c r="C778" s="39"/>
      <c r="D778" s="40" t="str">
        <f t="shared" si="1"/>
        <v>Saturday</v>
      </c>
      <c r="E778" s="41"/>
      <c r="F778" s="38"/>
      <c r="G778" s="38"/>
      <c r="H778" s="41"/>
      <c r="I778" s="38"/>
      <c r="J778" s="38"/>
      <c r="K778" s="35"/>
      <c r="L778" s="35"/>
      <c r="M778" s="35"/>
      <c r="N778" s="36"/>
      <c r="O778" s="62"/>
      <c r="P778" s="34" t="str">
        <f t="shared" si="4"/>
        <v/>
      </c>
    </row>
    <row r="779" ht="22.5" customHeight="1">
      <c r="A779" s="37"/>
      <c r="B779" s="38" t="str">
        <f>'Master Schedule'!B779</f>
        <v/>
      </c>
      <c r="C779" s="39"/>
      <c r="D779" s="40" t="str">
        <f t="shared" si="1"/>
        <v>Saturday</v>
      </c>
      <c r="E779" s="41"/>
      <c r="F779" s="38"/>
      <c r="G779" s="38"/>
      <c r="H779" s="41"/>
      <c r="I779" s="38"/>
      <c r="J779" s="38"/>
      <c r="K779" s="32"/>
      <c r="L779" s="32"/>
      <c r="M779" s="32"/>
      <c r="N779" s="33"/>
      <c r="O779" s="62"/>
      <c r="P779" s="34" t="str">
        <f t="shared" si="4"/>
        <v/>
      </c>
    </row>
    <row r="780" ht="22.5" customHeight="1">
      <c r="A780" s="37"/>
      <c r="B780" s="38" t="str">
        <f>'Master Schedule'!B780</f>
        <v/>
      </c>
      <c r="C780" s="39"/>
      <c r="D780" s="40" t="str">
        <f t="shared" si="1"/>
        <v>Saturday</v>
      </c>
      <c r="E780" s="41"/>
      <c r="F780" s="38"/>
      <c r="G780" s="38"/>
      <c r="H780" s="41"/>
      <c r="I780" s="38"/>
      <c r="J780" s="38"/>
      <c r="K780" s="35"/>
      <c r="L780" s="35"/>
      <c r="M780" s="35"/>
      <c r="N780" s="36"/>
      <c r="O780" s="62"/>
      <c r="P780" s="34" t="str">
        <f t="shared" si="4"/>
        <v/>
      </c>
    </row>
    <row r="781" ht="22.5" customHeight="1">
      <c r="A781" s="37"/>
      <c r="B781" s="38" t="str">
        <f>'Master Schedule'!B781</f>
        <v/>
      </c>
      <c r="C781" s="39"/>
      <c r="D781" s="40" t="str">
        <f t="shared" si="1"/>
        <v>Saturday</v>
      </c>
      <c r="E781" s="41"/>
      <c r="F781" s="38"/>
      <c r="G781" s="38"/>
      <c r="H781" s="41"/>
      <c r="I781" s="38"/>
      <c r="J781" s="38"/>
      <c r="K781" s="32"/>
      <c r="L781" s="32"/>
      <c r="M781" s="32"/>
      <c r="N781" s="33"/>
      <c r="O781" s="62"/>
      <c r="P781" s="34" t="str">
        <f t="shared" si="4"/>
        <v/>
      </c>
    </row>
    <row r="782" ht="22.5" customHeight="1">
      <c r="A782" s="37"/>
      <c r="B782" s="38" t="str">
        <f>'Master Schedule'!B782</f>
        <v/>
      </c>
      <c r="C782" s="39"/>
      <c r="D782" s="40" t="str">
        <f t="shared" si="1"/>
        <v>Saturday</v>
      </c>
      <c r="E782" s="41"/>
      <c r="F782" s="38"/>
      <c r="G782" s="38"/>
      <c r="H782" s="41"/>
      <c r="I782" s="38"/>
      <c r="J782" s="38"/>
      <c r="K782" s="35"/>
      <c r="L782" s="35"/>
      <c r="M782" s="35"/>
      <c r="N782" s="36"/>
      <c r="O782" s="62"/>
      <c r="P782" s="34" t="str">
        <f t="shared" si="4"/>
        <v/>
      </c>
    </row>
    <row r="783" ht="22.5" customHeight="1">
      <c r="A783" s="37"/>
      <c r="B783" s="38" t="str">
        <f>'Master Schedule'!B783</f>
        <v/>
      </c>
      <c r="C783" s="39"/>
      <c r="D783" s="40" t="str">
        <f t="shared" si="1"/>
        <v>Saturday</v>
      </c>
      <c r="E783" s="41"/>
      <c r="F783" s="38"/>
      <c r="G783" s="38"/>
      <c r="H783" s="41"/>
      <c r="I783" s="38"/>
      <c r="J783" s="38"/>
      <c r="K783" s="32"/>
      <c r="L783" s="32"/>
      <c r="M783" s="32"/>
      <c r="N783" s="33"/>
      <c r="O783" s="62"/>
      <c r="P783" s="34" t="str">
        <f t="shared" si="4"/>
        <v/>
      </c>
    </row>
    <row r="784" ht="22.5" customHeight="1">
      <c r="A784" s="37"/>
      <c r="B784" s="38" t="str">
        <f>'Master Schedule'!B784</f>
        <v/>
      </c>
      <c r="C784" s="39"/>
      <c r="D784" s="40" t="str">
        <f t="shared" si="1"/>
        <v>Saturday</v>
      </c>
      <c r="E784" s="41"/>
      <c r="F784" s="38"/>
      <c r="G784" s="38"/>
      <c r="H784" s="41"/>
      <c r="I784" s="38"/>
      <c r="J784" s="38"/>
      <c r="K784" s="35"/>
      <c r="L784" s="35"/>
      <c r="M784" s="35"/>
      <c r="N784" s="36"/>
      <c r="O784" s="62"/>
      <c r="P784" s="34" t="str">
        <f t="shared" si="4"/>
        <v/>
      </c>
    </row>
    <row r="785" ht="22.5" customHeight="1">
      <c r="A785" s="37"/>
      <c r="B785" s="38" t="str">
        <f>'Master Schedule'!B785</f>
        <v/>
      </c>
      <c r="C785" s="39"/>
      <c r="D785" s="40" t="str">
        <f t="shared" si="1"/>
        <v>Saturday</v>
      </c>
      <c r="E785" s="41"/>
      <c r="F785" s="38"/>
      <c r="G785" s="38"/>
      <c r="H785" s="41"/>
      <c r="I785" s="38"/>
      <c r="J785" s="38"/>
      <c r="K785" s="32"/>
      <c r="L785" s="32"/>
      <c r="M785" s="32"/>
      <c r="N785" s="33"/>
      <c r="O785" s="62"/>
      <c r="P785" s="34" t="str">
        <f t="shared" si="4"/>
        <v/>
      </c>
    </row>
    <row r="786" ht="22.5" customHeight="1">
      <c r="A786" s="37"/>
      <c r="B786" s="38" t="str">
        <f>'Master Schedule'!B786</f>
        <v/>
      </c>
      <c r="C786" s="39"/>
      <c r="D786" s="40" t="str">
        <f t="shared" si="1"/>
        <v>Saturday</v>
      </c>
      <c r="E786" s="41"/>
      <c r="F786" s="38"/>
      <c r="G786" s="38"/>
      <c r="H786" s="41"/>
      <c r="I786" s="38"/>
      <c r="J786" s="38"/>
      <c r="K786" s="35"/>
      <c r="L786" s="35"/>
      <c r="M786" s="35"/>
      <c r="N786" s="36"/>
      <c r="O786" s="62"/>
      <c r="P786" s="34" t="str">
        <f t="shared" si="4"/>
        <v/>
      </c>
    </row>
    <row r="787" ht="22.5" customHeight="1">
      <c r="A787" s="37"/>
      <c r="B787" s="38" t="str">
        <f>'Master Schedule'!B787</f>
        <v/>
      </c>
      <c r="C787" s="39"/>
      <c r="D787" s="40" t="str">
        <f t="shared" si="1"/>
        <v>Saturday</v>
      </c>
      <c r="E787" s="41"/>
      <c r="F787" s="38"/>
      <c r="G787" s="38"/>
      <c r="H787" s="41"/>
      <c r="I787" s="38"/>
      <c r="J787" s="38"/>
      <c r="K787" s="32"/>
      <c r="L787" s="32"/>
      <c r="M787" s="32"/>
      <c r="N787" s="33"/>
      <c r="O787" s="62"/>
      <c r="P787" s="34" t="str">
        <f t="shared" si="4"/>
        <v/>
      </c>
    </row>
    <row r="788" ht="22.5" customHeight="1">
      <c r="A788" s="37"/>
      <c r="B788" s="38" t="str">
        <f>'Master Schedule'!B788</f>
        <v/>
      </c>
      <c r="C788" s="39"/>
      <c r="D788" s="40" t="str">
        <f t="shared" si="1"/>
        <v>Saturday</v>
      </c>
      <c r="E788" s="41"/>
      <c r="F788" s="38"/>
      <c r="G788" s="38"/>
      <c r="H788" s="41"/>
      <c r="I788" s="38"/>
      <c r="J788" s="38"/>
      <c r="K788" s="35"/>
      <c r="L788" s="35"/>
      <c r="M788" s="35"/>
      <c r="N788" s="36"/>
      <c r="O788" s="62"/>
      <c r="P788" s="34" t="str">
        <f t="shared" si="4"/>
        <v/>
      </c>
    </row>
    <row r="789" ht="22.5" customHeight="1">
      <c r="A789" s="37"/>
      <c r="B789" s="38" t="str">
        <f>'Master Schedule'!B789</f>
        <v/>
      </c>
      <c r="C789" s="39"/>
      <c r="D789" s="40" t="str">
        <f t="shared" si="1"/>
        <v>Saturday</v>
      </c>
      <c r="E789" s="41"/>
      <c r="F789" s="38"/>
      <c r="G789" s="38"/>
      <c r="H789" s="41"/>
      <c r="I789" s="38"/>
      <c r="J789" s="38"/>
      <c r="K789" s="32"/>
      <c r="L789" s="32"/>
      <c r="M789" s="32"/>
      <c r="N789" s="33"/>
      <c r="O789" s="62"/>
      <c r="P789" s="34" t="str">
        <f t="shared" si="4"/>
        <v/>
      </c>
    </row>
    <row r="790" ht="22.5" customHeight="1">
      <c r="A790" s="37"/>
      <c r="B790" s="38" t="str">
        <f>'Master Schedule'!B790</f>
        <v/>
      </c>
      <c r="C790" s="39"/>
      <c r="D790" s="40" t="str">
        <f t="shared" si="1"/>
        <v>Saturday</v>
      </c>
      <c r="E790" s="41"/>
      <c r="F790" s="38"/>
      <c r="G790" s="38"/>
      <c r="H790" s="41"/>
      <c r="I790" s="38"/>
      <c r="J790" s="38"/>
      <c r="K790" s="35"/>
      <c r="L790" s="35"/>
      <c r="M790" s="35"/>
      <c r="N790" s="36"/>
      <c r="O790" s="62"/>
      <c r="P790" s="34" t="str">
        <f t="shared" si="4"/>
        <v/>
      </c>
    </row>
    <row r="791" ht="22.5" customHeight="1">
      <c r="A791" s="37"/>
      <c r="B791" s="38" t="str">
        <f>'Master Schedule'!B791</f>
        <v/>
      </c>
      <c r="C791" s="39"/>
      <c r="D791" s="40" t="str">
        <f t="shared" si="1"/>
        <v>Saturday</v>
      </c>
      <c r="E791" s="41"/>
      <c r="F791" s="38"/>
      <c r="G791" s="38"/>
      <c r="H791" s="41"/>
      <c r="I791" s="38"/>
      <c r="J791" s="38"/>
      <c r="K791" s="32"/>
      <c r="L791" s="32"/>
      <c r="M791" s="32"/>
      <c r="N791" s="33"/>
      <c r="O791" s="62"/>
      <c r="P791" s="34" t="str">
        <f t="shared" si="4"/>
        <v/>
      </c>
    </row>
    <row r="792" ht="22.5" customHeight="1">
      <c r="A792" s="37"/>
      <c r="B792" s="38" t="str">
        <f>'Master Schedule'!B792</f>
        <v/>
      </c>
      <c r="C792" s="39"/>
      <c r="D792" s="40" t="str">
        <f t="shared" si="1"/>
        <v>Saturday</v>
      </c>
      <c r="E792" s="41"/>
      <c r="F792" s="38"/>
      <c r="G792" s="38"/>
      <c r="H792" s="41"/>
      <c r="I792" s="38"/>
      <c r="J792" s="38"/>
      <c r="K792" s="35"/>
      <c r="L792" s="35"/>
      <c r="M792" s="35"/>
      <c r="N792" s="36"/>
      <c r="O792" s="62"/>
      <c r="P792" s="34" t="str">
        <f t="shared" si="4"/>
        <v/>
      </c>
    </row>
    <row r="793" ht="22.5" customHeight="1">
      <c r="A793" s="37"/>
      <c r="B793" s="38" t="str">
        <f>'Master Schedule'!B793</f>
        <v/>
      </c>
      <c r="C793" s="39"/>
      <c r="D793" s="40" t="str">
        <f t="shared" si="1"/>
        <v>Saturday</v>
      </c>
      <c r="E793" s="41"/>
      <c r="F793" s="38"/>
      <c r="G793" s="38"/>
      <c r="H793" s="41"/>
      <c r="I793" s="38"/>
      <c r="J793" s="38"/>
      <c r="K793" s="32"/>
      <c r="L793" s="32"/>
      <c r="M793" s="32"/>
      <c r="N793" s="33"/>
      <c r="O793" s="62"/>
      <c r="P793" s="34" t="str">
        <f t="shared" si="4"/>
        <v/>
      </c>
    </row>
    <row r="794" ht="22.5" customHeight="1">
      <c r="A794" s="37"/>
      <c r="B794" s="38" t="str">
        <f>'Master Schedule'!B794</f>
        <v/>
      </c>
      <c r="C794" s="39"/>
      <c r="D794" s="40" t="str">
        <f t="shared" si="1"/>
        <v>Saturday</v>
      </c>
      <c r="E794" s="41"/>
      <c r="F794" s="38"/>
      <c r="G794" s="38"/>
      <c r="H794" s="41"/>
      <c r="I794" s="38"/>
      <c r="J794" s="38"/>
      <c r="K794" s="35"/>
      <c r="L794" s="35"/>
      <c r="M794" s="35"/>
      <c r="N794" s="36"/>
      <c r="O794" s="62"/>
      <c r="P794" s="34" t="str">
        <f t="shared" si="4"/>
        <v/>
      </c>
    </row>
    <row r="795" ht="22.5" customHeight="1">
      <c r="A795" s="37"/>
      <c r="B795" s="38" t="str">
        <f>'Master Schedule'!B795</f>
        <v/>
      </c>
      <c r="C795" s="39"/>
      <c r="D795" s="40" t="str">
        <f t="shared" si="1"/>
        <v>Saturday</v>
      </c>
      <c r="E795" s="41"/>
      <c r="F795" s="38"/>
      <c r="G795" s="38"/>
      <c r="H795" s="41"/>
      <c r="I795" s="38"/>
      <c r="J795" s="38"/>
      <c r="K795" s="32"/>
      <c r="L795" s="32"/>
      <c r="M795" s="32"/>
      <c r="N795" s="33"/>
      <c r="O795" s="62"/>
      <c r="P795" s="34" t="str">
        <f t="shared" si="4"/>
        <v/>
      </c>
    </row>
    <row r="796" ht="22.5" customHeight="1">
      <c r="A796" s="37"/>
      <c r="B796" s="38" t="str">
        <f>'Master Schedule'!B796</f>
        <v/>
      </c>
      <c r="C796" s="39"/>
      <c r="D796" s="40" t="str">
        <f t="shared" si="1"/>
        <v>Saturday</v>
      </c>
      <c r="E796" s="41"/>
      <c r="F796" s="38"/>
      <c r="G796" s="38"/>
      <c r="H796" s="41"/>
      <c r="I796" s="38"/>
      <c r="J796" s="38"/>
      <c r="K796" s="35"/>
      <c r="L796" s="35"/>
      <c r="M796" s="35"/>
      <c r="N796" s="36"/>
      <c r="O796" s="62"/>
      <c r="P796" s="34" t="str">
        <f t="shared" si="4"/>
        <v/>
      </c>
    </row>
    <row r="797" ht="22.5" customHeight="1">
      <c r="A797" s="37"/>
      <c r="B797" s="38" t="str">
        <f>'Master Schedule'!B797</f>
        <v/>
      </c>
      <c r="C797" s="39"/>
      <c r="D797" s="40" t="str">
        <f t="shared" si="1"/>
        <v>Saturday</v>
      </c>
      <c r="E797" s="41"/>
      <c r="F797" s="38"/>
      <c r="G797" s="38"/>
      <c r="H797" s="41"/>
      <c r="I797" s="38"/>
      <c r="J797" s="38"/>
      <c r="K797" s="32"/>
      <c r="L797" s="32"/>
      <c r="M797" s="32"/>
      <c r="N797" s="33"/>
      <c r="O797" s="62"/>
      <c r="P797" s="34" t="str">
        <f t="shared" si="4"/>
        <v/>
      </c>
    </row>
    <row r="798" ht="22.5" customHeight="1">
      <c r="A798" s="37"/>
      <c r="B798" s="38" t="str">
        <f>'Master Schedule'!B798</f>
        <v/>
      </c>
      <c r="C798" s="39"/>
      <c r="D798" s="40" t="str">
        <f t="shared" si="1"/>
        <v>Saturday</v>
      </c>
      <c r="E798" s="41"/>
      <c r="F798" s="38"/>
      <c r="G798" s="38"/>
      <c r="H798" s="41"/>
      <c r="I798" s="38"/>
      <c r="J798" s="38"/>
      <c r="K798" s="35"/>
      <c r="L798" s="35"/>
      <c r="M798" s="35"/>
      <c r="N798" s="36"/>
      <c r="O798" s="62"/>
      <c r="P798" s="34" t="str">
        <f t="shared" si="4"/>
        <v/>
      </c>
    </row>
    <row r="799" ht="22.5" customHeight="1">
      <c r="A799" s="37"/>
      <c r="B799" s="38" t="str">
        <f>'Master Schedule'!B799</f>
        <v/>
      </c>
      <c r="C799" s="39"/>
      <c r="D799" s="40" t="str">
        <f t="shared" si="1"/>
        <v>Saturday</v>
      </c>
      <c r="E799" s="41"/>
      <c r="F799" s="38"/>
      <c r="G799" s="38"/>
      <c r="H799" s="41"/>
      <c r="I799" s="38"/>
      <c r="J799" s="38"/>
      <c r="K799" s="32"/>
      <c r="L799" s="32"/>
      <c r="M799" s="32"/>
      <c r="N799" s="33"/>
      <c r="O799" s="62"/>
      <c r="P799" s="34" t="str">
        <f t="shared" si="4"/>
        <v/>
      </c>
    </row>
    <row r="800" ht="22.5" customHeight="1">
      <c r="A800" s="37"/>
      <c r="B800" s="38" t="str">
        <f>'Master Schedule'!B800</f>
        <v/>
      </c>
      <c r="C800" s="39"/>
      <c r="D800" s="40" t="str">
        <f t="shared" si="1"/>
        <v>Saturday</v>
      </c>
      <c r="E800" s="41"/>
      <c r="F800" s="38"/>
      <c r="G800" s="38"/>
      <c r="H800" s="41"/>
      <c r="I800" s="38"/>
      <c r="J800" s="38"/>
      <c r="K800" s="35"/>
      <c r="L800" s="35"/>
      <c r="M800" s="35"/>
      <c r="N800" s="36"/>
      <c r="O800" s="62"/>
      <c r="P800" s="34" t="str">
        <f t="shared" si="4"/>
        <v/>
      </c>
    </row>
    <row r="801" ht="22.5" customHeight="1">
      <c r="A801" s="37"/>
      <c r="B801" s="38" t="str">
        <f>'Master Schedule'!B801</f>
        <v/>
      </c>
      <c r="C801" s="39"/>
      <c r="D801" s="40" t="str">
        <f t="shared" si="1"/>
        <v>Saturday</v>
      </c>
      <c r="E801" s="41"/>
      <c r="F801" s="38"/>
      <c r="G801" s="38"/>
      <c r="H801" s="41"/>
      <c r="I801" s="38"/>
      <c r="J801" s="38"/>
      <c r="K801" s="32"/>
      <c r="L801" s="32"/>
      <c r="M801" s="32"/>
      <c r="N801" s="33"/>
      <c r="O801" s="62"/>
      <c r="P801" s="34" t="str">
        <f t="shared" si="4"/>
        <v/>
      </c>
    </row>
    <row r="802" ht="22.5" customHeight="1">
      <c r="A802" s="37"/>
      <c r="B802" s="38" t="str">
        <f>'Master Schedule'!B802</f>
        <v/>
      </c>
      <c r="C802" s="39"/>
      <c r="D802" s="40" t="str">
        <f t="shared" si="1"/>
        <v>Saturday</v>
      </c>
      <c r="E802" s="41"/>
      <c r="F802" s="38"/>
      <c r="G802" s="38"/>
      <c r="H802" s="41"/>
      <c r="I802" s="38"/>
      <c r="J802" s="38"/>
      <c r="K802" s="35"/>
      <c r="L802" s="35"/>
      <c r="M802" s="35"/>
      <c r="N802" s="36"/>
      <c r="O802" s="62"/>
      <c r="P802" s="34" t="str">
        <f t="shared" si="4"/>
        <v/>
      </c>
    </row>
    <row r="803" ht="22.5" customHeight="1">
      <c r="A803" s="37"/>
      <c r="B803" s="38" t="str">
        <f>'Master Schedule'!B803</f>
        <v/>
      </c>
      <c r="C803" s="39"/>
      <c r="D803" s="40" t="str">
        <f t="shared" si="1"/>
        <v>Saturday</v>
      </c>
      <c r="E803" s="41"/>
      <c r="F803" s="38"/>
      <c r="G803" s="38"/>
      <c r="H803" s="41"/>
      <c r="I803" s="38"/>
      <c r="J803" s="38"/>
      <c r="K803" s="32"/>
      <c r="L803" s="32"/>
      <c r="M803" s="32"/>
      <c r="N803" s="33"/>
      <c r="O803" s="62"/>
      <c r="P803" s="34" t="str">
        <f t="shared" si="4"/>
        <v/>
      </c>
    </row>
    <row r="804" ht="22.5" customHeight="1">
      <c r="A804" s="37"/>
      <c r="B804" s="38" t="str">
        <f>'Master Schedule'!B804</f>
        <v/>
      </c>
      <c r="C804" s="39"/>
      <c r="D804" s="40" t="str">
        <f t="shared" si="1"/>
        <v>Saturday</v>
      </c>
      <c r="E804" s="41"/>
      <c r="F804" s="38"/>
      <c r="G804" s="38"/>
      <c r="H804" s="41"/>
      <c r="I804" s="38"/>
      <c r="J804" s="38"/>
      <c r="K804" s="35"/>
      <c r="L804" s="35"/>
      <c r="M804" s="35"/>
      <c r="N804" s="36"/>
      <c r="O804" s="62"/>
      <c r="P804" s="34" t="str">
        <f t="shared" si="4"/>
        <v/>
      </c>
    </row>
    <row r="805" ht="22.5" customHeight="1">
      <c r="A805" s="37"/>
      <c r="B805" s="38" t="str">
        <f>'Master Schedule'!B805</f>
        <v/>
      </c>
      <c r="C805" s="39"/>
      <c r="D805" s="40" t="str">
        <f t="shared" si="1"/>
        <v>Saturday</v>
      </c>
      <c r="E805" s="41"/>
      <c r="F805" s="38"/>
      <c r="G805" s="38"/>
      <c r="H805" s="41"/>
      <c r="I805" s="38"/>
      <c r="J805" s="38"/>
      <c r="K805" s="32"/>
      <c r="L805" s="32"/>
      <c r="M805" s="32"/>
      <c r="N805" s="33"/>
      <c r="O805" s="62"/>
      <c r="P805" s="34" t="str">
        <f t="shared" si="4"/>
        <v/>
      </c>
    </row>
    <row r="806" ht="22.5" customHeight="1">
      <c r="A806" s="37"/>
      <c r="B806" s="38" t="str">
        <f>'Master Schedule'!B806</f>
        <v/>
      </c>
      <c r="C806" s="39"/>
      <c r="D806" s="40" t="str">
        <f t="shared" si="1"/>
        <v>Saturday</v>
      </c>
      <c r="E806" s="41"/>
      <c r="F806" s="38"/>
      <c r="G806" s="38"/>
      <c r="H806" s="41"/>
      <c r="I806" s="38"/>
      <c r="J806" s="38"/>
      <c r="K806" s="35"/>
      <c r="L806" s="35"/>
      <c r="M806" s="35"/>
      <c r="N806" s="36"/>
      <c r="O806" s="62"/>
      <c r="P806" s="34" t="str">
        <f t="shared" si="4"/>
        <v/>
      </c>
    </row>
    <row r="807" ht="22.5" customHeight="1">
      <c r="A807" s="37"/>
      <c r="B807" s="38" t="str">
        <f>'Master Schedule'!B807</f>
        <v/>
      </c>
      <c r="C807" s="39"/>
      <c r="D807" s="40" t="str">
        <f t="shared" si="1"/>
        <v>Saturday</v>
      </c>
      <c r="E807" s="41"/>
      <c r="F807" s="38"/>
      <c r="G807" s="38"/>
      <c r="H807" s="41"/>
      <c r="I807" s="38"/>
      <c r="J807" s="38"/>
      <c r="K807" s="32"/>
      <c r="L807" s="32"/>
      <c r="M807" s="32"/>
      <c r="N807" s="33"/>
      <c r="O807" s="62"/>
      <c r="P807" s="34" t="str">
        <f t="shared" si="4"/>
        <v/>
      </c>
    </row>
    <row r="808" ht="22.5" customHeight="1">
      <c r="A808" s="37"/>
      <c r="B808" s="38" t="str">
        <f>'Master Schedule'!B808</f>
        <v/>
      </c>
      <c r="C808" s="39"/>
      <c r="D808" s="40" t="str">
        <f t="shared" si="1"/>
        <v>Saturday</v>
      </c>
      <c r="E808" s="41"/>
      <c r="F808" s="38"/>
      <c r="G808" s="38"/>
      <c r="H808" s="41"/>
      <c r="I808" s="38"/>
      <c r="J808" s="38"/>
      <c r="K808" s="35"/>
      <c r="L808" s="35"/>
      <c r="M808" s="35"/>
      <c r="N808" s="36"/>
      <c r="O808" s="62"/>
      <c r="P808" s="34" t="str">
        <f t="shared" si="4"/>
        <v/>
      </c>
    </row>
    <row r="809" ht="22.5" customHeight="1">
      <c r="A809" s="37"/>
      <c r="B809" s="38" t="str">
        <f>'Master Schedule'!B809</f>
        <v/>
      </c>
      <c r="C809" s="39"/>
      <c r="D809" s="40" t="str">
        <f t="shared" si="1"/>
        <v>Saturday</v>
      </c>
      <c r="E809" s="41"/>
      <c r="F809" s="38"/>
      <c r="G809" s="38"/>
      <c r="H809" s="41"/>
      <c r="I809" s="38"/>
      <c r="J809" s="38"/>
      <c r="K809" s="32"/>
      <c r="L809" s="32"/>
      <c r="M809" s="32"/>
      <c r="N809" s="33"/>
      <c r="O809" s="62"/>
      <c r="P809" s="34" t="str">
        <f t="shared" si="4"/>
        <v/>
      </c>
    </row>
    <row r="810" ht="22.5" customHeight="1">
      <c r="A810" s="37"/>
      <c r="B810" s="38" t="str">
        <f>'Master Schedule'!B810</f>
        <v/>
      </c>
      <c r="C810" s="39"/>
      <c r="D810" s="40" t="str">
        <f t="shared" si="1"/>
        <v>Saturday</v>
      </c>
      <c r="E810" s="41"/>
      <c r="F810" s="38"/>
      <c r="G810" s="38"/>
      <c r="H810" s="41"/>
      <c r="I810" s="38"/>
      <c r="J810" s="38"/>
      <c r="K810" s="35"/>
      <c r="L810" s="35"/>
      <c r="M810" s="35"/>
      <c r="N810" s="36"/>
      <c r="O810" s="62"/>
      <c r="P810" s="34" t="str">
        <f t="shared" si="4"/>
        <v/>
      </c>
    </row>
    <row r="811" ht="22.5" customHeight="1">
      <c r="A811" s="37"/>
      <c r="B811" s="38" t="str">
        <f>'Master Schedule'!B811</f>
        <v/>
      </c>
      <c r="C811" s="39"/>
      <c r="D811" s="40" t="str">
        <f t="shared" si="1"/>
        <v>Saturday</v>
      </c>
      <c r="E811" s="41"/>
      <c r="F811" s="38"/>
      <c r="G811" s="38"/>
      <c r="H811" s="41"/>
      <c r="I811" s="38"/>
      <c r="J811" s="38"/>
      <c r="K811" s="32"/>
      <c r="L811" s="32"/>
      <c r="M811" s="32"/>
      <c r="N811" s="33"/>
      <c r="O811" s="62"/>
      <c r="P811" s="34" t="str">
        <f t="shared" si="4"/>
        <v/>
      </c>
    </row>
    <row r="812" ht="22.5" customHeight="1">
      <c r="A812" s="37"/>
      <c r="B812" s="38" t="str">
        <f>'Master Schedule'!B812</f>
        <v/>
      </c>
      <c r="C812" s="39"/>
      <c r="D812" s="40" t="str">
        <f t="shared" si="1"/>
        <v>Saturday</v>
      </c>
      <c r="E812" s="41"/>
      <c r="F812" s="38"/>
      <c r="G812" s="38"/>
      <c r="H812" s="41"/>
      <c r="I812" s="38"/>
      <c r="J812" s="38"/>
      <c r="K812" s="35"/>
      <c r="L812" s="35"/>
      <c r="M812" s="35"/>
      <c r="N812" s="36"/>
      <c r="O812" s="62"/>
      <c r="P812" s="34" t="str">
        <f t="shared" si="4"/>
        <v/>
      </c>
    </row>
    <row r="813" ht="22.5" customHeight="1">
      <c r="A813" s="37"/>
      <c r="B813" s="38" t="str">
        <f>'Master Schedule'!B813</f>
        <v/>
      </c>
      <c r="C813" s="39"/>
      <c r="D813" s="40" t="str">
        <f t="shared" si="1"/>
        <v>Saturday</v>
      </c>
      <c r="E813" s="41"/>
      <c r="F813" s="38"/>
      <c r="G813" s="38"/>
      <c r="H813" s="41"/>
      <c r="I813" s="38"/>
      <c r="J813" s="38"/>
      <c r="K813" s="32"/>
      <c r="L813" s="32"/>
      <c r="M813" s="32"/>
      <c r="N813" s="33"/>
      <c r="O813" s="62"/>
      <c r="P813" s="34" t="str">
        <f t="shared" si="4"/>
        <v/>
      </c>
    </row>
    <row r="814" ht="22.5" customHeight="1">
      <c r="A814" s="37"/>
      <c r="B814" s="38" t="str">
        <f>'Master Schedule'!B814</f>
        <v/>
      </c>
      <c r="C814" s="39"/>
      <c r="D814" s="40" t="str">
        <f t="shared" si="1"/>
        <v>Saturday</v>
      </c>
      <c r="E814" s="41"/>
      <c r="F814" s="38"/>
      <c r="G814" s="38"/>
      <c r="H814" s="41"/>
      <c r="I814" s="38"/>
      <c r="J814" s="38"/>
      <c r="K814" s="35"/>
      <c r="L814" s="35"/>
      <c r="M814" s="35"/>
      <c r="N814" s="36"/>
      <c r="O814" s="62"/>
      <c r="P814" s="34" t="str">
        <f t="shared" si="4"/>
        <v/>
      </c>
    </row>
    <row r="815" ht="22.5" customHeight="1">
      <c r="A815" s="37"/>
      <c r="B815" s="38" t="str">
        <f>'Master Schedule'!B815</f>
        <v/>
      </c>
      <c r="C815" s="39"/>
      <c r="D815" s="40" t="str">
        <f t="shared" si="1"/>
        <v>Saturday</v>
      </c>
      <c r="E815" s="41"/>
      <c r="F815" s="38"/>
      <c r="G815" s="38"/>
      <c r="H815" s="41"/>
      <c r="I815" s="38"/>
      <c r="J815" s="38"/>
      <c r="K815" s="32"/>
      <c r="L815" s="32"/>
      <c r="M815" s="32"/>
      <c r="N815" s="33"/>
      <c r="O815" s="62"/>
      <c r="P815" s="34" t="str">
        <f t="shared" si="4"/>
        <v/>
      </c>
    </row>
    <row r="816" ht="22.5" customHeight="1">
      <c r="A816" s="37"/>
      <c r="B816" s="38" t="str">
        <f>'Master Schedule'!B816</f>
        <v/>
      </c>
      <c r="C816" s="39"/>
      <c r="D816" s="40" t="str">
        <f t="shared" si="1"/>
        <v>Saturday</v>
      </c>
      <c r="E816" s="41"/>
      <c r="F816" s="38"/>
      <c r="G816" s="38"/>
      <c r="H816" s="41"/>
      <c r="I816" s="38"/>
      <c r="J816" s="38"/>
      <c r="K816" s="35"/>
      <c r="L816" s="35"/>
      <c r="M816" s="35"/>
      <c r="N816" s="36"/>
      <c r="O816" s="62"/>
      <c r="P816" s="34" t="str">
        <f t="shared" si="4"/>
        <v/>
      </c>
    </row>
    <row r="817" ht="22.5" customHeight="1">
      <c r="A817" s="37"/>
      <c r="B817" s="38" t="str">
        <f>'Master Schedule'!B817</f>
        <v/>
      </c>
      <c r="C817" s="39"/>
      <c r="D817" s="40" t="str">
        <f t="shared" si="1"/>
        <v>Saturday</v>
      </c>
      <c r="E817" s="41"/>
      <c r="F817" s="38"/>
      <c r="G817" s="38"/>
      <c r="H817" s="41"/>
      <c r="I817" s="38"/>
      <c r="J817" s="38"/>
      <c r="K817" s="32"/>
      <c r="L817" s="32"/>
      <c r="M817" s="32"/>
      <c r="N817" s="33"/>
      <c r="O817" s="62"/>
      <c r="P817" s="34" t="str">
        <f t="shared" si="4"/>
        <v/>
      </c>
    </row>
    <row r="818" ht="22.5" customHeight="1">
      <c r="A818" s="37"/>
      <c r="B818" s="38" t="str">
        <f>'Master Schedule'!B818</f>
        <v/>
      </c>
      <c r="C818" s="39"/>
      <c r="D818" s="40" t="str">
        <f t="shared" si="1"/>
        <v>Saturday</v>
      </c>
      <c r="E818" s="41"/>
      <c r="F818" s="38"/>
      <c r="G818" s="38"/>
      <c r="H818" s="41"/>
      <c r="I818" s="38"/>
      <c r="J818" s="38"/>
      <c r="K818" s="35"/>
      <c r="L818" s="35"/>
      <c r="M818" s="35"/>
      <c r="N818" s="36"/>
      <c r="O818" s="62"/>
      <c r="P818" s="34" t="str">
        <f t="shared" si="4"/>
        <v/>
      </c>
    </row>
    <row r="819" ht="22.5" customHeight="1">
      <c r="A819" s="37"/>
      <c r="B819" s="38" t="str">
        <f>'Master Schedule'!B819</f>
        <v/>
      </c>
      <c r="C819" s="39"/>
      <c r="D819" s="40" t="str">
        <f t="shared" si="1"/>
        <v>Saturday</v>
      </c>
      <c r="E819" s="41"/>
      <c r="F819" s="38"/>
      <c r="G819" s="38"/>
      <c r="H819" s="41"/>
      <c r="I819" s="38"/>
      <c r="J819" s="38"/>
      <c r="K819" s="32"/>
      <c r="L819" s="32"/>
      <c r="M819" s="32"/>
      <c r="N819" s="33"/>
      <c r="O819" s="62"/>
      <c r="P819" s="34" t="str">
        <f t="shared" si="4"/>
        <v/>
      </c>
    </row>
    <row r="820" ht="22.5" customHeight="1">
      <c r="A820" s="37"/>
      <c r="B820" s="38" t="str">
        <f>'Master Schedule'!B820</f>
        <v/>
      </c>
      <c r="C820" s="39"/>
      <c r="D820" s="40" t="str">
        <f t="shared" si="1"/>
        <v>Saturday</v>
      </c>
      <c r="E820" s="41"/>
      <c r="F820" s="38"/>
      <c r="G820" s="38"/>
      <c r="H820" s="41"/>
      <c r="I820" s="38"/>
      <c r="J820" s="38"/>
      <c r="K820" s="35"/>
      <c r="L820" s="35"/>
      <c r="M820" s="35"/>
      <c r="N820" s="36"/>
      <c r="O820" s="62"/>
      <c r="P820" s="34" t="str">
        <f t="shared" si="4"/>
        <v/>
      </c>
    </row>
    <row r="821" ht="22.5" customHeight="1">
      <c r="A821" s="37"/>
      <c r="B821" s="38" t="str">
        <f>'Master Schedule'!B821</f>
        <v/>
      </c>
      <c r="C821" s="39"/>
      <c r="D821" s="40" t="str">
        <f t="shared" si="1"/>
        <v>Saturday</v>
      </c>
      <c r="E821" s="41"/>
      <c r="F821" s="38"/>
      <c r="G821" s="38"/>
      <c r="H821" s="41"/>
      <c r="I821" s="38"/>
      <c r="J821" s="38"/>
      <c r="K821" s="32"/>
      <c r="L821" s="32"/>
      <c r="M821" s="32"/>
      <c r="N821" s="33"/>
      <c r="O821" s="62"/>
      <c r="P821" s="34" t="str">
        <f t="shared" si="4"/>
        <v/>
      </c>
    </row>
    <row r="822" ht="22.5" customHeight="1">
      <c r="A822" s="37"/>
      <c r="B822" s="38" t="str">
        <f>'Master Schedule'!B822</f>
        <v/>
      </c>
      <c r="C822" s="39"/>
      <c r="D822" s="40" t="str">
        <f t="shared" si="1"/>
        <v>Saturday</v>
      </c>
      <c r="E822" s="41"/>
      <c r="F822" s="38"/>
      <c r="G822" s="38"/>
      <c r="H822" s="41"/>
      <c r="I822" s="38"/>
      <c r="J822" s="38"/>
      <c r="K822" s="35"/>
      <c r="L822" s="35"/>
      <c r="M822" s="35"/>
      <c r="N822" s="36"/>
      <c r="O822" s="62"/>
      <c r="P822" s="34" t="str">
        <f t="shared" si="4"/>
        <v/>
      </c>
    </row>
    <row r="823" ht="22.5" customHeight="1">
      <c r="A823" s="37"/>
      <c r="B823" s="38" t="str">
        <f>'Master Schedule'!B823</f>
        <v/>
      </c>
      <c r="C823" s="39"/>
      <c r="D823" s="40" t="str">
        <f t="shared" si="1"/>
        <v>Saturday</v>
      </c>
      <c r="E823" s="41"/>
      <c r="F823" s="38"/>
      <c r="G823" s="38"/>
      <c r="H823" s="41"/>
      <c r="I823" s="38"/>
      <c r="J823" s="38"/>
      <c r="K823" s="32"/>
      <c r="L823" s="32"/>
      <c r="M823" s="32"/>
      <c r="N823" s="33"/>
      <c r="O823" s="62"/>
      <c r="P823" s="34" t="str">
        <f t="shared" si="4"/>
        <v/>
      </c>
    </row>
    <row r="824" ht="22.5" customHeight="1">
      <c r="A824" s="37"/>
      <c r="B824" s="38" t="str">
        <f>'Master Schedule'!B824</f>
        <v/>
      </c>
      <c r="C824" s="39"/>
      <c r="D824" s="40" t="str">
        <f t="shared" si="1"/>
        <v>Saturday</v>
      </c>
      <c r="E824" s="41"/>
      <c r="F824" s="38"/>
      <c r="G824" s="38"/>
      <c r="H824" s="41"/>
      <c r="I824" s="38"/>
      <c r="J824" s="38"/>
      <c r="K824" s="35"/>
      <c r="L824" s="35"/>
      <c r="M824" s="35"/>
      <c r="N824" s="36"/>
      <c r="O824" s="62"/>
      <c r="P824" s="34" t="str">
        <f t="shared" si="4"/>
        <v/>
      </c>
    </row>
    <row r="825" ht="22.5" customHeight="1">
      <c r="A825" s="37"/>
      <c r="B825" s="38" t="str">
        <f>'Master Schedule'!B825</f>
        <v/>
      </c>
      <c r="C825" s="39"/>
      <c r="D825" s="40" t="str">
        <f t="shared" si="1"/>
        <v>Saturday</v>
      </c>
      <c r="E825" s="41"/>
      <c r="F825" s="38"/>
      <c r="G825" s="38"/>
      <c r="H825" s="41"/>
      <c r="I825" s="38"/>
      <c r="J825" s="38"/>
      <c r="K825" s="32"/>
      <c r="L825" s="32"/>
      <c r="M825" s="32"/>
      <c r="N825" s="33"/>
      <c r="O825" s="62"/>
      <c r="P825" s="34" t="str">
        <f t="shared" si="4"/>
        <v/>
      </c>
    </row>
    <row r="826" ht="22.5" customHeight="1">
      <c r="A826" s="37"/>
      <c r="B826" s="38" t="str">
        <f>'Master Schedule'!B826</f>
        <v/>
      </c>
      <c r="C826" s="39"/>
      <c r="D826" s="40" t="str">
        <f t="shared" si="1"/>
        <v>Saturday</v>
      </c>
      <c r="E826" s="41"/>
      <c r="F826" s="38"/>
      <c r="G826" s="38"/>
      <c r="H826" s="41"/>
      <c r="I826" s="38"/>
      <c r="J826" s="38"/>
      <c r="K826" s="35"/>
      <c r="L826" s="35"/>
      <c r="M826" s="35"/>
      <c r="N826" s="36"/>
      <c r="O826" s="62"/>
      <c r="P826" s="34" t="str">
        <f t="shared" si="4"/>
        <v/>
      </c>
    </row>
    <row r="827" ht="22.5" customHeight="1">
      <c r="A827" s="37"/>
      <c r="B827" s="38" t="str">
        <f>'Master Schedule'!B827</f>
        <v/>
      </c>
      <c r="C827" s="39"/>
      <c r="D827" s="40" t="str">
        <f t="shared" si="1"/>
        <v>Saturday</v>
      </c>
      <c r="E827" s="41"/>
      <c r="F827" s="38"/>
      <c r="G827" s="38"/>
      <c r="H827" s="41"/>
      <c r="I827" s="38"/>
      <c r="J827" s="38"/>
      <c r="K827" s="32"/>
      <c r="L827" s="32"/>
      <c r="M827" s="32"/>
      <c r="N827" s="33"/>
      <c r="O827" s="62"/>
      <c r="P827" s="34" t="str">
        <f t="shared" si="4"/>
        <v/>
      </c>
    </row>
    <row r="828" ht="22.5" customHeight="1">
      <c r="A828" s="37"/>
      <c r="B828" s="38" t="str">
        <f>'Master Schedule'!B828</f>
        <v/>
      </c>
      <c r="C828" s="39"/>
      <c r="D828" s="40" t="str">
        <f t="shared" si="1"/>
        <v>Saturday</v>
      </c>
      <c r="E828" s="41"/>
      <c r="F828" s="38"/>
      <c r="G828" s="38"/>
      <c r="H828" s="41"/>
      <c r="I828" s="38"/>
      <c r="J828" s="38"/>
      <c r="K828" s="35"/>
      <c r="L828" s="35"/>
      <c r="M828" s="35"/>
      <c r="N828" s="36"/>
      <c r="O828" s="62"/>
      <c r="P828" s="34" t="str">
        <f t="shared" si="4"/>
        <v/>
      </c>
    </row>
    <row r="829" ht="22.5" customHeight="1">
      <c r="A829" s="37"/>
      <c r="B829" s="38" t="str">
        <f>'Master Schedule'!B829</f>
        <v/>
      </c>
      <c r="C829" s="39"/>
      <c r="D829" s="40" t="str">
        <f t="shared" si="1"/>
        <v>Saturday</v>
      </c>
      <c r="E829" s="41"/>
      <c r="F829" s="38"/>
      <c r="G829" s="38"/>
      <c r="H829" s="41"/>
      <c r="I829" s="38"/>
      <c r="J829" s="38"/>
      <c r="K829" s="32"/>
      <c r="L829" s="32"/>
      <c r="M829" s="32"/>
      <c r="N829" s="33"/>
      <c r="O829" s="62"/>
      <c r="P829" s="34" t="str">
        <f t="shared" si="4"/>
        <v/>
      </c>
    </row>
    <row r="830" ht="22.5" customHeight="1">
      <c r="A830" s="37"/>
      <c r="B830" s="38" t="str">
        <f>'Master Schedule'!B830</f>
        <v/>
      </c>
      <c r="C830" s="39"/>
      <c r="D830" s="40" t="str">
        <f t="shared" si="1"/>
        <v>Saturday</v>
      </c>
      <c r="E830" s="41"/>
      <c r="F830" s="38"/>
      <c r="G830" s="38"/>
      <c r="H830" s="41"/>
      <c r="I830" s="38"/>
      <c r="J830" s="38"/>
      <c r="K830" s="35"/>
      <c r="L830" s="35"/>
      <c r="M830" s="35"/>
      <c r="N830" s="36"/>
      <c r="O830" s="62"/>
      <c r="P830" s="34" t="str">
        <f t="shared" si="4"/>
        <v/>
      </c>
    </row>
    <row r="831" ht="22.5" customHeight="1">
      <c r="A831" s="37"/>
      <c r="B831" s="38" t="str">
        <f>'Master Schedule'!B831</f>
        <v/>
      </c>
      <c r="C831" s="39"/>
      <c r="D831" s="40" t="str">
        <f t="shared" si="1"/>
        <v>Saturday</v>
      </c>
      <c r="E831" s="41"/>
      <c r="F831" s="38"/>
      <c r="G831" s="38"/>
      <c r="H831" s="41"/>
      <c r="I831" s="38"/>
      <c r="J831" s="38"/>
      <c r="K831" s="32"/>
      <c r="L831" s="32"/>
      <c r="M831" s="32"/>
      <c r="N831" s="33"/>
      <c r="O831" s="62"/>
      <c r="P831" s="34" t="str">
        <f t="shared" si="4"/>
        <v/>
      </c>
    </row>
    <row r="832" ht="22.5" customHeight="1">
      <c r="A832" s="37"/>
      <c r="B832" s="38" t="str">
        <f>'Master Schedule'!B832</f>
        <v/>
      </c>
      <c r="C832" s="39"/>
      <c r="D832" s="40" t="str">
        <f t="shared" si="1"/>
        <v>Saturday</v>
      </c>
      <c r="E832" s="41"/>
      <c r="F832" s="38"/>
      <c r="G832" s="38"/>
      <c r="H832" s="41"/>
      <c r="I832" s="38"/>
      <c r="J832" s="38"/>
      <c r="K832" s="35"/>
      <c r="L832" s="35"/>
      <c r="M832" s="35"/>
      <c r="N832" s="36"/>
      <c r="O832" s="62"/>
      <c r="P832" s="34" t="str">
        <f t="shared" si="4"/>
        <v/>
      </c>
    </row>
    <row r="833" ht="22.5" customHeight="1">
      <c r="A833" s="37"/>
      <c r="B833" s="38" t="str">
        <f>'Master Schedule'!B833</f>
        <v/>
      </c>
      <c r="C833" s="39"/>
      <c r="D833" s="40" t="str">
        <f t="shared" si="1"/>
        <v>Saturday</v>
      </c>
      <c r="E833" s="41"/>
      <c r="F833" s="38"/>
      <c r="G833" s="38"/>
      <c r="H833" s="41"/>
      <c r="I833" s="38"/>
      <c r="J833" s="38"/>
      <c r="K833" s="32"/>
      <c r="L833" s="32"/>
      <c r="M833" s="32"/>
      <c r="N833" s="33"/>
      <c r="O833" s="62"/>
      <c r="P833" s="34" t="str">
        <f t="shared" si="4"/>
        <v/>
      </c>
    </row>
    <row r="834" ht="22.5" customHeight="1">
      <c r="A834" s="37"/>
      <c r="B834" s="38" t="str">
        <f>'Master Schedule'!B834</f>
        <v/>
      </c>
      <c r="C834" s="39"/>
      <c r="D834" s="40" t="str">
        <f t="shared" si="1"/>
        <v>Saturday</v>
      </c>
      <c r="E834" s="41"/>
      <c r="F834" s="38"/>
      <c r="G834" s="38"/>
      <c r="H834" s="41"/>
      <c r="I834" s="38"/>
      <c r="J834" s="38"/>
      <c r="K834" s="35"/>
      <c r="L834" s="35"/>
      <c r="M834" s="35"/>
      <c r="N834" s="36"/>
      <c r="O834" s="62"/>
      <c r="P834" s="34" t="str">
        <f t="shared" si="4"/>
        <v/>
      </c>
    </row>
    <row r="835" ht="22.5" customHeight="1">
      <c r="A835" s="37"/>
      <c r="B835" s="38" t="str">
        <f>'Master Schedule'!B835</f>
        <v/>
      </c>
      <c r="C835" s="39"/>
      <c r="D835" s="40" t="str">
        <f t="shared" si="1"/>
        <v>Saturday</v>
      </c>
      <c r="E835" s="41"/>
      <c r="F835" s="38"/>
      <c r="G835" s="38"/>
      <c r="H835" s="41"/>
      <c r="I835" s="38"/>
      <c r="J835" s="38"/>
      <c r="K835" s="32"/>
      <c r="L835" s="32"/>
      <c r="M835" s="32"/>
      <c r="N835" s="33"/>
      <c r="O835" s="62"/>
      <c r="P835" s="34" t="str">
        <f t="shared" si="4"/>
        <v/>
      </c>
    </row>
    <row r="836" ht="22.5" customHeight="1">
      <c r="A836" s="37"/>
      <c r="B836" s="38" t="str">
        <f>'Master Schedule'!B836</f>
        <v/>
      </c>
      <c r="C836" s="39"/>
      <c r="D836" s="40" t="str">
        <f t="shared" si="1"/>
        <v>Saturday</v>
      </c>
      <c r="E836" s="41"/>
      <c r="F836" s="38"/>
      <c r="G836" s="38"/>
      <c r="H836" s="41"/>
      <c r="I836" s="38"/>
      <c r="J836" s="38"/>
      <c r="K836" s="35"/>
      <c r="L836" s="35"/>
      <c r="M836" s="35"/>
      <c r="N836" s="36"/>
      <c r="O836" s="62"/>
      <c r="P836" s="34" t="str">
        <f t="shared" si="4"/>
        <v/>
      </c>
    </row>
    <row r="837" ht="22.5" customHeight="1">
      <c r="A837" s="37"/>
      <c r="B837" s="38" t="str">
        <f>'Master Schedule'!B837</f>
        <v/>
      </c>
      <c r="C837" s="39"/>
      <c r="D837" s="40" t="str">
        <f t="shared" si="1"/>
        <v>Saturday</v>
      </c>
      <c r="E837" s="41"/>
      <c r="F837" s="38"/>
      <c r="G837" s="38"/>
      <c r="H837" s="41"/>
      <c r="I837" s="38"/>
      <c r="J837" s="38"/>
      <c r="K837" s="32"/>
      <c r="L837" s="32"/>
      <c r="M837" s="32"/>
      <c r="N837" s="33"/>
      <c r="O837" s="62"/>
      <c r="P837" s="34" t="str">
        <f t="shared" si="4"/>
        <v/>
      </c>
    </row>
    <row r="838" ht="22.5" customHeight="1">
      <c r="A838" s="37"/>
      <c r="B838" s="38" t="str">
        <f>'Master Schedule'!B838</f>
        <v/>
      </c>
      <c r="C838" s="39"/>
      <c r="D838" s="40" t="str">
        <f t="shared" si="1"/>
        <v>Saturday</v>
      </c>
      <c r="E838" s="41"/>
      <c r="F838" s="38"/>
      <c r="G838" s="38"/>
      <c r="H838" s="41"/>
      <c r="I838" s="38"/>
      <c r="J838" s="38"/>
      <c r="K838" s="35"/>
      <c r="L838" s="35"/>
      <c r="M838" s="35"/>
      <c r="N838" s="36"/>
      <c r="O838" s="62"/>
      <c r="P838" s="34" t="str">
        <f t="shared" si="4"/>
        <v/>
      </c>
    </row>
    <row r="839" ht="22.5" customHeight="1">
      <c r="A839" s="37"/>
      <c r="B839" s="38" t="str">
        <f>'Master Schedule'!B839</f>
        <v/>
      </c>
      <c r="C839" s="39"/>
      <c r="D839" s="40" t="str">
        <f t="shared" si="1"/>
        <v>Saturday</v>
      </c>
      <c r="E839" s="41"/>
      <c r="F839" s="38"/>
      <c r="G839" s="38"/>
      <c r="H839" s="41"/>
      <c r="I839" s="38"/>
      <c r="J839" s="38"/>
      <c r="K839" s="32"/>
      <c r="L839" s="32"/>
      <c r="M839" s="32"/>
      <c r="N839" s="33"/>
      <c r="O839" s="62"/>
      <c r="P839" s="34" t="str">
        <f t="shared" si="4"/>
        <v/>
      </c>
    </row>
    <row r="840" ht="22.5" customHeight="1">
      <c r="A840" s="37"/>
      <c r="B840" s="38" t="str">
        <f>'Master Schedule'!B840</f>
        <v/>
      </c>
      <c r="C840" s="39"/>
      <c r="D840" s="40" t="str">
        <f t="shared" si="1"/>
        <v>Saturday</v>
      </c>
      <c r="E840" s="41"/>
      <c r="F840" s="38"/>
      <c r="G840" s="38"/>
      <c r="H840" s="41"/>
      <c r="I840" s="38"/>
      <c r="J840" s="38"/>
      <c r="K840" s="35"/>
      <c r="L840" s="35"/>
      <c r="M840" s="35"/>
      <c r="N840" s="36"/>
      <c r="O840" s="62"/>
      <c r="P840" s="34" t="str">
        <f t="shared" si="4"/>
        <v/>
      </c>
    </row>
    <row r="841" ht="22.5" customHeight="1">
      <c r="A841" s="37"/>
      <c r="B841" s="38" t="str">
        <f>'Master Schedule'!B841</f>
        <v/>
      </c>
      <c r="C841" s="39"/>
      <c r="D841" s="40" t="str">
        <f t="shared" si="1"/>
        <v>Saturday</v>
      </c>
      <c r="E841" s="41"/>
      <c r="F841" s="38"/>
      <c r="G841" s="38"/>
      <c r="H841" s="41"/>
      <c r="I841" s="38"/>
      <c r="J841" s="38"/>
      <c r="K841" s="32"/>
      <c r="L841" s="32"/>
      <c r="M841" s="32"/>
      <c r="N841" s="33"/>
      <c r="O841" s="62"/>
      <c r="P841" s="34" t="str">
        <f t="shared" si="4"/>
        <v/>
      </c>
    </row>
    <row r="842" ht="22.5" customHeight="1">
      <c r="A842" s="37"/>
      <c r="B842" s="38" t="str">
        <f>'Master Schedule'!B842</f>
        <v/>
      </c>
      <c r="C842" s="39"/>
      <c r="D842" s="40" t="str">
        <f t="shared" si="1"/>
        <v>Saturday</v>
      </c>
      <c r="E842" s="41"/>
      <c r="F842" s="38"/>
      <c r="G842" s="38"/>
      <c r="H842" s="41"/>
      <c r="I842" s="38"/>
      <c r="J842" s="38"/>
      <c r="K842" s="35"/>
      <c r="L842" s="35"/>
      <c r="M842" s="35"/>
      <c r="N842" s="36"/>
      <c r="O842" s="62"/>
      <c r="P842" s="34" t="str">
        <f t="shared" si="4"/>
        <v/>
      </c>
    </row>
    <row r="843" ht="22.5" customHeight="1">
      <c r="A843" s="37"/>
      <c r="B843" s="38" t="str">
        <f>'Master Schedule'!B843</f>
        <v/>
      </c>
      <c r="C843" s="39"/>
      <c r="D843" s="40" t="str">
        <f t="shared" si="1"/>
        <v>Saturday</v>
      </c>
      <c r="E843" s="41"/>
      <c r="F843" s="38"/>
      <c r="G843" s="38"/>
      <c r="H843" s="41"/>
      <c r="I843" s="38"/>
      <c r="J843" s="38"/>
      <c r="K843" s="32"/>
      <c r="L843" s="32"/>
      <c r="M843" s="32"/>
      <c r="N843" s="33"/>
      <c r="O843" s="62"/>
      <c r="P843" s="34" t="str">
        <f t="shared" si="4"/>
        <v/>
      </c>
    </row>
    <row r="844" ht="22.5" customHeight="1">
      <c r="A844" s="37"/>
      <c r="B844" s="38" t="str">
        <f>'Master Schedule'!B844</f>
        <v/>
      </c>
      <c r="C844" s="39"/>
      <c r="D844" s="40" t="str">
        <f t="shared" si="1"/>
        <v>Saturday</v>
      </c>
      <c r="E844" s="41"/>
      <c r="F844" s="38"/>
      <c r="G844" s="38"/>
      <c r="H844" s="41"/>
      <c r="I844" s="38"/>
      <c r="J844" s="38"/>
      <c r="K844" s="35"/>
      <c r="L844" s="35"/>
      <c r="M844" s="35"/>
      <c r="N844" s="36"/>
      <c r="O844" s="62"/>
      <c r="P844" s="34" t="str">
        <f t="shared" si="4"/>
        <v/>
      </c>
    </row>
    <row r="845" ht="22.5" customHeight="1">
      <c r="A845" s="37"/>
      <c r="B845" s="38" t="str">
        <f>'Master Schedule'!B845</f>
        <v/>
      </c>
      <c r="C845" s="39"/>
      <c r="D845" s="40" t="str">
        <f t="shared" si="1"/>
        <v>Saturday</v>
      </c>
      <c r="E845" s="41"/>
      <c r="F845" s="38"/>
      <c r="G845" s="38"/>
      <c r="H845" s="41"/>
      <c r="I845" s="38"/>
      <c r="J845" s="38"/>
      <c r="K845" s="32"/>
      <c r="L845" s="32"/>
      <c r="M845" s="32"/>
      <c r="N845" s="33"/>
      <c r="O845" s="62"/>
      <c r="P845" s="34" t="str">
        <f t="shared" si="4"/>
        <v/>
      </c>
    </row>
    <row r="846" ht="22.5" customHeight="1">
      <c r="A846" s="37"/>
      <c r="B846" s="38" t="str">
        <f>'Master Schedule'!B846</f>
        <v/>
      </c>
      <c r="C846" s="39"/>
      <c r="D846" s="40" t="str">
        <f t="shared" si="1"/>
        <v>Saturday</v>
      </c>
      <c r="E846" s="41"/>
      <c r="F846" s="38"/>
      <c r="G846" s="38"/>
      <c r="H846" s="41"/>
      <c r="I846" s="38"/>
      <c r="J846" s="38"/>
      <c r="K846" s="35"/>
      <c r="L846" s="35"/>
      <c r="M846" s="35"/>
      <c r="N846" s="36"/>
      <c r="O846" s="62"/>
      <c r="P846" s="34" t="str">
        <f t="shared" si="4"/>
        <v/>
      </c>
    </row>
    <row r="847" ht="22.5" customHeight="1">
      <c r="A847" s="37"/>
      <c r="B847" s="38" t="str">
        <f>'Master Schedule'!B847</f>
        <v/>
      </c>
      <c r="C847" s="39"/>
      <c r="D847" s="40" t="str">
        <f t="shared" si="1"/>
        <v>Saturday</v>
      </c>
      <c r="E847" s="41"/>
      <c r="F847" s="38"/>
      <c r="G847" s="38"/>
      <c r="H847" s="41"/>
      <c r="I847" s="38"/>
      <c r="J847" s="38"/>
      <c r="K847" s="32"/>
      <c r="L847" s="32"/>
      <c r="M847" s="32"/>
      <c r="N847" s="33"/>
      <c r="O847" s="62"/>
      <c r="P847" s="34" t="str">
        <f t="shared" si="4"/>
        <v/>
      </c>
    </row>
    <row r="848" ht="22.5" customHeight="1">
      <c r="A848" s="37"/>
      <c r="B848" s="38" t="str">
        <f>'Master Schedule'!B848</f>
        <v/>
      </c>
      <c r="C848" s="39"/>
      <c r="D848" s="40" t="str">
        <f t="shared" si="1"/>
        <v>Saturday</v>
      </c>
      <c r="E848" s="41"/>
      <c r="F848" s="38"/>
      <c r="G848" s="38"/>
      <c r="H848" s="41"/>
      <c r="I848" s="38"/>
      <c r="J848" s="38"/>
      <c r="K848" s="35"/>
      <c r="L848" s="35"/>
      <c r="M848" s="35"/>
      <c r="N848" s="36"/>
      <c r="O848" s="62"/>
      <c r="P848" s="34" t="str">
        <f t="shared" si="4"/>
        <v/>
      </c>
    </row>
    <row r="849" ht="22.5" customHeight="1">
      <c r="A849" s="37"/>
      <c r="B849" s="38" t="str">
        <f>'Master Schedule'!B849</f>
        <v/>
      </c>
      <c r="C849" s="39"/>
      <c r="D849" s="40" t="str">
        <f t="shared" si="1"/>
        <v>Saturday</v>
      </c>
      <c r="E849" s="41"/>
      <c r="F849" s="38"/>
      <c r="G849" s="38"/>
      <c r="H849" s="41"/>
      <c r="I849" s="38"/>
      <c r="J849" s="38"/>
      <c r="K849" s="32"/>
      <c r="L849" s="32"/>
      <c r="M849" s="32"/>
      <c r="N849" s="33"/>
      <c r="O849" s="62"/>
      <c r="P849" s="34" t="str">
        <f t="shared" si="4"/>
        <v/>
      </c>
    </row>
    <row r="850" ht="22.5" customHeight="1">
      <c r="A850" s="37"/>
      <c r="B850" s="38" t="str">
        <f>'Master Schedule'!B850</f>
        <v/>
      </c>
      <c r="C850" s="39"/>
      <c r="D850" s="40" t="str">
        <f t="shared" si="1"/>
        <v>Saturday</v>
      </c>
      <c r="E850" s="41"/>
      <c r="F850" s="38"/>
      <c r="G850" s="38"/>
      <c r="H850" s="41"/>
      <c r="I850" s="38"/>
      <c r="J850" s="38"/>
      <c r="K850" s="35"/>
      <c r="L850" s="35"/>
      <c r="M850" s="35"/>
      <c r="N850" s="36"/>
      <c r="O850" s="62"/>
      <c r="P850" s="34" t="str">
        <f t="shared" si="4"/>
        <v/>
      </c>
    </row>
    <row r="851" ht="22.5" customHeight="1">
      <c r="A851" s="37"/>
      <c r="B851" s="38" t="str">
        <f>'Master Schedule'!B851</f>
        <v/>
      </c>
      <c r="C851" s="39"/>
      <c r="D851" s="40" t="str">
        <f t="shared" si="1"/>
        <v>Saturday</v>
      </c>
      <c r="E851" s="41"/>
      <c r="F851" s="38"/>
      <c r="G851" s="38"/>
      <c r="H851" s="41"/>
      <c r="I851" s="38"/>
      <c r="J851" s="38"/>
      <c r="K851" s="32"/>
      <c r="L851" s="32"/>
      <c r="M851" s="32"/>
      <c r="N851" s="33"/>
      <c r="O851" s="62"/>
      <c r="P851" s="34" t="str">
        <f t="shared" si="4"/>
        <v/>
      </c>
    </row>
    <row r="852" ht="22.5" customHeight="1">
      <c r="A852" s="37"/>
      <c r="B852" s="38" t="str">
        <f>'Master Schedule'!B852</f>
        <v/>
      </c>
      <c r="C852" s="39"/>
      <c r="D852" s="40" t="str">
        <f t="shared" si="1"/>
        <v>Saturday</v>
      </c>
      <c r="E852" s="41"/>
      <c r="F852" s="38"/>
      <c r="G852" s="38"/>
      <c r="H852" s="41"/>
      <c r="I852" s="38"/>
      <c r="J852" s="38"/>
      <c r="K852" s="35"/>
      <c r="L852" s="35"/>
      <c r="M852" s="35"/>
      <c r="N852" s="36"/>
      <c r="O852" s="62"/>
      <c r="P852" s="34" t="str">
        <f t="shared" si="4"/>
        <v/>
      </c>
    </row>
    <row r="853" ht="22.5" customHeight="1">
      <c r="A853" s="37"/>
      <c r="B853" s="38" t="str">
        <f>'Master Schedule'!B853</f>
        <v/>
      </c>
      <c r="C853" s="39"/>
      <c r="D853" s="40" t="str">
        <f t="shared" si="1"/>
        <v>Saturday</v>
      </c>
      <c r="E853" s="41"/>
      <c r="F853" s="38"/>
      <c r="G853" s="38"/>
      <c r="H853" s="41"/>
      <c r="I853" s="38"/>
      <c r="J853" s="38"/>
      <c r="K853" s="32"/>
      <c r="L853" s="32"/>
      <c r="M853" s="32"/>
      <c r="N853" s="33"/>
      <c r="O853" s="62"/>
      <c r="P853" s="34" t="str">
        <f t="shared" si="4"/>
        <v/>
      </c>
    </row>
    <row r="854" ht="22.5" customHeight="1">
      <c r="A854" s="37"/>
      <c r="B854" s="38" t="str">
        <f>'Master Schedule'!B854</f>
        <v/>
      </c>
      <c r="C854" s="39"/>
      <c r="D854" s="40" t="str">
        <f t="shared" si="1"/>
        <v>Saturday</v>
      </c>
      <c r="E854" s="41"/>
      <c r="F854" s="38"/>
      <c r="G854" s="38"/>
      <c r="H854" s="41"/>
      <c r="I854" s="38"/>
      <c r="J854" s="38"/>
      <c r="K854" s="35"/>
      <c r="L854" s="35"/>
      <c r="M854" s="35"/>
      <c r="N854" s="36"/>
      <c r="O854" s="62"/>
      <c r="P854" s="34" t="str">
        <f t="shared" si="4"/>
        <v/>
      </c>
    </row>
    <row r="855" ht="22.5" customHeight="1">
      <c r="A855" s="37"/>
      <c r="B855" s="38" t="str">
        <f>'Master Schedule'!B855</f>
        <v/>
      </c>
      <c r="C855" s="39"/>
      <c r="D855" s="40" t="str">
        <f t="shared" si="1"/>
        <v>Saturday</v>
      </c>
      <c r="E855" s="41"/>
      <c r="F855" s="38"/>
      <c r="G855" s="38"/>
      <c r="H855" s="41"/>
      <c r="I855" s="38"/>
      <c r="J855" s="38"/>
      <c r="K855" s="32"/>
      <c r="L855" s="32"/>
      <c r="M855" s="32"/>
      <c r="N855" s="33"/>
      <c r="O855" s="62"/>
      <c r="P855" s="34" t="str">
        <f t="shared" si="4"/>
        <v/>
      </c>
    </row>
    <row r="856" ht="22.5" customHeight="1">
      <c r="A856" s="37"/>
      <c r="B856" s="38" t="str">
        <f>'Master Schedule'!B856</f>
        <v/>
      </c>
      <c r="C856" s="39"/>
      <c r="D856" s="40" t="str">
        <f t="shared" si="1"/>
        <v>Saturday</v>
      </c>
      <c r="E856" s="41"/>
      <c r="F856" s="38"/>
      <c r="G856" s="38"/>
      <c r="H856" s="41"/>
      <c r="I856" s="38"/>
      <c r="J856" s="38"/>
      <c r="K856" s="35"/>
      <c r="L856" s="35"/>
      <c r="M856" s="35"/>
      <c r="N856" s="36"/>
      <c r="O856" s="62"/>
      <c r="P856" s="34" t="str">
        <f t="shared" si="4"/>
        <v/>
      </c>
    </row>
    <row r="857" ht="22.5" customHeight="1">
      <c r="A857" s="37"/>
      <c r="B857" s="38" t="str">
        <f>'Master Schedule'!B857</f>
        <v/>
      </c>
      <c r="C857" s="39"/>
      <c r="D857" s="40" t="str">
        <f t="shared" si="1"/>
        <v>Saturday</v>
      </c>
      <c r="E857" s="41"/>
      <c r="F857" s="38"/>
      <c r="G857" s="38"/>
      <c r="H857" s="41"/>
      <c r="I857" s="38"/>
      <c r="J857" s="38"/>
      <c r="K857" s="32"/>
      <c r="L857" s="32"/>
      <c r="M857" s="32"/>
      <c r="N857" s="33"/>
      <c r="O857" s="62"/>
      <c r="P857" s="34" t="str">
        <f t="shared" si="4"/>
        <v/>
      </c>
    </row>
    <row r="858" ht="22.5" customHeight="1">
      <c r="A858" s="37"/>
      <c r="B858" s="38" t="str">
        <f>'Master Schedule'!B858</f>
        <v/>
      </c>
      <c r="C858" s="39"/>
      <c r="D858" s="40" t="str">
        <f t="shared" si="1"/>
        <v>Saturday</v>
      </c>
      <c r="E858" s="41"/>
      <c r="F858" s="38"/>
      <c r="G858" s="38"/>
      <c r="H858" s="41"/>
      <c r="I858" s="38"/>
      <c r="J858" s="38"/>
      <c r="K858" s="35"/>
      <c r="L858" s="35"/>
      <c r="M858" s="35"/>
      <c r="N858" s="36"/>
      <c r="O858" s="62"/>
      <c r="P858" s="34" t="str">
        <f t="shared" si="4"/>
        <v/>
      </c>
    </row>
    <row r="859" ht="22.5" customHeight="1">
      <c r="A859" s="37"/>
      <c r="B859" s="38" t="str">
        <f>'Master Schedule'!B859</f>
        <v/>
      </c>
      <c r="C859" s="39"/>
      <c r="D859" s="40" t="str">
        <f t="shared" si="1"/>
        <v>Saturday</v>
      </c>
      <c r="E859" s="41"/>
      <c r="F859" s="38"/>
      <c r="G859" s="38"/>
      <c r="H859" s="41"/>
      <c r="I859" s="38"/>
      <c r="J859" s="38"/>
      <c r="K859" s="32"/>
      <c r="L859" s="32"/>
      <c r="M859" s="32"/>
      <c r="N859" s="33"/>
      <c r="O859" s="62"/>
      <c r="P859" s="34" t="str">
        <f t="shared" si="4"/>
        <v/>
      </c>
    </row>
    <row r="860" ht="22.5" customHeight="1">
      <c r="A860" s="37"/>
      <c r="B860" s="38" t="str">
        <f>'Master Schedule'!B860</f>
        <v/>
      </c>
      <c r="C860" s="39"/>
      <c r="D860" s="40" t="str">
        <f t="shared" si="1"/>
        <v>Saturday</v>
      </c>
      <c r="E860" s="41"/>
      <c r="F860" s="38"/>
      <c r="G860" s="38"/>
      <c r="H860" s="41"/>
      <c r="I860" s="38"/>
      <c r="J860" s="38"/>
      <c r="K860" s="35"/>
      <c r="L860" s="35"/>
      <c r="M860" s="35"/>
      <c r="N860" s="36"/>
      <c r="O860" s="62"/>
      <c r="P860" s="34" t="str">
        <f t="shared" si="4"/>
        <v/>
      </c>
    </row>
    <row r="861" ht="22.5" customHeight="1">
      <c r="A861" s="37"/>
      <c r="B861" s="38" t="str">
        <f>'Master Schedule'!B861</f>
        <v/>
      </c>
      <c r="C861" s="39"/>
      <c r="D861" s="40" t="str">
        <f t="shared" si="1"/>
        <v>Saturday</v>
      </c>
      <c r="E861" s="41"/>
      <c r="F861" s="38"/>
      <c r="G861" s="38"/>
      <c r="H861" s="41"/>
      <c r="I861" s="38"/>
      <c r="J861" s="38"/>
      <c r="K861" s="32"/>
      <c r="L861" s="32"/>
      <c r="M861" s="32"/>
      <c r="N861" s="33"/>
      <c r="O861" s="62"/>
      <c r="P861" s="34" t="str">
        <f t="shared" si="4"/>
        <v/>
      </c>
    </row>
    <row r="862" ht="22.5" customHeight="1">
      <c r="A862" s="37"/>
      <c r="B862" s="38" t="str">
        <f>'Master Schedule'!B862</f>
        <v/>
      </c>
      <c r="C862" s="39"/>
      <c r="D862" s="40" t="str">
        <f t="shared" si="1"/>
        <v>Saturday</v>
      </c>
      <c r="E862" s="41"/>
      <c r="F862" s="38"/>
      <c r="G862" s="38"/>
      <c r="H862" s="41"/>
      <c r="I862" s="38"/>
      <c r="J862" s="38"/>
      <c r="K862" s="35"/>
      <c r="L862" s="35"/>
      <c r="M862" s="35"/>
      <c r="N862" s="36"/>
      <c r="O862" s="62"/>
      <c r="P862" s="34" t="str">
        <f t="shared" si="4"/>
        <v/>
      </c>
    </row>
    <row r="863" ht="22.5" customHeight="1">
      <c r="A863" s="37"/>
      <c r="B863" s="38" t="str">
        <f>'Master Schedule'!B863</f>
        <v/>
      </c>
      <c r="C863" s="39"/>
      <c r="D863" s="40" t="str">
        <f t="shared" si="1"/>
        <v>Saturday</v>
      </c>
      <c r="E863" s="41"/>
      <c r="F863" s="38"/>
      <c r="G863" s="38"/>
      <c r="H863" s="41"/>
      <c r="I863" s="38"/>
      <c r="J863" s="38"/>
      <c r="K863" s="32"/>
      <c r="L863" s="32"/>
      <c r="M863" s="32"/>
      <c r="N863" s="33"/>
      <c r="O863" s="62"/>
      <c r="P863" s="34" t="str">
        <f t="shared" si="4"/>
        <v/>
      </c>
    </row>
    <row r="864" ht="22.5" customHeight="1">
      <c r="A864" s="37"/>
      <c r="B864" s="38" t="str">
        <f>'Master Schedule'!B864</f>
        <v/>
      </c>
      <c r="C864" s="39"/>
      <c r="D864" s="40" t="str">
        <f t="shared" si="1"/>
        <v>Saturday</v>
      </c>
      <c r="E864" s="41"/>
      <c r="F864" s="38"/>
      <c r="G864" s="38"/>
      <c r="H864" s="41"/>
      <c r="I864" s="38"/>
      <c r="J864" s="38"/>
      <c r="K864" s="35"/>
      <c r="L864" s="35"/>
      <c r="M864" s="35"/>
      <c r="N864" s="36"/>
      <c r="O864" s="62"/>
      <c r="P864" s="34" t="str">
        <f t="shared" si="4"/>
        <v/>
      </c>
    </row>
    <row r="865" ht="22.5" customHeight="1">
      <c r="A865" s="37"/>
      <c r="B865" s="38" t="str">
        <f>'Master Schedule'!B865</f>
        <v/>
      </c>
      <c r="C865" s="39"/>
      <c r="D865" s="40" t="str">
        <f t="shared" si="1"/>
        <v>Saturday</v>
      </c>
      <c r="E865" s="41"/>
      <c r="F865" s="38"/>
      <c r="G865" s="38"/>
      <c r="H865" s="41"/>
      <c r="I865" s="38"/>
      <c r="J865" s="38"/>
      <c r="K865" s="32"/>
      <c r="L865" s="32"/>
      <c r="M865" s="32"/>
      <c r="N865" s="33"/>
      <c r="O865" s="62"/>
      <c r="P865" s="34" t="str">
        <f t="shared" si="4"/>
        <v/>
      </c>
    </row>
    <row r="866" ht="22.5" customHeight="1">
      <c r="A866" s="37"/>
      <c r="B866" s="38" t="str">
        <f>'Master Schedule'!B866</f>
        <v/>
      </c>
      <c r="C866" s="39"/>
      <c r="D866" s="40" t="str">
        <f t="shared" si="1"/>
        <v>Saturday</v>
      </c>
      <c r="E866" s="41"/>
      <c r="F866" s="38"/>
      <c r="G866" s="38"/>
      <c r="H866" s="41"/>
      <c r="I866" s="38"/>
      <c r="J866" s="38"/>
      <c r="K866" s="35"/>
      <c r="L866" s="35"/>
      <c r="M866" s="35"/>
      <c r="N866" s="36"/>
      <c r="O866" s="62"/>
      <c r="P866" s="34" t="str">
        <f t="shared" si="4"/>
        <v/>
      </c>
    </row>
    <row r="867" ht="22.5" customHeight="1">
      <c r="A867" s="37"/>
      <c r="B867" s="38" t="str">
        <f>'Master Schedule'!B867</f>
        <v/>
      </c>
      <c r="C867" s="39"/>
      <c r="D867" s="40" t="str">
        <f t="shared" si="1"/>
        <v>Saturday</v>
      </c>
      <c r="E867" s="41"/>
      <c r="F867" s="38"/>
      <c r="G867" s="38"/>
      <c r="H867" s="41"/>
      <c r="I867" s="38"/>
      <c r="J867" s="38"/>
      <c r="K867" s="32"/>
      <c r="L867" s="32"/>
      <c r="M867" s="32"/>
      <c r="N867" s="33"/>
      <c r="O867" s="62"/>
      <c r="P867" s="34" t="str">
        <f t="shared" si="4"/>
        <v/>
      </c>
    </row>
    <row r="868" ht="22.5" customHeight="1">
      <c r="A868" s="37"/>
      <c r="B868" s="38" t="str">
        <f>'Master Schedule'!B868</f>
        <v/>
      </c>
      <c r="C868" s="39"/>
      <c r="D868" s="40" t="str">
        <f t="shared" si="1"/>
        <v>Saturday</v>
      </c>
      <c r="E868" s="41"/>
      <c r="F868" s="38"/>
      <c r="G868" s="38"/>
      <c r="H868" s="41"/>
      <c r="I868" s="38"/>
      <c r="J868" s="38"/>
      <c r="K868" s="35"/>
      <c r="L868" s="35"/>
      <c r="M868" s="35"/>
      <c r="N868" s="36"/>
      <c r="O868" s="62"/>
      <c r="P868" s="34" t="str">
        <f t="shared" si="4"/>
        <v/>
      </c>
    </row>
    <row r="869" ht="22.5" customHeight="1">
      <c r="A869" s="37"/>
      <c r="B869" s="38" t="str">
        <f>'Master Schedule'!B869</f>
        <v/>
      </c>
      <c r="C869" s="39"/>
      <c r="D869" s="40" t="str">
        <f t="shared" si="1"/>
        <v>Saturday</v>
      </c>
      <c r="E869" s="41"/>
      <c r="F869" s="38"/>
      <c r="G869" s="38"/>
      <c r="H869" s="41"/>
      <c r="I869" s="38"/>
      <c r="J869" s="38"/>
      <c r="K869" s="32"/>
      <c r="L869" s="32"/>
      <c r="M869" s="32"/>
      <c r="N869" s="33"/>
      <c r="O869" s="62"/>
      <c r="P869" s="34" t="str">
        <f t="shared" si="4"/>
        <v/>
      </c>
    </row>
    <row r="870" ht="22.5" customHeight="1">
      <c r="A870" s="37"/>
      <c r="B870" s="38" t="str">
        <f>'Master Schedule'!B870</f>
        <v/>
      </c>
      <c r="C870" s="39"/>
      <c r="D870" s="40" t="str">
        <f t="shared" si="1"/>
        <v>Saturday</v>
      </c>
      <c r="E870" s="41"/>
      <c r="F870" s="38"/>
      <c r="G870" s="38"/>
      <c r="H870" s="41"/>
      <c r="I870" s="38"/>
      <c r="J870" s="38"/>
      <c r="K870" s="35"/>
      <c r="L870" s="35"/>
      <c r="M870" s="35"/>
      <c r="N870" s="36"/>
      <c r="O870" s="62"/>
      <c r="P870" s="34" t="str">
        <f t="shared" si="4"/>
        <v/>
      </c>
    </row>
    <row r="871" ht="22.5" customHeight="1">
      <c r="A871" s="37"/>
      <c r="B871" s="38" t="str">
        <f>'Master Schedule'!B871</f>
        <v/>
      </c>
      <c r="C871" s="39"/>
      <c r="D871" s="40" t="str">
        <f t="shared" si="1"/>
        <v>Saturday</v>
      </c>
      <c r="E871" s="41"/>
      <c r="F871" s="38"/>
      <c r="G871" s="38"/>
      <c r="H871" s="41"/>
      <c r="I871" s="38"/>
      <c r="J871" s="38"/>
      <c r="K871" s="32"/>
      <c r="L871" s="32"/>
      <c r="M871" s="32"/>
      <c r="N871" s="33"/>
      <c r="O871" s="62"/>
      <c r="P871" s="34" t="str">
        <f t="shared" si="4"/>
        <v/>
      </c>
    </row>
    <row r="872" ht="22.5" customHeight="1">
      <c r="A872" s="37"/>
      <c r="B872" s="38" t="str">
        <f>'Master Schedule'!B872</f>
        <v/>
      </c>
      <c r="C872" s="39"/>
      <c r="D872" s="40" t="str">
        <f t="shared" si="1"/>
        <v>Saturday</v>
      </c>
      <c r="E872" s="41"/>
      <c r="F872" s="38"/>
      <c r="G872" s="38"/>
      <c r="H872" s="41"/>
      <c r="I872" s="38"/>
      <c r="J872" s="38"/>
      <c r="K872" s="35"/>
      <c r="L872" s="35"/>
      <c r="M872" s="35"/>
      <c r="N872" s="36"/>
      <c r="O872" s="62"/>
      <c r="P872" s="34" t="str">
        <f t="shared" si="4"/>
        <v/>
      </c>
    </row>
    <row r="873" ht="22.5" customHeight="1">
      <c r="A873" s="37"/>
      <c r="B873" s="38" t="str">
        <f>'Master Schedule'!B873</f>
        <v/>
      </c>
      <c r="C873" s="39"/>
      <c r="D873" s="40" t="str">
        <f t="shared" si="1"/>
        <v>Saturday</v>
      </c>
      <c r="E873" s="41"/>
      <c r="F873" s="38"/>
      <c r="G873" s="38"/>
      <c r="H873" s="41"/>
      <c r="I873" s="38"/>
      <c r="J873" s="38"/>
      <c r="K873" s="32"/>
      <c r="L873" s="32"/>
      <c r="M873" s="32"/>
      <c r="N873" s="33"/>
      <c r="O873" s="62"/>
      <c r="P873" s="34" t="str">
        <f t="shared" si="4"/>
        <v/>
      </c>
    </row>
    <row r="874" ht="22.5" customHeight="1">
      <c r="A874" s="37"/>
      <c r="B874" s="38" t="str">
        <f>'Master Schedule'!B874</f>
        <v/>
      </c>
      <c r="C874" s="39"/>
      <c r="D874" s="40" t="str">
        <f t="shared" si="1"/>
        <v>Saturday</v>
      </c>
      <c r="E874" s="41"/>
      <c r="F874" s="38"/>
      <c r="G874" s="38"/>
      <c r="H874" s="41"/>
      <c r="I874" s="38"/>
      <c r="J874" s="38"/>
      <c r="K874" s="35"/>
      <c r="L874" s="35"/>
      <c r="M874" s="35"/>
      <c r="N874" s="36"/>
      <c r="O874" s="62"/>
      <c r="P874" s="34" t="str">
        <f t="shared" si="4"/>
        <v/>
      </c>
    </row>
    <row r="875" ht="22.5" customHeight="1">
      <c r="A875" s="37"/>
      <c r="B875" s="38" t="str">
        <f>'Master Schedule'!B875</f>
        <v/>
      </c>
      <c r="C875" s="39"/>
      <c r="D875" s="40" t="str">
        <f t="shared" si="1"/>
        <v>Saturday</v>
      </c>
      <c r="E875" s="41"/>
      <c r="F875" s="38"/>
      <c r="G875" s="38"/>
      <c r="H875" s="41"/>
      <c r="I875" s="38"/>
      <c r="J875" s="38"/>
      <c r="K875" s="32"/>
      <c r="L875" s="32"/>
      <c r="M875" s="32"/>
      <c r="N875" s="33"/>
      <c r="O875" s="62"/>
      <c r="P875" s="34" t="str">
        <f t="shared" si="4"/>
        <v/>
      </c>
    </row>
    <row r="876" ht="22.5" customHeight="1">
      <c r="A876" s="37"/>
      <c r="B876" s="38" t="str">
        <f>'Master Schedule'!B876</f>
        <v/>
      </c>
      <c r="C876" s="39"/>
      <c r="D876" s="40" t="str">
        <f t="shared" si="1"/>
        <v>Saturday</v>
      </c>
      <c r="E876" s="41"/>
      <c r="F876" s="38"/>
      <c r="G876" s="38"/>
      <c r="H876" s="41"/>
      <c r="I876" s="38"/>
      <c r="J876" s="38"/>
      <c r="K876" s="35"/>
      <c r="L876" s="35"/>
      <c r="M876" s="35"/>
      <c r="N876" s="36"/>
      <c r="O876" s="62"/>
      <c r="P876" s="34" t="str">
        <f t="shared" si="4"/>
        <v/>
      </c>
    </row>
    <row r="877" ht="22.5" customHeight="1">
      <c r="A877" s="37"/>
      <c r="B877" s="38" t="str">
        <f>'Master Schedule'!B877</f>
        <v/>
      </c>
      <c r="C877" s="39"/>
      <c r="D877" s="40" t="str">
        <f t="shared" si="1"/>
        <v>Saturday</v>
      </c>
      <c r="E877" s="41"/>
      <c r="F877" s="38"/>
      <c r="G877" s="38"/>
      <c r="H877" s="41"/>
      <c r="I877" s="38"/>
      <c r="J877" s="38"/>
      <c r="K877" s="32"/>
      <c r="L877" s="32"/>
      <c r="M877" s="32"/>
      <c r="N877" s="33"/>
      <c r="O877" s="62"/>
      <c r="P877" s="34" t="str">
        <f t="shared" si="4"/>
        <v/>
      </c>
    </row>
    <row r="878" ht="22.5" customHeight="1">
      <c r="A878" s="37"/>
      <c r="B878" s="38" t="str">
        <f>'Master Schedule'!B878</f>
        <v/>
      </c>
      <c r="C878" s="39"/>
      <c r="D878" s="40" t="str">
        <f t="shared" si="1"/>
        <v>Saturday</v>
      </c>
      <c r="E878" s="41"/>
      <c r="F878" s="38"/>
      <c r="G878" s="38"/>
      <c r="H878" s="41"/>
      <c r="I878" s="38"/>
      <c r="J878" s="38"/>
      <c r="K878" s="35"/>
      <c r="L878" s="35"/>
      <c r="M878" s="35"/>
      <c r="N878" s="36"/>
      <c r="O878" s="62"/>
      <c r="P878" s="34" t="str">
        <f t="shared" si="4"/>
        <v/>
      </c>
    </row>
    <row r="879" ht="22.5" customHeight="1">
      <c r="A879" s="37"/>
      <c r="B879" s="38" t="str">
        <f>'Master Schedule'!B879</f>
        <v/>
      </c>
      <c r="C879" s="39"/>
      <c r="D879" s="40" t="str">
        <f t="shared" si="1"/>
        <v>Saturday</v>
      </c>
      <c r="E879" s="41"/>
      <c r="F879" s="38"/>
      <c r="G879" s="38"/>
      <c r="H879" s="41"/>
      <c r="I879" s="38"/>
      <c r="J879" s="38"/>
      <c r="K879" s="32"/>
      <c r="L879" s="32"/>
      <c r="M879" s="32"/>
      <c r="N879" s="33"/>
      <c r="O879" s="62"/>
      <c r="P879" s="34" t="str">
        <f t="shared" si="4"/>
        <v/>
      </c>
    </row>
    <row r="880" ht="22.5" customHeight="1">
      <c r="A880" s="37"/>
      <c r="B880" s="38" t="str">
        <f>'Master Schedule'!B880</f>
        <v/>
      </c>
      <c r="C880" s="39"/>
      <c r="D880" s="40" t="str">
        <f t="shared" si="1"/>
        <v>Saturday</v>
      </c>
      <c r="E880" s="41"/>
      <c r="F880" s="38"/>
      <c r="G880" s="38"/>
      <c r="H880" s="41"/>
      <c r="I880" s="38"/>
      <c r="J880" s="38"/>
      <c r="K880" s="35"/>
      <c r="L880" s="35"/>
      <c r="M880" s="35"/>
      <c r="N880" s="36"/>
      <c r="O880" s="62"/>
      <c r="P880" s="34" t="str">
        <f t="shared" si="4"/>
        <v/>
      </c>
    </row>
    <row r="881" ht="22.5" customHeight="1">
      <c r="A881" s="37"/>
      <c r="B881" s="38" t="str">
        <f>'Master Schedule'!B881</f>
        <v/>
      </c>
      <c r="C881" s="39"/>
      <c r="D881" s="40" t="str">
        <f t="shared" si="1"/>
        <v>Saturday</v>
      </c>
      <c r="E881" s="41"/>
      <c r="F881" s="38"/>
      <c r="G881" s="38"/>
      <c r="H881" s="41"/>
      <c r="I881" s="38"/>
      <c r="J881" s="38"/>
      <c r="K881" s="32"/>
      <c r="L881" s="32"/>
      <c r="M881" s="32"/>
      <c r="N881" s="33"/>
      <c r="O881" s="62"/>
      <c r="P881" s="34" t="str">
        <f t="shared" si="4"/>
        <v/>
      </c>
    </row>
    <row r="882" ht="22.5" customHeight="1">
      <c r="A882" s="37"/>
      <c r="B882" s="38" t="str">
        <f>'Master Schedule'!B882</f>
        <v/>
      </c>
      <c r="C882" s="39"/>
      <c r="D882" s="40" t="str">
        <f t="shared" si="1"/>
        <v>Saturday</v>
      </c>
      <c r="E882" s="41"/>
      <c r="F882" s="38"/>
      <c r="G882" s="38"/>
      <c r="H882" s="41"/>
      <c r="I882" s="38"/>
      <c r="J882" s="38"/>
      <c r="K882" s="35"/>
      <c r="L882" s="35"/>
      <c r="M882" s="35"/>
      <c r="N882" s="36"/>
      <c r="O882" s="62"/>
      <c r="P882" s="34" t="str">
        <f t="shared" si="4"/>
        <v/>
      </c>
    </row>
    <row r="883" ht="22.5" customHeight="1">
      <c r="A883" s="37"/>
      <c r="B883" s="38" t="str">
        <f>'Master Schedule'!B883</f>
        <v/>
      </c>
      <c r="C883" s="39"/>
      <c r="D883" s="40" t="str">
        <f t="shared" si="1"/>
        <v>Saturday</v>
      </c>
      <c r="E883" s="41"/>
      <c r="F883" s="38"/>
      <c r="G883" s="38"/>
      <c r="H883" s="41"/>
      <c r="I883" s="38"/>
      <c r="J883" s="38"/>
      <c r="K883" s="32"/>
      <c r="L883" s="32"/>
      <c r="M883" s="32"/>
      <c r="N883" s="33"/>
      <c r="O883" s="62"/>
      <c r="P883" s="34" t="str">
        <f t="shared" si="4"/>
        <v/>
      </c>
    </row>
    <row r="884" ht="22.5" customHeight="1">
      <c r="A884" s="37"/>
      <c r="B884" s="38" t="str">
        <f>'Master Schedule'!B884</f>
        <v/>
      </c>
      <c r="C884" s="39"/>
      <c r="D884" s="40" t="str">
        <f t="shared" si="1"/>
        <v>Saturday</v>
      </c>
      <c r="E884" s="41"/>
      <c r="F884" s="38"/>
      <c r="G884" s="38"/>
      <c r="H884" s="41"/>
      <c r="I884" s="38"/>
      <c r="J884" s="38"/>
      <c r="K884" s="35"/>
      <c r="L884" s="35"/>
      <c r="M884" s="35"/>
      <c r="N884" s="36"/>
      <c r="O884" s="62"/>
      <c r="P884" s="34" t="str">
        <f t="shared" si="4"/>
        <v/>
      </c>
    </row>
    <row r="885" ht="22.5" customHeight="1">
      <c r="A885" s="37"/>
      <c r="B885" s="38" t="str">
        <f>'Master Schedule'!B885</f>
        <v/>
      </c>
      <c r="C885" s="39"/>
      <c r="D885" s="40" t="str">
        <f t="shared" si="1"/>
        <v>Saturday</v>
      </c>
      <c r="E885" s="41"/>
      <c r="F885" s="38"/>
      <c r="G885" s="38"/>
      <c r="H885" s="41"/>
      <c r="I885" s="38"/>
      <c r="J885" s="38"/>
      <c r="K885" s="32"/>
      <c r="L885" s="32"/>
      <c r="M885" s="32"/>
      <c r="N885" s="33"/>
      <c r="O885" s="62"/>
      <c r="P885" s="34" t="str">
        <f t="shared" si="4"/>
        <v/>
      </c>
    </row>
    <row r="886" ht="22.5" customHeight="1">
      <c r="A886" s="37"/>
      <c r="B886" s="38" t="str">
        <f>'Master Schedule'!B886</f>
        <v/>
      </c>
      <c r="C886" s="39"/>
      <c r="D886" s="40" t="str">
        <f t="shared" si="1"/>
        <v>Saturday</v>
      </c>
      <c r="E886" s="41"/>
      <c r="F886" s="38"/>
      <c r="G886" s="38"/>
      <c r="H886" s="41"/>
      <c r="I886" s="38"/>
      <c r="J886" s="38"/>
      <c r="K886" s="35"/>
      <c r="L886" s="35"/>
      <c r="M886" s="35"/>
      <c r="N886" s="36"/>
      <c r="O886" s="62"/>
      <c r="P886" s="34" t="str">
        <f t="shared" si="4"/>
        <v/>
      </c>
    </row>
    <row r="887" ht="22.5" customHeight="1">
      <c r="A887" s="37"/>
      <c r="B887" s="38" t="str">
        <f>'Master Schedule'!B887</f>
        <v/>
      </c>
      <c r="C887" s="39"/>
      <c r="D887" s="40" t="str">
        <f t="shared" si="1"/>
        <v>Saturday</v>
      </c>
      <c r="E887" s="41"/>
      <c r="F887" s="38"/>
      <c r="G887" s="38"/>
      <c r="H887" s="41"/>
      <c r="I887" s="38"/>
      <c r="J887" s="38"/>
      <c r="K887" s="32"/>
      <c r="L887" s="32"/>
      <c r="M887" s="32"/>
      <c r="N887" s="33"/>
      <c r="O887" s="62"/>
      <c r="P887" s="34" t="str">
        <f t="shared" si="4"/>
        <v/>
      </c>
    </row>
    <row r="888" ht="22.5" customHeight="1">
      <c r="A888" s="37"/>
      <c r="B888" s="38" t="str">
        <f>'Master Schedule'!B888</f>
        <v/>
      </c>
      <c r="C888" s="39"/>
      <c r="D888" s="40" t="str">
        <f t="shared" si="1"/>
        <v>Saturday</v>
      </c>
      <c r="E888" s="41"/>
      <c r="F888" s="38"/>
      <c r="G888" s="38"/>
      <c r="H888" s="41"/>
      <c r="I888" s="38"/>
      <c r="J888" s="38"/>
      <c r="K888" s="35"/>
      <c r="L888" s="35"/>
      <c r="M888" s="35"/>
      <c r="N888" s="36"/>
      <c r="O888" s="62"/>
      <c r="P888" s="34" t="str">
        <f t="shared" si="4"/>
        <v/>
      </c>
    </row>
    <row r="889" ht="22.5" customHeight="1">
      <c r="A889" s="37"/>
      <c r="B889" s="38" t="str">
        <f>'Master Schedule'!B889</f>
        <v/>
      </c>
      <c r="C889" s="39"/>
      <c r="D889" s="40" t="str">
        <f t="shared" si="1"/>
        <v>Saturday</v>
      </c>
      <c r="E889" s="41"/>
      <c r="F889" s="38"/>
      <c r="G889" s="38"/>
      <c r="H889" s="41"/>
      <c r="I889" s="38"/>
      <c r="J889" s="38"/>
      <c r="K889" s="32"/>
      <c r="L889" s="32"/>
      <c r="M889" s="32"/>
      <c r="N889" s="33"/>
      <c r="O889" s="62"/>
      <c r="P889" s="34" t="str">
        <f t="shared" si="4"/>
        <v/>
      </c>
    </row>
    <row r="890" ht="22.5" customHeight="1">
      <c r="A890" s="37"/>
      <c r="B890" s="38" t="str">
        <f>'Master Schedule'!B890</f>
        <v/>
      </c>
      <c r="C890" s="39"/>
      <c r="D890" s="40" t="str">
        <f t="shared" si="1"/>
        <v>Saturday</v>
      </c>
      <c r="E890" s="41"/>
      <c r="F890" s="38"/>
      <c r="G890" s="38"/>
      <c r="H890" s="41"/>
      <c r="I890" s="38"/>
      <c r="J890" s="38"/>
      <c r="K890" s="35"/>
      <c r="L890" s="35"/>
      <c r="M890" s="35"/>
      <c r="N890" s="36"/>
      <c r="O890" s="62"/>
      <c r="P890" s="34" t="str">
        <f t="shared" si="4"/>
        <v/>
      </c>
    </row>
    <row r="891" ht="22.5" customHeight="1">
      <c r="A891" s="37"/>
      <c r="B891" s="38" t="str">
        <f>'Master Schedule'!B891</f>
        <v/>
      </c>
      <c r="C891" s="39"/>
      <c r="D891" s="40" t="str">
        <f t="shared" si="1"/>
        <v>Saturday</v>
      </c>
      <c r="E891" s="41"/>
      <c r="F891" s="38"/>
      <c r="G891" s="38"/>
      <c r="H891" s="41"/>
      <c r="I891" s="38"/>
      <c r="J891" s="38"/>
      <c r="K891" s="32"/>
      <c r="L891" s="32"/>
      <c r="M891" s="32"/>
      <c r="N891" s="33"/>
      <c r="O891" s="62"/>
      <c r="P891" s="34" t="str">
        <f t="shared" si="4"/>
        <v/>
      </c>
    </row>
    <row r="892" ht="22.5" customHeight="1">
      <c r="A892" s="37"/>
      <c r="B892" s="38" t="str">
        <f>'Master Schedule'!B892</f>
        <v/>
      </c>
      <c r="C892" s="39"/>
      <c r="D892" s="40" t="str">
        <f t="shared" si="1"/>
        <v>Saturday</v>
      </c>
      <c r="E892" s="41"/>
      <c r="F892" s="38"/>
      <c r="G892" s="38"/>
      <c r="H892" s="41"/>
      <c r="I892" s="38"/>
      <c r="J892" s="38"/>
      <c r="K892" s="35"/>
      <c r="L892" s="35"/>
      <c r="M892" s="35"/>
      <c r="N892" s="36"/>
      <c r="O892" s="62"/>
      <c r="P892" s="34" t="str">
        <f t="shared" si="4"/>
        <v/>
      </c>
    </row>
    <row r="893" ht="22.5" customHeight="1">
      <c r="A893" s="37"/>
      <c r="B893" s="38" t="str">
        <f>'Master Schedule'!B893</f>
        <v/>
      </c>
      <c r="C893" s="39"/>
      <c r="D893" s="40" t="str">
        <f t="shared" si="1"/>
        <v>Saturday</v>
      </c>
      <c r="E893" s="41"/>
      <c r="F893" s="38"/>
      <c r="G893" s="38"/>
      <c r="H893" s="41"/>
      <c r="I893" s="38"/>
      <c r="J893" s="38"/>
      <c r="K893" s="32"/>
      <c r="L893" s="32"/>
      <c r="M893" s="32"/>
      <c r="N893" s="33"/>
      <c r="O893" s="62"/>
      <c r="P893" s="34" t="str">
        <f t="shared" si="4"/>
        <v/>
      </c>
    </row>
    <row r="894" ht="22.5" customHeight="1">
      <c r="A894" s="37"/>
      <c r="B894" s="38" t="str">
        <f>'Master Schedule'!B894</f>
        <v/>
      </c>
      <c r="C894" s="39"/>
      <c r="D894" s="40" t="str">
        <f t="shared" si="1"/>
        <v>Saturday</v>
      </c>
      <c r="E894" s="41"/>
      <c r="F894" s="38"/>
      <c r="G894" s="38"/>
      <c r="H894" s="41"/>
      <c r="I894" s="38"/>
      <c r="J894" s="38"/>
      <c r="K894" s="35"/>
      <c r="L894" s="35"/>
      <c r="M894" s="35"/>
      <c r="N894" s="36"/>
      <c r="O894" s="62"/>
      <c r="P894" s="34" t="str">
        <f t="shared" si="4"/>
        <v/>
      </c>
    </row>
    <row r="895" ht="22.5" customHeight="1">
      <c r="A895" s="37"/>
      <c r="B895" s="38" t="str">
        <f>'Master Schedule'!B895</f>
        <v/>
      </c>
      <c r="C895" s="39"/>
      <c r="D895" s="40" t="str">
        <f t="shared" si="1"/>
        <v>Saturday</v>
      </c>
      <c r="E895" s="41"/>
      <c r="F895" s="38"/>
      <c r="G895" s="38"/>
      <c r="H895" s="41"/>
      <c r="I895" s="38"/>
      <c r="J895" s="38"/>
      <c r="K895" s="32"/>
      <c r="L895" s="32"/>
      <c r="M895" s="32"/>
      <c r="N895" s="33"/>
      <c r="O895" s="62"/>
      <c r="P895" s="34" t="str">
        <f t="shared" si="4"/>
        <v/>
      </c>
    </row>
    <row r="896" ht="22.5" customHeight="1">
      <c r="A896" s="37"/>
      <c r="B896" s="38" t="str">
        <f>'Master Schedule'!B896</f>
        <v/>
      </c>
      <c r="C896" s="39"/>
      <c r="D896" s="40" t="str">
        <f t="shared" si="1"/>
        <v>Saturday</v>
      </c>
      <c r="E896" s="41"/>
      <c r="F896" s="38"/>
      <c r="G896" s="38"/>
      <c r="H896" s="41"/>
      <c r="I896" s="38"/>
      <c r="J896" s="38"/>
      <c r="K896" s="35"/>
      <c r="L896" s="35"/>
      <c r="M896" s="35"/>
      <c r="N896" s="36"/>
      <c r="O896" s="62"/>
      <c r="P896" s="34" t="str">
        <f t="shared" si="4"/>
        <v/>
      </c>
    </row>
    <row r="897" ht="22.5" customHeight="1">
      <c r="A897" s="37"/>
      <c r="B897" s="38" t="str">
        <f>'Master Schedule'!B897</f>
        <v/>
      </c>
      <c r="C897" s="39"/>
      <c r="D897" s="40" t="str">
        <f t="shared" si="1"/>
        <v>Saturday</v>
      </c>
      <c r="E897" s="41"/>
      <c r="F897" s="38"/>
      <c r="G897" s="38"/>
      <c r="H897" s="41"/>
      <c r="I897" s="38"/>
      <c r="J897" s="38"/>
      <c r="K897" s="32"/>
      <c r="L897" s="32"/>
      <c r="M897" s="32"/>
      <c r="N897" s="33"/>
      <c r="O897" s="62"/>
      <c r="P897" s="34" t="str">
        <f t="shared" si="4"/>
        <v/>
      </c>
    </row>
    <row r="898" ht="22.5" customHeight="1">
      <c r="A898" s="37"/>
      <c r="B898" s="38" t="str">
        <f>'Master Schedule'!B898</f>
        <v/>
      </c>
      <c r="C898" s="39"/>
      <c r="D898" s="40" t="str">
        <f t="shared" si="1"/>
        <v>Saturday</v>
      </c>
      <c r="E898" s="41"/>
      <c r="F898" s="38"/>
      <c r="G898" s="38"/>
      <c r="H898" s="41"/>
      <c r="I898" s="38"/>
      <c r="J898" s="38"/>
      <c r="K898" s="35"/>
      <c r="L898" s="35"/>
      <c r="M898" s="35"/>
      <c r="N898" s="36"/>
      <c r="O898" s="62"/>
      <c r="P898" s="34" t="str">
        <f t="shared" si="4"/>
        <v/>
      </c>
    </row>
    <row r="899" ht="22.5" customHeight="1">
      <c r="A899" s="37"/>
      <c r="B899" s="38" t="str">
        <f>'Master Schedule'!B899</f>
        <v/>
      </c>
      <c r="C899" s="39"/>
      <c r="D899" s="40" t="str">
        <f t="shared" si="1"/>
        <v>Saturday</v>
      </c>
      <c r="E899" s="41"/>
      <c r="F899" s="38"/>
      <c r="G899" s="38"/>
      <c r="H899" s="41"/>
      <c r="I899" s="38"/>
      <c r="J899" s="38"/>
      <c r="K899" s="32"/>
      <c r="L899" s="32"/>
      <c r="M899" s="32"/>
      <c r="N899" s="33"/>
      <c r="O899" s="62"/>
      <c r="P899" s="34" t="str">
        <f t="shared" si="4"/>
        <v/>
      </c>
    </row>
    <row r="900" ht="22.5" customHeight="1">
      <c r="A900" s="37"/>
      <c r="B900" s="38" t="str">
        <f>'Master Schedule'!B900</f>
        <v/>
      </c>
      <c r="C900" s="39"/>
      <c r="D900" s="40" t="str">
        <f t="shared" si="1"/>
        <v>Saturday</v>
      </c>
      <c r="E900" s="41"/>
      <c r="F900" s="38"/>
      <c r="G900" s="38"/>
      <c r="H900" s="41"/>
      <c r="I900" s="38"/>
      <c r="J900" s="38"/>
      <c r="K900" s="35"/>
      <c r="L900" s="35"/>
      <c r="M900" s="35"/>
      <c r="N900" s="36"/>
      <c r="O900" s="62"/>
      <c r="P900" s="34" t="str">
        <f t="shared" si="4"/>
        <v/>
      </c>
    </row>
    <row r="901" ht="22.5" customHeight="1">
      <c r="A901" s="37"/>
      <c r="B901" s="38" t="str">
        <f>'Master Schedule'!B901</f>
        <v/>
      </c>
      <c r="C901" s="39"/>
      <c r="D901" s="40" t="str">
        <f t="shared" si="1"/>
        <v>Saturday</v>
      </c>
      <c r="E901" s="41"/>
      <c r="F901" s="38"/>
      <c r="G901" s="38"/>
      <c r="H901" s="41"/>
      <c r="I901" s="38"/>
      <c r="J901" s="38"/>
      <c r="K901" s="32"/>
      <c r="L901" s="32"/>
      <c r="M901" s="32"/>
      <c r="N901" s="33"/>
      <c r="O901" s="62"/>
      <c r="P901" s="34" t="str">
        <f t="shared" si="4"/>
        <v/>
      </c>
    </row>
    <row r="902" ht="22.5" customHeight="1">
      <c r="A902" s="37"/>
      <c r="B902" s="38" t="str">
        <f>'Master Schedule'!B902</f>
        <v/>
      </c>
      <c r="C902" s="39"/>
      <c r="D902" s="40" t="str">
        <f t="shared" si="1"/>
        <v>Saturday</v>
      </c>
      <c r="E902" s="41"/>
      <c r="F902" s="38"/>
      <c r="G902" s="38"/>
      <c r="H902" s="41"/>
      <c r="I902" s="38"/>
      <c r="J902" s="38"/>
      <c r="K902" s="35"/>
      <c r="L902" s="35"/>
      <c r="M902" s="35"/>
      <c r="N902" s="36"/>
      <c r="O902" s="62"/>
      <c r="P902" s="34" t="str">
        <f t="shared" si="4"/>
        <v/>
      </c>
    </row>
    <row r="903" ht="22.5" customHeight="1">
      <c r="A903" s="37"/>
      <c r="B903" s="38" t="str">
        <f>'Master Schedule'!B903</f>
        <v/>
      </c>
      <c r="C903" s="39"/>
      <c r="D903" s="40" t="str">
        <f t="shared" si="1"/>
        <v>Saturday</v>
      </c>
      <c r="E903" s="41"/>
      <c r="F903" s="38"/>
      <c r="G903" s="38"/>
      <c r="H903" s="41"/>
      <c r="I903" s="38"/>
      <c r="J903" s="38"/>
      <c r="K903" s="32"/>
      <c r="L903" s="32"/>
      <c r="M903" s="32"/>
      <c r="N903" s="33"/>
      <c r="O903" s="62"/>
      <c r="P903" s="34" t="str">
        <f t="shared" si="4"/>
        <v/>
      </c>
    </row>
    <row r="904" ht="22.5" customHeight="1">
      <c r="A904" s="37"/>
      <c r="B904" s="38" t="str">
        <f>'Master Schedule'!B904</f>
        <v/>
      </c>
      <c r="C904" s="39"/>
      <c r="D904" s="40" t="str">
        <f t="shared" si="1"/>
        <v>Saturday</v>
      </c>
      <c r="E904" s="41"/>
      <c r="F904" s="38"/>
      <c r="G904" s="38"/>
      <c r="H904" s="41"/>
      <c r="I904" s="38"/>
      <c r="J904" s="38"/>
      <c r="K904" s="35"/>
      <c r="L904" s="35"/>
      <c r="M904" s="35"/>
      <c r="N904" s="36"/>
      <c r="O904" s="62"/>
      <c r="P904" s="34" t="str">
        <f t="shared" si="4"/>
        <v/>
      </c>
    </row>
    <row r="905" ht="22.5" customHeight="1">
      <c r="A905" s="37"/>
      <c r="B905" s="38" t="str">
        <f>'Master Schedule'!B905</f>
        <v/>
      </c>
      <c r="C905" s="39"/>
      <c r="D905" s="40" t="str">
        <f t="shared" si="1"/>
        <v>Saturday</v>
      </c>
      <c r="E905" s="41"/>
      <c r="F905" s="38"/>
      <c r="G905" s="38"/>
      <c r="H905" s="41"/>
      <c r="I905" s="38"/>
      <c r="J905" s="38"/>
      <c r="K905" s="32"/>
      <c r="L905" s="32"/>
      <c r="M905" s="32"/>
      <c r="N905" s="33"/>
      <c r="O905" s="62"/>
      <c r="P905" s="34" t="str">
        <f t="shared" si="4"/>
        <v/>
      </c>
    </row>
    <row r="906" ht="22.5" customHeight="1">
      <c r="A906" s="37"/>
      <c r="B906" s="38" t="str">
        <f>'Master Schedule'!B906</f>
        <v/>
      </c>
      <c r="C906" s="39"/>
      <c r="D906" s="40" t="str">
        <f t="shared" si="1"/>
        <v>Saturday</v>
      </c>
      <c r="E906" s="41"/>
      <c r="F906" s="38"/>
      <c r="G906" s="38"/>
      <c r="H906" s="41"/>
      <c r="I906" s="38"/>
      <c r="J906" s="38"/>
      <c r="K906" s="35"/>
      <c r="L906" s="35"/>
      <c r="M906" s="35"/>
      <c r="N906" s="36"/>
      <c r="O906" s="62"/>
      <c r="P906" s="34" t="str">
        <f t="shared" si="4"/>
        <v/>
      </c>
    </row>
    <row r="907" ht="22.5" customHeight="1">
      <c r="A907" s="37"/>
      <c r="B907" s="38" t="str">
        <f>'Master Schedule'!B907</f>
        <v/>
      </c>
      <c r="C907" s="39"/>
      <c r="D907" s="40" t="str">
        <f t="shared" si="1"/>
        <v>Saturday</v>
      </c>
      <c r="E907" s="41"/>
      <c r="F907" s="38"/>
      <c r="G907" s="38"/>
      <c r="H907" s="41"/>
      <c r="I907" s="38"/>
      <c r="J907" s="38"/>
      <c r="K907" s="32"/>
      <c r="L907" s="32"/>
      <c r="M907" s="32"/>
      <c r="N907" s="33"/>
      <c r="O907" s="62"/>
      <c r="P907" s="34" t="str">
        <f t="shared" si="4"/>
        <v/>
      </c>
    </row>
    <row r="908" ht="22.5" customHeight="1">
      <c r="A908" s="37"/>
      <c r="B908" s="38" t="str">
        <f>'Master Schedule'!B908</f>
        <v/>
      </c>
      <c r="C908" s="39"/>
      <c r="D908" s="40" t="str">
        <f t="shared" si="1"/>
        <v>Saturday</v>
      </c>
      <c r="E908" s="41"/>
      <c r="F908" s="38"/>
      <c r="G908" s="38"/>
      <c r="H908" s="41"/>
      <c r="I908" s="38"/>
      <c r="J908" s="38"/>
      <c r="K908" s="35"/>
      <c r="L908" s="35"/>
      <c r="M908" s="35"/>
      <c r="N908" s="36"/>
      <c r="O908" s="62"/>
      <c r="P908" s="34" t="str">
        <f t="shared" si="4"/>
        <v/>
      </c>
    </row>
    <row r="909" ht="22.5" customHeight="1">
      <c r="A909" s="37"/>
      <c r="B909" s="38" t="str">
        <f>'Master Schedule'!B909</f>
        <v/>
      </c>
      <c r="C909" s="39"/>
      <c r="D909" s="40" t="str">
        <f t="shared" si="1"/>
        <v>Saturday</v>
      </c>
      <c r="E909" s="41"/>
      <c r="F909" s="38"/>
      <c r="G909" s="38"/>
      <c r="H909" s="41"/>
      <c r="I909" s="38"/>
      <c r="J909" s="38"/>
      <c r="K909" s="32"/>
      <c r="L909" s="32"/>
      <c r="M909" s="32"/>
      <c r="N909" s="33"/>
      <c r="O909" s="62"/>
      <c r="P909" s="34" t="str">
        <f t="shared" si="4"/>
        <v/>
      </c>
    </row>
    <row r="910" ht="22.5" customHeight="1">
      <c r="A910" s="37"/>
      <c r="B910" s="38" t="str">
        <f>'Master Schedule'!B910</f>
        <v/>
      </c>
      <c r="C910" s="39"/>
      <c r="D910" s="40" t="str">
        <f t="shared" si="1"/>
        <v>Saturday</v>
      </c>
      <c r="E910" s="41"/>
      <c r="F910" s="38"/>
      <c r="G910" s="38"/>
      <c r="H910" s="41"/>
      <c r="I910" s="38"/>
      <c r="J910" s="38"/>
      <c r="K910" s="35"/>
      <c r="L910" s="35"/>
      <c r="M910" s="35"/>
      <c r="N910" s="36"/>
      <c r="O910" s="62"/>
      <c r="P910" s="34" t="str">
        <f t="shared" si="4"/>
        <v/>
      </c>
    </row>
    <row r="911" ht="22.5" customHeight="1">
      <c r="A911" s="37"/>
      <c r="B911" s="38" t="str">
        <f>'Master Schedule'!B911</f>
        <v/>
      </c>
      <c r="C911" s="39"/>
      <c r="D911" s="40" t="str">
        <f t="shared" si="1"/>
        <v>Saturday</v>
      </c>
      <c r="E911" s="41"/>
      <c r="F911" s="38"/>
      <c r="G911" s="38"/>
      <c r="H911" s="41"/>
      <c r="I911" s="38"/>
      <c r="J911" s="38"/>
      <c r="K911" s="32"/>
      <c r="L911" s="32"/>
      <c r="M911" s="32"/>
      <c r="N911" s="33"/>
      <c r="O911" s="62"/>
      <c r="P911" s="34" t="str">
        <f t="shared" si="4"/>
        <v/>
      </c>
    </row>
    <row r="912" ht="22.5" customHeight="1">
      <c r="A912" s="37"/>
      <c r="B912" s="38" t="str">
        <f>'Master Schedule'!B912</f>
        <v/>
      </c>
      <c r="C912" s="39"/>
      <c r="D912" s="40" t="str">
        <f t="shared" si="1"/>
        <v>Saturday</v>
      </c>
      <c r="E912" s="41"/>
      <c r="F912" s="38"/>
      <c r="G912" s="38"/>
      <c r="H912" s="41"/>
      <c r="I912" s="38"/>
      <c r="J912" s="38"/>
      <c r="K912" s="35"/>
      <c r="L912" s="35"/>
      <c r="M912" s="35"/>
      <c r="N912" s="36"/>
      <c r="O912" s="62"/>
      <c r="P912" s="34" t="str">
        <f t="shared" si="4"/>
        <v/>
      </c>
    </row>
    <row r="913" ht="22.5" customHeight="1">
      <c r="A913" s="37"/>
      <c r="B913" s="38" t="str">
        <f>'Master Schedule'!B913</f>
        <v/>
      </c>
      <c r="C913" s="39"/>
      <c r="D913" s="40" t="str">
        <f t="shared" si="1"/>
        <v>Saturday</v>
      </c>
      <c r="E913" s="41"/>
      <c r="F913" s="38"/>
      <c r="G913" s="38"/>
      <c r="H913" s="41"/>
      <c r="I913" s="38"/>
      <c r="J913" s="38"/>
      <c r="K913" s="32"/>
      <c r="L913" s="32"/>
      <c r="M913" s="32"/>
      <c r="N913" s="33"/>
      <c r="O913" s="62"/>
      <c r="P913" s="34" t="str">
        <f t="shared" si="4"/>
        <v/>
      </c>
    </row>
    <row r="914" ht="22.5" customHeight="1">
      <c r="A914" s="37"/>
      <c r="B914" s="38" t="str">
        <f>'Master Schedule'!B914</f>
        <v/>
      </c>
      <c r="C914" s="39"/>
      <c r="D914" s="40" t="str">
        <f t="shared" si="1"/>
        <v>Saturday</v>
      </c>
      <c r="E914" s="41"/>
      <c r="F914" s="38"/>
      <c r="G914" s="38"/>
      <c r="H914" s="41"/>
      <c r="I914" s="38"/>
      <c r="J914" s="38"/>
      <c r="K914" s="35"/>
      <c r="L914" s="35"/>
      <c r="M914" s="35"/>
      <c r="N914" s="36"/>
      <c r="O914" s="62"/>
      <c r="P914" s="34" t="str">
        <f t="shared" si="4"/>
        <v/>
      </c>
    </row>
    <row r="915" ht="22.5" customHeight="1">
      <c r="A915" s="37"/>
      <c r="B915" s="38" t="str">
        <f>'Master Schedule'!B915</f>
        <v/>
      </c>
      <c r="C915" s="39"/>
      <c r="D915" s="40" t="str">
        <f t="shared" si="1"/>
        <v>Saturday</v>
      </c>
      <c r="E915" s="41"/>
      <c r="F915" s="38"/>
      <c r="G915" s="38"/>
      <c r="H915" s="41"/>
      <c r="I915" s="38"/>
      <c r="J915" s="38"/>
      <c r="K915" s="32"/>
      <c r="L915" s="32"/>
      <c r="M915" s="32"/>
      <c r="N915" s="33"/>
      <c r="O915" s="62"/>
      <c r="P915" s="34" t="str">
        <f t="shared" si="4"/>
        <v/>
      </c>
    </row>
    <row r="916" ht="22.5" customHeight="1">
      <c r="A916" s="37"/>
      <c r="B916" s="38" t="str">
        <f>'Master Schedule'!B916</f>
        <v/>
      </c>
      <c r="C916" s="39"/>
      <c r="D916" s="40" t="str">
        <f t="shared" si="1"/>
        <v>Saturday</v>
      </c>
      <c r="E916" s="41"/>
      <c r="F916" s="38"/>
      <c r="G916" s="38"/>
      <c r="H916" s="41"/>
      <c r="I916" s="38"/>
      <c r="J916" s="38"/>
      <c r="K916" s="43"/>
      <c r="L916" s="43"/>
      <c r="M916" s="44"/>
      <c r="N916" s="45"/>
    </row>
    <row r="917" ht="22.5" customHeight="1">
      <c r="A917" s="37"/>
      <c r="B917" s="38" t="str">
        <f>'Master Schedule'!B917</f>
        <v/>
      </c>
      <c r="C917" s="39"/>
      <c r="D917" s="40" t="str">
        <f t="shared" si="1"/>
        <v>Saturday</v>
      </c>
      <c r="E917" s="41"/>
      <c r="F917" s="38"/>
      <c r="G917" s="38"/>
      <c r="H917" s="41"/>
      <c r="I917" s="38"/>
      <c r="J917" s="38"/>
      <c r="K917" s="43"/>
      <c r="L917" s="43"/>
      <c r="M917" s="44"/>
      <c r="N917" s="45"/>
    </row>
    <row r="918" ht="22.5" customHeight="1">
      <c r="A918" s="37"/>
      <c r="B918" s="38" t="str">
        <f>'Master Schedule'!B918</f>
        <v/>
      </c>
      <c r="C918" s="39"/>
      <c r="D918" s="40" t="str">
        <f t="shared" si="1"/>
        <v>Saturday</v>
      </c>
      <c r="E918" s="41"/>
      <c r="F918" s="38"/>
      <c r="G918" s="38"/>
      <c r="H918" s="41"/>
      <c r="I918" s="38"/>
      <c r="J918" s="38"/>
      <c r="K918" s="43"/>
      <c r="L918" s="43"/>
      <c r="M918" s="44"/>
      <c r="N918" s="45"/>
    </row>
    <row r="919" ht="22.5" customHeight="1">
      <c r="A919" s="37"/>
      <c r="B919" s="38" t="str">
        <f>'Master Schedule'!B919</f>
        <v/>
      </c>
      <c r="C919" s="39"/>
      <c r="D919" s="40" t="str">
        <f t="shared" si="1"/>
        <v>Saturday</v>
      </c>
      <c r="E919" s="41"/>
      <c r="F919" s="38"/>
      <c r="G919" s="38"/>
      <c r="H919" s="41"/>
      <c r="I919" s="38"/>
      <c r="J919" s="38"/>
      <c r="K919" s="43"/>
      <c r="L919" s="43"/>
      <c r="M919" s="44"/>
      <c r="N919" s="45"/>
    </row>
    <row r="920" ht="22.5" customHeight="1">
      <c r="A920" s="37"/>
      <c r="B920" s="38" t="str">
        <f>'Master Schedule'!B920</f>
        <v/>
      </c>
      <c r="C920" s="39"/>
      <c r="D920" s="40" t="str">
        <f t="shared" si="1"/>
        <v>Saturday</v>
      </c>
      <c r="E920" s="41"/>
      <c r="F920" s="38"/>
      <c r="G920" s="38"/>
      <c r="H920" s="41"/>
      <c r="I920" s="38"/>
      <c r="J920" s="38"/>
      <c r="K920" s="43"/>
      <c r="L920" s="43"/>
      <c r="M920" s="44"/>
      <c r="N920" s="45"/>
    </row>
    <row r="921" ht="22.5" customHeight="1">
      <c r="A921" s="37"/>
      <c r="B921" s="38" t="str">
        <f>'Master Schedule'!B921</f>
        <v/>
      </c>
      <c r="C921" s="39"/>
      <c r="D921" s="40" t="str">
        <f t="shared" si="1"/>
        <v>Saturday</v>
      </c>
      <c r="E921" s="41"/>
      <c r="F921" s="38"/>
      <c r="G921" s="38"/>
      <c r="H921" s="41"/>
      <c r="I921" s="38"/>
      <c r="J921" s="38"/>
      <c r="K921" s="43"/>
      <c r="L921" s="43"/>
      <c r="M921" s="44"/>
      <c r="N921" s="45"/>
    </row>
    <row r="922" ht="22.5" customHeight="1">
      <c r="A922" s="37"/>
      <c r="B922" s="38" t="str">
        <f>'Master Schedule'!B922</f>
        <v/>
      </c>
      <c r="C922" s="39"/>
      <c r="D922" s="40" t="str">
        <f t="shared" si="1"/>
        <v>Saturday</v>
      </c>
      <c r="E922" s="41"/>
      <c r="F922" s="38"/>
      <c r="G922" s="38"/>
      <c r="H922" s="41"/>
      <c r="I922" s="38"/>
      <c r="J922" s="38"/>
      <c r="K922" s="43"/>
      <c r="L922" s="43"/>
      <c r="M922" s="44"/>
      <c r="N922" s="45"/>
    </row>
    <row r="923" ht="22.5" customHeight="1">
      <c r="A923" s="37"/>
      <c r="B923" s="38" t="str">
        <f>'Master Schedule'!B923</f>
        <v/>
      </c>
      <c r="C923" s="39"/>
      <c r="D923" s="40" t="str">
        <f t="shared" si="1"/>
        <v>Saturday</v>
      </c>
      <c r="E923" s="41"/>
      <c r="F923" s="38"/>
      <c r="G923" s="38"/>
      <c r="H923" s="41"/>
      <c r="I923" s="38"/>
      <c r="J923" s="38"/>
      <c r="K923" s="43"/>
      <c r="L923" s="43"/>
      <c r="M923" s="44"/>
      <c r="N923" s="45"/>
    </row>
    <row r="924" ht="22.5" customHeight="1">
      <c r="A924" s="37"/>
      <c r="B924" s="38" t="str">
        <f>'Master Schedule'!B924</f>
        <v/>
      </c>
      <c r="C924" s="39"/>
      <c r="D924" s="40" t="str">
        <f t="shared" si="1"/>
        <v>Saturday</v>
      </c>
      <c r="E924" s="41"/>
      <c r="F924" s="38"/>
      <c r="G924" s="38"/>
      <c r="H924" s="41"/>
      <c r="I924" s="38"/>
      <c r="J924" s="38"/>
      <c r="K924" s="43"/>
      <c r="L924" s="43"/>
      <c r="M924" s="44"/>
      <c r="N924" s="45"/>
    </row>
    <row r="925" ht="22.5" customHeight="1">
      <c r="A925" s="37"/>
      <c r="B925" s="38" t="str">
        <f>'Master Schedule'!B925</f>
        <v/>
      </c>
      <c r="C925" s="39"/>
      <c r="D925" s="40" t="str">
        <f t="shared" si="1"/>
        <v>Saturday</v>
      </c>
      <c r="E925" s="41"/>
      <c r="F925" s="38"/>
      <c r="G925" s="38"/>
      <c r="H925" s="41"/>
      <c r="I925" s="38"/>
      <c r="J925" s="38"/>
      <c r="K925" s="43"/>
      <c r="L925" s="43"/>
      <c r="M925" s="44"/>
      <c r="N925" s="45"/>
    </row>
    <row r="926" ht="22.5" customHeight="1">
      <c r="A926" s="37"/>
      <c r="B926" s="38" t="str">
        <f>'Master Schedule'!B926</f>
        <v/>
      </c>
      <c r="C926" s="39"/>
      <c r="D926" s="40" t="str">
        <f t="shared" si="1"/>
        <v>Saturday</v>
      </c>
      <c r="E926" s="41"/>
      <c r="F926" s="38"/>
      <c r="G926" s="38"/>
      <c r="H926" s="41"/>
      <c r="I926" s="38"/>
      <c r="J926" s="38"/>
      <c r="K926" s="43"/>
      <c r="L926" s="43"/>
      <c r="M926" s="44"/>
      <c r="N926" s="45"/>
    </row>
    <row r="927" ht="22.5" customHeight="1">
      <c r="A927" s="37"/>
      <c r="B927" s="38" t="str">
        <f>'Master Schedule'!B927</f>
        <v/>
      </c>
      <c r="C927" s="39"/>
      <c r="D927" s="40" t="str">
        <f t="shared" si="1"/>
        <v>Saturday</v>
      </c>
      <c r="E927" s="41"/>
      <c r="F927" s="38"/>
      <c r="G927" s="38"/>
      <c r="H927" s="41"/>
      <c r="I927" s="38"/>
      <c r="J927" s="38"/>
      <c r="K927" s="43"/>
      <c r="L927" s="43"/>
      <c r="M927" s="44"/>
      <c r="N927" s="45"/>
    </row>
    <row r="928" ht="22.5" customHeight="1">
      <c r="A928" s="37"/>
      <c r="B928" s="38" t="str">
        <f>'Master Schedule'!B928</f>
        <v/>
      </c>
      <c r="C928" s="39"/>
      <c r="D928" s="40" t="str">
        <f t="shared" si="1"/>
        <v>Saturday</v>
      </c>
      <c r="E928" s="41"/>
      <c r="F928" s="38"/>
      <c r="G928" s="38"/>
      <c r="H928" s="41"/>
      <c r="I928" s="38"/>
      <c r="J928" s="38"/>
      <c r="K928" s="43"/>
      <c r="L928" s="43"/>
      <c r="M928" s="44"/>
      <c r="N928" s="45"/>
    </row>
    <row r="929" ht="22.5" customHeight="1">
      <c r="A929" s="37"/>
      <c r="B929" s="38" t="str">
        <f>'Master Schedule'!B929</f>
        <v/>
      </c>
      <c r="C929" s="39"/>
      <c r="D929" s="40" t="str">
        <f t="shared" si="1"/>
        <v>Saturday</v>
      </c>
      <c r="E929" s="41"/>
      <c r="F929" s="38"/>
      <c r="G929" s="38"/>
      <c r="H929" s="41"/>
      <c r="I929" s="38"/>
      <c r="J929" s="38"/>
      <c r="K929" s="43"/>
      <c r="L929" s="43"/>
      <c r="M929" s="44"/>
      <c r="N929" s="45"/>
    </row>
    <row r="930" ht="22.5" customHeight="1">
      <c r="A930" s="37"/>
      <c r="B930" s="38" t="str">
        <f>'Master Schedule'!B930</f>
        <v/>
      </c>
      <c r="C930" s="39"/>
      <c r="D930" s="40" t="str">
        <f t="shared" si="1"/>
        <v>Saturday</v>
      </c>
      <c r="E930" s="41"/>
      <c r="F930" s="38"/>
      <c r="G930" s="38"/>
      <c r="H930" s="41"/>
      <c r="I930" s="38"/>
      <c r="J930" s="38"/>
      <c r="K930" s="43"/>
      <c r="L930" s="43"/>
      <c r="M930" s="44"/>
      <c r="N930" s="45"/>
    </row>
    <row r="931" ht="22.5" customHeight="1">
      <c r="A931" s="37"/>
      <c r="B931" s="38" t="str">
        <f>'Master Schedule'!B931</f>
        <v/>
      </c>
      <c r="C931" s="39"/>
      <c r="D931" s="40" t="str">
        <f t="shared" si="1"/>
        <v>Saturday</v>
      </c>
      <c r="E931" s="41"/>
      <c r="F931" s="38"/>
      <c r="G931" s="38"/>
      <c r="H931" s="41"/>
      <c r="I931" s="38"/>
      <c r="J931" s="38"/>
      <c r="K931" s="43"/>
      <c r="L931" s="43"/>
      <c r="M931" s="44"/>
      <c r="N931" s="45"/>
    </row>
    <row r="932" ht="22.5" customHeight="1">
      <c r="A932" s="37"/>
      <c r="B932" s="38" t="str">
        <f>'Master Schedule'!B932</f>
        <v/>
      </c>
      <c r="C932" s="39"/>
      <c r="D932" s="40" t="str">
        <f t="shared" si="1"/>
        <v>Saturday</v>
      </c>
      <c r="E932" s="41"/>
      <c r="F932" s="38"/>
      <c r="G932" s="38"/>
      <c r="H932" s="41"/>
      <c r="I932" s="38"/>
      <c r="J932" s="38"/>
      <c r="K932" s="43"/>
      <c r="L932" s="43"/>
      <c r="M932" s="44"/>
      <c r="N932" s="45"/>
    </row>
    <row r="933" ht="22.5" customHeight="1">
      <c r="A933" s="37"/>
      <c r="B933" s="38" t="str">
        <f>'Master Schedule'!B933</f>
        <v/>
      </c>
      <c r="C933" s="39"/>
      <c r="D933" s="40" t="str">
        <f t="shared" si="1"/>
        <v>Saturday</v>
      </c>
      <c r="E933" s="41"/>
      <c r="F933" s="38"/>
      <c r="G933" s="38"/>
      <c r="H933" s="41"/>
      <c r="I933" s="38"/>
      <c r="J933" s="38"/>
      <c r="K933" s="43"/>
      <c r="L933" s="43"/>
      <c r="M933" s="44"/>
      <c r="N933" s="45"/>
    </row>
    <row r="934" ht="22.5" customHeight="1">
      <c r="A934" s="37"/>
      <c r="B934" s="38" t="str">
        <f>'Master Schedule'!B934</f>
        <v/>
      </c>
      <c r="C934" s="39"/>
      <c r="D934" s="40" t="str">
        <f t="shared" si="1"/>
        <v>Saturday</v>
      </c>
      <c r="E934" s="41"/>
      <c r="F934" s="38"/>
      <c r="G934" s="38"/>
      <c r="H934" s="41"/>
      <c r="I934" s="38"/>
      <c r="J934" s="38"/>
      <c r="K934" s="43"/>
      <c r="L934" s="43"/>
      <c r="M934" s="44"/>
      <c r="N934" s="45"/>
    </row>
    <row r="935" ht="22.5" customHeight="1">
      <c r="A935" s="37"/>
      <c r="B935" s="38" t="str">
        <f>'Master Schedule'!B935</f>
        <v/>
      </c>
      <c r="C935" s="39"/>
      <c r="D935" s="40" t="str">
        <f t="shared" si="1"/>
        <v>Saturday</v>
      </c>
      <c r="E935" s="41"/>
      <c r="F935" s="38"/>
      <c r="G935" s="38"/>
      <c r="H935" s="41"/>
      <c r="I935" s="38"/>
      <c r="J935" s="38"/>
      <c r="K935" s="43"/>
      <c r="L935" s="43"/>
      <c r="M935" s="44"/>
      <c r="N935" s="45"/>
    </row>
    <row r="936" ht="22.5" customHeight="1">
      <c r="A936" s="37"/>
      <c r="B936" s="38" t="str">
        <f>'Master Schedule'!B936</f>
        <v/>
      </c>
      <c r="C936" s="39"/>
      <c r="D936" s="40" t="str">
        <f t="shared" si="1"/>
        <v>Saturday</v>
      </c>
      <c r="E936" s="41"/>
      <c r="F936" s="38"/>
      <c r="G936" s="38"/>
      <c r="H936" s="41"/>
      <c r="I936" s="38"/>
      <c r="J936" s="38"/>
      <c r="K936" s="43"/>
      <c r="L936" s="43"/>
      <c r="M936" s="44"/>
      <c r="N936" s="45"/>
    </row>
    <row r="937" ht="22.5" customHeight="1">
      <c r="A937" s="37"/>
      <c r="B937" s="38" t="str">
        <f>'Master Schedule'!B937</f>
        <v/>
      </c>
      <c r="C937" s="39"/>
      <c r="D937" s="40" t="str">
        <f t="shared" si="1"/>
        <v>Saturday</v>
      </c>
      <c r="E937" s="41"/>
      <c r="F937" s="38"/>
      <c r="G937" s="38"/>
      <c r="H937" s="41"/>
      <c r="I937" s="38"/>
      <c r="J937" s="38"/>
      <c r="K937" s="43"/>
      <c r="L937" s="43"/>
      <c r="M937" s="44"/>
      <c r="N937" s="45"/>
    </row>
    <row r="938" ht="22.5" customHeight="1">
      <c r="A938" s="37"/>
      <c r="B938" s="38" t="str">
        <f>'Master Schedule'!B938</f>
        <v/>
      </c>
      <c r="C938" s="39"/>
      <c r="D938" s="40" t="str">
        <f t="shared" si="1"/>
        <v>Saturday</v>
      </c>
      <c r="E938" s="41"/>
      <c r="F938" s="38"/>
      <c r="G938" s="38"/>
      <c r="H938" s="41"/>
      <c r="I938" s="38"/>
      <c r="J938" s="38"/>
      <c r="K938" s="43"/>
      <c r="L938" s="43"/>
      <c r="M938" s="44"/>
      <c r="N938" s="45"/>
    </row>
    <row r="939" ht="22.5" customHeight="1">
      <c r="A939" s="37"/>
      <c r="B939" s="38" t="str">
        <f>'Master Schedule'!B939</f>
        <v/>
      </c>
      <c r="C939" s="39"/>
      <c r="D939" s="40" t="str">
        <f t="shared" si="1"/>
        <v>Saturday</v>
      </c>
      <c r="E939" s="41"/>
      <c r="F939" s="38"/>
      <c r="G939" s="38"/>
      <c r="H939" s="41"/>
      <c r="I939" s="38"/>
      <c r="J939" s="38"/>
      <c r="K939" s="43"/>
      <c r="L939" s="43"/>
      <c r="M939" s="44"/>
      <c r="N939" s="45"/>
    </row>
    <row r="940" ht="22.5" customHeight="1">
      <c r="A940" s="37"/>
      <c r="B940" s="38" t="str">
        <f>'Master Schedule'!B940</f>
        <v/>
      </c>
      <c r="C940" s="39"/>
      <c r="D940" s="40" t="str">
        <f t="shared" si="1"/>
        <v>Saturday</v>
      </c>
      <c r="E940" s="41"/>
      <c r="F940" s="38"/>
      <c r="G940" s="38"/>
      <c r="H940" s="41"/>
      <c r="I940" s="38"/>
      <c r="J940" s="38"/>
      <c r="K940" s="43"/>
      <c r="L940" s="43"/>
      <c r="M940" s="44"/>
      <c r="N940" s="45"/>
    </row>
    <row r="941" ht="22.5" customHeight="1">
      <c r="A941" s="37"/>
      <c r="B941" s="38" t="str">
        <f>'Master Schedule'!B941</f>
        <v/>
      </c>
      <c r="C941" s="39"/>
      <c r="D941" s="40" t="str">
        <f t="shared" si="1"/>
        <v>Saturday</v>
      </c>
      <c r="E941" s="41"/>
      <c r="F941" s="38"/>
      <c r="G941" s="38"/>
      <c r="H941" s="41"/>
      <c r="I941" s="38"/>
      <c r="J941" s="38"/>
      <c r="K941" s="43"/>
      <c r="L941" s="43"/>
      <c r="M941" s="44"/>
      <c r="N941" s="45"/>
    </row>
    <row r="942" ht="22.5" customHeight="1">
      <c r="A942" s="37"/>
      <c r="B942" s="38" t="str">
        <f>'Master Schedule'!B942</f>
        <v/>
      </c>
      <c r="C942" s="39"/>
      <c r="D942" s="40" t="str">
        <f t="shared" si="1"/>
        <v>Saturday</v>
      </c>
      <c r="E942" s="41"/>
      <c r="F942" s="38"/>
      <c r="G942" s="38"/>
      <c r="H942" s="41"/>
      <c r="I942" s="38"/>
      <c r="J942" s="38"/>
      <c r="K942" s="43"/>
      <c r="L942" s="43"/>
      <c r="M942" s="44"/>
      <c r="N942" s="45"/>
    </row>
    <row r="943" ht="22.5" customHeight="1">
      <c r="A943" s="37"/>
      <c r="B943" s="38" t="str">
        <f>'Master Schedule'!B943</f>
        <v/>
      </c>
      <c r="C943" s="39"/>
      <c r="D943" s="40" t="str">
        <f t="shared" si="1"/>
        <v>Saturday</v>
      </c>
      <c r="E943" s="41"/>
      <c r="F943" s="38"/>
      <c r="G943" s="38"/>
      <c r="H943" s="41"/>
      <c r="I943" s="38"/>
      <c r="J943" s="38"/>
      <c r="K943" s="43"/>
      <c r="L943" s="43"/>
      <c r="M943" s="44"/>
      <c r="N943" s="45"/>
    </row>
    <row r="944" ht="22.5" customHeight="1">
      <c r="A944" s="37"/>
      <c r="B944" s="38" t="str">
        <f>'Master Schedule'!B944</f>
        <v/>
      </c>
      <c r="C944" s="39"/>
      <c r="D944" s="40" t="str">
        <f t="shared" si="1"/>
        <v>Saturday</v>
      </c>
      <c r="E944" s="41"/>
      <c r="F944" s="38"/>
      <c r="G944" s="38"/>
      <c r="H944" s="41"/>
      <c r="I944" s="38"/>
      <c r="J944" s="38"/>
      <c r="K944" s="43"/>
      <c r="L944" s="43"/>
      <c r="M944" s="44"/>
      <c r="N944" s="45"/>
    </row>
    <row r="945" ht="22.5" customHeight="1">
      <c r="A945" s="37"/>
      <c r="B945" s="38" t="str">
        <f>'Master Schedule'!B945</f>
        <v/>
      </c>
      <c r="C945" s="39"/>
      <c r="D945" s="40" t="str">
        <f t="shared" si="1"/>
        <v>Saturday</v>
      </c>
      <c r="E945" s="41"/>
      <c r="F945" s="38"/>
      <c r="G945" s="38"/>
      <c r="H945" s="41"/>
      <c r="I945" s="38"/>
      <c r="J945" s="38"/>
      <c r="K945" s="43"/>
      <c r="L945" s="43"/>
      <c r="M945" s="44"/>
      <c r="N945" s="45"/>
    </row>
    <row r="946" ht="22.5" customHeight="1">
      <c r="A946" s="37"/>
      <c r="B946" s="38" t="str">
        <f>'Master Schedule'!B946</f>
        <v/>
      </c>
      <c r="C946" s="39"/>
      <c r="D946" s="40" t="str">
        <f t="shared" si="1"/>
        <v>Saturday</v>
      </c>
      <c r="E946" s="41"/>
      <c r="F946" s="38"/>
      <c r="G946" s="38"/>
      <c r="H946" s="41"/>
      <c r="I946" s="38"/>
      <c r="J946" s="38"/>
      <c r="K946" s="43"/>
      <c r="L946" s="43"/>
      <c r="M946" s="44"/>
      <c r="N946" s="45"/>
    </row>
    <row r="947" ht="22.5" customHeight="1">
      <c r="A947" s="37"/>
      <c r="B947" s="38" t="str">
        <f>'Master Schedule'!B947</f>
        <v/>
      </c>
      <c r="C947" s="39"/>
      <c r="D947" s="40" t="str">
        <f t="shared" si="1"/>
        <v>Saturday</v>
      </c>
      <c r="E947" s="41"/>
      <c r="F947" s="38"/>
      <c r="G947" s="38"/>
      <c r="H947" s="41"/>
      <c r="I947" s="38"/>
      <c r="J947" s="38"/>
      <c r="K947" s="43"/>
      <c r="L947" s="43"/>
      <c r="M947" s="44"/>
      <c r="N947" s="45"/>
    </row>
    <row r="948" ht="22.5" customHeight="1">
      <c r="A948" s="37"/>
      <c r="B948" s="38" t="str">
        <f>'Master Schedule'!B948</f>
        <v/>
      </c>
      <c r="C948" s="39"/>
      <c r="D948" s="40" t="str">
        <f t="shared" si="1"/>
        <v>Saturday</v>
      </c>
      <c r="E948" s="41"/>
      <c r="F948" s="38"/>
      <c r="G948" s="38"/>
      <c r="H948" s="41"/>
      <c r="I948" s="38"/>
      <c r="J948" s="38"/>
      <c r="K948" s="43"/>
      <c r="L948" s="43"/>
      <c r="M948" s="44"/>
      <c r="N948" s="45"/>
    </row>
    <row r="949" ht="22.5" customHeight="1">
      <c r="A949" s="37"/>
      <c r="B949" s="38" t="str">
        <f>'Master Schedule'!B949</f>
        <v/>
      </c>
      <c r="C949" s="39"/>
      <c r="D949" s="40" t="str">
        <f t="shared" si="1"/>
        <v>Saturday</v>
      </c>
      <c r="E949" s="41"/>
      <c r="F949" s="38"/>
      <c r="G949" s="38"/>
      <c r="H949" s="41"/>
      <c r="I949" s="38"/>
      <c r="J949" s="38"/>
      <c r="K949" s="43"/>
      <c r="L949" s="43"/>
      <c r="M949" s="44"/>
      <c r="N949" s="45"/>
    </row>
    <row r="950" ht="22.5" customHeight="1">
      <c r="A950" s="37"/>
      <c r="B950" s="38" t="str">
        <f>'Master Schedule'!B950</f>
        <v/>
      </c>
      <c r="C950" s="39"/>
      <c r="D950" s="40" t="str">
        <f t="shared" si="1"/>
        <v>Saturday</v>
      </c>
      <c r="E950" s="41"/>
      <c r="F950" s="38"/>
      <c r="G950" s="38"/>
      <c r="H950" s="41"/>
      <c r="I950" s="38"/>
      <c r="J950" s="38"/>
      <c r="K950" s="43"/>
      <c r="L950" s="43"/>
      <c r="M950" s="44"/>
      <c r="N950" s="45"/>
    </row>
    <row r="951" ht="22.5" customHeight="1">
      <c r="A951" s="37"/>
      <c r="B951" s="38" t="str">
        <f>'Master Schedule'!B951</f>
        <v/>
      </c>
      <c r="C951" s="39"/>
      <c r="D951" s="40" t="str">
        <f t="shared" si="1"/>
        <v>Saturday</v>
      </c>
      <c r="E951" s="41"/>
      <c r="F951" s="38"/>
      <c r="G951" s="38"/>
      <c r="H951" s="41"/>
      <c r="I951" s="38"/>
      <c r="J951" s="38"/>
      <c r="K951" s="43"/>
      <c r="L951" s="43"/>
      <c r="M951" s="44"/>
      <c r="N951" s="45"/>
    </row>
    <row r="952" ht="22.5" customHeight="1">
      <c r="A952" s="37"/>
      <c r="B952" s="38" t="str">
        <f>'Master Schedule'!B952</f>
        <v/>
      </c>
      <c r="C952" s="39"/>
      <c r="D952" s="40" t="str">
        <f t="shared" si="1"/>
        <v>Saturday</v>
      </c>
      <c r="E952" s="41"/>
      <c r="F952" s="38"/>
      <c r="G952" s="38"/>
      <c r="H952" s="41"/>
      <c r="I952" s="38"/>
      <c r="J952" s="38"/>
      <c r="K952" s="43"/>
      <c r="L952" s="43"/>
      <c r="M952" s="44"/>
      <c r="N952" s="45"/>
    </row>
    <row r="953" ht="22.5" customHeight="1">
      <c r="A953" s="37"/>
      <c r="B953" s="38" t="str">
        <f>'Master Schedule'!B953</f>
        <v/>
      </c>
      <c r="C953" s="39"/>
      <c r="D953" s="40" t="str">
        <f t="shared" si="1"/>
        <v>Saturday</v>
      </c>
      <c r="E953" s="41"/>
      <c r="F953" s="38"/>
      <c r="G953" s="38"/>
      <c r="H953" s="41"/>
      <c r="I953" s="38"/>
      <c r="J953" s="38"/>
      <c r="K953" s="43"/>
      <c r="L953" s="43"/>
      <c r="M953" s="44"/>
      <c r="N953" s="45"/>
    </row>
    <row r="954" ht="22.5" customHeight="1">
      <c r="A954" s="37"/>
      <c r="B954" s="38" t="str">
        <f>'Master Schedule'!B954</f>
        <v/>
      </c>
      <c r="C954" s="39"/>
      <c r="D954" s="40" t="str">
        <f t="shared" si="1"/>
        <v>Saturday</v>
      </c>
      <c r="E954" s="41"/>
      <c r="F954" s="38"/>
      <c r="G954" s="38"/>
      <c r="H954" s="41"/>
      <c r="I954" s="38"/>
      <c r="J954" s="38"/>
      <c r="K954" s="43"/>
      <c r="L954" s="43"/>
      <c r="M954" s="44"/>
      <c r="N954" s="45"/>
    </row>
    <row r="955" ht="22.5" customHeight="1">
      <c r="A955" s="37"/>
      <c r="B955" s="38" t="str">
        <f>'Master Schedule'!B955</f>
        <v/>
      </c>
      <c r="C955" s="39"/>
      <c r="D955" s="40" t="str">
        <f t="shared" si="1"/>
        <v>Saturday</v>
      </c>
      <c r="E955" s="41"/>
      <c r="F955" s="38"/>
      <c r="G955" s="38"/>
      <c r="H955" s="41"/>
      <c r="I955" s="38"/>
      <c r="J955" s="38"/>
      <c r="K955" s="43"/>
      <c r="L955" s="43"/>
      <c r="M955" s="44"/>
      <c r="N955" s="45"/>
    </row>
    <row r="956" ht="22.5" customHeight="1">
      <c r="A956" s="37"/>
      <c r="B956" s="38" t="str">
        <f>'Master Schedule'!B956</f>
        <v/>
      </c>
      <c r="C956" s="39"/>
      <c r="D956" s="40" t="str">
        <f t="shared" si="1"/>
        <v>Saturday</v>
      </c>
      <c r="E956" s="41"/>
      <c r="F956" s="38"/>
      <c r="G956" s="38"/>
      <c r="H956" s="41"/>
      <c r="I956" s="38"/>
      <c r="J956" s="38"/>
      <c r="K956" s="43"/>
      <c r="L956" s="43"/>
      <c r="M956" s="44"/>
      <c r="N956" s="45"/>
    </row>
    <row r="957" ht="22.5" customHeight="1">
      <c r="A957" s="37"/>
      <c r="B957" s="38" t="str">
        <f>'Master Schedule'!B957</f>
        <v/>
      </c>
      <c r="C957" s="39"/>
      <c r="D957" s="40" t="str">
        <f t="shared" si="1"/>
        <v>Saturday</v>
      </c>
      <c r="E957" s="41"/>
      <c r="F957" s="38"/>
      <c r="G957" s="38"/>
      <c r="H957" s="41"/>
      <c r="I957" s="38"/>
      <c r="J957" s="38"/>
      <c r="K957" s="43"/>
      <c r="L957" s="43"/>
      <c r="M957" s="44"/>
      <c r="N957" s="45"/>
    </row>
    <row r="958" ht="22.5" customHeight="1">
      <c r="A958" s="37"/>
      <c r="B958" s="38" t="str">
        <f>'Master Schedule'!B958</f>
        <v/>
      </c>
      <c r="C958" s="39"/>
      <c r="D958" s="40" t="str">
        <f t="shared" si="1"/>
        <v>Saturday</v>
      </c>
      <c r="E958" s="41"/>
      <c r="F958" s="38"/>
      <c r="G958" s="38"/>
      <c r="H958" s="41"/>
      <c r="I958" s="38"/>
      <c r="J958" s="38"/>
      <c r="K958" s="43"/>
      <c r="L958" s="43"/>
      <c r="M958" s="44"/>
      <c r="N958" s="45"/>
    </row>
    <row r="959" ht="22.5" customHeight="1">
      <c r="A959" s="37"/>
      <c r="B959" s="38" t="str">
        <f>'Master Schedule'!B959</f>
        <v/>
      </c>
      <c r="C959" s="39"/>
      <c r="D959" s="40" t="str">
        <f t="shared" si="1"/>
        <v>Saturday</v>
      </c>
      <c r="E959" s="41"/>
      <c r="F959" s="38"/>
      <c r="G959" s="38"/>
      <c r="H959" s="41"/>
      <c r="I959" s="38"/>
      <c r="J959" s="38"/>
      <c r="K959" s="43"/>
      <c r="L959" s="43"/>
      <c r="M959" s="44"/>
      <c r="N959" s="45"/>
    </row>
    <row r="960" ht="22.5" customHeight="1">
      <c r="A960" s="37"/>
      <c r="B960" s="38" t="str">
        <f>'Master Schedule'!B960</f>
        <v/>
      </c>
      <c r="C960" s="39"/>
      <c r="D960" s="40" t="str">
        <f t="shared" si="1"/>
        <v>Saturday</v>
      </c>
      <c r="E960" s="41"/>
      <c r="F960" s="38"/>
      <c r="G960" s="38"/>
      <c r="H960" s="41"/>
      <c r="I960" s="38"/>
      <c r="J960" s="38"/>
      <c r="K960" s="43"/>
      <c r="L960" s="43"/>
      <c r="M960" s="44"/>
      <c r="N960" s="45"/>
    </row>
    <row r="961" ht="22.5" customHeight="1">
      <c r="A961" s="37"/>
      <c r="B961" s="38" t="str">
        <f>'Master Schedule'!B961</f>
        <v/>
      </c>
      <c r="C961" s="39"/>
      <c r="D961" s="40" t="str">
        <f t="shared" si="1"/>
        <v>Saturday</v>
      </c>
      <c r="E961" s="41"/>
      <c r="F961" s="38"/>
      <c r="G961" s="38"/>
      <c r="H961" s="41"/>
      <c r="I961" s="38"/>
      <c r="J961" s="38"/>
      <c r="K961" s="43"/>
      <c r="L961" s="43"/>
      <c r="M961" s="44"/>
      <c r="N961" s="45"/>
    </row>
    <row r="962" ht="22.5" customHeight="1">
      <c r="A962" s="37"/>
      <c r="B962" s="38" t="str">
        <f>'Master Schedule'!B962</f>
        <v/>
      </c>
      <c r="C962" s="39"/>
      <c r="D962" s="40" t="str">
        <f t="shared" si="1"/>
        <v>Saturday</v>
      </c>
      <c r="E962" s="41"/>
      <c r="F962" s="38"/>
      <c r="G962" s="38"/>
      <c r="H962" s="41"/>
      <c r="I962" s="38"/>
      <c r="J962" s="38"/>
      <c r="K962" s="43"/>
      <c r="L962" s="43"/>
      <c r="M962" s="44"/>
      <c r="N962" s="45"/>
    </row>
    <row r="963" ht="22.5" customHeight="1">
      <c r="A963" s="37"/>
      <c r="B963" s="38" t="str">
        <f>'Master Schedule'!B963</f>
        <v/>
      </c>
      <c r="C963" s="39"/>
      <c r="D963" s="40" t="str">
        <f t="shared" si="1"/>
        <v>Saturday</v>
      </c>
      <c r="E963" s="41"/>
      <c r="F963" s="38"/>
      <c r="G963" s="38"/>
      <c r="H963" s="41"/>
      <c r="I963" s="38"/>
      <c r="J963" s="38"/>
      <c r="K963" s="43"/>
      <c r="L963" s="43"/>
      <c r="M963" s="44"/>
      <c r="N963" s="45"/>
    </row>
    <row r="964" ht="22.5" customHeight="1">
      <c r="A964" s="37"/>
      <c r="B964" s="38" t="str">
        <f>'Master Schedule'!B964</f>
        <v/>
      </c>
      <c r="C964" s="39"/>
      <c r="D964" s="40" t="str">
        <f t="shared" si="1"/>
        <v>Saturday</v>
      </c>
      <c r="E964" s="41"/>
      <c r="F964" s="38"/>
      <c r="G964" s="38"/>
      <c r="H964" s="41"/>
      <c r="I964" s="38"/>
      <c r="J964" s="38"/>
      <c r="K964" s="43"/>
      <c r="L964" s="43"/>
      <c r="M964" s="44"/>
      <c r="N964" s="45"/>
    </row>
    <row r="965" ht="22.5" customHeight="1">
      <c r="A965" s="37"/>
      <c r="B965" s="38" t="str">
        <f>'Master Schedule'!B965</f>
        <v/>
      </c>
      <c r="C965" s="39"/>
      <c r="D965" s="40" t="str">
        <f t="shared" si="1"/>
        <v>Saturday</v>
      </c>
      <c r="E965" s="41"/>
      <c r="F965" s="38"/>
      <c r="G965" s="38"/>
      <c r="H965" s="41"/>
      <c r="I965" s="38"/>
      <c r="J965" s="38"/>
      <c r="K965" s="43"/>
      <c r="L965" s="43"/>
      <c r="M965" s="44"/>
      <c r="N965" s="45"/>
    </row>
    <row r="966" ht="22.5" customHeight="1">
      <c r="A966" s="37"/>
      <c r="B966" s="38" t="str">
        <f>'Master Schedule'!B966</f>
        <v/>
      </c>
      <c r="C966" s="39"/>
      <c r="D966" s="40" t="str">
        <f t="shared" si="1"/>
        <v>Saturday</v>
      </c>
      <c r="E966" s="41"/>
      <c r="F966" s="38"/>
      <c r="G966" s="38"/>
      <c r="H966" s="41"/>
      <c r="I966" s="38"/>
      <c r="J966" s="38"/>
      <c r="K966" s="43"/>
      <c r="L966" s="43"/>
      <c r="M966" s="44"/>
      <c r="N966" s="45"/>
    </row>
    <row r="967" ht="22.5" customHeight="1">
      <c r="A967" s="37"/>
      <c r="B967" s="38" t="str">
        <f>'Master Schedule'!B967</f>
        <v/>
      </c>
      <c r="C967" s="39"/>
      <c r="D967" s="40" t="str">
        <f t="shared" si="1"/>
        <v>Saturday</v>
      </c>
      <c r="E967" s="41"/>
      <c r="F967" s="38"/>
      <c r="G967" s="38"/>
      <c r="H967" s="41"/>
      <c r="I967" s="38"/>
      <c r="J967" s="38"/>
      <c r="K967" s="43"/>
      <c r="L967" s="43"/>
      <c r="M967" s="44"/>
      <c r="N967" s="45"/>
    </row>
    <row r="968" ht="22.5" customHeight="1">
      <c r="A968" s="37"/>
      <c r="B968" s="38" t="str">
        <f>'Master Schedule'!B968</f>
        <v/>
      </c>
      <c r="C968" s="39"/>
      <c r="D968" s="40" t="str">
        <f t="shared" si="1"/>
        <v>Saturday</v>
      </c>
      <c r="E968" s="41"/>
      <c r="F968" s="38"/>
      <c r="G968" s="38"/>
      <c r="H968" s="41"/>
      <c r="I968" s="38"/>
      <c r="J968" s="38"/>
      <c r="K968" s="43"/>
      <c r="L968" s="43"/>
      <c r="M968" s="44"/>
      <c r="N968" s="45"/>
    </row>
    <row r="969" ht="22.5" customHeight="1">
      <c r="A969" s="37"/>
      <c r="B969" s="38" t="str">
        <f>'Master Schedule'!B969</f>
        <v/>
      </c>
      <c r="C969" s="39"/>
      <c r="D969" s="40" t="str">
        <f t="shared" si="1"/>
        <v>Saturday</v>
      </c>
      <c r="E969" s="41"/>
      <c r="F969" s="38"/>
      <c r="G969" s="38"/>
      <c r="H969" s="41"/>
      <c r="I969" s="38"/>
      <c r="J969" s="38"/>
      <c r="K969" s="43"/>
      <c r="L969" s="43"/>
      <c r="M969" s="44"/>
      <c r="N969" s="45"/>
    </row>
    <row r="970" ht="22.5" customHeight="1">
      <c r="A970" s="37"/>
      <c r="B970" s="38" t="str">
        <f>'Master Schedule'!B970</f>
        <v/>
      </c>
      <c r="C970" s="39"/>
      <c r="D970" s="40" t="str">
        <f t="shared" si="1"/>
        <v>Saturday</v>
      </c>
      <c r="E970" s="41"/>
      <c r="F970" s="38"/>
      <c r="G970" s="38"/>
      <c r="H970" s="41"/>
      <c r="I970" s="38"/>
      <c r="J970" s="38"/>
      <c r="K970" s="43"/>
      <c r="L970" s="43"/>
      <c r="M970" s="44"/>
      <c r="N970" s="45"/>
    </row>
    <row r="971" ht="22.5" customHeight="1">
      <c r="A971" s="37"/>
      <c r="B971" s="38" t="str">
        <f>'Master Schedule'!B971</f>
        <v/>
      </c>
      <c r="C971" s="39"/>
      <c r="D971" s="40" t="str">
        <f t="shared" si="1"/>
        <v>Saturday</v>
      </c>
      <c r="E971" s="41"/>
      <c r="F971" s="38"/>
      <c r="G971" s="38"/>
      <c r="H971" s="41"/>
      <c r="I971" s="38"/>
      <c r="J971" s="38"/>
      <c r="K971" s="43"/>
      <c r="L971" s="43"/>
      <c r="M971" s="44"/>
      <c r="N971" s="45"/>
    </row>
    <row r="972" ht="22.5" customHeight="1">
      <c r="A972" s="37"/>
      <c r="B972" s="38" t="str">
        <f>'Master Schedule'!B972</f>
        <v/>
      </c>
      <c r="C972" s="39"/>
      <c r="D972" s="40" t="str">
        <f t="shared" si="1"/>
        <v>Saturday</v>
      </c>
      <c r="E972" s="41"/>
      <c r="F972" s="38"/>
      <c r="G972" s="38"/>
      <c r="H972" s="41"/>
      <c r="I972" s="38"/>
      <c r="J972" s="38"/>
      <c r="K972" s="43"/>
      <c r="L972" s="43"/>
      <c r="M972" s="44"/>
      <c r="N972" s="45"/>
    </row>
    <row r="973" ht="22.5" customHeight="1">
      <c r="A973" s="37"/>
      <c r="B973" s="38" t="str">
        <f>'Master Schedule'!B973</f>
        <v/>
      </c>
      <c r="C973" s="39"/>
      <c r="D973" s="40" t="str">
        <f t="shared" si="1"/>
        <v>Saturday</v>
      </c>
      <c r="E973" s="41"/>
      <c r="F973" s="38"/>
      <c r="G973" s="38"/>
      <c r="H973" s="41"/>
      <c r="I973" s="38"/>
      <c r="J973" s="38"/>
      <c r="K973" s="43"/>
      <c r="L973" s="43"/>
      <c r="M973" s="44"/>
      <c r="N973" s="45"/>
    </row>
    <row r="974" ht="22.5" customHeight="1">
      <c r="A974" s="37"/>
      <c r="B974" s="38" t="str">
        <f>'Master Schedule'!B974</f>
        <v/>
      </c>
      <c r="C974" s="39"/>
      <c r="D974" s="40" t="str">
        <f t="shared" si="1"/>
        <v>Saturday</v>
      </c>
      <c r="E974" s="41"/>
      <c r="F974" s="38"/>
      <c r="G974" s="38"/>
      <c r="H974" s="41"/>
      <c r="I974" s="38"/>
      <c r="J974" s="38"/>
      <c r="K974" s="43"/>
      <c r="L974" s="43"/>
      <c r="M974" s="44"/>
      <c r="N974" s="45"/>
    </row>
    <row r="975" ht="22.5" customHeight="1">
      <c r="A975" s="37"/>
      <c r="B975" s="38" t="str">
        <f>'Master Schedule'!B975</f>
        <v/>
      </c>
      <c r="C975" s="39"/>
      <c r="D975" s="40" t="str">
        <f t="shared" si="1"/>
        <v>Saturday</v>
      </c>
      <c r="E975" s="41"/>
      <c r="F975" s="38"/>
      <c r="G975" s="38"/>
      <c r="H975" s="41"/>
      <c r="I975" s="38"/>
      <c r="J975" s="38"/>
      <c r="K975" s="43"/>
      <c r="L975" s="43"/>
      <c r="M975" s="44"/>
      <c r="N975" s="45"/>
    </row>
    <row r="976" ht="22.5" customHeight="1">
      <c r="A976" s="37"/>
      <c r="B976" s="38" t="str">
        <f>'Master Schedule'!B976</f>
        <v/>
      </c>
      <c r="C976" s="39"/>
      <c r="D976" s="40" t="str">
        <f t="shared" si="1"/>
        <v>Saturday</v>
      </c>
      <c r="E976" s="41"/>
      <c r="F976" s="38"/>
      <c r="G976" s="38"/>
      <c r="H976" s="41"/>
      <c r="I976" s="38"/>
      <c r="J976" s="38"/>
      <c r="K976" s="43"/>
      <c r="L976" s="43"/>
      <c r="M976" s="44"/>
      <c r="N976" s="45"/>
    </row>
    <row r="977" ht="22.5" customHeight="1">
      <c r="A977" s="37"/>
      <c r="B977" s="38" t="str">
        <f>'Master Schedule'!B977</f>
        <v/>
      </c>
      <c r="C977" s="39"/>
      <c r="D977" s="40" t="str">
        <f t="shared" si="1"/>
        <v>Saturday</v>
      </c>
      <c r="E977" s="41"/>
      <c r="F977" s="38"/>
      <c r="G977" s="38"/>
      <c r="H977" s="41"/>
      <c r="I977" s="38"/>
      <c r="J977" s="38"/>
      <c r="K977" s="43"/>
      <c r="L977" s="43"/>
      <c r="M977" s="44"/>
      <c r="N977" s="45"/>
    </row>
    <row r="978" ht="22.5" customHeight="1">
      <c r="A978" s="37"/>
      <c r="B978" s="38" t="str">
        <f>'Master Schedule'!B978</f>
        <v/>
      </c>
      <c r="C978" s="39"/>
      <c r="D978" s="40" t="str">
        <f t="shared" si="1"/>
        <v>Saturday</v>
      </c>
      <c r="E978" s="41"/>
      <c r="F978" s="38"/>
      <c r="G978" s="38"/>
      <c r="H978" s="41"/>
      <c r="I978" s="38"/>
      <c r="J978" s="38"/>
      <c r="K978" s="43"/>
      <c r="L978" s="43"/>
      <c r="M978" s="44"/>
      <c r="N978" s="45"/>
    </row>
    <row r="979" ht="22.5" customHeight="1">
      <c r="A979" s="37"/>
      <c r="B979" s="38" t="str">
        <f>'Master Schedule'!B979</f>
        <v/>
      </c>
      <c r="C979" s="39"/>
      <c r="D979" s="40" t="str">
        <f t="shared" si="1"/>
        <v>Saturday</v>
      </c>
      <c r="E979" s="41"/>
      <c r="F979" s="38"/>
      <c r="G979" s="38"/>
      <c r="H979" s="41"/>
      <c r="I979" s="38"/>
      <c r="J979" s="38"/>
      <c r="K979" s="43"/>
      <c r="L979" s="43"/>
      <c r="M979" s="44"/>
      <c r="N979" s="45"/>
    </row>
    <row r="980" ht="22.5" customHeight="1">
      <c r="A980" s="37"/>
      <c r="B980" s="38" t="str">
        <f>'Master Schedule'!B980</f>
        <v/>
      </c>
      <c r="C980" s="39"/>
      <c r="D980" s="40" t="str">
        <f t="shared" si="1"/>
        <v>Saturday</v>
      </c>
      <c r="E980" s="41"/>
      <c r="F980" s="38"/>
      <c r="G980" s="38"/>
      <c r="H980" s="41"/>
      <c r="I980" s="38"/>
      <c r="J980" s="38"/>
      <c r="K980" s="43"/>
      <c r="L980" s="43"/>
      <c r="M980" s="44"/>
      <c r="N980" s="45"/>
    </row>
    <row r="981" ht="22.5" customHeight="1">
      <c r="A981" s="37"/>
      <c r="B981" s="38" t="str">
        <f>'Master Schedule'!B981</f>
        <v/>
      </c>
      <c r="C981" s="39"/>
      <c r="D981" s="40" t="str">
        <f t="shared" si="1"/>
        <v>Saturday</v>
      </c>
      <c r="E981" s="41"/>
      <c r="F981" s="38"/>
      <c r="G981" s="38"/>
      <c r="H981" s="41"/>
      <c r="I981" s="38"/>
      <c r="J981" s="38"/>
      <c r="K981" s="43"/>
      <c r="L981" s="43"/>
      <c r="M981" s="44"/>
      <c r="N981" s="45"/>
    </row>
    <row r="982" ht="22.5" customHeight="1">
      <c r="A982" s="37"/>
      <c r="B982" s="38" t="str">
        <f>'Master Schedule'!B982</f>
        <v/>
      </c>
      <c r="C982" s="39"/>
      <c r="D982" s="40" t="str">
        <f t="shared" si="1"/>
        <v>Saturday</v>
      </c>
      <c r="E982" s="41"/>
      <c r="F982" s="38"/>
      <c r="G982" s="38"/>
      <c r="H982" s="41"/>
      <c r="I982" s="38"/>
      <c r="J982" s="38"/>
      <c r="K982" s="43"/>
      <c r="L982" s="43"/>
      <c r="M982" s="44"/>
      <c r="N982" s="45"/>
    </row>
    <row r="983" ht="22.5" customHeight="1">
      <c r="A983" s="37"/>
      <c r="B983" s="38" t="str">
        <f>'Master Schedule'!B983</f>
        <v/>
      </c>
      <c r="C983" s="39"/>
      <c r="D983" s="40" t="str">
        <f t="shared" si="1"/>
        <v>Saturday</v>
      </c>
      <c r="E983" s="41"/>
      <c r="F983" s="38"/>
      <c r="G983" s="38"/>
      <c r="H983" s="41"/>
      <c r="I983" s="38"/>
      <c r="J983" s="38"/>
      <c r="K983" s="43"/>
      <c r="L983" s="43"/>
      <c r="M983" s="44"/>
      <c r="N983" s="45"/>
    </row>
    <row r="984" ht="22.5" customHeight="1">
      <c r="A984" s="37"/>
      <c r="B984" s="38" t="str">
        <f>'Master Schedule'!B984</f>
        <v/>
      </c>
      <c r="C984" s="39"/>
      <c r="D984" s="40" t="str">
        <f t="shared" si="1"/>
        <v>Saturday</v>
      </c>
      <c r="E984" s="41"/>
      <c r="F984" s="38"/>
      <c r="G984" s="38"/>
      <c r="H984" s="41"/>
      <c r="I984" s="38"/>
      <c r="J984" s="38"/>
      <c r="K984" s="43"/>
      <c r="L984" s="43"/>
      <c r="M984" s="44"/>
      <c r="N984" s="45"/>
    </row>
    <row r="985" ht="22.5" customHeight="1">
      <c r="A985" s="37"/>
      <c r="B985" s="38" t="str">
        <f>'Master Schedule'!B985</f>
        <v/>
      </c>
      <c r="C985" s="39"/>
      <c r="D985" s="40" t="str">
        <f t="shared" si="1"/>
        <v>Saturday</v>
      </c>
      <c r="E985" s="41"/>
      <c r="F985" s="38"/>
      <c r="G985" s="38"/>
      <c r="H985" s="41"/>
      <c r="I985" s="38"/>
      <c r="J985" s="38"/>
      <c r="K985" s="43"/>
      <c r="L985" s="43"/>
      <c r="M985" s="44"/>
      <c r="N985" s="45"/>
    </row>
    <row r="986" ht="22.5" customHeight="1">
      <c r="A986" s="37"/>
      <c r="B986" s="38" t="str">
        <f>'Master Schedule'!B986</f>
        <v/>
      </c>
      <c r="C986" s="39"/>
      <c r="D986" s="40" t="str">
        <f t="shared" si="1"/>
        <v>Saturday</v>
      </c>
      <c r="E986" s="41"/>
      <c r="F986" s="38"/>
      <c r="G986" s="38"/>
      <c r="H986" s="41"/>
      <c r="I986" s="38"/>
      <c r="J986" s="38"/>
      <c r="K986" s="43"/>
      <c r="L986" s="43"/>
      <c r="M986" s="44"/>
      <c r="N986" s="45"/>
    </row>
    <row r="987" ht="22.5" customHeight="1">
      <c r="A987" s="37"/>
      <c r="B987" s="38" t="str">
        <f>'Master Schedule'!B987</f>
        <v/>
      </c>
      <c r="C987" s="39"/>
      <c r="D987" s="40" t="str">
        <f t="shared" si="1"/>
        <v>Saturday</v>
      </c>
      <c r="E987" s="41"/>
      <c r="F987" s="38"/>
      <c r="G987" s="38"/>
      <c r="H987" s="41"/>
      <c r="I987" s="38"/>
      <c r="J987" s="38"/>
      <c r="K987" s="43"/>
      <c r="L987" s="43"/>
      <c r="M987" s="44"/>
      <c r="N987" s="45"/>
    </row>
    <row r="988" ht="22.5" customHeight="1">
      <c r="A988" s="37"/>
      <c r="B988" s="38" t="str">
        <f>'Master Schedule'!B988</f>
        <v/>
      </c>
      <c r="C988" s="39"/>
      <c r="D988" s="40" t="str">
        <f t="shared" si="1"/>
        <v>Saturday</v>
      </c>
      <c r="E988" s="41"/>
      <c r="F988" s="38"/>
      <c r="G988" s="38"/>
      <c r="H988" s="41"/>
      <c r="I988" s="38"/>
      <c r="J988" s="38"/>
      <c r="K988" s="43"/>
      <c r="L988" s="43"/>
      <c r="M988" s="44"/>
      <c r="N988" s="45"/>
    </row>
    <row r="989" ht="22.5" customHeight="1">
      <c r="A989" s="37"/>
      <c r="B989" s="38" t="str">
        <f>'Master Schedule'!B989</f>
        <v/>
      </c>
      <c r="C989" s="39"/>
      <c r="D989" s="40" t="str">
        <f t="shared" si="1"/>
        <v>Saturday</v>
      </c>
      <c r="E989" s="41"/>
      <c r="F989" s="38"/>
      <c r="G989" s="38"/>
      <c r="H989" s="41"/>
      <c r="I989" s="38"/>
      <c r="J989" s="38"/>
      <c r="K989" s="43"/>
      <c r="L989" s="43"/>
      <c r="M989" s="44"/>
      <c r="N989" s="45"/>
    </row>
    <row r="990" ht="22.5" customHeight="1">
      <c r="A990" s="37"/>
      <c r="B990" s="38" t="str">
        <f>'Master Schedule'!B990</f>
        <v/>
      </c>
      <c r="C990" s="39"/>
      <c r="D990" s="40" t="str">
        <f t="shared" si="1"/>
        <v>Saturday</v>
      </c>
      <c r="E990" s="41"/>
      <c r="F990" s="38"/>
      <c r="G990" s="38"/>
      <c r="H990" s="41"/>
      <c r="I990" s="38"/>
      <c r="J990" s="38"/>
      <c r="K990" s="43"/>
      <c r="L990" s="43"/>
      <c r="M990" s="44"/>
      <c r="N990" s="45"/>
    </row>
    <row r="991" ht="22.5" customHeight="1">
      <c r="A991" s="37"/>
      <c r="B991" s="38" t="str">
        <f>'Master Schedule'!B991</f>
        <v/>
      </c>
      <c r="C991" s="39"/>
      <c r="D991" s="40" t="str">
        <f t="shared" si="1"/>
        <v>Saturday</v>
      </c>
      <c r="E991" s="41"/>
      <c r="F991" s="38"/>
      <c r="G991" s="38"/>
      <c r="H991" s="41"/>
      <c r="I991" s="38"/>
      <c r="J991" s="38"/>
      <c r="K991" s="43"/>
      <c r="L991" s="43"/>
      <c r="M991" s="44"/>
      <c r="N991" s="45"/>
    </row>
    <row r="992" ht="22.5" customHeight="1">
      <c r="A992" s="37"/>
      <c r="B992" s="38" t="str">
        <f>'Master Schedule'!B992</f>
        <v/>
      </c>
      <c r="C992" s="39"/>
      <c r="D992" s="40" t="str">
        <f t="shared" si="1"/>
        <v>Saturday</v>
      </c>
      <c r="E992" s="41"/>
      <c r="F992" s="38"/>
      <c r="G992" s="38"/>
      <c r="H992" s="41"/>
      <c r="I992" s="38"/>
      <c r="J992" s="38"/>
      <c r="K992" s="43"/>
      <c r="L992" s="43"/>
      <c r="M992" s="44"/>
      <c r="N992" s="45"/>
    </row>
    <row r="993" ht="22.5" customHeight="1">
      <c r="A993" s="37"/>
      <c r="B993" s="38" t="str">
        <f>'Master Schedule'!B993</f>
        <v/>
      </c>
      <c r="C993" s="39"/>
      <c r="D993" s="40" t="str">
        <f t="shared" si="1"/>
        <v>Saturday</v>
      </c>
      <c r="E993" s="41"/>
      <c r="F993" s="38"/>
      <c r="G993" s="38"/>
      <c r="H993" s="41"/>
      <c r="I993" s="38"/>
      <c r="J993" s="38"/>
      <c r="K993" s="43"/>
      <c r="L993" s="43"/>
      <c r="M993" s="44"/>
      <c r="N993" s="45"/>
    </row>
    <row r="994" ht="22.5" customHeight="1">
      <c r="A994" s="37"/>
      <c r="B994" s="38" t="str">
        <f>'Master Schedule'!B994</f>
        <v/>
      </c>
      <c r="C994" s="39"/>
      <c r="D994" s="40" t="str">
        <f t="shared" si="1"/>
        <v>Saturday</v>
      </c>
      <c r="E994" s="41"/>
      <c r="F994" s="38"/>
      <c r="G994" s="38"/>
      <c r="H994" s="41"/>
      <c r="I994" s="38"/>
      <c r="J994" s="38"/>
      <c r="K994" s="43"/>
      <c r="L994" s="43"/>
      <c r="M994" s="44"/>
      <c r="N994" s="45"/>
    </row>
    <row r="995" ht="22.5" customHeight="1">
      <c r="A995" s="37"/>
      <c r="B995" s="38" t="str">
        <f>'Master Schedule'!B995</f>
        <v/>
      </c>
      <c r="C995" s="39"/>
      <c r="D995" s="40" t="str">
        <f t="shared" si="1"/>
        <v>Saturday</v>
      </c>
      <c r="E995" s="41"/>
      <c r="F995" s="38"/>
      <c r="G995" s="38"/>
      <c r="H995" s="41"/>
      <c r="I995" s="38"/>
      <c r="J995" s="38"/>
      <c r="K995" s="43"/>
      <c r="L995" s="43"/>
      <c r="M995" s="44"/>
      <c r="N995" s="45"/>
    </row>
    <row r="996" ht="22.5" customHeight="1">
      <c r="A996" s="37"/>
      <c r="B996" s="38" t="str">
        <f>'Master Schedule'!B996</f>
        <v/>
      </c>
      <c r="C996" s="39"/>
      <c r="D996" s="40" t="str">
        <f t="shared" si="1"/>
        <v>Saturday</v>
      </c>
      <c r="E996" s="41"/>
      <c r="F996" s="38"/>
      <c r="G996" s="38"/>
      <c r="H996" s="41"/>
      <c r="I996" s="38"/>
      <c r="J996" s="38"/>
      <c r="K996" s="43"/>
      <c r="L996" s="43"/>
      <c r="M996" s="44"/>
      <c r="N996" s="45"/>
    </row>
    <row r="997" ht="22.5" customHeight="1">
      <c r="A997" s="37"/>
      <c r="B997" s="38" t="str">
        <f>'Master Schedule'!B997</f>
        <v/>
      </c>
      <c r="C997" s="39"/>
      <c r="D997" s="40" t="str">
        <f t="shared" si="1"/>
        <v>Saturday</v>
      </c>
      <c r="E997" s="41"/>
      <c r="F997" s="38"/>
      <c r="G997" s="38"/>
      <c r="H997" s="41"/>
      <c r="I997" s="38"/>
      <c r="J997" s="38"/>
      <c r="K997" s="43"/>
      <c r="L997" s="43"/>
      <c r="M997" s="44"/>
      <c r="N997" s="45"/>
    </row>
    <row r="998" ht="22.5" customHeight="1">
      <c r="A998" s="37"/>
      <c r="B998" s="38" t="str">
        <f>'Master Schedule'!B998</f>
        <v/>
      </c>
      <c r="C998" s="39"/>
      <c r="D998" s="40" t="str">
        <f t="shared" si="1"/>
        <v>Saturday</v>
      </c>
      <c r="E998" s="41"/>
      <c r="F998" s="38"/>
      <c r="G998" s="38"/>
      <c r="H998" s="41"/>
      <c r="I998" s="38"/>
      <c r="J998" s="38"/>
      <c r="K998" s="43"/>
      <c r="L998" s="43"/>
      <c r="M998" s="44"/>
      <c r="N998" s="45"/>
    </row>
    <row r="999" ht="22.5" customHeight="1">
      <c r="A999" s="37"/>
      <c r="B999" s="38" t="str">
        <f>'Master Schedule'!B999</f>
        <v/>
      </c>
      <c r="C999" s="39"/>
      <c r="D999" s="40" t="str">
        <f t="shared" si="1"/>
        <v>Saturday</v>
      </c>
      <c r="E999" s="41"/>
      <c r="F999" s="38"/>
      <c r="G999" s="38"/>
      <c r="H999" s="41"/>
      <c r="I999" s="38"/>
      <c r="J999" s="38"/>
      <c r="K999" s="43"/>
      <c r="L999" s="43"/>
      <c r="M999" s="44"/>
      <c r="N999" s="45"/>
    </row>
    <row r="1000" ht="22.5" customHeight="1">
      <c r="A1000" s="37"/>
      <c r="B1000" s="38" t="str">
        <f>'Master Schedule'!B1000</f>
        <v/>
      </c>
      <c r="C1000" s="39"/>
      <c r="D1000" s="40" t="str">
        <f t="shared" si="1"/>
        <v>Saturday</v>
      </c>
      <c r="E1000" s="41"/>
      <c r="F1000" s="38"/>
      <c r="G1000" s="38"/>
      <c r="H1000" s="41"/>
      <c r="I1000" s="38"/>
      <c r="J1000" s="38"/>
      <c r="K1000" s="43"/>
      <c r="L1000" s="43"/>
      <c r="M1000" s="44"/>
      <c r="N1000" s="45"/>
    </row>
  </sheetData>
  <dataValidations>
    <dataValidation type="list" allowBlank="1" sqref="H2:H1000">
      <formula1>"Home,Away,TBD"</formula1>
    </dataValidation>
    <dataValidation type="list" allowBlank="1" sqref="M2:N305 M307:N610 M612:N915">
      <formula1>"✅,⌛️,❌"</formula1>
    </dataValidation>
    <dataValidation type="custom" allowBlank="1" showDropDown="1" sqref="C2:C1000">
      <formula1>OR(NOT(ISERROR(DATEVALUE(C2))), AND(ISNUMBER(C2), LEFT(CELL("format", C2))="D"))</formula1>
    </dataValidation>
    <dataValidation type="list" allowBlank="1" sqref="E2:E1000">
      <formula1>"WTEN"</formula1>
    </dataValidation>
    <dataValidation type="list" allowBlank="1" sqref="O2:O305 O307:O610 O612:O915">
      <formula1>"✅,⌛️,❌"</formula1>
    </dataValidation>
    <dataValidation type="list" allowBlank="1" sqref="K2:L1000">
      <formula1>"✅,⌛️,❌"</formula1>
    </dataValidation>
  </dataValidations>
  <drawing r:id="rId1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3.75"/>
    <col customWidth="1" min="8" max="8" width="17.63"/>
    <col customWidth="1" min="9" max="9" width="17.13"/>
    <col customWidth="1" min="11" max="11" width="18.5"/>
    <col customWidth="1" min="12" max="14" width="15.63"/>
    <col customWidth="1" min="15" max="15" width="15.38"/>
  </cols>
  <sheetData>
    <row r="1" ht="22.5" customHeight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 t="s">
        <v>5</v>
      </c>
      <c r="G1" s="2" t="s">
        <v>6</v>
      </c>
      <c r="H1" s="2" t="s">
        <v>7</v>
      </c>
      <c r="I1" s="4" t="s">
        <v>8</v>
      </c>
      <c r="J1" s="5" t="s">
        <v>11</v>
      </c>
      <c r="K1" s="23" t="s">
        <v>12</v>
      </c>
      <c r="L1" s="23" t="s">
        <v>13</v>
      </c>
      <c r="M1" s="23" t="s">
        <v>14</v>
      </c>
      <c r="N1" s="24" t="s">
        <v>15</v>
      </c>
      <c r="O1" s="58" t="s">
        <v>17</v>
      </c>
      <c r="P1" s="25" t="s">
        <v>9</v>
      </c>
    </row>
    <row r="2" ht="22.5" customHeight="1">
      <c r="A2" s="6">
        <v>1.0</v>
      </c>
      <c r="B2" s="6" t="str">
        <f>'Master Schedule'!B2</f>
        <v/>
      </c>
      <c r="C2" s="7">
        <v>46235.0</v>
      </c>
      <c r="D2" s="8" t="str">
        <f t="shared" ref="D2:D1000" si="1">text(C2,"dddd")</f>
        <v>Saturday</v>
      </c>
      <c r="E2" s="31"/>
      <c r="F2" s="11"/>
      <c r="G2" s="11"/>
      <c r="H2" s="31"/>
      <c r="I2" s="11"/>
      <c r="J2" s="22"/>
      <c r="K2" s="64"/>
      <c r="L2" s="64"/>
      <c r="M2" s="53"/>
      <c r="N2" s="59"/>
      <c r="O2" s="60"/>
      <c r="P2" s="34" t="str">
        <f t="shared" ref="P2:P305" si="2">IF(G2="", "",
   IF(AND(K2="✅", L2="✅", M2="✅", N2="✅", O2="✅"), "✅ Approved",
   IF(OR(K2="❌", L2="❌", M2="❌", N2="❌", O2="❌"), "❌ Denied",
   "⌛️ Pending")))
</f>
        <v/>
      </c>
    </row>
    <row r="3" ht="22.5" customHeight="1">
      <c r="A3" s="6">
        <v>2.0</v>
      </c>
      <c r="B3" s="6" t="str">
        <f>'Master Schedule'!B3</f>
        <v/>
      </c>
      <c r="C3" s="7">
        <v>46236.0</v>
      </c>
      <c r="D3" s="8" t="str">
        <f t="shared" si="1"/>
        <v>Sunday</v>
      </c>
      <c r="E3" s="31"/>
      <c r="F3" s="11"/>
      <c r="G3" s="11"/>
      <c r="H3" s="31"/>
      <c r="I3" s="11"/>
      <c r="J3" s="22"/>
      <c r="K3" s="32"/>
      <c r="L3" s="32"/>
      <c r="M3" s="32"/>
      <c r="N3" s="33"/>
      <c r="O3" s="62"/>
      <c r="P3" s="34" t="str">
        <f t="shared" si="2"/>
        <v/>
      </c>
    </row>
    <row r="4" ht="22.5" customHeight="1">
      <c r="A4" s="6">
        <v>3.0</v>
      </c>
      <c r="B4" s="6" t="str">
        <f>'Master Schedule'!B4</f>
        <v/>
      </c>
      <c r="C4" s="7">
        <v>46237.0</v>
      </c>
      <c r="D4" s="8" t="str">
        <f t="shared" si="1"/>
        <v>Monday</v>
      </c>
      <c r="E4" s="31"/>
      <c r="F4" s="11"/>
      <c r="G4" s="11"/>
      <c r="H4" s="31"/>
      <c r="I4" s="11"/>
      <c r="J4" s="22"/>
      <c r="K4" s="35"/>
      <c r="L4" s="35"/>
      <c r="M4" s="35"/>
      <c r="N4" s="36"/>
      <c r="O4" s="62"/>
      <c r="P4" s="34" t="str">
        <f t="shared" si="2"/>
        <v/>
      </c>
    </row>
    <row r="5" ht="22.5" customHeight="1">
      <c r="A5" s="6">
        <v>4.0</v>
      </c>
      <c r="B5" s="6" t="str">
        <f>'Master Schedule'!B5</f>
        <v/>
      </c>
      <c r="C5" s="7">
        <v>46238.0</v>
      </c>
      <c r="D5" s="8" t="str">
        <f t="shared" si="1"/>
        <v>Tuesday</v>
      </c>
      <c r="E5" s="31"/>
      <c r="F5" s="11"/>
      <c r="G5" s="11"/>
      <c r="H5" s="31"/>
      <c r="I5" s="11"/>
      <c r="J5" s="22"/>
      <c r="K5" s="32"/>
      <c r="L5" s="32"/>
      <c r="M5" s="32"/>
      <c r="N5" s="33"/>
      <c r="O5" s="62"/>
      <c r="P5" s="34" t="str">
        <f t="shared" si="2"/>
        <v/>
      </c>
    </row>
    <row r="6" ht="22.5" customHeight="1">
      <c r="A6" s="6">
        <v>5.0</v>
      </c>
      <c r="B6" s="6" t="str">
        <f>'Master Schedule'!B6</f>
        <v/>
      </c>
      <c r="C6" s="7">
        <v>46239.0</v>
      </c>
      <c r="D6" s="8" t="str">
        <f t="shared" si="1"/>
        <v>Wednesday</v>
      </c>
      <c r="E6" s="31"/>
      <c r="F6" s="11"/>
      <c r="G6" s="11"/>
      <c r="H6" s="31"/>
      <c r="I6" s="11"/>
      <c r="J6" s="22"/>
      <c r="K6" s="35"/>
      <c r="L6" s="35"/>
      <c r="M6" s="35"/>
      <c r="N6" s="36"/>
      <c r="O6" s="62"/>
      <c r="P6" s="34" t="str">
        <f t="shared" si="2"/>
        <v/>
      </c>
    </row>
    <row r="7" ht="22.5" customHeight="1">
      <c r="A7" s="6">
        <v>6.0</v>
      </c>
      <c r="B7" s="6" t="str">
        <f>'Master Schedule'!B7</f>
        <v/>
      </c>
      <c r="C7" s="7">
        <v>46240.0</v>
      </c>
      <c r="D7" s="8" t="str">
        <f t="shared" si="1"/>
        <v>Thursday</v>
      </c>
      <c r="E7" s="31"/>
      <c r="F7" s="11"/>
      <c r="G7" s="11"/>
      <c r="H7" s="31"/>
      <c r="I7" s="11"/>
      <c r="J7" s="22"/>
      <c r="K7" s="32"/>
      <c r="L7" s="32"/>
      <c r="M7" s="32"/>
      <c r="N7" s="33"/>
      <c r="O7" s="62"/>
      <c r="P7" s="34" t="str">
        <f t="shared" si="2"/>
        <v/>
      </c>
    </row>
    <row r="8" ht="22.5" customHeight="1">
      <c r="A8" s="6">
        <v>7.0</v>
      </c>
      <c r="B8" s="6" t="str">
        <f>'Master Schedule'!B8</f>
        <v/>
      </c>
      <c r="C8" s="7">
        <v>46241.0</v>
      </c>
      <c r="D8" s="8" t="str">
        <f t="shared" si="1"/>
        <v>Friday</v>
      </c>
      <c r="E8" s="31"/>
      <c r="F8" s="11"/>
      <c r="G8" s="11"/>
      <c r="H8" s="31"/>
      <c r="I8" s="11"/>
      <c r="J8" s="22"/>
      <c r="K8" s="35"/>
      <c r="L8" s="35"/>
      <c r="M8" s="35"/>
      <c r="N8" s="36"/>
      <c r="O8" s="62"/>
      <c r="P8" s="34" t="str">
        <f t="shared" si="2"/>
        <v/>
      </c>
    </row>
    <row r="9" ht="22.5" customHeight="1">
      <c r="A9" s="6">
        <v>8.0</v>
      </c>
      <c r="B9" s="6" t="str">
        <f>'Master Schedule'!B9</f>
        <v/>
      </c>
      <c r="C9" s="7">
        <v>46242.0</v>
      </c>
      <c r="D9" s="8" t="str">
        <f t="shared" si="1"/>
        <v>Saturday</v>
      </c>
      <c r="E9" s="31"/>
      <c r="F9" s="11"/>
      <c r="G9" s="11"/>
      <c r="H9" s="31"/>
      <c r="I9" s="11"/>
      <c r="J9" s="22"/>
      <c r="K9" s="32"/>
      <c r="L9" s="32"/>
      <c r="M9" s="32"/>
      <c r="N9" s="33"/>
      <c r="O9" s="62"/>
      <c r="P9" s="34" t="str">
        <f t="shared" si="2"/>
        <v/>
      </c>
    </row>
    <row r="10" ht="22.5" customHeight="1">
      <c r="A10" s="6">
        <v>9.0</v>
      </c>
      <c r="B10" s="6" t="str">
        <f>'Master Schedule'!B10</f>
        <v/>
      </c>
      <c r="C10" s="7">
        <v>46243.0</v>
      </c>
      <c r="D10" s="8" t="str">
        <f t="shared" si="1"/>
        <v>Sunday</v>
      </c>
      <c r="E10" s="31"/>
      <c r="F10" s="11"/>
      <c r="G10" s="11"/>
      <c r="H10" s="31"/>
      <c r="I10" s="11"/>
      <c r="J10" s="22"/>
      <c r="K10" s="35"/>
      <c r="L10" s="35"/>
      <c r="M10" s="35"/>
      <c r="N10" s="36"/>
      <c r="O10" s="62"/>
      <c r="P10" s="34" t="str">
        <f t="shared" si="2"/>
        <v/>
      </c>
    </row>
    <row r="11" ht="22.5" customHeight="1">
      <c r="A11" s="6">
        <v>10.0</v>
      </c>
      <c r="B11" s="6" t="str">
        <f>'Master Schedule'!B11</f>
        <v/>
      </c>
      <c r="C11" s="7">
        <v>46244.0</v>
      </c>
      <c r="D11" s="8" t="str">
        <f t="shared" si="1"/>
        <v>Monday</v>
      </c>
      <c r="E11" s="31"/>
      <c r="F11" s="11"/>
      <c r="G11" s="11"/>
      <c r="H11" s="31"/>
      <c r="I11" s="11"/>
      <c r="J11" s="22"/>
      <c r="K11" s="32"/>
      <c r="L11" s="32"/>
      <c r="M11" s="32"/>
      <c r="N11" s="33"/>
      <c r="O11" s="62"/>
      <c r="P11" s="34" t="str">
        <f t="shared" si="2"/>
        <v/>
      </c>
    </row>
    <row r="12" ht="22.5" customHeight="1">
      <c r="A12" s="6">
        <v>11.0</v>
      </c>
      <c r="B12" s="6" t="str">
        <f>'Master Schedule'!B12</f>
        <v/>
      </c>
      <c r="C12" s="7">
        <v>46245.0</v>
      </c>
      <c r="D12" s="8" t="str">
        <f t="shared" si="1"/>
        <v>Tuesday</v>
      </c>
      <c r="E12" s="31"/>
      <c r="F12" s="11"/>
      <c r="G12" s="11"/>
      <c r="H12" s="31"/>
      <c r="I12" s="11"/>
      <c r="J12" s="22"/>
      <c r="K12" s="35"/>
      <c r="L12" s="35"/>
      <c r="M12" s="35"/>
      <c r="N12" s="36"/>
      <c r="O12" s="62"/>
      <c r="P12" s="34" t="str">
        <f t="shared" si="2"/>
        <v/>
      </c>
    </row>
    <row r="13" ht="22.5" customHeight="1">
      <c r="A13" s="6">
        <v>12.0</v>
      </c>
      <c r="B13" s="6" t="str">
        <f>'Master Schedule'!B13</f>
        <v/>
      </c>
      <c r="C13" s="7">
        <v>46246.0</v>
      </c>
      <c r="D13" s="8" t="str">
        <f t="shared" si="1"/>
        <v>Wednesday</v>
      </c>
      <c r="E13" s="31"/>
      <c r="F13" s="11"/>
      <c r="G13" s="11"/>
      <c r="H13" s="31"/>
      <c r="I13" s="11"/>
      <c r="J13" s="22"/>
      <c r="K13" s="32"/>
      <c r="L13" s="32"/>
      <c r="M13" s="32"/>
      <c r="N13" s="33"/>
      <c r="O13" s="62"/>
      <c r="P13" s="34" t="str">
        <f t="shared" si="2"/>
        <v/>
      </c>
    </row>
    <row r="14" ht="22.5" customHeight="1">
      <c r="A14" s="6">
        <v>13.0</v>
      </c>
      <c r="B14" s="6" t="str">
        <f>'Master Schedule'!B14</f>
        <v/>
      </c>
      <c r="C14" s="7">
        <v>46247.0</v>
      </c>
      <c r="D14" s="8" t="str">
        <f t="shared" si="1"/>
        <v>Thursday</v>
      </c>
      <c r="E14" s="31"/>
      <c r="F14" s="11"/>
      <c r="G14" s="11"/>
      <c r="H14" s="31"/>
      <c r="I14" s="11"/>
      <c r="J14" s="22"/>
      <c r="K14" s="35"/>
      <c r="L14" s="35"/>
      <c r="M14" s="35"/>
      <c r="N14" s="36"/>
      <c r="O14" s="62"/>
      <c r="P14" s="34" t="str">
        <f t="shared" si="2"/>
        <v/>
      </c>
    </row>
    <row r="15" ht="22.5" customHeight="1">
      <c r="A15" s="6">
        <v>14.0</v>
      </c>
      <c r="B15" s="6" t="str">
        <f>'Master Schedule'!B15</f>
        <v/>
      </c>
      <c r="C15" s="7">
        <v>46248.0</v>
      </c>
      <c r="D15" s="8" t="str">
        <f t="shared" si="1"/>
        <v>Friday</v>
      </c>
      <c r="E15" s="31"/>
      <c r="F15" s="11"/>
      <c r="G15" s="11"/>
      <c r="H15" s="31"/>
      <c r="I15" s="11"/>
      <c r="J15" s="22"/>
      <c r="K15" s="32"/>
      <c r="L15" s="32"/>
      <c r="M15" s="32"/>
      <c r="N15" s="33"/>
      <c r="O15" s="62"/>
      <c r="P15" s="34" t="str">
        <f t="shared" si="2"/>
        <v/>
      </c>
    </row>
    <row r="16" ht="22.5" customHeight="1">
      <c r="A16" s="6">
        <v>15.0</v>
      </c>
      <c r="B16" s="6" t="str">
        <f>'Master Schedule'!B16</f>
        <v/>
      </c>
      <c r="C16" s="7">
        <v>46249.0</v>
      </c>
      <c r="D16" s="8" t="str">
        <f t="shared" si="1"/>
        <v>Saturday</v>
      </c>
      <c r="E16" s="31"/>
      <c r="F16" s="11"/>
      <c r="G16" s="11"/>
      <c r="H16" s="31"/>
      <c r="I16" s="11"/>
      <c r="J16" s="22"/>
      <c r="K16" s="35"/>
      <c r="L16" s="35"/>
      <c r="M16" s="35"/>
      <c r="N16" s="36"/>
      <c r="O16" s="62"/>
      <c r="P16" s="34" t="str">
        <f t="shared" si="2"/>
        <v/>
      </c>
    </row>
    <row r="17" ht="22.5" customHeight="1">
      <c r="A17" s="6">
        <v>16.0</v>
      </c>
      <c r="B17" s="6" t="str">
        <f>'Master Schedule'!B17</f>
        <v/>
      </c>
      <c r="C17" s="7">
        <v>46250.0</v>
      </c>
      <c r="D17" s="8" t="str">
        <f t="shared" si="1"/>
        <v>Sunday</v>
      </c>
      <c r="E17" s="31"/>
      <c r="F17" s="11"/>
      <c r="G17" s="11"/>
      <c r="H17" s="31"/>
      <c r="I17" s="11"/>
      <c r="J17" s="22"/>
      <c r="K17" s="32"/>
      <c r="L17" s="32"/>
      <c r="M17" s="32"/>
      <c r="N17" s="33"/>
      <c r="O17" s="62"/>
      <c r="P17" s="34" t="str">
        <f t="shared" si="2"/>
        <v/>
      </c>
    </row>
    <row r="18" ht="22.5" customHeight="1">
      <c r="A18" s="6">
        <v>17.0</v>
      </c>
      <c r="B18" s="6" t="str">
        <f>'Master Schedule'!B18</f>
        <v/>
      </c>
      <c r="C18" s="7">
        <v>46251.0</v>
      </c>
      <c r="D18" s="8" t="str">
        <f t="shared" si="1"/>
        <v>Monday</v>
      </c>
      <c r="E18" s="31"/>
      <c r="F18" s="11"/>
      <c r="G18" s="11"/>
      <c r="H18" s="31"/>
      <c r="I18" s="11"/>
      <c r="J18" s="22"/>
      <c r="K18" s="35"/>
      <c r="L18" s="35"/>
      <c r="M18" s="35"/>
      <c r="N18" s="36"/>
      <c r="O18" s="62"/>
      <c r="P18" s="34" t="str">
        <f t="shared" si="2"/>
        <v/>
      </c>
    </row>
    <row r="19" ht="22.5" customHeight="1">
      <c r="A19" s="6">
        <v>18.0</v>
      </c>
      <c r="B19" s="6" t="str">
        <f>'Master Schedule'!B19</f>
        <v/>
      </c>
      <c r="C19" s="7">
        <v>46252.0</v>
      </c>
      <c r="D19" s="8" t="str">
        <f t="shared" si="1"/>
        <v>Tuesday</v>
      </c>
      <c r="E19" s="31"/>
      <c r="F19" s="11"/>
      <c r="G19" s="11"/>
      <c r="H19" s="31"/>
      <c r="I19" s="11"/>
      <c r="J19" s="22"/>
      <c r="K19" s="32"/>
      <c r="L19" s="32"/>
      <c r="M19" s="32"/>
      <c r="N19" s="33"/>
      <c r="O19" s="62"/>
      <c r="P19" s="34" t="str">
        <f t="shared" si="2"/>
        <v/>
      </c>
    </row>
    <row r="20" ht="22.5" customHeight="1">
      <c r="A20" s="6">
        <v>19.0</v>
      </c>
      <c r="B20" s="6" t="str">
        <f>'Master Schedule'!B20</f>
        <v/>
      </c>
      <c r="C20" s="7">
        <v>46253.0</v>
      </c>
      <c r="D20" s="8" t="str">
        <f t="shared" si="1"/>
        <v>Wednesday</v>
      </c>
      <c r="E20" s="31"/>
      <c r="F20" s="11"/>
      <c r="G20" s="11"/>
      <c r="H20" s="31"/>
      <c r="I20" s="11"/>
      <c r="J20" s="22"/>
      <c r="K20" s="35"/>
      <c r="L20" s="35"/>
      <c r="M20" s="35"/>
      <c r="N20" s="36"/>
      <c r="O20" s="62"/>
      <c r="P20" s="34" t="str">
        <f t="shared" si="2"/>
        <v/>
      </c>
    </row>
    <row r="21" ht="22.5" customHeight="1">
      <c r="A21" s="6">
        <v>20.0</v>
      </c>
      <c r="B21" s="6" t="str">
        <f>'Master Schedule'!B21</f>
        <v/>
      </c>
      <c r="C21" s="7">
        <v>46254.0</v>
      </c>
      <c r="D21" s="8" t="str">
        <f t="shared" si="1"/>
        <v>Thursday</v>
      </c>
      <c r="E21" s="31"/>
      <c r="F21" s="11"/>
      <c r="G21" s="11"/>
      <c r="H21" s="31"/>
      <c r="I21" s="11"/>
      <c r="J21" s="22"/>
      <c r="K21" s="32"/>
      <c r="L21" s="32"/>
      <c r="M21" s="32"/>
      <c r="N21" s="33"/>
      <c r="O21" s="62"/>
      <c r="P21" s="34" t="str">
        <f t="shared" si="2"/>
        <v/>
      </c>
    </row>
    <row r="22" ht="22.5" customHeight="1">
      <c r="A22" s="6">
        <v>21.0</v>
      </c>
      <c r="B22" s="6" t="str">
        <f>'Master Schedule'!B22</f>
        <v/>
      </c>
      <c r="C22" s="7">
        <v>46255.0</v>
      </c>
      <c r="D22" s="8" t="str">
        <f t="shared" si="1"/>
        <v>Friday</v>
      </c>
      <c r="E22" s="31"/>
      <c r="F22" s="11"/>
      <c r="G22" s="11"/>
      <c r="H22" s="31"/>
      <c r="I22" s="11"/>
      <c r="J22" s="22"/>
      <c r="K22" s="35"/>
      <c r="L22" s="35"/>
      <c r="M22" s="35"/>
      <c r="N22" s="36"/>
      <c r="O22" s="62"/>
      <c r="P22" s="34" t="str">
        <f t="shared" si="2"/>
        <v/>
      </c>
    </row>
    <row r="23" ht="22.5" customHeight="1">
      <c r="A23" s="6">
        <v>22.0</v>
      </c>
      <c r="B23" s="6" t="str">
        <f>'Master Schedule'!B23</f>
        <v/>
      </c>
      <c r="C23" s="7">
        <v>46256.0</v>
      </c>
      <c r="D23" s="8" t="str">
        <f t="shared" si="1"/>
        <v>Saturday</v>
      </c>
      <c r="E23" s="31"/>
      <c r="F23" s="11"/>
      <c r="G23" s="11"/>
      <c r="H23" s="31"/>
      <c r="I23" s="11"/>
      <c r="J23" s="22"/>
      <c r="K23" s="32"/>
      <c r="L23" s="32"/>
      <c r="M23" s="32"/>
      <c r="N23" s="33"/>
      <c r="O23" s="62"/>
      <c r="P23" s="34" t="str">
        <f t="shared" si="2"/>
        <v/>
      </c>
    </row>
    <row r="24" ht="22.5" customHeight="1">
      <c r="A24" s="6">
        <v>23.0</v>
      </c>
      <c r="B24" s="6" t="str">
        <f>'Master Schedule'!B24</f>
        <v/>
      </c>
      <c r="C24" s="7">
        <v>46257.0</v>
      </c>
      <c r="D24" s="8" t="str">
        <f t="shared" si="1"/>
        <v>Sunday</v>
      </c>
      <c r="E24" s="31"/>
      <c r="F24" s="11"/>
      <c r="G24" s="11"/>
      <c r="H24" s="31"/>
      <c r="I24" s="11"/>
      <c r="J24" s="22"/>
      <c r="K24" s="35"/>
      <c r="L24" s="35"/>
      <c r="M24" s="35"/>
      <c r="N24" s="36"/>
      <c r="O24" s="62"/>
      <c r="P24" s="34" t="str">
        <f t="shared" si="2"/>
        <v/>
      </c>
    </row>
    <row r="25" ht="22.5" customHeight="1">
      <c r="A25" s="6">
        <v>24.0</v>
      </c>
      <c r="B25" s="6" t="str">
        <f>'Master Schedule'!B25</f>
        <v/>
      </c>
      <c r="C25" s="7">
        <v>46258.0</v>
      </c>
      <c r="D25" s="8" t="str">
        <f t="shared" si="1"/>
        <v>Monday</v>
      </c>
      <c r="E25" s="31"/>
      <c r="F25" s="11"/>
      <c r="G25" s="11"/>
      <c r="H25" s="31"/>
      <c r="I25" s="11"/>
      <c r="J25" s="22"/>
      <c r="K25" s="32"/>
      <c r="L25" s="32"/>
      <c r="M25" s="32"/>
      <c r="N25" s="33"/>
      <c r="O25" s="62"/>
      <c r="P25" s="34" t="str">
        <f t="shared" si="2"/>
        <v/>
      </c>
    </row>
    <row r="26" ht="22.5" customHeight="1">
      <c r="A26" s="6">
        <v>25.0</v>
      </c>
      <c r="B26" s="6" t="str">
        <f>'Master Schedule'!B26</f>
        <v/>
      </c>
      <c r="C26" s="7">
        <v>46259.0</v>
      </c>
      <c r="D26" s="8" t="str">
        <f t="shared" si="1"/>
        <v>Tuesday</v>
      </c>
      <c r="E26" s="31"/>
      <c r="F26" s="11"/>
      <c r="G26" s="11"/>
      <c r="H26" s="31"/>
      <c r="I26" s="11"/>
      <c r="J26" s="22"/>
      <c r="K26" s="35"/>
      <c r="L26" s="35"/>
      <c r="M26" s="35"/>
      <c r="N26" s="36"/>
      <c r="O26" s="62"/>
      <c r="P26" s="34" t="str">
        <f t="shared" si="2"/>
        <v/>
      </c>
    </row>
    <row r="27" ht="22.5" customHeight="1">
      <c r="A27" s="6">
        <v>26.0</v>
      </c>
      <c r="B27" s="6" t="str">
        <f>'Master Schedule'!B27</f>
        <v/>
      </c>
      <c r="C27" s="7">
        <v>46260.0</v>
      </c>
      <c r="D27" s="8" t="str">
        <f t="shared" si="1"/>
        <v>Wednesday</v>
      </c>
      <c r="E27" s="31"/>
      <c r="F27" s="11"/>
      <c r="G27" s="11"/>
      <c r="H27" s="31"/>
      <c r="I27" s="11"/>
      <c r="J27" s="22"/>
      <c r="K27" s="32"/>
      <c r="L27" s="32"/>
      <c r="M27" s="32"/>
      <c r="N27" s="33"/>
      <c r="O27" s="62"/>
      <c r="P27" s="34" t="str">
        <f t="shared" si="2"/>
        <v/>
      </c>
    </row>
    <row r="28" ht="22.5" customHeight="1">
      <c r="A28" s="6">
        <v>27.0</v>
      </c>
      <c r="B28" s="6" t="str">
        <f>'Master Schedule'!B28</f>
        <v/>
      </c>
      <c r="C28" s="7">
        <v>46261.0</v>
      </c>
      <c r="D28" s="8" t="str">
        <f t="shared" si="1"/>
        <v>Thursday</v>
      </c>
      <c r="E28" s="31"/>
      <c r="F28" s="11"/>
      <c r="G28" s="11"/>
      <c r="H28" s="31"/>
      <c r="I28" s="11"/>
      <c r="J28" s="22"/>
      <c r="K28" s="35"/>
      <c r="L28" s="35"/>
      <c r="M28" s="35"/>
      <c r="N28" s="36"/>
      <c r="O28" s="62"/>
      <c r="P28" s="34" t="str">
        <f t="shared" si="2"/>
        <v/>
      </c>
    </row>
    <row r="29" ht="22.5" customHeight="1">
      <c r="A29" s="6">
        <v>28.0</v>
      </c>
      <c r="B29" s="6" t="str">
        <f>'Master Schedule'!B29</f>
        <v/>
      </c>
      <c r="C29" s="7">
        <v>46262.0</v>
      </c>
      <c r="D29" s="8" t="str">
        <f t="shared" si="1"/>
        <v>Friday</v>
      </c>
      <c r="E29" s="31"/>
      <c r="F29" s="11"/>
      <c r="G29" s="11"/>
      <c r="H29" s="31"/>
      <c r="I29" s="11"/>
      <c r="J29" s="22"/>
      <c r="K29" s="32"/>
      <c r="L29" s="32"/>
      <c r="M29" s="32"/>
      <c r="N29" s="33"/>
      <c r="O29" s="62"/>
      <c r="P29" s="34" t="str">
        <f t="shared" si="2"/>
        <v/>
      </c>
    </row>
    <row r="30" ht="22.5" customHeight="1">
      <c r="A30" s="6">
        <v>29.0</v>
      </c>
      <c r="B30" s="6" t="str">
        <f>'Master Schedule'!B30</f>
        <v/>
      </c>
      <c r="C30" s="7">
        <v>46263.0</v>
      </c>
      <c r="D30" s="8" t="str">
        <f t="shared" si="1"/>
        <v>Saturday</v>
      </c>
      <c r="E30" s="31"/>
      <c r="F30" s="11"/>
      <c r="G30" s="11"/>
      <c r="H30" s="31"/>
      <c r="I30" s="11"/>
      <c r="J30" s="22"/>
      <c r="K30" s="35"/>
      <c r="L30" s="35"/>
      <c r="M30" s="35"/>
      <c r="N30" s="36"/>
      <c r="O30" s="62"/>
      <c r="P30" s="34" t="str">
        <f t="shared" si="2"/>
        <v/>
      </c>
    </row>
    <row r="31" ht="22.5" customHeight="1">
      <c r="A31" s="6">
        <v>30.0</v>
      </c>
      <c r="B31" s="6" t="str">
        <f>'Master Schedule'!B31</f>
        <v/>
      </c>
      <c r="C31" s="7">
        <v>46264.0</v>
      </c>
      <c r="D31" s="8" t="str">
        <f t="shared" si="1"/>
        <v>Sunday</v>
      </c>
      <c r="E31" s="31"/>
      <c r="F31" s="11"/>
      <c r="G31" s="11"/>
      <c r="H31" s="31"/>
      <c r="I31" s="11"/>
      <c r="J31" s="22"/>
      <c r="K31" s="32"/>
      <c r="L31" s="32"/>
      <c r="M31" s="32"/>
      <c r="N31" s="33"/>
      <c r="O31" s="62"/>
      <c r="P31" s="34" t="str">
        <f t="shared" si="2"/>
        <v/>
      </c>
    </row>
    <row r="32" ht="22.5" customHeight="1">
      <c r="A32" s="6">
        <v>31.0</v>
      </c>
      <c r="B32" s="6" t="str">
        <f>'Master Schedule'!B32</f>
        <v/>
      </c>
      <c r="C32" s="7">
        <v>46265.0</v>
      </c>
      <c r="D32" s="8" t="str">
        <f t="shared" si="1"/>
        <v>Monday</v>
      </c>
      <c r="E32" s="31"/>
      <c r="F32" s="11"/>
      <c r="G32" s="11"/>
      <c r="H32" s="31"/>
      <c r="I32" s="11"/>
      <c r="J32" s="22"/>
      <c r="K32" s="35"/>
      <c r="L32" s="35"/>
      <c r="M32" s="35"/>
      <c r="N32" s="36"/>
      <c r="O32" s="62"/>
      <c r="P32" s="34" t="str">
        <f t="shared" si="2"/>
        <v/>
      </c>
    </row>
    <row r="33" ht="22.5" customHeight="1">
      <c r="A33" s="6">
        <v>32.0</v>
      </c>
      <c r="B33" s="6" t="str">
        <f>'Master Schedule'!B33</f>
        <v/>
      </c>
      <c r="C33" s="7">
        <v>46266.0</v>
      </c>
      <c r="D33" s="8" t="str">
        <f t="shared" si="1"/>
        <v>Tuesday</v>
      </c>
      <c r="E33" s="31"/>
      <c r="F33" s="11"/>
      <c r="G33" s="11"/>
      <c r="H33" s="31"/>
      <c r="I33" s="11"/>
      <c r="J33" s="22"/>
      <c r="K33" s="32"/>
      <c r="L33" s="32"/>
      <c r="M33" s="32"/>
      <c r="N33" s="33"/>
      <c r="O33" s="62"/>
      <c r="P33" s="34" t="str">
        <f t="shared" si="2"/>
        <v/>
      </c>
    </row>
    <row r="34" ht="22.5" customHeight="1">
      <c r="A34" s="6">
        <v>33.0</v>
      </c>
      <c r="B34" s="6" t="str">
        <f>'Master Schedule'!B34</f>
        <v/>
      </c>
      <c r="C34" s="7">
        <v>46267.0</v>
      </c>
      <c r="D34" s="8" t="str">
        <f t="shared" si="1"/>
        <v>Wednesday</v>
      </c>
      <c r="E34" s="31"/>
      <c r="F34" s="11"/>
      <c r="G34" s="11"/>
      <c r="H34" s="31"/>
      <c r="I34" s="11"/>
      <c r="J34" s="22"/>
      <c r="K34" s="35"/>
      <c r="L34" s="35"/>
      <c r="M34" s="35"/>
      <c r="N34" s="36"/>
      <c r="O34" s="62"/>
      <c r="P34" s="34" t="str">
        <f t="shared" si="2"/>
        <v/>
      </c>
    </row>
    <row r="35" ht="22.5" customHeight="1">
      <c r="A35" s="6">
        <v>34.0</v>
      </c>
      <c r="B35" s="6" t="str">
        <f>'Master Schedule'!B35</f>
        <v/>
      </c>
      <c r="C35" s="7">
        <v>46268.0</v>
      </c>
      <c r="D35" s="8" t="str">
        <f t="shared" si="1"/>
        <v>Thursday</v>
      </c>
      <c r="E35" s="31"/>
      <c r="F35" s="11"/>
      <c r="G35" s="11"/>
      <c r="H35" s="31"/>
      <c r="I35" s="11"/>
      <c r="J35" s="22"/>
      <c r="K35" s="32"/>
      <c r="L35" s="32"/>
      <c r="M35" s="32"/>
      <c r="N35" s="33"/>
      <c r="O35" s="62"/>
      <c r="P35" s="34" t="str">
        <f t="shared" si="2"/>
        <v/>
      </c>
    </row>
    <row r="36" ht="22.5" customHeight="1">
      <c r="A36" s="6">
        <v>35.0</v>
      </c>
      <c r="B36" s="6" t="str">
        <f>'Master Schedule'!B36</f>
        <v/>
      </c>
      <c r="C36" s="7">
        <v>46269.0</v>
      </c>
      <c r="D36" s="8" t="str">
        <f t="shared" si="1"/>
        <v>Friday</v>
      </c>
      <c r="E36" s="31"/>
      <c r="F36" s="11"/>
      <c r="G36" s="11"/>
      <c r="H36" s="31"/>
      <c r="I36" s="11"/>
      <c r="J36" s="22"/>
      <c r="K36" s="35"/>
      <c r="L36" s="35"/>
      <c r="M36" s="35"/>
      <c r="N36" s="36"/>
      <c r="O36" s="62"/>
      <c r="P36" s="34" t="str">
        <f t="shared" si="2"/>
        <v/>
      </c>
    </row>
    <row r="37" ht="22.5" customHeight="1">
      <c r="A37" s="6">
        <v>36.0</v>
      </c>
      <c r="B37" s="6" t="str">
        <f>'Master Schedule'!B37</f>
        <v/>
      </c>
      <c r="C37" s="7">
        <v>46270.0</v>
      </c>
      <c r="D37" s="8" t="str">
        <f t="shared" si="1"/>
        <v>Saturday</v>
      </c>
      <c r="E37" s="31"/>
      <c r="F37" s="11"/>
      <c r="G37" s="11"/>
      <c r="H37" s="31"/>
      <c r="I37" s="11"/>
      <c r="J37" s="22"/>
      <c r="K37" s="32"/>
      <c r="L37" s="32"/>
      <c r="M37" s="32"/>
      <c r="N37" s="33"/>
      <c r="O37" s="62"/>
      <c r="P37" s="34" t="str">
        <f t="shared" si="2"/>
        <v/>
      </c>
    </row>
    <row r="38" ht="22.5" customHeight="1">
      <c r="A38" s="6">
        <v>37.0</v>
      </c>
      <c r="B38" s="6" t="str">
        <f>'Master Schedule'!B38</f>
        <v/>
      </c>
      <c r="C38" s="7">
        <v>46271.0</v>
      </c>
      <c r="D38" s="8" t="str">
        <f t="shared" si="1"/>
        <v>Sunday</v>
      </c>
      <c r="E38" s="31"/>
      <c r="F38" s="11"/>
      <c r="G38" s="11"/>
      <c r="H38" s="31"/>
      <c r="I38" s="11"/>
      <c r="J38" s="22"/>
      <c r="K38" s="35"/>
      <c r="L38" s="35"/>
      <c r="M38" s="35"/>
      <c r="N38" s="36"/>
      <c r="O38" s="62"/>
      <c r="P38" s="34" t="str">
        <f t="shared" si="2"/>
        <v/>
      </c>
    </row>
    <row r="39" ht="22.5" customHeight="1">
      <c r="A39" s="6">
        <v>38.0</v>
      </c>
      <c r="B39" s="6" t="str">
        <f>'Master Schedule'!B39</f>
        <v/>
      </c>
      <c r="C39" s="7">
        <v>46272.0</v>
      </c>
      <c r="D39" s="8" t="str">
        <f t="shared" si="1"/>
        <v>Monday</v>
      </c>
      <c r="E39" s="31"/>
      <c r="F39" s="11"/>
      <c r="G39" s="11"/>
      <c r="H39" s="31"/>
      <c r="I39" s="11"/>
      <c r="J39" s="22"/>
      <c r="K39" s="32"/>
      <c r="L39" s="32"/>
      <c r="M39" s="32"/>
      <c r="N39" s="33"/>
      <c r="O39" s="62"/>
      <c r="P39" s="34" t="str">
        <f t="shared" si="2"/>
        <v/>
      </c>
    </row>
    <row r="40" ht="22.5" customHeight="1">
      <c r="A40" s="6">
        <v>39.0</v>
      </c>
      <c r="B40" s="6" t="str">
        <f>'Master Schedule'!B40</f>
        <v/>
      </c>
      <c r="C40" s="7">
        <v>46273.0</v>
      </c>
      <c r="D40" s="8" t="str">
        <f t="shared" si="1"/>
        <v>Tuesday</v>
      </c>
      <c r="E40" s="31"/>
      <c r="F40" s="11"/>
      <c r="G40" s="11"/>
      <c r="H40" s="31"/>
      <c r="I40" s="11"/>
      <c r="J40" s="22"/>
      <c r="K40" s="35"/>
      <c r="L40" s="35"/>
      <c r="M40" s="35"/>
      <c r="N40" s="36"/>
      <c r="O40" s="62"/>
      <c r="P40" s="34" t="str">
        <f t="shared" si="2"/>
        <v/>
      </c>
    </row>
    <row r="41" ht="22.5" customHeight="1">
      <c r="A41" s="6">
        <v>40.0</v>
      </c>
      <c r="B41" s="6" t="str">
        <f>'Master Schedule'!B41</f>
        <v/>
      </c>
      <c r="C41" s="7">
        <v>46274.0</v>
      </c>
      <c r="D41" s="8" t="str">
        <f t="shared" si="1"/>
        <v>Wednesday</v>
      </c>
      <c r="E41" s="31"/>
      <c r="F41" s="11"/>
      <c r="G41" s="11"/>
      <c r="H41" s="31"/>
      <c r="I41" s="11"/>
      <c r="J41" s="22"/>
      <c r="K41" s="32"/>
      <c r="L41" s="32"/>
      <c r="M41" s="32"/>
      <c r="N41" s="33"/>
      <c r="O41" s="62"/>
      <c r="P41" s="34" t="str">
        <f t="shared" si="2"/>
        <v/>
      </c>
    </row>
    <row r="42" ht="22.5" customHeight="1">
      <c r="A42" s="6">
        <v>41.0</v>
      </c>
      <c r="B42" s="6" t="str">
        <f>'Master Schedule'!B42</f>
        <v/>
      </c>
      <c r="C42" s="7">
        <v>46275.0</v>
      </c>
      <c r="D42" s="8" t="str">
        <f t="shared" si="1"/>
        <v>Thursday</v>
      </c>
      <c r="E42" s="31"/>
      <c r="F42" s="11"/>
      <c r="G42" s="11"/>
      <c r="H42" s="31"/>
      <c r="I42" s="11"/>
      <c r="J42" s="22"/>
      <c r="K42" s="35"/>
      <c r="L42" s="35"/>
      <c r="M42" s="35"/>
      <c r="N42" s="36"/>
      <c r="O42" s="62"/>
      <c r="P42" s="34" t="str">
        <f t="shared" si="2"/>
        <v/>
      </c>
    </row>
    <row r="43" ht="22.5" customHeight="1">
      <c r="A43" s="6">
        <v>42.0</v>
      </c>
      <c r="B43" s="6" t="str">
        <f>'Master Schedule'!B43</f>
        <v/>
      </c>
      <c r="C43" s="7">
        <v>46276.0</v>
      </c>
      <c r="D43" s="8" t="str">
        <f t="shared" si="1"/>
        <v>Friday</v>
      </c>
      <c r="E43" s="31"/>
      <c r="F43" s="11"/>
      <c r="G43" s="11"/>
      <c r="H43" s="31"/>
      <c r="I43" s="11"/>
      <c r="J43" s="22"/>
      <c r="K43" s="32"/>
      <c r="L43" s="32"/>
      <c r="M43" s="32"/>
      <c r="N43" s="33"/>
      <c r="O43" s="62"/>
      <c r="P43" s="34" t="str">
        <f t="shared" si="2"/>
        <v/>
      </c>
    </row>
    <row r="44" ht="22.5" customHeight="1">
      <c r="A44" s="6">
        <v>43.0</v>
      </c>
      <c r="B44" s="6" t="str">
        <f>'Master Schedule'!B44</f>
        <v/>
      </c>
      <c r="C44" s="7">
        <v>46277.0</v>
      </c>
      <c r="D44" s="8" t="str">
        <f t="shared" si="1"/>
        <v>Saturday</v>
      </c>
      <c r="E44" s="31"/>
      <c r="F44" s="11"/>
      <c r="G44" s="11"/>
      <c r="H44" s="31"/>
      <c r="I44" s="11"/>
      <c r="J44" s="22"/>
      <c r="K44" s="35"/>
      <c r="L44" s="35"/>
      <c r="M44" s="35"/>
      <c r="N44" s="36"/>
      <c r="O44" s="62"/>
      <c r="P44" s="34" t="str">
        <f t="shared" si="2"/>
        <v/>
      </c>
    </row>
    <row r="45" ht="22.5" customHeight="1">
      <c r="A45" s="6">
        <v>44.0</v>
      </c>
      <c r="B45" s="6" t="str">
        <f>'Master Schedule'!B45</f>
        <v/>
      </c>
      <c r="C45" s="7">
        <v>46278.0</v>
      </c>
      <c r="D45" s="8" t="str">
        <f t="shared" si="1"/>
        <v>Sunday</v>
      </c>
      <c r="E45" s="31"/>
      <c r="F45" s="11"/>
      <c r="G45" s="11"/>
      <c r="H45" s="31"/>
      <c r="I45" s="11"/>
      <c r="J45" s="22"/>
      <c r="K45" s="32"/>
      <c r="L45" s="32"/>
      <c r="M45" s="32"/>
      <c r="N45" s="33"/>
      <c r="O45" s="62"/>
      <c r="P45" s="34" t="str">
        <f t="shared" si="2"/>
        <v/>
      </c>
    </row>
    <row r="46" ht="22.5" customHeight="1">
      <c r="A46" s="6">
        <v>45.0</v>
      </c>
      <c r="B46" s="6" t="str">
        <f>'Master Schedule'!B46</f>
        <v/>
      </c>
      <c r="C46" s="7">
        <v>46279.0</v>
      </c>
      <c r="D46" s="8" t="str">
        <f t="shared" si="1"/>
        <v>Monday</v>
      </c>
      <c r="E46" s="31"/>
      <c r="F46" s="11"/>
      <c r="G46" s="11"/>
      <c r="H46" s="31"/>
      <c r="I46" s="11"/>
      <c r="J46" s="22"/>
      <c r="K46" s="35"/>
      <c r="L46" s="35"/>
      <c r="M46" s="35"/>
      <c r="N46" s="36"/>
      <c r="O46" s="62"/>
      <c r="P46" s="34" t="str">
        <f t="shared" si="2"/>
        <v/>
      </c>
    </row>
    <row r="47" ht="22.5" customHeight="1">
      <c r="A47" s="6">
        <v>46.0</v>
      </c>
      <c r="B47" s="6" t="str">
        <f>'Master Schedule'!B47</f>
        <v/>
      </c>
      <c r="C47" s="7">
        <v>46280.0</v>
      </c>
      <c r="D47" s="8" t="str">
        <f t="shared" si="1"/>
        <v>Tuesday</v>
      </c>
      <c r="E47" s="31"/>
      <c r="F47" s="11"/>
      <c r="G47" s="11"/>
      <c r="H47" s="31"/>
      <c r="I47" s="11"/>
      <c r="J47" s="22"/>
      <c r="K47" s="32"/>
      <c r="L47" s="32"/>
      <c r="M47" s="32"/>
      <c r="N47" s="33"/>
      <c r="O47" s="62"/>
      <c r="P47" s="34" t="str">
        <f t="shared" si="2"/>
        <v/>
      </c>
    </row>
    <row r="48" ht="22.5" customHeight="1">
      <c r="A48" s="6">
        <v>47.0</v>
      </c>
      <c r="B48" s="6" t="str">
        <f>'Master Schedule'!B48</f>
        <v/>
      </c>
      <c r="C48" s="7">
        <v>46281.0</v>
      </c>
      <c r="D48" s="8" t="str">
        <f t="shared" si="1"/>
        <v>Wednesday</v>
      </c>
      <c r="E48" s="31"/>
      <c r="F48" s="11"/>
      <c r="G48" s="11"/>
      <c r="H48" s="31"/>
      <c r="I48" s="11"/>
      <c r="J48" s="22"/>
      <c r="K48" s="35"/>
      <c r="L48" s="35"/>
      <c r="M48" s="35"/>
      <c r="N48" s="36"/>
      <c r="O48" s="62"/>
      <c r="P48" s="34" t="str">
        <f t="shared" si="2"/>
        <v/>
      </c>
    </row>
    <row r="49" ht="22.5" customHeight="1">
      <c r="A49" s="6">
        <v>48.0</v>
      </c>
      <c r="B49" s="6" t="str">
        <f>'Master Schedule'!B49</f>
        <v/>
      </c>
      <c r="C49" s="7">
        <v>46282.0</v>
      </c>
      <c r="D49" s="8" t="str">
        <f t="shared" si="1"/>
        <v>Thursday</v>
      </c>
      <c r="E49" s="31"/>
      <c r="F49" s="11"/>
      <c r="G49" s="11"/>
      <c r="H49" s="31"/>
      <c r="I49" s="11"/>
      <c r="J49" s="22"/>
      <c r="K49" s="32"/>
      <c r="L49" s="32"/>
      <c r="M49" s="32"/>
      <c r="N49" s="33"/>
      <c r="O49" s="62"/>
      <c r="P49" s="34" t="str">
        <f t="shared" si="2"/>
        <v/>
      </c>
    </row>
    <row r="50" ht="22.5" customHeight="1">
      <c r="A50" s="6">
        <v>49.0</v>
      </c>
      <c r="B50" s="6" t="str">
        <f>'Master Schedule'!B50</f>
        <v/>
      </c>
      <c r="C50" s="7">
        <v>46283.0</v>
      </c>
      <c r="D50" s="8" t="str">
        <f t="shared" si="1"/>
        <v>Friday</v>
      </c>
      <c r="E50" s="31"/>
      <c r="F50" s="11"/>
      <c r="G50" s="11"/>
      <c r="H50" s="31"/>
      <c r="I50" s="11"/>
      <c r="J50" s="22"/>
      <c r="K50" s="35"/>
      <c r="L50" s="35"/>
      <c r="M50" s="35"/>
      <c r="N50" s="36"/>
      <c r="O50" s="62"/>
      <c r="P50" s="34" t="str">
        <f t="shared" si="2"/>
        <v/>
      </c>
    </row>
    <row r="51" ht="22.5" customHeight="1">
      <c r="A51" s="6">
        <v>50.0</v>
      </c>
      <c r="B51" s="6" t="str">
        <f>'Master Schedule'!B51</f>
        <v/>
      </c>
      <c r="C51" s="7">
        <v>46284.0</v>
      </c>
      <c r="D51" s="8" t="str">
        <f t="shared" si="1"/>
        <v>Saturday</v>
      </c>
      <c r="E51" s="31"/>
      <c r="F51" s="11"/>
      <c r="G51" s="11"/>
      <c r="H51" s="31"/>
      <c r="I51" s="11"/>
      <c r="J51" s="22"/>
      <c r="K51" s="32"/>
      <c r="L51" s="32"/>
      <c r="M51" s="32"/>
      <c r="N51" s="33"/>
      <c r="O51" s="62"/>
      <c r="P51" s="34" t="str">
        <f t="shared" si="2"/>
        <v/>
      </c>
    </row>
    <row r="52" ht="22.5" customHeight="1">
      <c r="A52" s="6">
        <v>51.0</v>
      </c>
      <c r="B52" s="6" t="str">
        <f>'Master Schedule'!B52</f>
        <v/>
      </c>
      <c r="C52" s="7">
        <v>46285.0</v>
      </c>
      <c r="D52" s="8" t="str">
        <f t="shared" si="1"/>
        <v>Sunday</v>
      </c>
      <c r="E52" s="31"/>
      <c r="F52" s="11"/>
      <c r="G52" s="11"/>
      <c r="H52" s="31"/>
      <c r="I52" s="11"/>
      <c r="J52" s="22"/>
      <c r="K52" s="35"/>
      <c r="L52" s="35"/>
      <c r="M52" s="35"/>
      <c r="N52" s="36"/>
      <c r="O52" s="62"/>
      <c r="P52" s="34" t="str">
        <f t="shared" si="2"/>
        <v/>
      </c>
    </row>
    <row r="53" ht="22.5" customHeight="1">
      <c r="A53" s="6">
        <v>52.0</v>
      </c>
      <c r="B53" s="6" t="str">
        <f>'Master Schedule'!B53</f>
        <v/>
      </c>
      <c r="C53" s="7">
        <v>46286.0</v>
      </c>
      <c r="D53" s="8" t="str">
        <f t="shared" si="1"/>
        <v>Monday</v>
      </c>
      <c r="E53" s="31"/>
      <c r="F53" s="11"/>
      <c r="G53" s="11"/>
      <c r="H53" s="31"/>
      <c r="I53" s="11"/>
      <c r="J53" s="22"/>
      <c r="K53" s="32"/>
      <c r="L53" s="32"/>
      <c r="M53" s="32"/>
      <c r="N53" s="33"/>
      <c r="O53" s="62"/>
      <c r="P53" s="34" t="str">
        <f t="shared" si="2"/>
        <v/>
      </c>
    </row>
    <row r="54" ht="22.5" customHeight="1">
      <c r="A54" s="6">
        <v>53.0</v>
      </c>
      <c r="B54" s="6" t="str">
        <f>'Master Schedule'!B54</f>
        <v/>
      </c>
      <c r="C54" s="7">
        <v>46287.0</v>
      </c>
      <c r="D54" s="8" t="str">
        <f t="shared" si="1"/>
        <v>Tuesday</v>
      </c>
      <c r="E54" s="31"/>
      <c r="F54" s="11"/>
      <c r="G54" s="11"/>
      <c r="H54" s="31"/>
      <c r="I54" s="11"/>
      <c r="J54" s="22"/>
      <c r="K54" s="35"/>
      <c r="L54" s="35"/>
      <c r="M54" s="35"/>
      <c r="N54" s="36"/>
      <c r="O54" s="62"/>
      <c r="P54" s="34" t="str">
        <f t="shared" si="2"/>
        <v/>
      </c>
    </row>
    <row r="55" ht="22.5" customHeight="1">
      <c r="A55" s="6">
        <v>54.0</v>
      </c>
      <c r="B55" s="6" t="str">
        <f>'Master Schedule'!B55</f>
        <v/>
      </c>
      <c r="C55" s="7">
        <v>46288.0</v>
      </c>
      <c r="D55" s="8" t="str">
        <f t="shared" si="1"/>
        <v>Wednesday</v>
      </c>
      <c r="E55" s="31"/>
      <c r="F55" s="11"/>
      <c r="G55" s="11"/>
      <c r="H55" s="31"/>
      <c r="I55" s="11"/>
      <c r="J55" s="22"/>
      <c r="K55" s="32"/>
      <c r="L55" s="32"/>
      <c r="M55" s="32"/>
      <c r="N55" s="33"/>
      <c r="O55" s="62"/>
      <c r="P55" s="34" t="str">
        <f t="shared" si="2"/>
        <v/>
      </c>
    </row>
    <row r="56" ht="22.5" customHeight="1">
      <c r="A56" s="6">
        <v>55.0</v>
      </c>
      <c r="B56" s="6" t="str">
        <f>'Master Schedule'!B56</f>
        <v/>
      </c>
      <c r="C56" s="7">
        <v>46289.0</v>
      </c>
      <c r="D56" s="8" t="str">
        <f t="shared" si="1"/>
        <v>Thursday</v>
      </c>
      <c r="E56" s="31"/>
      <c r="F56" s="11"/>
      <c r="G56" s="11"/>
      <c r="H56" s="31"/>
      <c r="I56" s="11"/>
      <c r="J56" s="22"/>
      <c r="K56" s="35"/>
      <c r="L56" s="35"/>
      <c r="M56" s="35"/>
      <c r="N56" s="36"/>
      <c r="O56" s="62"/>
      <c r="P56" s="34" t="str">
        <f t="shared" si="2"/>
        <v/>
      </c>
    </row>
    <row r="57" ht="22.5" customHeight="1">
      <c r="A57" s="6">
        <v>56.0</v>
      </c>
      <c r="B57" s="6" t="str">
        <f>'Master Schedule'!B57</f>
        <v/>
      </c>
      <c r="C57" s="7">
        <v>46290.0</v>
      </c>
      <c r="D57" s="8" t="str">
        <f t="shared" si="1"/>
        <v>Friday</v>
      </c>
      <c r="E57" s="31"/>
      <c r="F57" s="11"/>
      <c r="G57" s="11"/>
      <c r="H57" s="31"/>
      <c r="I57" s="11"/>
      <c r="J57" s="22"/>
      <c r="K57" s="32"/>
      <c r="L57" s="32"/>
      <c r="M57" s="32"/>
      <c r="N57" s="33"/>
      <c r="O57" s="62"/>
      <c r="P57" s="34" t="str">
        <f t="shared" si="2"/>
        <v/>
      </c>
    </row>
    <row r="58" ht="22.5" customHeight="1">
      <c r="A58" s="6">
        <v>57.0</v>
      </c>
      <c r="B58" s="6" t="str">
        <f>'Master Schedule'!B58</f>
        <v/>
      </c>
      <c r="C58" s="7">
        <v>46291.0</v>
      </c>
      <c r="D58" s="8" t="str">
        <f t="shared" si="1"/>
        <v>Saturday</v>
      </c>
      <c r="E58" s="31"/>
      <c r="F58" s="11"/>
      <c r="G58" s="11"/>
      <c r="H58" s="31"/>
      <c r="I58" s="11"/>
      <c r="J58" s="22"/>
      <c r="K58" s="35"/>
      <c r="L58" s="35"/>
      <c r="M58" s="35"/>
      <c r="N58" s="36"/>
      <c r="O58" s="62"/>
      <c r="P58" s="34" t="str">
        <f t="shared" si="2"/>
        <v/>
      </c>
    </row>
    <row r="59" ht="22.5" customHeight="1">
      <c r="A59" s="6">
        <v>58.0</v>
      </c>
      <c r="B59" s="6" t="str">
        <f>'Master Schedule'!B59</f>
        <v/>
      </c>
      <c r="C59" s="7">
        <v>46292.0</v>
      </c>
      <c r="D59" s="8" t="str">
        <f t="shared" si="1"/>
        <v>Sunday</v>
      </c>
      <c r="E59" s="31"/>
      <c r="F59" s="11"/>
      <c r="G59" s="11"/>
      <c r="H59" s="31"/>
      <c r="I59" s="11"/>
      <c r="J59" s="22"/>
      <c r="K59" s="32"/>
      <c r="L59" s="32"/>
      <c r="M59" s="32"/>
      <c r="N59" s="33"/>
      <c r="O59" s="62"/>
      <c r="P59" s="34" t="str">
        <f t="shared" si="2"/>
        <v/>
      </c>
    </row>
    <row r="60" ht="22.5" customHeight="1">
      <c r="A60" s="6">
        <v>59.0</v>
      </c>
      <c r="B60" s="6" t="str">
        <f>'Master Schedule'!B60</f>
        <v/>
      </c>
      <c r="C60" s="7">
        <v>46293.0</v>
      </c>
      <c r="D60" s="8" t="str">
        <f t="shared" si="1"/>
        <v>Monday</v>
      </c>
      <c r="E60" s="31"/>
      <c r="F60" s="11"/>
      <c r="G60" s="11"/>
      <c r="H60" s="31"/>
      <c r="I60" s="11"/>
      <c r="J60" s="22"/>
      <c r="K60" s="35"/>
      <c r="L60" s="35"/>
      <c r="M60" s="35"/>
      <c r="N60" s="36"/>
      <c r="O60" s="62"/>
      <c r="P60" s="34" t="str">
        <f t="shared" si="2"/>
        <v/>
      </c>
    </row>
    <row r="61" ht="22.5" customHeight="1">
      <c r="A61" s="6">
        <v>60.0</v>
      </c>
      <c r="B61" s="6" t="str">
        <f>'Master Schedule'!B61</f>
        <v/>
      </c>
      <c r="C61" s="7">
        <v>46294.0</v>
      </c>
      <c r="D61" s="8" t="str">
        <f t="shared" si="1"/>
        <v>Tuesday</v>
      </c>
      <c r="E61" s="31"/>
      <c r="F61" s="11"/>
      <c r="G61" s="11"/>
      <c r="H61" s="31"/>
      <c r="I61" s="11"/>
      <c r="J61" s="22"/>
      <c r="K61" s="32"/>
      <c r="L61" s="32"/>
      <c r="M61" s="32"/>
      <c r="N61" s="33"/>
      <c r="O61" s="62"/>
      <c r="P61" s="34" t="str">
        <f t="shared" si="2"/>
        <v/>
      </c>
    </row>
    <row r="62" ht="22.5" customHeight="1">
      <c r="A62" s="6">
        <v>61.0</v>
      </c>
      <c r="B62" s="6" t="str">
        <f>'Master Schedule'!B62</f>
        <v/>
      </c>
      <c r="C62" s="7">
        <v>46295.0</v>
      </c>
      <c r="D62" s="8" t="str">
        <f t="shared" si="1"/>
        <v>Wednesday</v>
      </c>
      <c r="E62" s="31"/>
      <c r="F62" s="11"/>
      <c r="G62" s="11"/>
      <c r="H62" s="31"/>
      <c r="I62" s="11"/>
      <c r="J62" s="22"/>
      <c r="K62" s="35"/>
      <c r="L62" s="35"/>
      <c r="M62" s="35"/>
      <c r="N62" s="36"/>
      <c r="O62" s="62"/>
      <c r="P62" s="34" t="str">
        <f t="shared" si="2"/>
        <v/>
      </c>
    </row>
    <row r="63" ht="22.5" customHeight="1">
      <c r="A63" s="6">
        <v>62.0</v>
      </c>
      <c r="B63" s="6" t="str">
        <f>'Master Schedule'!B63</f>
        <v/>
      </c>
      <c r="C63" s="7">
        <v>46296.0</v>
      </c>
      <c r="D63" s="8" t="str">
        <f t="shared" si="1"/>
        <v>Thursday</v>
      </c>
      <c r="E63" s="31"/>
      <c r="F63" s="11"/>
      <c r="G63" s="11"/>
      <c r="H63" s="31"/>
      <c r="I63" s="11"/>
      <c r="J63" s="22"/>
      <c r="K63" s="32"/>
      <c r="L63" s="32"/>
      <c r="M63" s="32"/>
      <c r="N63" s="33"/>
      <c r="O63" s="62"/>
      <c r="P63" s="34" t="str">
        <f t="shared" si="2"/>
        <v/>
      </c>
    </row>
    <row r="64" ht="22.5" customHeight="1">
      <c r="A64" s="6">
        <v>63.0</v>
      </c>
      <c r="B64" s="6" t="str">
        <f>'Master Schedule'!B64</f>
        <v/>
      </c>
      <c r="C64" s="7">
        <v>46297.0</v>
      </c>
      <c r="D64" s="8" t="str">
        <f t="shared" si="1"/>
        <v>Friday</v>
      </c>
      <c r="E64" s="31"/>
      <c r="F64" s="11"/>
      <c r="G64" s="11"/>
      <c r="H64" s="31"/>
      <c r="I64" s="11"/>
      <c r="J64" s="22"/>
      <c r="K64" s="35"/>
      <c r="L64" s="35"/>
      <c r="M64" s="35"/>
      <c r="N64" s="36"/>
      <c r="O64" s="62"/>
      <c r="P64" s="34" t="str">
        <f t="shared" si="2"/>
        <v/>
      </c>
    </row>
    <row r="65" ht="22.5" customHeight="1">
      <c r="A65" s="6">
        <v>64.0</v>
      </c>
      <c r="B65" s="6" t="str">
        <f>'Master Schedule'!B65</f>
        <v/>
      </c>
      <c r="C65" s="7">
        <v>46298.0</v>
      </c>
      <c r="D65" s="8" t="str">
        <f t="shared" si="1"/>
        <v>Saturday</v>
      </c>
      <c r="E65" s="31"/>
      <c r="F65" s="11"/>
      <c r="G65" s="11"/>
      <c r="H65" s="31"/>
      <c r="I65" s="11"/>
      <c r="J65" s="22"/>
      <c r="K65" s="32"/>
      <c r="L65" s="32"/>
      <c r="M65" s="32"/>
      <c r="N65" s="33"/>
      <c r="O65" s="62"/>
      <c r="P65" s="34" t="str">
        <f t="shared" si="2"/>
        <v/>
      </c>
    </row>
    <row r="66" ht="22.5" customHeight="1">
      <c r="A66" s="6">
        <v>65.0</v>
      </c>
      <c r="B66" s="6" t="str">
        <f>'Master Schedule'!B66</f>
        <v/>
      </c>
      <c r="C66" s="7">
        <v>46299.0</v>
      </c>
      <c r="D66" s="8" t="str">
        <f t="shared" si="1"/>
        <v>Sunday</v>
      </c>
      <c r="E66" s="31"/>
      <c r="F66" s="11"/>
      <c r="G66" s="11"/>
      <c r="H66" s="31"/>
      <c r="I66" s="11"/>
      <c r="J66" s="22"/>
      <c r="K66" s="35"/>
      <c r="L66" s="35"/>
      <c r="M66" s="35"/>
      <c r="N66" s="36"/>
      <c r="O66" s="62"/>
      <c r="P66" s="34" t="str">
        <f t="shared" si="2"/>
        <v/>
      </c>
    </row>
    <row r="67" ht="22.5" customHeight="1">
      <c r="A67" s="6">
        <v>66.0</v>
      </c>
      <c r="B67" s="6" t="str">
        <f>'Master Schedule'!B67</f>
        <v/>
      </c>
      <c r="C67" s="7">
        <v>46300.0</v>
      </c>
      <c r="D67" s="8" t="str">
        <f t="shared" si="1"/>
        <v>Monday</v>
      </c>
      <c r="E67" s="31"/>
      <c r="F67" s="11"/>
      <c r="G67" s="11"/>
      <c r="H67" s="31"/>
      <c r="I67" s="11"/>
      <c r="J67" s="22"/>
      <c r="K67" s="32"/>
      <c r="L67" s="32"/>
      <c r="M67" s="32"/>
      <c r="N67" s="33"/>
      <c r="O67" s="62"/>
      <c r="P67" s="34" t="str">
        <f t="shared" si="2"/>
        <v/>
      </c>
    </row>
    <row r="68" ht="22.5" customHeight="1">
      <c r="A68" s="6">
        <v>67.0</v>
      </c>
      <c r="B68" s="6" t="str">
        <f>'Master Schedule'!B68</f>
        <v/>
      </c>
      <c r="C68" s="7">
        <v>46301.0</v>
      </c>
      <c r="D68" s="8" t="str">
        <f t="shared" si="1"/>
        <v>Tuesday</v>
      </c>
      <c r="E68" s="31"/>
      <c r="F68" s="11"/>
      <c r="G68" s="11"/>
      <c r="H68" s="31"/>
      <c r="I68" s="11"/>
      <c r="J68" s="22"/>
      <c r="K68" s="35"/>
      <c r="L68" s="35"/>
      <c r="M68" s="35"/>
      <c r="N68" s="36"/>
      <c r="O68" s="62"/>
      <c r="P68" s="34" t="str">
        <f t="shared" si="2"/>
        <v/>
      </c>
    </row>
    <row r="69" ht="22.5" customHeight="1">
      <c r="A69" s="6">
        <v>68.0</v>
      </c>
      <c r="B69" s="6" t="str">
        <f>'Master Schedule'!B69</f>
        <v/>
      </c>
      <c r="C69" s="7">
        <v>46302.0</v>
      </c>
      <c r="D69" s="8" t="str">
        <f t="shared" si="1"/>
        <v>Wednesday</v>
      </c>
      <c r="E69" s="31"/>
      <c r="F69" s="11"/>
      <c r="G69" s="11"/>
      <c r="H69" s="31"/>
      <c r="I69" s="11"/>
      <c r="J69" s="22"/>
      <c r="K69" s="32"/>
      <c r="L69" s="32"/>
      <c r="M69" s="32"/>
      <c r="N69" s="33"/>
      <c r="O69" s="62"/>
      <c r="P69" s="34" t="str">
        <f t="shared" si="2"/>
        <v/>
      </c>
    </row>
    <row r="70" ht="22.5" customHeight="1">
      <c r="A70" s="6">
        <v>69.0</v>
      </c>
      <c r="B70" s="6" t="str">
        <f>'Master Schedule'!B70</f>
        <v/>
      </c>
      <c r="C70" s="7">
        <v>46303.0</v>
      </c>
      <c r="D70" s="8" t="str">
        <f t="shared" si="1"/>
        <v>Thursday</v>
      </c>
      <c r="E70" s="31"/>
      <c r="F70" s="11"/>
      <c r="G70" s="11"/>
      <c r="H70" s="31"/>
      <c r="I70" s="11"/>
      <c r="J70" s="22"/>
      <c r="K70" s="35"/>
      <c r="L70" s="35"/>
      <c r="M70" s="35"/>
      <c r="N70" s="36"/>
      <c r="O70" s="62"/>
      <c r="P70" s="34" t="str">
        <f t="shared" si="2"/>
        <v/>
      </c>
    </row>
    <row r="71" ht="22.5" customHeight="1">
      <c r="A71" s="6">
        <v>70.0</v>
      </c>
      <c r="B71" s="6" t="str">
        <f>'Master Schedule'!B71</f>
        <v/>
      </c>
      <c r="C71" s="7">
        <v>46304.0</v>
      </c>
      <c r="D71" s="8" t="str">
        <f t="shared" si="1"/>
        <v>Friday</v>
      </c>
      <c r="E71" s="31"/>
      <c r="F71" s="11"/>
      <c r="G71" s="11"/>
      <c r="H71" s="31"/>
      <c r="I71" s="11"/>
      <c r="J71" s="22"/>
      <c r="K71" s="32"/>
      <c r="L71" s="32"/>
      <c r="M71" s="32"/>
      <c r="N71" s="33"/>
      <c r="O71" s="62"/>
      <c r="P71" s="34" t="str">
        <f t="shared" si="2"/>
        <v/>
      </c>
    </row>
    <row r="72" ht="22.5" customHeight="1">
      <c r="A72" s="6">
        <v>71.0</v>
      </c>
      <c r="B72" s="6" t="str">
        <f>'Master Schedule'!B72</f>
        <v/>
      </c>
      <c r="C72" s="7">
        <v>46305.0</v>
      </c>
      <c r="D72" s="8" t="str">
        <f t="shared" si="1"/>
        <v>Saturday</v>
      </c>
      <c r="E72" s="31"/>
      <c r="F72" s="11"/>
      <c r="G72" s="11"/>
      <c r="H72" s="31"/>
      <c r="I72" s="11"/>
      <c r="J72" s="22"/>
      <c r="K72" s="35"/>
      <c r="L72" s="35"/>
      <c r="M72" s="35"/>
      <c r="N72" s="36"/>
      <c r="O72" s="62"/>
      <c r="P72" s="34" t="str">
        <f t="shared" si="2"/>
        <v/>
      </c>
    </row>
    <row r="73" ht="22.5" customHeight="1">
      <c r="A73" s="6">
        <v>72.0</v>
      </c>
      <c r="B73" s="6" t="str">
        <f>'Master Schedule'!B73</f>
        <v/>
      </c>
      <c r="C73" s="7">
        <v>46306.0</v>
      </c>
      <c r="D73" s="8" t="str">
        <f t="shared" si="1"/>
        <v>Sunday</v>
      </c>
      <c r="E73" s="31"/>
      <c r="F73" s="11"/>
      <c r="G73" s="11"/>
      <c r="H73" s="31"/>
      <c r="I73" s="11"/>
      <c r="J73" s="22"/>
      <c r="K73" s="32"/>
      <c r="L73" s="32"/>
      <c r="M73" s="32"/>
      <c r="N73" s="33"/>
      <c r="O73" s="62"/>
      <c r="P73" s="34" t="str">
        <f t="shared" si="2"/>
        <v/>
      </c>
    </row>
    <row r="74" ht="22.5" customHeight="1">
      <c r="A74" s="6">
        <v>73.0</v>
      </c>
      <c r="B74" s="6" t="str">
        <f>'Master Schedule'!B74</f>
        <v/>
      </c>
      <c r="C74" s="7">
        <v>46307.0</v>
      </c>
      <c r="D74" s="8" t="str">
        <f t="shared" si="1"/>
        <v>Monday</v>
      </c>
      <c r="E74" s="31"/>
      <c r="F74" s="11"/>
      <c r="G74" s="11"/>
      <c r="H74" s="31"/>
      <c r="I74" s="11"/>
      <c r="J74" s="22"/>
      <c r="K74" s="35"/>
      <c r="L74" s="35"/>
      <c r="M74" s="35"/>
      <c r="N74" s="36"/>
      <c r="O74" s="62"/>
      <c r="P74" s="34" t="str">
        <f t="shared" si="2"/>
        <v/>
      </c>
    </row>
    <row r="75" ht="22.5" customHeight="1">
      <c r="A75" s="6">
        <v>74.0</v>
      </c>
      <c r="B75" s="6" t="str">
        <f>'Master Schedule'!B75</f>
        <v/>
      </c>
      <c r="C75" s="7">
        <v>46308.0</v>
      </c>
      <c r="D75" s="8" t="str">
        <f t="shared" si="1"/>
        <v>Tuesday</v>
      </c>
      <c r="E75" s="31"/>
      <c r="F75" s="11"/>
      <c r="G75" s="11"/>
      <c r="H75" s="31"/>
      <c r="I75" s="11"/>
      <c r="J75" s="22"/>
      <c r="K75" s="32"/>
      <c r="L75" s="32"/>
      <c r="M75" s="32"/>
      <c r="N75" s="33"/>
      <c r="O75" s="62"/>
      <c r="P75" s="34" t="str">
        <f t="shared" si="2"/>
        <v/>
      </c>
    </row>
    <row r="76" ht="22.5" customHeight="1">
      <c r="A76" s="6">
        <v>75.0</v>
      </c>
      <c r="B76" s="6" t="str">
        <f>'Master Schedule'!B76</f>
        <v/>
      </c>
      <c r="C76" s="7">
        <v>46309.0</v>
      </c>
      <c r="D76" s="8" t="str">
        <f t="shared" si="1"/>
        <v>Wednesday</v>
      </c>
      <c r="E76" s="31"/>
      <c r="F76" s="11"/>
      <c r="G76" s="11"/>
      <c r="H76" s="31"/>
      <c r="I76" s="11"/>
      <c r="J76" s="22"/>
      <c r="K76" s="35"/>
      <c r="L76" s="35"/>
      <c r="M76" s="35"/>
      <c r="N76" s="36"/>
      <c r="O76" s="62"/>
      <c r="P76" s="34" t="str">
        <f t="shared" si="2"/>
        <v/>
      </c>
    </row>
    <row r="77" ht="22.5" customHeight="1">
      <c r="A77" s="6">
        <v>76.0</v>
      </c>
      <c r="B77" s="6" t="str">
        <f>'Master Schedule'!B77</f>
        <v/>
      </c>
      <c r="C77" s="7">
        <v>46310.0</v>
      </c>
      <c r="D77" s="8" t="str">
        <f t="shared" si="1"/>
        <v>Thursday</v>
      </c>
      <c r="E77" s="31"/>
      <c r="F77" s="11"/>
      <c r="G77" s="11"/>
      <c r="H77" s="31"/>
      <c r="I77" s="11"/>
      <c r="J77" s="22"/>
      <c r="K77" s="32"/>
      <c r="L77" s="32"/>
      <c r="M77" s="32"/>
      <c r="N77" s="33"/>
      <c r="O77" s="62"/>
      <c r="P77" s="34" t="str">
        <f t="shared" si="2"/>
        <v/>
      </c>
    </row>
    <row r="78" ht="22.5" customHeight="1">
      <c r="A78" s="6">
        <v>77.0</v>
      </c>
      <c r="B78" s="6" t="str">
        <f>'Master Schedule'!B78</f>
        <v/>
      </c>
      <c r="C78" s="7">
        <v>46311.0</v>
      </c>
      <c r="D78" s="8" t="str">
        <f t="shared" si="1"/>
        <v>Friday</v>
      </c>
      <c r="E78" s="31"/>
      <c r="F78" s="11"/>
      <c r="G78" s="11"/>
      <c r="H78" s="31"/>
      <c r="I78" s="11"/>
      <c r="J78" s="22"/>
      <c r="K78" s="35"/>
      <c r="L78" s="35"/>
      <c r="M78" s="35"/>
      <c r="N78" s="36"/>
      <c r="O78" s="62"/>
      <c r="P78" s="34" t="str">
        <f t="shared" si="2"/>
        <v/>
      </c>
    </row>
    <row r="79" ht="22.5" customHeight="1">
      <c r="A79" s="6">
        <v>78.0</v>
      </c>
      <c r="B79" s="6" t="str">
        <f>'Master Schedule'!B79</f>
        <v/>
      </c>
      <c r="C79" s="7">
        <v>46312.0</v>
      </c>
      <c r="D79" s="8" t="str">
        <f t="shared" si="1"/>
        <v>Saturday</v>
      </c>
      <c r="E79" s="31"/>
      <c r="F79" s="11"/>
      <c r="G79" s="11"/>
      <c r="H79" s="31"/>
      <c r="I79" s="11"/>
      <c r="J79" s="22"/>
      <c r="K79" s="32"/>
      <c r="L79" s="32"/>
      <c r="M79" s="32"/>
      <c r="N79" s="33"/>
      <c r="O79" s="62"/>
      <c r="P79" s="34" t="str">
        <f t="shared" si="2"/>
        <v/>
      </c>
    </row>
    <row r="80" ht="22.5" customHeight="1">
      <c r="A80" s="6">
        <v>79.0</v>
      </c>
      <c r="B80" s="6" t="str">
        <f>'Master Schedule'!B80</f>
        <v/>
      </c>
      <c r="C80" s="7">
        <v>46313.0</v>
      </c>
      <c r="D80" s="8" t="str">
        <f t="shared" si="1"/>
        <v>Sunday</v>
      </c>
      <c r="E80" s="31"/>
      <c r="F80" s="11"/>
      <c r="G80" s="11"/>
      <c r="H80" s="31"/>
      <c r="I80" s="11"/>
      <c r="J80" s="22"/>
      <c r="K80" s="35"/>
      <c r="L80" s="35"/>
      <c r="M80" s="35"/>
      <c r="N80" s="36"/>
      <c r="O80" s="62"/>
      <c r="P80" s="34" t="str">
        <f t="shared" si="2"/>
        <v/>
      </c>
    </row>
    <row r="81" ht="22.5" customHeight="1">
      <c r="A81" s="6">
        <v>80.0</v>
      </c>
      <c r="B81" s="6" t="str">
        <f>'Master Schedule'!B81</f>
        <v/>
      </c>
      <c r="C81" s="7">
        <v>46314.0</v>
      </c>
      <c r="D81" s="8" t="str">
        <f t="shared" si="1"/>
        <v>Monday</v>
      </c>
      <c r="E81" s="31"/>
      <c r="F81" s="11"/>
      <c r="G81" s="11"/>
      <c r="H81" s="31"/>
      <c r="I81" s="11"/>
      <c r="J81" s="22"/>
      <c r="K81" s="32"/>
      <c r="L81" s="32"/>
      <c r="M81" s="32"/>
      <c r="N81" s="33"/>
      <c r="O81" s="62"/>
      <c r="P81" s="34" t="str">
        <f t="shared" si="2"/>
        <v/>
      </c>
    </row>
    <row r="82" ht="22.5" customHeight="1">
      <c r="A82" s="6">
        <v>81.0</v>
      </c>
      <c r="B82" s="6" t="str">
        <f>'Master Schedule'!B82</f>
        <v/>
      </c>
      <c r="C82" s="7">
        <v>46315.0</v>
      </c>
      <c r="D82" s="8" t="str">
        <f t="shared" si="1"/>
        <v>Tuesday</v>
      </c>
      <c r="E82" s="31"/>
      <c r="F82" s="11"/>
      <c r="G82" s="11"/>
      <c r="H82" s="31"/>
      <c r="I82" s="11"/>
      <c r="J82" s="22"/>
      <c r="K82" s="35"/>
      <c r="L82" s="35"/>
      <c r="M82" s="35"/>
      <c r="N82" s="36"/>
      <c r="O82" s="62"/>
      <c r="P82" s="34" t="str">
        <f t="shared" si="2"/>
        <v/>
      </c>
    </row>
    <row r="83" ht="22.5" customHeight="1">
      <c r="A83" s="6">
        <v>82.0</v>
      </c>
      <c r="B83" s="6" t="str">
        <f>'Master Schedule'!B83</f>
        <v/>
      </c>
      <c r="C83" s="7">
        <v>46316.0</v>
      </c>
      <c r="D83" s="8" t="str">
        <f t="shared" si="1"/>
        <v>Wednesday</v>
      </c>
      <c r="E83" s="31"/>
      <c r="F83" s="11"/>
      <c r="G83" s="11"/>
      <c r="H83" s="31"/>
      <c r="I83" s="11"/>
      <c r="J83" s="22"/>
      <c r="K83" s="32"/>
      <c r="L83" s="32"/>
      <c r="M83" s="32"/>
      <c r="N83" s="33"/>
      <c r="O83" s="62"/>
      <c r="P83" s="34" t="str">
        <f t="shared" si="2"/>
        <v/>
      </c>
    </row>
    <row r="84" ht="22.5" customHeight="1">
      <c r="A84" s="6">
        <v>83.0</v>
      </c>
      <c r="B84" s="6" t="str">
        <f>'Master Schedule'!B84</f>
        <v/>
      </c>
      <c r="C84" s="7">
        <v>46317.0</v>
      </c>
      <c r="D84" s="8" t="str">
        <f t="shared" si="1"/>
        <v>Thursday</v>
      </c>
      <c r="E84" s="31"/>
      <c r="F84" s="11"/>
      <c r="G84" s="11"/>
      <c r="H84" s="31"/>
      <c r="I84" s="11"/>
      <c r="J84" s="22"/>
      <c r="K84" s="35"/>
      <c r="L84" s="35"/>
      <c r="M84" s="35"/>
      <c r="N84" s="36"/>
      <c r="O84" s="62"/>
      <c r="P84" s="34" t="str">
        <f t="shared" si="2"/>
        <v/>
      </c>
    </row>
    <row r="85" ht="22.5" customHeight="1">
      <c r="A85" s="6">
        <v>84.0</v>
      </c>
      <c r="B85" s="6" t="str">
        <f>'Master Schedule'!B85</f>
        <v/>
      </c>
      <c r="C85" s="7">
        <v>46318.0</v>
      </c>
      <c r="D85" s="8" t="str">
        <f t="shared" si="1"/>
        <v>Friday</v>
      </c>
      <c r="E85" s="31"/>
      <c r="F85" s="11"/>
      <c r="G85" s="11"/>
      <c r="H85" s="31"/>
      <c r="I85" s="11"/>
      <c r="J85" s="22"/>
      <c r="K85" s="32"/>
      <c r="L85" s="32"/>
      <c r="M85" s="32"/>
      <c r="N85" s="33"/>
      <c r="O85" s="62"/>
      <c r="P85" s="34" t="str">
        <f t="shared" si="2"/>
        <v/>
      </c>
    </row>
    <row r="86" ht="22.5" customHeight="1">
      <c r="A86" s="6">
        <v>85.0</v>
      </c>
      <c r="B86" s="6" t="str">
        <f>'Master Schedule'!B86</f>
        <v/>
      </c>
      <c r="C86" s="7">
        <v>46319.0</v>
      </c>
      <c r="D86" s="8" t="str">
        <f t="shared" si="1"/>
        <v>Saturday</v>
      </c>
      <c r="E86" s="31"/>
      <c r="F86" s="11"/>
      <c r="G86" s="11"/>
      <c r="H86" s="31"/>
      <c r="I86" s="11"/>
      <c r="J86" s="22"/>
      <c r="K86" s="35"/>
      <c r="L86" s="35"/>
      <c r="M86" s="35"/>
      <c r="N86" s="36"/>
      <c r="O86" s="62"/>
      <c r="P86" s="34" t="str">
        <f t="shared" si="2"/>
        <v/>
      </c>
    </row>
    <row r="87" ht="22.5" customHeight="1">
      <c r="A87" s="6">
        <v>86.0</v>
      </c>
      <c r="B87" s="6" t="str">
        <f>'Master Schedule'!B87</f>
        <v/>
      </c>
      <c r="C87" s="7">
        <v>46320.0</v>
      </c>
      <c r="D87" s="8" t="str">
        <f t="shared" si="1"/>
        <v>Sunday</v>
      </c>
      <c r="E87" s="31"/>
      <c r="F87" s="11"/>
      <c r="G87" s="11"/>
      <c r="H87" s="31"/>
      <c r="I87" s="11"/>
      <c r="J87" s="22"/>
      <c r="K87" s="32"/>
      <c r="L87" s="32"/>
      <c r="M87" s="32"/>
      <c r="N87" s="33"/>
      <c r="O87" s="62"/>
      <c r="P87" s="34" t="str">
        <f t="shared" si="2"/>
        <v/>
      </c>
    </row>
    <row r="88" ht="22.5" customHeight="1">
      <c r="A88" s="6">
        <v>87.0</v>
      </c>
      <c r="B88" s="6" t="str">
        <f>'Master Schedule'!B88</f>
        <v/>
      </c>
      <c r="C88" s="7">
        <v>46321.0</v>
      </c>
      <c r="D88" s="8" t="str">
        <f t="shared" si="1"/>
        <v>Monday</v>
      </c>
      <c r="E88" s="31"/>
      <c r="F88" s="11"/>
      <c r="G88" s="11"/>
      <c r="H88" s="31"/>
      <c r="I88" s="11"/>
      <c r="J88" s="22"/>
      <c r="K88" s="35"/>
      <c r="L88" s="35"/>
      <c r="M88" s="35"/>
      <c r="N88" s="36"/>
      <c r="O88" s="62"/>
      <c r="P88" s="34" t="str">
        <f t="shared" si="2"/>
        <v/>
      </c>
    </row>
    <row r="89" ht="22.5" customHeight="1">
      <c r="A89" s="6">
        <v>88.0</v>
      </c>
      <c r="B89" s="6" t="str">
        <f>'Master Schedule'!B89</f>
        <v/>
      </c>
      <c r="C89" s="7">
        <v>46322.0</v>
      </c>
      <c r="D89" s="8" t="str">
        <f t="shared" si="1"/>
        <v>Tuesday</v>
      </c>
      <c r="E89" s="31"/>
      <c r="F89" s="11"/>
      <c r="G89" s="11"/>
      <c r="H89" s="31"/>
      <c r="I89" s="11"/>
      <c r="J89" s="22"/>
      <c r="K89" s="32"/>
      <c r="L89" s="32"/>
      <c r="M89" s="32"/>
      <c r="N89" s="33"/>
      <c r="O89" s="62"/>
      <c r="P89" s="34" t="str">
        <f t="shared" si="2"/>
        <v/>
      </c>
    </row>
    <row r="90" ht="22.5" customHeight="1">
      <c r="A90" s="6">
        <v>89.0</v>
      </c>
      <c r="B90" s="6" t="str">
        <f>'Master Schedule'!B90</f>
        <v/>
      </c>
      <c r="C90" s="7">
        <v>46323.0</v>
      </c>
      <c r="D90" s="8" t="str">
        <f t="shared" si="1"/>
        <v>Wednesday</v>
      </c>
      <c r="E90" s="31"/>
      <c r="F90" s="11"/>
      <c r="G90" s="11"/>
      <c r="H90" s="31"/>
      <c r="I90" s="11"/>
      <c r="J90" s="22"/>
      <c r="K90" s="35"/>
      <c r="L90" s="35"/>
      <c r="M90" s="35"/>
      <c r="N90" s="36"/>
      <c r="O90" s="62"/>
      <c r="P90" s="34" t="str">
        <f t="shared" si="2"/>
        <v/>
      </c>
    </row>
    <row r="91" ht="22.5" customHeight="1">
      <c r="A91" s="6">
        <v>90.0</v>
      </c>
      <c r="B91" s="6" t="str">
        <f>'Master Schedule'!B91</f>
        <v/>
      </c>
      <c r="C91" s="7">
        <v>46324.0</v>
      </c>
      <c r="D91" s="8" t="str">
        <f t="shared" si="1"/>
        <v>Thursday</v>
      </c>
      <c r="E91" s="31"/>
      <c r="F91" s="11"/>
      <c r="G91" s="11"/>
      <c r="H91" s="31"/>
      <c r="I91" s="11"/>
      <c r="J91" s="22"/>
      <c r="K91" s="32"/>
      <c r="L91" s="32"/>
      <c r="M91" s="32"/>
      <c r="N91" s="33"/>
      <c r="O91" s="62"/>
      <c r="P91" s="34" t="str">
        <f t="shared" si="2"/>
        <v/>
      </c>
    </row>
    <row r="92" ht="22.5" customHeight="1">
      <c r="A92" s="6">
        <v>91.0</v>
      </c>
      <c r="B92" s="6" t="str">
        <f>'Master Schedule'!B92</f>
        <v/>
      </c>
      <c r="C92" s="7">
        <v>46325.0</v>
      </c>
      <c r="D92" s="8" t="str">
        <f t="shared" si="1"/>
        <v>Friday</v>
      </c>
      <c r="E92" s="31"/>
      <c r="F92" s="11"/>
      <c r="G92" s="11"/>
      <c r="H92" s="31"/>
      <c r="I92" s="11"/>
      <c r="J92" s="22"/>
      <c r="K92" s="35"/>
      <c r="L92" s="35"/>
      <c r="M92" s="35"/>
      <c r="N92" s="36"/>
      <c r="O92" s="62"/>
      <c r="P92" s="34" t="str">
        <f t="shared" si="2"/>
        <v/>
      </c>
    </row>
    <row r="93" ht="22.5" customHeight="1">
      <c r="A93" s="6">
        <v>92.0</v>
      </c>
      <c r="B93" s="6" t="str">
        <f>'Master Schedule'!B93</f>
        <v/>
      </c>
      <c r="C93" s="7">
        <v>46326.0</v>
      </c>
      <c r="D93" s="8" t="str">
        <f t="shared" si="1"/>
        <v>Saturday</v>
      </c>
      <c r="E93" s="31"/>
      <c r="F93" s="11"/>
      <c r="G93" s="11"/>
      <c r="H93" s="31"/>
      <c r="I93" s="11"/>
      <c r="J93" s="22"/>
      <c r="K93" s="32"/>
      <c r="L93" s="32"/>
      <c r="M93" s="32"/>
      <c r="N93" s="33"/>
      <c r="O93" s="62"/>
      <c r="P93" s="34" t="str">
        <f t="shared" si="2"/>
        <v/>
      </c>
    </row>
    <row r="94" ht="22.5" customHeight="1">
      <c r="A94" s="6">
        <v>93.0</v>
      </c>
      <c r="B94" s="6" t="str">
        <f>'Master Schedule'!B94</f>
        <v/>
      </c>
      <c r="C94" s="7">
        <v>46327.0</v>
      </c>
      <c r="D94" s="8" t="str">
        <f t="shared" si="1"/>
        <v>Sunday</v>
      </c>
      <c r="E94" s="31"/>
      <c r="F94" s="11"/>
      <c r="G94" s="11"/>
      <c r="H94" s="31"/>
      <c r="I94" s="11"/>
      <c r="J94" s="22"/>
      <c r="K94" s="35"/>
      <c r="L94" s="35"/>
      <c r="M94" s="35"/>
      <c r="N94" s="36"/>
      <c r="O94" s="62"/>
      <c r="P94" s="34" t="str">
        <f t="shared" si="2"/>
        <v/>
      </c>
    </row>
    <row r="95" ht="22.5" customHeight="1">
      <c r="A95" s="6">
        <v>94.0</v>
      </c>
      <c r="B95" s="6" t="str">
        <f>'Master Schedule'!B95</f>
        <v/>
      </c>
      <c r="C95" s="7">
        <v>46328.0</v>
      </c>
      <c r="D95" s="8" t="str">
        <f t="shared" si="1"/>
        <v>Monday</v>
      </c>
      <c r="E95" s="31"/>
      <c r="F95" s="11"/>
      <c r="G95" s="11"/>
      <c r="H95" s="31"/>
      <c r="I95" s="11"/>
      <c r="J95" s="22"/>
      <c r="K95" s="32"/>
      <c r="L95" s="32"/>
      <c r="M95" s="32"/>
      <c r="N95" s="33"/>
      <c r="O95" s="62"/>
      <c r="P95" s="34" t="str">
        <f t="shared" si="2"/>
        <v/>
      </c>
    </row>
    <row r="96" ht="22.5" customHeight="1">
      <c r="A96" s="6">
        <v>95.0</v>
      </c>
      <c r="B96" s="6" t="str">
        <f>'Master Schedule'!B96</f>
        <v/>
      </c>
      <c r="C96" s="7">
        <v>46329.0</v>
      </c>
      <c r="D96" s="8" t="str">
        <f t="shared" si="1"/>
        <v>Tuesday</v>
      </c>
      <c r="E96" s="31"/>
      <c r="F96" s="11"/>
      <c r="G96" s="11"/>
      <c r="H96" s="31"/>
      <c r="I96" s="11"/>
      <c r="J96" s="22"/>
      <c r="K96" s="35"/>
      <c r="L96" s="35"/>
      <c r="M96" s="35"/>
      <c r="N96" s="36"/>
      <c r="O96" s="62"/>
      <c r="P96" s="34" t="str">
        <f t="shared" si="2"/>
        <v/>
      </c>
    </row>
    <row r="97" ht="22.5" customHeight="1">
      <c r="A97" s="6">
        <v>96.0</v>
      </c>
      <c r="B97" s="6" t="str">
        <f>'Master Schedule'!B97</f>
        <v/>
      </c>
      <c r="C97" s="7">
        <v>46330.0</v>
      </c>
      <c r="D97" s="8" t="str">
        <f t="shared" si="1"/>
        <v>Wednesday</v>
      </c>
      <c r="E97" s="31"/>
      <c r="F97" s="11"/>
      <c r="G97" s="11"/>
      <c r="H97" s="31"/>
      <c r="I97" s="11"/>
      <c r="J97" s="22"/>
      <c r="K97" s="32"/>
      <c r="L97" s="32"/>
      <c r="M97" s="32"/>
      <c r="N97" s="33"/>
      <c r="O97" s="62"/>
      <c r="P97" s="34" t="str">
        <f t="shared" si="2"/>
        <v/>
      </c>
    </row>
    <row r="98" ht="22.5" customHeight="1">
      <c r="A98" s="6">
        <v>97.0</v>
      </c>
      <c r="B98" s="6" t="str">
        <f>'Master Schedule'!B98</f>
        <v/>
      </c>
      <c r="C98" s="7">
        <v>46331.0</v>
      </c>
      <c r="D98" s="8" t="str">
        <f t="shared" si="1"/>
        <v>Thursday</v>
      </c>
      <c r="E98" s="31"/>
      <c r="F98" s="11"/>
      <c r="G98" s="11"/>
      <c r="H98" s="31"/>
      <c r="I98" s="11"/>
      <c r="J98" s="22"/>
      <c r="K98" s="35"/>
      <c r="L98" s="35"/>
      <c r="M98" s="35"/>
      <c r="N98" s="36"/>
      <c r="O98" s="62"/>
      <c r="P98" s="34" t="str">
        <f t="shared" si="2"/>
        <v/>
      </c>
    </row>
    <row r="99" ht="22.5" customHeight="1">
      <c r="A99" s="6">
        <v>98.0</v>
      </c>
      <c r="B99" s="6" t="str">
        <f>'Master Schedule'!B99</f>
        <v/>
      </c>
      <c r="C99" s="7">
        <v>46332.0</v>
      </c>
      <c r="D99" s="8" t="str">
        <f t="shared" si="1"/>
        <v>Friday</v>
      </c>
      <c r="E99" s="31"/>
      <c r="F99" s="11"/>
      <c r="G99" s="11"/>
      <c r="H99" s="31"/>
      <c r="I99" s="11"/>
      <c r="J99" s="22"/>
      <c r="K99" s="32"/>
      <c r="L99" s="32"/>
      <c r="M99" s="32"/>
      <c r="N99" s="33"/>
      <c r="O99" s="62"/>
      <c r="P99" s="34" t="str">
        <f t="shared" si="2"/>
        <v/>
      </c>
    </row>
    <row r="100" ht="22.5" customHeight="1">
      <c r="A100" s="6">
        <v>99.0</v>
      </c>
      <c r="B100" s="6" t="str">
        <f>'Master Schedule'!B100</f>
        <v/>
      </c>
      <c r="C100" s="7">
        <v>46333.0</v>
      </c>
      <c r="D100" s="8" t="str">
        <f t="shared" si="1"/>
        <v>Saturday</v>
      </c>
      <c r="E100" s="31"/>
      <c r="F100" s="11"/>
      <c r="G100" s="11"/>
      <c r="H100" s="31"/>
      <c r="I100" s="11"/>
      <c r="J100" s="22"/>
      <c r="K100" s="35"/>
      <c r="L100" s="35"/>
      <c r="M100" s="35"/>
      <c r="N100" s="36"/>
      <c r="O100" s="62"/>
      <c r="P100" s="34" t="str">
        <f t="shared" si="2"/>
        <v/>
      </c>
    </row>
    <row r="101" ht="22.5" customHeight="1">
      <c r="A101" s="6">
        <v>100.0</v>
      </c>
      <c r="B101" s="6" t="str">
        <f>'Master Schedule'!B101</f>
        <v/>
      </c>
      <c r="C101" s="7">
        <v>46334.0</v>
      </c>
      <c r="D101" s="8" t="str">
        <f t="shared" si="1"/>
        <v>Sunday</v>
      </c>
      <c r="E101" s="31"/>
      <c r="F101" s="11"/>
      <c r="G101" s="11"/>
      <c r="H101" s="31"/>
      <c r="I101" s="11"/>
      <c r="J101" s="22"/>
      <c r="K101" s="32"/>
      <c r="L101" s="32"/>
      <c r="M101" s="32"/>
      <c r="N101" s="33"/>
      <c r="O101" s="62"/>
      <c r="P101" s="34" t="str">
        <f t="shared" si="2"/>
        <v/>
      </c>
    </row>
    <row r="102" ht="22.5" customHeight="1">
      <c r="A102" s="6">
        <v>101.0</v>
      </c>
      <c r="B102" s="6" t="str">
        <f>'Master Schedule'!B102</f>
        <v/>
      </c>
      <c r="C102" s="7">
        <v>46335.0</v>
      </c>
      <c r="D102" s="8" t="str">
        <f t="shared" si="1"/>
        <v>Monday</v>
      </c>
      <c r="E102" s="31"/>
      <c r="F102" s="11"/>
      <c r="G102" s="11"/>
      <c r="H102" s="31"/>
      <c r="I102" s="11"/>
      <c r="J102" s="22"/>
      <c r="K102" s="35"/>
      <c r="L102" s="35"/>
      <c r="M102" s="35"/>
      <c r="N102" s="36"/>
      <c r="O102" s="62"/>
      <c r="P102" s="34" t="str">
        <f t="shared" si="2"/>
        <v/>
      </c>
    </row>
    <row r="103" ht="22.5" customHeight="1">
      <c r="A103" s="6">
        <v>102.0</v>
      </c>
      <c r="B103" s="6" t="str">
        <f>'Master Schedule'!B103</f>
        <v/>
      </c>
      <c r="C103" s="7">
        <v>46336.0</v>
      </c>
      <c r="D103" s="8" t="str">
        <f t="shared" si="1"/>
        <v>Tuesday</v>
      </c>
      <c r="E103" s="31"/>
      <c r="F103" s="11"/>
      <c r="G103" s="11"/>
      <c r="H103" s="31"/>
      <c r="I103" s="11"/>
      <c r="J103" s="22"/>
      <c r="K103" s="32"/>
      <c r="L103" s="32"/>
      <c r="M103" s="32"/>
      <c r="N103" s="33"/>
      <c r="O103" s="62"/>
      <c r="P103" s="34" t="str">
        <f t="shared" si="2"/>
        <v/>
      </c>
    </row>
    <row r="104" ht="22.5" customHeight="1">
      <c r="A104" s="6">
        <v>103.0</v>
      </c>
      <c r="B104" s="6" t="str">
        <f>'Master Schedule'!B104</f>
        <v/>
      </c>
      <c r="C104" s="7">
        <v>46337.0</v>
      </c>
      <c r="D104" s="8" t="str">
        <f t="shared" si="1"/>
        <v>Wednesday</v>
      </c>
      <c r="E104" s="31"/>
      <c r="F104" s="11"/>
      <c r="G104" s="11"/>
      <c r="H104" s="31"/>
      <c r="I104" s="11"/>
      <c r="J104" s="22"/>
      <c r="K104" s="35"/>
      <c r="L104" s="35"/>
      <c r="M104" s="35"/>
      <c r="N104" s="36"/>
      <c r="O104" s="62"/>
      <c r="P104" s="34" t="str">
        <f t="shared" si="2"/>
        <v/>
      </c>
    </row>
    <row r="105" ht="22.5" customHeight="1">
      <c r="A105" s="6">
        <v>104.0</v>
      </c>
      <c r="B105" s="6" t="str">
        <f>'Master Schedule'!B105</f>
        <v/>
      </c>
      <c r="C105" s="7">
        <v>46338.0</v>
      </c>
      <c r="D105" s="8" t="str">
        <f t="shared" si="1"/>
        <v>Thursday</v>
      </c>
      <c r="E105" s="31"/>
      <c r="F105" s="11"/>
      <c r="G105" s="11"/>
      <c r="H105" s="31"/>
      <c r="I105" s="11"/>
      <c r="J105" s="22"/>
      <c r="K105" s="32"/>
      <c r="L105" s="32"/>
      <c r="M105" s="32"/>
      <c r="N105" s="33"/>
      <c r="O105" s="62"/>
      <c r="P105" s="34" t="str">
        <f t="shared" si="2"/>
        <v/>
      </c>
    </row>
    <row r="106" ht="22.5" customHeight="1">
      <c r="A106" s="6">
        <v>105.0</v>
      </c>
      <c r="B106" s="6" t="str">
        <f>'Master Schedule'!B106</f>
        <v/>
      </c>
      <c r="C106" s="7">
        <v>46339.0</v>
      </c>
      <c r="D106" s="8" t="str">
        <f t="shared" si="1"/>
        <v>Friday</v>
      </c>
      <c r="E106" s="31"/>
      <c r="F106" s="11"/>
      <c r="G106" s="11"/>
      <c r="H106" s="31"/>
      <c r="I106" s="11"/>
      <c r="J106" s="22"/>
      <c r="K106" s="35"/>
      <c r="L106" s="35"/>
      <c r="M106" s="35"/>
      <c r="N106" s="36"/>
      <c r="O106" s="62"/>
      <c r="P106" s="34" t="str">
        <f t="shared" si="2"/>
        <v/>
      </c>
    </row>
    <row r="107" ht="22.5" customHeight="1">
      <c r="A107" s="6">
        <v>106.0</v>
      </c>
      <c r="B107" s="6" t="str">
        <f>'Master Schedule'!B107</f>
        <v/>
      </c>
      <c r="C107" s="7">
        <v>46340.0</v>
      </c>
      <c r="D107" s="8" t="str">
        <f t="shared" si="1"/>
        <v>Saturday</v>
      </c>
      <c r="E107" s="31"/>
      <c r="F107" s="11"/>
      <c r="G107" s="11"/>
      <c r="H107" s="31"/>
      <c r="I107" s="11"/>
      <c r="J107" s="22"/>
      <c r="K107" s="32"/>
      <c r="L107" s="32"/>
      <c r="M107" s="32"/>
      <c r="N107" s="33"/>
      <c r="O107" s="62"/>
      <c r="P107" s="34" t="str">
        <f t="shared" si="2"/>
        <v/>
      </c>
    </row>
    <row r="108" ht="22.5" customHeight="1">
      <c r="A108" s="6">
        <v>107.0</v>
      </c>
      <c r="B108" s="6" t="str">
        <f>'Master Schedule'!B108</f>
        <v/>
      </c>
      <c r="C108" s="7">
        <v>46341.0</v>
      </c>
      <c r="D108" s="8" t="str">
        <f t="shared" si="1"/>
        <v>Sunday</v>
      </c>
      <c r="E108" s="31"/>
      <c r="F108" s="11"/>
      <c r="G108" s="11"/>
      <c r="H108" s="31"/>
      <c r="I108" s="11"/>
      <c r="J108" s="22"/>
      <c r="K108" s="35"/>
      <c r="L108" s="35"/>
      <c r="M108" s="35"/>
      <c r="N108" s="36"/>
      <c r="O108" s="62"/>
      <c r="P108" s="34" t="str">
        <f t="shared" si="2"/>
        <v/>
      </c>
    </row>
    <row r="109" ht="22.5" customHeight="1">
      <c r="A109" s="6">
        <v>108.0</v>
      </c>
      <c r="B109" s="6" t="str">
        <f>'Master Schedule'!B109</f>
        <v/>
      </c>
      <c r="C109" s="7">
        <v>46342.0</v>
      </c>
      <c r="D109" s="8" t="str">
        <f t="shared" si="1"/>
        <v>Monday</v>
      </c>
      <c r="E109" s="31"/>
      <c r="F109" s="11"/>
      <c r="G109" s="11"/>
      <c r="H109" s="31"/>
      <c r="I109" s="11"/>
      <c r="J109" s="22"/>
      <c r="K109" s="32"/>
      <c r="L109" s="32"/>
      <c r="M109" s="32"/>
      <c r="N109" s="33"/>
      <c r="O109" s="62"/>
      <c r="P109" s="34" t="str">
        <f t="shared" si="2"/>
        <v/>
      </c>
    </row>
    <row r="110" ht="22.5" customHeight="1">
      <c r="A110" s="6">
        <v>109.0</v>
      </c>
      <c r="B110" s="6" t="str">
        <f>'Master Schedule'!B110</f>
        <v/>
      </c>
      <c r="C110" s="7">
        <v>46343.0</v>
      </c>
      <c r="D110" s="8" t="str">
        <f t="shared" si="1"/>
        <v>Tuesday</v>
      </c>
      <c r="E110" s="31"/>
      <c r="F110" s="11"/>
      <c r="G110" s="11"/>
      <c r="H110" s="31"/>
      <c r="I110" s="11"/>
      <c r="J110" s="22"/>
      <c r="K110" s="35"/>
      <c r="L110" s="35"/>
      <c r="M110" s="35"/>
      <c r="N110" s="36"/>
      <c r="O110" s="62"/>
      <c r="P110" s="34" t="str">
        <f t="shared" si="2"/>
        <v/>
      </c>
    </row>
    <row r="111" ht="22.5" customHeight="1">
      <c r="A111" s="6">
        <v>110.0</v>
      </c>
      <c r="B111" s="6" t="str">
        <f>'Master Schedule'!B111</f>
        <v/>
      </c>
      <c r="C111" s="7">
        <v>46344.0</v>
      </c>
      <c r="D111" s="8" t="str">
        <f t="shared" si="1"/>
        <v>Wednesday</v>
      </c>
      <c r="E111" s="31"/>
      <c r="F111" s="11"/>
      <c r="G111" s="11"/>
      <c r="H111" s="31"/>
      <c r="I111" s="11"/>
      <c r="J111" s="22"/>
      <c r="K111" s="32"/>
      <c r="L111" s="32"/>
      <c r="M111" s="32"/>
      <c r="N111" s="33"/>
      <c r="O111" s="62"/>
      <c r="P111" s="34" t="str">
        <f t="shared" si="2"/>
        <v/>
      </c>
    </row>
    <row r="112" ht="22.5" customHeight="1">
      <c r="A112" s="6">
        <v>111.0</v>
      </c>
      <c r="B112" s="6" t="str">
        <f>'Master Schedule'!B112</f>
        <v/>
      </c>
      <c r="C112" s="7">
        <v>46345.0</v>
      </c>
      <c r="D112" s="8" t="str">
        <f t="shared" si="1"/>
        <v>Thursday</v>
      </c>
      <c r="E112" s="31"/>
      <c r="F112" s="11"/>
      <c r="G112" s="11"/>
      <c r="H112" s="31"/>
      <c r="I112" s="11"/>
      <c r="J112" s="22"/>
      <c r="K112" s="35"/>
      <c r="L112" s="35"/>
      <c r="M112" s="35"/>
      <c r="N112" s="36"/>
      <c r="O112" s="62"/>
      <c r="P112" s="34" t="str">
        <f t="shared" si="2"/>
        <v/>
      </c>
    </row>
    <row r="113" ht="22.5" customHeight="1">
      <c r="A113" s="6">
        <v>112.0</v>
      </c>
      <c r="B113" s="6" t="str">
        <f>'Master Schedule'!B113</f>
        <v/>
      </c>
      <c r="C113" s="7">
        <v>46346.0</v>
      </c>
      <c r="D113" s="8" t="str">
        <f t="shared" si="1"/>
        <v>Friday</v>
      </c>
      <c r="E113" s="31"/>
      <c r="F113" s="11"/>
      <c r="G113" s="11"/>
      <c r="H113" s="31"/>
      <c r="I113" s="11"/>
      <c r="J113" s="22"/>
      <c r="K113" s="32"/>
      <c r="L113" s="32"/>
      <c r="M113" s="32"/>
      <c r="N113" s="33"/>
      <c r="O113" s="62"/>
      <c r="P113" s="34" t="str">
        <f t="shared" si="2"/>
        <v/>
      </c>
    </row>
    <row r="114" ht="22.5" customHeight="1">
      <c r="A114" s="6">
        <v>113.0</v>
      </c>
      <c r="B114" s="6" t="str">
        <f>'Master Schedule'!B114</f>
        <v/>
      </c>
      <c r="C114" s="7">
        <v>46347.0</v>
      </c>
      <c r="D114" s="8" t="str">
        <f t="shared" si="1"/>
        <v>Saturday</v>
      </c>
      <c r="E114" s="31"/>
      <c r="F114" s="11"/>
      <c r="G114" s="11"/>
      <c r="H114" s="31"/>
      <c r="I114" s="11"/>
      <c r="J114" s="22"/>
      <c r="K114" s="35"/>
      <c r="L114" s="35"/>
      <c r="M114" s="35"/>
      <c r="N114" s="36"/>
      <c r="O114" s="62"/>
      <c r="P114" s="34" t="str">
        <f t="shared" si="2"/>
        <v/>
      </c>
    </row>
    <row r="115" ht="22.5" customHeight="1">
      <c r="A115" s="6">
        <v>114.0</v>
      </c>
      <c r="B115" s="6" t="str">
        <f>'Master Schedule'!B115</f>
        <v/>
      </c>
      <c r="C115" s="7">
        <v>46348.0</v>
      </c>
      <c r="D115" s="8" t="str">
        <f t="shared" si="1"/>
        <v>Sunday</v>
      </c>
      <c r="E115" s="31"/>
      <c r="F115" s="11"/>
      <c r="G115" s="11"/>
      <c r="H115" s="31"/>
      <c r="I115" s="11"/>
      <c r="J115" s="22"/>
      <c r="K115" s="32"/>
      <c r="L115" s="32"/>
      <c r="M115" s="32"/>
      <c r="N115" s="33"/>
      <c r="O115" s="62"/>
      <c r="P115" s="34" t="str">
        <f t="shared" si="2"/>
        <v/>
      </c>
    </row>
    <row r="116" ht="22.5" customHeight="1">
      <c r="A116" s="6">
        <v>115.0</v>
      </c>
      <c r="B116" s="6" t="str">
        <f>'Master Schedule'!B116</f>
        <v/>
      </c>
      <c r="C116" s="7">
        <v>46349.0</v>
      </c>
      <c r="D116" s="8" t="str">
        <f t="shared" si="1"/>
        <v>Monday</v>
      </c>
      <c r="E116" s="31"/>
      <c r="F116" s="11"/>
      <c r="G116" s="11"/>
      <c r="H116" s="31"/>
      <c r="I116" s="11"/>
      <c r="J116" s="22"/>
      <c r="K116" s="35"/>
      <c r="L116" s="35"/>
      <c r="M116" s="35"/>
      <c r="N116" s="36"/>
      <c r="O116" s="62"/>
      <c r="P116" s="34" t="str">
        <f t="shared" si="2"/>
        <v/>
      </c>
    </row>
    <row r="117" ht="22.5" customHeight="1">
      <c r="A117" s="6">
        <v>116.0</v>
      </c>
      <c r="B117" s="6" t="str">
        <f>'Master Schedule'!B117</f>
        <v/>
      </c>
      <c r="C117" s="7">
        <v>46350.0</v>
      </c>
      <c r="D117" s="8" t="str">
        <f t="shared" si="1"/>
        <v>Tuesday</v>
      </c>
      <c r="E117" s="31"/>
      <c r="F117" s="11"/>
      <c r="G117" s="11"/>
      <c r="H117" s="31"/>
      <c r="I117" s="11"/>
      <c r="J117" s="22"/>
      <c r="K117" s="32"/>
      <c r="L117" s="32"/>
      <c r="M117" s="32"/>
      <c r="N117" s="33"/>
      <c r="O117" s="62"/>
      <c r="P117" s="34" t="str">
        <f t="shared" si="2"/>
        <v/>
      </c>
    </row>
    <row r="118" ht="22.5" customHeight="1">
      <c r="A118" s="6">
        <v>117.0</v>
      </c>
      <c r="B118" s="6" t="str">
        <f>'Master Schedule'!B118</f>
        <v/>
      </c>
      <c r="C118" s="7">
        <v>46351.0</v>
      </c>
      <c r="D118" s="8" t="str">
        <f t="shared" si="1"/>
        <v>Wednesday</v>
      </c>
      <c r="E118" s="31"/>
      <c r="F118" s="11"/>
      <c r="G118" s="11"/>
      <c r="H118" s="31"/>
      <c r="I118" s="11"/>
      <c r="J118" s="22"/>
      <c r="K118" s="35"/>
      <c r="L118" s="35"/>
      <c r="M118" s="35"/>
      <c r="N118" s="36"/>
      <c r="O118" s="62"/>
      <c r="P118" s="34" t="str">
        <f t="shared" si="2"/>
        <v/>
      </c>
    </row>
    <row r="119" ht="22.5" customHeight="1">
      <c r="A119" s="6">
        <v>118.0</v>
      </c>
      <c r="B119" s="6" t="str">
        <f>'Master Schedule'!B119</f>
        <v/>
      </c>
      <c r="C119" s="7">
        <v>46352.0</v>
      </c>
      <c r="D119" s="8" t="str">
        <f t="shared" si="1"/>
        <v>Thursday</v>
      </c>
      <c r="E119" s="31"/>
      <c r="F119" s="11"/>
      <c r="G119" s="11"/>
      <c r="H119" s="31"/>
      <c r="I119" s="11"/>
      <c r="J119" s="22"/>
      <c r="K119" s="32"/>
      <c r="L119" s="32"/>
      <c r="M119" s="32"/>
      <c r="N119" s="33"/>
      <c r="O119" s="62"/>
      <c r="P119" s="34" t="str">
        <f t="shared" si="2"/>
        <v/>
      </c>
    </row>
    <row r="120" ht="22.5" customHeight="1">
      <c r="A120" s="6">
        <v>119.0</v>
      </c>
      <c r="B120" s="6" t="str">
        <f>'Master Schedule'!B120</f>
        <v/>
      </c>
      <c r="C120" s="7">
        <v>46353.0</v>
      </c>
      <c r="D120" s="8" t="str">
        <f t="shared" si="1"/>
        <v>Friday</v>
      </c>
      <c r="E120" s="31"/>
      <c r="F120" s="11"/>
      <c r="G120" s="11"/>
      <c r="H120" s="31"/>
      <c r="I120" s="11"/>
      <c r="J120" s="22"/>
      <c r="K120" s="35"/>
      <c r="L120" s="35"/>
      <c r="M120" s="35"/>
      <c r="N120" s="36"/>
      <c r="O120" s="62"/>
      <c r="P120" s="34" t="str">
        <f t="shared" si="2"/>
        <v/>
      </c>
    </row>
    <row r="121" ht="22.5" customHeight="1">
      <c r="A121" s="6">
        <v>120.0</v>
      </c>
      <c r="B121" s="6" t="str">
        <f>'Master Schedule'!B121</f>
        <v/>
      </c>
      <c r="C121" s="7">
        <v>46354.0</v>
      </c>
      <c r="D121" s="8" t="str">
        <f t="shared" si="1"/>
        <v>Saturday</v>
      </c>
      <c r="E121" s="31"/>
      <c r="F121" s="11"/>
      <c r="G121" s="11"/>
      <c r="H121" s="31"/>
      <c r="I121" s="11"/>
      <c r="J121" s="22"/>
      <c r="K121" s="32"/>
      <c r="L121" s="32"/>
      <c r="M121" s="32"/>
      <c r="N121" s="33"/>
      <c r="O121" s="62"/>
      <c r="P121" s="34" t="str">
        <f t="shared" si="2"/>
        <v/>
      </c>
    </row>
    <row r="122" ht="22.5" customHeight="1">
      <c r="A122" s="6">
        <v>121.0</v>
      </c>
      <c r="B122" s="6" t="str">
        <f>'Master Schedule'!B122</f>
        <v/>
      </c>
      <c r="C122" s="7">
        <v>46355.0</v>
      </c>
      <c r="D122" s="8" t="str">
        <f t="shared" si="1"/>
        <v>Sunday</v>
      </c>
      <c r="E122" s="31"/>
      <c r="F122" s="11"/>
      <c r="G122" s="11"/>
      <c r="H122" s="31"/>
      <c r="I122" s="11"/>
      <c r="J122" s="22"/>
      <c r="K122" s="35"/>
      <c r="L122" s="35"/>
      <c r="M122" s="35"/>
      <c r="N122" s="36"/>
      <c r="O122" s="62"/>
      <c r="P122" s="34" t="str">
        <f t="shared" si="2"/>
        <v/>
      </c>
    </row>
    <row r="123" ht="22.5" customHeight="1">
      <c r="A123" s="6">
        <v>122.0</v>
      </c>
      <c r="B123" s="6" t="str">
        <f>'Master Schedule'!B123</f>
        <v/>
      </c>
      <c r="C123" s="7">
        <v>46356.0</v>
      </c>
      <c r="D123" s="8" t="str">
        <f t="shared" si="1"/>
        <v>Monday</v>
      </c>
      <c r="E123" s="31"/>
      <c r="F123" s="11"/>
      <c r="G123" s="11"/>
      <c r="H123" s="31"/>
      <c r="I123" s="11"/>
      <c r="J123" s="22"/>
      <c r="K123" s="32"/>
      <c r="L123" s="32"/>
      <c r="M123" s="32"/>
      <c r="N123" s="33"/>
      <c r="O123" s="62"/>
      <c r="P123" s="34" t="str">
        <f t="shared" si="2"/>
        <v/>
      </c>
    </row>
    <row r="124" ht="22.5" customHeight="1">
      <c r="A124" s="6">
        <v>123.0</v>
      </c>
      <c r="B124" s="6" t="str">
        <f>'Master Schedule'!B124</f>
        <v/>
      </c>
      <c r="C124" s="7">
        <v>46357.0</v>
      </c>
      <c r="D124" s="8" t="str">
        <f t="shared" si="1"/>
        <v>Tuesday</v>
      </c>
      <c r="E124" s="31"/>
      <c r="F124" s="11"/>
      <c r="G124" s="11"/>
      <c r="H124" s="31"/>
      <c r="I124" s="11"/>
      <c r="J124" s="22"/>
      <c r="K124" s="35"/>
      <c r="L124" s="35"/>
      <c r="M124" s="35"/>
      <c r="N124" s="36"/>
      <c r="O124" s="62"/>
      <c r="P124" s="34" t="str">
        <f t="shared" si="2"/>
        <v/>
      </c>
    </row>
    <row r="125" ht="22.5" customHeight="1">
      <c r="A125" s="6">
        <v>124.0</v>
      </c>
      <c r="B125" s="6" t="str">
        <f>'Master Schedule'!B125</f>
        <v/>
      </c>
      <c r="C125" s="7">
        <v>46358.0</v>
      </c>
      <c r="D125" s="8" t="str">
        <f t="shared" si="1"/>
        <v>Wednesday</v>
      </c>
      <c r="E125" s="31"/>
      <c r="F125" s="11"/>
      <c r="G125" s="11"/>
      <c r="H125" s="31"/>
      <c r="I125" s="11"/>
      <c r="J125" s="22"/>
      <c r="K125" s="32"/>
      <c r="L125" s="32"/>
      <c r="M125" s="32"/>
      <c r="N125" s="33"/>
      <c r="O125" s="62"/>
      <c r="P125" s="34" t="str">
        <f t="shared" si="2"/>
        <v/>
      </c>
    </row>
    <row r="126" ht="22.5" customHeight="1">
      <c r="A126" s="6">
        <v>125.0</v>
      </c>
      <c r="B126" s="6" t="str">
        <f>'Master Schedule'!B126</f>
        <v/>
      </c>
      <c r="C126" s="7">
        <v>46359.0</v>
      </c>
      <c r="D126" s="8" t="str">
        <f t="shared" si="1"/>
        <v>Thursday</v>
      </c>
      <c r="E126" s="31"/>
      <c r="F126" s="11"/>
      <c r="G126" s="11"/>
      <c r="H126" s="31"/>
      <c r="I126" s="11"/>
      <c r="J126" s="22"/>
      <c r="K126" s="35"/>
      <c r="L126" s="35"/>
      <c r="M126" s="35"/>
      <c r="N126" s="36"/>
      <c r="O126" s="62"/>
      <c r="P126" s="34" t="str">
        <f t="shared" si="2"/>
        <v/>
      </c>
    </row>
    <row r="127" ht="22.5" customHeight="1">
      <c r="A127" s="6">
        <v>126.0</v>
      </c>
      <c r="B127" s="6" t="str">
        <f>'Master Schedule'!B127</f>
        <v/>
      </c>
      <c r="C127" s="7">
        <v>46360.0</v>
      </c>
      <c r="D127" s="8" t="str">
        <f t="shared" si="1"/>
        <v>Friday</v>
      </c>
      <c r="E127" s="31"/>
      <c r="F127" s="11"/>
      <c r="G127" s="11"/>
      <c r="H127" s="31"/>
      <c r="I127" s="11"/>
      <c r="J127" s="22"/>
      <c r="K127" s="32"/>
      <c r="L127" s="32"/>
      <c r="M127" s="32"/>
      <c r="N127" s="33"/>
      <c r="O127" s="62"/>
      <c r="P127" s="34" t="str">
        <f t="shared" si="2"/>
        <v/>
      </c>
    </row>
    <row r="128" ht="22.5" customHeight="1">
      <c r="A128" s="6">
        <v>127.0</v>
      </c>
      <c r="B128" s="6" t="str">
        <f>'Master Schedule'!B128</f>
        <v/>
      </c>
      <c r="C128" s="7">
        <v>46361.0</v>
      </c>
      <c r="D128" s="8" t="str">
        <f t="shared" si="1"/>
        <v>Saturday</v>
      </c>
      <c r="E128" s="31"/>
      <c r="F128" s="11"/>
      <c r="G128" s="11"/>
      <c r="H128" s="31"/>
      <c r="I128" s="11"/>
      <c r="J128" s="22"/>
      <c r="K128" s="35"/>
      <c r="L128" s="35"/>
      <c r="M128" s="35"/>
      <c r="N128" s="36"/>
      <c r="O128" s="62"/>
      <c r="P128" s="34" t="str">
        <f t="shared" si="2"/>
        <v/>
      </c>
    </row>
    <row r="129" ht="22.5" customHeight="1">
      <c r="A129" s="6">
        <v>128.0</v>
      </c>
      <c r="B129" s="6" t="str">
        <f>'Master Schedule'!B129</f>
        <v/>
      </c>
      <c r="C129" s="7">
        <v>46362.0</v>
      </c>
      <c r="D129" s="8" t="str">
        <f t="shared" si="1"/>
        <v>Sunday</v>
      </c>
      <c r="E129" s="31"/>
      <c r="F129" s="11"/>
      <c r="G129" s="11"/>
      <c r="H129" s="31"/>
      <c r="I129" s="11"/>
      <c r="J129" s="22"/>
      <c r="K129" s="32"/>
      <c r="L129" s="32"/>
      <c r="M129" s="32"/>
      <c r="N129" s="33"/>
      <c r="O129" s="62"/>
      <c r="P129" s="34" t="str">
        <f t="shared" si="2"/>
        <v/>
      </c>
    </row>
    <row r="130" ht="22.5" customHeight="1">
      <c r="A130" s="6">
        <v>129.0</v>
      </c>
      <c r="B130" s="6" t="str">
        <f>'Master Schedule'!B130</f>
        <v/>
      </c>
      <c r="C130" s="7">
        <v>46363.0</v>
      </c>
      <c r="D130" s="8" t="str">
        <f t="shared" si="1"/>
        <v>Monday</v>
      </c>
      <c r="E130" s="31"/>
      <c r="F130" s="11"/>
      <c r="G130" s="11"/>
      <c r="H130" s="31"/>
      <c r="I130" s="11"/>
      <c r="J130" s="22"/>
      <c r="K130" s="35"/>
      <c r="L130" s="35"/>
      <c r="M130" s="35"/>
      <c r="N130" s="36"/>
      <c r="O130" s="62"/>
      <c r="P130" s="34" t="str">
        <f t="shared" si="2"/>
        <v/>
      </c>
    </row>
    <row r="131" ht="22.5" customHeight="1">
      <c r="A131" s="6">
        <v>130.0</v>
      </c>
      <c r="B131" s="6" t="str">
        <f>'Master Schedule'!B131</f>
        <v/>
      </c>
      <c r="C131" s="7">
        <v>46364.0</v>
      </c>
      <c r="D131" s="8" t="str">
        <f t="shared" si="1"/>
        <v>Tuesday</v>
      </c>
      <c r="E131" s="31"/>
      <c r="F131" s="11"/>
      <c r="G131" s="11"/>
      <c r="H131" s="31"/>
      <c r="I131" s="11"/>
      <c r="J131" s="22"/>
      <c r="K131" s="32"/>
      <c r="L131" s="32"/>
      <c r="M131" s="32"/>
      <c r="N131" s="33"/>
      <c r="O131" s="62"/>
      <c r="P131" s="34" t="str">
        <f t="shared" si="2"/>
        <v/>
      </c>
    </row>
    <row r="132" ht="22.5" customHeight="1">
      <c r="A132" s="6">
        <v>131.0</v>
      </c>
      <c r="B132" s="6" t="str">
        <f>'Master Schedule'!B132</f>
        <v/>
      </c>
      <c r="C132" s="7">
        <v>46365.0</v>
      </c>
      <c r="D132" s="8" t="str">
        <f t="shared" si="1"/>
        <v>Wednesday</v>
      </c>
      <c r="E132" s="31"/>
      <c r="F132" s="11"/>
      <c r="G132" s="11"/>
      <c r="H132" s="31"/>
      <c r="I132" s="11"/>
      <c r="J132" s="22"/>
      <c r="K132" s="35"/>
      <c r="L132" s="35"/>
      <c r="M132" s="35"/>
      <c r="N132" s="36"/>
      <c r="O132" s="62"/>
      <c r="P132" s="34" t="str">
        <f t="shared" si="2"/>
        <v/>
      </c>
    </row>
    <row r="133" ht="22.5" customHeight="1">
      <c r="A133" s="6">
        <v>132.0</v>
      </c>
      <c r="B133" s="6" t="str">
        <f>'Master Schedule'!B133</f>
        <v/>
      </c>
      <c r="C133" s="7">
        <v>46366.0</v>
      </c>
      <c r="D133" s="8" t="str">
        <f t="shared" si="1"/>
        <v>Thursday</v>
      </c>
      <c r="E133" s="31"/>
      <c r="F133" s="11"/>
      <c r="G133" s="11"/>
      <c r="H133" s="31"/>
      <c r="I133" s="11"/>
      <c r="J133" s="22"/>
      <c r="K133" s="32"/>
      <c r="L133" s="32"/>
      <c r="M133" s="32"/>
      <c r="N133" s="33"/>
      <c r="O133" s="62"/>
      <c r="P133" s="34" t="str">
        <f t="shared" si="2"/>
        <v/>
      </c>
    </row>
    <row r="134" ht="22.5" customHeight="1">
      <c r="A134" s="6">
        <v>133.0</v>
      </c>
      <c r="B134" s="6" t="str">
        <f>'Master Schedule'!B134</f>
        <v/>
      </c>
      <c r="C134" s="7">
        <v>46367.0</v>
      </c>
      <c r="D134" s="8" t="str">
        <f t="shared" si="1"/>
        <v>Friday</v>
      </c>
      <c r="E134" s="31"/>
      <c r="F134" s="11"/>
      <c r="G134" s="11"/>
      <c r="H134" s="31"/>
      <c r="I134" s="11"/>
      <c r="J134" s="22"/>
      <c r="K134" s="35"/>
      <c r="L134" s="35"/>
      <c r="M134" s="35"/>
      <c r="N134" s="36"/>
      <c r="O134" s="62"/>
      <c r="P134" s="34" t="str">
        <f t="shared" si="2"/>
        <v/>
      </c>
    </row>
    <row r="135" ht="22.5" customHeight="1">
      <c r="A135" s="6">
        <v>134.0</v>
      </c>
      <c r="B135" s="6" t="str">
        <f>'Master Schedule'!B135</f>
        <v/>
      </c>
      <c r="C135" s="7">
        <v>46368.0</v>
      </c>
      <c r="D135" s="8" t="str">
        <f t="shared" si="1"/>
        <v>Saturday</v>
      </c>
      <c r="E135" s="31"/>
      <c r="F135" s="11"/>
      <c r="G135" s="11"/>
      <c r="H135" s="31"/>
      <c r="I135" s="11"/>
      <c r="J135" s="22"/>
      <c r="K135" s="32"/>
      <c r="L135" s="32"/>
      <c r="M135" s="32"/>
      <c r="N135" s="33"/>
      <c r="O135" s="62"/>
      <c r="P135" s="34" t="str">
        <f t="shared" si="2"/>
        <v/>
      </c>
    </row>
    <row r="136" ht="22.5" customHeight="1">
      <c r="A136" s="6">
        <v>135.0</v>
      </c>
      <c r="B136" s="6" t="str">
        <f>'Master Schedule'!B136</f>
        <v/>
      </c>
      <c r="C136" s="7">
        <v>46369.0</v>
      </c>
      <c r="D136" s="8" t="str">
        <f t="shared" si="1"/>
        <v>Sunday</v>
      </c>
      <c r="E136" s="31"/>
      <c r="F136" s="11"/>
      <c r="G136" s="11"/>
      <c r="H136" s="31"/>
      <c r="I136" s="11"/>
      <c r="J136" s="22"/>
      <c r="K136" s="35"/>
      <c r="L136" s="35"/>
      <c r="M136" s="35"/>
      <c r="N136" s="36"/>
      <c r="O136" s="62"/>
      <c r="P136" s="34" t="str">
        <f t="shared" si="2"/>
        <v/>
      </c>
    </row>
    <row r="137" ht="22.5" customHeight="1">
      <c r="A137" s="6">
        <v>136.0</v>
      </c>
      <c r="B137" s="6" t="str">
        <f>'Master Schedule'!B137</f>
        <v/>
      </c>
      <c r="C137" s="7">
        <v>46370.0</v>
      </c>
      <c r="D137" s="8" t="str">
        <f t="shared" si="1"/>
        <v>Monday</v>
      </c>
      <c r="E137" s="31"/>
      <c r="F137" s="11"/>
      <c r="G137" s="11"/>
      <c r="H137" s="31"/>
      <c r="I137" s="11"/>
      <c r="J137" s="22"/>
      <c r="K137" s="32"/>
      <c r="L137" s="32"/>
      <c r="M137" s="32"/>
      <c r="N137" s="33"/>
      <c r="O137" s="62"/>
      <c r="P137" s="34" t="str">
        <f t="shared" si="2"/>
        <v/>
      </c>
    </row>
    <row r="138" ht="22.5" customHeight="1">
      <c r="A138" s="6">
        <v>137.0</v>
      </c>
      <c r="B138" s="6" t="str">
        <f>'Master Schedule'!B138</f>
        <v/>
      </c>
      <c r="C138" s="7">
        <v>46371.0</v>
      </c>
      <c r="D138" s="8" t="str">
        <f t="shared" si="1"/>
        <v>Tuesday</v>
      </c>
      <c r="E138" s="31"/>
      <c r="F138" s="11"/>
      <c r="G138" s="11"/>
      <c r="H138" s="31"/>
      <c r="I138" s="11"/>
      <c r="J138" s="22"/>
      <c r="K138" s="35"/>
      <c r="L138" s="35"/>
      <c r="M138" s="35"/>
      <c r="N138" s="36"/>
      <c r="O138" s="62"/>
      <c r="P138" s="34" t="str">
        <f t="shared" si="2"/>
        <v/>
      </c>
    </row>
    <row r="139" ht="22.5" customHeight="1">
      <c r="A139" s="6">
        <v>138.0</v>
      </c>
      <c r="B139" s="6" t="str">
        <f>'Master Schedule'!B139</f>
        <v/>
      </c>
      <c r="C139" s="7">
        <v>46372.0</v>
      </c>
      <c r="D139" s="8" t="str">
        <f t="shared" si="1"/>
        <v>Wednesday</v>
      </c>
      <c r="E139" s="31"/>
      <c r="F139" s="11"/>
      <c r="G139" s="11"/>
      <c r="H139" s="31"/>
      <c r="I139" s="11"/>
      <c r="J139" s="22"/>
      <c r="K139" s="32"/>
      <c r="L139" s="32"/>
      <c r="M139" s="32"/>
      <c r="N139" s="33"/>
      <c r="O139" s="62"/>
      <c r="P139" s="34" t="str">
        <f t="shared" si="2"/>
        <v/>
      </c>
    </row>
    <row r="140" ht="22.5" customHeight="1">
      <c r="A140" s="6">
        <v>139.0</v>
      </c>
      <c r="B140" s="6" t="str">
        <f>'Master Schedule'!B140</f>
        <v/>
      </c>
      <c r="C140" s="7">
        <v>46373.0</v>
      </c>
      <c r="D140" s="8" t="str">
        <f t="shared" si="1"/>
        <v>Thursday</v>
      </c>
      <c r="E140" s="31"/>
      <c r="F140" s="11"/>
      <c r="G140" s="11"/>
      <c r="H140" s="31"/>
      <c r="I140" s="11"/>
      <c r="J140" s="22"/>
      <c r="K140" s="35"/>
      <c r="L140" s="35"/>
      <c r="M140" s="35"/>
      <c r="N140" s="36"/>
      <c r="O140" s="62"/>
      <c r="P140" s="34" t="str">
        <f t="shared" si="2"/>
        <v/>
      </c>
    </row>
    <row r="141" ht="22.5" customHeight="1">
      <c r="A141" s="6">
        <v>140.0</v>
      </c>
      <c r="B141" s="6" t="str">
        <f>'Master Schedule'!B141</f>
        <v/>
      </c>
      <c r="C141" s="7">
        <v>46374.0</v>
      </c>
      <c r="D141" s="8" t="str">
        <f t="shared" si="1"/>
        <v>Friday</v>
      </c>
      <c r="E141" s="31"/>
      <c r="F141" s="11"/>
      <c r="G141" s="11"/>
      <c r="H141" s="31"/>
      <c r="I141" s="11"/>
      <c r="J141" s="22"/>
      <c r="K141" s="32"/>
      <c r="L141" s="32"/>
      <c r="M141" s="32"/>
      <c r="N141" s="33"/>
      <c r="O141" s="62"/>
      <c r="P141" s="34" t="str">
        <f t="shared" si="2"/>
        <v/>
      </c>
    </row>
    <row r="142" ht="22.5" customHeight="1">
      <c r="A142" s="6">
        <v>141.0</v>
      </c>
      <c r="B142" s="6" t="str">
        <f>'Master Schedule'!B142</f>
        <v/>
      </c>
      <c r="C142" s="7">
        <v>46375.0</v>
      </c>
      <c r="D142" s="8" t="str">
        <f t="shared" si="1"/>
        <v>Saturday</v>
      </c>
      <c r="E142" s="31"/>
      <c r="F142" s="11"/>
      <c r="G142" s="11"/>
      <c r="H142" s="31"/>
      <c r="I142" s="11"/>
      <c r="J142" s="22"/>
      <c r="K142" s="35"/>
      <c r="L142" s="35"/>
      <c r="M142" s="35"/>
      <c r="N142" s="36"/>
      <c r="O142" s="62"/>
      <c r="P142" s="34" t="str">
        <f t="shared" si="2"/>
        <v/>
      </c>
    </row>
    <row r="143" ht="22.5" customHeight="1">
      <c r="A143" s="6">
        <v>142.0</v>
      </c>
      <c r="B143" s="6" t="str">
        <f>'Master Schedule'!B143</f>
        <v/>
      </c>
      <c r="C143" s="7">
        <v>46376.0</v>
      </c>
      <c r="D143" s="8" t="str">
        <f t="shared" si="1"/>
        <v>Sunday</v>
      </c>
      <c r="E143" s="31"/>
      <c r="F143" s="11"/>
      <c r="G143" s="11"/>
      <c r="H143" s="31"/>
      <c r="I143" s="11"/>
      <c r="J143" s="22"/>
      <c r="K143" s="32"/>
      <c r="L143" s="32"/>
      <c r="M143" s="32"/>
      <c r="N143" s="33"/>
      <c r="O143" s="62"/>
      <c r="P143" s="34" t="str">
        <f t="shared" si="2"/>
        <v/>
      </c>
    </row>
    <row r="144" ht="22.5" customHeight="1">
      <c r="A144" s="6">
        <v>143.0</v>
      </c>
      <c r="B144" s="6" t="str">
        <f>'Master Schedule'!B144</f>
        <v/>
      </c>
      <c r="C144" s="7">
        <v>46377.0</v>
      </c>
      <c r="D144" s="8" t="str">
        <f t="shared" si="1"/>
        <v>Monday</v>
      </c>
      <c r="E144" s="31"/>
      <c r="F144" s="11"/>
      <c r="G144" s="11"/>
      <c r="H144" s="31"/>
      <c r="I144" s="11"/>
      <c r="J144" s="22"/>
      <c r="K144" s="35"/>
      <c r="L144" s="35"/>
      <c r="M144" s="35"/>
      <c r="N144" s="36"/>
      <c r="O144" s="62"/>
      <c r="P144" s="34" t="str">
        <f t="shared" si="2"/>
        <v/>
      </c>
    </row>
    <row r="145" ht="22.5" customHeight="1">
      <c r="A145" s="6">
        <v>144.0</v>
      </c>
      <c r="B145" s="6" t="str">
        <f>'Master Schedule'!B145</f>
        <v/>
      </c>
      <c r="C145" s="7">
        <v>46378.0</v>
      </c>
      <c r="D145" s="8" t="str">
        <f t="shared" si="1"/>
        <v>Tuesday</v>
      </c>
      <c r="E145" s="31"/>
      <c r="F145" s="11"/>
      <c r="G145" s="11"/>
      <c r="H145" s="31"/>
      <c r="I145" s="11"/>
      <c r="J145" s="22"/>
      <c r="K145" s="32"/>
      <c r="L145" s="32"/>
      <c r="M145" s="32"/>
      <c r="N145" s="33"/>
      <c r="O145" s="62"/>
      <c r="P145" s="34" t="str">
        <f t="shared" si="2"/>
        <v/>
      </c>
    </row>
    <row r="146" ht="22.5" customHeight="1">
      <c r="A146" s="6">
        <v>145.0</v>
      </c>
      <c r="B146" s="6" t="str">
        <f>'Master Schedule'!B146</f>
        <v/>
      </c>
      <c r="C146" s="7">
        <v>46379.0</v>
      </c>
      <c r="D146" s="8" t="str">
        <f t="shared" si="1"/>
        <v>Wednesday</v>
      </c>
      <c r="E146" s="31"/>
      <c r="F146" s="11"/>
      <c r="G146" s="11"/>
      <c r="H146" s="31"/>
      <c r="I146" s="11"/>
      <c r="J146" s="22"/>
      <c r="K146" s="35"/>
      <c r="L146" s="35"/>
      <c r="M146" s="35"/>
      <c r="N146" s="36"/>
      <c r="O146" s="62"/>
      <c r="P146" s="34" t="str">
        <f t="shared" si="2"/>
        <v/>
      </c>
    </row>
    <row r="147" ht="22.5" customHeight="1">
      <c r="A147" s="6">
        <v>146.0</v>
      </c>
      <c r="B147" s="6" t="str">
        <f>'Master Schedule'!B147</f>
        <v/>
      </c>
      <c r="C147" s="7">
        <v>46380.0</v>
      </c>
      <c r="D147" s="8" t="str">
        <f t="shared" si="1"/>
        <v>Thursday</v>
      </c>
      <c r="E147" s="31"/>
      <c r="F147" s="11"/>
      <c r="G147" s="11"/>
      <c r="H147" s="31"/>
      <c r="I147" s="11"/>
      <c r="J147" s="22"/>
      <c r="K147" s="32"/>
      <c r="L147" s="32"/>
      <c r="M147" s="32"/>
      <c r="N147" s="33"/>
      <c r="O147" s="62"/>
      <c r="P147" s="34" t="str">
        <f t="shared" si="2"/>
        <v/>
      </c>
    </row>
    <row r="148" ht="22.5" customHeight="1">
      <c r="A148" s="6">
        <v>147.0</v>
      </c>
      <c r="B148" s="6" t="str">
        <f>'Master Schedule'!B148</f>
        <v/>
      </c>
      <c r="C148" s="7">
        <v>46381.0</v>
      </c>
      <c r="D148" s="8" t="str">
        <f t="shared" si="1"/>
        <v>Friday</v>
      </c>
      <c r="E148" s="31"/>
      <c r="F148" s="11"/>
      <c r="G148" s="11"/>
      <c r="H148" s="31"/>
      <c r="I148" s="11"/>
      <c r="J148" s="22"/>
      <c r="K148" s="35"/>
      <c r="L148" s="35"/>
      <c r="M148" s="35"/>
      <c r="N148" s="36"/>
      <c r="O148" s="62"/>
      <c r="P148" s="34" t="str">
        <f t="shared" si="2"/>
        <v/>
      </c>
    </row>
    <row r="149" ht="22.5" customHeight="1">
      <c r="A149" s="6">
        <v>148.0</v>
      </c>
      <c r="B149" s="6" t="str">
        <f>'Master Schedule'!B149</f>
        <v/>
      </c>
      <c r="C149" s="7">
        <v>46382.0</v>
      </c>
      <c r="D149" s="8" t="str">
        <f t="shared" si="1"/>
        <v>Saturday</v>
      </c>
      <c r="E149" s="31"/>
      <c r="F149" s="11"/>
      <c r="G149" s="11"/>
      <c r="H149" s="31"/>
      <c r="I149" s="11"/>
      <c r="J149" s="22"/>
      <c r="K149" s="32"/>
      <c r="L149" s="32"/>
      <c r="M149" s="32"/>
      <c r="N149" s="33"/>
      <c r="O149" s="62"/>
      <c r="P149" s="34" t="str">
        <f t="shared" si="2"/>
        <v/>
      </c>
    </row>
    <row r="150" ht="22.5" customHeight="1">
      <c r="A150" s="6">
        <v>149.0</v>
      </c>
      <c r="B150" s="6" t="str">
        <f>'Master Schedule'!B150</f>
        <v/>
      </c>
      <c r="C150" s="7">
        <v>46383.0</v>
      </c>
      <c r="D150" s="8" t="str">
        <f t="shared" si="1"/>
        <v>Sunday</v>
      </c>
      <c r="E150" s="31"/>
      <c r="F150" s="11"/>
      <c r="G150" s="11"/>
      <c r="H150" s="31"/>
      <c r="I150" s="11"/>
      <c r="J150" s="22"/>
      <c r="K150" s="35"/>
      <c r="L150" s="35"/>
      <c r="M150" s="35"/>
      <c r="N150" s="36"/>
      <c r="O150" s="62"/>
      <c r="P150" s="34" t="str">
        <f t="shared" si="2"/>
        <v/>
      </c>
    </row>
    <row r="151" ht="22.5" customHeight="1">
      <c r="A151" s="6">
        <v>150.0</v>
      </c>
      <c r="B151" s="6" t="str">
        <f>'Master Schedule'!B151</f>
        <v/>
      </c>
      <c r="C151" s="7">
        <v>46384.0</v>
      </c>
      <c r="D151" s="8" t="str">
        <f t="shared" si="1"/>
        <v>Monday</v>
      </c>
      <c r="E151" s="31"/>
      <c r="F151" s="11"/>
      <c r="G151" s="11"/>
      <c r="H151" s="31"/>
      <c r="I151" s="11"/>
      <c r="J151" s="22"/>
      <c r="K151" s="32"/>
      <c r="L151" s="32"/>
      <c r="M151" s="32"/>
      <c r="N151" s="33"/>
      <c r="O151" s="62"/>
      <c r="P151" s="34" t="str">
        <f t="shared" si="2"/>
        <v/>
      </c>
    </row>
    <row r="152" ht="22.5" customHeight="1">
      <c r="A152" s="6">
        <v>151.0</v>
      </c>
      <c r="B152" s="6" t="str">
        <f>'Master Schedule'!B152</f>
        <v/>
      </c>
      <c r="C152" s="7">
        <v>46385.0</v>
      </c>
      <c r="D152" s="8" t="str">
        <f t="shared" si="1"/>
        <v>Tuesday</v>
      </c>
      <c r="E152" s="31"/>
      <c r="F152" s="11"/>
      <c r="G152" s="11"/>
      <c r="H152" s="31"/>
      <c r="I152" s="11"/>
      <c r="J152" s="22"/>
      <c r="K152" s="35"/>
      <c r="L152" s="35"/>
      <c r="M152" s="35"/>
      <c r="N152" s="36"/>
      <c r="O152" s="62"/>
      <c r="P152" s="34" t="str">
        <f t="shared" si="2"/>
        <v/>
      </c>
    </row>
    <row r="153" ht="22.5" customHeight="1">
      <c r="A153" s="6">
        <v>152.0</v>
      </c>
      <c r="B153" s="6" t="str">
        <f>'Master Schedule'!B153</f>
        <v/>
      </c>
      <c r="C153" s="7">
        <v>46386.0</v>
      </c>
      <c r="D153" s="8" t="str">
        <f t="shared" si="1"/>
        <v>Wednesday</v>
      </c>
      <c r="E153" s="31"/>
      <c r="F153" s="11"/>
      <c r="G153" s="11"/>
      <c r="H153" s="31"/>
      <c r="I153" s="11"/>
      <c r="J153" s="22"/>
      <c r="K153" s="32"/>
      <c r="L153" s="32"/>
      <c r="M153" s="32"/>
      <c r="N153" s="33"/>
      <c r="O153" s="62"/>
      <c r="P153" s="34" t="str">
        <f t="shared" si="2"/>
        <v/>
      </c>
    </row>
    <row r="154" ht="22.5" customHeight="1">
      <c r="A154" s="6">
        <v>153.0</v>
      </c>
      <c r="B154" s="6" t="str">
        <f>'Master Schedule'!B154</f>
        <v/>
      </c>
      <c r="C154" s="7">
        <v>46387.0</v>
      </c>
      <c r="D154" s="8" t="str">
        <f t="shared" si="1"/>
        <v>Thursday</v>
      </c>
      <c r="E154" s="31"/>
      <c r="F154" s="11"/>
      <c r="G154" s="11"/>
      <c r="H154" s="31"/>
      <c r="I154" s="11"/>
      <c r="J154" s="22"/>
      <c r="K154" s="35"/>
      <c r="L154" s="35"/>
      <c r="M154" s="35"/>
      <c r="N154" s="36"/>
      <c r="O154" s="62"/>
      <c r="P154" s="34" t="str">
        <f t="shared" si="2"/>
        <v/>
      </c>
    </row>
    <row r="155" ht="22.5" customHeight="1">
      <c r="A155" s="6">
        <v>154.0</v>
      </c>
      <c r="B155" s="6" t="str">
        <f>'Master Schedule'!B155</f>
        <v/>
      </c>
      <c r="C155" s="7">
        <v>46388.0</v>
      </c>
      <c r="D155" s="8" t="str">
        <f t="shared" si="1"/>
        <v>Friday</v>
      </c>
      <c r="E155" s="31"/>
      <c r="F155" s="11"/>
      <c r="G155" s="11"/>
      <c r="H155" s="31"/>
      <c r="I155" s="11"/>
      <c r="J155" s="22"/>
      <c r="K155" s="32"/>
      <c r="L155" s="32"/>
      <c r="M155" s="32"/>
      <c r="N155" s="33"/>
      <c r="O155" s="62"/>
      <c r="P155" s="34" t="str">
        <f t="shared" si="2"/>
        <v/>
      </c>
    </row>
    <row r="156" ht="22.5" customHeight="1">
      <c r="A156" s="6">
        <v>155.0</v>
      </c>
      <c r="B156" s="6" t="str">
        <f>'Master Schedule'!B156</f>
        <v/>
      </c>
      <c r="C156" s="7">
        <v>46389.0</v>
      </c>
      <c r="D156" s="8" t="str">
        <f t="shared" si="1"/>
        <v>Saturday</v>
      </c>
      <c r="E156" s="31"/>
      <c r="F156" s="11"/>
      <c r="G156" s="11"/>
      <c r="H156" s="31"/>
      <c r="I156" s="11"/>
      <c r="J156" s="22"/>
      <c r="K156" s="35"/>
      <c r="L156" s="35"/>
      <c r="M156" s="35"/>
      <c r="N156" s="36"/>
      <c r="O156" s="62"/>
      <c r="P156" s="34" t="str">
        <f t="shared" si="2"/>
        <v/>
      </c>
    </row>
    <row r="157" ht="22.5" customHeight="1">
      <c r="A157" s="6">
        <v>156.0</v>
      </c>
      <c r="B157" s="6" t="str">
        <f>'Master Schedule'!B157</f>
        <v/>
      </c>
      <c r="C157" s="7">
        <v>46390.0</v>
      </c>
      <c r="D157" s="8" t="str">
        <f t="shared" si="1"/>
        <v>Sunday</v>
      </c>
      <c r="E157" s="31"/>
      <c r="F157" s="11"/>
      <c r="G157" s="11"/>
      <c r="H157" s="31"/>
      <c r="I157" s="11"/>
      <c r="J157" s="22"/>
      <c r="K157" s="32"/>
      <c r="L157" s="32"/>
      <c r="M157" s="32"/>
      <c r="N157" s="33"/>
      <c r="O157" s="62"/>
      <c r="P157" s="34" t="str">
        <f t="shared" si="2"/>
        <v/>
      </c>
    </row>
    <row r="158" ht="22.5" customHeight="1">
      <c r="A158" s="6">
        <v>157.0</v>
      </c>
      <c r="B158" s="6" t="str">
        <f>'Master Schedule'!B158</f>
        <v/>
      </c>
      <c r="C158" s="7">
        <v>46391.0</v>
      </c>
      <c r="D158" s="8" t="str">
        <f t="shared" si="1"/>
        <v>Monday</v>
      </c>
      <c r="E158" s="31"/>
      <c r="F158" s="11"/>
      <c r="G158" s="11"/>
      <c r="H158" s="31"/>
      <c r="I158" s="11"/>
      <c r="J158" s="22"/>
      <c r="K158" s="35"/>
      <c r="L158" s="35"/>
      <c r="M158" s="35"/>
      <c r="N158" s="36"/>
      <c r="O158" s="62"/>
      <c r="P158" s="34" t="str">
        <f t="shared" si="2"/>
        <v/>
      </c>
    </row>
    <row r="159" ht="22.5" customHeight="1">
      <c r="A159" s="6">
        <v>158.0</v>
      </c>
      <c r="B159" s="6" t="str">
        <f>'Master Schedule'!B159</f>
        <v/>
      </c>
      <c r="C159" s="7">
        <v>46392.0</v>
      </c>
      <c r="D159" s="8" t="str">
        <f t="shared" si="1"/>
        <v>Tuesday</v>
      </c>
      <c r="E159" s="31"/>
      <c r="F159" s="11"/>
      <c r="G159" s="11"/>
      <c r="H159" s="31"/>
      <c r="I159" s="11"/>
      <c r="J159" s="22"/>
      <c r="K159" s="32"/>
      <c r="L159" s="32"/>
      <c r="M159" s="32"/>
      <c r="N159" s="33"/>
      <c r="O159" s="62"/>
      <c r="P159" s="34" t="str">
        <f t="shared" si="2"/>
        <v/>
      </c>
    </row>
    <row r="160" ht="22.5" customHeight="1">
      <c r="A160" s="6">
        <v>159.0</v>
      </c>
      <c r="B160" s="6" t="str">
        <f>'Master Schedule'!B160</f>
        <v/>
      </c>
      <c r="C160" s="7">
        <v>46393.0</v>
      </c>
      <c r="D160" s="8" t="str">
        <f t="shared" si="1"/>
        <v>Wednesday</v>
      </c>
      <c r="E160" s="31"/>
      <c r="F160" s="11"/>
      <c r="G160" s="11"/>
      <c r="H160" s="31"/>
      <c r="I160" s="11"/>
      <c r="J160" s="22"/>
      <c r="K160" s="35"/>
      <c r="L160" s="35"/>
      <c r="M160" s="35"/>
      <c r="N160" s="36"/>
      <c r="O160" s="62"/>
      <c r="P160" s="34" t="str">
        <f t="shared" si="2"/>
        <v/>
      </c>
    </row>
    <row r="161" ht="22.5" customHeight="1">
      <c r="A161" s="6">
        <v>160.0</v>
      </c>
      <c r="B161" s="6" t="str">
        <f>'Master Schedule'!B161</f>
        <v/>
      </c>
      <c r="C161" s="7">
        <v>46394.0</v>
      </c>
      <c r="D161" s="8" t="str">
        <f t="shared" si="1"/>
        <v>Thursday</v>
      </c>
      <c r="E161" s="31"/>
      <c r="F161" s="11"/>
      <c r="G161" s="11"/>
      <c r="H161" s="31"/>
      <c r="I161" s="11"/>
      <c r="J161" s="22"/>
      <c r="K161" s="32"/>
      <c r="L161" s="32"/>
      <c r="M161" s="32"/>
      <c r="N161" s="33"/>
      <c r="O161" s="62"/>
      <c r="P161" s="34" t="str">
        <f t="shared" si="2"/>
        <v/>
      </c>
    </row>
    <row r="162" ht="22.5" customHeight="1">
      <c r="A162" s="6">
        <v>161.0</v>
      </c>
      <c r="B162" s="6" t="str">
        <f>'Master Schedule'!B162</f>
        <v/>
      </c>
      <c r="C162" s="7">
        <v>46395.0</v>
      </c>
      <c r="D162" s="8" t="str">
        <f t="shared" si="1"/>
        <v>Friday</v>
      </c>
      <c r="E162" s="31"/>
      <c r="F162" s="11"/>
      <c r="G162" s="11"/>
      <c r="H162" s="31"/>
      <c r="I162" s="11"/>
      <c r="J162" s="22"/>
      <c r="K162" s="35"/>
      <c r="L162" s="35"/>
      <c r="M162" s="35"/>
      <c r="N162" s="36"/>
      <c r="O162" s="62"/>
      <c r="P162" s="34" t="str">
        <f t="shared" si="2"/>
        <v/>
      </c>
    </row>
    <row r="163" ht="22.5" customHeight="1">
      <c r="A163" s="6">
        <v>162.0</v>
      </c>
      <c r="B163" s="6" t="str">
        <f>'Master Schedule'!B163</f>
        <v/>
      </c>
      <c r="C163" s="7">
        <v>46396.0</v>
      </c>
      <c r="D163" s="8" t="str">
        <f t="shared" si="1"/>
        <v>Saturday</v>
      </c>
      <c r="E163" s="31"/>
      <c r="F163" s="11"/>
      <c r="G163" s="11"/>
      <c r="H163" s="31"/>
      <c r="I163" s="11"/>
      <c r="J163" s="22"/>
      <c r="K163" s="32"/>
      <c r="L163" s="32"/>
      <c r="M163" s="32"/>
      <c r="N163" s="33"/>
      <c r="O163" s="62"/>
      <c r="P163" s="34" t="str">
        <f t="shared" si="2"/>
        <v/>
      </c>
    </row>
    <row r="164" ht="22.5" customHeight="1">
      <c r="A164" s="6">
        <v>163.0</v>
      </c>
      <c r="B164" s="6" t="str">
        <f>'Master Schedule'!B164</f>
        <v/>
      </c>
      <c r="C164" s="7">
        <v>46397.0</v>
      </c>
      <c r="D164" s="8" t="str">
        <f t="shared" si="1"/>
        <v>Sunday</v>
      </c>
      <c r="E164" s="31"/>
      <c r="F164" s="11"/>
      <c r="G164" s="11"/>
      <c r="H164" s="31"/>
      <c r="I164" s="11"/>
      <c r="J164" s="22"/>
      <c r="K164" s="35"/>
      <c r="L164" s="35"/>
      <c r="M164" s="35"/>
      <c r="N164" s="36"/>
      <c r="O164" s="62"/>
      <c r="P164" s="34" t="str">
        <f t="shared" si="2"/>
        <v/>
      </c>
    </row>
    <row r="165" ht="22.5" customHeight="1">
      <c r="A165" s="6">
        <v>164.0</v>
      </c>
      <c r="B165" s="6" t="str">
        <f>'Master Schedule'!B165</f>
        <v/>
      </c>
      <c r="C165" s="7">
        <v>46398.0</v>
      </c>
      <c r="D165" s="8" t="str">
        <f t="shared" si="1"/>
        <v>Monday</v>
      </c>
      <c r="E165" s="31"/>
      <c r="F165" s="11"/>
      <c r="G165" s="11"/>
      <c r="H165" s="31"/>
      <c r="I165" s="11"/>
      <c r="J165" s="22"/>
      <c r="K165" s="32"/>
      <c r="L165" s="32"/>
      <c r="M165" s="32"/>
      <c r="N165" s="33"/>
      <c r="O165" s="62"/>
      <c r="P165" s="34" t="str">
        <f t="shared" si="2"/>
        <v/>
      </c>
    </row>
    <row r="166" ht="22.5" customHeight="1">
      <c r="A166" s="6">
        <v>165.0</v>
      </c>
      <c r="B166" s="6" t="str">
        <f>'Master Schedule'!B166</f>
        <v/>
      </c>
      <c r="C166" s="7">
        <v>46399.0</v>
      </c>
      <c r="D166" s="8" t="str">
        <f t="shared" si="1"/>
        <v>Tuesday</v>
      </c>
      <c r="E166" s="31"/>
      <c r="F166" s="11"/>
      <c r="G166" s="11"/>
      <c r="H166" s="31"/>
      <c r="I166" s="11"/>
      <c r="J166" s="22"/>
      <c r="K166" s="35"/>
      <c r="L166" s="35"/>
      <c r="M166" s="35"/>
      <c r="N166" s="36"/>
      <c r="O166" s="62"/>
      <c r="P166" s="34" t="str">
        <f t="shared" si="2"/>
        <v/>
      </c>
    </row>
    <row r="167" ht="22.5" customHeight="1">
      <c r="A167" s="6">
        <v>166.0</v>
      </c>
      <c r="B167" s="6" t="str">
        <f>'Master Schedule'!B167</f>
        <v/>
      </c>
      <c r="C167" s="7">
        <v>46400.0</v>
      </c>
      <c r="D167" s="8" t="str">
        <f t="shared" si="1"/>
        <v>Wednesday</v>
      </c>
      <c r="E167" s="31"/>
      <c r="F167" s="11"/>
      <c r="G167" s="11"/>
      <c r="H167" s="31"/>
      <c r="I167" s="11"/>
      <c r="J167" s="22"/>
      <c r="K167" s="32"/>
      <c r="L167" s="32"/>
      <c r="M167" s="32"/>
      <c r="N167" s="33"/>
      <c r="O167" s="62"/>
      <c r="P167" s="34" t="str">
        <f t="shared" si="2"/>
        <v/>
      </c>
    </row>
    <row r="168" ht="22.5" customHeight="1">
      <c r="A168" s="6">
        <v>167.0</v>
      </c>
      <c r="B168" s="6" t="str">
        <f>'Master Schedule'!B168</f>
        <v/>
      </c>
      <c r="C168" s="7">
        <v>46401.0</v>
      </c>
      <c r="D168" s="8" t="str">
        <f t="shared" si="1"/>
        <v>Thursday</v>
      </c>
      <c r="E168" s="31"/>
      <c r="F168" s="11"/>
      <c r="G168" s="11"/>
      <c r="H168" s="31"/>
      <c r="I168" s="11"/>
      <c r="J168" s="22"/>
      <c r="K168" s="35"/>
      <c r="L168" s="35"/>
      <c r="M168" s="35"/>
      <c r="N168" s="36"/>
      <c r="O168" s="62"/>
      <c r="P168" s="34" t="str">
        <f t="shared" si="2"/>
        <v/>
      </c>
    </row>
    <row r="169" ht="22.5" customHeight="1">
      <c r="A169" s="6">
        <v>168.0</v>
      </c>
      <c r="B169" s="6" t="str">
        <f>'Master Schedule'!B169</f>
        <v/>
      </c>
      <c r="C169" s="7">
        <v>46402.0</v>
      </c>
      <c r="D169" s="8" t="str">
        <f t="shared" si="1"/>
        <v>Friday</v>
      </c>
      <c r="E169" s="31"/>
      <c r="F169" s="11"/>
      <c r="G169" s="11"/>
      <c r="H169" s="31"/>
      <c r="I169" s="11"/>
      <c r="J169" s="22"/>
      <c r="K169" s="32"/>
      <c r="L169" s="32"/>
      <c r="M169" s="32"/>
      <c r="N169" s="33"/>
      <c r="O169" s="62"/>
      <c r="P169" s="34" t="str">
        <f t="shared" si="2"/>
        <v/>
      </c>
    </row>
    <row r="170" ht="22.5" customHeight="1">
      <c r="A170" s="6">
        <v>169.0</v>
      </c>
      <c r="B170" s="6" t="str">
        <f>'Master Schedule'!B170</f>
        <v/>
      </c>
      <c r="C170" s="7">
        <v>46403.0</v>
      </c>
      <c r="D170" s="8" t="str">
        <f t="shared" si="1"/>
        <v>Saturday</v>
      </c>
      <c r="E170" s="31"/>
      <c r="F170" s="11"/>
      <c r="G170" s="11"/>
      <c r="H170" s="31"/>
      <c r="I170" s="11"/>
      <c r="J170" s="22"/>
      <c r="K170" s="35"/>
      <c r="L170" s="35"/>
      <c r="M170" s="35"/>
      <c r="N170" s="36"/>
      <c r="O170" s="62"/>
      <c r="P170" s="34" t="str">
        <f t="shared" si="2"/>
        <v/>
      </c>
    </row>
    <row r="171" ht="22.5" customHeight="1">
      <c r="A171" s="6">
        <v>170.0</v>
      </c>
      <c r="B171" s="6" t="str">
        <f>'Master Schedule'!B171</f>
        <v/>
      </c>
      <c r="C171" s="7">
        <v>46404.0</v>
      </c>
      <c r="D171" s="8" t="str">
        <f t="shared" si="1"/>
        <v>Sunday</v>
      </c>
      <c r="E171" s="31"/>
      <c r="F171" s="11"/>
      <c r="G171" s="11"/>
      <c r="H171" s="31"/>
      <c r="I171" s="11"/>
      <c r="J171" s="22"/>
      <c r="K171" s="32"/>
      <c r="L171" s="32"/>
      <c r="M171" s="32"/>
      <c r="N171" s="33"/>
      <c r="O171" s="62"/>
      <c r="P171" s="34" t="str">
        <f t="shared" si="2"/>
        <v/>
      </c>
    </row>
    <row r="172" ht="22.5" customHeight="1">
      <c r="A172" s="6">
        <v>171.0</v>
      </c>
      <c r="B172" s="6" t="str">
        <f>'Master Schedule'!B172</f>
        <v/>
      </c>
      <c r="C172" s="7">
        <v>46405.0</v>
      </c>
      <c r="D172" s="8" t="str">
        <f t="shared" si="1"/>
        <v>Monday</v>
      </c>
      <c r="E172" s="31"/>
      <c r="F172" s="11"/>
      <c r="G172" s="11"/>
      <c r="H172" s="31"/>
      <c r="I172" s="11"/>
      <c r="J172" s="22"/>
      <c r="K172" s="35"/>
      <c r="L172" s="35"/>
      <c r="M172" s="35"/>
      <c r="N172" s="36"/>
      <c r="O172" s="62"/>
      <c r="P172" s="34" t="str">
        <f t="shared" si="2"/>
        <v/>
      </c>
    </row>
    <row r="173" ht="22.5" customHeight="1">
      <c r="A173" s="6">
        <v>172.0</v>
      </c>
      <c r="B173" s="6" t="str">
        <f>'Master Schedule'!B173</f>
        <v/>
      </c>
      <c r="C173" s="7">
        <v>46406.0</v>
      </c>
      <c r="D173" s="8" t="str">
        <f t="shared" si="1"/>
        <v>Tuesday</v>
      </c>
      <c r="E173" s="31"/>
      <c r="F173" s="11"/>
      <c r="G173" s="11"/>
      <c r="H173" s="31"/>
      <c r="I173" s="11"/>
      <c r="J173" s="22"/>
      <c r="K173" s="32"/>
      <c r="L173" s="32"/>
      <c r="M173" s="32"/>
      <c r="N173" s="33"/>
      <c r="O173" s="62"/>
      <c r="P173" s="34" t="str">
        <f t="shared" si="2"/>
        <v/>
      </c>
    </row>
    <row r="174" ht="22.5" customHeight="1">
      <c r="A174" s="6">
        <v>173.0</v>
      </c>
      <c r="B174" s="6" t="str">
        <f>'Master Schedule'!B174</f>
        <v/>
      </c>
      <c r="C174" s="7">
        <v>46407.0</v>
      </c>
      <c r="D174" s="8" t="str">
        <f t="shared" si="1"/>
        <v>Wednesday</v>
      </c>
      <c r="E174" s="31"/>
      <c r="F174" s="11"/>
      <c r="G174" s="11"/>
      <c r="H174" s="31"/>
      <c r="I174" s="11"/>
      <c r="J174" s="22"/>
      <c r="K174" s="35"/>
      <c r="L174" s="35"/>
      <c r="M174" s="35"/>
      <c r="N174" s="36"/>
      <c r="O174" s="62"/>
      <c r="P174" s="34" t="str">
        <f t="shared" si="2"/>
        <v/>
      </c>
    </row>
    <row r="175" ht="22.5" customHeight="1">
      <c r="A175" s="6">
        <v>174.0</v>
      </c>
      <c r="B175" s="6" t="str">
        <f>'Master Schedule'!B175</f>
        <v/>
      </c>
      <c r="C175" s="7">
        <v>46408.0</v>
      </c>
      <c r="D175" s="8" t="str">
        <f t="shared" si="1"/>
        <v>Thursday</v>
      </c>
      <c r="E175" s="31"/>
      <c r="F175" s="11"/>
      <c r="G175" s="11"/>
      <c r="H175" s="31"/>
      <c r="I175" s="11"/>
      <c r="J175" s="22"/>
      <c r="K175" s="32"/>
      <c r="L175" s="32"/>
      <c r="M175" s="32"/>
      <c r="N175" s="33"/>
      <c r="O175" s="62"/>
      <c r="P175" s="34" t="str">
        <f t="shared" si="2"/>
        <v/>
      </c>
    </row>
    <row r="176" ht="22.5" customHeight="1">
      <c r="A176" s="6">
        <v>175.0</v>
      </c>
      <c r="B176" s="6" t="str">
        <f>'Master Schedule'!B176</f>
        <v/>
      </c>
      <c r="C176" s="7">
        <v>46409.0</v>
      </c>
      <c r="D176" s="8" t="str">
        <f t="shared" si="1"/>
        <v>Friday</v>
      </c>
      <c r="E176" s="31"/>
      <c r="F176" s="11"/>
      <c r="G176" s="11"/>
      <c r="H176" s="31"/>
      <c r="I176" s="11"/>
      <c r="J176" s="22"/>
      <c r="K176" s="35"/>
      <c r="L176" s="35"/>
      <c r="M176" s="35"/>
      <c r="N176" s="36"/>
      <c r="O176" s="62"/>
      <c r="P176" s="34" t="str">
        <f t="shared" si="2"/>
        <v/>
      </c>
    </row>
    <row r="177" ht="22.5" customHeight="1">
      <c r="A177" s="6">
        <v>176.0</v>
      </c>
      <c r="B177" s="6" t="str">
        <f>'Master Schedule'!B177</f>
        <v/>
      </c>
      <c r="C177" s="7">
        <v>46410.0</v>
      </c>
      <c r="D177" s="8" t="str">
        <f t="shared" si="1"/>
        <v>Saturday</v>
      </c>
      <c r="E177" s="31"/>
      <c r="F177" s="11"/>
      <c r="G177" s="11"/>
      <c r="H177" s="31"/>
      <c r="I177" s="11"/>
      <c r="J177" s="22"/>
      <c r="K177" s="32"/>
      <c r="L177" s="32"/>
      <c r="M177" s="32"/>
      <c r="N177" s="33"/>
      <c r="O177" s="62"/>
      <c r="P177" s="34" t="str">
        <f t="shared" si="2"/>
        <v/>
      </c>
    </row>
    <row r="178" ht="22.5" customHeight="1">
      <c r="A178" s="6">
        <v>177.0</v>
      </c>
      <c r="B178" s="6" t="str">
        <f>'Master Schedule'!B178</f>
        <v/>
      </c>
      <c r="C178" s="7">
        <v>46411.0</v>
      </c>
      <c r="D178" s="8" t="str">
        <f t="shared" si="1"/>
        <v>Sunday</v>
      </c>
      <c r="E178" s="31"/>
      <c r="F178" s="11"/>
      <c r="G178" s="11"/>
      <c r="H178" s="31"/>
      <c r="I178" s="11"/>
      <c r="J178" s="22"/>
      <c r="K178" s="35"/>
      <c r="L178" s="35"/>
      <c r="M178" s="35"/>
      <c r="N178" s="36"/>
      <c r="O178" s="62"/>
      <c r="P178" s="34" t="str">
        <f t="shared" si="2"/>
        <v/>
      </c>
    </row>
    <row r="179" ht="22.5" customHeight="1">
      <c r="A179" s="6">
        <v>178.0</v>
      </c>
      <c r="B179" s="6" t="str">
        <f>'Master Schedule'!B179</f>
        <v/>
      </c>
      <c r="C179" s="7">
        <v>46412.0</v>
      </c>
      <c r="D179" s="8" t="str">
        <f t="shared" si="1"/>
        <v>Monday</v>
      </c>
      <c r="E179" s="31"/>
      <c r="F179" s="11"/>
      <c r="G179" s="11"/>
      <c r="H179" s="31"/>
      <c r="I179" s="11"/>
      <c r="J179" s="22"/>
      <c r="K179" s="32"/>
      <c r="L179" s="32"/>
      <c r="M179" s="32"/>
      <c r="N179" s="33"/>
      <c r="O179" s="62"/>
      <c r="P179" s="34" t="str">
        <f t="shared" si="2"/>
        <v/>
      </c>
    </row>
    <row r="180" ht="22.5" customHeight="1">
      <c r="A180" s="6">
        <v>179.0</v>
      </c>
      <c r="B180" s="6" t="str">
        <f>'Master Schedule'!B180</f>
        <v/>
      </c>
      <c r="C180" s="7">
        <v>46413.0</v>
      </c>
      <c r="D180" s="8" t="str">
        <f t="shared" si="1"/>
        <v>Tuesday</v>
      </c>
      <c r="E180" s="31"/>
      <c r="F180" s="11"/>
      <c r="G180" s="11"/>
      <c r="H180" s="31"/>
      <c r="I180" s="11"/>
      <c r="J180" s="22"/>
      <c r="K180" s="35"/>
      <c r="L180" s="35"/>
      <c r="M180" s="35"/>
      <c r="N180" s="36"/>
      <c r="O180" s="62"/>
      <c r="P180" s="34" t="str">
        <f t="shared" si="2"/>
        <v/>
      </c>
    </row>
    <row r="181" ht="22.5" customHeight="1">
      <c r="A181" s="6">
        <v>180.0</v>
      </c>
      <c r="B181" s="6" t="str">
        <f>'Master Schedule'!B181</f>
        <v/>
      </c>
      <c r="C181" s="7">
        <v>46414.0</v>
      </c>
      <c r="D181" s="8" t="str">
        <f t="shared" si="1"/>
        <v>Wednesday</v>
      </c>
      <c r="E181" s="31"/>
      <c r="F181" s="11"/>
      <c r="G181" s="11"/>
      <c r="H181" s="31"/>
      <c r="I181" s="11"/>
      <c r="J181" s="22"/>
      <c r="K181" s="32"/>
      <c r="L181" s="32"/>
      <c r="M181" s="32"/>
      <c r="N181" s="33"/>
      <c r="O181" s="62"/>
      <c r="P181" s="34" t="str">
        <f t="shared" si="2"/>
        <v/>
      </c>
    </row>
    <row r="182" ht="22.5" customHeight="1">
      <c r="A182" s="6">
        <v>181.0</v>
      </c>
      <c r="B182" s="6" t="str">
        <f>'Master Schedule'!B182</f>
        <v/>
      </c>
      <c r="C182" s="7">
        <v>46415.0</v>
      </c>
      <c r="D182" s="8" t="str">
        <f t="shared" si="1"/>
        <v>Thursday</v>
      </c>
      <c r="E182" s="31"/>
      <c r="F182" s="11"/>
      <c r="G182" s="11"/>
      <c r="H182" s="31"/>
      <c r="I182" s="11"/>
      <c r="J182" s="22"/>
      <c r="K182" s="35"/>
      <c r="L182" s="35"/>
      <c r="M182" s="35"/>
      <c r="N182" s="36"/>
      <c r="O182" s="62"/>
      <c r="P182" s="34" t="str">
        <f t="shared" si="2"/>
        <v/>
      </c>
    </row>
    <row r="183" ht="22.5" customHeight="1">
      <c r="A183" s="6">
        <v>182.0</v>
      </c>
      <c r="B183" s="6" t="str">
        <f>'Master Schedule'!B183</f>
        <v/>
      </c>
      <c r="C183" s="7">
        <v>46416.0</v>
      </c>
      <c r="D183" s="8" t="str">
        <f t="shared" si="1"/>
        <v>Friday</v>
      </c>
      <c r="E183" s="31"/>
      <c r="F183" s="11"/>
      <c r="G183" s="11"/>
      <c r="H183" s="31"/>
      <c r="I183" s="11"/>
      <c r="J183" s="22"/>
      <c r="K183" s="32"/>
      <c r="L183" s="32"/>
      <c r="M183" s="32"/>
      <c r="N183" s="33"/>
      <c r="O183" s="62"/>
      <c r="P183" s="34" t="str">
        <f t="shared" si="2"/>
        <v/>
      </c>
    </row>
    <row r="184" ht="22.5" customHeight="1">
      <c r="A184" s="6">
        <v>183.0</v>
      </c>
      <c r="B184" s="6" t="str">
        <f>'Master Schedule'!B184</f>
        <v/>
      </c>
      <c r="C184" s="7">
        <v>46417.0</v>
      </c>
      <c r="D184" s="8" t="str">
        <f t="shared" si="1"/>
        <v>Saturday</v>
      </c>
      <c r="E184" s="31"/>
      <c r="F184" s="11"/>
      <c r="G184" s="11"/>
      <c r="H184" s="31"/>
      <c r="I184" s="11"/>
      <c r="J184" s="22"/>
      <c r="K184" s="35"/>
      <c r="L184" s="35"/>
      <c r="M184" s="35"/>
      <c r="N184" s="36"/>
      <c r="O184" s="62"/>
      <c r="P184" s="34" t="str">
        <f t="shared" si="2"/>
        <v/>
      </c>
    </row>
    <row r="185" ht="22.5" customHeight="1">
      <c r="A185" s="6">
        <v>184.0</v>
      </c>
      <c r="B185" s="6" t="str">
        <f>'Master Schedule'!B185</f>
        <v/>
      </c>
      <c r="C185" s="7">
        <v>46418.0</v>
      </c>
      <c r="D185" s="8" t="str">
        <f t="shared" si="1"/>
        <v>Sunday</v>
      </c>
      <c r="E185" s="31"/>
      <c r="F185" s="11"/>
      <c r="G185" s="11"/>
      <c r="H185" s="31"/>
      <c r="I185" s="11"/>
      <c r="J185" s="22"/>
      <c r="K185" s="32"/>
      <c r="L185" s="32"/>
      <c r="M185" s="32"/>
      <c r="N185" s="33"/>
      <c r="O185" s="62"/>
      <c r="P185" s="34" t="str">
        <f t="shared" si="2"/>
        <v/>
      </c>
    </row>
    <row r="186" ht="22.5" customHeight="1">
      <c r="A186" s="6">
        <v>185.0</v>
      </c>
      <c r="B186" s="6" t="str">
        <f>'Master Schedule'!B186</f>
        <v/>
      </c>
      <c r="C186" s="7">
        <v>46419.0</v>
      </c>
      <c r="D186" s="8" t="str">
        <f t="shared" si="1"/>
        <v>Monday</v>
      </c>
      <c r="E186" s="31"/>
      <c r="F186" s="11"/>
      <c r="G186" s="11"/>
      <c r="H186" s="31"/>
      <c r="I186" s="11"/>
      <c r="J186" s="22"/>
      <c r="K186" s="35"/>
      <c r="L186" s="35"/>
      <c r="M186" s="35"/>
      <c r="N186" s="36"/>
      <c r="O186" s="62"/>
      <c r="P186" s="34" t="str">
        <f t="shared" si="2"/>
        <v/>
      </c>
    </row>
    <row r="187" ht="22.5" customHeight="1">
      <c r="A187" s="6">
        <v>186.0</v>
      </c>
      <c r="B187" s="6" t="str">
        <f>'Master Schedule'!B187</f>
        <v/>
      </c>
      <c r="C187" s="7">
        <v>46420.0</v>
      </c>
      <c r="D187" s="8" t="str">
        <f t="shared" si="1"/>
        <v>Tuesday</v>
      </c>
      <c r="E187" s="31"/>
      <c r="F187" s="11"/>
      <c r="G187" s="11"/>
      <c r="H187" s="31"/>
      <c r="I187" s="11"/>
      <c r="J187" s="22"/>
      <c r="K187" s="32"/>
      <c r="L187" s="32"/>
      <c r="M187" s="32"/>
      <c r="N187" s="33"/>
      <c r="O187" s="62"/>
      <c r="P187" s="34" t="str">
        <f t="shared" si="2"/>
        <v/>
      </c>
    </row>
    <row r="188" ht="22.5" customHeight="1">
      <c r="A188" s="6">
        <v>187.0</v>
      </c>
      <c r="B188" s="6" t="str">
        <f>'Master Schedule'!B188</f>
        <v/>
      </c>
      <c r="C188" s="7">
        <v>46421.0</v>
      </c>
      <c r="D188" s="8" t="str">
        <f t="shared" si="1"/>
        <v>Wednesday</v>
      </c>
      <c r="E188" s="31"/>
      <c r="F188" s="11"/>
      <c r="G188" s="11"/>
      <c r="H188" s="31"/>
      <c r="I188" s="11"/>
      <c r="J188" s="22"/>
      <c r="K188" s="35"/>
      <c r="L188" s="35"/>
      <c r="M188" s="35"/>
      <c r="N188" s="36"/>
      <c r="O188" s="62"/>
      <c r="P188" s="34" t="str">
        <f t="shared" si="2"/>
        <v/>
      </c>
    </row>
    <row r="189" ht="22.5" customHeight="1">
      <c r="A189" s="6">
        <v>188.0</v>
      </c>
      <c r="B189" s="6" t="str">
        <f>'Master Schedule'!B189</f>
        <v/>
      </c>
      <c r="C189" s="7">
        <v>46422.0</v>
      </c>
      <c r="D189" s="8" t="str">
        <f t="shared" si="1"/>
        <v>Thursday</v>
      </c>
      <c r="E189" s="31"/>
      <c r="F189" s="11"/>
      <c r="G189" s="11"/>
      <c r="H189" s="31"/>
      <c r="I189" s="11"/>
      <c r="J189" s="22"/>
      <c r="K189" s="32"/>
      <c r="L189" s="32"/>
      <c r="M189" s="32"/>
      <c r="N189" s="33"/>
      <c r="O189" s="62"/>
      <c r="P189" s="34" t="str">
        <f t="shared" si="2"/>
        <v/>
      </c>
    </row>
    <row r="190" ht="22.5" customHeight="1">
      <c r="A190" s="6">
        <v>189.0</v>
      </c>
      <c r="B190" s="6" t="str">
        <f>'Master Schedule'!B190</f>
        <v/>
      </c>
      <c r="C190" s="7">
        <v>46423.0</v>
      </c>
      <c r="D190" s="8" t="str">
        <f t="shared" si="1"/>
        <v>Friday</v>
      </c>
      <c r="E190" s="31"/>
      <c r="F190" s="11"/>
      <c r="G190" s="11"/>
      <c r="H190" s="31"/>
      <c r="I190" s="11"/>
      <c r="J190" s="22"/>
      <c r="K190" s="35"/>
      <c r="L190" s="35"/>
      <c r="M190" s="35"/>
      <c r="N190" s="36"/>
      <c r="O190" s="62"/>
      <c r="P190" s="34" t="str">
        <f t="shared" si="2"/>
        <v/>
      </c>
    </row>
    <row r="191" ht="22.5" customHeight="1">
      <c r="A191" s="6">
        <v>190.0</v>
      </c>
      <c r="B191" s="6" t="str">
        <f>'Master Schedule'!B191</f>
        <v/>
      </c>
      <c r="C191" s="7">
        <v>46424.0</v>
      </c>
      <c r="D191" s="8" t="str">
        <f t="shared" si="1"/>
        <v>Saturday</v>
      </c>
      <c r="E191" s="31"/>
      <c r="F191" s="11"/>
      <c r="G191" s="11"/>
      <c r="H191" s="31"/>
      <c r="I191" s="11"/>
      <c r="J191" s="22"/>
      <c r="K191" s="32"/>
      <c r="L191" s="32"/>
      <c r="M191" s="32"/>
      <c r="N191" s="33"/>
      <c r="O191" s="62"/>
      <c r="P191" s="34" t="str">
        <f t="shared" si="2"/>
        <v/>
      </c>
    </row>
    <row r="192" ht="22.5" customHeight="1">
      <c r="A192" s="6">
        <v>191.0</v>
      </c>
      <c r="B192" s="6" t="str">
        <f>'Master Schedule'!B192</f>
        <v/>
      </c>
      <c r="C192" s="7">
        <v>46425.0</v>
      </c>
      <c r="D192" s="8" t="str">
        <f t="shared" si="1"/>
        <v>Sunday</v>
      </c>
      <c r="E192" s="31"/>
      <c r="F192" s="11"/>
      <c r="G192" s="11"/>
      <c r="H192" s="31"/>
      <c r="I192" s="11"/>
      <c r="J192" s="22"/>
      <c r="K192" s="35"/>
      <c r="L192" s="35"/>
      <c r="M192" s="35"/>
      <c r="N192" s="36"/>
      <c r="O192" s="62"/>
      <c r="P192" s="34" t="str">
        <f t="shared" si="2"/>
        <v/>
      </c>
    </row>
    <row r="193" ht="22.5" customHeight="1">
      <c r="A193" s="6">
        <v>192.0</v>
      </c>
      <c r="B193" s="6" t="str">
        <f>'Master Schedule'!B193</f>
        <v/>
      </c>
      <c r="C193" s="7">
        <v>46426.0</v>
      </c>
      <c r="D193" s="8" t="str">
        <f t="shared" si="1"/>
        <v>Monday</v>
      </c>
      <c r="E193" s="31"/>
      <c r="F193" s="11"/>
      <c r="G193" s="11"/>
      <c r="H193" s="31"/>
      <c r="I193" s="11"/>
      <c r="J193" s="22"/>
      <c r="K193" s="32"/>
      <c r="L193" s="32"/>
      <c r="M193" s="32"/>
      <c r="N193" s="33"/>
      <c r="O193" s="62"/>
      <c r="P193" s="34" t="str">
        <f t="shared" si="2"/>
        <v/>
      </c>
    </row>
    <row r="194" ht="22.5" customHeight="1">
      <c r="A194" s="6">
        <v>193.0</v>
      </c>
      <c r="B194" s="6" t="str">
        <f>'Master Schedule'!B194</f>
        <v/>
      </c>
      <c r="C194" s="7">
        <v>46427.0</v>
      </c>
      <c r="D194" s="8" t="str">
        <f t="shared" si="1"/>
        <v>Tuesday</v>
      </c>
      <c r="E194" s="31"/>
      <c r="F194" s="11"/>
      <c r="G194" s="11"/>
      <c r="H194" s="31"/>
      <c r="I194" s="11"/>
      <c r="J194" s="22"/>
      <c r="K194" s="35"/>
      <c r="L194" s="35"/>
      <c r="M194" s="35"/>
      <c r="N194" s="36"/>
      <c r="O194" s="62"/>
      <c r="P194" s="34" t="str">
        <f t="shared" si="2"/>
        <v/>
      </c>
    </row>
    <row r="195" ht="22.5" customHeight="1">
      <c r="A195" s="6">
        <v>194.0</v>
      </c>
      <c r="B195" s="6" t="str">
        <f>'Master Schedule'!B195</f>
        <v/>
      </c>
      <c r="C195" s="7">
        <v>46428.0</v>
      </c>
      <c r="D195" s="8" t="str">
        <f t="shared" si="1"/>
        <v>Wednesday</v>
      </c>
      <c r="E195" s="31"/>
      <c r="F195" s="11"/>
      <c r="G195" s="11"/>
      <c r="H195" s="31"/>
      <c r="I195" s="11"/>
      <c r="J195" s="22"/>
      <c r="K195" s="32"/>
      <c r="L195" s="32"/>
      <c r="M195" s="32"/>
      <c r="N195" s="33"/>
      <c r="O195" s="62"/>
      <c r="P195" s="34" t="str">
        <f t="shared" si="2"/>
        <v/>
      </c>
    </row>
    <row r="196" ht="22.5" customHeight="1">
      <c r="A196" s="6">
        <v>195.0</v>
      </c>
      <c r="B196" s="6" t="str">
        <f>'Master Schedule'!B196</f>
        <v/>
      </c>
      <c r="C196" s="7">
        <v>46429.0</v>
      </c>
      <c r="D196" s="8" t="str">
        <f t="shared" si="1"/>
        <v>Thursday</v>
      </c>
      <c r="E196" s="31"/>
      <c r="F196" s="11"/>
      <c r="G196" s="11"/>
      <c r="H196" s="31"/>
      <c r="I196" s="11"/>
      <c r="J196" s="22"/>
      <c r="K196" s="35"/>
      <c r="L196" s="35"/>
      <c r="M196" s="35"/>
      <c r="N196" s="36"/>
      <c r="O196" s="62"/>
      <c r="P196" s="34" t="str">
        <f t="shared" si="2"/>
        <v/>
      </c>
    </row>
    <row r="197" ht="22.5" customHeight="1">
      <c r="A197" s="6">
        <v>196.0</v>
      </c>
      <c r="B197" s="6" t="str">
        <f>'Master Schedule'!B197</f>
        <v/>
      </c>
      <c r="C197" s="7">
        <v>46430.0</v>
      </c>
      <c r="D197" s="8" t="str">
        <f t="shared" si="1"/>
        <v>Friday</v>
      </c>
      <c r="E197" s="31"/>
      <c r="F197" s="11"/>
      <c r="G197" s="11"/>
      <c r="H197" s="31"/>
      <c r="I197" s="11"/>
      <c r="J197" s="22"/>
      <c r="K197" s="32"/>
      <c r="L197" s="32"/>
      <c r="M197" s="32"/>
      <c r="N197" s="33"/>
      <c r="O197" s="62"/>
      <c r="P197" s="34" t="str">
        <f t="shared" si="2"/>
        <v/>
      </c>
    </row>
    <row r="198" ht="22.5" customHeight="1">
      <c r="A198" s="6">
        <v>197.0</v>
      </c>
      <c r="B198" s="6" t="str">
        <f>'Master Schedule'!B198</f>
        <v/>
      </c>
      <c r="C198" s="7">
        <v>46431.0</v>
      </c>
      <c r="D198" s="8" t="str">
        <f t="shared" si="1"/>
        <v>Saturday</v>
      </c>
      <c r="E198" s="31"/>
      <c r="F198" s="11"/>
      <c r="G198" s="11"/>
      <c r="H198" s="31"/>
      <c r="I198" s="11"/>
      <c r="J198" s="22"/>
      <c r="K198" s="35"/>
      <c r="L198" s="35"/>
      <c r="M198" s="35"/>
      <c r="N198" s="36"/>
      <c r="O198" s="62"/>
      <c r="P198" s="34" t="str">
        <f t="shared" si="2"/>
        <v/>
      </c>
    </row>
    <row r="199" ht="22.5" customHeight="1">
      <c r="A199" s="6">
        <v>198.0</v>
      </c>
      <c r="B199" s="6" t="str">
        <f>'Master Schedule'!B199</f>
        <v/>
      </c>
      <c r="C199" s="7">
        <v>46432.0</v>
      </c>
      <c r="D199" s="8" t="str">
        <f t="shared" si="1"/>
        <v>Sunday</v>
      </c>
      <c r="E199" s="31"/>
      <c r="F199" s="11"/>
      <c r="G199" s="11"/>
      <c r="H199" s="31"/>
      <c r="I199" s="11"/>
      <c r="J199" s="22"/>
      <c r="K199" s="32"/>
      <c r="L199" s="32"/>
      <c r="M199" s="32"/>
      <c r="N199" s="33"/>
      <c r="O199" s="62"/>
      <c r="P199" s="34" t="str">
        <f t="shared" si="2"/>
        <v/>
      </c>
    </row>
    <row r="200" ht="22.5" customHeight="1">
      <c r="A200" s="6">
        <v>199.0</v>
      </c>
      <c r="B200" s="6" t="str">
        <f>'Master Schedule'!B200</f>
        <v/>
      </c>
      <c r="C200" s="7">
        <v>46433.0</v>
      </c>
      <c r="D200" s="8" t="str">
        <f t="shared" si="1"/>
        <v>Monday</v>
      </c>
      <c r="E200" s="31"/>
      <c r="F200" s="11"/>
      <c r="G200" s="11"/>
      <c r="H200" s="31"/>
      <c r="I200" s="11"/>
      <c r="J200" s="22"/>
      <c r="K200" s="35"/>
      <c r="L200" s="35"/>
      <c r="M200" s="35"/>
      <c r="N200" s="36"/>
      <c r="O200" s="62"/>
      <c r="P200" s="34" t="str">
        <f t="shared" si="2"/>
        <v/>
      </c>
    </row>
    <row r="201" ht="22.5" customHeight="1">
      <c r="A201" s="6">
        <v>200.0</v>
      </c>
      <c r="B201" s="6" t="str">
        <f>'Master Schedule'!B201</f>
        <v/>
      </c>
      <c r="C201" s="7">
        <v>46434.0</v>
      </c>
      <c r="D201" s="8" t="str">
        <f t="shared" si="1"/>
        <v>Tuesday</v>
      </c>
      <c r="E201" s="31"/>
      <c r="F201" s="11"/>
      <c r="G201" s="11"/>
      <c r="H201" s="31"/>
      <c r="I201" s="11"/>
      <c r="J201" s="22"/>
      <c r="K201" s="32"/>
      <c r="L201" s="32"/>
      <c r="M201" s="32"/>
      <c r="N201" s="33"/>
      <c r="O201" s="62"/>
      <c r="P201" s="34" t="str">
        <f t="shared" si="2"/>
        <v/>
      </c>
    </row>
    <row r="202" ht="22.5" customHeight="1">
      <c r="A202" s="6">
        <v>201.0</v>
      </c>
      <c r="B202" s="6" t="str">
        <f>'Master Schedule'!B202</f>
        <v/>
      </c>
      <c r="C202" s="7">
        <v>46435.0</v>
      </c>
      <c r="D202" s="8" t="str">
        <f t="shared" si="1"/>
        <v>Wednesday</v>
      </c>
      <c r="E202" s="31"/>
      <c r="F202" s="11"/>
      <c r="G202" s="11"/>
      <c r="H202" s="31"/>
      <c r="I202" s="11"/>
      <c r="J202" s="22"/>
      <c r="K202" s="35"/>
      <c r="L202" s="35"/>
      <c r="M202" s="35"/>
      <c r="N202" s="36"/>
      <c r="O202" s="62"/>
      <c r="P202" s="34" t="str">
        <f t="shared" si="2"/>
        <v/>
      </c>
    </row>
    <row r="203" ht="22.5" customHeight="1">
      <c r="A203" s="6">
        <v>202.0</v>
      </c>
      <c r="B203" s="6" t="str">
        <f>'Master Schedule'!B203</f>
        <v/>
      </c>
      <c r="C203" s="7">
        <v>46436.0</v>
      </c>
      <c r="D203" s="8" t="str">
        <f t="shared" si="1"/>
        <v>Thursday</v>
      </c>
      <c r="E203" s="31"/>
      <c r="F203" s="11"/>
      <c r="G203" s="11"/>
      <c r="H203" s="31"/>
      <c r="I203" s="11"/>
      <c r="J203" s="22"/>
      <c r="K203" s="32"/>
      <c r="L203" s="32"/>
      <c r="M203" s="32"/>
      <c r="N203" s="33"/>
      <c r="O203" s="62"/>
      <c r="P203" s="34" t="str">
        <f t="shared" si="2"/>
        <v/>
      </c>
    </row>
    <row r="204" ht="22.5" customHeight="1">
      <c r="A204" s="6">
        <v>203.0</v>
      </c>
      <c r="B204" s="6" t="str">
        <f>'Master Schedule'!B204</f>
        <v/>
      </c>
      <c r="C204" s="7">
        <v>46437.0</v>
      </c>
      <c r="D204" s="8" t="str">
        <f t="shared" si="1"/>
        <v>Friday</v>
      </c>
      <c r="E204" s="31"/>
      <c r="F204" s="11"/>
      <c r="G204" s="11"/>
      <c r="H204" s="31"/>
      <c r="I204" s="11"/>
      <c r="J204" s="22"/>
      <c r="K204" s="35"/>
      <c r="L204" s="35"/>
      <c r="M204" s="35"/>
      <c r="N204" s="36"/>
      <c r="O204" s="62"/>
      <c r="P204" s="34" t="str">
        <f t="shared" si="2"/>
        <v/>
      </c>
    </row>
    <row r="205" ht="22.5" customHeight="1">
      <c r="A205" s="6">
        <v>204.0</v>
      </c>
      <c r="B205" s="6" t="str">
        <f>'Master Schedule'!B205</f>
        <v/>
      </c>
      <c r="C205" s="7">
        <v>46438.0</v>
      </c>
      <c r="D205" s="8" t="str">
        <f t="shared" si="1"/>
        <v>Saturday</v>
      </c>
      <c r="E205" s="31"/>
      <c r="F205" s="11"/>
      <c r="G205" s="11"/>
      <c r="H205" s="31"/>
      <c r="I205" s="11"/>
      <c r="J205" s="22"/>
      <c r="K205" s="32"/>
      <c r="L205" s="32"/>
      <c r="M205" s="32"/>
      <c r="N205" s="33"/>
      <c r="O205" s="62"/>
      <c r="P205" s="34" t="str">
        <f t="shared" si="2"/>
        <v/>
      </c>
    </row>
    <row r="206" ht="22.5" customHeight="1">
      <c r="A206" s="6">
        <v>205.0</v>
      </c>
      <c r="B206" s="6" t="str">
        <f>'Master Schedule'!B206</f>
        <v/>
      </c>
      <c r="C206" s="7">
        <v>46439.0</v>
      </c>
      <c r="D206" s="8" t="str">
        <f t="shared" si="1"/>
        <v>Sunday</v>
      </c>
      <c r="E206" s="31"/>
      <c r="F206" s="11"/>
      <c r="G206" s="11"/>
      <c r="H206" s="31"/>
      <c r="I206" s="11"/>
      <c r="J206" s="22"/>
      <c r="K206" s="35"/>
      <c r="L206" s="35"/>
      <c r="M206" s="35"/>
      <c r="N206" s="36"/>
      <c r="O206" s="62"/>
      <c r="P206" s="34" t="str">
        <f t="shared" si="2"/>
        <v/>
      </c>
    </row>
    <row r="207" ht="22.5" customHeight="1">
      <c r="A207" s="6">
        <v>206.0</v>
      </c>
      <c r="B207" s="6" t="str">
        <f>'Master Schedule'!B207</f>
        <v/>
      </c>
      <c r="C207" s="7">
        <v>46440.0</v>
      </c>
      <c r="D207" s="8" t="str">
        <f t="shared" si="1"/>
        <v>Monday</v>
      </c>
      <c r="E207" s="31"/>
      <c r="F207" s="11"/>
      <c r="G207" s="11"/>
      <c r="H207" s="31"/>
      <c r="I207" s="11"/>
      <c r="J207" s="22"/>
      <c r="K207" s="32"/>
      <c r="L207" s="32"/>
      <c r="M207" s="32"/>
      <c r="N207" s="33"/>
      <c r="O207" s="62"/>
      <c r="P207" s="34" t="str">
        <f t="shared" si="2"/>
        <v/>
      </c>
    </row>
    <row r="208" ht="22.5" customHeight="1">
      <c r="A208" s="6">
        <v>207.0</v>
      </c>
      <c r="B208" s="6" t="str">
        <f>'Master Schedule'!B208</f>
        <v/>
      </c>
      <c r="C208" s="7">
        <v>46441.0</v>
      </c>
      <c r="D208" s="8" t="str">
        <f t="shared" si="1"/>
        <v>Tuesday</v>
      </c>
      <c r="E208" s="31"/>
      <c r="F208" s="11"/>
      <c r="G208" s="11"/>
      <c r="H208" s="31"/>
      <c r="I208" s="11"/>
      <c r="J208" s="22"/>
      <c r="K208" s="35"/>
      <c r="L208" s="35"/>
      <c r="M208" s="35"/>
      <c r="N208" s="36"/>
      <c r="O208" s="62"/>
      <c r="P208" s="34" t="str">
        <f t="shared" si="2"/>
        <v/>
      </c>
    </row>
    <row r="209" ht="22.5" customHeight="1">
      <c r="A209" s="6">
        <v>208.0</v>
      </c>
      <c r="B209" s="6" t="str">
        <f>'Master Schedule'!B209</f>
        <v/>
      </c>
      <c r="C209" s="7">
        <v>46442.0</v>
      </c>
      <c r="D209" s="8" t="str">
        <f t="shared" si="1"/>
        <v>Wednesday</v>
      </c>
      <c r="E209" s="31"/>
      <c r="F209" s="11"/>
      <c r="G209" s="11"/>
      <c r="H209" s="31"/>
      <c r="I209" s="11"/>
      <c r="J209" s="22"/>
      <c r="K209" s="32"/>
      <c r="L209" s="32"/>
      <c r="M209" s="32"/>
      <c r="N209" s="33"/>
      <c r="O209" s="62"/>
      <c r="P209" s="34" t="str">
        <f t="shared" si="2"/>
        <v/>
      </c>
    </row>
    <row r="210" ht="22.5" customHeight="1">
      <c r="A210" s="6">
        <v>209.0</v>
      </c>
      <c r="B210" s="6" t="str">
        <f>'Master Schedule'!B210</f>
        <v/>
      </c>
      <c r="C210" s="7">
        <v>46443.0</v>
      </c>
      <c r="D210" s="8" t="str">
        <f t="shared" si="1"/>
        <v>Thursday</v>
      </c>
      <c r="E210" s="31"/>
      <c r="F210" s="11"/>
      <c r="G210" s="11"/>
      <c r="H210" s="31"/>
      <c r="I210" s="11"/>
      <c r="J210" s="22"/>
      <c r="K210" s="35"/>
      <c r="L210" s="35"/>
      <c r="M210" s="35"/>
      <c r="N210" s="36"/>
      <c r="O210" s="62"/>
      <c r="P210" s="34" t="str">
        <f t="shared" si="2"/>
        <v/>
      </c>
    </row>
    <row r="211" ht="22.5" customHeight="1">
      <c r="A211" s="6">
        <v>210.0</v>
      </c>
      <c r="B211" s="6" t="str">
        <f>'Master Schedule'!B211</f>
        <v/>
      </c>
      <c r="C211" s="7">
        <v>46444.0</v>
      </c>
      <c r="D211" s="8" t="str">
        <f t="shared" si="1"/>
        <v>Friday</v>
      </c>
      <c r="E211" s="31"/>
      <c r="F211" s="11"/>
      <c r="G211" s="11"/>
      <c r="H211" s="31"/>
      <c r="I211" s="11"/>
      <c r="J211" s="22"/>
      <c r="K211" s="32"/>
      <c r="L211" s="32"/>
      <c r="M211" s="32"/>
      <c r="N211" s="33"/>
      <c r="O211" s="62"/>
      <c r="P211" s="34" t="str">
        <f t="shared" si="2"/>
        <v/>
      </c>
    </row>
    <row r="212" ht="22.5" customHeight="1">
      <c r="A212" s="6">
        <v>211.0</v>
      </c>
      <c r="B212" s="6" t="str">
        <f>'Master Schedule'!B212</f>
        <v/>
      </c>
      <c r="C212" s="7">
        <v>46445.0</v>
      </c>
      <c r="D212" s="8" t="str">
        <f t="shared" si="1"/>
        <v>Saturday</v>
      </c>
      <c r="E212" s="31"/>
      <c r="F212" s="11"/>
      <c r="G212" s="11"/>
      <c r="H212" s="31"/>
      <c r="I212" s="11"/>
      <c r="J212" s="22"/>
      <c r="K212" s="35"/>
      <c r="L212" s="35"/>
      <c r="M212" s="35"/>
      <c r="N212" s="36"/>
      <c r="O212" s="62"/>
      <c r="P212" s="34" t="str">
        <f t="shared" si="2"/>
        <v/>
      </c>
    </row>
    <row r="213" ht="22.5" customHeight="1">
      <c r="A213" s="6">
        <v>212.0</v>
      </c>
      <c r="B213" s="6" t="str">
        <f>'Master Schedule'!B213</f>
        <v/>
      </c>
      <c r="C213" s="7">
        <v>46446.0</v>
      </c>
      <c r="D213" s="8" t="str">
        <f t="shared" si="1"/>
        <v>Sunday</v>
      </c>
      <c r="E213" s="31"/>
      <c r="F213" s="11"/>
      <c r="G213" s="11"/>
      <c r="H213" s="31"/>
      <c r="I213" s="11"/>
      <c r="J213" s="22"/>
      <c r="K213" s="32"/>
      <c r="L213" s="32"/>
      <c r="M213" s="32"/>
      <c r="N213" s="33"/>
      <c r="O213" s="62"/>
      <c r="P213" s="34" t="str">
        <f t="shared" si="2"/>
        <v/>
      </c>
    </row>
    <row r="214" ht="22.5" customHeight="1">
      <c r="A214" s="6">
        <v>213.0</v>
      </c>
      <c r="B214" s="6" t="str">
        <f>'Master Schedule'!B214</f>
        <v/>
      </c>
      <c r="C214" s="7">
        <v>46447.0</v>
      </c>
      <c r="D214" s="8" t="str">
        <f t="shared" si="1"/>
        <v>Monday</v>
      </c>
      <c r="E214" s="31"/>
      <c r="F214" s="11"/>
      <c r="G214" s="11"/>
      <c r="H214" s="31"/>
      <c r="I214" s="11"/>
      <c r="J214" s="22"/>
      <c r="K214" s="35"/>
      <c r="L214" s="35"/>
      <c r="M214" s="35"/>
      <c r="N214" s="36"/>
      <c r="O214" s="62"/>
      <c r="P214" s="34" t="str">
        <f t="shared" si="2"/>
        <v/>
      </c>
    </row>
    <row r="215" ht="22.5" customHeight="1">
      <c r="A215" s="6">
        <v>214.0</v>
      </c>
      <c r="B215" s="6" t="str">
        <f>'Master Schedule'!B215</f>
        <v/>
      </c>
      <c r="C215" s="7">
        <v>46448.0</v>
      </c>
      <c r="D215" s="8" t="str">
        <f t="shared" si="1"/>
        <v>Tuesday</v>
      </c>
      <c r="E215" s="31"/>
      <c r="F215" s="11"/>
      <c r="G215" s="11"/>
      <c r="H215" s="31"/>
      <c r="I215" s="11"/>
      <c r="J215" s="22"/>
      <c r="K215" s="32"/>
      <c r="L215" s="32"/>
      <c r="M215" s="32"/>
      <c r="N215" s="33"/>
      <c r="O215" s="62"/>
      <c r="P215" s="34" t="str">
        <f t="shared" si="2"/>
        <v/>
      </c>
    </row>
    <row r="216" ht="22.5" customHeight="1">
      <c r="A216" s="6">
        <v>215.0</v>
      </c>
      <c r="B216" s="6" t="str">
        <f>'Master Schedule'!B216</f>
        <v/>
      </c>
      <c r="C216" s="7">
        <v>46449.0</v>
      </c>
      <c r="D216" s="8" t="str">
        <f t="shared" si="1"/>
        <v>Wednesday</v>
      </c>
      <c r="E216" s="31"/>
      <c r="F216" s="11"/>
      <c r="G216" s="11"/>
      <c r="H216" s="31"/>
      <c r="I216" s="11"/>
      <c r="J216" s="22"/>
      <c r="K216" s="35"/>
      <c r="L216" s="35"/>
      <c r="M216" s="35"/>
      <c r="N216" s="36"/>
      <c r="O216" s="62"/>
      <c r="P216" s="34" t="str">
        <f t="shared" si="2"/>
        <v/>
      </c>
    </row>
    <row r="217" ht="22.5" customHeight="1">
      <c r="A217" s="6">
        <v>216.0</v>
      </c>
      <c r="B217" s="6" t="str">
        <f>'Master Schedule'!B217</f>
        <v/>
      </c>
      <c r="C217" s="7">
        <v>46450.0</v>
      </c>
      <c r="D217" s="8" t="str">
        <f t="shared" si="1"/>
        <v>Thursday</v>
      </c>
      <c r="E217" s="31"/>
      <c r="F217" s="11"/>
      <c r="G217" s="11"/>
      <c r="H217" s="31"/>
      <c r="I217" s="11"/>
      <c r="J217" s="22"/>
      <c r="K217" s="32"/>
      <c r="L217" s="32"/>
      <c r="M217" s="32"/>
      <c r="N217" s="33"/>
      <c r="O217" s="62"/>
      <c r="P217" s="34" t="str">
        <f t="shared" si="2"/>
        <v/>
      </c>
    </row>
    <row r="218" ht="22.5" customHeight="1">
      <c r="A218" s="6">
        <v>217.0</v>
      </c>
      <c r="B218" s="6" t="str">
        <f>'Master Schedule'!B218</f>
        <v/>
      </c>
      <c r="C218" s="7">
        <v>46451.0</v>
      </c>
      <c r="D218" s="8" t="str">
        <f t="shared" si="1"/>
        <v>Friday</v>
      </c>
      <c r="E218" s="31"/>
      <c r="F218" s="11"/>
      <c r="G218" s="11"/>
      <c r="H218" s="31"/>
      <c r="I218" s="11"/>
      <c r="J218" s="22"/>
      <c r="K218" s="35"/>
      <c r="L218" s="35"/>
      <c r="M218" s="35"/>
      <c r="N218" s="36"/>
      <c r="O218" s="62"/>
      <c r="P218" s="34" t="str">
        <f t="shared" si="2"/>
        <v/>
      </c>
    </row>
    <row r="219" ht="22.5" customHeight="1">
      <c r="A219" s="6">
        <v>218.0</v>
      </c>
      <c r="B219" s="6" t="str">
        <f>'Master Schedule'!B219</f>
        <v/>
      </c>
      <c r="C219" s="7">
        <v>46452.0</v>
      </c>
      <c r="D219" s="8" t="str">
        <f t="shared" si="1"/>
        <v>Saturday</v>
      </c>
      <c r="E219" s="31"/>
      <c r="F219" s="11"/>
      <c r="G219" s="11"/>
      <c r="H219" s="31"/>
      <c r="I219" s="11"/>
      <c r="J219" s="22"/>
      <c r="K219" s="32"/>
      <c r="L219" s="32"/>
      <c r="M219" s="32"/>
      <c r="N219" s="33"/>
      <c r="O219" s="62"/>
      <c r="P219" s="34" t="str">
        <f t="shared" si="2"/>
        <v/>
      </c>
    </row>
    <row r="220" ht="22.5" customHeight="1">
      <c r="A220" s="6">
        <v>219.0</v>
      </c>
      <c r="B220" s="6" t="str">
        <f>'Master Schedule'!B220</f>
        <v/>
      </c>
      <c r="C220" s="7">
        <v>46453.0</v>
      </c>
      <c r="D220" s="8" t="str">
        <f t="shared" si="1"/>
        <v>Sunday</v>
      </c>
      <c r="E220" s="31"/>
      <c r="F220" s="11"/>
      <c r="G220" s="11"/>
      <c r="H220" s="31"/>
      <c r="I220" s="11"/>
      <c r="J220" s="22"/>
      <c r="K220" s="35"/>
      <c r="L220" s="35"/>
      <c r="M220" s="35"/>
      <c r="N220" s="36"/>
      <c r="O220" s="62"/>
      <c r="P220" s="34" t="str">
        <f t="shared" si="2"/>
        <v/>
      </c>
    </row>
    <row r="221" ht="22.5" customHeight="1">
      <c r="A221" s="6">
        <v>220.0</v>
      </c>
      <c r="B221" s="6" t="str">
        <f>'Master Schedule'!B221</f>
        <v/>
      </c>
      <c r="C221" s="7">
        <v>46454.0</v>
      </c>
      <c r="D221" s="8" t="str">
        <f t="shared" si="1"/>
        <v>Monday</v>
      </c>
      <c r="E221" s="31"/>
      <c r="F221" s="11"/>
      <c r="G221" s="11"/>
      <c r="H221" s="31"/>
      <c r="I221" s="11"/>
      <c r="J221" s="22"/>
      <c r="K221" s="32"/>
      <c r="L221" s="32"/>
      <c r="M221" s="32"/>
      <c r="N221" s="33"/>
      <c r="O221" s="62"/>
      <c r="P221" s="34" t="str">
        <f t="shared" si="2"/>
        <v/>
      </c>
    </row>
    <row r="222" ht="22.5" customHeight="1">
      <c r="A222" s="6">
        <v>221.0</v>
      </c>
      <c r="B222" s="6" t="str">
        <f>'Master Schedule'!B222</f>
        <v>Spring Break</v>
      </c>
      <c r="C222" s="7">
        <v>46455.0</v>
      </c>
      <c r="D222" s="8" t="str">
        <f t="shared" si="1"/>
        <v>Tuesday</v>
      </c>
      <c r="E222" s="31"/>
      <c r="F222" s="11"/>
      <c r="G222" s="11"/>
      <c r="H222" s="31"/>
      <c r="I222" s="11"/>
      <c r="J222" s="22"/>
      <c r="K222" s="35"/>
      <c r="L222" s="35"/>
      <c r="M222" s="35"/>
      <c r="N222" s="36"/>
      <c r="O222" s="62"/>
      <c r="P222" s="34" t="str">
        <f t="shared" si="2"/>
        <v/>
      </c>
    </row>
    <row r="223" ht="22.5" customHeight="1">
      <c r="A223" s="6">
        <v>222.0</v>
      </c>
      <c r="B223" s="6" t="str">
        <f>'Master Schedule'!B223</f>
        <v>Spring Break</v>
      </c>
      <c r="C223" s="7">
        <v>46456.0</v>
      </c>
      <c r="D223" s="8" t="str">
        <f t="shared" si="1"/>
        <v>Wednesday</v>
      </c>
      <c r="E223" s="31"/>
      <c r="F223" s="11"/>
      <c r="G223" s="11"/>
      <c r="H223" s="31"/>
      <c r="I223" s="11"/>
      <c r="J223" s="22"/>
      <c r="K223" s="32"/>
      <c r="L223" s="32"/>
      <c r="M223" s="32"/>
      <c r="N223" s="33"/>
      <c r="O223" s="62"/>
      <c r="P223" s="34" t="str">
        <f t="shared" si="2"/>
        <v/>
      </c>
    </row>
    <row r="224" ht="22.5" customHeight="1">
      <c r="A224" s="6">
        <v>223.0</v>
      </c>
      <c r="B224" s="6" t="str">
        <f>'Master Schedule'!B224</f>
        <v>Spring Break</v>
      </c>
      <c r="C224" s="7">
        <v>46457.0</v>
      </c>
      <c r="D224" s="8" t="str">
        <f t="shared" si="1"/>
        <v>Thursday</v>
      </c>
      <c r="E224" s="31"/>
      <c r="F224" s="11"/>
      <c r="G224" s="11"/>
      <c r="H224" s="31"/>
      <c r="I224" s="11"/>
      <c r="J224" s="22"/>
      <c r="K224" s="35"/>
      <c r="L224" s="35"/>
      <c r="M224" s="35"/>
      <c r="N224" s="36"/>
      <c r="O224" s="62"/>
      <c r="P224" s="34" t="str">
        <f t="shared" si="2"/>
        <v/>
      </c>
    </row>
    <row r="225" ht="22.5" customHeight="1">
      <c r="A225" s="6">
        <v>224.0</v>
      </c>
      <c r="B225" s="6" t="str">
        <f>'Master Schedule'!B225</f>
        <v>Spring Break</v>
      </c>
      <c r="C225" s="7">
        <v>46458.0</v>
      </c>
      <c r="D225" s="8" t="str">
        <f t="shared" si="1"/>
        <v>Friday</v>
      </c>
      <c r="E225" s="31"/>
      <c r="F225" s="11"/>
      <c r="G225" s="11"/>
      <c r="H225" s="31"/>
      <c r="I225" s="11"/>
      <c r="J225" s="22"/>
      <c r="K225" s="32"/>
      <c r="L225" s="32"/>
      <c r="M225" s="32"/>
      <c r="N225" s="33"/>
      <c r="O225" s="62"/>
      <c r="P225" s="34" t="str">
        <f t="shared" si="2"/>
        <v/>
      </c>
    </row>
    <row r="226" ht="22.5" customHeight="1">
      <c r="A226" s="6">
        <v>225.0</v>
      </c>
      <c r="B226" s="6" t="str">
        <f>'Master Schedule'!B226</f>
        <v>Spring Break</v>
      </c>
      <c r="C226" s="7">
        <v>46459.0</v>
      </c>
      <c r="D226" s="8" t="str">
        <f t="shared" si="1"/>
        <v>Saturday</v>
      </c>
      <c r="E226" s="31"/>
      <c r="F226" s="11"/>
      <c r="G226" s="11"/>
      <c r="H226" s="31"/>
      <c r="I226" s="11"/>
      <c r="J226" s="22"/>
      <c r="K226" s="35"/>
      <c r="L226" s="35"/>
      <c r="M226" s="35"/>
      <c r="N226" s="36"/>
      <c r="O226" s="62"/>
      <c r="P226" s="34" t="str">
        <f t="shared" si="2"/>
        <v/>
      </c>
    </row>
    <row r="227" ht="22.5" customHeight="1">
      <c r="A227" s="6">
        <v>226.0</v>
      </c>
      <c r="B227" s="6" t="str">
        <f>'Master Schedule'!B227</f>
        <v/>
      </c>
      <c r="C227" s="7">
        <v>46460.0</v>
      </c>
      <c r="D227" s="8" t="str">
        <f t="shared" si="1"/>
        <v>Sunday</v>
      </c>
      <c r="E227" s="31"/>
      <c r="F227" s="11"/>
      <c r="G227" s="11"/>
      <c r="H227" s="31"/>
      <c r="I227" s="11"/>
      <c r="J227" s="22"/>
      <c r="K227" s="32"/>
      <c r="L227" s="32"/>
      <c r="M227" s="32"/>
      <c r="N227" s="33"/>
      <c r="O227" s="62"/>
      <c r="P227" s="34" t="str">
        <f t="shared" si="2"/>
        <v/>
      </c>
    </row>
    <row r="228" ht="22.5" customHeight="1">
      <c r="A228" s="6">
        <v>227.0</v>
      </c>
      <c r="B228" s="6" t="str">
        <f>'Master Schedule'!B228</f>
        <v/>
      </c>
      <c r="C228" s="7">
        <v>46461.0</v>
      </c>
      <c r="D228" s="8" t="str">
        <f t="shared" si="1"/>
        <v>Monday</v>
      </c>
      <c r="E228" s="31"/>
      <c r="F228" s="11"/>
      <c r="G228" s="11"/>
      <c r="H228" s="31"/>
      <c r="I228" s="11"/>
      <c r="J228" s="22"/>
      <c r="K228" s="35"/>
      <c r="L228" s="35"/>
      <c r="M228" s="35"/>
      <c r="N228" s="36"/>
      <c r="O228" s="62"/>
      <c r="P228" s="34" t="str">
        <f t="shared" si="2"/>
        <v/>
      </c>
    </row>
    <row r="229" ht="22.5" customHeight="1">
      <c r="A229" s="6">
        <v>228.0</v>
      </c>
      <c r="B229" s="6" t="str">
        <f>'Master Schedule'!B229</f>
        <v/>
      </c>
      <c r="C229" s="7">
        <v>46462.0</v>
      </c>
      <c r="D229" s="8" t="str">
        <f t="shared" si="1"/>
        <v>Tuesday</v>
      </c>
      <c r="E229" s="31"/>
      <c r="F229" s="11"/>
      <c r="G229" s="11"/>
      <c r="H229" s="31"/>
      <c r="I229" s="11"/>
      <c r="J229" s="22"/>
      <c r="K229" s="32"/>
      <c r="L229" s="32"/>
      <c r="M229" s="32"/>
      <c r="N229" s="33"/>
      <c r="O229" s="62"/>
      <c r="P229" s="34" t="str">
        <f t="shared" si="2"/>
        <v/>
      </c>
    </row>
    <row r="230" ht="22.5" customHeight="1">
      <c r="A230" s="6">
        <v>229.0</v>
      </c>
      <c r="B230" s="6" t="str">
        <f>'Master Schedule'!B230</f>
        <v/>
      </c>
      <c r="C230" s="7">
        <v>46463.0</v>
      </c>
      <c r="D230" s="8" t="str">
        <f t="shared" si="1"/>
        <v>Wednesday</v>
      </c>
      <c r="E230" s="31"/>
      <c r="F230" s="11"/>
      <c r="G230" s="11"/>
      <c r="H230" s="31"/>
      <c r="I230" s="11"/>
      <c r="J230" s="22"/>
      <c r="K230" s="35"/>
      <c r="L230" s="35"/>
      <c r="M230" s="35"/>
      <c r="N230" s="36"/>
      <c r="O230" s="62"/>
      <c r="P230" s="34" t="str">
        <f t="shared" si="2"/>
        <v/>
      </c>
    </row>
    <row r="231" ht="22.5" customHeight="1">
      <c r="A231" s="6">
        <v>230.0</v>
      </c>
      <c r="B231" s="6" t="str">
        <f>'Master Schedule'!B231</f>
        <v/>
      </c>
      <c r="C231" s="7">
        <v>46464.0</v>
      </c>
      <c r="D231" s="8" t="str">
        <f t="shared" si="1"/>
        <v>Thursday</v>
      </c>
      <c r="E231" s="31"/>
      <c r="F231" s="11"/>
      <c r="G231" s="11"/>
      <c r="H231" s="31"/>
      <c r="I231" s="11"/>
      <c r="J231" s="22"/>
      <c r="K231" s="32"/>
      <c r="L231" s="32"/>
      <c r="M231" s="32"/>
      <c r="N231" s="33"/>
      <c r="O231" s="62"/>
      <c r="P231" s="34" t="str">
        <f t="shared" si="2"/>
        <v/>
      </c>
    </row>
    <row r="232" ht="22.5" customHeight="1">
      <c r="A232" s="6">
        <v>231.0</v>
      </c>
      <c r="B232" s="6" t="str">
        <f>'Master Schedule'!B232</f>
        <v/>
      </c>
      <c r="C232" s="7">
        <v>46465.0</v>
      </c>
      <c r="D232" s="8" t="str">
        <f t="shared" si="1"/>
        <v>Friday</v>
      </c>
      <c r="E232" s="31"/>
      <c r="F232" s="11"/>
      <c r="G232" s="11"/>
      <c r="H232" s="31"/>
      <c r="I232" s="11"/>
      <c r="J232" s="22"/>
      <c r="K232" s="35"/>
      <c r="L232" s="35"/>
      <c r="M232" s="35"/>
      <c r="N232" s="36"/>
      <c r="O232" s="62"/>
      <c r="P232" s="34" t="str">
        <f t="shared" si="2"/>
        <v/>
      </c>
    </row>
    <row r="233" ht="22.5" customHeight="1">
      <c r="A233" s="6">
        <v>232.0</v>
      </c>
      <c r="B233" s="6" t="str">
        <f>'Master Schedule'!B233</f>
        <v/>
      </c>
      <c r="C233" s="7">
        <v>46466.0</v>
      </c>
      <c r="D233" s="8" t="str">
        <f t="shared" si="1"/>
        <v>Saturday</v>
      </c>
      <c r="E233" s="31"/>
      <c r="F233" s="11"/>
      <c r="G233" s="11"/>
      <c r="H233" s="31"/>
      <c r="I233" s="11"/>
      <c r="J233" s="22"/>
      <c r="K233" s="32"/>
      <c r="L233" s="32"/>
      <c r="M233" s="32"/>
      <c r="N233" s="33"/>
      <c r="O233" s="62"/>
      <c r="P233" s="34" t="str">
        <f t="shared" si="2"/>
        <v/>
      </c>
    </row>
    <row r="234" ht="22.5" customHeight="1">
      <c r="A234" s="6">
        <v>233.0</v>
      </c>
      <c r="B234" s="6" t="str">
        <f>'Master Schedule'!B234</f>
        <v/>
      </c>
      <c r="C234" s="7">
        <v>46467.0</v>
      </c>
      <c r="D234" s="8" t="str">
        <f t="shared" si="1"/>
        <v>Sunday</v>
      </c>
      <c r="E234" s="31"/>
      <c r="F234" s="11"/>
      <c r="G234" s="11"/>
      <c r="H234" s="31"/>
      <c r="I234" s="11"/>
      <c r="J234" s="22"/>
      <c r="K234" s="35"/>
      <c r="L234" s="35"/>
      <c r="M234" s="35"/>
      <c r="N234" s="36"/>
      <c r="O234" s="62"/>
      <c r="P234" s="34" t="str">
        <f t="shared" si="2"/>
        <v/>
      </c>
    </row>
    <row r="235" ht="22.5" customHeight="1">
      <c r="A235" s="6">
        <v>234.0</v>
      </c>
      <c r="B235" s="6" t="str">
        <f>'Master Schedule'!B235</f>
        <v/>
      </c>
      <c r="C235" s="7">
        <v>46468.0</v>
      </c>
      <c r="D235" s="8" t="str">
        <f t="shared" si="1"/>
        <v>Monday</v>
      </c>
      <c r="E235" s="31"/>
      <c r="F235" s="11"/>
      <c r="G235" s="11"/>
      <c r="H235" s="31"/>
      <c r="I235" s="11"/>
      <c r="J235" s="22"/>
      <c r="K235" s="32"/>
      <c r="L235" s="32"/>
      <c r="M235" s="32"/>
      <c r="N235" s="33"/>
      <c r="O235" s="62"/>
      <c r="P235" s="34" t="str">
        <f t="shared" si="2"/>
        <v/>
      </c>
    </row>
    <row r="236" ht="22.5" customHeight="1">
      <c r="A236" s="6">
        <v>235.0</v>
      </c>
      <c r="B236" s="6" t="str">
        <f>'Master Schedule'!B236</f>
        <v/>
      </c>
      <c r="C236" s="7">
        <v>46469.0</v>
      </c>
      <c r="D236" s="8" t="str">
        <f t="shared" si="1"/>
        <v>Tuesday</v>
      </c>
      <c r="E236" s="31"/>
      <c r="F236" s="11"/>
      <c r="G236" s="11"/>
      <c r="H236" s="31"/>
      <c r="I236" s="11"/>
      <c r="J236" s="22"/>
      <c r="K236" s="35"/>
      <c r="L236" s="35"/>
      <c r="M236" s="35"/>
      <c r="N236" s="36"/>
      <c r="O236" s="62"/>
      <c r="P236" s="34" t="str">
        <f t="shared" si="2"/>
        <v/>
      </c>
    </row>
    <row r="237" ht="22.5" customHeight="1">
      <c r="A237" s="6">
        <v>236.0</v>
      </c>
      <c r="B237" s="6" t="str">
        <f>'Master Schedule'!B237</f>
        <v/>
      </c>
      <c r="C237" s="7">
        <v>46470.0</v>
      </c>
      <c r="D237" s="8" t="str">
        <f t="shared" si="1"/>
        <v>Wednesday</v>
      </c>
      <c r="E237" s="31"/>
      <c r="F237" s="11"/>
      <c r="G237" s="11"/>
      <c r="H237" s="31"/>
      <c r="I237" s="11"/>
      <c r="J237" s="22"/>
      <c r="K237" s="32"/>
      <c r="L237" s="32"/>
      <c r="M237" s="32"/>
      <c r="N237" s="33"/>
      <c r="O237" s="62"/>
      <c r="P237" s="34" t="str">
        <f t="shared" si="2"/>
        <v/>
      </c>
    </row>
    <row r="238" ht="22.5" customHeight="1">
      <c r="A238" s="6">
        <v>237.0</v>
      </c>
      <c r="B238" s="6" t="str">
        <f>'Master Schedule'!B238</f>
        <v/>
      </c>
      <c r="C238" s="7">
        <v>46471.0</v>
      </c>
      <c r="D238" s="8" t="str">
        <f t="shared" si="1"/>
        <v>Thursday</v>
      </c>
      <c r="E238" s="31"/>
      <c r="F238" s="11"/>
      <c r="G238" s="11"/>
      <c r="H238" s="31"/>
      <c r="I238" s="11"/>
      <c r="J238" s="22"/>
      <c r="K238" s="35"/>
      <c r="L238" s="35"/>
      <c r="M238" s="35"/>
      <c r="N238" s="36"/>
      <c r="O238" s="62"/>
      <c r="P238" s="34" t="str">
        <f t="shared" si="2"/>
        <v/>
      </c>
    </row>
    <row r="239" ht="22.5" customHeight="1">
      <c r="A239" s="6">
        <v>238.0</v>
      </c>
      <c r="B239" s="6" t="str">
        <f>'Master Schedule'!B239</f>
        <v/>
      </c>
      <c r="C239" s="7">
        <v>46472.0</v>
      </c>
      <c r="D239" s="8" t="str">
        <f t="shared" si="1"/>
        <v>Friday</v>
      </c>
      <c r="E239" s="31"/>
      <c r="F239" s="11"/>
      <c r="G239" s="11"/>
      <c r="H239" s="31"/>
      <c r="I239" s="11"/>
      <c r="J239" s="22"/>
      <c r="K239" s="32"/>
      <c r="L239" s="32"/>
      <c r="M239" s="32"/>
      <c r="N239" s="33"/>
      <c r="O239" s="62"/>
      <c r="P239" s="34" t="str">
        <f t="shared" si="2"/>
        <v/>
      </c>
    </row>
    <row r="240" ht="22.5" customHeight="1">
      <c r="A240" s="6">
        <v>239.0</v>
      </c>
      <c r="B240" s="6" t="str">
        <f>'Master Schedule'!B240</f>
        <v/>
      </c>
      <c r="C240" s="7">
        <v>46473.0</v>
      </c>
      <c r="D240" s="8" t="str">
        <f t="shared" si="1"/>
        <v>Saturday</v>
      </c>
      <c r="E240" s="31"/>
      <c r="F240" s="11"/>
      <c r="G240" s="11"/>
      <c r="H240" s="31"/>
      <c r="I240" s="11"/>
      <c r="J240" s="22"/>
      <c r="K240" s="35"/>
      <c r="L240" s="35"/>
      <c r="M240" s="35"/>
      <c r="N240" s="36"/>
      <c r="O240" s="62"/>
      <c r="P240" s="34" t="str">
        <f t="shared" si="2"/>
        <v/>
      </c>
    </row>
    <row r="241" ht="22.5" customHeight="1">
      <c r="A241" s="6">
        <v>240.0</v>
      </c>
      <c r="B241" s="6" t="str">
        <f>'Master Schedule'!B241</f>
        <v/>
      </c>
      <c r="C241" s="7">
        <v>46474.0</v>
      </c>
      <c r="D241" s="8" t="str">
        <f t="shared" si="1"/>
        <v>Sunday</v>
      </c>
      <c r="E241" s="31"/>
      <c r="F241" s="11"/>
      <c r="G241" s="11"/>
      <c r="H241" s="31"/>
      <c r="I241" s="11"/>
      <c r="J241" s="22"/>
      <c r="K241" s="32"/>
      <c r="L241" s="32"/>
      <c r="M241" s="32"/>
      <c r="N241" s="33"/>
      <c r="O241" s="62"/>
      <c r="P241" s="34" t="str">
        <f t="shared" si="2"/>
        <v/>
      </c>
    </row>
    <row r="242" ht="22.5" customHeight="1">
      <c r="A242" s="6">
        <v>241.0</v>
      </c>
      <c r="B242" s="6" t="str">
        <f>'Master Schedule'!B242</f>
        <v/>
      </c>
      <c r="C242" s="7">
        <v>46475.0</v>
      </c>
      <c r="D242" s="8" t="str">
        <f t="shared" si="1"/>
        <v>Monday</v>
      </c>
      <c r="E242" s="31"/>
      <c r="F242" s="11"/>
      <c r="G242" s="11"/>
      <c r="H242" s="31"/>
      <c r="I242" s="11"/>
      <c r="J242" s="22"/>
      <c r="K242" s="35"/>
      <c r="L242" s="35"/>
      <c r="M242" s="35"/>
      <c r="N242" s="36"/>
      <c r="O242" s="62"/>
      <c r="P242" s="34" t="str">
        <f t="shared" si="2"/>
        <v/>
      </c>
    </row>
    <row r="243" ht="22.5" customHeight="1">
      <c r="A243" s="6">
        <v>242.0</v>
      </c>
      <c r="B243" s="6" t="str">
        <f>'Master Schedule'!B243</f>
        <v/>
      </c>
      <c r="C243" s="7">
        <v>46476.0</v>
      </c>
      <c r="D243" s="8" t="str">
        <f t="shared" si="1"/>
        <v>Tuesday</v>
      </c>
      <c r="E243" s="31"/>
      <c r="F243" s="11"/>
      <c r="G243" s="11"/>
      <c r="H243" s="31"/>
      <c r="I243" s="11"/>
      <c r="J243" s="22"/>
      <c r="K243" s="32"/>
      <c r="L243" s="32"/>
      <c r="M243" s="32"/>
      <c r="N243" s="33"/>
      <c r="O243" s="62"/>
      <c r="P243" s="34" t="str">
        <f t="shared" si="2"/>
        <v/>
      </c>
    </row>
    <row r="244" ht="22.5" customHeight="1">
      <c r="A244" s="6">
        <v>243.0</v>
      </c>
      <c r="B244" s="6" t="str">
        <f>'Master Schedule'!B244</f>
        <v/>
      </c>
      <c r="C244" s="7">
        <v>46477.0</v>
      </c>
      <c r="D244" s="8" t="str">
        <f t="shared" si="1"/>
        <v>Wednesday</v>
      </c>
      <c r="E244" s="31"/>
      <c r="F244" s="11"/>
      <c r="G244" s="11"/>
      <c r="H244" s="31"/>
      <c r="I244" s="11"/>
      <c r="J244" s="22"/>
      <c r="K244" s="35"/>
      <c r="L244" s="35"/>
      <c r="M244" s="35"/>
      <c r="N244" s="36"/>
      <c r="O244" s="62"/>
      <c r="P244" s="34" t="str">
        <f t="shared" si="2"/>
        <v/>
      </c>
    </row>
    <row r="245" ht="22.5" customHeight="1">
      <c r="A245" s="6">
        <v>244.0</v>
      </c>
      <c r="B245" s="6" t="str">
        <f>'Master Schedule'!B245</f>
        <v/>
      </c>
      <c r="C245" s="7">
        <v>46478.0</v>
      </c>
      <c r="D245" s="8" t="str">
        <f t="shared" si="1"/>
        <v>Thursday</v>
      </c>
      <c r="E245" s="31"/>
      <c r="F245" s="11"/>
      <c r="G245" s="11"/>
      <c r="H245" s="31"/>
      <c r="I245" s="11"/>
      <c r="J245" s="22"/>
      <c r="K245" s="32"/>
      <c r="L245" s="32"/>
      <c r="M245" s="32"/>
      <c r="N245" s="33"/>
      <c r="O245" s="62"/>
      <c r="P245" s="34" t="str">
        <f t="shared" si="2"/>
        <v/>
      </c>
    </row>
    <row r="246" ht="22.5" customHeight="1">
      <c r="A246" s="6">
        <v>245.0</v>
      </c>
      <c r="B246" s="6" t="str">
        <f>'Master Schedule'!B246</f>
        <v/>
      </c>
      <c r="C246" s="7">
        <v>46479.0</v>
      </c>
      <c r="D246" s="8" t="str">
        <f t="shared" si="1"/>
        <v>Friday</v>
      </c>
      <c r="E246" s="31"/>
      <c r="F246" s="11"/>
      <c r="G246" s="11"/>
      <c r="H246" s="31"/>
      <c r="I246" s="11"/>
      <c r="J246" s="22"/>
      <c r="K246" s="35"/>
      <c r="L246" s="35"/>
      <c r="M246" s="35"/>
      <c r="N246" s="36"/>
      <c r="O246" s="62"/>
      <c r="P246" s="34" t="str">
        <f t="shared" si="2"/>
        <v/>
      </c>
    </row>
    <row r="247" ht="22.5" customHeight="1">
      <c r="A247" s="6">
        <v>246.0</v>
      </c>
      <c r="B247" s="6" t="str">
        <f>'Master Schedule'!B247</f>
        <v/>
      </c>
      <c r="C247" s="7">
        <v>46480.0</v>
      </c>
      <c r="D247" s="8" t="str">
        <f t="shared" si="1"/>
        <v>Saturday</v>
      </c>
      <c r="E247" s="31"/>
      <c r="F247" s="11"/>
      <c r="G247" s="11"/>
      <c r="H247" s="31"/>
      <c r="I247" s="11"/>
      <c r="J247" s="22"/>
      <c r="K247" s="32"/>
      <c r="L247" s="32"/>
      <c r="M247" s="32"/>
      <c r="N247" s="33"/>
      <c r="O247" s="62"/>
      <c r="P247" s="34" t="str">
        <f t="shared" si="2"/>
        <v/>
      </c>
    </row>
    <row r="248" ht="22.5" customHeight="1">
      <c r="A248" s="6">
        <v>247.0</v>
      </c>
      <c r="B248" s="6" t="str">
        <f>'Master Schedule'!B248</f>
        <v/>
      </c>
      <c r="C248" s="7">
        <v>46481.0</v>
      </c>
      <c r="D248" s="8" t="str">
        <f t="shared" si="1"/>
        <v>Sunday</v>
      </c>
      <c r="E248" s="31"/>
      <c r="F248" s="11"/>
      <c r="G248" s="11"/>
      <c r="H248" s="31"/>
      <c r="I248" s="11"/>
      <c r="J248" s="22"/>
      <c r="K248" s="35"/>
      <c r="L248" s="35"/>
      <c r="M248" s="35"/>
      <c r="N248" s="36"/>
      <c r="O248" s="62"/>
      <c r="P248" s="34" t="str">
        <f t="shared" si="2"/>
        <v/>
      </c>
    </row>
    <row r="249" ht="22.5" customHeight="1">
      <c r="A249" s="6">
        <v>248.0</v>
      </c>
      <c r="B249" s="6" t="str">
        <f>'Master Schedule'!B249</f>
        <v/>
      </c>
      <c r="C249" s="7">
        <v>46482.0</v>
      </c>
      <c r="D249" s="8" t="str">
        <f t="shared" si="1"/>
        <v>Monday</v>
      </c>
      <c r="E249" s="31"/>
      <c r="F249" s="11"/>
      <c r="G249" s="11"/>
      <c r="H249" s="31"/>
      <c r="I249" s="11"/>
      <c r="J249" s="22"/>
      <c r="K249" s="32"/>
      <c r="L249" s="32"/>
      <c r="M249" s="32"/>
      <c r="N249" s="33"/>
      <c r="O249" s="62"/>
      <c r="P249" s="34" t="str">
        <f t="shared" si="2"/>
        <v/>
      </c>
    </row>
    <row r="250" ht="22.5" customHeight="1">
      <c r="A250" s="6">
        <v>249.0</v>
      </c>
      <c r="B250" s="6" t="str">
        <f>'Master Schedule'!B250</f>
        <v/>
      </c>
      <c r="C250" s="7">
        <v>46483.0</v>
      </c>
      <c r="D250" s="8" t="str">
        <f t="shared" si="1"/>
        <v>Tuesday</v>
      </c>
      <c r="E250" s="31"/>
      <c r="F250" s="11"/>
      <c r="G250" s="11"/>
      <c r="H250" s="31"/>
      <c r="I250" s="11"/>
      <c r="J250" s="22"/>
      <c r="K250" s="35"/>
      <c r="L250" s="35"/>
      <c r="M250" s="35"/>
      <c r="N250" s="36"/>
      <c r="O250" s="62"/>
      <c r="P250" s="34" t="str">
        <f t="shared" si="2"/>
        <v/>
      </c>
    </row>
    <row r="251" ht="22.5" customHeight="1">
      <c r="A251" s="6">
        <v>250.0</v>
      </c>
      <c r="B251" s="6" t="str">
        <f>'Master Schedule'!B251</f>
        <v/>
      </c>
      <c r="C251" s="7">
        <v>46484.0</v>
      </c>
      <c r="D251" s="8" t="str">
        <f t="shared" si="1"/>
        <v>Wednesday</v>
      </c>
      <c r="E251" s="31"/>
      <c r="F251" s="11"/>
      <c r="G251" s="11"/>
      <c r="H251" s="31"/>
      <c r="I251" s="11"/>
      <c r="J251" s="22"/>
      <c r="K251" s="32"/>
      <c r="L251" s="32"/>
      <c r="M251" s="32"/>
      <c r="N251" s="33"/>
      <c r="O251" s="62"/>
      <c r="P251" s="34" t="str">
        <f t="shared" si="2"/>
        <v/>
      </c>
    </row>
    <row r="252" ht="22.5" customHeight="1">
      <c r="A252" s="6">
        <v>251.0</v>
      </c>
      <c r="B252" s="6" t="str">
        <f>'Master Schedule'!B252</f>
        <v/>
      </c>
      <c r="C252" s="7">
        <v>46485.0</v>
      </c>
      <c r="D252" s="8" t="str">
        <f t="shared" si="1"/>
        <v>Thursday</v>
      </c>
      <c r="E252" s="31"/>
      <c r="F252" s="11"/>
      <c r="G252" s="11"/>
      <c r="H252" s="31"/>
      <c r="I252" s="11"/>
      <c r="J252" s="22"/>
      <c r="K252" s="35"/>
      <c r="L252" s="35"/>
      <c r="M252" s="35"/>
      <c r="N252" s="36"/>
      <c r="O252" s="62"/>
      <c r="P252" s="34" t="str">
        <f t="shared" si="2"/>
        <v/>
      </c>
    </row>
    <row r="253" ht="22.5" customHeight="1">
      <c r="A253" s="6">
        <v>252.0</v>
      </c>
      <c r="B253" s="6" t="str">
        <f>'Master Schedule'!B253</f>
        <v/>
      </c>
      <c r="C253" s="7">
        <v>46486.0</v>
      </c>
      <c r="D253" s="8" t="str">
        <f t="shared" si="1"/>
        <v>Friday</v>
      </c>
      <c r="E253" s="31"/>
      <c r="F253" s="11"/>
      <c r="G253" s="11"/>
      <c r="H253" s="31"/>
      <c r="I253" s="11"/>
      <c r="J253" s="22"/>
      <c r="K253" s="32"/>
      <c r="L253" s="32"/>
      <c r="M253" s="32"/>
      <c r="N253" s="33"/>
      <c r="O253" s="62"/>
      <c r="P253" s="34" t="str">
        <f t="shared" si="2"/>
        <v/>
      </c>
    </row>
    <row r="254" ht="22.5" customHeight="1">
      <c r="A254" s="6">
        <v>253.0</v>
      </c>
      <c r="B254" s="6" t="str">
        <f>'Master Schedule'!B254</f>
        <v/>
      </c>
      <c r="C254" s="7">
        <v>46487.0</v>
      </c>
      <c r="D254" s="8" t="str">
        <f t="shared" si="1"/>
        <v>Saturday</v>
      </c>
      <c r="E254" s="31"/>
      <c r="F254" s="11"/>
      <c r="G254" s="11"/>
      <c r="H254" s="31"/>
      <c r="I254" s="11"/>
      <c r="J254" s="22"/>
      <c r="K254" s="35"/>
      <c r="L254" s="35"/>
      <c r="M254" s="35"/>
      <c r="N254" s="36"/>
      <c r="O254" s="62"/>
      <c r="P254" s="34" t="str">
        <f t="shared" si="2"/>
        <v/>
      </c>
    </row>
    <row r="255" ht="22.5" customHeight="1">
      <c r="A255" s="6">
        <v>254.0</v>
      </c>
      <c r="B255" s="6" t="str">
        <f>'Master Schedule'!B255</f>
        <v/>
      </c>
      <c r="C255" s="7">
        <v>46488.0</v>
      </c>
      <c r="D255" s="8" t="str">
        <f t="shared" si="1"/>
        <v>Sunday</v>
      </c>
      <c r="E255" s="31"/>
      <c r="F255" s="11"/>
      <c r="G255" s="11"/>
      <c r="H255" s="31"/>
      <c r="I255" s="11"/>
      <c r="J255" s="22"/>
      <c r="K255" s="32"/>
      <c r="L255" s="32"/>
      <c r="M255" s="32"/>
      <c r="N255" s="33"/>
      <c r="O255" s="62"/>
      <c r="P255" s="34" t="str">
        <f t="shared" si="2"/>
        <v/>
      </c>
    </row>
    <row r="256" ht="22.5" customHeight="1">
      <c r="A256" s="6">
        <v>255.0</v>
      </c>
      <c r="B256" s="6" t="str">
        <f>'Master Schedule'!B256</f>
        <v/>
      </c>
      <c r="C256" s="7">
        <v>46489.0</v>
      </c>
      <c r="D256" s="8" t="str">
        <f t="shared" si="1"/>
        <v>Monday</v>
      </c>
      <c r="E256" s="31"/>
      <c r="F256" s="11"/>
      <c r="G256" s="11"/>
      <c r="H256" s="31"/>
      <c r="I256" s="11"/>
      <c r="J256" s="22"/>
      <c r="K256" s="35"/>
      <c r="L256" s="35"/>
      <c r="M256" s="35"/>
      <c r="N256" s="36"/>
      <c r="O256" s="62"/>
      <c r="P256" s="34" t="str">
        <f t="shared" si="2"/>
        <v/>
      </c>
    </row>
    <row r="257" ht="22.5" customHeight="1">
      <c r="A257" s="6">
        <v>256.0</v>
      </c>
      <c r="B257" s="6" t="str">
        <f>'Master Schedule'!B257</f>
        <v/>
      </c>
      <c r="C257" s="7">
        <v>46490.0</v>
      </c>
      <c r="D257" s="8" t="str">
        <f t="shared" si="1"/>
        <v>Tuesday</v>
      </c>
      <c r="E257" s="31"/>
      <c r="F257" s="11"/>
      <c r="G257" s="11"/>
      <c r="H257" s="31"/>
      <c r="I257" s="11"/>
      <c r="J257" s="22"/>
      <c r="K257" s="32"/>
      <c r="L257" s="32"/>
      <c r="M257" s="32"/>
      <c r="N257" s="33"/>
      <c r="O257" s="62"/>
      <c r="P257" s="34" t="str">
        <f t="shared" si="2"/>
        <v/>
      </c>
    </row>
    <row r="258" ht="22.5" customHeight="1">
      <c r="A258" s="6">
        <v>257.0</v>
      </c>
      <c r="B258" s="6" t="str">
        <f>'Master Schedule'!B258</f>
        <v/>
      </c>
      <c r="C258" s="7">
        <v>46491.0</v>
      </c>
      <c r="D258" s="8" t="str">
        <f t="shared" si="1"/>
        <v>Wednesday</v>
      </c>
      <c r="E258" s="31"/>
      <c r="F258" s="11"/>
      <c r="G258" s="11"/>
      <c r="H258" s="31"/>
      <c r="I258" s="11"/>
      <c r="J258" s="22"/>
      <c r="K258" s="35"/>
      <c r="L258" s="35"/>
      <c r="M258" s="35"/>
      <c r="N258" s="36"/>
      <c r="O258" s="62"/>
      <c r="P258" s="34" t="str">
        <f t="shared" si="2"/>
        <v/>
      </c>
    </row>
    <row r="259" ht="22.5" customHeight="1">
      <c r="A259" s="6">
        <v>258.0</v>
      </c>
      <c r="B259" s="6" t="str">
        <f>'Master Schedule'!B259</f>
        <v/>
      </c>
      <c r="C259" s="7">
        <v>46492.0</v>
      </c>
      <c r="D259" s="8" t="str">
        <f t="shared" si="1"/>
        <v>Thursday</v>
      </c>
      <c r="E259" s="31"/>
      <c r="F259" s="11"/>
      <c r="G259" s="11"/>
      <c r="H259" s="31"/>
      <c r="I259" s="11"/>
      <c r="J259" s="22"/>
      <c r="K259" s="32"/>
      <c r="L259" s="32"/>
      <c r="M259" s="32"/>
      <c r="N259" s="33"/>
      <c r="O259" s="62"/>
      <c r="P259" s="34" t="str">
        <f t="shared" si="2"/>
        <v/>
      </c>
    </row>
    <row r="260" ht="22.5" customHeight="1">
      <c r="A260" s="6">
        <v>259.0</v>
      </c>
      <c r="B260" s="6" t="str">
        <f>'Master Schedule'!B260</f>
        <v/>
      </c>
      <c r="C260" s="7">
        <v>46493.0</v>
      </c>
      <c r="D260" s="8" t="str">
        <f t="shared" si="1"/>
        <v>Friday</v>
      </c>
      <c r="E260" s="31"/>
      <c r="F260" s="11"/>
      <c r="G260" s="11"/>
      <c r="H260" s="31"/>
      <c r="I260" s="11"/>
      <c r="J260" s="22"/>
      <c r="K260" s="35"/>
      <c r="L260" s="35"/>
      <c r="M260" s="35"/>
      <c r="N260" s="36"/>
      <c r="O260" s="62"/>
      <c r="P260" s="34" t="str">
        <f t="shared" si="2"/>
        <v/>
      </c>
    </row>
    <row r="261" ht="22.5" customHeight="1">
      <c r="A261" s="6">
        <v>260.0</v>
      </c>
      <c r="B261" s="6" t="str">
        <f>'Master Schedule'!B261</f>
        <v/>
      </c>
      <c r="C261" s="7">
        <v>46494.0</v>
      </c>
      <c r="D261" s="8" t="str">
        <f t="shared" si="1"/>
        <v>Saturday</v>
      </c>
      <c r="E261" s="31"/>
      <c r="F261" s="11"/>
      <c r="G261" s="11"/>
      <c r="H261" s="31"/>
      <c r="I261" s="11"/>
      <c r="J261" s="22"/>
      <c r="K261" s="32"/>
      <c r="L261" s="32"/>
      <c r="M261" s="32"/>
      <c r="N261" s="33"/>
      <c r="O261" s="62"/>
      <c r="P261" s="34" t="str">
        <f t="shared" si="2"/>
        <v/>
      </c>
    </row>
    <row r="262" ht="22.5" customHeight="1">
      <c r="A262" s="6">
        <v>261.0</v>
      </c>
      <c r="B262" s="6" t="str">
        <f>'Master Schedule'!B262</f>
        <v/>
      </c>
      <c r="C262" s="7">
        <v>46495.0</v>
      </c>
      <c r="D262" s="8" t="str">
        <f t="shared" si="1"/>
        <v>Sunday</v>
      </c>
      <c r="E262" s="31"/>
      <c r="F262" s="11"/>
      <c r="G262" s="11"/>
      <c r="H262" s="31"/>
      <c r="I262" s="11"/>
      <c r="J262" s="22"/>
      <c r="K262" s="35"/>
      <c r="L262" s="35"/>
      <c r="M262" s="35"/>
      <c r="N262" s="36"/>
      <c r="O262" s="62"/>
      <c r="P262" s="34" t="str">
        <f t="shared" si="2"/>
        <v/>
      </c>
    </row>
    <row r="263" ht="22.5" customHeight="1">
      <c r="A263" s="6">
        <v>262.0</v>
      </c>
      <c r="B263" s="6" t="str">
        <f>'Master Schedule'!B263</f>
        <v/>
      </c>
      <c r="C263" s="7">
        <v>46496.0</v>
      </c>
      <c r="D263" s="8" t="str">
        <f t="shared" si="1"/>
        <v>Monday</v>
      </c>
      <c r="E263" s="31"/>
      <c r="F263" s="11"/>
      <c r="G263" s="11"/>
      <c r="H263" s="31"/>
      <c r="I263" s="11"/>
      <c r="J263" s="22"/>
      <c r="K263" s="32"/>
      <c r="L263" s="32"/>
      <c r="M263" s="32"/>
      <c r="N263" s="33"/>
      <c r="O263" s="62"/>
      <c r="P263" s="34" t="str">
        <f t="shared" si="2"/>
        <v/>
      </c>
    </row>
    <row r="264" ht="22.5" customHeight="1">
      <c r="A264" s="6">
        <v>263.0</v>
      </c>
      <c r="B264" s="6" t="str">
        <f>'Master Schedule'!B264</f>
        <v/>
      </c>
      <c r="C264" s="7">
        <v>46497.0</v>
      </c>
      <c r="D264" s="8" t="str">
        <f t="shared" si="1"/>
        <v>Tuesday</v>
      </c>
      <c r="E264" s="31"/>
      <c r="F264" s="11"/>
      <c r="G264" s="11"/>
      <c r="H264" s="31"/>
      <c r="I264" s="11"/>
      <c r="J264" s="22"/>
      <c r="K264" s="35"/>
      <c r="L264" s="35"/>
      <c r="M264" s="35"/>
      <c r="N264" s="36"/>
      <c r="O264" s="62"/>
      <c r="P264" s="34" t="str">
        <f t="shared" si="2"/>
        <v/>
      </c>
    </row>
    <row r="265" ht="22.5" customHeight="1">
      <c r="A265" s="6">
        <v>264.0</v>
      </c>
      <c r="B265" s="6" t="str">
        <f>'Master Schedule'!B265</f>
        <v/>
      </c>
      <c r="C265" s="7">
        <v>46498.0</v>
      </c>
      <c r="D265" s="8" t="str">
        <f t="shared" si="1"/>
        <v>Wednesday</v>
      </c>
      <c r="E265" s="31"/>
      <c r="F265" s="11"/>
      <c r="G265" s="11"/>
      <c r="H265" s="31"/>
      <c r="I265" s="11"/>
      <c r="J265" s="22"/>
      <c r="K265" s="32"/>
      <c r="L265" s="32"/>
      <c r="M265" s="32"/>
      <c r="N265" s="33"/>
      <c r="O265" s="62"/>
      <c r="P265" s="34" t="str">
        <f t="shared" si="2"/>
        <v/>
      </c>
    </row>
    <row r="266" ht="22.5" customHeight="1">
      <c r="A266" s="6">
        <v>265.0</v>
      </c>
      <c r="B266" s="6" t="str">
        <f>'Master Schedule'!B266</f>
        <v/>
      </c>
      <c r="C266" s="7">
        <v>46499.0</v>
      </c>
      <c r="D266" s="8" t="str">
        <f t="shared" si="1"/>
        <v>Thursday</v>
      </c>
      <c r="E266" s="31"/>
      <c r="F266" s="11"/>
      <c r="G266" s="11"/>
      <c r="H266" s="31"/>
      <c r="I266" s="11"/>
      <c r="J266" s="22"/>
      <c r="K266" s="35"/>
      <c r="L266" s="35"/>
      <c r="M266" s="35"/>
      <c r="N266" s="36"/>
      <c r="O266" s="62"/>
      <c r="P266" s="34" t="str">
        <f t="shared" si="2"/>
        <v/>
      </c>
    </row>
    <row r="267" ht="22.5" customHeight="1">
      <c r="A267" s="6">
        <v>266.0</v>
      </c>
      <c r="B267" s="6" t="str">
        <f>'Master Schedule'!B267</f>
        <v/>
      </c>
      <c r="C267" s="7">
        <v>46500.0</v>
      </c>
      <c r="D267" s="8" t="str">
        <f t="shared" si="1"/>
        <v>Friday</v>
      </c>
      <c r="E267" s="31"/>
      <c r="F267" s="11"/>
      <c r="G267" s="11"/>
      <c r="H267" s="31"/>
      <c r="I267" s="11"/>
      <c r="J267" s="22"/>
      <c r="K267" s="32"/>
      <c r="L267" s="32"/>
      <c r="M267" s="32"/>
      <c r="N267" s="33"/>
      <c r="O267" s="62"/>
      <c r="P267" s="34" t="str">
        <f t="shared" si="2"/>
        <v/>
      </c>
    </row>
    <row r="268" ht="22.5" customHeight="1">
      <c r="A268" s="6">
        <v>267.0</v>
      </c>
      <c r="B268" s="6" t="str">
        <f>'Master Schedule'!B268</f>
        <v/>
      </c>
      <c r="C268" s="7">
        <v>46501.0</v>
      </c>
      <c r="D268" s="8" t="str">
        <f t="shared" si="1"/>
        <v>Saturday</v>
      </c>
      <c r="E268" s="31"/>
      <c r="F268" s="11"/>
      <c r="G268" s="11"/>
      <c r="H268" s="31"/>
      <c r="I268" s="11"/>
      <c r="J268" s="22"/>
      <c r="K268" s="35"/>
      <c r="L268" s="35"/>
      <c r="M268" s="35"/>
      <c r="N268" s="36"/>
      <c r="O268" s="62"/>
      <c r="P268" s="34" t="str">
        <f t="shared" si="2"/>
        <v/>
      </c>
    </row>
    <row r="269" ht="22.5" customHeight="1">
      <c r="A269" s="6">
        <v>268.0</v>
      </c>
      <c r="B269" s="6" t="str">
        <f>'Master Schedule'!B269</f>
        <v/>
      </c>
      <c r="C269" s="7">
        <v>46502.0</v>
      </c>
      <c r="D269" s="8" t="str">
        <f t="shared" si="1"/>
        <v>Sunday</v>
      </c>
      <c r="E269" s="31"/>
      <c r="F269" s="11"/>
      <c r="G269" s="11"/>
      <c r="H269" s="31"/>
      <c r="I269" s="11"/>
      <c r="J269" s="22"/>
      <c r="K269" s="32"/>
      <c r="L269" s="32"/>
      <c r="M269" s="32"/>
      <c r="N269" s="33"/>
      <c r="O269" s="62"/>
      <c r="P269" s="34" t="str">
        <f t="shared" si="2"/>
        <v/>
      </c>
    </row>
    <row r="270" ht="22.5" customHeight="1">
      <c r="A270" s="6">
        <v>269.0</v>
      </c>
      <c r="B270" s="6" t="str">
        <f>'Master Schedule'!B270</f>
        <v/>
      </c>
      <c r="C270" s="7">
        <v>46503.0</v>
      </c>
      <c r="D270" s="8" t="str">
        <f t="shared" si="1"/>
        <v>Monday</v>
      </c>
      <c r="E270" s="31"/>
      <c r="F270" s="11"/>
      <c r="G270" s="11"/>
      <c r="H270" s="31"/>
      <c r="I270" s="11"/>
      <c r="J270" s="22"/>
      <c r="K270" s="35"/>
      <c r="L270" s="35"/>
      <c r="M270" s="35"/>
      <c r="N270" s="36"/>
      <c r="O270" s="62"/>
      <c r="P270" s="34" t="str">
        <f t="shared" si="2"/>
        <v/>
      </c>
    </row>
    <row r="271" ht="22.5" customHeight="1">
      <c r="A271" s="6">
        <v>270.0</v>
      </c>
      <c r="B271" s="6" t="str">
        <f>'Master Schedule'!B271</f>
        <v/>
      </c>
      <c r="C271" s="7">
        <v>46504.0</v>
      </c>
      <c r="D271" s="8" t="str">
        <f t="shared" si="1"/>
        <v>Tuesday</v>
      </c>
      <c r="E271" s="31"/>
      <c r="F271" s="11"/>
      <c r="G271" s="11"/>
      <c r="H271" s="31"/>
      <c r="I271" s="11"/>
      <c r="J271" s="22"/>
      <c r="K271" s="32"/>
      <c r="L271" s="32"/>
      <c r="M271" s="32"/>
      <c r="N271" s="33"/>
      <c r="O271" s="62"/>
      <c r="P271" s="34" t="str">
        <f t="shared" si="2"/>
        <v/>
      </c>
    </row>
    <row r="272" ht="22.5" customHeight="1">
      <c r="A272" s="6">
        <v>271.0</v>
      </c>
      <c r="B272" s="6" t="str">
        <f>'Master Schedule'!B272</f>
        <v/>
      </c>
      <c r="C272" s="7">
        <v>46505.0</v>
      </c>
      <c r="D272" s="8" t="str">
        <f t="shared" si="1"/>
        <v>Wednesday</v>
      </c>
      <c r="E272" s="31"/>
      <c r="F272" s="11"/>
      <c r="G272" s="11"/>
      <c r="H272" s="31"/>
      <c r="I272" s="11"/>
      <c r="J272" s="22"/>
      <c r="K272" s="35"/>
      <c r="L272" s="35"/>
      <c r="M272" s="35"/>
      <c r="N272" s="36"/>
      <c r="O272" s="62"/>
      <c r="P272" s="34" t="str">
        <f t="shared" si="2"/>
        <v/>
      </c>
    </row>
    <row r="273" ht="22.5" customHeight="1">
      <c r="A273" s="6">
        <v>272.0</v>
      </c>
      <c r="B273" s="6" t="str">
        <f>'Master Schedule'!B273</f>
        <v/>
      </c>
      <c r="C273" s="7">
        <v>46506.0</v>
      </c>
      <c r="D273" s="8" t="str">
        <f t="shared" si="1"/>
        <v>Thursday</v>
      </c>
      <c r="E273" s="31"/>
      <c r="F273" s="11"/>
      <c r="G273" s="11"/>
      <c r="H273" s="31"/>
      <c r="I273" s="11"/>
      <c r="J273" s="22"/>
      <c r="K273" s="32"/>
      <c r="L273" s="32"/>
      <c r="M273" s="32"/>
      <c r="N273" s="33"/>
      <c r="O273" s="62"/>
      <c r="P273" s="34" t="str">
        <f t="shared" si="2"/>
        <v/>
      </c>
    </row>
    <row r="274" ht="22.5" customHeight="1">
      <c r="A274" s="6">
        <v>273.0</v>
      </c>
      <c r="B274" s="6" t="str">
        <f>'Master Schedule'!B274</f>
        <v/>
      </c>
      <c r="C274" s="7">
        <v>46507.0</v>
      </c>
      <c r="D274" s="8" t="str">
        <f t="shared" si="1"/>
        <v>Friday</v>
      </c>
      <c r="E274" s="31"/>
      <c r="F274" s="11"/>
      <c r="G274" s="11"/>
      <c r="H274" s="31"/>
      <c r="I274" s="11"/>
      <c r="J274" s="22"/>
      <c r="K274" s="35"/>
      <c r="L274" s="35"/>
      <c r="M274" s="35"/>
      <c r="N274" s="36"/>
      <c r="O274" s="62"/>
      <c r="P274" s="34" t="str">
        <f t="shared" si="2"/>
        <v/>
      </c>
    </row>
    <row r="275" ht="22.5" customHeight="1">
      <c r="A275" s="6">
        <v>274.0</v>
      </c>
      <c r="B275" s="6" t="str">
        <f>'Master Schedule'!B275</f>
        <v/>
      </c>
      <c r="C275" s="7">
        <v>46508.0</v>
      </c>
      <c r="D275" s="8" t="str">
        <f t="shared" si="1"/>
        <v>Saturday</v>
      </c>
      <c r="E275" s="31"/>
      <c r="F275" s="11"/>
      <c r="G275" s="11"/>
      <c r="H275" s="31"/>
      <c r="I275" s="11"/>
      <c r="J275" s="22"/>
      <c r="K275" s="32"/>
      <c r="L275" s="32"/>
      <c r="M275" s="32"/>
      <c r="N275" s="33"/>
      <c r="O275" s="62"/>
      <c r="P275" s="34" t="str">
        <f t="shared" si="2"/>
        <v/>
      </c>
    </row>
    <row r="276" ht="22.5" customHeight="1">
      <c r="A276" s="6">
        <v>275.0</v>
      </c>
      <c r="B276" s="6" t="str">
        <f>'Master Schedule'!B276</f>
        <v/>
      </c>
      <c r="C276" s="7">
        <v>46509.0</v>
      </c>
      <c r="D276" s="8" t="str">
        <f t="shared" si="1"/>
        <v>Sunday</v>
      </c>
      <c r="E276" s="31"/>
      <c r="F276" s="11"/>
      <c r="G276" s="11"/>
      <c r="H276" s="31"/>
      <c r="I276" s="11"/>
      <c r="J276" s="22"/>
      <c r="K276" s="35"/>
      <c r="L276" s="35"/>
      <c r="M276" s="35"/>
      <c r="N276" s="36"/>
      <c r="O276" s="62"/>
      <c r="P276" s="34" t="str">
        <f t="shared" si="2"/>
        <v/>
      </c>
    </row>
    <row r="277" ht="22.5" customHeight="1">
      <c r="A277" s="6">
        <v>276.0</v>
      </c>
      <c r="B277" s="6" t="str">
        <f>'Master Schedule'!B277</f>
        <v/>
      </c>
      <c r="C277" s="7">
        <v>46510.0</v>
      </c>
      <c r="D277" s="8" t="str">
        <f t="shared" si="1"/>
        <v>Monday</v>
      </c>
      <c r="E277" s="31"/>
      <c r="F277" s="11"/>
      <c r="G277" s="11"/>
      <c r="H277" s="31"/>
      <c r="I277" s="11"/>
      <c r="J277" s="22"/>
      <c r="K277" s="32"/>
      <c r="L277" s="32"/>
      <c r="M277" s="32"/>
      <c r="N277" s="33"/>
      <c r="O277" s="62"/>
      <c r="P277" s="34" t="str">
        <f t="shared" si="2"/>
        <v/>
      </c>
    </row>
    <row r="278" ht="22.5" customHeight="1">
      <c r="A278" s="6">
        <v>277.0</v>
      </c>
      <c r="B278" s="6" t="str">
        <f>'Master Schedule'!B278</f>
        <v/>
      </c>
      <c r="C278" s="7">
        <v>46511.0</v>
      </c>
      <c r="D278" s="8" t="str">
        <f t="shared" si="1"/>
        <v>Tuesday</v>
      </c>
      <c r="E278" s="31"/>
      <c r="F278" s="11"/>
      <c r="G278" s="11"/>
      <c r="H278" s="31"/>
      <c r="I278" s="11"/>
      <c r="J278" s="22"/>
      <c r="K278" s="35"/>
      <c r="L278" s="35"/>
      <c r="M278" s="35"/>
      <c r="N278" s="36"/>
      <c r="O278" s="62"/>
      <c r="P278" s="34" t="str">
        <f t="shared" si="2"/>
        <v/>
      </c>
    </row>
    <row r="279" ht="22.5" customHeight="1">
      <c r="A279" s="6">
        <v>278.0</v>
      </c>
      <c r="B279" s="6" t="str">
        <f>'Master Schedule'!B279</f>
        <v/>
      </c>
      <c r="C279" s="7">
        <v>46512.0</v>
      </c>
      <c r="D279" s="8" t="str">
        <f t="shared" si="1"/>
        <v>Wednesday</v>
      </c>
      <c r="E279" s="31"/>
      <c r="F279" s="11"/>
      <c r="G279" s="11"/>
      <c r="H279" s="31"/>
      <c r="I279" s="11"/>
      <c r="J279" s="22"/>
      <c r="K279" s="32"/>
      <c r="L279" s="32"/>
      <c r="M279" s="32"/>
      <c r="N279" s="33"/>
      <c r="O279" s="62"/>
      <c r="P279" s="34" t="str">
        <f t="shared" si="2"/>
        <v/>
      </c>
    </row>
    <row r="280" ht="22.5" customHeight="1">
      <c r="A280" s="6">
        <v>279.0</v>
      </c>
      <c r="B280" s="6" t="str">
        <f>'Master Schedule'!B280</f>
        <v/>
      </c>
      <c r="C280" s="7">
        <v>46513.0</v>
      </c>
      <c r="D280" s="8" t="str">
        <f t="shared" si="1"/>
        <v>Thursday</v>
      </c>
      <c r="E280" s="31"/>
      <c r="F280" s="11"/>
      <c r="G280" s="11"/>
      <c r="H280" s="31"/>
      <c r="I280" s="11"/>
      <c r="J280" s="22"/>
      <c r="K280" s="35"/>
      <c r="L280" s="35"/>
      <c r="M280" s="35"/>
      <c r="N280" s="36"/>
      <c r="O280" s="62"/>
      <c r="P280" s="34" t="str">
        <f t="shared" si="2"/>
        <v/>
      </c>
    </row>
    <row r="281" ht="22.5" customHeight="1">
      <c r="A281" s="6">
        <v>280.0</v>
      </c>
      <c r="B281" s="6" t="str">
        <f>'Master Schedule'!B281</f>
        <v/>
      </c>
      <c r="C281" s="7">
        <v>46514.0</v>
      </c>
      <c r="D281" s="8" t="str">
        <f t="shared" si="1"/>
        <v>Friday</v>
      </c>
      <c r="E281" s="31"/>
      <c r="F281" s="11"/>
      <c r="G281" s="11"/>
      <c r="H281" s="31"/>
      <c r="I281" s="11"/>
      <c r="J281" s="22"/>
      <c r="K281" s="32"/>
      <c r="L281" s="32"/>
      <c r="M281" s="32"/>
      <c r="N281" s="33"/>
      <c r="O281" s="62"/>
      <c r="P281" s="34" t="str">
        <f t="shared" si="2"/>
        <v/>
      </c>
    </row>
    <row r="282" ht="22.5" customHeight="1">
      <c r="A282" s="6">
        <v>281.0</v>
      </c>
      <c r="B282" s="6" t="str">
        <f>'Master Schedule'!B282</f>
        <v/>
      </c>
      <c r="C282" s="7">
        <v>46515.0</v>
      </c>
      <c r="D282" s="8" t="str">
        <f t="shared" si="1"/>
        <v>Saturday</v>
      </c>
      <c r="E282" s="31"/>
      <c r="F282" s="11"/>
      <c r="G282" s="11"/>
      <c r="H282" s="31"/>
      <c r="I282" s="11"/>
      <c r="J282" s="22"/>
      <c r="K282" s="35"/>
      <c r="L282" s="35"/>
      <c r="M282" s="35"/>
      <c r="N282" s="36"/>
      <c r="O282" s="62"/>
      <c r="P282" s="34" t="str">
        <f t="shared" si="2"/>
        <v/>
      </c>
    </row>
    <row r="283" ht="22.5" customHeight="1">
      <c r="A283" s="6">
        <v>282.0</v>
      </c>
      <c r="B283" s="6" t="str">
        <f>'Master Schedule'!B283</f>
        <v/>
      </c>
      <c r="C283" s="7">
        <v>46516.0</v>
      </c>
      <c r="D283" s="8" t="str">
        <f t="shared" si="1"/>
        <v>Sunday</v>
      </c>
      <c r="E283" s="31"/>
      <c r="F283" s="11"/>
      <c r="G283" s="11"/>
      <c r="H283" s="31"/>
      <c r="I283" s="11"/>
      <c r="J283" s="22"/>
      <c r="K283" s="32"/>
      <c r="L283" s="32"/>
      <c r="M283" s="32"/>
      <c r="N283" s="33"/>
      <c r="O283" s="62"/>
      <c r="P283" s="34" t="str">
        <f t="shared" si="2"/>
        <v/>
      </c>
    </row>
    <row r="284" ht="22.5" customHeight="1">
      <c r="A284" s="6">
        <v>283.0</v>
      </c>
      <c r="B284" s="6" t="str">
        <f>'Master Schedule'!B284</f>
        <v/>
      </c>
      <c r="C284" s="7">
        <v>46517.0</v>
      </c>
      <c r="D284" s="8" t="str">
        <f t="shared" si="1"/>
        <v>Monday</v>
      </c>
      <c r="E284" s="31"/>
      <c r="F284" s="11"/>
      <c r="G284" s="11"/>
      <c r="H284" s="31"/>
      <c r="I284" s="11"/>
      <c r="J284" s="22"/>
      <c r="K284" s="35"/>
      <c r="L284" s="35"/>
      <c r="M284" s="35"/>
      <c r="N284" s="36"/>
      <c r="O284" s="62"/>
      <c r="P284" s="34" t="str">
        <f t="shared" si="2"/>
        <v/>
      </c>
    </row>
    <row r="285" ht="22.5" customHeight="1">
      <c r="A285" s="6">
        <v>284.0</v>
      </c>
      <c r="B285" s="6" t="str">
        <f>'Master Schedule'!B285</f>
        <v/>
      </c>
      <c r="C285" s="7">
        <v>46518.0</v>
      </c>
      <c r="D285" s="8" t="str">
        <f t="shared" si="1"/>
        <v>Tuesday</v>
      </c>
      <c r="E285" s="31"/>
      <c r="F285" s="11"/>
      <c r="G285" s="11"/>
      <c r="H285" s="31"/>
      <c r="I285" s="11"/>
      <c r="J285" s="22"/>
      <c r="K285" s="32"/>
      <c r="L285" s="32"/>
      <c r="M285" s="32"/>
      <c r="N285" s="33"/>
      <c r="O285" s="62"/>
      <c r="P285" s="34" t="str">
        <f t="shared" si="2"/>
        <v/>
      </c>
    </row>
    <row r="286" ht="22.5" customHeight="1">
      <c r="A286" s="6">
        <v>285.0</v>
      </c>
      <c r="B286" s="6" t="str">
        <f>'Master Schedule'!B286</f>
        <v/>
      </c>
      <c r="C286" s="7">
        <v>46519.0</v>
      </c>
      <c r="D286" s="8" t="str">
        <f t="shared" si="1"/>
        <v>Wednesday</v>
      </c>
      <c r="E286" s="31"/>
      <c r="F286" s="11"/>
      <c r="G286" s="11"/>
      <c r="H286" s="31"/>
      <c r="I286" s="11"/>
      <c r="J286" s="22"/>
      <c r="K286" s="35"/>
      <c r="L286" s="35"/>
      <c r="M286" s="35"/>
      <c r="N286" s="36"/>
      <c r="O286" s="62"/>
      <c r="P286" s="34" t="str">
        <f t="shared" si="2"/>
        <v/>
      </c>
    </row>
    <row r="287" ht="22.5" customHeight="1">
      <c r="A287" s="6">
        <v>286.0</v>
      </c>
      <c r="B287" s="6" t="str">
        <f>'Master Schedule'!B287</f>
        <v/>
      </c>
      <c r="C287" s="7">
        <v>46520.0</v>
      </c>
      <c r="D287" s="8" t="str">
        <f t="shared" si="1"/>
        <v>Thursday</v>
      </c>
      <c r="E287" s="31"/>
      <c r="F287" s="11"/>
      <c r="G287" s="11"/>
      <c r="H287" s="31"/>
      <c r="I287" s="11"/>
      <c r="J287" s="22"/>
      <c r="K287" s="32"/>
      <c r="L287" s="32"/>
      <c r="M287" s="32"/>
      <c r="N287" s="33"/>
      <c r="O287" s="62"/>
      <c r="P287" s="34" t="str">
        <f t="shared" si="2"/>
        <v/>
      </c>
    </row>
    <row r="288" ht="22.5" customHeight="1">
      <c r="A288" s="6">
        <v>287.0</v>
      </c>
      <c r="B288" s="6" t="str">
        <f>'Master Schedule'!B288</f>
        <v/>
      </c>
      <c r="C288" s="7">
        <v>46521.0</v>
      </c>
      <c r="D288" s="8" t="str">
        <f t="shared" si="1"/>
        <v>Friday</v>
      </c>
      <c r="E288" s="31"/>
      <c r="F288" s="11"/>
      <c r="G288" s="11"/>
      <c r="H288" s="31"/>
      <c r="I288" s="11"/>
      <c r="J288" s="22"/>
      <c r="K288" s="35"/>
      <c r="L288" s="35"/>
      <c r="M288" s="35"/>
      <c r="N288" s="36"/>
      <c r="O288" s="62"/>
      <c r="P288" s="34" t="str">
        <f t="shared" si="2"/>
        <v/>
      </c>
    </row>
    <row r="289" ht="22.5" customHeight="1">
      <c r="A289" s="6">
        <v>288.0</v>
      </c>
      <c r="B289" s="6" t="str">
        <f>'Master Schedule'!B289</f>
        <v/>
      </c>
      <c r="C289" s="7">
        <v>46522.0</v>
      </c>
      <c r="D289" s="8" t="str">
        <f t="shared" si="1"/>
        <v>Saturday</v>
      </c>
      <c r="E289" s="31"/>
      <c r="F289" s="11"/>
      <c r="G289" s="11"/>
      <c r="H289" s="31"/>
      <c r="I289" s="11"/>
      <c r="J289" s="22"/>
      <c r="K289" s="32"/>
      <c r="L289" s="32"/>
      <c r="M289" s="32"/>
      <c r="N289" s="33"/>
      <c r="O289" s="62"/>
      <c r="P289" s="34" t="str">
        <f t="shared" si="2"/>
        <v/>
      </c>
    </row>
    <row r="290" ht="22.5" customHeight="1">
      <c r="A290" s="6">
        <v>289.0</v>
      </c>
      <c r="B290" s="6" t="str">
        <f>'Master Schedule'!B290</f>
        <v/>
      </c>
      <c r="C290" s="7">
        <v>46523.0</v>
      </c>
      <c r="D290" s="8" t="str">
        <f t="shared" si="1"/>
        <v>Sunday</v>
      </c>
      <c r="E290" s="31"/>
      <c r="F290" s="11"/>
      <c r="G290" s="11"/>
      <c r="H290" s="31"/>
      <c r="I290" s="11"/>
      <c r="J290" s="22"/>
      <c r="K290" s="35"/>
      <c r="L290" s="35"/>
      <c r="M290" s="35"/>
      <c r="N290" s="36"/>
      <c r="O290" s="62"/>
      <c r="P290" s="34" t="str">
        <f t="shared" si="2"/>
        <v/>
      </c>
    </row>
    <row r="291" ht="22.5" customHeight="1">
      <c r="A291" s="6">
        <v>290.0</v>
      </c>
      <c r="B291" s="6" t="str">
        <f>'Master Schedule'!B291</f>
        <v/>
      </c>
      <c r="C291" s="7">
        <v>46524.0</v>
      </c>
      <c r="D291" s="8" t="str">
        <f t="shared" si="1"/>
        <v>Monday</v>
      </c>
      <c r="E291" s="31"/>
      <c r="F291" s="11"/>
      <c r="G291" s="11"/>
      <c r="H291" s="31"/>
      <c r="I291" s="11"/>
      <c r="J291" s="22"/>
      <c r="K291" s="32"/>
      <c r="L291" s="32"/>
      <c r="M291" s="32"/>
      <c r="N291" s="33"/>
      <c r="O291" s="62"/>
      <c r="P291" s="34" t="str">
        <f t="shared" si="2"/>
        <v/>
      </c>
    </row>
    <row r="292" ht="22.5" customHeight="1">
      <c r="A292" s="6">
        <v>291.0</v>
      </c>
      <c r="B292" s="6" t="str">
        <f>'Master Schedule'!B292</f>
        <v/>
      </c>
      <c r="C292" s="7">
        <v>46525.0</v>
      </c>
      <c r="D292" s="8" t="str">
        <f t="shared" si="1"/>
        <v>Tuesday</v>
      </c>
      <c r="E292" s="31"/>
      <c r="F292" s="11"/>
      <c r="G292" s="11"/>
      <c r="H292" s="31"/>
      <c r="I292" s="11"/>
      <c r="J292" s="22"/>
      <c r="K292" s="35"/>
      <c r="L292" s="35"/>
      <c r="M292" s="35"/>
      <c r="N292" s="36"/>
      <c r="O292" s="62"/>
      <c r="P292" s="34" t="str">
        <f t="shared" si="2"/>
        <v/>
      </c>
    </row>
    <row r="293" ht="22.5" customHeight="1">
      <c r="A293" s="6">
        <v>292.0</v>
      </c>
      <c r="B293" s="6" t="str">
        <f>'Master Schedule'!B293</f>
        <v/>
      </c>
      <c r="C293" s="7">
        <v>46526.0</v>
      </c>
      <c r="D293" s="8" t="str">
        <f t="shared" si="1"/>
        <v>Wednesday</v>
      </c>
      <c r="E293" s="31"/>
      <c r="F293" s="11"/>
      <c r="G293" s="11"/>
      <c r="H293" s="31"/>
      <c r="I293" s="11"/>
      <c r="J293" s="22"/>
      <c r="K293" s="32"/>
      <c r="L293" s="32"/>
      <c r="M293" s="32"/>
      <c r="N293" s="33"/>
      <c r="O293" s="62"/>
      <c r="P293" s="34" t="str">
        <f t="shared" si="2"/>
        <v/>
      </c>
    </row>
    <row r="294" ht="22.5" customHeight="1">
      <c r="A294" s="6">
        <v>293.0</v>
      </c>
      <c r="B294" s="6" t="str">
        <f>'Master Schedule'!B294</f>
        <v/>
      </c>
      <c r="C294" s="7">
        <v>46527.0</v>
      </c>
      <c r="D294" s="8" t="str">
        <f t="shared" si="1"/>
        <v>Thursday</v>
      </c>
      <c r="E294" s="31"/>
      <c r="F294" s="11"/>
      <c r="G294" s="11"/>
      <c r="H294" s="31"/>
      <c r="I294" s="11"/>
      <c r="J294" s="22"/>
      <c r="K294" s="35"/>
      <c r="L294" s="35"/>
      <c r="M294" s="35"/>
      <c r="N294" s="36"/>
      <c r="O294" s="62"/>
      <c r="P294" s="34" t="str">
        <f t="shared" si="2"/>
        <v/>
      </c>
    </row>
    <row r="295" ht="22.5" customHeight="1">
      <c r="A295" s="6">
        <v>294.0</v>
      </c>
      <c r="B295" s="6" t="str">
        <f>'Master Schedule'!B295</f>
        <v/>
      </c>
      <c r="C295" s="7">
        <v>46528.0</v>
      </c>
      <c r="D295" s="8" t="str">
        <f t="shared" si="1"/>
        <v>Friday</v>
      </c>
      <c r="E295" s="31"/>
      <c r="F295" s="11"/>
      <c r="G295" s="11"/>
      <c r="H295" s="31"/>
      <c r="I295" s="11"/>
      <c r="J295" s="22"/>
      <c r="K295" s="32"/>
      <c r="L295" s="32"/>
      <c r="M295" s="32"/>
      <c r="N295" s="33"/>
      <c r="O295" s="62"/>
      <c r="P295" s="34" t="str">
        <f t="shared" si="2"/>
        <v/>
      </c>
    </row>
    <row r="296" ht="22.5" customHeight="1">
      <c r="A296" s="6">
        <v>295.0</v>
      </c>
      <c r="B296" s="6" t="str">
        <f>'Master Schedule'!B296</f>
        <v/>
      </c>
      <c r="C296" s="7">
        <v>46529.0</v>
      </c>
      <c r="D296" s="8" t="str">
        <f t="shared" si="1"/>
        <v>Saturday</v>
      </c>
      <c r="E296" s="31"/>
      <c r="F296" s="11"/>
      <c r="G296" s="11"/>
      <c r="H296" s="31"/>
      <c r="I296" s="11"/>
      <c r="J296" s="22"/>
      <c r="K296" s="35"/>
      <c r="L296" s="35"/>
      <c r="M296" s="35"/>
      <c r="N296" s="36"/>
      <c r="O296" s="62"/>
      <c r="P296" s="34" t="str">
        <f t="shared" si="2"/>
        <v/>
      </c>
    </row>
    <row r="297" ht="22.5" customHeight="1">
      <c r="A297" s="6">
        <v>296.0</v>
      </c>
      <c r="B297" s="6" t="str">
        <f>'Master Schedule'!B297</f>
        <v/>
      </c>
      <c r="C297" s="7">
        <v>46530.0</v>
      </c>
      <c r="D297" s="8" t="str">
        <f t="shared" si="1"/>
        <v>Sunday</v>
      </c>
      <c r="E297" s="31"/>
      <c r="F297" s="11"/>
      <c r="G297" s="11"/>
      <c r="H297" s="31"/>
      <c r="I297" s="11"/>
      <c r="J297" s="22"/>
      <c r="K297" s="32"/>
      <c r="L297" s="32"/>
      <c r="M297" s="32"/>
      <c r="N297" s="33"/>
      <c r="O297" s="62"/>
      <c r="P297" s="34" t="str">
        <f t="shared" si="2"/>
        <v/>
      </c>
    </row>
    <row r="298" ht="22.5" customHeight="1">
      <c r="A298" s="6">
        <v>297.0</v>
      </c>
      <c r="B298" s="6" t="str">
        <f>'Master Schedule'!B298</f>
        <v/>
      </c>
      <c r="C298" s="7">
        <v>46531.0</v>
      </c>
      <c r="D298" s="8" t="str">
        <f t="shared" si="1"/>
        <v>Monday</v>
      </c>
      <c r="E298" s="31"/>
      <c r="F298" s="11"/>
      <c r="G298" s="11"/>
      <c r="H298" s="31"/>
      <c r="I298" s="11"/>
      <c r="J298" s="22"/>
      <c r="K298" s="35"/>
      <c r="L298" s="35"/>
      <c r="M298" s="35"/>
      <c r="N298" s="36"/>
      <c r="O298" s="62"/>
      <c r="P298" s="34" t="str">
        <f t="shared" si="2"/>
        <v/>
      </c>
    </row>
    <row r="299" ht="22.5" customHeight="1">
      <c r="A299" s="6">
        <v>298.0</v>
      </c>
      <c r="B299" s="6" t="str">
        <f>'Master Schedule'!B299</f>
        <v/>
      </c>
      <c r="C299" s="7">
        <v>46532.0</v>
      </c>
      <c r="D299" s="8" t="str">
        <f t="shared" si="1"/>
        <v>Tuesday</v>
      </c>
      <c r="E299" s="31"/>
      <c r="F299" s="11"/>
      <c r="G299" s="11"/>
      <c r="H299" s="31"/>
      <c r="I299" s="11"/>
      <c r="J299" s="22"/>
      <c r="K299" s="32"/>
      <c r="L299" s="32"/>
      <c r="M299" s="32"/>
      <c r="N299" s="33"/>
      <c r="O299" s="62"/>
      <c r="P299" s="34" t="str">
        <f t="shared" si="2"/>
        <v/>
      </c>
    </row>
    <row r="300" ht="22.5" customHeight="1">
      <c r="A300" s="6">
        <v>299.0</v>
      </c>
      <c r="B300" s="6" t="str">
        <f>'Master Schedule'!B300</f>
        <v/>
      </c>
      <c r="C300" s="7">
        <v>46533.0</v>
      </c>
      <c r="D300" s="8" t="str">
        <f t="shared" si="1"/>
        <v>Wednesday</v>
      </c>
      <c r="E300" s="31"/>
      <c r="F300" s="11"/>
      <c r="G300" s="11"/>
      <c r="H300" s="31"/>
      <c r="I300" s="11"/>
      <c r="J300" s="22"/>
      <c r="K300" s="35"/>
      <c r="L300" s="35"/>
      <c r="M300" s="35"/>
      <c r="N300" s="36"/>
      <c r="O300" s="62"/>
      <c r="P300" s="34" t="str">
        <f t="shared" si="2"/>
        <v/>
      </c>
    </row>
    <row r="301" ht="22.5" customHeight="1">
      <c r="A301" s="6">
        <v>300.0</v>
      </c>
      <c r="B301" s="6" t="str">
        <f>'Master Schedule'!B301</f>
        <v/>
      </c>
      <c r="C301" s="7">
        <v>46534.0</v>
      </c>
      <c r="D301" s="8" t="str">
        <f t="shared" si="1"/>
        <v>Thursday</v>
      </c>
      <c r="E301" s="31"/>
      <c r="F301" s="11"/>
      <c r="G301" s="11"/>
      <c r="H301" s="31"/>
      <c r="I301" s="11"/>
      <c r="J301" s="22"/>
      <c r="K301" s="32"/>
      <c r="L301" s="32"/>
      <c r="M301" s="32"/>
      <c r="N301" s="33"/>
      <c r="O301" s="62"/>
      <c r="P301" s="34" t="str">
        <f t="shared" si="2"/>
        <v/>
      </c>
    </row>
    <row r="302" ht="22.5" customHeight="1">
      <c r="A302" s="6">
        <v>301.0</v>
      </c>
      <c r="B302" s="6" t="str">
        <f>'Master Schedule'!B302</f>
        <v/>
      </c>
      <c r="C302" s="7">
        <v>46535.0</v>
      </c>
      <c r="D302" s="8" t="str">
        <f t="shared" si="1"/>
        <v>Friday</v>
      </c>
      <c r="E302" s="31"/>
      <c r="F302" s="11"/>
      <c r="G302" s="11"/>
      <c r="H302" s="31"/>
      <c r="I302" s="11"/>
      <c r="J302" s="22"/>
      <c r="K302" s="35"/>
      <c r="L302" s="35"/>
      <c r="M302" s="35"/>
      <c r="N302" s="36"/>
      <c r="O302" s="62"/>
      <c r="P302" s="34" t="str">
        <f t="shared" si="2"/>
        <v/>
      </c>
    </row>
    <row r="303" ht="22.5" customHeight="1">
      <c r="A303" s="6">
        <v>302.0</v>
      </c>
      <c r="B303" s="6" t="str">
        <f>'Master Schedule'!B303</f>
        <v/>
      </c>
      <c r="C303" s="7">
        <v>46536.0</v>
      </c>
      <c r="D303" s="8" t="str">
        <f t="shared" si="1"/>
        <v>Saturday</v>
      </c>
      <c r="E303" s="31"/>
      <c r="F303" s="11"/>
      <c r="G303" s="11"/>
      <c r="H303" s="31"/>
      <c r="I303" s="11"/>
      <c r="J303" s="22"/>
      <c r="K303" s="32"/>
      <c r="L303" s="32"/>
      <c r="M303" s="32"/>
      <c r="N303" s="33"/>
      <c r="O303" s="62"/>
      <c r="P303" s="34" t="str">
        <f t="shared" si="2"/>
        <v/>
      </c>
    </row>
    <row r="304" ht="22.5" customHeight="1">
      <c r="A304" s="6">
        <v>303.0</v>
      </c>
      <c r="B304" s="6" t="str">
        <f>'Master Schedule'!B304</f>
        <v/>
      </c>
      <c r="C304" s="7">
        <v>46537.0</v>
      </c>
      <c r="D304" s="8" t="str">
        <f t="shared" si="1"/>
        <v>Sunday</v>
      </c>
      <c r="E304" s="31"/>
      <c r="F304" s="11"/>
      <c r="G304" s="11"/>
      <c r="H304" s="31"/>
      <c r="I304" s="11"/>
      <c r="J304" s="22"/>
      <c r="K304" s="35"/>
      <c r="L304" s="35"/>
      <c r="M304" s="35"/>
      <c r="N304" s="36"/>
      <c r="O304" s="62"/>
      <c r="P304" s="34" t="str">
        <f t="shared" si="2"/>
        <v/>
      </c>
    </row>
    <row r="305" ht="22.5" customHeight="1">
      <c r="A305" s="6">
        <v>304.0</v>
      </c>
      <c r="B305" s="6" t="str">
        <f>'Master Schedule'!B305</f>
        <v/>
      </c>
      <c r="C305" s="7">
        <v>46538.0</v>
      </c>
      <c r="D305" s="8" t="str">
        <f t="shared" si="1"/>
        <v>Monday</v>
      </c>
      <c r="E305" s="31"/>
      <c r="F305" s="11"/>
      <c r="G305" s="11"/>
      <c r="H305" s="31"/>
      <c r="I305" s="11"/>
      <c r="J305" s="22"/>
      <c r="K305" s="32"/>
      <c r="L305" s="32"/>
      <c r="M305" s="32"/>
      <c r="N305" s="33"/>
      <c r="O305" s="62"/>
      <c r="P305" s="34" t="str">
        <f t="shared" si="2"/>
        <v/>
      </c>
    </row>
    <row r="306" ht="22.5" customHeight="1">
      <c r="A306" s="37"/>
      <c r="B306" s="37" t="str">
        <f>'Master Schedule'!B306</f>
        <v/>
      </c>
      <c r="C306" s="39"/>
      <c r="D306" s="40" t="str">
        <f t="shared" si="1"/>
        <v>Saturday</v>
      </c>
      <c r="E306" s="41"/>
      <c r="F306" s="38"/>
      <c r="G306" s="38"/>
      <c r="H306" s="41"/>
      <c r="I306" s="38"/>
      <c r="J306" s="38"/>
      <c r="K306" s="42" t="s">
        <v>12</v>
      </c>
      <c r="L306" s="42" t="s">
        <v>13</v>
      </c>
      <c r="M306" s="23" t="s">
        <v>14</v>
      </c>
      <c r="N306" s="24" t="s">
        <v>15</v>
      </c>
      <c r="O306" s="58" t="s">
        <v>17</v>
      </c>
      <c r="P306" s="25" t="s">
        <v>9</v>
      </c>
    </row>
    <row r="307" ht="22.5" customHeight="1">
      <c r="A307" s="37"/>
      <c r="B307" s="37" t="str">
        <f>'Master Schedule'!B307</f>
        <v/>
      </c>
      <c r="C307" s="39"/>
      <c r="D307" s="40" t="str">
        <f t="shared" si="1"/>
        <v>Saturday</v>
      </c>
      <c r="E307" s="41"/>
      <c r="F307" s="38"/>
      <c r="G307" s="38"/>
      <c r="H307" s="41"/>
      <c r="I307" s="38"/>
      <c r="J307" s="38"/>
      <c r="K307" s="53" t="s">
        <v>16</v>
      </c>
      <c r="L307" s="53" t="s">
        <v>16</v>
      </c>
      <c r="M307" s="53" t="s">
        <v>16</v>
      </c>
      <c r="N307" s="59" t="s">
        <v>49</v>
      </c>
      <c r="O307" s="60" t="s">
        <v>16</v>
      </c>
      <c r="P307" s="34" t="str">
        <f t="shared" ref="P307:P610" si="3">IF(G307="", "",
   IF(AND(K307="✅", L307="✅", M307="✅", N307="✅", O307="✅"), "✅ Approved",
   IF(OR(K307="❌", L307="❌", M307="❌", N307="❌", O307="❌"), "❌ Denied",
   "⌛️ Pending")))
</f>
        <v/>
      </c>
    </row>
    <row r="308" ht="22.5" customHeight="1">
      <c r="A308" s="37"/>
      <c r="B308" s="37" t="str">
        <f>'Master Schedule'!B308</f>
        <v/>
      </c>
      <c r="C308" s="39"/>
      <c r="D308" s="40" t="str">
        <f t="shared" si="1"/>
        <v>Saturday</v>
      </c>
      <c r="E308" s="41"/>
      <c r="F308" s="38"/>
      <c r="G308" s="38"/>
      <c r="H308" s="41"/>
      <c r="I308" s="38"/>
      <c r="J308" s="38"/>
      <c r="K308" s="32"/>
      <c r="L308" s="32"/>
      <c r="M308" s="32"/>
      <c r="N308" s="33"/>
      <c r="O308" s="62"/>
      <c r="P308" s="34" t="str">
        <f t="shared" si="3"/>
        <v/>
      </c>
    </row>
    <row r="309" ht="22.5" customHeight="1">
      <c r="A309" s="37"/>
      <c r="B309" s="37" t="str">
        <f>'Master Schedule'!B309</f>
        <v/>
      </c>
      <c r="C309" s="39"/>
      <c r="D309" s="40" t="str">
        <f t="shared" si="1"/>
        <v>Saturday</v>
      </c>
      <c r="E309" s="41"/>
      <c r="F309" s="38"/>
      <c r="G309" s="38"/>
      <c r="H309" s="41"/>
      <c r="I309" s="38"/>
      <c r="J309" s="38"/>
      <c r="K309" s="35"/>
      <c r="L309" s="35"/>
      <c r="M309" s="35"/>
      <c r="N309" s="36"/>
      <c r="O309" s="62"/>
      <c r="P309" s="34" t="str">
        <f t="shared" si="3"/>
        <v/>
      </c>
    </row>
    <row r="310" ht="22.5" customHeight="1">
      <c r="A310" s="37"/>
      <c r="B310" s="37" t="str">
        <f>'Master Schedule'!B310</f>
        <v/>
      </c>
      <c r="C310" s="39"/>
      <c r="D310" s="40" t="str">
        <f t="shared" si="1"/>
        <v>Saturday</v>
      </c>
      <c r="E310" s="41"/>
      <c r="F310" s="38"/>
      <c r="G310" s="38"/>
      <c r="H310" s="41"/>
      <c r="I310" s="38"/>
      <c r="J310" s="38"/>
      <c r="K310" s="32"/>
      <c r="L310" s="32"/>
      <c r="M310" s="32"/>
      <c r="N310" s="33"/>
      <c r="O310" s="62"/>
      <c r="P310" s="34" t="str">
        <f t="shared" si="3"/>
        <v/>
      </c>
    </row>
    <row r="311" ht="22.5" customHeight="1">
      <c r="A311" s="37"/>
      <c r="B311" s="37" t="str">
        <f>'Master Schedule'!B311</f>
        <v/>
      </c>
      <c r="C311" s="39"/>
      <c r="D311" s="40" t="str">
        <f t="shared" si="1"/>
        <v>Saturday</v>
      </c>
      <c r="E311" s="41"/>
      <c r="F311" s="38"/>
      <c r="G311" s="38"/>
      <c r="H311" s="41"/>
      <c r="I311" s="38"/>
      <c r="J311" s="38"/>
      <c r="K311" s="35"/>
      <c r="L311" s="35"/>
      <c r="M311" s="35"/>
      <c r="N311" s="36"/>
      <c r="O311" s="62"/>
      <c r="P311" s="34" t="str">
        <f t="shared" si="3"/>
        <v/>
      </c>
    </row>
    <row r="312" ht="22.5" customHeight="1">
      <c r="A312" s="37"/>
      <c r="B312" s="37" t="str">
        <f>'Master Schedule'!B312</f>
        <v/>
      </c>
      <c r="C312" s="39"/>
      <c r="D312" s="40" t="str">
        <f t="shared" si="1"/>
        <v>Saturday</v>
      </c>
      <c r="E312" s="41"/>
      <c r="F312" s="38"/>
      <c r="G312" s="38"/>
      <c r="H312" s="41"/>
      <c r="I312" s="38"/>
      <c r="J312" s="38"/>
      <c r="K312" s="32"/>
      <c r="L312" s="32"/>
      <c r="M312" s="32"/>
      <c r="N312" s="33"/>
      <c r="O312" s="62"/>
      <c r="P312" s="34" t="str">
        <f t="shared" si="3"/>
        <v/>
      </c>
    </row>
    <row r="313" ht="22.5" customHeight="1">
      <c r="A313" s="37"/>
      <c r="B313" s="37" t="str">
        <f>'Master Schedule'!B313</f>
        <v/>
      </c>
      <c r="C313" s="39"/>
      <c r="D313" s="40" t="str">
        <f t="shared" si="1"/>
        <v>Saturday</v>
      </c>
      <c r="E313" s="41"/>
      <c r="F313" s="38"/>
      <c r="G313" s="38"/>
      <c r="H313" s="41"/>
      <c r="I313" s="38"/>
      <c r="J313" s="38"/>
      <c r="K313" s="35"/>
      <c r="L313" s="35"/>
      <c r="M313" s="35"/>
      <c r="N313" s="36"/>
      <c r="O313" s="62"/>
      <c r="P313" s="34" t="str">
        <f t="shared" si="3"/>
        <v/>
      </c>
    </row>
    <row r="314" ht="22.5" customHeight="1">
      <c r="A314" s="37"/>
      <c r="B314" s="37" t="str">
        <f>'Master Schedule'!B314</f>
        <v/>
      </c>
      <c r="C314" s="39"/>
      <c r="D314" s="40" t="str">
        <f t="shared" si="1"/>
        <v>Saturday</v>
      </c>
      <c r="E314" s="41"/>
      <c r="F314" s="38"/>
      <c r="G314" s="38"/>
      <c r="H314" s="41"/>
      <c r="I314" s="38"/>
      <c r="J314" s="38"/>
      <c r="K314" s="32"/>
      <c r="L314" s="32"/>
      <c r="M314" s="32"/>
      <c r="N314" s="33"/>
      <c r="O314" s="62"/>
      <c r="P314" s="34" t="str">
        <f t="shared" si="3"/>
        <v/>
      </c>
    </row>
    <row r="315" ht="22.5" customHeight="1">
      <c r="A315" s="37"/>
      <c r="B315" s="37" t="str">
        <f>'Master Schedule'!B315</f>
        <v/>
      </c>
      <c r="C315" s="39"/>
      <c r="D315" s="40" t="str">
        <f t="shared" si="1"/>
        <v>Saturday</v>
      </c>
      <c r="E315" s="41"/>
      <c r="F315" s="38"/>
      <c r="G315" s="38"/>
      <c r="H315" s="41"/>
      <c r="I315" s="38"/>
      <c r="J315" s="38"/>
      <c r="K315" s="35"/>
      <c r="L315" s="35"/>
      <c r="M315" s="35"/>
      <c r="N315" s="36"/>
      <c r="O315" s="62"/>
      <c r="P315" s="34" t="str">
        <f t="shared" si="3"/>
        <v/>
      </c>
    </row>
    <row r="316" ht="22.5" customHeight="1">
      <c r="A316" s="37"/>
      <c r="B316" s="37" t="str">
        <f>'Master Schedule'!B316</f>
        <v/>
      </c>
      <c r="C316" s="39"/>
      <c r="D316" s="40" t="str">
        <f t="shared" si="1"/>
        <v>Saturday</v>
      </c>
      <c r="E316" s="41"/>
      <c r="F316" s="38"/>
      <c r="G316" s="38"/>
      <c r="H316" s="41"/>
      <c r="I316" s="38"/>
      <c r="J316" s="38"/>
      <c r="K316" s="32"/>
      <c r="L316" s="32"/>
      <c r="M316" s="32"/>
      <c r="N316" s="33"/>
      <c r="O316" s="62"/>
      <c r="P316" s="34" t="str">
        <f t="shared" si="3"/>
        <v/>
      </c>
    </row>
    <row r="317" ht="22.5" customHeight="1">
      <c r="A317" s="37"/>
      <c r="B317" s="37" t="str">
        <f>'Master Schedule'!B317</f>
        <v/>
      </c>
      <c r="C317" s="39"/>
      <c r="D317" s="40" t="str">
        <f t="shared" si="1"/>
        <v>Saturday</v>
      </c>
      <c r="E317" s="41"/>
      <c r="F317" s="38"/>
      <c r="G317" s="38"/>
      <c r="H317" s="41"/>
      <c r="I317" s="38"/>
      <c r="J317" s="38"/>
      <c r="K317" s="35"/>
      <c r="L317" s="35"/>
      <c r="M317" s="35"/>
      <c r="N317" s="36"/>
      <c r="O317" s="62"/>
      <c r="P317" s="34" t="str">
        <f t="shared" si="3"/>
        <v/>
      </c>
    </row>
    <row r="318" ht="22.5" customHeight="1">
      <c r="A318" s="37"/>
      <c r="B318" s="37" t="str">
        <f>'Master Schedule'!B318</f>
        <v/>
      </c>
      <c r="C318" s="39"/>
      <c r="D318" s="40" t="str">
        <f t="shared" si="1"/>
        <v>Saturday</v>
      </c>
      <c r="E318" s="41"/>
      <c r="F318" s="38"/>
      <c r="G318" s="38"/>
      <c r="H318" s="41"/>
      <c r="I318" s="38"/>
      <c r="J318" s="38"/>
      <c r="K318" s="32"/>
      <c r="L318" s="32"/>
      <c r="M318" s="32"/>
      <c r="N318" s="33"/>
      <c r="O318" s="62"/>
      <c r="P318" s="34" t="str">
        <f t="shared" si="3"/>
        <v/>
      </c>
    </row>
    <row r="319" ht="22.5" customHeight="1">
      <c r="A319" s="37"/>
      <c r="B319" s="37" t="str">
        <f>'Master Schedule'!B319</f>
        <v/>
      </c>
      <c r="C319" s="39"/>
      <c r="D319" s="40" t="str">
        <f t="shared" si="1"/>
        <v>Saturday</v>
      </c>
      <c r="E319" s="41"/>
      <c r="F319" s="38"/>
      <c r="G319" s="38"/>
      <c r="H319" s="41"/>
      <c r="I319" s="38"/>
      <c r="J319" s="38"/>
      <c r="K319" s="35"/>
      <c r="L319" s="35"/>
      <c r="M319" s="35"/>
      <c r="N319" s="36"/>
      <c r="O319" s="62"/>
      <c r="P319" s="34" t="str">
        <f t="shared" si="3"/>
        <v/>
      </c>
    </row>
    <row r="320" ht="22.5" customHeight="1">
      <c r="A320" s="37"/>
      <c r="B320" s="37" t="str">
        <f>'Master Schedule'!B320</f>
        <v/>
      </c>
      <c r="C320" s="39"/>
      <c r="D320" s="40" t="str">
        <f t="shared" si="1"/>
        <v>Saturday</v>
      </c>
      <c r="E320" s="41"/>
      <c r="F320" s="38"/>
      <c r="G320" s="38"/>
      <c r="H320" s="41"/>
      <c r="I320" s="38"/>
      <c r="J320" s="38"/>
      <c r="K320" s="32"/>
      <c r="L320" s="32"/>
      <c r="M320" s="32"/>
      <c r="N320" s="33"/>
      <c r="O320" s="62"/>
      <c r="P320" s="34" t="str">
        <f t="shared" si="3"/>
        <v/>
      </c>
    </row>
    <row r="321" ht="22.5" customHeight="1">
      <c r="A321" s="37"/>
      <c r="B321" s="37" t="str">
        <f>'Master Schedule'!B321</f>
        <v/>
      </c>
      <c r="C321" s="39"/>
      <c r="D321" s="40" t="str">
        <f t="shared" si="1"/>
        <v>Saturday</v>
      </c>
      <c r="E321" s="41"/>
      <c r="F321" s="38"/>
      <c r="G321" s="38"/>
      <c r="H321" s="41"/>
      <c r="I321" s="38"/>
      <c r="J321" s="38"/>
      <c r="K321" s="35"/>
      <c r="L321" s="35"/>
      <c r="M321" s="35"/>
      <c r="N321" s="36"/>
      <c r="O321" s="62"/>
      <c r="P321" s="34" t="str">
        <f t="shared" si="3"/>
        <v/>
      </c>
    </row>
    <row r="322" ht="22.5" customHeight="1">
      <c r="A322" s="37"/>
      <c r="B322" s="37" t="str">
        <f>'Master Schedule'!B322</f>
        <v/>
      </c>
      <c r="C322" s="39"/>
      <c r="D322" s="40" t="str">
        <f t="shared" si="1"/>
        <v>Saturday</v>
      </c>
      <c r="E322" s="41"/>
      <c r="F322" s="38"/>
      <c r="G322" s="38"/>
      <c r="H322" s="41"/>
      <c r="I322" s="38"/>
      <c r="J322" s="38"/>
      <c r="K322" s="32"/>
      <c r="L322" s="32"/>
      <c r="M322" s="32"/>
      <c r="N322" s="33"/>
      <c r="O322" s="62"/>
      <c r="P322" s="34" t="str">
        <f t="shared" si="3"/>
        <v/>
      </c>
    </row>
    <row r="323" ht="22.5" customHeight="1">
      <c r="A323" s="37"/>
      <c r="B323" s="37" t="str">
        <f>'Master Schedule'!B323</f>
        <v/>
      </c>
      <c r="C323" s="39"/>
      <c r="D323" s="40" t="str">
        <f t="shared" si="1"/>
        <v>Saturday</v>
      </c>
      <c r="E323" s="41"/>
      <c r="F323" s="38"/>
      <c r="G323" s="38"/>
      <c r="H323" s="41"/>
      <c r="I323" s="38"/>
      <c r="J323" s="38"/>
      <c r="K323" s="35"/>
      <c r="L323" s="35"/>
      <c r="M323" s="35"/>
      <c r="N323" s="36"/>
      <c r="O323" s="62"/>
      <c r="P323" s="34" t="str">
        <f t="shared" si="3"/>
        <v/>
      </c>
    </row>
    <row r="324" ht="22.5" customHeight="1">
      <c r="A324" s="37"/>
      <c r="B324" s="37" t="str">
        <f>'Master Schedule'!B324</f>
        <v/>
      </c>
      <c r="C324" s="39"/>
      <c r="D324" s="40" t="str">
        <f t="shared" si="1"/>
        <v>Saturday</v>
      </c>
      <c r="E324" s="41"/>
      <c r="F324" s="38"/>
      <c r="G324" s="38"/>
      <c r="H324" s="41"/>
      <c r="I324" s="38"/>
      <c r="J324" s="38"/>
      <c r="K324" s="32"/>
      <c r="L324" s="32"/>
      <c r="M324" s="32"/>
      <c r="N324" s="33"/>
      <c r="O324" s="62"/>
      <c r="P324" s="34" t="str">
        <f t="shared" si="3"/>
        <v/>
      </c>
    </row>
    <row r="325" ht="22.5" customHeight="1">
      <c r="A325" s="37"/>
      <c r="B325" s="37" t="str">
        <f>'Master Schedule'!B325</f>
        <v/>
      </c>
      <c r="C325" s="39"/>
      <c r="D325" s="40" t="str">
        <f t="shared" si="1"/>
        <v>Saturday</v>
      </c>
      <c r="E325" s="41"/>
      <c r="F325" s="38"/>
      <c r="G325" s="38"/>
      <c r="H325" s="41"/>
      <c r="I325" s="38"/>
      <c r="J325" s="38"/>
      <c r="K325" s="35"/>
      <c r="L325" s="35"/>
      <c r="M325" s="35"/>
      <c r="N325" s="36"/>
      <c r="O325" s="62"/>
      <c r="P325" s="34" t="str">
        <f t="shared" si="3"/>
        <v/>
      </c>
    </row>
    <row r="326" ht="22.5" customHeight="1">
      <c r="A326" s="37"/>
      <c r="B326" s="37" t="str">
        <f>'Master Schedule'!B326</f>
        <v/>
      </c>
      <c r="C326" s="39"/>
      <c r="D326" s="40" t="str">
        <f t="shared" si="1"/>
        <v>Saturday</v>
      </c>
      <c r="E326" s="41"/>
      <c r="F326" s="38"/>
      <c r="G326" s="38"/>
      <c r="H326" s="41"/>
      <c r="I326" s="38"/>
      <c r="J326" s="38"/>
      <c r="K326" s="32"/>
      <c r="L326" s="32"/>
      <c r="M326" s="32"/>
      <c r="N326" s="33"/>
      <c r="O326" s="62"/>
      <c r="P326" s="34" t="str">
        <f t="shared" si="3"/>
        <v/>
      </c>
    </row>
    <row r="327" ht="22.5" customHeight="1">
      <c r="A327" s="37"/>
      <c r="B327" s="37" t="str">
        <f>'Master Schedule'!B327</f>
        <v/>
      </c>
      <c r="C327" s="39"/>
      <c r="D327" s="40" t="str">
        <f t="shared" si="1"/>
        <v>Saturday</v>
      </c>
      <c r="E327" s="41"/>
      <c r="F327" s="38"/>
      <c r="G327" s="38"/>
      <c r="H327" s="41"/>
      <c r="I327" s="38"/>
      <c r="J327" s="38"/>
      <c r="K327" s="35"/>
      <c r="L327" s="35"/>
      <c r="M327" s="35"/>
      <c r="N327" s="36"/>
      <c r="O327" s="62"/>
      <c r="P327" s="34" t="str">
        <f t="shared" si="3"/>
        <v/>
      </c>
    </row>
    <row r="328" ht="22.5" customHeight="1">
      <c r="A328" s="37"/>
      <c r="B328" s="37" t="str">
        <f>'Master Schedule'!B328</f>
        <v/>
      </c>
      <c r="C328" s="39"/>
      <c r="D328" s="40" t="str">
        <f t="shared" si="1"/>
        <v>Saturday</v>
      </c>
      <c r="E328" s="41"/>
      <c r="F328" s="38"/>
      <c r="G328" s="38"/>
      <c r="H328" s="41"/>
      <c r="I328" s="38"/>
      <c r="J328" s="38"/>
      <c r="K328" s="32"/>
      <c r="L328" s="32"/>
      <c r="M328" s="32"/>
      <c r="N328" s="33"/>
      <c r="O328" s="62"/>
      <c r="P328" s="34" t="str">
        <f t="shared" si="3"/>
        <v/>
      </c>
    </row>
    <row r="329" ht="22.5" customHeight="1">
      <c r="A329" s="37"/>
      <c r="B329" s="37" t="str">
        <f>'Master Schedule'!B329</f>
        <v/>
      </c>
      <c r="C329" s="39"/>
      <c r="D329" s="40" t="str">
        <f t="shared" si="1"/>
        <v>Saturday</v>
      </c>
      <c r="E329" s="41"/>
      <c r="F329" s="38"/>
      <c r="G329" s="38"/>
      <c r="H329" s="41"/>
      <c r="I329" s="38"/>
      <c r="J329" s="38"/>
      <c r="K329" s="35"/>
      <c r="L329" s="35"/>
      <c r="M329" s="35"/>
      <c r="N329" s="36"/>
      <c r="O329" s="62"/>
      <c r="P329" s="34" t="str">
        <f t="shared" si="3"/>
        <v/>
      </c>
    </row>
    <row r="330" ht="22.5" customHeight="1">
      <c r="A330" s="37"/>
      <c r="B330" s="37" t="str">
        <f>'Master Schedule'!B330</f>
        <v/>
      </c>
      <c r="C330" s="39"/>
      <c r="D330" s="40" t="str">
        <f t="shared" si="1"/>
        <v>Saturday</v>
      </c>
      <c r="E330" s="41"/>
      <c r="F330" s="38"/>
      <c r="G330" s="38"/>
      <c r="H330" s="41"/>
      <c r="I330" s="38"/>
      <c r="J330" s="38"/>
      <c r="K330" s="32"/>
      <c r="L330" s="32"/>
      <c r="M330" s="32"/>
      <c r="N330" s="33"/>
      <c r="O330" s="62"/>
      <c r="P330" s="34" t="str">
        <f t="shared" si="3"/>
        <v/>
      </c>
    </row>
    <row r="331" ht="22.5" customHeight="1">
      <c r="A331" s="37"/>
      <c r="B331" s="37" t="str">
        <f>'Master Schedule'!B331</f>
        <v/>
      </c>
      <c r="C331" s="39"/>
      <c r="D331" s="40" t="str">
        <f t="shared" si="1"/>
        <v>Saturday</v>
      </c>
      <c r="E331" s="41"/>
      <c r="F331" s="38"/>
      <c r="G331" s="38"/>
      <c r="H331" s="41"/>
      <c r="I331" s="38"/>
      <c r="J331" s="38"/>
      <c r="K331" s="35"/>
      <c r="L331" s="35"/>
      <c r="M331" s="35"/>
      <c r="N331" s="36"/>
      <c r="O331" s="62"/>
      <c r="P331" s="34" t="str">
        <f t="shared" si="3"/>
        <v/>
      </c>
    </row>
    <row r="332" ht="22.5" customHeight="1">
      <c r="A332" s="37"/>
      <c r="B332" s="37" t="str">
        <f>'Master Schedule'!B332</f>
        <v/>
      </c>
      <c r="C332" s="39"/>
      <c r="D332" s="40" t="str">
        <f t="shared" si="1"/>
        <v>Saturday</v>
      </c>
      <c r="E332" s="41"/>
      <c r="F332" s="38"/>
      <c r="G332" s="38"/>
      <c r="H332" s="41"/>
      <c r="I332" s="38"/>
      <c r="J332" s="38"/>
      <c r="K332" s="32"/>
      <c r="L332" s="32"/>
      <c r="M332" s="32"/>
      <c r="N332" s="33"/>
      <c r="O332" s="62"/>
      <c r="P332" s="34" t="str">
        <f t="shared" si="3"/>
        <v/>
      </c>
    </row>
    <row r="333" ht="22.5" customHeight="1">
      <c r="A333" s="37"/>
      <c r="B333" s="37" t="str">
        <f>'Master Schedule'!B333</f>
        <v/>
      </c>
      <c r="C333" s="39"/>
      <c r="D333" s="40" t="str">
        <f t="shared" si="1"/>
        <v>Saturday</v>
      </c>
      <c r="E333" s="41"/>
      <c r="F333" s="38"/>
      <c r="G333" s="38"/>
      <c r="H333" s="41"/>
      <c r="I333" s="38"/>
      <c r="J333" s="38"/>
      <c r="K333" s="35"/>
      <c r="L333" s="35"/>
      <c r="M333" s="35"/>
      <c r="N333" s="36"/>
      <c r="O333" s="62"/>
      <c r="P333" s="34" t="str">
        <f t="shared" si="3"/>
        <v/>
      </c>
    </row>
    <row r="334" ht="22.5" customHeight="1">
      <c r="A334" s="37"/>
      <c r="B334" s="37" t="str">
        <f>'Master Schedule'!B334</f>
        <v/>
      </c>
      <c r="C334" s="39"/>
      <c r="D334" s="40" t="str">
        <f t="shared" si="1"/>
        <v>Saturday</v>
      </c>
      <c r="E334" s="41"/>
      <c r="F334" s="38"/>
      <c r="G334" s="38"/>
      <c r="H334" s="41"/>
      <c r="I334" s="38"/>
      <c r="J334" s="38"/>
      <c r="K334" s="32"/>
      <c r="L334" s="32"/>
      <c r="M334" s="32"/>
      <c r="N334" s="33"/>
      <c r="O334" s="62"/>
      <c r="P334" s="34" t="str">
        <f t="shared" si="3"/>
        <v/>
      </c>
    </row>
    <row r="335" ht="22.5" customHeight="1">
      <c r="A335" s="37"/>
      <c r="B335" s="37" t="str">
        <f>'Master Schedule'!B335</f>
        <v/>
      </c>
      <c r="C335" s="39"/>
      <c r="D335" s="40" t="str">
        <f t="shared" si="1"/>
        <v>Saturday</v>
      </c>
      <c r="E335" s="41"/>
      <c r="F335" s="38"/>
      <c r="G335" s="38"/>
      <c r="H335" s="41"/>
      <c r="I335" s="38"/>
      <c r="J335" s="38"/>
      <c r="K335" s="35"/>
      <c r="L335" s="35"/>
      <c r="M335" s="35"/>
      <c r="N335" s="36"/>
      <c r="O335" s="62"/>
      <c r="P335" s="34" t="str">
        <f t="shared" si="3"/>
        <v/>
      </c>
    </row>
    <row r="336" ht="22.5" customHeight="1">
      <c r="A336" s="37"/>
      <c r="B336" s="37" t="str">
        <f>'Master Schedule'!B336</f>
        <v/>
      </c>
      <c r="C336" s="39"/>
      <c r="D336" s="40" t="str">
        <f t="shared" si="1"/>
        <v>Saturday</v>
      </c>
      <c r="E336" s="41"/>
      <c r="F336" s="38"/>
      <c r="G336" s="38"/>
      <c r="H336" s="41"/>
      <c r="I336" s="38"/>
      <c r="J336" s="38"/>
      <c r="K336" s="32"/>
      <c r="L336" s="32"/>
      <c r="M336" s="32"/>
      <c r="N336" s="33"/>
      <c r="O336" s="62"/>
      <c r="P336" s="34" t="str">
        <f t="shared" si="3"/>
        <v/>
      </c>
    </row>
    <row r="337" ht="22.5" customHeight="1">
      <c r="A337" s="37"/>
      <c r="B337" s="37" t="str">
        <f>'Master Schedule'!B337</f>
        <v/>
      </c>
      <c r="C337" s="39"/>
      <c r="D337" s="40" t="str">
        <f t="shared" si="1"/>
        <v>Saturday</v>
      </c>
      <c r="E337" s="41"/>
      <c r="F337" s="38"/>
      <c r="G337" s="38"/>
      <c r="H337" s="41"/>
      <c r="I337" s="38"/>
      <c r="J337" s="38"/>
      <c r="K337" s="35"/>
      <c r="L337" s="35"/>
      <c r="M337" s="35"/>
      <c r="N337" s="36"/>
      <c r="O337" s="62"/>
      <c r="P337" s="34" t="str">
        <f t="shared" si="3"/>
        <v/>
      </c>
    </row>
    <row r="338" ht="22.5" customHeight="1">
      <c r="A338" s="37"/>
      <c r="B338" s="37" t="str">
        <f>'Master Schedule'!B338</f>
        <v/>
      </c>
      <c r="C338" s="39"/>
      <c r="D338" s="40" t="str">
        <f t="shared" si="1"/>
        <v>Saturday</v>
      </c>
      <c r="E338" s="41"/>
      <c r="F338" s="38"/>
      <c r="G338" s="38"/>
      <c r="H338" s="41"/>
      <c r="I338" s="38"/>
      <c r="J338" s="38"/>
      <c r="K338" s="32"/>
      <c r="L338" s="32"/>
      <c r="M338" s="32"/>
      <c r="N338" s="33"/>
      <c r="O338" s="62"/>
      <c r="P338" s="34" t="str">
        <f t="shared" si="3"/>
        <v/>
      </c>
    </row>
    <row r="339" ht="22.5" customHeight="1">
      <c r="A339" s="37"/>
      <c r="B339" s="37" t="str">
        <f>'Master Schedule'!B339</f>
        <v/>
      </c>
      <c r="C339" s="39"/>
      <c r="D339" s="40" t="str">
        <f t="shared" si="1"/>
        <v>Saturday</v>
      </c>
      <c r="E339" s="41"/>
      <c r="F339" s="38"/>
      <c r="G339" s="38"/>
      <c r="H339" s="41"/>
      <c r="I339" s="38"/>
      <c r="J339" s="38"/>
      <c r="K339" s="35"/>
      <c r="L339" s="35"/>
      <c r="M339" s="35"/>
      <c r="N339" s="36"/>
      <c r="O339" s="62"/>
      <c r="P339" s="34" t="str">
        <f t="shared" si="3"/>
        <v/>
      </c>
    </row>
    <row r="340" ht="22.5" customHeight="1">
      <c r="A340" s="37"/>
      <c r="B340" s="37" t="str">
        <f>'Master Schedule'!B340</f>
        <v/>
      </c>
      <c r="C340" s="39"/>
      <c r="D340" s="40" t="str">
        <f t="shared" si="1"/>
        <v>Saturday</v>
      </c>
      <c r="E340" s="41"/>
      <c r="F340" s="38"/>
      <c r="G340" s="38"/>
      <c r="H340" s="41"/>
      <c r="I340" s="38"/>
      <c r="J340" s="38"/>
      <c r="K340" s="32"/>
      <c r="L340" s="32"/>
      <c r="M340" s="32"/>
      <c r="N340" s="33"/>
      <c r="O340" s="62"/>
      <c r="P340" s="34" t="str">
        <f t="shared" si="3"/>
        <v/>
      </c>
    </row>
    <row r="341" ht="22.5" customHeight="1">
      <c r="A341" s="37"/>
      <c r="B341" s="37" t="str">
        <f>'Master Schedule'!B341</f>
        <v/>
      </c>
      <c r="C341" s="39"/>
      <c r="D341" s="40" t="str">
        <f t="shared" si="1"/>
        <v>Saturday</v>
      </c>
      <c r="E341" s="41"/>
      <c r="F341" s="38"/>
      <c r="G341" s="38"/>
      <c r="H341" s="41"/>
      <c r="I341" s="38"/>
      <c r="J341" s="38"/>
      <c r="K341" s="35"/>
      <c r="L341" s="35"/>
      <c r="M341" s="35"/>
      <c r="N341" s="36"/>
      <c r="O341" s="62"/>
      <c r="P341" s="34" t="str">
        <f t="shared" si="3"/>
        <v/>
      </c>
    </row>
    <row r="342" ht="22.5" customHeight="1">
      <c r="A342" s="37"/>
      <c r="B342" s="37" t="str">
        <f>'Master Schedule'!B342</f>
        <v/>
      </c>
      <c r="C342" s="39"/>
      <c r="D342" s="40" t="str">
        <f t="shared" si="1"/>
        <v>Saturday</v>
      </c>
      <c r="E342" s="41"/>
      <c r="F342" s="38"/>
      <c r="G342" s="38"/>
      <c r="H342" s="41"/>
      <c r="I342" s="38"/>
      <c r="J342" s="38"/>
      <c r="K342" s="32"/>
      <c r="L342" s="32"/>
      <c r="M342" s="32"/>
      <c r="N342" s="33"/>
      <c r="O342" s="62"/>
      <c r="P342" s="34" t="str">
        <f t="shared" si="3"/>
        <v/>
      </c>
    </row>
    <row r="343" ht="22.5" customHeight="1">
      <c r="A343" s="37"/>
      <c r="B343" s="37" t="str">
        <f>'Master Schedule'!B343</f>
        <v/>
      </c>
      <c r="C343" s="39"/>
      <c r="D343" s="40" t="str">
        <f t="shared" si="1"/>
        <v>Saturday</v>
      </c>
      <c r="E343" s="41"/>
      <c r="F343" s="38"/>
      <c r="G343" s="38"/>
      <c r="H343" s="41"/>
      <c r="I343" s="38"/>
      <c r="J343" s="38"/>
      <c r="K343" s="35"/>
      <c r="L343" s="35"/>
      <c r="M343" s="35"/>
      <c r="N343" s="36"/>
      <c r="O343" s="62"/>
      <c r="P343" s="34" t="str">
        <f t="shared" si="3"/>
        <v/>
      </c>
    </row>
    <row r="344" ht="22.5" customHeight="1">
      <c r="A344" s="37"/>
      <c r="B344" s="37" t="str">
        <f>'Master Schedule'!B344</f>
        <v/>
      </c>
      <c r="C344" s="39"/>
      <c r="D344" s="40" t="str">
        <f t="shared" si="1"/>
        <v>Saturday</v>
      </c>
      <c r="E344" s="41"/>
      <c r="F344" s="38"/>
      <c r="G344" s="38"/>
      <c r="H344" s="41"/>
      <c r="I344" s="38"/>
      <c r="J344" s="38"/>
      <c r="K344" s="32"/>
      <c r="L344" s="32"/>
      <c r="M344" s="32"/>
      <c r="N344" s="33"/>
      <c r="O344" s="62"/>
      <c r="P344" s="34" t="str">
        <f t="shared" si="3"/>
        <v/>
      </c>
    </row>
    <row r="345" ht="22.5" customHeight="1">
      <c r="A345" s="37"/>
      <c r="B345" s="37" t="str">
        <f>'Master Schedule'!B345</f>
        <v/>
      </c>
      <c r="C345" s="39"/>
      <c r="D345" s="40" t="str">
        <f t="shared" si="1"/>
        <v>Saturday</v>
      </c>
      <c r="E345" s="41"/>
      <c r="F345" s="38"/>
      <c r="G345" s="38"/>
      <c r="H345" s="41"/>
      <c r="I345" s="38"/>
      <c r="J345" s="38"/>
      <c r="K345" s="35"/>
      <c r="L345" s="35"/>
      <c r="M345" s="35"/>
      <c r="N345" s="36"/>
      <c r="O345" s="62"/>
      <c r="P345" s="34" t="str">
        <f t="shared" si="3"/>
        <v/>
      </c>
    </row>
    <row r="346" ht="22.5" customHeight="1">
      <c r="A346" s="37"/>
      <c r="B346" s="37" t="str">
        <f>'Master Schedule'!B346</f>
        <v/>
      </c>
      <c r="C346" s="39"/>
      <c r="D346" s="40" t="str">
        <f t="shared" si="1"/>
        <v>Saturday</v>
      </c>
      <c r="E346" s="41"/>
      <c r="F346" s="38"/>
      <c r="G346" s="38"/>
      <c r="H346" s="41"/>
      <c r="I346" s="38"/>
      <c r="J346" s="38"/>
      <c r="K346" s="32"/>
      <c r="L346" s="32"/>
      <c r="M346" s="32"/>
      <c r="N346" s="33"/>
      <c r="O346" s="62"/>
      <c r="P346" s="34" t="str">
        <f t="shared" si="3"/>
        <v/>
      </c>
    </row>
    <row r="347" ht="22.5" customHeight="1">
      <c r="A347" s="37"/>
      <c r="B347" s="37" t="str">
        <f>'Master Schedule'!B347</f>
        <v/>
      </c>
      <c r="C347" s="39"/>
      <c r="D347" s="40" t="str">
        <f t="shared" si="1"/>
        <v>Saturday</v>
      </c>
      <c r="E347" s="41"/>
      <c r="F347" s="38"/>
      <c r="G347" s="38"/>
      <c r="H347" s="41"/>
      <c r="I347" s="38"/>
      <c r="J347" s="38"/>
      <c r="K347" s="35"/>
      <c r="L347" s="35"/>
      <c r="M347" s="35"/>
      <c r="N347" s="36"/>
      <c r="O347" s="62"/>
      <c r="P347" s="34" t="str">
        <f t="shared" si="3"/>
        <v/>
      </c>
    </row>
    <row r="348" ht="22.5" customHeight="1">
      <c r="A348" s="37"/>
      <c r="B348" s="37" t="str">
        <f>'Master Schedule'!B348</f>
        <v/>
      </c>
      <c r="C348" s="39"/>
      <c r="D348" s="40" t="str">
        <f t="shared" si="1"/>
        <v>Saturday</v>
      </c>
      <c r="E348" s="41"/>
      <c r="F348" s="38"/>
      <c r="G348" s="38"/>
      <c r="H348" s="41"/>
      <c r="I348" s="38"/>
      <c r="J348" s="38"/>
      <c r="K348" s="32"/>
      <c r="L348" s="32"/>
      <c r="M348" s="32"/>
      <c r="N348" s="33"/>
      <c r="O348" s="62"/>
      <c r="P348" s="34" t="str">
        <f t="shared" si="3"/>
        <v/>
      </c>
    </row>
    <row r="349" ht="22.5" customHeight="1">
      <c r="A349" s="37"/>
      <c r="B349" s="37" t="str">
        <f>'Master Schedule'!B349</f>
        <v/>
      </c>
      <c r="C349" s="39"/>
      <c r="D349" s="40" t="str">
        <f t="shared" si="1"/>
        <v>Saturday</v>
      </c>
      <c r="E349" s="41"/>
      <c r="F349" s="38"/>
      <c r="G349" s="38"/>
      <c r="H349" s="41"/>
      <c r="I349" s="38"/>
      <c r="J349" s="38"/>
      <c r="K349" s="35"/>
      <c r="L349" s="35"/>
      <c r="M349" s="35"/>
      <c r="N349" s="36"/>
      <c r="O349" s="62"/>
      <c r="P349" s="34" t="str">
        <f t="shared" si="3"/>
        <v/>
      </c>
    </row>
    <row r="350" ht="22.5" customHeight="1">
      <c r="A350" s="37"/>
      <c r="B350" s="37" t="str">
        <f>'Master Schedule'!B350</f>
        <v/>
      </c>
      <c r="C350" s="39"/>
      <c r="D350" s="40" t="str">
        <f t="shared" si="1"/>
        <v>Saturday</v>
      </c>
      <c r="E350" s="41"/>
      <c r="F350" s="38"/>
      <c r="G350" s="38"/>
      <c r="H350" s="41"/>
      <c r="I350" s="38"/>
      <c r="J350" s="38"/>
      <c r="K350" s="32"/>
      <c r="L350" s="32"/>
      <c r="M350" s="32"/>
      <c r="N350" s="33"/>
      <c r="O350" s="62"/>
      <c r="P350" s="34" t="str">
        <f t="shared" si="3"/>
        <v/>
      </c>
    </row>
    <row r="351" ht="22.5" customHeight="1">
      <c r="A351" s="37"/>
      <c r="B351" s="37" t="str">
        <f>'Master Schedule'!B351</f>
        <v/>
      </c>
      <c r="C351" s="39"/>
      <c r="D351" s="40" t="str">
        <f t="shared" si="1"/>
        <v>Saturday</v>
      </c>
      <c r="E351" s="41"/>
      <c r="F351" s="38"/>
      <c r="G351" s="38"/>
      <c r="H351" s="41"/>
      <c r="I351" s="38"/>
      <c r="J351" s="38"/>
      <c r="K351" s="35"/>
      <c r="L351" s="35"/>
      <c r="M351" s="35"/>
      <c r="N351" s="36"/>
      <c r="O351" s="62"/>
      <c r="P351" s="34" t="str">
        <f t="shared" si="3"/>
        <v/>
      </c>
    </row>
    <row r="352" ht="22.5" customHeight="1">
      <c r="A352" s="37"/>
      <c r="B352" s="37" t="str">
        <f>'Master Schedule'!B352</f>
        <v/>
      </c>
      <c r="C352" s="39"/>
      <c r="D352" s="40" t="str">
        <f t="shared" si="1"/>
        <v>Saturday</v>
      </c>
      <c r="E352" s="41"/>
      <c r="F352" s="38"/>
      <c r="G352" s="38"/>
      <c r="H352" s="41"/>
      <c r="I352" s="38"/>
      <c r="J352" s="38"/>
      <c r="K352" s="32"/>
      <c r="L352" s="32"/>
      <c r="M352" s="32"/>
      <c r="N352" s="33"/>
      <c r="O352" s="62"/>
      <c r="P352" s="34" t="str">
        <f t="shared" si="3"/>
        <v/>
      </c>
    </row>
    <row r="353" ht="22.5" customHeight="1">
      <c r="A353" s="37"/>
      <c r="B353" s="37" t="str">
        <f>'Master Schedule'!B353</f>
        <v/>
      </c>
      <c r="C353" s="39"/>
      <c r="D353" s="40" t="str">
        <f t="shared" si="1"/>
        <v>Saturday</v>
      </c>
      <c r="E353" s="41"/>
      <c r="F353" s="38"/>
      <c r="G353" s="38"/>
      <c r="H353" s="41"/>
      <c r="I353" s="38"/>
      <c r="J353" s="38"/>
      <c r="K353" s="35"/>
      <c r="L353" s="35"/>
      <c r="M353" s="35"/>
      <c r="N353" s="36"/>
      <c r="O353" s="62"/>
      <c r="P353" s="34" t="str">
        <f t="shared" si="3"/>
        <v/>
      </c>
    </row>
    <row r="354" ht="22.5" customHeight="1">
      <c r="A354" s="37"/>
      <c r="B354" s="37" t="str">
        <f>'Master Schedule'!B354</f>
        <v/>
      </c>
      <c r="C354" s="39"/>
      <c r="D354" s="40" t="str">
        <f t="shared" si="1"/>
        <v>Saturday</v>
      </c>
      <c r="E354" s="41"/>
      <c r="F354" s="38"/>
      <c r="G354" s="38"/>
      <c r="H354" s="41"/>
      <c r="I354" s="38"/>
      <c r="J354" s="38"/>
      <c r="K354" s="32"/>
      <c r="L354" s="32"/>
      <c r="M354" s="32"/>
      <c r="N354" s="33"/>
      <c r="O354" s="62"/>
      <c r="P354" s="34" t="str">
        <f t="shared" si="3"/>
        <v/>
      </c>
    </row>
    <row r="355" ht="22.5" customHeight="1">
      <c r="A355" s="37"/>
      <c r="B355" s="37" t="str">
        <f>'Master Schedule'!B355</f>
        <v/>
      </c>
      <c r="C355" s="39"/>
      <c r="D355" s="40" t="str">
        <f t="shared" si="1"/>
        <v>Saturday</v>
      </c>
      <c r="E355" s="41"/>
      <c r="F355" s="38"/>
      <c r="G355" s="38"/>
      <c r="H355" s="41"/>
      <c r="I355" s="38"/>
      <c r="J355" s="38"/>
      <c r="K355" s="35"/>
      <c r="L355" s="35"/>
      <c r="M355" s="35"/>
      <c r="N355" s="36"/>
      <c r="O355" s="62"/>
      <c r="P355" s="34" t="str">
        <f t="shared" si="3"/>
        <v/>
      </c>
    </row>
    <row r="356" ht="22.5" customHeight="1">
      <c r="A356" s="37"/>
      <c r="B356" s="37" t="str">
        <f>'Master Schedule'!B356</f>
        <v/>
      </c>
      <c r="C356" s="39"/>
      <c r="D356" s="40" t="str">
        <f t="shared" si="1"/>
        <v>Saturday</v>
      </c>
      <c r="E356" s="41"/>
      <c r="F356" s="38"/>
      <c r="G356" s="38"/>
      <c r="H356" s="41"/>
      <c r="I356" s="38"/>
      <c r="J356" s="38"/>
      <c r="K356" s="32"/>
      <c r="L356" s="32"/>
      <c r="M356" s="32"/>
      <c r="N356" s="33"/>
      <c r="O356" s="62"/>
      <c r="P356" s="34" t="str">
        <f t="shared" si="3"/>
        <v/>
      </c>
    </row>
    <row r="357" ht="22.5" customHeight="1">
      <c r="A357" s="37"/>
      <c r="B357" s="37" t="str">
        <f>'Master Schedule'!B357</f>
        <v/>
      </c>
      <c r="C357" s="39"/>
      <c r="D357" s="40" t="str">
        <f t="shared" si="1"/>
        <v>Saturday</v>
      </c>
      <c r="E357" s="41"/>
      <c r="F357" s="38"/>
      <c r="G357" s="38"/>
      <c r="H357" s="41"/>
      <c r="I357" s="38"/>
      <c r="J357" s="38"/>
      <c r="K357" s="35"/>
      <c r="L357" s="35"/>
      <c r="M357" s="35"/>
      <c r="N357" s="36"/>
      <c r="O357" s="62"/>
      <c r="P357" s="34" t="str">
        <f t="shared" si="3"/>
        <v/>
      </c>
    </row>
    <row r="358" ht="22.5" customHeight="1">
      <c r="A358" s="37"/>
      <c r="B358" s="37" t="str">
        <f>'Master Schedule'!B358</f>
        <v/>
      </c>
      <c r="C358" s="39"/>
      <c r="D358" s="40" t="str">
        <f t="shared" si="1"/>
        <v>Saturday</v>
      </c>
      <c r="E358" s="41"/>
      <c r="F358" s="38"/>
      <c r="G358" s="38"/>
      <c r="H358" s="41"/>
      <c r="I358" s="38"/>
      <c r="J358" s="38"/>
      <c r="K358" s="32"/>
      <c r="L358" s="32"/>
      <c r="M358" s="32"/>
      <c r="N358" s="33"/>
      <c r="O358" s="62"/>
      <c r="P358" s="34" t="str">
        <f t="shared" si="3"/>
        <v/>
      </c>
    </row>
    <row r="359" ht="22.5" customHeight="1">
      <c r="A359" s="37"/>
      <c r="B359" s="37" t="str">
        <f>'Master Schedule'!B359</f>
        <v/>
      </c>
      <c r="C359" s="39"/>
      <c r="D359" s="40" t="str">
        <f t="shared" si="1"/>
        <v>Saturday</v>
      </c>
      <c r="E359" s="41"/>
      <c r="F359" s="38"/>
      <c r="G359" s="38"/>
      <c r="H359" s="41"/>
      <c r="I359" s="38"/>
      <c r="J359" s="38"/>
      <c r="K359" s="35"/>
      <c r="L359" s="35"/>
      <c r="M359" s="35"/>
      <c r="N359" s="36"/>
      <c r="O359" s="62"/>
      <c r="P359" s="34" t="str">
        <f t="shared" si="3"/>
        <v/>
      </c>
    </row>
    <row r="360" ht="22.5" customHeight="1">
      <c r="A360" s="37"/>
      <c r="B360" s="37" t="str">
        <f>'Master Schedule'!B360</f>
        <v/>
      </c>
      <c r="C360" s="39"/>
      <c r="D360" s="40" t="str">
        <f t="shared" si="1"/>
        <v>Saturday</v>
      </c>
      <c r="E360" s="41"/>
      <c r="F360" s="38"/>
      <c r="G360" s="38"/>
      <c r="H360" s="41"/>
      <c r="I360" s="38"/>
      <c r="J360" s="38"/>
      <c r="K360" s="32"/>
      <c r="L360" s="32"/>
      <c r="M360" s="32"/>
      <c r="N360" s="33"/>
      <c r="O360" s="62"/>
      <c r="P360" s="34" t="str">
        <f t="shared" si="3"/>
        <v/>
      </c>
    </row>
    <row r="361" ht="22.5" customHeight="1">
      <c r="A361" s="37"/>
      <c r="B361" s="37" t="str">
        <f>'Master Schedule'!B361</f>
        <v/>
      </c>
      <c r="C361" s="39"/>
      <c r="D361" s="40" t="str">
        <f t="shared" si="1"/>
        <v>Saturday</v>
      </c>
      <c r="E361" s="41"/>
      <c r="F361" s="38"/>
      <c r="G361" s="38"/>
      <c r="H361" s="41"/>
      <c r="I361" s="38"/>
      <c r="J361" s="38"/>
      <c r="K361" s="35"/>
      <c r="L361" s="35"/>
      <c r="M361" s="35"/>
      <c r="N361" s="36"/>
      <c r="O361" s="62"/>
      <c r="P361" s="34" t="str">
        <f t="shared" si="3"/>
        <v/>
      </c>
    </row>
    <row r="362" ht="22.5" customHeight="1">
      <c r="A362" s="37"/>
      <c r="B362" s="37" t="str">
        <f>'Master Schedule'!B362</f>
        <v/>
      </c>
      <c r="C362" s="39"/>
      <c r="D362" s="40" t="str">
        <f t="shared" si="1"/>
        <v>Saturday</v>
      </c>
      <c r="E362" s="41"/>
      <c r="F362" s="38"/>
      <c r="G362" s="38"/>
      <c r="H362" s="41"/>
      <c r="I362" s="38"/>
      <c r="J362" s="38"/>
      <c r="K362" s="32"/>
      <c r="L362" s="32"/>
      <c r="M362" s="32"/>
      <c r="N362" s="33"/>
      <c r="O362" s="62"/>
      <c r="P362" s="34" t="str">
        <f t="shared" si="3"/>
        <v/>
      </c>
    </row>
    <row r="363" ht="22.5" customHeight="1">
      <c r="A363" s="37"/>
      <c r="B363" s="37" t="str">
        <f>'Master Schedule'!B363</f>
        <v/>
      </c>
      <c r="C363" s="39"/>
      <c r="D363" s="40" t="str">
        <f t="shared" si="1"/>
        <v>Saturday</v>
      </c>
      <c r="E363" s="41"/>
      <c r="F363" s="38"/>
      <c r="G363" s="38"/>
      <c r="H363" s="41"/>
      <c r="I363" s="38"/>
      <c r="J363" s="38"/>
      <c r="K363" s="35"/>
      <c r="L363" s="35"/>
      <c r="M363" s="35"/>
      <c r="N363" s="36"/>
      <c r="O363" s="62"/>
      <c r="P363" s="34" t="str">
        <f t="shared" si="3"/>
        <v/>
      </c>
    </row>
    <row r="364" ht="22.5" customHeight="1">
      <c r="A364" s="37"/>
      <c r="B364" s="37" t="str">
        <f>'Master Schedule'!B364</f>
        <v/>
      </c>
      <c r="C364" s="39"/>
      <c r="D364" s="40" t="str">
        <f t="shared" si="1"/>
        <v>Saturday</v>
      </c>
      <c r="E364" s="41"/>
      <c r="F364" s="38"/>
      <c r="G364" s="38"/>
      <c r="H364" s="41"/>
      <c r="I364" s="38"/>
      <c r="J364" s="38"/>
      <c r="K364" s="32"/>
      <c r="L364" s="32"/>
      <c r="M364" s="32"/>
      <c r="N364" s="33"/>
      <c r="O364" s="62"/>
      <c r="P364" s="34" t="str">
        <f t="shared" si="3"/>
        <v/>
      </c>
    </row>
    <row r="365" ht="22.5" customHeight="1">
      <c r="A365" s="37"/>
      <c r="B365" s="37" t="str">
        <f>'Master Schedule'!B365</f>
        <v/>
      </c>
      <c r="C365" s="39"/>
      <c r="D365" s="40" t="str">
        <f t="shared" si="1"/>
        <v>Saturday</v>
      </c>
      <c r="E365" s="41"/>
      <c r="F365" s="38"/>
      <c r="G365" s="38"/>
      <c r="H365" s="41"/>
      <c r="I365" s="38"/>
      <c r="J365" s="38"/>
      <c r="K365" s="35"/>
      <c r="L365" s="35"/>
      <c r="M365" s="35"/>
      <c r="N365" s="36"/>
      <c r="O365" s="62"/>
      <c r="P365" s="34" t="str">
        <f t="shared" si="3"/>
        <v/>
      </c>
    </row>
    <row r="366" ht="22.5" customHeight="1">
      <c r="A366" s="37"/>
      <c r="B366" s="37" t="str">
        <f>'Master Schedule'!B366</f>
        <v/>
      </c>
      <c r="C366" s="39"/>
      <c r="D366" s="40" t="str">
        <f t="shared" si="1"/>
        <v>Saturday</v>
      </c>
      <c r="E366" s="41"/>
      <c r="F366" s="38"/>
      <c r="G366" s="38"/>
      <c r="H366" s="41"/>
      <c r="I366" s="38"/>
      <c r="J366" s="38"/>
      <c r="K366" s="32"/>
      <c r="L366" s="32"/>
      <c r="M366" s="32"/>
      <c r="N366" s="33"/>
      <c r="O366" s="62"/>
      <c r="P366" s="34" t="str">
        <f t="shared" si="3"/>
        <v/>
      </c>
    </row>
    <row r="367" ht="22.5" customHeight="1">
      <c r="A367" s="37"/>
      <c r="B367" s="37" t="str">
        <f>'Master Schedule'!B367</f>
        <v/>
      </c>
      <c r="C367" s="39"/>
      <c r="D367" s="40" t="str">
        <f t="shared" si="1"/>
        <v>Saturday</v>
      </c>
      <c r="E367" s="41"/>
      <c r="F367" s="38"/>
      <c r="G367" s="38"/>
      <c r="H367" s="41"/>
      <c r="I367" s="38"/>
      <c r="J367" s="38"/>
      <c r="K367" s="35"/>
      <c r="L367" s="35"/>
      <c r="M367" s="35"/>
      <c r="N367" s="36"/>
      <c r="O367" s="62"/>
      <c r="P367" s="34" t="str">
        <f t="shared" si="3"/>
        <v/>
      </c>
    </row>
    <row r="368" ht="22.5" customHeight="1">
      <c r="A368" s="37"/>
      <c r="B368" s="37" t="str">
        <f>'Master Schedule'!B368</f>
        <v/>
      </c>
      <c r="C368" s="39"/>
      <c r="D368" s="40" t="str">
        <f t="shared" si="1"/>
        <v>Saturday</v>
      </c>
      <c r="E368" s="41"/>
      <c r="F368" s="38"/>
      <c r="G368" s="38"/>
      <c r="H368" s="41"/>
      <c r="I368" s="38"/>
      <c r="J368" s="38"/>
      <c r="K368" s="32"/>
      <c r="L368" s="32"/>
      <c r="M368" s="32"/>
      <c r="N368" s="33"/>
      <c r="O368" s="62"/>
      <c r="P368" s="34" t="str">
        <f t="shared" si="3"/>
        <v/>
      </c>
    </row>
    <row r="369" ht="22.5" customHeight="1">
      <c r="A369" s="37"/>
      <c r="B369" s="37" t="str">
        <f>'Master Schedule'!B369</f>
        <v/>
      </c>
      <c r="C369" s="39"/>
      <c r="D369" s="40" t="str">
        <f t="shared" si="1"/>
        <v>Saturday</v>
      </c>
      <c r="E369" s="41"/>
      <c r="F369" s="38"/>
      <c r="G369" s="38"/>
      <c r="H369" s="41"/>
      <c r="I369" s="38"/>
      <c r="J369" s="38"/>
      <c r="K369" s="35"/>
      <c r="L369" s="35"/>
      <c r="M369" s="35"/>
      <c r="N369" s="36"/>
      <c r="O369" s="62"/>
      <c r="P369" s="34" t="str">
        <f t="shared" si="3"/>
        <v/>
      </c>
    </row>
    <row r="370" ht="22.5" customHeight="1">
      <c r="A370" s="37"/>
      <c r="B370" s="37" t="str">
        <f>'Master Schedule'!B370</f>
        <v/>
      </c>
      <c r="C370" s="39"/>
      <c r="D370" s="40" t="str">
        <f t="shared" si="1"/>
        <v>Saturday</v>
      </c>
      <c r="E370" s="41"/>
      <c r="F370" s="38"/>
      <c r="G370" s="38"/>
      <c r="H370" s="41"/>
      <c r="I370" s="38"/>
      <c r="J370" s="38"/>
      <c r="K370" s="32"/>
      <c r="L370" s="32"/>
      <c r="M370" s="32"/>
      <c r="N370" s="33"/>
      <c r="O370" s="62"/>
      <c r="P370" s="34" t="str">
        <f t="shared" si="3"/>
        <v/>
      </c>
    </row>
    <row r="371" ht="22.5" customHeight="1">
      <c r="A371" s="37"/>
      <c r="B371" s="37" t="str">
        <f>'Master Schedule'!B371</f>
        <v/>
      </c>
      <c r="C371" s="39"/>
      <c r="D371" s="40" t="str">
        <f t="shared" si="1"/>
        <v>Saturday</v>
      </c>
      <c r="E371" s="41"/>
      <c r="F371" s="38"/>
      <c r="G371" s="38"/>
      <c r="H371" s="41"/>
      <c r="I371" s="38"/>
      <c r="J371" s="38"/>
      <c r="K371" s="35"/>
      <c r="L371" s="35"/>
      <c r="M371" s="35"/>
      <c r="N371" s="36"/>
      <c r="O371" s="62"/>
      <c r="P371" s="34" t="str">
        <f t="shared" si="3"/>
        <v/>
      </c>
    </row>
    <row r="372" ht="22.5" customHeight="1">
      <c r="A372" s="37"/>
      <c r="B372" s="37" t="str">
        <f>'Master Schedule'!B372</f>
        <v/>
      </c>
      <c r="C372" s="39"/>
      <c r="D372" s="40" t="str">
        <f t="shared" si="1"/>
        <v>Saturday</v>
      </c>
      <c r="E372" s="41"/>
      <c r="F372" s="38"/>
      <c r="G372" s="38"/>
      <c r="H372" s="41"/>
      <c r="I372" s="38"/>
      <c r="J372" s="38"/>
      <c r="K372" s="32"/>
      <c r="L372" s="32"/>
      <c r="M372" s="32"/>
      <c r="N372" s="33"/>
      <c r="O372" s="62"/>
      <c r="P372" s="34" t="str">
        <f t="shared" si="3"/>
        <v/>
      </c>
    </row>
    <row r="373" ht="22.5" customHeight="1">
      <c r="A373" s="37"/>
      <c r="B373" s="37" t="str">
        <f>'Master Schedule'!B373</f>
        <v/>
      </c>
      <c r="C373" s="39"/>
      <c r="D373" s="40" t="str">
        <f t="shared" si="1"/>
        <v>Saturday</v>
      </c>
      <c r="E373" s="41"/>
      <c r="F373" s="38"/>
      <c r="G373" s="38"/>
      <c r="H373" s="41"/>
      <c r="I373" s="38"/>
      <c r="J373" s="38"/>
      <c r="K373" s="35"/>
      <c r="L373" s="35"/>
      <c r="M373" s="35"/>
      <c r="N373" s="36"/>
      <c r="O373" s="62"/>
      <c r="P373" s="34" t="str">
        <f t="shared" si="3"/>
        <v/>
      </c>
    </row>
    <row r="374" ht="22.5" customHeight="1">
      <c r="A374" s="37"/>
      <c r="B374" s="37" t="str">
        <f>'Master Schedule'!B374</f>
        <v/>
      </c>
      <c r="C374" s="39"/>
      <c r="D374" s="40" t="str">
        <f t="shared" si="1"/>
        <v>Saturday</v>
      </c>
      <c r="E374" s="41"/>
      <c r="F374" s="38"/>
      <c r="G374" s="38"/>
      <c r="H374" s="41"/>
      <c r="I374" s="38"/>
      <c r="J374" s="38"/>
      <c r="K374" s="32"/>
      <c r="L374" s="32"/>
      <c r="M374" s="32"/>
      <c r="N374" s="33"/>
      <c r="O374" s="62"/>
      <c r="P374" s="34" t="str">
        <f t="shared" si="3"/>
        <v/>
      </c>
    </row>
    <row r="375" ht="22.5" customHeight="1">
      <c r="A375" s="37"/>
      <c r="B375" s="37" t="str">
        <f>'Master Schedule'!B375</f>
        <v/>
      </c>
      <c r="C375" s="39"/>
      <c r="D375" s="40" t="str">
        <f t="shared" si="1"/>
        <v>Saturday</v>
      </c>
      <c r="E375" s="41"/>
      <c r="F375" s="38"/>
      <c r="G375" s="38"/>
      <c r="H375" s="41"/>
      <c r="I375" s="38"/>
      <c r="J375" s="38"/>
      <c r="K375" s="35"/>
      <c r="L375" s="35"/>
      <c r="M375" s="35"/>
      <c r="N375" s="36"/>
      <c r="O375" s="62"/>
      <c r="P375" s="34" t="str">
        <f t="shared" si="3"/>
        <v/>
      </c>
    </row>
    <row r="376" ht="22.5" customHeight="1">
      <c r="A376" s="37"/>
      <c r="B376" s="37" t="str">
        <f>'Master Schedule'!B376</f>
        <v/>
      </c>
      <c r="C376" s="39"/>
      <c r="D376" s="40" t="str">
        <f t="shared" si="1"/>
        <v>Saturday</v>
      </c>
      <c r="E376" s="41"/>
      <c r="F376" s="38"/>
      <c r="G376" s="38"/>
      <c r="H376" s="41"/>
      <c r="I376" s="38"/>
      <c r="J376" s="38"/>
      <c r="K376" s="32"/>
      <c r="L376" s="32"/>
      <c r="M376" s="32"/>
      <c r="N376" s="33"/>
      <c r="O376" s="62"/>
      <c r="P376" s="34" t="str">
        <f t="shared" si="3"/>
        <v/>
      </c>
    </row>
    <row r="377" ht="22.5" customHeight="1">
      <c r="A377" s="37"/>
      <c r="B377" s="37" t="str">
        <f>'Master Schedule'!B377</f>
        <v/>
      </c>
      <c r="C377" s="39"/>
      <c r="D377" s="40" t="str">
        <f t="shared" si="1"/>
        <v>Saturday</v>
      </c>
      <c r="E377" s="41"/>
      <c r="F377" s="38"/>
      <c r="G377" s="38"/>
      <c r="H377" s="41"/>
      <c r="I377" s="38"/>
      <c r="J377" s="38"/>
      <c r="K377" s="35"/>
      <c r="L377" s="35"/>
      <c r="M377" s="35"/>
      <c r="N377" s="36"/>
      <c r="O377" s="62"/>
      <c r="P377" s="34" t="str">
        <f t="shared" si="3"/>
        <v/>
      </c>
    </row>
    <row r="378" ht="22.5" customHeight="1">
      <c r="A378" s="37"/>
      <c r="B378" s="37" t="str">
        <f>'Master Schedule'!B378</f>
        <v/>
      </c>
      <c r="C378" s="39"/>
      <c r="D378" s="40" t="str">
        <f t="shared" si="1"/>
        <v>Saturday</v>
      </c>
      <c r="E378" s="41"/>
      <c r="F378" s="38"/>
      <c r="G378" s="38"/>
      <c r="H378" s="41"/>
      <c r="I378" s="38"/>
      <c r="J378" s="38"/>
      <c r="K378" s="32"/>
      <c r="L378" s="32"/>
      <c r="M378" s="32"/>
      <c r="N378" s="33"/>
      <c r="O378" s="62"/>
      <c r="P378" s="34" t="str">
        <f t="shared" si="3"/>
        <v/>
      </c>
    </row>
    <row r="379" ht="22.5" customHeight="1">
      <c r="A379" s="37"/>
      <c r="B379" s="37" t="str">
        <f>'Master Schedule'!B379</f>
        <v/>
      </c>
      <c r="C379" s="39"/>
      <c r="D379" s="40" t="str">
        <f t="shared" si="1"/>
        <v>Saturday</v>
      </c>
      <c r="E379" s="41"/>
      <c r="F379" s="38"/>
      <c r="G379" s="38"/>
      <c r="H379" s="41"/>
      <c r="I379" s="38"/>
      <c r="J379" s="38"/>
      <c r="K379" s="35"/>
      <c r="L379" s="35"/>
      <c r="M379" s="35"/>
      <c r="N379" s="36"/>
      <c r="O379" s="62"/>
      <c r="P379" s="34" t="str">
        <f t="shared" si="3"/>
        <v/>
      </c>
    </row>
    <row r="380" ht="22.5" customHeight="1">
      <c r="A380" s="37"/>
      <c r="B380" s="37" t="str">
        <f>'Master Schedule'!B380</f>
        <v/>
      </c>
      <c r="C380" s="39"/>
      <c r="D380" s="40" t="str">
        <f t="shared" si="1"/>
        <v>Saturday</v>
      </c>
      <c r="E380" s="41"/>
      <c r="F380" s="38"/>
      <c r="G380" s="38"/>
      <c r="H380" s="41"/>
      <c r="I380" s="38"/>
      <c r="J380" s="38"/>
      <c r="K380" s="32"/>
      <c r="L380" s="32"/>
      <c r="M380" s="32"/>
      <c r="N380" s="33"/>
      <c r="O380" s="62"/>
      <c r="P380" s="34" t="str">
        <f t="shared" si="3"/>
        <v/>
      </c>
    </row>
    <row r="381" ht="22.5" customHeight="1">
      <c r="A381" s="37"/>
      <c r="B381" s="37" t="str">
        <f>'Master Schedule'!B381</f>
        <v/>
      </c>
      <c r="C381" s="39"/>
      <c r="D381" s="40" t="str">
        <f t="shared" si="1"/>
        <v>Saturday</v>
      </c>
      <c r="E381" s="41"/>
      <c r="F381" s="38"/>
      <c r="G381" s="38"/>
      <c r="H381" s="41"/>
      <c r="I381" s="38"/>
      <c r="J381" s="38"/>
      <c r="K381" s="35"/>
      <c r="L381" s="35"/>
      <c r="M381" s="35"/>
      <c r="N381" s="36"/>
      <c r="O381" s="62"/>
      <c r="P381" s="34" t="str">
        <f t="shared" si="3"/>
        <v/>
      </c>
    </row>
    <row r="382" ht="22.5" customHeight="1">
      <c r="A382" s="37"/>
      <c r="B382" s="37" t="str">
        <f>'Master Schedule'!B382</f>
        <v/>
      </c>
      <c r="C382" s="39"/>
      <c r="D382" s="40" t="str">
        <f t="shared" si="1"/>
        <v>Saturday</v>
      </c>
      <c r="E382" s="41"/>
      <c r="F382" s="38"/>
      <c r="G382" s="38"/>
      <c r="H382" s="41"/>
      <c r="I382" s="38"/>
      <c r="J382" s="38"/>
      <c r="K382" s="32"/>
      <c r="L382" s="32"/>
      <c r="M382" s="32"/>
      <c r="N382" s="33"/>
      <c r="O382" s="62"/>
      <c r="P382" s="34" t="str">
        <f t="shared" si="3"/>
        <v/>
      </c>
    </row>
    <row r="383" ht="22.5" customHeight="1">
      <c r="A383" s="37"/>
      <c r="B383" s="37" t="str">
        <f>'Master Schedule'!B383</f>
        <v/>
      </c>
      <c r="C383" s="39"/>
      <c r="D383" s="40" t="str">
        <f t="shared" si="1"/>
        <v>Saturday</v>
      </c>
      <c r="E383" s="41"/>
      <c r="F383" s="38"/>
      <c r="G383" s="38"/>
      <c r="H383" s="41"/>
      <c r="I383" s="38"/>
      <c r="J383" s="38"/>
      <c r="K383" s="35"/>
      <c r="L383" s="35"/>
      <c r="M383" s="35"/>
      <c r="N383" s="36"/>
      <c r="O383" s="62"/>
      <c r="P383" s="34" t="str">
        <f t="shared" si="3"/>
        <v/>
      </c>
    </row>
    <row r="384" ht="22.5" customHeight="1">
      <c r="A384" s="37"/>
      <c r="B384" s="37" t="str">
        <f>'Master Schedule'!B384</f>
        <v/>
      </c>
      <c r="C384" s="39"/>
      <c r="D384" s="40" t="str">
        <f t="shared" si="1"/>
        <v>Saturday</v>
      </c>
      <c r="E384" s="41"/>
      <c r="F384" s="38"/>
      <c r="G384" s="38"/>
      <c r="H384" s="41"/>
      <c r="I384" s="38"/>
      <c r="J384" s="38"/>
      <c r="K384" s="32"/>
      <c r="L384" s="32"/>
      <c r="M384" s="32"/>
      <c r="N384" s="33"/>
      <c r="O384" s="62"/>
      <c r="P384" s="34" t="str">
        <f t="shared" si="3"/>
        <v/>
      </c>
    </row>
    <row r="385" ht="22.5" customHeight="1">
      <c r="A385" s="37"/>
      <c r="B385" s="37" t="str">
        <f>'Master Schedule'!B385</f>
        <v/>
      </c>
      <c r="C385" s="39"/>
      <c r="D385" s="40" t="str">
        <f t="shared" si="1"/>
        <v>Saturday</v>
      </c>
      <c r="E385" s="41"/>
      <c r="F385" s="38"/>
      <c r="G385" s="38"/>
      <c r="H385" s="41"/>
      <c r="I385" s="38"/>
      <c r="J385" s="38"/>
      <c r="K385" s="35"/>
      <c r="L385" s="35"/>
      <c r="M385" s="35"/>
      <c r="N385" s="36"/>
      <c r="O385" s="62"/>
      <c r="P385" s="34" t="str">
        <f t="shared" si="3"/>
        <v/>
      </c>
    </row>
    <row r="386" ht="22.5" customHeight="1">
      <c r="A386" s="37"/>
      <c r="B386" s="37" t="str">
        <f>'Master Schedule'!B386</f>
        <v/>
      </c>
      <c r="C386" s="39"/>
      <c r="D386" s="40" t="str">
        <f t="shared" si="1"/>
        <v>Saturday</v>
      </c>
      <c r="E386" s="41"/>
      <c r="F386" s="38"/>
      <c r="G386" s="38"/>
      <c r="H386" s="41"/>
      <c r="I386" s="38"/>
      <c r="J386" s="38"/>
      <c r="K386" s="32"/>
      <c r="L386" s="32"/>
      <c r="M386" s="32"/>
      <c r="N386" s="33"/>
      <c r="O386" s="62"/>
      <c r="P386" s="34" t="str">
        <f t="shared" si="3"/>
        <v/>
      </c>
    </row>
    <row r="387" ht="22.5" customHeight="1">
      <c r="A387" s="37"/>
      <c r="B387" s="37" t="str">
        <f>'Master Schedule'!B387</f>
        <v/>
      </c>
      <c r="C387" s="39"/>
      <c r="D387" s="40" t="str">
        <f t="shared" si="1"/>
        <v>Saturday</v>
      </c>
      <c r="E387" s="41"/>
      <c r="F387" s="38"/>
      <c r="G387" s="38"/>
      <c r="H387" s="41"/>
      <c r="I387" s="38"/>
      <c r="J387" s="38"/>
      <c r="K387" s="35"/>
      <c r="L387" s="35"/>
      <c r="M387" s="35"/>
      <c r="N387" s="36"/>
      <c r="O387" s="62"/>
      <c r="P387" s="34" t="str">
        <f t="shared" si="3"/>
        <v/>
      </c>
    </row>
    <row r="388" ht="22.5" customHeight="1">
      <c r="A388" s="37"/>
      <c r="B388" s="37" t="str">
        <f>'Master Schedule'!B388</f>
        <v/>
      </c>
      <c r="C388" s="39"/>
      <c r="D388" s="40" t="str">
        <f t="shared" si="1"/>
        <v>Saturday</v>
      </c>
      <c r="E388" s="41"/>
      <c r="F388" s="38"/>
      <c r="G388" s="38"/>
      <c r="H388" s="41"/>
      <c r="I388" s="38"/>
      <c r="J388" s="38"/>
      <c r="K388" s="32"/>
      <c r="L388" s="32"/>
      <c r="M388" s="32"/>
      <c r="N388" s="33"/>
      <c r="O388" s="62"/>
      <c r="P388" s="34" t="str">
        <f t="shared" si="3"/>
        <v/>
      </c>
    </row>
    <row r="389" ht="22.5" customHeight="1">
      <c r="A389" s="37"/>
      <c r="B389" s="37" t="str">
        <f>'Master Schedule'!B389</f>
        <v/>
      </c>
      <c r="C389" s="39"/>
      <c r="D389" s="40" t="str">
        <f t="shared" si="1"/>
        <v>Saturday</v>
      </c>
      <c r="E389" s="41"/>
      <c r="F389" s="38"/>
      <c r="G389" s="38"/>
      <c r="H389" s="41"/>
      <c r="I389" s="38"/>
      <c r="J389" s="38"/>
      <c r="K389" s="35"/>
      <c r="L389" s="35"/>
      <c r="M389" s="35"/>
      <c r="N389" s="36"/>
      <c r="O389" s="62"/>
      <c r="P389" s="34" t="str">
        <f t="shared" si="3"/>
        <v/>
      </c>
    </row>
    <row r="390" ht="22.5" customHeight="1">
      <c r="A390" s="37"/>
      <c r="B390" s="37" t="str">
        <f>'Master Schedule'!B390</f>
        <v/>
      </c>
      <c r="C390" s="39"/>
      <c r="D390" s="40" t="str">
        <f t="shared" si="1"/>
        <v>Saturday</v>
      </c>
      <c r="E390" s="41"/>
      <c r="F390" s="38"/>
      <c r="G390" s="38"/>
      <c r="H390" s="41"/>
      <c r="I390" s="38"/>
      <c r="J390" s="38"/>
      <c r="K390" s="32"/>
      <c r="L390" s="32"/>
      <c r="M390" s="32"/>
      <c r="N390" s="33"/>
      <c r="O390" s="62"/>
      <c r="P390" s="34" t="str">
        <f t="shared" si="3"/>
        <v/>
      </c>
    </row>
    <row r="391" ht="22.5" customHeight="1">
      <c r="A391" s="37"/>
      <c r="B391" s="37" t="str">
        <f>'Master Schedule'!B391</f>
        <v/>
      </c>
      <c r="C391" s="39"/>
      <c r="D391" s="40" t="str">
        <f t="shared" si="1"/>
        <v>Saturday</v>
      </c>
      <c r="E391" s="41"/>
      <c r="F391" s="38"/>
      <c r="G391" s="38"/>
      <c r="H391" s="41"/>
      <c r="I391" s="38"/>
      <c r="J391" s="38"/>
      <c r="K391" s="35"/>
      <c r="L391" s="35"/>
      <c r="M391" s="35"/>
      <c r="N391" s="36"/>
      <c r="O391" s="62"/>
      <c r="P391" s="34" t="str">
        <f t="shared" si="3"/>
        <v/>
      </c>
    </row>
    <row r="392" ht="22.5" customHeight="1">
      <c r="A392" s="37"/>
      <c r="B392" s="37" t="str">
        <f>'Master Schedule'!B392</f>
        <v/>
      </c>
      <c r="C392" s="39"/>
      <c r="D392" s="40" t="str">
        <f t="shared" si="1"/>
        <v>Saturday</v>
      </c>
      <c r="E392" s="41"/>
      <c r="F392" s="38"/>
      <c r="G392" s="38"/>
      <c r="H392" s="41"/>
      <c r="I392" s="38"/>
      <c r="J392" s="38"/>
      <c r="K392" s="32"/>
      <c r="L392" s="32"/>
      <c r="M392" s="32"/>
      <c r="N392" s="33"/>
      <c r="O392" s="62"/>
      <c r="P392" s="34" t="str">
        <f t="shared" si="3"/>
        <v/>
      </c>
    </row>
    <row r="393" ht="22.5" customHeight="1">
      <c r="A393" s="37"/>
      <c r="B393" s="37" t="str">
        <f>'Master Schedule'!B393</f>
        <v/>
      </c>
      <c r="C393" s="39"/>
      <c r="D393" s="40" t="str">
        <f t="shared" si="1"/>
        <v>Saturday</v>
      </c>
      <c r="E393" s="41"/>
      <c r="F393" s="38"/>
      <c r="G393" s="38"/>
      <c r="H393" s="41"/>
      <c r="I393" s="38"/>
      <c r="J393" s="38"/>
      <c r="K393" s="35"/>
      <c r="L393" s="35"/>
      <c r="M393" s="35"/>
      <c r="N393" s="36"/>
      <c r="O393" s="62"/>
      <c r="P393" s="34" t="str">
        <f t="shared" si="3"/>
        <v/>
      </c>
    </row>
    <row r="394" ht="22.5" customHeight="1">
      <c r="A394" s="37"/>
      <c r="B394" s="37" t="str">
        <f>'Master Schedule'!B394</f>
        <v/>
      </c>
      <c r="C394" s="39"/>
      <c r="D394" s="40" t="str">
        <f t="shared" si="1"/>
        <v>Saturday</v>
      </c>
      <c r="E394" s="41"/>
      <c r="F394" s="38"/>
      <c r="G394" s="38"/>
      <c r="H394" s="41"/>
      <c r="I394" s="38"/>
      <c r="J394" s="38"/>
      <c r="K394" s="32"/>
      <c r="L394" s="32"/>
      <c r="M394" s="32"/>
      <c r="N394" s="33"/>
      <c r="O394" s="62"/>
      <c r="P394" s="34" t="str">
        <f t="shared" si="3"/>
        <v/>
      </c>
    </row>
    <row r="395" ht="22.5" customHeight="1">
      <c r="A395" s="37"/>
      <c r="B395" s="37" t="str">
        <f>'Master Schedule'!B395</f>
        <v/>
      </c>
      <c r="C395" s="39"/>
      <c r="D395" s="40" t="str">
        <f t="shared" si="1"/>
        <v>Saturday</v>
      </c>
      <c r="E395" s="41"/>
      <c r="F395" s="38"/>
      <c r="G395" s="38"/>
      <c r="H395" s="41"/>
      <c r="I395" s="38"/>
      <c r="J395" s="38"/>
      <c r="K395" s="35"/>
      <c r="L395" s="35"/>
      <c r="M395" s="35"/>
      <c r="N395" s="36"/>
      <c r="O395" s="62"/>
      <c r="P395" s="34" t="str">
        <f t="shared" si="3"/>
        <v/>
      </c>
    </row>
    <row r="396" ht="22.5" customHeight="1">
      <c r="A396" s="37"/>
      <c r="B396" s="37" t="str">
        <f>'Master Schedule'!B396</f>
        <v/>
      </c>
      <c r="C396" s="39"/>
      <c r="D396" s="40" t="str">
        <f t="shared" si="1"/>
        <v>Saturday</v>
      </c>
      <c r="E396" s="41"/>
      <c r="F396" s="38"/>
      <c r="G396" s="38"/>
      <c r="H396" s="41"/>
      <c r="I396" s="38"/>
      <c r="J396" s="38"/>
      <c r="K396" s="32"/>
      <c r="L396" s="32"/>
      <c r="M396" s="32"/>
      <c r="N396" s="33"/>
      <c r="O396" s="62"/>
      <c r="P396" s="34" t="str">
        <f t="shared" si="3"/>
        <v/>
      </c>
    </row>
    <row r="397" ht="22.5" customHeight="1">
      <c r="A397" s="37"/>
      <c r="B397" s="37" t="str">
        <f>'Master Schedule'!B397</f>
        <v/>
      </c>
      <c r="C397" s="39"/>
      <c r="D397" s="40" t="str">
        <f t="shared" si="1"/>
        <v>Saturday</v>
      </c>
      <c r="E397" s="41"/>
      <c r="F397" s="38"/>
      <c r="G397" s="38"/>
      <c r="H397" s="41"/>
      <c r="I397" s="38"/>
      <c r="J397" s="38"/>
      <c r="K397" s="35"/>
      <c r="L397" s="35"/>
      <c r="M397" s="35"/>
      <c r="N397" s="36"/>
      <c r="O397" s="62"/>
      <c r="P397" s="34" t="str">
        <f t="shared" si="3"/>
        <v/>
      </c>
    </row>
    <row r="398" ht="22.5" customHeight="1">
      <c r="A398" s="37"/>
      <c r="B398" s="37" t="str">
        <f>'Master Schedule'!B398</f>
        <v/>
      </c>
      <c r="C398" s="39"/>
      <c r="D398" s="40" t="str">
        <f t="shared" si="1"/>
        <v>Saturday</v>
      </c>
      <c r="E398" s="41"/>
      <c r="F398" s="38"/>
      <c r="G398" s="38"/>
      <c r="H398" s="41"/>
      <c r="I398" s="38"/>
      <c r="J398" s="38"/>
      <c r="K398" s="32"/>
      <c r="L398" s="32"/>
      <c r="M398" s="32"/>
      <c r="N398" s="33"/>
      <c r="O398" s="62"/>
      <c r="P398" s="34" t="str">
        <f t="shared" si="3"/>
        <v/>
      </c>
    </row>
    <row r="399" ht="22.5" customHeight="1">
      <c r="A399" s="37"/>
      <c r="B399" s="37" t="str">
        <f>'Master Schedule'!B399</f>
        <v/>
      </c>
      <c r="C399" s="39"/>
      <c r="D399" s="40" t="str">
        <f t="shared" si="1"/>
        <v>Saturday</v>
      </c>
      <c r="E399" s="41"/>
      <c r="F399" s="38"/>
      <c r="G399" s="38"/>
      <c r="H399" s="41"/>
      <c r="I399" s="38"/>
      <c r="J399" s="38"/>
      <c r="K399" s="35"/>
      <c r="L399" s="35"/>
      <c r="M399" s="35"/>
      <c r="N399" s="36"/>
      <c r="O399" s="62"/>
      <c r="P399" s="34" t="str">
        <f t="shared" si="3"/>
        <v/>
      </c>
    </row>
    <row r="400" ht="22.5" customHeight="1">
      <c r="A400" s="37"/>
      <c r="B400" s="37" t="str">
        <f>'Master Schedule'!B400</f>
        <v/>
      </c>
      <c r="C400" s="39"/>
      <c r="D400" s="40" t="str">
        <f t="shared" si="1"/>
        <v>Saturday</v>
      </c>
      <c r="E400" s="41"/>
      <c r="F400" s="38"/>
      <c r="G400" s="38"/>
      <c r="H400" s="41"/>
      <c r="I400" s="38"/>
      <c r="J400" s="38"/>
      <c r="K400" s="32"/>
      <c r="L400" s="32"/>
      <c r="M400" s="32"/>
      <c r="N400" s="33"/>
      <c r="O400" s="62"/>
      <c r="P400" s="34" t="str">
        <f t="shared" si="3"/>
        <v/>
      </c>
    </row>
    <row r="401" ht="22.5" customHeight="1">
      <c r="A401" s="37"/>
      <c r="B401" s="37" t="str">
        <f>'Master Schedule'!B401</f>
        <v/>
      </c>
      <c r="C401" s="39"/>
      <c r="D401" s="40" t="str">
        <f t="shared" si="1"/>
        <v>Saturday</v>
      </c>
      <c r="E401" s="41"/>
      <c r="F401" s="38"/>
      <c r="G401" s="38"/>
      <c r="H401" s="41"/>
      <c r="I401" s="38"/>
      <c r="J401" s="38"/>
      <c r="K401" s="35"/>
      <c r="L401" s="35"/>
      <c r="M401" s="35"/>
      <c r="N401" s="36"/>
      <c r="O401" s="62"/>
      <c r="P401" s="34" t="str">
        <f t="shared" si="3"/>
        <v/>
      </c>
    </row>
    <row r="402" ht="22.5" customHeight="1">
      <c r="A402" s="37"/>
      <c r="B402" s="37" t="str">
        <f>'Master Schedule'!B402</f>
        <v/>
      </c>
      <c r="C402" s="39"/>
      <c r="D402" s="40" t="str">
        <f t="shared" si="1"/>
        <v>Saturday</v>
      </c>
      <c r="E402" s="41"/>
      <c r="F402" s="38"/>
      <c r="G402" s="38"/>
      <c r="H402" s="41"/>
      <c r="I402" s="38"/>
      <c r="J402" s="38"/>
      <c r="K402" s="32"/>
      <c r="L402" s="32"/>
      <c r="M402" s="32"/>
      <c r="N402" s="33"/>
      <c r="O402" s="62"/>
      <c r="P402" s="34" t="str">
        <f t="shared" si="3"/>
        <v/>
      </c>
    </row>
    <row r="403" ht="22.5" customHeight="1">
      <c r="A403" s="37"/>
      <c r="B403" s="37" t="str">
        <f>'Master Schedule'!B403</f>
        <v/>
      </c>
      <c r="C403" s="39"/>
      <c r="D403" s="40" t="str">
        <f t="shared" si="1"/>
        <v>Saturday</v>
      </c>
      <c r="E403" s="41"/>
      <c r="F403" s="38"/>
      <c r="G403" s="38"/>
      <c r="H403" s="41"/>
      <c r="I403" s="38"/>
      <c r="J403" s="38"/>
      <c r="K403" s="35"/>
      <c r="L403" s="35"/>
      <c r="M403" s="35"/>
      <c r="N403" s="36"/>
      <c r="O403" s="62"/>
      <c r="P403" s="34" t="str">
        <f t="shared" si="3"/>
        <v/>
      </c>
    </row>
    <row r="404" ht="22.5" customHeight="1">
      <c r="A404" s="37"/>
      <c r="B404" s="37" t="str">
        <f>'Master Schedule'!B404</f>
        <v/>
      </c>
      <c r="C404" s="39"/>
      <c r="D404" s="40" t="str">
        <f t="shared" si="1"/>
        <v>Saturday</v>
      </c>
      <c r="E404" s="41"/>
      <c r="F404" s="38"/>
      <c r="G404" s="38"/>
      <c r="H404" s="41"/>
      <c r="I404" s="38"/>
      <c r="J404" s="38"/>
      <c r="K404" s="32"/>
      <c r="L404" s="32"/>
      <c r="M404" s="32"/>
      <c r="N404" s="33"/>
      <c r="O404" s="62"/>
      <c r="P404" s="34" t="str">
        <f t="shared" si="3"/>
        <v/>
      </c>
    </row>
    <row r="405" ht="22.5" customHeight="1">
      <c r="A405" s="37"/>
      <c r="B405" s="37" t="str">
        <f>'Master Schedule'!B405</f>
        <v/>
      </c>
      <c r="C405" s="39"/>
      <c r="D405" s="40" t="str">
        <f t="shared" si="1"/>
        <v>Saturday</v>
      </c>
      <c r="E405" s="41"/>
      <c r="F405" s="38"/>
      <c r="G405" s="38"/>
      <c r="H405" s="41"/>
      <c r="I405" s="38"/>
      <c r="J405" s="38"/>
      <c r="K405" s="35"/>
      <c r="L405" s="35"/>
      <c r="M405" s="35"/>
      <c r="N405" s="36"/>
      <c r="O405" s="62"/>
      <c r="P405" s="34" t="str">
        <f t="shared" si="3"/>
        <v/>
      </c>
    </row>
    <row r="406" ht="22.5" customHeight="1">
      <c r="A406" s="37"/>
      <c r="B406" s="37" t="str">
        <f>'Master Schedule'!B406</f>
        <v/>
      </c>
      <c r="C406" s="39"/>
      <c r="D406" s="40" t="str">
        <f t="shared" si="1"/>
        <v>Saturday</v>
      </c>
      <c r="E406" s="41"/>
      <c r="F406" s="38"/>
      <c r="G406" s="38"/>
      <c r="H406" s="41"/>
      <c r="I406" s="38"/>
      <c r="J406" s="38"/>
      <c r="K406" s="32"/>
      <c r="L406" s="32"/>
      <c r="M406" s="32"/>
      <c r="N406" s="33"/>
      <c r="O406" s="62"/>
      <c r="P406" s="34" t="str">
        <f t="shared" si="3"/>
        <v/>
      </c>
    </row>
    <row r="407" ht="22.5" customHeight="1">
      <c r="A407" s="37"/>
      <c r="B407" s="37" t="str">
        <f>'Master Schedule'!B407</f>
        <v/>
      </c>
      <c r="C407" s="39"/>
      <c r="D407" s="40" t="str">
        <f t="shared" si="1"/>
        <v>Saturday</v>
      </c>
      <c r="E407" s="41"/>
      <c r="F407" s="38"/>
      <c r="G407" s="38"/>
      <c r="H407" s="41"/>
      <c r="I407" s="38"/>
      <c r="J407" s="38"/>
      <c r="K407" s="35"/>
      <c r="L407" s="35"/>
      <c r="M407" s="35"/>
      <c r="N407" s="36"/>
      <c r="O407" s="62"/>
      <c r="P407" s="34" t="str">
        <f t="shared" si="3"/>
        <v/>
      </c>
    </row>
    <row r="408" ht="22.5" customHeight="1">
      <c r="A408" s="37"/>
      <c r="B408" s="37" t="str">
        <f>'Master Schedule'!B408</f>
        <v/>
      </c>
      <c r="C408" s="39"/>
      <c r="D408" s="40" t="str">
        <f t="shared" si="1"/>
        <v>Saturday</v>
      </c>
      <c r="E408" s="41"/>
      <c r="F408" s="38"/>
      <c r="G408" s="38"/>
      <c r="H408" s="41"/>
      <c r="I408" s="38"/>
      <c r="J408" s="38"/>
      <c r="K408" s="32"/>
      <c r="L408" s="32"/>
      <c r="M408" s="32"/>
      <c r="N408" s="33"/>
      <c r="O408" s="62"/>
      <c r="P408" s="34" t="str">
        <f t="shared" si="3"/>
        <v/>
      </c>
    </row>
    <row r="409" ht="22.5" customHeight="1">
      <c r="A409" s="37"/>
      <c r="B409" s="37" t="str">
        <f>'Master Schedule'!B409</f>
        <v/>
      </c>
      <c r="C409" s="39"/>
      <c r="D409" s="40" t="str">
        <f t="shared" si="1"/>
        <v>Saturday</v>
      </c>
      <c r="E409" s="41"/>
      <c r="F409" s="38"/>
      <c r="G409" s="38"/>
      <c r="H409" s="41"/>
      <c r="I409" s="38"/>
      <c r="J409" s="38"/>
      <c r="K409" s="35"/>
      <c r="L409" s="35"/>
      <c r="M409" s="35"/>
      <c r="N409" s="36"/>
      <c r="O409" s="62"/>
      <c r="P409" s="34" t="str">
        <f t="shared" si="3"/>
        <v/>
      </c>
    </row>
    <row r="410" ht="22.5" customHeight="1">
      <c r="A410" s="37"/>
      <c r="B410" s="37" t="str">
        <f>'Master Schedule'!B410</f>
        <v/>
      </c>
      <c r="C410" s="39"/>
      <c r="D410" s="40" t="str">
        <f t="shared" si="1"/>
        <v>Saturday</v>
      </c>
      <c r="E410" s="41"/>
      <c r="F410" s="38"/>
      <c r="G410" s="38"/>
      <c r="H410" s="41"/>
      <c r="I410" s="38"/>
      <c r="J410" s="38"/>
      <c r="K410" s="32"/>
      <c r="L410" s="32"/>
      <c r="M410" s="32"/>
      <c r="N410" s="33"/>
      <c r="O410" s="62"/>
      <c r="P410" s="34" t="str">
        <f t="shared" si="3"/>
        <v/>
      </c>
    </row>
    <row r="411" ht="22.5" customHeight="1">
      <c r="A411" s="37"/>
      <c r="B411" s="37" t="str">
        <f>'Master Schedule'!B411</f>
        <v/>
      </c>
      <c r="C411" s="39"/>
      <c r="D411" s="40" t="str">
        <f t="shared" si="1"/>
        <v>Saturday</v>
      </c>
      <c r="E411" s="41"/>
      <c r="F411" s="38"/>
      <c r="G411" s="38"/>
      <c r="H411" s="41"/>
      <c r="I411" s="38"/>
      <c r="J411" s="38"/>
      <c r="K411" s="35"/>
      <c r="L411" s="35"/>
      <c r="M411" s="35"/>
      <c r="N411" s="36"/>
      <c r="O411" s="62"/>
      <c r="P411" s="34" t="str">
        <f t="shared" si="3"/>
        <v/>
      </c>
    </row>
    <row r="412" ht="22.5" customHeight="1">
      <c r="A412" s="37"/>
      <c r="B412" s="37" t="str">
        <f>'Master Schedule'!B412</f>
        <v/>
      </c>
      <c r="C412" s="39"/>
      <c r="D412" s="40" t="str">
        <f t="shared" si="1"/>
        <v>Saturday</v>
      </c>
      <c r="E412" s="41"/>
      <c r="F412" s="38"/>
      <c r="G412" s="38"/>
      <c r="H412" s="41"/>
      <c r="I412" s="38"/>
      <c r="J412" s="38"/>
      <c r="K412" s="32"/>
      <c r="L412" s="32"/>
      <c r="M412" s="32"/>
      <c r="N412" s="33"/>
      <c r="O412" s="62"/>
      <c r="P412" s="34" t="str">
        <f t="shared" si="3"/>
        <v/>
      </c>
    </row>
    <row r="413" ht="22.5" customHeight="1">
      <c r="A413" s="37"/>
      <c r="B413" s="37" t="str">
        <f>'Master Schedule'!B413</f>
        <v/>
      </c>
      <c r="C413" s="39"/>
      <c r="D413" s="40" t="str">
        <f t="shared" si="1"/>
        <v>Saturday</v>
      </c>
      <c r="E413" s="41"/>
      <c r="F413" s="38"/>
      <c r="G413" s="38"/>
      <c r="H413" s="41"/>
      <c r="I413" s="38"/>
      <c r="J413" s="38"/>
      <c r="K413" s="35"/>
      <c r="L413" s="35"/>
      <c r="M413" s="35"/>
      <c r="N413" s="36"/>
      <c r="O413" s="62"/>
      <c r="P413" s="34" t="str">
        <f t="shared" si="3"/>
        <v/>
      </c>
    </row>
    <row r="414" ht="22.5" customHeight="1">
      <c r="A414" s="37"/>
      <c r="B414" s="37" t="str">
        <f>'Master Schedule'!B414</f>
        <v/>
      </c>
      <c r="C414" s="39"/>
      <c r="D414" s="40" t="str">
        <f t="shared" si="1"/>
        <v>Saturday</v>
      </c>
      <c r="E414" s="41"/>
      <c r="F414" s="38"/>
      <c r="G414" s="38"/>
      <c r="H414" s="41"/>
      <c r="I414" s="38"/>
      <c r="J414" s="38"/>
      <c r="K414" s="32"/>
      <c r="L414" s="32"/>
      <c r="M414" s="32"/>
      <c r="N414" s="33"/>
      <c r="O414" s="62"/>
      <c r="P414" s="34" t="str">
        <f t="shared" si="3"/>
        <v/>
      </c>
    </row>
    <row r="415" ht="22.5" customHeight="1">
      <c r="A415" s="37"/>
      <c r="B415" s="37" t="str">
        <f>'Master Schedule'!B415</f>
        <v/>
      </c>
      <c r="C415" s="39"/>
      <c r="D415" s="40" t="str">
        <f t="shared" si="1"/>
        <v>Saturday</v>
      </c>
      <c r="E415" s="41"/>
      <c r="F415" s="38"/>
      <c r="G415" s="38"/>
      <c r="H415" s="41"/>
      <c r="I415" s="38"/>
      <c r="J415" s="38"/>
      <c r="K415" s="35"/>
      <c r="L415" s="35"/>
      <c r="M415" s="35"/>
      <c r="N415" s="36"/>
      <c r="O415" s="62"/>
      <c r="P415" s="34" t="str">
        <f t="shared" si="3"/>
        <v/>
      </c>
    </row>
    <row r="416" ht="22.5" customHeight="1">
      <c r="A416" s="37"/>
      <c r="B416" s="37" t="str">
        <f>'Master Schedule'!B416</f>
        <v/>
      </c>
      <c r="C416" s="39"/>
      <c r="D416" s="40" t="str">
        <f t="shared" si="1"/>
        <v>Saturday</v>
      </c>
      <c r="E416" s="41"/>
      <c r="F416" s="38"/>
      <c r="G416" s="38"/>
      <c r="H416" s="41"/>
      <c r="I416" s="38"/>
      <c r="J416" s="38"/>
      <c r="K416" s="32"/>
      <c r="L416" s="32"/>
      <c r="M416" s="32"/>
      <c r="N416" s="33"/>
      <c r="O416" s="62"/>
      <c r="P416" s="34" t="str">
        <f t="shared" si="3"/>
        <v/>
      </c>
    </row>
    <row r="417" ht="22.5" customHeight="1">
      <c r="A417" s="37"/>
      <c r="B417" s="37" t="str">
        <f>'Master Schedule'!B417</f>
        <v/>
      </c>
      <c r="C417" s="39"/>
      <c r="D417" s="40" t="str">
        <f t="shared" si="1"/>
        <v>Saturday</v>
      </c>
      <c r="E417" s="41"/>
      <c r="F417" s="38"/>
      <c r="G417" s="38"/>
      <c r="H417" s="41"/>
      <c r="I417" s="38"/>
      <c r="J417" s="38"/>
      <c r="K417" s="35"/>
      <c r="L417" s="35"/>
      <c r="M417" s="35"/>
      <c r="N417" s="36"/>
      <c r="O417" s="62"/>
      <c r="P417" s="34" t="str">
        <f t="shared" si="3"/>
        <v/>
      </c>
    </row>
    <row r="418" ht="22.5" customHeight="1">
      <c r="A418" s="37"/>
      <c r="B418" s="37" t="str">
        <f>'Master Schedule'!B418</f>
        <v/>
      </c>
      <c r="C418" s="39"/>
      <c r="D418" s="40" t="str">
        <f t="shared" si="1"/>
        <v>Saturday</v>
      </c>
      <c r="E418" s="41"/>
      <c r="F418" s="38"/>
      <c r="G418" s="38"/>
      <c r="H418" s="41"/>
      <c r="I418" s="38"/>
      <c r="J418" s="38"/>
      <c r="K418" s="32"/>
      <c r="L418" s="32"/>
      <c r="M418" s="32"/>
      <c r="N418" s="33"/>
      <c r="O418" s="62"/>
      <c r="P418" s="34" t="str">
        <f t="shared" si="3"/>
        <v/>
      </c>
    </row>
    <row r="419" ht="22.5" customHeight="1">
      <c r="A419" s="37"/>
      <c r="B419" s="37" t="str">
        <f>'Master Schedule'!B419</f>
        <v/>
      </c>
      <c r="C419" s="39"/>
      <c r="D419" s="40" t="str">
        <f t="shared" si="1"/>
        <v>Saturday</v>
      </c>
      <c r="E419" s="41"/>
      <c r="F419" s="38"/>
      <c r="G419" s="38"/>
      <c r="H419" s="41"/>
      <c r="I419" s="38"/>
      <c r="J419" s="38"/>
      <c r="K419" s="35"/>
      <c r="L419" s="35"/>
      <c r="M419" s="35"/>
      <c r="N419" s="36"/>
      <c r="O419" s="62"/>
      <c r="P419" s="34" t="str">
        <f t="shared" si="3"/>
        <v/>
      </c>
    </row>
    <row r="420" ht="22.5" customHeight="1">
      <c r="A420" s="37"/>
      <c r="B420" s="37" t="str">
        <f>'Master Schedule'!B420</f>
        <v/>
      </c>
      <c r="C420" s="39"/>
      <c r="D420" s="40" t="str">
        <f t="shared" si="1"/>
        <v>Saturday</v>
      </c>
      <c r="E420" s="41"/>
      <c r="F420" s="38"/>
      <c r="G420" s="38"/>
      <c r="H420" s="41"/>
      <c r="I420" s="38"/>
      <c r="J420" s="38"/>
      <c r="K420" s="32"/>
      <c r="L420" s="32"/>
      <c r="M420" s="32"/>
      <c r="N420" s="33"/>
      <c r="O420" s="62"/>
      <c r="P420" s="34" t="str">
        <f t="shared" si="3"/>
        <v/>
      </c>
    </row>
    <row r="421" ht="22.5" customHeight="1">
      <c r="A421" s="37"/>
      <c r="B421" s="37" t="str">
        <f>'Master Schedule'!B421</f>
        <v/>
      </c>
      <c r="C421" s="39"/>
      <c r="D421" s="40" t="str">
        <f t="shared" si="1"/>
        <v>Saturday</v>
      </c>
      <c r="E421" s="41"/>
      <c r="F421" s="38"/>
      <c r="G421" s="38"/>
      <c r="H421" s="41"/>
      <c r="I421" s="38"/>
      <c r="J421" s="38"/>
      <c r="K421" s="35"/>
      <c r="L421" s="35"/>
      <c r="M421" s="35"/>
      <c r="N421" s="36"/>
      <c r="O421" s="62"/>
      <c r="P421" s="34" t="str">
        <f t="shared" si="3"/>
        <v/>
      </c>
    </row>
    <row r="422" ht="22.5" customHeight="1">
      <c r="A422" s="37"/>
      <c r="B422" s="37" t="str">
        <f>'Master Schedule'!B422</f>
        <v/>
      </c>
      <c r="C422" s="39"/>
      <c r="D422" s="40" t="str">
        <f t="shared" si="1"/>
        <v>Saturday</v>
      </c>
      <c r="E422" s="41"/>
      <c r="F422" s="38"/>
      <c r="G422" s="38"/>
      <c r="H422" s="41"/>
      <c r="I422" s="38"/>
      <c r="J422" s="38"/>
      <c r="K422" s="32"/>
      <c r="L422" s="32"/>
      <c r="M422" s="32"/>
      <c r="N422" s="33"/>
      <c r="O422" s="62"/>
      <c r="P422" s="34" t="str">
        <f t="shared" si="3"/>
        <v/>
      </c>
    </row>
    <row r="423" ht="22.5" customHeight="1">
      <c r="A423" s="37"/>
      <c r="B423" s="37" t="str">
        <f>'Master Schedule'!B423</f>
        <v/>
      </c>
      <c r="C423" s="39"/>
      <c r="D423" s="40" t="str">
        <f t="shared" si="1"/>
        <v>Saturday</v>
      </c>
      <c r="E423" s="41"/>
      <c r="F423" s="38"/>
      <c r="G423" s="38"/>
      <c r="H423" s="41"/>
      <c r="I423" s="38"/>
      <c r="J423" s="38"/>
      <c r="K423" s="35"/>
      <c r="L423" s="35"/>
      <c r="M423" s="35"/>
      <c r="N423" s="36"/>
      <c r="O423" s="62"/>
      <c r="P423" s="34" t="str">
        <f t="shared" si="3"/>
        <v/>
      </c>
    </row>
    <row r="424" ht="22.5" customHeight="1">
      <c r="A424" s="37"/>
      <c r="B424" s="37" t="str">
        <f>'Master Schedule'!B424</f>
        <v/>
      </c>
      <c r="C424" s="39"/>
      <c r="D424" s="40" t="str">
        <f t="shared" si="1"/>
        <v>Saturday</v>
      </c>
      <c r="E424" s="41"/>
      <c r="F424" s="38"/>
      <c r="G424" s="38"/>
      <c r="H424" s="41"/>
      <c r="I424" s="38"/>
      <c r="J424" s="38"/>
      <c r="K424" s="32"/>
      <c r="L424" s="32"/>
      <c r="M424" s="32"/>
      <c r="N424" s="33"/>
      <c r="O424" s="62"/>
      <c r="P424" s="34" t="str">
        <f t="shared" si="3"/>
        <v/>
      </c>
    </row>
    <row r="425" ht="22.5" customHeight="1">
      <c r="A425" s="37"/>
      <c r="B425" s="37" t="str">
        <f>'Master Schedule'!B425</f>
        <v/>
      </c>
      <c r="C425" s="39"/>
      <c r="D425" s="40" t="str">
        <f t="shared" si="1"/>
        <v>Saturday</v>
      </c>
      <c r="E425" s="41"/>
      <c r="F425" s="38"/>
      <c r="G425" s="38"/>
      <c r="H425" s="41"/>
      <c r="I425" s="38"/>
      <c r="J425" s="38"/>
      <c r="K425" s="35"/>
      <c r="L425" s="35"/>
      <c r="M425" s="35"/>
      <c r="N425" s="36"/>
      <c r="O425" s="62"/>
      <c r="P425" s="34" t="str">
        <f t="shared" si="3"/>
        <v/>
      </c>
    </row>
    <row r="426" ht="22.5" customHeight="1">
      <c r="A426" s="37"/>
      <c r="B426" s="37" t="str">
        <f>'Master Schedule'!B426</f>
        <v/>
      </c>
      <c r="C426" s="39"/>
      <c r="D426" s="40" t="str">
        <f t="shared" si="1"/>
        <v>Saturday</v>
      </c>
      <c r="E426" s="41"/>
      <c r="F426" s="38"/>
      <c r="G426" s="38"/>
      <c r="H426" s="41"/>
      <c r="I426" s="38"/>
      <c r="J426" s="38"/>
      <c r="K426" s="32"/>
      <c r="L426" s="32"/>
      <c r="M426" s="32"/>
      <c r="N426" s="33"/>
      <c r="O426" s="62"/>
      <c r="P426" s="34" t="str">
        <f t="shared" si="3"/>
        <v/>
      </c>
    </row>
    <row r="427" ht="22.5" customHeight="1">
      <c r="A427" s="37"/>
      <c r="B427" s="37" t="str">
        <f>'Master Schedule'!B427</f>
        <v/>
      </c>
      <c r="C427" s="39"/>
      <c r="D427" s="40" t="str">
        <f t="shared" si="1"/>
        <v>Saturday</v>
      </c>
      <c r="E427" s="41"/>
      <c r="F427" s="38"/>
      <c r="G427" s="38"/>
      <c r="H427" s="41"/>
      <c r="I427" s="38"/>
      <c r="J427" s="38"/>
      <c r="K427" s="35"/>
      <c r="L427" s="35"/>
      <c r="M427" s="35"/>
      <c r="N427" s="36"/>
      <c r="O427" s="62"/>
      <c r="P427" s="34" t="str">
        <f t="shared" si="3"/>
        <v/>
      </c>
    </row>
    <row r="428" ht="22.5" customHeight="1">
      <c r="A428" s="37"/>
      <c r="B428" s="37" t="str">
        <f>'Master Schedule'!B428</f>
        <v/>
      </c>
      <c r="C428" s="39"/>
      <c r="D428" s="40" t="str">
        <f t="shared" si="1"/>
        <v>Saturday</v>
      </c>
      <c r="E428" s="41"/>
      <c r="F428" s="38"/>
      <c r="G428" s="38"/>
      <c r="H428" s="41"/>
      <c r="I428" s="38"/>
      <c r="J428" s="38"/>
      <c r="K428" s="32"/>
      <c r="L428" s="32"/>
      <c r="M428" s="32"/>
      <c r="N428" s="33"/>
      <c r="O428" s="62"/>
      <c r="P428" s="34" t="str">
        <f t="shared" si="3"/>
        <v/>
      </c>
    </row>
    <row r="429" ht="22.5" customHeight="1">
      <c r="A429" s="37"/>
      <c r="B429" s="37" t="str">
        <f>'Master Schedule'!B429</f>
        <v/>
      </c>
      <c r="C429" s="39"/>
      <c r="D429" s="40" t="str">
        <f t="shared" si="1"/>
        <v>Saturday</v>
      </c>
      <c r="E429" s="41"/>
      <c r="F429" s="38"/>
      <c r="G429" s="38"/>
      <c r="H429" s="41"/>
      <c r="I429" s="38"/>
      <c r="J429" s="38"/>
      <c r="K429" s="35"/>
      <c r="L429" s="35"/>
      <c r="M429" s="35"/>
      <c r="N429" s="36"/>
      <c r="O429" s="62"/>
      <c r="P429" s="34" t="str">
        <f t="shared" si="3"/>
        <v/>
      </c>
    </row>
    <row r="430" ht="22.5" customHeight="1">
      <c r="A430" s="37"/>
      <c r="B430" s="37" t="str">
        <f>'Master Schedule'!B430</f>
        <v/>
      </c>
      <c r="C430" s="39"/>
      <c r="D430" s="40" t="str">
        <f t="shared" si="1"/>
        <v>Saturday</v>
      </c>
      <c r="E430" s="41"/>
      <c r="F430" s="38"/>
      <c r="G430" s="38"/>
      <c r="H430" s="41"/>
      <c r="I430" s="38"/>
      <c r="J430" s="38"/>
      <c r="K430" s="32"/>
      <c r="L430" s="32"/>
      <c r="M430" s="32"/>
      <c r="N430" s="33"/>
      <c r="O430" s="62"/>
      <c r="P430" s="34" t="str">
        <f t="shared" si="3"/>
        <v/>
      </c>
    </row>
    <row r="431" ht="22.5" customHeight="1">
      <c r="A431" s="37"/>
      <c r="B431" s="37" t="str">
        <f>'Master Schedule'!B431</f>
        <v/>
      </c>
      <c r="C431" s="39"/>
      <c r="D431" s="40" t="str">
        <f t="shared" si="1"/>
        <v>Saturday</v>
      </c>
      <c r="E431" s="41"/>
      <c r="F431" s="38"/>
      <c r="G431" s="38"/>
      <c r="H431" s="41"/>
      <c r="I431" s="38"/>
      <c r="J431" s="38"/>
      <c r="K431" s="35"/>
      <c r="L431" s="35"/>
      <c r="M431" s="35"/>
      <c r="N431" s="36"/>
      <c r="O431" s="62"/>
      <c r="P431" s="34" t="str">
        <f t="shared" si="3"/>
        <v/>
      </c>
    </row>
    <row r="432" ht="22.5" customHeight="1">
      <c r="A432" s="37"/>
      <c r="B432" s="37" t="str">
        <f>'Master Schedule'!B432</f>
        <v/>
      </c>
      <c r="C432" s="39"/>
      <c r="D432" s="40" t="str">
        <f t="shared" si="1"/>
        <v>Saturday</v>
      </c>
      <c r="E432" s="41"/>
      <c r="F432" s="38"/>
      <c r="G432" s="38"/>
      <c r="H432" s="41"/>
      <c r="I432" s="38"/>
      <c r="J432" s="38"/>
      <c r="K432" s="32"/>
      <c r="L432" s="32"/>
      <c r="M432" s="32"/>
      <c r="N432" s="33"/>
      <c r="O432" s="62"/>
      <c r="P432" s="34" t="str">
        <f t="shared" si="3"/>
        <v/>
      </c>
    </row>
    <row r="433" ht="22.5" customHeight="1">
      <c r="A433" s="37"/>
      <c r="B433" s="37" t="str">
        <f>'Master Schedule'!B433</f>
        <v/>
      </c>
      <c r="C433" s="39"/>
      <c r="D433" s="40" t="str">
        <f t="shared" si="1"/>
        <v>Saturday</v>
      </c>
      <c r="E433" s="41"/>
      <c r="F433" s="38"/>
      <c r="G433" s="38"/>
      <c r="H433" s="41"/>
      <c r="I433" s="38"/>
      <c r="J433" s="38"/>
      <c r="K433" s="35"/>
      <c r="L433" s="35"/>
      <c r="M433" s="35"/>
      <c r="N433" s="36"/>
      <c r="O433" s="62"/>
      <c r="P433" s="34" t="str">
        <f t="shared" si="3"/>
        <v/>
      </c>
    </row>
    <row r="434" ht="22.5" customHeight="1">
      <c r="A434" s="37"/>
      <c r="B434" s="37" t="str">
        <f>'Master Schedule'!B434</f>
        <v/>
      </c>
      <c r="C434" s="39"/>
      <c r="D434" s="40" t="str">
        <f t="shared" si="1"/>
        <v>Saturday</v>
      </c>
      <c r="E434" s="41"/>
      <c r="F434" s="38"/>
      <c r="G434" s="38"/>
      <c r="H434" s="41"/>
      <c r="I434" s="38"/>
      <c r="J434" s="38"/>
      <c r="K434" s="32"/>
      <c r="L434" s="32"/>
      <c r="M434" s="32"/>
      <c r="N434" s="33"/>
      <c r="O434" s="62"/>
      <c r="P434" s="34" t="str">
        <f t="shared" si="3"/>
        <v/>
      </c>
    </row>
    <row r="435" ht="22.5" customHeight="1">
      <c r="A435" s="37"/>
      <c r="B435" s="37" t="str">
        <f>'Master Schedule'!B435</f>
        <v/>
      </c>
      <c r="C435" s="39"/>
      <c r="D435" s="40" t="str">
        <f t="shared" si="1"/>
        <v>Saturday</v>
      </c>
      <c r="E435" s="41"/>
      <c r="F435" s="38"/>
      <c r="G435" s="38"/>
      <c r="H435" s="41"/>
      <c r="I435" s="38"/>
      <c r="J435" s="38"/>
      <c r="K435" s="35"/>
      <c r="L435" s="35"/>
      <c r="M435" s="35"/>
      <c r="N435" s="36"/>
      <c r="O435" s="62"/>
      <c r="P435" s="34" t="str">
        <f t="shared" si="3"/>
        <v/>
      </c>
    </row>
    <row r="436" ht="22.5" customHeight="1">
      <c r="A436" s="37"/>
      <c r="B436" s="37" t="str">
        <f>'Master Schedule'!B436</f>
        <v/>
      </c>
      <c r="C436" s="39"/>
      <c r="D436" s="40" t="str">
        <f t="shared" si="1"/>
        <v>Saturday</v>
      </c>
      <c r="E436" s="41"/>
      <c r="F436" s="38"/>
      <c r="G436" s="38"/>
      <c r="H436" s="41"/>
      <c r="I436" s="38"/>
      <c r="J436" s="38"/>
      <c r="K436" s="32"/>
      <c r="L436" s="32"/>
      <c r="M436" s="32"/>
      <c r="N436" s="33"/>
      <c r="O436" s="62"/>
      <c r="P436" s="34" t="str">
        <f t="shared" si="3"/>
        <v/>
      </c>
    </row>
    <row r="437" ht="22.5" customHeight="1">
      <c r="A437" s="37"/>
      <c r="B437" s="37" t="str">
        <f>'Master Schedule'!B437</f>
        <v/>
      </c>
      <c r="C437" s="39"/>
      <c r="D437" s="40" t="str">
        <f t="shared" si="1"/>
        <v>Saturday</v>
      </c>
      <c r="E437" s="41"/>
      <c r="F437" s="38"/>
      <c r="G437" s="38"/>
      <c r="H437" s="41"/>
      <c r="I437" s="38"/>
      <c r="J437" s="38"/>
      <c r="K437" s="35"/>
      <c r="L437" s="35"/>
      <c r="M437" s="35"/>
      <c r="N437" s="36"/>
      <c r="O437" s="62"/>
      <c r="P437" s="34" t="str">
        <f t="shared" si="3"/>
        <v/>
      </c>
    </row>
    <row r="438" ht="22.5" customHeight="1">
      <c r="A438" s="37"/>
      <c r="B438" s="37" t="str">
        <f>'Master Schedule'!B438</f>
        <v/>
      </c>
      <c r="C438" s="39"/>
      <c r="D438" s="40" t="str">
        <f t="shared" si="1"/>
        <v>Saturday</v>
      </c>
      <c r="E438" s="41"/>
      <c r="F438" s="38"/>
      <c r="G438" s="38"/>
      <c r="H438" s="41"/>
      <c r="I438" s="38"/>
      <c r="J438" s="38"/>
      <c r="K438" s="32"/>
      <c r="L438" s="32"/>
      <c r="M438" s="32"/>
      <c r="N438" s="33"/>
      <c r="O438" s="62"/>
      <c r="P438" s="34" t="str">
        <f t="shared" si="3"/>
        <v/>
      </c>
    </row>
    <row r="439" ht="22.5" customHeight="1">
      <c r="A439" s="37"/>
      <c r="B439" s="37" t="str">
        <f>'Master Schedule'!B439</f>
        <v/>
      </c>
      <c r="C439" s="39"/>
      <c r="D439" s="40" t="str">
        <f t="shared" si="1"/>
        <v>Saturday</v>
      </c>
      <c r="E439" s="41"/>
      <c r="F439" s="38"/>
      <c r="G439" s="38"/>
      <c r="H439" s="41"/>
      <c r="I439" s="38"/>
      <c r="J439" s="38"/>
      <c r="K439" s="35"/>
      <c r="L439" s="35"/>
      <c r="M439" s="35"/>
      <c r="N439" s="36"/>
      <c r="O439" s="62"/>
      <c r="P439" s="34" t="str">
        <f t="shared" si="3"/>
        <v/>
      </c>
    </row>
    <row r="440" ht="22.5" customHeight="1">
      <c r="A440" s="37"/>
      <c r="B440" s="37" t="str">
        <f>'Master Schedule'!B440</f>
        <v/>
      </c>
      <c r="C440" s="39"/>
      <c r="D440" s="40" t="str">
        <f t="shared" si="1"/>
        <v>Saturday</v>
      </c>
      <c r="E440" s="41"/>
      <c r="F440" s="38"/>
      <c r="G440" s="38"/>
      <c r="H440" s="41"/>
      <c r="I440" s="38"/>
      <c r="J440" s="38"/>
      <c r="K440" s="32"/>
      <c r="L440" s="32"/>
      <c r="M440" s="32"/>
      <c r="N440" s="33"/>
      <c r="O440" s="62"/>
      <c r="P440" s="34" t="str">
        <f t="shared" si="3"/>
        <v/>
      </c>
    </row>
    <row r="441" ht="22.5" customHeight="1">
      <c r="A441" s="37"/>
      <c r="B441" s="37" t="str">
        <f>'Master Schedule'!B441</f>
        <v/>
      </c>
      <c r="C441" s="39"/>
      <c r="D441" s="40" t="str">
        <f t="shared" si="1"/>
        <v>Saturday</v>
      </c>
      <c r="E441" s="41"/>
      <c r="F441" s="38"/>
      <c r="G441" s="38"/>
      <c r="H441" s="41"/>
      <c r="I441" s="38"/>
      <c r="J441" s="38"/>
      <c r="K441" s="35"/>
      <c r="L441" s="35"/>
      <c r="M441" s="35"/>
      <c r="N441" s="36"/>
      <c r="O441" s="62"/>
      <c r="P441" s="34" t="str">
        <f t="shared" si="3"/>
        <v/>
      </c>
    </row>
    <row r="442" ht="22.5" customHeight="1">
      <c r="A442" s="37"/>
      <c r="B442" s="37" t="str">
        <f>'Master Schedule'!B442</f>
        <v/>
      </c>
      <c r="C442" s="39"/>
      <c r="D442" s="40" t="str">
        <f t="shared" si="1"/>
        <v>Saturday</v>
      </c>
      <c r="E442" s="41"/>
      <c r="F442" s="38"/>
      <c r="G442" s="38"/>
      <c r="H442" s="41"/>
      <c r="I442" s="38"/>
      <c r="J442" s="38"/>
      <c r="K442" s="32"/>
      <c r="L442" s="32"/>
      <c r="M442" s="32"/>
      <c r="N442" s="33"/>
      <c r="O442" s="62"/>
      <c r="P442" s="34" t="str">
        <f t="shared" si="3"/>
        <v/>
      </c>
    </row>
    <row r="443" ht="22.5" customHeight="1">
      <c r="A443" s="37"/>
      <c r="B443" s="37" t="str">
        <f>'Master Schedule'!B443</f>
        <v/>
      </c>
      <c r="C443" s="39"/>
      <c r="D443" s="40" t="str">
        <f t="shared" si="1"/>
        <v>Saturday</v>
      </c>
      <c r="E443" s="41"/>
      <c r="F443" s="38"/>
      <c r="G443" s="38"/>
      <c r="H443" s="41"/>
      <c r="I443" s="38"/>
      <c r="J443" s="38"/>
      <c r="K443" s="35"/>
      <c r="L443" s="35"/>
      <c r="M443" s="35"/>
      <c r="N443" s="36"/>
      <c r="O443" s="62"/>
      <c r="P443" s="34" t="str">
        <f t="shared" si="3"/>
        <v/>
      </c>
    </row>
    <row r="444" ht="22.5" customHeight="1">
      <c r="A444" s="37"/>
      <c r="B444" s="37" t="str">
        <f>'Master Schedule'!B444</f>
        <v/>
      </c>
      <c r="C444" s="39"/>
      <c r="D444" s="40" t="str">
        <f t="shared" si="1"/>
        <v>Saturday</v>
      </c>
      <c r="E444" s="41"/>
      <c r="F444" s="38"/>
      <c r="G444" s="38"/>
      <c r="H444" s="41"/>
      <c r="I444" s="38"/>
      <c r="J444" s="38"/>
      <c r="K444" s="32"/>
      <c r="L444" s="32"/>
      <c r="M444" s="32"/>
      <c r="N444" s="33"/>
      <c r="O444" s="62"/>
      <c r="P444" s="34" t="str">
        <f t="shared" si="3"/>
        <v/>
      </c>
    </row>
    <row r="445" ht="22.5" customHeight="1">
      <c r="A445" s="37"/>
      <c r="B445" s="37" t="str">
        <f>'Master Schedule'!B445</f>
        <v/>
      </c>
      <c r="C445" s="39"/>
      <c r="D445" s="40" t="str">
        <f t="shared" si="1"/>
        <v>Saturday</v>
      </c>
      <c r="E445" s="41"/>
      <c r="F445" s="38"/>
      <c r="G445" s="38"/>
      <c r="H445" s="41"/>
      <c r="I445" s="38"/>
      <c r="J445" s="38"/>
      <c r="K445" s="35"/>
      <c r="L445" s="35"/>
      <c r="M445" s="35"/>
      <c r="N445" s="36"/>
      <c r="O445" s="62"/>
      <c r="P445" s="34" t="str">
        <f t="shared" si="3"/>
        <v/>
      </c>
    </row>
    <row r="446" ht="22.5" customHeight="1">
      <c r="A446" s="37"/>
      <c r="B446" s="37" t="str">
        <f>'Master Schedule'!B446</f>
        <v/>
      </c>
      <c r="C446" s="39"/>
      <c r="D446" s="40" t="str">
        <f t="shared" si="1"/>
        <v>Saturday</v>
      </c>
      <c r="E446" s="41"/>
      <c r="F446" s="38"/>
      <c r="G446" s="38"/>
      <c r="H446" s="41"/>
      <c r="I446" s="38"/>
      <c r="J446" s="38"/>
      <c r="K446" s="32"/>
      <c r="L446" s="32"/>
      <c r="M446" s="32"/>
      <c r="N446" s="33"/>
      <c r="O446" s="62"/>
      <c r="P446" s="34" t="str">
        <f t="shared" si="3"/>
        <v/>
      </c>
    </row>
    <row r="447" ht="22.5" customHeight="1">
      <c r="A447" s="37"/>
      <c r="B447" s="37" t="str">
        <f>'Master Schedule'!B447</f>
        <v/>
      </c>
      <c r="C447" s="39"/>
      <c r="D447" s="40" t="str">
        <f t="shared" si="1"/>
        <v>Saturday</v>
      </c>
      <c r="E447" s="41"/>
      <c r="F447" s="38"/>
      <c r="G447" s="38"/>
      <c r="H447" s="41"/>
      <c r="I447" s="38"/>
      <c r="J447" s="38"/>
      <c r="K447" s="35"/>
      <c r="L447" s="35"/>
      <c r="M447" s="35"/>
      <c r="N447" s="36"/>
      <c r="O447" s="62"/>
      <c r="P447" s="34" t="str">
        <f t="shared" si="3"/>
        <v/>
      </c>
    </row>
    <row r="448" ht="22.5" customHeight="1">
      <c r="A448" s="37"/>
      <c r="B448" s="37" t="str">
        <f>'Master Schedule'!B448</f>
        <v/>
      </c>
      <c r="C448" s="39"/>
      <c r="D448" s="40" t="str">
        <f t="shared" si="1"/>
        <v>Saturday</v>
      </c>
      <c r="E448" s="41"/>
      <c r="F448" s="38"/>
      <c r="G448" s="38"/>
      <c r="H448" s="41"/>
      <c r="I448" s="38"/>
      <c r="J448" s="38"/>
      <c r="K448" s="32"/>
      <c r="L448" s="32"/>
      <c r="M448" s="32"/>
      <c r="N448" s="33"/>
      <c r="O448" s="62"/>
      <c r="P448" s="34" t="str">
        <f t="shared" si="3"/>
        <v/>
      </c>
    </row>
    <row r="449" ht="22.5" customHeight="1">
      <c r="A449" s="37"/>
      <c r="B449" s="37" t="str">
        <f>'Master Schedule'!B449</f>
        <v/>
      </c>
      <c r="C449" s="39"/>
      <c r="D449" s="40" t="str">
        <f t="shared" si="1"/>
        <v>Saturday</v>
      </c>
      <c r="E449" s="41"/>
      <c r="F449" s="38"/>
      <c r="G449" s="38"/>
      <c r="H449" s="41"/>
      <c r="I449" s="38"/>
      <c r="J449" s="38"/>
      <c r="K449" s="35"/>
      <c r="L449" s="35"/>
      <c r="M449" s="35"/>
      <c r="N449" s="36"/>
      <c r="O449" s="62"/>
      <c r="P449" s="34" t="str">
        <f t="shared" si="3"/>
        <v/>
      </c>
    </row>
    <row r="450" ht="22.5" customHeight="1">
      <c r="A450" s="37"/>
      <c r="B450" s="37" t="str">
        <f>'Master Schedule'!B450</f>
        <v/>
      </c>
      <c r="C450" s="39"/>
      <c r="D450" s="40" t="str">
        <f t="shared" si="1"/>
        <v>Saturday</v>
      </c>
      <c r="E450" s="41"/>
      <c r="F450" s="38"/>
      <c r="G450" s="38"/>
      <c r="H450" s="41"/>
      <c r="I450" s="38"/>
      <c r="J450" s="38"/>
      <c r="K450" s="32"/>
      <c r="L450" s="32"/>
      <c r="M450" s="32"/>
      <c r="N450" s="33"/>
      <c r="O450" s="62"/>
      <c r="P450" s="34" t="str">
        <f t="shared" si="3"/>
        <v/>
      </c>
    </row>
    <row r="451" ht="22.5" customHeight="1">
      <c r="A451" s="37"/>
      <c r="B451" s="37" t="str">
        <f>'Master Schedule'!B451</f>
        <v/>
      </c>
      <c r="C451" s="39"/>
      <c r="D451" s="40" t="str">
        <f t="shared" si="1"/>
        <v>Saturday</v>
      </c>
      <c r="E451" s="41"/>
      <c r="F451" s="38"/>
      <c r="G451" s="38"/>
      <c r="H451" s="41"/>
      <c r="I451" s="38"/>
      <c r="J451" s="38"/>
      <c r="K451" s="35"/>
      <c r="L451" s="35"/>
      <c r="M451" s="35"/>
      <c r="N451" s="36"/>
      <c r="O451" s="62"/>
      <c r="P451" s="34" t="str">
        <f t="shared" si="3"/>
        <v/>
      </c>
    </row>
    <row r="452" ht="22.5" customHeight="1">
      <c r="A452" s="37"/>
      <c r="B452" s="37" t="str">
        <f>'Master Schedule'!B452</f>
        <v/>
      </c>
      <c r="C452" s="39"/>
      <c r="D452" s="40" t="str">
        <f t="shared" si="1"/>
        <v>Saturday</v>
      </c>
      <c r="E452" s="41"/>
      <c r="F452" s="38"/>
      <c r="G452" s="38"/>
      <c r="H452" s="41"/>
      <c r="I452" s="38"/>
      <c r="J452" s="38"/>
      <c r="K452" s="32"/>
      <c r="L452" s="32"/>
      <c r="M452" s="32"/>
      <c r="N452" s="33"/>
      <c r="O452" s="62"/>
      <c r="P452" s="34" t="str">
        <f t="shared" si="3"/>
        <v/>
      </c>
    </row>
    <row r="453" ht="22.5" customHeight="1">
      <c r="A453" s="37"/>
      <c r="B453" s="37" t="str">
        <f>'Master Schedule'!B453</f>
        <v/>
      </c>
      <c r="C453" s="39"/>
      <c r="D453" s="40" t="str">
        <f t="shared" si="1"/>
        <v>Saturday</v>
      </c>
      <c r="E453" s="41"/>
      <c r="F453" s="38"/>
      <c r="G453" s="38"/>
      <c r="H453" s="41"/>
      <c r="I453" s="38"/>
      <c r="J453" s="38"/>
      <c r="K453" s="35"/>
      <c r="L453" s="35"/>
      <c r="M453" s="35"/>
      <c r="N453" s="36"/>
      <c r="O453" s="62"/>
      <c r="P453" s="34" t="str">
        <f t="shared" si="3"/>
        <v/>
      </c>
    </row>
    <row r="454" ht="22.5" customHeight="1">
      <c r="A454" s="37"/>
      <c r="B454" s="37" t="str">
        <f>'Master Schedule'!B454</f>
        <v/>
      </c>
      <c r="C454" s="39"/>
      <c r="D454" s="40" t="str">
        <f t="shared" si="1"/>
        <v>Saturday</v>
      </c>
      <c r="E454" s="41"/>
      <c r="F454" s="38"/>
      <c r="G454" s="38"/>
      <c r="H454" s="41"/>
      <c r="I454" s="38"/>
      <c r="J454" s="38"/>
      <c r="K454" s="32"/>
      <c r="L454" s="32"/>
      <c r="M454" s="32"/>
      <c r="N454" s="33"/>
      <c r="O454" s="62"/>
      <c r="P454" s="34" t="str">
        <f t="shared" si="3"/>
        <v/>
      </c>
    </row>
    <row r="455" ht="22.5" customHeight="1">
      <c r="A455" s="37"/>
      <c r="B455" s="37" t="str">
        <f>'Master Schedule'!B455</f>
        <v/>
      </c>
      <c r="C455" s="39"/>
      <c r="D455" s="40" t="str">
        <f t="shared" si="1"/>
        <v>Saturday</v>
      </c>
      <c r="E455" s="41"/>
      <c r="F455" s="38"/>
      <c r="G455" s="38"/>
      <c r="H455" s="41"/>
      <c r="I455" s="38"/>
      <c r="J455" s="38"/>
      <c r="K455" s="35"/>
      <c r="L455" s="35"/>
      <c r="M455" s="35"/>
      <c r="N455" s="36"/>
      <c r="O455" s="62"/>
      <c r="P455" s="34" t="str">
        <f t="shared" si="3"/>
        <v/>
      </c>
    </row>
    <row r="456" ht="22.5" customHeight="1">
      <c r="A456" s="37"/>
      <c r="B456" s="37" t="str">
        <f>'Master Schedule'!B456</f>
        <v/>
      </c>
      <c r="C456" s="39"/>
      <c r="D456" s="40" t="str">
        <f t="shared" si="1"/>
        <v>Saturday</v>
      </c>
      <c r="E456" s="41"/>
      <c r="F456" s="38"/>
      <c r="G456" s="38"/>
      <c r="H456" s="41"/>
      <c r="I456" s="38"/>
      <c r="J456" s="38"/>
      <c r="K456" s="32"/>
      <c r="L456" s="32"/>
      <c r="M456" s="32"/>
      <c r="N456" s="33"/>
      <c r="O456" s="62"/>
      <c r="P456" s="34" t="str">
        <f t="shared" si="3"/>
        <v/>
      </c>
    </row>
    <row r="457" ht="22.5" customHeight="1">
      <c r="A457" s="37"/>
      <c r="B457" s="37" t="str">
        <f>'Master Schedule'!B457</f>
        <v/>
      </c>
      <c r="C457" s="39"/>
      <c r="D457" s="40" t="str">
        <f t="shared" si="1"/>
        <v>Saturday</v>
      </c>
      <c r="E457" s="41"/>
      <c r="F457" s="38"/>
      <c r="G457" s="38"/>
      <c r="H457" s="41"/>
      <c r="I457" s="38"/>
      <c r="J457" s="38"/>
      <c r="K457" s="35"/>
      <c r="L457" s="35"/>
      <c r="M457" s="35"/>
      <c r="N457" s="36"/>
      <c r="O457" s="62"/>
      <c r="P457" s="34" t="str">
        <f t="shared" si="3"/>
        <v/>
      </c>
    </row>
    <row r="458" ht="22.5" customHeight="1">
      <c r="A458" s="37"/>
      <c r="B458" s="37" t="str">
        <f>'Master Schedule'!B458</f>
        <v/>
      </c>
      <c r="C458" s="39"/>
      <c r="D458" s="40" t="str">
        <f t="shared" si="1"/>
        <v>Saturday</v>
      </c>
      <c r="E458" s="41"/>
      <c r="F458" s="38"/>
      <c r="G458" s="38"/>
      <c r="H458" s="41"/>
      <c r="I458" s="38"/>
      <c r="J458" s="38"/>
      <c r="K458" s="32"/>
      <c r="L458" s="32"/>
      <c r="M458" s="32"/>
      <c r="N458" s="33"/>
      <c r="O458" s="62"/>
      <c r="P458" s="34" t="str">
        <f t="shared" si="3"/>
        <v/>
      </c>
    </row>
    <row r="459" ht="22.5" customHeight="1">
      <c r="A459" s="37"/>
      <c r="B459" s="37" t="str">
        <f>'Master Schedule'!B459</f>
        <v/>
      </c>
      <c r="C459" s="39"/>
      <c r="D459" s="40" t="str">
        <f t="shared" si="1"/>
        <v>Saturday</v>
      </c>
      <c r="E459" s="41"/>
      <c r="F459" s="38"/>
      <c r="G459" s="38"/>
      <c r="H459" s="41"/>
      <c r="I459" s="38"/>
      <c r="J459" s="38"/>
      <c r="K459" s="35"/>
      <c r="L459" s="35"/>
      <c r="M459" s="35"/>
      <c r="N459" s="36"/>
      <c r="O459" s="62"/>
      <c r="P459" s="34" t="str">
        <f t="shared" si="3"/>
        <v/>
      </c>
    </row>
    <row r="460" ht="22.5" customHeight="1">
      <c r="A460" s="37"/>
      <c r="B460" s="37" t="str">
        <f>'Master Schedule'!B460</f>
        <v/>
      </c>
      <c r="C460" s="39"/>
      <c r="D460" s="40" t="str">
        <f t="shared" si="1"/>
        <v>Saturday</v>
      </c>
      <c r="E460" s="41"/>
      <c r="F460" s="38"/>
      <c r="G460" s="38"/>
      <c r="H460" s="41"/>
      <c r="I460" s="38"/>
      <c r="J460" s="38"/>
      <c r="K460" s="32"/>
      <c r="L460" s="32"/>
      <c r="M460" s="32"/>
      <c r="N460" s="33"/>
      <c r="O460" s="62"/>
      <c r="P460" s="34" t="str">
        <f t="shared" si="3"/>
        <v/>
      </c>
    </row>
    <row r="461" ht="22.5" customHeight="1">
      <c r="A461" s="37"/>
      <c r="B461" s="37" t="str">
        <f>'Master Schedule'!B461</f>
        <v/>
      </c>
      <c r="C461" s="39"/>
      <c r="D461" s="40" t="str">
        <f t="shared" si="1"/>
        <v>Saturday</v>
      </c>
      <c r="E461" s="41"/>
      <c r="F461" s="38"/>
      <c r="G461" s="38"/>
      <c r="H461" s="41"/>
      <c r="I461" s="38"/>
      <c r="J461" s="38"/>
      <c r="K461" s="35"/>
      <c r="L461" s="35"/>
      <c r="M461" s="35"/>
      <c r="N461" s="36"/>
      <c r="O461" s="62"/>
      <c r="P461" s="34" t="str">
        <f t="shared" si="3"/>
        <v/>
      </c>
    </row>
    <row r="462" ht="22.5" customHeight="1">
      <c r="A462" s="37"/>
      <c r="B462" s="37" t="str">
        <f>'Master Schedule'!B462</f>
        <v/>
      </c>
      <c r="C462" s="39"/>
      <c r="D462" s="40" t="str">
        <f t="shared" si="1"/>
        <v>Saturday</v>
      </c>
      <c r="E462" s="41"/>
      <c r="F462" s="38"/>
      <c r="G462" s="38"/>
      <c r="H462" s="41"/>
      <c r="I462" s="38"/>
      <c r="J462" s="38"/>
      <c r="K462" s="32"/>
      <c r="L462" s="32"/>
      <c r="M462" s="32"/>
      <c r="N462" s="33"/>
      <c r="O462" s="62"/>
      <c r="P462" s="34" t="str">
        <f t="shared" si="3"/>
        <v/>
      </c>
    </row>
    <row r="463" ht="22.5" customHeight="1">
      <c r="A463" s="37"/>
      <c r="B463" s="37" t="str">
        <f>'Master Schedule'!B463</f>
        <v/>
      </c>
      <c r="C463" s="39"/>
      <c r="D463" s="40" t="str">
        <f t="shared" si="1"/>
        <v>Saturday</v>
      </c>
      <c r="E463" s="41"/>
      <c r="F463" s="38"/>
      <c r="G463" s="38"/>
      <c r="H463" s="41"/>
      <c r="I463" s="38"/>
      <c r="J463" s="38"/>
      <c r="K463" s="35"/>
      <c r="L463" s="35"/>
      <c r="M463" s="35"/>
      <c r="N463" s="36"/>
      <c r="O463" s="62"/>
      <c r="P463" s="34" t="str">
        <f t="shared" si="3"/>
        <v/>
      </c>
    </row>
    <row r="464" ht="22.5" customHeight="1">
      <c r="A464" s="37"/>
      <c r="B464" s="37" t="str">
        <f>'Master Schedule'!B464</f>
        <v/>
      </c>
      <c r="C464" s="39"/>
      <c r="D464" s="40" t="str">
        <f t="shared" si="1"/>
        <v>Saturday</v>
      </c>
      <c r="E464" s="41"/>
      <c r="F464" s="38"/>
      <c r="G464" s="38"/>
      <c r="H464" s="41"/>
      <c r="I464" s="38"/>
      <c r="J464" s="38"/>
      <c r="K464" s="32"/>
      <c r="L464" s="32"/>
      <c r="M464" s="32"/>
      <c r="N464" s="33"/>
      <c r="O464" s="62"/>
      <c r="P464" s="34" t="str">
        <f t="shared" si="3"/>
        <v/>
      </c>
    </row>
    <row r="465" ht="22.5" customHeight="1">
      <c r="A465" s="37"/>
      <c r="B465" s="37" t="str">
        <f>'Master Schedule'!B465</f>
        <v/>
      </c>
      <c r="C465" s="39"/>
      <c r="D465" s="40" t="str">
        <f t="shared" si="1"/>
        <v>Saturday</v>
      </c>
      <c r="E465" s="41"/>
      <c r="F465" s="38"/>
      <c r="G465" s="38"/>
      <c r="H465" s="41"/>
      <c r="I465" s="38"/>
      <c r="J465" s="38"/>
      <c r="K465" s="35"/>
      <c r="L465" s="35"/>
      <c r="M465" s="35"/>
      <c r="N465" s="36"/>
      <c r="O465" s="62"/>
      <c r="P465" s="34" t="str">
        <f t="shared" si="3"/>
        <v/>
      </c>
    </row>
    <row r="466" ht="22.5" customHeight="1">
      <c r="A466" s="37"/>
      <c r="B466" s="37" t="str">
        <f>'Master Schedule'!B466</f>
        <v/>
      </c>
      <c r="C466" s="39"/>
      <c r="D466" s="40" t="str">
        <f t="shared" si="1"/>
        <v>Saturday</v>
      </c>
      <c r="E466" s="41"/>
      <c r="F466" s="38"/>
      <c r="G466" s="38"/>
      <c r="H466" s="41"/>
      <c r="I466" s="38"/>
      <c r="J466" s="38"/>
      <c r="K466" s="32"/>
      <c r="L466" s="32"/>
      <c r="M466" s="32"/>
      <c r="N466" s="33"/>
      <c r="O466" s="62"/>
      <c r="P466" s="34" t="str">
        <f t="shared" si="3"/>
        <v/>
      </c>
    </row>
    <row r="467" ht="22.5" customHeight="1">
      <c r="A467" s="37"/>
      <c r="B467" s="37" t="str">
        <f>'Master Schedule'!B467</f>
        <v/>
      </c>
      <c r="C467" s="39"/>
      <c r="D467" s="40" t="str">
        <f t="shared" si="1"/>
        <v>Saturday</v>
      </c>
      <c r="E467" s="41"/>
      <c r="F467" s="38"/>
      <c r="G467" s="38"/>
      <c r="H467" s="41"/>
      <c r="I467" s="38"/>
      <c r="J467" s="38"/>
      <c r="K467" s="35"/>
      <c r="L467" s="35"/>
      <c r="M467" s="35"/>
      <c r="N467" s="36"/>
      <c r="O467" s="62"/>
      <c r="P467" s="34" t="str">
        <f t="shared" si="3"/>
        <v/>
      </c>
    </row>
    <row r="468" ht="22.5" customHeight="1">
      <c r="A468" s="37"/>
      <c r="B468" s="37" t="str">
        <f>'Master Schedule'!B468</f>
        <v/>
      </c>
      <c r="C468" s="39"/>
      <c r="D468" s="40" t="str">
        <f t="shared" si="1"/>
        <v>Saturday</v>
      </c>
      <c r="E468" s="41"/>
      <c r="F468" s="38"/>
      <c r="G468" s="38"/>
      <c r="H468" s="41"/>
      <c r="I468" s="38"/>
      <c r="J468" s="38"/>
      <c r="K468" s="32"/>
      <c r="L468" s="32"/>
      <c r="M468" s="32"/>
      <c r="N468" s="33"/>
      <c r="O468" s="62"/>
      <c r="P468" s="34" t="str">
        <f t="shared" si="3"/>
        <v/>
      </c>
    </row>
    <row r="469" ht="22.5" customHeight="1">
      <c r="A469" s="37"/>
      <c r="B469" s="37" t="str">
        <f>'Master Schedule'!B469</f>
        <v/>
      </c>
      <c r="C469" s="39"/>
      <c r="D469" s="40" t="str">
        <f t="shared" si="1"/>
        <v>Saturday</v>
      </c>
      <c r="E469" s="41"/>
      <c r="F469" s="38"/>
      <c r="G469" s="38"/>
      <c r="H469" s="41"/>
      <c r="I469" s="38"/>
      <c r="J469" s="38"/>
      <c r="K469" s="35"/>
      <c r="L469" s="35"/>
      <c r="M469" s="35"/>
      <c r="N469" s="36"/>
      <c r="O469" s="62"/>
      <c r="P469" s="34" t="str">
        <f t="shared" si="3"/>
        <v/>
      </c>
    </row>
    <row r="470" ht="22.5" customHeight="1">
      <c r="A470" s="37"/>
      <c r="B470" s="37" t="str">
        <f>'Master Schedule'!B470</f>
        <v/>
      </c>
      <c r="C470" s="39"/>
      <c r="D470" s="40" t="str">
        <f t="shared" si="1"/>
        <v>Saturday</v>
      </c>
      <c r="E470" s="41"/>
      <c r="F470" s="38"/>
      <c r="G470" s="38"/>
      <c r="H470" s="41"/>
      <c r="I470" s="38"/>
      <c r="J470" s="38"/>
      <c r="K470" s="32"/>
      <c r="L470" s="32"/>
      <c r="M470" s="32"/>
      <c r="N470" s="33"/>
      <c r="O470" s="62"/>
      <c r="P470" s="34" t="str">
        <f t="shared" si="3"/>
        <v/>
      </c>
    </row>
    <row r="471" ht="22.5" customHeight="1">
      <c r="A471" s="37"/>
      <c r="B471" s="37" t="str">
        <f>'Master Schedule'!B471</f>
        <v/>
      </c>
      <c r="C471" s="39"/>
      <c r="D471" s="40" t="str">
        <f t="shared" si="1"/>
        <v>Saturday</v>
      </c>
      <c r="E471" s="41"/>
      <c r="F471" s="38"/>
      <c r="G471" s="38"/>
      <c r="H471" s="41"/>
      <c r="I471" s="38"/>
      <c r="J471" s="38"/>
      <c r="K471" s="35"/>
      <c r="L471" s="35"/>
      <c r="M471" s="35"/>
      <c r="N471" s="36"/>
      <c r="O471" s="62"/>
      <c r="P471" s="34" t="str">
        <f t="shared" si="3"/>
        <v/>
      </c>
    </row>
    <row r="472" ht="22.5" customHeight="1">
      <c r="A472" s="37"/>
      <c r="B472" s="37" t="str">
        <f>'Master Schedule'!B472</f>
        <v/>
      </c>
      <c r="C472" s="39"/>
      <c r="D472" s="40" t="str">
        <f t="shared" si="1"/>
        <v>Saturday</v>
      </c>
      <c r="E472" s="41"/>
      <c r="F472" s="38"/>
      <c r="G472" s="38"/>
      <c r="H472" s="41"/>
      <c r="I472" s="38"/>
      <c r="J472" s="38"/>
      <c r="K472" s="32"/>
      <c r="L472" s="32"/>
      <c r="M472" s="32"/>
      <c r="N472" s="33"/>
      <c r="O472" s="62"/>
      <c r="P472" s="34" t="str">
        <f t="shared" si="3"/>
        <v/>
      </c>
    </row>
    <row r="473" ht="22.5" customHeight="1">
      <c r="A473" s="37"/>
      <c r="B473" s="37" t="str">
        <f>'Master Schedule'!B473</f>
        <v/>
      </c>
      <c r="C473" s="39"/>
      <c r="D473" s="40" t="str">
        <f t="shared" si="1"/>
        <v>Saturday</v>
      </c>
      <c r="E473" s="41"/>
      <c r="F473" s="38"/>
      <c r="G473" s="38"/>
      <c r="H473" s="41"/>
      <c r="I473" s="38"/>
      <c r="J473" s="38"/>
      <c r="K473" s="35"/>
      <c r="L473" s="35"/>
      <c r="M473" s="35"/>
      <c r="N473" s="36"/>
      <c r="O473" s="62"/>
      <c r="P473" s="34" t="str">
        <f t="shared" si="3"/>
        <v/>
      </c>
    </row>
    <row r="474" ht="22.5" customHeight="1">
      <c r="A474" s="37"/>
      <c r="B474" s="37" t="str">
        <f>'Master Schedule'!B474</f>
        <v/>
      </c>
      <c r="C474" s="39"/>
      <c r="D474" s="40" t="str">
        <f t="shared" si="1"/>
        <v>Saturday</v>
      </c>
      <c r="E474" s="41"/>
      <c r="F474" s="38"/>
      <c r="G474" s="38"/>
      <c r="H474" s="41"/>
      <c r="I474" s="38"/>
      <c r="J474" s="38"/>
      <c r="K474" s="32"/>
      <c r="L474" s="32"/>
      <c r="M474" s="32"/>
      <c r="N474" s="33"/>
      <c r="O474" s="62"/>
      <c r="P474" s="34" t="str">
        <f t="shared" si="3"/>
        <v/>
      </c>
    </row>
    <row r="475" ht="22.5" customHeight="1">
      <c r="A475" s="37"/>
      <c r="B475" s="37" t="str">
        <f>'Master Schedule'!B475</f>
        <v/>
      </c>
      <c r="C475" s="39"/>
      <c r="D475" s="40" t="str">
        <f t="shared" si="1"/>
        <v>Saturday</v>
      </c>
      <c r="E475" s="41"/>
      <c r="F475" s="38"/>
      <c r="G475" s="38"/>
      <c r="H475" s="41"/>
      <c r="I475" s="38"/>
      <c r="J475" s="38"/>
      <c r="K475" s="35"/>
      <c r="L475" s="35"/>
      <c r="M475" s="35"/>
      <c r="N475" s="36"/>
      <c r="O475" s="62"/>
      <c r="P475" s="34" t="str">
        <f t="shared" si="3"/>
        <v/>
      </c>
    </row>
    <row r="476" ht="22.5" customHeight="1">
      <c r="A476" s="37"/>
      <c r="B476" s="37" t="str">
        <f>'Master Schedule'!B476</f>
        <v/>
      </c>
      <c r="C476" s="39"/>
      <c r="D476" s="40" t="str">
        <f t="shared" si="1"/>
        <v>Saturday</v>
      </c>
      <c r="E476" s="41"/>
      <c r="F476" s="38"/>
      <c r="G476" s="38"/>
      <c r="H476" s="41"/>
      <c r="I476" s="38"/>
      <c r="J476" s="38"/>
      <c r="K476" s="32"/>
      <c r="L476" s="32"/>
      <c r="M476" s="32"/>
      <c r="N476" s="33"/>
      <c r="O476" s="62"/>
      <c r="P476" s="34" t="str">
        <f t="shared" si="3"/>
        <v/>
      </c>
    </row>
    <row r="477" ht="22.5" customHeight="1">
      <c r="A477" s="37"/>
      <c r="B477" s="37" t="str">
        <f>'Master Schedule'!B477</f>
        <v/>
      </c>
      <c r="C477" s="39"/>
      <c r="D477" s="40" t="str">
        <f t="shared" si="1"/>
        <v>Saturday</v>
      </c>
      <c r="E477" s="41"/>
      <c r="F477" s="38"/>
      <c r="G477" s="38"/>
      <c r="H477" s="41"/>
      <c r="I477" s="38"/>
      <c r="J477" s="38"/>
      <c r="K477" s="35"/>
      <c r="L477" s="35"/>
      <c r="M477" s="35"/>
      <c r="N477" s="36"/>
      <c r="O477" s="62"/>
      <c r="P477" s="34" t="str">
        <f t="shared" si="3"/>
        <v/>
      </c>
    </row>
    <row r="478" ht="22.5" customHeight="1">
      <c r="A478" s="37"/>
      <c r="B478" s="37" t="str">
        <f>'Master Schedule'!B478</f>
        <v/>
      </c>
      <c r="C478" s="39"/>
      <c r="D478" s="40" t="str">
        <f t="shared" si="1"/>
        <v>Saturday</v>
      </c>
      <c r="E478" s="41"/>
      <c r="F478" s="38"/>
      <c r="G478" s="38"/>
      <c r="H478" s="41"/>
      <c r="I478" s="38"/>
      <c r="J478" s="38"/>
      <c r="K478" s="32"/>
      <c r="L478" s="32"/>
      <c r="M478" s="32"/>
      <c r="N478" s="33"/>
      <c r="O478" s="62"/>
      <c r="P478" s="34" t="str">
        <f t="shared" si="3"/>
        <v/>
      </c>
    </row>
    <row r="479" ht="22.5" customHeight="1">
      <c r="A479" s="37"/>
      <c r="B479" s="37" t="str">
        <f>'Master Schedule'!B479</f>
        <v/>
      </c>
      <c r="C479" s="39"/>
      <c r="D479" s="40" t="str">
        <f t="shared" si="1"/>
        <v>Saturday</v>
      </c>
      <c r="E479" s="41"/>
      <c r="F479" s="38"/>
      <c r="G479" s="38"/>
      <c r="H479" s="41"/>
      <c r="I479" s="38"/>
      <c r="J479" s="38"/>
      <c r="K479" s="35"/>
      <c r="L479" s="35"/>
      <c r="M479" s="35"/>
      <c r="N479" s="36"/>
      <c r="O479" s="62"/>
      <c r="P479" s="34" t="str">
        <f t="shared" si="3"/>
        <v/>
      </c>
    </row>
    <row r="480" ht="22.5" customHeight="1">
      <c r="A480" s="37"/>
      <c r="B480" s="37" t="str">
        <f>'Master Schedule'!B480</f>
        <v/>
      </c>
      <c r="C480" s="39"/>
      <c r="D480" s="40" t="str">
        <f t="shared" si="1"/>
        <v>Saturday</v>
      </c>
      <c r="E480" s="41"/>
      <c r="F480" s="38"/>
      <c r="G480" s="38"/>
      <c r="H480" s="41"/>
      <c r="I480" s="38"/>
      <c r="J480" s="38"/>
      <c r="K480" s="32"/>
      <c r="L480" s="32"/>
      <c r="M480" s="32"/>
      <c r="N480" s="33"/>
      <c r="O480" s="62"/>
      <c r="P480" s="34" t="str">
        <f t="shared" si="3"/>
        <v/>
      </c>
    </row>
    <row r="481" ht="22.5" customHeight="1">
      <c r="A481" s="37"/>
      <c r="B481" s="37" t="str">
        <f>'Master Schedule'!B481</f>
        <v/>
      </c>
      <c r="C481" s="39"/>
      <c r="D481" s="40" t="str">
        <f t="shared" si="1"/>
        <v>Saturday</v>
      </c>
      <c r="E481" s="41"/>
      <c r="F481" s="38"/>
      <c r="G481" s="38"/>
      <c r="H481" s="41"/>
      <c r="I481" s="38"/>
      <c r="J481" s="38"/>
      <c r="K481" s="35"/>
      <c r="L481" s="35"/>
      <c r="M481" s="35"/>
      <c r="N481" s="36"/>
      <c r="O481" s="62"/>
      <c r="P481" s="34" t="str">
        <f t="shared" si="3"/>
        <v/>
      </c>
    </row>
    <row r="482" ht="22.5" customHeight="1">
      <c r="A482" s="37"/>
      <c r="B482" s="37" t="str">
        <f>'Master Schedule'!B482</f>
        <v/>
      </c>
      <c r="C482" s="39"/>
      <c r="D482" s="40" t="str">
        <f t="shared" si="1"/>
        <v>Saturday</v>
      </c>
      <c r="E482" s="41"/>
      <c r="F482" s="38"/>
      <c r="G482" s="38"/>
      <c r="H482" s="41"/>
      <c r="I482" s="38"/>
      <c r="J482" s="38"/>
      <c r="K482" s="32"/>
      <c r="L482" s="32"/>
      <c r="M482" s="32"/>
      <c r="N482" s="33"/>
      <c r="O482" s="62"/>
      <c r="P482" s="34" t="str">
        <f t="shared" si="3"/>
        <v/>
      </c>
    </row>
    <row r="483" ht="22.5" customHeight="1">
      <c r="A483" s="37"/>
      <c r="B483" s="37" t="str">
        <f>'Master Schedule'!B483</f>
        <v/>
      </c>
      <c r="C483" s="39"/>
      <c r="D483" s="40" t="str">
        <f t="shared" si="1"/>
        <v>Saturday</v>
      </c>
      <c r="E483" s="41"/>
      <c r="F483" s="38"/>
      <c r="G483" s="38"/>
      <c r="H483" s="41"/>
      <c r="I483" s="38"/>
      <c r="J483" s="38"/>
      <c r="K483" s="35"/>
      <c r="L483" s="35"/>
      <c r="M483" s="35"/>
      <c r="N483" s="36"/>
      <c r="O483" s="62"/>
      <c r="P483" s="34" t="str">
        <f t="shared" si="3"/>
        <v/>
      </c>
    </row>
    <row r="484" ht="22.5" customHeight="1">
      <c r="A484" s="37"/>
      <c r="B484" s="37" t="str">
        <f>'Master Schedule'!B484</f>
        <v/>
      </c>
      <c r="C484" s="39"/>
      <c r="D484" s="40" t="str">
        <f t="shared" si="1"/>
        <v>Saturday</v>
      </c>
      <c r="E484" s="41"/>
      <c r="F484" s="38"/>
      <c r="G484" s="38"/>
      <c r="H484" s="41"/>
      <c r="I484" s="38"/>
      <c r="J484" s="38"/>
      <c r="K484" s="32"/>
      <c r="L484" s="32"/>
      <c r="M484" s="32"/>
      <c r="N484" s="33"/>
      <c r="O484" s="62"/>
      <c r="P484" s="34" t="str">
        <f t="shared" si="3"/>
        <v/>
      </c>
    </row>
    <row r="485" ht="22.5" customHeight="1">
      <c r="A485" s="37"/>
      <c r="B485" s="37" t="str">
        <f>'Master Schedule'!B485</f>
        <v/>
      </c>
      <c r="C485" s="39"/>
      <c r="D485" s="40" t="str">
        <f t="shared" si="1"/>
        <v>Saturday</v>
      </c>
      <c r="E485" s="41"/>
      <c r="F485" s="38"/>
      <c r="G485" s="38"/>
      <c r="H485" s="41"/>
      <c r="I485" s="38"/>
      <c r="J485" s="38"/>
      <c r="K485" s="35"/>
      <c r="L485" s="35"/>
      <c r="M485" s="35"/>
      <c r="N485" s="36"/>
      <c r="O485" s="62"/>
      <c r="P485" s="34" t="str">
        <f t="shared" si="3"/>
        <v/>
      </c>
    </row>
    <row r="486" ht="22.5" customHeight="1">
      <c r="A486" s="37"/>
      <c r="B486" s="37" t="str">
        <f>'Master Schedule'!B486</f>
        <v/>
      </c>
      <c r="C486" s="39"/>
      <c r="D486" s="40" t="str">
        <f t="shared" si="1"/>
        <v>Saturday</v>
      </c>
      <c r="E486" s="41"/>
      <c r="F486" s="38"/>
      <c r="G486" s="38"/>
      <c r="H486" s="41"/>
      <c r="I486" s="38"/>
      <c r="J486" s="38"/>
      <c r="K486" s="32"/>
      <c r="L486" s="32"/>
      <c r="M486" s="32"/>
      <c r="N486" s="33"/>
      <c r="O486" s="62"/>
      <c r="P486" s="34" t="str">
        <f t="shared" si="3"/>
        <v/>
      </c>
    </row>
    <row r="487" ht="22.5" customHeight="1">
      <c r="A487" s="37"/>
      <c r="B487" s="37" t="str">
        <f>'Master Schedule'!B487</f>
        <v/>
      </c>
      <c r="C487" s="39"/>
      <c r="D487" s="40" t="str">
        <f t="shared" si="1"/>
        <v>Saturday</v>
      </c>
      <c r="E487" s="41"/>
      <c r="F487" s="38"/>
      <c r="G487" s="38"/>
      <c r="H487" s="41"/>
      <c r="I487" s="38"/>
      <c r="J487" s="38"/>
      <c r="K487" s="35"/>
      <c r="L487" s="35"/>
      <c r="M487" s="35"/>
      <c r="N487" s="36"/>
      <c r="O487" s="62"/>
      <c r="P487" s="34" t="str">
        <f t="shared" si="3"/>
        <v/>
      </c>
    </row>
    <row r="488" ht="22.5" customHeight="1">
      <c r="A488" s="37"/>
      <c r="B488" s="37" t="str">
        <f>'Master Schedule'!B488</f>
        <v/>
      </c>
      <c r="C488" s="39"/>
      <c r="D488" s="40" t="str">
        <f t="shared" si="1"/>
        <v>Saturday</v>
      </c>
      <c r="E488" s="41"/>
      <c r="F488" s="38"/>
      <c r="G488" s="38"/>
      <c r="H488" s="41"/>
      <c r="I488" s="38"/>
      <c r="J488" s="38"/>
      <c r="K488" s="32"/>
      <c r="L488" s="32"/>
      <c r="M488" s="32"/>
      <c r="N488" s="33"/>
      <c r="O488" s="62"/>
      <c r="P488" s="34" t="str">
        <f t="shared" si="3"/>
        <v/>
      </c>
    </row>
    <row r="489" ht="22.5" customHeight="1">
      <c r="A489" s="37"/>
      <c r="B489" s="37" t="str">
        <f>'Master Schedule'!B489</f>
        <v/>
      </c>
      <c r="C489" s="39"/>
      <c r="D489" s="40" t="str">
        <f t="shared" si="1"/>
        <v>Saturday</v>
      </c>
      <c r="E489" s="41"/>
      <c r="F489" s="38"/>
      <c r="G489" s="38"/>
      <c r="H489" s="41"/>
      <c r="I489" s="38"/>
      <c r="J489" s="38"/>
      <c r="K489" s="35"/>
      <c r="L489" s="35"/>
      <c r="M489" s="35"/>
      <c r="N489" s="36"/>
      <c r="O489" s="62"/>
      <c r="P489" s="34" t="str">
        <f t="shared" si="3"/>
        <v/>
      </c>
    </row>
    <row r="490" ht="22.5" customHeight="1">
      <c r="A490" s="37"/>
      <c r="B490" s="37" t="str">
        <f>'Master Schedule'!B490</f>
        <v/>
      </c>
      <c r="C490" s="39"/>
      <c r="D490" s="40" t="str">
        <f t="shared" si="1"/>
        <v>Saturday</v>
      </c>
      <c r="E490" s="41"/>
      <c r="F490" s="38"/>
      <c r="G490" s="38"/>
      <c r="H490" s="41"/>
      <c r="I490" s="38"/>
      <c r="J490" s="38"/>
      <c r="K490" s="32"/>
      <c r="L490" s="32"/>
      <c r="M490" s="32"/>
      <c r="N490" s="33"/>
      <c r="O490" s="62"/>
      <c r="P490" s="34" t="str">
        <f t="shared" si="3"/>
        <v/>
      </c>
    </row>
    <row r="491" ht="22.5" customHeight="1">
      <c r="A491" s="37"/>
      <c r="B491" s="37" t="str">
        <f>'Master Schedule'!B491</f>
        <v/>
      </c>
      <c r="C491" s="39"/>
      <c r="D491" s="40" t="str">
        <f t="shared" si="1"/>
        <v>Saturday</v>
      </c>
      <c r="E491" s="41"/>
      <c r="F491" s="38"/>
      <c r="G491" s="38"/>
      <c r="H491" s="41"/>
      <c r="I491" s="38"/>
      <c r="J491" s="38"/>
      <c r="K491" s="35"/>
      <c r="L491" s="35"/>
      <c r="M491" s="35"/>
      <c r="N491" s="36"/>
      <c r="O491" s="62"/>
      <c r="P491" s="34" t="str">
        <f t="shared" si="3"/>
        <v/>
      </c>
    </row>
    <row r="492" ht="22.5" customHeight="1">
      <c r="A492" s="37"/>
      <c r="B492" s="37" t="str">
        <f>'Master Schedule'!B492</f>
        <v/>
      </c>
      <c r="C492" s="39"/>
      <c r="D492" s="40" t="str">
        <f t="shared" si="1"/>
        <v>Saturday</v>
      </c>
      <c r="E492" s="41"/>
      <c r="F492" s="38"/>
      <c r="G492" s="38"/>
      <c r="H492" s="41"/>
      <c r="I492" s="38"/>
      <c r="J492" s="38"/>
      <c r="K492" s="32"/>
      <c r="L492" s="32"/>
      <c r="M492" s="32"/>
      <c r="N492" s="33"/>
      <c r="O492" s="62"/>
      <c r="P492" s="34" t="str">
        <f t="shared" si="3"/>
        <v/>
      </c>
    </row>
    <row r="493" ht="22.5" customHeight="1">
      <c r="A493" s="37"/>
      <c r="B493" s="37" t="str">
        <f>'Master Schedule'!B493</f>
        <v/>
      </c>
      <c r="C493" s="39"/>
      <c r="D493" s="40" t="str">
        <f t="shared" si="1"/>
        <v>Saturday</v>
      </c>
      <c r="E493" s="41"/>
      <c r="F493" s="38"/>
      <c r="G493" s="38"/>
      <c r="H493" s="41"/>
      <c r="I493" s="38"/>
      <c r="J493" s="38"/>
      <c r="K493" s="35"/>
      <c r="L493" s="35"/>
      <c r="M493" s="35"/>
      <c r="N493" s="36"/>
      <c r="O493" s="62"/>
      <c r="P493" s="34" t="str">
        <f t="shared" si="3"/>
        <v/>
      </c>
    </row>
    <row r="494" ht="22.5" customHeight="1">
      <c r="A494" s="37"/>
      <c r="B494" s="37" t="str">
        <f>'Master Schedule'!B494</f>
        <v/>
      </c>
      <c r="C494" s="39"/>
      <c r="D494" s="40" t="str">
        <f t="shared" si="1"/>
        <v>Saturday</v>
      </c>
      <c r="E494" s="41"/>
      <c r="F494" s="38"/>
      <c r="G494" s="38"/>
      <c r="H494" s="41"/>
      <c r="I494" s="38"/>
      <c r="J494" s="38"/>
      <c r="K494" s="32"/>
      <c r="L494" s="32"/>
      <c r="M494" s="32"/>
      <c r="N494" s="33"/>
      <c r="O494" s="62"/>
      <c r="P494" s="34" t="str">
        <f t="shared" si="3"/>
        <v/>
      </c>
    </row>
    <row r="495" ht="22.5" customHeight="1">
      <c r="A495" s="37"/>
      <c r="B495" s="37" t="str">
        <f>'Master Schedule'!B495</f>
        <v/>
      </c>
      <c r="C495" s="39"/>
      <c r="D495" s="40" t="str">
        <f t="shared" si="1"/>
        <v>Saturday</v>
      </c>
      <c r="E495" s="41"/>
      <c r="F495" s="38"/>
      <c r="G495" s="38"/>
      <c r="H495" s="41"/>
      <c r="I495" s="38"/>
      <c r="J495" s="38"/>
      <c r="K495" s="35"/>
      <c r="L495" s="35"/>
      <c r="M495" s="35"/>
      <c r="N495" s="36"/>
      <c r="O495" s="62"/>
      <c r="P495" s="34" t="str">
        <f t="shared" si="3"/>
        <v/>
      </c>
    </row>
    <row r="496" ht="22.5" customHeight="1">
      <c r="A496" s="37"/>
      <c r="B496" s="37" t="str">
        <f>'Master Schedule'!B496</f>
        <v/>
      </c>
      <c r="C496" s="39"/>
      <c r="D496" s="40" t="str">
        <f t="shared" si="1"/>
        <v>Saturday</v>
      </c>
      <c r="E496" s="41"/>
      <c r="F496" s="38"/>
      <c r="G496" s="38"/>
      <c r="H496" s="41"/>
      <c r="I496" s="38"/>
      <c r="J496" s="38"/>
      <c r="K496" s="32"/>
      <c r="L496" s="32"/>
      <c r="M496" s="32"/>
      <c r="N496" s="33"/>
      <c r="O496" s="62"/>
      <c r="P496" s="34" t="str">
        <f t="shared" si="3"/>
        <v/>
      </c>
    </row>
    <row r="497" ht="22.5" customHeight="1">
      <c r="A497" s="37"/>
      <c r="B497" s="37" t="str">
        <f>'Master Schedule'!B497</f>
        <v/>
      </c>
      <c r="C497" s="39"/>
      <c r="D497" s="40" t="str">
        <f t="shared" si="1"/>
        <v>Saturday</v>
      </c>
      <c r="E497" s="41"/>
      <c r="F497" s="38"/>
      <c r="G497" s="38"/>
      <c r="H497" s="41"/>
      <c r="I497" s="38"/>
      <c r="J497" s="38"/>
      <c r="K497" s="35"/>
      <c r="L497" s="35"/>
      <c r="M497" s="35"/>
      <c r="N497" s="36"/>
      <c r="O497" s="62"/>
      <c r="P497" s="34" t="str">
        <f t="shared" si="3"/>
        <v/>
      </c>
    </row>
    <row r="498" ht="22.5" customHeight="1">
      <c r="A498" s="37"/>
      <c r="B498" s="37" t="str">
        <f>'Master Schedule'!B498</f>
        <v/>
      </c>
      <c r="C498" s="39"/>
      <c r="D498" s="40" t="str">
        <f t="shared" si="1"/>
        <v>Saturday</v>
      </c>
      <c r="E498" s="41"/>
      <c r="F498" s="38"/>
      <c r="G498" s="38"/>
      <c r="H498" s="41"/>
      <c r="I498" s="38"/>
      <c r="J498" s="38"/>
      <c r="K498" s="32"/>
      <c r="L498" s="32"/>
      <c r="M498" s="32"/>
      <c r="N498" s="33"/>
      <c r="O498" s="62"/>
      <c r="P498" s="34" t="str">
        <f t="shared" si="3"/>
        <v/>
      </c>
    </row>
    <row r="499" ht="22.5" customHeight="1">
      <c r="A499" s="37"/>
      <c r="B499" s="37" t="str">
        <f>'Master Schedule'!B499</f>
        <v/>
      </c>
      <c r="C499" s="39"/>
      <c r="D499" s="40" t="str">
        <f t="shared" si="1"/>
        <v>Saturday</v>
      </c>
      <c r="E499" s="41"/>
      <c r="F499" s="38"/>
      <c r="G499" s="38"/>
      <c r="H499" s="41"/>
      <c r="I499" s="38"/>
      <c r="J499" s="38"/>
      <c r="K499" s="35"/>
      <c r="L499" s="35"/>
      <c r="M499" s="35"/>
      <c r="N499" s="36"/>
      <c r="O499" s="62"/>
      <c r="P499" s="34" t="str">
        <f t="shared" si="3"/>
        <v/>
      </c>
    </row>
    <row r="500" ht="22.5" customHeight="1">
      <c r="A500" s="37"/>
      <c r="B500" s="37" t="str">
        <f>'Master Schedule'!B500</f>
        <v/>
      </c>
      <c r="C500" s="39"/>
      <c r="D500" s="40" t="str">
        <f t="shared" si="1"/>
        <v>Saturday</v>
      </c>
      <c r="E500" s="41"/>
      <c r="F500" s="38"/>
      <c r="G500" s="38"/>
      <c r="H500" s="41"/>
      <c r="I500" s="38"/>
      <c r="J500" s="38"/>
      <c r="K500" s="32"/>
      <c r="L500" s="32"/>
      <c r="M500" s="32"/>
      <c r="N500" s="33"/>
      <c r="O500" s="62"/>
      <c r="P500" s="34" t="str">
        <f t="shared" si="3"/>
        <v/>
      </c>
    </row>
    <row r="501" ht="22.5" customHeight="1">
      <c r="A501" s="37"/>
      <c r="B501" s="37" t="str">
        <f>'Master Schedule'!B501</f>
        <v/>
      </c>
      <c r="C501" s="39"/>
      <c r="D501" s="40" t="str">
        <f t="shared" si="1"/>
        <v>Saturday</v>
      </c>
      <c r="E501" s="41"/>
      <c r="F501" s="38"/>
      <c r="G501" s="38"/>
      <c r="H501" s="41"/>
      <c r="I501" s="38"/>
      <c r="J501" s="38"/>
      <c r="K501" s="35"/>
      <c r="L501" s="35"/>
      <c r="M501" s="35"/>
      <c r="N501" s="36"/>
      <c r="O501" s="62"/>
      <c r="P501" s="34" t="str">
        <f t="shared" si="3"/>
        <v/>
      </c>
    </row>
    <row r="502" ht="22.5" customHeight="1">
      <c r="A502" s="37"/>
      <c r="B502" s="37" t="str">
        <f>'Master Schedule'!B502</f>
        <v/>
      </c>
      <c r="C502" s="39"/>
      <c r="D502" s="40" t="str">
        <f t="shared" si="1"/>
        <v>Saturday</v>
      </c>
      <c r="E502" s="41"/>
      <c r="F502" s="38"/>
      <c r="G502" s="38"/>
      <c r="H502" s="41"/>
      <c r="I502" s="38"/>
      <c r="J502" s="38"/>
      <c r="K502" s="32"/>
      <c r="L502" s="32"/>
      <c r="M502" s="32"/>
      <c r="N502" s="33"/>
      <c r="O502" s="62"/>
      <c r="P502" s="34" t="str">
        <f t="shared" si="3"/>
        <v/>
      </c>
    </row>
    <row r="503" ht="22.5" customHeight="1">
      <c r="A503" s="37"/>
      <c r="B503" s="37" t="str">
        <f>'Master Schedule'!B503</f>
        <v/>
      </c>
      <c r="C503" s="39"/>
      <c r="D503" s="40" t="str">
        <f t="shared" si="1"/>
        <v>Saturday</v>
      </c>
      <c r="E503" s="41"/>
      <c r="F503" s="38"/>
      <c r="G503" s="38"/>
      <c r="H503" s="41"/>
      <c r="I503" s="38"/>
      <c r="J503" s="38"/>
      <c r="K503" s="35"/>
      <c r="L503" s="35"/>
      <c r="M503" s="35"/>
      <c r="N503" s="36"/>
      <c r="O503" s="62"/>
      <c r="P503" s="34" t="str">
        <f t="shared" si="3"/>
        <v/>
      </c>
    </row>
    <row r="504" ht="22.5" customHeight="1">
      <c r="A504" s="37"/>
      <c r="B504" s="37" t="str">
        <f>'Master Schedule'!B504</f>
        <v/>
      </c>
      <c r="C504" s="39"/>
      <c r="D504" s="40" t="str">
        <f t="shared" si="1"/>
        <v>Saturday</v>
      </c>
      <c r="E504" s="41"/>
      <c r="F504" s="38"/>
      <c r="G504" s="38"/>
      <c r="H504" s="41"/>
      <c r="I504" s="38"/>
      <c r="J504" s="38"/>
      <c r="K504" s="32"/>
      <c r="L504" s="32"/>
      <c r="M504" s="32"/>
      <c r="N504" s="33"/>
      <c r="O504" s="62"/>
      <c r="P504" s="34" t="str">
        <f t="shared" si="3"/>
        <v/>
      </c>
    </row>
    <row r="505" ht="22.5" customHeight="1">
      <c r="A505" s="37"/>
      <c r="B505" s="37" t="str">
        <f>'Master Schedule'!B505</f>
        <v/>
      </c>
      <c r="C505" s="39"/>
      <c r="D505" s="40" t="str">
        <f t="shared" si="1"/>
        <v>Saturday</v>
      </c>
      <c r="E505" s="41"/>
      <c r="F505" s="38"/>
      <c r="G505" s="38"/>
      <c r="H505" s="41"/>
      <c r="I505" s="38"/>
      <c r="J505" s="38"/>
      <c r="K505" s="35"/>
      <c r="L505" s="35"/>
      <c r="M505" s="35"/>
      <c r="N505" s="36"/>
      <c r="O505" s="62"/>
      <c r="P505" s="34" t="str">
        <f t="shared" si="3"/>
        <v/>
      </c>
    </row>
    <row r="506" ht="22.5" customHeight="1">
      <c r="A506" s="37"/>
      <c r="B506" s="37" t="str">
        <f>'Master Schedule'!B506</f>
        <v/>
      </c>
      <c r="C506" s="39"/>
      <c r="D506" s="40" t="str">
        <f t="shared" si="1"/>
        <v>Saturday</v>
      </c>
      <c r="E506" s="41"/>
      <c r="F506" s="38"/>
      <c r="G506" s="38"/>
      <c r="H506" s="41"/>
      <c r="I506" s="38"/>
      <c r="J506" s="38"/>
      <c r="K506" s="32"/>
      <c r="L506" s="32"/>
      <c r="M506" s="32"/>
      <c r="N506" s="33"/>
      <c r="O506" s="62"/>
      <c r="P506" s="34" t="str">
        <f t="shared" si="3"/>
        <v/>
      </c>
    </row>
    <row r="507" ht="22.5" customHeight="1">
      <c r="A507" s="37"/>
      <c r="B507" s="37" t="str">
        <f>'Master Schedule'!B507</f>
        <v/>
      </c>
      <c r="C507" s="39"/>
      <c r="D507" s="40" t="str">
        <f t="shared" si="1"/>
        <v>Saturday</v>
      </c>
      <c r="E507" s="41"/>
      <c r="F507" s="38"/>
      <c r="G507" s="38"/>
      <c r="H507" s="41"/>
      <c r="I507" s="38"/>
      <c r="J507" s="38"/>
      <c r="K507" s="35"/>
      <c r="L507" s="35"/>
      <c r="M507" s="35"/>
      <c r="N507" s="36"/>
      <c r="O507" s="62"/>
      <c r="P507" s="34" t="str">
        <f t="shared" si="3"/>
        <v/>
      </c>
    </row>
    <row r="508" ht="22.5" customHeight="1">
      <c r="A508" s="37"/>
      <c r="B508" s="37" t="str">
        <f>'Master Schedule'!B508</f>
        <v/>
      </c>
      <c r="C508" s="39"/>
      <c r="D508" s="40" t="str">
        <f t="shared" si="1"/>
        <v>Saturday</v>
      </c>
      <c r="E508" s="41"/>
      <c r="F508" s="38"/>
      <c r="G508" s="38"/>
      <c r="H508" s="41"/>
      <c r="I508" s="38"/>
      <c r="J508" s="38"/>
      <c r="K508" s="32"/>
      <c r="L508" s="32"/>
      <c r="M508" s="32"/>
      <c r="N508" s="33"/>
      <c r="O508" s="62"/>
      <c r="P508" s="34" t="str">
        <f t="shared" si="3"/>
        <v/>
      </c>
    </row>
    <row r="509" ht="22.5" customHeight="1">
      <c r="A509" s="37"/>
      <c r="B509" s="37" t="str">
        <f>'Master Schedule'!B509</f>
        <v/>
      </c>
      <c r="C509" s="39"/>
      <c r="D509" s="40" t="str">
        <f t="shared" si="1"/>
        <v>Saturday</v>
      </c>
      <c r="E509" s="41"/>
      <c r="F509" s="38"/>
      <c r="G509" s="38"/>
      <c r="H509" s="41"/>
      <c r="I509" s="38"/>
      <c r="J509" s="38"/>
      <c r="K509" s="35"/>
      <c r="L509" s="35"/>
      <c r="M509" s="35"/>
      <c r="N509" s="36"/>
      <c r="O509" s="62"/>
      <c r="P509" s="34" t="str">
        <f t="shared" si="3"/>
        <v/>
      </c>
    </row>
    <row r="510" ht="22.5" customHeight="1">
      <c r="A510" s="37"/>
      <c r="B510" s="37" t="str">
        <f>'Master Schedule'!B510</f>
        <v/>
      </c>
      <c r="C510" s="39"/>
      <c r="D510" s="40" t="str">
        <f t="shared" si="1"/>
        <v>Saturday</v>
      </c>
      <c r="E510" s="41"/>
      <c r="F510" s="38"/>
      <c r="G510" s="38"/>
      <c r="H510" s="41"/>
      <c r="I510" s="38"/>
      <c r="J510" s="38"/>
      <c r="K510" s="32"/>
      <c r="L510" s="32"/>
      <c r="M510" s="32"/>
      <c r="N510" s="33"/>
      <c r="O510" s="62"/>
      <c r="P510" s="34" t="str">
        <f t="shared" si="3"/>
        <v/>
      </c>
    </row>
    <row r="511" ht="22.5" customHeight="1">
      <c r="A511" s="37"/>
      <c r="B511" s="37" t="str">
        <f>'Master Schedule'!B511</f>
        <v/>
      </c>
      <c r="C511" s="39"/>
      <c r="D511" s="40" t="str">
        <f t="shared" si="1"/>
        <v>Saturday</v>
      </c>
      <c r="E511" s="41"/>
      <c r="F511" s="38"/>
      <c r="G511" s="38"/>
      <c r="H511" s="41"/>
      <c r="I511" s="38"/>
      <c r="J511" s="38"/>
      <c r="K511" s="35"/>
      <c r="L511" s="35"/>
      <c r="M511" s="35"/>
      <c r="N511" s="36"/>
      <c r="O511" s="62"/>
      <c r="P511" s="34" t="str">
        <f t="shared" si="3"/>
        <v/>
      </c>
    </row>
    <row r="512" ht="22.5" customHeight="1">
      <c r="A512" s="37"/>
      <c r="B512" s="37" t="str">
        <f>'Master Schedule'!B512</f>
        <v/>
      </c>
      <c r="C512" s="39"/>
      <c r="D512" s="40" t="str">
        <f t="shared" si="1"/>
        <v>Saturday</v>
      </c>
      <c r="E512" s="41"/>
      <c r="F512" s="38"/>
      <c r="G512" s="38"/>
      <c r="H512" s="41"/>
      <c r="I512" s="38"/>
      <c r="J512" s="38"/>
      <c r="K512" s="32"/>
      <c r="L512" s="32"/>
      <c r="M512" s="32"/>
      <c r="N512" s="33"/>
      <c r="O512" s="62"/>
      <c r="P512" s="34" t="str">
        <f t="shared" si="3"/>
        <v/>
      </c>
    </row>
    <row r="513" ht="22.5" customHeight="1">
      <c r="A513" s="37"/>
      <c r="B513" s="37" t="str">
        <f>'Master Schedule'!B513</f>
        <v/>
      </c>
      <c r="C513" s="39"/>
      <c r="D513" s="40" t="str">
        <f t="shared" si="1"/>
        <v>Saturday</v>
      </c>
      <c r="E513" s="41"/>
      <c r="F513" s="38"/>
      <c r="G513" s="38"/>
      <c r="H513" s="41"/>
      <c r="I513" s="38"/>
      <c r="J513" s="38"/>
      <c r="K513" s="35"/>
      <c r="L513" s="35"/>
      <c r="M513" s="35"/>
      <c r="N513" s="36"/>
      <c r="O513" s="62"/>
      <c r="P513" s="34" t="str">
        <f t="shared" si="3"/>
        <v/>
      </c>
    </row>
    <row r="514" ht="22.5" customHeight="1">
      <c r="A514" s="37"/>
      <c r="B514" s="37" t="str">
        <f>'Master Schedule'!B514</f>
        <v/>
      </c>
      <c r="C514" s="39"/>
      <c r="D514" s="40" t="str">
        <f t="shared" si="1"/>
        <v>Saturday</v>
      </c>
      <c r="E514" s="41"/>
      <c r="F514" s="38"/>
      <c r="G514" s="38"/>
      <c r="H514" s="41"/>
      <c r="I514" s="38"/>
      <c r="J514" s="38"/>
      <c r="K514" s="32"/>
      <c r="L514" s="32"/>
      <c r="M514" s="32"/>
      <c r="N514" s="33"/>
      <c r="O514" s="62"/>
      <c r="P514" s="34" t="str">
        <f t="shared" si="3"/>
        <v/>
      </c>
    </row>
    <row r="515" ht="22.5" customHeight="1">
      <c r="A515" s="37"/>
      <c r="B515" s="37" t="str">
        <f>'Master Schedule'!B515</f>
        <v/>
      </c>
      <c r="C515" s="39"/>
      <c r="D515" s="40" t="str">
        <f t="shared" si="1"/>
        <v>Saturday</v>
      </c>
      <c r="E515" s="41"/>
      <c r="F515" s="38"/>
      <c r="G515" s="38"/>
      <c r="H515" s="41"/>
      <c r="I515" s="38"/>
      <c r="J515" s="38"/>
      <c r="K515" s="35"/>
      <c r="L515" s="35"/>
      <c r="M515" s="35"/>
      <c r="N515" s="36"/>
      <c r="O515" s="62"/>
      <c r="P515" s="34" t="str">
        <f t="shared" si="3"/>
        <v/>
      </c>
    </row>
    <row r="516" ht="22.5" customHeight="1">
      <c r="A516" s="37"/>
      <c r="B516" s="37" t="str">
        <f>'Master Schedule'!B516</f>
        <v/>
      </c>
      <c r="C516" s="39"/>
      <c r="D516" s="40" t="str">
        <f t="shared" si="1"/>
        <v>Saturday</v>
      </c>
      <c r="E516" s="41"/>
      <c r="F516" s="38"/>
      <c r="G516" s="38"/>
      <c r="H516" s="41"/>
      <c r="I516" s="38"/>
      <c r="J516" s="38"/>
      <c r="K516" s="32"/>
      <c r="L516" s="32"/>
      <c r="M516" s="32"/>
      <c r="N516" s="33"/>
      <c r="O516" s="62"/>
      <c r="P516" s="34" t="str">
        <f t="shared" si="3"/>
        <v/>
      </c>
    </row>
    <row r="517" ht="22.5" customHeight="1">
      <c r="A517" s="37"/>
      <c r="B517" s="37" t="str">
        <f>'Master Schedule'!B517</f>
        <v/>
      </c>
      <c r="C517" s="39"/>
      <c r="D517" s="40" t="str">
        <f t="shared" si="1"/>
        <v>Saturday</v>
      </c>
      <c r="E517" s="41"/>
      <c r="F517" s="38"/>
      <c r="G517" s="38"/>
      <c r="H517" s="41"/>
      <c r="I517" s="38"/>
      <c r="J517" s="38"/>
      <c r="K517" s="35"/>
      <c r="L517" s="35"/>
      <c r="M517" s="35"/>
      <c r="N517" s="36"/>
      <c r="O517" s="62"/>
      <c r="P517" s="34" t="str">
        <f t="shared" si="3"/>
        <v/>
      </c>
    </row>
    <row r="518" ht="22.5" customHeight="1">
      <c r="A518" s="37"/>
      <c r="B518" s="37" t="str">
        <f>'Master Schedule'!B518</f>
        <v/>
      </c>
      <c r="C518" s="39"/>
      <c r="D518" s="40" t="str">
        <f t="shared" si="1"/>
        <v>Saturday</v>
      </c>
      <c r="E518" s="41"/>
      <c r="F518" s="38"/>
      <c r="G518" s="38"/>
      <c r="H518" s="41"/>
      <c r="I518" s="38"/>
      <c r="J518" s="38"/>
      <c r="K518" s="32"/>
      <c r="L518" s="32"/>
      <c r="M518" s="32"/>
      <c r="N518" s="33"/>
      <c r="O518" s="62"/>
      <c r="P518" s="34" t="str">
        <f t="shared" si="3"/>
        <v/>
      </c>
    </row>
    <row r="519" ht="22.5" customHeight="1">
      <c r="A519" s="37"/>
      <c r="B519" s="37" t="str">
        <f>'Master Schedule'!B519</f>
        <v/>
      </c>
      <c r="C519" s="39"/>
      <c r="D519" s="40" t="str">
        <f t="shared" si="1"/>
        <v>Saturday</v>
      </c>
      <c r="E519" s="41"/>
      <c r="F519" s="38"/>
      <c r="G519" s="38"/>
      <c r="H519" s="41"/>
      <c r="I519" s="38"/>
      <c r="J519" s="38"/>
      <c r="K519" s="35"/>
      <c r="L519" s="35"/>
      <c r="M519" s="35"/>
      <c r="N519" s="36"/>
      <c r="O519" s="62"/>
      <c r="P519" s="34" t="str">
        <f t="shared" si="3"/>
        <v/>
      </c>
    </row>
    <row r="520" ht="22.5" customHeight="1">
      <c r="A520" s="37"/>
      <c r="B520" s="37" t="str">
        <f>'Master Schedule'!B520</f>
        <v/>
      </c>
      <c r="C520" s="39"/>
      <c r="D520" s="40" t="str">
        <f t="shared" si="1"/>
        <v>Saturday</v>
      </c>
      <c r="E520" s="41"/>
      <c r="F520" s="38"/>
      <c r="G520" s="38"/>
      <c r="H520" s="41"/>
      <c r="I520" s="38"/>
      <c r="J520" s="38"/>
      <c r="K520" s="32"/>
      <c r="L520" s="32"/>
      <c r="M520" s="32"/>
      <c r="N520" s="33"/>
      <c r="O520" s="62"/>
      <c r="P520" s="34" t="str">
        <f t="shared" si="3"/>
        <v/>
      </c>
    </row>
    <row r="521" ht="22.5" customHeight="1">
      <c r="A521" s="37"/>
      <c r="B521" s="37" t="str">
        <f>'Master Schedule'!B521</f>
        <v/>
      </c>
      <c r="C521" s="39"/>
      <c r="D521" s="40" t="str">
        <f t="shared" si="1"/>
        <v>Saturday</v>
      </c>
      <c r="E521" s="41"/>
      <c r="F521" s="38"/>
      <c r="G521" s="38"/>
      <c r="H521" s="41"/>
      <c r="I521" s="38"/>
      <c r="J521" s="38"/>
      <c r="K521" s="35"/>
      <c r="L521" s="35"/>
      <c r="M521" s="35"/>
      <c r="N521" s="36"/>
      <c r="O521" s="62"/>
      <c r="P521" s="34" t="str">
        <f t="shared" si="3"/>
        <v/>
      </c>
    </row>
    <row r="522" ht="22.5" customHeight="1">
      <c r="A522" s="37"/>
      <c r="B522" s="37" t="str">
        <f>'Master Schedule'!B522</f>
        <v/>
      </c>
      <c r="C522" s="39"/>
      <c r="D522" s="40" t="str">
        <f t="shared" si="1"/>
        <v>Saturday</v>
      </c>
      <c r="E522" s="41"/>
      <c r="F522" s="38"/>
      <c r="G522" s="38"/>
      <c r="H522" s="41"/>
      <c r="I522" s="38"/>
      <c r="J522" s="38"/>
      <c r="K522" s="32"/>
      <c r="L522" s="32"/>
      <c r="M522" s="32"/>
      <c r="N522" s="33"/>
      <c r="O522" s="62"/>
      <c r="P522" s="34" t="str">
        <f t="shared" si="3"/>
        <v/>
      </c>
    </row>
    <row r="523" ht="22.5" customHeight="1">
      <c r="A523" s="37"/>
      <c r="B523" s="37" t="str">
        <f>'Master Schedule'!B523</f>
        <v/>
      </c>
      <c r="C523" s="39"/>
      <c r="D523" s="40" t="str">
        <f t="shared" si="1"/>
        <v>Saturday</v>
      </c>
      <c r="E523" s="41"/>
      <c r="F523" s="38"/>
      <c r="G523" s="38"/>
      <c r="H523" s="41"/>
      <c r="I523" s="38"/>
      <c r="J523" s="38"/>
      <c r="K523" s="35"/>
      <c r="L523" s="35"/>
      <c r="M523" s="35"/>
      <c r="N523" s="36"/>
      <c r="O523" s="62"/>
      <c r="P523" s="34" t="str">
        <f t="shared" si="3"/>
        <v/>
      </c>
    </row>
    <row r="524" ht="22.5" customHeight="1">
      <c r="A524" s="37"/>
      <c r="B524" s="37" t="str">
        <f>'Master Schedule'!B524</f>
        <v/>
      </c>
      <c r="C524" s="39"/>
      <c r="D524" s="40" t="str">
        <f t="shared" si="1"/>
        <v>Saturday</v>
      </c>
      <c r="E524" s="41"/>
      <c r="F524" s="38"/>
      <c r="G524" s="38"/>
      <c r="H524" s="41"/>
      <c r="I524" s="38"/>
      <c r="J524" s="38"/>
      <c r="K524" s="32"/>
      <c r="L524" s="32"/>
      <c r="M524" s="32"/>
      <c r="N524" s="33"/>
      <c r="O524" s="62"/>
      <c r="P524" s="34" t="str">
        <f t="shared" si="3"/>
        <v/>
      </c>
    </row>
    <row r="525" ht="22.5" customHeight="1">
      <c r="A525" s="37"/>
      <c r="B525" s="37" t="str">
        <f>'Master Schedule'!B525</f>
        <v/>
      </c>
      <c r="C525" s="39"/>
      <c r="D525" s="40" t="str">
        <f t="shared" si="1"/>
        <v>Saturday</v>
      </c>
      <c r="E525" s="41"/>
      <c r="F525" s="38"/>
      <c r="G525" s="38"/>
      <c r="H525" s="41"/>
      <c r="I525" s="38"/>
      <c r="J525" s="38"/>
      <c r="K525" s="35"/>
      <c r="L525" s="35"/>
      <c r="M525" s="35"/>
      <c r="N525" s="36"/>
      <c r="O525" s="62"/>
      <c r="P525" s="34" t="str">
        <f t="shared" si="3"/>
        <v/>
      </c>
    </row>
    <row r="526" ht="22.5" customHeight="1">
      <c r="A526" s="37"/>
      <c r="B526" s="37" t="str">
        <f>'Master Schedule'!B526</f>
        <v/>
      </c>
      <c r="C526" s="39"/>
      <c r="D526" s="40" t="str">
        <f t="shared" si="1"/>
        <v>Saturday</v>
      </c>
      <c r="E526" s="41"/>
      <c r="F526" s="38"/>
      <c r="G526" s="38"/>
      <c r="H526" s="41"/>
      <c r="I526" s="38"/>
      <c r="J526" s="38"/>
      <c r="K526" s="32"/>
      <c r="L526" s="32"/>
      <c r="M526" s="32"/>
      <c r="N526" s="33"/>
      <c r="O526" s="62"/>
      <c r="P526" s="34" t="str">
        <f t="shared" si="3"/>
        <v/>
      </c>
    </row>
    <row r="527" ht="22.5" customHeight="1">
      <c r="A527" s="37"/>
      <c r="B527" s="37" t="str">
        <f>'Master Schedule'!B527</f>
        <v/>
      </c>
      <c r="C527" s="39"/>
      <c r="D527" s="40" t="str">
        <f t="shared" si="1"/>
        <v>Saturday</v>
      </c>
      <c r="E527" s="41"/>
      <c r="F527" s="38"/>
      <c r="G527" s="38"/>
      <c r="H527" s="41"/>
      <c r="I527" s="38"/>
      <c r="J527" s="38"/>
      <c r="K527" s="35"/>
      <c r="L527" s="35"/>
      <c r="M527" s="35"/>
      <c r="N527" s="36"/>
      <c r="O527" s="62"/>
      <c r="P527" s="34" t="str">
        <f t="shared" si="3"/>
        <v/>
      </c>
    </row>
    <row r="528" ht="22.5" customHeight="1">
      <c r="A528" s="37"/>
      <c r="B528" s="37" t="str">
        <f>'Master Schedule'!B528</f>
        <v/>
      </c>
      <c r="C528" s="39"/>
      <c r="D528" s="40" t="str">
        <f t="shared" si="1"/>
        <v>Saturday</v>
      </c>
      <c r="E528" s="41"/>
      <c r="F528" s="38"/>
      <c r="G528" s="38"/>
      <c r="H528" s="41"/>
      <c r="I528" s="38"/>
      <c r="J528" s="38"/>
      <c r="K528" s="32"/>
      <c r="L528" s="32"/>
      <c r="M528" s="32"/>
      <c r="N528" s="33"/>
      <c r="O528" s="62"/>
      <c r="P528" s="34" t="str">
        <f t="shared" si="3"/>
        <v/>
      </c>
    </row>
    <row r="529" ht="22.5" customHeight="1">
      <c r="A529" s="37"/>
      <c r="B529" s="37" t="str">
        <f>'Master Schedule'!B529</f>
        <v/>
      </c>
      <c r="C529" s="39"/>
      <c r="D529" s="40" t="str">
        <f t="shared" si="1"/>
        <v>Saturday</v>
      </c>
      <c r="E529" s="41"/>
      <c r="F529" s="38"/>
      <c r="G529" s="38"/>
      <c r="H529" s="41"/>
      <c r="I529" s="38"/>
      <c r="J529" s="38"/>
      <c r="K529" s="35"/>
      <c r="L529" s="35"/>
      <c r="M529" s="35"/>
      <c r="N529" s="36"/>
      <c r="O529" s="62"/>
      <c r="P529" s="34" t="str">
        <f t="shared" si="3"/>
        <v/>
      </c>
    </row>
    <row r="530" ht="22.5" customHeight="1">
      <c r="A530" s="37"/>
      <c r="B530" s="37" t="str">
        <f>'Master Schedule'!B530</f>
        <v/>
      </c>
      <c r="C530" s="39"/>
      <c r="D530" s="40" t="str">
        <f t="shared" si="1"/>
        <v>Saturday</v>
      </c>
      <c r="E530" s="41"/>
      <c r="F530" s="38"/>
      <c r="G530" s="38"/>
      <c r="H530" s="41"/>
      <c r="I530" s="38"/>
      <c r="J530" s="38"/>
      <c r="K530" s="32"/>
      <c r="L530" s="32"/>
      <c r="M530" s="32"/>
      <c r="N530" s="33"/>
      <c r="O530" s="62"/>
      <c r="P530" s="34" t="str">
        <f t="shared" si="3"/>
        <v/>
      </c>
    </row>
    <row r="531" ht="22.5" customHeight="1">
      <c r="A531" s="37"/>
      <c r="B531" s="37" t="str">
        <f>'Master Schedule'!B531</f>
        <v/>
      </c>
      <c r="C531" s="39"/>
      <c r="D531" s="40" t="str">
        <f t="shared" si="1"/>
        <v>Saturday</v>
      </c>
      <c r="E531" s="41"/>
      <c r="F531" s="38"/>
      <c r="G531" s="38"/>
      <c r="H531" s="41"/>
      <c r="I531" s="38"/>
      <c r="J531" s="38"/>
      <c r="K531" s="35"/>
      <c r="L531" s="35"/>
      <c r="M531" s="35"/>
      <c r="N531" s="36"/>
      <c r="O531" s="62"/>
      <c r="P531" s="34" t="str">
        <f t="shared" si="3"/>
        <v/>
      </c>
    </row>
    <row r="532" ht="22.5" customHeight="1">
      <c r="A532" s="37"/>
      <c r="B532" s="37" t="str">
        <f>'Master Schedule'!B532</f>
        <v/>
      </c>
      <c r="C532" s="39"/>
      <c r="D532" s="40" t="str">
        <f t="shared" si="1"/>
        <v>Saturday</v>
      </c>
      <c r="E532" s="41"/>
      <c r="F532" s="38"/>
      <c r="G532" s="38"/>
      <c r="H532" s="41"/>
      <c r="I532" s="38"/>
      <c r="J532" s="38"/>
      <c r="K532" s="32"/>
      <c r="L532" s="32"/>
      <c r="M532" s="32"/>
      <c r="N532" s="33"/>
      <c r="O532" s="62"/>
      <c r="P532" s="34" t="str">
        <f t="shared" si="3"/>
        <v/>
      </c>
    </row>
    <row r="533" ht="22.5" customHeight="1">
      <c r="A533" s="37"/>
      <c r="B533" s="37" t="str">
        <f>'Master Schedule'!B533</f>
        <v/>
      </c>
      <c r="C533" s="39"/>
      <c r="D533" s="40" t="str">
        <f t="shared" si="1"/>
        <v>Saturday</v>
      </c>
      <c r="E533" s="41"/>
      <c r="F533" s="38"/>
      <c r="G533" s="38"/>
      <c r="H533" s="41"/>
      <c r="I533" s="38"/>
      <c r="J533" s="38"/>
      <c r="K533" s="35"/>
      <c r="L533" s="35"/>
      <c r="M533" s="35"/>
      <c r="N533" s="36"/>
      <c r="O533" s="62"/>
      <c r="P533" s="34" t="str">
        <f t="shared" si="3"/>
        <v/>
      </c>
    </row>
    <row r="534" ht="22.5" customHeight="1">
      <c r="A534" s="37"/>
      <c r="B534" s="37" t="str">
        <f>'Master Schedule'!B534</f>
        <v/>
      </c>
      <c r="C534" s="39"/>
      <c r="D534" s="40" t="str">
        <f t="shared" si="1"/>
        <v>Saturday</v>
      </c>
      <c r="E534" s="41"/>
      <c r="F534" s="38"/>
      <c r="G534" s="38"/>
      <c r="H534" s="41"/>
      <c r="I534" s="38"/>
      <c r="J534" s="38"/>
      <c r="K534" s="32"/>
      <c r="L534" s="32"/>
      <c r="M534" s="32"/>
      <c r="N534" s="33"/>
      <c r="O534" s="62"/>
      <c r="P534" s="34" t="str">
        <f t="shared" si="3"/>
        <v/>
      </c>
    </row>
    <row r="535" ht="22.5" customHeight="1">
      <c r="A535" s="37"/>
      <c r="B535" s="37" t="str">
        <f>'Master Schedule'!B535</f>
        <v/>
      </c>
      <c r="C535" s="39"/>
      <c r="D535" s="40" t="str">
        <f t="shared" si="1"/>
        <v>Saturday</v>
      </c>
      <c r="E535" s="41"/>
      <c r="F535" s="38"/>
      <c r="G535" s="38"/>
      <c r="H535" s="41"/>
      <c r="I535" s="38"/>
      <c r="J535" s="38"/>
      <c r="K535" s="35"/>
      <c r="L535" s="35"/>
      <c r="M535" s="35"/>
      <c r="N535" s="36"/>
      <c r="O535" s="62"/>
      <c r="P535" s="34" t="str">
        <f t="shared" si="3"/>
        <v/>
      </c>
    </row>
    <row r="536" ht="22.5" customHeight="1">
      <c r="A536" s="37"/>
      <c r="B536" s="37" t="str">
        <f>'Master Schedule'!B536</f>
        <v/>
      </c>
      <c r="C536" s="39"/>
      <c r="D536" s="40" t="str">
        <f t="shared" si="1"/>
        <v>Saturday</v>
      </c>
      <c r="E536" s="41"/>
      <c r="F536" s="38"/>
      <c r="G536" s="38"/>
      <c r="H536" s="41"/>
      <c r="I536" s="38"/>
      <c r="J536" s="38"/>
      <c r="K536" s="32"/>
      <c r="L536" s="32"/>
      <c r="M536" s="32"/>
      <c r="N536" s="33"/>
      <c r="O536" s="62"/>
      <c r="P536" s="34" t="str">
        <f t="shared" si="3"/>
        <v/>
      </c>
    </row>
    <row r="537" ht="22.5" customHeight="1">
      <c r="A537" s="37"/>
      <c r="B537" s="37" t="str">
        <f>'Master Schedule'!B537</f>
        <v/>
      </c>
      <c r="C537" s="39"/>
      <c r="D537" s="40" t="str">
        <f t="shared" si="1"/>
        <v>Saturday</v>
      </c>
      <c r="E537" s="41"/>
      <c r="F537" s="38"/>
      <c r="G537" s="38"/>
      <c r="H537" s="41"/>
      <c r="I537" s="38"/>
      <c r="J537" s="38"/>
      <c r="K537" s="35"/>
      <c r="L537" s="35"/>
      <c r="M537" s="35"/>
      <c r="N537" s="36"/>
      <c r="O537" s="62"/>
      <c r="P537" s="34" t="str">
        <f t="shared" si="3"/>
        <v/>
      </c>
    </row>
    <row r="538" ht="22.5" customHeight="1">
      <c r="A538" s="37"/>
      <c r="B538" s="37" t="str">
        <f>'Master Schedule'!B538</f>
        <v/>
      </c>
      <c r="C538" s="39"/>
      <c r="D538" s="40" t="str">
        <f t="shared" si="1"/>
        <v>Saturday</v>
      </c>
      <c r="E538" s="41"/>
      <c r="F538" s="38"/>
      <c r="G538" s="38"/>
      <c r="H538" s="41"/>
      <c r="I538" s="38"/>
      <c r="J538" s="38"/>
      <c r="K538" s="32"/>
      <c r="L538" s="32"/>
      <c r="M538" s="32"/>
      <c r="N538" s="33"/>
      <c r="O538" s="62"/>
      <c r="P538" s="34" t="str">
        <f t="shared" si="3"/>
        <v/>
      </c>
    </row>
    <row r="539" ht="22.5" customHeight="1">
      <c r="A539" s="37"/>
      <c r="B539" s="37" t="str">
        <f>'Master Schedule'!B539</f>
        <v/>
      </c>
      <c r="C539" s="39"/>
      <c r="D539" s="40" t="str">
        <f t="shared" si="1"/>
        <v>Saturday</v>
      </c>
      <c r="E539" s="41"/>
      <c r="F539" s="38"/>
      <c r="G539" s="38"/>
      <c r="H539" s="41"/>
      <c r="I539" s="38"/>
      <c r="J539" s="38"/>
      <c r="K539" s="35"/>
      <c r="L539" s="35"/>
      <c r="M539" s="35"/>
      <c r="N539" s="36"/>
      <c r="O539" s="62"/>
      <c r="P539" s="34" t="str">
        <f t="shared" si="3"/>
        <v/>
      </c>
    </row>
    <row r="540" ht="22.5" customHeight="1">
      <c r="A540" s="37"/>
      <c r="B540" s="37" t="str">
        <f>'Master Schedule'!B540</f>
        <v/>
      </c>
      <c r="C540" s="39"/>
      <c r="D540" s="40" t="str">
        <f t="shared" si="1"/>
        <v>Saturday</v>
      </c>
      <c r="E540" s="41"/>
      <c r="F540" s="38"/>
      <c r="G540" s="38"/>
      <c r="H540" s="41"/>
      <c r="I540" s="38"/>
      <c r="J540" s="38"/>
      <c r="K540" s="32"/>
      <c r="L540" s="32"/>
      <c r="M540" s="32"/>
      <c r="N540" s="33"/>
      <c r="O540" s="62"/>
      <c r="P540" s="34" t="str">
        <f t="shared" si="3"/>
        <v/>
      </c>
    </row>
    <row r="541" ht="22.5" customHeight="1">
      <c r="A541" s="37"/>
      <c r="B541" s="37" t="str">
        <f>'Master Schedule'!B541</f>
        <v/>
      </c>
      <c r="C541" s="39"/>
      <c r="D541" s="40" t="str">
        <f t="shared" si="1"/>
        <v>Saturday</v>
      </c>
      <c r="E541" s="41"/>
      <c r="F541" s="38"/>
      <c r="G541" s="38"/>
      <c r="H541" s="41"/>
      <c r="I541" s="38"/>
      <c r="J541" s="38"/>
      <c r="K541" s="35"/>
      <c r="L541" s="35"/>
      <c r="M541" s="35"/>
      <c r="N541" s="36"/>
      <c r="O541" s="62"/>
      <c r="P541" s="34" t="str">
        <f t="shared" si="3"/>
        <v/>
      </c>
    </row>
    <row r="542" ht="22.5" customHeight="1">
      <c r="A542" s="37"/>
      <c r="B542" s="37" t="str">
        <f>'Master Schedule'!B542</f>
        <v/>
      </c>
      <c r="C542" s="39"/>
      <c r="D542" s="40" t="str">
        <f t="shared" si="1"/>
        <v>Saturday</v>
      </c>
      <c r="E542" s="41"/>
      <c r="F542" s="38"/>
      <c r="G542" s="38"/>
      <c r="H542" s="41"/>
      <c r="I542" s="38"/>
      <c r="J542" s="38"/>
      <c r="K542" s="32"/>
      <c r="L542" s="32"/>
      <c r="M542" s="32"/>
      <c r="N542" s="33"/>
      <c r="O542" s="62"/>
      <c r="P542" s="34" t="str">
        <f t="shared" si="3"/>
        <v/>
      </c>
    </row>
    <row r="543" ht="22.5" customHeight="1">
      <c r="A543" s="37"/>
      <c r="B543" s="37" t="str">
        <f>'Master Schedule'!B543</f>
        <v/>
      </c>
      <c r="C543" s="39"/>
      <c r="D543" s="40" t="str">
        <f t="shared" si="1"/>
        <v>Saturday</v>
      </c>
      <c r="E543" s="41"/>
      <c r="F543" s="38"/>
      <c r="G543" s="38"/>
      <c r="H543" s="41"/>
      <c r="I543" s="38"/>
      <c r="J543" s="38"/>
      <c r="K543" s="35"/>
      <c r="L543" s="35"/>
      <c r="M543" s="35"/>
      <c r="N543" s="36"/>
      <c r="O543" s="62"/>
      <c r="P543" s="34" t="str">
        <f t="shared" si="3"/>
        <v/>
      </c>
    </row>
    <row r="544" ht="22.5" customHeight="1">
      <c r="A544" s="37"/>
      <c r="B544" s="37" t="str">
        <f>'Master Schedule'!B544</f>
        <v/>
      </c>
      <c r="C544" s="39"/>
      <c r="D544" s="40" t="str">
        <f t="shared" si="1"/>
        <v>Saturday</v>
      </c>
      <c r="E544" s="41"/>
      <c r="F544" s="38"/>
      <c r="G544" s="38"/>
      <c r="H544" s="41"/>
      <c r="I544" s="38"/>
      <c r="J544" s="38"/>
      <c r="K544" s="32"/>
      <c r="L544" s="32"/>
      <c r="M544" s="32"/>
      <c r="N544" s="33"/>
      <c r="O544" s="62"/>
      <c r="P544" s="34" t="str">
        <f t="shared" si="3"/>
        <v/>
      </c>
    </row>
    <row r="545" ht="22.5" customHeight="1">
      <c r="A545" s="37"/>
      <c r="B545" s="37" t="str">
        <f>'Master Schedule'!B545</f>
        <v/>
      </c>
      <c r="C545" s="39"/>
      <c r="D545" s="40" t="str">
        <f t="shared" si="1"/>
        <v>Saturday</v>
      </c>
      <c r="E545" s="41"/>
      <c r="F545" s="38"/>
      <c r="G545" s="38"/>
      <c r="H545" s="41"/>
      <c r="I545" s="38"/>
      <c r="J545" s="38"/>
      <c r="K545" s="35"/>
      <c r="L545" s="35"/>
      <c r="M545" s="35"/>
      <c r="N545" s="36"/>
      <c r="O545" s="62"/>
      <c r="P545" s="34" t="str">
        <f t="shared" si="3"/>
        <v/>
      </c>
    </row>
    <row r="546" ht="22.5" customHeight="1">
      <c r="A546" s="37"/>
      <c r="B546" s="37" t="str">
        <f>'Master Schedule'!B546</f>
        <v/>
      </c>
      <c r="C546" s="39"/>
      <c r="D546" s="40" t="str">
        <f t="shared" si="1"/>
        <v>Saturday</v>
      </c>
      <c r="E546" s="41"/>
      <c r="F546" s="38"/>
      <c r="G546" s="38"/>
      <c r="H546" s="41"/>
      <c r="I546" s="38"/>
      <c r="J546" s="38"/>
      <c r="K546" s="32"/>
      <c r="L546" s="32"/>
      <c r="M546" s="32"/>
      <c r="N546" s="33"/>
      <c r="O546" s="62"/>
      <c r="P546" s="34" t="str">
        <f t="shared" si="3"/>
        <v/>
      </c>
    </row>
    <row r="547" ht="22.5" customHeight="1">
      <c r="A547" s="37"/>
      <c r="B547" s="37" t="str">
        <f>'Master Schedule'!B547</f>
        <v/>
      </c>
      <c r="C547" s="39"/>
      <c r="D547" s="40" t="str">
        <f t="shared" si="1"/>
        <v>Saturday</v>
      </c>
      <c r="E547" s="41"/>
      <c r="F547" s="38"/>
      <c r="G547" s="38"/>
      <c r="H547" s="41"/>
      <c r="I547" s="38"/>
      <c r="J547" s="38"/>
      <c r="K547" s="35"/>
      <c r="L547" s="35"/>
      <c r="M547" s="35"/>
      <c r="N547" s="36"/>
      <c r="O547" s="62"/>
      <c r="P547" s="34" t="str">
        <f t="shared" si="3"/>
        <v/>
      </c>
    </row>
    <row r="548" ht="22.5" customHeight="1">
      <c r="A548" s="37"/>
      <c r="B548" s="37" t="str">
        <f>'Master Schedule'!B548</f>
        <v/>
      </c>
      <c r="C548" s="39"/>
      <c r="D548" s="40" t="str">
        <f t="shared" si="1"/>
        <v>Saturday</v>
      </c>
      <c r="E548" s="41"/>
      <c r="F548" s="38"/>
      <c r="G548" s="38"/>
      <c r="H548" s="41"/>
      <c r="I548" s="38"/>
      <c r="J548" s="38"/>
      <c r="K548" s="32"/>
      <c r="L548" s="32"/>
      <c r="M548" s="32"/>
      <c r="N548" s="33"/>
      <c r="O548" s="62"/>
      <c r="P548" s="34" t="str">
        <f t="shared" si="3"/>
        <v/>
      </c>
    </row>
    <row r="549" ht="22.5" customHeight="1">
      <c r="A549" s="37"/>
      <c r="B549" s="37" t="str">
        <f>'Master Schedule'!B549</f>
        <v/>
      </c>
      <c r="C549" s="39"/>
      <c r="D549" s="40" t="str">
        <f t="shared" si="1"/>
        <v>Saturday</v>
      </c>
      <c r="E549" s="41"/>
      <c r="F549" s="38"/>
      <c r="G549" s="38"/>
      <c r="H549" s="41"/>
      <c r="I549" s="38"/>
      <c r="J549" s="38"/>
      <c r="K549" s="35"/>
      <c r="L549" s="35"/>
      <c r="M549" s="35"/>
      <c r="N549" s="36"/>
      <c r="O549" s="62"/>
      <c r="P549" s="34" t="str">
        <f t="shared" si="3"/>
        <v/>
      </c>
    </row>
    <row r="550" ht="22.5" customHeight="1">
      <c r="A550" s="37"/>
      <c r="B550" s="37" t="str">
        <f>'Master Schedule'!B550</f>
        <v/>
      </c>
      <c r="C550" s="39"/>
      <c r="D550" s="40" t="str">
        <f t="shared" si="1"/>
        <v>Saturday</v>
      </c>
      <c r="E550" s="41"/>
      <c r="F550" s="38"/>
      <c r="G550" s="38"/>
      <c r="H550" s="41"/>
      <c r="I550" s="38"/>
      <c r="J550" s="38"/>
      <c r="K550" s="32"/>
      <c r="L550" s="32"/>
      <c r="M550" s="32"/>
      <c r="N550" s="33"/>
      <c r="O550" s="62"/>
      <c r="P550" s="34" t="str">
        <f t="shared" si="3"/>
        <v/>
      </c>
    </row>
    <row r="551" ht="22.5" customHeight="1">
      <c r="A551" s="37"/>
      <c r="B551" s="37" t="str">
        <f>'Master Schedule'!B551</f>
        <v/>
      </c>
      <c r="C551" s="39"/>
      <c r="D551" s="40" t="str">
        <f t="shared" si="1"/>
        <v>Saturday</v>
      </c>
      <c r="E551" s="41"/>
      <c r="F551" s="38"/>
      <c r="G551" s="38"/>
      <c r="H551" s="41"/>
      <c r="I551" s="38"/>
      <c r="J551" s="38"/>
      <c r="K551" s="35"/>
      <c r="L551" s="35"/>
      <c r="M551" s="35"/>
      <c r="N551" s="36"/>
      <c r="O551" s="62"/>
      <c r="P551" s="34" t="str">
        <f t="shared" si="3"/>
        <v/>
      </c>
    </row>
    <row r="552" ht="22.5" customHeight="1">
      <c r="A552" s="37"/>
      <c r="B552" s="37" t="str">
        <f>'Master Schedule'!B552</f>
        <v/>
      </c>
      <c r="C552" s="39"/>
      <c r="D552" s="40" t="str">
        <f t="shared" si="1"/>
        <v>Saturday</v>
      </c>
      <c r="E552" s="41"/>
      <c r="F552" s="38"/>
      <c r="G552" s="38"/>
      <c r="H552" s="41"/>
      <c r="I552" s="38"/>
      <c r="J552" s="38"/>
      <c r="K552" s="32"/>
      <c r="L552" s="32"/>
      <c r="M552" s="32"/>
      <c r="N552" s="33"/>
      <c r="O552" s="62"/>
      <c r="P552" s="34" t="str">
        <f t="shared" si="3"/>
        <v/>
      </c>
    </row>
    <row r="553" ht="22.5" customHeight="1">
      <c r="A553" s="37"/>
      <c r="B553" s="37" t="str">
        <f>'Master Schedule'!B553</f>
        <v/>
      </c>
      <c r="C553" s="39"/>
      <c r="D553" s="40" t="str">
        <f t="shared" si="1"/>
        <v>Saturday</v>
      </c>
      <c r="E553" s="41"/>
      <c r="F553" s="38"/>
      <c r="G553" s="38"/>
      <c r="H553" s="41"/>
      <c r="I553" s="38"/>
      <c r="J553" s="38"/>
      <c r="K553" s="35"/>
      <c r="L553" s="35"/>
      <c r="M553" s="35"/>
      <c r="N553" s="36"/>
      <c r="O553" s="62"/>
      <c r="P553" s="34" t="str">
        <f t="shared" si="3"/>
        <v/>
      </c>
    </row>
    <row r="554" ht="22.5" customHeight="1">
      <c r="A554" s="37"/>
      <c r="B554" s="37" t="str">
        <f>'Master Schedule'!B554</f>
        <v/>
      </c>
      <c r="C554" s="39"/>
      <c r="D554" s="40" t="str">
        <f t="shared" si="1"/>
        <v>Saturday</v>
      </c>
      <c r="E554" s="41"/>
      <c r="F554" s="38"/>
      <c r="G554" s="38"/>
      <c r="H554" s="41"/>
      <c r="I554" s="38"/>
      <c r="J554" s="38"/>
      <c r="K554" s="32"/>
      <c r="L554" s="32"/>
      <c r="M554" s="32"/>
      <c r="N554" s="33"/>
      <c r="O554" s="62"/>
      <c r="P554" s="34" t="str">
        <f t="shared" si="3"/>
        <v/>
      </c>
    </row>
    <row r="555" ht="22.5" customHeight="1">
      <c r="A555" s="37"/>
      <c r="B555" s="37" t="str">
        <f>'Master Schedule'!B555</f>
        <v/>
      </c>
      <c r="C555" s="39"/>
      <c r="D555" s="40" t="str">
        <f t="shared" si="1"/>
        <v>Saturday</v>
      </c>
      <c r="E555" s="41"/>
      <c r="F555" s="38"/>
      <c r="G555" s="38"/>
      <c r="H555" s="41"/>
      <c r="I555" s="38"/>
      <c r="J555" s="38"/>
      <c r="K555" s="35"/>
      <c r="L555" s="35"/>
      <c r="M555" s="35"/>
      <c r="N555" s="36"/>
      <c r="O555" s="62"/>
      <c r="P555" s="34" t="str">
        <f t="shared" si="3"/>
        <v/>
      </c>
    </row>
    <row r="556" ht="22.5" customHeight="1">
      <c r="A556" s="37"/>
      <c r="B556" s="37" t="str">
        <f>'Master Schedule'!B556</f>
        <v/>
      </c>
      <c r="C556" s="39"/>
      <c r="D556" s="40" t="str">
        <f t="shared" si="1"/>
        <v>Saturday</v>
      </c>
      <c r="E556" s="41"/>
      <c r="F556" s="38"/>
      <c r="G556" s="38"/>
      <c r="H556" s="41"/>
      <c r="I556" s="38"/>
      <c r="J556" s="38"/>
      <c r="K556" s="32"/>
      <c r="L556" s="32"/>
      <c r="M556" s="32"/>
      <c r="N556" s="33"/>
      <c r="O556" s="62"/>
      <c r="P556" s="34" t="str">
        <f t="shared" si="3"/>
        <v/>
      </c>
    </row>
    <row r="557" ht="22.5" customHeight="1">
      <c r="A557" s="37"/>
      <c r="B557" s="37" t="str">
        <f>'Master Schedule'!B557</f>
        <v/>
      </c>
      <c r="C557" s="39"/>
      <c r="D557" s="40" t="str">
        <f t="shared" si="1"/>
        <v>Saturday</v>
      </c>
      <c r="E557" s="41"/>
      <c r="F557" s="38"/>
      <c r="G557" s="38"/>
      <c r="H557" s="41"/>
      <c r="I557" s="38"/>
      <c r="J557" s="38"/>
      <c r="K557" s="35"/>
      <c r="L557" s="35"/>
      <c r="M557" s="35"/>
      <c r="N557" s="36"/>
      <c r="O557" s="62"/>
      <c r="P557" s="34" t="str">
        <f t="shared" si="3"/>
        <v/>
      </c>
    </row>
    <row r="558" ht="22.5" customHeight="1">
      <c r="A558" s="37"/>
      <c r="B558" s="37" t="str">
        <f>'Master Schedule'!B558</f>
        <v/>
      </c>
      <c r="C558" s="39"/>
      <c r="D558" s="40" t="str">
        <f t="shared" si="1"/>
        <v>Saturday</v>
      </c>
      <c r="E558" s="41"/>
      <c r="F558" s="38"/>
      <c r="G558" s="38"/>
      <c r="H558" s="41"/>
      <c r="I558" s="38"/>
      <c r="J558" s="38"/>
      <c r="K558" s="32"/>
      <c r="L558" s="32"/>
      <c r="M558" s="32"/>
      <c r="N558" s="33"/>
      <c r="O558" s="62"/>
      <c r="P558" s="34" t="str">
        <f t="shared" si="3"/>
        <v/>
      </c>
    </row>
    <row r="559" ht="22.5" customHeight="1">
      <c r="A559" s="37"/>
      <c r="B559" s="37" t="str">
        <f>'Master Schedule'!B559</f>
        <v/>
      </c>
      <c r="C559" s="39"/>
      <c r="D559" s="40" t="str">
        <f t="shared" si="1"/>
        <v>Saturday</v>
      </c>
      <c r="E559" s="41"/>
      <c r="F559" s="38"/>
      <c r="G559" s="38"/>
      <c r="H559" s="41"/>
      <c r="I559" s="38"/>
      <c r="J559" s="38"/>
      <c r="K559" s="35"/>
      <c r="L559" s="35"/>
      <c r="M559" s="35"/>
      <c r="N559" s="36"/>
      <c r="O559" s="62"/>
      <c r="P559" s="34" t="str">
        <f t="shared" si="3"/>
        <v/>
      </c>
    </row>
    <row r="560" ht="22.5" customHeight="1">
      <c r="A560" s="37"/>
      <c r="B560" s="37" t="str">
        <f>'Master Schedule'!B560</f>
        <v/>
      </c>
      <c r="C560" s="39"/>
      <c r="D560" s="40" t="str">
        <f t="shared" si="1"/>
        <v>Saturday</v>
      </c>
      <c r="E560" s="41"/>
      <c r="F560" s="38"/>
      <c r="G560" s="38"/>
      <c r="H560" s="41"/>
      <c r="I560" s="38"/>
      <c r="J560" s="38"/>
      <c r="K560" s="32"/>
      <c r="L560" s="32"/>
      <c r="M560" s="32"/>
      <c r="N560" s="33"/>
      <c r="O560" s="62"/>
      <c r="P560" s="34" t="str">
        <f t="shared" si="3"/>
        <v/>
      </c>
    </row>
    <row r="561" ht="22.5" customHeight="1">
      <c r="A561" s="37"/>
      <c r="B561" s="37" t="str">
        <f>'Master Schedule'!B561</f>
        <v/>
      </c>
      <c r="C561" s="39"/>
      <c r="D561" s="40" t="str">
        <f t="shared" si="1"/>
        <v>Saturday</v>
      </c>
      <c r="E561" s="41"/>
      <c r="F561" s="38"/>
      <c r="G561" s="38"/>
      <c r="H561" s="41"/>
      <c r="I561" s="38"/>
      <c r="J561" s="38"/>
      <c r="K561" s="35"/>
      <c r="L561" s="35"/>
      <c r="M561" s="35"/>
      <c r="N561" s="36"/>
      <c r="O561" s="62"/>
      <c r="P561" s="34" t="str">
        <f t="shared" si="3"/>
        <v/>
      </c>
    </row>
    <row r="562" ht="22.5" customHeight="1">
      <c r="A562" s="37"/>
      <c r="B562" s="37" t="str">
        <f>'Master Schedule'!B562</f>
        <v/>
      </c>
      <c r="C562" s="39"/>
      <c r="D562" s="40" t="str">
        <f t="shared" si="1"/>
        <v>Saturday</v>
      </c>
      <c r="E562" s="41"/>
      <c r="F562" s="38"/>
      <c r="G562" s="38"/>
      <c r="H562" s="41"/>
      <c r="I562" s="38"/>
      <c r="J562" s="38"/>
      <c r="K562" s="32"/>
      <c r="L562" s="32"/>
      <c r="M562" s="32"/>
      <c r="N562" s="33"/>
      <c r="O562" s="62"/>
      <c r="P562" s="34" t="str">
        <f t="shared" si="3"/>
        <v/>
      </c>
    </row>
    <row r="563" ht="22.5" customHeight="1">
      <c r="A563" s="37"/>
      <c r="B563" s="37" t="str">
        <f>'Master Schedule'!B563</f>
        <v/>
      </c>
      <c r="C563" s="39"/>
      <c r="D563" s="40" t="str">
        <f t="shared" si="1"/>
        <v>Saturday</v>
      </c>
      <c r="E563" s="41"/>
      <c r="F563" s="38"/>
      <c r="G563" s="38"/>
      <c r="H563" s="41"/>
      <c r="I563" s="38"/>
      <c r="J563" s="38"/>
      <c r="K563" s="35"/>
      <c r="L563" s="35"/>
      <c r="M563" s="35"/>
      <c r="N563" s="36"/>
      <c r="O563" s="62"/>
      <c r="P563" s="34" t="str">
        <f t="shared" si="3"/>
        <v/>
      </c>
    </row>
    <row r="564" ht="22.5" customHeight="1">
      <c r="A564" s="37"/>
      <c r="B564" s="37" t="str">
        <f>'Master Schedule'!B564</f>
        <v/>
      </c>
      <c r="C564" s="39"/>
      <c r="D564" s="40" t="str">
        <f t="shared" si="1"/>
        <v>Saturday</v>
      </c>
      <c r="E564" s="41"/>
      <c r="F564" s="38"/>
      <c r="G564" s="38"/>
      <c r="H564" s="41"/>
      <c r="I564" s="38"/>
      <c r="J564" s="38"/>
      <c r="K564" s="32"/>
      <c r="L564" s="32"/>
      <c r="M564" s="32"/>
      <c r="N564" s="33"/>
      <c r="O564" s="62"/>
      <c r="P564" s="34" t="str">
        <f t="shared" si="3"/>
        <v/>
      </c>
    </row>
    <row r="565" ht="22.5" customHeight="1">
      <c r="A565" s="37"/>
      <c r="B565" s="37" t="str">
        <f>'Master Schedule'!B565</f>
        <v/>
      </c>
      <c r="C565" s="39"/>
      <c r="D565" s="40" t="str">
        <f t="shared" si="1"/>
        <v>Saturday</v>
      </c>
      <c r="E565" s="41"/>
      <c r="F565" s="38"/>
      <c r="G565" s="38"/>
      <c r="H565" s="41"/>
      <c r="I565" s="38"/>
      <c r="J565" s="38"/>
      <c r="K565" s="35"/>
      <c r="L565" s="35"/>
      <c r="M565" s="35"/>
      <c r="N565" s="36"/>
      <c r="O565" s="62"/>
      <c r="P565" s="34" t="str">
        <f t="shared" si="3"/>
        <v/>
      </c>
    </row>
    <row r="566" ht="22.5" customHeight="1">
      <c r="A566" s="37"/>
      <c r="B566" s="37" t="str">
        <f>'Master Schedule'!B566</f>
        <v/>
      </c>
      <c r="C566" s="39"/>
      <c r="D566" s="40" t="str">
        <f t="shared" si="1"/>
        <v>Saturday</v>
      </c>
      <c r="E566" s="41"/>
      <c r="F566" s="38"/>
      <c r="G566" s="38"/>
      <c r="H566" s="41"/>
      <c r="I566" s="38"/>
      <c r="J566" s="38"/>
      <c r="K566" s="32"/>
      <c r="L566" s="32"/>
      <c r="M566" s="32"/>
      <c r="N566" s="33"/>
      <c r="O566" s="62"/>
      <c r="P566" s="34" t="str">
        <f t="shared" si="3"/>
        <v/>
      </c>
    </row>
    <row r="567" ht="22.5" customHeight="1">
      <c r="A567" s="37"/>
      <c r="B567" s="37" t="str">
        <f>'Master Schedule'!B567</f>
        <v/>
      </c>
      <c r="C567" s="39"/>
      <c r="D567" s="40" t="str">
        <f t="shared" si="1"/>
        <v>Saturday</v>
      </c>
      <c r="E567" s="41"/>
      <c r="F567" s="38"/>
      <c r="G567" s="38"/>
      <c r="H567" s="41"/>
      <c r="I567" s="38"/>
      <c r="J567" s="38"/>
      <c r="K567" s="35"/>
      <c r="L567" s="35"/>
      <c r="M567" s="35"/>
      <c r="N567" s="36"/>
      <c r="O567" s="62"/>
      <c r="P567" s="34" t="str">
        <f t="shared" si="3"/>
        <v/>
      </c>
    </row>
    <row r="568" ht="22.5" customHeight="1">
      <c r="A568" s="37"/>
      <c r="B568" s="37" t="str">
        <f>'Master Schedule'!B568</f>
        <v/>
      </c>
      <c r="C568" s="39"/>
      <c r="D568" s="40" t="str">
        <f t="shared" si="1"/>
        <v>Saturday</v>
      </c>
      <c r="E568" s="41"/>
      <c r="F568" s="38"/>
      <c r="G568" s="38"/>
      <c r="H568" s="41"/>
      <c r="I568" s="38"/>
      <c r="J568" s="38"/>
      <c r="K568" s="32"/>
      <c r="L568" s="32"/>
      <c r="M568" s="32"/>
      <c r="N568" s="33"/>
      <c r="O568" s="62"/>
      <c r="P568" s="34" t="str">
        <f t="shared" si="3"/>
        <v/>
      </c>
    </row>
    <row r="569" ht="22.5" customHeight="1">
      <c r="A569" s="37"/>
      <c r="B569" s="37" t="str">
        <f>'Master Schedule'!B569</f>
        <v/>
      </c>
      <c r="C569" s="39"/>
      <c r="D569" s="40" t="str">
        <f t="shared" si="1"/>
        <v>Saturday</v>
      </c>
      <c r="E569" s="41"/>
      <c r="F569" s="38"/>
      <c r="G569" s="38"/>
      <c r="H569" s="41"/>
      <c r="I569" s="38"/>
      <c r="J569" s="38"/>
      <c r="K569" s="35"/>
      <c r="L569" s="35"/>
      <c r="M569" s="35"/>
      <c r="N569" s="36"/>
      <c r="O569" s="62"/>
      <c r="P569" s="34" t="str">
        <f t="shared" si="3"/>
        <v/>
      </c>
    </row>
    <row r="570" ht="22.5" customHeight="1">
      <c r="A570" s="37"/>
      <c r="B570" s="37" t="str">
        <f>'Master Schedule'!B570</f>
        <v/>
      </c>
      <c r="C570" s="39"/>
      <c r="D570" s="40" t="str">
        <f t="shared" si="1"/>
        <v>Saturday</v>
      </c>
      <c r="E570" s="41"/>
      <c r="F570" s="38"/>
      <c r="G570" s="38"/>
      <c r="H570" s="41"/>
      <c r="I570" s="38"/>
      <c r="J570" s="38"/>
      <c r="K570" s="32"/>
      <c r="L570" s="32"/>
      <c r="M570" s="32"/>
      <c r="N570" s="33"/>
      <c r="O570" s="62"/>
      <c r="P570" s="34" t="str">
        <f t="shared" si="3"/>
        <v/>
      </c>
    </row>
    <row r="571" ht="22.5" customHeight="1">
      <c r="A571" s="37"/>
      <c r="B571" s="37" t="str">
        <f>'Master Schedule'!B571</f>
        <v/>
      </c>
      <c r="C571" s="39"/>
      <c r="D571" s="40" t="str">
        <f t="shared" si="1"/>
        <v>Saturday</v>
      </c>
      <c r="E571" s="41"/>
      <c r="F571" s="38"/>
      <c r="G571" s="38"/>
      <c r="H571" s="41"/>
      <c r="I571" s="38"/>
      <c r="J571" s="38"/>
      <c r="K571" s="35"/>
      <c r="L571" s="35"/>
      <c r="M571" s="35"/>
      <c r="N571" s="36"/>
      <c r="O571" s="62"/>
      <c r="P571" s="34" t="str">
        <f t="shared" si="3"/>
        <v/>
      </c>
    </row>
    <row r="572" ht="22.5" customHeight="1">
      <c r="A572" s="37"/>
      <c r="B572" s="37" t="str">
        <f>'Master Schedule'!B572</f>
        <v/>
      </c>
      <c r="C572" s="39"/>
      <c r="D572" s="40" t="str">
        <f t="shared" si="1"/>
        <v>Saturday</v>
      </c>
      <c r="E572" s="41"/>
      <c r="F572" s="38"/>
      <c r="G572" s="38"/>
      <c r="H572" s="41"/>
      <c r="I572" s="38"/>
      <c r="J572" s="38"/>
      <c r="K572" s="32"/>
      <c r="L572" s="32"/>
      <c r="M572" s="32"/>
      <c r="N572" s="33"/>
      <c r="O572" s="62"/>
      <c r="P572" s="34" t="str">
        <f t="shared" si="3"/>
        <v/>
      </c>
    </row>
    <row r="573" ht="22.5" customHeight="1">
      <c r="A573" s="37"/>
      <c r="B573" s="37" t="str">
        <f>'Master Schedule'!B573</f>
        <v/>
      </c>
      <c r="C573" s="39"/>
      <c r="D573" s="40" t="str">
        <f t="shared" si="1"/>
        <v>Saturday</v>
      </c>
      <c r="E573" s="41"/>
      <c r="F573" s="38"/>
      <c r="G573" s="38"/>
      <c r="H573" s="41"/>
      <c r="I573" s="38"/>
      <c r="J573" s="38"/>
      <c r="K573" s="35"/>
      <c r="L573" s="35"/>
      <c r="M573" s="35"/>
      <c r="N573" s="36"/>
      <c r="O573" s="62"/>
      <c r="P573" s="34" t="str">
        <f t="shared" si="3"/>
        <v/>
      </c>
    </row>
    <row r="574" ht="22.5" customHeight="1">
      <c r="A574" s="37"/>
      <c r="B574" s="37" t="str">
        <f>'Master Schedule'!B574</f>
        <v/>
      </c>
      <c r="C574" s="39"/>
      <c r="D574" s="40" t="str">
        <f t="shared" si="1"/>
        <v>Saturday</v>
      </c>
      <c r="E574" s="41"/>
      <c r="F574" s="38"/>
      <c r="G574" s="38"/>
      <c r="H574" s="41"/>
      <c r="I574" s="38"/>
      <c r="J574" s="38"/>
      <c r="K574" s="32"/>
      <c r="L574" s="32"/>
      <c r="M574" s="32"/>
      <c r="N574" s="33"/>
      <c r="O574" s="62"/>
      <c r="P574" s="34" t="str">
        <f t="shared" si="3"/>
        <v/>
      </c>
    </row>
    <row r="575" ht="22.5" customHeight="1">
      <c r="A575" s="37"/>
      <c r="B575" s="37" t="str">
        <f>'Master Schedule'!B575</f>
        <v/>
      </c>
      <c r="C575" s="39"/>
      <c r="D575" s="40" t="str">
        <f t="shared" si="1"/>
        <v>Saturday</v>
      </c>
      <c r="E575" s="41"/>
      <c r="F575" s="38"/>
      <c r="G575" s="38"/>
      <c r="H575" s="41"/>
      <c r="I575" s="38"/>
      <c r="J575" s="38"/>
      <c r="K575" s="35"/>
      <c r="L575" s="35"/>
      <c r="M575" s="35"/>
      <c r="N575" s="36"/>
      <c r="O575" s="62"/>
      <c r="P575" s="34" t="str">
        <f t="shared" si="3"/>
        <v/>
      </c>
    </row>
    <row r="576" ht="22.5" customHeight="1">
      <c r="A576" s="37"/>
      <c r="B576" s="37" t="str">
        <f>'Master Schedule'!B576</f>
        <v/>
      </c>
      <c r="C576" s="39"/>
      <c r="D576" s="40" t="str">
        <f t="shared" si="1"/>
        <v>Saturday</v>
      </c>
      <c r="E576" s="41"/>
      <c r="F576" s="38"/>
      <c r="G576" s="38"/>
      <c r="H576" s="41"/>
      <c r="I576" s="38"/>
      <c r="J576" s="38"/>
      <c r="K576" s="32"/>
      <c r="L576" s="32"/>
      <c r="M576" s="32"/>
      <c r="N576" s="33"/>
      <c r="O576" s="62"/>
      <c r="P576" s="34" t="str">
        <f t="shared" si="3"/>
        <v/>
      </c>
    </row>
    <row r="577" ht="22.5" customHeight="1">
      <c r="A577" s="37"/>
      <c r="B577" s="37" t="str">
        <f>'Master Schedule'!B577</f>
        <v/>
      </c>
      <c r="C577" s="39"/>
      <c r="D577" s="40" t="str">
        <f t="shared" si="1"/>
        <v>Saturday</v>
      </c>
      <c r="E577" s="41"/>
      <c r="F577" s="38"/>
      <c r="G577" s="38"/>
      <c r="H577" s="41"/>
      <c r="I577" s="38"/>
      <c r="J577" s="38"/>
      <c r="K577" s="35"/>
      <c r="L577" s="35"/>
      <c r="M577" s="35"/>
      <c r="N577" s="36"/>
      <c r="O577" s="62"/>
      <c r="P577" s="34" t="str">
        <f t="shared" si="3"/>
        <v/>
      </c>
    </row>
    <row r="578" ht="22.5" customHeight="1">
      <c r="A578" s="37"/>
      <c r="B578" s="37" t="str">
        <f>'Master Schedule'!B578</f>
        <v/>
      </c>
      <c r="C578" s="39"/>
      <c r="D578" s="40" t="str">
        <f t="shared" si="1"/>
        <v>Saturday</v>
      </c>
      <c r="E578" s="41"/>
      <c r="F578" s="38"/>
      <c r="G578" s="38"/>
      <c r="H578" s="41"/>
      <c r="I578" s="38"/>
      <c r="J578" s="38"/>
      <c r="K578" s="32"/>
      <c r="L578" s="32"/>
      <c r="M578" s="32"/>
      <c r="N578" s="33"/>
      <c r="O578" s="62"/>
      <c r="P578" s="34" t="str">
        <f t="shared" si="3"/>
        <v/>
      </c>
    </row>
    <row r="579" ht="22.5" customHeight="1">
      <c r="A579" s="37"/>
      <c r="B579" s="37" t="str">
        <f>'Master Schedule'!B579</f>
        <v/>
      </c>
      <c r="C579" s="39"/>
      <c r="D579" s="40" t="str">
        <f t="shared" si="1"/>
        <v>Saturday</v>
      </c>
      <c r="E579" s="41"/>
      <c r="F579" s="38"/>
      <c r="G579" s="38"/>
      <c r="H579" s="41"/>
      <c r="I579" s="38"/>
      <c r="J579" s="38"/>
      <c r="K579" s="35"/>
      <c r="L579" s="35"/>
      <c r="M579" s="35"/>
      <c r="N579" s="36"/>
      <c r="O579" s="62"/>
      <c r="P579" s="34" t="str">
        <f t="shared" si="3"/>
        <v/>
      </c>
    </row>
    <row r="580" ht="22.5" customHeight="1">
      <c r="A580" s="37"/>
      <c r="B580" s="37" t="str">
        <f>'Master Schedule'!B580</f>
        <v/>
      </c>
      <c r="C580" s="39"/>
      <c r="D580" s="40" t="str">
        <f t="shared" si="1"/>
        <v>Saturday</v>
      </c>
      <c r="E580" s="41"/>
      <c r="F580" s="38"/>
      <c r="G580" s="38"/>
      <c r="H580" s="41"/>
      <c r="I580" s="38"/>
      <c r="J580" s="38"/>
      <c r="K580" s="32"/>
      <c r="L580" s="32"/>
      <c r="M580" s="32"/>
      <c r="N580" s="33"/>
      <c r="O580" s="62"/>
      <c r="P580" s="34" t="str">
        <f t="shared" si="3"/>
        <v/>
      </c>
    </row>
    <row r="581" ht="22.5" customHeight="1">
      <c r="A581" s="37"/>
      <c r="B581" s="37" t="str">
        <f>'Master Schedule'!B581</f>
        <v/>
      </c>
      <c r="C581" s="39"/>
      <c r="D581" s="40" t="str">
        <f t="shared" si="1"/>
        <v>Saturday</v>
      </c>
      <c r="E581" s="41"/>
      <c r="F581" s="38"/>
      <c r="G581" s="38"/>
      <c r="H581" s="41"/>
      <c r="I581" s="38"/>
      <c r="J581" s="38"/>
      <c r="K581" s="35"/>
      <c r="L581" s="35"/>
      <c r="M581" s="35"/>
      <c r="N581" s="36"/>
      <c r="O581" s="62"/>
      <c r="P581" s="34" t="str">
        <f t="shared" si="3"/>
        <v/>
      </c>
    </row>
    <row r="582" ht="22.5" customHeight="1">
      <c r="A582" s="37"/>
      <c r="B582" s="37" t="str">
        <f>'Master Schedule'!B582</f>
        <v/>
      </c>
      <c r="C582" s="39"/>
      <c r="D582" s="40" t="str">
        <f t="shared" si="1"/>
        <v>Saturday</v>
      </c>
      <c r="E582" s="41"/>
      <c r="F582" s="38"/>
      <c r="G582" s="38"/>
      <c r="H582" s="41"/>
      <c r="I582" s="38"/>
      <c r="J582" s="38"/>
      <c r="K582" s="32"/>
      <c r="L582" s="32"/>
      <c r="M582" s="32"/>
      <c r="N582" s="33"/>
      <c r="O582" s="62"/>
      <c r="P582" s="34" t="str">
        <f t="shared" si="3"/>
        <v/>
      </c>
    </row>
    <row r="583" ht="22.5" customHeight="1">
      <c r="A583" s="37"/>
      <c r="B583" s="37" t="str">
        <f>'Master Schedule'!B583</f>
        <v/>
      </c>
      <c r="C583" s="39"/>
      <c r="D583" s="40" t="str">
        <f t="shared" si="1"/>
        <v>Saturday</v>
      </c>
      <c r="E583" s="41"/>
      <c r="F583" s="38"/>
      <c r="G583" s="38"/>
      <c r="H583" s="41"/>
      <c r="I583" s="38"/>
      <c r="J583" s="38"/>
      <c r="K583" s="35"/>
      <c r="L583" s="35"/>
      <c r="M583" s="35"/>
      <c r="N583" s="36"/>
      <c r="O583" s="62"/>
      <c r="P583" s="34" t="str">
        <f t="shared" si="3"/>
        <v/>
      </c>
    </row>
    <row r="584" ht="22.5" customHeight="1">
      <c r="A584" s="37"/>
      <c r="B584" s="37" t="str">
        <f>'Master Schedule'!B584</f>
        <v/>
      </c>
      <c r="C584" s="39"/>
      <c r="D584" s="40" t="str">
        <f t="shared" si="1"/>
        <v>Saturday</v>
      </c>
      <c r="E584" s="41"/>
      <c r="F584" s="38"/>
      <c r="G584" s="38"/>
      <c r="H584" s="41"/>
      <c r="I584" s="38"/>
      <c r="J584" s="38"/>
      <c r="K584" s="32"/>
      <c r="L584" s="32"/>
      <c r="M584" s="32"/>
      <c r="N584" s="33"/>
      <c r="O584" s="62"/>
      <c r="P584" s="34" t="str">
        <f t="shared" si="3"/>
        <v/>
      </c>
    </row>
    <row r="585" ht="22.5" customHeight="1">
      <c r="A585" s="37"/>
      <c r="B585" s="37" t="str">
        <f>'Master Schedule'!B585</f>
        <v/>
      </c>
      <c r="C585" s="39"/>
      <c r="D585" s="40" t="str">
        <f t="shared" si="1"/>
        <v>Saturday</v>
      </c>
      <c r="E585" s="41"/>
      <c r="F585" s="38"/>
      <c r="G585" s="38"/>
      <c r="H585" s="41"/>
      <c r="I585" s="38"/>
      <c r="J585" s="38"/>
      <c r="K585" s="35"/>
      <c r="L585" s="35"/>
      <c r="M585" s="35"/>
      <c r="N585" s="36"/>
      <c r="O585" s="62"/>
      <c r="P585" s="34" t="str">
        <f t="shared" si="3"/>
        <v/>
      </c>
    </row>
    <row r="586" ht="22.5" customHeight="1">
      <c r="A586" s="37"/>
      <c r="B586" s="37" t="str">
        <f>'Master Schedule'!B586</f>
        <v/>
      </c>
      <c r="C586" s="39"/>
      <c r="D586" s="40" t="str">
        <f t="shared" si="1"/>
        <v>Saturday</v>
      </c>
      <c r="E586" s="41"/>
      <c r="F586" s="38"/>
      <c r="G586" s="38"/>
      <c r="H586" s="41"/>
      <c r="I586" s="38"/>
      <c r="J586" s="38"/>
      <c r="K586" s="32"/>
      <c r="L586" s="32"/>
      <c r="M586" s="32"/>
      <c r="N586" s="33"/>
      <c r="O586" s="62"/>
      <c r="P586" s="34" t="str">
        <f t="shared" si="3"/>
        <v/>
      </c>
    </row>
    <row r="587" ht="22.5" customHeight="1">
      <c r="A587" s="37"/>
      <c r="B587" s="37" t="str">
        <f>'Master Schedule'!B587</f>
        <v/>
      </c>
      <c r="C587" s="39"/>
      <c r="D587" s="40" t="str">
        <f t="shared" si="1"/>
        <v>Saturday</v>
      </c>
      <c r="E587" s="41"/>
      <c r="F587" s="38"/>
      <c r="G587" s="38"/>
      <c r="H587" s="41"/>
      <c r="I587" s="38"/>
      <c r="J587" s="38"/>
      <c r="K587" s="35"/>
      <c r="L587" s="35"/>
      <c r="M587" s="35"/>
      <c r="N587" s="36"/>
      <c r="O587" s="62"/>
      <c r="P587" s="34" t="str">
        <f t="shared" si="3"/>
        <v/>
      </c>
    </row>
    <row r="588" ht="22.5" customHeight="1">
      <c r="A588" s="37"/>
      <c r="B588" s="37" t="str">
        <f>'Master Schedule'!B588</f>
        <v/>
      </c>
      <c r="C588" s="39"/>
      <c r="D588" s="40" t="str">
        <f t="shared" si="1"/>
        <v>Saturday</v>
      </c>
      <c r="E588" s="41"/>
      <c r="F588" s="38"/>
      <c r="G588" s="38"/>
      <c r="H588" s="41"/>
      <c r="I588" s="38"/>
      <c r="J588" s="38"/>
      <c r="K588" s="32"/>
      <c r="L588" s="32"/>
      <c r="M588" s="32"/>
      <c r="N588" s="33"/>
      <c r="O588" s="62"/>
      <c r="P588" s="34" t="str">
        <f t="shared" si="3"/>
        <v/>
      </c>
    </row>
    <row r="589" ht="22.5" customHeight="1">
      <c r="A589" s="37"/>
      <c r="B589" s="37" t="str">
        <f>'Master Schedule'!B589</f>
        <v/>
      </c>
      <c r="C589" s="39"/>
      <c r="D589" s="40" t="str">
        <f t="shared" si="1"/>
        <v>Saturday</v>
      </c>
      <c r="E589" s="41"/>
      <c r="F589" s="38"/>
      <c r="G589" s="38"/>
      <c r="H589" s="41"/>
      <c r="I589" s="38"/>
      <c r="J589" s="38"/>
      <c r="K589" s="35"/>
      <c r="L589" s="35"/>
      <c r="M589" s="35"/>
      <c r="N589" s="36"/>
      <c r="O589" s="62"/>
      <c r="P589" s="34" t="str">
        <f t="shared" si="3"/>
        <v/>
      </c>
    </row>
    <row r="590" ht="22.5" customHeight="1">
      <c r="A590" s="37"/>
      <c r="B590" s="37" t="str">
        <f>'Master Schedule'!B590</f>
        <v/>
      </c>
      <c r="C590" s="39"/>
      <c r="D590" s="40" t="str">
        <f t="shared" si="1"/>
        <v>Saturday</v>
      </c>
      <c r="E590" s="41"/>
      <c r="F590" s="38"/>
      <c r="G590" s="38"/>
      <c r="H590" s="41"/>
      <c r="I590" s="38"/>
      <c r="J590" s="38"/>
      <c r="K590" s="32"/>
      <c r="L590" s="32"/>
      <c r="M590" s="32"/>
      <c r="N590" s="33"/>
      <c r="O590" s="62"/>
      <c r="P590" s="34" t="str">
        <f t="shared" si="3"/>
        <v/>
      </c>
    </row>
    <row r="591" ht="22.5" customHeight="1">
      <c r="A591" s="37"/>
      <c r="B591" s="37" t="str">
        <f>'Master Schedule'!B591</f>
        <v/>
      </c>
      <c r="C591" s="39"/>
      <c r="D591" s="40" t="str">
        <f t="shared" si="1"/>
        <v>Saturday</v>
      </c>
      <c r="E591" s="41"/>
      <c r="F591" s="38"/>
      <c r="G591" s="38"/>
      <c r="H591" s="41"/>
      <c r="I591" s="38"/>
      <c r="J591" s="38"/>
      <c r="K591" s="35"/>
      <c r="L591" s="35"/>
      <c r="M591" s="35"/>
      <c r="N591" s="36"/>
      <c r="O591" s="62"/>
      <c r="P591" s="34" t="str">
        <f t="shared" si="3"/>
        <v/>
      </c>
    </row>
    <row r="592" ht="22.5" customHeight="1">
      <c r="A592" s="37"/>
      <c r="B592" s="37" t="str">
        <f>'Master Schedule'!B592</f>
        <v/>
      </c>
      <c r="C592" s="39"/>
      <c r="D592" s="40" t="str">
        <f t="shared" si="1"/>
        <v>Saturday</v>
      </c>
      <c r="E592" s="41"/>
      <c r="F592" s="38"/>
      <c r="G592" s="38"/>
      <c r="H592" s="41"/>
      <c r="I592" s="38"/>
      <c r="J592" s="38"/>
      <c r="K592" s="32"/>
      <c r="L592" s="32"/>
      <c r="M592" s="32"/>
      <c r="N592" s="33"/>
      <c r="O592" s="62"/>
      <c r="P592" s="34" t="str">
        <f t="shared" si="3"/>
        <v/>
      </c>
    </row>
    <row r="593" ht="22.5" customHeight="1">
      <c r="A593" s="37"/>
      <c r="B593" s="37" t="str">
        <f>'Master Schedule'!B593</f>
        <v/>
      </c>
      <c r="C593" s="39"/>
      <c r="D593" s="40" t="str">
        <f t="shared" si="1"/>
        <v>Saturday</v>
      </c>
      <c r="E593" s="41"/>
      <c r="F593" s="38"/>
      <c r="G593" s="38"/>
      <c r="H593" s="41"/>
      <c r="I593" s="38"/>
      <c r="J593" s="38"/>
      <c r="K593" s="35"/>
      <c r="L593" s="35"/>
      <c r="M593" s="35"/>
      <c r="N593" s="36"/>
      <c r="O593" s="62"/>
      <c r="P593" s="34" t="str">
        <f t="shared" si="3"/>
        <v/>
      </c>
    </row>
    <row r="594" ht="22.5" customHeight="1">
      <c r="A594" s="37"/>
      <c r="B594" s="37" t="str">
        <f>'Master Schedule'!B594</f>
        <v/>
      </c>
      <c r="C594" s="39"/>
      <c r="D594" s="40" t="str">
        <f t="shared" si="1"/>
        <v>Saturday</v>
      </c>
      <c r="E594" s="41"/>
      <c r="F594" s="38"/>
      <c r="G594" s="38"/>
      <c r="H594" s="41"/>
      <c r="I594" s="38"/>
      <c r="J594" s="38"/>
      <c r="K594" s="32"/>
      <c r="L594" s="32"/>
      <c r="M594" s="32"/>
      <c r="N594" s="33"/>
      <c r="O594" s="62"/>
      <c r="P594" s="34" t="str">
        <f t="shared" si="3"/>
        <v/>
      </c>
    </row>
    <row r="595" ht="22.5" customHeight="1">
      <c r="A595" s="37"/>
      <c r="B595" s="37" t="str">
        <f>'Master Schedule'!B595</f>
        <v/>
      </c>
      <c r="C595" s="39"/>
      <c r="D595" s="40" t="str">
        <f t="shared" si="1"/>
        <v>Saturday</v>
      </c>
      <c r="E595" s="41"/>
      <c r="F595" s="38"/>
      <c r="G595" s="38"/>
      <c r="H595" s="41"/>
      <c r="I595" s="38"/>
      <c r="J595" s="38"/>
      <c r="K595" s="35"/>
      <c r="L595" s="35"/>
      <c r="M595" s="35"/>
      <c r="N595" s="36"/>
      <c r="O595" s="62"/>
      <c r="P595" s="34" t="str">
        <f t="shared" si="3"/>
        <v/>
      </c>
    </row>
    <row r="596" ht="22.5" customHeight="1">
      <c r="A596" s="37"/>
      <c r="B596" s="37" t="str">
        <f>'Master Schedule'!B596</f>
        <v/>
      </c>
      <c r="C596" s="39"/>
      <c r="D596" s="40" t="str">
        <f t="shared" si="1"/>
        <v>Saturday</v>
      </c>
      <c r="E596" s="41"/>
      <c r="F596" s="38"/>
      <c r="G596" s="38"/>
      <c r="H596" s="41"/>
      <c r="I596" s="38"/>
      <c r="J596" s="38"/>
      <c r="K596" s="32"/>
      <c r="L596" s="32"/>
      <c r="M596" s="32"/>
      <c r="N596" s="33"/>
      <c r="O596" s="62"/>
      <c r="P596" s="34" t="str">
        <f t="shared" si="3"/>
        <v/>
      </c>
    </row>
    <row r="597" ht="22.5" customHeight="1">
      <c r="A597" s="37"/>
      <c r="B597" s="37" t="str">
        <f>'Master Schedule'!B597</f>
        <v/>
      </c>
      <c r="C597" s="39"/>
      <c r="D597" s="40" t="str">
        <f t="shared" si="1"/>
        <v>Saturday</v>
      </c>
      <c r="E597" s="41"/>
      <c r="F597" s="38"/>
      <c r="G597" s="38"/>
      <c r="H597" s="41"/>
      <c r="I597" s="38"/>
      <c r="J597" s="38"/>
      <c r="K597" s="35"/>
      <c r="L597" s="35"/>
      <c r="M597" s="35"/>
      <c r="N597" s="36"/>
      <c r="O597" s="62"/>
      <c r="P597" s="34" t="str">
        <f t="shared" si="3"/>
        <v/>
      </c>
    </row>
    <row r="598" ht="22.5" customHeight="1">
      <c r="A598" s="37"/>
      <c r="B598" s="37" t="str">
        <f>'Master Schedule'!B598</f>
        <v/>
      </c>
      <c r="C598" s="39"/>
      <c r="D598" s="40" t="str">
        <f t="shared" si="1"/>
        <v>Saturday</v>
      </c>
      <c r="E598" s="41"/>
      <c r="F598" s="38"/>
      <c r="G598" s="38"/>
      <c r="H598" s="41"/>
      <c r="I598" s="38"/>
      <c r="J598" s="38"/>
      <c r="K598" s="32"/>
      <c r="L598" s="32"/>
      <c r="M598" s="32"/>
      <c r="N598" s="33"/>
      <c r="O598" s="62"/>
      <c r="P598" s="34" t="str">
        <f t="shared" si="3"/>
        <v/>
      </c>
    </row>
    <row r="599" ht="22.5" customHeight="1">
      <c r="A599" s="37"/>
      <c r="B599" s="37" t="str">
        <f>'Master Schedule'!B599</f>
        <v/>
      </c>
      <c r="C599" s="39"/>
      <c r="D599" s="40" t="str">
        <f t="shared" si="1"/>
        <v>Saturday</v>
      </c>
      <c r="E599" s="41"/>
      <c r="F599" s="38"/>
      <c r="G599" s="38"/>
      <c r="H599" s="41"/>
      <c r="I599" s="38"/>
      <c r="J599" s="38"/>
      <c r="K599" s="35"/>
      <c r="L599" s="35"/>
      <c r="M599" s="35"/>
      <c r="N599" s="36"/>
      <c r="O599" s="62"/>
      <c r="P599" s="34" t="str">
        <f t="shared" si="3"/>
        <v/>
      </c>
    </row>
    <row r="600" ht="22.5" customHeight="1">
      <c r="A600" s="37"/>
      <c r="B600" s="37" t="str">
        <f>'Master Schedule'!B600</f>
        <v/>
      </c>
      <c r="C600" s="39"/>
      <c r="D600" s="40" t="str">
        <f t="shared" si="1"/>
        <v>Saturday</v>
      </c>
      <c r="E600" s="41"/>
      <c r="F600" s="38"/>
      <c r="G600" s="38"/>
      <c r="H600" s="41"/>
      <c r="I600" s="38"/>
      <c r="J600" s="38"/>
      <c r="K600" s="32"/>
      <c r="L600" s="32"/>
      <c r="M600" s="32"/>
      <c r="N600" s="33"/>
      <c r="O600" s="62"/>
      <c r="P600" s="34" t="str">
        <f t="shared" si="3"/>
        <v/>
      </c>
    </row>
    <row r="601" ht="22.5" customHeight="1">
      <c r="A601" s="37"/>
      <c r="B601" s="37" t="str">
        <f>'Master Schedule'!B601</f>
        <v/>
      </c>
      <c r="C601" s="39"/>
      <c r="D601" s="40" t="str">
        <f t="shared" si="1"/>
        <v>Saturday</v>
      </c>
      <c r="E601" s="41"/>
      <c r="F601" s="38"/>
      <c r="G601" s="38"/>
      <c r="H601" s="41"/>
      <c r="I601" s="38"/>
      <c r="J601" s="38"/>
      <c r="K601" s="35"/>
      <c r="L601" s="35"/>
      <c r="M601" s="35"/>
      <c r="N601" s="36"/>
      <c r="O601" s="62"/>
      <c r="P601" s="34" t="str">
        <f t="shared" si="3"/>
        <v/>
      </c>
    </row>
    <row r="602" ht="22.5" customHeight="1">
      <c r="A602" s="37"/>
      <c r="B602" s="37" t="str">
        <f>'Master Schedule'!B602</f>
        <v/>
      </c>
      <c r="C602" s="39"/>
      <c r="D602" s="40" t="str">
        <f t="shared" si="1"/>
        <v>Saturday</v>
      </c>
      <c r="E602" s="41"/>
      <c r="F602" s="38"/>
      <c r="G602" s="38"/>
      <c r="H602" s="41"/>
      <c r="I602" s="38"/>
      <c r="J602" s="38"/>
      <c r="K602" s="32"/>
      <c r="L602" s="32"/>
      <c r="M602" s="32"/>
      <c r="N602" s="33"/>
      <c r="O602" s="62"/>
      <c r="P602" s="34" t="str">
        <f t="shared" si="3"/>
        <v/>
      </c>
    </row>
    <row r="603" ht="22.5" customHeight="1">
      <c r="A603" s="37"/>
      <c r="B603" s="37" t="str">
        <f>'Master Schedule'!B603</f>
        <v/>
      </c>
      <c r="C603" s="39"/>
      <c r="D603" s="40" t="str">
        <f t="shared" si="1"/>
        <v>Saturday</v>
      </c>
      <c r="E603" s="41"/>
      <c r="F603" s="38"/>
      <c r="G603" s="38"/>
      <c r="H603" s="41"/>
      <c r="I603" s="38"/>
      <c r="J603" s="38"/>
      <c r="K603" s="35"/>
      <c r="L603" s="35"/>
      <c r="M603" s="35"/>
      <c r="N603" s="36"/>
      <c r="O603" s="62"/>
      <c r="P603" s="34" t="str">
        <f t="shared" si="3"/>
        <v/>
      </c>
    </row>
    <row r="604" ht="22.5" customHeight="1">
      <c r="A604" s="37"/>
      <c r="B604" s="37" t="str">
        <f>'Master Schedule'!B604</f>
        <v/>
      </c>
      <c r="C604" s="39"/>
      <c r="D604" s="40" t="str">
        <f t="shared" si="1"/>
        <v>Saturday</v>
      </c>
      <c r="E604" s="41"/>
      <c r="F604" s="38"/>
      <c r="G604" s="38"/>
      <c r="H604" s="41"/>
      <c r="I604" s="38"/>
      <c r="J604" s="38"/>
      <c r="K604" s="32"/>
      <c r="L604" s="32"/>
      <c r="M604" s="32"/>
      <c r="N604" s="33"/>
      <c r="O604" s="62"/>
      <c r="P604" s="34" t="str">
        <f t="shared" si="3"/>
        <v/>
      </c>
    </row>
    <row r="605" ht="22.5" customHeight="1">
      <c r="A605" s="37"/>
      <c r="B605" s="37" t="str">
        <f>'Master Schedule'!B605</f>
        <v/>
      </c>
      <c r="C605" s="39"/>
      <c r="D605" s="40" t="str">
        <f t="shared" si="1"/>
        <v>Saturday</v>
      </c>
      <c r="E605" s="41"/>
      <c r="F605" s="38"/>
      <c r="G605" s="38"/>
      <c r="H605" s="41"/>
      <c r="I605" s="38"/>
      <c r="J605" s="38"/>
      <c r="K605" s="35"/>
      <c r="L605" s="35"/>
      <c r="M605" s="35"/>
      <c r="N605" s="36"/>
      <c r="O605" s="62"/>
      <c r="P605" s="34" t="str">
        <f t="shared" si="3"/>
        <v/>
      </c>
    </row>
    <row r="606" ht="22.5" customHeight="1">
      <c r="A606" s="37"/>
      <c r="B606" s="37" t="str">
        <f>'Master Schedule'!B606</f>
        <v/>
      </c>
      <c r="C606" s="39"/>
      <c r="D606" s="40" t="str">
        <f t="shared" si="1"/>
        <v>Saturday</v>
      </c>
      <c r="E606" s="41"/>
      <c r="F606" s="38"/>
      <c r="G606" s="38"/>
      <c r="H606" s="41"/>
      <c r="I606" s="38"/>
      <c r="J606" s="38"/>
      <c r="K606" s="32"/>
      <c r="L606" s="32"/>
      <c r="M606" s="32"/>
      <c r="N606" s="33"/>
      <c r="O606" s="62"/>
      <c r="P606" s="34" t="str">
        <f t="shared" si="3"/>
        <v/>
      </c>
    </row>
    <row r="607" ht="22.5" customHeight="1">
      <c r="A607" s="37"/>
      <c r="B607" s="37" t="str">
        <f>'Master Schedule'!B607</f>
        <v/>
      </c>
      <c r="C607" s="39"/>
      <c r="D607" s="40" t="str">
        <f t="shared" si="1"/>
        <v>Saturday</v>
      </c>
      <c r="E607" s="41"/>
      <c r="F607" s="38"/>
      <c r="G607" s="38"/>
      <c r="H607" s="41"/>
      <c r="I607" s="38"/>
      <c r="J607" s="38"/>
      <c r="K607" s="35"/>
      <c r="L607" s="35"/>
      <c r="M607" s="35"/>
      <c r="N607" s="36"/>
      <c r="O607" s="62"/>
      <c r="P607" s="34" t="str">
        <f t="shared" si="3"/>
        <v/>
      </c>
    </row>
    <row r="608" ht="22.5" customHeight="1">
      <c r="A608" s="37"/>
      <c r="B608" s="37" t="str">
        <f>'Master Schedule'!B608</f>
        <v/>
      </c>
      <c r="C608" s="39"/>
      <c r="D608" s="40" t="str">
        <f t="shared" si="1"/>
        <v>Saturday</v>
      </c>
      <c r="E608" s="41"/>
      <c r="F608" s="38"/>
      <c r="G608" s="38"/>
      <c r="H608" s="41"/>
      <c r="I608" s="38"/>
      <c r="J608" s="38"/>
      <c r="K608" s="32"/>
      <c r="L608" s="32"/>
      <c r="M608" s="32"/>
      <c r="N608" s="33"/>
      <c r="O608" s="62"/>
      <c r="P608" s="34" t="str">
        <f t="shared" si="3"/>
        <v/>
      </c>
    </row>
    <row r="609" ht="22.5" customHeight="1">
      <c r="A609" s="37"/>
      <c r="B609" s="37" t="str">
        <f>'Master Schedule'!B609</f>
        <v/>
      </c>
      <c r="C609" s="39"/>
      <c r="D609" s="40" t="str">
        <f t="shared" si="1"/>
        <v>Saturday</v>
      </c>
      <c r="E609" s="41"/>
      <c r="F609" s="38"/>
      <c r="G609" s="38"/>
      <c r="H609" s="41"/>
      <c r="I609" s="38"/>
      <c r="J609" s="38"/>
      <c r="K609" s="35"/>
      <c r="L609" s="35"/>
      <c r="M609" s="35"/>
      <c r="N609" s="36"/>
      <c r="O609" s="62"/>
      <c r="P609" s="34" t="str">
        <f t="shared" si="3"/>
        <v/>
      </c>
    </row>
    <row r="610" ht="22.5" customHeight="1">
      <c r="A610" s="37"/>
      <c r="B610" s="37" t="str">
        <f>'Master Schedule'!B610</f>
        <v/>
      </c>
      <c r="C610" s="39"/>
      <c r="D610" s="40" t="str">
        <f t="shared" si="1"/>
        <v>Saturday</v>
      </c>
      <c r="E610" s="41"/>
      <c r="F610" s="38"/>
      <c r="G610" s="38"/>
      <c r="H610" s="41"/>
      <c r="I610" s="38"/>
      <c r="J610" s="38"/>
      <c r="K610" s="32"/>
      <c r="L610" s="32"/>
      <c r="M610" s="32"/>
      <c r="N610" s="33"/>
      <c r="O610" s="62"/>
      <c r="P610" s="34" t="str">
        <f t="shared" si="3"/>
        <v/>
      </c>
    </row>
    <row r="611" ht="22.5" customHeight="1">
      <c r="A611" s="37"/>
      <c r="B611" s="37" t="str">
        <f>'Master Schedule'!B611</f>
        <v/>
      </c>
      <c r="C611" s="39"/>
      <c r="D611" s="40" t="str">
        <f t="shared" si="1"/>
        <v>Saturday</v>
      </c>
      <c r="E611" s="41"/>
      <c r="F611" s="38"/>
      <c r="G611" s="38"/>
      <c r="H611" s="41"/>
      <c r="I611" s="38"/>
      <c r="J611" s="38"/>
      <c r="K611" s="42" t="s">
        <v>12</v>
      </c>
      <c r="L611" s="42" t="s">
        <v>13</v>
      </c>
      <c r="M611" s="23" t="s">
        <v>14</v>
      </c>
      <c r="N611" s="24" t="s">
        <v>15</v>
      </c>
      <c r="O611" s="58" t="s">
        <v>17</v>
      </c>
      <c r="P611" s="25" t="s">
        <v>9</v>
      </c>
    </row>
    <row r="612" ht="22.5" customHeight="1">
      <c r="A612" s="37"/>
      <c r="B612" s="37" t="str">
        <f>'Master Schedule'!B612</f>
        <v/>
      </c>
      <c r="C612" s="39"/>
      <c r="D612" s="40" t="str">
        <f t="shared" si="1"/>
        <v>Saturday</v>
      </c>
      <c r="E612" s="41"/>
      <c r="F612" s="38"/>
      <c r="G612" s="38"/>
      <c r="H612" s="41"/>
      <c r="I612" s="38"/>
      <c r="J612" s="38"/>
      <c r="K612" s="53" t="s">
        <v>16</v>
      </c>
      <c r="L612" s="53" t="s">
        <v>16</v>
      </c>
      <c r="M612" s="53" t="s">
        <v>16</v>
      </c>
      <c r="N612" s="59" t="s">
        <v>49</v>
      </c>
      <c r="O612" s="60" t="s">
        <v>16</v>
      </c>
      <c r="P612" s="34" t="str">
        <f t="shared" ref="P612:P915" si="4">IF(G612="", "",
   IF(AND(K612="✅", L612="✅", M612="✅", N612="✅", O612="✅"), "✅ Approved",
   IF(OR(K612="❌", L612="❌", M612="❌", N612="❌", O612="❌"), "❌ Denied",
   "⌛️ Pending")))
</f>
        <v/>
      </c>
    </row>
    <row r="613" ht="22.5" customHeight="1">
      <c r="A613" s="37"/>
      <c r="B613" s="37" t="str">
        <f>'Master Schedule'!B613</f>
        <v/>
      </c>
      <c r="C613" s="39"/>
      <c r="D613" s="40" t="str">
        <f t="shared" si="1"/>
        <v>Saturday</v>
      </c>
      <c r="E613" s="41"/>
      <c r="F613" s="38"/>
      <c r="G613" s="38"/>
      <c r="H613" s="41"/>
      <c r="I613" s="38"/>
      <c r="J613" s="38"/>
      <c r="K613" s="32"/>
      <c r="L613" s="32"/>
      <c r="M613" s="32"/>
      <c r="N613" s="33"/>
      <c r="O613" s="62"/>
      <c r="P613" s="34" t="str">
        <f t="shared" si="4"/>
        <v/>
      </c>
    </row>
    <row r="614" ht="22.5" customHeight="1">
      <c r="A614" s="37"/>
      <c r="B614" s="37" t="str">
        <f>'Master Schedule'!B614</f>
        <v/>
      </c>
      <c r="C614" s="39"/>
      <c r="D614" s="40" t="str">
        <f t="shared" si="1"/>
        <v>Saturday</v>
      </c>
      <c r="E614" s="41"/>
      <c r="F614" s="38"/>
      <c r="G614" s="38"/>
      <c r="H614" s="41"/>
      <c r="I614" s="38"/>
      <c r="J614" s="38"/>
      <c r="K614" s="35"/>
      <c r="L614" s="35"/>
      <c r="M614" s="35"/>
      <c r="N614" s="36"/>
      <c r="O614" s="62"/>
      <c r="P614" s="34" t="str">
        <f t="shared" si="4"/>
        <v/>
      </c>
    </row>
    <row r="615" ht="22.5" customHeight="1">
      <c r="A615" s="37"/>
      <c r="B615" s="37" t="str">
        <f>'Master Schedule'!B615</f>
        <v/>
      </c>
      <c r="C615" s="39"/>
      <c r="D615" s="40" t="str">
        <f t="shared" si="1"/>
        <v>Saturday</v>
      </c>
      <c r="E615" s="41"/>
      <c r="F615" s="38"/>
      <c r="G615" s="38"/>
      <c r="H615" s="41"/>
      <c r="I615" s="38"/>
      <c r="J615" s="38"/>
      <c r="K615" s="32"/>
      <c r="L615" s="32"/>
      <c r="M615" s="32"/>
      <c r="N615" s="33"/>
      <c r="O615" s="62"/>
      <c r="P615" s="34" t="str">
        <f t="shared" si="4"/>
        <v/>
      </c>
    </row>
    <row r="616" ht="22.5" customHeight="1">
      <c r="A616" s="37"/>
      <c r="B616" s="37" t="str">
        <f>'Master Schedule'!B616</f>
        <v/>
      </c>
      <c r="C616" s="39"/>
      <c r="D616" s="40" t="str">
        <f t="shared" si="1"/>
        <v>Saturday</v>
      </c>
      <c r="E616" s="41"/>
      <c r="F616" s="38"/>
      <c r="G616" s="38"/>
      <c r="H616" s="41"/>
      <c r="I616" s="38"/>
      <c r="J616" s="38"/>
      <c r="K616" s="35"/>
      <c r="L616" s="35"/>
      <c r="M616" s="35"/>
      <c r="N616" s="36"/>
      <c r="O616" s="62"/>
      <c r="P616" s="34" t="str">
        <f t="shared" si="4"/>
        <v/>
      </c>
    </row>
    <row r="617" ht="22.5" customHeight="1">
      <c r="A617" s="37"/>
      <c r="B617" s="37" t="str">
        <f>'Master Schedule'!B617</f>
        <v/>
      </c>
      <c r="C617" s="39"/>
      <c r="D617" s="40" t="str">
        <f t="shared" si="1"/>
        <v>Saturday</v>
      </c>
      <c r="E617" s="41"/>
      <c r="F617" s="38"/>
      <c r="G617" s="38"/>
      <c r="H617" s="41"/>
      <c r="I617" s="38"/>
      <c r="J617" s="38"/>
      <c r="K617" s="32"/>
      <c r="L617" s="32"/>
      <c r="M617" s="32"/>
      <c r="N617" s="33"/>
      <c r="O617" s="62"/>
      <c r="P617" s="34" t="str">
        <f t="shared" si="4"/>
        <v/>
      </c>
    </row>
    <row r="618" ht="22.5" customHeight="1">
      <c r="A618" s="37"/>
      <c r="B618" s="37" t="str">
        <f>'Master Schedule'!B618</f>
        <v/>
      </c>
      <c r="C618" s="39"/>
      <c r="D618" s="40" t="str">
        <f t="shared" si="1"/>
        <v>Saturday</v>
      </c>
      <c r="E618" s="41"/>
      <c r="F618" s="38"/>
      <c r="G618" s="38"/>
      <c r="H618" s="41"/>
      <c r="I618" s="38"/>
      <c r="J618" s="38"/>
      <c r="K618" s="35"/>
      <c r="L618" s="35"/>
      <c r="M618" s="35"/>
      <c r="N618" s="36"/>
      <c r="O618" s="62"/>
      <c r="P618" s="34" t="str">
        <f t="shared" si="4"/>
        <v/>
      </c>
    </row>
    <row r="619" ht="22.5" customHeight="1">
      <c r="A619" s="37"/>
      <c r="B619" s="37" t="str">
        <f>'Master Schedule'!B619</f>
        <v/>
      </c>
      <c r="C619" s="39"/>
      <c r="D619" s="40" t="str">
        <f t="shared" si="1"/>
        <v>Saturday</v>
      </c>
      <c r="E619" s="41"/>
      <c r="F619" s="38"/>
      <c r="G619" s="38"/>
      <c r="H619" s="41"/>
      <c r="I619" s="38"/>
      <c r="J619" s="38"/>
      <c r="K619" s="32"/>
      <c r="L619" s="32"/>
      <c r="M619" s="32"/>
      <c r="N619" s="33"/>
      <c r="O619" s="62"/>
      <c r="P619" s="34" t="str">
        <f t="shared" si="4"/>
        <v/>
      </c>
    </row>
    <row r="620" ht="22.5" customHeight="1">
      <c r="A620" s="37"/>
      <c r="B620" s="37" t="str">
        <f>'Master Schedule'!B620</f>
        <v/>
      </c>
      <c r="C620" s="39"/>
      <c r="D620" s="40" t="str">
        <f t="shared" si="1"/>
        <v>Saturday</v>
      </c>
      <c r="E620" s="41"/>
      <c r="F620" s="38"/>
      <c r="G620" s="38"/>
      <c r="H620" s="41"/>
      <c r="I620" s="38"/>
      <c r="J620" s="38"/>
      <c r="K620" s="35"/>
      <c r="L620" s="35"/>
      <c r="M620" s="35"/>
      <c r="N620" s="36"/>
      <c r="O620" s="62"/>
      <c r="P620" s="34" t="str">
        <f t="shared" si="4"/>
        <v/>
      </c>
    </row>
    <row r="621" ht="22.5" customHeight="1">
      <c r="A621" s="37"/>
      <c r="B621" s="37" t="str">
        <f>'Master Schedule'!B621</f>
        <v/>
      </c>
      <c r="C621" s="39"/>
      <c r="D621" s="40" t="str">
        <f t="shared" si="1"/>
        <v>Saturday</v>
      </c>
      <c r="E621" s="41"/>
      <c r="F621" s="38"/>
      <c r="G621" s="38"/>
      <c r="H621" s="41"/>
      <c r="I621" s="38"/>
      <c r="J621" s="38"/>
      <c r="K621" s="32"/>
      <c r="L621" s="32"/>
      <c r="M621" s="32"/>
      <c r="N621" s="33"/>
      <c r="O621" s="62"/>
      <c r="P621" s="34" t="str">
        <f t="shared" si="4"/>
        <v/>
      </c>
    </row>
    <row r="622" ht="22.5" customHeight="1">
      <c r="A622" s="37"/>
      <c r="B622" s="37" t="str">
        <f>'Master Schedule'!B622</f>
        <v/>
      </c>
      <c r="C622" s="39"/>
      <c r="D622" s="40" t="str">
        <f t="shared" si="1"/>
        <v>Saturday</v>
      </c>
      <c r="E622" s="41"/>
      <c r="F622" s="38"/>
      <c r="G622" s="38"/>
      <c r="H622" s="41"/>
      <c r="I622" s="38"/>
      <c r="J622" s="38"/>
      <c r="K622" s="35"/>
      <c r="L622" s="35"/>
      <c r="M622" s="35"/>
      <c r="N622" s="36"/>
      <c r="O622" s="62"/>
      <c r="P622" s="34" t="str">
        <f t="shared" si="4"/>
        <v/>
      </c>
    </row>
    <row r="623" ht="22.5" customHeight="1">
      <c r="A623" s="37"/>
      <c r="B623" s="37" t="str">
        <f>'Master Schedule'!B623</f>
        <v/>
      </c>
      <c r="C623" s="39"/>
      <c r="D623" s="40" t="str">
        <f t="shared" si="1"/>
        <v>Saturday</v>
      </c>
      <c r="E623" s="41"/>
      <c r="F623" s="38"/>
      <c r="G623" s="38"/>
      <c r="H623" s="41"/>
      <c r="I623" s="38"/>
      <c r="J623" s="38"/>
      <c r="K623" s="32"/>
      <c r="L623" s="32"/>
      <c r="M623" s="32"/>
      <c r="N623" s="33"/>
      <c r="O623" s="62"/>
      <c r="P623" s="34" t="str">
        <f t="shared" si="4"/>
        <v/>
      </c>
    </row>
    <row r="624" ht="22.5" customHeight="1">
      <c r="A624" s="37"/>
      <c r="B624" s="37" t="str">
        <f>'Master Schedule'!B624</f>
        <v/>
      </c>
      <c r="C624" s="39"/>
      <c r="D624" s="40" t="str">
        <f t="shared" si="1"/>
        <v>Saturday</v>
      </c>
      <c r="E624" s="41"/>
      <c r="F624" s="38"/>
      <c r="G624" s="38"/>
      <c r="H624" s="41"/>
      <c r="I624" s="38"/>
      <c r="J624" s="38"/>
      <c r="K624" s="35"/>
      <c r="L624" s="35"/>
      <c r="M624" s="35"/>
      <c r="N624" s="36"/>
      <c r="O624" s="62"/>
      <c r="P624" s="34" t="str">
        <f t="shared" si="4"/>
        <v/>
      </c>
    </row>
    <row r="625" ht="22.5" customHeight="1">
      <c r="A625" s="37"/>
      <c r="B625" s="37" t="str">
        <f>'Master Schedule'!B625</f>
        <v/>
      </c>
      <c r="C625" s="39"/>
      <c r="D625" s="40" t="str">
        <f t="shared" si="1"/>
        <v>Saturday</v>
      </c>
      <c r="E625" s="41"/>
      <c r="F625" s="38"/>
      <c r="G625" s="38"/>
      <c r="H625" s="41"/>
      <c r="I625" s="38"/>
      <c r="J625" s="38"/>
      <c r="K625" s="32"/>
      <c r="L625" s="32"/>
      <c r="M625" s="32"/>
      <c r="N625" s="33"/>
      <c r="O625" s="62"/>
      <c r="P625" s="34" t="str">
        <f t="shared" si="4"/>
        <v/>
      </c>
    </row>
    <row r="626" ht="22.5" customHeight="1">
      <c r="A626" s="37"/>
      <c r="B626" s="37" t="str">
        <f>'Master Schedule'!B626</f>
        <v/>
      </c>
      <c r="C626" s="39"/>
      <c r="D626" s="40" t="str">
        <f t="shared" si="1"/>
        <v>Saturday</v>
      </c>
      <c r="E626" s="41"/>
      <c r="F626" s="38"/>
      <c r="G626" s="38"/>
      <c r="H626" s="41"/>
      <c r="I626" s="38"/>
      <c r="J626" s="38"/>
      <c r="K626" s="35"/>
      <c r="L626" s="35"/>
      <c r="M626" s="35"/>
      <c r="N626" s="36"/>
      <c r="O626" s="62"/>
      <c r="P626" s="34" t="str">
        <f t="shared" si="4"/>
        <v/>
      </c>
    </row>
    <row r="627" ht="22.5" customHeight="1">
      <c r="A627" s="37"/>
      <c r="B627" s="37" t="str">
        <f>'Master Schedule'!B627</f>
        <v/>
      </c>
      <c r="C627" s="39"/>
      <c r="D627" s="40" t="str">
        <f t="shared" si="1"/>
        <v>Saturday</v>
      </c>
      <c r="E627" s="41"/>
      <c r="F627" s="38"/>
      <c r="G627" s="38"/>
      <c r="H627" s="41"/>
      <c r="I627" s="38"/>
      <c r="J627" s="38"/>
      <c r="K627" s="32"/>
      <c r="L627" s="32"/>
      <c r="M627" s="32"/>
      <c r="N627" s="33"/>
      <c r="O627" s="62"/>
      <c r="P627" s="34" t="str">
        <f t="shared" si="4"/>
        <v/>
      </c>
    </row>
    <row r="628" ht="22.5" customHeight="1">
      <c r="A628" s="37"/>
      <c r="B628" s="37" t="str">
        <f>'Master Schedule'!B628</f>
        <v/>
      </c>
      <c r="C628" s="39"/>
      <c r="D628" s="40" t="str">
        <f t="shared" si="1"/>
        <v>Saturday</v>
      </c>
      <c r="E628" s="41"/>
      <c r="F628" s="38"/>
      <c r="G628" s="38"/>
      <c r="H628" s="41"/>
      <c r="I628" s="38"/>
      <c r="J628" s="38"/>
      <c r="K628" s="35"/>
      <c r="L628" s="35"/>
      <c r="M628" s="35"/>
      <c r="N628" s="36"/>
      <c r="O628" s="62"/>
      <c r="P628" s="34" t="str">
        <f t="shared" si="4"/>
        <v/>
      </c>
    </row>
    <row r="629" ht="22.5" customHeight="1">
      <c r="A629" s="37"/>
      <c r="B629" s="37" t="str">
        <f>'Master Schedule'!B629</f>
        <v/>
      </c>
      <c r="C629" s="39"/>
      <c r="D629" s="40" t="str">
        <f t="shared" si="1"/>
        <v>Saturday</v>
      </c>
      <c r="E629" s="41"/>
      <c r="F629" s="38"/>
      <c r="G629" s="38"/>
      <c r="H629" s="41"/>
      <c r="I629" s="38"/>
      <c r="J629" s="38"/>
      <c r="K629" s="32"/>
      <c r="L629" s="32"/>
      <c r="M629" s="32"/>
      <c r="N629" s="33"/>
      <c r="O629" s="62"/>
      <c r="P629" s="34" t="str">
        <f t="shared" si="4"/>
        <v/>
      </c>
    </row>
    <row r="630" ht="22.5" customHeight="1">
      <c r="A630" s="37"/>
      <c r="B630" s="37" t="str">
        <f>'Master Schedule'!B630</f>
        <v/>
      </c>
      <c r="C630" s="39"/>
      <c r="D630" s="40" t="str">
        <f t="shared" si="1"/>
        <v>Saturday</v>
      </c>
      <c r="E630" s="41"/>
      <c r="F630" s="38"/>
      <c r="G630" s="38"/>
      <c r="H630" s="41"/>
      <c r="I630" s="38"/>
      <c r="J630" s="38"/>
      <c r="K630" s="35"/>
      <c r="L630" s="35"/>
      <c r="M630" s="35"/>
      <c r="N630" s="36"/>
      <c r="O630" s="62"/>
      <c r="P630" s="34" t="str">
        <f t="shared" si="4"/>
        <v/>
      </c>
    </row>
    <row r="631" ht="22.5" customHeight="1">
      <c r="A631" s="37"/>
      <c r="B631" s="37" t="str">
        <f>'Master Schedule'!B631</f>
        <v/>
      </c>
      <c r="C631" s="39"/>
      <c r="D631" s="40" t="str">
        <f t="shared" si="1"/>
        <v>Saturday</v>
      </c>
      <c r="E631" s="41"/>
      <c r="F631" s="38"/>
      <c r="G631" s="38"/>
      <c r="H631" s="41"/>
      <c r="I631" s="38"/>
      <c r="J631" s="38"/>
      <c r="K631" s="32"/>
      <c r="L631" s="32"/>
      <c r="M631" s="32"/>
      <c r="N631" s="33"/>
      <c r="O631" s="62"/>
      <c r="P631" s="34" t="str">
        <f t="shared" si="4"/>
        <v/>
      </c>
    </row>
    <row r="632" ht="22.5" customHeight="1">
      <c r="A632" s="37"/>
      <c r="B632" s="37" t="str">
        <f>'Master Schedule'!B632</f>
        <v/>
      </c>
      <c r="C632" s="39"/>
      <c r="D632" s="40" t="str">
        <f t="shared" si="1"/>
        <v>Saturday</v>
      </c>
      <c r="E632" s="41"/>
      <c r="F632" s="38"/>
      <c r="G632" s="38"/>
      <c r="H632" s="41"/>
      <c r="I632" s="38"/>
      <c r="J632" s="38"/>
      <c r="K632" s="35"/>
      <c r="L632" s="35"/>
      <c r="M632" s="35"/>
      <c r="N632" s="36"/>
      <c r="O632" s="62"/>
      <c r="P632" s="34" t="str">
        <f t="shared" si="4"/>
        <v/>
      </c>
    </row>
    <row r="633" ht="22.5" customHeight="1">
      <c r="A633" s="37"/>
      <c r="B633" s="37" t="str">
        <f>'Master Schedule'!B633</f>
        <v/>
      </c>
      <c r="C633" s="39"/>
      <c r="D633" s="40" t="str">
        <f t="shared" si="1"/>
        <v>Saturday</v>
      </c>
      <c r="E633" s="41"/>
      <c r="F633" s="38"/>
      <c r="G633" s="38"/>
      <c r="H633" s="41"/>
      <c r="I633" s="38"/>
      <c r="J633" s="38"/>
      <c r="K633" s="32"/>
      <c r="L633" s="32"/>
      <c r="M633" s="32"/>
      <c r="N633" s="33"/>
      <c r="O633" s="62"/>
      <c r="P633" s="34" t="str">
        <f t="shared" si="4"/>
        <v/>
      </c>
    </row>
    <row r="634" ht="22.5" customHeight="1">
      <c r="A634" s="37"/>
      <c r="B634" s="37" t="str">
        <f>'Master Schedule'!B634</f>
        <v/>
      </c>
      <c r="C634" s="39"/>
      <c r="D634" s="40" t="str">
        <f t="shared" si="1"/>
        <v>Saturday</v>
      </c>
      <c r="E634" s="41"/>
      <c r="F634" s="38"/>
      <c r="G634" s="38"/>
      <c r="H634" s="41"/>
      <c r="I634" s="38"/>
      <c r="J634" s="38"/>
      <c r="K634" s="35"/>
      <c r="L634" s="35"/>
      <c r="M634" s="35"/>
      <c r="N634" s="36"/>
      <c r="O634" s="62"/>
      <c r="P634" s="34" t="str">
        <f t="shared" si="4"/>
        <v/>
      </c>
    </row>
    <row r="635" ht="22.5" customHeight="1">
      <c r="A635" s="37"/>
      <c r="B635" s="37" t="str">
        <f>'Master Schedule'!B635</f>
        <v/>
      </c>
      <c r="C635" s="39"/>
      <c r="D635" s="40" t="str">
        <f t="shared" si="1"/>
        <v>Saturday</v>
      </c>
      <c r="E635" s="41"/>
      <c r="F635" s="38"/>
      <c r="G635" s="38"/>
      <c r="H635" s="41"/>
      <c r="I635" s="38"/>
      <c r="J635" s="38"/>
      <c r="K635" s="32"/>
      <c r="L635" s="32"/>
      <c r="M635" s="32"/>
      <c r="N635" s="33"/>
      <c r="O635" s="62"/>
      <c r="P635" s="34" t="str">
        <f t="shared" si="4"/>
        <v/>
      </c>
    </row>
    <row r="636" ht="22.5" customHeight="1">
      <c r="A636" s="37"/>
      <c r="B636" s="37" t="str">
        <f>'Master Schedule'!B636</f>
        <v/>
      </c>
      <c r="C636" s="39"/>
      <c r="D636" s="40" t="str">
        <f t="shared" si="1"/>
        <v>Saturday</v>
      </c>
      <c r="E636" s="41"/>
      <c r="F636" s="38"/>
      <c r="G636" s="38"/>
      <c r="H636" s="41"/>
      <c r="I636" s="38"/>
      <c r="J636" s="38"/>
      <c r="K636" s="35"/>
      <c r="L636" s="35"/>
      <c r="M636" s="35"/>
      <c r="N636" s="36"/>
      <c r="O636" s="62"/>
      <c r="P636" s="34" t="str">
        <f t="shared" si="4"/>
        <v/>
      </c>
    </row>
    <row r="637" ht="22.5" customHeight="1">
      <c r="A637" s="37"/>
      <c r="B637" s="37" t="str">
        <f>'Master Schedule'!B637</f>
        <v/>
      </c>
      <c r="C637" s="39"/>
      <c r="D637" s="40" t="str">
        <f t="shared" si="1"/>
        <v>Saturday</v>
      </c>
      <c r="E637" s="41"/>
      <c r="F637" s="38"/>
      <c r="G637" s="38"/>
      <c r="H637" s="41"/>
      <c r="I637" s="38"/>
      <c r="J637" s="38"/>
      <c r="K637" s="32"/>
      <c r="L637" s="32"/>
      <c r="M637" s="32"/>
      <c r="N637" s="33"/>
      <c r="O637" s="62"/>
      <c r="P637" s="34" t="str">
        <f t="shared" si="4"/>
        <v/>
      </c>
    </row>
    <row r="638" ht="22.5" customHeight="1">
      <c r="A638" s="37"/>
      <c r="B638" s="37" t="str">
        <f>'Master Schedule'!B638</f>
        <v/>
      </c>
      <c r="C638" s="39"/>
      <c r="D638" s="40" t="str">
        <f t="shared" si="1"/>
        <v>Saturday</v>
      </c>
      <c r="E638" s="41"/>
      <c r="F638" s="38"/>
      <c r="G638" s="38"/>
      <c r="H638" s="41"/>
      <c r="I638" s="38"/>
      <c r="J638" s="38"/>
      <c r="K638" s="35"/>
      <c r="L638" s="35"/>
      <c r="M638" s="35"/>
      <c r="N638" s="36"/>
      <c r="O638" s="62"/>
      <c r="P638" s="34" t="str">
        <f t="shared" si="4"/>
        <v/>
      </c>
    </row>
    <row r="639" ht="22.5" customHeight="1">
      <c r="A639" s="37"/>
      <c r="B639" s="37" t="str">
        <f>'Master Schedule'!B639</f>
        <v/>
      </c>
      <c r="C639" s="39"/>
      <c r="D639" s="40" t="str">
        <f t="shared" si="1"/>
        <v>Saturday</v>
      </c>
      <c r="E639" s="41"/>
      <c r="F639" s="38"/>
      <c r="G639" s="38"/>
      <c r="H639" s="41"/>
      <c r="I639" s="38"/>
      <c r="J639" s="38"/>
      <c r="K639" s="32"/>
      <c r="L639" s="32"/>
      <c r="M639" s="32"/>
      <c r="N639" s="33"/>
      <c r="O639" s="62"/>
      <c r="P639" s="34" t="str">
        <f t="shared" si="4"/>
        <v/>
      </c>
    </row>
    <row r="640" ht="22.5" customHeight="1">
      <c r="A640" s="37"/>
      <c r="B640" s="37" t="str">
        <f>'Master Schedule'!B640</f>
        <v/>
      </c>
      <c r="C640" s="39"/>
      <c r="D640" s="40" t="str">
        <f t="shared" si="1"/>
        <v>Saturday</v>
      </c>
      <c r="E640" s="41"/>
      <c r="F640" s="38"/>
      <c r="G640" s="38"/>
      <c r="H640" s="41"/>
      <c r="I640" s="38"/>
      <c r="J640" s="38"/>
      <c r="K640" s="35"/>
      <c r="L640" s="35"/>
      <c r="M640" s="35"/>
      <c r="N640" s="36"/>
      <c r="O640" s="62"/>
      <c r="P640" s="34" t="str">
        <f t="shared" si="4"/>
        <v/>
      </c>
    </row>
    <row r="641" ht="22.5" customHeight="1">
      <c r="A641" s="37"/>
      <c r="B641" s="37" t="str">
        <f>'Master Schedule'!B641</f>
        <v/>
      </c>
      <c r="C641" s="39"/>
      <c r="D641" s="40" t="str">
        <f t="shared" si="1"/>
        <v>Saturday</v>
      </c>
      <c r="E641" s="41"/>
      <c r="F641" s="38"/>
      <c r="G641" s="38"/>
      <c r="H641" s="41"/>
      <c r="I641" s="38"/>
      <c r="J641" s="38"/>
      <c r="K641" s="32"/>
      <c r="L641" s="32"/>
      <c r="M641" s="32"/>
      <c r="N641" s="33"/>
      <c r="O641" s="62"/>
      <c r="P641" s="34" t="str">
        <f t="shared" si="4"/>
        <v/>
      </c>
    </row>
    <row r="642" ht="22.5" customHeight="1">
      <c r="A642" s="37"/>
      <c r="B642" s="37" t="str">
        <f>'Master Schedule'!B642</f>
        <v/>
      </c>
      <c r="C642" s="39"/>
      <c r="D642" s="40" t="str">
        <f t="shared" si="1"/>
        <v>Saturday</v>
      </c>
      <c r="E642" s="41"/>
      <c r="F642" s="38"/>
      <c r="G642" s="38"/>
      <c r="H642" s="41"/>
      <c r="I642" s="38"/>
      <c r="J642" s="38"/>
      <c r="K642" s="35"/>
      <c r="L642" s="35"/>
      <c r="M642" s="35"/>
      <c r="N642" s="36"/>
      <c r="O642" s="62"/>
      <c r="P642" s="34" t="str">
        <f t="shared" si="4"/>
        <v/>
      </c>
    </row>
    <row r="643" ht="22.5" customHeight="1">
      <c r="A643" s="37"/>
      <c r="B643" s="37" t="str">
        <f>'Master Schedule'!B643</f>
        <v/>
      </c>
      <c r="C643" s="39"/>
      <c r="D643" s="40" t="str">
        <f t="shared" si="1"/>
        <v>Saturday</v>
      </c>
      <c r="E643" s="41"/>
      <c r="F643" s="38"/>
      <c r="G643" s="38"/>
      <c r="H643" s="41"/>
      <c r="I643" s="38"/>
      <c r="J643" s="38"/>
      <c r="K643" s="32"/>
      <c r="L643" s="32"/>
      <c r="M643" s="32"/>
      <c r="N643" s="33"/>
      <c r="O643" s="62"/>
      <c r="P643" s="34" t="str">
        <f t="shared" si="4"/>
        <v/>
      </c>
    </row>
    <row r="644" ht="22.5" customHeight="1">
      <c r="A644" s="37"/>
      <c r="B644" s="37" t="str">
        <f>'Master Schedule'!B644</f>
        <v/>
      </c>
      <c r="C644" s="39"/>
      <c r="D644" s="40" t="str">
        <f t="shared" si="1"/>
        <v>Saturday</v>
      </c>
      <c r="E644" s="41"/>
      <c r="F644" s="38"/>
      <c r="G644" s="38"/>
      <c r="H644" s="41"/>
      <c r="I644" s="38"/>
      <c r="J644" s="38"/>
      <c r="K644" s="35"/>
      <c r="L644" s="35"/>
      <c r="M644" s="35"/>
      <c r="N644" s="36"/>
      <c r="O644" s="62"/>
      <c r="P644" s="34" t="str">
        <f t="shared" si="4"/>
        <v/>
      </c>
    </row>
    <row r="645" ht="22.5" customHeight="1">
      <c r="A645" s="37"/>
      <c r="B645" s="37" t="str">
        <f>'Master Schedule'!B645</f>
        <v/>
      </c>
      <c r="C645" s="39"/>
      <c r="D645" s="40" t="str">
        <f t="shared" si="1"/>
        <v>Saturday</v>
      </c>
      <c r="E645" s="41"/>
      <c r="F645" s="38"/>
      <c r="G645" s="38"/>
      <c r="H645" s="41"/>
      <c r="I645" s="38"/>
      <c r="J645" s="38"/>
      <c r="K645" s="32"/>
      <c r="L645" s="32"/>
      <c r="M645" s="32"/>
      <c r="N645" s="33"/>
      <c r="O645" s="62"/>
      <c r="P645" s="34" t="str">
        <f t="shared" si="4"/>
        <v/>
      </c>
    </row>
    <row r="646" ht="22.5" customHeight="1">
      <c r="A646" s="37"/>
      <c r="B646" s="37" t="str">
        <f>'Master Schedule'!B646</f>
        <v/>
      </c>
      <c r="C646" s="39"/>
      <c r="D646" s="40" t="str">
        <f t="shared" si="1"/>
        <v>Saturday</v>
      </c>
      <c r="E646" s="41"/>
      <c r="F646" s="38"/>
      <c r="G646" s="38"/>
      <c r="H646" s="41"/>
      <c r="I646" s="38"/>
      <c r="J646" s="38"/>
      <c r="K646" s="35"/>
      <c r="L646" s="35"/>
      <c r="M646" s="35"/>
      <c r="N646" s="36"/>
      <c r="O646" s="62"/>
      <c r="P646" s="34" t="str">
        <f t="shared" si="4"/>
        <v/>
      </c>
    </row>
    <row r="647" ht="22.5" customHeight="1">
      <c r="A647" s="37"/>
      <c r="B647" s="37" t="str">
        <f>'Master Schedule'!B647</f>
        <v/>
      </c>
      <c r="C647" s="39"/>
      <c r="D647" s="40" t="str">
        <f t="shared" si="1"/>
        <v>Saturday</v>
      </c>
      <c r="E647" s="41"/>
      <c r="F647" s="38"/>
      <c r="G647" s="38"/>
      <c r="H647" s="41"/>
      <c r="I647" s="38"/>
      <c r="J647" s="38"/>
      <c r="K647" s="32"/>
      <c r="L647" s="32"/>
      <c r="M647" s="32"/>
      <c r="N647" s="33"/>
      <c r="O647" s="62"/>
      <c r="P647" s="34" t="str">
        <f t="shared" si="4"/>
        <v/>
      </c>
    </row>
    <row r="648" ht="22.5" customHeight="1">
      <c r="A648" s="37"/>
      <c r="B648" s="37" t="str">
        <f>'Master Schedule'!B648</f>
        <v/>
      </c>
      <c r="C648" s="39"/>
      <c r="D648" s="40" t="str">
        <f t="shared" si="1"/>
        <v>Saturday</v>
      </c>
      <c r="E648" s="41"/>
      <c r="F648" s="38"/>
      <c r="G648" s="38"/>
      <c r="H648" s="41"/>
      <c r="I648" s="38"/>
      <c r="J648" s="38"/>
      <c r="K648" s="35"/>
      <c r="L648" s="35"/>
      <c r="M648" s="35"/>
      <c r="N648" s="36"/>
      <c r="O648" s="62"/>
      <c r="P648" s="34" t="str">
        <f t="shared" si="4"/>
        <v/>
      </c>
    </row>
    <row r="649" ht="22.5" customHeight="1">
      <c r="A649" s="37"/>
      <c r="B649" s="37" t="str">
        <f>'Master Schedule'!B649</f>
        <v/>
      </c>
      <c r="C649" s="39"/>
      <c r="D649" s="40" t="str">
        <f t="shared" si="1"/>
        <v>Saturday</v>
      </c>
      <c r="E649" s="41"/>
      <c r="F649" s="38"/>
      <c r="G649" s="38"/>
      <c r="H649" s="41"/>
      <c r="I649" s="38"/>
      <c r="J649" s="38"/>
      <c r="K649" s="32"/>
      <c r="L649" s="32"/>
      <c r="M649" s="32"/>
      <c r="N649" s="33"/>
      <c r="O649" s="62"/>
      <c r="P649" s="34" t="str">
        <f t="shared" si="4"/>
        <v/>
      </c>
    </row>
    <row r="650" ht="22.5" customHeight="1">
      <c r="A650" s="37"/>
      <c r="B650" s="37" t="str">
        <f>'Master Schedule'!B650</f>
        <v/>
      </c>
      <c r="C650" s="39"/>
      <c r="D650" s="40" t="str">
        <f t="shared" si="1"/>
        <v>Saturday</v>
      </c>
      <c r="E650" s="41"/>
      <c r="F650" s="38"/>
      <c r="G650" s="38"/>
      <c r="H650" s="41"/>
      <c r="I650" s="38"/>
      <c r="J650" s="38"/>
      <c r="K650" s="35"/>
      <c r="L650" s="35"/>
      <c r="M650" s="35"/>
      <c r="N650" s="36"/>
      <c r="O650" s="62"/>
      <c r="P650" s="34" t="str">
        <f t="shared" si="4"/>
        <v/>
      </c>
    </row>
    <row r="651" ht="22.5" customHeight="1">
      <c r="A651" s="37"/>
      <c r="B651" s="37" t="str">
        <f>'Master Schedule'!B651</f>
        <v/>
      </c>
      <c r="C651" s="39"/>
      <c r="D651" s="40" t="str">
        <f t="shared" si="1"/>
        <v>Saturday</v>
      </c>
      <c r="E651" s="41"/>
      <c r="F651" s="38"/>
      <c r="G651" s="38"/>
      <c r="H651" s="41"/>
      <c r="I651" s="38"/>
      <c r="J651" s="38"/>
      <c r="K651" s="32"/>
      <c r="L651" s="32"/>
      <c r="M651" s="32"/>
      <c r="N651" s="33"/>
      <c r="O651" s="62"/>
      <c r="P651" s="34" t="str">
        <f t="shared" si="4"/>
        <v/>
      </c>
    </row>
    <row r="652" ht="22.5" customHeight="1">
      <c r="A652" s="37"/>
      <c r="B652" s="37" t="str">
        <f>'Master Schedule'!B652</f>
        <v/>
      </c>
      <c r="C652" s="39"/>
      <c r="D652" s="40" t="str">
        <f t="shared" si="1"/>
        <v>Saturday</v>
      </c>
      <c r="E652" s="41"/>
      <c r="F652" s="38"/>
      <c r="G652" s="38"/>
      <c r="H652" s="41"/>
      <c r="I652" s="38"/>
      <c r="J652" s="38"/>
      <c r="K652" s="35"/>
      <c r="L652" s="35"/>
      <c r="M652" s="35"/>
      <c r="N652" s="36"/>
      <c r="O652" s="62"/>
      <c r="P652" s="34" t="str">
        <f t="shared" si="4"/>
        <v/>
      </c>
    </row>
    <row r="653" ht="22.5" customHeight="1">
      <c r="A653" s="37"/>
      <c r="B653" s="37" t="str">
        <f>'Master Schedule'!B653</f>
        <v/>
      </c>
      <c r="C653" s="39"/>
      <c r="D653" s="40" t="str">
        <f t="shared" si="1"/>
        <v>Saturday</v>
      </c>
      <c r="E653" s="41"/>
      <c r="F653" s="38"/>
      <c r="G653" s="38"/>
      <c r="H653" s="41"/>
      <c r="I653" s="38"/>
      <c r="J653" s="38"/>
      <c r="K653" s="32"/>
      <c r="L653" s="32"/>
      <c r="M653" s="32"/>
      <c r="N653" s="33"/>
      <c r="O653" s="62"/>
      <c r="P653" s="34" t="str">
        <f t="shared" si="4"/>
        <v/>
      </c>
    </row>
    <row r="654" ht="22.5" customHeight="1">
      <c r="A654" s="37"/>
      <c r="B654" s="37" t="str">
        <f>'Master Schedule'!B654</f>
        <v/>
      </c>
      <c r="C654" s="39"/>
      <c r="D654" s="40" t="str">
        <f t="shared" si="1"/>
        <v>Saturday</v>
      </c>
      <c r="E654" s="41"/>
      <c r="F654" s="38"/>
      <c r="G654" s="38"/>
      <c r="H654" s="41"/>
      <c r="I654" s="38"/>
      <c r="J654" s="38"/>
      <c r="K654" s="35"/>
      <c r="L654" s="35"/>
      <c r="M654" s="35"/>
      <c r="N654" s="36"/>
      <c r="O654" s="62"/>
      <c r="P654" s="34" t="str">
        <f t="shared" si="4"/>
        <v/>
      </c>
    </row>
    <row r="655" ht="22.5" customHeight="1">
      <c r="A655" s="37"/>
      <c r="B655" s="37" t="str">
        <f>'Master Schedule'!B655</f>
        <v/>
      </c>
      <c r="C655" s="39"/>
      <c r="D655" s="40" t="str">
        <f t="shared" si="1"/>
        <v>Saturday</v>
      </c>
      <c r="E655" s="41"/>
      <c r="F655" s="38"/>
      <c r="G655" s="38"/>
      <c r="H655" s="41"/>
      <c r="I655" s="38"/>
      <c r="J655" s="38"/>
      <c r="K655" s="32"/>
      <c r="L655" s="32"/>
      <c r="M655" s="32"/>
      <c r="N655" s="33"/>
      <c r="O655" s="62"/>
      <c r="P655" s="34" t="str">
        <f t="shared" si="4"/>
        <v/>
      </c>
    </row>
    <row r="656" ht="22.5" customHeight="1">
      <c r="A656" s="37"/>
      <c r="B656" s="37" t="str">
        <f>'Master Schedule'!B656</f>
        <v/>
      </c>
      <c r="C656" s="39"/>
      <c r="D656" s="40" t="str">
        <f t="shared" si="1"/>
        <v>Saturday</v>
      </c>
      <c r="E656" s="41"/>
      <c r="F656" s="38"/>
      <c r="G656" s="38"/>
      <c r="H656" s="41"/>
      <c r="I656" s="38"/>
      <c r="J656" s="38"/>
      <c r="K656" s="35"/>
      <c r="L656" s="35"/>
      <c r="M656" s="35"/>
      <c r="N656" s="36"/>
      <c r="O656" s="62"/>
      <c r="P656" s="34" t="str">
        <f t="shared" si="4"/>
        <v/>
      </c>
    </row>
    <row r="657" ht="22.5" customHeight="1">
      <c r="A657" s="37"/>
      <c r="B657" s="37" t="str">
        <f>'Master Schedule'!B657</f>
        <v/>
      </c>
      <c r="C657" s="39"/>
      <c r="D657" s="40" t="str">
        <f t="shared" si="1"/>
        <v>Saturday</v>
      </c>
      <c r="E657" s="41"/>
      <c r="F657" s="38"/>
      <c r="G657" s="38"/>
      <c r="H657" s="41"/>
      <c r="I657" s="38"/>
      <c r="J657" s="38"/>
      <c r="K657" s="32"/>
      <c r="L657" s="32"/>
      <c r="M657" s="32"/>
      <c r="N657" s="33"/>
      <c r="O657" s="62"/>
      <c r="P657" s="34" t="str">
        <f t="shared" si="4"/>
        <v/>
      </c>
    </row>
    <row r="658" ht="22.5" customHeight="1">
      <c r="A658" s="37"/>
      <c r="B658" s="37" t="str">
        <f>'Master Schedule'!B658</f>
        <v/>
      </c>
      <c r="C658" s="39"/>
      <c r="D658" s="40" t="str">
        <f t="shared" si="1"/>
        <v>Saturday</v>
      </c>
      <c r="E658" s="41"/>
      <c r="F658" s="38"/>
      <c r="G658" s="38"/>
      <c r="H658" s="41"/>
      <c r="I658" s="38"/>
      <c r="J658" s="38"/>
      <c r="K658" s="35"/>
      <c r="L658" s="35"/>
      <c r="M658" s="35"/>
      <c r="N658" s="36"/>
      <c r="O658" s="62"/>
      <c r="P658" s="34" t="str">
        <f t="shared" si="4"/>
        <v/>
      </c>
    </row>
    <row r="659" ht="22.5" customHeight="1">
      <c r="A659" s="37"/>
      <c r="B659" s="37" t="str">
        <f>'Master Schedule'!B659</f>
        <v/>
      </c>
      <c r="C659" s="39"/>
      <c r="D659" s="40" t="str">
        <f t="shared" si="1"/>
        <v>Saturday</v>
      </c>
      <c r="E659" s="41"/>
      <c r="F659" s="38"/>
      <c r="G659" s="38"/>
      <c r="H659" s="41"/>
      <c r="I659" s="38"/>
      <c r="J659" s="38"/>
      <c r="K659" s="32"/>
      <c r="L659" s="32"/>
      <c r="M659" s="32"/>
      <c r="N659" s="33"/>
      <c r="O659" s="62"/>
      <c r="P659" s="34" t="str">
        <f t="shared" si="4"/>
        <v/>
      </c>
    </row>
    <row r="660" ht="22.5" customHeight="1">
      <c r="A660" s="37"/>
      <c r="B660" s="37" t="str">
        <f>'Master Schedule'!B660</f>
        <v/>
      </c>
      <c r="C660" s="39"/>
      <c r="D660" s="40" t="str">
        <f t="shared" si="1"/>
        <v>Saturday</v>
      </c>
      <c r="E660" s="41"/>
      <c r="F660" s="38"/>
      <c r="G660" s="38"/>
      <c r="H660" s="41"/>
      <c r="I660" s="38"/>
      <c r="J660" s="38"/>
      <c r="K660" s="35"/>
      <c r="L660" s="35"/>
      <c r="M660" s="35"/>
      <c r="N660" s="36"/>
      <c r="O660" s="62"/>
      <c r="P660" s="34" t="str">
        <f t="shared" si="4"/>
        <v/>
      </c>
    </row>
    <row r="661" ht="22.5" customHeight="1">
      <c r="A661" s="37"/>
      <c r="B661" s="37" t="str">
        <f>'Master Schedule'!B661</f>
        <v/>
      </c>
      <c r="C661" s="39"/>
      <c r="D661" s="40" t="str">
        <f t="shared" si="1"/>
        <v>Saturday</v>
      </c>
      <c r="E661" s="41"/>
      <c r="F661" s="38"/>
      <c r="G661" s="38"/>
      <c r="H661" s="41"/>
      <c r="I661" s="38"/>
      <c r="J661" s="38"/>
      <c r="K661" s="32"/>
      <c r="L661" s="32"/>
      <c r="M661" s="32"/>
      <c r="N661" s="33"/>
      <c r="O661" s="62"/>
      <c r="P661" s="34" t="str">
        <f t="shared" si="4"/>
        <v/>
      </c>
    </row>
    <row r="662" ht="22.5" customHeight="1">
      <c r="A662" s="37"/>
      <c r="B662" s="37" t="str">
        <f>'Master Schedule'!B662</f>
        <v/>
      </c>
      <c r="C662" s="39"/>
      <c r="D662" s="40" t="str">
        <f t="shared" si="1"/>
        <v>Saturday</v>
      </c>
      <c r="E662" s="41"/>
      <c r="F662" s="38"/>
      <c r="G662" s="38"/>
      <c r="H662" s="41"/>
      <c r="I662" s="38"/>
      <c r="J662" s="38"/>
      <c r="K662" s="35"/>
      <c r="L662" s="35"/>
      <c r="M662" s="35"/>
      <c r="N662" s="36"/>
      <c r="O662" s="62"/>
      <c r="P662" s="34" t="str">
        <f t="shared" si="4"/>
        <v/>
      </c>
    </row>
    <row r="663" ht="22.5" customHeight="1">
      <c r="A663" s="37"/>
      <c r="B663" s="37" t="str">
        <f>'Master Schedule'!B663</f>
        <v/>
      </c>
      <c r="C663" s="39"/>
      <c r="D663" s="40" t="str">
        <f t="shared" si="1"/>
        <v>Saturday</v>
      </c>
      <c r="E663" s="41"/>
      <c r="F663" s="38"/>
      <c r="G663" s="38"/>
      <c r="H663" s="41"/>
      <c r="I663" s="38"/>
      <c r="J663" s="38"/>
      <c r="K663" s="32"/>
      <c r="L663" s="32"/>
      <c r="M663" s="32"/>
      <c r="N663" s="33"/>
      <c r="O663" s="62"/>
      <c r="P663" s="34" t="str">
        <f t="shared" si="4"/>
        <v/>
      </c>
    </row>
    <row r="664" ht="22.5" customHeight="1">
      <c r="A664" s="37"/>
      <c r="B664" s="37" t="str">
        <f>'Master Schedule'!B664</f>
        <v/>
      </c>
      <c r="C664" s="39"/>
      <c r="D664" s="40" t="str">
        <f t="shared" si="1"/>
        <v>Saturday</v>
      </c>
      <c r="E664" s="41"/>
      <c r="F664" s="38"/>
      <c r="G664" s="38"/>
      <c r="H664" s="41"/>
      <c r="I664" s="38"/>
      <c r="J664" s="38"/>
      <c r="K664" s="35"/>
      <c r="L664" s="35"/>
      <c r="M664" s="35"/>
      <c r="N664" s="36"/>
      <c r="O664" s="62"/>
      <c r="P664" s="34" t="str">
        <f t="shared" si="4"/>
        <v/>
      </c>
    </row>
    <row r="665" ht="22.5" customHeight="1">
      <c r="A665" s="37"/>
      <c r="B665" s="37" t="str">
        <f>'Master Schedule'!B665</f>
        <v/>
      </c>
      <c r="C665" s="39"/>
      <c r="D665" s="40" t="str">
        <f t="shared" si="1"/>
        <v>Saturday</v>
      </c>
      <c r="E665" s="41"/>
      <c r="F665" s="38"/>
      <c r="G665" s="38"/>
      <c r="H665" s="41"/>
      <c r="I665" s="38"/>
      <c r="J665" s="38"/>
      <c r="K665" s="32"/>
      <c r="L665" s="32"/>
      <c r="M665" s="32"/>
      <c r="N665" s="33"/>
      <c r="O665" s="62"/>
      <c r="P665" s="34" t="str">
        <f t="shared" si="4"/>
        <v/>
      </c>
    </row>
    <row r="666" ht="22.5" customHeight="1">
      <c r="A666" s="37"/>
      <c r="B666" s="37" t="str">
        <f>'Master Schedule'!B666</f>
        <v/>
      </c>
      <c r="C666" s="39"/>
      <c r="D666" s="40" t="str">
        <f t="shared" si="1"/>
        <v>Saturday</v>
      </c>
      <c r="E666" s="41"/>
      <c r="F666" s="38"/>
      <c r="G666" s="38"/>
      <c r="H666" s="41"/>
      <c r="I666" s="38"/>
      <c r="J666" s="38"/>
      <c r="K666" s="35"/>
      <c r="L666" s="35"/>
      <c r="M666" s="35"/>
      <c r="N666" s="36"/>
      <c r="O666" s="62"/>
      <c r="P666" s="34" t="str">
        <f t="shared" si="4"/>
        <v/>
      </c>
    </row>
    <row r="667" ht="22.5" customHeight="1">
      <c r="A667" s="37"/>
      <c r="B667" s="37" t="str">
        <f>'Master Schedule'!B667</f>
        <v/>
      </c>
      <c r="C667" s="39"/>
      <c r="D667" s="40" t="str">
        <f t="shared" si="1"/>
        <v>Saturday</v>
      </c>
      <c r="E667" s="41"/>
      <c r="F667" s="38"/>
      <c r="G667" s="38"/>
      <c r="H667" s="41"/>
      <c r="I667" s="38"/>
      <c r="J667" s="38"/>
      <c r="K667" s="32"/>
      <c r="L667" s="32"/>
      <c r="M667" s="32"/>
      <c r="N667" s="33"/>
      <c r="O667" s="62"/>
      <c r="P667" s="34" t="str">
        <f t="shared" si="4"/>
        <v/>
      </c>
    </row>
    <row r="668" ht="22.5" customHeight="1">
      <c r="A668" s="37"/>
      <c r="B668" s="37" t="str">
        <f>'Master Schedule'!B668</f>
        <v/>
      </c>
      <c r="C668" s="39"/>
      <c r="D668" s="40" t="str">
        <f t="shared" si="1"/>
        <v>Saturday</v>
      </c>
      <c r="E668" s="41"/>
      <c r="F668" s="38"/>
      <c r="G668" s="38"/>
      <c r="H668" s="41"/>
      <c r="I668" s="38"/>
      <c r="J668" s="38"/>
      <c r="K668" s="35"/>
      <c r="L668" s="35"/>
      <c r="M668" s="35"/>
      <c r="N668" s="36"/>
      <c r="O668" s="62"/>
      <c r="P668" s="34" t="str">
        <f t="shared" si="4"/>
        <v/>
      </c>
    </row>
    <row r="669" ht="22.5" customHeight="1">
      <c r="A669" s="37"/>
      <c r="B669" s="37" t="str">
        <f>'Master Schedule'!B669</f>
        <v/>
      </c>
      <c r="C669" s="39"/>
      <c r="D669" s="40" t="str">
        <f t="shared" si="1"/>
        <v>Saturday</v>
      </c>
      <c r="E669" s="41"/>
      <c r="F669" s="38"/>
      <c r="G669" s="38"/>
      <c r="H669" s="41"/>
      <c r="I669" s="38"/>
      <c r="J669" s="38"/>
      <c r="K669" s="32"/>
      <c r="L669" s="32"/>
      <c r="M669" s="32"/>
      <c r="N669" s="33"/>
      <c r="O669" s="62"/>
      <c r="P669" s="34" t="str">
        <f t="shared" si="4"/>
        <v/>
      </c>
    </row>
    <row r="670" ht="22.5" customHeight="1">
      <c r="A670" s="37"/>
      <c r="B670" s="37" t="str">
        <f>'Master Schedule'!B670</f>
        <v/>
      </c>
      <c r="C670" s="39"/>
      <c r="D670" s="40" t="str">
        <f t="shared" si="1"/>
        <v>Saturday</v>
      </c>
      <c r="E670" s="41"/>
      <c r="F670" s="38"/>
      <c r="G670" s="38"/>
      <c r="H670" s="41"/>
      <c r="I670" s="38"/>
      <c r="J670" s="38"/>
      <c r="K670" s="35"/>
      <c r="L670" s="35"/>
      <c r="M670" s="35"/>
      <c r="N670" s="36"/>
      <c r="O670" s="62"/>
      <c r="P670" s="34" t="str">
        <f t="shared" si="4"/>
        <v/>
      </c>
    </row>
    <row r="671" ht="22.5" customHeight="1">
      <c r="A671" s="37"/>
      <c r="B671" s="37" t="str">
        <f>'Master Schedule'!B671</f>
        <v/>
      </c>
      <c r="C671" s="39"/>
      <c r="D671" s="40" t="str">
        <f t="shared" si="1"/>
        <v>Saturday</v>
      </c>
      <c r="E671" s="41"/>
      <c r="F671" s="38"/>
      <c r="G671" s="38"/>
      <c r="H671" s="41"/>
      <c r="I671" s="38"/>
      <c r="J671" s="38"/>
      <c r="K671" s="32"/>
      <c r="L671" s="32"/>
      <c r="M671" s="32"/>
      <c r="N671" s="33"/>
      <c r="O671" s="62"/>
      <c r="P671" s="34" t="str">
        <f t="shared" si="4"/>
        <v/>
      </c>
    </row>
    <row r="672" ht="22.5" customHeight="1">
      <c r="A672" s="37"/>
      <c r="B672" s="37" t="str">
        <f>'Master Schedule'!B672</f>
        <v/>
      </c>
      <c r="C672" s="39"/>
      <c r="D672" s="40" t="str">
        <f t="shared" si="1"/>
        <v>Saturday</v>
      </c>
      <c r="E672" s="41"/>
      <c r="F672" s="38"/>
      <c r="G672" s="38"/>
      <c r="H672" s="41"/>
      <c r="I672" s="38"/>
      <c r="J672" s="38"/>
      <c r="K672" s="35"/>
      <c r="L672" s="35"/>
      <c r="M672" s="35"/>
      <c r="N672" s="36"/>
      <c r="O672" s="62"/>
      <c r="P672" s="34" t="str">
        <f t="shared" si="4"/>
        <v/>
      </c>
    </row>
    <row r="673" ht="22.5" customHeight="1">
      <c r="A673" s="37"/>
      <c r="B673" s="37" t="str">
        <f>'Master Schedule'!B673</f>
        <v/>
      </c>
      <c r="C673" s="39"/>
      <c r="D673" s="40" t="str">
        <f t="shared" si="1"/>
        <v>Saturday</v>
      </c>
      <c r="E673" s="41"/>
      <c r="F673" s="38"/>
      <c r="G673" s="38"/>
      <c r="H673" s="41"/>
      <c r="I673" s="38"/>
      <c r="J673" s="38"/>
      <c r="K673" s="32"/>
      <c r="L673" s="32"/>
      <c r="M673" s="32"/>
      <c r="N673" s="33"/>
      <c r="O673" s="62"/>
      <c r="P673" s="34" t="str">
        <f t="shared" si="4"/>
        <v/>
      </c>
    </row>
    <row r="674" ht="22.5" customHeight="1">
      <c r="A674" s="37"/>
      <c r="B674" s="37" t="str">
        <f>'Master Schedule'!B674</f>
        <v/>
      </c>
      <c r="C674" s="39"/>
      <c r="D674" s="40" t="str">
        <f t="shared" si="1"/>
        <v>Saturday</v>
      </c>
      <c r="E674" s="41"/>
      <c r="F674" s="38"/>
      <c r="G674" s="38"/>
      <c r="H674" s="41"/>
      <c r="I674" s="38"/>
      <c r="J674" s="38"/>
      <c r="K674" s="35"/>
      <c r="L674" s="35"/>
      <c r="M674" s="35"/>
      <c r="N674" s="36"/>
      <c r="O674" s="62"/>
      <c r="P674" s="34" t="str">
        <f t="shared" si="4"/>
        <v/>
      </c>
    </row>
    <row r="675" ht="22.5" customHeight="1">
      <c r="A675" s="37"/>
      <c r="B675" s="37" t="str">
        <f>'Master Schedule'!B675</f>
        <v/>
      </c>
      <c r="C675" s="39"/>
      <c r="D675" s="40" t="str">
        <f t="shared" si="1"/>
        <v>Saturday</v>
      </c>
      <c r="E675" s="41"/>
      <c r="F675" s="38"/>
      <c r="G675" s="38"/>
      <c r="H675" s="41"/>
      <c r="I675" s="38"/>
      <c r="J675" s="38"/>
      <c r="K675" s="32"/>
      <c r="L675" s="32"/>
      <c r="M675" s="32"/>
      <c r="N675" s="33"/>
      <c r="O675" s="62"/>
      <c r="P675" s="34" t="str">
        <f t="shared" si="4"/>
        <v/>
      </c>
    </row>
    <row r="676" ht="22.5" customHeight="1">
      <c r="A676" s="37"/>
      <c r="B676" s="37" t="str">
        <f>'Master Schedule'!B676</f>
        <v/>
      </c>
      <c r="C676" s="39"/>
      <c r="D676" s="40" t="str">
        <f t="shared" si="1"/>
        <v>Saturday</v>
      </c>
      <c r="E676" s="41"/>
      <c r="F676" s="38"/>
      <c r="G676" s="38"/>
      <c r="H676" s="41"/>
      <c r="I676" s="38"/>
      <c r="J676" s="38"/>
      <c r="K676" s="35"/>
      <c r="L676" s="35"/>
      <c r="M676" s="35"/>
      <c r="N676" s="36"/>
      <c r="O676" s="62"/>
      <c r="P676" s="34" t="str">
        <f t="shared" si="4"/>
        <v/>
      </c>
    </row>
    <row r="677" ht="22.5" customHeight="1">
      <c r="A677" s="37"/>
      <c r="B677" s="37" t="str">
        <f>'Master Schedule'!B677</f>
        <v/>
      </c>
      <c r="C677" s="39"/>
      <c r="D677" s="40" t="str">
        <f t="shared" si="1"/>
        <v>Saturday</v>
      </c>
      <c r="E677" s="41"/>
      <c r="F677" s="38"/>
      <c r="G677" s="38"/>
      <c r="H677" s="41"/>
      <c r="I677" s="38"/>
      <c r="J677" s="38"/>
      <c r="K677" s="32"/>
      <c r="L677" s="32"/>
      <c r="M677" s="32"/>
      <c r="N677" s="33"/>
      <c r="O677" s="62"/>
      <c r="P677" s="34" t="str">
        <f t="shared" si="4"/>
        <v/>
      </c>
    </row>
    <row r="678" ht="22.5" customHeight="1">
      <c r="A678" s="37"/>
      <c r="B678" s="37" t="str">
        <f>'Master Schedule'!B678</f>
        <v/>
      </c>
      <c r="C678" s="39"/>
      <c r="D678" s="40" t="str">
        <f t="shared" si="1"/>
        <v>Saturday</v>
      </c>
      <c r="E678" s="41"/>
      <c r="F678" s="38"/>
      <c r="G678" s="38"/>
      <c r="H678" s="41"/>
      <c r="I678" s="38"/>
      <c r="J678" s="38"/>
      <c r="K678" s="35"/>
      <c r="L678" s="35"/>
      <c r="M678" s="35"/>
      <c r="N678" s="36"/>
      <c r="O678" s="62"/>
      <c r="P678" s="34" t="str">
        <f t="shared" si="4"/>
        <v/>
      </c>
    </row>
    <row r="679" ht="22.5" customHeight="1">
      <c r="A679" s="37"/>
      <c r="B679" s="37" t="str">
        <f>'Master Schedule'!B679</f>
        <v/>
      </c>
      <c r="C679" s="39"/>
      <c r="D679" s="40" t="str">
        <f t="shared" si="1"/>
        <v>Saturday</v>
      </c>
      <c r="E679" s="41"/>
      <c r="F679" s="38"/>
      <c r="G679" s="38"/>
      <c r="H679" s="41"/>
      <c r="I679" s="38"/>
      <c r="J679" s="38"/>
      <c r="K679" s="32"/>
      <c r="L679" s="32"/>
      <c r="M679" s="32"/>
      <c r="N679" s="33"/>
      <c r="O679" s="62"/>
      <c r="P679" s="34" t="str">
        <f t="shared" si="4"/>
        <v/>
      </c>
    </row>
    <row r="680" ht="22.5" customHeight="1">
      <c r="A680" s="37"/>
      <c r="B680" s="37" t="str">
        <f>'Master Schedule'!B680</f>
        <v/>
      </c>
      <c r="C680" s="39"/>
      <c r="D680" s="40" t="str">
        <f t="shared" si="1"/>
        <v>Saturday</v>
      </c>
      <c r="E680" s="41"/>
      <c r="F680" s="38"/>
      <c r="G680" s="38"/>
      <c r="H680" s="41"/>
      <c r="I680" s="38"/>
      <c r="J680" s="38"/>
      <c r="K680" s="35"/>
      <c r="L680" s="35"/>
      <c r="M680" s="35"/>
      <c r="N680" s="36"/>
      <c r="O680" s="62"/>
      <c r="P680" s="34" t="str">
        <f t="shared" si="4"/>
        <v/>
      </c>
    </row>
    <row r="681" ht="22.5" customHeight="1">
      <c r="A681" s="37"/>
      <c r="B681" s="37" t="str">
        <f>'Master Schedule'!B681</f>
        <v/>
      </c>
      <c r="C681" s="39"/>
      <c r="D681" s="40" t="str">
        <f t="shared" si="1"/>
        <v>Saturday</v>
      </c>
      <c r="E681" s="41"/>
      <c r="F681" s="38"/>
      <c r="G681" s="38"/>
      <c r="H681" s="41"/>
      <c r="I681" s="38"/>
      <c r="J681" s="38"/>
      <c r="K681" s="32"/>
      <c r="L681" s="32"/>
      <c r="M681" s="32"/>
      <c r="N681" s="33"/>
      <c r="O681" s="62"/>
      <c r="P681" s="34" t="str">
        <f t="shared" si="4"/>
        <v/>
      </c>
    </row>
    <row r="682" ht="22.5" customHeight="1">
      <c r="A682" s="37"/>
      <c r="B682" s="37" t="str">
        <f>'Master Schedule'!B682</f>
        <v/>
      </c>
      <c r="C682" s="39"/>
      <c r="D682" s="40" t="str">
        <f t="shared" si="1"/>
        <v>Saturday</v>
      </c>
      <c r="E682" s="41"/>
      <c r="F682" s="38"/>
      <c r="G682" s="38"/>
      <c r="H682" s="41"/>
      <c r="I682" s="38"/>
      <c r="J682" s="38"/>
      <c r="K682" s="35"/>
      <c r="L682" s="35"/>
      <c r="M682" s="35"/>
      <c r="N682" s="36"/>
      <c r="O682" s="62"/>
      <c r="P682" s="34" t="str">
        <f t="shared" si="4"/>
        <v/>
      </c>
    </row>
    <row r="683" ht="22.5" customHeight="1">
      <c r="A683" s="37"/>
      <c r="B683" s="37" t="str">
        <f>'Master Schedule'!B683</f>
        <v/>
      </c>
      <c r="C683" s="39"/>
      <c r="D683" s="40" t="str">
        <f t="shared" si="1"/>
        <v>Saturday</v>
      </c>
      <c r="E683" s="41"/>
      <c r="F683" s="38"/>
      <c r="G683" s="38"/>
      <c r="H683" s="41"/>
      <c r="I683" s="38"/>
      <c r="J683" s="38"/>
      <c r="K683" s="32"/>
      <c r="L683" s="32"/>
      <c r="M683" s="32"/>
      <c r="N683" s="33"/>
      <c r="O683" s="62"/>
      <c r="P683" s="34" t="str">
        <f t="shared" si="4"/>
        <v/>
      </c>
    </row>
    <row r="684" ht="22.5" customHeight="1">
      <c r="A684" s="37"/>
      <c r="B684" s="37" t="str">
        <f>'Master Schedule'!B684</f>
        <v/>
      </c>
      <c r="C684" s="39"/>
      <c r="D684" s="40" t="str">
        <f t="shared" si="1"/>
        <v>Saturday</v>
      </c>
      <c r="E684" s="41"/>
      <c r="F684" s="38"/>
      <c r="G684" s="38"/>
      <c r="H684" s="41"/>
      <c r="I684" s="38"/>
      <c r="J684" s="38"/>
      <c r="K684" s="35"/>
      <c r="L684" s="35"/>
      <c r="M684" s="35"/>
      <c r="N684" s="36"/>
      <c r="O684" s="62"/>
      <c r="P684" s="34" t="str">
        <f t="shared" si="4"/>
        <v/>
      </c>
    </row>
    <row r="685" ht="22.5" customHeight="1">
      <c r="A685" s="37"/>
      <c r="B685" s="37" t="str">
        <f>'Master Schedule'!B685</f>
        <v/>
      </c>
      <c r="C685" s="39"/>
      <c r="D685" s="40" t="str">
        <f t="shared" si="1"/>
        <v>Saturday</v>
      </c>
      <c r="E685" s="41"/>
      <c r="F685" s="38"/>
      <c r="G685" s="38"/>
      <c r="H685" s="41"/>
      <c r="I685" s="38"/>
      <c r="J685" s="38"/>
      <c r="K685" s="32"/>
      <c r="L685" s="32"/>
      <c r="M685" s="32"/>
      <c r="N685" s="33"/>
      <c r="O685" s="62"/>
      <c r="P685" s="34" t="str">
        <f t="shared" si="4"/>
        <v/>
      </c>
    </row>
    <row r="686" ht="22.5" customHeight="1">
      <c r="A686" s="37"/>
      <c r="B686" s="37" t="str">
        <f>'Master Schedule'!B686</f>
        <v/>
      </c>
      <c r="C686" s="39"/>
      <c r="D686" s="40" t="str">
        <f t="shared" si="1"/>
        <v>Saturday</v>
      </c>
      <c r="E686" s="41"/>
      <c r="F686" s="38"/>
      <c r="G686" s="38"/>
      <c r="H686" s="41"/>
      <c r="I686" s="38"/>
      <c r="J686" s="38"/>
      <c r="K686" s="35"/>
      <c r="L686" s="35"/>
      <c r="M686" s="35"/>
      <c r="N686" s="36"/>
      <c r="O686" s="62"/>
      <c r="P686" s="34" t="str">
        <f t="shared" si="4"/>
        <v/>
      </c>
    </row>
    <row r="687" ht="22.5" customHeight="1">
      <c r="A687" s="37"/>
      <c r="B687" s="37" t="str">
        <f>'Master Schedule'!B687</f>
        <v/>
      </c>
      <c r="C687" s="39"/>
      <c r="D687" s="40" t="str">
        <f t="shared" si="1"/>
        <v>Saturday</v>
      </c>
      <c r="E687" s="41"/>
      <c r="F687" s="38"/>
      <c r="G687" s="38"/>
      <c r="H687" s="41"/>
      <c r="I687" s="38"/>
      <c r="J687" s="38"/>
      <c r="K687" s="32"/>
      <c r="L687" s="32"/>
      <c r="M687" s="32"/>
      <c r="N687" s="33"/>
      <c r="O687" s="62"/>
      <c r="P687" s="34" t="str">
        <f t="shared" si="4"/>
        <v/>
      </c>
    </row>
    <row r="688" ht="22.5" customHeight="1">
      <c r="A688" s="37"/>
      <c r="B688" s="37" t="str">
        <f>'Master Schedule'!B688</f>
        <v/>
      </c>
      <c r="C688" s="39"/>
      <c r="D688" s="40" t="str">
        <f t="shared" si="1"/>
        <v>Saturday</v>
      </c>
      <c r="E688" s="41"/>
      <c r="F688" s="38"/>
      <c r="G688" s="38"/>
      <c r="H688" s="41"/>
      <c r="I688" s="38"/>
      <c r="J688" s="38"/>
      <c r="K688" s="35"/>
      <c r="L688" s="35"/>
      <c r="M688" s="35"/>
      <c r="N688" s="36"/>
      <c r="O688" s="62"/>
      <c r="P688" s="34" t="str">
        <f t="shared" si="4"/>
        <v/>
      </c>
    </row>
    <row r="689" ht="22.5" customHeight="1">
      <c r="A689" s="37"/>
      <c r="B689" s="37" t="str">
        <f>'Master Schedule'!B689</f>
        <v/>
      </c>
      <c r="C689" s="39"/>
      <c r="D689" s="40" t="str">
        <f t="shared" si="1"/>
        <v>Saturday</v>
      </c>
      <c r="E689" s="41"/>
      <c r="F689" s="38"/>
      <c r="G689" s="38"/>
      <c r="H689" s="41"/>
      <c r="I689" s="38"/>
      <c r="J689" s="38"/>
      <c r="K689" s="32"/>
      <c r="L689" s="32"/>
      <c r="M689" s="32"/>
      <c r="N689" s="33"/>
      <c r="O689" s="62"/>
      <c r="P689" s="34" t="str">
        <f t="shared" si="4"/>
        <v/>
      </c>
    </row>
    <row r="690" ht="22.5" customHeight="1">
      <c r="A690" s="37"/>
      <c r="B690" s="37" t="str">
        <f>'Master Schedule'!B690</f>
        <v/>
      </c>
      <c r="C690" s="39"/>
      <c r="D690" s="40" t="str">
        <f t="shared" si="1"/>
        <v>Saturday</v>
      </c>
      <c r="E690" s="41"/>
      <c r="F690" s="38"/>
      <c r="G690" s="38"/>
      <c r="H690" s="41"/>
      <c r="I690" s="38"/>
      <c r="J690" s="38"/>
      <c r="K690" s="35"/>
      <c r="L690" s="35"/>
      <c r="M690" s="35"/>
      <c r="N690" s="36"/>
      <c r="O690" s="62"/>
      <c r="P690" s="34" t="str">
        <f t="shared" si="4"/>
        <v/>
      </c>
    </row>
    <row r="691" ht="22.5" customHeight="1">
      <c r="A691" s="37"/>
      <c r="B691" s="37" t="str">
        <f>'Master Schedule'!B691</f>
        <v/>
      </c>
      <c r="C691" s="39"/>
      <c r="D691" s="40" t="str">
        <f t="shared" si="1"/>
        <v>Saturday</v>
      </c>
      <c r="E691" s="41"/>
      <c r="F691" s="38"/>
      <c r="G691" s="38"/>
      <c r="H691" s="41"/>
      <c r="I691" s="38"/>
      <c r="J691" s="38"/>
      <c r="K691" s="32"/>
      <c r="L691" s="32"/>
      <c r="M691" s="32"/>
      <c r="N691" s="33"/>
      <c r="O691" s="62"/>
      <c r="P691" s="34" t="str">
        <f t="shared" si="4"/>
        <v/>
      </c>
    </row>
    <row r="692" ht="22.5" customHeight="1">
      <c r="A692" s="37"/>
      <c r="B692" s="37" t="str">
        <f>'Master Schedule'!B692</f>
        <v/>
      </c>
      <c r="C692" s="39"/>
      <c r="D692" s="40" t="str">
        <f t="shared" si="1"/>
        <v>Saturday</v>
      </c>
      <c r="E692" s="41"/>
      <c r="F692" s="38"/>
      <c r="G692" s="38"/>
      <c r="H692" s="41"/>
      <c r="I692" s="38"/>
      <c r="J692" s="38"/>
      <c r="K692" s="35"/>
      <c r="L692" s="35"/>
      <c r="M692" s="35"/>
      <c r="N692" s="36"/>
      <c r="O692" s="62"/>
      <c r="P692" s="34" t="str">
        <f t="shared" si="4"/>
        <v/>
      </c>
    </row>
    <row r="693" ht="22.5" customHeight="1">
      <c r="A693" s="37"/>
      <c r="B693" s="37" t="str">
        <f>'Master Schedule'!B693</f>
        <v/>
      </c>
      <c r="C693" s="39"/>
      <c r="D693" s="40" t="str">
        <f t="shared" si="1"/>
        <v>Saturday</v>
      </c>
      <c r="E693" s="41"/>
      <c r="F693" s="38"/>
      <c r="G693" s="38"/>
      <c r="H693" s="41"/>
      <c r="I693" s="38"/>
      <c r="J693" s="38"/>
      <c r="K693" s="32"/>
      <c r="L693" s="32"/>
      <c r="M693" s="32"/>
      <c r="N693" s="33"/>
      <c r="O693" s="62"/>
      <c r="P693" s="34" t="str">
        <f t="shared" si="4"/>
        <v/>
      </c>
    </row>
    <row r="694" ht="22.5" customHeight="1">
      <c r="A694" s="37"/>
      <c r="B694" s="37" t="str">
        <f>'Master Schedule'!B694</f>
        <v/>
      </c>
      <c r="C694" s="39"/>
      <c r="D694" s="40" t="str">
        <f t="shared" si="1"/>
        <v>Saturday</v>
      </c>
      <c r="E694" s="41"/>
      <c r="F694" s="38"/>
      <c r="G694" s="38"/>
      <c r="H694" s="41"/>
      <c r="I694" s="38"/>
      <c r="J694" s="38"/>
      <c r="K694" s="35"/>
      <c r="L694" s="35"/>
      <c r="M694" s="35"/>
      <c r="N694" s="36"/>
      <c r="O694" s="62"/>
      <c r="P694" s="34" t="str">
        <f t="shared" si="4"/>
        <v/>
      </c>
    </row>
    <row r="695" ht="22.5" customHeight="1">
      <c r="A695" s="37"/>
      <c r="B695" s="37" t="str">
        <f>'Master Schedule'!B695</f>
        <v/>
      </c>
      <c r="C695" s="39"/>
      <c r="D695" s="40" t="str">
        <f t="shared" si="1"/>
        <v>Saturday</v>
      </c>
      <c r="E695" s="41"/>
      <c r="F695" s="38"/>
      <c r="G695" s="38"/>
      <c r="H695" s="41"/>
      <c r="I695" s="38"/>
      <c r="J695" s="38"/>
      <c r="K695" s="32"/>
      <c r="L695" s="32"/>
      <c r="M695" s="32"/>
      <c r="N695" s="33"/>
      <c r="O695" s="62"/>
      <c r="P695" s="34" t="str">
        <f t="shared" si="4"/>
        <v/>
      </c>
    </row>
    <row r="696" ht="22.5" customHeight="1">
      <c r="A696" s="37"/>
      <c r="B696" s="37" t="str">
        <f>'Master Schedule'!B696</f>
        <v/>
      </c>
      <c r="C696" s="39"/>
      <c r="D696" s="40" t="str">
        <f t="shared" si="1"/>
        <v>Saturday</v>
      </c>
      <c r="E696" s="41"/>
      <c r="F696" s="38"/>
      <c r="G696" s="38"/>
      <c r="H696" s="41"/>
      <c r="I696" s="38"/>
      <c r="J696" s="38"/>
      <c r="K696" s="35"/>
      <c r="L696" s="35"/>
      <c r="M696" s="35"/>
      <c r="N696" s="36"/>
      <c r="O696" s="62"/>
      <c r="P696" s="34" t="str">
        <f t="shared" si="4"/>
        <v/>
      </c>
    </row>
    <row r="697" ht="22.5" customHeight="1">
      <c r="A697" s="37"/>
      <c r="B697" s="37" t="str">
        <f>'Master Schedule'!B697</f>
        <v/>
      </c>
      <c r="C697" s="39"/>
      <c r="D697" s="40" t="str">
        <f t="shared" si="1"/>
        <v>Saturday</v>
      </c>
      <c r="E697" s="41"/>
      <c r="F697" s="38"/>
      <c r="G697" s="38"/>
      <c r="H697" s="41"/>
      <c r="I697" s="38"/>
      <c r="J697" s="38"/>
      <c r="K697" s="32"/>
      <c r="L697" s="32"/>
      <c r="M697" s="32"/>
      <c r="N697" s="33"/>
      <c r="O697" s="62"/>
      <c r="P697" s="34" t="str">
        <f t="shared" si="4"/>
        <v/>
      </c>
    </row>
    <row r="698" ht="22.5" customHeight="1">
      <c r="A698" s="37"/>
      <c r="B698" s="37" t="str">
        <f>'Master Schedule'!B698</f>
        <v/>
      </c>
      <c r="C698" s="39"/>
      <c r="D698" s="40" t="str">
        <f t="shared" si="1"/>
        <v>Saturday</v>
      </c>
      <c r="E698" s="41"/>
      <c r="F698" s="38"/>
      <c r="G698" s="38"/>
      <c r="H698" s="41"/>
      <c r="I698" s="38"/>
      <c r="J698" s="38"/>
      <c r="K698" s="35"/>
      <c r="L698" s="35"/>
      <c r="M698" s="35"/>
      <c r="N698" s="36"/>
      <c r="O698" s="62"/>
      <c r="P698" s="34" t="str">
        <f t="shared" si="4"/>
        <v/>
      </c>
    </row>
    <row r="699" ht="22.5" customHeight="1">
      <c r="A699" s="37"/>
      <c r="B699" s="37" t="str">
        <f>'Master Schedule'!B699</f>
        <v/>
      </c>
      <c r="C699" s="39"/>
      <c r="D699" s="40" t="str">
        <f t="shared" si="1"/>
        <v>Saturday</v>
      </c>
      <c r="E699" s="41"/>
      <c r="F699" s="38"/>
      <c r="G699" s="38"/>
      <c r="H699" s="41"/>
      <c r="I699" s="38"/>
      <c r="J699" s="38"/>
      <c r="K699" s="32"/>
      <c r="L699" s="32"/>
      <c r="M699" s="32"/>
      <c r="N699" s="33"/>
      <c r="O699" s="62"/>
      <c r="P699" s="34" t="str">
        <f t="shared" si="4"/>
        <v/>
      </c>
    </row>
    <row r="700" ht="22.5" customHeight="1">
      <c r="A700" s="37"/>
      <c r="B700" s="37" t="str">
        <f>'Master Schedule'!B700</f>
        <v/>
      </c>
      <c r="C700" s="39"/>
      <c r="D700" s="40" t="str">
        <f t="shared" si="1"/>
        <v>Saturday</v>
      </c>
      <c r="E700" s="41"/>
      <c r="F700" s="38"/>
      <c r="G700" s="38"/>
      <c r="H700" s="41"/>
      <c r="I700" s="38"/>
      <c r="J700" s="38"/>
      <c r="K700" s="35"/>
      <c r="L700" s="35"/>
      <c r="M700" s="35"/>
      <c r="N700" s="36"/>
      <c r="O700" s="62"/>
      <c r="P700" s="34" t="str">
        <f t="shared" si="4"/>
        <v/>
      </c>
    </row>
    <row r="701" ht="22.5" customHeight="1">
      <c r="A701" s="37"/>
      <c r="B701" s="37" t="str">
        <f>'Master Schedule'!B701</f>
        <v/>
      </c>
      <c r="C701" s="39"/>
      <c r="D701" s="40" t="str">
        <f t="shared" si="1"/>
        <v>Saturday</v>
      </c>
      <c r="E701" s="41"/>
      <c r="F701" s="38"/>
      <c r="G701" s="38"/>
      <c r="H701" s="41"/>
      <c r="I701" s="38"/>
      <c r="J701" s="38"/>
      <c r="K701" s="32"/>
      <c r="L701" s="32"/>
      <c r="M701" s="32"/>
      <c r="N701" s="33"/>
      <c r="O701" s="62"/>
      <c r="P701" s="34" t="str">
        <f t="shared" si="4"/>
        <v/>
      </c>
    </row>
    <row r="702" ht="22.5" customHeight="1">
      <c r="A702" s="37"/>
      <c r="B702" s="37" t="str">
        <f>'Master Schedule'!B702</f>
        <v/>
      </c>
      <c r="C702" s="39"/>
      <c r="D702" s="40" t="str">
        <f t="shared" si="1"/>
        <v>Saturday</v>
      </c>
      <c r="E702" s="41"/>
      <c r="F702" s="38"/>
      <c r="G702" s="38"/>
      <c r="H702" s="41"/>
      <c r="I702" s="38"/>
      <c r="J702" s="38"/>
      <c r="K702" s="35"/>
      <c r="L702" s="35"/>
      <c r="M702" s="35"/>
      <c r="N702" s="36"/>
      <c r="O702" s="62"/>
      <c r="P702" s="34" t="str">
        <f t="shared" si="4"/>
        <v/>
      </c>
    </row>
    <row r="703" ht="22.5" customHeight="1">
      <c r="A703" s="37"/>
      <c r="B703" s="37" t="str">
        <f>'Master Schedule'!B703</f>
        <v/>
      </c>
      <c r="C703" s="39"/>
      <c r="D703" s="40" t="str">
        <f t="shared" si="1"/>
        <v>Saturday</v>
      </c>
      <c r="E703" s="41"/>
      <c r="F703" s="38"/>
      <c r="G703" s="38"/>
      <c r="H703" s="41"/>
      <c r="I703" s="38"/>
      <c r="J703" s="38"/>
      <c r="K703" s="32"/>
      <c r="L703" s="32"/>
      <c r="M703" s="32"/>
      <c r="N703" s="33"/>
      <c r="O703" s="62"/>
      <c r="P703" s="34" t="str">
        <f t="shared" si="4"/>
        <v/>
      </c>
    </row>
    <row r="704" ht="22.5" customHeight="1">
      <c r="A704" s="37"/>
      <c r="B704" s="37" t="str">
        <f>'Master Schedule'!B704</f>
        <v/>
      </c>
      <c r="C704" s="39"/>
      <c r="D704" s="40" t="str">
        <f t="shared" si="1"/>
        <v>Saturday</v>
      </c>
      <c r="E704" s="41"/>
      <c r="F704" s="38"/>
      <c r="G704" s="38"/>
      <c r="H704" s="41"/>
      <c r="I704" s="38"/>
      <c r="J704" s="38"/>
      <c r="K704" s="35"/>
      <c r="L704" s="35"/>
      <c r="M704" s="35"/>
      <c r="N704" s="36"/>
      <c r="O704" s="62"/>
      <c r="P704" s="34" t="str">
        <f t="shared" si="4"/>
        <v/>
      </c>
    </row>
    <row r="705" ht="22.5" customHeight="1">
      <c r="A705" s="37"/>
      <c r="B705" s="37" t="str">
        <f>'Master Schedule'!B705</f>
        <v/>
      </c>
      <c r="C705" s="39"/>
      <c r="D705" s="40" t="str">
        <f t="shared" si="1"/>
        <v>Saturday</v>
      </c>
      <c r="E705" s="41"/>
      <c r="F705" s="38"/>
      <c r="G705" s="38"/>
      <c r="H705" s="41"/>
      <c r="I705" s="38"/>
      <c r="J705" s="38"/>
      <c r="K705" s="32"/>
      <c r="L705" s="32"/>
      <c r="M705" s="32"/>
      <c r="N705" s="33"/>
      <c r="O705" s="62"/>
      <c r="P705" s="34" t="str">
        <f t="shared" si="4"/>
        <v/>
      </c>
    </row>
    <row r="706" ht="22.5" customHeight="1">
      <c r="A706" s="37"/>
      <c r="B706" s="37" t="str">
        <f>'Master Schedule'!B706</f>
        <v/>
      </c>
      <c r="C706" s="39"/>
      <c r="D706" s="40" t="str">
        <f t="shared" si="1"/>
        <v>Saturday</v>
      </c>
      <c r="E706" s="41"/>
      <c r="F706" s="38"/>
      <c r="G706" s="38"/>
      <c r="H706" s="41"/>
      <c r="I706" s="38"/>
      <c r="J706" s="38"/>
      <c r="K706" s="35"/>
      <c r="L706" s="35"/>
      <c r="M706" s="35"/>
      <c r="N706" s="36"/>
      <c r="O706" s="62"/>
      <c r="P706" s="34" t="str">
        <f t="shared" si="4"/>
        <v/>
      </c>
    </row>
    <row r="707" ht="22.5" customHeight="1">
      <c r="A707" s="37"/>
      <c r="B707" s="37" t="str">
        <f>'Master Schedule'!B707</f>
        <v/>
      </c>
      <c r="C707" s="39"/>
      <c r="D707" s="40" t="str">
        <f t="shared" si="1"/>
        <v>Saturday</v>
      </c>
      <c r="E707" s="41"/>
      <c r="F707" s="38"/>
      <c r="G707" s="38"/>
      <c r="H707" s="41"/>
      <c r="I707" s="38"/>
      <c r="J707" s="38"/>
      <c r="K707" s="32"/>
      <c r="L707" s="32"/>
      <c r="M707" s="32"/>
      <c r="N707" s="33"/>
      <c r="O707" s="62"/>
      <c r="P707" s="34" t="str">
        <f t="shared" si="4"/>
        <v/>
      </c>
    </row>
    <row r="708" ht="22.5" customHeight="1">
      <c r="A708" s="37"/>
      <c r="B708" s="37" t="str">
        <f>'Master Schedule'!B708</f>
        <v/>
      </c>
      <c r="C708" s="39"/>
      <c r="D708" s="40" t="str">
        <f t="shared" si="1"/>
        <v>Saturday</v>
      </c>
      <c r="E708" s="41"/>
      <c r="F708" s="38"/>
      <c r="G708" s="38"/>
      <c r="H708" s="41"/>
      <c r="I708" s="38"/>
      <c r="J708" s="38"/>
      <c r="K708" s="35"/>
      <c r="L708" s="35"/>
      <c r="M708" s="35"/>
      <c r="N708" s="36"/>
      <c r="O708" s="62"/>
      <c r="P708" s="34" t="str">
        <f t="shared" si="4"/>
        <v/>
      </c>
    </row>
    <row r="709" ht="22.5" customHeight="1">
      <c r="A709" s="37"/>
      <c r="B709" s="37" t="str">
        <f>'Master Schedule'!B709</f>
        <v/>
      </c>
      <c r="C709" s="39"/>
      <c r="D709" s="40" t="str">
        <f t="shared" si="1"/>
        <v>Saturday</v>
      </c>
      <c r="E709" s="41"/>
      <c r="F709" s="38"/>
      <c r="G709" s="38"/>
      <c r="H709" s="41"/>
      <c r="I709" s="38"/>
      <c r="J709" s="38"/>
      <c r="K709" s="32"/>
      <c r="L709" s="32"/>
      <c r="M709" s="32"/>
      <c r="N709" s="33"/>
      <c r="O709" s="62"/>
      <c r="P709" s="34" t="str">
        <f t="shared" si="4"/>
        <v/>
      </c>
    </row>
    <row r="710" ht="22.5" customHeight="1">
      <c r="A710" s="37"/>
      <c r="B710" s="37" t="str">
        <f>'Master Schedule'!B710</f>
        <v/>
      </c>
      <c r="C710" s="39"/>
      <c r="D710" s="40" t="str">
        <f t="shared" si="1"/>
        <v>Saturday</v>
      </c>
      <c r="E710" s="41"/>
      <c r="F710" s="38"/>
      <c r="G710" s="38"/>
      <c r="H710" s="41"/>
      <c r="I710" s="38"/>
      <c r="J710" s="38"/>
      <c r="K710" s="35"/>
      <c r="L710" s="35"/>
      <c r="M710" s="35"/>
      <c r="N710" s="36"/>
      <c r="O710" s="62"/>
      <c r="P710" s="34" t="str">
        <f t="shared" si="4"/>
        <v/>
      </c>
    </row>
    <row r="711" ht="22.5" customHeight="1">
      <c r="A711" s="37"/>
      <c r="B711" s="37" t="str">
        <f>'Master Schedule'!B711</f>
        <v/>
      </c>
      <c r="C711" s="39"/>
      <c r="D711" s="40" t="str">
        <f t="shared" si="1"/>
        <v>Saturday</v>
      </c>
      <c r="E711" s="41"/>
      <c r="F711" s="38"/>
      <c r="G711" s="38"/>
      <c r="H711" s="41"/>
      <c r="I711" s="38"/>
      <c r="J711" s="38"/>
      <c r="K711" s="32"/>
      <c r="L711" s="32"/>
      <c r="M711" s="32"/>
      <c r="N711" s="33"/>
      <c r="O711" s="62"/>
      <c r="P711" s="34" t="str">
        <f t="shared" si="4"/>
        <v/>
      </c>
    </row>
    <row r="712" ht="22.5" customHeight="1">
      <c r="A712" s="37"/>
      <c r="B712" s="37" t="str">
        <f>'Master Schedule'!B712</f>
        <v/>
      </c>
      <c r="C712" s="39"/>
      <c r="D712" s="40" t="str">
        <f t="shared" si="1"/>
        <v>Saturday</v>
      </c>
      <c r="E712" s="41"/>
      <c r="F712" s="38"/>
      <c r="G712" s="38"/>
      <c r="H712" s="41"/>
      <c r="I712" s="38"/>
      <c r="J712" s="38"/>
      <c r="K712" s="35"/>
      <c r="L712" s="35"/>
      <c r="M712" s="35"/>
      <c r="N712" s="36"/>
      <c r="O712" s="62"/>
      <c r="P712" s="34" t="str">
        <f t="shared" si="4"/>
        <v/>
      </c>
    </row>
    <row r="713" ht="22.5" customHeight="1">
      <c r="A713" s="37"/>
      <c r="B713" s="37" t="str">
        <f>'Master Schedule'!B713</f>
        <v/>
      </c>
      <c r="C713" s="39"/>
      <c r="D713" s="40" t="str">
        <f t="shared" si="1"/>
        <v>Saturday</v>
      </c>
      <c r="E713" s="41"/>
      <c r="F713" s="38"/>
      <c r="G713" s="38"/>
      <c r="H713" s="41"/>
      <c r="I713" s="38"/>
      <c r="J713" s="38"/>
      <c r="K713" s="32"/>
      <c r="L713" s="32"/>
      <c r="M713" s="32"/>
      <c r="N713" s="33"/>
      <c r="O713" s="62"/>
      <c r="P713" s="34" t="str">
        <f t="shared" si="4"/>
        <v/>
      </c>
    </row>
    <row r="714" ht="22.5" customHeight="1">
      <c r="A714" s="37"/>
      <c r="B714" s="37" t="str">
        <f>'Master Schedule'!B714</f>
        <v/>
      </c>
      <c r="C714" s="39"/>
      <c r="D714" s="40" t="str">
        <f t="shared" si="1"/>
        <v>Saturday</v>
      </c>
      <c r="E714" s="41"/>
      <c r="F714" s="38"/>
      <c r="G714" s="38"/>
      <c r="H714" s="41"/>
      <c r="I714" s="38"/>
      <c r="J714" s="38"/>
      <c r="K714" s="35"/>
      <c r="L714" s="35"/>
      <c r="M714" s="35"/>
      <c r="N714" s="36"/>
      <c r="O714" s="62"/>
      <c r="P714" s="34" t="str">
        <f t="shared" si="4"/>
        <v/>
      </c>
    </row>
    <row r="715" ht="22.5" customHeight="1">
      <c r="A715" s="37"/>
      <c r="B715" s="37" t="str">
        <f>'Master Schedule'!B715</f>
        <v/>
      </c>
      <c r="C715" s="39"/>
      <c r="D715" s="40" t="str">
        <f t="shared" si="1"/>
        <v>Saturday</v>
      </c>
      <c r="E715" s="41"/>
      <c r="F715" s="38"/>
      <c r="G715" s="38"/>
      <c r="H715" s="41"/>
      <c r="I715" s="38"/>
      <c r="J715" s="38"/>
      <c r="K715" s="32"/>
      <c r="L715" s="32"/>
      <c r="M715" s="32"/>
      <c r="N715" s="33"/>
      <c r="O715" s="62"/>
      <c r="P715" s="34" t="str">
        <f t="shared" si="4"/>
        <v/>
      </c>
    </row>
    <row r="716" ht="22.5" customHeight="1">
      <c r="A716" s="37"/>
      <c r="B716" s="37" t="str">
        <f>'Master Schedule'!B716</f>
        <v/>
      </c>
      <c r="C716" s="39"/>
      <c r="D716" s="40" t="str">
        <f t="shared" si="1"/>
        <v>Saturday</v>
      </c>
      <c r="E716" s="41"/>
      <c r="F716" s="38"/>
      <c r="G716" s="38"/>
      <c r="H716" s="41"/>
      <c r="I716" s="38"/>
      <c r="J716" s="38"/>
      <c r="K716" s="35"/>
      <c r="L716" s="35"/>
      <c r="M716" s="35"/>
      <c r="N716" s="36"/>
      <c r="O716" s="62"/>
      <c r="P716" s="34" t="str">
        <f t="shared" si="4"/>
        <v/>
      </c>
    </row>
    <row r="717" ht="22.5" customHeight="1">
      <c r="A717" s="37"/>
      <c r="B717" s="37" t="str">
        <f>'Master Schedule'!B717</f>
        <v/>
      </c>
      <c r="C717" s="39"/>
      <c r="D717" s="40" t="str">
        <f t="shared" si="1"/>
        <v>Saturday</v>
      </c>
      <c r="E717" s="41"/>
      <c r="F717" s="38"/>
      <c r="G717" s="38"/>
      <c r="H717" s="41"/>
      <c r="I717" s="38"/>
      <c r="J717" s="38"/>
      <c r="K717" s="32"/>
      <c r="L717" s="32"/>
      <c r="M717" s="32"/>
      <c r="N717" s="33"/>
      <c r="O717" s="62"/>
      <c r="P717" s="34" t="str">
        <f t="shared" si="4"/>
        <v/>
      </c>
    </row>
    <row r="718" ht="22.5" customHeight="1">
      <c r="A718" s="37"/>
      <c r="B718" s="37" t="str">
        <f>'Master Schedule'!B718</f>
        <v/>
      </c>
      <c r="C718" s="39"/>
      <c r="D718" s="40" t="str">
        <f t="shared" si="1"/>
        <v>Saturday</v>
      </c>
      <c r="E718" s="41"/>
      <c r="F718" s="38"/>
      <c r="G718" s="38"/>
      <c r="H718" s="41"/>
      <c r="I718" s="38"/>
      <c r="J718" s="38"/>
      <c r="K718" s="35"/>
      <c r="L718" s="35"/>
      <c r="M718" s="35"/>
      <c r="N718" s="36"/>
      <c r="O718" s="62"/>
      <c r="P718" s="34" t="str">
        <f t="shared" si="4"/>
        <v/>
      </c>
    </row>
    <row r="719" ht="22.5" customHeight="1">
      <c r="A719" s="37"/>
      <c r="B719" s="37" t="str">
        <f>'Master Schedule'!B719</f>
        <v/>
      </c>
      <c r="C719" s="39"/>
      <c r="D719" s="40" t="str">
        <f t="shared" si="1"/>
        <v>Saturday</v>
      </c>
      <c r="E719" s="41"/>
      <c r="F719" s="38"/>
      <c r="G719" s="38"/>
      <c r="H719" s="41"/>
      <c r="I719" s="38"/>
      <c r="J719" s="38"/>
      <c r="K719" s="32"/>
      <c r="L719" s="32"/>
      <c r="M719" s="32"/>
      <c r="N719" s="33"/>
      <c r="O719" s="62"/>
      <c r="P719" s="34" t="str">
        <f t="shared" si="4"/>
        <v/>
      </c>
    </row>
    <row r="720" ht="22.5" customHeight="1">
      <c r="A720" s="37"/>
      <c r="B720" s="37" t="str">
        <f>'Master Schedule'!B720</f>
        <v/>
      </c>
      <c r="C720" s="39"/>
      <c r="D720" s="40" t="str">
        <f t="shared" si="1"/>
        <v>Saturday</v>
      </c>
      <c r="E720" s="41"/>
      <c r="F720" s="38"/>
      <c r="G720" s="38"/>
      <c r="H720" s="41"/>
      <c r="I720" s="38"/>
      <c r="J720" s="38"/>
      <c r="K720" s="35"/>
      <c r="L720" s="35"/>
      <c r="M720" s="35"/>
      <c r="N720" s="36"/>
      <c r="O720" s="62"/>
      <c r="P720" s="34" t="str">
        <f t="shared" si="4"/>
        <v/>
      </c>
    </row>
    <row r="721" ht="22.5" customHeight="1">
      <c r="A721" s="37"/>
      <c r="B721" s="37" t="str">
        <f>'Master Schedule'!B721</f>
        <v/>
      </c>
      <c r="C721" s="39"/>
      <c r="D721" s="40" t="str">
        <f t="shared" si="1"/>
        <v>Saturday</v>
      </c>
      <c r="E721" s="41"/>
      <c r="F721" s="38"/>
      <c r="G721" s="38"/>
      <c r="H721" s="41"/>
      <c r="I721" s="38"/>
      <c r="J721" s="38"/>
      <c r="K721" s="32"/>
      <c r="L721" s="32"/>
      <c r="M721" s="32"/>
      <c r="N721" s="33"/>
      <c r="O721" s="62"/>
      <c r="P721" s="34" t="str">
        <f t="shared" si="4"/>
        <v/>
      </c>
    </row>
    <row r="722" ht="22.5" customHeight="1">
      <c r="A722" s="37"/>
      <c r="B722" s="37" t="str">
        <f>'Master Schedule'!B722</f>
        <v/>
      </c>
      <c r="C722" s="39"/>
      <c r="D722" s="40" t="str">
        <f t="shared" si="1"/>
        <v>Saturday</v>
      </c>
      <c r="E722" s="41"/>
      <c r="F722" s="38"/>
      <c r="G722" s="38"/>
      <c r="H722" s="41"/>
      <c r="I722" s="38"/>
      <c r="J722" s="38"/>
      <c r="K722" s="35"/>
      <c r="L722" s="35"/>
      <c r="M722" s="35"/>
      <c r="N722" s="36"/>
      <c r="O722" s="62"/>
      <c r="P722" s="34" t="str">
        <f t="shared" si="4"/>
        <v/>
      </c>
    </row>
    <row r="723" ht="22.5" customHeight="1">
      <c r="A723" s="37"/>
      <c r="B723" s="37" t="str">
        <f>'Master Schedule'!B723</f>
        <v/>
      </c>
      <c r="C723" s="39"/>
      <c r="D723" s="40" t="str">
        <f t="shared" si="1"/>
        <v>Saturday</v>
      </c>
      <c r="E723" s="41"/>
      <c r="F723" s="38"/>
      <c r="G723" s="38"/>
      <c r="H723" s="41"/>
      <c r="I723" s="38"/>
      <c r="J723" s="38"/>
      <c r="K723" s="32"/>
      <c r="L723" s="32"/>
      <c r="M723" s="32"/>
      <c r="N723" s="33"/>
      <c r="O723" s="62"/>
      <c r="P723" s="34" t="str">
        <f t="shared" si="4"/>
        <v/>
      </c>
    </row>
    <row r="724" ht="22.5" customHeight="1">
      <c r="A724" s="37"/>
      <c r="B724" s="37" t="str">
        <f>'Master Schedule'!B724</f>
        <v/>
      </c>
      <c r="C724" s="39"/>
      <c r="D724" s="40" t="str">
        <f t="shared" si="1"/>
        <v>Saturday</v>
      </c>
      <c r="E724" s="41"/>
      <c r="F724" s="38"/>
      <c r="G724" s="38"/>
      <c r="H724" s="41"/>
      <c r="I724" s="38"/>
      <c r="J724" s="38"/>
      <c r="K724" s="35"/>
      <c r="L724" s="35"/>
      <c r="M724" s="35"/>
      <c r="N724" s="36"/>
      <c r="O724" s="62"/>
      <c r="P724" s="34" t="str">
        <f t="shared" si="4"/>
        <v/>
      </c>
    </row>
    <row r="725" ht="22.5" customHeight="1">
      <c r="A725" s="37"/>
      <c r="B725" s="37" t="str">
        <f>'Master Schedule'!B725</f>
        <v/>
      </c>
      <c r="C725" s="39"/>
      <c r="D725" s="40" t="str">
        <f t="shared" si="1"/>
        <v>Saturday</v>
      </c>
      <c r="E725" s="41"/>
      <c r="F725" s="38"/>
      <c r="G725" s="38"/>
      <c r="H725" s="41"/>
      <c r="I725" s="38"/>
      <c r="J725" s="38"/>
      <c r="K725" s="32"/>
      <c r="L725" s="32"/>
      <c r="M725" s="32"/>
      <c r="N725" s="33"/>
      <c r="O725" s="62"/>
      <c r="P725" s="34" t="str">
        <f t="shared" si="4"/>
        <v/>
      </c>
    </row>
    <row r="726" ht="22.5" customHeight="1">
      <c r="A726" s="37"/>
      <c r="B726" s="37" t="str">
        <f>'Master Schedule'!B726</f>
        <v/>
      </c>
      <c r="C726" s="39"/>
      <c r="D726" s="40" t="str">
        <f t="shared" si="1"/>
        <v>Saturday</v>
      </c>
      <c r="E726" s="41"/>
      <c r="F726" s="38"/>
      <c r="G726" s="38"/>
      <c r="H726" s="41"/>
      <c r="I726" s="38"/>
      <c r="J726" s="38"/>
      <c r="K726" s="35"/>
      <c r="L726" s="35"/>
      <c r="M726" s="35"/>
      <c r="N726" s="36"/>
      <c r="O726" s="62"/>
      <c r="P726" s="34" t="str">
        <f t="shared" si="4"/>
        <v/>
      </c>
    </row>
    <row r="727" ht="22.5" customHeight="1">
      <c r="A727" s="37"/>
      <c r="B727" s="37" t="str">
        <f>'Master Schedule'!B727</f>
        <v/>
      </c>
      <c r="C727" s="39"/>
      <c r="D727" s="40" t="str">
        <f t="shared" si="1"/>
        <v>Saturday</v>
      </c>
      <c r="E727" s="41"/>
      <c r="F727" s="38"/>
      <c r="G727" s="38"/>
      <c r="H727" s="41"/>
      <c r="I727" s="38"/>
      <c r="J727" s="38"/>
      <c r="K727" s="32"/>
      <c r="L727" s="32"/>
      <c r="M727" s="32"/>
      <c r="N727" s="33"/>
      <c r="O727" s="62"/>
      <c r="P727" s="34" t="str">
        <f t="shared" si="4"/>
        <v/>
      </c>
    </row>
    <row r="728" ht="22.5" customHeight="1">
      <c r="A728" s="37"/>
      <c r="B728" s="37" t="str">
        <f>'Master Schedule'!B728</f>
        <v/>
      </c>
      <c r="C728" s="39"/>
      <c r="D728" s="40" t="str">
        <f t="shared" si="1"/>
        <v>Saturday</v>
      </c>
      <c r="E728" s="41"/>
      <c r="F728" s="38"/>
      <c r="G728" s="38"/>
      <c r="H728" s="41"/>
      <c r="I728" s="38"/>
      <c r="J728" s="38"/>
      <c r="K728" s="35"/>
      <c r="L728" s="35"/>
      <c r="M728" s="35"/>
      <c r="N728" s="36"/>
      <c r="O728" s="62"/>
      <c r="P728" s="34" t="str">
        <f t="shared" si="4"/>
        <v/>
      </c>
    </row>
    <row r="729" ht="22.5" customHeight="1">
      <c r="A729" s="37"/>
      <c r="B729" s="37" t="str">
        <f>'Master Schedule'!B729</f>
        <v/>
      </c>
      <c r="C729" s="39"/>
      <c r="D729" s="40" t="str">
        <f t="shared" si="1"/>
        <v>Saturday</v>
      </c>
      <c r="E729" s="41"/>
      <c r="F729" s="38"/>
      <c r="G729" s="38"/>
      <c r="H729" s="41"/>
      <c r="I729" s="38"/>
      <c r="J729" s="38"/>
      <c r="K729" s="32"/>
      <c r="L729" s="32"/>
      <c r="M729" s="32"/>
      <c r="N729" s="33"/>
      <c r="O729" s="62"/>
      <c r="P729" s="34" t="str">
        <f t="shared" si="4"/>
        <v/>
      </c>
    </row>
    <row r="730" ht="22.5" customHeight="1">
      <c r="A730" s="37"/>
      <c r="B730" s="37" t="str">
        <f>'Master Schedule'!B730</f>
        <v/>
      </c>
      <c r="C730" s="39"/>
      <c r="D730" s="40" t="str">
        <f t="shared" si="1"/>
        <v>Saturday</v>
      </c>
      <c r="E730" s="41"/>
      <c r="F730" s="38"/>
      <c r="G730" s="38"/>
      <c r="H730" s="41"/>
      <c r="I730" s="38"/>
      <c r="J730" s="38"/>
      <c r="K730" s="35"/>
      <c r="L730" s="35"/>
      <c r="M730" s="35"/>
      <c r="N730" s="36"/>
      <c r="O730" s="62"/>
      <c r="P730" s="34" t="str">
        <f t="shared" si="4"/>
        <v/>
      </c>
    </row>
    <row r="731" ht="22.5" customHeight="1">
      <c r="A731" s="37"/>
      <c r="B731" s="37" t="str">
        <f>'Master Schedule'!B731</f>
        <v/>
      </c>
      <c r="C731" s="39"/>
      <c r="D731" s="40" t="str">
        <f t="shared" si="1"/>
        <v>Saturday</v>
      </c>
      <c r="E731" s="41"/>
      <c r="F731" s="38"/>
      <c r="G731" s="38"/>
      <c r="H731" s="41"/>
      <c r="I731" s="38"/>
      <c r="J731" s="38"/>
      <c r="K731" s="32"/>
      <c r="L731" s="32"/>
      <c r="M731" s="32"/>
      <c r="N731" s="33"/>
      <c r="O731" s="62"/>
      <c r="P731" s="34" t="str">
        <f t="shared" si="4"/>
        <v/>
      </c>
    </row>
    <row r="732" ht="22.5" customHeight="1">
      <c r="A732" s="37"/>
      <c r="B732" s="37" t="str">
        <f>'Master Schedule'!B732</f>
        <v/>
      </c>
      <c r="C732" s="39"/>
      <c r="D732" s="40" t="str">
        <f t="shared" si="1"/>
        <v>Saturday</v>
      </c>
      <c r="E732" s="41"/>
      <c r="F732" s="38"/>
      <c r="G732" s="38"/>
      <c r="H732" s="41"/>
      <c r="I732" s="38"/>
      <c r="J732" s="38"/>
      <c r="K732" s="35"/>
      <c r="L732" s="35"/>
      <c r="M732" s="35"/>
      <c r="N732" s="36"/>
      <c r="O732" s="62"/>
      <c r="P732" s="34" t="str">
        <f t="shared" si="4"/>
        <v/>
      </c>
    </row>
    <row r="733" ht="22.5" customHeight="1">
      <c r="A733" s="37"/>
      <c r="B733" s="37" t="str">
        <f>'Master Schedule'!B733</f>
        <v/>
      </c>
      <c r="C733" s="39"/>
      <c r="D733" s="40" t="str">
        <f t="shared" si="1"/>
        <v>Saturday</v>
      </c>
      <c r="E733" s="41"/>
      <c r="F733" s="38"/>
      <c r="G733" s="38"/>
      <c r="H733" s="41"/>
      <c r="I733" s="38"/>
      <c r="J733" s="38"/>
      <c r="K733" s="32"/>
      <c r="L733" s="32"/>
      <c r="M733" s="32"/>
      <c r="N733" s="33"/>
      <c r="O733" s="62"/>
      <c r="P733" s="34" t="str">
        <f t="shared" si="4"/>
        <v/>
      </c>
    </row>
    <row r="734" ht="22.5" customHeight="1">
      <c r="A734" s="37"/>
      <c r="B734" s="37" t="str">
        <f>'Master Schedule'!B734</f>
        <v/>
      </c>
      <c r="C734" s="39"/>
      <c r="D734" s="40" t="str">
        <f t="shared" si="1"/>
        <v>Saturday</v>
      </c>
      <c r="E734" s="41"/>
      <c r="F734" s="38"/>
      <c r="G734" s="38"/>
      <c r="H734" s="41"/>
      <c r="I734" s="38"/>
      <c r="J734" s="38"/>
      <c r="K734" s="35"/>
      <c r="L734" s="35"/>
      <c r="M734" s="35"/>
      <c r="N734" s="36"/>
      <c r="O734" s="62"/>
      <c r="P734" s="34" t="str">
        <f t="shared" si="4"/>
        <v/>
      </c>
    </row>
    <row r="735" ht="22.5" customHeight="1">
      <c r="A735" s="37"/>
      <c r="B735" s="37" t="str">
        <f>'Master Schedule'!B735</f>
        <v/>
      </c>
      <c r="C735" s="39"/>
      <c r="D735" s="40" t="str">
        <f t="shared" si="1"/>
        <v>Saturday</v>
      </c>
      <c r="E735" s="41"/>
      <c r="F735" s="38"/>
      <c r="G735" s="38"/>
      <c r="H735" s="41"/>
      <c r="I735" s="38"/>
      <c r="J735" s="38"/>
      <c r="K735" s="32"/>
      <c r="L735" s="32"/>
      <c r="M735" s="32"/>
      <c r="N735" s="33"/>
      <c r="O735" s="62"/>
      <c r="P735" s="34" t="str">
        <f t="shared" si="4"/>
        <v/>
      </c>
    </row>
    <row r="736" ht="22.5" customHeight="1">
      <c r="A736" s="37"/>
      <c r="B736" s="37" t="str">
        <f>'Master Schedule'!B736</f>
        <v/>
      </c>
      <c r="C736" s="39"/>
      <c r="D736" s="40" t="str">
        <f t="shared" si="1"/>
        <v>Saturday</v>
      </c>
      <c r="E736" s="41"/>
      <c r="F736" s="38"/>
      <c r="G736" s="38"/>
      <c r="H736" s="41"/>
      <c r="I736" s="38"/>
      <c r="J736" s="38"/>
      <c r="K736" s="35"/>
      <c r="L736" s="35"/>
      <c r="M736" s="35"/>
      <c r="N736" s="36"/>
      <c r="O736" s="62"/>
      <c r="P736" s="34" t="str">
        <f t="shared" si="4"/>
        <v/>
      </c>
    </row>
    <row r="737" ht="22.5" customHeight="1">
      <c r="A737" s="37"/>
      <c r="B737" s="37" t="str">
        <f>'Master Schedule'!B737</f>
        <v/>
      </c>
      <c r="C737" s="39"/>
      <c r="D737" s="40" t="str">
        <f t="shared" si="1"/>
        <v>Saturday</v>
      </c>
      <c r="E737" s="41"/>
      <c r="F737" s="38"/>
      <c r="G737" s="38"/>
      <c r="H737" s="41"/>
      <c r="I737" s="38"/>
      <c r="J737" s="38"/>
      <c r="K737" s="32"/>
      <c r="L737" s="32"/>
      <c r="M737" s="32"/>
      <c r="N737" s="33"/>
      <c r="O737" s="62"/>
      <c r="P737" s="34" t="str">
        <f t="shared" si="4"/>
        <v/>
      </c>
    </row>
    <row r="738" ht="22.5" customHeight="1">
      <c r="A738" s="37"/>
      <c r="B738" s="37" t="str">
        <f>'Master Schedule'!B738</f>
        <v/>
      </c>
      <c r="C738" s="39"/>
      <c r="D738" s="40" t="str">
        <f t="shared" si="1"/>
        <v>Saturday</v>
      </c>
      <c r="E738" s="41"/>
      <c r="F738" s="38"/>
      <c r="G738" s="38"/>
      <c r="H738" s="41"/>
      <c r="I738" s="38"/>
      <c r="J738" s="38"/>
      <c r="K738" s="35"/>
      <c r="L738" s="35"/>
      <c r="M738" s="35"/>
      <c r="N738" s="36"/>
      <c r="O738" s="62"/>
      <c r="P738" s="34" t="str">
        <f t="shared" si="4"/>
        <v/>
      </c>
    </row>
    <row r="739" ht="22.5" customHeight="1">
      <c r="A739" s="37"/>
      <c r="B739" s="37" t="str">
        <f>'Master Schedule'!B739</f>
        <v/>
      </c>
      <c r="C739" s="39"/>
      <c r="D739" s="40" t="str">
        <f t="shared" si="1"/>
        <v>Saturday</v>
      </c>
      <c r="E739" s="41"/>
      <c r="F739" s="38"/>
      <c r="G739" s="38"/>
      <c r="H739" s="41"/>
      <c r="I739" s="38"/>
      <c r="J739" s="38"/>
      <c r="K739" s="32"/>
      <c r="L739" s="32"/>
      <c r="M739" s="32"/>
      <c r="N739" s="33"/>
      <c r="O739" s="62"/>
      <c r="P739" s="34" t="str">
        <f t="shared" si="4"/>
        <v/>
      </c>
    </row>
    <row r="740" ht="22.5" customHeight="1">
      <c r="A740" s="37"/>
      <c r="B740" s="37" t="str">
        <f>'Master Schedule'!B740</f>
        <v/>
      </c>
      <c r="C740" s="39"/>
      <c r="D740" s="40" t="str">
        <f t="shared" si="1"/>
        <v>Saturday</v>
      </c>
      <c r="E740" s="41"/>
      <c r="F740" s="38"/>
      <c r="G740" s="38"/>
      <c r="H740" s="41"/>
      <c r="I740" s="38"/>
      <c r="J740" s="38"/>
      <c r="K740" s="35"/>
      <c r="L740" s="35"/>
      <c r="M740" s="35"/>
      <c r="N740" s="36"/>
      <c r="O740" s="62"/>
      <c r="P740" s="34" t="str">
        <f t="shared" si="4"/>
        <v/>
      </c>
    </row>
    <row r="741" ht="22.5" customHeight="1">
      <c r="A741" s="37"/>
      <c r="B741" s="37" t="str">
        <f>'Master Schedule'!B741</f>
        <v/>
      </c>
      <c r="C741" s="39"/>
      <c r="D741" s="40" t="str">
        <f t="shared" si="1"/>
        <v>Saturday</v>
      </c>
      <c r="E741" s="41"/>
      <c r="F741" s="38"/>
      <c r="G741" s="38"/>
      <c r="H741" s="41"/>
      <c r="I741" s="38"/>
      <c r="J741" s="38"/>
      <c r="K741" s="32"/>
      <c r="L741" s="32"/>
      <c r="M741" s="32"/>
      <c r="N741" s="33"/>
      <c r="O741" s="62"/>
      <c r="P741" s="34" t="str">
        <f t="shared" si="4"/>
        <v/>
      </c>
    </row>
    <row r="742" ht="22.5" customHeight="1">
      <c r="A742" s="37"/>
      <c r="B742" s="37" t="str">
        <f>'Master Schedule'!B742</f>
        <v/>
      </c>
      <c r="C742" s="39"/>
      <c r="D742" s="40" t="str">
        <f t="shared" si="1"/>
        <v>Saturday</v>
      </c>
      <c r="E742" s="41"/>
      <c r="F742" s="38"/>
      <c r="G742" s="38"/>
      <c r="H742" s="41"/>
      <c r="I742" s="38"/>
      <c r="J742" s="38"/>
      <c r="K742" s="35"/>
      <c r="L742" s="35"/>
      <c r="M742" s="35"/>
      <c r="N742" s="36"/>
      <c r="O742" s="62"/>
      <c r="P742" s="34" t="str">
        <f t="shared" si="4"/>
        <v/>
      </c>
    </row>
    <row r="743" ht="22.5" customHeight="1">
      <c r="A743" s="37"/>
      <c r="B743" s="37" t="str">
        <f>'Master Schedule'!B743</f>
        <v/>
      </c>
      <c r="C743" s="39"/>
      <c r="D743" s="40" t="str">
        <f t="shared" si="1"/>
        <v>Saturday</v>
      </c>
      <c r="E743" s="41"/>
      <c r="F743" s="38"/>
      <c r="G743" s="38"/>
      <c r="H743" s="41"/>
      <c r="I743" s="38"/>
      <c r="J743" s="38"/>
      <c r="K743" s="32"/>
      <c r="L743" s="32"/>
      <c r="M743" s="32"/>
      <c r="N743" s="33"/>
      <c r="O743" s="62"/>
      <c r="P743" s="34" t="str">
        <f t="shared" si="4"/>
        <v/>
      </c>
    </row>
    <row r="744" ht="22.5" customHeight="1">
      <c r="A744" s="37"/>
      <c r="B744" s="37" t="str">
        <f>'Master Schedule'!B744</f>
        <v/>
      </c>
      <c r="C744" s="39"/>
      <c r="D744" s="40" t="str">
        <f t="shared" si="1"/>
        <v>Saturday</v>
      </c>
      <c r="E744" s="41"/>
      <c r="F744" s="38"/>
      <c r="G744" s="38"/>
      <c r="H744" s="41"/>
      <c r="I744" s="38"/>
      <c r="J744" s="38"/>
      <c r="K744" s="35"/>
      <c r="L744" s="35"/>
      <c r="M744" s="35"/>
      <c r="N744" s="36"/>
      <c r="O744" s="62"/>
      <c r="P744" s="34" t="str">
        <f t="shared" si="4"/>
        <v/>
      </c>
    </row>
    <row r="745" ht="22.5" customHeight="1">
      <c r="A745" s="37"/>
      <c r="B745" s="37" t="str">
        <f>'Master Schedule'!B745</f>
        <v/>
      </c>
      <c r="C745" s="39"/>
      <c r="D745" s="40" t="str">
        <f t="shared" si="1"/>
        <v>Saturday</v>
      </c>
      <c r="E745" s="41"/>
      <c r="F745" s="38"/>
      <c r="G745" s="38"/>
      <c r="H745" s="41"/>
      <c r="I745" s="38"/>
      <c r="J745" s="38"/>
      <c r="K745" s="32"/>
      <c r="L745" s="32"/>
      <c r="M745" s="32"/>
      <c r="N745" s="33"/>
      <c r="O745" s="62"/>
      <c r="P745" s="34" t="str">
        <f t="shared" si="4"/>
        <v/>
      </c>
    </row>
    <row r="746" ht="22.5" customHeight="1">
      <c r="A746" s="37"/>
      <c r="B746" s="37" t="str">
        <f>'Master Schedule'!B746</f>
        <v/>
      </c>
      <c r="C746" s="39"/>
      <c r="D746" s="40" t="str">
        <f t="shared" si="1"/>
        <v>Saturday</v>
      </c>
      <c r="E746" s="41"/>
      <c r="F746" s="38"/>
      <c r="G746" s="38"/>
      <c r="H746" s="41"/>
      <c r="I746" s="38"/>
      <c r="J746" s="38"/>
      <c r="K746" s="35"/>
      <c r="L746" s="35"/>
      <c r="M746" s="35"/>
      <c r="N746" s="36"/>
      <c r="O746" s="62"/>
      <c r="P746" s="34" t="str">
        <f t="shared" si="4"/>
        <v/>
      </c>
    </row>
    <row r="747" ht="22.5" customHeight="1">
      <c r="A747" s="37"/>
      <c r="B747" s="37" t="str">
        <f>'Master Schedule'!B747</f>
        <v/>
      </c>
      <c r="C747" s="39"/>
      <c r="D747" s="40" t="str">
        <f t="shared" si="1"/>
        <v>Saturday</v>
      </c>
      <c r="E747" s="41"/>
      <c r="F747" s="38"/>
      <c r="G747" s="38"/>
      <c r="H747" s="41"/>
      <c r="I747" s="38"/>
      <c r="J747" s="38"/>
      <c r="K747" s="32"/>
      <c r="L747" s="32"/>
      <c r="M747" s="32"/>
      <c r="N747" s="33"/>
      <c r="O747" s="62"/>
      <c r="P747" s="34" t="str">
        <f t="shared" si="4"/>
        <v/>
      </c>
    </row>
    <row r="748" ht="22.5" customHeight="1">
      <c r="A748" s="37"/>
      <c r="B748" s="37" t="str">
        <f>'Master Schedule'!B748</f>
        <v/>
      </c>
      <c r="C748" s="39"/>
      <c r="D748" s="40" t="str">
        <f t="shared" si="1"/>
        <v>Saturday</v>
      </c>
      <c r="E748" s="41"/>
      <c r="F748" s="38"/>
      <c r="G748" s="38"/>
      <c r="H748" s="41"/>
      <c r="I748" s="38"/>
      <c r="J748" s="38"/>
      <c r="K748" s="35"/>
      <c r="L748" s="35"/>
      <c r="M748" s="35"/>
      <c r="N748" s="36"/>
      <c r="O748" s="62"/>
      <c r="P748" s="34" t="str">
        <f t="shared" si="4"/>
        <v/>
      </c>
    </row>
    <row r="749" ht="22.5" customHeight="1">
      <c r="A749" s="37"/>
      <c r="B749" s="37" t="str">
        <f>'Master Schedule'!B749</f>
        <v/>
      </c>
      <c r="C749" s="39"/>
      <c r="D749" s="40" t="str">
        <f t="shared" si="1"/>
        <v>Saturday</v>
      </c>
      <c r="E749" s="41"/>
      <c r="F749" s="38"/>
      <c r="G749" s="38"/>
      <c r="H749" s="41"/>
      <c r="I749" s="38"/>
      <c r="J749" s="38"/>
      <c r="K749" s="32"/>
      <c r="L749" s="32"/>
      <c r="M749" s="32"/>
      <c r="N749" s="33"/>
      <c r="O749" s="62"/>
      <c r="P749" s="34" t="str">
        <f t="shared" si="4"/>
        <v/>
      </c>
    </row>
    <row r="750" ht="22.5" customHeight="1">
      <c r="A750" s="37"/>
      <c r="B750" s="37" t="str">
        <f>'Master Schedule'!B750</f>
        <v/>
      </c>
      <c r="C750" s="39"/>
      <c r="D750" s="40" t="str">
        <f t="shared" si="1"/>
        <v>Saturday</v>
      </c>
      <c r="E750" s="41"/>
      <c r="F750" s="38"/>
      <c r="G750" s="38"/>
      <c r="H750" s="41"/>
      <c r="I750" s="38"/>
      <c r="J750" s="38"/>
      <c r="K750" s="35"/>
      <c r="L750" s="35"/>
      <c r="M750" s="35"/>
      <c r="N750" s="36"/>
      <c r="O750" s="62"/>
      <c r="P750" s="34" t="str">
        <f t="shared" si="4"/>
        <v/>
      </c>
    </row>
    <row r="751" ht="22.5" customHeight="1">
      <c r="A751" s="37"/>
      <c r="B751" s="37" t="str">
        <f>'Master Schedule'!B751</f>
        <v/>
      </c>
      <c r="C751" s="39"/>
      <c r="D751" s="40" t="str">
        <f t="shared" si="1"/>
        <v>Saturday</v>
      </c>
      <c r="E751" s="41"/>
      <c r="F751" s="38"/>
      <c r="G751" s="38"/>
      <c r="H751" s="41"/>
      <c r="I751" s="38"/>
      <c r="J751" s="38"/>
      <c r="K751" s="32"/>
      <c r="L751" s="32"/>
      <c r="M751" s="32"/>
      <c r="N751" s="33"/>
      <c r="O751" s="62"/>
      <c r="P751" s="34" t="str">
        <f t="shared" si="4"/>
        <v/>
      </c>
    </row>
    <row r="752" ht="22.5" customHeight="1">
      <c r="A752" s="37"/>
      <c r="B752" s="37" t="str">
        <f>'Master Schedule'!B752</f>
        <v/>
      </c>
      <c r="C752" s="39"/>
      <c r="D752" s="40" t="str">
        <f t="shared" si="1"/>
        <v>Saturday</v>
      </c>
      <c r="E752" s="41"/>
      <c r="F752" s="38"/>
      <c r="G752" s="38"/>
      <c r="H752" s="41"/>
      <c r="I752" s="38"/>
      <c r="J752" s="38"/>
      <c r="K752" s="35"/>
      <c r="L752" s="35"/>
      <c r="M752" s="35"/>
      <c r="N752" s="36"/>
      <c r="O752" s="62"/>
      <c r="P752" s="34" t="str">
        <f t="shared" si="4"/>
        <v/>
      </c>
    </row>
    <row r="753" ht="22.5" customHeight="1">
      <c r="A753" s="37"/>
      <c r="B753" s="37" t="str">
        <f>'Master Schedule'!B753</f>
        <v/>
      </c>
      <c r="C753" s="39"/>
      <c r="D753" s="40" t="str">
        <f t="shared" si="1"/>
        <v>Saturday</v>
      </c>
      <c r="E753" s="41"/>
      <c r="F753" s="38"/>
      <c r="G753" s="38"/>
      <c r="H753" s="41"/>
      <c r="I753" s="38"/>
      <c r="J753" s="38"/>
      <c r="K753" s="32"/>
      <c r="L753" s="32"/>
      <c r="M753" s="32"/>
      <c r="N753" s="33"/>
      <c r="O753" s="62"/>
      <c r="P753" s="34" t="str">
        <f t="shared" si="4"/>
        <v/>
      </c>
    </row>
    <row r="754" ht="22.5" customHeight="1">
      <c r="A754" s="37"/>
      <c r="B754" s="37" t="str">
        <f>'Master Schedule'!B754</f>
        <v/>
      </c>
      <c r="C754" s="39"/>
      <c r="D754" s="40" t="str">
        <f t="shared" si="1"/>
        <v>Saturday</v>
      </c>
      <c r="E754" s="41"/>
      <c r="F754" s="38"/>
      <c r="G754" s="38"/>
      <c r="H754" s="41"/>
      <c r="I754" s="38"/>
      <c r="J754" s="38"/>
      <c r="K754" s="35"/>
      <c r="L754" s="35"/>
      <c r="M754" s="35"/>
      <c r="N754" s="36"/>
      <c r="O754" s="62"/>
      <c r="P754" s="34" t="str">
        <f t="shared" si="4"/>
        <v/>
      </c>
    </row>
    <row r="755" ht="22.5" customHeight="1">
      <c r="A755" s="37"/>
      <c r="B755" s="37" t="str">
        <f>'Master Schedule'!B755</f>
        <v/>
      </c>
      <c r="C755" s="39"/>
      <c r="D755" s="40" t="str">
        <f t="shared" si="1"/>
        <v>Saturday</v>
      </c>
      <c r="E755" s="41"/>
      <c r="F755" s="38"/>
      <c r="G755" s="38"/>
      <c r="H755" s="41"/>
      <c r="I755" s="38"/>
      <c r="J755" s="38"/>
      <c r="K755" s="32"/>
      <c r="L755" s="32"/>
      <c r="M755" s="32"/>
      <c r="N755" s="33"/>
      <c r="O755" s="62"/>
      <c r="P755" s="34" t="str">
        <f t="shared" si="4"/>
        <v/>
      </c>
    </row>
    <row r="756" ht="22.5" customHeight="1">
      <c r="A756" s="37"/>
      <c r="B756" s="37" t="str">
        <f>'Master Schedule'!B756</f>
        <v/>
      </c>
      <c r="C756" s="39"/>
      <c r="D756" s="40" t="str">
        <f t="shared" si="1"/>
        <v>Saturday</v>
      </c>
      <c r="E756" s="41"/>
      <c r="F756" s="38"/>
      <c r="G756" s="38"/>
      <c r="H756" s="41"/>
      <c r="I756" s="38"/>
      <c r="J756" s="38"/>
      <c r="K756" s="35"/>
      <c r="L756" s="35"/>
      <c r="M756" s="35"/>
      <c r="N756" s="36"/>
      <c r="O756" s="62"/>
      <c r="P756" s="34" t="str">
        <f t="shared" si="4"/>
        <v/>
      </c>
    </row>
    <row r="757" ht="22.5" customHeight="1">
      <c r="A757" s="37"/>
      <c r="B757" s="37" t="str">
        <f>'Master Schedule'!B757</f>
        <v/>
      </c>
      <c r="C757" s="39"/>
      <c r="D757" s="40" t="str">
        <f t="shared" si="1"/>
        <v>Saturday</v>
      </c>
      <c r="E757" s="41"/>
      <c r="F757" s="38"/>
      <c r="G757" s="38"/>
      <c r="H757" s="41"/>
      <c r="I757" s="38"/>
      <c r="J757" s="38"/>
      <c r="K757" s="32"/>
      <c r="L757" s="32"/>
      <c r="M757" s="32"/>
      <c r="N757" s="33"/>
      <c r="O757" s="62"/>
      <c r="P757" s="34" t="str">
        <f t="shared" si="4"/>
        <v/>
      </c>
    </row>
    <row r="758" ht="22.5" customHeight="1">
      <c r="A758" s="37"/>
      <c r="B758" s="37" t="str">
        <f>'Master Schedule'!B758</f>
        <v/>
      </c>
      <c r="C758" s="39"/>
      <c r="D758" s="40" t="str">
        <f t="shared" si="1"/>
        <v>Saturday</v>
      </c>
      <c r="E758" s="41"/>
      <c r="F758" s="38"/>
      <c r="G758" s="38"/>
      <c r="H758" s="41"/>
      <c r="I758" s="38"/>
      <c r="J758" s="38"/>
      <c r="K758" s="35"/>
      <c r="L758" s="35"/>
      <c r="M758" s="35"/>
      <c r="N758" s="36"/>
      <c r="O758" s="62"/>
      <c r="P758" s="34" t="str">
        <f t="shared" si="4"/>
        <v/>
      </c>
    </row>
    <row r="759" ht="22.5" customHeight="1">
      <c r="A759" s="37"/>
      <c r="B759" s="37" t="str">
        <f>'Master Schedule'!B759</f>
        <v/>
      </c>
      <c r="C759" s="39"/>
      <c r="D759" s="40" t="str">
        <f t="shared" si="1"/>
        <v>Saturday</v>
      </c>
      <c r="E759" s="41"/>
      <c r="F759" s="38"/>
      <c r="G759" s="38"/>
      <c r="H759" s="41"/>
      <c r="I759" s="38"/>
      <c r="J759" s="38"/>
      <c r="K759" s="32"/>
      <c r="L759" s="32"/>
      <c r="M759" s="32"/>
      <c r="N759" s="33"/>
      <c r="O759" s="62"/>
      <c r="P759" s="34" t="str">
        <f t="shared" si="4"/>
        <v/>
      </c>
    </row>
    <row r="760" ht="22.5" customHeight="1">
      <c r="A760" s="37"/>
      <c r="B760" s="37" t="str">
        <f>'Master Schedule'!B760</f>
        <v/>
      </c>
      <c r="C760" s="39"/>
      <c r="D760" s="40" t="str">
        <f t="shared" si="1"/>
        <v>Saturday</v>
      </c>
      <c r="E760" s="41"/>
      <c r="F760" s="38"/>
      <c r="G760" s="38"/>
      <c r="H760" s="41"/>
      <c r="I760" s="38"/>
      <c r="J760" s="38"/>
      <c r="K760" s="35"/>
      <c r="L760" s="35"/>
      <c r="M760" s="35"/>
      <c r="N760" s="36"/>
      <c r="O760" s="62"/>
      <c r="P760" s="34" t="str">
        <f t="shared" si="4"/>
        <v/>
      </c>
    </row>
    <row r="761" ht="22.5" customHeight="1">
      <c r="A761" s="37"/>
      <c r="B761" s="37" t="str">
        <f>'Master Schedule'!B761</f>
        <v/>
      </c>
      <c r="C761" s="39"/>
      <c r="D761" s="40" t="str">
        <f t="shared" si="1"/>
        <v>Saturday</v>
      </c>
      <c r="E761" s="41"/>
      <c r="F761" s="38"/>
      <c r="G761" s="38"/>
      <c r="H761" s="41"/>
      <c r="I761" s="38"/>
      <c r="J761" s="38"/>
      <c r="K761" s="32"/>
      <c r="L761" s="32"/>
      <c r="M761" s="32"/>
      <c r="N761" s="33"/>
      <c r="O761" s="62"/>
      <c r="P761" s="34" t="str">
        <f t="shared" si="4"/>
        <v/>
      </c>
    </row>
    <row r="762" ht="22.5" customHeight="1">
      <c r="A762" s="37"/>
      <c r="B762" s="37" t="str">
        <f>'Master Schedule'!B762</f>
        <v/>
      </c>
      <c r="C762" s="39"/>
      <c r="D762" s="40" t="str">
        <f t="shared" si="1"/>
        <v>Saturday</v>
      </c>
      <c r="E762" s="41"/>
      <c r="F762" s="38"/>
      <c r="G762" s="38"/>
      <c r="H762" s="41"/>
      <c r="I762" s="38"/>
      <c r="J762" s="38"/>
      <c r="K762" s="35"/>
      <c r="L762" s="35"/>
      <c r="M762" s="35"/>
      <c r="N762" s="36"/>
      <c r="O762" s="62"/>
      <c r="P762" s="34" t="str">
        <f t="shared" si="4"/>
        <v/>
      </c>
    </row>
    <row r="763" ht="22.5" customHeight="1">
      <c r="A763" s="37"/>
      <c r="B763" s="37" t="str">
        <f>'Master Schedule'!B763</f>
        <v/>
      </c>
      <c r="C763" s="39"/>
      <c r="D763" s="40" t="str">
        <f t="shared" si="1"/>
        <v>Saturday</v>
      </c>
      <c r="E763" s="41"/>
      <c r="F763" s="38"/>
      <c r="G763" s="38"/>
      <c r="H763" s="41"/>
      <c r="I763" s="38"/>
      <c r="J763" s="38"/>
      <c r="K763" s="32"/>
      <c r="L763" s="32"/>
      <c r="M763" s="32"/>
      <c r="N763" s="33"/>
      <c r="O763" s="62"/>
      <c r="P763" s="34" t="str">
        <f t="shared" si="4"/>
        <v/>
      </c>
    </row>
    <row r="764" ht="22.5" customHeight="1">
      <c r="A764" s="37"/>
      <c r="B764" s="37" t="str">
        <f>'Master Schedule'!B764</f>
        <v/>
      </c>
      <c r="C764" s="39"/>
      <c r="D764" s="40" t="str">
        <f t="shared" si="1"/>
        <v>Saturday</v>
      </c>
      <c r="E764" s="41"/>
      <c r="F764" s="38"/>
      <c r="G764" s="38"/>
      <c r="H764" s="41"/>
      <c r="I764" s="38"/>
      <c r="J764" s="38"/>
      <c r="K764" s="35"/>
      <c r="L764" s="35"/>
      <c r="M764" s="35"/>
      <c r="N764" s="36"/>
      <c r="O764" s="62"/>
      <c r="P764" s="34" t="str">
        <f t="shared" si="4"/>
        <v/>
      </c>
    </row>
    <row r="765" ht="22.5" customHeight="1">
      <c r="A765" s="37"/>
      <c r="B765" s="37" t="str">
        <f>'Master Schedule'!B765</f>
        <v/>
      </c>
      <c r="C765" s="39"/>
      <c r="D765" s="40" t="str">
        <f t="shared" si="1"/>
        <v>Saturday</v>
      </c>
      <c r="E765" s="41"/>
      <c r="F765" s="38"/>
      <c r="G765" s="38"/>
      <c r="H765" s="41"/>
      <c r="I765" s="38"/>
      <c r="J765" s="38"/>
      <c r="K765" s="32"/>
      <c r="L765" s="32"/>
      <c r="M765" s="32"/>
      <c r="N765" s="33"/>
      <c r="O765" s="62"/>
      <c r="P765" s="34" t="str">
        <f t="shared" si="4"/>
        <v/>
      </c>
    </row>
    <row r="766" ht="22.5" customHeight="1">
      <c r="A766" s="37"/>
      <c r="B766" s="37" t="str">
        <f>'Master Schedule'!B766</f>
        <v/>
      </c>
      <c r="C766" s="39"/>
      <c r="D766" s="40" t="str">
        <f t="shared" si="1"/>
        <v>Saturday</v>
      </c>
      <c r="E766" s="41"/>
      <c r="F766" s="38"/>
      <c r="G766" s="38"/>
      <c r="H766" s="41"/>
      <c r="I766" s="38"/>
      <c r="J766" s="38"/>
      <c r="K766" s="35"/>
      <c r="L766" s="35"/>
      <c r="M766" s="35"/>
      <c r="N766" s="36"/>
      <c r="O766" s="62"/>
      <c r="P766" s="34" t="str">
        <f t="shared" si="4"/>
        <v/>
      </c>
    </row>
    <row r="767" ht="22.5" customHeight="1">
      <c r="A767" s="37"/>
      <c r="B767" s="37" t="str">
        <f>'Master Schedule'!B767</f>
        <v/>
      </c>
      <c r="C767" s="39"/>
      <c r="D767" s="40" t="str">
        <f t="shared" si="1"/>
        <v>Saturday</v>
      </c>
      <c r="E767" s="41"/>
      <c r="F767" s="38"/>
      <c r="G767" s="38"/>
      <c r="H767" s="41"/>
      <c r="I767" s="38"/>
      <c r="J767" s="38"/>
      <c r="K767" s="32"/>
      <c r="L767" s="32"/>
      <c r="M767" s="32"/>
      <c r="N767" s="33"/>
      <c r="O767" s="62"/>
      <c r="P767" s="34" t="str">
        <f t="shared" si="4"/>
        <v/>
      </c>
    </row>
    <row r="768" ht="22.5" customHeight="1">
      <c r="A768" s="37"/>
      <c r="B768" s="37" t="str">
        <f>'Master Schedule'!B768</f>
        <v/>
      </c>
      <c r="C768" s="39"/>
      <c r="D768" s="40" t="str">
        <f t="shared" si="1"/>
        <v>Saturday</v>
      </c>
      <c r="E768" s="41"/>
      <c r="F768" s="38"/>
      <c r="G768" s="38"/>
      <c r="H768" s="41"/>
      <c r="I768" s="38"/>
      <c r="J768" s="38"/>
      <c r="K768" s="35"/>
      <c r="L768" s="35"/>
      <c r="M768" s="35"/>
      <c r="N768" s="36"/>
      <c r="O768" s="62"/>
      <c r="P768" s="34" t="str">
        <f t="shared" si="4"/>
        <v/>
      </c>
    </row>
    <row r="769" ht="22.5" customHeight="1">
      <c r="A769" s="37"/>
      <c r="B769" s="37" t="str">
        <f>'Master Schedule'!B769</f>
        <v/>
      </c>
      <c r="C769" s="39"/>
      <c r="D769" s="40" t="str">
        <f t="shared" si="1"/>
        <v>Saturday</v>
      </c>
      <c r="E769" s="41"/>
      <c r="F769" s="38"/>
      <c r="G769" s="38"/>
      <c r="H769" s="41"/>
      <c r="I769" s="38"/>
      <c r="J769" s="38"/>
      <c r="K769" s="32"/>
      <c r="L769" s="32"/>
      <c r="M769" s="32"/>
      <c r="N769" s="33"/>
      <c r="O769" s="62"/>
      <c r="P769" s="34" t="str">
        <f t="shared" si="4"/>
        <v/>
      </c>
    </row>
    <row r="770" ht="22.5" customHeight="1">
      <c r="A770" s="37"/>
      <c r="B770" s="37" t="str">
        <f>'Master Schedule'!B770</f>
        <v/>
      </c>
      <c r="C770" s="39"/>
      <c r="D770" s="40" t="str">
        <f t="shared" si="1"/>
        <v>Saturday</v>
      </c>
      <c r="E770" s="41"/>
      <c r="F770" s="38"/>
      <c r="G770" s="38"/>
      <c r="H770" s="41"/>
      <c r="I770" s="38"/>
      <c r="J770" s="38"/>
      <c r="K770" s="35"/>
      <c r="L770" s="35"/>
      <c r="M770" s="35"/>
      <c r="N770" s="36"/>
      <c r="O770" s="62"/>
      <c r="P770" s="34" t="str">
        <f t="shared" si="4"/>
        <v/>
      </c>
    </row>
    <row r="771" ht="22.5" customHeight="1">
      <c r="A771" s="37"/>
      <c r="B771" s="37" t="str">
        <f>'Master Schedule'!B771</f>
        <v/>
      </c>
      <c r="C771" s="39"/>
      <c r="D771" s="40" t="str">
        <f t="shared" si="1"/>
        <v>Saturday</v>
      </c>
      <c r="E771" s="41"/>
      <c r="F771" s="38"/>
      <c r="G771" s="38"/>
      <c r="H771" s="41"/>
      <c r="I771" s="38"/>
      <c r="J771" s="38"/>
      <c r="K771" s="32"/>
      <c r="L771" s="32"/>
      <c r="M771" s="32"/>
      <c r="N771" s="33"/>
      <c r="O771" s="62"/>
      <c r="P771" s="34" t="str">
        <f t="shared" si="4"/>
        <v/>
      </c>
    </row>
    <row r="772" ht="22.5" customHeight="1">
      <c r="A772" s="37"/>
      <c r="B772" s="37" t="str">
        <f>'Master Schedule'!B772</f>
        <v/>
      </c>
      <c r="C772" s="39"/>
      <c r="D772" s="40" t="str">
        <f t="shared" si="1"/>
        <v>Saturday</v>
      </c>
      <c r="E772" s="41"/>
      <c r="F772" s="38"/>
      <c r="G772" s="38"/>
      <c r="H772" s="41"/>
      <c r="I772" s="38"/>
      <c r="J772" s="38"/>
      <c r="K772" s="35"/>
      <c r="L772" s="35"/>
      <c r="M772" s="35"/>
      <c r="N772" s="36"/>
      <c r="O772" s="62"/>
      <c r="P772" s="34" t="str">
        <f t="shared" si="4"/>
        <v/>
      </c>
    </row>
    <row r="773" ht="22.5" customHeight="1">
      <c r="A773" s="37"/>
      <c r="B773" s="37" t="str">
        <f>'Master Schedule'!B773</f>
        <v/>
      </c>
      <c r="C773" s="39"/>
      <c r="D773" s="40" t="str">
        <f t="shared" si="1"/>
        <v>Saturday</v>
      </c>
      <c r="E773" s="41"/>
      <c r="F773" s="38"/>
      <c r="G773" s="38"/>
      <c r="H773" s="41"/>
      <c r="I773" s="38"/>
      <c r="J773" s="38"/>
      <c r="K773" s="32"/>
      <c r="L773" s="32"/>
      <c r="M773" s="32"/>
      <c r="N773" s="33"/>
      <c r="O773" s="62"/>
      <c r="P773" s="34" t="str">
        <f t="shared" si="4"/>
        <v/>
      </c>
    </row>
    <row r="774" ht="22.5" customHeight="1">
      <c r="A774" s="37"/>
      <c r="B774" s="37" t="str">
        <f>'Master Schedule'!B774</f>
        <v/>
      </c>
      <c r="C774" s="39"/>
      <c r="D774" s="40" t="str">
        <f t="shared" si="1"/>
        <v>Saturday</v>
      </c>
      <c r="E774" s="41"/>
      <c r="F774" s="38"/>
      <c r="G774" s="38"/>
      <c r="H774" s="41"/>
      <c r="I774" s="38"/>
      <c r="J774" s="38"/>
      <c r="K774" s="35"/>
      <c r="L774" s="35"/>
      <c r="M774" s="35"/>
      <c r="N774" s="36"/>
      <c r="O774" s="62"/>
      <c r="P774" s="34" t="str">
        <f t="shared" si="4"/>
        <v/>
      </c>
    </row>
    <row r="775" ht="22.5" customHeight="1">
      <c r="A775" s="37"/>
      <c r="B775" s="37" t="str">
        <f>'Master Schedule'!B775</f>
        <v/>
      </c>
      <c r="C775" s="39"/>
      <c r="D775" s="40" t="str">
        <f t="shared" si="1"/>
        <v>Saturday</v>
      </c>
      <c r="E775" s="41"/>
      <c r="F775" s="38"/>
      <c r="G775" s="38"/>
      <c r="H775" s="41"/>
      <c r="I775" s="38"/>
      <c r="J775" s="38"/>
      <c r="K775" s="32"/>
      <c r="L775" s="32"/>
      <c r="M775" s="32"/>
      <c r="N775" s="33"/>
      <c r="O775" s="62"/>
      <c r="P775" s="34" t="str">
        <f t="shared" si="4"/>
        <v/>
      </c>
    </row>
    <row r="776" ht="22.5" customHeight="1">
      <c r="A776" s="37"/>
      <c r="B776" s="37" t="str">
        <f>'Master Schedule'!B776</f>
        <v/>
      </c>
      <c r="C776" s="39"/>
      <c r="D776" s="40" t="str">
        <f t="shared" si="1"/>
        <v>Saturday</v>
      </c>
      <c r="E776" s="41"/>
      <c r="F776" s="38"/>
      <c r="G776" s="38"/>
      <c r="H776" s="41"/>
      <c r="I776" s="38"/>
      <c r="J776" s="38"/>
      <c r="K776" s="35"/>
      <c r="L776" s="35"/>
      <c r="M776" s="35"/>
      <c r="N776" s="36"/>
      <c r="O776" s="62"/>
      <c r="P776" s="34" t="str">
        <f t="shared" si="4"/>
        <v/>
      </c>
    </row>
    <row r="777" ht="22.5" customHeight="1">
      <c r="A777" s="37"/>
      <c r="B777" s="37" t="str">
        <f>'Master Schedule'!B777</f>
        <v/>
      </c>
      <c r="C777" s="39"/>
      <c r="D777" s="40" t="str">
        <f t="shared" si="1"/>
        <v>Saturday</v>
      </c>
      <c r="E777" s="41"/>
      <c r="F777" s="38"/>
      <c r="G777" s="38"/>
      <c r="H777" s="41"/>
      <c r="I777" s="38"/>
      <c r="J777" s="38"/>
      <c r="K777" s="32"/>
      <c r="L777" s="32"/>
      <c r="M777" s="32"/>
      <c r="N777" s="33"/>
      <c r="O777" s="62"/>
      <c r="P777" s="34" t="str">
        <f t="shared" si="4"/>
        <v/>
      </c>
    </row>
    <row r="778" ht="22.5" customHeight="1">
      <c r="A778" s="37"/>
      <c r="B778" s="37" t="str">
        <f>'Master Schedule'!B778</f>
        <v/>
      </c>
      <c r="C778" s="39"/>
      <c r="D778" s="40" t="str">
        <f t="shared" si="1"/>
        <v>Saturday</v>
      </c>
      <c r="E778" s="41"/>
      <c r="F778" s="38"/>
      <c r="G778" s="38"/>
      <c r="H778" s="41"/>
      <c r="I778" s="38"/>
      <c r="J778" s="38"/>
      <c r="K778" s="35"/>
      <c r="L778" s="35"/>
      <c r="M778" s="35"/>
      <c r="N778" s="36"/>
      <c r="O778" s="62"/>
      <c r="P778" s="34" t="str">
        <f t="shared" si="4"/>
        <v/>
      </c>
    </row>
    <row r="779" ht="22.5" customHeight="1">
      <c r="A779" s="37"/>
      <c r="B779" s="37" t="str">
        <f>'Master Schedule'!B779</f>
        <v/>
      </c>
      <c r="C779" s="39"/>
      <c r="D779" s="40" t="str">
        <f t="shared" si="1"/>
        <v>Saturday</v>
      </c>
      <c r="E779" s="41"/>
      <c r="F779" s="38"/>
      <c r="G779" s="38"/>
      <c r="H779" s="41"/>
      <c r="I779" s="38"/>
      <c r="J779" s="38"/>
      <c r="K779" s="32"/>
      <c r="L779" s="32"/>
      <c r="M779" s="32"/>
      <c r="N779" s="33"/>
      <c r="O779" s="62"/>
      <c r="P779" s="34" t="str">
        <f t="shared" si="4"/>
        <v/>
      </c>
    </row>
    <row r="780" ht="22.5" customHeight="1">
      <c r="A780" s="37"/>
      <c r="B780" s="37" t="str">
        <f>'Master Schedule'!B780</f>
        <v/>
      </c>
      <c r="C780" s="39"/>
      <c r="D780" s="40" t="str">
        <f t="shared" si="1"/>
        <v>Saturday</v>
      </c>
      <c r="E780" s="41"/>
      <c r="F780" s="38"/>
      <c r="G780" s="38"/>
      <c r="H780" s="41"/>
      <c r="I780" s="38"/>
      <c r="J780" s="38"/>
      <c r="K780" s="35"/>
      <c r="L780" s="35"/>
      <c r="M780" s="35"/>
      <c r="N780" s="36"/>
      <c r="O780" s="62"/>
      <c r="P780" s="34" t="str">
        <f t="shared" si="4"/>
        <v/>
      </c>
    </row>
    <row r="781" ht="22.5" customHeight="1">
      <c r="A781" s="37"/>
      <c r="B781" s="37" t="str">
        <f>'Master Schedule'!B781</f>
        <v/>
      </c>
      <c r="C781" s="39"/>
      <c r="D781" s="40" t="str">
        <f t="shared" si="1"/>
        <v>Saturday</v>
      </c>
      <c r="E781" s="41"/>
      <c r="F781" s="38"/>
      <c r="G781" s="38"/>
      <c r="H781" s="41"/>
      <c r="I781" s="38"/>
      <c r="J781" s="38"/>
      <c r="K781" s="32"/>
      <c r="L781" s="32"/>
      <c r="M781" s="32"/>
      <c r="N781" s="33"/>
      <c r="O781" s="62"/>
      <c r="P781" s="34" t="str">
        <f t="shared" si="4"/>
        <v/>
      </c>
    </row>
    <row r="782" ht="22.5" customHeight="1">
      <c r="A782" s="37"/>
      <c r="B782" s="37" t="str">
        <f>'Master Schedule'!B782</f>
        <v/>
      </c>
      <c r="C782" s="39"/>
      <c r="D782" s="40" t="str">
        <f t="shared" si="1"/>
        <v>Saturday</v>
      </c>
      <c r="E782" s="41"/>
      <c r="F782" s="38"/>
      <c r="G782" s="38"/>
      <c r="H782" s="41"/>
      <c r="I782" s="38"/>
      <c r="J782" s="38"/>
      <c r="K782" s="35"/>
      <c r="L782" s="35"/>
      <c r="M782" s="35"/>
      <c r="N782" s="36"/>
      <c r="O782" s="62"/>
      <c r="P782" s="34" t="str">
        <f t="shared" si="4"/>
        <v/>
      </c>
    </row>
    <row r="783" ht="22.5" customHeight="1">
      <c r="A783" s="37"/>
      <c r="B783" s="37" t="str">
        <f>'Master Schedule'!B783</f>
        <v/>
      </c>
      <c r="C783" s="39"/>
      <c r="D783" s="40" t="str">
        <f t="shared" si="1"/>
        <v>Saturday</v>
      </c>
      <c r="E783" s="41"/>
      <c r="F783" s="38"/>
      <c r="G783" s="38"/>
      <c r="H783" s="41"/>
      <c r="I783" s="38"/>
      <c r="J783" s="38"/>
      <c r="K783" s="32"/>
      <c r="L783" s="32"/>
      <c r="M783" s="32"/>
      <c r="N783" s="33"/>
      <c r="O783" s="62"/>
      <c r="P783" s="34" t="str">
        <f t="shared" si="4"/>
        <v/>
      </c>
    </row>
    <row r="784" ht="22.5" customHeight="1">
      <c r="A784" s="37"/>
      <c r="B784" s="37" t="str">
        <f>'Master Schedule'!B784</f>
        <v/>
      </c>
      <c r="C784" s="39"/>
      <c r="D784" s="40" t="str">
        <f t="shared" si="1"/>
        <v>Saturday</v>
      </c>
      <c r="E784" s="41"/>
      <c r="F784" s="38"/>
      <c r="G784" s="38"/>
      <c r="H784" s="41"/>
      <c r="I784" s="38"/>
      <c r="J784" s="38"/>
      <c r="K784" s="35"/>
      <c r="L784" s="35"/>
      <c r="M784" s="35"/>
      <c r="N784" s="36"/>
      <c r="O784" s="62"/>
      <c r="P784" s="34" t="str">
        <f t="shared" si="4"/>
        <v/>
      </c>
    </row>
    <row r="785" ht="22.5" customHeight="1">
      <c r="A785" s="37"/>
      <c r="B785" s="37" t="str">
        <f>'Master Schedule'!B785</f>
        <v/>
      </c>
      <c r="C785" s="39"/>
      <c r="D785" s="40" t="str">
        <f t="shared" si="1"/>
        <v>Saturday</v>
      </c>
      <c r="E785" s="41"/>
      <c r="F785" s="38"/>
      <c r="G785" s="38"/>
      <c r="H785" s="41"/>
      <c r="I785" s="38"/>
      <c r="J785" s="38"/>
      <c r="K785" s="32"/>
      <c r="L785" s="32"/>
      <c r="M785" s="32"/>
      <c r="N785" s="33"/>
      <c r="O785" s="62"/>
      <c r="P785" s="34" t="str">
        <f t="shared" si="4"/>
        <v/>
      </c>
    </row>
    <row r="786" ht="22.5" customHeight="1">
      <c r="A786" s="37"/>
      <c r="B786" s="37" t="str">
        <f>'Master Schedule'!B786</f>
        <v/>
      </c>
      <c r="C786" s="39"/>
      <c r="D786" s="40" t="str">
        <f t="shared" si="1"/>
        <v>Saturday</v>
      </c>
      <c r="E786" s="41"/>
      <c r="F786" s="38"/>
      <c r="G786" s="38"/>
      <c r="H786" s="41"/>
      <c r="I786" s="38"/>
      <c r="J786" s="38"/>
      <c r="K786" s="35"/>
      <c r="L786" s="35"/>
      <c r="M786" s="35"/>
      <c r="N786" s="36"/>
      <c r="O786" s="62"/>
      <c r="P786" s="34" t="str">
        <f t="shared" si="4"/>
        <v/>
      </c>
    </row>
    <row r="787" ht="22.5" customHeight="1">
      <c r="A787" s="37"/>
      <c r="B787" s="37" t="str">
        <f>'Master Schedule'!B787</f>
        <v/>
      </c>
      <c r="C787" s="39"/>
      <c r="D787" s="40" t="str">
        <f t="shared" si="1"/>
        <v>Saturday</v>
      </c>
      <c r="E787" s="41"/>
      <c r="F787" s="38"/>
      <c r="G787" s="38"/>
      <c r="H787" s="41"/>
      <c r="I787" s="38"/>
      <c r="J787" s="38"/>
      <c r="K787" s="32"/>
      <c r="L787" s="32"/>
      <c r="M787" s="32"/>
      <c r="N787" s="33"/>
      <c r="O787" s="62"/>
      <c r="P787" s="34" t="str">
        <f t="shared" si="4"/>
        <v/>
      </c>
    </row>
    <row r="788" ht="22.5" customHeight="1">
      <c r="A788" s="37"/>
      <c r="B788" s="37" t="str">
        <f>'Master Schedule'!B788</f>
        <v/>
      </c>
      <c r="C788" s="39"/>
      <c r="D788" s="40" t="str">
        <f t="shared" si="1"/>
        <v>Saturday</v>
      </c>
      <c r="E788" s="41"/>
      <c r="F788" s="38"/>
      <c r="G788" s="38"/>
      <c r="H788" s="41"/>
      <c r="I788" s="38"/>
      <c r="J788" s="38"/>
      <c r="K788" s="35"/>
      <c r="L788" s="35"/>
      <c r="M788" s="35"/>
      <c r="N788" s="36"/>
      <c r="O788" s="62"/>
      <c r="P788" s="34" t="str">
        <f t="shared" si="4"/>
        <v/>
      </c>
    </row>
    <row r="789" ht="22.5" customHeight="1">
      <c r="A789" s="37"/>
      <c r="B789" s="37" t="str">
        <f>'Master Schedule'!B789</f>
        <v/>
      </c>
      <c r="C789" s="39"/>
      <c r="D789" s="40" t="str">
        <f t="shared" si="1"/>
        <v>Saturday</v>
      </c>
      <c r="E789" s="41"/>
      <c r="F789" s="38"/>
      <c r="G789" s="38"/>
      <c r="H789" s="41"/>
      <c r="I789" s="38"/>
      <c r="J789" s="38"/>
      <c r="K789" s="32"/>
      <c r="L789" s="32"/>
      <c r="M789" s="32"/>
      <c r="N789" s="33"/>
      <c r="O789" s="62"/>
      <c r="P789" s="34" t="str">
        <f t="shared" si="4"/>
        <v/>
      </c>
    </row>
    <row r="790" ht="22.5" customHeight="1">
      <c r="A790" s="37"/>
      <c r="B790" s="37" t="str">
        <f>'Master Schedule'!B790</f>
        <v/>
      </c>
      <c r="C790" s="39"/>
      <c r="D790" s="40" t="str">
        <f t="shared" si="1"/>
        <v>Saturday</v>
      </c>
      <c r="E790" s="41"/>
      <c r="F790" s="38"/>
      <c r="G790" s="38"/>
      <c r="H790" s="41"/>
      <c r="I790" s="38"/>
      <c r="J790" s="38"/>
      <c r="K790" s="35"/>
      <c r="L790" s="35"/>
      <c r="M790" s="35"/>
      <c r="N790" s="36"/>
      <c r="O790" s="62"/>
      <c r="P790" s="34" t="str">
        <f t="shared" si="4"/>
        <v/>
      </c>
    </row>
    <row r="791" ht="22.5" customHeight="1">
      <c r="A791" s="37"/>
      <c r="B791" s="37" t="str">
        <f>'Master Schedule'!B791</f>
        <v/>
      </c>
      <c r="C791" s="39"/>
      <c r="D791" s="40" t="str">
        <f t="shared" si="1"/>
        <v>Saturday</v>
      </c>
      <c r="E791" s="41"/>
      <c r="F791" s="38"/>
      <c r="G791" s="38"/>
      <c r="H791" s="41"/>
      <c r="I791" s="38"/>
      <c r="J791" s="38"/>
      <c r="K791" s="32"/>
      <c r="L791" s="32"/>
      <c r="M791" s="32"/>
      <c r="N791" s="33"/>
      <c r="O791" s="62"/>
      <c r="P791" s="34" t="str">
        <f t="shared" si="4"/>
        <v/>
      </c>
    </row>
    <row r="792" ht="22.5" customHeight="1">
      <c r="A792" s="37"/>
      <c r="B792" s="37" t="str">
        <f>'Master Schedule'!B792</f>
        <v/>
      </c>
      <c r="C792" s="39"/>
      <c r="D792" s="40" t="str">
        <f t="shared" si="1"/>
        <v>Saturday</v>
      </c>
      <c r="E792" s="41"/>
      <c r="F792" s="38"/>
      <c r="G792" s="38"/>
      <c r="H792" s="41"/>
      <c r="I792" s="38"/>
      <c r="J792" s="38"/>
      <c r="K792" s="35"/>
      <c r="L792" s="35"/>
      <c r="M792" s="35"/>
      <c r="N792" s="36"/>
      <c r="O792" s="62"/>
      <c r="P792" s="34" t="str">
        <f t="shared" si="4"/>
        <v/>
      </c>
    </row>
    <row r="793" ht="22.5" customHeight="1">
      <c r="A793" s="37"/>
      <c r="B793" s="37" t="str">
        <f>'Master Schedule'!B793</f>
        <v/>
      </c>
      <c r="C793" s="39"/>
      <c r="D793" s="40" t="str">
        <f t="shared" si="1"/>
        <v>Saturday</v>
      </c>
      <c r="E793" s="41"/>
      <c r="F793" s="38"/>
      <c r="G793" s="38"/>
      <c r="H793" s="41"/>
      <c r="I793" s="38"/>
      <c r="J793" s="38"/>
      <c r="K793" s="32"/>
      <c r="L793" s="32"/>
      <c r="M793" s="32"/>
      <c r="N793" s="33"/>
      <c r="O793" s="62"/>
      <c r="P793" s="34" t="str">
        <f t="shared" si="4"/>
        <v/>
      </c>
    </row>
    <row r="794" ht="22.5" customHeight="1">
      <c r="A794" s="37"/>
      <c r="B794" s="37" t="str">
        <f>'Master Schedule'!B794</f>
        <v/>
      </c>
      <c r="C794" s="39"/>
      <c r="D794" s="40" t="str">
        <f t="shared" si="1"/>
        <v>Saturday</v>
      </c>
      <c r="E794" s="41"/>
      <c r="F794" s="38"/>
      <c r="G794" s="38"/>
      <c r="H794" s="41"/>
      <c r="I794" s="38"/>
      <c r="J794" s="38"/>
      <c r="K794" s="35"/>
      <c r="L794" s="35"/>
      <c r="M794" s="35"/>
      <c r="N794" s="36"/>
      <c r="O794" s="62"/>
      <c r="P794" s="34" t="str">
        <f t="shared" si="4"/>
        <v/>
      </c>
    </row>
    <row r="795" ht="22.5" customHeight="1">
      <c r="A795" s="37"/>
      <c r="B795" s="37" t="str">
        <f>'Master Schedule'!B795</f>
        <v/>
      </c>
      <c r="C795" s="39"/>
      <c r="D795" s="40" t="str">
        <f t="shared" si="1"/>
        <v>Saturday</v>
      </c>
      <c r="E795" s="41"/>
      <c r="F795" s="38"/>
      <c r="G795" s="38"/>
      <c r="H795" s="41"/>
      <c r="I795" s="38"/>
      <c r="J795" s="38"/>
      <c r="K795" s="32"/>
      <c r="L795" s="32"/>
      <c r="M795" s="32"/>
      <c r="N795" s="33"/>
      <c r="O795" s="62"/>
      <c r="P795" s="34" t="str">
        <f t="shared" si="4"/>
        <v/>
      </c>
    </row>
    <row r="796" ht="22.5" customHeight="1">
      <c r="A796" s="37"/>
      <c r="B796" s="37" t="str">
        <f>'Master Schedule'!B796</f>
        <v/>
      </c>
      <c r="C796" s="39"/>
      <c r="D796" s="40" t="str">
        <f t="shared" si="1"/>
        <v>Saturday</v>
      </c>
      <c r="E796" s="41"/>
      <c r="F796" s="38"/>
      <c r="G796" s="38"/>
      <c r="H796" s="41"/>
      <c r="I796" s="38"/>
      <c r="J796" s="38"/>
      <c r="K796" s="35"/>
      <c r="L796" s="35"/>
      <c r="M796" s="35"/>
      <c r="N796" s="36"/>
      <c r="O796" s="62"/>
      <c r="P796" s="34" t="str">
        <f t="shared" si="4"/>
        <v/>
      </c>
    </row>
    <row r="797" ht="22.5" customHeight="1">
      <c r="A797" s="37"/>
      <c r="B797" s="37" t="str">
        <f>'Master Schedule'!B797</f>
        <v/>
      </c>
      <c r="C797" s="39"/>
      <c r="D797" s="40" t="str">
        <f t="shared" si="1"/>
        <v>Saturday</v>
      </c>
      <c r="E797" s="41"/>
      <c r="F797" s="38"/>
      <c r="G797" s="38"/>
      <c r="H797" s="41"/>
      <c r="I797" s="38"/>
      <c r="J797" s="38"/>
      <c r="K797" s="32"/>
      <c r="L797" s="32"/>
      <c r="M797" s="32"/>
      <c r="N797" s="33"/>
      <c r="O797" s="62"/>
      <c r="P797" s="34" t="str">
        <f t="shared" si="4"/>
        <v/>
      </c>
    </row>
    <row r="798" ht="22.5" customHeight="1">
      <c r="A798" s="37"/>
      <c r="B798" s="37" t="str">
        <f>'Master Schedule'!B798</f>
        <v/>
      </c>
      <c r="C798" s="39"/>
      <c r="D798" s="40" t="str">
        <f t="shared" si="1"/>
        <v>Saturday</v>
      </c>
      <c r="E798" s="41"/>
      <c r="F798" s="38"/>
      <c r="G798" s="38"/>
      <c r="H798" s="41"/>
      <c r="I798" s="38"/>
      <c r="J798" s="38"/>
      <c r="K798" s="35"/>
      <c r="L798" s="35"/>
      <c r="M798" s="35"/>
      <c r="N798" s="36"/>
      <c r="O798" s="62"/>
      <c r="P798" s="34" t="str">
        <f t="shared" si="4"/>
        <v/>
      </c>
    </row>
    <row r="799" ht="22.5" customHeight="1">
      <c r="A799" s="37"/>
      <c r="B799" s="37" t="str">
        <f>'Master Schedule'!B799</f>
        <v/>
      </c>
      <c r="C799" s="39"/>
      <c r="D799" s="40" t="str">
        <f t="shared" si="1"/>
        <v>Saturday</v>
      </c>
      <c r="E799" s="41"/>
      <c r="F799" s="38"/>
      <c r="G799" s="38"/>
      <c r="H799" s="41"/>
      <c r="I799" s="38"/>
      <c r="J799" s="38"/>
      <c r="K799" s="32"/>
      <c r="L799" s="32"/>
      <c r="M799" s="32"/>
      <c r="N799" s="33"/>
      <c r="O799" s="62"/>
      <c r="P799" s="34" t="str">
        <f t="shared" si="4"/>
        <v/>
      </c>
    </row>
    <row r="800" ht="22.5" customHeight="1">
      <c r="A800" s="37"/>
      <c r="B800" s="37" t="str">
        <f>'Master Schedule'!B800</f>
        <v/>
      </c>
      <c r="C800" s="39"/>
      <c r="D800" s="40" t="str">
        <f t="shared" si="1"/>
        <v>Saturday</v>
      </c>
      <c r="E800" s="41"/>
      <c r="F800" s="38"/>
      <c r="G800" s="38"/>
      <c r="H800" s="41"/>
      <c r="I800" s="38"/>
      <c r="J800" s="38"/>
      <c r="K800" s="35"/>
      <c r="L800" s="35"/>
      <c r="M800" s="35"/>
      <c r="N800" s="36"/>
      <c r="O800" s="62"/>
      <c r="P800" s="34" t="str">
        <f t="shared" si="4"/>
        <v/>
      </c>
    </row>
    <row r="801" ht="22.5" customHeight="1">
      <c r="A801" s="37"/>
      <c r="B801" s="37" t="str">
        <f>'Master Schedule'!B801</f>
        <v/>
      </c>
      <c r="C801" s="39"/>
      <c r="D801" s="40" t="str">
        <f t="shared" si="1"/>
        <v>Saturday</v>
      </c>
      <c r="E801" s="41"/>
      <c r="F801" s="38"/>
      <c r="G801" s="38"/>
      <c r="H801" s="41"/>
      <c r="I801" s="38"/>
      <c r="J801" s="38"/>
      <c r="K801" s="32"/>
      <c r="L801" s="32"/>
      <c r="M801" s="32"/>
      <c r="N801" s="33"/>
      <c r="O801" s="62"/>
      <c r="P801" s="34" t="str">
        <f t="shared" si="4"/>
        <v/>
      </c>
    </row>
    <row r="802" ht="22.5" customHeight="1">
      <c r="A802" s="37"/>
      <c r="B802" s="37" t="str">
        <f>'Master Schedule'!B802</f>
        <v/>
      </c>
      <c r="C802" s="39"/>
      <c r="D802" s="40" t="str">
        <f t="shared" si="1"/>
        <v>Saturday</v>
      </c>
      <c r="E802" s="41"/>
      <c r="F802" s="38"/>
      <c r="G802" s="38"/>
      <c r="H802" s="41"/>
      <c r="I802" s="38"/>
      <c r="J802" s="38"/>
      <c r="K802" s="35"/>
      <c r="L802" s="35"/>
      <c r="M802" s="35"/>
      <c r="N802" s="36"/>
      <c r="O802" s="62"/>
      <c r="P802" s="34" t="str">
        <f t="shared" si="4"/>
        <v/>
      </c>
    </row>
    <row r="803" ht="22.5" customHeight="1">
      <c r="A803" s="37"/>
      <c r="B803" s="37" t="str">
        <f>'Master Schedule'!B803</f>
        <v/>
      </c>
      <c r="C803" s="39"/>
      <c r="D803" s="40" t="str">
        <f t="shared" si="1"/>
        <v>Saturday</v>
      </c>
      <c r="E803" s="41"/>
      <c r="F803" s="38"/>
      <c r="G803" s="38"/>
      <c r="H803" s="41"/>
      <c r="I803" s="38"/>
      <c r="J803" s="38"/>
      <c r="K803" s="32"/>
      <c r="L803" s="32"/>
      <c r="M803" s="32"/>
      <c r="N803" s="33"/>
      <c r="O803" s="62"/>
      <c r="P803" s="34" t="str">
        <f t="shared" si="4"/>
        <v/>
      </c>
    </row>
    <row r="804" ht="22.5" customHeight="1">
      <c r="A804" s="37"/>
      <c r="B804" s="37" t="str">
        <f>'Master Schedule'!B804</f>
        <v/>
      </c>
      <c r="C804" s="39"/>
      <c r="D804" s="40" t="str">
        <f t="shared" si="1"/>
        <v>Saturday</v>
      </c>
      <c r="E804" s="41"/>
      <c r="F804" s="38"/>
      <c r="G804" s="38"/>
      <c r="H804" s="41"/>
      <c r="I804" s="38"/>
      <c r="J804" s="38"/>
      <c r="K804" s="35"/>
      <c r="L804" s="35"/>
      <c r="M804" s="35"/>
      <c r="N804" s="36"/>
      <c r="O804" s="62"/>
      <c r="P804" s="34" t="str">
        <f t="shared" si="4"/>
        <v/>
      </c>
    </row>
    <row r="805" ht="22.5" customHeight="1">
      <c r="A805" s="37"/>
      <c r="B805" s="37" t="str">
        <f>'Master Schedule'!B805</f>
        <v/>
      </c>
      <c r="C805" s="39"/>
      <c r="D805" s="40" t="str">
        <f t="shared" si="1"/>
        <v>Saturday</v>
      </c>
      <c r="E805" s="41"/>
      <c r="F805" s="38"/>
      <c r="G805" s="38"/>
      <c r="H805" s="41"/>
      <c r="I805" s="38"/>
      <c r="J805" s="38"/>
      <c r="K805" s="32"/>
      <c r="L805" s="32"/>
      <c r="M805" s="32"/>
      <c r="N805" s="33"/>
      <c r="O805" s="62"/>
      <c r="P805" s="34" t="str">
        <f t="shared" si="4"/>
        <v/>
      </c>
    </row>
    <row r="806" ht="22.5" customHeight="1">
      <c r="A806" s="37"/>
      <c r="B806" s="37" t="str">
        <f>'Master Schedule'!B806</f>
        <v/>
      </c>
      <c r="C806" s="39"/>
      <c r="D806" s="40" t="str">
        <f t="shared" si="1"/>
        <v>Saturday</v>
      </c>
      <c r="E806" s="41"/>
      <c r="F806" s="38"/>
      <c r="G806" s="38"/>
      <c r="H806" s="41"/>
      <c r="I806" s="38"/>
      <c r="J806" s="38"/>
      <c r="K806" s="35"/>
      <c r="L806" s="35"/>
      <c r="M806" s="35"/>
      <c r="N806" s="36"/>
      <c r="O806" s="62"/>
      <c r="P806" s="34" t="str">
        <f t="shared" si="4"/>
        <v/>
      </c>
    </row>
    <row r="807" ht="22.5" customHeight="1">
      <c r="A807" s="37"/>
      <c r="B807" s="37" t="str">
        <f>'Master Schedule'!B807</f>
        <v/>
      </c>
      <c r="C807" s="39"/>
      <c r="D807" s="40" t="str">
        <f t="shared" si="1"/>
        <v>Saturday</v>
      </c>
      <c r="E807" s="41"/>
      <c r="F807" s="38"/>
      <c r="G807" s="38"/>
      <c r="H807" s="41"/>
      <c r="I807" s="38"/>
      <c r="J807" s="38"/>
      <c r="K807" s="32"/>
      <c r="L807" s="32"/>
      <c r="M807" s="32"/>
      <c r="N807" s="33"/>
      <c r="O807" s="62"/>
      <c r="P807" s="34" t="str">
        <f t="shared" si="4"/>
        <v/>
      </c>
    </row>
    <row r="808" ht="22.5" customHeight="1">
      <c r="A808" s="37"/>
      <c r="B808" s="37" t="str">
        <f>'Master Schedule'!B808</f>
        <v/>
      </c>
      <c r="C808" s="39"/>
      <c r="D808" s="40" t="str">
        <f t="shared" si="1"/>
        <v>Saturday</v>
      </c>
      <c r="E808" s="41"/>
      <c r="F808" s="38"/>
      <c r="G808" s="38"/>
      <c r="H808" s="41"/>
      <c r="I808" s="38"/>
      <c r="J808" s="38"/>
      <c r="K808" s="35"/>
      <c r="L808" s="35"/>
      <c r="M808" s="35"/>
      <c r="N808" s="36"/>
      <c r="O808" s="62"/>
      <c r="P808" s="34" t="str">
        <f t="shared" si="4"/>
        <v/>
      </c>
    </row>
    <row r="809" ht="22.5" customHeight="1">
      <c r="A809" s="37"/>
      <c r="B809" s="37" t="str">
        <f>'Master Schedule'!B809</f>
        <v/>
      </c>
      <c r="C809" s="39"/>
      <c r="D809" s="40" t="str">
        <f t="shared" si="1"/>
        <v>Saturday</v>
      </c>
      <c r="E809" s="41"/>
      <c r="F809" s="38"/>
      <c r="G809" s="38"/>
      <c r="H809" s="41"/>
      <c r="I809" s="38"/>
      <c r="J809" s="38"/>
      <c r="K809" s="32"/>
      <c r="L809" s="32"/>
      <c r="M809" s="32"/>
      <c r="N809" s="33"/>
      <c r="O809" s="62"/>
      <c r="P809" s="34" t="str">
        <f t="shared" si="4"/>
        <v/>
      </c>
    </row>
    <row r="810" ht="22.5" customHeight="1">
      <c r="A810" s="37"/>
      <c r="B810" s="37" t="str">
        <f>'Master Schedule'!B810</f>
        <v/>
      </c>
      <c r="C810" s="39"/>
      <c r="D810" s="40" t="str">
        <f t="shared" si="1"/>
        <v>Saturday</v>
      </c>
      <c r="E810" s="41"/>
      <c r="F810" s="38"/>
      <c r="G810" s="38"/>
      <c r="H810" s="41"/>
      <c r="I810" s="38"/>
      <c r="J810" s="38"/>
      <c r="K810" s="35"/>
      <c r="L810" s="35"/>
      <c r="M810" s="35"/>
      <c r="N810" s="36"/>
      <c r="O810" s="62"/>
      <c r="P810" s="34" t="str">
        <f t="shared" si="4"/>
        <v/>
      </c>
    </row>
    <row r="811" ht="22.5" customHeight="1">
      <c r="A811" s="37"/>
      <c r="B811" s="37" t="str">
        <f>'Master Schedule'!B811</f>
        <v/>
      </c>
      <c r="C811" s="39"/>
      <c r="D811" s="40" t="str">
        <f t="shared" si="1"/>
        <v>Saturday</v>
      </c>
      <c r="E811" s="41"/>
      <c r="F811" s="38"/>
      <c r="G811" s="38"/>
      <c r="H811" s="41"/>
      <c r="I811" s="38"/>
      <c r="J811" s="38"/>
      <c r="K811" s="32"/>
      <c r="L811" s="32"/>
      <c r="M811" s="32"/>
      <c r="N811" s="33"/>
      <c r="O811" s="62"/>
      <c r="P811" s="34" t="str">
        <f t="shared" si="4"/>
        <v/>
      </c>
    </row>
    <row r="812" ht="22.5" customHeight="1">
      <c r="A812" s="37"/>
      <c r="B812" s="37" t="str">
        <f>'Master Schedule'!B812</f>
        <v/>
      </c>
      <c r="C812" s="39"/>
      <c r="D812" s="40" t="str">
        <f t="shared" si="1"/>
        <v>Saturday</v>
      </c>
      <c r="E812" s="41"/>
      <c r="F812" s="38"/>
      <c r="G812" s="38"/>
      <c r="H812" s="41"/>
      <c r="I812" s="38"/>
      <c r="J812" s="38"/>
      <c r="K812" s="35"/>
      <c r="L812" s="35"/>
      <c r="M812" s="35"/>
      <c r="N812" s="36"/>
      <c r="O812" s="62"/>
      <c r="P812" s="34" t="str">
        <f t="shared" si="4"/>
        <v/>
      </c>
    </row>
    <row r="813" ht="22.5" customHeight="1">
      <c r="A813" s="37"/>
      <c r="B813" s="37" t="str">
        <f>'Master Schedule'!B813</f>
        <v/>
      </c>
      <c r="C813" s="39"/>
      <c r="D813" s="40" t="str">
        <f t="shared" si="1"/>
        <v>Saturday</v>
      </c>
      <c r="E813" s="41"/>
      <c r="F813" s="38"/>
      <c r="G813" s="38"/>
      <c r="H813" s="41"/>
      <c r="I813" s="38"/>
      <c r="J813" s="38"/>
      <c r="K813" s="32"/>
      <c r="L813" s="32"/>
      <c r="M813" s="32"/>
      <c r="N813" s="33"/>
      <c r="O813" s="62"/>
      <c r="P813" s="34" t="str">
        <f t="shared" si="4"/>
        <v/>
      </c>
    </row>
    <row r="814" ht="22.5" customHeight="1">
      <c r="A814" s="37"/>
      <c r="B814" s="37" t="str">
        <f>'Master Schedule'!B814</f>
        <v/>
      </c>
      <c r="C814" s="39"/>
      <c r="D814" s="40" t="str">
        <f t="shared" si="1"/>
        <v>Saturday</v>
      </c>
      <c r="E814" s="41"/>
      <c r="F814" s="38"/>
      <c r="G814" s="38"/>
      <c r="H814" s="41"/>
      <c r="I814" s="38"/>
      <c r="J814" s="38"/>
      <c r="K814" s="35"/>
      <c r="L814" s="35"/>
      <c r="M814" s="35"/>
      <c r="N814" s="36"/>
      <c r="O814" s="62"/>
      <c r="P814" s="34" t="str">
        <f t="shared" si="4"/>
        <v/>
      </c>
    </row>
    <row r="815" ht="22.5" customHeight="1">
      <c r="A815" s="37"/>
      <c r="B815" s="37" t="str">
        <f>'Master Schedule'!B815</f>
        <v/>
      </c>
      <c r="C815" s="39"/>
      <c r="D815" s="40" t="str">
        <f t="shared" si="1"/>
        <v>Saturday</v>
      </c>
      <c r="E815" s="41"/>
      <c r="F815" s="38"/>
      <c r="G815" s="38"/>
      <c r="H815" s="41"/>
      <c r="I815" s="38"/>
      <c r="J815" s="38"/>
      <c r="K815" s="32"/>
      <c r="L815" s="32"/>
      <c r="M815" s="32"/>
      <c r="N815" s="33"/>
      <c r="O815" s="62"/>
      <c r="P815" s="34" t="str">
        <f t="shared" si="4"/>
        <v/>
      </c>
    </row>
    <row r="816" ht="22.5" customHeight="1">
      <c r="A816" s="37"/>
      <c r="B816" s="37" t="str">
        <f>'Master Schedule'!B816</f>
        <v/>
      </c>
      <c r="C816" s="39"/>
      <c r="D816" s="40" t="str">
        <f t="shared" si="1"/>
        <v>Saturday</v>
      </c>
      <c r="E816" s="41"/>
      <c r="F816" s="38"/>
      <c r="G816" s="38"/>
      <c r="H816" s="41"/>
      <c r="I816" s="38"/>
      <c r="J816" s="38"/>
      <c r="K816" s="35"/>
      <c r="L816" s="35"/>
      <c r="M816" s="35"/>
      <c r="N816" s="36"/>
      <c r="O816" s="62"/>
      <c r="P816" s="34" t="str">
        <f t="shared" si="4"/>
        <v/>
      </c>
    </row>
    <row r="817" ht="22.5" customHeight="1">
      <c r="A817" s="37"/>
      <c r="B817" s="37" t="str">
        <f>'Master Schedule'!B817</f>
        <v/>
      </c>
      <c r="C817" s="39"/>
      <c r="D817" s="40" t="str">
        <f t="shared" si="1"/>
        <v>Saturday</v>
      </c>
      <c r="E817" s="41"/>
      <c r="F817" s="38"/>
      <c r="G817" s="38"/>
      <c r="H817" s="41"/>
      <c r="I817" s="38"/>
      <c r="J817" s="38"/>
      <c r="K817" s="32"/>
      <c r="L817" s="32"/>
      <c r="M817" s="32"/>
      <c r="N817" s="33"/>
      <c r="O817" s="62"/>
      <c r="P817" s="34" t="str">
        <f t="shared" si="4"/>
        <v/>
      </c>
    </row>
    <row r="818" ht="22.5" customHeight="1">
      <c r="A818" s="37"/>
      <c r="B818" s="37" t="str">
        <f>'Master Schedule'!B818</f>
        <v/>
      </c>
      <c r="C818" s="39"/>
      <c r="D818" s="40" t="str">
        <f t="shared" si="1"/>
        <v>Saturday</v>
      </c>
      <c r="E818" s="41"/>
      <c r="F818" s="38"/>
      <c r="G818" s="38"/>
      <c r="H818" s="41"/>
      <c r="I818" s="38"/>
      <c r="J818" s="38"/>
      <c r="K818" s="35"/>
      <c r="L818" s="35"/>
      <c r="M818" s="35"/>
      <c r="N818" s="36"/>
      <c r="O818" s="62"/>
      <c r="P818" s="34" t="str">
        <f t="shared" si="4"/>
        <v/>
      </c>
    </row>
    <row r="819" ht="22.5" customHeight="1">
      <c r="A819" s="37"/>
      <c r="B819" s="37" t="str">
        <f>'Master Schedule'!B819</f>
        <v/>
      </c>
      <c r="C819" s="39"/>
      <c r="D819" s="40" t="str">
        <f t="shared" si="1"/>
        <v>Saturday</v>
      </c>
      <c r="E819" s="41"/>
      <c r="F819" s="38"/>
      <c r="G819" s="38"/>
      <c r="H819" s="41"/>
      <c r="I819" s="38"/>
      <c r="J819" s="38"/>
      <c r="K819" s="32"/>
      <c r="L819" s="32"/>
      <c r="M819" s="32"/>
      <c r="N819" s="33"/>
      <c r="O819" s="62"/>
      <c r="P819" s="34" t="str">
        <f t="shared" si="4"/>
        <v/>
      </c>
    </row>
    <row r="820" ht="22.5" customHeight="1">
      <c r="A820" s="37"/>
      <c r="B820" s="37" t="str">
        <f>'Master Schedule'!B820</f>
        <v/>
      </c>
      <c r="C820" s="39"/>
      <c r="D820" s="40" t="str">
        <f t="shared" si="1"/>
        <v>Saturday</v>
      </c>
      <c r="E820" s="41"/>
      <c r="F820" s="38"/>
      <c r="G820" s="38"/>
      <c r="H820" s="41"/>
      <c r="I820" s="38"/>
      <c r="J820" s="38"/>
      <c r="K820" s="35"/>
      <c r="L820" s="35"/>
      <c r="M820" s="35"/>
      <c r="N820" s="36"/>
      <c r="O820" s="62"/>
      <c r="P820" s="34" t="str">
        <f t="shared" si="4"/>
        <v/>
      </c>
    </row>
    <row r="821" ht="22.5" customHeight="1">
      <c r="A821" s="37"/>
      <c r="B821" s="37" t="str">
        <f>'Master Schedule'!B821</f>
        <v/>
      </c>
      <c r="C821" s="39"/>
      <c r="D821" s="40" t="str">
        <f t="shared" si="1"/>
        <v>Saturday</v>
      </c>
      <c r="E821" s="41"/>
      <c r="F821" s="38"/>
      <c r="G821" s="38"/>
      <c r="H821" s="41"/>
      <c r="I821" s="38"/>
      <c r="J821" s="38"/>
      <c r="K821" s="32"/>
      <c r="L821" s="32"/>
      <c r="M821" s="32"/>
      <c r="N821" s="33"/>
      <c r="O821" s="62"/>
      <c r="P821" s="34" t="str">
        <f t="shared" si="4"/>
        <v/>
      </c>
    </row>
    <row r="822" ht="22.5" customHeight="1">
      <c r="A822" s="37"/>
      <c r="B822" s="37" t="str">
        <f>'Master Schedule'!B822</f>
        <v/>
      </c>
      <c r="C822" s="39"/>
      <c r="D822" s="40" t="str">
        <f t="shared" si="1"/>
        <v>Saturday</v>
      </c>
      <c r="E822" s="41"/>
      <c r="F822" s="38"/>
      <c r="G822" s="38"/>
      <c r="H822" s="41"/>
      <c r="I822" s="38"/>
      <c r="J822" s="38"/>
      <c r="K822" s="35"/>
      <c r="L822" s="35"/>
      <c r="M822" s="35"/>
      <c r="N822" s="36"/>
      <c r="O822" s="62"/>
      <c r="P822" s="34" t="str">
        <f t="shared" si="4"/>
        <v/>
      </c>
    </row>
    <row r="823" ht="22.5" customHeight="1">
      <c r="A823" s="37"/>
      <c r="B823" s="37" t="str">
        <f>'Master Schedule'!B823</f>
        <v/>
      </c>
      <c r="C823" s="39"/>
      <c r="D823" s="40" t="str">
        <f t="shared" si="1"/>
        <v>Saturday</v>
      </c>
      <c r="E823" s="41"/>
      <c r="F823" s="38"/>
      <c r="G823" s="38"/>
      <c r="H823" s="41"/>
      <c r="I823" s="38"/>
      <c r="J823" s="38"/>
      <c r="K823" s="32"/>
      <c r="L823" s="32"/>
      <c r="M823" s="32"/>
      <c r="N823" s="33"/>
      <c r="O823" s="62"/>
      <c r="P823" s="34" t="str">
        <f t="shared" si="4"/>
        <v/>
      </c>
    </row>
    <row r="824" ht="22.5" customHeight="1">
      <c r="A824" s="37"/>
      <c r="B824" s="37" t="str">
        <f>'Master Schedule'!B824</f>
        <v/>
      </c>
      <c r="C824" s="39"/>
      <c r="D824" s="40" t="str">
        <f t="shared" si="1"/>
        <v>Saturday</v>
      </c>
      <c r="E824" s="41"/>
      <c r="F824" s="38"/>
      <c r="G824" s="38"/>
      <c r="H824" s="41"/>
      <c r="I824" s="38"/>
      <c r="J824" s="38"/>
      <c r="K824" s="35"/>
      <c r="L824" s="35"/>
      <c r="M824" s="35"/>
      <c r="N824" s="36"/>
      <c r="O824" s="62"/>
      <c r="P824" s="34" t="str">
        <f t="shared" si="4"/>
        <v/>
      </c>
    </row>
    <row r="825" ht="22.5" customHeight="1">
      <c r="A825" s="37"/>
      <c r="B825" s="37" t="str">
        <f>'Master Schedule'!B825</f>
        <v/>
      </c>
      <c r="C825" s="39"/>
      <c r="D825" s="40" t="str">
        <f t="shared" si="1"/>
        <v>Saturday</v>
      </c>
      <c r="E825" s="41"/>
      <c r="F825" s="38"/>
      <c r="G825" s="38"/>
      <c r="H825" s="41"/>
      <c r="I825" s="38"/>
      <c r="J825" s="38"/>
      <c r="K825" s="32"/>
      <c r="L825" s="32"/>
      <c r="M825" s="32"/>
      <c r="N825" s="33"/>
      <c r="O825" s="62"/>
      <c r="P825" s="34" t="str">
        <f t="shared" si="4"/>
        <v/>
      </c>
    </row>
    <row r="826" ht="22.5" customHeight="1">
      <c r="A826" s="37"/>
      <c r="B826" s="37" t="str">
        <f>'Master Schedule'!B826</f>
        <v/>
      </c>
      <c r="C826" s="39"/>
      <c r="D826" s="40" t="str">
        <f t="shared" si="1"/>
        <v>Saturday</v>
      </c>
      <c r="E826" s="41"/>
      <c r="F826" s="38"/>
      <c r="G826" s="38"/>
      <c r="H826" s="41"/>
      <c r="I826" s="38"/>
      <c r="J826" s="38"/>
      <c r="K826" s="35"/>
      <c r="L826" s="35"/>
      <c r="M826" s="35"/>
      <c r="N826" s="36"/>
      <c r="O826" s="62"/>
      <c r="P826" s="34" t="str">
        <f t="shared" si="4"/>
        <v/>
      </c>
    </row>
    <row r="827" ht="22.5" customHeight="1">
      <c r="A827" s="37"/>
      <c r="B827" s="37" t="str">
        <f>'Master Schedule'!B827</f>
        <v/>
      </c>
      <c r="C827" s="39"/>
      <c r="D827" s="40" t="str">
        <f t="shared" si="1"/>
        <v>Saturday</v>
      </c>
      <c r="E827" s="41"/>
      <c r="F827" s="38"/>
      <c r="G827" s="38"/>
      <c r="H827" s="41"/>
      <c r="I827" s="38"/>
      <c r="J827" s="38"/>
      <c r="K827" s="32"/>
      <c r="L827" s="32"/>
      <c r="M827" s="32"/>
      <c r="N827" s="33"/>
      <c r="O827" s="62"/>
      <c r="P827" s="34" t="str">
        <f t="shared" si="4"/>
        <v/>
      </c>
    </row>
    <row r="828" ht="22.5" customHeight="1">
      <c r="A828" s="37"/>
      <c r="B828" s="37" t="str">
        <f>'Master Schedule'!B828</f>
        <v/>
      </c>
      <c r="C828" s="39"/>
      <c r="D828" s="40" t="str">
        <f t="shared" si="1"/>
        <v>Saturday</v>
      </c>
      <c r="E828" s="41"/>
      <c r="F828" s="38"/>
      <c r="G828" s="38"/>
      <c r="H828" s="41"/>
      <c r="I828" s="38"/>
      <c r="J828" s="38"/>
      <c r="K828" s="35"/>
      <c r="L828" s="35"/>
      <c r="M828" s="35"/>
      <c r="N828" s="36"/>
      <c r="O828" s="62"/>
      <c r="P828" s="34" t="str">
        <f t="shared" si="4"/>
        <v/>
      </c>
    </row>
    <row r="829" ht="22.5" customHeight="1">
      <c r="A829" s="37"/>
      <c r="B829" s="37" t="str">
        <f>'Master Schedule'!B829</f>
        <v/>
      </c>
      <c r="C829" s="39"/>
      <c r="D829" s="40" t="str">
        <f t="shared" si="1"/>
        <v>Saturday</v>
      </c>
      <c r="E829" s="41"/>
      <c r="F829" s="38"/>
      <c r="G829" s="38"/>
      <c r="H829" s="41"/>
      <c r="I829" s="38"/>
      <c r="J829" s="38"/>
      <c r="K829" s="32"/>
      <c r="L829" s="32"/>
      <c r="M829" s="32"/>
      <c r="N829" s="33"/>
      <c r="O829" s="62"/>
      <c r="P829" s="34" t="str">
        <f t="shared" si="4"/>
        <v/>
      </c>
    </row>
    <row r="830" ht="22.5" customHeight="1">
      <c r="A830" s="37"/>
      <c r="B830" s="37" t="str">
        <f>'Master Schedule'!B830</f>
        <v/>
      </c>
      <c r="C830" s="39"/>
      <c r="D830" s="40" t="str">
        <f t="shared" si="1"/>
        <v>Saturday</v>
      </c>
      <c r="E830" s="41"/>
      <c r="F830" s="38"/>
      <c r="G830" s="38"/>
      <c r="H830" s="41"/>
      <c r="I830" s="38"/>
      <c r="J830" s="38"/>
      <c r="K830" s="35"/>
      <c r="L830" s="35"/>
      <c r="M830" s="35"/>
      <c r="N830" s="36"/>
      <c r="O830" s="62"/>
      <c r="P830" s="34" t="str">
        <f t="shared" si="4"/>
        <v/>
      </c>
    </row>
    <row r="831" ht="22.5" customHeight="1">
      <c r="A831" s="37"/>
      <c r="B831" s="37" t="str">
        <f>'Master Schedule'!B831</f>
        <v/>
      </c>
      <c r="C831" s="39"/>
      <c r="D831" s="40" t="str">
        <f t="shared" si="1"/>
        <v>Saturday</v>
      </c>
      <c r="E831" s="41"/>
      <c r="F831" s="38"/>
      <c r="G831" s="38"/>
      <c r="H831" s="41"/>
      <c r="I831" s="38"/>
      <c r="J831" s="38"/>
      <c r="K831" s="32"/>
      <c r="L831" s="32"/>
      <c r="M831" s="32"/>
      <c r="N831" s="33"/>
      <c r="O831" s="62"/>
      <c r="P831" s="34" t="str">
        <f t="shared" si="4"/>
        <v/>
      </c>
    </row>
    <row r="832" ht="22.5" customHeight="1">
      <c r="A832" s="37"/>
      <c r="B832" s="37" t="str">
        <f>'Master Schedule'!B832</f>
        <v/>
      </c>
      <c r="C832" s="39"/>
      <c r="D832" s="40" t="str">
        <f t="shared" si="1"/>
        <v>Saturday</v>
      </c>
      <c r="E832" s="41"/>
      <c r="F832" s="38"/>
      <c r="G832" s="38"/>
      <c r="H832" s="41"/>
      <c r="I832" s="38"/>
      <c r="J832" s="38"/>
      <c r="K832" s="35"/>
      <c r="L832" s="35"/>
      <c r="M832" s="35"/>
      <c r="N832" s="36"/>
      <c r="O832" s="62"/>
      <c r="P832" s="34" t="str">
        <f t="shared" si="4"/>
        <v/>
      </c>
    </row>
    <row r="833" ht="22.5" customHeight="1">
      <c r="A833" s="37"/>
      <c r="B833" s="37" t="str">
        <f>'Master Schedule'!B833</f>
        <v/>
      </c>
      <c r="C833" s="39"/>
      <c r="D833" s="40" t="str">
        <f t="shared" si="1"/>
        <v>Saturday</v>
      </c>
      <c r="E833" s="41"/>
      <c r="F833" s="38"/>
      <c r="G833" s="38"/>
      <c r="H833" s="41"/>
      <c r="I833" s="38"/>
      <c r="J833" s="38"/>
      <c r="K833" s="32"/>
      <c r="L833" s="32"/>
      <c r="M833" s="32"/>
      <c r="N833" s="33"/>
      <c r="O833" s="62"/>
      <c r="P833" s="34" t="str">
        <f t="shared" si="4"/>
        <v/>
      </c>
    </row>
    <row r="834" ht="22.5" customHeight="1">
      <c r="A834" s="37"/>
      <c r="B834" s="37" t="str">
        <f>'Master Schedule'!B834</f>
        <v/>
      </c>
      <c r="C834" s="39"/>
      <c r="D834" s="40" t="str">
        <f t="shared" si="1"/>
        <v>Saturday</v>
      </c>
      <c r="E834" s="41"/>
      <c r="F834" s="38"/>
      <c r="G834" s="38"/>
      <c r="H834" s="41"/>
      <c r="I834" s="38"/>
      <c r="J834" s="38"/>
      <c r="K834" s="35"/>
      <c r="L834" s="35"/>
      <c r="M834" s="35"/>
      <c r="N834" s="36"/>
      <c r="O834" s="62"/>
      <c r="P834" s="34" t="str">
        <f t="shared" si="4"/>
        <v/>
      </c>
    </row>
    <row r="835" ht="22.5" customHeight="1">
      <c r="A835" s="37"/>
      <c r="B835" s="37" t="str">
        <f>'Master Schedule'!B835</f>
        <v/>
      </c>
      <c r="C835" s="39"/>
      <c r="D835" s="40" t="str">
        <f t="shared" si="1"/>
        <v>Saturday</v>
      </c>
      <c r="E835" s="41"/>
      <c r="F835" s="38"/>
      <c r="G835" s="38"/>
      <c r="H835" s="41"/>
      <c r="I835" s="38"/>
      <c r="J835" s="38"/>
      <c r="K835" s="32"/>
      <c r="L835" s="32"/>
      <c r="M835" s="32"/>
      <c r="N835" s="33"/>
      <c r="O835" s="62"/>
      <c r="P835" s="34" t="str">
        <f t="shared" si="4"/>
        <v/>
      </c>
    </row>
    <row r="836" ht="22.5" customHeight="1">
      <c r="A836" s="37"/>
      <c r="B836" s="37" t="str">
        <f>'Master Schedule'!B836</f>
        <v/>
      </c>
      <c r="C836" s="39"/>
      <c r="D836" s="40" t="str">
        <f t="shared" si="1"/>
        <v>Saturday</v>
      </c>
      <c r="E836" s="41"/>
      <c r="F836" s="38"/>
      <c r="G836" s="38"/>
      <c r="H836" s="41"/>
      <c r="I836" s="38"/>
      <c r="J836" s="38"/>
      <c r="K836" s="35"/>
      <c r="L836" s="35"/>
      <c r="M836" s="35"/>
      <c r="N836" s="36"/>
      <c r="O836" s="62"/>
      <c r="P836" s="34" t="str">
        <f t="shared" si="4"/>
        <v/>
      </c>
    </row>
    <row r="837" ht="22.5" customHeight="1">
      <c r="A837" s="37"/>
      <c r="B837" s="37" t="str">
        <f>'Master Schedule'!B837</f>
        <v/>
      </c>
      <c r="C837" s="39"/>
      <c r="D837" s="40" t="str">
        <f t="shared" si="1"/>
        <v>Saturday</v>
      </c>
      <c r="E837" s="41"/>
      <c r="F837" s="38"/>
      <c r="G837" s="38"/>
      <c r="H837" s="41"/>
      <c r="I837" s="38"/>
      <c r="J837" s="38"/>
      <c r="K837" s="32"/>
      <c r="L837" s="32"/>
      <c r="M837" s="32"/>
      <c r="N837" s="33"/>
      <c r="O837" s="62"/>
      <c r="P837" s="34" t="str">
        <f t="shared" si="4"/>
        <v/>
      </c>
    </row>
    <row r="838" ht="22.5" customHeight="1">
      <c r="A838" s="37"/>
      <c r="B838" s="37" t="str">
        <f>'Master Schedule'!B838</f>
        <v/>
      </c>
      <c r="C838" s="39"/>
      <c r="D838" s="40" t="str">
        <f t="shared" si="1"/>
        <v>Saturday</v>
      </c>
      <c r="E838" s="41"/>
      <c r="F838" s="38"/>
      <c r="G838" s="38"/>
      <c r="H838" s="41"/>
      <c r="I838" s="38"/>
      <c r="J838" s="38"/>
      <c r="K838" s="35"/>
      <c r="L838" s="35"/>
      <c r="M838" s="35"/>
      <c r="N838" s="36"/>
      <c r="O838" s="62"/>
      <c r="P838" s="34" t="str">
        <f t="shared" si="4"/>
        <v/>
      </c>
    </row>
    <row r="839" ht="22.5" customHeight="1">
      <c r="A839" s="37"/>
      <c r="B839" s="37" t="str">
        <f>'Master Schedule'!B839</f>
        <v/>
      </c>
      <c r="C839" s="39"/>
      <c r="D839" s="40" t="str">
        <f t="shared" si="1"/>
        <v>Saturday</v>
      </c>
      <c r="E839" s="41"/>
      <c r="F839" s="38"/>
      <c r="G839" s="38"/>
      <c r="H839" s="41"/>
      <c r="I839" s="38"/>
      <c r="J839" s="38"/>
      <c r="K839" s="32"/>
      <c r="L839" s="32"/>
      <c r="M839" s="32"/>
      <c r="N839" s="33"/>
      <c r="O839" s="62"/>
      <c r="P839" s="34" t="str">
        <f t="shared" si="4"/>
        <v/>
      </c>
    </row>
    <row r="840" ht="22.5" customHeight="1">
      <c r="A840" s="37"/>
      <c r="B840" s="37" t="str">
        <f>'Master Schedule'!B840</f>
        <v/>
      </c>
      <c r="C840" s="39"/>
      <c r="D840" s="40" t="str">
        <f t="shared" si="1"/>
        <v>Saturday</v>
      </c>
      <c r="E840" s="41"/>
      <c r="F840" s="38"/>
      <c r="G840" s="38"/>
      <c r="H840" s="41"/>
      <c r="I840" s="38"/>
      <c r="J840" s="38"/>
      <c r="K840" s="35"/>
      <c r="L840" s="35"/>
      <c r="M840" s="35"/>
      <c r="N840" s="36"/>
      <c r="O840" s="62"/>
      <c r="P840" s="34" t="str">
        <f t="shared" si="4"/>
        <v/>
      </c>
    </row>
    <row r="841" ht="22.5" customHeight="1">
      <c r="A841" s="37"/>
      <c r="B841" s="37" t="str">
        <f>'Master Schedule'!B841</f>
        <v/>
      </c>
      <c r="C841" s="39"/>
      <c r="D841" s="40" t="str">
        <f t="shared" si="1"/>
        <v>Saturday</v>
      </c>
      <c r="E841" s="41"/>
      <c r="F841" s="38"/>
      <c r="G841" s="38"/>
      <c r="H841" s="41"/>
      <c r="I841" s="38"/>
      <c r="J841" s="38"/>
      <c r="K841" s="32"/>
      <c r="L841" s="32"/>
      <c r="M841" s="32"/>
      <c r="N841" s="33"/>
      <c r="O841" s="62"/>
      <c r="P841" s="34" t="str">
        <f t="shared" si="4"/>
        <v/>
      </c>
    </row>
    <row r="842" ht="22.5" customHeight="1">
      <c r="A842" s="37"/>
      <c r="B842" s="37" t="str">
        <f>'Master Schedule'!B842</f>
        <v/>
      </c>
      <c r="C842" s="39"/>
      <c r="D842" s="40" t="str">
        <f t="shared" si="1"/>
        <v>Saturday</v>
      </c>
      <c r="E842" s="41"/>
      <c r="F842" s="38"/>
      <c r="G842" s="38"/>
      <c r="H842" s="41"/>
      <c r="I842" s="38"/>
      <c r="J842" s="38"/>
      <c r="K842" s="35"/>
      <c r="L842" s="35"/>
      <c r="M842" s="35"/>
      <c r="N842" s="36"/>
      <c r="O842" s="62"/>
      <c r="P842" s="34" t="str">
        <f t="shared" si="4"/>
        <v/>
      </c>
    </row>
    <row r="843" ht="22.5" customHeight="1">
      <c r="A843" s="37"/>
      <c r="B843" s="37" t="str">
        <f>'Master Schedule'!B843</f>
        <v/>
      </c>
      <c r="C843" s="39"/>
      <c r="D843" s="40" t="str">
        <f t="shared" si="1"/>
        <v>Saturday</v>
      </c>
      <c r="E843" s="41"/>
      <c r="F843" s="38"/>
      <c r="G843" s="38"/>
      <c r="H843" s="41"/>
      <c r="I843" s="38"/>
      <c r="J843" s="38"/>
      <c r="K843" s="32"/>
      <c r="L843" s="32"/>
      <c r="M843" s="32"/>
      <c r="N843" s="33"/>
      <c r="O843" s="62"/>
      <c r="P843" s="34" t="str">
        <f t="shared" si="4"/>
        <v/>
      </c>
    </row>
    <row r="844" ht="22.5" customHeight="1">
      <c r="A844" s="37"/>
      <c r="B844" s="37" t="str">
        <f>'Master Schedule'!B844</f>
        <v/>
      </c>
      <c r="C844" s="39"/>
      <c r="D844" s="40" t="str">
        <f t="shared" si="1"/>
        <v>Saturday</v>
      </c>
      <c r="E844" s="41"/>
      <c r="F844" s="38"/>
      <c r="G844" s="38"/>
      <c r="H844" s="41"/>
      <c r="I844" s="38"/>
      <c r="J844" s="38"/>
      <c r="K844" s="35"/>
      <c r="L844" s="35"/>
      <c r="M844" s="35"/>
      <c r="N844" s="36"/>
      <c r="O844" s="62"/>
      <c r="P844" s="34" t="str">
        <f t="shared" si="4"/>
        <v/>
      </c>
    </row>
    <row r="845" ht="22.5" customHeight="1">
      <c r="A845" s="37"/>
      <c r="B845" s="37" t="str">
        <f>'Master Schedule'!B845</f>
        <v/>
      </c>
      <c r="C845" s="39"/>
      <c r="D845" s="40" t="str">
        <f t="shared" si="1"/>
        <v>Saturday</v>
      </c>
      <c r="E845" s="41"/>
      <c r="F845" s="38"/>
      <c r="G845" s="38"/>
      <c r="H845" s="41"/>
      <c r="I845" s="38"/>
      <c r="J845" s="38"/>
      <c r="K845" s="32"/>
      <c r="L845" s="32"/>
      <c r="M845" s="32"/>
      <c r="N845" s="33"/>
      <c r="O845" s="62"/>
      <c r="P845" s="34" t="str">
        <f t="shared" si="4"/>
        <v/>
      </c>
    </row>
    <row r="846" ht="22.5" customHeight="1">
      <c r="A846" s="37"/>
      <c r="B846" s="37" t="str">
        <f>'Master Schedule'!B846</f>
        <v/>
      </c>
      <c r="C846" s="39"/>
      <c r="D846" s="40" t="str">
        <f t="shared" si="1"/>
        <v>Saturday</v>
      </c>
      <c r="E846" s="41"/>
      <c r="F846" s="38"/>
      <c r="G846" s="38"/>
      <c r="H846" s="41"/>
      <c r="I846" s="38"/>
      <c r="J846" s="38"/>
      <c r="K846" s="35"/>
      <c r="L846" s="35"/>
      <c r="M846" s="35"/>
      <c r="N846" s="36"/>
      <c r="O846" s="62"/>
      <c r="P846" s="34" t="str">
        <f t="shared" si="4"/>
        <v/>
      </c>
    </row>
    <row r="847" ht="22.5" customHeight="1">
      <c r="A847" s="37"/>
      <c r="B847" s="37" t="str">
        <f>'Master Schedule'!B847</f>
        <v/>
      </c>
      <c r="C847" s="39"/>
      <c r="D847" s="40" t="str">
        <f t="shared" si="1"/>
        <v>Saturday</v>
      </c>
      <c r="E847" s="41"/>
      <c r="F847" s="38"/>
      <c r="G847" s="38"/>
      <c r="H847" s="41"/>
      <c r="I847" s="38"/>
      <c r="J847" s="38"/>
      <c r="K847" s="32"/>
      <c r="L847" s="32"/>
      <c r="M847" s="32"/>
      <c r="N847" s="33"/>
      <c r="O847" s="62"/>
      <c r="P847" s="34" t="str">
        <f t="shared" si="4"/>
        <v/>
      </c>
    </row>
    <row r="848" ht="22.5" customHeight="1">
      <c r="A848" s="37"/>
      <c r="B848" s="37" t="str">
        <f>'Master Schedule'!B848</f>
        <v/>
      </c>
      <c r="C848" s="39"/>
      <c r="D848" s="40" t="str">
        <f t="shared" si="1"/>
        <v>Saturday</v>
      </c>
      <c r="E848" s="41"/>
      <c r="F848" s="38"/>
      <c r="G848" s="38"/>
      <c r="H848" s="41"/>
      <c r="I848" s="38"/>
      <c r="J848" s="38"/>
      <c r="K848" s="35"/>
      <c r="L848" s="35"/>
      <c r="M848" s="35"/>
      <c r="N848" s="36"/>
      <c r="O848" s="62"/>
      <c r="P848" s="34" t="str">
        <f t="shared" si="4"/>
        <v/>
      </c>
    </row>
    <row r="849" ht="22.5" customHeight="1">
      <c r="A849" s="37"/>
      <c r="B849" s="37" t="str">
        <f>'Master Schedule'!B849</f>
        <v/>
      </c>
      <c r="C849" s="39"/>
      <c r="D849" s="40" t="str">
        <f t="shared" si="1"/>
        <v>Saturday</v>
      </c>
      <c r="E849" s="41"/>
      <c r="F849" s="38"/>
      <c r="G849" s="38"/>
      <c r="H849" s="41"/>
      <c r="I849" s="38"/>
      <c r="J849" s="38"/>
      <c r="K849" s="32"/>
      <c r="L849" s="32"/>
      <c r="M849" s="32"/>
      <c r="N849" s="33"/>
      <c r="O849" s="62"/>
      <c r="P849" s="34" t="str">
        <f t="shared" si="4"/>
        <v/>
      </c>
    </row>
    <row r="850" ht="22.5" customHeight="1">
      <c r="A850" s="37"/>
      <c r="B850" s="37" t="str">
        <f>'Master Schedule'!B850</f>
        <v/>
      </c>
      <c r="C850" s="39"/>
      <c r="D850" s="40" t="str">
        <f t="shared" si="1"/>
        <v>Saturday</v>
      </c>
      <c r="E850" s="41"/>
      <c r="F850" s="38"/>
      <c r="G850" s="38"/>
      <c r="H850" s="41"/>
      <c r="I850" s="38"/>
      <c r="J850" s="38"/>
      <c r="K850" s="35"/>
      <c r="L850" s="35"/>
      <c r="M850" s="35"/>
      <c r="N850" s="36"/>
      <c r="O850" s="62"/>
      <c r="P850" s="34" t="str">
        <f t="shared" si="4"/>
        <v/>
      </c>
    </row>
    <row r="851" ht="22.5" customHeight="1">
      <c r="A851" s="37"/>
      <c r="B851" s="37" t="str">
        <f>'Master Schedule'!B851</f>
        <v/>
      </c>
      <c r="C851" s="39"/>
      <c r="D851" s="40" t="str">
        <f t="shared" si="1"/>
        <v>Saturday</v>
      </c>
      <c r="E851" s="41"/>
      <c r="F851" s="38"/>
      <c r="G851" s="38"/>
      <c r="H851" s="41"/>
      <c r="I851" s="38"/>
      <c r="J851" s="38"/>
      <c r="K851" s="32"/>
      <c r="L851" s="32"/>
      <c r="M851" s="32"/>
      <c r="N851" s="33"/>
      <c r="O851" s="62"/>
      <c r="P851" s="34" t="str">
        <f t="shared" si="4"/>
        <v/>
      </c>
    </row>
    <row r="852" ht="22.5" customHeight="1">
      <c r="A852" s="37"/>
      <c r="B852" s="37" t="str">
        <f>'Master Schedule'!B852</f>
        <v/>
      </c>
      <c r="C852" s="39"/>
      <c r="D852" s="40" t="str">
        <f t="shared" si="1"/>
        <v>Saturday</v>
      </c>
      <c r="E852" s="41"/>
      <c r="F852" s="38"/>
      <c r="G852" s="38"/>
      <c r="H852" s="41"/>
      <c r="I852" s="38"/>
      <c r="J852" s="38"/>
      <c r="K852" s="35"/>
      <c r="L852" s="35"/>
      <c r="M852" s="35"/>
      <c r="N852" s="36"/>
      <c r="O852" s="62"/>
      <c r="P852" s="34" t="str">
        <f t="shared" si="4"/>
        <v/>
      </c>
    </row>
    <row r="853" ht="22.5" customHeight="1">
      <c r="A853" s="37"/>
      <c r="B853" s="37" t="str">
        <f>'Master Schedule'!B853</f>
        <v/>
      </c>
      <c r="C853" s="39"/>
      <c r="D853" s="40" t="str">
        <f t="shared" si="1"/>
        <v>Saturday</v>
      </c>
      <c r="E853" s="41"/>
      <c r="F853" s="38"/>
      <c r="G853" s="38"/>
      <c r="H853" s="41"/>
      <c r="I853" s="38"/>
      <c r="J853" s="38"/>
      <c r="K853" s="32"/>
      <c r="L853" s="32"/>
      <c r="M853" s="32"/>
      <c r="N853" s="33"/>
      <c r="O853" s="62"/>
      <c r="P853" s="34" t="str">
        <f t="shared" si="4"/>
        <v/>
      </c>
    </row>
    <row r="854" ht="22.5" customHeight="1">
      <c r="A854" s="37"/>
      <c r="B854" s="37" t="str">
        <f>'Master Schedule'!B854</f>
        <v/>
      </c>
      <c r="C854" s="39"/>
      <c r="D854" s="40" t="str">
        <f t="shared" si="1"/>
        <v>Saturday</v>
      </c>
      <c r="E854" s="41"/>
      <c r="F854" s="38"/>
      <c r="G854" s="38"/>
      <c r="H854" s="41"/>
      <c r="I854" s="38"/>
      <c r="J854" s="38"/>
      <c r="K854" s="35"/>
      <c r="L854" s="35"/>
      <c r="M854" s="35"/>
      <c r="N854" s="36"/>
      <c r="O854" s="62"/>
      <c r="P854" s="34" t="str">
        <f t="shared" si="4"/>
        <v/>
      </c>
    </row>
    <row r="855" ht="22.5" customHeight="1">
      <c r="A855" s="37"/>
      <c r="B855" s="37" t="str">
        <f>'Master Schedule'!B855</f>
        <v/>
      </c>
      <c r="C855" s="39"/>
      <c r="D855" s="40" t="str">
        <f t="shared" si="1"/>
        <v>Saturday</v>
      </c>
      <c r="E855" s="41"/>
      <c r="F855" s="38"/>
      <c r="G855" s="38"/>
      <c r="H855" s="41"/>
      <c r="I855" s="38"/>
      <c r="J855" s="38"/>
      <c r="K855" s="32"/>
      <c r="L855" s="32"/>
      <c r="M855" s="32"/>
      <c r="N855" s="33"/>
      <c r="O855" s="62"/>
      <c r="P855" s="34" t="str">
        <f t="shared" si="4"/>
        <v/>
      </c>
    </row>
    <row r="856" ht="22.5" customHeight="1">
      <c r="A856" s="37"/>
      <c r="B856" s="37" t="str">
        <f>'Master Schedule'!B856</f>
        <v/>
      </c>
      <c r="C856" s="39"/>
      <c r="D856" s="40" t="str">
        <f t="shared" si="1"/>
        <v>Saturday</v>
      </c>
      <c r="E856" s="41"/>
      <c r="F856" s="38"/>
      <c r="G856" s="38"/>
      <c r="H856" s="41"/>
      <c r="I856" s="38"/>
      <c r="J856" s="38"/>
      <c r="K856" s="35"/>
      <c r="L856" s="35"/>
      <c r="M856" s="35"/>
      <c r="N856" s="36"/>
      <c r="O856" s="62"/>
      <c r="P856" s="34" t="str">
        <f t="shared" si="4"/>
        <v/>
      </c>
    </row>
    <row r="857" ht="22.5" customHeight="1">
      <c r="A857" s="37"/>
      <c r="B857" s="37" t="str">
        <f>'Master Schedule'!B857</f>
        <v/>
      </c>
      <c r="C857" s="39"/>
      <c r="D857" s="40" t="str">
        <f t="shared" si="1"/>
        <v>Saturday</v>
      </c>
      <c r="E857" s="41"/>
      <c r="F857" s="38"/>
      <c r="G857" s="38"/>
      <c r="H857" s="41"/>
      <c r="I857" s="38"/>
      <c r="J857" s="38"/>
      <c r="K857" s="32"/>
      <c r="L857" s="32"/>
      <c r="M857" s="32"/>
      <c r="N857" s="33"/>
      <c r="O857" s="62"/>
      <c r="P857" s="34" t="str">
        <f t="shared" si="4"/>
        <v/>
      </c>
    </row>
    <row r="858" ht="22.5" customHeight="1">
      <c r="A858" s="37"/>
      <c r="B858" s="37" t="str">
        <f>'Master Schedule'!B858</f>
        <v/>
      </c>
      <c r="C858" s="39"/>
      <c r="D858" s="40" t="str">
        <f t="shared" si="1"/>
        <v>Saturday</v>
      </c>
      <c r="E858" s="41"/>
      <c r="F858" s="38"/>
      <c r="G858" s="38"/>
      <c r="H858" s="41"/>
      <c r="I858" s="38"/>
      <c r="J858" s="38"/>
      <c r="K858" s="35"/>
      <c r="L858" s="35"/>
      <c r="M858" s="35"/>
      <c r="N858" s="36"/>
      <c r="O858" s="62"/>
      <c r="P858" s="34" t="str">
        <f t="shared" si="4"/>
        <v/>
      </c>
    </row>
    <row r="859" ht="22.5" customHeight="1">
      <c r="A859" s="37"/>
      <c r="B859" s="37" t="str">
        <f>'Master Schedule'!B859</f>
        <v/>
      </c>
      <c r="C859" s="39"/>
      <c r="D859" s="40" t="str">
        <f t="shared" si="1"/>
        <v>Saturday</v>
      </c>
      <c r="E859" s="41"/>
      <c r="F859" s="38"/>
      <c r="G859" s="38"/>
      <c r="H859" s="41"/>
      <c r="I859" s="38"/>
      <c r="J859" s="38"/>
      <c r="K859" s="32"/>
      <c r="L859" s="32"/>
      <c r="M859" s="32"/>
      <c r="N859" s="33"/>
      <c r="O859" s="62"/>
      <c r="P859" s="34" t="str">
        <f t="shared" si="4"/>
        <v/>
      </c>
    </row>
    <row r="860" ht="22.5" customHeight="1">
      <c r="A860" s="37"/>
      <c r="B860" s="37" t="str">
        <f>'Master Schedule'!B860</f>
        <v/>
      </c>
      <c r="C860" s="39"/>
      <c r="D860" s="40" t="str">
        <f t="shared" si="1"/>
        <v>Saturday</v>
      </c>
      <c r="E860" s="41"/>
      <c r="F860" s="38"/>
      <c r="G860" s="38"/>
      <c r="H860" s="41"/>
      <c r="I860" s="38"/>
      <c r="J860" s="38"/>
      <c r="K860" s="35"/>
      <c r="L860" s="35"/>
      <c r="M860" s="35"/>
      <c r="N860" s="36"/>
      <c r="O860" s="62"/>
      <c r="P860" s="34" t="str">
        <f t="shared" si="4"/>
        <v/>
      </c>
    </row>
    <row r="861" ht="22.5" customHeight="1">
      <c r="A861" s="37"/>
      <c r="B861" s="37" t="str">
        <f>'Master Schedule'!B861</f>
        <v/>
      </c>
      <c r="C861" s="39"/>
      <c r="D861" s="40" t="str">
        <f t="shared" si="1"/>
        <v>Saturday</v>
      </c>
      <c r="E861" s="41"/>
      <c r="F861" s="38"/>
      <c r="G861" s="38"/>
      <c r="H861" s="41"/>
      <c r="I861" s="38"/>
      <c r="J861" s="38"/>
      <c r="K861" s="32"/>
      <c r="L861" s="32"/>
      <c r="M861" s="32"/>
      <c r="N861" s="33"/>
      <c r="O861" s="62"/>
      <c r="P861" s="34" t="str">
        <f t="shared" si="4"/>
        <v/>
      </c>
    </row>
    <row r="862" ht="22.5" customHeight="1">
      <c r="A862" s="37"/>
      <c r="B862" s="37" t="str">
        <f>'Master Schedule'!B862</f>
        <v/>
      </c>
      <c r="C862" s="39"/>
      <c r="D862" s="40" t="str">
        <f t="shared" si="1"/>
        <v>Saturday</v>
      </c>
      <c r="E862" s="41"/>
      <c r="F862" s="38"/>
      <c r="G862" s="38"/>
      <c r="H862" s="41"/>
      <c r="I862" s="38"/>
      <c r="J862" s="38"/>
      <c r="K862" s="35"/>
      <c r="L862" s="35"/>
      <c r="M862" s="35"/>
      <c r="N862" s="36"/>
      <c r="O862" s="62"/>
      <c r="P862" s="34" t="str">
        <f t="shared" si="4"/>
        <v/>
      </c>
    </row>
    <row r="863" ht="22.5" customHeight="1">
      <c r="A863" s="37"/>
      <c r="B863" s="37" t="str">
        <f>'Master Schedule'!B863</f>
        <v/>
      </c>
      <c r="C863" s="39"/>
      <c r="D863" s="40" t="str">
        <f t="shared" si="1"/>
        <v>Saturday</v>
      </c>
      <c r="E863" s="41"/>
      <c r="F863" s="38"/>
      <c r="G863" s="38"/>
      <c r="H863" s="41"/>
      <c r="I863" s="38"/>
      <c r="J863" s="38"/>
      <c r="K863" s="32"/>
      <c r="L863" s="32"/>
      <c r="M863" s="32"/>
      <c r="N863" s="33"/>
      <c r="O863" s="62"/>
      <c r="P863" s="34" t="str">
        <f t="shared" si="4"/>
        <v/>
      </c>
    </row>
    <row r="864" ht="22.5" customHeight="1">
      <c r="A864" s="37"/>
      <c r="B864" s="37" t="str">
        <f>'Master Schedule'!B864</f>
        <v/>
      </c>
      <c r="C864" s="39"/>
      <c r="D864" s="40" t="str">
        <f t="shared" si="1"/>
        <v>Saturday</v>
      </c>
      <c r="E864" s="41"/>
      <c r="F864" s="38"/>
      <c r="G864" s="38"/>
      <c r="H864" s="41"/>
      <c r="I864" s="38"/>
      <c r="J864" s="38"/>
      <c r="K864" s="35"/>
      <c r="L864" s="35"/>
      <c r="M864" s="35"/>
      <c r="N864" s="36"/>
      <c r="O864" s="62"/>
      <c r="P864" s="34" t="str">
        <f t="shared" si="4"/>
        <v/>
      </c>
    </row>
    <row r="865" ht="22.5" customHeight="1">
      <c r="A865" s="37"/>
      <c r="B865" s="37" t="str">
        <f>'Master Schedule'!B865</f>
        <v/>
      </c>
      <c r="C865" s="39"/>
      <c r="D865" s="40" t="str">
        <f t="shared" si="1"/>
        <v>Saturday</v>
      </c>
      <c r="E865" s="41"/>
      <c r="F865" s="38"/>
      <c r="G865" s="38"/>
      <c r="H865" s="41"/>
      <c r="I865" s="38"/>
      <c r="J865" s="38"/>
      <c r="K865" s="32"/>
      <c r="L865" s="32"/>
      <c r="M865" s="32"/>
      <c r="N865" s="33"/>
      <c r="O865" s="62"/>
      <c r="P865" s="34" t="str">
        <f t="shared" si="4"/>
        <v/>
      </c>
    </row>
    <row r="866" ht="22.5" customHeight="1">
      <c r="A866" s="37"/>
      <c r="B866" s="37" t="str">
        <f>'Master Schedule'!B866</f>
        <v/>
      </c>
      <c r="C866" s="39"/>
      <c r="D866" s="40" t="str">
        <f t="shared" si="1"/>
        <v>Saturday</v>
      </c>
      <c r="E866" s="41"/>
      <c r="F866" s="38"/>
      <c r="G866" s="38"/>
      <c r="H866" s="41"/>
      <c r="I866" s="38"/>
      <c r="J866" s="38"/>
      <c r="K866" s="35"/>
      <c r="L866" s="35"/>
      <c r="M866" s="35"/>
      <c r="N866" s="36"/>
      <c r="O866" s="62"/>
      <c r="P866" s="34" t="str">
        <f t="shared" si="4"/>
        <v/>
      </c>
    </row>
    <row r="867" ht="22.5" customHeight="1">
      <c r="A867" s="37"/>
      <c r="B867" s="37" t="str">
        <f>'Master Schedule'!B867</f>
        <v/>
      </c>
      <c r="C867" s="39"/>
      <c r="D867" s="40" t="str">
        <f t="shared" si="1"/>
        <v>Saturday</v>
      </c>
      <c r="E867" s="41"/>
      <c r="F867" s="38"/>
      <c r="G867" s="38"/>
      <c r="H867" s="41"/>
      <c r="I867" s="38"/>
      <c r="J867" s="38"/>
      <c r="K867" s="32"/>
      <c r="L867" s="32"/>
      <c r="M867" s="32"/>
      <c r="N867" s="33"/>
      <c r="O867" s="62"/>
      <c r="P867" s="34" t="str">
        <f t="shared" si="4"/>
        <v/>
      </c>
    </row>
    <row r="868" ht="22.5" customHeight="1">
      <c r="A868" s="37"/>
      <c r="B868" s="37" t="str">
        <f>'Master Schedule'!B868</f>
        <v/>
      </c>
      <c r="C868" s="39"/>
      <c r="D868" s="40" t="str">
        <f t="shared" si="1"/>
        <v>Saturday</v>
      </c>
      <c r="E868" s="41"/>
      <c r="F868" s="38"/>
      <c r="G868" s="38"/>
      <c r="H868" s="41"/>
      <c r="I868" s="38"/>
      <c r="J868" s="38"/>
      <c r="K868" s="35"/>
      <c r="L868" s="35"/>
      <c r="M868" s="35"/>
      <c r="N868" s="36"/>
      <c r="O868" s="62"/>
      <c r="P868" s="34" t="str">
        <f t="shared" si="4"/>
        <v/>
      </c>
    </row>
    <row r="869" ht="22.5" customHeight="1">
      <c r="A869" s="37"/>
      <c r="B869" s="37" t="str">
        <f>'Master Schedule'!B869</f>
        <v/>
      </c>
      <c r="C869" s="39"/>
      <c r="D869" s="40" t="str">
        <f t="shared" si="1"/>
        <v>Saturday</v>
      </c>
      <c r="E869" s="41"/>
      <c r="F869" s="38"/>
      <c r="G869" s="38"/>
      <c r="H869" s="41"/>
      <c r="I869" s="38"/>
      <c r="J869" s="38"/>
      <c r="K869" s="32"/>
      <c r="L869" s="32"/>
      <c r="M869" s="32"/>
      <c r="N869" s="33"/>
      <c r="O869" s="62"/>
      <c r="P869" s="34" t="str">
        <f t="shared" si="4"/>
        <v/>
      </c>
    </row>
    <row r="870" ht="22.5" customHeight="1">
      <c r="A870" s="37"/>
      <c r="B870" s="37" t="str">
        <f>'Master Schedule'!B870</f>
        <v/>
      </c>
      <c r="C870" s="39"/>
      <c r="D870" s="40" t="str">
        <f t="shared" si="1"/>
        <v>Saturday</v>
      </c>
      <c r="E870" s="41"/>
      <c r="F870" s="38"/>
      <c r="G870" s="38"/>
      <c r="H870" s="41"/>
      <c r="I870" s="38"/>
      <c r="J870" s="38"/>
      <c r="K870" s="35"/>
      <c r="L870" s="35"/>
      <c r="M870" s="35"/>
      <c r="N870" s="36"/>
      <c r="O870" s="62"/>
      <c r="P870" s="34" t="str">
        <f t="shared" si="4"/>
        <v/>
      </c>
    </row>
    <row r="871" ht="22.5" customHeight="1">
      <c r="A871" s="37"/>
      <c r="B871" s="37" t="str">
        <f>'Master Schedule'!B871</f>
        <v/>
      </c>
      <c r="C871" s="39"/>
      <c r="D871" s="40" t="str">
        <f t="shared" si="1"/>
        <v>Saturday</v>
      </c>
      <c r="E871" s="41"/>
      <c r="F871" s="38"/>
      <c r="G871" s="38"/>
      <c r="H871" s="41"/>
      <c r="I871" s="38"/>
      <c r="J871" s="38"/>
      <c r="K871" s="32"/>
      <c r="L871" s="32"/>
      <c r="M871" s="32"/>
      <c r="N871" s="33"/>
      <c r="O871" s="62"/>
      <c r="P871" s="34" t="str">
        <f t="shared" si="4"/>
        <v/>
      </c>
    </row>
    <row r="872" ht="22.5" customHeight="1">
      <c r="A872" s="37"/>
      <c r="B872" s="37" t="str">
        <f>'Master Schedule'!B872</f>
        <v/>
      </c>
      <c r="C872" s="39"/>
      <c r="D872" s="40" t="str">
        <f t="shared" si="1"/>
        <v>Saturday</v>
      </c>
      <c r="E872" s="41"/>
      <c r="F872" s="38"/>
      <c r="G872" s="38"/>
      <c r="H872" s="41"/>
      <c r="I872" s="38"/>
      <c r="J872" s="38"/>
      <c r="K872" s="35"/>
      <c r="L872" s="35"/>
      <c r="M872" s="35"/>
      <c r="N872" s="36"/>
      <c r="O872" s="62"/>
      <c r="P872" s="34" t="str">
        <f t="shared" si="4"/>
        <v/>
      </c>
    </row>
    <row r="873" ht="22.5" customHeight="1">
      <c r="A873" s="37"/>
      <c r="B873" s="37" t="str">
        <f>'Master Schedule'!B873</f>
        <v/>
      </c>
      <c r="C873" s="39"/>
      <c r="D873" s="40" t="str">
        <f t="shared" si="1"/>
        <v>Saturday</v>
      </c>
      <c r="E873" s="41"/>
      <c r="F873" s="38"/>
      <c r="G873" s="38"/>
      <c r="H873" s="41"/>
      <c r="I873" s="38"/>
      <c r="J873" s="38"/>
      <c r="K873" s="32"/>
      <c r="L873" s="32"/>
      <c r="M873" s="32"/>
      <c r="N873" s="33"/>
      <c r="O873" s="62"/>
      <c r="P873" s="34" t="str">
        <f t="shared" si="4"/>
        <v/>
      </c>
    </row>
    <row r="874" ht="22.5" customHeight="1">
      <c r="A874" s="37"/>
      <c r="B874" s="37" t="str">
        <f>'Master Schedule'!B874</f>
        <v/>
      </c>
      <c r="C874" s="39"/>
      <c r="D874" s="40" t="str">
        <f t="shared" si="1"/>
        <v>Saturday</v>
      </c>
      <c r="E874" s="41"/>
      <c r="F874" s="38"/>
      <c r="G874" s="38"/>
      <c r="H874" s="41"/>
      <c r="I874" s="38"/>
      <c r="J874" s="38"/>
      <c r="K874" s="35"/>
      <c r="L874" s="35"/>
      <c r="M874" s="35"/>
      <c r="N874" s="36"/>
      <c r="O874" s="62"/>
      <c r="P874" s="34" t="str">
        <f t="shared" si="4"/>
        <v/>
      </c>
    </row>
    <row r="875" ht="22.5" customHeight="1">
      <c r="A875" s="37"/>
      <c r="B875" s="37" t="str">
        <f>'Master Schedule'!B875</f>
        <v/>
      </c>
      <c r="C875" s="39"/>
      <c r="D875" s="40" t="str">
        <f t="shared" si="1"/>
        <v>Saturday</v>
      </c>
      <c r="E875" s="41"/>
      <c r="F875" s="38"/>
      <c r="G875" s="38"/>
      <c r="H875" s="41"/>
      <c r="I875" s="38"/>
      <c r="J875" s="38"/>
      <c r="K875" s="32"/>
      <c r="L875" s="32"/>
      <c r="M875" s="32"/>
      <c r="N875" s="33"/>
      <c r="O875" s="62"/>
      <c r="P875" s="34" t="str">
        <f t="shared" si="4"/>
        <v/>
      </c>
    </row>
    <row r="876" ht="22.5" customHeight="1">
      <c r="A876" s="37"/>
      <c r="B876" s="37" t="str">
        <f>'Master Schedule'!B876</f>
        <v/>
      </c>
      <c r="C876" s="39"/>
      <c r="D876" s="40" t="str">
        <f t="shared" si="1"/>
        <v>Saturday</v>
      </c>
      <c r="E876" s="41"/>
      <c r="F876" s="38"/>
      <c r="G876" s="38"/>
      <c r="H876" s="41"/>
      <c r="I876" s="38"/>
      <c r="J876" s="38"/>
      <c r="K876" s="35"/>
      <c r="L876" s="35"/>
      <c r="M876" s="35"/>
      <c r="N876" s="36"/>
      <c r="O876" s="62"/>
      <c r="P876" s="34" t="str">
        <f t="shared" si="4"/>
        <v/>
      </c>
    </row>
    <row r="877" ht="22.5" customHeight="1">
      <c r="A877" s="37"/>
      <c r="B877" s="37" t="str">
        <f>'Master Schedule'!B877</f>
        <v/>
      </c>
      <c r="C877" s="39"/>
      <c r="D877" s="40" t="str">
        <f t="shared" si="1"/>
        <v>Saturday</v>
      </c>
      <c r="E877" s="41"/>
      <c r="F877" s="38"/>
      <c r="G877" s="38"/>
      <c r="H877" s="41"/>
      <c r="I877" s="38"/>
      <c r="J877" s="38"/>
      <c r="K877" s="32"/>
      <c r="L877" s="32"/>
      <c r="M877" s="32"/>
      <c r="N877" s="33"/>
      <c r="O877" s="62"/>
      <c r="P877" s="34" t="str">
        <f t="shared" si="4"/>
        <v/>
      </c>
    </row>
    <row r="878" ht="22.5" customHeight="1">
      <c r="A878" s="37"/>
      <c r="B878" s="37" t="str">
        <f>'Master Schedule'!B878</f>
        <v/>
      </c>
      <c r="C878" s="39"/>
      <c r="D878" s="40" t="str">
        <f t="shared" si="1"/>
        <v>Saturday</v>
      </c>
      <c r="E878" s="41"/>
      <c r="F878" s="38"/>
      <c r="G878" s="38"/>
      <c r="H878" s="41"/>
      <c r="I878" s="38"/>
      <c r="J878" s="38"/>
      <c r="K878" s="35"/>
      <c r="L878" s="35"/>
      <c r="M878" s="35"/>
      <c r="N878" s="36"/>
      <c r="O878" s="62"/>
      <c r="P878" s="34" t="str">
        <f t="shared" si="4"/>
        <v/>
      </c>
    </row>
    <row r="879" ht="22.5" customHeight="1">
      <c r="A879" s="37"/>
      <c r="B879" s="37" t="str">
        <f>'Master Schedule'!B879</f>
        <v/>
      </c>
      <c r="C879" s="39"/>
      <c r="D879" s="40" t="str">
        <f t="shared" si="1"/>
        <v>Saturday</v>
      </c>
      <c r="E879" s="41"/>
      <c r="F879" s="38"/>
      <c r="G879" s="38"/>
      <c r="H879" s="41"/>
      <c r="I879" s="38"/>
      <c r="J879" s="38"/>
      <c r="K879" s="32"/>
      <c r="L879" s="32"/>
      <c r="M879" s="32"/>
      <c r="N879" s="33"/>
      <c r="O879" s="62"/>
      <c r="P879" s="34" t="str">
        <f t="shared" si="4"/>
        <v/>
      </c>
    </row>
    <row r="880" ht="22.5" customHeight="1">
      <c r="A880" s="37"/>
      <c r="B880" s="37" t="str">
        <f>'Master Schedule'!B880</f>
        <v/>
      </c>
      <c r="C880" s="39"/>
      <c r="D880" s="40" t="str">
        <f t="shared" si="1"/>
        <v>Saturday</v>
      </c>
      <c r="E880" s="41"/>
      <c r="F880" s="38"/>
      <c r="G880" s="38"/>
      <c r="H880" s="41"/>
      <c r="I880" s="38"/>
      <c r="J880" s="38"/>
      <c r="K880" s="35"/>
      <c r="L880" s="35"/>
      <c r="M880" s="35"/>
      <c r="N880" s="36"/>
      <c r="O880" s="62"/>
      <c r="P880" s="34" t="str">
        <f t="shared" si="4"/>
        <v/>
      </c>
    </row>
    <row r="881" ht="22.5" customHeight="1">
      <c r="A881" s="37"/>
      <c r="B881" s="37" t="str">
        <f>'Master Schedule'!B881</f>
        <v/>
      </c>
      <c r="C881" s="39"/>
      <c r="D881" s="40" t="str">
        <f t="shared" si="1"/>
        <v>Saturday</v>
      </c>
      <c r="E881" s="41"/>
      <c r="F881" s="38"/>
      <c r="G881" s="38"/>
      <c r="H881" s="41"/>
      <c r="I881" s="38"/>
      <c r="J881" s="38"/>
      <c r="K881" s="32"/>
      <c r="L881" s="32"/>
      <c r="M881" s="32"/>
      <c r="N881" s="33"/>
      <c r="O881" s="62"/>
      <c r="P881" s="34" t="str">
        <f t="shared" si="4"/>
        <v/>
      </c>
    </row>
    <row r="882" ht="22.5" customHeight="1">
      <c r="A882" s="37"/>
      <c r="B882" s="37" t="str">
        <f>'Master Schedule'!B882</f>
        <v/>
      </c>
      <c r="C882" s="39"/>
      <c r="D882" s="40" t="str">
        <f t="shared" si="1"/>
        <v>Saturday</v>
      </c>
      <c r="E882" s="41"/>
      <c r="F882" s="38"/>
      <c r="G882" s="38"/>
      <c r="H882" s="41"/>
      <c r="I882" s="38"/>
      <c r="J882" s="38"/>
      <c r="K882" s="35"/>
      <c r="L882" s="35"/>
      <c r="M882" s="35"/>
      <c r="N882" s="36"/>
      <c r="O882" s="62"/>
      <c r="P882" s="34" t="str">
        <f t="shared" si="4"/>
        <v/>
      </c>
    </row>
    <row r="883" ht="22.5" customHeight="1">
      <c r="A883" s="37"/>
      <c r="B883" s="37" t="str">
        <f>'Master Schedule'!B883</f>
        <v/>
      </c>
      <c r="C883" s="39"/>
      <c r="D883" s="40" t="str">
        <f t="shared" si="1"/>
        <v>Saturday</v>
      </c>
      <c r="E883" s="41"/>
      <c r="F883" s="38"/>
      <c r="G883" s="38"/>
      <c r="H883" s="41"/>
      <c r="I883" s="38"/>
      <c r="J883" s="38"/>
      <c r="K883" s="32"/>
      <c r="L883" s="32"/>
      <c r="M883" s="32"/>
      <c r="N883" s="33"/>
      <c r="O883" s="62"/>
      <c r="P883" s="34" t="str">
        <f t="shared" si="4"/>
        <v/>
      </c>
    </row>
    <row r="884" ht="22.5" customHeight="1">
      <c r="A884" s="37"/>
      <c r="B884" s="37" t="str">
        <f>'Master Schedule'!B884</f>
        <v/>
      </c>
      <c r="C884" s="39"/>
      <c r="D884" s="40" t="str">
        <f t="shared" si="1"/>
        <v>Saturday</v>
      </c>
      <c r="E884" s="41"/>
      <c r="F884" s="38"/>
      <c r="G884" s="38"/>
      <c r="H884" s="41"/>
      <c r="I884" s="38"/>
      <c r="J884" s="38"/>
      <c r="K884" s="35"/>
      <c r="L884" s="35"/>
      <c r="M884" s="35"/>
      <c r="N884" s="36"/>
      <c r="O884" s="62"/>
      <c r="P884" s="34" t="str">
        <f t="shared" si="4"/>
        <v/>
      </c>
    </row>
    <row r="885" ht="22.5" customHeight="1">
      <c r="A885" s="37"/>
      <c r="B885" s="37" t="str">
        <f>'Master Schedule'!B885</f>
        <v/>
      </c>
      <c r="C885" s="39"/>
      <c r="D885" s="40" t="str">
        <f t="shared" si="1"/>
        <v>Saturday</v>
      </c>
      <c r="E885" s="41"/>
      <c r="F885" s="38"/>
      <c r="G885" s="38"/>
      <c r="H885" s="41"/>
      <c r="I885" s="38"/>
      <c r="J885" s="38"/>
      <c r="K885" s="32"/>
      <c r="L885" s="32"/>
      <c r="M885" s="32"/>
      <c r="N885" s="33"/>
      <c r="O885" s="62"/>
      <c r="P885" s="34" t="str">
        <f t="shared" si="4"/>
        <v/>
      </c>
    </row>
    <row r="886" ht="22.5" customHeight="1">
      <c r="A886" s="37"/>
      <c r="B886" s="37" t="str">
        <f>'Master Schedule'!B886</f>
        <v/>
      </c>
      <c r="C886" s="39"/>
      <c r="D886" s="40" t="str">
        <f t="shared" si="1"/>
        <v>Saturday</v>
      </c>
      <c r="E886" s="41"/>
      <c r="F886" s="38"/>
      <c r="G886" s="38"/>
      <c r="H886" s="41"/>
      <c r="I886" s="38"/>
      <c r="J886" s="38"/>
      <c r="K886" s="35"/>
      <c r="L886" s="35"/>
      <c r="M886" s="35"/>
      <c r="N886" s="36"/>
      <c r="O886" s="62"/>
      <c r="P886" s="34" t="str">
        <f t="shared" si="4"/>
        <v/>
      </c>
    </row>
    <row r="887" ht="22.5" customHeight="1">
      <c r="A887" s="37"/>
      <c r="B887" s="37" t="str">
        <f>'Master Schedule'!B887</f>
        <v/>
      </c>
      <c r="C887" s="39"/>
      <c r="D887" s="40" t="str">
        <f t="shared" si="1"/>
        <v>Saturday</v>
      </c>
      <c r="E887" s="41"/>
      <c r="F887" s="38"/>
      <c r="G887" s="38"/>
      <c r="H887" s="41"/>
      <c r="I887" s="38"/>
      <c r="J887" s="38"/>
      <c r="K887" s="32"/>
      <c r="L887" s="32"/>
      <c r="M887" s="32"/>
      <c r="N887" s="33"/>
      <c r="O887" s="62"/>
      <c r="P887" s="34" t="str">
        <f t="shared" si="4"/>
        <v/>
      </c>
    </row>
    <row r="888" ht="22.5" customHeight="1">
      <c r="A888" s="37"/>
      <c r="B888" s="37" t="str">
        <f>'Master Schedule'!B888</f>
        <v/>
      </c>
      <c r="C888" s="39"/>
      <c r="D888" s="40" t="str">
        <f t="shared" si="1"/>
        <v>Saturday</v>
      </c>
      <c r="E888" s="41"/>
      <c r="F888" s="38"/>
      <c r="G888" s="38"/>
      <c r="H888" s="41"/>
      <c r="I888" s="38"/>
      <c r="J888" s="38"/>
      <c r="K888" s="35"/>
      <c r="L888" s="35"/>
      <c r="M888" s="35"/>
      <c r="N888" s="36"/>
      <c r="O888" s="62"/>
      <c r="P888" s="34" t="str">
        <f t="shared" si="4"/>
        <v/>
      </c>
    </row>
    <row r="889" ht="22.5" customHeight="1">
      <c r="A889" s="37"/>
      <c r="B889" s="37" t="str">
        <f>'Master Schedule'!B889</f>
        <v/>
      </c>
      <c r="C889" s="39"/>
      <c r="D889" s="40" t="str">
        <f t="shared" si="1"/>
        <v>Saturday</v>
      </c>
      <c r="E889" s="41"/>
      <c r="F889" s="38"/>
      <c r="G889" s="38"/>
      <c r="H889" s="41"/>
      <c r="I889" s="38"/>
      <c r="J889" s="38"/>
      <c r="K889" s="32"/>
      <c r="L889" s="32"/>
      <c r="M889" s="32"/>
      <c r="N889" s="33"/>
      <c r="O889" s="62"/>
      <c r="P889" s="34" t="str">
        <f t="shared" si="4"/>
        <v/>
      </c>
    </row>
    <row r="890" ht="22.5" customHeight="1">
      <c r="A890" s="37"/>
      <c r="B890" s="37" t="str">
        <f>'Master Schedule'!B890</f>
        <v/>
      </c>
      <c r="C890" s="39"/>
      <c r="D890" s="40" t="str">
        <f t="shared" si="1"/>
        <v>Saturday</v>
      </c>
      <c r="E890" s="41"/>
      <c r="F890" s="38"/>
      <c r="G890" s="38"/>
      <c r="H890" s="41"/>
      <c r="I890" s="38"/>
      <c r="J890" s="38"/>
      <c r="K890" s="35"/>
      <c r="L890" s="35"/>
      <c r="M890" s="35"/>
      <c r="N890" s="36"/>
      <c r="O890" s="62"/>
      <c r="P890" s="34" t="str">
        <f t="shared" si="4"/>
        <v/>
      </c>
    </row>
    <row r="891" ht="22.5" customHeight="1">
      <c r="A891" s="37"/>
      <c r="B891" s="37" t="str">
        <f>'Master Schedule'!B891</f>
        <v/>
      </c>
      <c r="C891" s="39"/>
      <c r="D891" s="40" t="str">
        <f t="shared" si="1"/>
        <v>Saturday</v>
      </c>
      <c r="E891" s="41"/>
      <c r="F891" s="38"/>
      <c r="G891" s="38"/>
      <c r="H891" s="41"/>
      <c r="I891" s="38"/>
      <c r="J891" s="38"/>
      <c r="K891" s="32"/>
      <c r="L891" s="32"/>
      <c r="M891" s="32"/>
      <c r="N891" s="33"/>
      <c r="O891" s="62"/>
      <c r="P891" s="34" t="str">
        <f t="shared" si="4"/>
        <v/>
      </c>
    </row>
    <row r="892" ht="22.5" customHeight="1">
      <c r="A892" s="37"/>
      <c r="B892" s="37" t="str">
        <f>'Master Schedule'!B892</f>
        <v/>
      </c>
      <c r="C892" s="39"/>
      <c r="D892" s="40" t="str">
        <f t="shared" si="1"/>
        <v>Saturday</v>
      </c>
      <c r="E892" s="41"/>
      <c r="F892" s="38"/>
      <c r="G892" s="38"/>
      <c r="H892" s="41"/>
      <c r="I892" s="38"/>
      <c r="J892" s="38"/>
      <c r="K892" s="35"/>
      <c r="L892" s="35"/>
      <c r="M892" s="35"/>
      <c r="N892" s="36"/>
      <c r="O892" s="62"/>
      <c r="P892" s="34" t="str">
        <f t="shared" si="4"/>
        <v/>
      </c>
    </row>
    <row r="893" ht="22.5" customHeight="1">
      <c r="A893" s="37"/>
      <c r="B893" s="37" t="str">
        <f>'Master Schedule'!B893</f>
        <v/>
      </c>
      <c r="C893" s="39"/>
      <c r="D893" s="40" t="str">
        <f t="shared" si="1"/>
        <v>Saturday</v>
      </c>
      <c r="E893" s="41"/>
      <c r="F893" s="38"/>
      <c r="G893" s="38"/>
      <c r="H893" s="41"/>
      <c r="I893" s="38"/>
      <c r="J893" s="38"/>
      <c r="K893" s="32"/>
      <c r="L893" s="32"/>
      <c r="M893" s="32"/>
      <c r="N893" s="33"/>
      <c r="O893" s="62"/>
      <c r="P893" s="34" t="str">
        <f t="shared" si="4"/>
        <v/>
      </c>
    </row>
    <row r="894" ht="22.5" customHeight="1">
      <c r="A894" s="37"/>
      <c r="B894" s="37" t="str">
        <f>'Master Schedule'!B894</f>
        <v/>
      </c>
      <c r="C894" s="39"/>
      <c r="D894" s="40" t="str">
        <f t="shared" si="1"/>
        <v>Saturday</v>
      </c>
      <c r="E894" s="41"/>
      <c r="F894" s="38"/>
      <c r="G894" s="38"/>
      <c r="H894" s="41"/>
      <c r="I894" s="38"/>
      <c r="J894" s="38"/>
      <c r="K894" s="35"/>
      <c r="L894" s="35"/>
      <c r="M894" s="35"/>
      <c r="N894" s="36"/>
      <c r="O894" s="62"/>
      <c r="P894" s="34" t="str">
        <f t="shared" si="4"/>
        <v/>
      </c>
    </row>
    <row r="895" ht="22.5" customHeight="1">
      <c r="A895" s="37"/>
      <c r="B895" s="37" t="str">
        <f>'Master Schedule'!B895</f>
        <v/>
      </c>
      <c r="C895" s="39"/>
      <c r="D895" s="40" t="str">
        <f t="shared" si="1"/>
        <v>Saturday</v>
      </c>
      <c r="E895" s="41"/>
      <c r="F895" s="38"/>
      <c r="G895" s="38"/>
      <c r="H895" s="41"/>
      <c r="I895" s="38"/>
      <c r="J895" s="38"/>
      <c r="K895" s="32"/>
      <c r="L895" s="32"/>
      <c r="M895" s="32"/>
      <c r="N895" s="33"/>
      <c r="O895" s="62"/>
      <c r="P895" s="34" t="str">
        <f t="shared" si="4"/>
        <v/>
      </c>
    </row>
    <row r="896" ht="22.5" customHeight="1">
      <c r="A896" s="37"/>
      <c r="B896" s="37" t="str">
        <f>'Master Schedule'!B896</f>
        <v/>
      </c>
      <c r="C896" s="39"/>
      <c r="D896" s="40" t="str">
        <f t="shared" si="1"/>
        <v>Saturday</v>
      </c>
      <c r="E896" s="41"/>
      <c r="F896" s="38"/>
      <c r="G896" s="38"/>
      <c r="H896" s="41"/>
      <c r="I896" s="38"/>
      <c r="J896" s="38"/>
      <c r="K896" s="35"/>
      <c r="L896" s="35"/>
      <c r="M896" s="35"/>
      <c r="N896" s="36"/>
      <c r="O896" s="62"/>
      <c r="P896" s="34" t="str">
        <f t="shared" si="4"/>
        <v/>
      </c>
    </row>
    <row r="897" ht="22.5" customHeight="1">
      <c r="A897" s="37"/>
      <c r="B897" s="37" t="str">
        <f>'Master Schedule'!B897</f>
        <v/>
      </c>
      <c r="C897" s="39"/>
      <c r="D897" s="40" t="str">
        <f t="shared" si="1"/>
        <v>Saturday</v>
      </c>
      <c r="E897" s="41"/>
      <c r="F897" s="38"/>
      <c r="G897" s="38"/>
      <c r="H897" s="41"/>
      <c r="I897" s="38"/>
      <c r="J897" s="38"/>
      <c r="K897" s="32"/>
      <c r="L897" s="32"/>
      <c r="M897" s="32"/>
      <c r="N897" s="33"/>
      <c r="O897" s="62"/>
      <c r="P897" s="34" t="str">
        <f t="shared" si="4"/>
        <v/>
      </c>
    </row>
    <row r="898" ht="22.5" customHeight="1">
      <c r="A898" s="37"/>
      <c r="B898" s="37" t="str">
        <f>'Master Schedule'!B898</f>
        <v/>
      </c>
      <c r="C898" s="39"/>
      <c r="D898" s="40" t="str">
        <f t="shared" si="1"/>
        <v>Saturday</v>
      </c>
      <c r="E898" s="41"/>
      <c r="F898" s="38"/>
      <c r="G898" s="38"/>
      <c r="H898" s="41"/>
      <c r="I898" s="38"/>
      <c r="J898" s="38"/>
      <c r="K898" s="35"/>
      <c r="L898" s="35"/>
      <c r="M898" s="35"/>
      <c r="N898" s="36"/>
      <c r="O898" s="62"/>
      <c r="P898" s="34" t="str">
        <f t="shared" si="4"/>
        <v/>
      </c>
    </row>
    <row r="899" ht="22.5" customHeight="1">
      <c r="A899" s="37"/>
      <c r="B899" s="37" t="str">
        <f>'Master Schedule'!B899</f>
        <v/>
      </c>
      <c r="C899" s="39"/>
      <c r="D899" s="40" t="str">
        <f t="shared" si="1"/>
        <v>Saturday</v>
      </c>
      <c r="E899" s="41"/>
      <c r="F899" s="38"/>
      <c r="G899" s="38"/>
      <c r="H899" s="41"/>
      <c r="I899" s="38"/>
      <c r="J899" s="38"/>
      <c r="K899" s="32"/>
      <c r="L899" s="32"/>
      <c r="M899" s="32"/>
      <c r="N899" s="33"/>
      <c r="O899" s="62"/>
      <c r="P899" s="34" t="str">
        <f t="shared" si="4"/>
        <v/>
      </c>
    </row>
    <row r="900" ht="22.5" customHeight="1">
      <c r="A900" s="37"/>
      <c r="B900" s="37" t="str">
        <f>'Master Schedule'!B900</f>
        <v/>
      </c>
      <c r="C900" s="39"/>
      <c r="D900" s="40" t="str">
        <f t="shared" si="1"/>
        <v>Saturday</v>
      </c>
      <c r="E900" s="41"/>
      <c r="F900" s="38"/>
      <c r="G900" s="38"/>
      <c r="H900" s="41"/>
      <c r="I900" s="38"/>
      <c r="J900" s="38"/>
      <c r="K900" s="35"/>
      <c r="L900" s="35"/>
      <c r="M900" s="35"/>
      <c r="N900" s="36"/>
      <c r="O900" s="62"/>
      <c r="P900" s="34" t="str">
        <f t="shared" si="4"/>
        <v/>
      </c>
    </row>
    <row r="901" ht="22.5" customHeight="1">
      <c r="A901" s="37"/>
      <c r="B901" s="37" t="str">
        <f>'Master Schedule'!B901</f>
        <v/>
      </c>
      <c r="C901" s="39"/>
      <c r="D901" s="40" t="str">
        <f t="shared" si="1"/>
        <v>Saturday</v>
      </c>
      <c r="E901" s="41"/>
      <c r="F901" s="38"/>
      <c r="G901" s="38"/>
      <c r="H901" s="41"/>
      <c r="I901" s="38"/>
      <c r="J901" s="38"/>
      <c r="K901" s="32"/>
      <c r="L901" s="32"/>
      <c r="M901" s="32"/>
      <c r="N901" s="33"/>
      <c r="O901" s="62"/>
      <c r="P901" s="34" t="str">
        <f t="shared" si="4"/>
        <v/>
      </c>
    </row>
    <row r="902" ht="22.5" customHeight="1">
      <c r="A902" s="37"/>
      <c r="B902" s="37" t="str">
        <f>'Master Schedule'!B902</f>
        <v/>
      </c>
      <c r="C902" s="39"/>
      <c r="D902" s="40" t="str">
        <f t="shared" si="1"/>
        <v>Saturday</v>
      </c>
      <c r="E902" s="41"/>
      <c r="F902" s="38"/>
      <c r="G902" s="38"/>
      <c r="H902" s="41"/>
      <c r="I902" s="38"/>
      <c r="J902" s="38"/>
      <c r="K902" s="35"/>
      <c r="L902" s="35"/>
      <c r="M902" s="35"/>
      <c r="N902" s="36"/>
      <c r="O902" s="62"/>
      <c r="P902" s="34" t="str">
        <f t="shared" si="4"/>
        <v/>
      </c>
    </row>
    <row r="903" ht="22.5" customHeight="1">
      <c r="A903" s="37"/>
      <c r="B903" s="37" t="str">
        <f>'Master Schedule'!B903</f>
        <v/>
      </c>
      <c r="C903" s="39"/>
      <c r="D903" s="40" t="str">
        <f t="shared" si="1"/>
        <v>Saturday</v>
      </c>
      <c r="E903" s="41"/>
      <c r="F903" s="38"/>
      <c r="G903" s="38"/>
      <c r="H903" s="41"/>
      <c r="I903" s="38"/>
      <c r="J903" s="38"/>
      <c r="K903" s="32"/>
      <c r="L903" s="32"/>
      <c r="M903" s="32"/>
      <c r="N903" s="33"/>
      <c r="O903" s="62"/>
      <c r="P903" s="34" t="str">
        <f t="shared" si="4"/>
        <v/>
      </c>
    </row>
    <row r="904" ht="22.5" customHeight="1">
      <c r="A904" s="37"/>
      <c r="B904" s="37" t="str">
        <f>'Master Schedule'!B904</f>
        <v/>
      </c>
      <c r="C904" s="39"/>
      <c r="D904" s="40" t="str">
        <f t="shared" si="1"/>
        <v>Saturday</v>
      </c>
      <c r="E904" s="41"/>
      <c r="F904" s="38"/>
      <c r="G904" s="38"/>
      <c r="H904" s="41"/>
      <c r="I904" s="38"/>
      <c r="J904" s="38"/>
      <c r="K904" s="35"/>
      <c r="L904" s="35"/>
      <c r="M904" s="35"/>
      <c r="N904" s="36"/>
      <c r="O904" s="62"/>
      <c r="P904" s="34" t="str">
        <f t="shared" si="4"/>
        <v/>
      </c>
    </row>
    <row r="905" ht="22.5" customHeight="1">
      <c r="A905" s="37"/>
      <c r="B905" s="37" t="str">
        <f>'Master Schedule'!B905</f>
        <v/>
      </c>
      <c r="C905" s="39"/>
      <c r="D905" s="40" t="str">
        <f t="shared" si="1"/>
        <v>Saturday</v>
      </c>
      <c r="E905" s="41"/>
      <c r="F905" s="38"/>
      <c r="G905" s="38"/>
      <c r="H905" s="41"/>
      <c r="I905" s="38"/>
      <c r="J905" s="38"/>
      <c r="K905" s="32"/>
      <c r="L905" s="32"/>
      <c r="M905" s="32"/>
      <c r="N905" s="33"/>
      <c r="O905" s="62"/>
      <c r="P905" s="34" t="str">
        <f t="shared" si="4"/>
        <v/>
      </c>
    </row>
    <row r="906" ht="22.5" customHeight="1">
      <c r="A906" s="37"/>
      <c r="B906" s="37" t="str">
        <f>'Master Schedule'!B906</f>
        <v/>
      </c>
      <c r="C906" s="39"/>
      <c r="D906" s="40" t="str">
        <f t="shared" si="1"/>
        <v>Saturday</v>
      </c>
      <c r="E906" s="41"/>
      <c r="F906" s="38"/>
      <c r="G906" s="38"/>
      <c r="H906" s="41"/>
      <c r="I906" s="38"/>
      <c r="J906" s="38"/>
      <c r="K906" s="35"/>
      <c r="L906" s="35"/>
      <c r="M906" s="35"/>
      <c r="N906" s="36"/>
      <c r="O906" s="62"/>
      <c r="P906" s="34" t="str">
        <f t="shared" si="4"/>
        <v/>
      </c>
    </row>
    <row r="907" ht="22.5" customHeight="1">
      <c r="A907" s="37"/>
      <c r="B907" s="37" t="str">
        <f>'Master Schedule'!B907</f>
        <v/>
      </c>
      <c r="C907" s="39"/>
      <c r="D907" s="40" t="str">
        <f t="shared" si="1"/>
        <v>Saturday</v>
      </c>
      <c r="E907" s="41"/>
      <c r="F907" s="38"/>
      <c r="G907" s="38"/>
      <c r="H907" s="41"/>
      <c r="I907" s="38"/>
      <c r="J907" s="38"/>
      <c r="K907" s="32"/>
      <c r="L907" s="32"/>
      <c r="M907" s="32"/>
      <c r="N907" s="33"/>
      <c r="O907" s="62"/>
      <c r="P907" s="34" t="str">
        <f t="shared" si="4"/>
        <v/>
      </c>
    </row>
    <row r="908" ht="22.5" customHeight="1">
      <c r="A908" s="37"/>
      <c r="B908" s="37" t="str">
        <f>'Master Schedule'!B908</f>
        <v/>
      </c>
      <c r="C908" s="39"/>
      <c r="D908" s="40" t="str">
        <f t="shared" si="1"/>
        <v>Saturday</v>
      </c>
      <c r="E908" s="41"/>
      <c r="F908" s="38"/>
      <c r="G908" s="38"/>
      <c r="H908" s="41"/>
      <c r="I908" s="38"/>
      <c r="J908" s="38"/>
      <c r="K908" s="35"/>
      <c r="L908" s="35"/>
      <c r="M908" s="35"/>
      <c r="N908" s="36"/>
      <c r="O908" s="62"/>
      <c r="P908" s="34" t="str">
        <f t="shared" si="4"/>
        <v/>
      </c>
    </row>
    <row r="909" ht="22.5" customHeight="1">
      <c r="A909" s="37"/>
      <c r="B909" s="37" t="str">
        <f>'Master Schedule'!B909</f>
        <v/>
      </c>
      <c r="C909" s="39"/>
      <c r="D909" s="40" t="str">
        <f t="shared" si="1"/>
        <v>Saturday</v>
      </c>
      <c r="E909" s="41"/>
      <c r="F909" s="38"/>
      <c r="G909" s="38"/>
      <c r="H909" s="41"/>
      <c r="I909" s="38"/>
      <c r="J909" s="38"/>
      <c r="K909" s="32"/>
      <c r="L909" s="32"/>
      <c r="M909" s="32"/>
      <c r="N909" s="33"/>
      <c r="O909" s="62"/>
      <c r="P909" s="34" t="str">
        <f t="shared" si="4"/>
        <v/>
      </c>
    </row>
    <row r="910" ht="22.5" customHeight="1">
      <c r="A910" s="37"/>
      <c r="B910" s="37" t="str">
        <f>'Master Schedule'!B910</f>
        <v/>
      </c>
      <c r="C910" s="39"/>
      <c r="D910" s="40" t="str">
        <f t="shared" si="1"/>
        <v>Saturday</v>
      </c>
      <c r="E910" s="41"/>
      <c r="F910" s="38"/>
      <c r="G910" s="38"/>
      <c r="H910" s="41"/>
      <c r="I910" s="38"/>
      <c r="J910" s="38"/>
      <c r="K910" s="35"/>
      <c r="L910" s="35"/>
      <c r="M910" s="35"/>
      <c r="N910" s="36"/>
      <c r="O910" s="62"/>
      <c r="P910" s="34" t="str">
        <f t="shared" si="4"/>
        <v/>
      </c>
    </row>
    <row r="911" ht="22.5" customHeight="1">
      <c r="A911" s="37"/>
      <c r="B911" s="37" t="str">
        <f>'Master Schedule'!B911</f>
        <v/>
      </c>
      <c r="C911" s="39"/>
      <c r="D911" s="40" t="str">
        <f t="shared" si="1"/>
        <v>Saturday</v>
      </c>
      <c r="E911" s="41"/>
      <c r="F911" s="38"/>
      <c r="G911" s="38"/>
      <c r="H911" s="41"/>
      <c r="I911" s="38"/>
      <c r="J911" s="38"/>
      <c r="K911" s="32"/>
      <c r="L911" s="32"/>
      <c r="M911" s="32"/>
      <c r="N911" s="33"/>
      <c r="O911" s="62"/>
      <c r="P911" s="34" t="str">
        <f t="shared" si="4"/>
        <v/>
      </c>
    </row>
    <row r="912" ht="22.5" customHeight="1">
      <c r="A912" s="37"/>
      <c r="B912" s="37" t="str">
        <f>'Master Schedule'!B912</f>
        <v/>
      </c>
      <c r="C912" s="39"/>
      <c r="D912" s="40" t="str">
        <f t="shared" si="1"/>
        <v>Saturday</v>
      </c>
      <c r="E912" s="41"/>
      <c r="F912" s="38"/>
      <c r="G912" s="38"/>
      <c r="H912" s="41"/>
      <c r="I912" s="38"/>
      <c r="J912" s="38"/>
      <c r="K912" s="35"/>
      <c r="L912" s="35"/>
      <c r="M912" s="35"/>
      <c r="N912" s="36"/>
      <c r="O912" s="62"/>
      <c r="P912" s="34" t="str">
        <f t="shared" si="4"/>
        <v/>
      </c>
    </row>
    <row r="913" ht="22.5" customHeight="1">
      <c r="A913" s="37"/>
      <c r="B913" s="37" t="str">
        <f>'Master Schedule'!B913</f>
        <v/>
      </c>
      <c r="C913" s="39"/>
      <c r="D913" s="40" t="str">
        <f t="shared" si="1"/>
        <v>Saturday</v>
      </c>
      <c r="E913" s="41"/>
      <c r="F913" s="38"/>
      <c r="G913" s="38"/>
      <c r="H913" s="41"/>
      <c r="I913" s="38"/>
      <c r="J913" s="38"/>
      <c r="K913" s="32"/>
      <c r="L913" s="32"/>
      <c r="M913" s="32"/>
      <c r="N913" s="33"/>
      <c r="O913" s="62"/>
      <c r="P913" s="34" t="str">
        <f t="shared" si="4"/>
        <v/>
      </c>
    </row>
    <row r="914" ht="22.5" customHeight="1">
      <c r="A914" s="37"/>
      <c r="B914" s="37" t="str">
        <f>'Master Schedule'!B914</f>
        <v/>
      </c>
      <c r="C914" s="39"/>
      <c r="D914" s="40" t="str">
        <f t="shared" si="1"/>
        <v>Saturday</v>
      </c>
      <c r="E914" s="41"/>
      <c r="F914" s="38"/>
      <c r="G914" s="38"/>
      <c r="H914" s="41"/>
      <c r="I914" s="38"/>
      <c r="J914" s="38"/>
      <c r="K914" s="35"/>
      <c r="L914" s="35"/>
      <c r="M914" s="35"/>
      <c r="N914" s="36"/>
      <c r="O914" s="62"/>
      <c r="P914" s="34" t="str">
        <f t="shared" si="4"/>
        <v/>
      </c>
    </row>
    <row r="915" ht="22.5" customHeight="1">
      <c r="A915" s="37"/>
      <c r="B915" s="37" t="str">
        <f>'Master Schedule'!B915</f>
        <v/>
      </c>
      <c r="C915" s="39"/>
      <c r="D915" s="40" t="str">
        <f t="shared" si="1"/>
        <v>Saturday</v>
      </c>
      <c r="E915" s="41"/>
      <c r="F915" s="38"/>
      <c r="G915" s="38"/>
      <c r="H915" s="41"/>
      <c r="I915" s="38"/>
      <c r="J915" s="38"/>
      <c r="K915" s="32"/>
      <c r="L915" s="32"/>
      <c r="M915" s="32"/>
      <c r="N915" s="33"/>
      <c r="O915" s="62"/>
      <c r="P915" s="34" t="str">
        <f t="shared" si="4"/>
        <v/>
      </c>
    </row>
    <row r="916" ht="22.5" customHeight="1">
      <c r="A916" s="37"/>
      <c r="B916" s="37" t="str">
        <f>'Master Schedule'!B916</f>
        <v/>
      </c>
      <c r="C916" s="39"/>
      <c r="D916" s="40" t="str">
        <f t="shared" si="1"/>
        <v>Saturday</v>
      </c>
      <c r="E916" s="41"/>
      <c r="F916" s="38"/>
      <c r="G916" s="38"/>
      <c r="H916" s="41"/>
      <c r="I916" s="38"/>
      <c r="J916" s="38"/>
      <c r="K916" s="43"/>
      <c r="L916" s="43"/>
      <c r="M916" s="44"/>
      <c r="N916" s="45"/>
    </row>
    <row r="917" ht="22.5" customHeight="1">
      <c r="A917" s="37"/>
      <c r="B917" s="37" t="str">
        <f>'Master Schedule'!B917</f>
        <v/>
      </c>
      <c r="C917" s="39"/>
      <c r="D917" s="40" t="str">
        <f t="shared" si="1"/>
        <v>Saturday</v>
      </c>
      <c r="E917" s="41"/>
      <c r="F917" s="38"/>
      <c r="G917" s="38"/>
      <c r="H917" s="41"/>
      <c r="I917" s="38"/>
      <c r="J917" s="38"/>
      <c r="K917" s="43"/>
      <c r="L917" s="43"/>
      <c r="M917" s="44"/>
      <c r="N917" s="45"/>
    </row>
    <row r="918" ht="22.5" customHeight="1">
      <c r="A918" s="37"/>
      <c r="B918" s="37" t="str">
        <f>'Master Schedule'!B918</f>
        <v/>
      </c>
      <c r="C918" s="39"/>
      <c r="D918" s="40" t="str">
        <f t="shared" si="1"/>
        <v>Saturday</v>
      </c>
      <c r="E918" s="41"/>
      <c r="F918" s="38"/>
      <c r="G918" s="38"/>
      <c r="H918" s="41"/>
      <c r="I918" s="38"/>
      <c r="J918" s="38"/>
      <c r="K918" s="43"/>
      <c r="L918" s="43"/>
      <c r="M918" s="44"/>
      <c r="N918" s="45"/>
    </row>
    <row r="919" ht="22.5" customHeight="1">
      <c r="A919" s="37"/>
      <c r="B919" s="37" t="str">
        <f>'Master Schedule'!B919</f>
        <v/>
      </c>
      <c r="C919" s="39"/>
      <c r="D919" s="40" t="str">
        <f t="shared" si="1"/>
        <v>Saturday</v>
      </c>
      <c r="E919" s="41"/>
      <c r="F919" s="38"/>
      <c r="G919" s="38"/>
      <c r="H919" s="41"/>
      <c r="I919" s="38"/>
      <c r="J919" s="38"/>
      <c r="K919" s="43"/>
      <c r="L919" s="43"/>
      <c r="M919" s="44"/>
      <c r="N919" s="45"/>
    </row>
    <row r="920" ht="22.5" customHeight="1">
      <c r="A920" s="37"/>
      <c r="B920" s="37" t="str">
        <f>'Master Schedule'!B920</f>
        <v/>
      </c>
      <c r="C920" s="39"/>
      <c r="D920" s="40" t="str">
        <f t="shared" si="1"/>
        <v>Saturday</v>
      </c>
      <c r="E920" s="41"/>
      <c r="F920" s="38"/>
      <c r="G920" s="38"/>
      <c r="H920" s="41"/>
      <c r="I920" s="38"/>
      <c r="J920" s="38"/>
      <c r="K920" s="43"/>
      <c r="L920" s="43"/>
      <c r="M920" s="44"/>
      <c r="N920" s="45"/>
    </row>
    <row r="921" ht="22.5" customHeight="1">
      <c r="A921" s="37"/>
      <c r="B921" s="37" t="str">
        <f>'Master Schedule'!B921</f>
        <v/>
      </c>
      <c r="C921" s="39"/>
      <c r="D921" s="40" t="str">
        <f t="shared" si="1"/>
        <v>Saturday</v>
      </c>
      <c r="E921" s="41"/>
      <c r="F921" s="38"/>
      <c r="G921" s="38"/>
      <c r="H921" s="41"/>
      <c r="I921" s="38"/>
      <c r="J921" s="38"/>
      <c r="K921" s="43"/>
      <c r="L921" s="43"/>
      <c r="M921" s="44"/>
      <c r="N921" s="45"/>
    </row>
    <row r="922" ht="22.5" customHeight="1">
      <c r="A922" s="37"/>
      <c r="B922" s="37" t="str">
        <f>'Master Schedule'!B922</f>
        <v/>
      </c>
      <c r="C922" s="39"/>
      <c r="D922" s="40" t="str">
        <f t="shared" si="1"/>
        <v>Saturday</v>
      </c>
      <c r="E922" s="41"/>
      <c r="F922" s="38"/>
      <c r="G922" s="38"/>
      <c r="H922" s="41"/>
      <c r="I922" s="38"/>
      <c r="J922" s="38"/>
      <c r="K922" s="43"/>
      <c r="L922" s="43"/>
      <c r="M922" s="44"/>
      <c r="N922" s="45"/>
    </row>
    <row r="923" ht="22.5" customHeight="1">
      <c r="A923" s="37"/>
      <c r="B923" s="37" t="str">
        <f>'Master Schedule'!B923</f>
        <v/>
      </c>
      <c r="C923" s="39"/>
      <c r="D923" s="40" t="str">
        <f t="shared" si="1"/>
        <v>Saturday</v>
      </c>
      <c r="E923" s="41"/>
      <c r="F923" s="38"/>
      <c r="G923" s="38"/>
      <c r="H923" s="41"/>
      <c r="I923" s="38"/>
      <c r="J923" s="38"/>
      <c r="K923" s="43"/>
      <c r="L923" s="43"/>
      <c r="M923" s="44"/>
      <c r="N923" s="45"/>
    </row>
    <row r="924" ht="22.5" customHeight="1">
      <c r="A924" s="37"/>
      <c r="B924" s="37" t="str">
        <f>'Master Schedule'!B924</f>
        <v/>
      </c>
      <c r="C924" s="39"/>
      <c r="D924" s="40" t="str">
        <f t="shared" si="1"/>
        <v>Saturday</v>
      </c>
      <c r="E924" s="41"/>
      <c r="F924" s="38"/>
      <c r="G924" s="38"/>
      <c r="H924" s="41"/>
      <c r="I924" s="38"/>
      <c r="J924" s="38"/>
      <c r="K924" s="43"/>
      <c r="L924" s="43"/>
      <c r="M924" s="44"/>
      <c r="N924" s="45"/>
    </row>
    <row r="925" ht="22.5" customHeight="1">
      <c r="A925" s="37"/>
      <c r="B925" s="37" t="str">
        <f>'Master Schedule'!B925</f>
        <v/>
      </c>
      <c r="C925" s="39"/>
      <c r="D925" s="40" t="str">
        <f t="shared" si="1"/>
        <v>Saturday</v>
      </c>
      <c r="E925" s="41"/>
      <c r="F925" s="38"/>
      <c r="G925" s="38"/>
      <c r="H925" s="41"/>
      <c r="I925" s="38"/>
      <c r="J925" s="38"/>
      <c r="K925" s="43"/>
      <c r="L925" s="43"/>
      <c r="M925" s="44"/>
      <c r="N925" s="45"/>
    </row>
    <row r="926" ht="22.5" customHeight="1">
      <c r="A926" s="37"/>
      <c r="B926" s="37" t="str">
        <f>'Master Schedule'!B926</f>
        <v/>
      </c>
      <c r="C926" s="39"/>
      <c r="D926" s="40" t="str">
        <f t="shared" si="1"/>
        <v>Saturday</v>
      </c>
      <c r="E926" s="41"/>
      <c r="F926" s="38"/>
      <c r="G926" s="38"/>
      <c r="H926" s="41"/>
      <c r="I926" s="38"/>
      <c r="J926" s="38"/>
      <c r="K926" s="43"/>
      <c r="L926" s="43"/>
      <c r="M926" s="44"/>
      <c r="N926" s="45"/>
    </row>
    <row r="927" ht="22.5" customHeight="1">
      <c r="A927" s="37"/>
      <c r="B927" s="37" t="str">
        <f>'Master Schedule'!B927</f>
        <v/>
      </c>
      <c r="C927" s="39"/>
      <c r="D927" s="40" t="str">
        <f t="shared" si="1"/>
        <v>Saturday</v>
      </c>
      <c r="E927" s="41"/>
      <c r="F927" s="38"/>
      <c r="G927" s="38"/>
      <c r="H927" s="41"/>
      <c r="I927" s="38"/>
      <c r="J927" s="38"/>
      <c r="K927" s="43"/>
      <c r="L927" s="43"/>
      <c r="M927" s="44"/>
      <c r="N927" s="45"/>
    </row>
    <row r="928" ht="22.5" customHeight="1">
      <c r="A928" s="37"/>
      <c r="B928" s="37" t="str">
        <f>'Master Schedule'!B928</f>
        <v/>
      </c>
      <c r="C928" s="39"/>
      <c r="D928" s="40" t="str">
        <f t="shared" si="1"/>
        <v>Saturday</v>
      </c>
      <c r="E928" s="41"/>
      <c r="F928" s="38"/>
      <c r="G928" s="38"/>
      <c r="H928" s="41"/>
      <c r="I928" s="38"/>
      <c r="J928" s="38"/>
      <c r="K928" s="43"/>
      <c r="L928" s="43"/>
      <c r="M928" s="44"/>
      <c r="N928" s="45"/>
    </row>
    <row r="929" ht="22.5" customHeight="1">
      <c r="A929" s="37"/>
      <c r="B929" s="37" t="str">
        <f>'Master Schedule'!B929</f>
        <v/>
      </c>
      <c r="C929" s="39"/>
      <c r="D929" s="40" t="str">
        <f t="shared" si="1"/>
        <v>Saturday</v>
      </c>
      <c r="E929" s="41"/>
      <c r="F929" s="38"/>
      <c r="G929" s="38"/>
      <c r="H929" s="41"/>
      <c r="I929" s="38"/>
      <c r="J929" s="38"/>
      <c r="K929" s="43"/>
      <c r="L929" s="43"/>
      <c r="M929" s="44"/>
      <c r="N929" s="45"/>
    </row>
    <row r="930" ht="22.5" customHeight="1">
      <c r="A930" s="37"/>
      <c r="B930" s="37" t="str">
        <f>'Master Schedule'!B930</f>
        <v/>
      </c>
      <c r="C930" s="39"/>
      <c r="D930" s="40" t="str">
        <f t="shared" si="1"/>
        <v>Saturday</v>
      </c>
      <c r="E930" s="41"/>
      <c r="F930" s="38"/>
      <c r="G930" s="38"/>
      <c r="H930" s="41"/>
      <c r="I930" s="38"/>
      <c r="J930" s="38"/>
      <c r="K930" s="43"/>
      <c r="L930" s="43"/>
      <c r="M930" s="44"/>
      <c r="N930" s="45"/>
    </row>
    <row r="931" ht="22.5" customHeight="1">
      <c r="A931" s="37"/>
      <c r="B931" s="37" t="str">
        <f>'Master Schedule'!B931</f>
        <v/>
      </c>
      <c r="C931" s="39"/>
      <c r="D931" s="40" t="str">
        <f t="shared" si="1"/>
        <v>Saturday</v>
      </c>
      <c r="E931" s="41"/>
      <c r="F931" s="38"/>
      <c r="G931" s="38"/>
      <c r="H931" s="41"/>
      <c r="I931" s="38"/>
      <c r="J931" s="38"/>
      <c r="K931" s="43"/>
      <c r="L931" s="43"/>
      <c r="M931" s="44"/>
      <c r="N931" s="45"/>
    </row>
    <row r="932" ht="22.5" customHeight="1">
      <c r="A932" s="37"/>
      <c r="B932" s="37" t="str">
        <f>'Master Schedule'!B932</f>
        <v/>
      </c>
      <c r="C932" s="39"/>
      <c r="D932" s="40" t="str">
        <f t="shared" si="1"/>
        <v>Saturday</v>
      </c>
      <c r="E932" s="41"/>
      <c r="F932" s="38"/>
      <c r="G932" s="38"/>
      <c r="H932" s="41"/>
      <c r="I932" s="38"/>
      <c r="J932" s="38"/>
      <c r="K932" s="43"/>
      <c r="L932" s="43"/>
      <c r="M932" s="44"/>
      <c r="N932" s="45"/>
    </row>
    <row r="933" ht="22.5" customHeight="1">
      <c r="A933" s="37"/>
      <c r="B933" s="37" t="str">
        <f>'Master Schedule'!B933</f>
        <v/>
      </c>
      <c r="C933" s="39"/>
      <c r="D933" s="40" t="str">
        <f t="shared" si="1"/>
        <v>Saturday</v>
      </c>
      <c r="E933" s="41"/>
      <c r="F933" s="38"/>
      <c r="G933" s="38"/>
      <c r="H933" s="41"/>
      <c r="I933" s="38"/>
      <c r="J933" s="38"/>
      <c r="K933" s="43"/>
      <c r="L933" s="43"/>
      <c r="M933" s="44"/>
      <c r="N933" s="45"/>
    </row>
    <row r="934" ht="22.5" customHeight="1">
      <c r="A934" s="37"/>
      <c r="B934" s="37" t="str">
        <f>'Master Schedule'!B934</f>
        <v/>
      </c>
      <c r="C934" s="39"/>
      <c r="D934" s="40" t="str">
        <f t="shared" si="1"/>
        <v>Saturday</v>
      </c>
      <c r="E934" s="41"/>
      <c r="F934" s="38"/>
      <c r="G934" s="38"/>
      <c r="H934" s="41"/>
      <c r="I934" s="38"/>
      <c r="J934" s="38"/>
      <c r="K934" s="43"/>
      <c r="L934" s="43"/>
      <c r="M934" s="44"/>
      <c r="N934" s="45"/>
    </row>
    <row r="935" ht="22.5" customHeight="1">
      <c r="A935" s="37"/>
      <c r="B935" s="37" t="str">
        <f>'Master Schedule'!B935</f>
        <v/>
      </c>
      <c r="C935" s="39"/>
      <c r="D935" s="40" t="str">
        <f t="shared" si="1"/>
        <v>Saturday</v>
      </c>
      <c r="E935" s="41"/>
      <c r="F935" s="38"/>
      <c r="G935" s="38"/>
      <c r="H935" s="41"/>
      <c r="I935" s="38"/>
      <c r="J935" s="38"/>
      <c r="K935" s="43"/>
      <c r="L935" s="43"/>
      <c r="M935" s="44"/>
      <c r="N935" s="45"/>
    </row>
    <row r="936" ht="22.5" customHeight="1">
      <c r="A936" s="37"/>
      <c r="B936" s="37" t="str">
        <f>'Master Schedule'!B936</f>
        <v/>
      </c>
      <c r="C936" s="39"/>
      <c r="D936" s="40" t="str">
        <f t="shared" si="1"/>
        <v>Saturday</v>
      </c>
      <c r="E936" s="41"/>
      <c r="F936" s="38"/>
      <c r="G936" s="38"/>
      <c r="H936" s="41"/>
      <c r="I936" s="38"/>
      <c r="J936" s="38"/>
      <c r="K936" s="43"/>
      <c r="L936" s="43"/>
      <c r="M936" s="44"/>
      <c r="N936" s="45"/>
    </row>
    <row r="937" ht="22.5" customHeight="1">
      <c r="A937" s="37"/>
      <c r="B937" s="37" t="str">
        <f>'Master Schedule'!B937</f>
        <v/>
      </c>
      <c r="C937" s="39"/>
      <c r="D937" s="40" t="str">
        <f t="shared" si="1"/>
        <v>Saturday</v>
      </c>
      <c r="E937" s="41"/>
      <c r="F937" s="38"/>
      <c r="G937" s="38"/>
      <c r="H937" s="41"/>
      <c r="I937" s="38"/>
      <c r="J937" s="38"/>
      <c r="K937" s="43"/>
      <c r="L937" s="43"/>
      <c r="M937" s="44"/>
      <c r="N937" s="45"/>
    </row>
    <row r="938" ht="22.5" customHeight="1">
      <c r="A938" s="37"/>
      <c r="B938" s="37" t="str">
        <f>'Master Schedule'!B938</f>
        <v/>
      </c>
      <c r="C938" s="39"/>
      <c r="D938" s="40" t="str">
        <f t="shared" si="1"/>
        <v>Saturday</v>
      </c>
      <c r="E938" s="41"/>
      <c r="F938" s="38"/>
      <c r="G938" s="38"/>
      <c r="H938" s="41"/>
      <c r="I938" s="38"/>
      <c r="J938" s="38"/>
      <c r="K938" s="43"/>
      <c r="L938" s="43"/>
      <c r="M938" s="44"/>
      <c r="N938" s="45"/>
    </row>
    <row r="939" ht="22.5" customHeight="1">
      <c r="A939" s="37"/>
      <c r="B939" s="37" t="str">
        <f>'Master Schedule'!B939</f>
        <v/>
      </c>
      <c r="C939" s="39"/>
      <c r="D939" s="40" t="str">
        <f t="shared" si="1"/>
        <v>Saturday</v>
      </c>
      <c r="E939" s="41"/>
      <c r="F939" s="38"/>
      <c r="G939" s="38"/>
      <c r="H939" s="41"/>
      <c r="I939" s="38"/>
      <c r="J939" s="38"/>
      <c r="K939" s="43"/>
      <c r="L939" s="43"/>
      <c r="M939" s="44"/>
      <c r="N939" s="45"/>
    </row>
    <row r="940" ht="22.5" customHeight="1">
      <c r="A940" s="37"/>
      <c r="B940" s="37" t="str">
        <f>'Master Schedule'!B940</f>
        <v/>
      </c>
      <c r="C940" s="39"/>
      <c r="D940" s="40" t="str">
        <f t="shared" si="1"/>
        <v>Saturday</v>
      </c>
      <c r="E940" s="41"/>
      <c r="F940" s="38"/>
      <c r="G940" s="38"/>
      <c r="H940" s="41"/>
      <c r="I940" s="38"/>
      <c r="J940" s="38"/>
      <c r="K940" s="43"/>
      <c r="L940" s="43"/>
      <c r="M940" s="44"/>
      <c r="N940" s="45"/>
    </row>
    <row r="941" ht="22.5" customHeight="1">
      <c r="A941" s="37"/>
      <c r="B941" s="37" t="str">
        <f>'Master Schedule'!B941</f>
        <v/>
      </c>
      <c r="C941" s="39"/>
      <c r="D941" s="40" t="str">
        <f t="shared" si="1"/>
        <v>Saturday</v>
      </c>
      <c r="E941" s="41"/>
      <c r="F941" s="38"/>
      <c r="G941" s="38"/>
      <c r="H941" s="41"/>
      <c r="I941" s="38"/>
      <c r="J941" s="38"/>
      <c r="K941" s="43"/>
      <c r="L941" s="43"/>
      <c r="M941" s="44"/>
      <c r="N941" s="45"/>
    </row>
    <row r="942" ht="22.5" customHeight="1">
      <c r="A942" s="37"/>
      <c r="B942" s="37" t="str">
        <f>'Master Schedule'!B942</f>
        <v/>
      </c>
      <c r="C942" s="39"/>
      <c r="D942" s="40" t="str">
        <f t="shared" si="1"/>
        <v>Saturday</v>
      </c>
      <c r="E942" s="41"/>
      <c r="F942" s="38"/>
      <c r="G942" s="38"/>
      <c r="H942" s="41"/>
      <c r="I942" s="38"/>
      <c r="J942" s="38"/>
      <c r="K942" s="43"/>
      <c r="L942" s="43"/>
      <c r="M942" s="44"/>
      <c r="N942" s="45"/>
    </row>
    <row r="943" ht="22.5" customHeight="1">
      <c r="A943" s="37"/>
      <c r="B943" s="37" t="str">
        <f>'Master Schedule'!B943</f>
        <v/>
      </c>
      <c r="C943" s="39"/>
      <c r="D943" s="40" t="str">
        <f t="shared" si="1"/>
        <v>Saturday</v>
      </c>
      <c r="E943" s="41"/>
      <c r="F943" s="38"/>
      <c r="G943" s="38"/>
      <c r="H943" s="41"/>
      <c r="I943" s="38"/>
      <c r="J943" s="38"/>
      <c r="K943" s="43"/>
      <c r="L943" s="43"/>
      <c r="M943" s="44"/>
      <c r="N943" s="45"/>
    </row>
    <row r="944" ht="22.5" customHeight="1">
      <c r="A944" s="37"/>
      <c r="B944" s="37" t="str">
        <f>'Master Schedule'!B944</f>
        <v/>
      </c>
      <c r="C944" s="39"/>
      <c r="D944" s="40" t="str">
        <f t="shared" si="1"/>
        <v>Saturday</v>
      </c>
      <c r="E944" s="41"/>
      <c r="F944" s="38"/>
      <c r="G944" s="38"/>
      <c r="H944" s="41"/>
      <c r="I944" s="38"/>
      <c r="J944" s="38"/>
      <c r="K944" s="43"/>
      <c r="L944" s="43"/>
      <c r="M944" s="44"/>
      <c r="N944" s="45"/>
    </row>
    <row r="945" ht="22.5" customHeight="1">
      <c r="A945" s="37"/>
      <c r="B945" s="37" t="str">
        <f>'Master Schedule'!B945</f>
        <v/>
      </c>
      <c r="C945" s="39"/>
      <c r="D945" s="40" t="str">
        <f t="shared" si="1"/>
        <v>Saturday</v>
      </c>
      <c r="E945" s="41"/>
      <c r="F945" s="38"/>
      <c r="G945" s="38"/>
      <c r="H945" s="41"/>
      <c r="I945" s="38"/>
      <c r="J945" s="38"/>
      <c r="K945" s="43"/>
      <c r="L945" s="43"/>
      <c r="M945" s="44"/>
      <c r="N945" s="45"/>
    </row>
    <row r="946" ht="22.5" customHeight="1">
      <c r="A946" s="37"/>
      <c r="B946" s="37" t="str">
        <f>'Master Schedule'!B946</f>
        <v/>
      </c>
      <c r="C946" s="39"/>
      <c r="D946" s="40" t="str">
        <f t="shared" si="1"/>
        <v>Saturday</v>
      </c>
      <c r="E946" s="41"/>
      <c r="F946" s="38"/>
      <c r="G946" s="38"/>
      <c r="H946" s="41"/>
      <c r="I946" s="38"/>
      <c r="J946" s="38"/>
      <c r="K946" s="43"/>
      <c r="L946" s="43"/>
      <c r="M946" s="44"/>
      <c r="N946" s="45"/>
    </row>
    <row r="947" ht="22.5" customHeight="1">
      <c r="A947" s="37"/>
      <c r="B947" s="37" t="str">
        <f>'Master Schedule'!B947</f>
        <v/>
      </c>
      <c r="C947" s="39"/>
      <c r="D947" s="40" t="str">
        <f t="shared" si="1"/>
        <v>Saturday</v>
      </c>
      <c r="E947" s="41"/>
      <c r="F947" s="38"/>
      <c r="G947" s="38"/>
      <c r="H947" s="41"/>
      <c r="I947" s="38"/>
      <c r="J947" s="38"/>
      <c r="K947" s="43"/>
      <c r="L947" s="43"/>
      <c r="M947" s="44"/>
      <c r="N947" s="45"/>
    </row>
    <row r="948" ht="22.5" customHeight="1">
      <c r="A948" s="37"/>
      <c r="B948" s="37" t="str">
        <f>'Master Schedule'!B948</f>
        <v/>
      </c>
      <c r="C948" s="39"/>
      <c r="D948" s="40" t="str">
        <f t="shared" si="1"/>
        <v>Saturday</v>
      </c>
      <c r="E948" s="41"/>
      <c r="F948" s="38"/>
      <c r="G948" s="38"/>
      <c r="H948" s="41"/>
      <c r="I948" s="38"/>
      <c r="J948" s="38"/>
      <c r="K948" s="43"/>
      <c r="L948" s="43"/>
      <c r="M948" s="44"/>
      <c r="N948" s="45"/>
    </row>
    <row r="949" ht="22.5" customHeight="1">
      <c r="A949" s="37"/>
      <c r="B949" s="37" t="str">
        <f>'Master Schedule'!B949</f>
        <v/>
      </c>
      <c r="C949" s="39"/>
      <c r="D949" s="40" t="str">
        <f t="shared" si="1"/>
        <v>Saturday</v>
      </c>
      <c r="E949" s="41"/>
      <c r="F949" s="38"/>
      <c r="G949" s="38"/>
      <c r="H949" s="41"/>
      <c r="I949" s="38"/>
      <c r="J949" s="38"/>
      <c r="K949" s="43"/>
      <c r="L949" s="43"/>
      <c r="M949" s="44"/>
      <c r="N949" s="45"/>
    </row>
    <row r="950" ht="22.5" customHeight="1">
      <c r="A950" s="37"/>
      <c r="B950" s="37" t="str">
        <f>'Master Schedule'!B950</f>
        <v/>
      </c>
      <c r="C950" s="39"/>
      <c r="D950" s="40" t="str">
        <f t="shared" si="1"/>
        <v>Saturday</v>
      </c>
      <c r="E950" s="41"/>
      <c r="F950" s="38"/>
      <c r="G950" s="38"/>
      <c r="H950" s="41"/>
      <c r="I950" s="38"/>
      <c r="J950" s="38"/>
      <c r="K950" s="43"/>
      <c r="L950" s="43"/>
      <c r="M950" s="44"/>
      <c r="N950" s="45"/>
    </row>
    <row r="951" ht="22.5" customHeight="1">
      <c r="A951" s="37"/>
      <c r="B951" s="37" t="str">
        <f>'Master Schedule'!B951</f>
        <v/>
      </c>
      <c r="C951" s="39"/>
      <c r="D951" s="40" t="str">
        <f t="shared" si="1"/>
        <v>Saturday</v>
      </c>
      <c r="E951" s="41"/>
      <c r="F951" s="38"/>
      <c r="G951" s="38"/>
      <c r="H951" s="41"/>
      <c r="I951" s="38"/>
      <c r="J951" s="38"/>
      <c r="K951" s="43"/>
      <c r="L951" s="43"/>
      <c r="M951" s="44"/>
      <c r="N951" s="45"/>
    </row>
    <row r="952" ht="22.5" customHeight="1">
      <c r="A952" s="37"/>
      <c r="B952" s="37" t="str">
        <f>'Master Schedule'!B952</f>
        <v/>
      </c>
      <c r="C952" s="39"/>
      <c r="D952" s="40" t="str">
        <f t="shared" si="1"/>
        <v>Saturday</v>
      </c>
      <c r="E952" s="41"/>
      <c r="F952" s="38"/>
      <c r="G952" s="38"/>
      <c r="H952" s="41"/>
      <c r="I952" s="38"/>
      <c r="J952" s="38"/>
      <c r="K952" s="43"/>
      <c r="L952" s="43"/>
      <c r="M952" s="44"/>
      <c r="N952" s="45"/>
    </row>
    <row r="953" ht="22.5" customHeight="1">
      <c r="A953" s="37"/>
      <c r="B953" s="37" t="str">
        <f>'Master Schedule'!B953</f>
        <v/>
      </c>
      <c r="C953" s="39"/>
      <c r="D953" s="40" t="str">
        <f t="shared" si="1"/>
        <v>Saturday</v>
      </c>
      <c r="E953" s="41"/>
      <c r="F953" s="38"/>
      <c r="G953" s="38"/>
      <c r="H953" s="41"/>
      <c r="I953" s="38"/>
      <c r="J953" s="38"/>
      <c r="K953" s="43"/>
      <c r="L953" s="43"/>
      <c r="M953" s="44"/>
      <c r="N953" s="45"/>
    </row>
    <row r="954" ht="22.5" customHeight="1">
      <c r="A954" s="37"/>
      <c r="B954" s="37" t="str">
        <f>'Master Schedule'!B954</f>
        <v/>
      </c>
      <c r="C954" s="39"/>
      <c r="D954" s="40" t="str">
        <f t="shared" si="1"/>
        <v>Saturday</v>
      </c>
      <c r="E954" s="41"/>
      <c r="F954" s="38"/>
      <c r="G954" s="38"/>
      <c r="H954" s="41"/>
      <c r="I954" s="38"/>
      <c r="J954" s="38"/>
      <c r="K954" s="43"/>
      <c r="L954" s="43"/>
      <c r="M954" s="44"/>
      <c r="N954" s="45"/>
    </row>
    <row r="955" ht="22.5" customHeight="1">
      <c r="A955" s="37"/>
      <c r="B955" s="37" t="str">
        <f>'Master Schedule'!B955</f>
        <v/>
      </c>
      <c r="C955" s="39"/>
      <c r="D955" s="40" t="str">
        <f t="shared" si="1"/>
        <v>Saturday</v>
      </c>
      <c r="E955" s="41"/>
      <c r="F955" s="38"/>
      <c r="G955" s="38"/>
      <c r="H955" s="41"/>
      <c r="I955" s="38"/>
      <c r="J955" s="38"/>
      <c r="K955" s="43"/>
      <c r="L955" s="43"/>
      <c r="M955" s="44"/>
      <c r="N955" s="45"/>
    </row>
    <row r="956" ht="22.5" customHeight="1">
      <c r="A956" s="37"/>
      <c r="B956" s="37" t="str">
        <f>'Master Schedule'!B956</f>
        <v/>
      </c>
      <c r="C956" s="39"/>
      <c r="D956" s="40" t="str">
        <f t="shared" si="1"/>
        <v>Saturday</v>
      </c>
      <c r="E956" s="41"/>
      <c r="F956" s="38"/>
      <c r="G956" s="38"/>
      <c r="H956" s="41"/>
      <c r="I956" s="38"/>
      <c r="J956" s="38"/>
      <c r="K956" s="43"/>
      <c r="L956" s="43"/>
      <c r="M956" s="44"/>
      <c r="N956" s="45"/>
    </row>
    <row r="957" ht="22.5" customHeight="1">
      <c r="A957" s="37"/>
      <c r="B957" s="37" t="str">
        <f>'Master Schedule'!B957</f>
        <v/>
      </c>
      <c r="C957" s="39"/>
      <c r="D957" s="40" t="str">
        <f t="shared" si="1"/>
        <v>Saturday</v>
      </c>
      <c r="E957" s="41"/>
      <c r="F957" s="38"/>
      <c r="G957" s="38"/>
      <c r="H957" s="41"/>
      <c r="I957" s="38"/>
      <c r="J957" s="38"/>
      <c r="K957" s="43"/>
      <c r="L957" s="43"/>
      <c r="M957" s="44"/>
      <c r="N957" s="45"/>
    </row>
    <row r="958" ht="22.5" customHeight="1">
      <c r="A958" s="37"/>
      <c r="B958" s="37" t="str">
        <f>'Master Schedule'!B958</f>
        <v/>
      </c>
      <c r="C958" s="39"/>
      <c r="D958" s="40" t="str">
        <f t="shared" si="1"/>
        <v>Saturday</v>
      </c>
      <c r="E958" s="41"/>
      <c r="F958" s="38"/>
      <c r="G958" s="38"/>
      <c r="H958" s="41"/>
      <c r="I958" s="38"/>
      <c r="J958" s="38"/>
      <c r="K958" s="43"/>
      <c r="L958" s="43"/>
      <c r="M958" s="44"/>
      <c r="N958" s="45"/>
    </row>
    <row r="959" ht="22.5" customHeight="1">
      <c r="A959" s="37"/>
      <c r="B959" s="37" t="str">
        <f>'Master Schedule'!B959</f>
        <v/>
      </c>
      <c r="C959" s="39"/>
      <c r="D959" s="40" t="str">
        <f t="shared" si="1"/>
        <v>Saturday</v>
      </c>
      <c r="E959" s="41"/>
      <c r="F959" s="38"/>
      <c r="G959" s="38"/>
      <c r="H959" s="41"/>
      <c r="I959" s="38"/>
      <c r="J959" s="38"/>
      <c r="K959" s="43"/>
      <c r="L959" s="43"/>
      <c r="M959" s="44"/>
      <c r="N959" s="45"/>
    </row>
    <row r="960" ht="22.5" customHeight="1">
      <c r="A960" s="37"/>
      <c r="B960" s="37" t="str">
        <f>'Master Schedule'!B960</f>
        <v/>
      </c>
      <c r="C960" s="39"/>
      <c r="D960" s="40" t="str">
        <f t="shared" si="1"/>
        <v>Saturday</v>
      </c>
      <c r="E960" s="41"/>
      <c r="F960" s="38"/>
      <c r="G960" s="38"/>
      <c r="H960" s="41"/>
      <c r="I960" s="38"/>
      <c r="J960" s="38"/>
      <c r="K960" s="43"/>
      <c r="L960" s="43"/>
      <c r="M960" s="44"/>
      <c r="N960" s="45"/>
    </row>
    <row r="961" ht="22.5" customHeight="1">
      <c r="A961" s="37"/>
      <c r="B961" s="37" t="str">
        <f>'Master Schedule'!B961</f>
        <v/>
      </c>
      <c r="C961" s="39"/>
      <c r="D961" s="40" t="str">
        <f t="shared" si="1"/>
        <v>Saturday</v>
      </c>
      <c r="E961" s="41"/>
      <c r="F961" s="38"/>
      <c r="G961" s="38"/>
      <c r="H961" s="41"/>
      <c r="I961" s="38"/>
      <c r="J961" s="38"/>
      <c r="K961" s="43"/>
      <c r="L961" s="43"/>
      <c r="M961" s="44"/>
      <c r="N961" s="45"/>
    </row>
    <row r="962" ht="22.5" customHeight="1">
      <c r="A962" s="37"/>
      <c r="B962" s="37" t="str">
        <f>'Master Schedule'!B962</f>
        <v/>
      </c>
      <c r="C962" s="39"/>
      <c r="D962" s="40" t="str">
        <f t="shared" si="1"/>
        <v>Saturday</v>
      </c>
      <c r="E962" s="41"/>
      <c r="F962" s="38"/>
      <c r="G962" s="38"/>
      <c r="H962" s="41"/>
      <c r="I962" s="38"/>
      <c r="J962" s="38"/>
      <c r="K962" s="43"/>
      <c r="L962" s="43"/>
      <c r="M962" s="44"/>
      <c r="N962" s="45"/>
    </row>
    <row r="963" ht="22.5" customHeight="1">
      <c r="A963" s="37"/>
      <c r="B963" s="37" t="str">
        <f>'Master Schedule'!B963</f>
        <v/>
      </c>
      <c r="C963" s="39"/>
      <c r="D963" s="40" t="str">
        <f t="shared" si="1"/>
        <v>Saturday</v>
      </c>
      <c r="E963" s="41"/>
      <c r="F963" s="38"/>
      <c r="G963" s="38"/>
      <c r="H963" s="41"/>
      <c r="I963" s="38"/>
      <c r="J963" s="38"/>
      <c r="K963" s="43"/>
      <c r="L963" s="43"/>
      <c r="M963" s="44"/>
      <c r="N963" s="45"/>
    </row>
    <row r="964" ht="22.5" customHeight="1">
      <c r="A964" s="37"/>
      <c r="B964" s="37" t="str">
        <f>'Master Schedule'!B964</f>
        <v/>
      </c>
      <c r="C964" s="39"/>
      <c r="D964" s="40" t="str">
        <f t="shared" si="1"/>
        <v>Saturday</v>
      </c>
      <c r="E964" s="41"/>
      <c r="F964" s="38"/>
      <c r="G964" s="38"/>
      <c r="H964" s="41"/>
      <c r="I964" s="38"/>
      <c r="J964" s="38"/>
      <c r="K964" s="43"/>
      <c r="L964" s="43"/>
      <c r="M964" s="44"/>
      <c r="N964" s="45"/>
    </row>
    <row r="965" ht="22.5" customHeight="1">
      <c r="A965" s="37"/>
      <c r="B965" s="37" t="str">
        <f>'Master Schedule'!B965</f>
        <v/>
      </c>
      <c r="C965" s="39"/>
      <c r="D965" s="40" t="str">
        <f t="shared" si="1"/>
        <v>Saturday</v>
      </c>
      <c r="E965" s="41"/>
      <c r="F965" s="38"/>
      <c r="G965" s="38"/>
      <c r="H965" s="41"/>
      <c r="I965" s="38"/>
      <c r="J965" s="38"/>
      <c r="K965" s="43"/>
      <c r="L965" s="43"/>
      <c r="M965" s="44"/>
      <c r="N965" s="45"/>
    </row>
    <row r="966" ht="22.5" customHeight="1">
      <c r="A966" s="37"/>
      <c r="B966" s="37" t="str">
        <f>'Master Schedule'!B966</f>
        <v/>
      </c>
      <c r="C966" s="39"/>
      <c r="D966" s="40" t="str">
        <f t="shared" si="1"/>
        <v>Saturday</v>
      </c>
      <c r="E966" s="41"/>
      <c r="F966" s="38"/>
      <c r="G966" s="38"/>
      <c r="H966" s="41"/>
      <c r="I966" s="38"/>
      <c r="J966" s="38"/>
      <c r="K966" s="43"/>
      <c r="L966" s="43"/>
      <c r="M966" s="44"/>
      <c r="N966" s="45"/>
    </row>
    <row r="967" ht="22.5" customHeight="1">
      <c r="A967" s="37"/>
      <c r="B967" s="37" t="str">
        <f>'Master Schedule'!B967</f>
        <v/>
      </c>
      <c r="C967" s="39"/>
      <c r="D967" s="40" t="str">
        <f t="shared" si="1"/>
        <v>Saturday</v>
      </c>
      <c r="E967" s="41"/>
      <c r="F967" s="38"/>
      <c r="G967" s="38"/>
      <c r="H967" s="41"/>
      <c r="I967" s="38"/>
      <c r="J967" s="38"/>
      <c r="K967" s="43"/>
      <c r="L967" s="43"/>
      <c r="M967" s="44"/>
      <c r="N967" s="45"/>
    </row>
    <row r="968" ht="22.5" customHeight="1">
      <c r="A968" s="37"/>
      <c r="B968" s="37" t="str">
        <f>'Master Schedule'!B968</f>
        <v/>
      </c>
      <c r="C968" s="39"/>
      <c r="D968" s="40" t="str">
        <f t="shared" si="1"/>
        <v>Saturday</v>
      </c>
      <c r="E968" s="41"/>
      <c r="F968" s="38"/>
      <c r="G968" s="38"/>
      <c r="H968" s="41"/>
      <c r="I968" s="38"/>
      <c r="J968" s="38"/>
      <c r="K968" s="43"/>
      <c r="L968" s="43"/>
      <c r="M968" s="44"/>
      <c r="N968" s="45"/>
    </row>
    <row r="969" ht="22.5" customHeight="1">
      <c r="A969" s="37"/>
      <c r="B969" s="37" t="str">
        <f>'Master Schedule'!B969</f>
        <v/>
      </c>
      <c r="C969" s="39"/>
      <c r="D969" s="40" t="str">
        <f t="shared" si="1"/>
        <v>Saturday</v>
      </c>
      <c r="E969" s="41"/>
      <c r="F969" s="38"/>
      <c r="G969" s="38"/>
      <c r="H969" s="41"/>
      <c r="I969" s="38"/>
      <c r="J969" s="38"/>
      <c r="K969" s="43"/>
      <c r="L969" s="43"/>
      <c r="M969" s="44"/>
      <c r="N969" s="45"/>
    </row>
    <row r="970" ht="22.5" customHeight="1">
      <c r="A970" s="37"/>
      <c r="B970" s="37" t="str">
        <f>'Master Schedule'!B970</f>
        <v/>
      </c>
      <c r="C970" s="39"/>
      <c r="D970" s="40" t="str">
        <f t="shared" si="1"/>
        <v>Saturday</v>
      </c>
      <c r="E970" s="41"/>
      <c r="F970" s="38"/>
      <c r="G970" s="38"/>
      <c r="H970" s="41"/>
      <c r="I970" s="38"/>
      <c r="J970" s="38"/>
      <c r="K970" s="43"/>
      <c r="L970" s="43"/>
      <c r="M970" s="44"/>
      <c r="N970" s="45"/>
    </row>
    <row r="971" ht="22.5" customHeight="1">
      <c r="A971" s="37"/>
      <c r="B971" s="37" t="str">
        <f>'Master Schedule'!B971</f>
        <v/>
      </c>
      <c r="C971" s="39"/>
      <c r="D971" s="40" t="str">
        <f t="shared" si="1"/>
        <v>Saturday</v>
      </c>
      <c r="E971" s="41"/>
      <c r="F971" s="38"/>
      <c r="G971" s="38"/>
      <c r="H971" s="41"/>
      <c r="I971" s="38"/>
      <c r="J971" s="38"/>
      <c r="K971" s="43"/>
      <c r="L971" s="43"/>
      <c r="M971" s="44"/>
      <c r="N971" s="45"/>
    </row>
    <row r="972" ht="22.5" customHeight="1">
      <c r="A972" s="37"/>
      <c r="B972" s="37" t="str">
        <f>'Master Schedule'!B972</f>
        <v/>
      </c>
      <c r="C972" s="39"/>
      <c r="D972" s="40" t="str">
        <f t="shared" si="1"/>
        <v>Saturday</v>
      </c>
      <c r="E972" s="41"/>
      <c r="F972" s="38"/>
      <c r="G972" s="38"/>
      <c r="H972" s="41"/>
      <c r="I972" s="38"/>
      <c r="J972" s="38"/>
      <c r="K972" s="43"/>
      <c r="L972" s="43"/>
      <c r="M972" s="44"/>
      <c r="N972" s="45"/>
    </row>
    <row r="973" ht="22.5" customHeight="1">
      <c r="A973" s="37"/>
      <c r="B973" s="37" t="str">
        <f>'Master Schedule'!B973</f>
        <v/>
      </c>
      <c r="C973" s="39"/>
      <c r="D973" s="40" t="str">
        <f t="shared" si="1"/>
        <v>Saturday</v>
      </c>
      <c r="E973" s="41"/>
      <c r="F973" s="38"/>
      <c r="G973" s="38"/>
      <c r="H973" s="41"/>
      <c r="I973" s="38"/>
      <c r="J973" s="38"/>
      <c r="K973" s="43"/>
      <c r="L973" s="43"/>
      <c r="M973" s="44"/>
      <c r="N973" s="45"/>
    </row>
    <row r="974" ht="22.5" customHeight="1">
      <c r="A974" s="37"/>
      <c r="B974" s="37" t="str">
        <f>'Master Schedule'!B974</f>
        <v/>
      </c>
      <c r="C974" s="39"/>
      <c r="D974" s="40" t="str">
        <f t="shared" si="1"/>
        <v>Saturday</v>
      </c>
      <c r="E974" s="41"/>
      <c r="F974" s="38"/>
      <c r="G974" s="38"/>
      <c r="H974" s="41"/>
      <c r="I974" s="38"/>
      <c r="J974" s="38"/>
      <c r="K974" s="43"/>
      <c r="L974" s="43"/>
      <c r="M974" s="44"/>
      <c r="N974" s="45"/>
    </row>
    <row r="975" ht="22.5" customHeight="1">
      <c r="A975" s="37"/>
      <c r="B975" s="37" t="str">
        <f>'Master Schedule'!B975</f>
        <v/>
      </c>
      <c r="C975" s="39"/>
      <c r="D975" s="40" t="str">
        <f t="shared" si="1"/>
        <v>Saturday</v>
      </c>
      <c r="E975" s="41"/>
      <c r="F975" s="38"/>
      <c r="G975" s="38"/>
      <c r="H975" s="41"/>
      <c r="I975" s="38"/>
      <c r="J975" s="38"/>
      <c r="K975" s="43"/>
      <c r="L975" s="43"/>
      <c r="M975" s="44"/>
      <c r="N975" s="45"/>
    </row>
    <row r="976" ht="22.5" customHeight="1">
      <c r="A976" s="37"/>
      <c r="B976" s="37" t="str">
        <f>'Master Schedule'!B976</f>
        <v/>
      </c>
      <c r="C976" s="39"/>
      <c r="D976" s="40" t="str">
        <f t="shared" si="1"/>
        <v>Saturday</v>
      </c>
      <c r="E976" s="41"/>
      <c r="F976" s="38"/>
      <c r="G976" s="38"/>
      <c r="H976" s="41"/>
      <c r="I976" s="38"/>
      <c r="J976" s="38"/>
      <c r="K976" s="43"/>
      <c r="L976" s="43"/>
      <c r="M976" s="44"/>
      <c r="N976" s="45"/>
    </row>
    <row r="977" ht="22.5" customHeight="1">
      <c r="A977" s="37"/>
      <c r="B977" s="37" t="str">
        <f>'Master Schedule'!B977</f>
        <v/>
      </c>
      <c r="C977" s="39"/>
      <c r="D977" s="40" t="str">
        <f t="shared" si="1"/>
        <v>Saturday</v>
      </c>
      <c r="E977" s="41"/>
      <c r="F977" s="38"/>
      <c r="G977" s="38"/>
      <c r="H977" s="41"/>
      <c r="I977" s="38"/>
      <c r="J977" s="38"/>
      <c r="K977" s="43"/>
      <c r="L977" s="43"/>
      <c r="M977" s="44"/>
      <c r="N977" s="45"/>
    </row>
    <row r="978" ht="22.5" customHeight="1">
      <c r="A978" s="37"/>
      <c r="B978" s="37" t="str">
        <f>'Master Schedule'!B978</f>
        <v/>
      </c>
      <c r="C978" s="39"/>
      <c r="D978" s="40" t="str">
        <f t="shared" si="1"/>
        <v>Saturday</v>
      </c>
      <c r="E978" s="41"/>
      <c r="F978" s="38"/>
      <c r="G978" s="38"/>
      <c r="H978" s="41"/>
      <c r="I978" s="38"/>
      <c r="J978" s="38"/>
      <c r="K978" s="43"/>
      <c r="L978" s="43"/>
      <c r="M978" s="44"/>
      <c r="N978" s="45"/>
    </row>
    <row r="979" ht="22.5" customHeight="1">
      <c r="A979" s="37"/>
      <c r="B979" s="37" t="str">
        <f>'Master Schedule'!B979</f>
        <v/>
      </c>
      <c r="C979" s="39"/>
      <c r="D979" s="40" t="str">
        <f t="shared" si="1"/>
        <v>Saturday</v>
      </c>
      <c r="E979" s="41"/>
      <c r="F979" s="38"/>
      <c r="G979" s="38"/>
      <c r="H979" s="41"/>
      <c r="I979" s="38"/>
      <c r="J979" s="38"/>
      <c r="K979" s="43"/>
      <c r="L979" s="43"/>
      <c r="M979" s="44"/>
      <c r="N979" s="45"/>
    </row>
    <row r="980" ht="22.5" customHeight="1">
      <c r="A980" s="37"/>
      <c r="B980" s="37" t="str">
        <f>'Master Schedule'!B980</f>
        <v/>
      </c>
      <c r="C980" s="39"/>
      <c r="D980" s="40" t="str">
        <f t="shared" si="1"/>
        <v>Saturday</v>
      </c>
      <c r="E980" s="41"/>
      <c r="F980" s="38"/>
      <c r="G980" s="38"/>
      <c r="H980" s="41"/>
      <c r="I980" s="38"/>
      <c r="J980" s="38"/>
      <c r="K980" s="43"/>
      <c r="L980" s="43"/>
      <c r="M980" s="44"/>
      <c r="N980" s="45"/>
    </row>
    <row r="981" ht="22.5" customHeight="1">
      <c r="A981" s="37"/>
      <c r="B981" s="37" t="str">
        <f>'Master Schedule'!B981</f>
        <v/>
      </c>
      <c r="C981" s="39"/>
      <c r="D981" s="40" t="str">
        <f t="shared" si="1"/>
        <v>Saturday</v>
      </c>
      <c r="E981" s="41"/>
      <c r="F981" s="38"/>
      <c r="G981" s="38"/>
      <c r="H981" s="41"/>
      <c r="I981" s="38"/>
      <c r="J981" s="38"/>
      <c r="K981" s="43"/>
      <c r="L981" s="43"/>
      <c r="M981" s="44"/>
      <c r="N981" s="45"/>
    </row>
    <row r="982" ht="22.5" customHeight="1">
      <c r="A982" s="37"/>
      <c r="B982" s="37" t="str">
        <f>'Master Schedule'!B982</f>
        <v/>
      </c>
      <c r="C982" s="39"/>
      <c r="D982" s="40" t="str">
        <f t="shared" si="1"/>
        <v>Saturday</v>
      </c>
      <c r="E982" s="41"/>
      <c r="F982" s="38"/>
      <c r="G982" s="38"/>
      <c r="H982" s="41"/>
      <c r="I982" s="38"/>
      <c r="J982" s="38"/>
      <c r="K982" s="43"/>
      <c r="L982" s="43"/>
      <c r="M982" s="44"/>
      <c r="N982" s="45"/>
    </row>
    <row r="983" ht="22.5" customHeight="1">
      <c r="A983" s="37"/>
      <c r="B983" s="37" t="str">
        <f>'Master Schedule'!B983</f>
        <v/>
      </c>
      <c r="C983" s="39"/>
      <c r="D983" s="40" t="str">
        <f t="shared" si="1"/>
        <v>Saturday</v>
      </c>
      <c r="E983" s="41"/>
      <c r="F983" s="38"/>
      <c r="G983" s="38"/>
      <c r="H983" s="41"/>
      <c r="I983" s="38"/>
      <c r="J983" s="38"/>
      <c r="K983" s="43"/>
      <c r="L983" s="43"/>
      <c r="M983" s="44"/>
      <c r="N983" s="45"/>
    </row>
    <row r="984" ht="22.5" customHeight="1">
      <c r="A984" s="37"/>
      <c r="B984" s="37" t="str">
        <f>'Master Schedule'!B984</f>
        <v/>
      </c>
      <c r="C984" s="39"/>
      <c r="D984" s="40" t="str">
        <f t="shared" si="1"/>
        <v>Saturday</v>
      </c>
      <c r="E984" s="41"/>
      <c r="F984" s="38"/>
      <c r="G984" s="38"/>
      <c r="H984" s="41"/>
      <c r="I984" s="38"/>
      <c r="J984" s="38"/>
      <c r="K984" s="43"/>
      <c r="L984" s="43"/>
      <c r="M984" s="44"/>
      <c r="N984" s="45"/>
    </row>
    <row r="985" ht="22.5" customHeight="1">
      <c r="A985" s="37"/>
      <c r="B985" s="37" t="str">
        <f>'Master Schedule'!B985</f>
        <v/>
      </c>
      <c r="C985" s="39"/>
      <c r="D985" s="40" t="str">
        <f t="shared" si="1"/>
        <v>Saturday</v>
      </c>
      <c r="E985" s="41"/>
      <c r="F985" s="38"/>
      <c r="G985" s="38"/>
      <c r="H985" s="41"/>
      <c r="I985" s="38"/>
      <c r="J985" s="38"/>
      <c r="K985" s="43"/>
      <c r="L985" s="43"/>
      <c r="M985" s="44"/>
      <c r="N985" s="45"/>
    </row>
    <row r="986" ht="22.5" customHeight="1">
      <c r="A986" s="37"/>
      <c r="B986" s="37" t="str">
        <f>'Master Schedule'!B986</f>
        <v/>
      </c>
      <c r="C986" s="39"/>
      <c r="D986" s="40" t="str">
        <f t="shared" si="1"/>
        <v>Saturday</v>
      </c>
      <c r="E986" s="41"/>
      <c r="F986" s="38"/>
      <c r="G986" s="38"/>
      <c r="H986" s="41"/>
      <c r="I986" s="38"/>
      <c r="J986" s="38"/>
      <c r="K986" s="43"/>
      <c r="L986" s="43"/>
      <c r="M986" s="44"/>
      <c r="N986" s="45"/>
    </row>
    <row r="987" ht="22.5" customHeight="1">
      <c r="A987" s="37"/>
      <c r="B987" s="37" t="str">
        <f>'Master Schedule'!B987</f>
        <v/>
      </c>
      <c r="C987" s="39"/>
      <c r="D987" s="40" t="str">
        <f t="shared" si="1"/>
        <v>Saturday</v>
      </c>
      <c r="E987" s="41"/>
      <c r="F987" s="38"/>
      <c r="G987" s="38"/>
      <c r="H987" s="41"/>
      <c r="I987" s="38"/>
      <c r="J987" s="38"/>
      <c r="K987" s="43"/>
      <c r="L987" s="43"/>
      <c r="M987" s="44"/>
      <c r="N987" s="45"/>
    </row>
    <row r="988" ht="22.5" customHeight="1">
      <c r="A988" s="37"/>
      <c r="B988" s="37" t="str">
        <f>'Master Schedule'!B988</f>
        <v/>
      </c>
      <c r="C988" s="39"/>
      <c r="D988" s="40" t="str">
        <f t="shared" si="1"/>
        <v>Saturday</v>
      </c>
      <c r="E988" s="41"/>
      <c r="F988" s="38"/>
      <c r="G988" s="38"/>
      <c r="H988" s="41"/>
      <c r="I988" s="38"/>
      <c r="J988" s="38"/>
      <c r="K988" s="43"/>
      <c r="L988" s="43"/>
      <c r="M988" s="44"/>
      <c r="N988" s="45"/>
    </row>
    <row r="989" ht="22.5" customHeight="1">
      <c r="A989" s="37"/>
      <c r="B989" s="37" t="str">
        <f>'Master Schedule'!B989</f>
        <v/>
      </c>
      <c r="C989" s="39"/>
      <c r="D989" s="40" t="str">
        <f t="shared" si="1"/>
        <v>Saturday</v>
      </c>
      <c r="E989" s="41"/>
      <c r="F989" s="38"/>
      <c r="G989" s="38"/>
      <c r="H989" s="41"/>
      <c r="I989" s="38"/>
      <c r="J989" s="38"/>
      <c r="K989" s="43"/>
      <c r="L989" s="43"/>
      <c r="M989" s="44"/>
      <c r="N989" s="45"/>
    </row>
    <row r="990" ht="22.5" customHeight="1">
      <c r="A990" s="37"/>
      <c r="B990" s="37" t="str">
        <f>'Master Schedule'!B990</f>
        <v/>
      </c>
      <c r="C990" s="39"/>
      <c r="D990" s="40" t="str">
        <f t="shared" si="1"/>
        <v>Saturday</v>
      </c>
      <c r="E990" s="41"/>
      <c r="F990" s="38"/>
      <c r="G990" s="38"/>
      <c r="H990" s="41"/>
      <c r="I990" s="38"/>
      <c r="J990" s="38"/>
      <c r="K990" s="43"/>
      <c r="L990" s="43"/>
      <c r="M990" s="44"/>
      <c r="N990" s="45"/>
    </row>
    <row r="991" ht="22.5" customHeight="1">
      <c r="A991" s="37"/>
      <c r="B991" s="37" t="str">
        <f>'Master Schedule'!B991</f>
        <v/>
      </c>
      <c r="C991" s="39"/>
      <c r="D991" s="40" t="str">
        <f t="shared" si="1"/>
        <v>Saturday</v>
      </c>
      <c r="E991" s="41"/>
      <c r="F991" s="38"/>
      <c r="G991" s="38"/>
      <c r="H991" s="41"/>
      <c r="I991" s="38"/>
      <c r="J991" s="38"/>
      <c r="K991" s="43"/>
      <c r="L991" s="43"/>
      <c r="M991" s="44"/>
      <c r="N991" s="45"/>
    </row>
    <row r="992" ht="22.5" customHeight="1">
      <c r="A992" s="37"/>
      <c r="B992" s="37" t="str">
        <f>'Master Schedule'!B992</f>
        <v/>
      </c>
      <c r="C992" s="39"/>
      <c r="D992" s="40" t="str">
        <f t="shared" si="1"/>
        <v>Saturday</v>
      </c>
      <c r="E992" s="41"/>
      <c r="F992" s="38"/>
      <c r="G992" s="38"/>
      <c r="H992" s="41"/>
      <c r="I992" s="38"/>
      <c r="J992" s="38"/>
      <c r="K992" s="43"/>
      <c r="L992" s="43"/>
      <c r="M992" s="44"/>
      <c r="N992" s="45"/>
    </row>
    <row r="993" ht="22.5" customHeight="1">
      <c r="A993" s="37"/>
      <c r="B993" s="37" t="str">
        <f>'Master Schedule'!B993</f>
        <v/>
      </c>
      <c r="C993" s="39"/>
      <c r="D993" s="40" t="str">
        <f t="shared" si="1"/>
        <v>Saturday</v>
      </c>
      <c r="E993" s="41"/>
      <c r="F993" s="38"/>
      <c r="G993" s="38"/>
      <c r="H993" s="41"/>
      <c r="I993" s="38"/>
      <c r="J993" s="38"/>
      <c r="K993" s="43"/>
      <c r="L993" s="43"/>
      <c r="M993" s="44"/>
      <c r="N993" s="45"/>
    </row>
    <row r="994" ht="22.5" customHeight="1">
      <c r="A994" s="37"/>
      <c r="B994" s="37" t="str">
        <f>'Master Schedule'!B994</f>
        <v/>
      </c>
      <c r="C994" s="39"/>
      <c r="D994" s="40" t="str">
        <f t="shared" si="1"/>
        <v>Saturday</v>
      </c>
      <c r="E994" s="41"/>
      <c r="F994" s="38"/>
      <c r="G994" s="38"/>
      <c r="H994" s="41"/>
      <c r="I994" s="38"/>
      <c r="J994" s="38"/>
      <c r="K994" s="43"/>
      <c r="L994" s="43"/>
      <c r="M994" s="44"/>
      <c r="N994" s="45"/>
    </row>
    <row r="995" ht="22.5" customHeight="1">
      <c r="A995" s="37"/>
      <c r="B995" s="37" t="str">
        <f>'Master Schedule'!B995</f>
        <v/>
      </c>
      <c r="C995" s="39"/>
      <c r="D995" s="40" t="str">
        <f t="shared" si="1"/>
        <v>Saturday</v>
      </c>
      <c r="E995" s="41"/>
      <c r="F995" s="38"/>
      <c r="G995" s="38"/>
      <c r="H995" s="41"/>
      <c r="I995" s="38"/>
      <c r="J995" s="38"/>
      <c r="K995" s="43"/>
      <c r="L995" s="43"/>
      <c r="M995" s="44"/>
      <c r="N995" s="45"/>
    </row>
    <row r="996" ht="22.5" customHeight="1">
      <c r="A996" s="37"/>
      <c r="B996" s="37" t="str">
        <f>'Master Schedule'!B996</f>
        <v/>
      </c>
      <c r="C996" s="39"/>
      <c r="D996" s="40" t="str">
        <f t="shared" si="1"/>
        <v>Saturday</v>
      </c>
      <c r="E996" s="41"/>
      <c r="F996" s="38"/>
      <c r="G996" s="38"/>
      <c r="H996" s="41"/>
      <c r="I996" s="38"/>
      <c r="J996" s="38"/>
      <c r="K996" s="43"/>
      <c r="L996" s="43"/>
      <c r="M996" s="44"/>
      <c r="N996" s="45"/>
    </row>
    <row r="997" ht="22.5" customHeight="1">
      <c r="A997" s="37"/>
      <c r="B997" s="37" t="str">
        <f>'Master Schedule'!B997</f>
        <v/>
      </c>
      <c r="C997" s="39"/>
      <c r="D997" s="40" t="str">
        <f t="shared" si="1"/>
        <v>Saturday</v>
      </c>
      <c r="E997" s="41"/>
      <c r="F997" s="38"/>
      <c r="G997" s="38"/>
      <c r="H997" s="41"/>
      <c r="I997" s="38"/>
      <c r="J997" s="38"/>
      <c r="K997" s="43"/>
      <c r="L997" s="43"/>
      <c r="M997" s="44"/>
      <c r="N997" s="45"/>
    </row>
    <row r="998" ht="22.5" customHeight="1">
      <c r="A998" s="37"/>
      <c r="B998" s="37" t="str">
        <f>'Master Schedule'!B998</f>
        <v/>
      </c>
      <c r="C998" s="39"/>
      <c r="D998" s="40" t="str">
        <f t="shared" si="1"/>
        <v>Saturday</v>
      </c>
      <c r="E998" s="41"/>
      <c r="F998" s="38"/>
      <c r="G998" s="38"/>
      <c r="H998" s="41"/>
      <c r="I998" s="38"/>
      <c r="J998" s="38"/>
      <c r="K998" s="43"/>
      <c r="L998" s="43"/>
      <c r="M998" s="44"/>
      <c r="N998" s="45"/>
    </row>
    <row r="999" ht="22.5" customHeight="1">
      <c r="A999" s="37"/>
      <c r="B999" s="37" t="str">
        <f>'Master Schedule'!B999</f>
        <v/>
      </c>
      <c r="C999" s="39"/>
      <c r="D999" s="40" t="str">
        <f t="shared" si="1"/>
        <v>Saturday</v>
      </c>
      <c r="E999" s="41"/>
      <c r="F999" s="38"/>
      <c r="G999" s="38"/>
      <c r="H999" s="41"/>
      <c r="I999" s="38"/>
      <c r="J999" s="38"/>
      <c r="K999" s="43"/>
      <c r="L999" s="43"/>
      <c r="M999" s="44"/>
      <c r="N999" s="45"/>
    </row>
    <row r="1000" ht="22.5" customHeight="1">
      <c r="A1000" s="37"/>
      <c r="B1000" s="37" t="str">
        <f>'Master Schedule'!B1000</f>
        <v/>
      </c>
      <c r="C1000" s="39"/>
      <c r="D1000" s="40" t="str">
        <f t="shared" si="1"/>
        <v>Saturday</v>
      </c>
      <c r="E1000" s="41"/>
      <c r="F1000" s="38"/>
      <c r="G1000" s="38"/>
      <c r="H1000" s="41"/>
      <c r="I1000" s="38"/>
      <c r="J1000" s="38"/>
      <c r="K1000" s="43"/>
      <c r="L1000" s="43"/>
      <c r="M1000" s="44"/>
      <c r="N1000" s="45"/>
    </row>
  </sheetData>
  <dataValidations>
    <dataValidation type="list" allowBlank="1" sqref="H2:H1000">
      <formula1>"Home,Away,TBD"</formula1>
    </dataValidation>
    <dataValidation type="list" allowBlank="1" sqref="M2:N305 M307:N610 M612:N915">
      <formula1>"✅,⌛️,❌"</formula1>
    </dataValidation>
    <dataValidation type="custom" allowBlank="1" showDropDown="1" sqref="C2:C1000">
      <formula1>OR(NOT(ISERROR(DATEVALUE(C2))), AND(ISNUMBER(C2), LEFT(CELL("format", C2))="D"))</formula1>
    </dataValidation>
    <dataValidation type="list" allowBlank="1" sqref="O2:O305 O307:O610 O612:O915">
      <formula1>"✅,⌛️,❌"</formula1>
    </dataValidation>
    <dataValidation type="list" allowBlank="1" sqref="E2:E1000">
      <formula1>"TF"</formula1>
    </dataValidation>
    <dataValidation type="list" allowBlank="1" sqref="K2:L1000">
      <formula1>"✅,⌛️,❌"</formula1>
    </dataValidation>
  </dataValidations>
  <drawing r:id="rId1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63"/>
    <col customWidth="1" min="5" max="5" width="13.75"/>
    <col customWidth="1" min="11" max="11" width="18.5"/>
    <col customWidth="1" min="12" max="14" width="15.63"/>
    <col customWidth="1" min="15" max="15" width="15.38"/>
  </cols>
  <sheetData>
    <row r="1" ht="22.5" customHeight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 t="s">
        <v>5</v>
      </c>
      <c r="G1" s="2" t="s">
        <v>6</v>
      </c>
      <c r="H1" s="2" t="s">
        <v>7</v>
      </c>
      <c r="I1" s="4" t="s">
        <v>8</v>
      </c>
      <c r="J1" s="5" t="s">
        <v>11</v>
      </c>
      <c r="K1" s="23" t="s">
        <v>12</v>
      </c>
      <c r="L1" s="23" t="s">
        <v>13</v>
      </c>
      <c r="M1" s="23" t="s">
        <v>14</v>
      </c>
      <c r="N1" s="24" t="s">
        <v>15</v>
      </c>
      <c r="O1" s="58" t="s">
        <v>17</v>
      </c>
      <c r="P1" s="25" t="s">
        <v>9</v>
      </c>
    </row>
    <row r="2" ht="22.5" customHeight="1">
      <c r="A2" s="6">
        <v>1.0</v>
      </c>
      <c r="B2" s="6" t="str">
        <f>'Master Schedule'!B2</f>
        <v/>
      </c>
      <c r="C2" s="7">
        <v>46235.0</v>
      </c>
      <c r="D2" s="8" t="str">
        <f t="shared" ref="D2:D1000" si="1">text(C2,"dddd")</f>
        <v>Saturday</v>
      </c>
      <c r="E2" s="31"/>
      <c r="F2" s="11"/>
      <c r="G2" s="11"/>
      <c r="H2" s="31"/>
      <c r="I2" s="11"/>
      <c r="J2" s="22"/>
      <c r="K2" s="64"/>
      <c r="L2" s="64"/>
      <c r="M2" s="53"/>
      <c r="N2" s="59"/>
      <c r="O2" s="60"/>
      <c r="P2" s="34" t="str">
        <f t="shared" ref="P2:P305" si="2">IF(G2="", "",
   IF(AND(K2="✅", L2="✅", M2="✅", N2="✅", O2="✅"), "✅ Approved",
   IF(OR(K2="❌", L2="❌", M2="❌", N2="❌", O2="❌"), "❌ Denied",
   "⌛️ Pending")))
</f>
        <v/>
      </c>
    </row>
    <row r="3" ht="22.5" customHeight="1">
      <c r="A3" s="6">
        <v>2.0</v>
      </c>
      <c r="B3" s="11" t="str">
        <f>'Master Schedule'!B3</f>
        <v/>
      </c>
      <c r="C3" s="7">
        <v>46236.0</v>
      </c>
      <c r="D3" s="8" t="str">
        <f t="shared" si="1"/>
        <v>Sunday</v>
      </c>
      <c r="E3" s="31"/>
      <c r="F3" s="11"/>
      <c r="G3" s="11"/>
      <c r="H3" s="31"/>
      <c r="I3" s="11"/>
      <c r="J3" s="22"/>
      <c r="K3" s="32"/>
      <c r="L3" s="32"/>
      <c r="M3" s="32"/>
      <c r="N3" s="33"/>
      <c r="O3" s="62"/>
      <c r="P3" s="34" t="str">
        <f t="shared" si="2"/>
        <v/>
      </c>
    </row>
    <row r="4" ht="22.5" customHeight="1">
      <c r="A4" s="6">
        <v>3.0</v>
      </c>
      <c r="B4" s="11" t="str">
        <f>'Master Schedule'!B4</f>
        <v/>
      </c>
      <c r="C4" s="7">
        <v>46237.0</v>
      </c>
      <c r="D4" s="8" t="str">
        <f t="shared" si="1"/>
        <v>Monday</v>
      </c>
      <c r="E4" s="31"/>
      <c r="F4" s="11"/>
      <c r="G4" s="11"/>
      <c r="H4" s="31"/>
      <c r="I4" s="11"/>
      <c r="J4" s="22"/>
      <c r="K4" s="35"/>
      <c r="L4" s="35"/>
      <c r="M4" s="35"/>
      <c r="N4" s="36"/>
      <c r="O4" s="62"/>
      <c r="P4" s="34" t="str">
        <f t="shared" si="2"/>
        <v/>
      </c>
    </row>
    <row r="5" ht="22.5" customHeight="1">
      <c r="A5" s="6">
        <v>4.0</v>
      </c>
      <c r="B5" s="11" t="str">
        <f>'Master Schedule'!B5</f>
        <v/>
      </c>
      <c r="C5" s="7">
        <v>46238.0</v>
      </c>
      <c r="D5" s="8" t="str">
        <f t="shared" si="1"/>
        <v>Tuesday</v>
      </c>
      <c r="E5" s="31"/>
      <c r="F5" s="11"/>
      <c r="G5" s="11"/>
      <c r="H5" s="31"/>
      <c r="I5" s="11"/>
      <c r="J5" s="22"/>
      <c r="K5" s="32"/>
      <c r="L5" s="32"/>
      <c r="M5" s="32"/>
      <c r="N5" s="33"/>
      <c r="O5" s="62"/>
      <c r="P5" s="34" t="str">
        <f t="shared" si="2"/>
        <v/>
      </c>
    </row>
    <row r="6" ht="22.5" customHeight="1">
      <c r="A6" s="6">
        <v>5.0</v>
      </c>
      <c r="B6" s="11" t="str">
        <f>'Master Schedule'!B6</f>
        <v/>
      </c>
      <c r="C6" s="7">
        <v>46239.0</v>
      </c>
      <c r="D6" s="8" t="str">
        <f t="shared" si="1"/>
        <v>Wednesday</v>
      </c>
      <c r="E6" s="31"/>
      <c r="F6" s="11"/>
      <c r="G6" s="11"/>
      <c r="H6" s="31"/>
      <c r="I6" s="11"/>
      <c r="J6" s="22"/>
      <c r="K6" s="35"/>
      <c r="L6" s="35"/>
      <c r="M6" s="35"/>
      <c r="N6" s="36"/>
      <c r="O6" s="62"/>
      <c r="P6" s="34" t="str">
        <f t="shared" si="2"/>
        <v/>
      </c>
    </row>
    <row r="7" ht="22.5" customHeight="1">
      <c r="A7" s="6">
        <v>6.0</v>
      </c>
      <c r="B7" s="11" t="str">
        <f>'Master Schedule'!B7</f>
        <v/>
      </c>
      <c r="C7" s="7">
        <v>46240.0</v>
      </c>
      <c r="D7" s="8" t="str">
        <f t="shared" si="1"/>
        <v>Thursday</v>
      </c>
      <c r="E7" s="31"/>
      <c r="F7" s="11"/>
      <c r="G7" s="11"/>
      <c r="H7" s="31"/>
      <c r="I7" s="11"/>
      <c r="J7" s="22"/>
      <c r="K7" s="32"/>
      <c r="L7" s="32"/>
      <c r="M7" s="32"/>
      <c r="N7" s="33"/>
      <c r="O7" s="62"/>
      <c r="P7" s="34" t="str">
        <f t="shared" si="2"/>
        <v/>
      </c>
    </row>
    <row r="8" ht="22.5" customHeight="1">
      <c r="A8" s="6">
        <v>7.0</v>
      </c>
      <c r="B8" s="11" t="str">
        <f>'Master Schedule'!B8</f>
        <v/>
      </c>
      <c r="C8" s="7">
        <v>46241.0</v>
      </c>
      <c r="D8" s="8" t="str">
        <f t="shared" si="1"/>
        <v>Friday</v>
      </c>
      <c r="E8" s="31"/>
      <c r="F8" s="11"/>
      <c r="G8" s="11"/>
      <c r="H8" s="31"/>
      <c r="I8" s="11"/>
      <c r="J8" s="22"/>
      <c r="K8" s="35"/>
      <c r="L8" s="35"/>
      <c r="M8" s="35"/>
      <c r="N8" s="36"/>
      <c r="O8" s="62"/>
      <c r="P8" s="34" t="str">
        <f t="shared" si="2"/>
        <v/>
      </c>
    </row>
    <row r="9" ht="22.5" customHeight="1">
      <c r="A9" s="6">
        <v>8.0</v>
      </c>
      <c r="B9" s="11" t="str">
        <f>'Master Schedule'!B9</f>
        <v/>
      </c>
      <c r="C9" s="7">
        <v>46242.0</v>
      </c>
      <c r="D9" s="8" t="str">
        <f t="shared" si="1"/>
        <v>Saturday</v>
      </c>
      <c r="E9" s="31"/>
      <c r="F9" s="11"/>
      <c r="G9" s="11"/>
      <c r="H9" s="31"/>
      <c r="I9" s="11"/>
      <c r="J9" s="22"/>
      <c r="K9" s="32"/>
      <c r="L9" s="32"/>
      <c r="M9" s="32"/>
      <c r="N9" s="33"/>
      <c r="O9" s="62"/>
      <c r="P9" s="34" t="str">
        <f t="shared" si="2"/>
        <v/>
      </c>
    </row>
    <row r="10" ht="22.5" customHeight="1">
      <c r="A10" s="6">
        <v>9.0</v>
      </c>
      <c r="B10" s="11" t="str">
        <f>'Master Schedule'!B10</f>
        <v/>
      </c>
      <c r="C10" s="7">
        <v>46243.0</v>
      </c>
      <c r="D10" s="8" t="str">
        <f t="shared" si="1"/>
        <v>Sunday</v>
      </c>
      <c r="E10" s="31"/>
      <c r="F10" s="11"/>
      <c r="G10" s="11"/>
      <c r="H10" s="31"/>
      <c r="I10" s="11"/>
      <c r="J10" s="22"/>
      <c r="K10" s="35"/>
      <c r="L10" s="35"/>
      <c r="M10" s="35"/>
      <c r="N10" s="36"/>
      <c r="O10" s="62"/>
      <c r="P10" s="34" t="str">
        <f t="shared" si="2"/>
        <v/>
      </c>
    </row>
    <row r="11" ht="22.5" customHeight="1">
      <c r="A11" s="6">
        <v>10.0</v>
      </c>
      <c r="B11" s="11" t="str">
        <f>'Master Schedule'!B11</f>
        <v/>
      </c>
      <c r="C11" s="7">
        <v>46244.0</v>
      </c>
      <c r="D11" s="8" t="str">
        <f t="shared" si="1"/>
        <v>Monday</v>
      </c>
      <c r="E11" s="31"/>
      <c r="F11" s="11"/>
      <c r="G11" s="11"/>
      <c r="H11" s="31"/>
      <c r="I11" s="11"/>
      <c r="J11" s="22"/>
      <c r="K11" s="32"/>
      <c r="L11" s="32"/>
      <c r="M11" s="32"/>
      <c r="N11" s="33"/>
      <c r="O11" s="62"/>
      <c r="P11" s="34" t="str">
        <f t="shared" si="2"/>
        <v/>
      </c>
    </row>
    <row r="12" ht="22.5" customHeight="1">
      <c r="A12" s="6">
        <v>11.0</v>
      </c>
      <c r="B12" s="11" t="str">
        <f>'Master Schedule'!B12</f>
        <v/>
      </c>
      <c r="C12" s="7">
        <v>46245.0</v>
      </c>
      <c r="D12" s="8" t="str">
        <f t="shared" si="1"/>
        <v>Tuesday</v>
      </c>
      <c r="E12" s="31"/>
      <c r="F12" s="11"/>
      <c r="G12" s="11"/>
      <c r="H12" s="31"/>
      <c r="I12" s="11"/>
      <c r="J12" s="22"/>
      <c r="K12" s="35"/>
      <c r="L12" s="35"/>
      <c r="M12" s="35"/>
      <c r="N12" s="36"/>
      <c r="O12" s="62"/>
      <c r="P12" s="34" t="str">
        <f t="shared" si="2"/>
        <v/>
      </c>
    </row>
    <row r="13" ht="22.5" customHeight="1">
      <c r="A13" s="6">
        <v>12.0</v>
      </c>
      <c r="B13" s="11" t="str">
        <f>'Master Schedule'!B13</f>
        <v/>
      </c>
      <c r="C13" s="7">
        <v>46246.0</v>
      </c>
      <c r="D13" s="8" t="str">
        <f t="shared" si="1"/>
        <v>Wednesday</v>
      </c>
      <c r="E13" s="31"/>
      <c r="F13" s="11"/>
      <c r="G13" s="11"/>
      <c r="H13" s="31"/>
      <c r="I13" s="11"/>
      <c r="J13" s="22"/>
      <c r="K13" s="32"/>
      <c r="L13" s="32"/>
      <c r="M13" s="32"/>
      <c r="N13" s="33"/>
      <c r="O13" s="62"/>
      <c r="P13" s="34" t="str">
        <f t="shared" si="2"/>
        <v/>
      </c>
    </row>
    <row r="14" ht="22.5" customHeight="1">
      <c r="A14" s="6">
        <v>13.0</v>
      </c>
      <c r="B14" s="11" t="str">
        <f>'Master Schedule'!B14</f>
        <v/>
      </c>
      <c r="C14" s="7">
        <v>46247.0</v>
      </c>
      <c r="D14" s="8" t="str">
        <f t="shared" si="1"/>
        <v>Thursday</v>
      </c>
      <c r="E14" s="31"/>
      <c r="F14" s="11"/>
      <c r="G14" s="11"/>
      <c r="H14" s="31"/>
      <c r="I14" s="11"/>
      <c r="J14" s="22"/>
      <c r="K14" s="35"/>
      <c r="L14" s="35"/>
      <c r="M14" s="35"/>
      <c r="N14" s="36"/>
      <c r="O14" s="62"/>
      <c r="P14" s="34" t="str">
        <f t="shared" si="2"/>
        <v/>
      </c>
    </row>
    <row r="15" ht="22.5" customHeight="1">
      <c r="A15" s="6">
        <v>14.0</v>
      </c>
      <c r="B15" s="11" t="str">
        <f>'Master Schedule'!B15</f>
        <v/>
      </c>
      <c r="C15" s="7">
        <v>46248.0</v>
      </c>
      <c r="D15" s="8" t="str">
        <f t="shared" si="1"/>
        <v>Friday</v>
      </c>
      <c r="E15" s="31"/>
      <c r="F15" s="11"/>
      <c r="G15" s="11"/>
      <c r="H15" s="31"/>
      <c r="I15" s="11"/>
      <c r="J15" s="22"/>
      <c r="K15" s="32"/>
      <c r="L15" s="32"/>
      <c r="M15" s="32"/>
      <c r="N15" s="33"/>
      <c r="O15" s="62"/>
      <c r="P15" s="34" t="str">
        <f t="shared" si="2"/>
        <v/>
      </c>
    </row>
    <row r="16" ht="22.5" customHeight="1">
      <c r="A16" s="6">
        <v>15.0</v>
      </c>
      <c r="B16" s="11" t="str">
        <f>'Master Schedule'!B16</f>
        <v/>
      </c>
      <c r="C16" s="7">
        <v>46249.0</v>
      </c>
      <c r="D16" s="8" t="str">
        <f t="shared" si="1"/>
        <v>Saturday</v>
      </c>
      <c r="E16" s="31"/>
      <c r="F16" s="11"/>
      <c r="G16" s="11"/>
      <c r="H16" s="31"/>
      <c r="I16" s="11"/>
      <c r="J16" s="22"/>
      <c r="K16" s="35"/>
      <c r="L16" s="35"/>
      <c r="M16" s="35"/>
      <c r="N16" s="36"/>
      <c r="O16" s="62"/>
      <c r="P16" s="34" t="str">
        <f t="shared" si="2"/>
        <v/>
      </c>
    </row>
    <row r="17" ht="22.5" customHeight="1">
      <c r="A17" s="6">
        <v>16.0</v>
      </c>
      <c r="B17" s="11" t="str">
        <f>'Master Schedule'!B17</f>
        <v/>
      </c>
      <c r="C17" s="7">
        <v>46250.0</v>
      </c>
      <c r="D17" s="8" t="str">
        <f t="shared" si="1"/>
        <v>Sunday</v>
      </c>
      <c r="E17" s="31"/>
      <c r="F17" s="11"/>
      <c r="G17" s="11"/>
      <c r="H17" s="31"/>
      <c r="I17" s="11"/>
      <c r="J17" s="22"/>
      <c r="K17" s="32"/>
      <c r="L17" s="32"/>
      <c r="M17" s="32"/>
      <c r="N17" s="33"/>
      <c r="O17" s="62"/>
      <c r="P17" s="34" t="str">
        <f t="shared" si="2"/>
        <v/>
      </c>
    </row>
    <row r="18" ht="22.5" customHeight="1">
      <c r="A18" s="6">
        <v>17.0</v>
      </c>
      <c r="B18" s="11" t="str">
        <f>'Master Schedule'!B18</f>
        <v/>
      </c>
      <c r="C18" s="7">
        <v>46251.0</v>
      </c>
      <c r="D18" s="8" t="str">
        <f t="shared" si="1"/>
        <v>Monday</v>
      </c>
      <c r="E18" s="31"/>
      <c r="F18" s="11"/>
      <c r="G18" s="11"/>
      <c r="H18" s="31"/>
      <c r="I18" s="11"/>
      <c r="J18" s="22"/>
      <c r="K18" s="35"/>
      <c r="L18" s="35"/>
      <c r="M18" s="35"/>
      <c r="N18" s="36"/>
      <c r="O18" s="62"/>
      <c r="P18" s="34" t="str">
        <f t="shared" si="2"/>
        <v/>
      </c>
    </row>
    <row r="19" ht="22.5" customHeight="1">
      <c r="A19" s="6">
        <v>18.0</v>
      </c>
      <c r="B19" s="11" t="str">
        <f>'Master Schedule'!B19</f>
        <v/>
      </c>
      <c r="C19" s="7">
        <v>46252.0</v>
      </c>
      <c r="D19" s="8" t="str">
        <f t="shared" si="1"/>
        <v>Tuesday</v>
      </c>
      <c r="E19" s="31"/>
      <c r="F19" s="11"/>
      <c r="G19" s="11"/>
      <c r="H19" s="31"/>
      <c r="I19" s="11"/>
      <c r="J19" s="22"/>
      <c r="K19" s="32"/>
      <c r="L19" s="32"/>
      <c r="M19" s="32"/>
      <c r="N19" s="33"/>
      <c r="O19" s="62"/>
      <c r="P19" s="34" t="str">
        <f t="shared" si="2"/>
        <v/>
      </c>
    </row>
    <row r="20" ht="22.5" customHeight="1">
      <c r="A20" s="6">
        <v>19.0</v>
      </c>
      <c r="B20" s="11" t="str">
        <f>'Master Schedule'!B20</f>
        <v/>
      </c>
      <c r="C20" s="7">
        <v>46253.0</v>
      </c>
      <c r="D20" s="8" t="str">
        <f t="shared" si="1"/>
        <v>Wednesday</v>
      </c>
      <c r="E20" s="31"/>
      <c r="F20" s="11"/>
      <c r="G20" s="11"/>
      <c r="H20" s="31"/>
      <c r="I20" s="11"/>
      <c r="J20" s="22"/>
      <c r="K20" s="35"/>
      <c r="L20" s="35"/>
      <c r="M20" s="35"/>
      <c r="N20" s="36"/>
      <c r="O20" s="62"/>
      <c r="P20" s="34" t="str">
        <f t="shared" si="2"/>
        <v/>
      </c>
    </row>
    <row r="21" ht="22.5" customHeight="1">
      <c r="A21" s="6">
        <v>20.0</v>
      </c>
      <c r="B21" s="11" t="str">
        <f>'Master Schedule'!B21</f>
        <v/>
      </c>
      <c r="C21" s="7">
        <v>46254.0</v>
      </c>
      <c r="D21" s="8" t="str">
        <f t="shared" si="1"/>
        <v>Thursday</v>
      </c>
      <c r="E21" s="31"/>
      <c r="F21" s="11"/>
      <c r="G21" s="11"/>
      <c r="H21" s="31"/>
      <c r="I21" s="11"/>
      <c r="J21" s="22"/>
      <c r="K21" s="32"/>
      <c r="L21" s="32"/>
      <c r="M21" s="32"/>
      <c r="N21" s="33"/>
      <c r="O21" s="62"/>
      <c r="P21" s="34" t="str">
        <f t="shared" si="2"/>
        <v/>
      </c>
    </row>
    <row r="22" ht="22.5" customHeight="1">
      <c r="A22" s="6">
        <v>21.0</v>
      </c>
      <c r="B22" s="11" t="str">
        <f>'Master Schedule'!B22</f>
        <v/>
      </c>
      <c r="C22" s="7">
        <v>46255.0</v>
      </c>
      <c r="D22" s="8" t="str">
        <f t="shared" si="1"/>
        <v>Friday</v>
      </c>
      <c r="E22" s="31"/>
      <c r="F22" s="11"/>
      <c r="G22" s="11"/>
      <c r="H22" s="31"/>
      <c r="I22" s="11"/>
      <c r="J22" s="22"/>
      <c r="K22" s="35"/>
      <c r="L22" s="35"/>
      <c r="M22" s="35"/>
      <c r="N22" s="36"/>
      <c r="O22" s="62"/>
      <c r="P22" s="34" t="str">
        <f t="shared" si="2"/>
        <v/>
      </c>
    </row>
    <row r="23" ht="22.5" customHeight="1">
      <c r="A23" s="6">
        <v>22.0</v>
      </c>
      <c r="B23" s="11" t="str">
        <f>'Master Schedule'!B23</f>
        <v/>
      </c>
      <c r="C23" s="7">
        <v>46256.0</v>
      </c>
      <c r="D23" s="8" t="str">
        <f t="shared" si="1"/>
        <v>Saturday</v>
      </c>
      <c r="E23" s="31"/>
      <c r="F23" s="11"/>
      <c r="G23" s="11"/>
      <c r="H23" s="31"/>
      <c r="I23" s="11"/>
      <c r="J23" s="22"/>
      <c r="K23" s="32"/>
      <c r="L23" s="32"/>
      <c r="M23" s="32"/>
      <c r="N23" s="33"/>
      <c r="O23" s="62"/>
      <c r="P23" s="34" t="str">
        <f t="shared" si="2"/>
        <v/>
      </c>
    </row>
    <row r="24" ht="22.5" customHeight="1">
      <c r="A24" s="6">
        <v>23.0</v>
      </c>
      <c r="B24" s="11" t="str">
        <f>'Master Schedule'!B24</f>
        <v/>
      </c>
      <c r="C24" s="7">
        <v>46257.0</v>
      </c>
      <c r="D24" s="8" t="str">
        <f t="shared" si="1"/>
        <v>Sunday</v>
      </c>
      <c r="E24" s="31"/>
      <c r="F24" s="11"/>
      <c r="G24" s="11"/>
      <c r="H24" s="31"/>
      <c r="I24" s="11"/>
      <c r="J24" s="22"/>
      <c r="K24" s="35"/>
      <c r="L24" s="35"/>
      <c r="M24" s="35"/>
      <c r="N24" s="36"/>
      <c r="O24" s="62"/>
      <c r="P24" s="34" t="str">
        <f t="shared" si="2"/>
        <v/>
      </c>
    </row>
    <row r="25" ht="22.5" customHeight="1">
      <c r="A25" s="6">
        <v>24.0</v>
      </c>
      <c r="B25" s="11" t="str">
        <f>'Master Schedule'!B25</f>
        <v/>
      </c>
      <c r="C25" s="7">
        <v>46258.0</v>
      </c>
      <c r="D25" s="8" t="str">
        <f t="shared" si="1"/>
        <v>Monday</v>
      </c>
      <c r="E25" s="31"/>
      <c r="F25" s="11"/>
      <c r="G25" s="11"/>
      <c r="H25" s="31"/>
      <c r="I25" s="11"/>
      <c r="J25" s="22"/>
      <c r="K25" s="32"/>
      <c r="L25" s="32"/>
      <c r="M25" s="32"/>
      <c r="N25" s="33"/>
      <c r="O25" s="62"/>
      <c r="P25" s="34" t="str">
        <f t="shared" si="2"/>
        <v/>
      </c>
    </row>
    <row r="26" ht="22.5" customHeight="1">
      <c r="A26" s="6">
        <v>25.0</v>
      </c>
      <c r="B26" s="11" t="str">
        <f>'Master Schedule'!B26</f>
        <v/>
      </c>
      <c r="C26" s="7">
        <v>46259.0</v>
      </c>
      <c r="D26" s="8" t="str">
        <f t="shared" si="1"/>
        <v>Tuesday</v>
      </c>
      <c r="E26" s="31"/>
      <c r="F26" s="11"/>
      <c r="G26" s="11"/>
      <c r="H26" s="31"/>
      <c r="I26" s="11"/>
      <c r="J26" s="22"/>
      <c r="K26" s="35"/>
      <c r="L26" s="35"/>
      <c r="M26" s="35"/>
      <c r="N26" s="36"/>
      <c r="O26" s="62"/>
      <c r="P26" s="34" t="str">
        <f t="shared" si="2"/>
        <v/>
      </c>
    </row>
    <row r="27" ht="22.5" customHeight="1">
      <c r="A27" s="6">
        <v>26.0</v>
      </c>
      <c r="B27" s="11" t="str">
        <f>'Master Schedule'!B27</f>
        <v/>
      </c>
      <c r="C27" s="7">
        <v>46260.0</v>
      </c>
      <c r="D27" s="8" t="str">
        <f t="shared" si="1"/>
        <v>Wednesday</v>
      </c>
      <c r="E27" s="31"/>
      <c r="F27" s="11"/>
      <c r="G27" s="11"/>
      <c r="H27" s="31"/>
      <c r="I27" s="11"/>
      <c r="J27" s="22"/>
      <c r="K27" s="32"/>
      <c r="L27" s="32"/>
      <c r="M27" s="32"/>
      <c r="N27" s="33"/>
      <c r="O27" s="62"/>
      <c r="P27" s="34" t="str">
        <f t="shared" si="2"/>
        <v/>
      </c>
    </row>
    <row r="28" ht="22.5" customHeight="1">
      <c r="A28" s="6">
        <v>27.0</v>
      </c>
      <c r="B28" s="11" t="str">
        <f>'Master Schedule'!B28</f>
        <v/>
      </c>
      <c r="C28" s="7">
        <v>46261.0</v>
      </c>
      <c r="D28" s="8" t="str">
        <f t="shared" si="1"/>
        <v>Thursday</v>
      </c>
      <c r="E28" s="31"/>
      <c r="F28" s="11"/>
      <c r="G28" s="11"/>
      <c r="H28" s="31"/>
      <c r="I28" s="11"/>
      <c r="J28" s="22"/>
      <c r="K28" s="35"/>
      <c r="L28" s="35"/>
      <c r="M28" s="35"/>
      <c r="N28" s="36"/>
      <c r="O28" s="62"/>
      <c r="P28" s="34" t="str">
        <f t="shared" si="2"/>
        <v/>
      </c>
    </row>
    <row r="29" ht="22.5" customHeight="1">
      <c r="A29" s="6">
        <v>28.0</v>
      </c>
      <c r="B29" s="11" t="str">
        <f>'Master Schedule'!B29</f>
        <v/>
      </c>
      <c r="C29" s="7">
        <v>46262.0</v>
      </c>
      <c r="D29" s="8" t="str">
        <f t="shared" si="1"/>
        <v>Friday</v>
      </c>
      <c r="E29" s="31"/>
      <c r="F29" s="11"/>
      <c r="G29" s="11"/>
      <c r="H29" s="31"/>
      <c r="I29" s="11"/>
      <c r="J29" s="22"/>
      <c r="K29" s="32"/>
      <c r="L29" s="32"/>
      <c r="M29" s="32"/>
      <c r="N29" s="33"/>
      <c r="O29" s="62"/>
      <c r="P29" s="34" t="str">
        <f t="shared" si="2"/>
        <v/>
      </c>
    </row>
    <row r="30" ht="22.5" customHeight="1">
      <c r="A30" s="6">
        <v>29.0</v>
      </c>
      <c r="B30" s="11" t="str">
        <f>'Master Schedule'!B30</f>
        <v/>
      </c>
      <c r="C30" s="7">
        <v>46263.0</v>
      </c>
      <c r="D30" s="8" t="str">
        <f t="shared" si="1"/>
        <v>Saturday</v>
      </c>
      <c r="E30" s="31"/>
      <c r="F30" s="11"/>
      <c r="G30" s="11"/>
      <c r="H30" s="31"/>
      <c r="I30" s="11"/>
      <c r="J30" s="22"/>
      <c r="K30" s="35"/>
      <c r="L30" s="35"/>
      <c r="M30" s="35"/>
      <c r="N30" s="36"/>
      <c r="O30" s="62"/>
      <c r="P30" s="34" t="str">
        <f t="shared" si="2"/>
        <v/>
      </c>
    </row>
    <row r="31" ht="22.5" customHeight="1">
      <c r="A31" s="6">
        <v>30.0</v>
      </c>
      <c r="B31" s="11" t="str">
        <f>'Master Schedule'!B31</f>
        <v/>
      </c>
      <c r="C31" s="7">
        <v>46264.0</v>
      </c>
      <c r="D31" s="8" t="str">
        <f t="shared" si="1"/>
        <v>Sunday</v>
      </c>
      <c r="E31" s="31"/>
      <c r="F31" s="11"/>
      <c r="G31" s="11"/>
      <c r="H31" s="31"/>
      <c r="I31" s="11"/>
      <c r="J31" s="22"/>
      <c r="K31" s="32"/>
      <c r="L31" s="32"/>
      <c r="M31" s="32"/>
      <c r="N31" s="33"/>
      <c r="O31" s="62"/>
      <c r="P31" s="34" t="str">
        <f t="shared" si="2"/>
        <v/>
      </c>
    </row>
    <row r="32" ht="22.5" customHeight="1">
      <c r="A32" s="6">
        <v>31.0</v>
      </c>
      <c r="B32" s="11" t="str">
        <f>'Master Schedule'!B32</f>
        <v/>
      </c>
      <c r="C32" s="7">
        <v>46265.0</v>
      </c>
      <c r="D32" s="8" t="str">
        <f t="shared" si="1"/>
        <v>Monday</v>
      </c>
      <c r="E32" s="31"/>
      <c r="F32" s="11"/>
      <c r="G32" s="11"/>
      <c r="H32" s="31"/>
      <c r="I32" s="11"/>
      <c r="J32" s="22"/>
      <c r="K32" s="35"/>
      <c r="L32" s="35"/>
      <c r="M32" s="35"/>
      <c r="N32" s="36"/>
      <c r="O32" s="62"/>
      <c r="P32" s="34" t="str">
        <f t="shared" si="2"/>
        <v/>
      </c>
    </row>
    <row r="33" ht="22.5" customHeight="1">
      <c r="A33" s="6">
        <v>32.0</v>
      </c>
      <c r="B33" s="11" t="str">
        <f>'Master Schedule'!B33</f>
        <v/>
      </c>
      <c r="C33" s="7">
        <v>46266.0</v>
      </c>
      <c r="D33" s="8" t="str">
        <f t="shared" si="1"/>
        <v>Tuesday</v>
      </c>
      <c r="E33" s="31"/>
      <c r="F33" s="11"/>
      <c r="G33" s="11"/>
      <c r="H33" s="31"/>
      <c r="I33" s="11"/>
      <c r="J33" s="22"/>
      <c r="K33" s="32"/>
      <c r="L33" s="32"/>
      <c r="M33" s="32"/>
      <c r="N33" s="33"/>
      <c r="O33" s="62"/>
      <c r="P33" s="34" t="str">
        <f t="shared" si="2"/>
        <v/>
      </c>
    </row>
    <row r="34" ht="22.5" customHeight="1">
      <c r="A34" s="6">
        <v>33.0</v>
      </c>
      <c r="B34" s="11" t="str">
        <f>'Master Schedule'!B34</f>
        <v/>
      </c>
      <c r="C34" s="7">
        <v>46267.0</v>
      </c>
      <c r="D34" s="8" t="str">
        <f t="shared" si="1"/>
        <v>Wednesday</v>
      </c>
      <c r="E34" s="31"/>
      <c r="F34" s="11"/>
      <c r="G34" s="11"/>
      <c r="H34" s="31"/>
      <c r="I34" s="11"/>
      <c r="J34" s="22"/>
      <c r="K34" s="35"/>
      <c r="L34" s="35"/>
      <c r="M34" s="35"/>
      <c r="N34" s="36"/>
      <c r="O34" s="62"/>
      <c r="P34" s="34" t="str">
        <f t="shared" si="2"/>
        <v/>
      </c>
    </row>
    <row r="35" ht="22.5" customHeight="1">
      <c r="A35" s="6">
        <v>34.0</v>
      </c>
      <c r="B35" s="11" t="str">
        <f>'Master Schedule'!B35</f>
        <v/>
      </c>
      <c r="C35" s="7">
        <v>46268.0</v>
      </c>
      <c r="D35" s="8" t="str">
        <f t="shared" si="1"/>
        <v>Thursday</v>
      </c>
      <c r="E35" s="31"/>
      <c r="F35" s="11"/>
      <c r="G35" s="11"/>
      <c r="H35" s="31"/>
      <c r="I35" s="11"/>
      <c r="J35" s="22"/>
      <c r="K35" s="32"/>
      <c r="L35" s="32"/>
      <c r="M35" s="32"/>
      <c r="N35" s="33"/>
      <c r="O35" s="62"/>
      <c r="P35" s="34" t="str">
        <f t="shared" si="2"/>
        <v/>
      </c>
    </row>
    <row r="36" ht="22.5" customHeight="1">
      <c r="A36" s="6">
        <v>35.0</v>
      </c>
      <c r="B36" s="11" t="str">
        <f>'Master Schedule'!B36</f>
        <v/>
      </c>
      <c r="C36" s="7">
        <v>46269.0</v>
      </c>
      <c r="D36" s="8" t="str">
        <f t="shared" si="1"/>
        <v>Friday</v>
      </c>
      <c r="E36" s="31"/>
      <c r="F36" s="11"/>
      <c r="G36" s="11"/>
      <c r="H36" s="31"/>
      <c r="I36" s="11"/>
      <c r="J36" s="22"/>
      <c r="K36" s="35"/>
      <c r="L36" s="35"/>
      <c r="M36" s="35"/>
      <c r="N36" s="36"/>
      <c r="O36" s="62"/>
      <c r="P36" s="34" t="str">
        <f t="shared" si="2"/>
        <v/>
      </c>
    </row>
    <row r="37" ht="22.5" customHeight="1">
      <c r="A37" s="6">
        <v>36.0</v>
      </c>
      <c r="B37" s="11" t="str">
        <f>'Master Schedule'!B37</f>
        <v/>
      </c>
      <c r="C37" s="7">
        <v>46270.0</v>
      </c>
      <c r="D37" s="8" t="str">
        <f t="shared" si="1"/>
        <v>Saturday</v>
      </c>
      <c r="E37" s="31"/>
      <c r="F37" s="11"/>
      <c r="G37" s="11"/>
      <c r="H37" s="31"/>
      <c r="I37" s="11"/>
      <c r="J37" s="22"/>
      <c r="K37" s="32"/>
      <c r="L37" s="32"/>
      <c r="M37" s="32"/>
      <c r="N37" s="33"/>
      <c r="O37" s="62"/>
      <c r="P37" s="34" t="str">
        <f t="shared" si="2"/>
        <v/>
      </c>
    </row>
    <row r="38" ht="22.5" customHeight="1">
      <c r="A38" s="6">
        <v>37.0</v>
      </c>
      <c r="B38" s="11" t="str">
        <f>'Master Schedule'!B38</f>
        <v/>
      </c>
      <c r="C38" s="7">
        <v>46271.0</v>
      </c>
      <c r="D38" s="8" t="str">
        <f t="shared" si="1"/>
        <v>Sunday</v>
      </c>
      <c r="E38" s="31"/>
      <c r="F38" s="11"/>
      <c r="G38" s="11"/>
      <c r="H38" s="31"/>
      <c r="I38" s="11"/>
      <c r="J38" s="22"/>
      <c r="K38" s="35"/>
      <c r="L38" s="35"/>
      <c r="M38" s="35"/>
      <c r="N38" s="36"/>
      <c r="O38" s="62"/>
      <c r="P38" s="34" t="str">
        <f t="shared" si="2"/>
        <v/>
      </c>
    </row>
    <row r="39" ht="22.5" customHeight="1">
      <c r="A39" s="6">
        <v>38.0</v>
      </c>
      <c r="B39" s="11" t="str">
        <f>'Master Schedule'!B39</f>
        <v/>
      </c>
      <c r="C39" s="7">
        <v>46272.0</v>
      </c>
      <c r="D39" s="8" t="str">
        <f t="shared" si="1"/>
        <v>Monday</v>
      </c>
      <c r="E39" s="31"/>
      <c r="F39" s="11"/>
      <c r="G39" s="11"/>
      <c r="H39" s="31"/>
      <c r="I39" s="11"/>
      <c r="J39" s="22"/>
      <c r="K39" s="32"/>
      <c r="L39" s="32"/>
      <c r="M39" s="32"/>
      <c r="N39" s="33"/>
      <c r="O39" s="62"/>
      <c r="P39" s="34" t="str">
        <f t="shared" si="2"/>
        <v/>
      </c>
    </row>
    <row r="40" ht="22.5" customHeight="1">
      <c r="A40" s="6">
        <v>39.0</v>
      </c>
      <c r="B40" s="11" t="str">
        <f>'Master Schedule'!B40</f>
        <v/>
      </c>
      <c r="C40" s="7">
        <v>46273.0</v>
      </c>
      <c r="D40" s="8" t="str">
        <f t="shared" si="1"/>
        <v>Tuesday</v>
      </c>
      <c r="E40" s="31"/>
      <c r="F40" s="11"/>
      <c r="G40" s="11"/>
      <c r="H40" s="31"/>
      <c r="I40" s="11"/>
      <c r="J40" s="22"/>
      <c r="K40" s="35"/>
      <c r="L40" s="35"/>
      <c r="M40" s="35"/>
      <c r="N40" s="36"/>
      <c r="O40" s="62"/>
      <c r="P40" s="34" t="str">
        <f t="shared" si="2"/>
        <v/>
      </c>
    </row>
    <row r="41" ht="22.5" customHeight="1">
      <c r="A41" s="6">
        <v>40.0</v>
      </c>
      <c r="B41" s="11" t="str">
        <f>'Master Schedule'!B41</f>
        <v/>
      </c>
      <c r="C41" s="7">
        <v>46274.0</v>
      </c>
      <c r="D41" s="8" t="str">
        <f t="shared" si="1"/>
        <v>Wednesday</v>
      </c>
      <c r="E41" s="31"/>
      <c r="F41" s="11"/>
      <c r="G41" s="11"/>
      <c r="H41" s="31"/>
      <c r="I41" s="11"/>
      <c r="J41" s="22"/>
      <c r="K41" s="32"/>
      <c r="L41" s="32"/>
      <c r="M41" s="32"/>
      <c r="N41" s="33"/>
      <c r="O41" s="62"/>
      <c r="P41" s="34" t="str">
        <f t="shared" si="2"/>
        <v/>
      </c>
    </row>
    <row r="42" ht="22.5" customHeight="1">
      <c r="A42" s="6">
        <v>41.0</v>
      </c>
      <c r="B42" s="11" t="str">
        <f>'Master Schedule'!B42</f>
        <v/>
      </c>
      <c r="C42" s="7">
        <v>46275.0</v>
      </c>
      <c r="D42" s="8" t="str">
        <f t="shared" si="1"/>
        <v>Thursday</v>
      </c>
      <c r="E42" s="31"/>
      <c r="F42" s="11"/>
      <c r="G42" s="11"/>
      <c r="H42" s="31"/>
      <c r="I42" s="11"/>
      <c r="J42" s="22"/>
      <c r="K42" s="35"/>
      <c r="L42" s="35"/>
      <c r="M42" s="35"/>
      <c r="N42" s="36"/>
      <c r="O42" s="62"/>
      <c r="P42" s="34" t="str">
        <f t="shared" si="2"/>
        <v/>
      </c>
    </row>
    <row r="43" ht="22.5" customHeight="1">
      <c r="A43" s="6">
        <v>42.0</v>
      </c>
      <c r="B43" s="11" t="str">
        <f>'Master Schedule'!B43</f>
        <v/>
      </c>
      <c r="C43" s="7">
        <v>46276.0</v>
      </c>
      <c r="D43" s="8" t="str">
        <f t="shared" si="1"/>
        <v>Friday</v>
      </c>
      <c r="E43" s="31"/>
      <c r="F43" s="11"/>
      <c r="G43" s="11"/>
      <c r="H43" s="31"/>
      <c r="I43" s="11"/>
      <c r="J43" s="22"/>
      <c r="K43" s="32"/>
      <c r="L43" s="32"/>
      <c r="M43" s="32"/>
      <c r="N43" s="33"/>
      <c r="O43" s="62"/>
      <c r="P43" s="34" t="str">
        <f t="shared" si="2"/>
        <v/>
      </c>
    </row>
    <row r="44" ht="22.5" customHeight="1">
      <c r="A44" s="6">
        <v>43.0</v>
      </c>
      <c r="B44" s="11" t="str">
        <f>'Master Schedule'!B44</f>
        <v/>
      </c>
      <c r="C44" s="7">
        <v>46277.0</v>
      </c>
      <c r="D44" s="8" t="str">
        <f t="shared" si="1"/>
        <v>Saturday</v>
      </c>
      <c r="E44" s="31"/>
      <c r="F44" s="11"/>
      <c r="G44" s="11"/>
      <c r="H44" s="31"/>
      <c r="I44" s="11"/>
      <c r="J44" s="22"/>
      <c r="K44" s="35"/>
      <c r="L44" s="35"/>
      <c r="M44" s="35"/>
      <c r="N44" s="36"/>
      <c r="O44" s="62"/>
      <c r="P44" s="34" t="str">
        <f t="shared" si="2"/>
        <v/>
      </c>
    </row>
    <row r="45" ht="22.5" customHeight="1">
      <c r="A45" s="6">
        <v>44.0</v>
      </c>
      <c r="B45" s="11" t="str">
        <f>'Master Schedule'!B45</f>
        <v/>
      </c>
      <c r="C45" s="7">
        <v>46278.0</v>
      </c>
      <c r="D45" s="8" t="str">
        <f t="shared" si="1"/>
        <v>Sunday</v>
      </c>
      <c r="E45" s="31"/>
      <c r="F45" s="11"/>
      <c r="G45" s="11"/>
      <c r="H45" s="31"/>
      <c r="I45" s="11"/>
      <c r="J45" s="22"/>
      <c r="K45" s="32"/>
      <c r="L45" s="32"/>
      <c r="M45" s="32"/>
      <c r="N45" s="33"/>
      <c r="O45" s="62"/>
      <c r="P45" s="34" t="str">
        <f t="shared" si="2"/>
        <v/>
      </c>
    </row>
    <row r="46" ht="22.5" customHeight="1">
      <c r="A46" s="6">
        <v>45.0</v>
      </c>
      <c r="B46" s="11" t="str">
        <f>'Master Schedule'!B46</f>
        <v/>
      </c>
      <c r="C46" s="7">
        <v>46279.0</v>
      </c>
      <c r="D46" s="8" t="str">
        <f t="shared" si="1"/>
        <v>Monday</v>
      </c>
      <c r="E46" s="31"/>
      <c r="F46" s="11"/>
      <c r="G46" s="11"/>
      <c r="H46" s="31"/>
      <c r="I46" s="11"/>
      <c r="J46" s="22"/>
      <c r="K46" s="35"/>
      <c r="L46" s="35"/>
      <c r="M46" s="35"/>
      <c r="N46" s="36"/>
      <c r="O46" s="62"/>
      <c r="P46" s="34" t="str">
        <f t="shared" si="2"/>
        <v/>
      </c>
    </row>
    <row r="47" ht="22.5" customHeight="1">
      <c r="A47" s="6">
        <v>46.0</v>
      </c>
      <c r="B47" s="11" t="str">
        <f>'Master Schedule'!B47</f>
        <v/>
      </c>
      <c r="C47" s="7">
        <v>46280.0</v>
      </c>
      <c r="D47" s="8" t="str">
        <f t="shared" si="1"/>
        <v>Tuesday</v>
      </c>
      <c r="E47" s="31"/>
      <c r="F47" s="11"/>
      <c r="G47" s="11"/>
      <c r="H47" s="31"/>
      <c r="I47" s="11"/>
      <c r="J47" s="22"/>
      <c r="K47" s="32"/>
      <c r="L47" s="32"/>
      <c r="M47" s="32"/>
      <c r="N47" s="33"/>
      <c r="O47" s="62"/>
      <c r="P47" s="34" t="str">
        <f t="shared" si="2"/>
        <v/>
      </c>
    </row>
    <row r="48" ht="22.5" customHeight="1">
      <c r="A48" s="6">
        <v>47.0</v>
      </c>
      <c r="B48" s="11" t="str">
        <f>'Master Schedule'!B48</f>
        <v/>
      </c>
      <c r="C48" s="7">
        <v>46281.0</v>
      </c>
      <c r="D48" s="8" t="str">
        <f t="shared" si="1"/>
        <v>Wednesday</v>
      </c>
      <c r="E48" s="31"/>
      <c r="F48" s="11"/>
      <c r="G48" s="11"/>
      <c r="H48" s="31"/>
      <c r="I48" s="11"/>
      <c r="J48" s="22"/>
      <c r="K48" s="35"/>
      <c r="L48" s="35"/>
      <c r="M48" s="35"/>
      <c r="N48" s="36"/>
      <c r="O48" s="62"/>
      <c r="P48" s="34" t="str">
        <f t="shared" si="2"/>
        <v/>
      </c>
    </row>
    <row r="49" ht="22.5" customHeight="1">
      <c r="A49" s="6">
        <v>48.0</v>
      </c>
      <c r="B49" s="11" t="str">
        <f>'Master Schedule'!B49</f>
        <v/>
      </c>
      <c r="C49" s="7">
        <v>46282.0</v>
      </c>
      <c r="D49" s="8" t="str">
        <f t="shared" si="1"/>
        <v>Thursday</v>
      </c>
      <c r="E49" s="31"/>
      <c r="F49" s="11"/>
      <c r="G49" s="11"/>
      <c r="H49" s="31"/>
      <c r="I49" s="11"/>
      <c r="J49" s="22"/>
      <c r="K49" s="32"/>
      <c r="L49" s="32"/>
      <c r="M49" s="32"/>
      <c r="N49" s="33"/>
      <c r="O49" s="62"/>
      <c r="P49" s="34" t="str">
        <f t="shared" si="2"/>
        <v/>
      </c>
    </row>
    <row r="50" ht="22.5" customHeight="1">
      <c r="A50" s="6">
        <v>49.0</v>
      </c>
      <c r="B50" s="11" t="str">
        <f>'Master Schedule'!B50</f>
        <v/>
      </c>
      <c r="C50" s="7">
        <v>46283.0</v>
      </c>
      <c r="D50" s="8" t="str">
        <f t="shared" si="1"/>
        <v>Friday</v>
      </c>
      <c r="E50" s="31"/>
      <c r="F50" s="11"/>
      <c r="G50" s="11"/>
      <c r="H50" s="31"/>
      <c r="I50" s="11"/>
      <c r="J50" s="22"/>
      <c r="K50" s="35"/>
      <c r="L50" s="35"/>
      <c r="M50" s="35"/>
      <c r="N50" s="36"/>
      <c r="O50" s="62"/>
      <c r="P50" s="34" t="str">
        <f t="shared" si="2"/>
        <v/>
      </c>
    </row>
    <row r="51" ht="22.5" customHeight="1">
      <c r="A51" s="6">
        <v>50.0</v>
      </c>
      <c r="B51" s="11" t="str">
        <f>'Master Schedule'!B51</f>
        <v/>
      </c>
      <c r="C51" s="7">
        <v>46284.0</v>
      </c>
      <c r="D51" s="8" t="str">
        <f t="shared" si="1"/>
        <v>Saturday</v>
      </c>
      <c r="E51" s="31"/>
      <c r="F51" s="11"/>
      <c r="G51" s="11"/>
      <c r="H51" s="31"/>
      <c r="I51" s="11"/>
      <c r="J51" s="22"/>
      <c r="K51" s="32"/>
      <c r="L51" s="32"/>
      <c r="M51" s="32"/>
      <c r="N51" s="33"/>
      <c r="O51" s="62"/>
      <c r="P51" s="34" t="str">
        <f t="shared" si="2"/>
        <v/>
      </c>
    </row>
    <row r="52" ht="22.5" customHeight="1">
      <c r="A52" s="6">
        <v>51.0</v>
      </c>
      <c r="B52" s="11" t="str">
        <f>'Master Schedule'!B52</f>
        <v/>
      </c>
      <c r="C52" s="7">
        <v>46285.0</v>
      </c>
      <c r="D52" s="8" t="str">
        <f t="shared" si="1"/>
        <v>Sunday</v>
      </c>
      <c r="E52" s="31"/>
      <c r="F52" s="11"/>
      <c r="G52" s="11"/>
      <c r="H52" s="31"/>
      <c r="I52" s="11"/>
      <c r="J52" s="22"/>
      <c r="K52" s="35"/>
      <c r="L52" s="35"/>
      <c r="M52" s="35"/>
      <c r="N52" s="36"/>
      <c r="O52" s="62"/>
      <c r="P52" s="34" t="str">
        <f t="shared" si="2"/>
        <v/>
      </c>
    </row>
    <row r="53" ht="22.5" customHeight="1">
      <c r="A53" s="6">
        <v>52.0</v>
      </c>
      <c r="B53" s="11" t="str">
        <f>'Master Schedule'!B53</f>
        <v/>
      </c>
      <c r="C53" s="7">
        <v>46286.0</v>
      </c>
      <c r="D53" s="8" t="str">
        <f t="shared" si="1"/>
        <v>Monday</v>
      </c>
      <c r="E53" s="31"/>
      <c r="F53" s="11"/>
      <c r="G53" s="11"/>
      <c r="H53" s="31"/>
      <c r="I53" s="11"/>
      <c r="J53" s="22"/>
      <c r="K53" s="32"/>
      <c r="L53" s="32"/>
      <c r="M53" s="32"/>
      <c r="N53" s="33"/>
      <c r="O53" s="62"/>
      <c r="P53" s="34" t="str">
        <f t="shared" si="2"/>
        <v/>
      </c>
    </row>
    <row r="54" ht="22.5" customHeight="1">
      <c r="A54" s="6">
        <v>53.0</v>
      </c>
      <c r="B54" s="11" t="str">
        <f>'Master Schedule'!B54</f>
        <v/>
      </c>
      <c r="C54" s="7">
        <v>46287.0</v>
      </c>
      <c r="D54" s="8" t="str">
        <f t="shared" si="1"/>
        <v>Tuesday</v>
      </c>
      <c r="E54" s="31"/>
      <c r="F54" s="11"/>
      <c r="G54" s="11"/>
      <c r="H54" s="31"/>
      <c r="I54" s="11"/>
      <c r="J54" s="22"/>
      <c r="K54" s="35"/>
      <c r="L54" s="35"/>
      <c r="M54" s="35"/>
      <c r="N54" s="36"/>
      <c r="O54" s="62"/>
      <c r="P54" s="34" t="str">
        <f t="shared" si="2"/>
        <v/>
      </c>
    </row>
    <row r="55" ht="22.5" customHeight="1">
      <c r="A55" s="6">
        <v>54.0</v>
      </c>
      <c r="B55" s="11" t="str">
        <f>'Master Schedule'!B55</f>
        <v/>
      </c>
      <c r="C55" s="7">
        <v>46288.0</v>
      </c>
      <c r="D55" s="8" t="str">
        <f t="shared" si="1"/>
        <v>Wednesday</v>
      </c>
      <c r="E55" s="31"/>
      <c r="F55" s="11"/>
      <c r="G55" s="11"/>
      <c r="H55" s="31"/>
      <c r="I55" s="11"/>
      <c r="J55" s="22"/>
      <c r="K55" s="32"/>
      <c r="L55" s="32"/>
      <c r="M55" s="32"/>
      <c r="N55" s="33"/>
      <c r="O55" s="62"/>
      <c r="P55" s="34" t="str">
        <f t="shared" si="2"/>
        <v/>
      </c>
    </row>
    <row r="56" ht="22.5" customHeight="1">
      <c r="A56" s="6">
        <v>55.0</v>
      </c>
      <c r="B56" s="11" t="str">
        <f>'Master Schedule'!B56</f>
        <v/>
      </c>
      <c r="C56" s="7">
        <v>46289.0</v>
      </c>
      <c r="D56" s="8" t="str">
        <f t="shared" si="1"/>
        <v>Thursday</v>
      </c>
      <c r="E56" s="31"/>
      <c r="F56" s="11"/>
      <c r="G56" s="11"/>
      <c r="H56" s="31"/>
      <c r="I56" s="11"/>
      <c r="J56" s="22"/>
      <c r="K56" s="35"/>
      <c r="L56" s="35"/>
      <c r="M56" s="35"/>
      <c r="N56" s="36"/>
      <c r="O56" s="62"/>
      <c r="P56" s="34" t="str">
        <f t="shared" si="2"/>
        <v/>
      </c>
    </row>
    <row r="57" ht="22.5" customHeight="1">
      <c r="A57" s="6">
        <v>56.0</v>
      </c>
      <c r="B57" s="11" t="str">
        <f>'Master Schedule'!B57</f>
        <v/>
      </c>
      <c r="C57" s="7">
        <v>46290.0</v>
      </c>
      <c r="D57" s="8" t="str">
        <f t="shared" si="1"/>
        <v>Friday</v>
      </c>
      <c r="E57" s="31"/>
      <c r="F57" s="11"/>
      <c r="G57" s="11"/>
      <c r="H57" s="31"/>
      <c r="I57" s="11"/>
      <c r="J57" s="22"/>
      <c r="K57" s="32"/>
      <c r="L57" s="32"/>
      <c r="M57" s="32"/>
      <c r="N57" s="33"/>
      <c r="O57" s="62"/>
      <c r="P57" s="34" t="str">
        <f t="shared" si="2"/>
        <v/>
      </c>
    </row>
    <row r="58" ht="22.5" customHeight="1">
      <c r="A58" s="6">
        <v>57.0</v>
      </c>
      <c r="B58" s="11" t="str">
        <f>'Master Schedule'!B58</f>
        <v/>
      </c>
      <c r="C58" s="7">
        <v>46291.0</v>
      </c>
      <c r="D58" s="8" t="str">
        <f t="shared" si="1"/>
        <v>Saturday</v>
      </c>
      <c r="E58" s="31"/>
      <c r="F58" s="11"/>
      <c r="G58" s="11"/>
      <c r="H58" s="31"/>
      <c r="I58" s="11"/>
      <c r="J58" s="22"/>
      <c r="K58" s="35"/>
      <c r="L58" s="35"/>
      <c r="M58" s="35"/>
      <c r="N58" s="36"/>
      <c r="O58" s="62"/>
      <c r="P58" s="34" t="str">
        <f t="shared" si="2"/>
        <v/>
      </c>
    </row>
    <row r="59" ht="22.5" customHeight="1">
      <c r="A59" s="6">
        <v>58.0</v>
      </c>
      <c r="B59" s="11" t="str">
        <f>'Master Schedule'!B59</f>
        <v/>
      </c>
      <c r="C59" s="7">
        <v>46292.0</v>
      </c>
      <c r="D59" s="8" t="str">
        <f t="shared" si="1"/>
        <v>Sunday</v>
      </c>
      <c r="E59" s="31"/>
      <c r="F59" s="11"/>
      <c r="G59" s="11"/>
      <c r="H59" s="31"/>
      <c r="I59" s="11"/>
      <c r="J59" s="22"/>
      <c r="K59" s="32"/>
      <c r="L59" s="32"/>
      <c r="M59" s="32"/>
      <c r="N59" s="33"/>
      <c r="O59" s="62"/>
      <c r="P59" s="34" t="str">
        <f t="shared" si="2"/>
        <v/>
      </c>
    </row>
    <row r="60" ht="22.5" customHeight="1">
      <c r="A60" s="6">
        <v>59.0</v>
      </c>
      <c r="B60" s="11" t="str">
        <f>'Master Schedule'!B60</f>
        <v/>
      </c>
      <c r="C60" s="7">
        <v>46293.0</v>
      </c>
      <c r="D60" s="8" t="str">
        <f t="shared" si="1"/>
        <v>Monday</v>
      </c>
      <c r="E60" s="31"/>
      <c r="F60" s="11"/>
      <c r="G60" s="11"/>
      <c r="H60" s="31"/>
      <c r="I60" s="11"/>
      <c r="J60" s="22"/>
      <c r="K60" s="35"/>
      <c r="L60" s="35"/>
      <c r="M60" s="35"/>
      <c r="N60" s="36"/>
      <c r="O60" s="62"/>
      <c r="P60" s="34" t="str">
        <f t="shared" si="2"/>
        <v/>
      </c>
    </row>
    <row r="61" ht="22.5" customHeight="1">
      <c r="A61" s="6">
        <v>60.0</v>
      </c>
      <c r="B61" s="11" t="str">
        <f>'Master Schedule'!B61</f>
        <v/>
      </c>
      <c r="C61" s="7">
        <v>46294.0</v>
      </c>
      <c r="D61" s="8" t="str">
        <f t="shared" si="1"/>
        <v>Tuesday</v>
      </c>
      <c r="E61" s="31"/>
      <c r="F61" s="11"/>
      <c r="G61" s="11"/>
      <c r="H61" s="31"/>
      <c r="I61" s="11"/>
      <c r="J61" s="22"/>
      <c r="K61" s="32"/>
      <c r="L61" s="32"/>
      <c r="M61" s="32"/>
      <c r="N61" s="33"/>
      <c r="O61" s="62"/>
      <c r="P61" s="34" t="str">
        <f t="shared" si="2"/>
        <v/>
      </c>
    </row>
    <row r="62" ht="22.5" customHeight="1">
      <c r="A62" s="6">
        <v>61.0</v>
      </c>
      <c r="B62" s="11" t="str">
        <f>'Master Schedule'!B62</f>
        <v/>
      </c>
      <c r="C62" s="7">
        <v>46295.0</v>
      </c>
      <c r="D62" s="8" t="str">
        <f t="shared" si="1"/>
        <v>Wednesday</v>
      </c>
      <c r="E62" s="31"/>
      <c r="F62" s="11"/>
      <c r="G62" s="11"/>
      <c r="H62" s="31"/>
      <c r="I62" s="11"/>
      <c r="J62" s="22"/>
      <c r="K62" s="35"/>
      <c r="L62" s="35"/>
      <c r="M62" s="35"/>
      <c r="N62" s="36"/>
      <c r="O62" s="62"/>
      <c r="P62" s="34" t="str">
        <f t="shared" si="2"/>
        <v/>
      </c>
    </row>
    <row r="63" ht="22.5" customHeight="1">
      <c r="A63" s="6">
        <v>62.0</v>
      </c>
      <c r="B63" s="11" t="str">
        <f>'Master Schedule'!B63</f>
        <v/>
      </c>
      <c r="C63" s="7">
        <v>46296.0</v>
      </c>
      <c r="D63" s="8" t="str">
        <f t="shared" si="1"/>
        <v>Thursday</v>
      </c>
      <c r="E63" s="31"/>
      <c r="F63" s="11"/>
      <c r="G63" s="11"/>
      <c r="H63" s="31"/>
      <c r="I63" s="11"/>
      <c r="J63" s="22"/>
      <c r="K63" s="32"/>
      <c r="L63" s="32"/>
      <c r="M63" s="32"/>
      <c r="N63" s="33"/>
      <c r="O63" s="62"/>
      <c r="P63" s="34" t="str">
        <f t="shared" si="2"/>
        <v/>
      </c>
    </row>
    <row r="64" ht="22.5" customHeight="1">
      <c r="A64" s="6">
        <v>63.0</v>
      </c>
      <c r="B64" s="11" t="str">
        <f>'Master Schedule'!B64</f>
        <v/>
      </c>
      <c r="C64" s="7">
        <v>46297.0</v>
      </c>
      <c r="D64" s="8" t="str">
        <f t="shared" si="1"/>
        <v>Friday</v>
      </c>
      <c r="E64" s="31"/>
      <c r="F64" s="11"/>
      <c r="G64" s="11"/>
      <c r="H64" s="31"/>
      <c r="I64" s="11"/>
      <c r="J64" s="22"/>
      <c r="K64" s="35"/>
      <c r="L64" s="35"/>
      <c r="M64" s="35"/>
      <c r="N64" s="36"/>
      <c r="O64" s="62"/>
      <c r="P64" s="34" t="str">
        <f t="shared" si="2"/>
        <v/>
      </c>
    </row>
    <row r="65" ht="22.5" customHeight="1">
      <c r="A65" s="6">
        <v>64.0</v>
      </c>
      <c r="B65" s="11" t="str">
        <f>'Master Schedule'!B65</f>
        <v/>
      </c>
      <c r="C65" s="7">
        <v>46298.0</v>
      </c>
      <c r="D65" s="8" t="str">
        <f t="shared" si="1"/>
        <v>Saturday</v>
      </c>
      <c r="E65" s="31"/>
      <c r="F65" s="11"/>
      <c r="G65" s="11"/>
      <c r="H65" s="31"/>
      <c r="I65" s="11"/>
      <c r="J65" s="22"/>
      <c r="K65" s="32"/>
      <c r="L65" s="32"/>
      <c r="M65" s="32"/>
      <c r="N65" s="33"/>
      <c r="O65" s="62"/>
      <c r="P65" s="34" t="str">
        <f t="shared" si="2"/>
        <v/>
      </c>
    </row>
    <row r="66" ht="22.5" customHeight="1">
      <c r="A66" s="6">
        <v>65.0</v>
      </c>
      <c r="B66" s="11" t="str">
        <f>'Master Schedule'!B66</f>
        <v/>
      </c>
      <c r="C66" s="7">
        <v>46299.0</v>
      </c>
      <c r="D66" s="8" t="str">
        <f t="shared" si="1"/>
        <v>Sunday</v>
      </c>
      <c r="E66" s="31"/>
      <c r="F66" s="11"/>
      <c r="G66" s="11"/>
      <c r="H66" s="31"/>
      <c r="I66" s="11"/>
      <c r="J66" s="22"/>
      <c r="K66" s="35"/>
      <c r="L66" s="35"/>
      <c r="M66" s="35"/>
      <c r="N66" s="36"/>
      <c r="O66" s="62"/>
      <c r="P66" s="34" t="str">
        <f t="shared" si="2"/>
        <v/>
      </c>
    </row>
    <row r="67" ht="22.5" customHeight="1">
      <c r="A67" s="6">
        <v>66.0</v>
      </c>
      <c r="B67" s="11" t="str">
        <f>'Master Schedule'!B67</f>
        <v/>
      </c>
      <c r="C67" s="7">
        <v>46300.0</v>
      </c>
      <c r="D67" s="8" t="str">
        <f t="shared" si="1"/>
        <v>Monday</v>
      </c>
      <c r="E67" s="31"/>
      <c r="F67" s="11"/>
      <c r="G67" s="11"/>
      <c r="H67" s="31"/>
      <c r="I67" s="11"/>
      <c r="J67" s="22"/>
      <c r="K67" s="32"/>
      <c r="L67" s="32"/>
      <c r="M67" s="32"/>
      <c r="N67" s="33"/>
      <c r="O67" s="62"/>
      <c r="P67" s="34" t="str">
        <f t="shared" si="2"/>
        <v/>
      </c>
    </row>
    <row r="68" ht="22.5" customHeight="1">
      <c r="A68" s="6">
        <v>67.0</v>
      </c>
      <c r="B68" s="11" t="str">
        <f>'Master Schedule'!B68</f>
        <v/>
      </c>
      <c r="C68" s="7">
        <v>46301.0</v>
      </c>
      <c r="D68" s="8" t="str">
        <f t="shared" si="1"/>
        <v>Tuesday</v>
      </c>
      <c r="E68" s="31"/>
      <c r="F68" s="11"/>
      <c r="G68" s="11"/>
      <c r="H68" s="31"/>
      <c r="I68" s="11"/>
      <c r="J68" s="22"/>
      <c r="K68" s="35"/>
      <c r="L68" s="35"/>
      <c r="M68" s="35"/>
      <c r="N68" s="36"/>
      <c r="O68" s="62"/>
      <c r="P68" s="34" t="str">
        <f t="shared" si="2"/>
        <v/>
      </c>
    </row>
    <row r="69" ht="22.5" customHeight="1">
      <c r="A69" s="6">
        <v>68.0</v>
      </c>
      <c r="B69" s="11" t="str">
        <f>'Master Schedule'!B69</f>
        <v/>
      </c>
      <c r="C69" s="7">
        <v>46302.0</v>
      </c>
      <c r="D69" s="8" t="str">
        <f t="shared" si="1"/>
        <v>Wednesday</v>
      </c>
      <c r="E69" s="31"/>
      <c r="F69" s="11"/>
      <c r="G69" s="11"/>
      <c r="H69" s="31"/>
      <c r="I69" s="11"/>
      <c r="J69" s="22"/>
      <c r="K69" s="32"/>
      <c r="L69" s="32"/>
      <c r="M69" s="32"/>
      <c r="N69" s="33"/>
      <c r="O69" s="62"/>
      <c r="P69" s="34" t="str">
        <f t="shared" si="2"/>
        <v/>
      </c>
    </row>
    <row r="70" ht="22.5" customHeight="1">
      <c r="A70" s="6">
        <v>69.0</v>
      </c>
      <c r="B70" s="11" t="str">
        <f>'Master Schedule'!B70</f>
        <v/>
      </c>
      <c r="C70" s="7">
        <v>46303.0</v>
      </c>
      <c r="D70" s="8" t="str">
        <f t="shared" si="1"/>
        <v>Thursday</v>
      </c>
      <c r="E70" s="31"/>
      <c r="F70" s="11"/>
      <c r="G70" s="11"/>
      <c r="H70" s="31"/>
      <c r="I70" s="11"/>
      <c r="J70" s="22"/>
      <c r="K70" s="35"/>
      <c r="L70" s="35"/>
      <c r="M70" s="35"/>
      <c r="N70" s="36"/>
      <c r="O70" s="62"/>
      <c r="P70" s="34" t="str">
        <f t="shared" si="2"/>
        <v/>
      </c>
    </row>
    <row r="71" ht="22.5" customHeight="1">
      <c r="A71" s="6">
        <v>70.0</v>
      </c>
      <c r="B71" s="11" t="str">
        <f>'Master Schedule'!B71</f>
        <v/>
      </c>
      <c r="C71" s="7">
        <v>46304.0</v>
      </c>
      <c r="D71" s="8" t="str">
        <f t="shared" si="1"/>
        <v>Friday</v>
      </c>
      <c r="E71" s="31"/>
      <c r="F71" s="11"/>
      <c r="G71" s="11"/>
      <c r="H71" s="31"/>
      <c r="I71" s="11"/>
      <c r="J71" s="22"/>
      <c r="K71" s="32"/>
      <c r="L71" s="32"/>
      <c r="M71" s="32"/>
      <c r="N71" s="33"/>
      <c r="O71" s="62"/>
      <c r="P71" s="34" t="str">
        <f t="shared" si="2"/>
        <v/>
      </c>
    </row>
    <row r="72" ht="22.5" customHeight="1">
      <c r="A72" s="6">
        <v>71.0</v>
      </c>
      <c r="B72" s="11" t="str">
        <f>'Master Schedule'!B72</f>
        <v/>
      </c>
      <c r="C72" s="7">
        <v>46305.0</v>
      </c>
      <c r="D72" s="8" t="str">
        <f t="shared" si="1"/>
        <v>Saturday</v>
      </c>
      <c r="E72" s="31"/>
      <c r="F72" s="11"/>
      <c r="G72" s="11"/>
      <c r="H72" s="31"/>
      <c r="I72" s="11"/>
      <c r="J72" s="22"/>
      <c r="K72" s="35"/>
      <c r="L72" s="35"/>
      <c r="M72" s="35"/>
      <c r="N72" s="36"/>
      <c r="O72" s="62"/>
      <c r="P72" s="34" t="str">
        <f t="shared" si="2"/>
        <v/>
      </c>
    </row>
    <row r="73" ht="22.5" customHeight="1">
      <c r="A73" s="6">
        <v>72.0</v>
      </c>
      <c r="B73" s="11" t="str">
        <f>'Master Schedule'!B73</f>
        <v/>
      </c>
      <c r="C73" s="7">
        <v>46306.0</v>
      </c>
      <c r="D73" s="8" t="str">
        <f t="shared" si="1"/>
        <v>Sunday</v>
      </c>
      <c r="E73" s="31"/>
      <c r="F73" s="11"/>
      <c r="G73" s="11"/>
      <c r="H73" s="31"/>
      <c r="I73" s="11"/>
      <c r="J73" s="22"/>
      <c r="K73" s="32"/>
      <c r="L73" s="32"/>
      <c r="M73" s="32"/>
      <c r="N73" s="33"/>
      <c r="O73" s="62"/>
      <c r="P73" s="34" t="str">
        <f t="shared" si="2"/>
        <v/>
      </c>
    </row>
    <row r="74" ht="22.5" customHeight="1">
      <c r="A74" s="6">
        <v>73.0</v>
      </c>
      <c r="B74" s="11" t="str">
        <f>'Master Schedule'!B74</f>
        <v/>
      </c>
      <c r="C74" s="7">
        <v>46307.0</v>
      </c>
      <c r="D74" s="8" t="str">
        <f t="shared" si="1"/>
        <v>Monday</v>
      </c>
      <c r="E74" s="31"/>
      <c r="F74" s="11"/>
      <c r="G74" s="11"/>
      <c r="H74" s="31"/>
      <c r="I74" s="11"/>
      <c r="J74" s="22"/>
      <c r="K74" s="35"/>
      <c r="L74" s="35"/>
      <c r="M74" s="35"/>
      <c r="N74" s="36"/>
      <c r="O74" s="62"/>
      <c r="P74" s="34" t="str">
        <f t="shared" si="2"/>
        <v/>
      </c>
    </row>
    <row r="75" ht="22.5" customHeight="1">
      <c r="A75" s="6">
        <v>74.0</v>
      </c>
      <c r="B75" s="11" t="str">
        <f>'Master Schedule'!B75</f>
        <v/>
      </c>
      <c r="C75" s="7">
        <v>46308.0</v>
      </c>
      <c r="D75" s="8" t="str">
        <f t="shared" si="1"/>
        <v>Tuesday</v>
      </c>
      <c r="E75" s="31"/>
      <c r="F75" s="11"/>
      <c r="G75" s="11"/>
      <c r="H75" s="31"/>
      <c r="I75" s="11"/>
      <c r="J75" s="22"/>
      <c r="K75" s="32"/>
      <c r="L75" s="32"/>
      <c r="M75" s="32"/>
      <c r="N75" s="33"/>
      <c r="O75" s="62"/>
      <c r="P75" s="34" t="str">
        <f t="shared" si="2"/>
        <v/>
      </c>
    </row>
    <row r="76" ht="22.5" customHeight="1">
      <c r="A76" s="6">
        <v>75.0</v>
      </c>
      <c r="B76" s="11" t="str">
        <f>'Master Schedule'!B76</f>
        <v/>
      </c>
      <c r="C76" s="7">
        <v>46309.0</v>
      </c>
      <c r="D76" s="8" t="str">
        <f t="shared" si="1"/>
        <v>Wednesday</v>
      </c>
      <c r="E76" s="31"/>
      <c r="F76" s="11"/>
      <c r="G76" s="11"/>
      <c r="H76" s="31"/>
      <c r="I76" s="11"/>
      <c r="J76" s="22"/>
      <c r="K76" s="35"/>
      <c r="L76" s="35"/>
      <c r="M76" s="35"/>
      <c r="N76" s="36"/>
      <c r="O76" s="62"/>
      <c r="P76" s="34" t="str">
        <f t="shared" si="2"/>
        <v/>
      </c>
    </row>
    <row r="77" ht="22.5" customHeight="1">
      <c r="A77" s="6">
        <v>76.0</v>
      </c>
      <c r="B77" s="11" t="str">
        <f>'Master Schedule'!B77</f>
        <v/>
      </c>
      <c r="C77" s="7">
        <v>46310.0</v>
      </c>
      <c r="D77" s="8" t="str">
        <f t="shared" si="1"/>
        <v>Thursday</v>
      </c>
      <c r="E77" s="31"/>
      <c r="F77" s="11"/>
      <c r="G77" s="11"/>
      <c r="H77" s="31"/>
      <c r="I77" s="11"/>
      <c r="J77" s="22"/>
      <c r="K77" s="32"/>
      <c r="L77" s="32"/>
      <c r="M77" s="32"/>
      <c r="N77" s="33"/>
      <c r="O77" s="62"/>
      <c r="P77" s="34" t="str">
        <f t="shared" si="2"/>
        <v/>
      </c>
    </row>
    <row r="78" ht="22.5" customHeight="1">
      <c r="A78" s="6">
        <v>77.0</v>
      </c>
      <c r="B78" s="11" t="str">
        <f>'Master Schedule'!B78</f>
        <v/>
      </c>
      <c r="C78" s="7">
        <v>46311.0</v>
      </c>
      <c r="D78" s="8" t="str">
        <f t="shared" si="1"/>
        <v>Friday</v>
      </c>
      <c r="E78" s="31"/>
      <c r="F78" s="11"/>
      <c r="G78" s="11"/>
      <c r="H78" s="31"/>
      <c r="I78" s="11"/>
      <c r="J78" s="22"/>
      <c r="K78" s="35"/>
      <c r="L78" s="35"/>
      <c r="M78" s="35"/>
      <c r="N78" s="36"/>
      <c r="O78" s="62"/>
      <c r="P78" s="34" t="str">
        <f t="shared" si="2"/>
        <v/>
      </c>
    </row>
    <row r="79" ht="22.5" customHeight="1">
      <c r="A79" s="6">
        <v>78.0</v>
      </c>
      <c r="B79" s="11" t="str">
        <f>'Master Schedule'!B79</f>
        <v/>
      </c>
      <c r="C79" s="7">
        <v>46312.0</v>
      </c>
      <c r="D79" s="8" t="str">
        <f t="shared" si="1"/>
        <v>Saturday</v>
      </c>
      <c r="E79" s="31"/>
      <c r="F79" s="11"/>
      <c r="G79" s="11"/>
      <c r="H79" s="31"/>
      <c r="I79" s="11"/>
      <c r="J79" s="22"/>
      <c r="K79" s="32"/>
      <c r="L79" s="32"/>
      <c r="M79" s="32"/>
      <c r="N79" s="33"/>
      <c r="O79" s="62"/>
      <c r="P79" s="34" t="str">
        <f t="shared" si="2"/>
        <v/>
      </c>
    </row>
    <row r="80" ht="22.5" customHeight="1">
      <c r="A80" s="6">
        <v>79.0</v>
      </c>
      <c r="B80" s="11" t="str">
        <f>'Master Schedule'!B80</f>
        <v/>
      </c>
      <c r="C80" s="7">
        <v>46313.0</v>
      </c>
      <c r="D80" s="8" t="str">
        <f t="shared" si="1"/>
        <v>Sunday</v>
      </c>
      <c r="E80" s="31"/>
      <c r="F80" s="11"/>
      <c r="G80" s="11"/>
      <c r="H80" s="31"/>
      <c r="I80" s="11"/>
      <c r="J80" s="22"/>
      <c r="K80" s="35"/>
      <c r="L80" s="35"/>
      <c r="M80" s="35"/>
      <c r="N80" s="36"/>
      <c r="O80" s="62"/>
      <c r="P80" s="34" t="str">
        <f t="shared" si="2"/>
        <v/>
      </c>
    </row>
    <row r="81" ht="22.5" customHeight="1">
      <c r="A81" s="6">
        <v>80.0</v>
      </c>
      <c r="B81" s="11" t="str">
        <f>'Master Schedule'!B81</f>
        <v/>
      </c>
      <c r="C81" s="7">
        <v>46314.0</v>
      </c>
      <c r="D81" s="8" t="str">
        <f t="shared" si="1"/>
        <v>Monday</v>
      </c>
      <c r="E81" s="31"/>
      <c r="F81" s="11"/>
      <c r="G81" s="11"/>
      <c r="H81" s="31"/>
      <c r="I81" s="11"/>
      <c r="J81" s="22"/>
      <c r="K81" s="32"/>
      <c r="L81" s="32"/>
      <c r="M81" s="32"/>
      <c r="N81" s="33"/>
      <c r="O81" s="62"/>
      <c r="P81" s="34" t="str">
        <f t="shared" si="2"/>
        <v/>
      </c>
    </row>
    <row r="82" ht="22.5" customHeight="1">
      <c r="A82" s="6">
        <v>81.0</v>
      </c>
      <c r="B82" s="11" t="str">
        <f>'Master Schedule'!B82</f>
        <v/>
      </c>
      <c r="C82" s="7">
        <v>46315.0</v>
      </c>
      <c r="D82" s="8" t="str">
        <f t="shared" si="1"/>
        <v>Tuesday</v>
      </c>
      <c r="E82" s="31"/>
      <c r="F82" s="11"/>
      <c r="G82" s="11"/>
      <c r="H82" s="31"/>
      <c r="I82" s="11"/>
      <c r="J82" s="22"/>
      <c r="K82" s="35"/>
      <c r="L82" s="35"/>
      <c r="M82" s="35"/>
      <c r="N82" s="36"/>
      <c r="O82" s="62"/>
      <c r="P82" s="34" t="str">
        <f t="shared" si="2"/>
        <v/>
      </c>
    </row>
    <row r="83" ht="22.5" customHeight="1">
      <c r="A83" s="6">
        <v>82.0</v>
      </c>
      <c r="B83" s="11" t="str">
        <f>'Master Schedule'!B83</f>
        <v/>
      </c>
      <c r="C83" s="7">
        <v>46316.0</v>
      </c>
      <c r="D83" s="8" t="str">
        <f t="shared" si="1"/>
        <v>Wednesday</v>
      </c>
      <c r="E83" s="31"/>
      <c r="F83" s="11"/>
      <c r="G83" s="11"/>
      <c r="H83" s="31"/>
      <c r="I83" s="11"/>
      <c r="J83" s="22"/>
      <c r="K83" s="32"/>
      <c r="L83" s="32"/>
      <c r="M83" s="32"/>
      <c r="N83" s="33"/>
      <c r="O83" s="62"/>
      <c r="P83" s="34" t="str">
        <f t="shared" si="2"/>
        <v/>
      </c>
    </row>
    <row r="84" ht="22.5" customHeight="1">
      <c r="A84" s="6">
        <v>83.0</v>
      </c>
      <c r="B84" s="11" t="str">
        <f>'Master Schedule'!B84</f>
        <v/>
      </c>
      <c r="C84" s="7">
        <v>46317.0</v>
      </c>
      <c r="D84" s="8" t="str">
        <f t="shared" si="1"/>
        <v>Thursday</v>
      </c>
      <c r="E84" s="31"/>
      <c r="F84" s="11"/>
      <c r="G84" s="11"/>
      <c r="H84" s="31"/>
      <c r="I84" s="11"/>
      <c r="J84" s="22"/>
      <c r="K84" s="35"/>
      <c r="L84" s="35"/>
      <c r="M84" s="35"/>
      <c r="N84" s="36"/>
      <c r="O84" s="62"/>
      <c r="P84" s="34" t="str">
        <f t="shared" si="2"/>
        <v/>
      </c>
    </row>
    <row r="85" ht="22.5" customHeight="1">
      <c r="A85" s="6">
        <v>84.0</v>
      </c>
      <c r="B85" s="11" t="str">
        <f>'Master Schedule'!B85</f>
        <v/>
      </c>
      <c r="C85" s="7">
        <v>46318.0</v>
      </c>
      <c r="D85" s="8" t="str">
        <f t="shared" si="1"/>
        <v>Friday</v>
      </c>
      <c r="E85" s="31"/>
      <c r="F85" s="11"/>
      <c r="G85" s="11"/>
      <c r="H85" s="31"/>
      <c r="I85" s="11"/>
      <c r="J85" s="22"/>
      <c r="K85" s="32"/>
      <c r="L85" s="32"/>
      <c r="M85" s="32"/>
      <c r="N85" s="33"/>
      <c r="O85" s="62"/>
      <c r="P85" s="34" t="str">
        <f t="shared" si="2"/>
        <v/>
      </c>
    </row>
    <row r="86" ht="22.5" customHeight="1">
      <c r="A86" s="6">
        <v>85.0</v>
      </c>
      <c r="B86" s="11" t="str">
        <f>'Master Schedule'!B86</f>
        <v/>
      </c>
      <c r="C86" s="7">
        <v>46319.0</v>
      </c>
      <c r="D86" s="8" t="str">
        <f t="shared" si="1"/>
        <v>Saturday</v>
      </c>
      <c r="E86" s="31"/>
      <c r="F86" s="11"/>
      <c r="G86" s="11"/>
      <c r="H86" s="31"/>
      <c r="I86" s="11"/>
      <c r="J86" s="22"/>
      <c r="K86" s="35"/>
      <c r="L86" s="35"/>
      <c r="M86" s="35"/>
      <c r="N86" s="36"/>
      <c r="O86" s="62"/>
      <c r="P86" s="34" t="str">
        <f t="shared" si="2"/>
        <v/>
      </c>
    </row>
    <row r="87" ht="22.5" customHeight="1">
      <c r="A87" s="6">
        <v>86.0</v>
      </c>
      <c r="B87" s="11" t="str">
        <f>'Master Schedule'!B87</f>
        <v/>
      </c>
      <c r="C87" s="7">
        <v>46320.0</v>
      </c>
      <c r="D87" s="8" t="str">
        <f t="shared" si="1"/>
        <v>Sunday</v>
      </c>
      <c r="E87" s="31"/>
      <c r="F87" s="11"/>
      <c r="G87" s="11"/>
      <c r="H87" s="31"/>
      <c r="I87" s="11"/>
      <c r="J87" s="22"/>
      <c r="K87" s="32"/>
      <c r="L87" s="32"/>
      <c r="M87" s="32"/>
      <c r="N87" s="33"/>
      <c r="O87" s="62"/>
      <c r="P87" s="34" t="str">
        <f t="shared" si="2"/>
        <v/>
      </c>
    </row>
    <row r="88" ht="22.5" customHeight="1">
      <c r="A88" s="6">
        <v>87.0</v>
      </c>
      <c r="B88" s="11" t="str">
        <f>'Master Schedule'!B88</f>
        <v/>
      </c>
      <c r="C88" s="7">
        <v>46321.0</v>
      </c>
      <c r="D88" s="8" t="str">
        <f t="shared" si="1"/>
        <v>Monday</v>
      </c>
      <c r="E88" s="31"/>
      <c r="F88" s="11"/>
      <c r="G88" s="11"/>
      <c r="H88" s="31"/>
      <c r="I88" s="11"/>
      <c r="J88" s="22"/>
      <c r="K88" s="35"/>
      <c r="L88" s="35"/>
      <c r="M88" s="35"/>
      <c r="N88" s="36"/>
      <c r="O88" s="62"/>
      <c r="P88" s="34" t="str">
        <f t="shared" si="2"/>
        <v/>
      </c>
    </row>
    <row r="89" ht="22.5" customHeight="1">
      <c r="A89" s="6">
        <v>88.0</v>
      </c>
      <c r="B89" s="11" t="str">
        <f>'Master Schedule'!B89</f>
        <v/>
      </c>
      <c r="C89" s="7">
        <v>46322.0</v>
      </c>
      <c r="D89" s="8" t="str">
        <f t="shared" si="1"/>
        <v>Tuesday</v>
      </c>
      <c r="E89" s="31"/>
      <c r="F89" s="11"/>
      <c r="G89" s="11"/>
      <c r="H89" s="31"/>
      <c r="I89" s="11"/>
      <c r="J89" s="22"/>
      <c r="K89" s="32"/>
      <c r="L89" s="32"/>
      <c r="M89" s="32"/>
      <c r="N89" s="33"/>
      <c r="O89" s="62"/>
      <c r="P89" s="34" t="str">
        <f t="shared" si="2"/>
        <v/>
      </c>
    </row>
    <row r="90" ht="22.5" customHeight="1">
      <c r="A90" s="6">
        <v>89.0</v>
      </c>
      <c r="B90" s="11" t="str">
        <f>'Master Schedule'!B90</f>
        <v/>
      </c>
      <c r="C90" s="7">
        <v>46323.0</v>
      </c>
      <c r="D90" s="8" t="str">
        <f t="shared" si="1"/>
        <v>Wednesday</v>
      </c>
      <c r="E90" s="31"/>
      <c r="F90" s="11"/>
      <c r="G90" s="11"/>
      <c r="H90" s="31"/>
      <c r="I90" s="11"/>
      <c r="J90" s="22"/>
      <c r="K90" s="35"/>
      <c r="L90" s="35"/>
      <c r="M90" s="35"/>
      <c r="N90" s="36"/>
      <c r="O90" s="62"/>
      <c r="P90" s="34" t="str">
        <f t="shared" si="2"/>
        <v/>
      </c>
    </row>
    <row r="91" ht="22.5" customHeight="1">
      <c r="A91" s="6">
        <v>90.0</v>
      </c>
      <c r="B91" s="11" t="str">
        <f>'Master Schedule'!B91</f>
        <v/>
      </c>
      <c r="C91" s="7">
        <v>46324.0</v>
      </c>
      <c r="D91" s="8" t="str">
        <f t="shared" si="1"/>
        <v>Thursday</v>
      </c>
      <c r="E91" s="31"/>
      <c r="F91" s="11"/>
      <c r="G91" s="11"/>
      <c r="H91" s="31"/>
      <c r="I91" s="11"/>
      <c r="J91" s="22"/>
      <c r="K91" s="32"/>
      <c r="L91" s="32"/>
      <c r="M91" s="32"/>
      <c r="N91" s="33"/>
      <c r="O91" s="62"/>
      <c r="P91" s="34" t="str">
        <f t="shared" si="2"/>
        <v/>
      </c>
    </row>
    <row r="92" ht="22.5" customHeight="1">
      <c r="A92" s="6">
        <v>91.0</v>
      </c>
      <c r="B92" s="11" t="str">
        <f>'Master Schedule'!B92</f>
        <v/>
      </c>
      <c r="C92" s="7">
        <v>46325.0</v>
      </c>
      <c r="D92" s="8" t="str">
        <f t="shared" si="1"/>
        <v>Friday</v>
      </c>
      <c r="E92" s="31"/>
      <c r="F92" s="11"/>
      <c r="G92" s="11"/>
      <c r="H92" s="31"/>
      <c r="I92" s="11"/>
      <c r="J92" s="22"/>
      <c r="K92" s="35"/>
      <c r="L92" s="35"/>
      <c r="M92" s="35"/>
      <c r="N92" s="36"/>
      <c r="O92" s="62"/>
      <c r="P92" s="34" t="str">
        <f t="shared" si="2"/>
        <v/>
      </c>
    </row>
    <row r="93" ht="22.5" customHeight="1">
      <c r="A93" s="6">
        <v>92.0</v>
      </c>
      <c r="B93" s="11" t="str">
        <f>'Master Schedule'!B93</f>
        <v/>
      </c>
      <c r="C93" s="7">
        <v>46326.0</v>
      </c>
      <c r="D93" s="8" t="str">
        <f t="shared" si="1"/>
        <v>Saturday</v>
      </c>
      <c r="E93" s="31"/>
      <c r="F93" s="11"/>
      <c r="G93" s="11"/>
      <c r="H93" s="31"/>
      <c r="I93" s="11"/>
      <c r="J93" s="22"/>
      <c r="K93" s="32"/>
      <c r="L93" s="32"/>
      <c r="M93" s="32"/>
      <c r="N93" s="33"/>
      <c r="O93" s="62"/>
      <c r="P93" s="34" t="str">
        <f t="shared" si="2"/>
        <v/>
      </c>
    </row>
    <row r="94" ht="22.5" customHeight="1">
      <c r="A94" s="6">
        <v>93.0</v>
      </c>
      <c r="B94" s="11" t="str">
        <f>'Master Schedule'!B94</f>
        <v/>
      </c>
      <c r="C94" s="7">
        <v>46327.0</v>
      </c>
      <c r="D94" s="8" t="str">
        <f t="shared" si="1"/>
        <v>Sunday</v>
      </c>
      <c r="E94" s="31"/>
      <c r="F94" s="11"/>
      <c r="G94" s="11"/>
      <c r="H94" s="31"/>
      <c r="I94" s="11"/>
      <c r="J94" s="22"/>
      <c r="K94" s="35"/>
      <c r="L94" s="35"/>
      <c r="M94" s="35"/>
      <c r="N94" s="36"/>
      <c r="O94" s="62"/>
      <c r="P94" s="34" t="str">
        <f t="shared" si="2"/>
        <v/>
      </c>
    </row>
    <row r="95" ht="22.5" customHeight="1">
      <c r="A95" s="6">
        <v>94.0</v>
      </c>
      <c r="B95" s="11" t="str">
        <f>'Master Schedule'!B95</f>
        <v/>
      </c>
      <c r="C95" s="7">
        <v>46328.0</v>
      </c>
      <c r="D95" s="8" t="str">
        <f t="shared" si="1"/>
        <v>Monday</v>
      </c>
      <c r="E95" s="31"/>
      <c r="F95" s="11"/>
      <c r="G95" s="11"/>
      <c r="H95" s="31"/>
      <c r="I95" s="11"/>
      <c r="J95" s="22"/>
      <c r="K95" s="32"/>
      <c r="L95" s="32"/>
      <c r="M95" s="32"/>
      <c r="N95" s="33"/>
      <c r="O95" s="62"/>
      <c r="P95" s="34" t="str">
        <f t="shared" si="2"/>
        <v/>
      </c>
    </row>
    <row r="96" ht="22.5" customHeight="1">
      <c r="A96" s="6">
        <v>95.0</v>
      </c>
      <c r="B96" s="11" t="str">
        <f>'Master Schedule'!B96</f>
        <v/>
      </c>
      <c r="C96" s="7">
        <v>46329.0</v>
      </c>
      <c r="D96" s="8" t="str">
        <f t="shared" si="1"/>
        <v>Tuesday</v>
      </c>
      <c r="E96" s="31"/>
      <c r="F96" s="11"/>
      <c r="G96" s="11"/>
      <c r="H96" s="31"/>
      <c r="I96" s="11"/>
      <c r="J96" s="22"/>
      <c r="K96" s="35"/>
      <c r="L96" s="35"/>
      <c r="M96" s="35"/>
      <c r="N96" s="36"/>
      <c r="O96" s="62"/>
      <c r="P96" s="34" t="str">
        <f t="shared" si="2"/>
        <v/>
      </c>
    </row>
    <row r="97" ht="22.5" customHeight="1">
      <c r="A97" s="6">
        <v>96.0</v>
      </c>
      <c r="B97" s="11" t="str">
        <f>'Master Schedule'!B97</f>
        <v/>
      </c>
      <c r="C97" s="7">
        <v>46330.0</v>
      </c>
      <c r="D97" s="8" t="str">
        <f t="shared" si="1"/>
        <v>Wednesday</v>
      </c>
      <c r="E97" s="31"/>
      <c r="F97" s="11"/>
      <c r="G97" s="11"/>
      <c r="H97" s="31"/>
      <c r="I97" s="11"/>
      <c r="J97" s="22"/>
      <c r="K97" s="32"/>
      <c r="L97" s="32"/>
      <c r="M97" s="32"/>
      <c r="N97" s="33"/>
      <c r="O97" s="62"/>
      <c r="P97" s="34" t="str">
        <f t="shared" si="2"/>
        <v/>
      </c>
    </row>
    <row r="98" ht="22.5" customHeight="1">
      <c r="A98" s="6">
        <v>97.0</v>
      </c>
      <c r="B98" s="11" t="str">
        <f>'Master Schedule'!B98</f>
        <v/>
      </c>
      <c r="C98" s="7">
        <v>46331.0</v>
      </c>
      <c r="D98" s="8" t="str">
        <f t="shared" si="1"/>
        <v>Thursday</v>
      </c>
      <c r="E98" s="31"/>
      <c r="F98" s="11"/>
      <c r="G98" s="11"/>
      <c r="H98" s="31"/>
      <c r="I98" s="11"/>
      <c r="J98" s="22"/>
      <c r="K98" s="35"/>
      <c r="L98" s="35"/>
      <c r="M98" s="35"/>
      <c r="N98" s="36"/>
      <c r="O98" s="62"/>
      <c r="P98" s="34" t="str">
        <f t="shared" si="2"/>
        <v/>
      </c>
    </row>
    <row r="99" ht="22.5" customHeight="1">
      <c r="A99" s="6">
        <v>98.0</v>
      </c>
      <c r="B99" s="11" t="str">
        <f>'Master Schedule'!B99</f>
        <v/>
      </c>
      <c r="C99" s="7">
        <v>46332.0</v>
      </c>
      <c r="D99" s="8" t="str">
        <f t="shared" si="1"/>
        <v>Friday</v>
      </c>
      <c r="E99" s="31"/>
      <c r="F99" s="11"/>
      <c r="G99" s="11"/>
      <c r="H99" s="31"/>
      <c r="I99" s="11"/>
      <c r="J99" s="22"/>
      <c r="K99" s="32"/>
      <c r="L99" s="32"/>
      <c r="M99" s="32"/>
      <c r="N99" s="33"/>
      <c r="O99" s="62"/>
      <c r="P99" s="34" t="str">
        <f t="shared" si="2"/>
        <v/>
      </c>
    </row>
    <row r="100" ht="22.5" customHeight="1">
      <c r="A100" s="6">
        <v>99.0</v>
      </c>
      <c r="B100" s="11" t="str">
        <f>'Master Schedule'!B100</f>
        <v/>
      </c>
      <c r="C100" s="7">
        <v>46333.0</v>
      </c>
      <c r="D100" s="8" t="str">
        <f t="shared" si="1"/>
        <v>Saturday</v>
      </c>
      <c r="E100" s="31"/>
      <c r="F100" s="11"/>
      <c r="G100" s="11"/>
      <c r="H100" s="31"/>
      <c r="I100" s="11"/>
      <c r="J100" s="22"/>
      <c r="K100" s="35"/>
      <c r="L100" s="35"/>
      <c r="M100" s="35"/>
      <c r="N100" s="36"/>
      <c r="O100" s="62"/>
      <c r="P100" s="34" t="str">
        <f t="shared" si="2"/>
        <v/>
      </c>
    </row>
    <row r="101" ht="22.5" customHeight="1">
      <c r="A101" s="6">
        <v>100.0</v>
      </c>
      <c r="B101" s="11" t="str">
        <f>'Master Schedule'!B101</f>
        <v/>
      </c>
      <c r="C101" s="7">
        <v>46334.0</v>
      </c>
      <c r="D101" s="8" t="str">
        <f t="shared" si="1"/>
        <v>Sunday</v>
      </c>
      <c r="E101" s="31"/>
      <c r="F101" s="11"/>
      <c r="G101" s="11"/>
      <c r="H101" s="31"/>
      <c r="I101" s="11"/>
      <c r="J101" s="22"/>
      <c r="K101" s="32"/>
      <c r="L101" s="32"/>
      <c r="M101" s="32"/>
      <c r="N101" s="33"/>
      <c r="O101" s="62"/>
      <c r="P101" s="34" t="str">
        <f t="shared" si="2"/>
        <v/>
      </c>
    </row>
    <row r="102" ht="22.5" customHeight="1">
      <c r="A102" s="6">
        <v>101.0</v>
      </c>
      <c r="B102" s="11" t="str">
        <f>'Master Schedule'!B102</f>
        <v/>
      </c>
      <c r="C102" s="7">
        <v>46335.0</v>
      </c>
      <c r="D102" s="8" t="str">
        <f t="shared" si="1"/>
        <v>Monday</v>
      </c>
      <c r="E102" s="31"/>
      <c r="F102" s="11"/>
      <c r="G102" s="11"/>
      <c r="H102" s="31"/>
      <c r="I102" s="11"/>
      <c r="J102" s="22"/>
      <c r="K102" s="35"/>
      <c r="L102" s="35"/>
      <c r="M102" s="35"/>
      <c r="N102" s="36"/>
      <c r="O102" s="62"/>
      <c r="P102" s="34" t="str">
        <f t="shared" si="2"/>
        <v/>
      </c>
    </row>
    <row r="103" ht="22.5" customHeight="1">
      <c r="A103" s="6">
        <v>102.0</v>
      </c>
      <c r="B103" s="11" t="str">
        <f>'Master Schedule'!B103</f>
        <v/>
      </c>
      <c r="C103" s="7">
        <v>46336.0</v>
      </c>
      <c r="D103" s="8" t="str">
        <f t="shared" si="1"/>
        <v>Tuesday</v>
      </c>
      <c r="E103" s="31"/>
      <c r="F103" s="11"/>
      <c r="G103" s="11"/>
      <c r="H103" s="31"/>
      <c r="I103" s="11"/>
      <c r="J103" s="22"/>
      <c r="K103" s="32"/>
      <c r="L103" s="32"/>
      <c r="M103" s="32"/>
      <c r="N103" s="33"/>
      <c r="O103" s="62"/>
      <c r="P103" s="34" t="str">
        <f t="shared" si="2"/>
        <v/>
      </c>
    </row>
    <row r="104" ht="22.5" customHeight="1">
      <c r="A104" s="6">
        <v>103.0</v>
      </c>
      <c r="B104" s="11" t="str">
        <f>'Master Schedule'!B104</f>
        <v/>
      </c>
      <c r="C104" s="7">
        <v>46337.0</v>
      </c>
      <c r="D104" s="8" t="str">
        <f t="shared" si="1"/>
        <v>Wednesday</v>
      </c>
      <c r="E104" s="31"/>
      <c r="F104" s="11"/>
      <c r="G104" s="11"/>
      <c r="H104" s="31"/>
      <c r="I104" s="11"/>
      <c r="J104" s="22"/>
      <c r="K104" s="35"/>
      <c r="L104" s="35"/>
      <c r="M104" s="35"/>
      <c r="N104" s="36"/>
      <c r="O104" s="62"/>
      <c r="P104" s="34" t="str">
        <f t="shared" si="2"/>
        <v/>
      </c>
    </row>
    <row r="105" ht="22.5" customHeight="1">
      <c r="A105" s="6">
        <v>104.0</v>
      </c>
      <c r="B105" s="11" t="str">
        <f>'Master Schedule'!B105</f>
        <v/>
      </c>
      <c r="C105" s="7">
        <v>46338.0</v>
      </c>
      <c r="D105" s="8" t="str">
        <f t="shared" si="1"/>
        <v>Thursday</v>
      </c>
      <c r="E105" s="31"/>
      <c r="F105" s="11"/>
      <c r="G105" s="11"/>
      <c r="H105" s="31"/>
      <c r="I105" s="11"/>
      <c r="J105" s="22"/>
      <c r="K105" s="32"/>
      <c r="L105" s="32"/>
      <c r="M105" s="32"/>
      <c r="N105" s="33"/>
      <c r="O105" s="62"/>
      <c r="P105" s="34" t="str">
        <f t="shared" si="2"/>
        <v/>
      </c>
    </row>
    <row r="106" ht="22.5" customHeight="1">
      <c r="A106" s="6">
        <v>105.0</v>
      </c>
      <c r="B106" s="11" t="str">
        <f>'Master Schedule'!B106</f>
        <v/>
      </c>
      <c r="C106" s="7">
        <v>46339.0</v>
      </c>
      <c r="D106" s="8" t="str">
        <f t="shared" si="1"/>
        <v>Friday</v>
      </c>
      <c r="E106" s="31"/>
      <c r="F106" s="11"/>
      <c r="G106" s="11"/>
      <c r="H106" s="31"/>
      <c r="I106" s="11"/>
      <c r="J106" s="22"/>
      <c r="K106" s="35"/>
      <c r="L106" s="35"/>
      <c r="M106" s="35"/>
      <c r="N106" s="36"/>
      <c r="O106" s="62"/>
      <c r="P106" s="34" t="str">
        <f t="shared" si="2"/>
        <v/>
      </c>
    </row>
    <row r="107" ht="22.5" customHeight="1">
      <c r="A107" s="6">
        <v>106.0</v>
      </c>
      <c r="B107" s="11" t="str">
        <f>'Master Schedule'!B107</f>
        <v/>
      </c>
      <c r="C107" s="7">
        <v>46340.0</v>
      </c>
      <c r="D107" s="8" t="str">
        <f t="shared" si="1"/>
        <v>Saturday</v>
      </c>
      <c r="E107" s="31"/>
      <c r="F107" s="11"/>
      <c r="G107" s="11"/>
      <c r="H107" s="31"/>
      <c r="I107" s="11"/>
      <c r="J107" s="22"/>
      <c r="K107" s="32"/>
      <c r="L107" s="32"/>
      <c r="M107" s="32"/>
      <c r="N107" s="33"/>
      <c r="O107" s="62"/>
      <c r="P107" s="34" t="str">
        <f t="shared" si="2"/>
        <v/>
      </c>
    </row>
    <row r="108" ht="22.5" customHeight="1">
      <c r="A108" s="6">
        <v>107.0</v>
      </c>
      <c r="B108" s="11" t="str">
        <f>'Master Schedule'!B108</f>
        <v/>
      </c>
      <c r="C108" s="7">
        <v>46341.0</v>
      </c>
      <c r="D108" s="8" t="str">
        <f t="shared" si="1"/>
        <v>Sunday</v>
      </c>
      <c r="E108" s="31"/>
      <c r="F108" s="11"/>
      <c r="G108" s="11"/>
      <c r="H108" s="31"/>
      <c r="I108" s="11"/>
      <c r="J108" s="22"/>
      <c r="K108" s="35"/>
      <c r="L108" s="35"/>
      <c r="M108" s="35"/>
      <c r="N108" s="36"/>
      <c r="O108" s="62"/>
      <c r="P108" s="34" t="str">
        <f t="shared" si="2"/>
        <v/>
      </c>
    </row>
    <row r="109" ht="22.5" customHeight="1">
      <c r="A109" s="6">
        <v>108.0</v>
      </c>
      <c r="B109" s="11" t="str">
        <f>'Master Schedule'!B109</f>
        <v/>
      </c>
      <c r="C109" s="7">
        <v>46342.0</v>
      </c>
      <c r="D109" s="8" t="str">
        <f t="shared" si="1"/>
        <v>Monday</v>
      </c>
      <c r="E109" s="31"/>
      <c r="F109" s="11"/>
      <c r="G109" s="11"/>
      <c r="H109" s="31"/>
      <c r="I109" s="11"/>
      <c r="J109" s="22"/>
      <c r="K109" s="32"/>
      <c r="L109" s="32"/>
      <c r="M109" s="32"/>
      <c r="N109" s="33"/>
      <c r="O109" s="62"/>
      <c r="P109" s="34" t="str">
        <f t="shared" si="2"/>
        <v/>
      </c>
    </row>
    <row r="110" ht="22.5" customHeight="1">
      <c r="A110" s="6">
        <v>109.0</v>
      </c>
      <c r="B110" s="11" t="str">
        <f>'Master Schedule'!B110</f>
        <v/>
      </c>
      <c r="C110" s="7">
        <v>46343.0</v>
      </c>
      <c r="D110" s="8" t="str">
        <f t="shared" si="1"/>
        <v>Tuesday</v>
      </c>
      <c r="E110" s="31"/>
      <c r="F110" s="11"/>
      <c r="G110" s="11"/>
      <c r="H110" s="31"/>
      <c r="I110" s="11"/>
      <c r="J110" s="22"/>
      <c r="K110" s="35"/>
      <c r="L110" s="35"/>
      <c r="M110" s="35"/>
      <c r="N110" s="36"/>
      <c r="O110" s="62"/>
      <c r="P110" s="34" t="str">
        <f t="shared" si="2"/>
        <v/>
      </c>
    </row>
    <row r="111" ht="22.5" customHeight="1">
      <c r="A111" s="6">
        <v>110.0</v>
      </c>
      <c r="B111" s="11" t="str">
        <f>'Master Schedule'!B111</f>
        <v/>
      </c>
      <c r="C111" s="7">
        <v>46344.0</v>
      </c>
      <c r="D111" s="8" t="str">
        <f t="shared" si="1"/>
        <v>Wednesday</v>
      </c>
      <c r="E111" s="31"/>
      <c r="F111" s="11"/>
      <c r="G111" s="11"/>
      <c r="H111" s="31"/>
      <c r="I111" s="11"/>
      <c r="J111" s="22"/>
      <c r="K111" s="32"/>
      <c r="L111" s="32"/>
      <c r="M111" s="32"/>
      <c r="N111" s="33"/>
      <c r="O111" s="62"/>
      <c r="P111" s="34" t="str">
        <f t="shared" si="2"/>
        <v/>
      </c>
    </row>
    <row r="112" ht="22.5" customHeight="1">
      <c r="A112" s="6">
        <v>111.0</v>
      </c>
      <c r="B112" s="11" t="str">
        <f>'Master Schedule'!B112</f>
        <v/>
      </c>
      <c r="C112" s="7">
        <v>46345.0</v>
      </c>
      <c r="D112" s="8" t="str">
        <f t="shared" si="1"/>
        <v>Thursday</v>
      </c>
      <c r="E112" s="31"/>
      <c r="F112" s="11"/>
      <c r="G112" s="11"/>
      <c r="H112" s="31"/>
      <c r="I112" s="11"/>
      <c r="J112" s="22"/>
      <c r="K112" s="35"/>
      <c r="L112" s="35"/>
      <c r="M112" s="35"/>
      <c r="N112" s="36"/>
      <c r="O112" s="62"/>
      <c r="P112" s="34" t="str">
        <f t="shared" si="2"/>
        <v/>
      </c>
    </row>
    <row r="113" ht="22.5" customHeight="1">
      <c r="A113" s="6">
        <v>112.0</v>
      </c>
      <c r="B113" s="11" t="str">
        <f>'Master Schedule'!B113</f>
        <v/>
      </c>
      <c r="C113" s="7">
        <v>46346.0</v>
      </c>
      <c r="D113" s="8" t="str">
        <f t="shared" si="1"/>
        <v>Friday</v>
      </c>
      <c r="E113" s="31"/>
      <c r="F113" s="11"/>
      <c r="G113" s="11"/>
      <c r="H113" s="31"/>
      <c r="I113" s="11"/>
      <c r="J113" s="22"/>
      <c r="K113" s="32"/>
      <c r="L113" s="32"/>
      <c r="M113" s="32"/>
      <c r="N113" s="33"/>
      <c r="O113" s="62"/>
      <c r="P113" s="34" t="str">
        <f t="shared" si="2"/>
        <v/>
      </c>
    </row>
    <row r="114" ht="22.5" customHeight="1">
      <c r="A114" s="6">
        <v>113.0</v>
      </c>
      <c r="B114" s="11" t="str">
        <f>'Master Schedule'!B114</f>
        <v/>
      </c>
      <c r="C114" s="7">
        <v>46347.0</v>
      </c>
      <c r="D114" s="8" t="str">
        <f t="shared" si="1"/>
        <v>Saturday</v>
      </c>
      <c r="E114" s="31"/>
      <c r="F114" s="11"/>
      <c r="G114" s="11"/>
      <c r="H114" s="31"/>
      <c r="I114" s="11"/>
      <c r="J114" s="22"/>
      <c r="K114" s="35"/>
      <c r="L114" s="35"/>
      <c r="M114" s="35"/>
      <c r="N114" s="36"/>
      <c r="O114" s="62"/>
      <c r="P114" s="34" t="str">
        <f t="shared" si="2"/>
        <v/>
      </c>
    </row>
    <row r="115" ht="22.5" customHeight="1">
      <c r="A115" s="6">
        <v>114.0</v>
      </c>
      <c r="B115" s="11" t="str">
        <f>'Master Schedule'!B115</f>
        <v/>
      </c>
      <c r="C115" s="7">
        <v>46348.0</v>
      </c>
      <c r="D115" s="8" t="str">
        <f t="shared" si="1"/>
        <v>Sunday</v>
      </c>
      <c r="E115" s="31"/>
      <c r="F115" s="11"/>
      <c r="G115" s="11"/>
      <c r="H115" s="31"/>
      <c r="I115" s="11"/>
      <c r="J115" s="22"/>
      <c r="K115" s="32"/>
      <c r="L115" s="32"/>
      <c r="M115" s="32"/>
      <c r="N115" s="33"/>
      <c r="O115" s="62"/>
      <c r="P115" s="34" t="str">
        <f t="shared" si="2"/>
        <v/>
      </c>
    </row>
    <row r="116" ht="22.5" customHeight="1">
      <c r="A116" s="6">
        <v>115.0</v>
      </c>
      <c r="B116" s="11" t="str">
        <f>'Master Schedule'!B116</f>
        <v/>
      </c>
      <c r="C116" s="7">
        <v>46349.0</v>
      </c>
      <c r="D116" s="8" t="str">
        <f t="shared" si="1"/>
        <v>Monday</v>
      </c>
      <c r="E116" s="31"/>
      <c r="F116" s="11"/>
      <c r="G116" s="11"/>
      <c r="H116" s="31"/>
      <c r="I116" s="11"/>
      <c r="J116" s="22"/>
      <c r="K116" s="35"/>
      <c r="L116" s="35"/>
      <c r="M116" s="35"/>
      <c r="N116" s="36"/>
      <c r="O116" s="62"/>
      <c r="P116" s="34" t="str">
        <f t="shared" si="2"/>
        <v/>
      </c>
    </row>
    <row r="117" ht="22.5" customHeight="1">
      <c r="A117" s="6">
        <v>116.0</v>
      </c>
      <c r="B117" s="11" t="str">
        <f>'Master Schedule'!B117</f>
        <v/>
      </c>
      <c r="C117" s="7">
        <v>46350.0</v>
      </c>
      <c r="D117" s="8" t="str">
        <f t="shared" si="1"/>
        <v>Tuesday</v>
      </c>
      <c r="E117" s="31"/>
      <c r="F117" s="11"/>
      <c r="G117" s="11"/>
      <c r="H117" s="31"/>
      <c r="I117" s="11"/>
      <c r="J117" s="22"/>
      <c r="K117" s="32"/>
      <c r="L117" s="32"/>
      <c r="M117" s="32"/>
      <c r="N117" s="33"/>
      <c r="O117" s="62"/>
      <c r="P117" s="34" t="str">
        <f t="shared" si="2"/>
        <v/>
      </c>
    </row>
    <row r="118" ht="22.5" customHeight="1">
      <c r="A118" s="6">
        <v>117.0</v>
      </c>
      <c r="B118" s="11" t="str">
        <f>'Master Schedule'!B118</f>
        <v/>
      </c>
      <c r="C118" s="7">
        <v>46351.0</v>
      </c>
      <c r="D118" s="8" t="str">
        <f t="shared" si="1"/>
        <v>Wednesday</v>
      </c>
      <c r="E118" s="31"/>
      <c r="F118" s="11"/>
      <c r="G118" s="11"/>
      <c r="H118" s="31"/>
      <c r="I118" s="11"/>
      <c r="J118" s="22"/>
      <c r="K118" s="35"/>
      <c r="L118" s="35"/>
      <c r="M118" s="35"/>
      <c r="N118" s="36"/>
      <c r="O118" s="62"/>
      <c r="P118" s="34" t="str">
        <f t="shared" si="2"/>
        <v/>
      </c>
    </row>
    <row r="119" ht="22.5" customHeight="1">
      <c r="A119" s="6">
        <v>118.0</v>
      </c>
      <c r="B119" s="11" t="str">
        <f>'Master Schedule'!B119</f>
        <v/>
      </c>
      <c r="C119" s="7">
        <v>46352.0</v>
      </c>
      <c r="D119" s="8" t="str">
        <f t="shared" si="1"/>
        <v>Thursday</v>
      </c>
      <c r="E119" s="31"/>
      <c r="F119" s="11"/>
      <c r="G119" s="11"/>
      <c r="H119" s="31"/>
      <c r="I119" s="11"/>
      <c r="J119" s="22"/>
      <c r="K119" s="32"/>
      <c r="L119" s="32"/>
      <c r="M119" s="32"/>
      <c r="N119" s="33"/>
      <c r="O119" s="62"/>
      <c r="P119" s="34" t="str">
        <f t="shared" si="2"/>
        <v/>
      </c>
    </row>
    <row r="120" ht="22.5" customHeight="1">
      <c r="A120" s="6">
        <v>119.0</v>
      </c>
      <c r="B120" s="11" t="str">
        <f>'Master Schedule'!B120</f>
        <v/>
      </c>
      <c r="C120" s="7">
        <v>46353.0</v>
      </c>
      <c r="D120" s="8" t="str">
        <f t="shared" si="1"/>
        <v>Friday</v>
      </c>
      <c r="E120" s="31"/>
      <c r="F120" s="11"/>
      <c r="G120" s="11"/>
      <c r="H120" s="31"/>
      <c r="I120" s="11"/>
      <c r="J120" s="22"/>
      <c r="K120" s="35"/>
      <c r="L120" s="35"/>
      <c r="M120" s="35"/>
      <c r="N120" s="36"/>
      <c r="O120" s="62"/>
      <c r="P120" s="34" t="str">
        <f t="shared" si="2"/>
        <v/>
      </c>
    </row>
    <row r="121" ht="22.5" customHeight="1">
      <c r="A121" s="6">
        <v>120.0</v>
      </c>
      <c r="B121" s="11" t="str">
        <f>'Master Schedule'!B121</f>
        <v/>
      </c>
      <c r="C121" s="7">
        <v>46354.0</v>
      </c>
      <c r="D121" s="8" t="str">
        <f t="shared" si="1"/>
        <v>Saturday</v>
      </c>
      <c r="E121" s="31"/>
      <c r="F121" s="11"/>
      <c r="G121" s="11"/>
      <c r="H121" s="31"/>
      <c r="I121" s="11"/>
      <c r="J121" s="22"/>
      <c r="K121" s="32"/>
      <c r="L121" s="32"/>
      <c r="M121" s="32"/>
      <c r="N121" s="33"/>
      <c r="O121" s="62"/>
      <c r="P121" s="34" t="str">
        <f t="shared" si="2"/>
        <v/>
      </c>
    </row>
    <row r="122" ht="22.5" customHeight="1">
      <c r="A122" s="6">
        <v>121.0</v>
      </c>
      <c r="B122" s="11" t="str">
        <f>'Master Schedule'!B122</f>
        <v/>
      </c>
      <c r="C122" s="7">
        <v>46355.0</v>
      </c>
      <c r="D122" s="8" t="str">
        <f t="shared" si="1"/>
        <v>Sunday</v>
      </c>
      <c r="E122" s="31"/>
      <c r="F122" s="11"/>
      <c r="G122" s="11"/>
      <c r="H122" s="31"/>
      <c r="I122" s="11"/>
      <c r="J122" s="22"/>
      <c r="K122" s="35"/>
      <c r="L122" s="35"/>
      <c r="M122" s="35"/>
      <c r="N122" s="36"/>
      <c r="O122" s="62"/>
      <c r="P122" s="34" t="str">
        <f t="shared" si="2"/>
        <v/>
      </c>
    </row>
    <row r="123" ht="22.5" customHeight="1">
      <c r="A123" s="6">
        <v>122.0</v>
      </c>
      <c r="B123" s="11" t="str">
        <f>'Master Schedule'!B123</f>
        <v/>
      </c>
      <c r="C123" s="7">
        <v>46356.0</v>
      </c>
      <c r="D123" s="8" t="str">
        <f t="shared" si="1"/>
        <v>Monday</v>
      </c>
      <c r="E123" s="31"/>
      <c r="F123" s="11"/>
      <c r="G123" s="11"/>
      <c r="H123" s="31"/>
      <c r="I123" s="11"/>
      <c r="J123" s="22"/>
      <c r="K123" s="32"/>
      <c r="L123" s="32"/>
      <c r="M123" s="32"/>
      <c r="N123" s="33"/>
      <c r="O123" s="62"/>
      <c r="P123" s="34" t="str">
        <f t="shared" si="2"/>
        <v/>
      </c>
    </row>
    <row r="124" ht="22.5" customHeight="1">
      <c r="A124" s="6">
        <v>123.0</v>
      </c>
      <c r="B124" s="11" t="str">
        <f>'Master Schedule'!B124</f>
        <v/>
      </c>
      <c r="C124" s="7">
        <v>46357.0</v>
      </c>
      <c r="D124" s="8" t="str">
        <f t="shared" si="1"/>
        <v>Tuesday</v>
      </c>
      <c r="E124" s="31"/>
      <c r="F124" s="11"/>
      <c r="G124" s="11"/>
      <c r="H124" s="31"/>
      <c r="I124" s="11"/>
      <c r="J124" s="22"/>
      <c r="K124" s="35"/>
      <c r="L124" s="35"/>
      <c r="M124" s="35"/>
      <c r="N124" s="36"/>
      <c r="O124" s="62"/>
      <c r="P124" s="34" t="str">
        <f t="shared" si="2"/>
        <v/>
      </c>
    </row>
    <row r="125" ht="22.5" customHeight="1">
      <c r="A125" s="6">
        <v>124.0</v>
      </c>
      <c r="B125" s="11" t="str">
        <f>'Master Schedule'!B125</f>
        <v/>
      </c>
      <c r="C125" s="7">
        <v>46358.0</v>
      </c>
      <c r="D125" s="8" t="str">
        <f t="shared" si="1"/>
        <v>Wednesday</v>
      </c>
      <c r="E125" s="31"/>
      <c r="F125" s="11"/>
      <c r="G125" s="11"/>
      <c r="H125" s="31"/>
      <c r="I125" s="11"/>
      <c r="J125" s="22"/>
      <c r="K125" s="32"/>
      <c r="L125" s="32"/>
      <c r="M125" s="32"/>
      <c r="N125" s="33"/>
      <c r="O125" s="62"/>
      <c r="P125" s="34" t="str">
        <f t="shared" si="2"/>
        <v/>
      </c>
    </row>
    <row r="126" ht="22.5" customHeight="1">
      <c r="A126" s="6">
        <v>125.0</v>
      </c>
      <c r="B126" s="11" t="str">
        <f>'Master Schedule'!B126</f>
        <v/>
      </c>
      <c r="C126" s="7">
        <v>46359.0</v>
      </c>
      <c r="D126" s="8" t="str">
        <f t="shared" si="1"/>
        <v>Thursday</v>
      </c>
      <c r="E126" s="31"/>
      <c r="F126" s="11"/>
      <c r="G126" s="11"/>
      <c r="H126" s="31"/>
      <c r="I126" s="11"/>
      <c r="J126" s="22"/>
      <c r="K126" s="35"/>
      <c r="L126" s="35"/>
      <c r="M126" s="35"/>
      <c r="N126" s="36"/>
      <c r="O126" s="62"/>
      <c r="P126" s="34" t="str">
        <f t="shared" si="2"/>
        <v/>
      </c>
    </row>
    <row r="127" ht="22.5" customHeight="1">
      <c r="A127" s="6">
        <v>126.0</v>
      </c>
      <c r="B127" s="11" t="str">
        <f>'Master Schedule'!B127</f>
        <v/>
      </c>
      <c r="C127" s="7">
        <v>46360.0</v>
      </c>
      <c r="D127" s="8" t="str">
        <f t="shared" si="1"/>
        <v>Friday</v>
      </c>
      <c r="E127" s="31"/>
      <c r="F127" s="11"/>
      <c r="G127" s="11"/>
      <c r="H127" s="31"/>
      <c r="I127" s="11"/>
      <c r="J127" s="22"/>
      <c r="K127" s="32"/>
      <c r="L127" s="32"/>
      <c r="M127" s="32"/>
      <c r="N127" s="33"/>
      <c r="O127" s="62"/>
      <c r="P127" s="34" t="str">
        <f t="shared" si="2"/>
        <v/>
      </c>
    </row>
    <row r="128" ht="22.5" customHeight="1">
      <c r="A128" s="6">
        <v>127.0</v>
      </c>
      <c r="B128" s="11" t="str">
        <f>'Master Schedule'!B128</f>
        <v/>
      </c>
      <c r="C128" s="7">
        <v>46361.0</v>
      </c>
      <c r="D128" s="8" t="str">
        <f t="shared" si="1"/>
        <v>Saturday</v>
      </c>
      <c r="E128" s="31"/>
      <c r="F128" s="11"/>
      <c r="G128" s="11"/>
      <c r="H128" s="31"/>
      <c r="I128" s="11"/>
      <c r="J128" s="22"/>
      <c r="K128" s="35"/>
      <c r="L128" s="35"/>
      <c r="M128" s="35"/>
      <c r="N128" s="36"/>
      <c r="O128" s="62"/>
      <c r="P128" s="34" t="str">
        <f t="shared" si="2"/>
        <v/>
      </c>
    </row>
    <row r="129" ht="22.5" customHeight="1">
      <c r="A129" s="6">
        <v>128.0</v>
      </c>
      <c r="B129" s="11" t="str">
        <f>'Master Schedule'!B129</f>
        <v/>
      </c>
      <c r="C129" s="7">
        <v>46362.0</v>
      </c>
      <c r="D129" s="8" t="str">
        <f t="shared" si="1"/>
        <v>Sunday</v>
      </c>
      <c r="E129" s="31"/>
      <c r="F129" s="11"/>
      <c r="G129" s="11"/>
      <c r="H129" s="31"/>
      <c r="I129" s="11"/>
      <c r="J129" s="22"/>
      <c r="K129" s="32"/>
      <c r="L129" s="32"/>
      <c r="M129" s="32"/>
      <c r="N129" s="33"/>
      <c r="O129" s="62"/>
      <c r="P129" s="34" t="str">
        <f t="shared" si="2"/>
        <v/>
      </c>
    </row>
    <row r="130" ht="22.5" customHeight="1">
      <c r="A130" s="6">
        <v>129.0</v>
      </c>
      <c r="B130" s="11" t="str">
        <f>'Master Schedule'!B130</f>
        <v/>
      </c>
      <c r="C130" s="7">
        <v>46363.0</v>
      </c>
      <c r="D130" s="8" t="str">
        <f t="shared" si="1"/>
        <v>Monday</v>
      </c>
      <c r="E130" s="31"/>
      <c r="F130" s="11"/>
      <c r="G130" s="11"/>
      <c r="H130" s="31"/>
      <c r="I130" s="11"/>
      <c r="J130" s="22"/>
      <c r="K130" s="35"/>
      <c r="L130" s="35"/>
      <c r="M130" s="35"/>
      <c r="N130" s="36"/>
      <c r="O130" s="62"/>
      <c r="P130" s="34" t="str">
        <f t="shared" si="2"/>
        <v/>
      </c>
    </row>
    <row r="131" ht="22.5" customHeight="1">
      <c r="A131" s="6">
        <v>130.0</v>
      </c>
      <c r="B131" s="11" t="str">
        <f>'Master Schedule'!B131</f>
        <v/>
      </c>
      <c r="C131" s="7">
        <v>46364.0</v>
      </c>
      <c r="D131" s="8" t="str">
        <f t="shared" si="1"/>
        <v>Tuesday</v>
      </c>
      <c r="E131" s="31"/>
      <c r="F131" s="11"/>
      <c r="G131" s="11"/>
      <c r="H131" s="31"/>
      <c r="I131" s="11"/>
      <c r="J131" s="22"/>
      <c r="K131" s="32"/>
      <c r="L131" s="32"/>
      <c r="M131" s="32"/>
      <c r="N131" s="33"/>
      <c r="O131" s="62"/>
      <c r="P131" s="34" t="str">
        <f t="shared" si="2"/>
        <v/>
      </c>
    </row>
    <row r="132" ht="22.5" customHeight="1">
      <c r="A132" s="6">
        <v>131.0</v>
      </c>
      <c r="B132" s="11" t="str">
        <f>'Master Schedule'!B132</f>
        <v/>
      </c>
      <c r="C132" s="7">
        <v>46365.0</v>
      </c>
      <c r="D132" s="8" t="str">
        <f t="shared" si="1"/>
        <v>Wednesday</v>
      </c>
      <c r="E132" s="31"/>
      <c r="F132" s="11"/>
      <c r="G132" s="11"/>
      <c r="H132" s="31"/>
      <c r="I132" s="11"/>
      <c r="J132" s="22"/>
      <c r="K132" s="35"/>
      <c r="L132" s="35"/>
      <c r="M132" s="35"/>
      <c r="N132" s="36"/>
      <c r="O132" s="62"/>
      <c r="P132" s="34" t="str">
        <f t="shared" si="2"/>
        <v/>
      </c>
    </row>
    <row r="133" ht="22.5" customHeight="1">
      <c r="A133" s="6">
        <v>132.0</v>
      </c>
      <c r="B133" s="11" t="str">
        <f>'Master Schedule'!B133</f>
        <v/>
      </c>
      <c r="C133" s="7">
        <v>46366.0</v>
      </c>
      <c r="D133" s="8" t="str">
        <f t="shared" si="1"/>
        <v>Thursday</v>
      </c>
      <c r="E133" s="31"/>
      <c r="F133" s="11"/>
      <c r="G133" s="11"/>
      <c r="H133" s="31"/>
      <c r="I133" s="11"/>
      <c r="J133" s="22"/>
      <c r="K133" s="32"/>
      <c r="L133" s="32"/>
      <c r="M133" s="32"/>
      <c r="N133" s="33"/>
      <c r="O133" s="62"/>
      <c r="P133" s="34" t="str">
        <f t="shared" si="2"/>
        <v/>
      </c>
    </row>
    <row r="134" ht="22.5" customHeight="1">
      <c r="A134" s="6">
        <v>133.0</v>
      </c>
      <c r="B134" s="11" t="str">
        <f>'Master Schedule'!B134</f>
        <v/>
      </c>
      <c r="C134" s="7">
        <v>46367.0</v>
      </c>
      <c r="D134" s="8" t="str">
        <f t="shared" si="1"/>
        <v>Friday</v>
      </c>
      <c r="E134" s="31"/>
      <c r="F134" s="11"/>
      <c r="G134" s="11"/>
      <c r="H134" s="31"/>
      <c r="I134" s="11"/>
      <c r="J134" s="22"/>
      <c r="K134" s="35"/>
      <c r="L134" s="35"/>
      <c r="M134" s="35"/>
      <c r="N134" s="36"/>
      <c r="O134" s="62"/>
      <c r="P134" s="34" t="str">
        <f t="shared" si="2"/>
        <v/>
      </c>
    </row>
    <row r="135" ht="22.5" customHeight="1">
      <c r="A135" s="6">
        <v>134.0</v>
      </c>
      <c r="B135" s="11" t="str">
        <f>'Master Schedule'!B135</f>
        <v/>
      </c>
      <c r="C135" s="7">
        <v>46368.0</v>
      </c>
      <c r="D135" s="8" t="str">
        <f t="shared" si="1"/>
        <v>Saturday</v>
      </c>
      <c r="E135" s="31"/>
      <c r="F135" s="11"/>
      <c r="G135" s="11"/>
      <c r="H135" s="31"/>
      <c r="I135" s="11"/>
      <c r="J135" s="22"/>
      <c r="K135" s="32"/>
      <c r="L135" s="32"/>
      <c r="M135" s="32"/>
      <c r="N135" s="33"/>
      <c r="O135" s="62"/>
      <c r="P135" s="34" t="str">
        <f t="shared" si="2"/>
        <v/>
      </c>
    </row>
    <row r="136" ht="22.5" customHeight="1">
      <c r="A136" s="6">
        <v>135.0</v>
      </c>
      <c r="B136" s="11" t="str">
        <f>'Master Schedule'!B136</f>
        <v/>
      </c>
      <c r="C136" s="7">
        <v>46369.0</v>
      </c>
      <c r="D136" s="8" t="str">
        <f t="shared" si="1"/>
        <v>Sunday</v>
      </c>
      <c r="E136" s="31"/>
      <c r="F136" s="11"/>
      <c r="G136" s="11"/>
      <c r="H136" s="31"/>
      <c r="I136" s="11"/>
      <c r="J136" s="22"/>
      <c r="K136" s="35"/>
      <c r="L136" s="35"/>
      <c r="M136" s="35"/>
      <c r="N136" s="36"/>
      <c r="O136" s="62"/>
      <c r="P136" s="34" t="str">
        <f t="shared" si="2"/>
        <v/>
      </c>
    </row>
    <row r="137" ht="22.5" customHeight="1">
      <c r="A137" s="6">
        <v>136.0</v>
      </c>
      <c r="B137" s="11" t="str">
        <f>'Master Schedule'!B137</f>
        <v/>
      </c>
      <c r="C137" s="7">
        <v>46370.0</v>
      </c>
      <c r="D137" s="8" t="str">
        <f t="shared" si="1"/>
        <v>Monday</v>
      </c>
      <c r="E137" s="31"/>
      <c r="F137" s="11"/>
      <c r="G137" s="11"/>
      <c r="H137" s="31"/>
      <c r="I137" s="11"/>
      <c r="J137" s="22"/>
      <c r="K137" s="32"/>
      <c r="L137" s="32"/>
      <c r="M137" s="32"/>
      <c r="N137" s="33"/>
      <c r="O137" s="62"/>
      <c r="P137" s="34" t="str">
        <f t="shared" si="2"/>
        <v/>
      </c>
    </row>
    <row r="138" ht="22.5" customHeight="1">
      <c r="A138" s="6">
        <v>137.0</v>
      </c>
      <c r="B138" s="11" t="str">
        <f>'Master Schedule'!B138</f>
        <v/>
      </c>
      <c r="C138" s="7">
        <v>46371.0</v>
      </c>
      <c r="D138" s="8" t="str">
        <f t="shared" si="1"/>
        <v>Tuesday</v>
      </c>
      <c r="E138" s="31"/>
      <c r="F138" s="11"/>
      <c r="G138" s="11"/>
      <c r="H138" s="31"/>
      <c r="I138" s="11"/>
      <c r="J138" s="22"/>
      <c r="K138" s="35"/>
      <c r="L138" s="35"/>
      <c r="M138" s="35"/>
      <c r="N138" s="36"/>
      <c r="O138" s="62"/>
      <c r="P138" s="34" t="str">
        <f t="shared" si="2"/>
        <v/>
      </c>
    </row>
    <row r="139" ht="22.5" customHeight="1">
      <c r="A139" s="6">
        <v>138.0</v>
      </c>
      <c r="B139" s="11" t="str">
        <f>'Master Schedule'!B139</f>
        <v/>
      </c>
      <c r="C139" s="7">
        <v>46372.0</v>
      </c>
      <c r="D139" s="8" t="str">
        <f t="shared" si="1"/>
        <v>Wednesday</v>
      </c>
      <c r="E139" s="31"/>
      <c r="F139" s="11"/>
      <c r="G139" s="11"/>
      <c r="H139" s="31"/>
      <c r="I139" s="11"/>
      <c r="J139" s="22"/>
      <c r="K139" s="32"/>
      <c r="L139" s="32"/>
      <c r="M139" s="32"/>
      <c r="N139" s="33"/>
      <c r="O139" s="62"/>
      <c r="P139" s="34" t="str">
        <f t="shared" si="2"/>
        <v/>
      </c>
    </row>
    <row r="140" ht="22.5" customHeight="1">
      <c r="A140" s="6">
        <v>139.0</v>
      </c>
      <c r="B140" s="11" t="str">
        <f>'Master Schedule'!B140</f>
        <v/>
      </c>
      <c r="C140" s="7">
        <v>46373.0</v>
      </c>
      <c r="D140" s="8" t="str">
        <f t="shared" si="1"/>
        <v>Thursday</v>
      </c>
      <c r="E140" s="31"/>
      <c r="F140" s="11"/>
      <c r="G140" s="11"/>
      <c r="H140" s="31"/>
      <c r="I140" s="11"/>
      <c r="J140" s="22"/>
      <c r="K140" s="35"/>
      <c r="L140" s="35"/>
      <c r="M140" s="35"/>
      <c r="N140" s="36"/>
      <c r="O140" s="62"/>
      <c r="P140" s="34" t="str">
        <f t="shared" si="2"/>
        <v/>
      </c>
    </row>
    <row r="141" ht="22.5" customHeight="1">
      <c r="A141" s="6">
        <v>140.0</v>
      </c>
      <c r="B141" s="11" t="str">
        <f>'Master Schedule'!B141</f>
        <v/>
      </c>
      <c r="C141" s="7">
        <v>46374.0</v>
      </c>
      <c r="D141" s="8" t="str">
        <f t="shared" si="1"/>
        <v>Friday</v>
      </c>
      <c r="E141" s="31"/>
      <c r="F141" s="11"/>
      <c r="G141" s="11"/>
      <c r="H141" s="31"/>
      <c r="I141" s="11"/>
      <c r="J141" s="22"/>
      <c r="K141" s="32"/>
      <c r="L141" s="32"/>
      <c r="M141" s="32"/>
      <c r="N141" s="33"/>
      <c r="O141" s="62"/>
      <c r="P141" s="34" t="str">
        <f t="shared" si="2"/>
        <v/>
      </c>
    </row>
    <row r="142" ht="22.5" customHeight="1">
      <c r="A142" s="6">
        <v>141.0</v>
      </c>
      <c r="B142" s="11" t="str">
        <f>'Master Schedule'!B142</f>
        <v/>
      </c>
      <c r="C142" s="7">
        <v>46375.0</v>
      </c>
      <c r="D142" s="8" t="str">
        <f t="shared" si="1"/>
        <v>Saturday</v>
      </c>
      <c r="E142" s="31"/>
      <c r="F142" s="11"/>
      <c r="G142" s="11"/>
      <c r="H142" s="31"/>
      <c r="I142" s="11"/>
      <c r="J142" s="22"/>
      <c r="K142" s="35"/>
      <c r="L142" s="35"/>
      <c r="M142" s="35"/>
      <c r="N142" s="36"/>
      <c r="O142" s="62"/>
      <c r="P142" s="34" t="str">
        <f t="shared" si="2"/>
        <v/>
      </c>
    </row>
    <row r="143" ht="22.5" customHeight="1">
      <c r="A143" s="6">
        <v>142.0</v>
      </c>
      <c r="B143" s="11" t="str">
        <f>'Master Schedule'!B143</f>
        <v/>
      </c>
      <c r="C143" s="7">
        <v>46376.0</v>
      </c>
      <c r="D143" s="8" t="str">
        <f t="shared" si="1"/>
        <v>Sunday</v>
      </c>
      <c r="E143" s="31"/>
      <c r="F143" s="11"/>
      <c r="G143" s="11"/>
      <c r="H143" s="31"/>
      <c r="I143" s="11"/>
      <c r="J143" s="22"/>
      <c r="K143" s="32"/>
      <c r="L143" s="32"/>
      <c r="M143" s="32"/>
      <c r="N143" s="33"/>
      <c r="O143" s="62"/>
      <c r="P143" s="34" t="str">
        <f t="shared" si="2"/>
        <v/>
      </c>
    </row>
    <row r="144" ht="22.5" customHeight="1">
      <c r="A144" s="6">
        <v>143.0</v>
      </c>
      <c r="B144" s="11" t="str">
        <f>'Master Schedule'!B144</f>
        <v/>
      </c>
      <c r="C144" s="7">
        <v>46377.0</v>
      </c>
      <c r="D144" s="8" t="str">
        <f t="shared" si="1"/>
        <v>Monday</v>
      </c>
      <c r="E144" s="31"/>
      <c r="F144" s="11"/>
      <c r="G144" s="11"/>
      <c r="H144" s="31"/>
      <c r="I144" s="11"/>
      <c r="J144" s="22"/>
      <c r="K144" s="35"/>
      <c r="L144" s="35"/>
      <c r="M144" s="35"/>
      <c r="N144" s="36"/>
      <c r="O144" s="62"/>
      <c r="P144" s="34" t="str">
        <f t="shared" si="2"/>
        <v/>
      </c>
    </row>
    <row r="145" ht="22.5" customHeight="1">
      <c r="A145" s="6">
        <v>144.0</v>
      </c>
      <c r="B145" s="11" t="str">
        <f>'Master Schedule'!B145</f>
        <v/>
      </c>
      <c r="C145" s="7">
        <v>46378.0</v>
      </c>
      <c r="D145" s="8" t="str">
        <f t="shared" si="1"/>
        <v>Tuesday</v>
      </c>
      <c r="E145" s="31"/>
      <c r="F145" s="11"/>
      <c r="G145" s="11"/>
      <c r="H145" s="31"/>
      <c r="I145" s="11"/>
      <c r="J145" s="22"/>
      <c r="K145" s="32"/>
      <c r="L145" s="32"/>
      <c r="M145" s="32"/>
      <c r="N145" s="33"/>
      <c r="O145" s="62"/>
      <c r="P145" s="34" t="str">
        <f t="shared" si="2"/>
        <v/>
      </c>
    </row>
    <row r="146" ht="22.5" customHeight="1">
      <c r="A146" s="6">
        <v>145.0</v>
      </c>
      <c r="B146" s="11" t="str">
        <f>'Master Schedule'!B146</f>
        <v/>
      </c>
      <c r="C146" s="7">
        <v>46379.0</v>
      </c>
      <c r="D146" s="8" t="str">
        <f t="shared" si="1"/>
        <v>Wednesday</v>
      </c>
      <c r="E146" s="31"/>
      <c r="F146" s="11"/>
      <c r="G146" s="11"/>
      <c r="H146" s="31"/>
      <c r="I146" s="11"/>
      <c r="J146" s="22"/>
      <c r="K146" s="35"/>
      <c r="L146" s="35"/>
      <c r="M146" s="35"/>
      <c r="N146" s="36"/>
      <c r="O146" s="62"/>
      <c r="P146" s="34" t="str">
        <f t="shared" si="2"/>
        <v/>
      </c>
    </row>
    <row r="147" ht="22.5" customHeight="1">
      <c r="A147" s="6">
        <v>146.0</v>
      </c>
      <c r="B147" s="11" t="str">
        <f>'Master Schedule'!B147</f>
        <v/>
      </c>
      <c r="C147" s="7">
        <v>46380.0</v>
      </c>
      <c r="D147" s="8" t="str">
        <f t="shared" si="1"/>
        <v>Thursday</v>
      </c>
      <c r="E147" s="31"/>
      <c r="F147" s="11"/>
      <c r="G147" s="11"/>
      <c r="H147" s="31"/>
      <c r="I147" s="11"/>
      <c r="J147" s="22"/>
      <c r="K147" s="32"/>
      <c r="L147" s="32"/>
      <c r="M147" s="32"/>
      <c r="N147" s="33"/>
      <c r="O147" s="62"/>
      <c r="P147" s="34" t="str">
        <f t="shared" si="2"/>
        <v/>
      </c>
    </row>
    <row r="148" ht="22.5" customHeight="1">
      <c r="A148" s="6">
        <v>147.0</v>
      </c>
      <c r="B148" s="11" t="str">
        <f>'Master Schedule'!B148</f>
        <v/>
      </c>
      <c r="C148" s="7">
        <v>46381.0</v>
      </c>
      <c r="D148" s="8" t="str">
        <f t="shared" si="1"/>
        <v>Friday</v>
      </c>
      <c r="E148" s="31"/>
      <c r="F148" s="11"/>
      <c r="G148" s="11"/>
      <c r="H148" s="31"/>
      <c r="I148" s="11"/>
      <c r="J148" s="22"/>
      <c r="K148" s="35"/>
      <c r="L148" s="35"/>
      <c r="M148" s="35"/>
      <c r="N148" s="36"/>
      <c r="O148" s="62"/>
      <c r="P148" s="34" t="str">
        <f t="shared" si="2"/>
        <v/>
      </c>
    </row>
    <row r="149" ht="22.5" customHeight="1">
      <c r="A149" s="6">
        <v>148.0</v>
      </c>
      <c r="B149" s="11" t="str">
        <f>'Master Schedule'!B149</f>
        <v/>
      </c>
      <c r="C149" s="7">
        <v>46382.0</v>
      </c>
      <c r="D149" s="8" t="str">
        <f t="shared" si="1"/>
        <v>Saturday</v>
      </c>
      <c r="E149" s="31"/>
      <c r="F149" s="11"/>
      <c r="G149" s="11"/>
      <c r="H149" s="31"/>
      <c r="I149" s="11"/>
      <c r="J149" s="22"/>
      <c r="K149" s="32"/>
      <c r="L149" s="32"/>
      <c r="M149" s="32"/>
      <c r="N149" s="33"/>
      <c r="O149" s="62"/>
      <c r="P149" s="34" t="str">
        <f t="shared" si="2"/>
        <v/>
      </c>
    </row>
    <row r="150" ht="22.5" customHeight="1">
      <c r="A150" s="6">
        <v>149.0</v>
      </c>
      <c r="B150" s="11" t="str">
        <f>'Master Schedule'!B150</f>
        <v/>
      </c>
      <c r="C150" s="7">
        <v>46383.0</v>
      </c>
      <c r="D150" s="8" t="str">
        <f t="shared" si="1"/>
        <v>Sunday</v>
      </c>
      <c r="E150" s="31"/>
      <c r="F150" s="11"/>
      <c r="G150" s="11"/>
      <c r="H150" s="31"/>
      <c r="I150" s="11"/>
      <c r="J150" s="22"/>
      <c r="K150" s="35"/>
      <c r="L150" s="35"/>
      <c r="M150" s="35"/>
      <c r="N150" s="36"/>
      <c r="O150" s="62"/>
      <c r="P150" s="34" t="str">
        <f t="shared" si="2"/>
        <v/>
      </c>
    </row>
    <row r="151" ht="22.5" customHeight="1">
      <c r="A151" s="6">
        <v>150.0</v>
      </c>
      <c r="B151" s="11" t="str">
        <f>'Master Schedule'!B151</f>
        <v/>
      </c>
      <c r="C151" s="7">
        <v>46384.0</v>
      </c>
      <c r="D151" s="8" t="str">
        <f t="shared" si="1"/>
        <v>Monday</v>
      </c>
      <c r="E151" s="31"/>
      <c r="F151" s="11"/>
      <c r="G151" s="11"/>
      <c r="H151" s="31"/>
      <c r="I151" s="11"/>
      <c r="J151" s="22"/>
      <c r="K151" s="32"/>
      <c r="L151" s="32"/>
      <c r="M151" s="32"/>
      <c r="N151" s="33"/>
      <c r="O151" s="62"/>
      <c r="P151" s="34" t="str">
        <f t="shared" si="2"/>
        <v/>
      </c>
    </row>
    <row r="152" ht="22.5" customHeight="1">
      <c r="A152" s="6">
        <v>151.0</v>
      </c>
      <c r="B152" s="11" t="str">
        <f>'Master Schedule'!B152</f>
        <v/>
      </c>
      <c r="C152" s="7">
        <v>46385.0</v>
      </c>
      <c r="D152" s="8" t="str">
        <f t="shared" si="1"/>
        <v>Tuesday</v>
      </c>
      <c r="E152" s="31"/>
      <c r="F152" s="11"/>
      <c r="G152" s="11"/>
      <c r="H152" s="31"/>
      <c r="I152" s="11"/>
      <c r="J152" s="22"/>
      <c r="K152" s="35"/>
      <c r="L152" s="35"/>
      <c r="M152" s="35"/>
      <c r="N152" s="36"/>
      <c r="O152" s="62"/>
      <c r="P152" s="34" t="str">
        <f t="shared" si="2"/>
        <v/>
      </c>
    </row>
    <row r="153" ht="22.5" customHeight="1">
      <c r="A153" s="6">
        <v>152.0</v>
      </c>
      <c r="B153" s="11" t="str">
        <f>'Master Schedule'!B153</f>
        <v/>
      </c>
      <c r="C153" s="7">
        <v>46386.0</v>
      </c>
      <c r="D153" s="8" t="str">
        <f t="shared" si="1"/>
        <v>Wednesday</v>
      </c>
      <c r="E153" s="31"/>
      <c r="F153" s="11"/>
      <c r="G153" s="11"/>
      <c r="H153" s="31"/>
      <c r="I153" s="11"/>
      <c r="J153" s="22"/>
      <c r="K153" s="32"/>
      <c r="L153" s="32"/>
      <c r="M153" s="32"/>
      <c r="N153" s="33"/>
      <c r="O153" s="62"/>
      <c r="P153" s="34" t="str">
        <f t="shared" si="2"/>
        <v/>
      </c>
    </row>
    <row r="154" ht="22.5" customHeight="1">
      <c r="A154" s="6">
        <v>153.0</v>
      </c>
      <c r="B154" s="11" t="str">
        <f>'Master Schedule'!B154</f>
        <v/>
      </c>
      <c r="C154" s="7">
        <v>46387.0</v>
      </c>
      <c r="D154" s="8" t="str">
        <f t="shared" si="1"/>
        <v>Thursday</v>
      </c>
      <c r="E154" s="31"/>
      <c r="F154" s="11"/>
      <c r="G154" s="11"/>
      <c r="H154" s="31"/>
      <c r="I154" s="11"/>
      <c r="J154" s="22"/>
      <c r="K154" s="35"/>
      <c r="L154" s="35"/>
      <c r="M154" s="35"/>
      <c r="N154" s="36"/>
      <c r="O154" s="62"/>
      <c r="P154" s="34" t="str">
        <f t="shared" si="2"/>
        <v/>
      </c>
    </row>
    <row r="155" ht="22.5" customHeight="1">
      <c r="A155" s="6">
        <v>154.0</v>
      </c>
      <c r="B155" s="11" t="str">
        <f>'Master Schedule'!B155</f>
        <v/>
      </c>
      <c r="C155" s="7">
        <v>46388.0</v>
      </c>
      <c r="D155" s="8" t="str">
        <f t="shared" si="1"/>
        <v>Friday</v>
      </c>
      <c r="E155" s="31"/>
      <c r="F155" s="11"/>
      <c r="G155" s="11"/>
      <c r="H155" s="31"/>
      <c r="I155" s="11"/>
      <c r="J155" s="22"/>
      <c r="K155" s="32"/>
      <c r="L155" s="32"/>
      <c r="M155" s="32"/>
      <c r="N155" s="33"/>
      <c r="O155" s="62"/>
      <c r="P155" s="34" t="str">
        <f t="shared" si="2"/>
        <v/>
      </c>
    </row>
    <row r="156" ht="22.5" customHeight="1">
      <c r="A156" s="6">
        <v>155.0</v>
      </c>
      <c r="B156" s="11" t="str">
        <f>'Master Schedule'!B156</f>
        <v/>
      </c>
      <c r="C156" s="7">
        <v>46389.0</v>
      </c>
      <c r="D156" s="8" t="str">
        <f t="shared" si="1"/>
        <v>Saturday</v>
      </c>
      <c r="E156" s="31"/>
      <c r="F156" s="11"/>
      <c r="G156" s="11"/>
      <c r="H156" s="31"/>
      <c r="I156" s="11"/>
      <c r="J156" s="22"/>
      <c r="K156" s="35"/>
      <c r="L156" s="35"/>
      <c r="M156" s="35"/>
      <c r="N156" s="36"/>
      <c r="O156" s="62"/>
      <c r="P156" s="34" t="str">
        <f t="shared" si="2"/>
        <v/>
      </c>
    </row>
    <row r="157" ht="22.5" customHeight="1">
      <c r="A157" s="6">
        <v>156.0</v>
      </c>
      <c r="B157" s="11" t="str">
        <f>'Master Schedule'!B157</f>
        <v/>
      </c>
      <c r="C157" s="7">
        <v>46390.0</v>
      </c>
      <c r="D157" s="8" t="str">
        <f t="shared" si="1"/>
        <v>Sunday</v>
      </c>
      <c r="E157" s="31"/>
      <c r="F157" s="11"/>
      <c r="G157" s="11"/>
      <c r="H157" s="31"/>
      <c r="I157" s="11"/>
      <c r="J157" s="22"/>
      <c r="K157" s="32"/>
      <c r="L157" s="32"/>
      <c r="M157" s="32"/>
      <c r="N157" s="33"/>
      <c r="O157" s="62"/>
      <c r="P157" s="34" t="str">
        <f t="shared" si="2"/>
        <v/>
      </c>
    </row>
    <row r="158" ht="22.5" customHeight="1">
      <c r="A158" s="6">
        <v>157.0</v>
      </c>
      <c r="B158" s="11" t="str">
        <f>'Master Schedule'!B158</f>
        <v/>
      </c>
      <c r="C158" s="7">
        <v>46391.0</v>
      </c>
      <c r="D158" s="8" t="str">
        <f t="shared" si="1"/>
        <v>Monday</v>
      </c>
      <c r="E158" s="31"/>
      <c r="F158" s="11"/>
      <c r="G158" s="11"/>
      <c r="H158" s="31"/>
      <c r="I158" s="11"/>
      <c r="J158" s="22"/>
      <c r="K158" s="35"/>
      <c r="L158" s="35"/>
      <c r="M158" s="35"/>
      <c r="N158" s="36"/>
      <c r="O158" s="62"/>
      <c r="P158" s="34" t="str">
        <f t="shared" si="2"/>
        <v/>
      </c>
    </row>
    <row r="159" ht="22.5" customHeight="1">
      <c r="A159" s="6">
        <v>158.0</v>
      </c>
      <c r="B159" s="11" t="str">
        <f>'Master Schedule'!B159</f>
        <v/>
      </c>
      <c r="C159" s="7">
        <v>46392.0</v>
      </c>
      <c r="D159" s="8" t="str">
        <f t="shared" si="1"/>
        <v>Tuesday</v>
      </c>
      <c r="E159" s="31"/>
      <c r="F159" s="11"/>
      <c r="G159" s="11"/>
      <c r="H159" s="31"/>
      <c r="I159" s="11"/>
      <c r="J159" s="22"/>
      <c r="K159" s="32"/>
      <c r="L159" s="32"/>
      <c r="M159" s="32"/>
      <c r="N159" s="33"/>
      <c r="O159" s="62"/>
      <c r="P159" s="34" t="str">
        <f t="shared" si="2"/>
        <v/>
      </c>
    </row>
    <row r="160" ht="22.5" customHeight="1">
      <c r="A160" s="6">
        <v>159.0</v>
      </c>
      <c r="B160" s="11" t="str">
        <f>'Master Schedule'!B160</f>
        <v/>
      </c>
      <c r="C160" s="7">
        <v>46393.0</v>
      </c>
      <c r="D160" s="8" t="str">
        <f t="shared" si="1"/>
        <v>Wednesday</v>
      </c>
      <c r="E160" s="31"/>
      <c r="F160" s="11"/>
      <c r="G160" s="11"/>
      <c r="H160" s="31"/>
      <c r="I160" s="11"/>
      <c r="J160" s="22"/>
      <c r="K160" s="35"/>
      <c r="L160" s="35"/>
      <c r="M160" s="35"/>
      <c r="N160" s="36"/>
      <c r="O160" s="62"/>
      <c r="P160" s="34" t="str">
        <f t="shared" si="2"/>
        <v/>
      </c>
    </row>
    <row r="161" ht="22.5" customHeight="1">
      <c r="A161" s="6">
        <v>160.0</v>
      </c>
      <c r="B161" s="11" t="str">
        <f>'Master Schedule'!B161</f>
        <v/>
      </c>
      <c r="C161" s="7">
        <v>46394.0</v>
      </c>
      <c r="D161" s="8" t="str">
        <f t="shared" si="1"/>
        <v>Thursday</v>
      </c>
      <c r="E161" s="31"/>
      <c r="F161" s="11"/>
      <c r="G161" s="11"/>
      <c r="H161" s="31"/>
      <c r="I161" s="11"/>
      <c r="J161" s="22"/>
      <c r="K161" s="32"/>
      <c r="L161" s="32"/>
      <c r="M161" s="32"/>
      <c r="N161" s="33"/>
      <c r="O161" s="62"/>
      <c r="P161" s="34" t="str">
        <f t="shared" si="2"/>
        <v/>
      </c>
    </row>
    <row r="162" ht="22.5" customHeight="1">
      <c r="A162" s="6">
        <v>161.0</v>
      </c>
      <c r="B162" s="11" t="str">
        <f>'Master Schedule'!B162</f>
        <v/>
      </c>
      <c r="C162" s="7">
        <v>46395.0</v>
      </c>
      <c r="D162" s="8" t="str">
        <f t="shared" si="1"/>
        <v>Friday</v>
      </c>
      <c r="E162" s="31"/>
      <c r="F162" s="11"/>
      <c r="G162" s="11"/>
      <c r="H162" s="31"/>
      <c r="I162" s="11"/>
      <c r="J162" s="22"/>
      <c r="K162" s="35"/>
      <c r="L162" s="35"/>
      <c r="M162" s="35"/>
      <c r="N162" s="36"/>
      <c r="O162" s="62"/>
      <c r="P162" s="34" t="str">
        <f t="shared" si="2"/>
        <v/>
      </c>
    </row>
    <row r="163" ht="22.5" customHeight="1">
      <c r="A163" s="6">
        <v>162.0</v>
      </c>
      <c r="B163" s="11" t="str">
        <f>'Master Schedule'!B163</f>
        <v/>
      </c>
      <c r="C163" s="7">
        <v>46396.0</v>
      </c>
      <c r="D163" s="8" t="str">
        <f t="shared" si="1"/>
        <v>Saturday</v>
      </c>
      <c r="E163" s="31"/>
      <c r="F163" s="11"/>
      <c r="G163" s="11"/>
      <c r="H163" s="31"/>
      <c r="I163" s="11"/>
      <c r="J163" s="22"/>
      <c r="K163" s="32"/>
      <c r="L163" s="32"/>
      <c r="M163" s="32"/>
      <c r="N163" s="33"/>
      <c r="O163" s="62"/>
      <c r="P163" s="34" t="str">
        <f t="shared" si="2"/>
        <v/>
      </c>
    </row>
    <row r="164" ht="22.5" customHeight="1">
      <c r="A164" s="6">
        <v>163.0</v>
      </c>
      <c r="B164" s="11" t="str">
        <f>'Master Schedule'!B164</f>
        <v/>
      </c>
      <c r="C164" s="7">
        <v>46397.0</v>
      </c>
      <c r="D164" s="8" t="str">
        <f t="shared" si="1"/>
        <v>Sunday</v>
      </c>
      <c r="E164" s="31"/>
      <c r="F164" s="11"/>
      <c r="G164" s="11"/>
      <c r="H164" s="31"/>
      <c r="I164" s="11"/>
      <c r="J164" s="22"/>
      <c r="K164" s="35"/>
      <c r="L164" s="35"/>
      <c r="M164" s="35"/>
      <c r="N164" s="36"/>
      <c r="O164" s="62"/>
      <c r="P164" s="34" t="str">
        <f t="shared" si="2"/>
        <v/>
      </c>
    </row>
    <row r="165" ht="22.5" customHeight="1">
      <c r="A165" s="6">
        <v>164.0</v>
      </c>
      <c r="B165" s="11" t="str">
        <f>'Master Schedule'!B165</f>
        <v/>
      </c>
      <c r="C165" s="7">
        <v>46398.0</v>
      </c>
      <c r="D165" s="8" t="str">
        <f t="shared" si="1"/>
        <v>Monday</v>
      </c>
      <c r="E165" s="31"/>
      <c r="F165" s="11"/>
      <c r="G165" s="11"/>
      <c r="H165" s="31"/>
      <c r="I165" s="11"/>
      <c r="J165" s="22"/>
      <c r="K165" s="32"/>
      <c r="L165" s="32"/>
      <c r="M165" s="32"/>
      <c r="N165" s="33"/>
      <c r="O165" s="62"/>
      <c r="P165" s="34" t="str">
        <f t="shared" si="2"/>
        <v/>
      </c>
    </row>
    <row r="166" ht="22.5" customHeight="1">
      <c r="A166" s="6">
        <v>165.0</v>
      </c>
      <c r="B166" s="11" t="str">
        <f>'Master Schedule'!B166</f>
        <v/>
      </c>
      <c r="C166" s="7">
        <v>46399.0</v>
      </c>
      <c r="D166" s="8" t="str">
        <f t="shared" si="1"/>
        <v>Tuesday</v>
      </c>
      <c r="E166" s="31"/>
      <c r="F166" s="11"/>
      <c r="G166" s="11"/>
      <c r="H166" s="31"/>
      <c r="I166" s="11"/>
      <c r="J166" s="22"/>
      <c r="K166" s="35"/>
      <c r="L166" s="35"/>
      <c r="M166" s="35"/>
      <c r="N166" s="36"/>
      <c r="O166" s="62"/>
      <c r="P166" s="34" t="str">
        <f t="shared" si="2"/>
        <v/>
      </c>
    </row>
    <row r="167" ht="22.5" customHeight="1">
      <c r="A167" s="6">
        <v>166.0</v>
      </c>
      <c r="B167" s="11" t="str">
        <f>'Master Schedule'!B167</f>
        <v/>
      </c>
      <c r="C167" s="7">
        <v>46400.0</v>
      </c>
      <c r="D167" s="8" t="str">
        <f t="shared" si="1"/>
        <v>Wednesday</v>
      </c>
      <c r="E167" s="31"/>
      <c r="F167" s="11"/>
      <c r="G167" s="11"/>
      <c r="H167" s="31"/>
      <c r="I167" s="11"/>
      <c r="J167" s="22"/>
      <c r="K167" s="32"/>
      <c r="L167" s="32"/>
      <c r="M167" s="32"/>
      <c r="N167" s="33"/>
      <c r="O167" s="62"/>
      <c r="P167" s="34" t="str">
        <f t="shared" si="2"/>
        <v/>
      </c>
    </row>
    <row r="168" ht="22.5" customHeight="1">
      <c r="A168" s="6">
        <v>167.0</v>
      </c>
      <c r="B168" s="11" t="str">
        <f>'Master Schedule'!B168</f>
        <v/>
      </c>
      <c r="C168" s="7">
        <v>46401.0</v>
      </c>
      <c r="D168" s="8" t="str">
        <f t="shared" si="1"/>
        <v>Thursday</v>
      </c>
      <c r="E168" s="31"/>
      <c r="F168" s="11"/>
      <c r="G168" s="11"/>
      <c r="H168" s="31"/>
      <c r="I168" s="11"/>
      <c r="J168" s="22"/>
      <c r="K168" s="35"/>
      <c r="L168" s="35"/>
      <c r="M168" s="35"/>
      <c r="N168" s="36"/>
      <c r="O168" s="62"/>
      <c r="P168" s="34" t="str">
        <f t="shared" si="2"/>
        <v/>
      </c>
    </row>
    <row r="169" ht="22.5" customHeight="1">
      <c r="A169" s="6">
        <v>168.0</v>
      </c>
      <c r="B169" s="11" t="str">
        <f>'Master Schedule'!B169</f>
        <v/>
      </c>
      <c r="C169" s="7">
        <v>46402.0</v>
      </c>
      <c r="D169" s="8" t="str">
        <f t="shared" si="1"/>
        <v>Friday</v>
      </c>
      <c r="E169" s="31"/>
      <c r="F169" s="11"/>
      <c r="G169" s="11"/>
      <c r="H169" s="31"/>
      <c r="I169" s="11"/>
      <c r="J169" s="22"/>
      <c r="K169" s="32"/>
      <c r="L169" s="32"/>
      <c r="M169" s="32"/>
      <c r="N169" s="33"/>
      <c r="O169" s="62"/>
      <c r="P169" s="34" t="str">
        <f t="shared" si="2"/>
        <v/>
      </c>
    </row>
    <row r="170" ht="22.5" customHeight="1">
      <c r="A170" s="6">
        <v>169.0</v>
      </c>
      <c r="B170" s="11" t="str">
        <f>'Master Schedule'!B170</f>
        <v/>
      </c>
      <c r="C170" s="7">
        <v>46403.0</v>
      </c>
      <c r="D170" s="8" t="str">
        <f t="shared" si="1"/>
        <v>Saturday</v>
      </c>
      <c r="E170" s="31"/>
      <c r="F170" s="11"/>
      <c r="G170" s="11"/>
      <c r="H170" s="31"/>
      <c r="I170" s="11"/>
      <c r="J170" s="22"/>
      <c r="K170" s="35"/>
      <c r="L170" s="35"/>
      <c r="M170" s="35"/>
      <c r="N170" s="36"/>
      <c r="O170" s="62"/>
      <c r="P170" s="34" t="str">
        <f t="shared" si="2"/>
        <v/>
      </c>
    </row>
    <row r="171" ht="22.5" customHeight="1">
      <c r="A171" s="6">
        <v>170.0</v>
      </c>
      <c r="B171" s="11" t="str">
        <f>'Master Schedule'!B171</f>
        <v/>
      </c>
      <c r="C171" s="7">
        <v>46404.0</v>
      </c>
      <c r="D171" s="8" t="str">
        <f t="shared" si="1"/>
        <v>Sunday</v>
      </c>
      <c r="E171" s="31"/>
      <c r="F171" s="11"/>
      <c r="G171" s="11"/>
      <c r="H171" s="31"/>
      <c r="I171" s="11"/>
      <c r="J171" s="22"/>
      <c r="K171" s="32"/>
      <c r="L171" s="32"/>
      <c r="M171" s="32"/>
      <c r="N171" s="33"/>
      <c r="O171" s="62"/>
      <c r="P171" s="34" t="str">
        <f t="shared" si="2"/>
        <v/>
      </c>
    </row>
    <row r="172" ht="22.5" customHeight="1">
      <c r="A172" s="6">
        <v>171.0</v>
      </c>
      <c r="B172" s="11" t="str">
        <f>'Master Schedule'!B172</f>
        <v/>
      </c>
      <c r="C172" s="7">
        <v>46405.0</v>
      </c>
      <c r="D172" s="8" t="str">
        <f t="shared" si="1"/>
        <v>Monday</v>
      </c>
      <c r="E172" s="31"/>
      <c r="F172" s="11"/>
      <c r="G172" s="11"/>
      <c r="H172" s="31"/>
      <c r="I172" s="11"/>
      <c r="J172" s="22"/>
      <c r="K172" s="35"/>
      <c r="L172" s="35"/>
      <c r="M172" s="35"/>
      <c r="N172" s="36"/>
      <c r="O172" s="62"/>
      <c r="P172" s="34" t="str">
        <f t="shared" si="2"/>
        <v/>
      </c>
    </row>
    <row r="173" ht="22.5" customHeight="1">
      <c r="A173" s="6">
        <v>172.0</v>
      </c>
      <c r="B173" s="11" t="str">
        <f>'Master Schedule'!B173</f>
        <v/>
      </c>
      <c r="C173" s="7">
        <v>46406.0</v>
      </c>
      <c r="D173" s="8" t="str">
        <f t="shared" si="1"/>
        <v>Tuesday</v>
      </c>
      <c r="E173" s="31"/>
      <c r="F173" s="11"/>
      <c r="G173" s="11"/>
      <c r="H173" s="31"/>
      <c r="I173" s="11"/>
      <c r="J173" s="22"/>
      <c r="K173" s="32"/>
      <c r="L173" s="32"/>
      <c r="M173" s="32"/>
      <c r="N173" s="33"/>
      <c r="O173" s="62"/>
      <c r="P173" s="34" t="str">
        <f t="shared" si="2"/>
        <v/>
      </c>
    </row>
    <row r="174" ht="22.5" customHeight="1">
      <c r="A174" s="6">
        <v>173.0</v>
      </c>
      <c r="B174" s="11" t="str">
        <f>'Master Schedule'!B174</f>
        <v/>
      </c>
      <c r="C174" s="7">
        <v>46407.0</v>
      </c>
      <c r="D174" s="8" t="str">
        <f t="shared" si="1"/>
        <v>Wednesday</v>
      </c>
      <c r="E174" s="31"/>
      <c r="F174" s="11"/>
      <c r="G174" s="11"/>
      <c r="H174" s="31"/>
      <c r="I174" s="11"/>
      <c r="J174" s="22"/>
      <c r="K174" s="35"/>
      <c r="L174" s="35"/>
      <c r="M174" s="35"/>
      <c r="N174" s="36"/>
      <c r="O174" s="62"/>
      <c r="P174" s="34" t="str">
        <f t="shared" si="2"/>
        <v/>
      </c>
    </row>
    <row r="175" ht="22.5" customHeight="1">
      <c r="A175" s="6">
        <v>174.0</v>
      </c>
      <c r="B175" s="11" t="str">
        <f>'Master Schedule'!B175</f>
        <v/>
      </c>
      <c r="C175" s="7">
        <v>46408.0</v>
      </c>
      <c r="D175" s="8" t="str">
        <f t="shared" si="1"/>
        <v>Thursday</v>
      </c>
      <c r="E175" s="31"/>
      <c r="F175" s="11"/>
      <c r="G175" s="11"/>
      <c r="H175" s="31"/>
      <c r="I175" s="11"/>
      <c r="J175" s="22"/>
      <c r="K175" s="32"/>
      <c r="L175" s="32"/>
      <c r="M175" s="32"/>
      <c r="N175" s="33"/>
      <c r="O175" s="62"/>
      <c r="P175" s="34" t="str">
        <f t="shared" si="2"/>
        <v/>
      </c>
    </row>
    <row r="176" ht="22.5" customHeight="1">
      <c r="A176" s="6">
        <v>175.0</v>
      </c>
      <c r="B176" s="11" t="str">
        <f>'Master Schedule'!B176</f>
        <v/>
      </c>
      <c r="C176" s="7">
        <v>46409.0</v>
      </c>
      <c r="D176" s="8" t="str">
        <f t="shared" si="1"/>
        <v>Friday</v>
      </c>
      <c r="E176" s="31"/>
      <c r="F176" s="11"/>
      <c r="G176" s="11"/>
      <c r="H176" s="31"/>
      <c r="I176" s="11"/>
      <c r="J176" s="22"/>
      <c r="K176" s="35"/>
      <c r="L176" s="35"/>
      <c r="M176" s="35"/>
      <c r="N176" s="36"/>
      <c r="O176" s="62"/>
      <c r="P176" s="34" t="str">
        <f t="shared" si="2"/>
        <v/>
      </c>
    </row>
    <row r="177" ht="22.5" customHeight="1">
      <c r="A177" s="6">
        <v>176.0</v>
      </c>
      <c r="B177" s="11" t="str">
        <f>'Master Schedule'!B177</f>
        <v/>
      </c>
      <c r="C177" s="7">
        <v>46410.0</v>
      </c>
      <c r="D177" s="8" t="str">
        <f t="shared" si="1"/>
        <v>Saturday</v>
      </c>
      <c r="E177" s="31"/>
      <c r="F177" s="11"/>
      <c r="G177" s="11"/>
      <c r="H177" s="31"/>
      <c r="I177" s="11"/>
      <c r="J177" s="22"/>
      <c r="K177" s="32"/>
      <c r="L177" s="32"/>
      <c r="M177" s="32"/>
      <c r="N177" s="33"/>
      <c r="O177" s="62"/>
      <c r="P177" s="34" t="str">
        <f t="shared" si="2"/>
        <v/>
      </c>
    </row>
    <row r="178" ht="22.5" customHeight="1">
      <c r="A178" s="6">
        <v>177.0</v>
      </c>
      <c r="B178" s="11" t="str">
        <f>'Master Schedule'!B178</f>
        <v/>
      </c>
      <c r="C178" s="7">
        <v>46411.0</v>
      </c>
      <c r="D178" s="8" t="str">
        <f t="shared" si="1"/>
        <v>Sunday</v>
      </c>
      <c r="E178" s="31"/>
      <c r="F178" s="11"/>
      <c r="G178" s="11"/>
      <c r="H178" s="31"/>
      <c r="I178" s="11"/>
      <c r="J178" s="22"/>
      <c r="K178" s="35"/>
      <c r="L178" s="35"/>
      <c r="M178" s="35"/>
      <c r="N178" s="36"/>
      <c r="O178" s="62"/>
      <c r="P178" s="34" t="str">
        <f t="shared" si="2"/>
        <v/>
      </c>
    </row>
    <row r="179" ht="22.5" customHeight="1">
      <c r="A179" s="6">
        <v>178.0</v>
      </c>
      <c r="B179" s="11" t="str">
        <f>'Master Schedule'!B179</f>
        <v/>
      </c>
      <c r="C179" s="7">
        <v>46412.0</v>
      </c>
      <c r="D179" s="8" t="str">
        <f t="shared" si="1"/>
        <v>Monday</v>
      </c>
      <c r="E179" s="31"/>
      <c r="F179" s="11"/>
      <c r="G179" s="11"/>
      <c r="H179" s="31"/>
      <c r="I179" s="11"/>
      <c r="J179" s="22"/>
      <c r="K179" s="32"/>
      <c r="L179" s="32"/>
      <c r="M179" s="32"/>
      <c r="N179" s="33"/>
      <c r="O179" s="62"/>
      <c r="P179" s="34" t="str">
        <f t="shared" si="2"/>
        <v/>
      </c>
    </row>
    <row r="180" ht="22.5" customHeight="1">
      <c r="A180" s="6">
        <v>179.0</v>
      </c>
      <c r="B180" s="11" t="str">
        <f>'Master Schedule'!B180</f>
        <v/>
      </c>
      <c r="C180" s="7">
        <v>46413.0</v>
      </c>
      <c r="D180" s="8" t="str">
        <f t="shared" si="1"/>
        <v>Tuesday</v>
      </c>
      <c r="E180" s="31"/>
      <c r="F180" s="11"/>
      <c r="G180" s="11"/>
      <c r="H180" s="31"/>
      <c r="I180" s="11"/>
      <c r="J180" s="22"/>
      <c r="K180" s="35"/>
      <c r="L180" s="35"/>
      <c r="M180" s="35"/>
      <c r="N180" s="36"/>
      <c r="O180" s="62"/>
      <c r="P180" s="34" t="str">
        <f t="shared" si="2"/>
        <v/>
      </c>
    </row>
    <row r="181" ht="22.5" customHeight="1">
      <c r="A181" s="6">
        <v>180.0</v>
      </c>
      <c r="B181" s="11" t="str">
        <f>'Master Schedule'!B181</f>
        <v/>
      </c>
      <c r="C181" s="7">
        <v>46414.0</v>
      </c>
      <c r="D181" s="8" t="str">
        <f t="shared" si="1"/>
        <v>Wednesday</v>
      </c>
      <c r="E181" s="31"/>
      <c r="F181" s="11"/>
      <c r="G181" s="11"/>
      <c r="H181" s="31"/>
      <c r="I181" s="11"/>
      <c r="J181" s="22"/>
      <c r="K181" s="32"/>
      <c r="L181" s="32"/>
      <c r="M181" s="32"/>
      <c r="N181" s="33"/>
      <c r="O181" s="62"/>
      <c r="P181" s="34" t="str">
        <f t="shared" si="2"/>
        <v/>
      </c>
    </row>
    <row r="182" ht="22.5" customHeight="1">
      <c r="A182" s="6">
        <v>181.0</v>
      </c>
      <c r="B182" s="11" t="str">
        <f>'Master Schedule'!B182</f>
        <v/>
      </c>
      <c r="C182" s="7">
        <v>46415.0</v>
      </c>
      <c r="D182" s="8" t="str">
        <f t="shared" si="1"/>
        <v>Thursday</v>
      </c>
      <c r="E182" s="31"/>
      <c r="F182" s="11"/>
      <c r="G182" s="11"/>
      <c r="H182" s="31"/>
      <c r="I182" s="11"/>
      <c r="J182" s="22"/>
      <c r="K182" s="35"/>
      <c r="L182" s="35"/>
      <c r="M182" s="35"/>
      <c r="N182" s="36"/>
      <c r="O182" s="62"/>
      <c r="P182" s="34" t="str">
        <f t="shared" si="2"/>
        <v/>
      </c>
    </row>
    <row r="183" ht="22.5" customHeight="1">
      <c r="A183" s="6">
        <v>182.0</v>
      </c>
      <c r="B183" s="11" t="str">
        <f>'Master Schedule'!B183</f>
        <v/>
      </c>
      <c r="C183" s="7">
        <v>46416.0</v>
      </c>
      <c r="D183" s="8" t="str">
        <f t="shared" si="1"/>
        <v>Friday</v>
      </c>
      <c r="E183" s="31"/>
      <c r="F183" s="11"/>
      <c r="G183" s="11"/>
      <c r="H183" s="31"/>
      <c r="I183" s="11"/>
      <c r="J183" s="22"/>
      <c r="K183" s="32"/>
      <c r="L183" s="32"/>
      <c r="M183" s="32"/>
      <c r="N183" s="33"/>
      <c r="O183" s="62"/>
      <c r="P183" s="34" t="str">
        <f t="shared" si="2"/>
        <v/>
      </c>
    </row>
    <row r="184" ht="22.5" customHeight="1">
      <c r="A184" s="6">
        <v>183.0</v>
      </c>
      <c r="B184" s="11" t="str">
        <f>'Master Schedule'!B184</f>
        <v/>
      </c>
      <c r="C184" s="7">
        <v>46417.0</v>
      </c>
      <c r="D184" s="8" t="str">
        <f t="shared" si="1"/>
        <v>Saturday</v>
      </c>
      <c r="E184" s="31"/>
      <c r="F184" s="11"/>
      <c r="G184" s="11"/>
      <c r="H184" s="31"/>
      <c r="I184" s="11"/>
      <c r="J184" s="22"/>
      <c r="K184" s="35"/>
      <c r="L184" s="35"/>
      <c r="M184" s="35"/>
      <c r="N184" s="36"/>
      <c r="O184" s="62"/>
      <c r="P184" s="34" t="str">
        <f t="shared" si="2"/>
        <v/>
      </c>
    </row>
    <row r="185" ht="22.5" customHeight="1">
      <c r="A185" s="6">
        <v>184.0</v>
      </c>
      <c r="B185" s="11" t="str">
        <f>'Master Schedule'!B185</f>
        <v/>
      </c>
      <c r="C185" s="7">
        <v>46418.0</v>
      </c>
      <c r="D185" s="8" t="str">
        <f t="shared" si="1"/>
        <v>Sunday</v>
      </c>
      <c r="E185" s="31"/>
      <c r="F185" s="11"/>
      <c r="G185" s="11"/>
      <c r="H185" s="31"/>
      <c r="I185" s="11"/>
      <c r="J185" s="22"/>
      <c r="K185" s="32"/>
      <c r="L185" s="32"/>
      <c r="M185" s="32"/>
      <c r="N185" s="33"/>
      <c r="O185" s="62"/>
      <c r="P185" s="34" t="str">
        <f t="shared" si="2"/>
        <v/>
      </c>
    </row>
    <row r="186" ht="22.5" customHeight="1">
      <c r="A186" s="6">
        <v>185.0</v>
      </c>
      <c r="B186" s="11" t="str">
        <f>'Master Schedule'!B186</f>
        <v/>
      </c>
      <c r="C186" s="7">
        <v>46419.0</v>
      </c>
      <c r="D186" s="8" t="str">
        <f t="shared" si="1"/>
        <v>Monday</v>
      </c>
      <c r="E186" s="31"/>
      <c r="F186" s="11"/>
      <c r="G186" s="11"/>
      <c r="H186" s="31"/>
      <c r="I186" s="11"/>
      <c r="J186" s="22"/>
      <c r="K186" s="35"/>
      <c r="L186" s="35"/>
      <c r="M186" s="35"/>
      <c r="N186" s="36"/>
      <c r="O186" s="62"/>
      <c r="P186" s="34" t="str">
        <f t="shared" si="2"/>
        <v/>
      </c>
    </row>
    <row r="187" ht="22.5" customHeight="1">
      <c r="A187" s="6">
        <v>186.0</v>
      </c>
      <c r="B187" s="11" t="str">
        <f>'Master Schedule'!B187</f>
        <v/>
      </c>
      <c r="C187" s="7">
        <v>46420.0</v>
      </c>
      <c r="D187" s="8" t="str">
        <f t="shared" si="1"/>
        <v>Tuesday</v>
      </c>
      <c r="E187" s="31"/>
      <c r="F187" s="11"/>
      <c r="G187" s="11"/>
      <c r="H187" s="31"/>
      <c r="I187" s="11"/>
      <c r="J187" s="22"/>
      <c r="K187" s="32"/>
      <c r="L187" s="32"/>
      <c r="M187" s="32"/>
      <c r="N187" s="33"/>
      <c r="O187" s="62"/>
      <c r="P187" s="34" t="str">
        <f t="shared" si="2"/>
        <v/>
      </c>
    </row>
    <row r="188" ht="22.5" customHeight="1">
      <c r="A188" s="6">
        <v>187.0</v>
      </c>
      <c r="B188" s="11" t="str">
        <f>'Master Schedule'!B188</f>
        <v/>
      </c>
      <c r="C188" s="7">
        <v>46421.0</v>
      </c>
      <c r="D188" s="8" t="str">
        <f t="shared" si="1"/>
        <v>Wednesday</v>
      </c>
      <c r="E188" s="31"/>
      <c r="F188" s="11"/>
      <c r="G188" s="11"/>
      <c r="H188" s="31"/>
      <c r="I188" s="11"/>
      <c r="J188" s="22"/>
      <c r="K188" s="35"/>
      <c r="L188" s="35"/>
      <c r="M188" s="35"/>
      <c r="N188" s="36"/>
      <c r="O188" s="62"/>
      <c r="P188" s="34" t="str">
        <f t="shared" si="2"/>
        <v/>
      </c>
    </row>
    <row r="189" ht="22.5" customHeight="1">
      <c r="A189" s="6">
        <v>188.0</v>
      </c>
      <c r="B189" s="11" t="str">
        <f>'Master Schedule'!B189</f>
        <v/>
      </c>
      <c r="C189" s="7">
        <v>46422.0</v>
      </c>
      <c r="D189" s="8" t="str">
        <f t="shared" si="1"/>
        <v>Thursday</v>
      </c>
      <c r="E189" s="31"/>
      <c r="F189" s="11"/>
      <c r="G189" s="11"/>
      <c r="H189" s="31"/>
      <c r="I189" s="11"/>
      <c r="J189" s="22"/>
      <c r="K189" s="32"/>
      <c r="L189" s="32"/>
      <c r="M189" s="32"/>
      <c r="N189" s="33"/>
      <c r="O189" s="62"/>
      <c r="P189" s="34" t="str">
        <f t="shared" si="2"/>
        <v/>
      </c>
    </row>
    <row r="190" ht="22.5" customHeight="1">
      <c r="A190" s="6">
        <v>189.0</v>
      </c>
      <c r="B190" s="11" t="str">
        <f>'Master Schedule'!B190</f>
        <v/>
      </c>
      <c r="C190" s="7">
        <v>46423.0</v>
      </c>
      <c r="D190" s="8" t="str">
        <f t="shared" si="1"/>
        <v>Friday</v>
      </c>
      <c r="E190" s="31"/>
      <c r="F190" s="11"/>
      <c r="G190" s="11"/>
      <c r="H190" s="31"/>
      <c r="I190" s="11"/>
      <c r="J190" s="22"/>
      <c r="K190" s="35"/>
      <c r="L190" s="35"/>
      <c r="M190" s="35"/>
      <c r="N190" s="36"/>
      <c r="O190" s="62"/>
      <c r="P190" s="34" t="str">
        <f t="shared" si="2"/>
        <v/>
      </c>
    </row>
    <row r="191" ht="22.5" customHeight="1">
      <c r="A191" s="6">
        <v>190.0</v>
      </c>
      <c r="B191" s="11" t="str">
        <f>'Master Schedule'!B191</f>
        <v/>
      </c>
      <c r="C191" s="7">
        <v>46424.0</v>
      </c>
      <c r="D191" s="8" t="str">
        <f t="shared" si="1"/>
        <v>Saturday</v>
      </c>
      <c r="E191" s="31"/>
      <c r="F191" s="11"/>
      <c r="G191" s="11"/>
      <c r="H191" s="31"/>
      <c r="I191" s="11"/>
      <c r="J191" s="22"/>
      <c r="K191" s="32"/>
      <c r="L191" s="32"/>
      <c r="M191" s="32"/>
      <c r="N191" s="33"/>
      <c r="O191" s="62"/>
      <c r="P191" s="34" t="str">
        <f t="shared" si="2"/>
        <v/>
      </c>
    </row>
    <row r="192" ht="22.5" customHeight="1">
      <c r="A192" s="6">
        <v>191.0</v>
      </c>
      <c r="B192" s="11" t="str">
        <f>'Master Schedule'!B192</f>
        <v/>
      </c>
      <c r="C192" s="7">
        <v>46425.0</v>
      </c>
      <c r="D192" s="8" t="str">
        <f t="shared" si="1"/>
        <v>Sunday</v>
      </c>
      <c r="E192" s="31"/>
      <c r="F192" s="11"/>
      <c r="G192" s="11"/>
      <c r="H192" s="31"/>
      <c r="I192" s="11"/>
      <c r="J192" s="22"/>
      <c r="K192" s="35"/>
      <c r="L192" s="35"/>
      <c r="M192" s="35"/>
      <c r="N192" s="36"/>
      <c r="O192" s="62"/>
      <c r="P192" s="34" t="str">
        <f t="shared" si="2"/>
        <v/>
      </c>
    </row>
    <row r="193" ht="22.5" customHeight="1">
      <c r="A193" s="6">
        <v>192.0</v>
      </c>
      <c r="B193" s="11" t="str">
        <f>'Master Schedule'!B193</f>
        <v/>
      </c>
      <c r="C193" s="7">
        <v>46426.0</v>
      </c>
      <c r="D193" s="8" t="str">
        <f t="shared" si="1"/>
        <v>Monday</v>
      </c>
      <c r="E193" s="31"/>
      <c r="F193" s="11"/>
      <c r="G193" s="11"/>
      <c r="H193" s="31"/>
      <c r="I193" s="11"/>
      <c r="J193" s="22"/>
      <c r="K193" s="32"/>
      <c r="L193" s="32"/>
      <c r="M193" s="32"/>
      <c r="N193" s="33"/>
      <c r="O193" s="62"/>
      <c r="P193" s="34" t="str">
        <f t="shared" si="2"/>
        <v/>
      </c>
    </row>
    <row r="194" ht="22.5" customHeight="1">
      <c r="A194" s="6">
        <v>193.0</v>
      </c>
      <c r="B194" s="11" t="str">
        <f>'Master Schedule'!B194</f>
        <v/>
      </c>
      <c r="C194" s="7">
        <v>46427.0</v>
      </c>
      <c r="D194" s="8" t="str">
        <f t="shared" si="1"/>
        <v>Tuesday</v>
      </c>
      <c r="E194" s="31"/>
      <c r="F194" s="11"/>
      <c r="G194" s="11"/>
      <c r="H194" s="31"/>
      <c r="I194" s="11"/>
      <c r="J194" s="22"/>
      <c r="K194" s="35"/>
      <c r="L194" s="35"/>
      <c r="M194" s="35"/>
      <c r="N194" s="36"/>
      <c r="O194" s="62"/>
      <c r="P194" s="34" t="str">
        <f t="shared" si="2"/>
        <v/>
      </c>
    </row>
    <row r="195" ht="22.5" customHeight="1">
      <c r="A195" s="6">
        <v>194.0</v>
      </c>
      <c r="B195" s="11" t="str">
        <f>'Master Schedule'!B195</f>
        <v/>
      </c>
      <c r="C195" s="7">
        <v>46428.0</v>
      </c>
      <c r="D195" s="8" t="str">
        <f t="shared" si="1"/>
        <v>Wednesday</v>
      </c>
      <c r="E195" s="31"/>
      <c r="F195" s="11"/>
      <c r="G195" s="11"/>
      <c r="H195" s="31"/>
      <c r="I195" s="11"/>
      <c r="J195" s="22"/>
      <c r="K195" s="32"/>
      <c r="L195" s="32"/>
      <c r="M195" s="32"/>
      <c r="N195" s="33"/>
      <c r="O195" s="62"/>
      <c r="P195" s="34" t="str">
        <f t="shared" si="2"/>
        <v/>
      </c>
    </row>
    <row r="196" ht="22.5" customHeight="1">
      <c r="A196" s="6">
        <v>195.0</v>
      </c>
      <c r="B196" s="11" t="str">
        <f>'Master Schedule'!B196</f>
        <v/>
      </c>
      <c r="C196" s="7">
        <v>46429.0</v>
      </c>
      <c r="D196" s="8" t="str">
        <f t="shared" si="1"/>
        <v>Thursday</v>
      </c>
      <c r="E196" s="31"/>
      <c r="F196" s="11"/>
      <c r="G196" s="11"/>
      <c r="H196" s="31"/>
      <c r="I196" s="11"/>
      <c r="J196" s="22"/>
      <c r="K196" s="35"/>
      <c r="L196" s="35"/>
      <c r="M196" s="35"/>
      <c r="N196" s="36"/>
      <c r="O196" s="62"/>
      <c r="P196" s="34" t="str">
        <f t="shared" si="2"/>
        <v/>
      </c>
    </row>
    <row r="197" ht="22.5" customHeight="1">
      <c r="A197" s="6">
        <v>196.0</v>
      </c>
      <c r="B197" s="11" t="str">
        <f>'Master Schedule'!B197</f>
        <v/>
      </c>
      <c r="C197" s="7">
        <v>46430.0</v>
      </c>
      <c r="D197" s="8" t="str">
        <f t="shared" si="1"/>
        <v>Friday</v>
      </c>
      <c r="E197" s="31"/>
      <c r="F197" s="11"/>
      <c r="G197" s="11"/>
      <c r="H197" s="31"/>
      <c r="I197" s="11"/>
      <c r="J197" s="22"/>
      <c r="K197" s="32"/>
      <c r="L197" s="32"/>
      <c r="M197" s="32"/>
      <c r="N197" s="33"/>
      <c r="O197" s="62"/>
      <c r="P197" s="34" t="str">
        <f t="shared" si="2"/>
        <v/>
      </c>
    </row>
    <row r="198" ht="22.5" customHeight="1">
      <c r="A198" s="6">
        <v>197.0</v>
      </c>
      <c r="B198" s="11" t="str">
        <f>'Master Schedule'!B198</f>
        <v/>
      </c>
      <c r="C198" s="7">
        <v>46431.0</v>
      </c>
      <c r="D198" s="8" t="str">
        <f t="shared" si="1"/>
        <v>Saturday</v>
      </c>
      <c r="E198" s="31"/>
      <c r="F198" s="11"/>
      <c r="G198" s="11"/>
      <c r="H198" s="31"/>
      <c r="I198" s="11"/>
      <c r="J198" s="22"/>
      <c r="K198" s="35"/>
      <c r="L198" s="35"/>
      <c r="M198" s="35"/>
      <c r="N198" s="36"/>
      <c r="O198" s="62"/>
      <c r="P198" s="34" t="str">
        <f t="shared" si="2"/>
        <v/>
      </c>
    </row>
    <row r="199" ht="22.5" customHeight="1">
      <c r="A199" s="6">
        <v>198.0</v>
      </c>
      <c r="B199" s="11" t="str">
        <f>'Master Schedule'!B199</f>
        <v/>
      </c>
      <c r="C199" s="7">
        <v>46432.0</v>
      </c>
      <c r="D199" s="8" t="str">
        <f t="shared" si="1"/>
        <v>Sunday</v>
      </c>
      <c r="E199" s="31"/>
      <c r="F199" s="11"/>
      <c r="G199" s="11"/>
      <c r="H199" s="31"/>
      <c r="I199" s="11"/>
      <c r="J199" s="22"/>
      <c r="K199" s="32"/>
      <c r="L199" s="32"/>
      <c r="M199" s="32"/>
      <c r="N199" s="33"/>
      <c r="O199" s="62"/>
      <c r="P199" s="34" t="str">
        <f t="shared" si="2"/>
        <v/>
      </c>
    </row>
    <row r="200" ht="22.5" customHeight="1">
      <c r="A200" s="6">
        <v>199.0</v>
      </c>
      <c r="B200" s="11" t="str">
        <f>'Master Schedule'!B200</f>
        <v/>
      </c>
      <c r="C200" s="7">
        <v>46433.0</v>
      </c>
      <c r="D200" s="8" t="str">
        <f t="shared" si="1"/>
        <v>Monday</v>
      </c>
      <c r="E200" s="31"/>
      <c r="F200" s="11"/>
      <c r="G200" s="11"/>
      <c r="H200" s="31"/>
      <c r="I200" s="11"/>
      <c r="J200" s="22"/>
      <c r="K200" s="35"/>
      <c r="L200" s="35"/>
      <c r="M200" s="35"/>
      <c r="N200" s="36"/>
      <c r="O200" s="62"/>
      <c r="P200" s="34" t="str">
        <f t="shared" si="2"/>
        <v/>
      </c>
    </row>
    <row r="201" ht="22.5" customHeight="1">
      <c r="A201" s="6">
        <v>200.0</v>
      </c>
      <c r="B201" s="11" t="str">
        <f>'Master Schedule'!B201</f>
        <v/>
      </c>
      <c r="C201" s="7">
        <v>46434.0</v>
      </c>
      <c r="D201" s="8" t="str">
        <f t="shared" si="1"/>
        <v>Tuesday</v>
      </c>
      <c r="E201" s="31"/>
      <c r="F201" s="11"/>
      <c r="G201" s="11"/>
      <c r="H201" s="31"/>
      <c r="I201" s="11"/>
      <c r="J201" s="22"/>
      <c r="K201" s="32"/>
      <c r="L201" s="32"/>
      <c r="M201" s="32"/>
      <c r="N201" s="33"/>
      <c r="O201" s="62"/>
      <c r="P201" s="34" t="str">
        <f t="shared" si="2"/>
        <v/>
      </c>
    </row>
    <row r="202" ht="22.5" customHeight="1">
      <c r="A202" s="6">
        <v>201.0</v>
      </c>
      <c r="B202" s="11" t="str">
        <f>'Master Schedule'!B202</f>
        <v/>
      </c>
      <c r="C202" s="7">
        <v>46435.0</v>
      </c>
      <c r="D202" s="8" t="str">
        <f t="shared" si="1"/>
        <v>Wednesday</v>
      </c>
      <c r="E202" s="31"/>
      <c r="F202" s="11"/>
      <c r="G202" s="11"/>
      <c r="H202" s="31"/>
      <c r="I202" s="11"/>
      <c r="J202" s="22"/>
      <c r="K202" s="35"/>
      <c r="L202" s="35"/>
      <c r="M202" s="35"/>
      <c r="N202" s="36"/>
      <c r="O202" s="62"/>
      <c r="P202" s="34" t="str">
        <f t="shared" si="2"/>
        <v/>
      </c>
    </row>
    <row r="203" ht="22.5" customHeight="1">
      <c r="A203" s="6">
        <v>202.0</v>
      </c>
      <c r="B203" s="11" t="str">
        <f>'Master Schedule'!B203</f>
        <v/>
      </c>
      <c r="C203" s="7">
        <v>46436.0</v>
      </c>
      <c r="D203" s="8" t="str">
        <f t="shared" si="1"/>
        <v>Thursday</v>
      </c>
      <c r="E203" s="31"/>
      <c r="F203" s="11"/>
      <c r="G203" s="11"/>
      <c r="H203" s="31"/>
      <c r="I203" s="11"/>
      <c r="J203" s="22"/>
      <c r="K203" s="32"/>
      <c r="L203" s="32"/>
      <c r="M203" s="32"/>
      <c r="N203" s="33"/>
      <c r="O203" s="62"/>
      <c r="P203" s="34" t="str">
        <f t="shared" si="2"/>
        <v/>
      </c>
    </row>
    <row r="204" ht="22.5" customHeight="1">
      <c r="A204" s="6">
        <v>203.0</v>
      </c>
      <c r="B204" s="11" t="str">
        <f>'Master Schedule'!B204</f>
        <v/>
      </c>
      <c r="C204" s="7">
        <v>46437.0</v>
      </c>
      <c r="D204" s="8" t="str">
        <f t="shared" si="1"/>
        <v>Friday</v>
      </c>
      <c r="E204" s="31"/>
      <c r="F204" s="11"/>
      <c r="G204" s="11"/>
      <c r="H204" s="31"/>
      <c r="I204" s="11"/>
      <c r="J204" s="22"/>
      <c r="K204" s="35"/>
      <c r="L204" s="35"/>
      <c r="M204" s="35"/>
      <c r="N204" s="36"/>
      <c r="O204" s="62"/>
      <c r="P204" s="34" t="str">
        <f t="shared" si="2"/>
        <v/>
      </c>
    </row>
    <row r="205" ht="22.5" customHeight="1">
      <c r="A205" s="6">
        <v>204.0</v>
      </c>
      <c r="B205" s="11" t="str">
        <f>'Master Schedule'!B205</f>
        <v/>
      </c>
      <c r="C205" s="7">
        <v>46438.0</v>
      </c>
      <c r="D205" s="8" t="str">
        <f t="shared" si="1"/>
        <v>Saturday</v>
      </c>
      <c r="E205" s="31"/>
      <c r="F205" s="11"/>
      <c r="G205" s="11"/>
      <c r="H205" s="31"/>
      <c r="I205" s="11"/>
      <c r="J205" s="22"/>
      <c r="K205" s="32"/>
      <c r="L205" s="32"/>
      <c r="M205" s="32"/>
      <c r="N205" s="33"/>
      <c r="O205" s="62"/>
      <c r="P205" s="34" t="str">
        <f t="shared" si="2"/>
        <v/>
      </c>
    </row>
    <row r="206" ht="22.5" customHeight="1">
      <c r="A206" s="6">
        <v>205.0</v>
      </c>
      <c r="B206" s="11" t="str">
        <f>'Master Schedule'!B206</f>
        <v/>
      </c>
      <c r="C206" s="7">
        <v>46439.0</v>
      </c>
      <c r="D206" s="8" t="str">
        <f t="shared" si="1"/>
        <v>Sunday</v>
      </c>
      <c r="E206" s="31"/>
      <c r="F206" s="11"/>
      <c r="G206" s="11"/>
      <c r="H206" s="31"/>
      <c r="I206" s="11"/>
      <c r="J206" s="22"/>
      <c r="K206" s="35"/>
      <c r="L206" s="35"/>
      <c r="M206" s="35"/>
      <c r="N206" s="36"/>
      <c r="O206" s="62"/>
      <c r="P206" s="34" t="str">
        <f t="shared" si="2"/>
        <v/>
      </c>
    </row>
    <row r="207" ht="22.5" customHeight="1">
      <c r="A207" s="6">
        <v>206.0</v>
      </c>
      <c r="B207" s="11" t="str">
        <f>'Master Schedule'!B207</f>
        <v/>
      </c>
      <c r="C207" s="7">
        <v>46440.0</v>
      </c>
      <c r="D207" s="8" t="str">
        <f t="shared" si="1"/>
        <v>Monday</v>
      </c>
      <c r="E207" s="31"/>
      <c r="F207" s="11"/>
      <c r="G207" s="11"/>
      <c r="H207" s="31"/>
      <c r="I207" s="11"/>
      <c r="J207" s="22"/>
      <c r="K207" s="32"/>
      <c r="L207" s="32"/>
      <c r="M207" s="32"/>
      <c r="N207" s="33"/>
      <c r="O207" s="62"/>
      <c r="P207" s="34" t="str">
        <f t="shared" si="2"/>
        <v/>
      </c>
    </row>
    <row r="208" ht="22.5" customHeight="1">
      <c r="A208" s="6">
        <v>207.0</v>
      </c>
      <c r="B208" s="11" t="str">
        <f>'Master Schedule'!B208</f>
        <v/>
      </c>
      <c r="C208" s="7">
        <v>46441.0</v>
      </c>
      <c r="D208" s="8" t="str">
        <f t="shared" si="1"/>
        <v>Tuesday</v>
      </c>
      <c r="E208" s="31"/>
      <c r="F208" s="11"/>
      <c r="G208" s="11"/>
      <c r="H208" s="31"/>
      <c r="I208" s="11"/>
      <c r="J208" s="22"/>
      <c r="K208" s="35"/>
      <c r="L208" s="35"/>
      <c r="M208" s="35"/>
      <c r="N208" s="36"/>
      <c r="O208" s="62"/>
      <c r="P208" s="34" t="str">
        <f t="shared" si="2"/>
        <v/>
      </c>
    </row>
    <row r="209" ht="22.5" customHeight="1">
      <c r="A209" s="6">
        <v>208.0</v>
      </c>
      <c r="B209" s="11" t="str">
        <f>'Master Schedule'!B209</f>
        <v/>
      </c>
      <c r="C209" s="7">
        <v>46442.0</v>
      </c>
      <c r="D209" s="8" t="str">
        <f t="shared" si="1"/>
        <v>Wednesday</v>
      </c>
      <c r="E209" s="31"/>
      <c r="F209" s="11"/>
      <c r="G209" s="11"/>
      <c r="H209" s="31"/>
      <c r="I209" s="11"/>
      <c r="J209" s="22"/>
      <c r="K209" s="32"/>
      <c r="L209" s="32"/>
      <c r="M209" s="32"/>
      <c r="N209" s="33"/>
      <c r="O209" s="62"/>
      <c r="P209" s="34" t="str">
        <f t="shared" si="2"/>
        <v/>
      </c>
    </row>
    <row r="210" ht="22.5" customHeight="1">
      <c r="A210" s="6">
        <v>209.0</v>
      </c>
      <c r="B210" s="11" t="str">
        <f>'Master Schedule'!B210</f>
        <v/>
      </c>
      <c r="C210" s="7">
        <v>46443.0</v>
      </c>
      <c r="D210" s="8" t="str">
        <f t="shared" si="1"/>
        <v>Thursday</v>
      </c>
      <c r="E210" s="31"/>
      <c r="F210" s="11"/>
      <c r="G210" s="11"/>
      <c r="H210" s="31"/>
      <c r="I210" s="11"/>
      <c r="J210" s="22"/>
      <c r="K210" s="35"/>
      <c r="L210" s="35"/>
      <c r="M210" s="35"/>
      <c r="N210" s="36"/>
      <c r="O210" s="62"/>
      <c r="P210" s="34" t="str">
        <f t="shared" si="2"/>
        <v/>
      </c>
    </row>
    <row r="211" ht="22.5" customHeight="1">
      <c r="A211" s="6">
        <v>210.0</v>
      </c>
      <c r="B211" s="11" t="str">
        <f>'Master Schedule'!B211</f>
        <v/>
      </c>
      <c r="C211" s="7">
        <v>46444.0</v>
      </c>
      <c r="D211" s="8" t="str">
        <f t="shared" si="1"/>
        <v>Friday</v>
      </c>
      <c r="E211" s="31"/>
      <c r="F211" s="11"/>
      <c r="G211" s="11"/>
      <c r="H211" s="31"/>
      <c r="I211" s="11"/>
      <c r="J211" s="22"/>
      <c r="K211" s="32"/>
      <c r="L211" s="32"/>
      <c r="M211" s="32"/>
      <c r="N211" s="33"/>
      <c r="O211" s="62"/>
      <c r="P211" s="34" t="str">
        <f t="shared" si="2"/>
        <v/>
      </c>
    </row>
    <row r="212" ht="22.5" customHeight="1">
      <c r="A212" s="6">
        <v>211.0</v>
      </c>
      <c r="B212" s="11" t="str">
        <f>'Master Schedule'!B212</f>
        <v/>
      </c>
      <c r="C212" s="7">
        <v>46445.0</v>
      </c>
      <c r="D212" s="8" t="str">
        <f t="shared" si="1"/>
        <v>Saturday</v>
      </c>
      <c r="E212" s="31"/>
      <c r="F212" s="11"/>
      <c r="G212" s="11"/>
      <c r="H212" s="31"/>
      <c r="I212" s="11"/>
      <c r="J212" s="22"/>
      <c r="K212" s="35"/>
      <c r="L212" s="35"/>
      <c r="M212" s="35"/>
      <c r="N212" s="36"/>
      <c r="O212" s="62"/>
      <c r="P212" s="34" t="str">
        <f t="shared" si="2"/>
        <v/>
      </c>
    </row>
    <row r="213" ht="22.5" customHeight="1">
      <c r="A213" s="6">
        <v>212.0</v>
      </c>
      <c r="B213" s="11" t="str">
        <f>'Master Schedule'!B213</f>
        <v/>
      </c>
      <c r="C213" s="7">
        <v>46446.0</v>
      </c>
      <c r="D213" s="8" t="str">
        <f t="shared" si="1"/>
        <v>Sunday</v>
      </c>
      <c r="E213" s="31"/>
      <c r="F213" s="11"/>
      <c r="G213" s="11"/>
      <c r="H213" s="31"/>
      <c r="I213" s="11"/>
      <c r="J213" s="22"/>
      <c r="K213" s="32"/>
      <c r="L213" s="32"/>
      <c r="M213" s="32"/>
      <c r="N213" s="33"/>
      <c r="O213" s="62"/>
      <c r="P213" s="34" t="str">
        <f t="shared" si="2"/>
        <v/>
      </c>
    </row>
    <row r="214" ht="22.5" customHeight="1">
      <c r="A214" s="6">
        <v>213.0</v>
      </c>
      <c r="B214" s="11" t="str">
        <f>'Master Schedule'!B214</f>
        <v/>
      </c>
      <c r="C214" s="7">
        <v>46447.0</v>
      </c>
      <c r="D214" s="8" t="str">
        <f t="shared" si="1"/>
        <v>Monday</v>
      </c>
      <c r="E214" s="31"/>
      <c r="F214" s="11"/>
      <c r="G214" s="11"/>
      <c r="H214" s="31"/>
      <c r="I214" s="11"/>
      <c r="J214" s="22"/>
      <c r="K214" s="35"/>
      <c r="L214" s="35"/>
      <c r="M214" s="35"/>
      <c r="N214" s="36"/>
      <c r="O214" s="62"/>
      <c r="P214" s="34" t="str">
        <f t="shared" si="2"/>
        <v/>
      </c>
    </row>
    <row r="215" ht="22.5" customHeight="1">
      <c r="A215" s="6">
        <v>214.0</v>
      </c>
      <c r="B215" s="11" t="str">
        <f>'Master Schedule'!B215</f>
        <v/>
      </c>
      <c r="C215" s="7">
        <v>46448.0</v>
      </c>
      <c r="D215" s="8" t="str">
        <f t="shared" si="1"/>
        <v>Tuesday</v>
      </c>
      <c r="E215" s="31"/>
      <c r="F215" s="11"/>
      <c r="G215" s="11"/>
      <c r="H215" s="31"/>
      <c r="I215" s="11"/>
      <c r="J215" s="22"/>
      <c r="K215" s="32"/>
      <c r="L215" s="32"/>
      <c r="M215" s="32"/>
      <c r="N215" s="33"/>
      <c r="O215" s="62"/>
      <c r="P215" s="34" t="str">
        <f t="shared" si="2"/>
        <v/>
      </c>
    </row>
    <row r="216" ht="22.5" customHeight="1">
      <c r="A216" s="6">
        <v>215.0</v>
      </c>
      <c r="B216" s="11" t="str">
        <f>'Master Schedule'!B216</f>
        <v/>
      </c>
      <c r="C216" s="7">
        <v>46449.0</v>
      </c>
      <c r="D216" s="8" t="str">
        <f t="shared" si="1"/>
        <v>Wednesday</v>
      </c>
      <c r="E216" s="31"/>
      <c r="F216" s="11"/>
      <c r="G216" s="11"/>
      <c r="H216" s="31"/>
      <c r="I216" s="11"/>
      <c r="J216" s="22"/>
      <c r="K216" s="35"/>
      <c r="L216" s="35"/>
      <c r="M216" s="35"/>
      <c r="N216" s="36"/>
      <c r="O216" s="62"/>
      <c r="P216" s="34" t="str">
        <f t="shared" si="2"/>
        <v/>
      </c>
    </row>
    <row r="217" ht="22.5" customHeight="1">
      <c r="A217" s="6">
        <v>216.0</v>
      </c>
      <c r="B217" s="11" t="str">
        <f>'Master Schedule'!B217</f>
        <v/>
      </c>
      <c r="C217" s="7">
        <v>46450.0</v>
      </c>
      <c r="D217" s="8" t="str">
        <f t="shared" si="1"/>
        <v>Thursday</v>
      </c>
      <c r="E217" s="31"/>
      <c r="F217" s="11"/>
      <c r="G217" s="11"/>
      <c r="H217" s="31"/>
      <c r="I217" s="11"/>
      <c r="J217" s="22"/>
      <c r="K217" s="32"/>
      <c r="L217" s="32"/>
      <c r="M217" s="32"/>
      <c r="N217" s="33"/>
      <c r="O217" s="62"/>
      <c r="P217" s="34" t="str">
        <f t="shared" si="2"/>
        <v/>
      </c>
    </row>
    <row r="218" ht="22.5" customHeight="1">
      <c r="A218" s="6">
        <v>217.0</v>
      </c>
      <c r="B218" s="11" t="str">
        <f>'Master Schedule'!B218</f>
        <v/>
      </c>
      <c r="C218" s="7">
        <v>46451.0</v>
      </c>
      <c r="D218" s="8" t="str">
        <f t="shared" si="1"/>
        <v>Friday</v>
      </c>
      <c r="E218" s="31"/>
      <c r="F218" s="11"/>
      <c r="G218" s="11"/>
      <c r="H218" s="31"/>
      <c r="I218" s="11"/>
      <c r="J218" s="22"/>
      <c r="K218" s="35"/>
      <c r="L218" s="35"/>
      <c r="M218" s="35"/>
      <c r="N218" s="36"/>
      <c r="O218" s="62"/>
      <c r="P218" s="34" t="str">
        <f t="shared" si="2"/>
        <v/>
      </c>
    </row>
    <row r="219" ht="22.5" customHeight="1">
      <c r="A219" s="6">
        <v>218.0</v>
      </c>
      <c r="B219" s="11" t="str">
        <f>'Master Schedule'!B219</f>
        <v/>
      </c>
      <c r="C219" s="7">
        <v>46452.0</v>
      </c>
      <c r="D219" s="8" t="str">
        <f t="shared" si="1"/>
        <v>Saturday</v>
      </c>
      <c r="E219" s="31"/>
      <c r="F219" s="11"/>
      <c r="G219" s="11"/>
      <c r="H219" s="31"/>
      <c r="I219" s="11"/>
      <c r="J219" s="22"/>
      <c r="K219" s="32"/>
      <c r="L219" s="32"/>
      <c r="M219" s="32"/>
      <c r="N219" s="33"/>
      <c r="O219" s="62"/>
      <c r="P219" s="34" t="str">
        <f t="shared" si="2"/>
        <v/>
      </c>
    </row>
    <row r="220" ht="22.5" customHeight="1">
      <c r="A220" s="6">
        <v>219.0</v>
      </c>
      <c r="B220" s="11" t="str">
        <f>'Master Schedule'!B220</f>
        <v/>
      </c>
      <c r="C220" s="7">
        <v>46453.0</v>
      </c>
      <c r="D220" s="8" t="str">
        <f t="shared" si="1"/>
        <v>Sunday</v>
      </c>
      <c r="E220" s="31"/>
      <c r="F220" s="11"/>
      <c r="G220" s="11"/>
      <c r="H220" s="31"/>
      <c r="I220" s="11"/>
      <c r="J220" s="22"/>
      <c r="K220" s="35"/>
      <c r="L220" s="35"/>
      <c r="M220" s="35"/>
      <c r="N220" s="36"/>
      <c r="O220" s="62"/>
      <c r="P220" s="34" t="str">
        <f t="shared" si="2"/>
        <v/>
      </c>
    </row>
    <row r="221" ht="22.5" customHeight="1">
      <c r="A221" s="6">
        <v>220.0</v>
      </c>
      <c r="B221" s="11" t="str">
        <f>'Master Schedule'!B221</f>
        <v/>
      </c>
      <c r="C221" s="7">
        <v>46454.0</v>
      </c>
      <c r="D221" s="8" t="str">
        <f t="shared" si="1"/>
        <v>Monday</v>
      </c>
      <c r="E221" s="31"/>
      <c r="F221" s="11"/>
      <c r="G221" s="11"/>
      <c r="H221" s="31"/>
      <c r="I221" s="11"/>
      <c r="J221" s="22"/>
      <c r="K221" s="32"/>
      <c r="L221" s="32"/>
      <c r="M221" s="32"/>
      <c r="N221" s="33"/>
      <c r="O221" s="62"/>
      <c r="P221" s="34" t="str">
        <f t="shared" si="2"/>
        <v/>
      </c>
    </row>
    <row r="222" ht="22.5" customHeight="1">
      <c r="A222" s="6">
        <v>221.0</v>
      </c>
      <c r="B222" s="11" t="str">
        <f>'Master Schedule'!B222</f>
        <v>Spring Break</v>
      </c>
      <c r="C222" s="7">
        <v>46455.0</v>
      </c>
      <c r="D222" s="8" t="str">
        <f t="shared" si="1"/>
        <v>Tuesday</v>
      </c>
      <c r="E222" s="31"/>
      <c r="F222" s="11"/>
      <c r="G222" s="11"/>
      <c r="H222" s="31"/>
      <c r="I222" s="11"/>
      <c r="J222" s="22"/>
      <c r="K222" s="35"/>
      <c r="L222" s="35"/>
      <c r="M222" s="35"/>
      <c r="N222" s="36"/>
      <c r="O222" s="62"/>
      <c r="P222" s="34" t="str">
        <f t="shared" si="2"/>
        <v/>
      </c>
    </row>
    <row r="223" ht="22.5" customHeight="1">
      <c r="A223" s="6">
        <v>222.0</v>
      </c>
      <c r="B223" s="11" t="str">
        <f>'Master Schedule'!B223</f>
        <v>Spring Break</v>
      </c>
      <c r="C223" s="7">
        <v>46456.0</v>
      </c>
      <c r="D223" s="8" t="str">
        <f t="shared" si="1"/>
        <v>Wednesday</v>
      </c>
      <c r="E223" s="31"/>
      <c r="F223" s="11"/>
      <c r="G223" s="11"/>
      <c r="H223" s="31"/>
      <c r="I223" s="11"/>
      <c r="J223" s="22"/>
      <c r="K223" s="32"/>
      <c r="L223" s="32"/>
      <c r="M223" s="32"/>
      <c r="N223" s="33"/>
      <c r="O223" s="62"/>
      <c r="P223" s="34" t="str">
        <f t="shared" si="2"/>
        <v/>
      </c>
    </row>
    <row r="224" ht="22.5" customHeight="1">
      <c r="A224" s="6">
        <v>223.0</v>
      </c>
      <c r="B224" s="11" t="str">
        <f>'Master Schedule'!B224</f>
        <v>Spring Break</v>
      </c>
      <c r="C224" s="7">
        <v>46457.0</v>
      </c>
      <c r="D224" s="8" t="str">
        <f t="shared" si="1"/>
        <v>Thursday</v>
      </c>
      <c r="E224" s="31"/>
      <c r="F224" s="11"/>
      <c r="G224" s="11"/>
      <c r="H224" s="31"/>
      <c r="I224" s="11"/>
      <c r="J224" s="22"/>
      <c r="K224" s="35"/>
      <c r="L224" s="35"/>
      <c r="M224" s="35"/>
      <c r="N224" s="36"/>
      <c r="O224" s="62"/>
      <c r="P224" s="34" t="str">
        <f t="shared" si="2"/>
        <v/>
      </c>
    </row>
    <row r="225" ht="22.5" customHeight="1">
      <c r="A225" s="6">
        <v>224.0</v>
      </c>
      <c r="B225" s="11" t="str">
        <f>'Master Schedule'!B225</f>
        <v>Spring Break</v>
      </c>
      <c r="C225" s="7">
        <v>46458.0</v>
      </c>
      <c r="D225" s="8" t="str">
        <f t="shared" si="1"/>
        <v>Friday</v>
      </c>
      <c r="E225" s="31"/>
      <c r="F225" s="11"/>
      <c r="G225" s="11"/>
      <c r="H225" s="31"/>
      <c r="I225" s="11"/>
      <c r="J225" s="22"/>
      <c r="K225" s="32"/>
      <c r="L225" s="32"/>
      <c r="M225" s="32"/>
      <c r="N225" s="33"/>
      <c r="O225" s="62"/>
      <c r="P225" s="34" t="str">
        <f t="shared" si="2"/>
        <v/>
      </c>
    </row>
    <row r="226" ht="22.5" customHeight="1">
      <c r="A226" s="6">
        <v>225.0</v>
      </c>
      <c r="B226" s="11" t="str">
        <f>'Master Schedule'!B226</f>
        <v>Spring Break</v>
      </c>
      <c r="C226" s="7">
        <v>46459.0</v>
      </c>
      <c r="D226" s="8" t="str">
        <f t="shared" si="1"/>
        <v>Saturday</v>
      </c>
      <c r="E226" s="31"/>
      <c r="F226" s="11"/>
      <c r="G226" s="11"/>
      <c r="H226" s="31"/>
      <c r="I226" s="11"/>
      <c r="J226" s="22"/>
      <c r="K226" s="35"/>
      <c r="L226" s="35"/>
      <c r="M226" s="35"/>
      <c r="N226" s="36"/>
      <c r="O226" s="62"/>
      <c r="P226" s="34" t="str">
        <f t="shared" si="2"/>
        <v/>
      </c>
    </row>
    <row r="227" ht="22.5" customHeight="1">
      <c r="A227" s="6">
        <v>226.0</v>
      </c>
      <c r="B227" s="11" t="str">
        <f>'Master Schedule'!B227</f>
        <v/>
      </c>
      <c r="C227" s="7">
        <v>46460.0</v>
      </c>
      <c r="D227" s="8" t="str">
        <f t="shared" si="1"/>
        <v>Sunday</v>
      </c>
      <c r="E227" s="31"/>
      <c r="F227" s="11"/>
      <c r="G227" s="11"/>
      <c r="H227" s="31"/>
      <c r="I227" s="11"/>
      <c r="J227" s="22"/>
      <c r="K227" s="32"/>
      <c r="L227" s="32"/>
      <c r="M227" s="32"/>
      <c r="N227" s="33"/>
      <c r="O227" s="62"/>
      <c r="P227" s="34" t="str">
        <f t="shared" si="2"/>
        <v/>
      </c>
    </row>
    <row r="228" ht="22.5" customHeight="1">
      <c r="A228" s="6">
        <v>227.0</v>
      </c>
      <c r="B228" s="11" t="str">
        <f>'Master Schedule'!B228</f>
        <v/>
      </c>
      <c r="C228" s="7">
        <v>46461.0</v>
      </c>
      <c r="D228" s="8" t="str">
        <f t="shared" si="1"/>
        <v>Monday</v>
      </c>
      <c r="E228" s="31"/>
      <c r="F228" s="11"/>
      <c r="G228" s="11"/>
      <c r="H228" s="31"/>
      <c r="I228" s="11"/>
      <c r="J228" s="22"/>
      <c r="K228" s="35"/>
      <c r="L228" s="35"/>
      <c r="M228" s="35"/>
      <c r="N228" s="36"/>
      <c r="O228" s="62"/>
      <c r="P228" s="34" t="str">
        <f t="shared" si="2"/>
        <v/>
      </c>
    </row>
    <row r="229" ht="22.5" customHeight="1">
      <c r="A229" s="6">
        <v>228.0</v>
      </c>
      <c r="B229" s="11" t="str">
        <f>'Master Schedule'!B229</f>
        <v/>
      </c>
      <c r="C229" s="7">
        <v>46462.0</v>
      </c>
      <c r="D229" s="8" t="str">
        <f t="shared" si="1"/>
        <v>Tuesday</v>
      </c>
      <c r="E229" s="31"/>
      <c r="F229" s="11"/>
      <c r="G229" s="11"/>
      <c r="H229" s="31"/>
      <c r="I229" s="11"/>
      <c r="J229" s="22"/>
      <c r="K229" s="32"/>
      <c r="L229" s="32"/>
      <c r="M229" s="32"/>
      <c r="N229" s="33"/>
      <c r="O229" s="62"/>
      <c r="P229" s="34" t="str">
        <f t="shared" si="2"/>
        <v/>
      </c>
    </row>
    <row r="230" ht="22.5" customHeight="1">
      <c r="A230" s="6">
        <v>229.0</v>
      </c>
      <c r="B230" s="11" t="str">
        <f>'Master Schedule'!B230</f>
        <v/>
      </c>
      <c r="C230" s="7">
        <v>46463.0</v>
      </c>
      <c r="D230" s="8" t="str">
        <f t="shared" si="1"/>
        <v>Wednesday</v>
      </c>
      <c r="E230" s="31"/>
      <c r="F230" s="11"/>
      <c r="G230" s="11"/>
      <c r="H230" s="31"/>
      <c r="I230" s="11"/>
      <c r="J230" s="22"/>
      <c r="K230" s="35"/>
      <c r="L230" s="35"/>
      <c r="M230" s="35"/>
      <c r="N230" s="36"/>
      <c r="O230" s="62"/>
      <c r="P230" s="34" t="str">
        <f t="shared" si="2"/>
        <v/>
      </c>
    </row>
    <row r="231" ht="22.5" customHeight="1">
      <c r="A231" s="6">
        <v>230.0</v>
      </c>
      <c r="B231" s="11" t="str">
        <f>'Master Schedule'!B231</f>
        <v/>
      </c>
      <c r="C231" s="7">
        <v>46464.0</v>
      </c>
      <c r="D231" s="8" t="str">
        <f t="shared" si="1"/>
        <v>Thursday</v>
      </c>
      <c r="E231" s="31"/>
      <c r="F231" s="11"/>
      <c r="G231" s="11"/>
      <c r="H231" s="31"/>
      <c r="I231" s="11"/>
      <c r="J231" s="22"/>
      <c r="K231" s="32"/>
      <c r="L231" s="32"/>
      <c r="M231" s="32"/>
      <c r="N231" s="33"/>
      <c r="O231" s="62"/>
      <c r="P231" s="34" t="str">
        <f t="shared" si="2"/>
        <v/>
      </c>
    </row>
    <row r="232" ht="22.5" customHeight="1">
      <c r="A232" s="6">
        <v>231.0</v>
      </c>
      <c r="B232" s="11" t="str">
        <f>'Master Schedule'!B232</f>
        <v/>
      </c>
      <c r="C232" s="7">
        <v>46465.0</v>
      </c>
      <c r="D232" s="8" t="str">
        <f t="shared" si="1"/>
        <v>Friday</v>
      </c>
      <c r="E232" s="31"/>
      <c r="F232" s="11"/>
      <c r="G232" s="11"/>
      <c r="H232" s="31"/>
      <c r="I232" s="11"/>
      <c r="J232" s="22"/>
      <c r="K232" s="35"/>
      <c r="L232" s="35"/>
      <c r="M232" s="35"/>
      <c r="N232" s="36"/>
      <c r="O232" s="62"/>
      <c r="P232" s="34" t="str">
        <f t="shared" si="2"/>
        <v/>
      </c>
    </row>
    <row r="233" ht="22.5" customHeight="1">
      <c r="A233" s="6">
        <v>232.0</v>
      </c>
      <c r="B233" s="11" t="str">
        <f>'Master Schedule'!B233</f>
        <v/>
      </c>
      <c r="C233" s="7">
        <v>46466.0</v>
      </c>
      <c r="D233" s="8" t="str">
        <f t="shared" si="1"/>
        <v>Saturday</v>
      </c>
      <c r="E233" s="31"/>
      <c r="F233" s="11"/>
      <c r="G233" s="11"/>
      <c r="H233" s="31"/>
      <c r="I233" s="11"/>
      <c r="J233" s="22"/>
      <c r="K233" s="32"/>
      <c r="L233" s="32"/>
      <c r="M233" s="32"/>
      <c r="N233" s="33"/>
      <c r="O233" s="62"/>
      <c r="P233" s="34" t="str">
        <f t="shared" si="2"/>
        <v/>
      </c>
    </row>
    <row r="234" ht="22.5" customHeight="1">
      <c r="A234" s="6">
        <v>233.0</v>
      </c>
      <c r="B234" s="11" t="str">
        <f>'Master Schedule'!B234</f>
        <v/>
      </c>
      <c r="C234" s="7">
        <v>46467.0</v>
      </c>
      <c r="D234" s="8" t="str">
        <f t="shared" si="1"/>
        <v>Sunday</v>
      </c>
      <c r="E234" s="31"/>
      <c r="F234" s="11"/>
      <c r="G234" s="11"/>
      <c r="H234" s="31"/>
      <c r="I234" s="11"/>
      <c r="J234" s="22"/>
      <c r="K234" s="35"/>
      <c r="L234" s="35"/>
      <c r="M234" s="35"/>
      <c r="N234" s="36"/>
      <c r="O234" s="62"/>
      <c r="P234" s="34" t="str">
        <f t="shared" si="2"/>
        <v/>
      </c>
    </row>
    <row r="235" ht="22.5" customHeight="1">
      <c r="A235" s="6">
        <v>234.0</v>
      </c>
      <c r="B235" s="11" t="str">
        <f>'Master Schedule'!B235</f>
        <v/>
      </c>
      <c r="C235" s="7">
        <v>46468.0</v>
      </c>
      <c r="D235" s="8" t="str">
        <f t="shared" si="1"/>
        <v>Monday</v>
      </c>
      <c r="E235" s="31"/>
      <c r="F235" s="11"/>
      <c r="G235" s="11"/>
      <c r="H235" s="31"/>
      <c r="I235" s="11"/>
      <c r="J235" s="22"/>
      <c r="K235" s="32"/>
      <c r="L235" s="32"/>
      <c r="M235" s="32"/>
      <c r="N235" s="33"/>
      <c r="O235" s="62"/>
      <c r="P235" s="34" t="str">
        <f t="shared" si="2"/>
        <v/>
      </c>
    </row>
    <row r="236" ht="22.5" customHeight="1">
      <c r="A236" s="6">
        <v>235.0</v>
      </c>
      <c r="B236" s="11" t="str">
        <f>'Master Schedule'!B236</f>
        <v/>
      </c>
      <c r="C236" s="7">
        <v>46469.0</v>
      </c>
      <c r="D236" s="8" t="str">
        <f t="shared" si="1"/>
        <v>Tuesday</v>
      </c>
      <c r="E236" s="31"/>
      <c r="F236" s="11"/>
      <c r="G236" s="11"/>
      <c r="H236" s="31"/>
      <c r="I236" s="11"/>
      <c r="J236" s="22"/>
      <c r="K236" s="35"/>
      <c r="L236" s="35"/>
      <c r="M236" s="35"/>
      <c r="N236" s="36"/>
      <c r="O236" s="62"/>
      <c r="P236" s="34" t="str">
        <f t="shared" si="2"/>
        <v/>
      </c>
    </row>
    <row r="237" ht="22.5" customHeight="1">
      <c r="A237" s="6">
        <v>236.0</v>
      </c>
      <c r="B237" s="11" t="str">
        <f>'Master Schedule'!B237</f>
        <v/>
      </c>
      <c r="C237" s="7">
        <v>46470.0</v>
      </c>
      <c r="D237" s="8" t="str">
        <f t="shared" si="1"/>
        <v>Wednesday</v>
      </c>
      <c r="E237" s="31"/>
      <c r="F237" s="11"/>
      <c r="G237" s="11"/>
      <c r="H237" s="31"/>
      <c r="I237" s="11"/>
      <c r="J237" s="22"/>
      <c r="K237" s="32"/>
      <c r="L237" s="32"/>
      <c r="M237" s="32"/>
      <c r="N237" s="33"/>
      <c r="O237" s="62"/>
      <c r="P237" s="34" t="str">
        <f t="shared" si="2"/>
        <v/>
      </c>
    </row>
    <row r="238" ht="22.5" customHeight="1">
      <c r="A238" s="6">
        <v>237.0</v>
      </c>
      <c r="B238" s="11" t="str">
        <f>'Master Schedule'!B238</f>
        <v/>
      </c>
      <c r="C238" s="7">
        <v>46471.0</v>
      </c>
      <c r="D238" s="8" t="str">
        <f t="shared" si="1"/>
        <v>Thursday</v>
      </c>
      <c r="E238" s="31"/>
      <c r="F238" s="11"/>
      <c r="G238" s="11"/>
      <c r="H238" s="31"/>
      <c r="I238" s="11"/>
      <c r="J238" s="22"/>
      <c r="K238" s="35"/>
      <c r="L238" s="35"/>
      <c r="M238" s="35"/>
      <c r="N238" s="36"/>
      <c r="O238" s="62"/>
      <c r="P238" s="34" t="str">
        <f t="shared" si="2"/>
        <v/>
      </c>
    </row>
    <row r="239" ht="22.5" customHeight="1">
      <c r="A239" s="6">
        <v>238.0</v>
      </c>
      <c r="B239" s="11" t="str">
        <f>'Master Schedule'!B239</f>
        <v/>
      </c>
      <c r="C239" s="7">
        <v>46472.0</v>
      </c>
      <c r="D239" s="8" t="str">
        <f t="shared" si="1"/>
        <v>Friday</v>
      </c>
      <c r="E239" s="31"/>
      <c r="F239" s="11"/>
      <c r="G239" s="11"/>
      <c r="H239" s="31"/>
      <c r="I239" s="11"/>
      <c r="J239" s="22"/>
      <c r="K239" s="32"/>
      <c r="L239" s="32"/>
      <c r="M239" s="32"/>
      <c r="N239" s="33"/>
      <c r="O239" s="62"/>
      <c r="P239" s="34" t="str">
        <f t="shared" si="2"/>
        <v/>
      </c>
    </row>
    <row r="240" ht="22.5" customHeight="1">
      <c r="A240" s="6">
        <v>239.0</v>
      </c>
      <c r="B240" s="11" t="str">
        <f>'Master Schedule'!B240</f>
        <v/>
      </c>
      <c r="C240" s="7">
        <v>46473.0</v>
      </c>
      <c r="D240" s="8" t="str">
        <f t="shared" si="1"/>
        <v>Saturday</v>
      </c>
      <c r="E240" s="31"/>
      <c r="F240" s="11"/>
      <c r="G240" s="11"/>
      <c r="H240" s="31"/>
      <c r="I240" s="11"/>
      <c r="J240" s="22"/>
      <c r="K240" s="35"/>
      <c r="L240" s="35"/>
      <c r="M240" s="35"/>
      <c r="N240" s="36"/>
      <c r="O240" s="62"/>
      <c r="P240" s="34" t="str">
        <f t="shared" si="2"/>
        <v/>
      </c>
    </row>
    <row r="241" ht="22.5" customHeight="1">
      <c r="A241" s="6">
        <v>240.0</v>
      </c>
      <c r="B241" s="11" t="str">
        <f>'Master Schedule'!B241</f>
        <v/>
      </c>
      <c r="C241" s="7">
        <v>46474.0</v>
      </c>
      <c r="D241" s="8" t="str">
        <f t="shared" si="1"/>
        <v>Sunday</v>
      </c>
      <c r="E241" s="31"/>
      <c r="F241" s="11"/>
      <c r="G241" s="11"/>
      <c r="H241" s="31"/>
      <c r="I241" s="11"/>
      <c r="J241" s="22"/>
      <c r="K241" s="32"/>
      <c r="L241" s="32"/>
      <c r="M241" s="32"/>
      <c r="N241" s="33"/>
      <c r="O241" s="62"/>
      <c r="P241" s="34" t="str">
        <f t="shared" si="2"/>
        <v/>
      </c>
    </row>
    <row r="242" ht="22.5" customHeight="1">
      <c r="A242" s="6">
        <v>241.0</v>
      </c>
      <c r="B242" s="11" t="str">
        <f>'Master Schedule'!B242</f>
        <v/>
      </c>
      <c r="C242" s="7">
        <v>46475.0</v>
      </c>
      <c r="D242" s="8" t="str">
        <f t="shared" si="1"/>
        <v>Monday</v>
      </c>
      <c r="E242" s="31"/>
      <c r="F242" s="11"/>
      <c r="G242" s="11"/>
      <c r="H242" s="31"/>
      <c r="I242" s="11"/>
      <c r="J242" s="22"/>
      <c r="K242" s="35"/>
      <c r="L242" s="35"/>
      <c r="M242" s="35"/>
      <c r="N242" s="36"/>
      <c r="O242" s="62"/>
      <c r="P242" s="34" t="str">
        <f t="shared" si="2"/>
        <v/>
      </c>
    </row>
    <row r="243" ht="22.5" customHeight="1">
      <c r="A243" s="6">
        <v>242.0</v>
      </c>
      <c r="B243" s="11" t="str">
        <f>'Master Schedule'!B243</f>
        <v/>
      </c>
      <c r="C243" s="7">
        <v>46476.0</v>
      </c>
      <c r="D243" s="8" t="str">
        <f t="shared" si="1"/>
        <v>Tuesday</v>
      </c>
      <c r="E243" s="31"/>
      <c r="F243" s="11"/>
      <c r="G243" s="11"/>
      <c r="H243" s="31"/>
      <c r="I243" s="11"/>
      <c r="J243" s="22"/>
      <c r="K243" s="32"/>
      <c r="L243" s="32"/>
      <c r="M243" s="32"/>
      <c r="N243" s="33"/>
      <c r="O243" s="62"/>
      <c r="P243" s="34" t="str">
        <f t="shared" si="2"/>
        <v/>
      </c>
    </row>
    <row r="244" ht="22.5" customHeight="1">
      <c r="A244" s="6">
        <v>243.0</v>
      </c>
      <c r="B244" s="11" t="str">
        <f>'Master Schedule'!B244</f>
        <v/>
      </c>
      <c r="C244" s="7">
        <v>46477.0</v>
      </c>
      <c r="D244" s="8" t="str">
        <f t="shared" si="1"/>
        <v>Wednesday</v>
      </c>
      <c r="E244" s="31"/>
      <c r="F244" s="11"/>
      <c r="G244" s="11"/>
      <c r="H244" s="31"/>
      <c r="I244" s="11"/>
      <c r="J244" s="22"/>
      <c r="K244" s="35"/>
      <c r="L244" s="35"/>
      <c r="M244" s="35"/>
      <c r="N244" s="36"/>
      <c r="O244" s="62"/>
      <c r="P244" s="34" t="str">
        <f t="shared" si="2"/>
        <v/>
      </c>
    </row>
    <row r="245" ht="22.5" customHeight="1">
      <c r="A245" s="6">
        <v>244.0</v>
      </c>
      <c r="B245" s="11" t="str">
        <f>'Master Schedule'!B245</f>
        <v/>
      </c>
      <c r="C245" s="7">
        <v>46478.0</v>
      </c>
      <c r="D245" s="8" t="str">
        <f t="shared" si="1"/>
        <v>Thursday</v>
      </c>
      <c r="E245" s="31"/>
      <c r="F245" s="11"/>
      <c r="G245" s="11"/>
      <c r="H245" s="31"/>
      <c r="I245" s="11"/>
      <c r="J245" s="22"/>
      <c r="K245" s="32"/>
      <c r="L245" s="32"/>
      <c r="M245" s="32"/>
      <c r="N245" s="33"/>
      <c r="O245" s="62"/>
      <c r="P245" s="34" t="str">
        <f t="shared" si="2"/>
        <v/>
      </c>
    </row>
    <row r="246" ht="22.5" customHeight="1">
      <c r="A246" s="6">
        <v>245.0</v>
      </c>
      <c r="B246" s="11" t="str">
        <f>'Master Schedule'!B246</f>
        <v/>
      </c>
      <c r="C246" s="7">
        <v>46479.0</v>
      </c>
      <c r="D246" s="8" t="str">
        <f t="shared" si="1"/>
        <v>Friday</v>
      </c>
      <c r="E246" s="31"/>
      <c r="F246" s="11"/>
      <c r="G246" s="11"/>
      <c r="H246" s="31"/>
      <c r="I246" s="11"/>
      <c r="J246" s="22"/>
      <c r="K246" s="35"/>
      <c r="L246" s="35"/>
      <c r="M246" s="35"/>
      <c r="N246" s="36"/>
      <c r="O246" s="62"/>
      <c r="P246" s="34" t="str">
        <f t="shared" si="2"/>
        <v/>
      </c>
    </row>
    <row r="247" ht="22.5" customHeight="1">
      <c r="A247" s="6">
        <v>246.0</v>
      </c>
      <c r="B247" s="11" t="str">
        <f>'Master Schedule'!B247</f>
        <v/>
      </c>
      <c r="C247" s="7">
        <v>46480.0</v>
      </c>
      <c r="D247" s="8" t="str">
        <f t="shared" si="1"/>
        <v>Saturday</v>
      </c>
      <c r="E247" s="31"/>
      <c r="F247" s="11"/>
      <c r="G247" s="11"/>
      <c r="H247" s="31"/>
      <c r="I247" s="11"/>
      <c r="J247" s="22"/>
      <c r="K247" s="32"/>
      <c r="L247" s="32"/>
      <c r="M247" s="32"/>
      <c r="N247" s="33"/>
      <c r="O247" s="62"/>
      <c r="P247" s="34" t="str">
        <f t="shared" si="2"/>
        <v/>
      </c>
    </row>
    <row r="248" ht="22.5" customHeight="1">
      <c r="A248" s="6">
        <v>247.0</v>
      </c>
      <c r="B248" s="11" t="str">
        <f>'Master Schedule'!B248</f>
        <v/>
      </c>
      <c r="C248" s="7">
        <v>46481.0</v>
      </c>
      <c r="D248" s="8" t="str">
        <f t="shared" si="1"/>
        <v>Sunday</v>
      </c>
      <c r="E248" s="31"/>
      <c r="F248" s="11"/>
      <c r="G248" s="11"/>
      <c r="H248" s="31"/>
      <c r="I248" s="11"/>
      <c r="J248" s="22"/>
      <c r="K248" s="35"/>
      <c r="L248" s="35"/>
      <c r="M248" s="35"/>
      <c r="N248" s="36"/>
      <c r="O248" s="62"/>
      <c r="P248" s="34" t="str">
        <f t="shared" si="2"/>
        <v/>
      </c>
    </row>
    <row r="249" ht="22.5" customHeight="1">
      <c r="A249" s="6">
        <v>248.0</v>
      </c>
      <c r="B249" s="11" t="str">
        <f>'Master Schedule'!B249</f>
        <v/>
      </c>
      <c r="C249" s="7">
        <v>46482.0</v>
      </c>
      <c r="D249" s="8" t="str">
        <f t="shared" si="1"/>
        <v>Monday</v>
      </c>
      <c r="E249" s="31"/>
      <c r="F249" s="11"/>
      <c r="G249" s="11"/>
      <c r="H249" s="31"/>
      <c r="I249" s="11"/>
      <c r="J249" s="22"/>
      <c r="K249" s="32"/>
      <c r="L249" s="32"/>
      <c r="M249" s="32"/>
      <c r="N249" s="33"/>
      <c r="O249" s="62"/>
      <c r="P249" s="34" t="str">
        <f t="shared" si="2"/>
        <v/>
      </c>
    </row>
    <row r="250" ht="22.5" customHeight="1">
      <c r="A250" s="6">
        <v>249.0</v>
      </c>
      <c r="B250" s="11" t="str">
        <f>'Master Schedule'!B250</f>
        <v/>
      </c>
      <c r="C250" s="7">
        <v>46483.0</v>
      </c>
      <c r="D250" s="8" t="str">
        <f t="shared" si="1"/>
        <v>Tuesday</v>
      </c>
      <c r="E250" s="31"/>
      <c r="F250" s="11"/>
      <c r="G250" s="11"/>
      <c r="H250" s="31"/>
      <c r="I250" s="11"/>
      <c r="J250" s="22"/>
      <c r="K250" s="35"/>
      <c r="L250" s="35"/>
      <c r="M250" s="35"/>
      <c r="N250" s="36"/>
      <c r="O250" s="62"/>
      <c r="P250" s="34" t="str">
        <f t="shared" si="2"/>
        <v/>
      </c>
    </row>
    <row r="251" ht="22.5" customHeight="1">
      <c r="A251" s="6">
        <v>250.0</v>
      </c>
      <c r="B251" s="11" t="str">
        <f>'Master Schedule'!B251</f>
        <v/>
      </c>
      <c r="C251" s="7">
        <v>46484.0</v>
      </c>
      <c r="D251" s="8" t="str">
        <f t="shared" si="1"/>
        <v>Wednesday</v>
      </c>
      <c r="E251" s="31"/>
      <c r="F251" s="11"/>
      <c r="G251" s="11"/>
      <c r="H251" s="31"/>
      <c r="I251" s="11"/>
      <c r="J251" s="22"/>
      <c r="K251" s="32"/>
      <c r="L251" s="32"/>
      <c r="M251" s="32"/>
      <c r="N251" s="33"/>
      <c r="O251" s="62"/>
      <c r="P251" s="34" t="str">
        <f t="shared" si="2"/>
        <v/>
      </c>
    </row>
    <row r="252" ht="22.5" customHeight="1">
      <c r="A252" s="6">
        <v>251.0</v>
      </c>
      <c r="B252" s="11" t="str">
        <f>'Master Schedule'!B252</f>
        <v/>
      </c>
      <c r="C252" s="7">
        <v>46485.0</v>
      </c>
      <c r="D252" s="8" t="str">
        <f t="shared" si="1"/>
        <v>Thursday</v>
      </c>
      <c r="E252" s="31"/>
      <c r="F252" s="11"/>
      <c r="G252" s="11"/>
      <c r="H252" s="31"/>
      <c r="I252" s="11"/>
      <c r="J252" s="22"/>
      <c r="K252" s="35"/>
      <c r="L252" s="35"/>
      <c r="M252" s="35"/>
      <c r="N252" s="36"/>
      <c r="O252" s="62"/>
      <c r="P252" s="34" t="str">
        <f t="shared" si="2"/>
        <v/>
      </c>
    </row>
    <row r="253" ht="22.5" customHeight="1">
      <c r="A253" s="6">
        <v>252.0</v>
      </c>
      <c r="B253" s="11" t="str">
        <f>'Master Schedule'!B253</f>
        <v/>
      </c>
      <c r="C253" s="7">
        <v>46486.0</v>
      </c>
      <c r="D253" s="8" t="str">
        <f t="shared" si="1"/>
        <v>Friday</v>
      </c>
      <c r="E253" s="31"/>
      <c r="F253" s="11"/>
      <c r="G253" s="11"/>
      <c r="H253" s="31"/>
      <c r="I253" s="11"/>
      <c r="J253" s="22"/>
      <c r="K253" s="32"/>
      <c r="L253" s="32"/>
      <c r="M253" s="32"/>
      <c r="N253" s="33"/>
      <c r="O253" s="62"/>
      <c r="P253" s="34" t="str">
        <f t="shared" si="2"/>
        <v/>
      </c>
    </row>
    <row r="254" ht="22.5" customHeight="1">
      <c r="A254" s="6">
        <v>253.0</v>
      </c>
      <c r="B254" s="11" t="str">
        <f>'Master Schedule'!B254</f>
        <v/>
      </c>
      <c r="C254" s="7">
        <v>46487.0</v>
      </c>
      <c r="D254" s="8" t="str">
        <f t="shared" si="1"/>
        <v>Saturday</v>
      </c>
      <c r="E254" s="31"/>
      <c r="F254" s="11"/>
      <c r="G254" s="11"/>
      <c r="H254" s="31"/>
      <c r="I254" s="11"/>
      <c r="J254" s="22"/>
      <c r="K254" s="35"/>
      <c r="L254" s="35"/>
      <c r="M254" s="35"/>
      <c r="N254" s="36"/>
      <c r="O254" s="62"/>
      <c r="P254" s="34" t="str">
        <f t="shared" si="2"/>
        <v/>
      </c>
    </row>
    <row r="255" ht="22.5" customHeight="1">
      <c r="A255" s="6">
        <v>254.0</v>
      </c>
      <c r="B255" s="11" t="str">
        <f>'Master Schedule'!B255</f>
        <v/>
      </c>
      <c r="C255" s="7">
        <v>46488.0</v>
      </c>
      <c r="D255" s="8" t="str">
        <f t="shared" si="1"/>
        <v>Sunday</v>
      </c>
      <c r="E255" s="31"/>
      <c r="F255" s="11"/>
      <c r="G255" s="11"/>
      <c r="H255" s="31"/>
      <c r="I255" s="11"/>
      <c r="J255" s="22"/>
      <c r="K255" s="32"/>
      <c r="L255" s="32"/>
      <c r="M255" s="32"/>
      <c r="N255" s="33"/>
      <c r="O255" s="62"/>
      <c r="P255" s="34" t="str">
        <f t="shared" si="2"/>
        <v/>
      </c>
    </row>
    <row r="256" ht="22.5" customHeight="1">
      <c r="A256" s="6">
        <v>255.0</v>
      </c>
      <c r="B256" s="11" t="str">
        <f>'Master Schedule'!B256</f>
        <v/>
      </c>
      <c r="C256" s="7">
        <v>46489.0</v>
      </c>
      <c r="D256" s="8" t="str">
        <f t="shared" si="1"/>
        <v>Monday</v>
      </c>
      <c r="E256" s="31"/>
      <c r="F256" s="11"/>
      <c r="G256" s="11"/>
      <c r="H256" s="31"/>
      <c r="I256" s="11"/>
      <c r="J256" s="22"/>
      <c r="K256" s="35"/>
      <c r="L256" s="35"/>
      <c r="M256" s="35"/>
      <c r="N256" s="36"/>
      <c r="O256" s="62"/>
      <c r="P256" s="34" t="str">
        <f t="shared" si="2"/>
        <v/>
      </c>
    </row>
    <row r="257" ht="22.5" customHeight="1">
      <c r="A257" s="6">
        <v>256.0</v>
      </c>
      <c r="B257" s="11" t="str">
        <f>'Master Schedule'!B257</f>
        <v/>
      </c>
      <c r="C257" s="7">
        <v>46490.0</v>
      </c>
      <c r="D257" s="8" t="str">
        <f t="shared" si="1"/>
        <v>Tuesday</v>
      </c>
      <c r="E257" s="31"/>
      <c r="F257" s="11"/>
      <c r="G257" s="11"/>
      <c r="H257" s="31"/>
      <c r="I257" s="11"/>
      <c r="J257" s="22"/>
      <c r="K257" s="32"/>
      <c r="L257" s="32"/>
      <c r="M257" s="32"/>
      <c r="N257" s="33"/>
      <c r="O257" s="62"/>
      <c r="P257" s="34" t="str">
        <f t="shared" si="2"/>
        <v/>
      </c>
    </row>
    <row r="258" ht="22.5" customHeight="1">
      <c r="A258" s="6">
        <v>257.0</v>
      </c>
      <c r="B258" s="11" t="str">
        <f>'Master Schedule'!B258</f>
        <v/>
      </c>
      <c r="C258" s="7">
        <v>46491.0</v>
      </c>
      <c r="D258" s="8" t="str">
        <f t="shared" si="1"/>
        <v>Wednesday</v>
      </c>
      <c r="E258" s="31"/>
      <c r="F258" s="11"/>
      <c r="G258" s="11"/>
      <c r="H258" s="31"/>
      <c r="I258" s="11"/>
      <c r="J258" s="22"/>
      <c r="K258" s="35"/>
      <c r="L258" s="35"/>
      <c r="M258" s="35"/>
      <c r="N258" s="36"/>
      <c r="O258" s="62"/>
      <c r="P258" s="34" t="str">
        <f t="shared" si="2"/>
        <v/>
      </c>
    </row>
    <row r="259" ht="22.5" customHeight="1">
      <c r="A259" s="6">
        <v>258.0</v>
      </c>
      <c r="B259" s="11" t="str">
        <f>'Master Schedule'!B259</f>
        <v/>
      </c>
      <c r="C259" s="7">
        <v>46492.0</v>
      </c>
      <c r="D259" s="8" t="str">
        <f t="shared" si="1"/>
        <v>Thursday</v>
      </c>
      <c r="E259" s="31"/>
      <c r="F259" s="11"/>
      <c r="G259" s="11"/>
      <c r="H259" s="31"/>
      <c r="I259" s="11"/>
      <c r="J259" s="22"/>
      <c r="K259" s="32"/>
      <c r="L259" s="32"/>
      <c r="M259" s="32"/>
      <c r="N259" s="33"/>
      <c r="O259" s="62"/>
      <c r="P259" s="34" t="str">
        <f t="shared" si="2"/>
        <v/>
      </c>
    </row>
    <row r="260" ht="22.5" customHeight="1">
      <c r="A260" s="6">
        <v>259.0</v>
      </c>
      <c r="B260" s="11" t="str">
        <f>'Master Schedule'!B260</f>
        <v/>
      </c>
      <c r="C260" s="7">
        <v>46493.0</v>
      </c>
      <c r="D260" s="8" t="str">
        <f t="shared" si="1"/>
        <v>Friday</v>
      </c>
      <c r="E260" s="31"/>
      <c r="F260" s="11"/>
      <c r="G260" s="11"/>
      <c r="H260" s="31"/>
      <c r="I260" s="11"/>
      <c r="J260" s="22"/>
      <c r="K260" s="35"/>
      <c r="L260" s="35"/>
      <c r="M260" s="35"/>
      <c r="N260" s="36"/>
      <c r="O260" s="62"/>
      <c r="P260" s="34" t="str">
        <f t="shared" si="2"/>
        <v/>
      </c>
    </row>
    <row r="261" ht="22.5" customHeight="1">
      <c r="A261" s="6">
        <v>260.0</v>
      </c>
      <c r="B261" s="11" t="str">
        <f>'Master Schedule'!B261</f>
        <v/>
      </c>
      <c r="C261" s="7">
        <v>46494.0</v>
      </c>
      <c r="D261" s="8" t="str">
        <f t="shared" si="1"/>
        <v>Saturday</v>
      </c>
      <c r="E261" s="31"/>
      <c r="F261" s="11"/>
      <c r="G261" s="11"/>
      <c r="H261" s="31"/>
      <c r="I261" s="11"/>
      <c r="J261" s="22"/>
      <c r="K261" s="32"/>
      <c r="L261" s="32"/>
      <c r="M261" s="32"/>
      <c r="N261" s="33"/>
      <c r="O261" s="62"/>
      <c r="P261" s="34" t="str">
        <f t="shared" si="2"/>
        <v/>
      </c>
    </row>
    <row r="262" ht="22.5" customHeight="1">
      <c r="A262" s="6">
        <v>261.0</v>
      </c>
      <c r="B262" s="11" t="str">
        <f>'Master Schedule'!B262</f>
        <v/>
      </c>
      <c r="C262" s="7">
        <v>46495.0</v>
      </c>
      <c r="D262" s="8" t="str">
        <f t="shared" si="1"/>
        <v>Sunday</v>
      </c>
      <c r="E262" s="31"/>
      <c r="F262" s="11"/>
      <c r="G262" s="11"/>
      <c r="H262" s="31"/>
      <c r="I262" s="11"/>
      <c r="J262" s="22"/>
      <c r="K262" s="35"/>
      <c r="L262" s="35"/>
      <c r="M262" s="35"/>
      <c r="N262" s="36"/>
      <c r="O262" s="62"/>
      <c r="P262" s="34" t="str">
        <f t="shared" si="2"/>
        <v/>
      </c>
    </row>
    <row r="263" ht="22.5" customHeight="1">
      <c r="A263" s="6">
        <v>262.0</v>
      </c>
      <c r="B263" s="11" t="str">
        <f>'Master Schedule'!B263</f>
        <v/>
      </c>
      <c r="C263" s="7">
        <v>46496.0</v>
      </c>
      <c r="D263" s="8" t="str">
        <f t="shared" si="1"/>
        <v>Monday</v>
      </c>
      <c r="E263" s="31"/>
      <c r="F263" s="11"/>
      <c r="G263" s="11"/>
      <c r="H263" s="31"/>
      <c r="I263" s="11"/>
      <c r="J263" s="22"/>
      <c r="K263" s="32"/>
      <c r="L263" s="32"/>
      <c r="M263" s="32"/>
      <c r="N263" s="33"/>
      <c r="O263" s="62"/>
      <c r="P263" s="34" t="str">
        <f t="shared" si="2"/>
        <v/>
      </c>
    </row>
    <row r="264" ht="22.5" customHeight="1">
      <c r="A264" s="6">
        <v>263.0</v>
      </c>
      <c r="B264" s="11" t="str">
        <f>'Master Schedule'!B264</f>
        <v/>
      </c>
      <c r="C264" s="7">
        <v>46497.0</v>
      </c>
      <c r="D264" s="8" t="str">
        <f t="shared" si="1"/>
        <v>Tuesday</v>
      </c>
      <c r="E264" s="31"/>
      <c r="F264" s="11"/>
      <c r="G264" s="11"/>
      <c r="H264" s="31"/>
      <c r="I264" s="11"/>
      <c r="J264" s="22"/>
      <c r="K264" s="35"/>
      <c r="L264" s="35"/>
      <c r="M264" s="35"/>
      <c r="N264" s="36"/>
      <c r="O264" s="62"/>
      <c r="P264" s="34" t="str">
        <f t="shared" si="2"/>
        <v/>
      </c>
    </row>
    <row r="265" ht="22.5" customHeight="1">
      <c r="A265" s="6">
        <v>264.0</v>
      </c>
      <c r="B265" s="11" t="str">
        <f>'Master Schedule'!B265</f>
        <v/>
      </c>
      <c r="C265" s="7">
        <v>46498.0</v>
      </c>
      <c r="D265" s="8" t="str">
        <f t="shared" si="1"/>
        <v>Wednesday</v>
      </c>
      <c r="E265" s="31"/>
      <c r="F265" s="11"/>
      <c r="G265" s="11"/>
      <c r="H265" s="31"/>
      <c r="I265" s="11"/>
      <c r="J265" s="22"/>
      <c r="K265" s="32"/>
      <c r="L265" s="32"/>
      <c r="M265" s="32"/>
      <c r="N265" s="33"/>
      <c r="O265" s="62"/>
      <c r="P265" s="34" t="str">
        <f t="shared" si="2"/>
        <v/>
      </c>
    </row>
    <row r="266" ht="22.5" customHeight="1">
      <c r="A266" s="6">
        <v>265.0</v>
      </c>
      <c r="B266" s="11" t="str">
        <f>'Master Schedule'!B266</f>
        <v/>
      </c>
      <c r="C266" s="7">
        <v>46499.0</v>
      </c>
      <c r="D266" s="8" t="str">
        <f t="shared" si="1"/>
        <v>Thursday</v>
      </c>
      <c r="E266" s="31"/>
      <c r="F266" s="11"/>
      <c r="G266" s="11"/>
      <c r="H266" s="31"/>
      <c r="I266" s="11"/>
      <c r="J266" s="22"/>
      <c r="K266" s="35"/>
      <c r="L266" s="35"/>
      <c r="M266" s="35"/>
      <c r="N266" s="36"/>
      <c r="O266" s="62"/>
      <c r="P266" s="34" t="str">
        <f t="shared" si="2"/>
        <v/>
      </c>
    </row>
    <row r="267" ht="22.5" customHeight="1">
      <c r="A267" s="6">
        <v>266.0</v>
      </c>
      <c r="B267" s="11" t="str">
        <f>'Master Schedule'!B267</f>
        <v/>
      </c>
      <c r="C267" s="7">
        <v>46500.0</v>
      </c>
      <c r="D267" s="8" t="str">
        <f t="shared" si="1"/>
        <v>Friday</v>
      </c>
      <c r="E267" s="31"/>
      <c r="F267" s="11"/>
      <c r="G267" s="11"/>
      <c r="H267" s="31"/>
      <c r="I267" s="11"/>
      <c r="J267" s="22"/>
      <c r="K267" s="32"/>
      <c r="L267" s="32"/>
      <c r="M267" s="32"/>
      <c r="N267" s="33"/>
      <c r="O267" s="62"/>
      <c r="P267" s="34" t="str">
        <f t="shared" si="2"/>
        <v/>
      </c>
    </row>
    <row r="268" ht="22.5" customHeight="1">
      <c r="A268" s="6">
        <v>267.0</v>
      </c>
      <c r="B268" s="11" t="str">
        <f>'Master Schedule'!B268</f>
        <v/>
      </c>
      <c r="C268" s="7">
        <v>46501.0</v>
      </c>
      <c r="D268" s="8" t="str">
        <f t="shared" si="1"/>
        <v>Saturday</v>
      </c>
      <c r="E268" s="31"/>
      <c r="F268" s="11"/>
      <c r="G268" s="11"/>
      <c r="H268" s="31"/>
      <c r="I268" s="11"/>
      <c r="J268" s="22"/>
      <c r="K268" s="35"/>
      <c r="L268" s="35"/>
      <c r="M268" s="35"/>
      <c r="N268" s="36"/>
      <c r="O268" s="62"/>
      <c r="P268" s="34" t="str">
        <f t="shared" si="2"/>
        <v/>
      </c>
    </row>
    <row r="269" ht="22.5" customHeight="1">
      <c r="A269" s="6">
        <v>268.0</v>
      </c>
      <c r="B269" s="11" t="str">
        <f>'Master Schedule'!B269</f>
        <v/>
      </c>
      <c r="C269" s="7">
        <v>46502.0</v>
      </c>
      <c r="D269" s="8" t="str">
        <f t="shared" si="1"/>
        <v>Sunday</v>
      </c>
      <c r="E269" s="31"/>
      <c r="F269" s="11"/>
      <c r="G269" s="11"/>
      <c r="H269" s="31"/>
      <c r="I269" s="11"/>
      <c r="J269" s="22"/>
      <c r="K269" s="32"/>
      <c r="L269" s="32"/>
      <c r="M269" s="32"/>
      <c r="N269" s="33"/>
      <c r="O269" s="62"/>
      <c r="P269" s="34" t="str">
        <f t="shared" si="2"/>
        <v/>
      </c>
    </row>
    <row r="270" ht="22.5" customHeight="1">
      <c r="A270" s="6">
        <v>269.0</v>
      </c>
      <c r="B270" s="11" t="str">
        <f>'Master Schedule'!B270</f>
        <v/>
      </c>
      <c r="C270" s="7">
        <v>46503.0</v>
      </c>
      <c r="D270" s="8" t="str">
        <f t="shared" si="1"/>
        <v>Monday</v>
      </c>
      <c r="E270" s="31"/>
      <c r="F270" s="11"/>
      <c r="G270" s="11"/>
      <c r="H270" s="31"/>
      <c r="I270" s="11"/>
      <c r="J270" s="22"/>
      <c r="K270" s="35"/>
      <c r="L270" s="35"/>
      <c r="M270" s="35"/>
      <c r="N270" s="36"/>
      <c r="O270" s="62"/>
      <c r="P270" s="34" t="str">
        <f t="shared" si="2"/>
        <v/>
      </c>
    </row>
    <row r="271" ht="22.5" customHeight="1">
      <c r="A271" s="6">
        <v>270.0</v>
      </c>
      <c r="B271" s="11" t="str">
        <f>'Master Schedule'!B271</f>
        <v/>
      </c>
      <c r="C271" s="7">
        <v>46504.0</v>
      </c>
      <c r="D271" s="8" t="str">
        <f t="shared" si="1"/>
        <v>Tuesday</v>
      </c>
      <c r="E271" s="31"/>
      <c r="F271" s="11"/>
      <c r="G271" s="11"/>
      <c r="H271" s="31"/>
      <c r="I271" s="11"/>
      <c r="J271" s="22"/>
      <c r="K271" s="32"/>
      <c r="L271" s="32"/>
      <c r="M271" s="32"/>
      <c r="N271" s="33"/>
      <c r="O271" s="62"/>
      <c r="P271" s="34" t="str">
        <f t="shared" si="2"/>
        <v/>
      </c>
    </row>
    <row r="272" ht="22.5" customHeight="1">
      <c r="A272" s="6">
        <v>271.0</v>
      </c>
      <c r="B272" s="11" t="str">
        <f>'Master Schedule'!B272</f>
        <v/>
      </c>
      <c r="C272" s="7">
        <v>46505.0</v>
      </c>
      <c r="D272" s="8" t="str">
        <f t="shared" si="1"/>
        <v>Wednesday</v>
      </c>
      <c r="E272" s="31"/>
      <c r="F272" s="11"/>
      <c r="G272" s="11"/>
      <c r="H272" s="31"/>
      <c r="I272" s="11"/>
      <c r="J272" s="22"/>
      <c r="K272" s="35"/>
      <c r="L272" s="35"/>
      <c r="M272" s="35"/>
      <c r="N272" s="36"/>
      <c r="O272" s="62"/>
      <c r="P272" s="34" t="str">
        <f t="shared" si="2"/>
        <v/>
      </c>
    </row>
    <row r="273" ht="22.5" customHeight="1">
      <c r="A273" s="6">
        <v>272.0</v>
      </c>
      <c r="B273" s="11" t="str">
        <f>'Master Schedule'!B273</f>
        <v/>
      </c>
      <c r="C273" s="7">
        <v>46506.0</v>
      </c>
      <c r="D273" s="8" t="str">
        <f t="shared" si="1"/>
        <v>Thursday</v>
      </c>
      <c r="E273" s="31"/>
      <c r="F273" s="11"/>
      <c r="G273" s="11"/>
      <c r="H273" s="31"/>
      <c r="I273" s="11"/>
      <c r="J273" s="22"/>
      <c r="K273" s="32"/>
      <c r="L273" s="32"/>
      <c r="M273" s="32"/>
      <c r="N273" s="33"/>
      <c r="O273" s="62"/>
      <c r="P273" s="34" t="str">
        <f t="shared" si="2"/>
        <v/>
      </c>
    </row>
    <row r="274" ht="22.5" customHeight="1">
      <c r="A274" s="6">
        <v>273.0</v>
      </c>
      <c r="B274" s="11" t="str">
        <f>'Master Schedule'!B274</f>
        <v/>
      </c>
      <c r="C274" s="7">
        <v>46507.0</v>
      </c>
      <c r="D274" s="8" t="str">
        <f t="shared" si="1"/>
        <v>Friday</v>
      </c>
      <c r="E274" s="31"/>
      <c r="F274" s="11"/>
      <c r="G274" s="11"/>
      <c r="H274" s="31"/>
      <c r="I274" s="11"/>
      <c r="J274" s="22"/>
      <c r="K274" s="35"/>
      <c r="L274" s="35"/>
      <c r="M274" s="35"/>
      <c r="N274" s="36"/>
      <c r="O274" s="62"/>
      <c r="P274" s="34" t="str">
        <f t="shared" si="2"/>
        <v/>
      </c>
    </row>
    <row r="275" ht="22.5" customHeight="1">
      <c r="A275" s="6">
        <v>274.0</v>
      </c>
      <c r="B275" s="11" t="str">
        <f>'Master Schedule'!B275</f>
        <v/>
      </c>
      <c r="C275" s="7">
        <v>46508.0</v>
      </c>
      <c r="D275" s="8" t="str">
        <f t="shared" si="1"/>
        <v>Saturday</v>
      </c>
      <c r="E275" s="31"/>
      <c r="F275" s="11"/>
      <c r="G275" s="11"/>
      <c r="H275" s="31"/>
      <c r="I275" s="11"/>
      <c r="J275" s="22"/>
      <c r="K275" s="32"/>
      <c r="L275" s="32"/>
      <c r="M275" s="32"/>
      <c r="N275" s="33"/>
      <c r="O275" s="62"/>
      <c r="P275" s="34" t="str">
        <f t="shared" si="2"/>
        <v/>
      </c>
    </row>
    <row r="276" ht="22.5" customHeight="1">
      <c r="A276" s="6">
        <v>275.0</v>
      </c>
      <c r="B276" s="11" t="str">
        <f>'Master Schedule'!B276</f>
        <v/>
      </c>
      <c r="C276" s="7">
        <v>46509.0</v>
      </c>
      <c r="D276" s="8" t="str">
        <f t="shared" si="1"/>
        <v>Sunday</v>
      </c>
      <c r="E276" s="31"/>
      <c r="F276" s="11"/>
      <c r="G276" s="11"/>
      <c r="H276" s="31"/>
      <c r="I276" s="11"/>
      <c r="J276" s="22"/>
      <c r="K276" s="35"/>
      <c r="L276" s="35"/>
      <c r="M276" s="35"/>
      <c r="N276" s="36"/>
      <c r="O276" s="62"/>
      <c r="P276" s="34" t="str">
        <f t="shared" si="2"/>
        <v/>
      </c>
    </row>
    <row r="277" ht="22.5" customHeight="1">
      <c r="A277" s="6">
        <v>276.0</v>
      </c>
      <c r="B277" s="11" t="str">
        <f>'Master Schedule'!B277</f>
        <v/>
      </c>
      <c r="C277" s="7">
        <v>46510.0</v>
      </c>
      <c r="D277" s="8" t="str">
        <f t="shared" si="1"/>
        <v>Monday</v>
      </c>
      <c r="E277" s="31"/>
      <c r="F277" s="11"/>
      <c r="G277" s="11"/>
      <c r="H277" s="31"/>
      <c r="I277" s="11"/>
      <c r="J277" s="22"/>
      <c r="K277" s="32"/>
      <c r="L277" s="32"/>
      <c r="M277" s="32"/>
      <c r="N277" s="33"/>
      <c r="O277" s="62"/>
      <c r="P277" s="34" t="str">
        <f t="shared" si="2"/>
        <v/>
      </c>
    </row>
    <row r="278" ht="22.5" customHeight="1">
      <c r="A278" s="6">
        <v>277.0</v>
      </c>
      <c r="B278" s="11" t="str">
        <f>'Master Schedule'!B278</f>
        <v/>
      </c>
      <c r="C278" s="7">
        <v>46511.0</v>
      </c>
      <c r="D278" s="8" t="str">
        <f t="shared" si="1"/>
        <v>Tuesday</v>
      </c>
      <c r="E278" s="31"/>
      <c r="F278" s="11"/>
      <c r="G278" s="11"/>
      <c r="H278" s="31"/>
      <c r="I278" s="11"/>
      <c r="J278" s="22"/>
      <c r="K278" s="35"/>
      <c r="L278" s="35"/>
      <c r="M278" s="35"/>
      <c r="N278" s="36"/>
      <c r="O278" s="62"/>
      <c r="P278" s="34" t="str">
        <f t="shared" si="2"/>
        <v/>
      </c>
    </row>
    <row r="279" ht="22.5" customHeight="1">
      <c r="A279" s="6">
        <v>278.0</v>
      </c>
      <c r="B279" s="11" t="str">
        <f>'Master Schedule'!B279</f>
        <v/>
      </c>
      <c r="C279" s="7">
        <v>46512.0</v>
      </c>
      <c r="D279" s="8" t="str">
        <f t="shared" si="1"/>
        <v>Wednesday</v>
      </c>
      <c r="E279" s="31"/>
      <c r="F279" s="11"/>
      <c r="G279" s="11"/>
      <c r="H279" s="31"/>
      <c r="I279" s="11"/>
      <c r="J279" s="22"/>
      <c r="K279" s="32"/>
      <c r="L279" s="32"/>
      <c r="M279" s="32"/>
      <c r="N279" s="33"/>
      <c r="O279" s="62"/>
      <c r="P279" s="34" t="str">
        <f t="shared" si="2"/>
        <v/>
      </c>
    </row>
    <row r="280" ht="22.5" customHeight="1">
      <c r="A280" s="6">
        <v>279.0</v>
      </c>
      <c r="B280" s="11" t="str">
        <f>'Master Schedule'!B280</f>
        <v/>
      </c>
      <c r="C280" s="7">
        <v>46513.0</v>
      </c>
      <c r="D280" s="8" t="str">
        <f t="shared" si="1"/>
        <v>Thursday</v>
      </c>
      <c r="E280" s="31"/>
      <c r="F280" s="11"/>
      <c r="G280" s="11"/>
      <c r="H280" s="31"/>
      <c r="I280" s="11"/>
      <c r="J280" s="22"/>
      <c r="K280" s="35"/>
      <c r="L280" s="35"/>
      <c r="M280" s="35"/>
      <c r="N280" s="36"/>
      <c r="O280" s="62"/>
      <c r="P280" s="34" t="str">
        <f t="shared" si="2"/>
        <v/>
      </c>
    </row>
    <row r="281" ht="22.5" customHeight="1">
      <c r="A281" s="6">
        <v>280.0</v>
      </c>
      <c r="B281" s="11" t="str">
        <f>'Master Schedule'!B281</f>
        <v/>
      </c>
      <c r="C281" s="7">
        <v>46514.0</v>
      </c>
      <c r="D281" s="8" t="str">
        <f t="shared" si="1"/>
        <v>Friday</v>
      </c>
      <c r="E281" s="31"/>
      <c r="F281" s="11"/>
      <c r="G281" s="11"/>
      <c r="H281" s="31"/>
      <c r="I281" s="11"/>
      <c r="J281" s="22"/>
      <c r="K281" s="32"/>
      <c r="L281" s="32"/>
      <c r="M281" s="32"/>
      <c r="N281" s="33"/>
      <c r="O281" s="62"/>
      <c r="P281" s="34" t="str">
        <f t="shared" si="2"/>
        <v/>
      </c>
    </row>
    <row r="282" ht="22.5" customHeight="1">
      <c r="A282" s="6">
        <v>281.0</v>
      </c>
      <c r="B282" s="11" t="str">
        <f>'Master Schedule'!B282</f>
        <v/>
      </c>
      <c r="C282" s="7">
        <v>46515.0</v>
      </c>
      <c r="D282" s="8" t="str">
        <f t="shared" si="1"/>
        <v>Saturday</v>
      </c>
      <c r="E282" s="31"/>
      <c r="F282" s="11"/>
      <c r="G282" s="11"/>
      <c r="H282" s="31"/>
      <c r="I282" s="11"/>
      <c r="J282" s="22"/>
      <c r="K282" s="35"/>
      <c r="L282" s="35"/>
      <c r="M282" s="35"/>
      <c r="N282" s="36"/>
      <c r="O282" s="62"/>
      <c r="P282" s="34" t="str">
        <f t="shared" si="2"/>
        <v/>
      </c>
    </row>
    <row r="283" ht="22.5" customHeight="1">
      <c r="A283" s="6">
        <v>282.0</v>
      </c>
      <c r="B283" s="11" t="str">
        <f>'Master Schedule'!B283</f>
        <v/>
      </c>
      <c r="C283" s="7">
        <v>46516.0</v>
      </c>
      <c r="D283" s="8" t="str">
        <f t="shared" si="1"/>
        <v>Sunday</v>
      </c>
      <c r="E283" s="31"/>
      <c r="F283" s="11"/>
      <c r="G283" s="11"/>
      <c r="H283" s="31"/>
      <c r="I283" s="11"/>
      <c r="J283" s="22"/>
      <c r="K283" s="32"/>
      <c r="L283" s="32"/>
      <c r="M283" s="32"/>
      <c r="N283" s="33"/>
      <c r="O283" s="62"/>
      <c r="P283" s="34" t="str">
        <f t="shared" si="2"/>
        <v/>
      </c>
    </row>
    <row r="284" ht="22.5" customHeight="1">
      <c r="A284" s="6">
        <v>283.0</v>
      </c>
      <c r="B284" s="11" t="str">
        <f>'Master Schedule'!B284</f>
        <v/>
      </c>
      <c r="C284" s="7">
        <v>46517.0</v>
      </c>
      <c r="D284" s="8" t="str">
        <f t="shared" si="1"/>
        <v>Monday</v>
      </c>
      <c r="E284" s="31"/>
      <c r="F284" s="11"/>
      <c r="G284" s="11"/>
      <c r="H284" s="31"/>
      <c r="I284" s="11"/>
      <c r="J284" s="22"/>
      <c r="K284" s="35"/>
      <c r="L284" s="35"/>
      <c r="M284" s="35"/>
      <c r="N284" s="36"/>
      <c r="O284" s="62"/>
      <c r="P284" s="34" t="str">
        <f t="shared" si="2"/>
        <v/>
      </c>
    </row>
    <row r="285" ht="22.5" customHeight="1">
      <c r="A285" s="6">
        <v>284.0</v>
      </c>
      <c r="B285" s="11" t="str">
        <f>'Master Schedule'!B285</f>
        <v/>
      </c>
      <c r="C285" s="7">
        <v>46518.0</v>
      </c>
      <c r="D285" s="8" t="str">
        <f t="shared" si="1"/>
        <v>Tuesday</v>
      </c>
      <c r="E285" s="31"/>
      <c r="F285" s="11"/>
      <c r="G285" s="11"/>
      <c r="H285" s="31"/>
      <c r="I285" s="11"/>
      <c r="J285" s="22"/>
      <c r="K285" s="32"/>
      <c r="L285" s="32"/>
      <c r="M285" s="32"/>
      <c r="N285" s="33"/>
      <c r="O285" s="62"/>
      <c r="P285" s="34" t="str">
        <f t="shared" si="2"/>
        <v/>
      </c>
    </row>
    <row r="286" ht="22.5" customHeight="1">
      <c r="A286" s="6">
        <v>285.0</v>
      </c>
      <c r="B286" s="11" t="str">
        <f>'Master Schedule'!B286</f>
        <v/>
      </c>
      <c r="C286" s="7">
        <v>46519.0</v>
      </c>
      <c r="D286" s="8" t="str">
        <f t="shared" si="1"/>
        <v>Wednesday</v>
      </c>
      <c r="E286" s="31"/>
      <c r="F286" s="11"/>
      <c r="G286" s="11"/>
      <c r="H286" s="31"/>
      <c r="I286" s="11"/>
      <c r="J286" s="22"/>
      <c r="K286" s="35"/>
      <c r="L286" s="35"/>
      <c r="M286" s="35"/>
      <c r="N286" s="36"/>
      <c r="O286" s="62"/>
      <c r="P286" s="34" t="str">
        <f t="shared" si="2"/>
        <v/>
      </c>
    </row>
    <row r="287" ht="22.5" customHeight="1">
      <c r="A287" s="6">
        <v>286.0</v>
      </c>
      <c r="B287" s="11" t="str">
        <f>'Master Schedule'!B287</f>
        <v/>
      </c>
      <c r="C287" s="7">
        <v>46520.0</v>
      </c>
      <c r="D287" s="8" t="str">
        <f t="shared" si="1"/>
        <v>Thursday</v>
      </c>
      <c r="E287" s="31"/>
      <c r="F287" s="11"/>
      <c r="G287" s="11"/>
      <c r="H287" s="31"/>
      <c r="I287" s="11"/>
      <c r="J287" s="22"/>
      <c r="K287" s="32"/>
      <c r="L287" s="32"/>
      <c r="M287" s="32"/>
      <c r="N287" s="33"/>
      <c r="O287" s="62"/>
      <c r="P287" s="34" t="str">
        <f t="shared" si="2"/>
        <v/>
      </c>
    </row>
    <row r="288" ht="22.5" customHeight="1">
      <c r="A288" s="6">
        <v>287.0</v>
      </c>
      <c r="B288" s="11" t="str">
        <f>'Master Schedule'!B288</f>
        <v/>
      </c>
      <c r="C288" s="7">
        <v>46521.0</v>
      </c>
      <c r="D288" s="8" t="str">
        <f t="shared" si="1"/>
        <v>Friday</v>
      </c>
      <c r="E288" s="31"/>
      <c r="F288" s="11"/>
      <c r="G288" s="11"/>
      <c r="H288" s="31"/>
      <c r="I288" s="11"/>
      <c r="J288" s="22"/>
      <c r="K288" s="35"/>
      <c r="L288" s="35"/>
      <c r="M288" s="35"/>
      <c r="N288" s="36"/>
      <c r="O288" s="62"/>
      <c r="P288" s="34" t="str">
        <f t="shared" si="2"/>
        <v/>
      </c>
    </row>
    <row r="289" ht="22.5" customHeight="1">
      <c r="A289" s="6">
        <v>288.0</v>
      </c>
      <c r="B289" s="11" t="str">
        <f>'Master Schedule'!B289</f>
        <v/>
      </c>
      <c r="C289" s="7">
        <v>46522.0</v>
      </c>
      <c r="D289" s="8" t="str">
        <f t="shared" si="1"/>
        <v>Saturday</v>
      </c>
      <c r="E289" s="31"/>
      <c r="F289" s="11"/>
      <c r="G289" s="11"/>
      <c r="H289" s="31"/>
      <c r="I289" s="11"/>
      <c r="J289" s="22"/>
      <c r="K289" s="32"/>
      <c r="L289" s="32"/>
      <c r="M289" s="32"/>
      <c r="N289" s="33"/>
      <c r="O289" s="62"/>
      <c r="P289" s="34" t="str">
        <f t="shared" si="2"/>
        <v/>
      </c>
    </row>
    <row r="290" ht="22.5" customHeight="1">
      <c r="A290" s="6">
        <v>289.0</v>
      </c>
      <c r="B290" s="11" t="str">
        <f>'Master Schedule'!B290</f>
        <v/>
      </c>
      <c r="C290" s="7">
        <v>46523.0</v>
      </c>
      <c r="D290" s="8" t="str">
        <f t="shared" si="1"/>
        <v>Sunday</v>
      </c>
      <c r="E290" s="31"/>
      <c r="F290" s="11"/>
      <c r="G290" s="11"/>
      <c r="H290" s="31"/>
      <c r="I290" s="11"/>
      <c r="J290" s="22"/>
      <c r="K290" s="35"/>
      <c r="L290" s="35"/>
      <c r="M290" s="35"/>
      <c r="N290" s="36"/>
      <c r="O290" s="62"/>
      <c r="P290" s="34" t="str">
        <f t="shared" si="2"/>
        <v/>
      </c>
    </row>
    <row r="291" ht="22.5" customHeight="1">
      <c r="A291" s="6">
        <v>290.0</v>
      </c>
      <c r="B291" s="11" t="str">
        <f>'Master Schedule'!B291</f>
        <v/>
      </c>
      <c r="C291" s="7">
        <v>46524.0</v>
      </c>
      <c r="D291" s="8" t="str">
        <f t="shared" si="1"/>
        <v>Monday</v>
      </c>
      <c r="E291" s="31"/>
      <c r="F291" s="11"/>
      <c r="G291" s="11"/>
      <c r="H291" s="31"/>
      <c r="I291" s="11"/>
      <c r="J291" s="22"/>
      <c r="K291" s="32"/>
      <c r="L291" s="32"/>
      <c r="M291" s="32"/>
      <c r="N291" s="33"/>
      <c r="O291" s="62"/>
      <c r="P291" s="34" t="str">
        <f t="shared" si="2"/>
        <v/>
      </c>
    </row>
    <row r="292" ht="22.5" customHeight="1">
      <c r="A292" s="6">
        <v>291.0</v>
      </c>
      <c r="B292" s="11" t="str">
        <f>'Master Schedule'!B292</f>
        <v/>
      </c>
      <c r="C292" s="7">
        <v>46525.0</v>
      </c>
      <c r="D292" s="8" t="str">
        <f t="shared" si="1"/>
        <v>Tuesday</v>
      </c>
      <c r="E292" s="31"/>
      <c r="F292" s="11"/>
      <c r="G292" s="11"/>
      <c r="H292" s="31"/>
      <c r="I292" s="11"/>
      <c r="J292" s="22"/>
      <c r="K292" s="35"/>
      <c r="L292" s="35"/>
      <c r="M292" s="35"/>
      <c r="N292" s="36"/>
      <c r="O292" s="62"/>
      <c r="P292" s="34" t="str">
        <f t="shared" si="2"/>
        <v/>
      </c>
    </row>
    <row r="293" ht="22.5" customHeight="1">
      <c r="A293" s="6">
        <v>292.0</v>
      </c>
      <c r="B293" s="11" t="str">
        <f>'Master Schedule'!B293</f>
        <v/>
      </c>
      <c r="C293" s="7">
        <v>46526.0</v>
      </c>
      <c r="D293" s="8" t="str">
        <f t="shared" si="1"/>
        <v>Wednesday</v>
      </c>
      <c r="E293" s="31"/>
      <c r="F293" s="11"/>
      <c r="G293" s="11"/>
      <c r="H293" s="31"/>
      <c r="I293" s="11"/>
      <c r="J293" s="22"/>
      <c r="K293" s="32"/>
      <c r="L293" s="32"/>
      <c r="M293" s="32"/>
      <c r="N293" s="33"/>
      <c r="O293" s="62"/>
      <c r="P293" s="34" t="str">
        <f t="shared" si="2"/>
        <v/>
      </c>
    </row>
    <row r="294" ht="22.5" customHeight="1">
      <c r="A294" s="6">
        <v>293.0</v>
      </c>
      <c r="B294" s="11" t="str">
        <f>'Master Schedule'!B294</f>
        <v/>
      </c>
      <c r="C294" s="7">
        <v>46527.0</v>
      </c>
      <c r="D294" s="8" t="str">
        <f t="shared" si="1"/>
        <v>Thursday</v>
      </c>
      <c r="E294" s="31"/>
      <c r="F294" s="11"/>
      <c r="G294" s="11"/>
      <c r="H294" s="31"/>
      <c r="I294" s="11"/>
      <c r="J294" s="22"/>
      <c r="K294" s="35"/>
      <c r="L294" s="35"/>
      <c r="M294" s="35"/>
      <c r="N294" s="36"/>
      <c r="O294" s="62"/>
      <c r="P294" s="34" t="str">
        <f t="shared" si="2"/>
        <v/>
      </c>
    </row>
    <row r="295" ht="22.5" customHeight="1">
      <c r="A295" s="6">
        <v>294.0</v>
      </c>
      <c r="B295" s="11" t="str">
        <f>'Master Schedule'!B295</f>
        <v/>
      </c>
      <c r="C295" s="7">
        <v>46528.0</v>
      </c>
      <c r="D295" s="8" t="str">
        <f t="shared" si="1"/>
        <v>Friday</v>
      </c>
      <c r="E295" s="31"/>
      <c r="F295" s="11"/>
      <c r="G295" s="11"/>
      <c r="H295" s="31"/>
      <c r="I295" s="11"/>
      <c r="J295" s="22"/>
      <c r="K295" s="32"/>
      <c r="L295" s="32"/>
      <c r="M295" s="32"/>
      <c r="N295" s="33"/>
      <c r="O295" s="62"/>
      <c r="P295" s="34" t="str">
        <f t="shared" si="2"/>
        <v/>
      </c>
    </row>
    <row r="296" ht="22.5" customHeight="1">
      <c r="A296" s="6">
        <v>295.0</v>
      </c>
      <c r="B296" s="11" t="str">
        <f>'Master Schedule'!B296</f>
        <v/>
      </c>
      <c r="C296" s="7">
        <v>46529.0</v>
      </c>
      <c r="D296" s="8" t="str">
        <f t="shared" si="1"/>
        <v>Saturday</v>
      </c>
      <c r="E296" s="31"/>
      <c r="F296" s="11"/>
      <c r="G296" s="11"/>
      <c r="H296" s="31"/>
      <c r="I296" s="11"/>
      <c r="J296" s="22"/>
      <c r="K296" s="35"/>
      <c r="L296" s="35"/>
      <c r="M296" s="35"/>
      <c r="N296" s="36"/>
      <c r="O296" s="62"/>
      <c r="P296" s="34" t="str">
        <f t="shared" si="2"/>
        <v/>
      </c>
    </row>
    <row r="297" ht="22.5" customHeight="1">
      <c r="A297" s="6">
        <v>296.0</v>
      </c>
      <c r="B297" s="11" t="str">
        <f>'Master Schedule'!B297</f>
        <v/>
      </c>
      <c r="C297" s="7">
        <v>46530.0</v>
      </c>
      <c r="D297" s="8" t="str">
        <f t="shared" si="1"/>
        <v>Sunday</v>
      </c>
      <c r="E297" s="31"/>
      <c r="F297" s="11"/>
      <c r="G297" s="11"/>
      <c r="H297" s="31"/>
      <c r="I297" s="11"/>
      <c r="J297" s="22"/>
      <c r="K297" s="32"/>
      <c r="L297" s="32"/>
      <c r="M297" s="32"/>
      <c r="N297" s="33"/>
      <c r="O297" s="62"/>
      <c r="P297" s="34" t="str">
        <f t="shared" si="2"/>
        <v/>
      </c>
    </row>
    <row r="298" ht="22.5" customHeight="1">
      <c r="A298" s="6">
        <v>297.0</v>
      </c>
      <c r="B298" s="11" t="str">
        <f>'Master Schedule'!B298</f>
        <v/>
      </c>
      <c r="C298" s="7">
        <v>46531.0</v>
      </c>
      <c r="D298" s="8" t="str">
        <f t="shared" si="1"/>
        <v>Monday</v>
      </c>
      <c r="E298" s="31"/>
      <c r="F298" s="11"/>
      <c r="G298" s="11"/>
      <c r="H298" s="31"/>
      <c r="I298" s="11"/>
      <c r="J298" s="22"/>
      <c r="K298" s="35"/>
      <c r="L298" s="35"/>
      <c r="M298" s="35"/>
      <c r="N298" s="36"/>
      <c r="O298" s="62"/>
      <c r="P298" s="34" t="str">
        <f t="shared" si="2"/>
        <v/>
      </c>
    </row>
    <row r="299" ht="22.5" customHeight="1">
      <c r="A299" s="6">
        <v>298.0</v>
      </c>
      <c r="B299" s="11" t="str">
        <f>'Master Schedule'!B299</f>
        <v/>
      </c>
      <c r="C299" s="7">
        <v>46532.0</v>
      </c>
      <c r="D299" s="8" t="str">
        <f t="shared" si="1"/>
        <v>Tuesday</v>
      </c>
      <c r="E299" s="31"/>
      <c r="F299" s="11"/>
      <c r="G299" s="11"/>
      <c r="H299" s="31"/>
      <c r="I299" s="11"/>
      <c r="J299" s="22"/>
      <c r="K299" s="32"/>
      <c r="L299" s="32"/>
      <c r="M299" s="32"/>
      <c r="N299" s="33"/>
      <c r="O299" s="62"/>
      <c r="P299" s="34" t="str">
        <f t="shared" si="2"/>
        <v/>
      </c>
    </row>
    <row r="300" ht="22.5" customHeight="1">
      <c r="A300" s="6">
        <v>299.0</v>
      </c>
      <c r="B300" s="11" t="str">
        <f>'Master Schedule'!B300</f>
        <v/>
      </c>
      <c r="C300" s="7">
        <v>46533.0</v>
      </c>
      <c r="D300" s="8" t="str">
        <f t="shared" si="1"/>
        <v>Wednesday</v>
      </c>
      <c r="E300" s="31"/>
      <c r="F300" s="11"/>
      <c r="G300" s="11"/>
      <c r="H300" s="31"/>
      <c r="I300" s="11"/>
      <c r="J300" s="22"/>
      <c r="K300" s="35"/>
      <c r="L300" s="35"/>
      <c r="M300" s="35"/>
      <c r="N300" s="36"/>
      <c r="O300" s="62"/>
      <c r="P300" s="34" t="str">
        <f t="shared" si="2"/>
        <v/>
      </c>
    </row>
    <row r="301" ht="22.5" customHeight="1">
      <c r="A301" s="6">
        <v>300.0</v>
      </c>
      <c r="B301" s="11" t="str">
        <f>'Master Schedule'!B301</f>
        <v/>
      </c>
      <c r="C301" s="7">
        <v>46534.0</v>
      </c>
      <c r="D301" s="8" t="str">
        <f t="shared" si="1"/>
        <v>Thursday</v>
      </c>
      <c r="E301" s="31"/>
      <c r="F301" s="11"/>
      <c r="G301" s="11"/>
      <c r="H301" s="31"/>
      <c r="I301" s="11"/>
      <c r="J301" s="22"/>
      <c r="K301" s="32"/>
      <c r="L301" s="32"/>
      <c r="M301" s="32"/>
      <c r="N301" s="33"/>
      <c r="O301" s="62"/>
      <c r="P301" s="34" t="str">
        <f t="shared" si="2"/>
        <v/>
      </c>
    </row>
    <row r="302" ht="22.5" customHeight="1">
      <c r="A302" s="6">
        <v>301.0</v>
      </c>
      <c r="B302" s="11" t="str">
        <f>'Master Schedule'!B302</f>
        <v/>
      </c>
      <c r="C302" s="7">
        <v>46535.0</v>
      </c>
      <c r="D302" s="8" t="str">
        <f t="shared" si="1"/>
        <v>Friday</v>
      </c>
      <c r="E302" s="31"/>
      <c r="F302" s="11"/>
      <c r="G302" s="11"/>
      <c r="H302" s="31"/>
      <c r="I302" s="11"/>
      <c r="J302" s="22"/>
      <c r="K302" s="35"/>
      <c r="L302" s="35"/>
      <c r="M302" s="35"/>
      <c r="N302" s="36"/>
      <c r="O302" s="62"/>
      <c r="P302" s="34" t="str">
        <f t="shared" si="2"/>
        <v/>
      </c>
    </row>
    <row r="303" ht="22.5" customHeight="1">
      <c r="A303" s="6">
        <v>302.0</v>
      </c>
      <c r="B303" s="11" t="str">
        <f>'Master Schedule'!B303</f>
        <v/>
      </c>
      <c r="C303" s="7">
        <v>46536.0</v>
      </c>
      <c r="D303" s="8" t="str">
        <f t="shared" si="1"/>
        <v>Saturday</v>
      </c>
      <c r="E303" s="31"/>
      <c r="F303" s="11"/>
      <c r="G303" s="11"/>
      <c r="H303" s="31"/>
      <c r="I303" s="11"/>
      <c r="J303" s="22"/>
      <c r="K303" s="32"/>
      <c r="L303" s="32"/>
      <c r="M303" s="32"/>
      <c r="N303" s="33"/>
      <c r="O303" s="62"/>
      <c r="P303" s="34" t="str">
        <f t="shared" si="2"/>
        <v/>
      </c>
    </row>
    <row r="304" ht="22.5" customHeight="1">
      <c r="A304" s="6">
        <v>303.0</v>
      </c>
      <c r="B304" s="11" t="str">
        <f>'Master Schedule'!B304</f>
        <v/>
      </c>
      <c r="C304" s="7">
        <v>46537.0</v>
      </c>
      <c r="D304" s="8" t="str">
        <f t="shared" si="1"/>
        <v>Sunday</v>
      </c>
      <c r="E304" s="31"/>
      <c r="F304" s="11"/>
      <c r="G304" s="11"/>
      <c r="H304" s="31"/>
      <c r="I304" s="11"/>
      <c r="J304" s="22"/>
      <c r="K304" s="35"/>
      <c r="L304" s="35"/>
      <c r="M304" s="35"/>
      <c r="N304" s="36"/>
      <c r="O304" s="62"/>
      <c r="P304" s="34" t="str">
        <f t="shared" si="2"/>
        <v/>
      </c>
    </row>
    <row r="305" ht="22.5" customHeight="1">
      <c r="A305" s="6">
        <v>304.0</v>
      </c>
      <c r="B305" s="11" t="str">
        <f>'Master Schedule'!B305</f>
        <v/>
      </c>
      <c r="C305" s="7">
        <v>46538.0</v>
      </c>
      <c r="D305" s="8" t="str">
        <f t="shared" si="1"/>
        <v>Monday</v>
      </c>
      <c r="E305" s="31"/>
      <c r="F305" s="11"/>
      <c r="G305" s="11"/>
      <c r="H305" s="31"/>
      <c r="I305" s="11"/>
      <c r="J305" s="22"/>
      <c r="K305" s="32"/>
      <c r="L305" s="32"/>
      <c r="M305" s="32"/>
      <c r="N305" s="33"/>
      <c r="O305" s="62"/>
      <c r="P305" s="34" t="str">
        <f t="shared" si="2"/>
        <v/>
      </c>
    </row>
    <row r="306" ht="22.5" customHeight="1">
      <c r="A306" s="37"/>
      <c r="B306" s="38" t="str">
        <f>'Master Schedule'!B306</f>
        <v/>
      </c>
      <c r="C306" s="39"/>
      <c r="D306" s="40" t="str">
        <f t="shared" si="1"/>
        <v>Saturday</v>
      </c>
      <c r="E306" s="41"/>
      <c r="F306" s="38"/>
      <c r="G306" s="38"/>
      <c r="H306" s="41"/>
      <c r="I306" s="38"/>
      <c r="J306" s="38"/>
      <c r="K306" s="42" t="s">
        <v>12</v>
      </c>
      <c r="L306" s="42" t="s">
        <v>13</v>
      </c>
      <c r="M306" s="23" t="s">
        <v>14</v>
      </c>
      <c r="N306" s="24" t="s">
        <v>15</v>
      </c>
      <c r="O306" s="58" t="s">
        <v>17</v>
      </c>
      <c r="P306" s="25" t="s">
        <v>9</v>
      </c>
    </row>
    <row r="307" ht="22.5" customHeight="1">
      <c r="A307" s="37"/>
      <c r="B307" s="38" t="str">
        <f>'Master Schedule'!B307</f>
        <v/>
      </c>
      <c r="C307" s="39"/>
      <c r="D307" s="40" t="str">
        <f t="shared" si="1"/>
        <v>Saturday</v>
      </c>
      <c r="E307" s="41"/>
      <c r="F307" s="38"/>
      <c r="G307" s="38"/>
      <c r="H307" s="41"/>
      <c r="I307" s="38"/>
      <c r="J307" s="38"/>
      <c r="K307" s="53" t="s">
        <v>16</v>
      </c>
      <c r="L307" s="53" t="s">
        <v>16</v>
      </c>
      <c r="M307" s="53" t="s">
        <v>16</v>
      </c>
      <c r="N307" s="59" t="s">
        <v>49</v>
      </c>
      <c r="O307" s="60" t="s">
        <v>16</v>
      </c>
      <c r="P307" s="34" t="str">
        <f t="shared" ref="P307:P610" si="3">IF(G307="", "",
   IF(AND(K307="✅", L307="✅", M307="✅", N307="✅", O307="✅"), "✅ Approved",
   IF(OR(K307="❌", L307="❌", M307="❌", N307="❌", O307="❌"), "❌ Denied",
   "⌛️ Pending")))
</f>
        <v/>
      </c>
    </row>
    <row r="308" ht="22.5" customHeight="1">
      <c r="A308" s="37"/>
      <c r="B308" s="38" t="str">
        <f>'Master Schedule'!B308</f>
        <v/>
      </c>
      <c r="C308" s="39"/>
      <c r="D308" s="40" t="str">
        <f t="shared" si="1"/>
        <v>Saturday</v>
      </c>
      <c r="E308" s="41"/>
      <c r="F308" s="38"/>
      <c r="G308" s="38"/>
      <c r="H308" s="41"/>
      <c r="I308" s="38"/>
      <c r="J308" s="38"/>
      <c r="K308" s="32"/>
      <c r="L308" s="32"/>
      <c r="M308" s="32"/>
      <c r="N308" s="33"/>
      <c r="O308" s="62"/>
      <c r="P308" s="34" t="str">
        <f t="shared" si="3"/>
        <v/>
      </c>
    </row>
    <row r="309" ht="22.5" customHeight="1">
      <c r="A309" s="37"/>
      <c r="B309" s="38" t="str">
        <f>'Master Schedule'!B309</f>
        <v/>
      </c>
      <c r="C309" s="39"/>
      <c r="D309" s="40" t="str">
        <f t="shared" si="1"/>
        <v>Saturday</v>
      </c>
      <c r="E309" s="41"/>
      <c r="F309" s="38"/>
      <c r="G309" s="38"/>
      <c r="H309" s="41"/>
      <c r="I309" s="38"/>
      <c r="J309" s="38"/>
      <c r="K309" s="35"/>
      <c r="L309" s="35"/>
      <c r="M309" s="35"/>
      <c r="N309" s="36"/>
      <c r="O309" s="62"/>
      <c r="P309" s="34" t="str">
        <f t="shared" si="3"/>
        <v/>
      </c>
    </row>
    <row r="310" ht="22.5" customHeight="1">
      <c r="A310" s="37"/>
      <c r="B310" s="38" t="str">
        <f>'Master Schedule'!B310</f>
        <v/>
      </c>
      <c r="C310" s="39"/>
      <c r="D310" s="40" t="str">
        <f t="shared" si="1"/>
        <v>Saturday</v>
      </c>
      <c r="E310" s="41"/>
      <c r="F310" s="38"/>
      <c r="G310" s="38"/>
      <c r="H310" s="41"/>
      <c r="I310" s="38"/>
      <c r="J310" s="38"/>
      <c r="K310" s="32"/>
      <c r="L310" s="32"/>
      <c r="M310" s="32"/>
      <c r="N310" s="33"/>
      <c r="O310" s="62"/>
      <c r="P310" s="34" t="str">
        <f t="shared" si="3"/>
        <v/>
      </c>
    </row>
    <row r="311" ht="22.5" customHeight="1">
      <c r="A311" s="37"/>
      <c r="B311" s="38" t="str">
        <f>'Master Schedule'!B311</f>
        <v/>
      </c>
      <c r="C311" s="39"/>
      <c r="D311" s="40" t="str">
        <f t="shared" si="1"/>
        <v>Saturday</v>
      </c>
      <c r="E311" s="41"/>
      <c r="F311" s="38"/>
      <c r="G311" s="38"/>
      <c r="H311" s="41"/>
      <c r="I311" s="38"/>
      <c r="J311" s="38"/>
      <c r="K311" s="35"/>
      <c r="L311" s="35"/>
      <c r="M311" s="35"/>
      <c r="N311" s="36"/>
      <c r="O311" s="62"/>
      <c r="P311" s="34" t="str">
        <f t="shared" si="3"/>
        <v/>
      </c>
    </row>
    <row r="312" ht="22.5" customHeight="1">
      <c r="A312" s="37"/>
      <c r="B312" s="38" t="str">
        <f>'Master Schedule'!B312</f>
        <v/>
      </c>
      <c r="C312" s="39"/>
      <c r="D312" s="40" t="str">
        <f t="shared" si="1"/>
        <v>Saturday</v>
      </c>
      <c r="E312" s="41"/>
      <c r="F312" s="38"/>
      <c r="G312" s="38"/>
      <c r="H312" s="41"/>
      <c r="I312" s="38"/>
      <c r="J312" s="38"/>
      <c r="K312" s="32"/>
      <c r="L312" s="32"/>
      <c r="M312" s="32"/>
      <c r="N312" s="33"/>
      <c r="O312" s="62"/>
      <c r="P312" s="34" t="str">
        <f t="shared" si="3"/>
        <v/>
      </c>
    </row>
    <row r="313" ht="22.5" customHeight="1">
      <c r="A313" s="37"/>
      <c r="B313" s="38" t="str">
        <f>'Master Schedule'!B313</f>
        <v/>
      </c>
      <c r="C313" s="39"/>
      <c r="D313" s="40" t="str">
        <f t="shared" si="1"/>
        <v>Saturday</v>
      </c>
      <c r="E313" s="41"/>
      <c r="F313" s="38"/>
      <c r="G313" s="38"/>
      <c r="H313" s="41"/>
      <c r="I313" s="38"/>
      <c r="J313" s="38"/>
      <c r="K313" s="35"/>
      <c r="L313" s="35"/>
      <c r="M313" s="35"/>
      <c r="N313" s="36"/>
      <c r="O313" s="62"/>
      <c r="P313" s="34" t="str">
        <f t="shared" si="3"/>
        <v/>
      </c>
    </row>
    <row r="314" ht="22.5" customHeight="1">
      <c r="A314" s="37"/>
      <c r="B314" s="38" t="str">
        <f>'Master Schedule'!B314</f>
        <v/>
      </c>
      <c r="C314" s="39"/>
      <c r="D314" s="40" t="str">
        <f t="shared" si="1"/>
        <v>Saturday</v>
      </c>
      <c r="E314" s="41"/>
      <c r="F314" s="38"/>
      <c r="G314" s="38"/>
      <c r="H314" s="41"/>
      <c r="I314" s="38"/>
      <c r="J314" s="38"/>
      <c r="K314" s="32"/>
      <c r="L314" s="32"/>
      <c r="M314" s="32"/>
      <c r="N314" s="33"/>
      <c r="O314" s="62"/>
      <c r="P314" s="34" t="str">
        <f t="shared" si="3"/>
        <v/>
      </c>
    </row>
    <row r="315" ht="22.5" customHeight="1">
      <c r="A315" s="37"/>
      <c r="B315" s="38" t="str">
        <f>'Master Schedule'!B315</f>
        <v/>
      </c>
      <c r="C315" s="39"/>
      <c r="D315" s="40" t="str">
        <f t="shared" si="1"/>
        <v>Saturday</v>
      </c>
      <c r="E315" s="41"/>
      <c r="F315" s="38"/>
      <c r="G315" s="38"/>
      <c r="H315" s="41"/>
      <c r="I315" s="38"/>
      <c r="J315" s="38"/>
      <c r="K315" s="35"/>
      <c r="L315" s="35"/>
      <c r="M315" s="35"/>
      <c r="N315" s="36"/>
      <c r="O315" s="62"/>
      <c r="P315" s="34" t="str">
        <f t="shared" si="3"/>
        <v/>
      </c>
    </row>
    <row r="316" ht="22.5" customHeight="1">
      <c r="A316" s="37"/>
      <c r="B316" s="38" t="str">
        <f>'Master Schedule'!B316</f>
        <v/>
      </c>
      <c r="C316" s="39"/>
      <c r="D316" s="40" t="str">
        <f t="shared" si="1"/>
        <v>Saturday</v>
      </c>
      <c r="E316" s="41"/>
      <c r="F316" s="38"/>
      <c r="G316" s="38"/>
      <c r="H316" s="41"/>
      <c r="I316" s="38"/>
      <c r="J316" s="38"/>
      <c r="K316" s="32"/>
      <c r="L316" s="32"/>
      <c r="M316" s="32"/>
      <c r="N316" s="33"/>
      <c r="O316" s="62"/>
      <c r="P316" s="34" t="str">
        <f t="shared" si="3"/>
        <v/>
      </c>
    </row>
    <row r="317" ht="22.5" customHeight="1">
      <c r="A317" s="37"/>
      <c r="B317" s="38" t="str">
        <f>'Master Schedule'!B317</f>
        <v/>
      </c>
      <c r="C317" s="39"/>
      <c r="D317" s="40" t="str">
        <f t="shared" si="1"/>
        <v>Saturday</v>
      </c>
      <c r="E317" s="41"/>
      <c r="F317" s="38"/>
      <c r="G317" s="38"/>
      <c r="H317" s="41"/>
      <c r="I317" s="38"/>
      <c r="J317" s="38"/>
      <c r="K317" s="35"/>
      <c r="L317" s="35"/>
      <c r="M317" s="35"/>
      <c r="N317" s="36"/>
      <c r="O317" s="62"/>
      <c r="P317" s="34" t="str">
        <f t="shared" si="3"/>
        <v/>
      </c>
    </row>
    <row r="318" ht="22.5" customHeight="1">
      <c r="A318" s="37"/>
      <c r="B318" s="38" t="str">
        <f>'Master Schedule'!B318</f>
        <v/>
      </c>
      <c r="C318" s="39"/>
      <c r="D318" s="40" t="str">
        <f t="shared" si="1"/>
        <v>Saturday</v>
      </c>
      <c r="E318" s="41"/>
      <c r="F318" s="38"/>
      <c r="G318" s="38"/>
      <c r="H318" s="41"/>
      <c r="I318" s="38"/>
      <c r="J318" s="38"/>
      <c r="K318" s="32"/>
      <c r="L318" s="32"/>
      <c r="M318" s="32"/>
      <c r="N318" s="33"/>
      <c r="O318" s="62"/>
      <c r="P318" s="34" t="str">
        <f t="shared" si="3"/>
        <v/>
      </c>
    </row>
    <row r="319" ht="22.5" customHeight="1">
      <c r="A319" s="37"/>
      <c r="B319" s="38" t="str">
        <f>'Master Schedule'!B319</f>
        <v/>
      </c>
      <c r="C319" s="39"/>
      <c r="D319" s="40" t="str">
        <f t="shared" si="1"/>
        <v>Saturday</v>
      </c>
      <c r="E319" s="41"/>
      <c r="F319" s="38"/>
      <c r="G319" s="38"/>
      <c r="H319" s="41"/>
      <c r="I319" s="38"/>
      <c r="J319" s="38"/>
      <c r="K319" s="35"/>
      <c r="L319" s="35"/>
      <c r="M319" s="35"/>
      <c r="N319" s="36"/>
      <c r="O319" s="62"/>
      <c r="P319" s="34" t="str">
        <f t="shared" si="3"/>
        <v/>
      </c>
    </row>
    <row r="320" ht="22.5" customHeight="1">
      <c r="A320" s="37"/>
      <c r="B320" s="38" t="str">
        <f>'Master Schedule'!B320</f>
        <v/>
      </c>
      <c r="C320" s="39"/>
      <c r="D320" s="40" t="str">
        <f t="shared" si="1"/>
        <v>Saturday</v>
      </c>
      <c r="E320" s="41"/>
      <c r="F320" s="38"/>
      <c r="G320" s="38"/>
      <c r="H320" s="41"/>
      <c r="I320" s="38"/>
      <c r="J320" s="38"/>
      <c r="K320" s="32"/>
      <c r="L320" s="32"/>
      <c r="M320" s="32"/>
      <c r="N320" s="33"/>
      <c r="O320" s="62"/>
      <c r="P320" s="34" t="str">
        <f t="shared" si="3"/>
        <v/>
      </c>
    </row>
    <row r="321" ht="22.5" customHeight="1">
      <c r="A321" s="37"/>
      <c r="B321" s="38" t="str">
        <f>'Master Schedule'!B321</f>
        <v/>
      </c>
      <c r="C321" s="39"/>
      <c r="D321" s="40" t="str">
        <f t="shared" si="1"/>
        <v>Saturday</v>
      </c>
      <c r="E321" s="41"/>
      <c r="F321" s="38"/>
      <c r="G321" s="38"/>
      <c r="H321" s="41"/>
      <c r="I321" s="38"/>
      <c r="J321" s="38"/>
      <c r="K321" s="35"/>
      <c r="L321" s="35"/>
      <c r="M321" s="35"/>
      <c r="N321" s="36"/>
      <c r="O321" s="62"/>
      <c r="P321" s="34" t="str">
        <f t="shared" si="3"/>
        <v/>
      </c>
    </row>
    <row r="322" ht="22.5" customHeight="1">
      <c r="A322" s="37"/>
      <c r="B322" s="38" t="str">
        <f>'Master Schedule'!B322</f>
        <v/>
      </c>
      <c r="C322" s="39"/>
      <c r="D322" s="40" t="str">
        <f t="shared" si="1"/>
        <v>Saturday</v>
      </c>
      <c r="E322" s="41"/>
      <c r="F322" s="38"/>
      <c r="G322" s="38"/>
      <c r="H322" s="41"/>
      <c r="I322" s="38"/>
      <c r="J322" s="38"/>
      <c r="K322" s="32"/>
      <c r="L322" s="32"/>
      <c r="M322" s="32"/>
      <c r="N322" s="33"/>
      <c r="O322" s="62"/>
      <c r="P322" s="34" t="str">
        <f t="shared" si="3"/>
        <v/>
      </c>
    </row>
    <row r="323" ht="22.5" customHeight="1">
      <c r="A323" s="37"/>
      <c r="B323" s="38" t="str">
        <f>'Master Schedule'!B323</f>
        <v/>
      </c>
      <c r="C323" s="39"/>
      <c r="D323" s="40" t="str">
        <f t="shared" si="1"/>
        <v>Saturday</v>
      </c>
      <c r="E323" s="41"/>
      <c r="F323" s="38"/>
      <c r="G323" s="38"/>
      <c r="H323" s="41"/>
      <c r="I323" s="38"/>
      <c r="J323" s="38"/>
      <c r="K323" s="35"/>
      <c r="L323" s="35"/>
      <c r="M323" s="35"/>
      <c r="N323" s="36"/>
      <c r="O323" s="62"/>
      <c r="P323" s="34" t="str">
        <f t="shared" si="3"/>
        <v/>
      </c>
    </row>
    <row r="324" ht="22.5" customHeight="1">
      <c r="A324" s="37"/>
      <c r="B324" s="38" t="str">
        <f>'Master Schedule'!B324</f>
        <v/>
      </c>
      <c r="C324" s="39"/>
      <c r="D324" s="40" t="str">
        <f t="shared" si="1"/>
        <v>Saturday</v>
      </c>
      <c r="E324" s="41"/>
      <c r="F324" s="38"/>
      <c r="G324" s="38"/>
      <c r="H324" s="41"/>
      <c r="I324" s="38"/>
      <c r="J324" s="38"/>
      <c r="K324" s="32"/>
      <c r="L324" s="32"/>
      <c r="M324" s="32"/>
      <c r="N324" s="33"/>
      <c r="O324" s="62"/>
      <c r="P324" s="34" t="str">
        <f t="shared" si="3"/>
        <v/>
      </c>
    </row>
    <row r="325" ht="22.5" customHeight="1">
      <c r="A325" s="37"/>
      <c r="B325" s="38" t="str">
        <f>'Master Schedule'!B325</f>
        <v/>
      </c>
      <c r="C325" s="39"/>
      <c r="D325" s="40" t="str">
        <f t="shared" si="1"/>
        <v>Saturday</v>
      </c>
      <c r="E325" s="41"/>
      <c r="F325" s="38"/>
      <c r="G325" s="38"/>
      <c r="H325" s="41"/>
      <c r="I325" s="38"/>
      <c r="J325" s="38"/>
      <c r="K325" s="35"/>
      <c r="L325" s="35"/>
      <c r="M325" s="35"/>
      <c r="N325" s="36"/>
      <c r="O325" s="62"/>
      <c r="P325" s="34" t="str">
        <f t="shared" si="3"/>
        <v/>
      </c>
    </row>
    <row r="326" ht="22.5" customHeight="1">
      <c r="A326" s="37"/>
      <c r="B326" s="38" t="str">
        <f>'Master Schedule'!B326</f>
        <v/>
      </c>
      <c r="C326" s="39"/>
      <c r="D326" s="40" t="str">
        <f t="shared" si="1"/>
        <v>Saturday</v>
      </c>
      <c r="E326" s="41"/>
      <c r="F326" s="38"/>
      <c r="G326" s="38"/>
      <c r="H326" s="41"/>
      <c r="I326" s="38"/>
      <c r="J326" s="38"/>
      <c r="K326" s="32"/>
      <c r="L326" s="32"/>
      <c r="M326" s="32"/>
      <c r="N326" s="33"/>
      <c r="O326" s="62"/>
      <c r="P326" s="34" t="str">
        <f t="shared" si="3"/>
        <v/>
      </c>
    </row>
    <row r="327" ht="22.5" customHeight="1">
      <c r="A327" s="37"/>
      <c r="B327" s="38" t="str">
        <f>'Master Schedule'!B327</f>
        <v/>
      </c>
      <c r="C327" s="39"/>
      <c r="D327" s="40" t="str">
        <f t="shared" si="1"/>
        <v>Saturday</v>
      </c>
      <c r="E327" s="41"/>
      <c r="F327" s="38"/>
      <c r="G327" s="38"/>
      <c r="H327" s="41"/>
      <c r="I327" s="38"/>
      <c r="J327" s="38"/>
      <c r="K327" s="35"/>
      <c r="L327" s="35"/>
      <c r="M327" s="35"/>
      <c r="N327" s="36"/>
      <c r="O327" s="62"/>
      <c r="P327" s="34" t="str">
        <f t="shared" si="3"/>
        <v/>
      </c>
    </row>
    <row r="328" ht="22.5" customHeight="1">
      <c r="A328" s="37"/>
      <c r="B328" s="38" t="str">
        <f>'Master Schedule'!B328</f>
        <v/>
      </c>
      <c r="C328" s="39"/>
      <c r="D328" s="40" t="str">
        <f t="shared" si="1"/>
        <v>Saturday</v>
      </c>
      <c r="E328" s="41"/>
      <c r="F328" s="38"/>
      <c r="G328" s="38"/>
      <c r="H328" s="41"/>
      <c r="I328" s="38"/>
      <c r="J328" s="38"/>
      <c r="K328" s="32"/>
      <c r="L328" s="32"/>
      <c r="M328" s="32"/>
      <c r="N328" s="33"/>
      <c r="O328" s="62"/>
      <c r="P328" s="34" t="str">
        <f t="shared" si="3"/>
        <v/>
      </c>
    </row>
    <row r="329" ht="22.5" customHeight="1">
      <c r="A329" s="37"/>
      <c r="B329" s="38" t="str">
        <f>'Master Schedule'!B329</f>
        <v/>
      </c>
      <c r="C329" s="39"/>
      <c r="D329" s="40" t="str">
        <f t="shared" si="1"/>
        <v>Saturday</v>
      </c>
      <c r="E329" s="41"/>
      <c r="F329" s="38"/>
      <c r="G329" s="38"/>
      <c r="H329" s="41"/>
      <c r="I329" s="38"/>
      <c r="J329" s="38"/>
      <c r="K329" s="35"/>
      <c r="L329" s="35"/>
      <c r="M329" s="35"/>
      <c r="N329" s="36"/>
      <c r="O329" s="62"/>
      <c r="P329" s="34" t="str">
        <f t="shared" si="3"/>
        <v/>
      </c>
    </row>
    <row r="330" ht="22.5" customHeight="1">
      <c r="A330" s="37"/>
      <c r="B330" s="38" t="str">
        <f>'Master Schedule'!B330</f>
        <v/>
      </c>
      <c r="C330" s="39"/>
      <c r="D330" s="40" t="str">
        <f t="shared" si="1"/>
        <v>Saturday</v>
      </c>
      <c r="E330" s="41"/>
      <c r="F330" s="38"/>
      <c r="G330" s="38"/>
      <c r="H330" s="41"/>
      <c r="I330" s="38"/>
      <c r="J330" s="38"/>
      <c r="K330" s="32"/>
      <c r="L330" s="32"/>
      <c r="M330" s="32"/>
      <c r="N330" s="33"/>
      <c r="O330" s="62"/>
      <c r="P330" s="34" t="str">
        <f t="shared" si="3"/>
        <v/>
      </c>
    </row>
    <row r="331" ht="22.5" customHeight="1">
      <c r="A331" s="37"/>
      <c r="B331" s="38" t="str">
        <f>'Master Schedule'!B331</f>
        <v/>
      </c>
      <c r="C331" s="39"/>
      <c r="D331" s="40" t="str">
        <f t="shared" si="1"/>
        <v>Saturday</v>
      </c>
      <c r="E331" s="41"/>
      <c r="F331" s="38"/>
      <c r="G331" s="38"/>
      <c r="H331" s="41"/>
      <c r="I331" s="38"/>
      <c r="J331" s="38"/>
      <c r="K331" s="35"/>
      <c r="L331" s="35"/>
      <c r="M331" s="35"/>
      <c r="N331" s="36"/>
      <c r="O331" s="62"/>
      <c r="P331" s="34" t="str">
        <f t="shared" si="3"/>
        <v/>
      </c>
    </row>
    <row r="332" ht="22.5" customHeight="1">
      <c r="A332" s="37"/>
      <c r="B332" s="38" t="str">
        <f>'Master Schedule'!B332</f>
        <v/>
      </c>
      <c r="C332" s="39"/>
      <c r="D332" s="40" t="str">
        <f t="shared" si="1"/>
        <v>Saturday</v>
      </c>
      <c r="E332" s="41"/>
      <c r="F332" s="38"/>
      <c r="G332" s="38"/>
      <c r="H332" s="41"/>
      <c r="I332" s="38"/>
      <c r="J332" s="38"/>
      <c r="K332" s="32"/>
      <c r="L332" s="32"/>
      <c r="M332" s="32"/>
      <c r="N332" s="33"/>
      <c r="O332" s="62"/>
      <c r="P332" s="34" t="str">
        <f t="shared" si="3"/>
        <v/>
      </c>
    </row>
    <row r="333" ht="22.5" customHeight="1">
      <c r="A333" s="37"/>
      <c r="B333" s="38" t="str">
        <f>'Master Schedule'!B333</f>
        <v/>
      </c>
      <c r="C333" s="39"/>
      <c r="D333" s="40" t="str">
        <f t="shared" si="1"/>
        <v>Saturday</v>
      </c>
      <c r="E333" s="41"/>
      <c r="F333" s="38"/>
      <c r="G333" s="38"/>
      <c r="H333" s="41"/>
      <c r="I333" s="38"/>
      <c r="J333" s="38"/>
      <c r="K333" s="35"/>
      <c r="L333" s="35"/>
      <c r="M333" s="35"/>
      <c r="N333" s="36"/>
      <c r="O333" s="62"/>
      <c r="P333" s="34" t="str">
        <f t="shared" si="3"/>
        <v/>
      </c>
    </row>
    <row r="334" ht="22.5" customHeight="1">
      <c r="A334" s="37"/>
      <c r="B334" s="38" t="str">
        <f>'Master Schedule'!B334</f>
        <v/>
      </c>
      <c r="C334" s="39"/>
      <c r="D334" s="40" t="str">
        <f t="shared" si="1"/>
        <v>Saturday</v>
      </c>
      <c r="E334" s="41"/>
      <c r="F334" s="38"/>
      <c r="G334" s="38"/>
      <c r="H334" s="41"/>
      <c r="I334" s="38"/>
      <c r="J334" s="38"/>
      <c r="K334" s="32"/>
      <c r="L334" s="32"/>
      <c r="M334" s="32"/>
      <c r="N334" s="33"/>
      <c r="O334" s="62"/>
      <c r="P334" s="34" t="str">
        <f t="shared" si="3"/>
        <v/>
      </c>
    </row>
    <row r="335" ht="22.5" customHeight="1">
      <c r="A335" s="37"/>
      <c r="B335" s="38" t="str">
        <f>'Master Schedule'!B335</f>
        <v/>
      </c>
      <c r="C335" s="39"/>
      <c r="D335" s="40" t="str">
        <f t="shared" si="1"/>
        <v>Saturday</v>
      </c>
      <c r="E335" s="41"/>
      <c r="F335" s="38"/>
      <c r="G335" s="38"/>
      <c r="H335" s="41"/>
      <c r="I335" s="38"/>
      <c r="J335" s="38"/>
      <c r="K335" s="35"/>
      <c r="L335" s="35"/>
      <c r="M335" s="35"/>
      <c r="N335" s="36"/>
      <c r="O335" s="62"/>
      <c r="P335" s="34" t="str">
        <f t="shared" si="3"/>
        <v/>
      </c>
    </row>
    <row r="336" ht="22.5" customHeight="1">
      <c r="A336" s="37"/>
      <c r="B336" s="38" t="str">
        <f>'Master Schedule'!B336</f>
        <v/>
      </c>
      <c r="C336" s="39"/>
      <c r="D336" s="40" t="str">
        <f t="shared" si="1"/>
        <v>Saturday</v>
      </c>
      <c r="E336" s="41"/>
      <c r="F336" s="38"/>
      <c r="G336" s="38"/>
      <c r="H336" s="41"/>
      <c r="I336" s="38"/>
      <c r="J336" s="38"/>
      <c r="K336" s="32"/>
      <c r="L336" s="32"/>
      <c r="M336" s="32"/>
      <c r="N336" s="33"/>
      <c r="O336" s="62"/>
      <c r="P336" s="34" t="str">
        <f t="shared" si="3"/>
        <v/>
      </c>
    </row>
    <row r="337" ht="22.5" customHeight="1">
      <c r="A337" s="37"/>
      <c r="B337" s="38" t="str">
        <f>'Master Schedule'!B337</f>
        <v/>
      </c>
      <c r="C337" s="39"/>
      <c r="D337" s="40" t="str">
        <f t="shared" si="1"/>
        <v>Saturday</v>
      </c>
      <c r="E337" s="41"/>
      <c r="F337" s="38"/>
      <c r="G337" s="38"/>
      <c r="H337" s="41"/>
      <c r="I337" s="38"/>
      <c r="J337" s="38"/>
      <c r="K337" s="35"/>
      <c r="L337" s="35"/>
      <c r="M337" s="35"/>
      <c r="N337" s="36"/>
      <c r="O337" s="62"/>
      <c r="P337" s="34" t="str">
        <f t="shared" si="3"/>
        <v/>
      </c>
    </row>
    <row r="338" ht="22.5" customHeight="1">
      <c r="A338" s="37"/>
      <c r="B338" s="38" t="str">
        <f>'Master Schedule'!B338</f>
        <v/>
      </c>
      <c r="C338" s="39"/>
      <c r="D338" s="40" t="str">
        <f t="shared" si="1"/>
        <v>Saturday</v>
      </c>
      <c r="E338" s="41"/>
      <c r="F338" s="38"/>
      <c r="G338" s="38"/>
      <c r="H338" s="41"/>
      <c r="I338" s="38"/>
      <c r="J338" s="38"/>
      <c r="K338" s="32"/>
      <c r="L338" s="32"/>
      <c r="M338" s="32"/>
      <c r="N338" s="33"/>
      <c r="O338" s="62"/>
      <c r="P338" s="34" t="str">
        <f t="shared" si="3"/>
        <v/>
      </c>
    </row>
    <row r="339" ht="22.5" customHeight="1">
      <c r="A339" s="37"/>
      <c r="B339" s="38" t="str">
        <f>'Master Schedule'!B339</f>
        <v/>
      </c>
      <c r="C339" s="39"/>
      <c r="D339" s="40" t="str">
        <f t="shared" si="1"/>
        <v>Saturday</v>
      </c>
      <c r="E339" s="41"/>
      <c r="F339" s="38"/>
      <c r="G339" s="38"/>
      <c r="H339" s="41"/>
      <c r="I339" s="38"/>
      <c r="J339" s="38"/>
      <c r="K339" s="35"/>
      <c r="L339" s="35"/>
      <c r="M339" s="35"/>
      <c r="N339" s="36"/>
      <c r="O339" s="62"/>
      <c r="P339" s="34" t="str">
        <f t="shared" si="3"/>
        <v/>
      </c>
    </row>
    <row r="340" ht="22.5" customHeight="1">
      <c r="A340" s="37"/>
      <c r="B340" s="38" t="str">
        <f>'Master Schedule'!B340</f>
        <v/>
      </c>
      <c r="C340" s="39"/>
      <c r="D340" s="40" t="str">
        <f t="shared" si="1"/>
        <v>Saturday</v>
      </c>
      <c r="E340" s="41"/>
      <c r="F340" s="38"/>
      <c r="G340" s="38"/>
      <c r="H340" s="41"/>
      <c r="I340" s="38"/>
      <c r="J340" s="38"/>
      <c r="K340" s="32"/>
      <c r="L340" s="32"/>
      <c r="M340" s="32"/>
      <c r="N340" s="33"/>
      <c r="O340" s="62"/>
      <c r="P340" s="34" t="str">
        <f t="shared" si="3"/>
        <v/>
      </c>
    </row>
    <row r="341" ht="22.5" customHeight="1">
      <c r="A341" s="37"/>
      <c r="B341" s="38" t="str">
        <f>'Master Schedule'!B341</f>
        <v/>
      </c>
      <c r="C341" s="39"/>
      <c r="D341" s="40" t="str">
        <f t="shared" si="1"/>
        <v>Saturday</v>
      </c>
      <c r="E341" s="41"/>
      <c r="F341" s="38"/>
      <c r="G341" s="38"/>
      <c r="H341" s="41"/>
      <c r="I341" s="38"/>
      <c r="J341" s="38"/>
      <c r="K341" s="35"/>
      <c r="L341" s="35"/>
      <c r="M341" s="35"/>
      <c r="N341" s="36"/>
      <c r="O341" s="62"/>
      <c r="P341" s="34" t="str">
        <f t="shared" si="3"/>
        <v/>
      </c>
    </row>
    <row r="342" ht="22.5" customHeight="1">
      <c r="A342" s="37"/>
      <c r="B342" s="38" t="str">
        <f>'Master Schedule'!B342</f>
        <v/>
      </c>
      <c r="C342" s="39"/>
      <c r="D342" s="40" t="str">
        <f t="shared" si="1"/>
        <v>Saturday</v>
      </c>
      <c r="E342" s="41"/>
      <c r="F342" s="38"/>
      <c r="G342" s="38"/>
      <c r="H342" s="41"/>
      <c r="I342" s="38"/>
      <c r="J342" s="38"/>
      <c r="K342" s="32"/>
      <c r="L342" s="32"/>
      <c r="M342" s="32"/>
      <c r="N342" s="33"/>
      <c r="O342" s="62"/>
      <c r="P342" s="34" t="str">
        <f t="shared" si="3"/>
        <v/>
      </c>
    </row>
    <row r="343" ht="22.5" customHeight="1">
      <c r="A343" s="37"/>
      <c r="B343" s="38" t="str">
        <f>'Master Schedule'!B343</f>
        <v/>
      </c>
      <c r="C343" s="39"/>
      <c r="D343" s="40" t="str">
        <f t="shared" si="1"/>
        <v>Saturday</v>
      </c>
      <c r="E343" s="41"/>
      <c r="F343" s="38"/>
      <c r="G343" s="38"/>
      <c r="H343" s="41"/>
      <c r="I343" s="38"/>
      <c r="J343" s="38"/>
      <c r="K343" s="35"/>
      <c r="L343" s="35"/>
      <c r="M343" s="35"/>
      <c r="N343" s="36"/>
      <c r="O343" s="62"/>
      <c r="P343" s="34" t="str">
        <f t="shared" si="3"/>
        <v/>
      </c>
    </row>
    <row r="344" ht="22.5" customHeight="1">
      <c r="A344" s="37"/>
      <c r="B344" s="38" t="str">
        <f>'Master Schedule'!B344</f>
        <v/>
      </c>
      <c r="C344" s="39"/>
      <c r="D344" s="40" t="str">
        <f t="shared" si="1"/>
        <v>Saturday</v>
      </c>
      <c r="E344" s="41"/>
      <c r="F344" s="38"/>
      <c r="G344" s="38"/>
      <c r="H344" s="41"/>
      <c r="I344" s="38"/>
      <c r="J344" s="38"/>
      <c r="K344" s="32"/>
      <c r="L344" s="32"/>
      <c r="M344" s="32"/>
      <c r="N344" s="33"/>
      <c r="O344" s="62"/>
      <c r="P344" s="34" t="str">
        <f t="shared" si="3"/>
        <v/>
      </c>
    </row>
    <row r="345" ht="22.5" customHeight="1">
      <c r="A345" s="37"/>
      <c r="B345" s="38" t="str">
        <f>'Master Schedule'!B345</f>
        <v/>
      </c>
      <c r="C345" s="39"/>
      <c r="D345" s="40" t="str">
        <f t="shared" si="1"/>
        <v>Saturday</v>
      </c>
      <c r="E345" s="41"/>
      <c r="F345" s="38"/>
      <c r="G345" s="38"/>
      <c r="H345" s="41"/>
      <c r="I345" s="38"/>
      <c r="J345" s="38"/>
      <c r="K345" s="35"/>
      <c r="L345" s="35"/>
      <c r="M345" s="35"/>
      <c r="N345" s="36"/>
      <c r="O345" s="62"/>
      <c r="P345" s="34" t="str">
        <f t="shared" si="3"/>
        <v/>
      </c>
    </row>
    <row r="346" ht="22.5" customHeight="1">
      <c r="A346" s="37"/>
      <c r="B346" s="38" t="str">
        <f>'Master Schedule'!B346</f>
        <v/>
      </c>
      <c r="C346" s="39"/>
      <c r="D346" s="40" t="str">
        <f t="shared" si="1"/>
        <v>Saturday</v>
      </c>
      <c r="E346" s="41"/>
      <c r="F346" s="38"/>
      <c r="G346" s="38"/>
      <c r="H346" s="41"/>
      <c r="I346" s="38"/>
      <c r="J346" s="38"/>
      <c r="K346" s="32"/>
      <c r="L346" s="32"/>
      <c r="M346" s="32"/>
      <c r="N346" s="33"/>
      <c r="O346" s="62"/>
      <c r="P346" s="34" t="str">
        <f t="shared" si="3"/>
        <v/>
      </c>
    </row>
    <row r="347" ht="22.5" customHeight="1">
      <c r="A347" s="37"/>
      <c r="B347" s="38" t="str">
        <f>'Master Schedule'!B347</f>
        <v/>
      </c>
      <c r="C347" s="39"/>
      <c r="D347" s="40" t="str">
        <f t="shared" si="1"/>
        <v>Saturday</v>
      </c>
      <c r="E347" s="41"/>
      <c r="F347" s="38"/>
      <c r="G347" s="38"/>
      <c r="H347" s="41"/>
      <c r="I347" s="38"/>
      <c r="J347" s="38"/>
      <c r="K347" s="35"/>
      <c r="L347" s="35"/>
      <c r="M347" s="35"/>
      <c r="N347" s="36"/>
      <c r="O347" s="62"/>
      <c r="P347" s="34" t="str">
        <f t="shared" si="3"/>
        <v/>
      </c>
    </row>
    <row r="348" ht="22.5" customHeight="1">
      <c r="A348" s="37"/>
      <c r="B348" s="38" t="str">
        <f>'Master Schedule'!B348</f>
        <v/>
      </c>
      <c r="C348" s="39"/>
      <c r="D348" s="40" t="str">
        <f t="shared" si="1"/>
        <v>Saturday</v>
      </c>
      <c r="E348" s="41"/>
      <c r="F348" s="38"/>
      <c r="G348" s="38"/>
      <c r="H348" s="41"/>
      <c r="I348" s="38"/>
      <c r="J348" s="38"/>
      <c r="K348" s="32"/>
      <c r="L348" s="32"/>
      <c r="M348" s="32"/>
      <c r="N348" s="33"/>
      <c r="O348" s="62"/>
      <c r="P348" s="34" t="str">
        <f t="shared" si="3"/>
        <v/>
      </c>
    </row>
    <row r="349" ht="22.5" customHeight="1">
      <c r="A349" s="37"/>
      <c r="B349" s="38" t="str">
        <f>'Master Schedule'!B349</f>
        <v/>
      </c>
      <c r="C349" s="39"/>
      <c r="D349" s="40" t="str">
        <f t="shared" si="1"/>
        <v>Saturday</v>
      </c>
      <c r="E349" s="41"/>
      <c r="F349" s="38"/>
      <c r="G349" s="38"/>
      <c r="H349" s="41"/>
      <c r="I349" s="38"/>
      <c r="J349" s="38"/>
      <c r="K349" s="35"/>
      <c r="L349" s="35"/>
      <c r="M349" s="35"/>
      <c r="N349" s="36"/>
      <c r="O349" s="62"/>
      <c r="P349" s="34" t="str">
        <f t="shared" si="3"/>
        <v/>
      </c>
    </row>
    <row r="350" ht="22.5" customHeight="1">
      <c r="A350" s="37"/>
      <c r="B350" s="38" t="str">
        <f>'Master Schedule'!B350</f>
        <v/>
      </c>
      <c r="C350" s="39"/>
      <c r="D350" s="40" t="str">
        <f t="shared" si="1"/>
        <v>Saturday</v>
      </c>
      <c r="E350" s="41"/>
      <c r="F350" s="38"/>
      <c r="G350" s="38"/>
      <c r="H350" s="41"/>
      <c r="I350" s="38"/>
      <c r="J350" s="38"/>
      <c r="K350" s="32"/>
      <c r="L350" s="32"/>
      <c r="M350" s="32"/>
      <c r="N350" s="33"/>
      <c r="O350" s="62"/>
      <c r="P350" s="34" t="str">
        <f t="shared" si="3"/>
        <v/>
      </c>
    </row>
    <row r="351" ht="22.5" customHeight="1">
      <c r="A351" s="37"/>
      <c r="B351" s="38" t="str">
        <f>'Master Schedule'!B351</f>
        <v/>
      </c>
      <c r="C351" s="39"/>
      <c r="D351" s="40" t="str">
        <f t="shared" si="1"/>
        <v>Saturday</v>
      </c>
      <c r="E351" s="41"/>
      <c r="F351" s="38"/>
      <c r="G351" s="38"/>
      <c r="H351" s="41"/>
      <c r="I351" s="38"/>
      <c r="J351" s="38"/>
      <c r="K351" s="35"/>
      <c r="L351" s="35"/>
      <c r="M351" s="35"/>
      <c r="N351" s="36"/>
      <c r="O351" s="62"/>
      <c r="P351" s="34" t="str">
        <f t="shared" si="3"/>
        <v/>
      </c>
    </row>
    <row r="352" ht="22.5" customHeight="1">
      <c r="A352" s="37"/>
      <c r="B352" s="38" t="str">
        <f>'Master Schedule'!B352</f>
        <v/>
      </c>
      <c r="C352" s="39"/>
      <c r="D352" s="40" t="str">
        <f t="shared" si="1"/>
        <v>Saturday</v>
      </c>
      <c r="E352" s="41"/>
      <c r="F352" s="38"/>
      <c r="G352" s="38"/>
      <c r="H352" s="41"/>
      <c r="I352" s="38"/>
      <c r="J352" s="38"/>
      <c r="K352" s="32"/>
      <c r="L352" s="32"/>
      <c r="M352" s="32"/>
      <c r="N352" s="33"/>
      <c r="O352" s="62"/>
      <c r="P352" s="34" t="str">
        <f t="shared" si="3"/>
        <v/>
      </c>
    </row>
    <row r="353" ht="22.5" customHeight="1">
      <c r="A353" s="37"/>
      <c r="B353" s="38" t="str">
        <f>'Master Schedule'!B353</f>
        <v/>
      </c>
      <c r="C353" s="39"/>
      <c r="D353" s="40" t="str">
        <f t="shared" si="1"/>
        <v>Saturday</v>
      </c>
      <c r="E353" s="41"/>
      <c r="F353" s="38"/>
      <c r="G353" s="38"/>
      <c r="H353" s="41"/>
      <c r="I353" s="38"/>
      <c r="J353" s="38"/>
      <c r="K353" s="35"/>
      <c r="L353" s="35"/>
      <c r="M353" s="35"/>
      <c r="N353" s="36"/>
      <c r="O353" s="62"/>
      <c r="P353" s="34" t="str">
        <f t="shared" si="3"/>
        <v/>
      </c>
    </row>
    <row r="354" ht="22.5" customHeight="1">
      <c r="A354" s="37"/>
      <c r="B354" s="38" t="str">
        <f>'Master Schedule'!B354</f>
        <v/>
      </c>
      <c r="C354" s="39"/>
      <c r="D354" s="40" t="str">
        <f t="shared" si="1"/>
        <v>Saturday</v>
      </c>
      <c r="E354" s="41"/>
      <c r="F354" s="38"/>
      <c r="G354" s="38"/>
      <c r="H354" s="41"/>
      <c r="I354" s="38"/>
      <c r="J354" s="38"/>
      <c r="K354" s="32"/>
      <c r="L354" s="32"/>
      <c r="M354" s="32"/>
      <c r="N354" s="33"/>
      <c r="O354" s="62"/>
      <c r="P354" s="34" t="str">
        <f t="shared" si="3"/>
        <v/>
      </c>
    </row>
    <row r="355" ht="22.5" customHeight="1">
      <c r="A355" s="37"/>
      <c r="B355" s="38" t="str">
        <f>'Master Schedule'!B355</f>
        <v/>
      </c>
      <c r="C355" s="39"/>
      <c r="D355" s="40" t="str">
        <f t="shared" si="1"/>
        <v>Saturday</v>
      </c>
      <c r="E355" s="41"/>
      <c r="F355" s="38"/>
      <c r="G355" s="38"/>
      <c r="H355" s="41"/>
      <c r="I355" s="38"/>
      <c r="J355" s="38"/>
      <c r="K355" s="35"/>
      <c r="L355" s="35"/>
      <c r="M355" s="35"/>
      <c r="N355" s="36"/>
      <c r="O355" s="62"/>
      <c r="P355" s="34" t="str">
        <f t="shared" si="3"/>
        <v/>
      </c>
    </row>
    <row r="356" ht="22.5" customHeight="1">
      <c r="A356" s="37"/>
      <c r="B356" s="38" t="str">
        <f>'Master Schedule'!B356</f>
        <v/>
      </c>
      <c r="C356" s="39"/>
      <c r="D356" s="40" t="str">
        <f t="shared" si="1"/>
        <v>Saturday</v>
      </c>
      <c r="E356" s="41"/>
      <c r="F356" s="38"/>
      <c r="G356" s="38"/>
      <c r="H356" s="41"/>
      <c r="I356" s="38"/>
      <c r="J356" s="38"/>
      <c r="K356" s="32"/>
      <c r="L356" s="32"/>
      <c r="M356" s="32"/>
      <c r="N356" s="33"/>
      <c r="O356" s="62"/>
      <c r="P356" s="34" t="str">
        <f t="shared" si="3"/>
        <v/>
      </c>
    </row>
    <row r="357" ht="22.5" customHeight="1">
      <c r="A357" s="37"/>
      <c r="B357" s="38" t="str">
        <f>'Master Schedule'!B357</f>
        <v/>
      </c>
      <c r="C357" s="39"/>
      <c r="D357" s="40" t="str">
        <f t="shared" si="1"/>
        <v>Saturday</v>
      </c>
      <c r="E357" s="41"/>
      <c r="F357" s="38"/>
      <c r="G357" s="38"/>
      <c r="H357" s="41"/>
      <c r="I357" s="38"/>
      <c r="J357" s="38"/>
      <c r="K357" s="35"/>
      <c r="L357" s="35"/>
      <c r="M357" s="35"/>
      <c r="N357" s="36"/>
      <c r="O357" s="62"/>
      <c r="P357" s="34" t="str">
        <f t="shared" si="3"/>
        <v/>
      </c>
    </row>
    <row r="358" ht="22.5" customHeight="1">
      <c r="A358" s="37"/>
      <c r="B358" s="38" t="str">
        <f>'Master Schedule'!B358</f>
        <v/>
      </c>
      <c r="C358" s="39"/>
      <c r="D358" s="40" t="str">
        <f t="shared" si="1"/>
        <v>Saturday</v>
      </c>
      <c r="E358" s="41"/>
      <c r="F358" s="38"/>
      <c r="G358" s="38"/>
      <c r="H358" s="41"/>
      <c r="I358" s="38"/>
      <c r="J358" s="38"/>
      <c r="K358" s="32"/>
      <c r="L358" s="32"/>
      <c r="M358" s="32"/>
      <c r="N358" s="33"/>
      <c r="O358" s="62"/>
      <c r="P358" s="34" t="str">
        <f t="shared" si="3"/>
        <v/>
      </c>
    </row>
    <row r="359" ht="22.5" customHeight="1">
      <c r="A359" s="37"/>
      <c r="B359" s="38" t="str">
        <f>'Master Schedule'!B359</f>
        <v/>
      </c>
      <c r="C359" s="39"/>
      <c r="D359" s="40" t="str">
        <f t="shared" si="1"/>
        <v>Saturday</v>
      </c>
      <c r="E359" s="41"/>
      <c r="F359" s="38"/>
      <c r="G359" s="38"/>
      <c r="H359" s="41"/>
      <c r="I359" s="38"/>
      <c r="J359" s="38"/>
      <c r="K359" s="35"/>
      <c r="L359" s="35"/>
      <c r="M359" s="35"/>
      <c r="N359" s="36"/>
      <c r="O359" s="62"/>
      <c r="P359" s="34" t="str">
        <f t="shared" si="3"/>
        <v/>
      </c>
    </row>
    <row r="360" ht="22.5" customHeight="1">
      <c r="A360" s="37"/>
      <c r="B360" s="38" t="str">
        <f>'Master Schedule'!B360</f>
        <v/>
      </c>
      <c r="C360" s="39"/>
      <c r="D360" s="40" t="str">
        <f t="shared" si="1"/>
        <v>Saturday</v>
      </c>
      <c r="E360" s="41"/>
      <c r="F360" s="38"/>
      <c r="G360" s="38"/>
      <c r="H360" s="41"/>
      <c r="I360" s="38"/>
      <c r="J360" s="38"/>
      <c r="K360" s="32"/>
      <c r="L360" s="32"/>
      <c r="M360" s="32"/>
      <c r="N360" s="33"/>
      <c r="O360" s="62"/>
      <c r="P360" s="34" t="str">
        <f t="shared" si="3"/>
        <v/>
      </c>
    </row>
    <row r="361" ht="22.5" customHeight="1">
      <c r="A361" s="37"/>
      <c r="B361" s="38" t="str">
        <f>'Master Schedule'!B361</f>
        <v/>
      </c>
      <c r="C361" s="39"/>
      <c r="D361" s="40" t="str">
        <f t="shared" si="1"/>
        <v>Saturday</v>
      </c>
      <c r="E361" s="41"/>
      <c r="F361" s="38"/>
      <c r="G361" s="38"/>
      <c r="H361" s="41"/>
      <c r="I361" s="38"/>
      <c r="J361" s="38"/>
      <c r="K361" s="35"/>
      <c r="L361" s="35"/>
      <c r="M361" s="35"/>
      <c r="N361" s="36"/>
      <c r="O361" s="62"/>
      <c r="P361" s="34" t="str">
        <f t="shared" si="3"/>
        <v/>
      </c>
    </row>
    <row r="362" ht="22.5" customHeight="1">
      <c r="A362" s="37"/>
      <c r="B362" s="38" t="str">
        <f>'Master Schedule'!B362</f>
        <v/>
      </c>
      <c r="C362" s="39"/>
      <c r="D362" s="40" t="str">
        <f t="shared" si="1"/>
        <v>Saturday</v>
      </c>
      <c r="E362" s="41"/>
      <c r="F362" s="38"/>
      <c r="G362" s="38"/>
      <c r="H362" s="41"/>
      <c r="I362" s="38"/>
      <c r="J362" s="38"/>
      <c r="K362" s="32"/>
      <c r="L362" s="32"/>
      <c r="M362" s="32"/>
      <c r="N362" s="33"/>
      <c r="O362" s="62"/>
      <c r="P362" s="34" t="str">
        <f t="shared" si="3"/>
        <v/>
      </c>
    </row>
    <row r="363" ht="22.5" customHeight="1">
      <c r="A363" s="37"/>
      <c r="B363" s="38" t="str">
        <f>'Master Schedule'!B363</f>
        <v/>
      </c>
      <c r="C363" s="39"/>
      <c r="D363" s="40" t="str">
        <f t="shared" si="1"/>
        <v>Saturday</v>
      </c>
      <c r="E363" s="41"/>
      <c r="F363" s="38"/>
      <c r="G363" s="38"/>
      <c r="H363" s="41"/>
      <c r="I363" s="38"/>
      <c r="J363" s="38"/>
      <c r="K363" s="35"/>
      <c r="L363" s="35"/>
      <c r="M363" s="35"/>
      <c r="N363" s="36"/>
      <c r="O363" s="62"/>
      <c r="P363" s="34" t="str">
        <f t="shared" si="3"/>
        <v/>
      </c>
    </row>
    <row r="364" ht="22.5" customHeight="1">
      <c r="A364" s="37"/>
      <c r="B364" s="38" t="str">
        <f>'Master Schedule'!B364</f>
        <v/>
      </c>
      <c r="C364" s="39"/>
      <c r="D364" s="40" t="str">
        <f t="shared" si="1"/>
        <v>Saturday</v>
      </c>
      <c r="E364" s="41"/>
      <c r="F364" s="38"/>
      <c r="G364" s="38"/>
      <c r="H364" s="41"/>
      <c r="I364" s="38"/>
      <c r="J364" s="38"/>
      <c r="K364" s="32"/>
      <c r="L364" s="32"/>
      <c r="M364" s="32"/>
      <c r="N364" s="33"/>
      <c r="O364" s="62"/>
      <c r="P364" s="34" t="str">
        <f t="shared" si="3"/>
        <v/>
      </c>
    </row>
    <row r="365" ht="22.5" customHeight="1">
      <c r="A365" s="37"/>
      <c r="B365" s="38" t="str">
        <f>'Master Schedule'!B365</f>
        <v/>
      </c>
      <c r="C365" s="39"/>
      <c r="D365" s="40" t="str">
        <f t="shared" si="1"/>
        <v>Saturday</v>
      </c>
      <c r="E365" s="41"/>
      <c r="F365" s="38"/>
      <c r="G365" s="38"/>
      <c r="H365" s="41"/>
      <c r="I365" s="38"/>
      <c r="J365" s="38"/>
      <c r="K365" s="35"/>
      <c r="L365" s="35"/>
      <c r="M365" s="35"/>
      <c r="N365" s="36"/>
      <c r="O365" s="62"/>
      <c r="P365" s="34" t="str">
        <f t="shared" si="3"/>
        <v/>
      </c>
    </row>
    <row r="366" ht="22.5" customHeight="1">
      <c r="A366" s="37"/>
      <c r="B366" s="38" t="str">
        <f>'Master Schedule'!B366</f>
        <v/>
      </c>
      <c r="C366" s="39"/>
      <c r="D366" s="40" t="str">
        <f t="shared" si="1"/>
        <v>Saturday</v>
      </c>
      <c r="E366" s="41"/>
      <c r="F366" s="38"/>
      <c r="G366" s="38"/>
      <c r="H366" s="41"/>
      <c r="I366" s="38"/>
      <c r="J366" s="38"/>
      <c r="K366" s="32"/>
      <c r="L366" s="32"/>
      <c r="M366" s="32"/>
      <c r="N366" s="33"/>
      <c r="O366" s="62"/>
      <c r="P366" s="34" t="str">
        <f t="shared" si="3"/>
        <v/>
      </c>
    </row>
    <row r="367" ht="22.5" customHeight="1">
      <c r="A367" s="37"/>
      <c r="B367" s="38" t="str">
        <f>'Master Schedule'!B367</f>
        <v/>
      </c>
      <c r="C367" s="39"/>
      <c r="D367" s="40" t="str">
        <f t="shared" si="1"/>
        <v>Saturday</v>
      </c>
      <c r="E367" s="41"/>
      <c r="F367" s="38"/>
      <c r="G367" s="38"/>
      <c r="H367" s="41"/>
      <c r="I367" s="38"/>
      <c r="J367" s="38"/>
      <c r="K367" s="35"/>
      <c r="L367" s="35"/>
      <c r="M367" s="35"/>
      <c r="N367" s="36"/>
      <c r="O367" s="62"/>
      <c r="P367" s="34" t="str">
        <f t="shared" si="3"/>
        <v/>
      </c>
    </row>
    <row r="368" ht="22.5" customHeight="1">
      <c r="A368" s="37"/>
      <c r="B368" s="38" t="str">
        <f>'Master Schedule'!B368</f>
        <v/>
      </c>
      <c r="C368" s="39"/>
      <c r="D368" s="40" t="str">
        <f t="shared" si="1"/>
        <v>Saturday</v>
      </c>
      <c r="E368" s="41"/>
      <c r="F368" s="38"/>
      <c r="G368" s="38"/>
      <c r="H368" s="41"/>
      <c r="I368" s="38"/>
      <c r="J368" s="38"/>
      <c r="K368" s="32"/>
      <c r="L368" s="32"/>
      <c r="M368" s="32"/>
      <c r="N368" s="33"/>
      <c r="O368" s="62"/>
      <c r="P368" s="34" t="str">
        <f t="shared" si="3"/>
        <v/>
      </c>
    </row>
    <row r="369" ht="22.5" customHeight="1">
      <c r="A369" s="37"/>
      <c r="B369" s="38" t="str">
        <f>'Master Schedule'!B369</f>
        <v/>
      </c>
      <c r="C369" s="39"/>
      <c r="D369" s="40" t="str">
        <f t="shared" si="1"/>
        <v>Saturday</v>
      </c>
      <c r="E369" s="41"/>
      <c r="F369" s="38"/>
      <c r="G369" s="38"/>
      <c r="H369" s="41"/>
      <c r="I369" s="38"/>
      <c r="J369" s="38"/>
      <c r="K369" s="35"/>
      <c r="L369" s="35"/>
      <c r="M369" s="35"/>
      <c r="N369" s="36"/>
      <c r="O369" s="62"/>
      <c r="P369" s="34" t="str">
        <f t="shared" si="3"/>
        <v/>
      </c>
    </row>
    <row r="370" ht="22.5" customHeight="1">
      <c r="A370" s="37"/>
      <c r="B370" s="38" t="str">
        <f>'Master Schedule'!B370</f>
        <v/>
      </c>
      <c r="C370" s="39"/>
      <c r="D370" s="40" t="str">
        <f t="shared" si="1"/>
        <v>Saturday</v>
      </c>
      <c r="E370" s="41"/>
      <c r="F370" s="38"/>
      <c r="G370" s="38"/>
      <c r="H370" s="41"/>
      <c r="I370" s="38"/>
      <c r="J370" s="38"/>
      <c r="K370" s="32"/>
      <c r="L370" s="32"/>
      <c r="M370" s="32"/>
      <c r="N370" s="33"/>
      <c r="O370" s="62"/>
      <c r="P370" s="34" t="str">
        <f t="shared" si="3"/>
        <v/>
      </c>
    </row>
    <row r="371" ht="22.5" customHeight="1">
      <c r="A371" s="37"/>
      <c r="B371" s="38" t="str">
        <f>'Master Schedule'!B371</f>
        <v/>
      </c>
      <c r="C371" s="39"/>
      <c r="D371" s="40" t="str">
        <f t="shared" si="1"/>
        <v>Saturday</v>
      </c>
      <c r="E371" s="41"/>
      <c r="F371" s="38"/>
      <c r="G371" s="38"/>
      <c r="H371" s="41"/>
      <c r="I371" s="38"/>
      <c r="J371" s="38"/>
      <c r="K371" s="35"/>
      <c r="L371" s="35"/>
      <c r="M371" s="35"/>
      <c r="N371" s="36"/>
      <c r="O371" s="62"/>
      <c r="P371" s="34" t="str">
        <f t="shared" si="3"/>
        <v/>
      </c>
    </row>
    <row r="372" ht="22.5" customHeight="1">
      <c r="A372" s="37"/>
      <c r="B372" s="38" t="str">
        <f>'Master Schedule'!B372</f>
        <v/>
      </c>
      <c r="C372" s="39"/>
      <c r="D372" s="40" t="str">
        <f t="shared" si="1"/>
        <v>Saturday</v>
      </c>
      <c r="E372" s="41"/>
      <c r="F372" s="38"/>
      <c r="G372" s="38"/>
      <c r="H372" s="41"/>
      <c r="I372" s="38"/>
      <c r="J372" s="38"/>
      <c r="K372" s="32"/>
      <c r="L372" s="32"/>
      <c r="M372" s="32"/>
      <c r="N372" s="33"/>
      <c r="O372" s="62"/>
      <c r="P372" s="34" t="str">
        <f t="shared" si="3"/>
        <v/>
      </c>
    </row>
    <row r="373" ht="22.5" customHeight="1">
      <c r="A373" s="37"/>
      <c r="B373" s="38" t="str">
        <f>'Master Schedule'!B373</f>
        <v/>
      </c>
      <c r="C373" s="39"/>
      <c r="D373" s="40" t="str">
        <f t="shared" si="1"/>
        <v>Saturday</v>
      </c>
      <c r="E373" s="41"/>
      <c r="F373" s="38"/>
      <c r="G373" s="38"/>
      <c r="H373" s="41"/>
      <c r="I373" s="38"/>
      <c r="J373" s="38"/>
      <c r="K373" s="35"/>
      <c r="L373" s="35"/>
      <c r="M373" s="35"/>
      <c r="N373" s="36"/>
      <c r="O373" s="62"/>
      <c r="P373" s="34" t="str">
        <f t="shared" si="3"/>
        <v/>
      </c>
    </row>
    <row r="374" ht="22.5" customHeight="1">
      <c r="A374" s="37"/>
      <c r="B374" s="38" t="str">
        <f>'Master Schedule'!B374</f>
        <v/>
      </c>
      <c r="C374" s="39"/>
      <c r="D374" s="40" t="str">
        <f t="shared" si="1"/>
        <v>Saturday</v>
      </c>
      <c r="E374" s="41"/>
      <c r="F374" s="38"/>
      <c r="G374" s="38"/>
      <c r="H374" s="41"/>
      <c r="I374" s="38"/>
      <c r="J374" s="38"/>
      <c r="K374" s="32"/>
      <c r="L374" s="32"/>
      <c r="M374" s="32"/>
      <c r="N374" s="33"/>
      <c r="O374" s="62"/>
      <c r="P374" s="34" t="str">
        <f t="shared" si="3"/>
        <v/>
      </c>
    </row>
    <row r="375" ht="22.5" customHeight="1">
      <c r="A375" s="37"/>
      <c r="B375" s="38" t="str">
        <f>'Master Schedule'!B375</f>
        <v/>
      </c>
      <c r="C375" s="39"/>
      <c r="D375" s="40" t="str">
        <f t="shared" si="1"/>
        <v>Saturday</v>
      </c>
      <c r="E375" s="41"/>
      <c r="F375" s="38"/>
      <c r="G375" s="38"/>
      <c r="H375" s="41"/>
      <c r="I375" s="38"/>
      <c r="J375" s="38"/>
      <c r="K375" s="35"/>
      <c r="L375" s="35"/>
      <c r="M375" s="35"/>
      <c r="N375" s="36"/>
      <c r="O375" s="62"/>
      <c r="P375" s="34" t="str">
        <f t="shared" si="3"/>
        <v/>
      </c>
    </row>
    <row r="376" ht="22.5" customHeight="1">
      <c r="A376" s="37"/>
      <c r="B376" s="38" t="str">
        <f>'Master Schedule'!B376</f>
        <v/>
      </c>
      <c r="C376" s="39"/>
      <c r="D376" s="40" t="str">
        <f t="shared" si="1"/>
        <v>Saturday</v>
      </c>
      <c r="E376" s="41"/>
      <c r="F376" s="38"/>
      <c r="G376" s="38"/>
      <c r="H376" s="41"/>
      <c r="I376" s="38"/>
      <c r="J376" s="38"/>
      <c r="K376" s="32"/>
      <c r="L376" s="32"/>
      <c r="M376" s="32"/>
      <c r="N376" s="33"/>
      <c r="O376" s="62"/>
      <c r="P376" s="34" t="str">
        <f t="shared" si="3"/>
        <v/>
      </c>
    </row>
    <row r="377" ht="22.5" customHeight="1">
      <c r="A377" s="37"/>
      <c r="B377" s="38" t="str">
        <f>'Master Schedule'!B377</f>
        <v/>
      </c>
      <c r="C377" s="39"/>
      <c r="D377" s="40" t="str">
        <f t="shared" si="1"/>
        <v>Saturday</v>
      </c>
      <c r="E377" s="41"/>
      <c r="F377" s="38"/>
      <c r="G377" s="38"/>
      <c r="H377" s="41"/>
      <c r="I377" s="38"/>
      <c r="J377" s="38"/>
      <c r="K377" s="35"/>
      <c r="L377" s="35"/>
      <c r="M377" s="35"/>
      <c r="N377" s="36"/>
      <c r="O377" s="62"/>
      <c r="P377" s="34" t="str">
        <f t="shared" si="3"/>
        <v/>
      </c>
    </row>
    <row r="378" ht="22.5" customHeight="1">
      <c r="A378" s="37"/>
      <c r="B378" s="38" t="str">
        <f>'Master Schedule'!B378</f>
        <v/>
      </c>
      <c r="C378" s="39"/>
      <c r="D378" s="40" t="str">
        <f t="shared" si="1"/>
        <v>Saturday</v>
      </c>
      <c r="E378" s="41"/>
      <c r="F378" s="38"/>
      <c r="G378" s="38"/>
      <c r="H378" s="41"/>
      <c r="I378" s="38"/>
      <c r="J378" s="38"/>
      <c r="K378" s="32"/>
      <c r="L378" s="32"/>
      <c r="M378" s="32"/>
      <c r="N378" s="33"/>
      <c r="O378" s="62"/>
      <c r="P378" s="34" t="str">
        <f t="shared" si="3"/>
        <v/>
      </c>
    </row>
    <row r="379" ht="22.5" customHeight="1">
      <c r="A379" s="37"/>
      <c r="B379" s="38" t="str">
        <f>'Master Schedule'!B379</f>
        <v/>
      </c>
      <c r="C379" s="39"/>
      <c r="D379" s="40" t="str">
        <f t="shared" si="1"/>
        <v>Saturday</v>
      </c>
      <c r="E379" s="41"/>
      <c r="F379" s="38"/>
      <c r="G379" s="38"/>
      <c r="H379" s="41"/>
      <c r="I379" s="38"/>
      <c r="J379" s="38"/>
      <c r="K379" s="35"/>
      <c r="L379" s="35"/>
      <c r="M379" s="35"/>
      <c r="N379" s="36"/>
      <c r="O379" s="62"/>
      <c r="P379" s="34" t="str">
        <f t="shared" si="3"/>
        <v/>
      </c>
    </row>
    <row r="380" ht="22.5" customHeight="1">
      <c r="A380" s="37"/>
      <c r="B380" s="38" t="str">
        <f>'Master Schedule'!B380</f>
        <v/>
      </c>
      <c r="C380" s="39"/>
      <c r="D380" s="40" t="str">
        <f t="shared" si="1"/>
        <v>Saturday</v>
      </c>
      <c r="E380" s="41"/>
      <c r="F380" s="38"/>
      <c r="G380" s="38"/>
      <c r="H380" s="41"/>
      <c r="I380" s="38"/>
      <c r="J380" s="38"/>
      <c r="K380" s="32"/>
      <c r="L380" s="32"/>
      <c r="M380" s="32"/>
      <c r="N380" s="33"/>
      <c r="O380" s="62"/>
      <c r="P380" s="34" t="str">
        <f t="shared" si="3"/>
        <v/>
      </c>
    </row>
    <row r="381" ht="22.5" customHeight="1">
      <c r="A381" s="37"/>
      <c r="B381" s="38" t="str">
        <f>'Master Schedule'!B381</f>
        <v/>
      </c>
      <c r="C381" s="39"/>
      <c r="D381" s="40" t="str">
        <f t="shared" si="1"/>
        <v>Saturday</v>
      </c>
      <c r="E381" s="41"/>
      <c r="F381" s="38"/>
      <c r="G381" s="38"/>
      <c r="H381" s="41"/>
      <c r="I381" s="38"/>
      <c r="J381" s="38"/>
      <c r="K381" s="35"/>
      <c r="L381" s="35"/>
      <c r="M381" s="35"/>
      <c r="N381" s="36"/>
      <c r="O381" s="62"/>
      <c r="P381" s="34" t="str">
        <f t="shared" si="3"/>
        <v/>
      </c>
    </row>
    <row r="382" ht="22.5" customHeight="1">
      <c r="A382" s="37"/>
      <c r="B382" s="38" t="str">
        <f>'Master Schedule'!B382</f>
        <v/>
      </c>
      <c r="C382" s="39"/>
      <c r="D382" s="40" t="str">
        <f t="shared" si="1"/>
        <v>Saturday</v>
      </c>
      <c r="E382" s="41"/>
      <c r="F382" s="38"/>
      <c r="G382" s="38"/>
      <c r="H382" s="41"/>
      <c r="I382" s="38"/>
      <c r="J382" s="38"/>
      <c r="K382" s="32"/>
      <c r="L382" s="32"/>
      <c r="M382" s="32"/>
      <c r="N382" s="33"/>
      <c r="O382" s="62"/>
      <c r="P382" s="34" t="str">
        <f t="shared" si="3"/>
        <v/>
      </c>
    </row>
    <row r="383" ht="22.5" customHeight="1">
      <c r="A383" s="37"/>
      <c r="B383" s="38" t="str">
        <f>'Master Schedule'!B383</f>
        <v/>
      </c>
      <c r="C383" s="39"/>
      <c r="D383" s="40" t="str">
        <f t="shared" si="1"/>
        <v>Saturday</v>
      </c>
      <c r="E383" s="41"/>
      <c r="F383" s="38"/>
      <c r="G383" s="38"/>
      <c r="H383" s="41"/>
      <c r="I383" s="38"/>
      <c r="J383" s="38"/>
      <c r="K383" s="35"/>
      <c r="L383" s="35"/>
      <c r="M383" s="35"/>
      <c r="N383" s="36"/>
      <c r="O383" s="62"/>
      <c r="P383" s="34" t="str">
        <f t="shared" si="3"/>
        <v/>
      </c>
    </row>
    <row r="384" ht="22.5" customHeight="1">
      <c r="A384" s="37"/>
      <c r="B384" s="38" t="str">
        <f>'Master Schedule'!B384</f>
        <v/>
      </c>
      <c r="C384" s="39"/>
      <c r="D384" s="40" t="str">
        <f t="shared" si="1"/>
        <v>Saturday</v>
      </c>
      <c r="E384" s="41"/>
      <c r="F384" s="38"/>
      <c r="G384" s="38"/>
      <c r="H384" s="41"/>
      <c r="I384" s="38"/>
      <c r="J384" s="38"/>
      <c r="K384" s="32"/>
      <c r="L384" s="32"/>
      <c r="M384" s="32"/>
      <c r="N384" s="33"/>
      <c r="O384" s="62"/>
      <c r="P384" s="34" t="str">
        <f t="shared" si="3"/>
        <v/>
      </c>
    </row>
    <row r="385" ht="22.5" customHeight="1">
      <c r="A385" s="37"/>
      <c r="B385" s="38" t="str">
        <f>'Master Schedule'!B385</f>
        <v/>
      </c>
      <c r="C385" s="39"/>
      <c r="D385" s="40" t="str">
        <f t="shared" si="1"/>
        <v>Saturday</v>
      </c>
      <c r="E385" s="41"/>
      <c r="F385" s="38"/>
      <c r="G385" s="38"/>
      <c r="H385" s="41"/>
      <c r="I385" s="38"/>
      <c r="J385" s="38"/>
      <c r="K385" s="35"/>
      <c r="L385" s="35"/>
      <c r="M385" s="35"/>
      <c r="N385" s="36"/>
      <c r="O385" s="62"/>
      <c r="P385" s="34" t="str">
        <f t="shared" si="3"/>
        <v/>
      </c>
    </row>
    <row r="386" ht="22.5" customHeight="1">
      <c r="A386" s="37"/>
      <c r="B386" s="38" t="str">
        <f>'Master Schedule'!B386</f>
        <v/>
      </c>
      <c r="C386" s="39"/>
      <c r="D386" s="40" t="str">
        <f t="shared" si="1"/>
        <v>Saturday</v>
      </c>
      <c r="E386" s="41"/>
      <c r="F386" s="38"/>
      <c r="G386" s="38"/>
      <c r="H386" s="41"/>
      <c r="I386" s="38"/>
      <c r="J386" s="38"/>
      <c r="K386" s="32"/>
      <c r="L386" s="32"/>
      <c r="M386" s="32"/>
      <c r="N386" s="33"/>
      <c r="O386" s="62"/>
      <c r="P386" s="34" t="str">
        <f t="shared" si="3"/>
        <v/>
      </c>
    </row>
    <row r="387" ht="22.5" customHeight="1">
      <c r="A387" s="37"/>
      <c r="B387" s="38" t="str">
        <f>'Master Schedule'!B387</f>
        <v/>
      </c>
      <c r="C387" s="39"/>
      <c r="D387" s="40" t="str">
        <f t="shared" si="1"/>
        <v>Saturday</v>
      </c>
      <c r="E387" s="41"/>
      <c r="F387" s="38"/>
      <c r="G387" s="38"/>
      <c r="H387" s="41"/>
      <c r="I387" s="38"/>
      <c r="J387" s="38"/>
      <c r="K387" s="35"/>
      <c r="L387" s="35"/>
      <c r="M387" s="35"/>
      <c r="N387" s="36"/>
      <c r="O387" s="62"/>
      <c r="P387" s="34" t="str">
        <f t="shared" si="3"/>
        <v/>
      </c>
    </row>
    <row r="388" ht="22.5" customHeight="1">
      <c r="A388" s="37"/>
      <c r="B388" s="38" t="str">
        <f>'Master Schedule'!B388</f>
        <v/>
      </c>
      <c r="C388" s="39"/>
      <c r="D388" s="40" t="str">
        <f t="shared" si="1"/>
        <v>Saturday</v>
      </c>
      <c r="E388" s="41"/>
      <c r="F388" s="38"/>
      <c r="G388" s="38"/>
      <c r="H388" s="41"/>
      <c r="I388" s="38"/>
      <c r="J388" s="38"/>
      <c r="K388" s="32"/>
      <c r="L388" s="32"/>
      <c r="M388" s="32"/>
      <c r="N388" s="33"/>
      <c r="O388" s="62"/>
      <c r="P388" s="34" t="str">
        <f t="shared" si="3"/>
        <v/>
      </c>
    </row>
    <row r="389" ht="22.5" customHeight="1">
      <c r="A389" s="37"/>
      <c r="B389" s="38" t="str">
        <f>'Master Schedule'!B389</f>
        <v/>
      </c>
      <c r="C389" s="39"/>
      <c r="D389" s="40" t="str">
        <f t="shared" si="1"/>
        <v>Saturday</v>
      </c>
      <c r="E389" s="41"/>
      <c r="F389" s="38"/>
      <c r="G389" s="38"/>
      <c r="H389" s="41"/>
      <c r="I389" s="38"/>
      <c r="J389" s="38"/>
      <c r="K389" s="35"/>
      <c r="L389" s="35"/>
      <c r="M389" s="35"/>
      <c r="N389" s="36"/>
      <c r="O389" s="62"/>
      <c r="P389" s="34" t="str">
        <f t="shared" si="3"/>
        <v/>
      </c>
    </row>
    <row r="390" ht="22.5" customHeight="1">
      <c r="A390" s="37"/>
      <c r="B390" s="38" t="str">
        <f>'Master Schedule'!B390</f>
        <v/>
      </c>
      <c r="C390" s="39"/>
      <c r="D390" s="40" t="str">
        <f t="shared" si="1"/>
        <v>Saturday</v>
      </c>
      <c r="E390" s="41"/>
      <c r="F390" s="38"/>
      <c r="G390" s="38"/>
      <c r="H390" s="41"/>
      <c r="I390" s="38"/>
      <c r="J390" s="38"/>
      <c r="K390" s="32"/>
      <c r="L390" s="32"/>
      <c r="M390" s="32"/>
      <c r="N390" s="33"/>
      <c r="O390" s="62"/>
      <c r="P390" s="34" t="str">
        <f t="shared" si="3"/>
        <v/>
      </c>
    </row>
    <row r="391" ht="22.5" customHeight="1">
      <c r="A391" s="37"/>
      <c r="B391" s="38" t="str">
        <f>'Master Schedule'!B391</f>
        <v/>
      </c>
      <c r="C391" s="39"/>
      <c r="D391" s="40" t="str">
        <f t="shared" si="1"/>
        <v>Saturday</v>
      </c>
      <c r="E391" s="41"/>
      <c r="F391" s="38"/>
      <c r="G391" s="38"/>
      <c r="H391" s="41"/>
      <c r="I391" s="38"/>
      <c r="J391" s="38"/>
      <c r="K391" s="35"/>
      <c r="L391" s="35"/>
      <c r="M391" s="35"/>
      <c r="N391" s="36"/>
      <c r="O391" s="62"/>
      <c r="P391" s="34" t="str">
        <f t="shared" si="3"/>
        <v/>
      </c>
    </row>
    <row r="392" ht="22.5" customHeight="1">
      <c r="A392" s="37"/>
      <c r="B392" s="38" t="str">
        <f>'Master Schedule'!B392</f>
        <v/>
      </c>
      <c r="C392" s="39"/>
      <c r="D392" s="40" t="str">
        <f t="shared" si="1"/>
        <v>Saturday</v>
      </c>
      <c r="E392" s="41"/>
      <c r="F392" s="38"/>
      <c r="G392" s="38"/>
      <c r="H392" s="41"/>
      <c r="I392" s="38"/>
      <c r="J392" s="38"/>
      <c r="K392" s="32"/>
      <c r="L392" s="32"/>
      <c r="M392" s="32"/>
      <c r="N392" s="33"/>
      <c r="O392" s="62"/>
      <c r="P392" s="34" t="str">
        <f t="shared" si="3"/>
        <v/>
      </c>
    </row>
    <row r="393" ht="22.5" customHeight="1">
      <c r="A393" s="37"/>
      <c r="B393" s="38" t="str">
        <f>'Master Schedule'!B393</f>
        <v/>
      </c>
      <c r="C393" s="39"/>
      <c r="D393" s="40" t="str">
        <f t="shared" si="1"/>
        <v>Saturday</v>
      </c>
      <c r="E393" s="41"/>
      <c r="F393" s="38"/>
      <c r="G393" s="38"/>
      <c r="H393" s="41"/>
      <c r="I393" s="38"/>
      <c r="J393" s="38"/>
      <c r="K393" s="35"/>
      <c r="L393" s="35"/>
      <c r="M393" s="35"/>
      <c r="N393" s="36"/>
      <c r="O393" s="62"/>
      <c r="P393" s="34" t="str">
        <f t="shared" si="3"/>
        <v/>
      </c>
    </row>
    <row r="394" ht="22.5" customHeight="1">
      <c r="A394" s="37"/>
      <c r="B394" s="38" t="str">
        <f>'Master Schedule'!B394</f>
        <v/>
      </c>
      <c r="C394" s="39"/>
      <c r="D394" s="40" t="str">
        <f t="shared" si="1"/>
        <v>Saturday</v>
      </c>
      <c r="E394" s="41"/>
      <c r="F394" s="38"/>
      <c r="G394" s="38"/>
      <c r="H394" s="41"/>
      <c r="I394" s="38"/>
      <c r="J394" s="38"/>
      <c r="K394" s="32"/>
      <c r="L394" s="32"/>
      <c r="M394" s="32"/>
      <c r="N394" s="33"/>
      <c r="O394" s="62"/>
      <c r="P394" s="34" t="str">
        <f t="shared" si="3"/>
        <v/>
      </c>
    </row>
    <row r="395" ht="22.5" customHeight="1">
      <c r="A395" s="37"/>
      <c r="B395" s="38" t="str">
        <f>'Master Schedule'!B395</f>
        <v/>
      </c>
      <c r="C395" s="39"/>
      <c r="D395" s="40" t="str">
        <f t="shared" si="1"/>
        <v>Saturday</v>
      </c>
      <c r="E395" s="41"/>
      <c r="F395" s="38"/>
      <c r="G395" s="38"/>
      <c r="H395" s="41"/>
      <c r="I395" s="38"/>
      <c r="J395" s="38"/>
      <c r="K395" s="35"/>
      <c r="L395" s="35"/>
      <c r="M395" s="35"/>
      <c r="N395" s="36"/>
      <c r="O395" s="62"/>
      <c r="P395" s="34" t="str">
        <f t="shared" si="3"/>
        <v/>
      </c>
    </row>
    <row r="396" ht="22.5" customHeight="1">
      <c r="A396" s="37"/>
      <c r="B396" s="38" t="str">
        <f>'Master Schedule'!B396</f>
        <v/>
      </c>
      <c r="C396" s="39"/>
      <c r="D396" s="40" t="str">
        <f t="shared" si="1"/>
        <v>Saturday</v>
      </c>
      <c r="E396" s="41"/>
      <c r="F396" s="38"/>
      <c r="G396" s="38"/>
      <c r="H396" s="41"/>
      <c r="I396" s="38"/>
      <c r="J396" s="38"/>
      <c r="K396" s="32"/>
      <c r="L396" s="32"/>
      <c r="M396" s="32"/>
      <c r="N396" s="33"/>
      <c r="O396" s="62"/>
      <c r="P396" s="34" t="str">
        <f t="shared" si="3"/>
        <v/>
      </c>
    </row>
    <row r="397" ht="22.5" customHeight="1">
      <c r="A397" s="37"/>
      <c r="B397" s="38" t="str">
        <f>'Master Schedule'!B397</f>
        <v/>
      </c>
      <c r="C397" s="39"/>
      <c r="D397" s="40" t="str">
        <f t="shared" si="1"/>
        <v>Saturday</v>
      </c>
      <c r="E397" s="41"/>
      <c r="F397" s="38"/>
      <c r="G397" s="38"/>
      <c r="H397" s="41"/>
      <c r="I397" s="38"/>
      <c r="J397" s="38"/>
      <c r="K397" s="35"/>
      <c r="L397" s="35"/>
      <c r="M397" s="35"/>
      <c r="N397" s="36"/>
      <c r="O397" s="62"/>
      <c r="P397" s="34" t="str">
        <f t="shared" si="3"/>
        <v/>
      </c>
    </row>
    <row r="398" ht="22.5" customHeight="1">
      <c r="A398" s="37"/>
      <c r="B398" s="38" t="str">
        <f>'Master Schedule'!B398</f>
        <v/>
      </c>
      <c r="C398" s="39"/>
      <c r="D398" s="40" t="str">
        <f t="shared" si="1"/>
        <v>Saturday</v>
      </c>
      <c r="E398" s="41"/>
      <c r="F398" s="38"/>
      <c r="G398" s="38"/>
      <c r="H398" s="41"/>
      <c r="I398" s="38"/>
      <c r="J398" s="38"/>
      <c r="K398" s="32"/>
      <c r="L398" s="32"/>
      <c r="M398" s="32"/>
      <c r="N398" s="33"/>
      <c r="O398" s="62"/>
      <c r="P398" s="34" t="str">
        <f t="shared" si="3"/>
        <v/>
      </c>
    </row>
    <row r="399" ht="22.5" customHeight="1">
      <c r="A399" s="37"/>
      <c r="B399" s="38" t="str">
        <f>'Master Schedule'!B399</f>
        <v/>
      </c>
      <c r="C399" s="39"/>
      <c r="D399" s="40" t="str">
        <f t="shared" si="1"/>
        <v>Saturday</v>
      </c>
      <c r="E399" s="41"/>
      <c r="F399" s="38"/>
      <c r="G399" s="38"/>
      <c r="H399" s="41"/>
      <c r="I399" s="38"/>
      <c r="J399" s="38"/>
      <c r="K399" s="35"/>
      <c r="L399" s="35"/>
      <c r="M399" s="35"/>
      <c r="N399" s="36"/>
      <c r="O399" s="62"/>
      <c r="P399" s="34" t="str">
        <f t="shared" si="3"/>
        <v/>
      </c>
    </row>
    <row r="400" ht="22.5" customHeight="1">
      <c r="A400" s="37"/>
      <c r="B400" s="38" t="str">
        <f>'Master Schedule'!B400</f>
        <v/>
      </c>
      <c r="C400" s="39"/>
      <c r="D400" s="40" t="str">
        <f t="shared" si="1"/>
        <v>Saturday</v>
      </c>
      <c r="E400" s="41"/>
      <c r="F400" s="38"/>
      <c r="G400" s="38"/>
      <c r="H400" s="41"/>
      <c r="I400" s="38"/>
      <c r="J400" s="38"/>
      <c r="K400" s="32"/>
      <c r="L400" s="32"/>
      <c r="M400" s="32"/>
      <c r="N400" s="33"/>
      <c r="O400" s="62"/>
      <c r="P400" s="34" t="str">
        <f t="shared" si="3"/>
        <v/>
      </c>
    </row>
    <row r="401" ht="22.5" customHeight="1">
      <c r="A401" s="37"/>
      <c r="B401" s="38" t="str">
        <f>'Master Schedule'!B401</f>
        <v/>
      </c>
      <c r="C401" s="39"/>
      <c r="D401" s="40" t="str">
        <f t="shared" si="1"/>
        <v>Saturday</v>
      </c>
      <c r="E401" s="41"/>
      <c r="F401" s="38"/>
      <c r="G401" s="38"/>
      <c r="H401" s="41"/>
      <c r="I401" s="38"/>
      <c r="J401" s="38"/>
      <c r="K401" s="35"/>
      <c r="L401" s="35"/>
      <c r="M401" s="35"/>
      <c r="N401" s="36"/>
      <c r="O401" s="62"/>
      <c r="P401" s="34" t="str">
        <f t="shared" si="3"/>
        <v/>
      </c>
    </row>
    <row r="402" ht="22.5" customHeight="1">
      <c r="A402" s="37"/>
      <c r="B402" s="38" t="str">
        <f>'Master Schedule'!B402</f>
        <v/>
      </c>
      <c r="C402" s="39"/>
      <c r="D402" s="40" t="str">
        <f t="shared" si="1"/>
        <v>Saturday</v>
      </c>
      <c r="E402" s="41"/>
      <c r="F402" s="38"/>
      <c r="G402" s="38"/>
      <c r="H402" s="41"/>
      <c r="I402" s="38"/>
      <c r="J402" s="38"/>
      <c r="K402" s="32"/>
      <c r="L402" s="32"/>
      <c r="M402" s="32"/>
      <c r="N402" s="33"/>
      <c r="O402" s="62"/>
      <c r="P402" s="34" t="str">
        <f t="shared" si="3"/>
        <v/>
      </c>
    </row>
    <row r="403" ht="22.5" customHeight="1">
      <c r="A403" s="37"/>
      <c r="B403" s="38" t="str">
        <f>'Master Schedule'!B403</f>
        <v/>
      </c>
      <c r="C403" s="39"/>
      <c r="D403" s="40" t="str">
        <f t="shared" si="1"/>
        <v>Saturday</v>
      </c>
      <c r="E403" s="41"/>
      <c r="F403" s="38"/>
      <c r="G403" s="38"/>
      <c r="H403" s="41"/>
      <c r="I403" s="38"/>
      <c r="J403" s="38"/>
      <c r="K403" s="35"/>
      <c r="L403" s="35"/>
      <c r="M403" s="35"/>
      <c r="N403" s="36"/>
      <c r="O403" s="62"/>
      <c r="P403" s="34" t="str">
        <f t="shared" si="3"/>
        <v/>
      </c>
    </row>
    <row r="404" ht="22.5" customHeight="1">
      <c r="A404" s="37"/>
      <c r="B404" s="38" t="str">
        <f>'Master Schedule'!B404</f>
        <v/>
      </c>
      <c r="C404" s="39"/>
      <c r="D404" s="40" t="str">
        <f t="shared" si="1"/>
        <v>Saturday</v>
      </c>
      <c r="E404" s="41"/>
      <c r="F404" s="38"/>
      <c r="G404" s="38"/>
      <c r="H404" s="41"/>
      <c r="I404" s="38"/>
      <c r="J404" s="38"/>
      <c r="K404" s="32"/>
      <c r="L404" s="32"/>
      <c r="M404" s="32"/>
      <c r="N404" s="33"/>
      <c r="O404" s="62"/>
      <c r="P404" s="34" t="str">
        <f t="shared" si="3"/>
        <v/>
      </c>
    </row>
    <row r="405" ht="22.5" customHeight="1">
      <c r="A405" s="37"/>
      <c r="B405" s="38" t="str">
        <f>'Master Schedule'!B405</f>
        <v/>
      </c>
      <c r="C405" s="39"/>
      <c r="D405" s="40" t="str">
        <f t="shared" si="1"/>
        <v>Saturday</v>
      </c>
      <c r="E405" s="41"/>
      <c r="F405" s="38"/>
      <c r="G405" s="38"/>
      <c r="H405" s="41"/>
      <c r="I405" s="38"/>
      <c r="J405" s="38"/>
      <c r="K405" s="35"/>
      <c r="L405" s="35"/>
      <c r="M405" s="35"/>
      <c r="N405" s="36"/>
      <c r="O405" s="62"/>
      <c r="P405" s="34" t="str">
        <f t="shared" si="3"/>
        <v/>
      </c>
    </row>
    <row r="406" ht="22.5" customHeight="1">
      <c r="A406" s="37"/>
      <c r="B406" s="38" t="str">
        <f>'Master Schedule'!B406</f>
        <v/>
      </c>
      <c r="C406" s="39"/>
      <c r="D406" s="40" t="str">
        <f t="shared" si="1"/>
        <v>Saturday</v>
      </c>
      <c r="E406" s="41"/>
      <c r="F406" s="38"/>
      <c r="G406" s="38"/>
      <c r="H406" s="41"/>
      <c r="I406" s="38"/>
      <c r="J406" s="38"/>
      <c r="K406" s="32"/>
      <c r="L406" s="32"/>
      <c r="M406" s="32"/>
      <c r="N406" s="33"/>
      <c r="O406" s="62"/>
      <c r="P406" s="34" t="str">
        <f t="shared" si="3"/>
        <v/>
      </c>
    </row>
    <row r="407" ht="22.5" customHeight="1">
      <c r="A407" s="37"/>
      <c r="B407" s="38" t="str">
        <f>'Master Schedule'!B407</f>
        <v/>
      </c>
      <c r="C407" s="39"/>
      <c r="D407" s="40" t="str">
        <f t="shared" si="1"/>
        <v>Saturday</v>
      </c>
      <c r="E407" s="41"/>
      <c r="F407" s="38"/>
      <c r="G407" s="38"/>
      <c r="H407" s="41"/>
      <c r="I407" s="38"/>
      <c r="J407" s="38"/>
      <c r="K407" s="35"/>
      <c r="L407" s="35"/>
      <c r="M407" s="35"/>
      <c r="N407" s="36"/>
      <c r="O407" s="62"/>
      <c r="P407" s="34" t="str">
        <f t="shared" si="3"/>
        <v/>
      </c>
    </row>
    <row r="408" ht="22.5" customHeight="1">
      <c r="A408" s="37"/>
      <c r="B408" s="38" t="str">
        <f>'Master Schedule'!B408</f>
        <v/>
      </c>
      <c r="C408" s="39"/>
      <c r="D408" s="40" t="str">
        <f t="shared" si="1"/>
        <v>Saturday</v>
      </c>
      <c r="E408" s="41"/>
      <c r="F408" s="38"/>
      <c r="G408" s="38"/>
      <c r="H408" s="41"/>
      <c r="I408" s="38"/>
      <c r="J408" s="38"/>
      <c r="K408" s="32"/>
      <c r="L408" s="32"/>
      <c r="M408" s="32"/>
      <c r="N408" s="33"/>
      <c r="O408" s="62"/>
      <c r="P408" s="34" t="str">
        <f t="shared" si="3"/>
        <v/>
      </c>
    </row>
    <row r="409" ht="22.5" customHeight="1">
      <c r="A409" s="37"/>
      <c r="B409" s="38" t="str">
        <f>'Master Schedule'!B409</f>
        <v/>
      </c>
      <c r="C409" s="39"/>
      <c r="D409" s="40" t="str">
        <f t="shared" si="1"/>
        <v>Saturday</v>
      </c>
      <c r="E409" s="41"/>
      <c r="F409" s="38"/>
      <c r="G409" s="38"/>
      <c r="H409" s="41"/>
      <c r="I409" s="38"/>
      <c r="J409" s="38"/>
      <c r="K409" s="35"/>
      <c r="L409" s="35"/>
      <c r="M409" s="35"/>
      <c r="N409" s="36"/>
      <c r="O409" s="62"/>
      <c r="P409" s="34" t="str">
        <f t="shared" si="3"/>
        <v/>
      </c>
    </row>
    <row r="410" ht="22.5" customHeight="1">
      <c r="A410" s="37"/>
      <c r="B410" s="38" t="str">
        <f>'Master Schedule'!B410</f>
        <v/>
      </c>
      <c r="C410" s="39"/>
      <c r="D410" s="40" t="str">
        <f t="shared" si="1"/>
        <v>Saturday</v>
      </c>
      <c r="E410" s="41"/>
      <c r="F410" s="38"/>
      <c r="G410" s="38"/>
      <c r="H410" s="41"/>
      <c r="I410" s="38"/>
      <c r="J410" s="38"/>
      <c r="K410" s="32"/>
      <c r="L410" s="32"/>
      <c r="M410" s="32"/>
      <c r="N410" s="33"/>
      <c r="O410" s="62"/>
      <c r="P410" s="34" t="str">
        <f t="shared" si="3"/>
        <v/>
      </c>
    </row>
    <row r="411" ht="22.5" customHeight="1">
      <c r="A411" s="37"/>
      <c r="B411" s="38" t="str">
        <f>'Master Schedule'!B411</f>
        <v/>
      </c>
      <c r="C411" s="39"/>
      <c r="D411" s="40" t="str">
        <f t="shared" si="1"/>
        <v>Saturday</v>
      </c>
      <c r="E411" s="41"/>
      <c r="F411" s="38"/>
      <c r="G411" s="38"/>
      <c r="H411" s="41"/>
      <c r="I411" s="38"/>
      <c r="J411" s="38"/>
      <c r="K411" s="35"/>
      <c r="L411" s="35"/>
      <c r="M411" s="35"/>
      <c r="N411" s="36"/>
      <c r="O411" s="62"/>
      <c r="P411" s="34" t="str">
        <f t="shared" si="3"/>
        <v/>
      </c>
    </row>
    <row r="412" ht="22.5" customHeight="1">
      <c r="A412" s="37"/>
      <c r="B412" s="38" t="str">
        <f>'Master Schedule'!B412</f>
        <v/>
      </c>
      <c r="C412" s="39"/>
      <c r="D412" s="40" t="str">
        <f t="shared" si="1"/>
        <v>Saturday</v>
      </c>
      <c r="E412" s="41"/>
      <c r="F412" s="38"/>
      <c r="G412" s="38"/>
      <c r="H412" s="41"/>
      <c r="I412" s="38"/>
      <c r="J412" s="38"/>
      <c r="K412" s="32"/>
      <c r="L412" s="32"/>
      <c r="M412" s="32"/>
      <c r="N412" s="33"/>
      <c r="O412" s="62"/>
      <c r="P412" s="34" t="str">
        <f t="shared" si="3"/>
        <v/>
      </c>
    </row>
    <row r="413" ht="22.5" customHeight="1">
      <c r="A413" s="37"/>
      <c r="B413" s="38" t="str">
        <f>'Master Schedule'!B413</f>
        <v/>
      </c>
      <c r="C413" s="39"/>
      <c r="D413" s="40" t="str">
        <f t="shared" si="1"/>
        <v>Saturday</v>
      </c>
      <c r="E413" s="41"/>
      <c r="F413" s="38"/>
      <c r="G413" s="38"/>
      <c r="H413" s="41"/>
      <c r="I413" s="38"/>
      <c r="J413" s="38"/>
      <c r="K413" s="35"/>
      <c r="L413" s="35"/>
      <c r="M413" s="35"/>
      <c r="N413" s="36"/>
      <c r="O413" s="62"/>
      <c r="P413" s="34" t="str">
        <f t="shared" si="3"/>
        <v/>
      </c>
    </row>
    <row r="414" ht="22.5" customHeight="1">
      <c r="A414" s="37"/>
      <c r="B414" s="38" t="str">
        <f>'Master Schedule'!B414</f>
        <v/>
      </c>
      <c r="C414" s="39"/>
      <c r="D414" s="40" t="str">
        <f t="shared" si="1"/>
        <v>Saturday</v>
      </c>
      <c r="E414" s="41"/>
      <c r="F414" s="38"/>
      <c r="G414" s="38"/>
      <c r="H414" s="41"/>
      <c r="I414" s="38"/>
      <c r="J414" s="38"/>
      <c r="K414" s="32"/>
      <c r="L414" s="32"/>
      <c r="M414" s="32"/>
      <c r="N414" s="33"/>
      <c r="O414" s="62"/>
      <c r="P414" s="34" t="str">
        <f t="shared" si="3"/>
        <v/>
      </c>
    </row>
    <row r="415" ht="22.5" customHeight="1">
      <c r="A415" s="37"/>
      <c r="B415" s="38" t="str">
        <f>'Master Schedule'!B415</f>
        <v/>
      </c>
      <c r="C415" s="39"/>
      <c r="D415" s="40" t="str">
        <f t="shared" si="1"/>
        <v>Saturday</v>
      </c>
      <c r="E415" s="41"/>
      <c r="F415" s="38"/>
      <c r="G415" s="38"/>
      <c r="H415" s="41"/>
      <c r="I415" s="38"/>
      <c r="J415" s="38"/>
      <c r="K415" s="35"/>
      <c r="L415" s="35"/>
      <c r="M415" s="35"/>
      <c r="N415" s="36"/>
      <c r="O415" s="62"/>
      <c r="P415" s="34" t="str">
        <f t="shared" si="3"/>
        <v/>
      </c>
    </row>
    <row r="416" ht="22.5" customHeight="1">
      <c r="A416" s="37"/>
      <c r="B416" s="38" t="str">
        <f>'Master Schedule'!B416</f>
        <v/>
      </c>
      <c r="C416" s="39"/>
      <c r="D416" s="40" t="str">
        <f t="shared" si="1"/>
        <v>Saturday</v>
      </c>
      <c r="E416" s="41"/>
      <c r="F416" s="38"/>
      <c r="G416" s="38"/>
      <c r="H416" s="41"/>
      <c r="I416" s="38"/>
      <c r="J416" s="38"/>
      <c r="K416" s="32"/>
      <c r="L416" s="32"/>
      <c r="M416" s="32"/>
      <c r="N416" s="33"/>
      <c r="O416" s="62"/>
      <c r="P416" s="34" t="str">
        <f t="shared" si="3"/>
        <v/>
      </c>
    </row>
    <row r="417" ht="22.5" customHeight="1">
      <c r="A417" s="37"/>
      <c r="B417" s="38" t="str">
        <f>'Master Schedule'!B417</f>
        <v/>
      </c>
      <c r="C417" s="39"/>
      <c r="D417" s="40" t="str">
        <f t="shared" si="1"/>
        <v>Saturday</v>
      </c>
      <c r="E417" s="41"/>
      <c r="F417" s="38"/>
      <c r="G417" s="38"/>
      <c r="H417" s="41"/>
      <c r="I417" s="38"/>
      <c r="J417" s="38"/>
      <c r="K417" s="35"/>
      <c r="L417" s="35"/>
      <c r="M417" s="35"/>
      <c r="N417" s="36"/>
      <c r="O417" s="62"/>
      <c r="P417" s="34" t="str">
        <f t="shared" si="3"/>
        <v/>
      </c>
    </row>
    <row r="418" ht="22.5" customHeight="1">
      <c r="A418" s="37"/>
      <c r="B418" s="38" t="str">
        <f>'Master Schedule'!B418</f>
        <v/>
      </c>
      <c r="C418" s="39"/>
      <c r="D418" s="40" t="str">
        <f t="shared" si="1"/>
        <v>Saturday</v>
      </c>
      <c r="E418" s="41"/>
      <c r="F418" s="38"/>
      <c r="G418" s="38"/>
      <c r="H418" s="41"/>
      <c r="I418" s="38"/>
      <c r="J418" s="38"/>
      <c r="K418" s="32"/>
      <c r="L418" s="32"/>
      <c r="M418" s="32"/>
      <c r="N418" s="33"/>
      <c r="O418" s="62"/>
      <c r="P418" s="34" t="str">
        <f t="shared" si="3"/>
        <v/>
      </c>
    </row>
    <row r="419" ht="22.5" customHeight="1">
      <c r="A419" s="37"/>
      <c r="B419" s="38" t="str">
        <f>'Master Schedule'!B419</f>
        <v/>
      </c>
      <c r="C419" s="39"/>
      <c r="D419" s="40" t="str">
        <f t="shared" si="1"/>
        <v>Saturday</v>
      </c>
      <c r="E419" s="41"/>
      <c r="F419" s="38"/>
      <c r="G419" s="38"/>
      <c r="H419" s="41"/>
      <c r="I419" s="38"/>
      <c r="J419" s="38"/>
      <c r="K419" s="35"/>
      <c r="L419" s="35"/>
      <c r="M419" s="35"/>
      <c r="N419" s="36"/>
      <c r="O419" s="62"/>
      <c r="P419" s="34" t="str">
        <f t="shared" si="3"/>
        <v/>
      </c>
    </row>
    <row r="420" ht="22.5" customHeight="1">
      <c r="A420" s="37"/>
      <c r="B420" s="38" t="str">
        <f>'Master Schedule'!B420</f>
        <v/>
      </c>
      <c r="C420" s="39"/>
      <c r="D420" s="40" t="str">
        <f t="shared" si="1"/>
        <v>Saturday</v>
      </c>
      <c r="E420" s="41"/>
      <c r="F420" s="38"/>
      <c r="G420" s="38"/>
      <c r="H420" s="41"/>
      <c r="I420" s="38"/>
      <c r="J420" s="38"/>
      <c r="K420" s="32"/>
      <c r="L420" s="32"/>
      <c r="M420" s="32"/>
      <c r="N420" s="33"/>
      <c r="O420" s="62"/>
      <c r="P420" s="34" t="str">
        <f t="shared" si="3"/>
        <v/>
      </c>
    </row>
    <row r="421" ht="22.5" customHeight="1">
      <c r="A421" s="37"/>
      <c r="B421" s="38" t="str">
        <f>'Master Schedule'!B421</f>
        <v/>
      </c>
      <c r="C421" s="39"/>
      <c r="D421" s="40" t="str">
        <f t="shared" si="1"/>
        <v>Saturday</v>
      </c>
      <c r="E421" s="41"/>
      <c r="F421" s="38"/>
      <c r="G421" s="38"/>
      <c r="H421" s="41"/>
      <c r="I421" s="38"/>
      <c r="J421" s="38"/>
      <c r="K421" s="35"/>
      <c r="L421" s="35"/>
      <c r="M421" s="35"/>
      <c r="N421" s="36"/>
      <c r="O421" s="62"/>
      <c r="P421" s="34" t="str">
        <f t="shared" si="3"/>
        <v/>
      </c>
    </row>
    <row r="422" ht="22.5" customHeight="1">
      <c r="A422" s="37"/>
      <c r="B422" s="38" t="str">
        <f>'Master Schedule'!B422</f>
        <v/>
      </c>
      <c r="C422" s="39"/>
      <c r="D422" s="40" t="str">
        <f t="shared" si="1"/>
        <v>Saturday</v>
      </c>
      <c r="E422" s="41"/>
      <c r="F422" s="38"/>
      <c r="G422" s="38"/>
      <c r="H422" s="41"/>
      <c r="I422" s="38"/>
      <c r="J422" s="38"/>
      <c r="K422" s="32"/>
      <c r="L422" s="32"/>
      <c r="M422" s="32"/>
      <c r="N422" s="33"/>
      <c r="O422" s="62"/>
      <c r="P422" s="34" t="str">
        <f t="shared" si="3"/>
        <v/>
      </c>
    </row>
    <row r="423" ht="22.5" customHeight="1">
      <c r="A423" s="37"/>
      <c r="B423" s="38" t="str">
        <f>'Master Schedule'!B423</f>
        <v/>
      </c>
      <c r="C423" s="39"/>
      <c r="D423" s="40" t="str">
        <f t="shared" si="1"/>
        <v>Saturday</v>
      </c>
      <c r="E423" s="41"/>
      <c r="F423" s="38"/>
      <c r="G423" s="38"/>
      <c r="H423" s="41"/>
      <c r="I423" s="38"/>
      <c r="J423" s="38"/>
      <c r="K423" s="35"/>
      <c r="L423" s="35"/>
      <c r="M423" s="35"/>
      <c r="N423" s="36"/>
      <c r="O423" s="62"/>
      <c r="P423" s="34" t="str">
        <f t="shared" si="3"/>
        <v/>
      </c>
    </row>
    <row r="424" ht="22.5" customHeight="1">
      <c r="A424" s="37"/>
      <c r="B424" s="38" t="str">
        <f>'Master Schedule'!B424</f>
        <v/>
      </c>
      <c r="C424" s="39"/>
      <c r="D424" s="40" t="str">
        <f t="shared" si="1"/>
        <v>Saturday</v>
      </c>
      <c r="E424" s="41"/>
      <c r="F424" s="38"/>
      <c r="G424" s="38"/>
      <c r="H424" s="41"/>
      <c r="I424" s="38"/>
      <c r="J424" s="38"/>
      <c r="K424" s="32"/>
      <c r="L424" s="32"/>
      <c r="M424" s="32"/>
      <c r="N424" s="33"/>
      <c r="O424" s="62"/>
      <c r="P424" s="34" t="str">
        <f t="shared" si="3"/>
        <v/>
      </c>
    </row>
    <row r="425" ht="22.5" customHeight="1">
      <c r="A425" s="37"/>
      <c r="B425" s="38" t="str">
        <f>'Master Schedule'!B425</f>
        <v/>
      </c>
      <c r="C425" s="39"/>
      <c r="D425" s="40" t="str">
        <f t="shared" si="1"/>
        <v>Saturday</v>
      </c>
      <c r="E425" s="41"/>
      <c r="F425" s="38"/>
      <c r="G425" s="38"/>
      <c r="H425" s="41"/>
      <c r="I425" s="38"/>
      <c r="J425" s="38"/>
      <c r="K425" s="35"/>
      <c r="L425" s="35"/>
      <c r="M425" s="35"/>
      <c r="N425" s="36"/>
      <c r="O425" s="62"/>
      <c r="P425" s="34" t="str">
        <f t="shared" si="3"/>
        <v/>
      </c>
    </row>
    <row r="426" ht="22.5" customHeight="1">
      <c r="A426" s="37"/>
      <c r="B426" s="38" t="str">
        <f>'Master Schedule'!B426</f>
        <v/>
      </c>
      <c r="C426" s="39"/>
      <c r="D426" s="40" t="str">
        <f t="shared" si="1"/>
        <v>Saturday</v>
      </c>
      <c r="E426" s="41"/>
      <c r="F426" s="38"/>
      <c r="G426" s="38"/>
      <c r="H426" s="41"/>
      <c r="I426" s="38"/>
      <c r="J426" s="38"/>
      <c r="K426" s="32"/>
      <c r="L426" s="32"/>
      <c r="M426" s="32"/>
      <c r="N426" s="33"/>
      <c r="O426" s="62"/>
      <c r="P426" s="34" t="str">
        <f t="shared" si="3"/>
        <v/>
      </c>
    </row>
    <row r="427" ht="22.5" customHeight="1">
      <c r="A427" s="37"/>
      <c r="B427" s="38" t="str">
        <f>'Master Schedule'!B427</f>
        <v/>
      </c>
      <c r="C427" s="39"/>
      <c r="D427" s="40" t="str">
        <f t="shared" si="1"/>
        <v>Saturday</v>
      </c>
      <c r="E427" s="41"/>
      <c r="F427" s="38"/>
      <c r="G427" s="38"/>
      <c r="H427" s="41"/>
      <c r="I427" s="38"/>
      <c r="J427" s="38"/>
      <c r="K427" s="35"/>
      <c r="L427" s="35"/>
      <c r="M427" s="35"/>
      <c r="N427" s="36"/>
      <c r="O427" s="62"/>
      <c r="P427" s="34" t="str">
        <f t="shared" si="3"/>
        <v/>
      </c>
    </row>
    <row r="428" ht="22.5" customHeight="1">
      <c r="A428" s="37"/>
      <c r="B428" s="38" t="str">
        <f>'Master Schedule'!B428</f>
        <v/>
      </c>
      <c r="C428" s="39"/>
      <c r="D428" s="40" t="str">
        <f t="shared" si="1"/>
        <v>Saturday</v>
      </c>
      <c r="E428" s="41"/>
      <c r="F428" s="38"/>
      <c r="G428" s="38"/>
      <c r="H428" s="41"/>
      <c r="I428" s="38"/>
      <c r="J428" s="38"/>
      <c r="K428" s="32"/>
      <c r="L428" s="32"/>
      <c r="M428" s="32"/>
      <c r="N428" s="33"/>
      <c r="O428" s="62"/>
      <c r="P428" s="34" t="str">
        <f t="shared" si="3"/>
        <v/>
      </c>
    </row>
    <row r="429" ht="22.5" customHeight="1">
      <c r="A429" s="37"/>
      <c r="B429" s="38" t="str">
        <f>'Master Schedule'!B429</f>
        <v/>
      </c>
      <c r="C429" s="39"/>
      <c r="D429" s="40" t="str">
        <f t="shared" si="1"/>
        <v>Saturday</v>
      </c>
      <c r="E429" s="41"/>
      <c r="F429" s="38"/>
      <c r="G429" s="38"/>
      <c r="H429" s="41"/>
      <c r="I429" s="38"/>
      <c r="J429" s="38"/>
      <c r="K429" s="35"/>
      <c r="L429" s="35"/>
      <c r="M429" s="35"/>
      <c r="N429" s="36"/>
      <c r="O429" s="62"/>
      <c r="P429" s="34" t="str">
        <f t="shared" si="3"/>
        <v/>
      </c>
    </row>
    <row r="430" ht="22.5" customHeight="1">
      <c r="A430" s="37"/>
      <c r="B430" s="38" t="str">
        <f>'Master Schedule'!B430</f>
        <v/>
      </c>
      <c r="C430" s="39"/>
      <c r="D430" s="40" t="str">
        <f t="shared" si="1"/>
        <v>Saturday</v>
      </c>
      <c r="E430" s="41"/>
      <c r="F430" s="38"/>
      <c r="G430" s="38"/>
      <c r="H430" s="41"/>
      <c r="I430" s="38"/>
      <c r="J430" s="38"/>
      <c r="K430" s="32"/>
      <c r="L430" s="32"/>
      <c r="M430" s="32"/>
      <c r="N430" s="33"/>
      <c r="O430" s="62"/>
      <c r="P430" s="34" t="str">
        <f t="shared" si="3"/>
        <v/>
      </c>
    </row>
    <row r="431" ht="22.5" customHeight="1">
      <c r="A431" s="37"/>
      <c r="B431" s="38" t="str">
        <f>'Master Schedule'!B431</f>
        <v/>
      </c>
      <c r="C431" s="39"/>
      <c r="D431" s="40" t="str">
        <f t="shared" si="1"/>
        <v>Saturday</v>
      </c>
      <c r="E431" s="41"/>
      <c r="F431" s="38"/>
      <c r="G431" s="38"/>
      <c r="H431" s="41"/>
      <c r="I431" s="38"/>
      <c r="J431" s="38"/>
      <c r="K431" s="35"/>
      <c r="L431" s="35"/>
      <c r="M431" s="35"/>
      <c r="N431" s="36"/>
      <c r="O431" s="62"/>
      <c r="P431" s="34" t="str">
        <f t="shared" si="3"/>
        <v/>
      </c>
    </row>
    <row r="432" ht="22.5" customHeight="1">
      <c r="A432" s="37"/>
      <c r="B432" s="38" t="str">
        <f>'Master Schedule'!B432</f>
        <v/>
      </c>
      <c r="C432" s="39"/>
      <c r="D432" s="40" t="str">
        <f t="shared" si="1"/>
        <v>Saturday</v>
      </c>
      <c r="E432" s="41"/>
      <c r="F432" s="38"/>
      <c r="G432" s="38"/>
      <c r="H432" s="41"/>
      <c r="I432" s="38"/>
      <c r="J432" s="38"/>
      <c r="K432" s="32"/>
      <c r="L432" s="32"/>
      <c r="M432" s="32"/>
      <c r="N432" s="33"/>
      <c r="O432" s="62"/>
      <c r="P432" s="34" t="str">
        <f t="shared" si="3"/>
        <v/>
      </c>
    </row>
    <row r="433" ht="22.5" customHeight="1">
      <c r="A433" s="37"/>
      <c r="B433" s="38" t="str">
        <f>'Master Schedule'!B433</f>
        <v/>
      </c>
      <c r="C433" s="39"/>
      <c r="D433" s="40" t="str">
        <f t="shared" si="1"/>
        <v>Saturday</v>
      </c>
      <c r="E433" s="41"/>
      <c r="F433" s="38"/>
      <c r="G433" s="38"/>
      <c r="H433" s="41"/>
      <c r="I433" s="38"/>
      <c r="J433" s="38"/>
      <c r="K433" s="35"/>
      <c r="L433" s="35"/>
      <c r="M433" s="35"/>
      <c r="N433" s="36"/>
      <c r="O433" s="62"/>
      <c r="P433" s="34" t="str">
        <f t="shared" si="3"/>
        <v/>
      </c>
    </row>
    <row r="434" ht="22.5" customHeight="1">
      <c r="A434" s="37"/>
      <c r="B434" s="38" t="str">
        <f>'Master Schedule'!B434</f>
        <v/>
      </c>
      <c r="C434" s="39"/>
      <c r="D434" s="40" t="str">
        <f t="shared" si="1"/>
        <v>Saturday</v>
      </c>
      <c r="E434" s="41"/>
      <c r="F434" s="38"/>
      <c r="G434" s="38"/>
      <c r="H434" s="41"/>
      <c r="I434" s="38"/>
      <c r="J434" s="38"/>
      <c r="K434" s="32"/>
      <c r="L434" s="32"/>
      <c r="M434" s="32"/>
      <c r="N434" s="33"/>
      <c r="O434" s="62"/>
      <c r="P434" s="34" t="str">
        <f t="shared" si="3"/>
        <v/>
      </c>
    </row>
    <row r="435" ht="22.5" customHeight="1">
      <c r="A435" s="37"/>
      <c r="B435" s="38" t="str">
        <f>'Master Schedule'!B435</f>
        <v/>
      </c>
      <c r="C435" s="39"/>
      <c r="D435" s="40" t="str">
        <f t="shared" si="1"/>
        <v>Saturday</v>
      </c>
      <c r="E435" s="41"/>
      <c r="F435" s="38"/>
      <c r="G435" s="38"/>
      <c r="H435" s="41"/>
      <c r="I435" s="38"/>
      <c r="J435" s="38"/>
      <c r="K435" s="35"/>
      <c r="L435" s="35"/>
      <c r="M435" s="35"/>
      <c r="N435" s="36"/>
      <c r="O435" s="62"/>
      <c r="P435" s="34" t="str">
        <f t="shared" si="3"/>
        <v/>
      </c>
    </row>
    <row r="436" ht="22.5" customHeight="1">
      <c r="A436" s="37"/>
      <c r="B436" s="38" t="str">
        <f>'Master Schedule'!B436</f>
        <v/>
      </c>
      <c r="C436" s="39"/>
      <c r="D436" s="40" t="str">
        <f t="shared" si="1"/>
        <v>Saturday</v>
      </c>
      <c r="E436" s="41"/>
      <c r="F436" s="38"/>
      <c r="G436" s="38"/>
      <c r="H436" s="41"/>
      <c r="I436" s="38"/>
      <c r="J436" s="38"/>
      <c r="K436" s="32"/>
      <c r="L436" s="32"/>
      <c r="M436" s="32"/>
      <c r="N436" s="33"/>
      <c r="O436" s="62"/>
      <c r="P436" s="34" t="str">
        <f t="shared" si="3"/>
        <v/>
      </c>
    </row>
    <row r="437" ht="22.5" customHeight="1">
      <c r="A437" s="37"/>
      <c r="B437" s="38" t="str">
        <f>'Master Schedule'!B437</f>
        <v/>
      </c>
      <c r="C437" s="39"/>
      <c r="D437" s="40" t="str">
        <f t="shared" si="1"/>
        <v>Saturday</v>
      </c>
      <c r="E437" s="41"/>
      <c r="F437" s="38"/>
      <c r="G437" s="38"/>
      <c r="H437" s="41"/>
      <c r="I437" s="38"/>
      <c r="J437" s="38"/>
      <c r="K437" s="35"/>
      <c r="L437" s="35"/>
      <c r="M437" s="35"/>
      <c r="N437" s="36"/>
      <c r="O437" s="62"/>
      <c r="P437" s="34" t="str">
        <f t="shared" si="3"/>
        <v/>
      </c>
    </row>
    <row r="438" ht="22.5" customHeight="1">
      <c r="A438" s="37"/>
      <c r="B438" s="38" t="str">
        <f>'Master Schedule'!B438</f>
        <v/>
      </c>
      <c r="C438" s="39"/>
      <c r="D438" s="40" t="str">
        <f t="shared" si="1"/>
        <v>Saturday</v>
      </c>
      <c r="E438" s="41"/>
      <c r="F438" s="38"/>
      <c r="G438" s="38"/>
      <c r="H438" s="41"/>
      <c r="I438" s="38"/>
      <c r="J438" s="38"/>
      <c r="K438" s="32"/>
      <c r="L438" s="32"/>
      <c r="M438" s="32"/>
      <c r="N438" s="33"/>
      <c r="O438" s="62"/>
      <c r="P438" s="34" t="str">
        <f t="shared" si="3"/>
        <v/>
      </c>
    </row>
    <row r="439" ht="22.5" customHeight="1">
      <c r="A439" s="37"/>
      <c r="B439" s="38" t="str">
        <f>'Master Schedule'!B439</f>
        <v/>
      </c>
      <c r="C439" s="39"/>
      <c r="D439" s="40" t="str">
        <f t="shared" si="1"/>
        <v>Saturday</v>
      </c>
      <c r="E439" s="41"/>
      <c r="F439" s="38"/>
      <c r="G439" s="38"/>
      <c r="H439" s="41"/>
      <c r="I439" s="38"/>
      <c r="J439" s="38"/>
      <c r="K439" s="35"/>
      <c r="L439" s="35"/>
      <c r="M439" s="35"/>
      <c r="N439" s="36"/>
      <c r="O439" s="62"/>
      <c r="P439" s="34" t="str">
        <f t="shared" si="3"/>
        <v/>
      </c>
    </row>
    <row r="440" ht="22.5" customHeight="1">
      <c r="A440" s="37"/>
      <c r="B440" s="38" t="str">
        <f>'Master Schedule'!B440</f>
        <v/>
      </c>
      <c r="C440" s="39"/>
      <c r="D440" s="40" t="str">
        <f t="shared" si="1"/>
        <v>Saturday</v>
      </c>
      <c r="E440" s="41"/>
      <c r="F440" s="38"/>
      <c r="G440" s="38"/>
      <c r="H440" s="41"/>
      <c r="I440" s="38"/>
      <c r="J440" s="38"/>
      <c r="K440" s="32"/>
      <c r="L440" s="32"/>
      <c r="M440" s="32"/>
      <c r="N440" s="33"/>
      <c r="O440" s="62"/>
      <c r="P440" s="34" t="str">
        <f t="shared" si="3"/>
        <v/>
      </c>
    </row>
    <row r="441" ht="22.5" customHeight="1">
      <c r="A441" s="37"/>
      <c r="B441" s="38" t="str">
        <f>'Master Schedule'!B441</f>
        <v/>
      </c>
      <c r="C441" s="39"/>
      <c r="D441" s="40" t="str">
        <f t="shared" si="1"/>
        <v>Saturday</v>
      </c>
      <c r="E441" s="41"/>
      <c r="F441" s="38"/>
      <c r="G441" s="38"/>
      <c r="H441" s="41"/>
      <c r="I441" s="38"/>
      <c r="J441" s="38"/>
      <c r="K441" s="35"/>
      <c r="L441" s="35"/>
      <c r="M441" s="35"/>
      <c r="N441" s="36"/>
      <c r="O441" s="62"/>
      <c r="P441" s="34" t="str">
        <f t="shared" si="3"/>
        <v/>
      </c>
    </row>
    <row r="442" ht="22.5" customHeight="1">
      <c r="A442" s="37"/>
      <c r="B442" s="38" t="str">
        <f>'Master Schedule'!B442</f>
        <v/>
      </c>
      <c r="C442" s="39"/>
      <c r="D442" s="40" t="str">
        <f t="shared" si="1"/>
        <v>Saturday</v>
      </c>
      <c r="E442" s="41"/>
      <c r="F442" s="38"/>
      <c r="G442" s="38"/>
      <c r="H442" s="41"/>
      <c r="I442" s="38"/>
      <c r="J442" s="38"/>
      <c r="K442" s="32"/>
      <c r="L442" s="32"/>
      <c r="M442" s="32"/>
      <c r="N442" s="33"/>
      <c r="O442" s="62"/>
      <c r="P442" s="34" t="str">
        <f t="shared" si="3"/>
        <v/>
      </c>
    </row>
    <row r="443" ht="22.5" customHeight="1">
      <c r="A443" s="37"/>
      <c r="B443" s="38" t="str">
        <f>'Master Schedule'!B443</f>
        <v/>
      </c>
      <c r="C443" s="39"/>
      <c r="D443" s="40" t="str">
        <f t="shared" si="1"/>
        <v>Saturday</v>
      </c>
      <c r="E443" s="41"/>
      <c r="F443" s="38"/>
      <c r="G443" s="38"/>
      <c r="H443" s="41"/>
      <c r="I443" s="38"/>
      <c r="J443" s="38"/>
      <c r="K443" s="35"/>
      <c r="L443" s="35"/>
      <c r="M443" s="35"/>
      <c r="N443" s="36"/>
      <c r="O443" s="62"/>
      <c r="P443" s="34" t="str">
        <f t="shared" si="3"/>
        <v/>
      </c>
    </row>
    <row r="444" ht="22.5" customHeight="1">
      <c r="A444" s="37"/>
      <c r="B444" s="38" t="str">
        <f>'Master Schedule'!B444</f>
        <v/>
      </c>
      <c r="C444" s="39"/>
      <c r="D444" s="40" t="str">
        <f t="shared" si="1"/>
        <v>Saturday</v>
      </c>
      <c r="E444" s="41"/>
      <c r="F444" s="38"/>
      <c r="G444" s="38"/>
      <c r="H444" s="41"/>
      <c r="I444" s="38"/>
      <c r="J444" s="38"/>
      <c r="K444" s="32"/>
      <c r="L444" s="32"/>
      <c r="M444" s="32"/>
      <c r="N444" s="33"/>
      <c r="O444" s="62"/>
      <c r="P444" s="34" t="str">
        <f t="shared" si="3"/>
        <v/>
      </c>
    </row>
    <row r="445" ht="22.5" customHeight="1">
      <c r="A445" s="37"/>
      <c r="B445" s="38" t="str">
        <f>'Master Schedule'!B445</f>
        <v/>
      </c>
      <c r="C445" s="39"/>
      <c r="D445" s="40" t="str">
        <f t="shared" si="1"/>
        <v>Saturday</v>
      </c>
      <c r="E445" s="41"/>
      <c r="F445" s="38"/>
      <c r="G445" s="38"/>
      <c r="H445" s="41"/>
      <c r="I445" s="38"/>
      <c r="J445" s="38"/>
      <c r="K445" s="35"/>
      <c r="L445" s="35"/>
      <c r="M445" s="35"/>
      <c r="N445" s="36"/>
      <c r="O445" s="62"/>
      <c r="P445" s="34" t="str">
        <f t="shared" si="3"/>
        <v/>
      </c>
    </row>
    <row r="446" ht="22.5" customHeight="1">
      <c r="A446" s="37"/>
      <c r="B446" s="38" t="str">
        <f>'Master Schedule'!B446</f>
        <v/>
      </c>
      <c r="C446" s="39"/>
      <c r="D446" s="40" t="str">
        <f t="shared" si="1"/>
        <v>Saturday</v>
      </c>
      <c r="E446" s="41"/>
      <c r="F446" s="38"/>
      <c r="G446" s="38"/>
      <c r="H446" s="41"/>
      <c r="I446" s="38"/>
      <c r="J446" s="38"/>
      <c r="K446" s="32"/>
      <c r="L446" s="32"/>
      <c r="M446" s="32"/>
      <c r="N446" s="33"/>
      <c r="O446" s="62"/>
      <c r="P446" s="34" t="str">
        <f t="shared" si="3"/>
        <v/>
      </c>
    </row>
    <row r="447" ht="22.5" customHeight="1">
      <c r="A447" s="37"/>
      <c r="B447" s="38" t="str">
        <f>'Master Schedule'!B447</f>
        <v/>
      </c>
      <c r="C447" s="39"/>
      <c r="D447" s="40" t="str">
        <f t="shared" si="1"/>
        <v>Saturday</v>
      </c>
      <c r="E447" s="41"/>
      <c r="F447" s="38"/>
      <c r="G447" s="38"/>
      <c r="H447" s="41"/>
      <c r="I447" s="38"/>
      <c r="J447" s="38"/>
      <c r="K447" s="35"/>
      <c r="L447" s="35"/>
      <c r="M447" s="35"/>
      <c r="N447" s="36"/>
      <c r="O447" s="62"/>
      <c r="P447" s="34" t="str">
        <f t="shared" si="3"/>
        <v/>
      </c>
    </row>
    <row r="448" ht="22.5" customHeight="1">
      <c r="A448" s="37"/>
      <c r="B448" s="38" t="str">
        <f>'Master Schedule'!B448</f>
        <v/>
      </c>
      <c r="C448" s="39"/>
      <c r="D448" s="40" t="str">
        <f t="shared" si="1"/>
        <v>Saturday</v>
      </c>
      <c r="E448" s="41"/>
      <c r="F448" s="38"/>
      <c r="G448" s="38"/>
      <c r="H448" s="41"/>
      <c r="I448" s="38"/>
      <c r="J448" s="38"/>
      <c r="K448" s="32"/>
      <c r="L448" s="32"/>
      <c r="M448" s="32"/>
      <c r="N448" s="33"/>
      <c r="O448" s="62"/>
      <c r="P448" s="34" t="str">
        <f t="shared" si="3"/>
        <v/>
      </c>
    </row>
    <row r="449" ht="22.5" customHeight="1">
      <c r="A449" s="37"/>
      <c r="B449" s="38" t="str">
        <f>'Master Schedule'!B449</f>
        <v/>
      </c>
      <c r="C449" s="39"/>
      <c r="D449" s="40" t="str">
        <f t="shared" si="1"/>
        <v>Saturday</v>
      </c>
      <c r="E449" s="41"/>
      <c r="F449" s="38"/>
      <c r="G449" s="38"/>
      <c r="H449" s="41"/>
      <c r="I449" s="38"/>
      <c r="J449" s="38"/>
      <c r="K449" s="35"/>
      <c r="L449" s="35"/>
      <c r="M449" s="35"/>
      <c r="N449" s="36"/>
      <c r="O449" s="62"/>
      <c r="P449" s="34" t="str">
        <f t="shared" si="3"/>
        <v/>
      </c>
    </row>
    <row r="450" ht="22.5" customHeight="1">
      <c r="A450" s="37"/>
      <c r="B450" s="38" t="str">
        <f>'Master Schedule'!B450</f>
        <v/>
      </c>
      <c r="C450" s="39"/>
      <c r="D450" s="40" t="str">
        <f t="shared" si="1"/>
        <v>Saturday</v>
      </c>
      <c r="E450" s="41"/>
      <c r="F450" s="38"/>
      <c r="G450" s="38"/>
      <c r="H450" s="41"/>
      <c r="I450" s="38"/>
      <c r="J450" s="38"/>
      <c r="K450" s="32"/>
      <c r="L450" s="32"/>
      <c r="M450" s="32"/>
      <c r="N450" s="33"/>
      <c r="O450" s="62"/>
      <c r="P450" s="34" t="str">
        <f t="shared" si="3"/>
        <v/>
      </c>
    </row>
    <row r="451" ht="22.5" customHeight="1">
      <c r="A451" s="37"/>
      <c r="B451" s="38" t="str">
        <f>'Master Schedule'!B451</f>
        <v/>
      </c>
      <c r="C451" s="39"/>
      <c r="D451" s="40" t="str">
        <f t="shared" si="1"/>
        <v>Saturday</v>
      </c>
      <c r="E451" s="41"/>
      <c r="F451" s="38"/>
      <c r="G451" s="38"/>
      <c r="H451" s="41"/>
      <c r="I451" s="38"/>
      <c r="J451" s="38"/>
      <c r="K451" s="35"/>
      <c r="L451" s="35"/>
      <c r="M451" s="35"/>
      <c r="N451" s="36"/>
      <c r="O451" s="62"/>
      <c r="P451" s="34" t="str">
        <f t="shared" si="3"/>
        <v/>
      </c>
    </row>
    <row r="452" ht="22.5" customHeight="1">
      <c r="A452" s="37"/>
      <c r="B452" s="38" t="str">
        <f>'Master Schedule'!B452</f>
        <v/>
      </c>
      <c r="C452" s="39"/>
      <c r="D452" s="40" t="str">
        <f t="shared" si="1"/>
        <v>Saturday</v>
      </c>
      <c r="E452" s="41"/>
      <c r="F452" s="38"/>
      <c r="G452" s="38"/>
      <c r="H452" s="41"/>
      <c r="I452" s="38"/>
      <c r="J452" s="38"/>
      <c r="K452" s="32"/>
      <c r="L452" s="32"/>
      <c r="M452" s="32"/>
      <c r="N452" s="33"/>
      <c r="O452" s="62"/>
      <c r="P452" s="34" t="str">
        <f t="shared" si="3"/>
        <v/>
      </c>
    </row>
    <row r="453" ht="22.5" customHeight="1">
      <c r="A453" s="37"/>
      <c r="B453" s="38" t="str">
        <f>'Master Schedule'!B453</f>
        <v/>
      </c>
      <c r="C453" s="39"/>
      <c r="D453" s="40" t="str">
        <f t="shared" si="1"/>
        <v>Saturday</v>
      </c>
      <c r="E453" s="41"/>
      <c r="F453" s="38"/>
      <c r="G453" s="38"/>
      <c r="H453" s="41"/>
      <c r="I453" s="38"/>
      <c r="J453" s="38"/>
      <c r="K453" s="35"/>
      <c r="L453" s="35"/>
      <c r="M453" s="35"/>
      <c r="N453" s="36"/>
      <c r="O453" s="62"/>
      <c r="P453" s="34" t="str">
        <f t="shared" si="3"/>
        <v/>
      </c>
    </row>
    <row r="454" ht="22.5" customHeight="1">
      <c r="A454" s="37"/>
      <c r="B454" s="38" t="str">
        <f>'Master Schedule'!B454</f>
        <v/>
      </c>
      <c r="C454" s="39"/>
      <c r="D454" s="40" t="str">
        <f t="shared" si="1"/>
        <v>Saturday</v>
      </c>
      <c r="E454" s="41"/>
      <c r="F454" s="38"/>
      <c r="G454" s="38"/>
      <c r="H454" s="41"/>
      <c r="I454" s="38"/>
      <c r="J454" s="38"/>
      <c r="K454" s="32"/>
      <c r="L454" s="32"/>
      <c r="M454" s="32"/>
      <c r="N454" s="33"/>
      <c r="O454" s="62"/>
      <c r="P454" s="34" t="str">
        <f t="shared" si="3"/>
        <v/>
      </c>
    </row>
    <row r="455" ht="22.5" customHeight="1">
      <c r="A455" s="37"/>
      <c r="B455" s="38" t="str">
        <f>'Master Schedule'!B455</f>
        <v/>
      </c>
      <c r="C455" s="39"/>
      <c r="D455" s="40" t="str">
        <f t="shared" si="1"/>
        <v>Saturday</v>
      </c>
      <c r="E455" s="41"/>
      <c r="F455" s="38"/>
      <c r="G455" s="38"/>
      <c r="H455" s="41"/>
      <c r="I455" s="38"/>
      <c r="J455" s="38"/>
      <c r="K455" s="35"/>
      <c r="L455" s="35"/>
      <c r="M455" s="35"/>
      <c r="N455" s="36"/>
      <c r="O455" s="62"/>
      <c r="P455" s="34" t="str">
        <f t="shared" si="3"/>
        <v/>
      </c>
    </row>
    <row r="456" ht="22.5" customHeight="1">
      <c r="A456" s="37"/>
      <c r="B456" s="38" t="str">
        <f>'Master Schedule'!B456</f>
        <v/>
      </c>
      <c r="C456" s="39"/>
      <c r="D456" s="40" t="str">
        <f t="shared" si="1"/>
        <v>Saturday</v>
      </c>
      <c r="E456" s="41"/>
      <c r="F456" s="38"/>
      <c r="G456" s="38"/>
      <c r="H456" s="41"/>
      <c r="I456" s="38"/>
      <c r="J456" s="38"/>
      <c r="K456" s="32"/>
      <c r="L456" s="32"/>
      <c r="M456" s="32"/>
      <c r="N456" s="33"/>
      <c r="O456" s="62"/>
      <c r="P456" s="34" t="str">
        <f t="shared" si="3"/>
        <v/>
      </c>
    </row>
    <row r="457" ht="22.5" customHeight="1">
      <c r="A457" s="37"/>
      <c r="B457" s="38" t="str">
        <f>'Master Schedule'!B457</f>
        <v/>
      </c>
      <c r="C457" s="39"/>
      <c r="D457" s="40" t="str">
        <f t="shared" si="1"/>
        <v>Saturday</v>
      </c>
      <c r="E457" s="41"/>
      <c r="F457" s="38"/>
      <c r="G457" s="38"/>
      <c r="H457" s="41"/>
      <c r="I457" s="38"/>
      <c r="J457" s="38"/>
      <c r="K457" s="35"/>
      <c r="L457" s="35"/>
      <c r="M457" s="35"/>
      <c r="N457" s="36"/>
      <c r="O457" s="62"/>
      <c r="P457" s="34" t="str">
        <f t="shared" si="3"/>
        <v/>
      </c>
    </row>
    <row r="458" ht="22.5" customHeight="1">
      <c r="A458" s="37"/>
      <c r="B458" s="38" t="str">
        <f>'Master Schedule'!B458</f>
        <v/>
      </c>
      <c r="C458" s="39"/>
      <c r="D458" s="40" t="str">
        <f t="shared" si="1"/>
        <v>Saturday</v>
      </c>
      <c r="E458" s="41"/>
      <c r="F458" s="38"/>
      <c r="G458" s="38"/>
      <c r="H458" s="41"/>
      <c r="I458" s="38"/>
      <c r="J458" s="38"/>
      <c r="K458" s="32"/>
      <c r="L458" s="32"/>
      <c r="M458" s="32"/>
      <c r="N458" s="33"/>
      <c r="O458" s="62"/>
      <c r="P458" s="34" t="str">
        <f t="shared" si="3"/>
        <v/>
      </c>
    </row>
    <row r="459" ht="22.5" customHeight="1">
      <c r="A459" s="37"/>
      <c r="B459" s="38" t="str">
        <f>'Master Schedule'!B459</f>
        <v/>
      </c>
      <c r="C459" s="39"/>
      <c r="D459" s="40" t="str">
        <f t="shared" si="1"/>
        <v>Saturday</v>
      </c>
      <c r="E459" s="41"/>
      <c r="F459" s="38"/>
      <c r="G459" s="38"/>
      <c r="H459" s="41"/>
      <c r="I459" s="38"/>
      <c r="J459" s="38"/>
      <c r="K459" s="35"/>
      <c r="L459" s="35"/>
      <c r="M459" s="35"/>
      <c r="N459" s="36"/>
      <c r="O459" s="62"/>
      <c r="P459" s="34" t="str">
        <f t="shared" si="3"/>
        <v/>
      </c>
    </row>
    <row r="460" ht="22.5" customHeight="1">
      <c r="A460" s="37"/>
      <c r="B460" s="38" t="str">
        <f>'Master Schedule'!B460</f>
        <v/>
      </c>
      <c r="C460" s="39"/>
      <c r="D460" s="40" t="str">
        <f t="shared" si="1"/>
        <v>Saturday</v>
      </c>
      <c r="E460" s="41"/>
      <c r="F460" s="38"/>
      <c r="G460" s="38"/>
      <c r="H460" s="41"/>
      <c r="I460" s="38"/>
      <c r="J460" s="38"/>
      <c r="K460" s="32"/>
      <c r="L460" s="32"/>
      <c r="M460" s="32"/>
      <c r="N460" s="33"/>
      <c r="O460" s="62"/>
      <c r="P460" s="34" t="str">
        <f t="shared" si="3"/>
        <v/>
      </c>
    </row>
    <row r="461" ht="22.5" customHeight="1">
      <c r="A461" s="37"/>
      <c r="B461" s="38" t="str">
        <f>'Master Schedule'!B461</f>
        <v/>
      </c>
      <c r="C461" s="39"/>
      <c r="D461" s="40" t="str">
        <f t="shared" si="1"/>
        <v>Saturday</v>
      </c>
      <c r="E461" s="41"/>
      <c r="F461" s="38"/>
      <c r="G461" s="38"/>
      <c r="H461" s="41"/>
      <c r="I461" s="38"/>
      <c r="J461" s="38"/>
      <c r="K461" s="35"/>
      <c r="L461" s="35"/>
      <c r="M461" s="35"/>
      <c r="N461" s="36"/>
      <c r="O461" s="62"/>
      <c r="P461" s="34" t="str">
        <f t="shared" si="3"/>
        <v/>
      </c>
    </row>
    <row r="462" ht="22.5" customHeight="1">
      <c r="A462" s="37"/>
      <c r="B462" s="38" t="str">
        <f>'Master Schedule'!B462</f>
        <v/>
      </c>
      <c r="C462" s="39"/>
      <c r="D462" s="40" t="str">
        <f t="shared" si="1"/>
        <v>Saturday</v>
      </c>
      <c r="E462" s="41"/>
      <c r="F462" s="38"/>
      <c r="G462" s="38"/>
      <c r="H462" s="41"/>
      <c r="I462" s="38"/>
      <c r="J462" s="38"/>
      <c r="K462" s="32"/>
      <c r="L462" s="32"/>
      <c r="M462" s="32"/>
      <c r="N462" s="33"/>
      <c r="O462" s="62"/>
      <c r="P462" s="34" t="str">
        <f t="shared" si="3"/>
        <v/>
      </c>
    </row>
    <row r="463" ht="22.5" customHeight="1">
      <c r="A463" s="37"/>
      <c r="B463" s="38" t="str">
        <f>'Master Schedule'!B463</f>
        <v/>
      </c>
      <c r="C463" s="39"/>
      <c r="D463" s="40" t="str">
        <f t="shared" si="1"/>
        <v>Saturday</v>
      </c>
      <c r="E463" s="41"/>
      <c r="F463" s="38"/>
      <c r="G463" s="38"/>
      <c r="H463" s="41"/>
      <c r="I463" s="38"/>
      <c r="J463" s="38"/>
      <c r="K463" s="35"/>
      <c r="L463" s="35"/>
      <c r="M463" s="35"/>
      <c r="N463" s="36"/>
      <c r="O463" s="62"/>
      <c r="P463" s="34" t="str">
        <f t="shared" si="3"/>
        <v/>
      </c>
    </row>
    <row r="464" ht="22.5" customHeight="1">
      <c r="A464" s="37"/>
      <c r="B464" s="38" t="str">
        <f>'Master Schedule'!B464</f>
        <v/>
      </c>
      <c r="C464" s="39"/>
      <c r="D464" s="40" t="str">
        <f t="shared" si="1"/>
        <v>Saturday</v>
      </c>
      <c r="E464" s="41"/>
      <c r="F464" s="38"/>
      <c r="G464" s="38"/>
      <c r="H464" s="41"/>
      <c r="I464" s="38"/>
      <c r="J464" s="38"/>
      <c r="K464" s="32"/>
      <c r="L464" s="32"/>
      <c r="M464" s="32"/>
      <c r="N464" s="33"/>
      <c r="O464" s="62"/>
      <c r="P464" s="34" t="str">
        <f t="shared" si="3"/>
        <v/>
      </c>
    </row>
    <row r="465" ht="22.5" customHeight="1">
      <c r="A465" s="37"/>
      <c r="B465" s="38" t="str">
        <f>'Master Schedule'!B465</f>
        <v/>
      </c>
      <c r="C465" s="39"/>
      <c r="D465" s="40" t="str">
        <f t="shared" si="1"/>
        <v>Saturday</v>
      </c>
      <c r="E465" s="41"/>
      <c r="F465" s="38"/>
      <c r="G465" s="38"/>
      <c r="H465" s="41"/>
      <c r="I465" s="38"/>
      <c r="J465" s="38"/>
      <c r="K465" s="35"/>
      <c r="L465" s="35"/>
      <c r="M465" s="35"/>
      <c r="N465" s="36"/>
      <c r="O465" s="62"/>
      <c r="P465" s="34" t="str">
        <f t="shared" si="3"/>
        <v/>
      </c>
    </row>
    <row r="466" ht="22.5" customHeight="1">
      <c r="A466" s="37"/>
      <c r="B466" s="38" t="str">
        <f>'Master Schedule'!B466</f>
        <v/>
      </c>
      <c r="C466" s="39"/>
      <c r="D466" s="40" t="str">
        <f t="shared" si="1"/>
        <v>Saturday</v>
      </c>
      <c r="E466" s="41"/>
      <c r="F466" s="38"/>
      <c r="G466" s="38"/>
      <c r="H466" s="41"/>
      <c r="I466" s="38"/>
      <c r="J466" s="38"/>
      <c r="K466" s="32"/>
      <c r="L466" s="32"/>
      <c r="M466" s="32"/>
      <c r="N466" s="33"/>
      <c r="O466" s="62"/>
      <c r="P466" s="34" t="str">
        <f t="shared" si="3"/>
        <v/>
      </c>
    </row>
    <row r="467" ht="22.5" customHeight="1">
      <c r="A467" s="37"/>
      <c r="B467" s="38" t="str">
        <f>'Master Schedule'!B467</f>
        <v/>
      </c>
      <c r="C467" s="39"/>
      <c r="D467" s="40" t="str">
        <f t="shared" si="1"/>
        <v>Saturday</v>
      </c>
      <c r="E467" s="41"/>
      <c r="F467" s="38"/>
      <c r="G467" s="38"/>
      <c r="H467" s="41"/>
      <c r="I467" s="38"/>
      <c r="J467" s="38"/>
      <c r="K467" s="35"/>
      <c r="L467" s="35"/>
      <c r="M467" s="35"/>
      <c r="N467" s="36"/>
      <c r="O467" s="62"/>
      <c r="P467" s="34" t="str">
        <f t="shared" si="3"/>
        <v/>
      </c>
    </row>
    <row r="468" ht="22.5" customHeight="1">
      <c r="A468" s="37"/>
      <c r="B468" s="38" t="str">
        <f>'Master Schedule'!B468</f>
        <v/>
      </c>
      <c r="C468" s="39"/>
      <c r="D468" s="40" t="str">
        <f t="shared" si="1"/>
        <v>Saturday</v>
      </c>
      <c r="E468" s="41"/>
      <c r="F468" s="38"/>
      <c r="G468" s="38"/>
      <c r="H468" s="41"/>
      <c r="I468" s="38"/>
      <c r="J468" s="38"/>
      <c r="K468" s="32"/>
      <c r="L468" s="32"/>
      <c r="M468" s="32"/>
      <c r="N468" s="33"/>
      <c r="O468" s="62"/>
      <c r="P468" s="34" t="str">
        <f t="shared" si="3"/>
        <v/>
      </c>
    </row>
    <row r="469" ht="22.5" customHeight="1">
      <c r="A469" s="37"/>
      <c r="B469" s="38" t="str">
        <f>'Master Schedule'!B469</f>
        <v/>
      </c>
      <c r="C469" s="39"/>
      <c r="D469" s="40" t="str">
        <f t="shared" si="1"/>
        <v>Saturday</v>
      </c>
      <c r="E469" s="41"/>
      <c r="F469" s="38"/>
      <c r="G469" s="38"/>
      <c r="H469" s="41"/>
      <c r="I469" s="38"/>
      <c r="J469" s="38"/>
      <c r="K469" s="35"/>
      <c r="L469" s="35"/>
      <c r="M469" s="35"/>
      <c r="N469" s="36"/>
      <c r="O469" s="62"/>
      <c r="P469" s="34" t="str">
        <f t="shared" si="3"/>
        <v/>
      </c>
    </row>
    <row r="470" ht="22.5" customHeight="1">
      <c r="A470" s="37"/>
      <c r="B470" s="38" t="str">
        <f>'Master Schedule'!B470</f>
        <v/>
      </c>
      <c r="C470" s="39"/>
      <c r="D470" s="40" t="str">
        <f t="shared" si="1"/>
        <v>Saturday</v>
      </c>
      <c r="E470" s="41"/>
      <c r="F470" s="38"/>
      <c r="G470" s="38"/>
      <c r="H470" s="41"/>
      <c r="I470" s="38"/>
      <c r="J470" s="38"/>
      <c r="K470" s="32"/>
      <c r="L470" s="32"/>
      <c r="M470" s="32"/>
      <c r="N470" s="33"/>
      <c r="O470" s="62"/>
      <c r="P470" s="34" t="str">
        <f t="shared" si="3"/>
        <v/>
      </c>
    </row>
    <row r="471" ht="22.5" customHeight="1">
      <c r="A471" s="37"/>
      <c r="B471" s="38" t="str">
        <f>'Master Schedule'!B471</f>
        <v/>
      </c>
      <c r="C471" s="39"/>
      <c r="D471" s="40" t="str">
        <f t="shared" si="1"/>
        <v>Saturday</v>
      </c>
      <c r="E471" s="41"/>
      <c r="F471" s="38"/>
      <c r="G471" s="38"/>
      <c r="H471" s="41"/>
      <c r="I471" s="38"/>
      <c r="J471" s="38"/>
      <c r="K471" s="35"/>
      <c r="L471" s="35"/>
      <c r="M471" s="35"/>
      <c r="N471" s="36"/>
      <c r="O471" s="62"/>
      <c r="P471" s="34" t="str">
        <f t="shared" si="3"/>
        <v/>
      </c>
    </row>
    <row r="472" ht="22.5" customHeight="1">
      <c r="A472" s="37"/>
      <c r="B472" s="38" t="str">
        <f>'Master Schedule'!B472</f>
        <v/>
      </c>
      <c r="C472" s="39"/>
      <c r="D472" s="40" t="str">
        <f t="shared" si="1"/>
        <v>Saturday</v>
      </c>
      <c r="E472" s="41"/>
      <c r="F472" s="38"/>
      <c r="G472" s="38"/>
      <c r="H472" s="41"/>
      <c r="I472" s="38"/>
      <c r="J472" s="38"/>
      <c r="K472" s="32"/>
      <c r="L472" s="32"/>
      <c r="M472" s="32"/>
      <c r="N472" s="33"/>
      <c r="O472" s="62"/>
      <c r="P472" s="34" t="str">
        <f t="shared" si="3"/>
        <v/>
      </c>
    </row>
    <row r="473" ht="22.5" customHeight="1">
      <c r="A473" s="37"/>
      <c r="B473" s="38" t="str">
        <f>'Master Schedule'!B473</f>
        <v/>
      </c>
      <c r="C473" s="39"/>
      <c r="D473" s="40" t="str">
        <f t="shared" si="1"/>
        <v>Saturday</v>
      </c>
      <c r="E473" s="41"/>
      <c r="F473" s="38"/>
      <c r="G473" s="38"/>
      <c r="H473" s="41"/>
      <c r="I473" s="38"/>
      <c r="J473" s="38"/>
      <c r="K473" s="35"/>
      <c r="L473" s="35"/>
      <c r="M473" s="35"/>
      <c r="N473" s="36"/>
      <c r="O473" s="62"/>
      <c r="P473" s="34" t="str">
        <f t="shared" si="3"/>
        <v/>
      </c>
    </row>
    <row r="474" ht="22.5" customHeight="1">
      <c r="A474" s="37"/>
      <c r="B474" s="38" t="str">
        <f>'Master Schedule'!B474</f>
        <v/>
      </c>
      <c r="C474" s="39"/>
      <c r="D474" s="40" t="str">
        <f t="shared" si="1"/>
        <v>Saturday</v>
      </c>
      <c r="E474" s="41"/>
      <c r="F474" s="38"/>
      <c r="G474" s="38"/>
      <c r="H474" s="41"/>
      <c r="I474" s="38"/>
      <c r="J474" s="38"/>
      <c r="K474" s="32"/>
      <c r="L474" s="32"/>
      <c r="M474" s="32"/>
      <c r="N474" s="33"/>
      <c r="O474" s="62"/>
      <c r="P474" s="34" t="str">
        <f t="shared" si="3"/>
        <v/>
      </c>
    </row>
    <row r="475" ht="22.5" customHeight="1">
      <c r="A475" s="37"/>
      <c r="B475" s="38" t="str">
        <f>'Master Schedule'!B475</f>
        <v/>
      </c>
      <c r="C475" s="39"/>
      <c r="D475" s="40" t="str">
        <f t="shared" si="1"/>
        <v>Saturday</v>
      </c>
      <c r="E475" s="41"/>
      <c r="F475" s="38"/>
      <c r="G475" s="38"/>
      <c r="H475" s="41"/>
      <c r="I475" s="38"/>
      <c r="J475" s="38"/>
      <c r="K475" s="35"/>
      <c r="L475" s="35"/>
      <c r="M475" s="35"/>
      <c r="N475" s="36"/>
      <c r="O475" s="62"/>
      <c r="P475" s="34" t="str">
        <f t="shared" si="3"/>
        <v/>
      </c>
    </row>
    <row r="476" ht="22.5" customHeight="1">
      <c r="A476" s="37"/>
      <c r="B476" s="38" t="str">
        <f>'Master Schedule'!B476</f>
        <v/>
      </c>
      <c r="C476" s="39"/>
      <c r="D476" s="40" t="str">
        <f t="shared" si="1"/>
        <v>Saturday</v>
      </c>
      <c r="E476" s="41"/>
      <c r="F476" s="38"/>
      <c r="G476" s="38"/>
      <c r="H476" s="41"/>
      <c r="I476" s="38"/>
      <c r="J476" s="38"/>
      <c r="K476" s="32"/>
      <c r="L476" s="32"/>
      <c r="M476" s="32"/>
      <c r="N476" s="33"/>
      <c r="O476" s="62"/>
      <c r="P476" s="34" t="str">
        <f t="shared" si="3"/>
        <v/>
      </c>
    </row>
    <row r="477" ht="22.5" customHeight="1">
      <c r="A477" s="37"/>
      <c r="B477" s="38" t="str">
        <f>'Master Schedule'!B477</f>
        <v/>
      </c>
      <c r="C477" s="39"/>
      <c r="D477" s="40" t="str">
        <f t="shared" si="1"/>
        <v>Saturday</v>
      </c>
      <c r="E477" s="41"/>
      <c r="F477" s="38"/>
      <c r="G477" s="38"/>
      <c r="H477" s="41"/>
      <c r="I477" s="38"/>
      <c r="J477" s="38"/>
      <c r="K477" s="35"/>
      <c r="L477" s="35"/>
      <c r="M477" s="35"/>
      <c r="N477" s="36"/>
      <c r="O477" s="62"/>
      <c r="P477" s="34" t="str">
        <f t="shared" si="3"/>
        <v/>
      </c>
    </row>
    <row r="478" ht="22.5" customHeight="1">
      <c r="A478" s="37"/>
      <c r="B478" s="38" t="str">
        <f>'Master Schedule'!B478</f>
        <v/>
      </c>
      <c r="C478" s="39"/>
      <c r="D478" s="40" t="str">
        <f t="shared" si="1"/>
        <v>Saturday</v>
      </c>
      <c r="E478" s="41"/>
      <c r="F478" s="38"/>
      <c r="G478" s="38"/>
      <c r="H478" s="41"/>
      <c r="I478" s="38"/>
      <c r="J478" s="38"/>
      <c r="K478" s="32"/>
      <c r="L478" s="32"/>
      <c r="M478" s="32"/>
      <c r="N478" s="33"/>
      <c r="O478" s="62"/>
      <c r="P478" s="34" t="str">
        <f t="shared" si="3"/>
        <v/>
      </c>
    </row>
    <row r="479" ht="22.5" customHeight="1">
      <c r="A479" s="37"/>
      <c r="B479" s="38" t="str">
        <f>'Master Schedule'!B479</f>
        <v/>
      </c>
      <c r="C479" s="39"/>
      <c r="D479" s="40" t="str">
        <f t="shared" si="1"/>
        <v>Saturday</v>
      </c>
      <c r="E479" s="41"/>
      <c r="F479" s="38"/>
      <c r="G479" s="38"/>
      <c r="H479" s="41"/>
      <c r="I479" s="38"/>
      <c r="J479" s="38"/>
      <c r="K479" s="35"/>
      <c r="L479" s="35"/>
      <c r="M479" s="35"/>
      <c r="N479" s="36"/>
      <c r="O479" s="62"/>
      <c r="P479" s="34" t="str">
        <f t="shared" si="3"/>
        <v/>
      </c>
    </row>
    <row r="480" ht="22.5" customHeight="1">
      <c r="A480" s="37"/>
      <c r="B480" s="38" t="str">
        <f>'Master Schedule'!B480</f>
        <v/>
      </c>
      <c r="C480" s="39"/>
      <c r="D480" s="40" t="str">
        <f t="shared" si="1"/>
        <v>Saturday</v>
      </c>
      <c r="E480" s="41"/>
      <c r="F480" s="38"/>
      <c r="G480" s="38"/>
      <c r="H480" s="41"/>
      <c r="I480" s="38"/>
      <c r="J480" s="38"/>
      <c r="K480" s="32"/>
      <c r="L480" s="32"/>
      <c r="M480" s="32"/>
      <c r="N480" s="33"/>
      <c r="O480" s="62"/>
      <c r="P480" s="34" t="str">
        <f t="shared" si="3"/>
        <v/>
      </c>
    </row>
    <row r="481" ht="22.5" customHeight="1">
      <c r="A481" s="37"/>
      <c r="B481" s="38" t="str">
        <f>'Master Schedule'!B481</f>
        <v/>
      </c>
      <c r="C481" s="39"/>
      <c r="D481" s="40" t="str">
        <f t="shared" si="1"/>
        <v>Saturday</v>
      </c>
      <c r="E481" s="41"/>
      <c r="F481" s="38"/>
      <c r="G481" s="38"/>
      <c r="H481" s="41"/>
      <c r="I481" s="38"/>
      <c r="J481" s="38"/>
      <c r="K481" s="35"/>
      <c r="L481" s="35"/>
      <c r="M481" s="35"/>
      <c r="N481" s="36"/>
      <c r="O481" s="62"/>
      <c r="P481" s="34" t="str">
        <f t="shared" si="3"/>
        <v/>
      </c>
    </row>
    <row r="482" ht="22.5" customHeight="1">
      <c r="A482" s="37"/>
      <c r="B482" s="38" t="str">
        <f>'Master Schedule'!B482</f>
        <v/>
      </c>
      <c r="C482" s="39"/>
      <c r="D482" s="40" t="str">
        <f t="shared" si="1"/>
        <v>Saturday</v>
      </c>
      <c r="E482" s="41"/>
      <c r="F482" s="38"/>
      <c r="G482" s="38"/>
      <c r="H482" s="41"/>
      <c r="I482" s="38"/>
      <c r="J482" s="38"/>
      <c r="K482" s="32"/>
      <c r="L482" s="32"/>
      <c r="M482" s="32"/>
      <c r="N482" s="33"/>
      <c r="O482" s="62"/>
      <c r="P482" s="34" t="str">
        <f t="shared" si="3"/>
        <v/>
      </c>
    </row>
    <row r="483" ht="22.5" customHeight="1">
      <c r="A483" s="37"/>
      <c r="B483" s="38" t="str">
        <f>'Master Schedule'!B483</f>
        <v/>
      </c>
      <c r="C483" s="39"/>
      <c r="D483" s="40" t="str">
        <f t="shared" si="1"/>
        <v>Saturday</v>
      </c>
      <c r="E483" s="41"/>
      <c r="F483" s="38"/>
      <c r="G483" s="38"/>
      <c r="H483" s="41"/>
      <c r="I483" s="38"/>
      <c r="J483" s="38"/>
      <c r="K483" s="35"/>
      <c r="L483" s="35"/>
      <c r="M483" s="35"/>
      <c r="N483" s="36"/>
      <c r="O483" s="62"/>
      <c r="P483" s="34" t="str">
        <f t="shared" si="3"/>
        <v/>
      </c>
    </row>
    <row r="484" ht="22.5" customHeight="1">
      <c r="A484" s="37"/>
      <c r="B484" s="38" t="str">
        <f>'Master Schedule'!B484</f>
        <v/>
      </c>
      <c r="C484" s="39"/>
      <c r="D484" s="40" t="str">
        <f t="shared" si="1"/>
        <v>Saturday</v>
      </c>
      <c r="E484" s="41"/>
      <c r="F484" s="38"/>
      <c r="G484" s="38"/>
      <c r="H484" s="41"/>
      <c r="I484" s="38"/>
      <c r="J484" s="38"/>
      <c r="K484" s="32"/>
      <c r="L484" s="32"/>
      <c r="M484" s="32"/>
      <c r="N484" s="33"/>
      <c r="O484" s="62"/>
      <c r="P484" s="34" t="str">
        <f t="shared" si="3"/>
        <v/>
      </c>
    </row>
    <row r="485" ht="22.5" customHeight="1">
      <c r="A485" s="37"/>
      <c r="B485" s="38" t="str">
        <f>'Master Schedule'!B485</f>
        <v/>
      </c>
      <c r="C485" s="39"/>
      <c r="D485" s="40" t="str">
        <f t="shared" si="1"/>
        <v>Saturday</v>
      </c>
      <c r="E485" s="41"/>
      <c r="F485" s="38"/>
      <c r="G485" s="38"/>
      <c r="H485" s="41"/>
      <c r="I485" s="38"/>
      <c r="J485" s="38"/>
      <c r="K485" s="35"/>
      <c r="L485" s="35"/>
      <c r="M485" s="35"/>
      <c r="N485" s="36"/>
      <c r="O485" s="62"/>
      <c r="P485" s="34" t="str">
        <f t="shared" si="3"/>
        <v/>
      </c>
    </row>
    <row r="486" ht="22.5" customHeight="1">
      <c r="A486" s="37"/>
      <c r="B486" s="38" t="str">
        <f>'Master Schedule'!B486</f>
        <v/>
      </c>
      <c r="C486" s="39"/>
      <c r="D486" s="40" t="str">
        <f t="shared" si="1"/>
        <v>Saturday</v>
      </c>
      <c r="E486" s="41"/>
      <c r="F486" s="38"/>
      <c r="G486" s="38"/>
      <c r="H486" s="41"/>
      <c r="I486" s="38"/>
      <c r="J486" s="38"/>
      <c r="K486" s="32"/>
      <c r="L486" s="32"/>
      <c r="M486" s="32"/>
      <c r="N486" s="33"/>
      <c r="O486" s="62"/>
      <c r="P486" s="34" t="str">
        <f t="shared" si="3"/>
        <v/>
      </c>
    </row>
    <row r="487" ht="22.5" customHeight="1">
      <c r="A487" s="37"/>
      <c r="B487" s="38" t="str">
        <f>'Master Schedule'!B487</f>
        <v/>
      </c>
      <c r="C487" s="39"/>
      <c r="D487" s="40" t="str">
        <f t="shared" si="1"/>
        <v>Saturday</v>
      </c>
      <c r="E487" s="41"/>
      <c r="F487" s="38"/>
      <c r="G487" s="38"/>
      <c r="H487" s="41"/>
      <c r="I487" s="38"/>
      <c r="J487" s="38"/>
      <c r="K487" s="35"/>
      <c r="L487" s="35"/>
      <c r="M487" s="35"/>
      <c r="N487" s="36"/>
      <c r="O487" s="62"/>
      <c r="P487" s="34" t="str">
        <f t="shared" si="3"/>
        <v/>
      </c>
    </row>
    <row r="488" ht="22.5" customHeight="1">
      <c r="A488" s="37"/>
      <c r="B488" s="38" t="str">
        <f>'Master Schedule'!B488</f>
        <v/>
      </c>
      <c r="C488" s="39"/>
      <c r="D488" s="40" t="str">
        <f t="shared" si="1"/>
        <v>Saturday</v>
      </c>
      <c r="E488" s="41"/>
      <c r="F488" s="38"/>
      <c r="G488" s="38"/>
      <c r="H488" s="41"/>
      <c r="I488" s="38"/>
      <c r="J488" s="38"/>
      <c r="K488" s="32"/>
      <c r="L488" s="32"/>
      <c r="M488" s="32"/>
      <c r="N488" s="33"/>
      <c r="O488" s="62"/>
      <c r="P488" s="34" t="str">
        <f t="shared" si="3"/>
        <v/>
      </c>
    </row>
    <row r="489" ht="22.5" customHeight="1">
      <c r="A489" s="37"/>
      <c r="B489" s="38" t="str">
        <f>'Master Schedule'!B489</f>
        <v/>
      </c>
      <c r="C489" s="39"/>
      <c r="D489" s="40" t="str">
        <f t="shared" si="1"/>
        <v>Saturday</v>
      </c>
      <c r="E489" s="41"/>
      <c r="F489" s="38"/>
      <c r="G489" s="38"/>
      <c r="H489" s="41"/>
      <c r="I489" s="38"/>
      <c r="J489" s="38"/>
      <c r="K489" s="35"/>
      <c r="L489" s="35"/>
      <c r="M489" s="35"/>
      <c r="N489" s="36"/>
      <c r="O489" s="62"/>
      <c r="P489" s="34" t="str">
        <f t="shared" si="3"/>
        <v/>
      </c>
    </row>
    <row r="490" ht="22.5" customHeight="1">
      <c r="A490" s="37"/>
      <c r="B490" s="38" t="str">
        <f>'Master Schedule'!B490</f>
        <v/>
      </c>
      <c r="C490" s="39"/>
      <c r="D490" s="40" t="str">
        <f t="shared" si="1"/>
        <v>Saturday</v>
      </c>
      <c r="E490" s="41"/>
      <c r="F490" s="38"/>
      <c r="G490" s="38"/>
      <c r="H490" s="41"/>
      <c r="I490" s="38"/>
      <c r="J490" s="38"/>
      <c r="K490" s="32"/>
      <c r="L490" s="32"/>
      <c r="M490" s="32"/>
      <c r="N490" s="33"/>
      <c r="O490" s="62"/>
      <c r="P490" s="34" t="str">
        <f t="shared" si="3"/>
        <v/>
      </c>
    </row>
    <row r="491" ht="22.5" customHeight="1">
      <c r="A491" s="37"/>
      <c r="B491" s="38" t="str">
        <f>'Master Schedule'!B491</f>
        <v/>
      </c>
      <c r="C491" s="39"/>
      <c r="D491" s="40" t="str">
        <f t="shared" si="1"/>
        <v>Saturday</v>
      </c>
      <c r="E491" s="41"/>
      <c r="F491" s="38"/>
      <c r="G491" s="38"/>
      <c r="H491" s="41"/>
      <c r="I491" s="38"/>
      <c r="J491" s="38"/>
      <c r="K491" s="35"/>
      <c r="L491" s="35"/>
      <c r="M491" s="35"/>
      <c r="N491" s="36"/>
      <c r="O491" s="62"/>
      <c r="P491" s="34" t="str">
        <f t="shared" si="3"/>
        <v/>
      </c>
    </row>
    <row r="492" ht="22.5" customHeight="1">
      <c r="A492" s="37"/>
      <c r="B492" s="38" t="str">
        <f>'Master Schedule'!B492</f>
        <v/>
      </c>
      <c r="C492" s="39"/>
      <c r="D492" s="40" t="str">
        <f t="shared" si="1"/>
        <v>Saturday</v>
      </c>
      <c r="E492" s="41"/>
      <c r="F492" s="38"/>
      <c r="G492" s="38"/>
      <c r="H492" s="41"/>
      <c r="I492" s="38"/>
      <c r="J492" s="38"/>
      <c r="K492" s="32"/>
      <c r="L492" s="32"/>
      <c r="M492" s="32"/>
      <c r="N492" s="33"/>
      <c r="O492" s="62"/>
      <c r="P492" s="34" t="str">
        <f t="shared" si="3"/>
        <v/>
      </c>
    </row>
    <row r="493" ht="22.5" customHeight="1">
      <c r="A493" s="37"/>
      <c r="B493" s="38" t="str">
        <f>'Master Schedule'!B493</f>
        <v/>
      </c>
      <c r="C493" s="39"/>
      <c r="D493" s="40" t="str">
        <f t="shared" si="1"/>
        <v>Saturday</v>
      </c>
      <c r="E493" s="41"/>
      <c r="F493" s="38"/>
      <c r="G493" s="38"/>
      <c r="H493" s="41"/>
      <c r="I493" s="38"/>
      <c r="J493" s="38"/>
      <c r="K493" s="35"/>
      <c r="L493" s="35"/>
      <c r="M493" s="35"/>
      <c r="N493" s="36"/>
      <c r="O493" s="62"/>
      <c r="P493" s="34" t="str">
        <f t="shared" si="3"/>
        <v/>
      </c>
    </row>
    <row r="494" ht="22.5" customHeight="1">
      <c r="A494" s="37"/>
      <c r="B494" s="38" t="str">
        <f>'Master Schedule'!B494</f>
        <v/>
      </c>
      <c r="C494" s="39"/>
      <c r="D494" s="40" t="str">
        <f t="shared" si="1"/>
        <v>Saturday</v>
      </c>
      <c r="E494" s="41"/>
      <c r="F494" s="38"/>
      <c r="G494" s="38"/>
      <c r="H494" s="41"/>
      <c r="I494" s="38"/>
      <c r="J494" s="38"/>
      <c r="K494" s="32"/>
      <c r="L494" s="32"/>
      <c r="M494" s="32"/>
      <c r="N494" s="33"/>
      <c r="O494" s="62"/>
      <c r="P494" s="34" t="str">
        <f t="shared" si="3"/>
        <v/>
      </c>
    </row>
    <row r="495" ht="22.5" customHeight="1">
      <c r="A495" s="37"/>
      <c r="B495" s="38" t="str">
        <f>'Master Schedule'!B495</f>
        <v/>
      </c>
      <c r="C495" s="39"/>
      <c r="D495" s="40" t="str">
        <f t="shared" si="1"/>
        <v>Saturday</v>
      </c>
      <c r="E495" s="41"/>
      <c r="F495" s="38"/>
      <c r="G495" s="38"/>
      <c r="H495" s="41"/>
      <c r="I495" s="38"/>
      <c r="J495" s="38"/>
      <c r="K495" s="35"/>
      <c r="L495" s="35"/>
      <c r="M495" s="35"/>
      <c r="N495" s="36"/>
      <c r="O495" s="62"/>
      <c r="P495" s="34" t="str">
        <f t="shared" si="3"/>
        <v/>
      </c>
    </row>
    <row r="496" ht="22.5" customHeight="1">
      <c r="A496" s="37"/>
      <c r="B496" s="38" t="str">
        <f>'Master Schedule'!B496</f>
        <v/>
      </c>
      <c r="C496" s="39"/>
      <c r="D496" s="40" t="str">
        <f t="shared" si="1"/>
        <v>Saturday</v>
      </c>
      <c r="E496" s="41"/>
      <c r="F496" s="38"/>
      <c r="G496" s="38"/>
      <c r="H496" s="41"/>
      <c r="I496" s="38"/>
      <c r="J496" s="38"/>
      <c r="K496" s="32"/>
      <c r="L496" s="32"/>
      <c r="M496" s="32"/>
      <c r="N496" s="33"/>
      <c r="O496" s="62"/>
      <c r="P496" s="34" t="str">
        <f t="shared" si="3"/>
        <v/>
      </c>
    </row>
    <row r="497" ht="22.5" customHeight="1">
      <c r="A497" s="37"/>
      <c r="B497" s="38" t="str">
        <f>'Master Schedule'!B497</f>
        <v/>
      </c>
      <c r="C497" s="39"/>
      <c r="D497" s="40" t="str">
        <f t="shared" si="1"/>
        <v>Saturday</v>
      </c>
      <c r="E497" s="41"/>
      <c r="F497" s="38"/>
      <c r="G497" s="38"/>
      <c r="H497" s="41"/>
      <c r="I497" s="38"/>
      <c r="J497" s="38"/>
      <c r="K497" s="35"/>
      <c r="L497" s="35"/>
      <c r="M497" s="35"/>
      <c r="N497" s="36"/>
      <c r="O497" s="62"/>
      <c r="P497" s="34" t="str">
        <f t="shared" si="3"/>
        <v/>
      </c>
    </row>
    <row r="498" ht="22.5" customHeight="1">
      <c r="A498" s="37"/>
      <c r="B498" s="38" t="str">
        <f>'Master Schedule'!B498</f>
        <v/>
      </c>
      <c r="C498" s="39"/>
      <c r="D498" s="40" t="str">
        <f t="shared" si="1"/>
        <v>Saturday</v>
      </c>
      <c r="E498" s="41"/>
      <c r="F498" s="38"/>
      <c r="G498" s="38"/>
      <c r="H498" s="41"/>
      <c r="I498" s="38"/>
      <c r="J498" s="38"/>
      <c r="K498" s="32"/>
      <c r="L498" s="32"/>
      <c r="M498" s="32"/>
      <c r="N498" s="33"/>
      <c r="O498" s="62"/>
      <c r="P498" s="34" t="str">
        <f t="shared" si="3"/>
        <v/>
      </c>
    </row>
    <row r="499" ht="22.5" customHeight="1">
      <c r="A499" s="37"/>
      <c r="B499" s="38" t="str">
        <f>'Master Schedule'!B499</f>
        <v/>
      </c>
      <c r="C499" s="39"/>
      <c r="D499" s="40" t="str">
        <f t="shared" si="1"/>
        <v>Saturday</v>
      </c>
      <c r="E499" s="41"/>
      <c r="F499" s="38"/>
      <c r="G499" s="38"/>
      <c r="H499" s="41"/>
      <c r="I499" s="38"/>
      <c r="J499" s="38"/>
      <c r="K499" s="35"/>
      <c r="L499" s="35"/>
      <c r="M499" s="35"/>
      <c r="N499" s="36"/>
      <c r="O499" s="62"/>
      <c r="P499" s="34" t="str">
        <f t="shared" si="3"/>
        <v/>
      </c>
    </row>
    <row r="500" ht="22.5" customHeight="1">
      <c r="A500" s="37"/>
      <c r="B500" s="38" t="str">
        <f>'Master Schedule'!B500</f>
        <v/>
      </c>
      <c r="C500" s="39"/>
      <c r="D500" s="40" t="str">
        <f t="shared" si="1"/>
        <v>Saturday</v>
      </c>
      <c r="E500" s="41"/>
      <c r="F500" s="38"/>
      <c r="G500" s="38"/>
      <c r="H500" s="41"/>
      <c r="I500" s="38"/>
      <c r="J500" s="38"/>
      <c r="K500" s="32"/>
      <c r="L500" s="32"/>
      <c r="M500" s="32"/>
      <c r="N500" s="33"/>
      <c r="O500" s="62"/>
      <c r="P500" s="34" t="str">
        <f t="shared" si="3"/>
        <v/>
      </c>
    </row>
    <row r="501" ht="22.5" customHeight="1">
      <c r="A501" s="37"/>
      <c r="B501" s="38" t="str">
        <f>'Master Schedule'!B501</f>
        <v/>
      </c>
      <c r="C501" s="39"/>
      <c r="D501" s="40" t="str">
        <f t="shared" si="1"/>
        <v>Saturday</v>
      </c>
      <c r="E501" s="41"/>
      <c r="F501" s="38"/>
      <c r="G501" s="38"/>
      <c r="H501" s="41"/>
      <c r="I501" s="38"/>
      <c r="J501" s="38"/>
      <c r="K501" s="35"/>
      <c r="L501" s="35"/>
      <c r="M501" s="35"/>
      <c r="N501" s="36"/>
      <c r="O501" s="62"/>
      <c r="P501" s="34" t="str">
        <f t="shared" si="3"/>
        <v/>
      </c>
    </row>
    <row r="502" ht="22.5" customHeight="1">
      <c r="A502" s="37"/>
      <c r="B502" s="38" t="str">
        <f>'Master Schedule'!B502</f>
        <v/>
      </c>
      <c r="C502" s="39"/>
      <c r="D502" s="40" t="str">
        <f t="shared" si="1"/>
        <v>Saturday</v>
      </c>
      <c r="E502" s="41"/>
      <c r="F502" s="38"/>
      <c r="G502" s="38"/>
      <c r="H502" s="41"/>
      <c r="I502" s="38"/>
      <c r="J502" s="38"/>
      <c r="K502" s="32"/>
      <c r="L502" s="32"/>
      <c r="M502" s="32"/>
      <c r="N502" s="33"/>
      <c r="O502" s="62"/>
      <c r="P502" s="34" t="str">
        <f t="shared" si="3"/>
        <v/>
      </c>
    </row>
    <row r="503" ht="22.5" customHeight="1">
      <c r="A503" s="37"/>
      <c r="B503" s="38" t="str">
        <f>'Master Schedule'!B503</f>
        <v/>
      </c>
      <c r="C503" s="39"/>
      <c r="D503" s="40" t="str">
        <f t="shared" si="1"/>
        <v>Saturday</v>
      </c>
      <c r="E503" s="41"/>
      <c r="F503" s="38"/>
      <c r="G503" s="38"/>
      <c r="H503" s="41"/>
      <c r="I503" s="38"/>
      <c r="J503" s="38"/>
      <c r="K503" s="35"/>
      <c r="L503" s="35"/>
      <c r="M503" s="35"/>
      <c r="N503" s="36"/>
      <c r="O503" s="62"/>
      <c r="P503" s="34" t="str">
        <f t="shared" si="3"/>
        <v/>
      </c>
    </row>
    <row r="504" ht="22.5" customHeight="1">
      <c r="A504" s="37"/>
      <c r="B504" s="38" t="str">
        <f>'Master Schedule'!B504</f>
        <v/>
      </c>
      <c r="C504" s="39"/>
      <c r="D504" s="40" t="str">
        <f t="shared" si="1"/>
        <v>Saturday</v>
      </c>
      <c r="E504" s="41"/>
      <c r="F504" s="38"/>
      <c r="G504" s="38"/>
      <c r="H504" s="41"/>
      <c r="I504" s="38"/>
      <c r="J504" s="38"/>
      <c r="K504" s="32"/>
      <c r="L504" s="32"/>
      <c r="M504" s="32"/>
      <c r="N504" s="33"/>
      <c r="O504" s="62"/>
      <c r="P504" s="34" t="str">
        <f t="shared" si="3"/>
        <v/>
      </c>
    </row>
    <row r="505" ht="22.5" customHeight="1">
      <c r="A505" s="37"/>
      <c r="B505" s="38" t="str">
        <f>'Master Schedule'!B505</f>
        <v/>
      </c>
      <c r="C505" s="39"/>
      <c r="D505" s="40" t="str">
        <f t="shared" si="1"/>
        <v>Saturday</v>
      </c>
      <c r="E505" s="41"/>
      <c r="F505" s="38"/>
      <c r="G505" s="38"/>
      <c r="H505" s="41"/>
      <c r="I505" s="38"/>
      <c r="J505" s="38"/>
      <c r="K505" s="35"/>
      <c r="L505" s="35"/>
      <c r="M505" s="35"/>
      <c r="N505" s="36"/>
      <c r="O505" s="62"/>
      <c r="P505" s="34" t="str">
        <f t="shared" si="3"/>
        <v/>
      </c>
    </row>
    <row r="506" ht="22.5" customHeight="1">
      <c r="A506" s="37"/>
      <c r="B506" s="38" t="str">
        <f>'Master Schedule'!B506</f>
        <v/>
      </c>
      <c r="C506" s="39"/>
      <c r="D506" s="40" t="str">
        <f t="shared" si="1"/>
        <v>Saturday</v>
      </c>
      <c r="E506" s="41"/>
      <c r="F506" s="38"/>
      <c r="G506" s="38"/>
      <c r="H506" s="41"/>
      <c r="I506" s="38"/>
      <c r="J506" s="38"/>
      <c r="K506" s="32"/>
      <c r="L506" s="32"/>
      <c r="M506" s="32"/>
      <c r="N506" s="33"/>
      <c r="O506" s="62"/>
      <c r="P506" s="34" t="str">
        <f t="shared" si="3"/>
        <v/>
      </c>
    </row>
    <row r="507" ht="22.5" customHeight="1">
      <c r="A507" s="37"/>
      <c r="B507" s="38" t="str">
        <f>'Master Schedule'!B507</f>
        <v/>
      </c>
      <c r="C507" s="39"/>
      <c r="D507" s="40" t="str">
        <f t="shared" si="1"/>
        <v>Saturday</v>
      </c>
      <c r="E507" s="41"/>
      <c r="F507" s="38"/>
      <c r="G507" s="38"/>
      <c r="H507" s="41"/>
      <c r="I507" s="38"/>
      <c r="J507" s="38"/>
      <c r="K507" s="35"/>
      <c r="L507" s="35"/>
      <c r="M507" s="35"/>
      <c r="N507" s="36"/>
      <c r="O507" s="62"/>
      <c r="P507" s="34" t="str">
        <f t="shared" si="3"/>
        <v/>
      </c>
    </row>
    <row r="508" ht="22.5" customHeight="1">
      <c r="A508" s="37"/>
      <c r="B508" s="38" t="str">
        <f>'Master Schedule'!B508</f>
        <v/>
      </c>
      <c r="C508" s="39"/>
      <c r="D508" s="40" t="str">
        <f t="shared" si="1"/>
        <v>Saturday</v>
      </c>
      <c r="E508" s="41"/>
      <c r="F508" s="38"/>
      <c r="G508" s="38"/>
      <c r="H508" s="41"/>
      <c r="I508" s="38"/>
      <c r="J508" s="38"/>
      <c r="K508" s="32"/>
      <c r="L508" s="32"/>
      <c r="M508" s="32"/>
      <c r="N508" s="33"/>
      <c r="O508" s="62"/>
      <c r="P508" s="34" t="str">
        <f t="shared" si="3"/>
        <v/>
      </c>
    </row>
    <row r="509" ht="22.5" customHeight="1">
      <c r="A509" s="37"/>
      <c r="B509" s="38" t="str">
        <f>'Master Schedule'!B509</f>
        <v/>
      </c>
      <c r="C509" s="39"/>
      <c r="D509" s="40" t="str">
        <f t="shared" si="1"/>
        <v>Saturday</v>
      </c>
      <c r="E509" s="41"/>
      <c r="F509" s="38"/>
      <c r="G509" s="38"/>
      <c r="H509" s="41"/>
      <c r="I509" s="38"/>
      <c r="J509" s="38"/>
      <c r="K509" s="35"/>
      <c r="L509" s="35"/>
      <c r="M509" s="35"/>
      <c r="N509" s="36"/>
      <c r="O509" s="62"/>
      <c r="P509" s="34" t="str">
        <f t="shared" si="3"/>
        <v/>
      </c>
    </row>
    <row r="510" ht="22.5" customHeight="1">
      <c r="A510" s="37"/>
      <c r="B510" s="38" t="str">
        <f>'Master Schedule'!B510</f>
        <v/>
      </c>
      <c r="C510" s="39"/>
      <c r="D510" s="40" t="str">
        <f t="shared" si="1"/>
        <v>Saturday</v>
      </c>
      <c r="E510" s="41"/>
      <c r="F510" s="38"/>
      <c r="G510" s="38"/>
      <c r="H510" s="41"/>
      <c r="I510" s="38"/>
      <c r="J510" s="38"/>
      <c r="K510" s="32"/>
      <c r="L510" s="32"/>
      <c r="M510" s="32"/>
      <c r="N510" s="33"/>
      <c r="O510" s="62"/>
      <c r="P510" s="34" t="str">
        <f t="shared" si="3"/>
        <v/>
      </c>
    </row>
    <row r="511" ht="22.5" customHeight="1">
      <c r="A511" s="37"/>
      <c r="B511" s="38" t="str">
        <f>'Master Schedule'!B511</f>
        <v/>
      </c>
      <c r="C511" s="39"/>
      <c r="D511" s="40" t="str">
        <f t="shared" si="1"/>
        <v>Saturday</v>
      </c>
      <c r="E511" s="41"/>
      <c r="F511" s="38"/>
      <c r="G511" s="38"/>
      <c r="H511" s="41"/>
      <c r="I511" s="38"/>
      <c r="J511" s="38"/>
      <c r="K511" s="35"/>
      <c r="L511" s="35"/>
      <c r="M511" s="35"/>
      <c r="N511" s="36"/>
      <c r="O511" s="62"/>
      <c r="P511" s="34" t="str">
        <f t="shared" si="3"/>
        <v/>
      </c>
    </row>
    <row r="512" ht="22.5" customHeight="1">
      <c r="A512" s="37"/>
      <c r="B512" s="38" t="str">
        <f>'Master Schedule'!B512</f>
        <v/>
      </c>
      <c r="C512" s="39"/>
      <c r="D512" s="40" t="str">
        <f t="shared" si="1"/>
        <v>Saturday</v>
      </c>
      <c r="E512" s="41"/>
      <c r="F512" s="38"/>
      <c r="G512" s="38"/>
      <c r="H512" s="41"/>
      <c r="I512" s="38"/>
      <c r="J512" s="38"/>
      <c r="K512" s="32"/>
      <c r="L512" s="32"/>
      <c r="M512" s="32"/>
      <c r="N512" s="33"/>
      <c r="O512" s="62"/>
      <c r="P512" s="34" t="str">
        <f t="shared" si="3"/>
        <v/>
      </c>
    </row>
    <row r="513" ht="22.5" customHeight="1">
      <c r="A513" s="37"/>
      <c r="B513" s="38" t="str">
        <f>'Master Schedule'!B513</f>
        <v/>
      </c>
      <c r="C513" s="39"/>
      <c r="D513" s="40" t="str">
        <f t="shared" si="1"/>
        <v>Saturday</v>
      </c>
      <c r="E513" s="41"/>
      <c r="F513" s="38"/>
      <c r="G513" s="38"/>
      <c r="H513" s="41"/>
      <c r="I513" s="38"/>
      <c r="J513" s="38"/>
      <c r="K513" s="35"/>
      <c r="L513" s="35"/>
      <c r="M513" s="35"/>
      <c r="N513" s="36"/>
      <c r="O513" s="62"/>
      <c r="P513" s="34" t="str">
        <f t="shared" si="3"/>
        <v/>
      </c>
    </row>
    <row r="514" ht="22.5" customHeight="1">
      <c r="A514" s="37"/>
      <c r="B514" s="38" t="str">
        <f>'Master Schedule'!B514</f>
        <v/>
      </c>
      <c r="C514" s="39"/>
      <c r="D514" s="40" t="str">
        <f t="shared" si="1"/>
        <v>Saturday</v>
      </c>
      <c r="E514" s="41"/>
      <c r="F514" s="38"/>
      <c r="G514" s="38"/>
      <c r="H514" s="41"/>
      <c r="I514" s="38"/>
      <c r="J514" s="38"/>
      <c r="K514" s="32"/>
      <c r="L514" s="32"/>
      <c r="M514" s="32"/>
      <c r="N514" s="33"/>
      <c r="O514" s="62"/>
      <c r="P514" s="34" t="str">
        <f t="shared" si="3"/>
        <v/>
      </c>
    </row>
    <row r="515" ht="22.5" customHeight="1">
      <c r="A515" s="37"/>
      <c r="B515" s="38" t="str">
        <f>'Master Schedule'!B515</f>
        <v/>
      </c>
      <c r="C515" s="39"/>
      <c r="D515" s="40" t="str">
        <f t="shared" si="1"/>
        <v>Saturday</v>
      </c>
      <c r="E515" s="41"/>
      <c r="F515" s="38"/>
      <c r="G515" s="38"/>
      <c r="H515" s="41"/>
      <c r="I515" s="38"/>
      <c r="J515" s="38"/>
      <c r="K515" s="35"/>
      <c r="L515" s="35"/>
      <c r="M515" s="35"/>
      <c r="N515" s="36"/>
      <c r="O515" s="62"/>
      <c r="P515" s="34" t="str">
        <f t="shared" si="3"/>
        <v/>
      </c>
    </row>
    <row r="516" ht="22.5" customHeight="1">
      <c r="A516" s="37"/>
      <c r="B516" s="38" t="str">
        <f>'Master Schedule'!B516</f>
        <v/>
      </c>
      <c r="C516" s="39"/>
      <c r="D516" s="40" t="str">
        <f t="shared" si="1"/>
        <v>Saturday</v>
      </c>
      <c r="E516" s="41"/>
      <c r="F516" s="38"/>
      <c r="G516" s="38"/>
      <c r="H516" s="41"/>
      <c r="I516" s="38"/>
      <c r="J516" s="38"/>
      <c r="K516" s="32"/>
      <c r="L516" s="32"/>
      <c r="M516" s="32"/>
      <c r="N516" s="33"/>
      <c r="O516" s="62"/>
      <c r="P516" s="34" t="str">
        <f t="shared" si="3"/>
        <v/>
      </c>
    </row>
    <row r="517" ht="22.5" customHeight="1">
      <c r="A517" s="37"/>
      <c r="B517" s="38" t="str">
        <f>'Master Schedule'!B517</f>
        <v/>
      </c>
      <c r="C517" s="39"/>
      <c r="D517" s="40" t="str">
        <f t="shared" si="1"/>
        <v>Saturday</v>
      </c>
      <c r="E517" s="41"/>
      <c r="F517" s="38"/>
      <c r="G517" s="38"/>
      <c r="H517" s="41"/>
      <c r="I517" s="38"/>
      <c r="J517" s="38"/>
      <c r="K517" s="35"/>
      <c r="L517" s="35"/>
      <c r="M517" s="35"/>
      <c r="N517" s="36"/>
      <c r="O517" s="62"/>
      <c r="P517" s="34" t="str">
        <f t="shared" si="3"/>
        <v/>
      </c>
    </row>
    <row r="518" ht="22.5" customHeight="1">
      <c r="A518" s="37"/>
      <c r="B518" s="38" t="str">
        <f>'Master Schedule'!B518</f>
        <v/>
      </c>
      <c r="C518" s="39"/>
      <c r="D518" s="40" t="str">
        <f t="shared" si="1"/>
        <v>Saturday</v>
      </c>
      <c r="E518" s="41"/>
      <c r="F518" s="38"/>
      <c r="G518" s="38"/>
      <c r="H518" s="41"/>
      <c r="I518" s="38"/>
      <c r="J518" s="38"/>
      <c r="K518" s="32"/>
      <c r="L518" s="32"/>
      <c r="M518" s="32"/>
      <c r="N518" s="33"/>
      <c r="O518" s="62"/>
      <c r="P518" s="34" t="str">
        <f t="shared" si="3"/>
        <v/>
      </c>
    </row>
    <row r="519" ht="22.5" customHeight="1">
      <c r="A519" s="37"/>
      <c r="B519" s="38" t="str">
        <f>'Master Schedule'!B519</f>
        <v/>
      </c>
      <c r="C519" s="39"/>
      <c r="D519" s="40" t="str">
        <f t="shared" si="1"/>
        <v>Saturday</v>
      </c>
      <c r="E519" s="41"/>
      <c r="F519" s="38"/>
      <c r="G519" s="38"/>
      <c r="H519" s="41"/>
      <c r="I519" s="38"/>
      <c r="J519" s="38"/>
      <c r="K519" s="35"/>
      <c r="L519" s="35"/>
      <c r="M519" s="35"/>
      <c r="N519" s="36"/>
      <c r="O519" s="62"/>
      <c r="P519" s="34" t="str">
        <f t="shared" si="3"/>
        <v/>
      </c>
    </row>
    <row r="520" ht="22.5" customHeight="1">
      <c r="A520" s="37"/>
      <c r="B520" s="38" t="str">
        <f>'Master Schedule'!B520</f>
        <v/>
      </c>
      <c r="C520" s="39"/>
      <c r="D520" s="40" t="str">
        <f t="shared" si="1"/>
        <v>Saturday</v>
      </c>
      <c r="E520" s="41"/>
      <c r="F520" s="38"/>
      <c r="G520" s="38"/>
      <c r="H520" s="41"/>
      <c r="I520" s="38"/>
      <c r="J520" s="38"/>
      <c r="K520" s="32"/>
      <c r="L520" s="32"/>
      <c r="M520" s="32"/>
      <c r="N520" s="33"/>
      <c r="O520" s="62"/>
      <c r="P520" s="34" t="str">
        <f t="shared" si="3"/>
        <v/>
      </c>
    </row>
    <row r="521" ht="22.5" customHeight="1">
      <c r="A521" s="37"/>
      <c r="B521" s="38" t="str">
        <f>'Master Schedule'!B521</f>
        <v/>
      </c>
      <c r="C521" s="39"/>
      <c r="D521" s="40" t="str">
        <f t="shared" si="1"/>
        <v>Saturday</v>
      </c>
      <c r="E521" s="41"/>
      <c r="F521" s="38"/>
      <c r="G521" s="38"/>
      <c r="H521" s="41"/>
      <c r="I521" s="38"/>
      <c r="J521" s="38"/>
      <c r="K521" s="35"/>
      <c r="L521" s="35"/>
      <c r="M521" s="35"/>
      <c r="N521" s="36"/>
      <c r="O521" s="62"/>
      <c r="P521" s="34" t="str">
        <f t="shared" si="3"/>
        <v/>
      </c>
    </row>
    <row r="522" ht="22.5" customHeight="1">
      <c r="A522" s="37"/>
      <c r="B522" s="38" t="str">
        <f>'Master Schedule'!B522</f>
        <v/>
      </c>
      <c r="C522" s="39"/>
      <c r="D522" s="40" t="str">
        <f t="shared" si="1"/>
        <v>Saturday</v>
      </c>
      <c r="E522" s="41"/>
      <c r="F522" s="38"/>
      <c r="G522" s="38"/>
      <c r="H522" s="41"/>
      <c r="I522" s="38"/>
      <c r="J522" s="38"/>
      <c r="K522" s="32"/>
      <c r="L522" s="32"/>
      <c r="M522" s="32"/>
      <c r="N522" s="33"/>
      <c r="O522" s="62"/>
      <c r="P522" s="34" t="str">
        <f t="shared" si="3"/>
        <v/>
      </c>
    </row>
    <row r="523" ht="22.5" customHeight="1">
      <c r="A523" s="37"/>
      <c r="B523" s="38" t="str">
        <f>'Master Schedule'!B523</f>
        <v/>
      </c>
      <c r="C523" s="39"/>
      <c r="D523" s="40" t="str">
        <f t="shared" si="1"/>
        <v>Saturday</v>
      </c>
      <c r="E523" s="41"/>
      <c r="F523" s="38"/>
      <c r="G523" s="38"/>
      <c r="H523" s="41"/>
      <c r="I523" s="38"/>
      <c r="J523" s="38"/>
      <c r="K523" s="35"/>
      <c r="L523" s="35"/>
      <c r="M523" s="35"/>
      <c r="N523" s="36"/>
      <c r="O523" s="62"/>
      <c r="P523" s="34" t="str">
        <f t="shared" si="3"/>
        <v/>
      </c>
    </row>
    <row r="524" ht="22.5" customHeight="1">
      <c r="A524" s="37"/>
      <c r="B524" s="38" t="str">
        <f>'Master Schedule'!B524</f>
        <v/>
      </c>
      <c r="C524" s="39"/>
      <c r="D524" s="40" t="str">
        <f t="shared" si="1"/>
        <v>Saturday</v>
      </c>
      <c r="E524" s="41"/>
      <c r="F524" s="38"/>
      <c r="G524" s="38"/>
      <c r="H524" s="41"/>
      <c r="I524" s="38"/>
      <c r="J524" s="38"/>
      <c r="K524" s="32"/>
      <c r="L524" s="32"/>
      <c r="M524" s="32"/>
      <c r="N524" s="33"/>
      <c r="O524" s="62"/>
      <c r="P524" s="34" t="str">
        <f t="shared" si="3"/>
        <v/>
      </c>
    </row>
    <row r="525" ht="22.5" customHeight="1">
      <c r="A525" s="37"/>
      <c r="B525" s="38" t="str">
        <f>'Master Schedule'!B525</f>
        <v/>
      </c>
      <c r="C525" s="39"/>
      <c r="D525" s="40" t="str">
        <f t="shared" si="1"/>
        <v>Saturday</v>
      </c>
      <c r="E525" s="41"/>
      <c r="F525" s="38"/>
      <c r="G525" s="38"/>
      <c r="H525" s="41"/>
      <c r="I525" s="38"/>
      <c r="J525" s="38"/>
      <c r="K525" s="35"/>
      <c r="L525" s="35"/>
      <c r="M525" s="35"/>
      <c r="N525" s="36"/>
      <c r="O525" s="62"/>
      <c r="P525" s="34" t="str">
        <f t="shared" si="3"/>
        <v/>
      </c>
    </row>
    <row r="526" ht="22.5" customHeight="1">
      <c r="A526" s="37"/>
      <c r="B526" s="38" t="str">
        <f>'Master Schedule'!B526</f>
        <v/>
      </c>
      <c r="C526" s="39"/>
      <c r="D526" s="40" t="str">
        <f t="shared" si="1"/>
        <v>Saturday</v>
      </c>
      <c r="E526" s="41"/>
      <c r="F526" s="38"/>
      <c r="G526" s="38"/>
      <c r="H526" s="41"/>
      <c r="I526" s="38"/>
      <c r="J526" s="38"/>
      <c r="K526" s="32"/>
      <c r="L526" s="32"/>
      <c r="M526" s="32"/>
      <c r="N526" s="33"/>
      <c r="O526" s="62"/>
      <c r="P526" s="34" t="str">
        <f t="shared" si="3"/>
        <v/>
      </c>
    </row>
    <row r="527" ht="22.5" customHeight="1">
      <c r="A527" s="37"/>
      <c r="B527" s="38" t="str">
        <f>'Master Schedule'!B527</f>
        <v/>
      </c>
      <c r="C527" s="39"/>
      <c r="D527" s="40" t="str">
        <f t="shared" si="1"/>
        <v>Saturday</v>
      </c>
      <c r="E527" s="41"/>
      <c r="F527" s="38"/>
      <c r="G527" s="38"/>
      <c r="H527" s="41"/>
      <c r="I527" s="38"/>
      <c r="J527" s="38"/>
      <c r="K527" s="35"/>
      <c r="L527" s="35"/>
      <c r="M527" s="35"/>
      <c r="N527" s="36"/>
      <c r="O527" s="62"/>
      <c r="P527" s="34" t="str">
        <f t="shared" si="3"/>
        <v/>
      </c>
    </row>
    <row r="528" ht="22.5" customHeight="1">
      <c r="A528" s="37"/>
      <c r="B528" s="38" t="str">
        <f>'Master Schedule'!B528</f>
        <v/>
      </c>
      <c r="C528" s="39"/>
      <c r="D528" s="40" t="str">
        <f t="shared" si="1"/>
        <v>Saturday</v>
      </c>
      <c r="E528" s="41"/>
      <c r="F528" s="38"/>
      <c r="G528" s="38"/>
      <c r="H528" s="41"/>
      <c r="I528" s="38"/>
      <c r="J528" s="38"/>
      <c r="K528" s="32"/>
      <c r="L528" s="32"/>
      <c r="M528" s="32"/>
      <c r="N528" s="33"/>
      <c r="O528" s="62"/>
      <c r="P528" s="34" t="str">
        <f t="shared" si="3"/>
        <v/>
      </c>
    </row>
    <row r="529" ht="22.5" customHeight="1">
      <c r="A529" s="37"/>
      <c r="B529" s="38" t="str">
        <f>'Master Schedule'!B529</f>
        <v/>
      </c>
      <c r="C529" s="39"/>
      <c r="D529" s="40" t="str">
        <f t="shared" si="1"/>
        <v>Saturday</v>
      </c>
      <c r="E529" s="41"/>
      <c r="F529" s="38"/>
      <c r="G529" s="38"/>
      <c r="H529" s="41"/>
      <c r="I529" s="38"/>
      <c r="J529" s="38"/>
      <c r="K529" s="35"/>
      <c r="L529" s="35"/>
      <c r="M529" s="35"/>
      <c r="N529" s="36"/>
      <c r="O529" s="62"/>
      <c r="P529" s="34" t="str">
        <f t="shared" si="3"/>
        <v/>
      </c>
    </row>
    <row r="530" ht="22.5" customHeight="1">
      <c r="A530" s="37"/>
      <c r="B530" s="38" t="str">
        <f>'Master Schedule'!B530</f>
        <v/>
      </c>
      <c r="C530" s="39"/>
      <c r="D530" s="40" t="str">
        <f t="shared" si="1"/>
        <v>Saturday</v>
      </c>
      <c r="E530" s="41"/>
      <c r="F530" s="38"/>
      <c r="G530" s="38"/>
      <c r="H530" s="41"/>
      <c r="I530" s="38"/>
      <c r="J530" s="38"/>
      <c r="K530" s="32"/>
      <c r="L530" s="32"/>
      <c r="M530" s="32"/>
      <c r="N530" s="33"/>
      <c r="O530" s="62"/>
      <c r="P530" s="34" t="str">
        <f t="shared" si="3"/>
        <v/>
      </c>
    </row>
    <row r="531" ht="22.5" customHeight="1">
      <c r="A531" s="37"/>
      <c r="B531" s="38" t="str">
        <f>'Master Schedule'!B531</f>
        <v/>
      </c>
      <c r="C531" s="39"/>
      <c r="D531" s="40" t="str">
        <f t="shared" si="1"/>
        <v>Saturday</v>
      </c>
      <c r="E531" s="41"/>
      <c r="F531" s="38"/>
      <c r="G531" s="38"/>
      <c r="H531" s="41"/>
      <c r="I531" s="38"/>
      <c r="J531" s="38"/>
      <c r="K531" s="35"/>
      <c r="L531" s="35"/>
      <c r="M531" s="35"/>
      <c r="N531" s="36"/>
      <c r="O531" s="62"/>
      <c r="P531" s="34" t="str">
        <f t="shared" si="3"/>
        <v/>
      </c>
    </row>
    <row r="532" ht="22.5" customHeight="1">
      <c r="A532" s="37"/>
      <c r="B532" s="38" t="str">
        <f>'Master Schedule'!B532</f>
        <v/>
      </c>
      <c r="C532" s="39"/>
      <c r="D532" s="40" t="str">
        <f t="shared" si="1"/>
        <v>Saturday</v>
      </c>
      <c r="E532" s="41"/>
      <c r="F532" s="38"/>
      <c r="G532" s="38"/>
      <c r="H532" s="41"/>
      <c r="I532" s="38"/>
      <c r="J532" s="38"/>
      <c r="K532" s="32"/>
      <c r="L532" s="32"/>
      <c r="M532" s="32"/>
      <c r="N532" s="33"/>
      <c r="O532" s="62"/>
      <c r="P532" s="34" t="str">
        <f t="shared" si="3"/>
        <v/>
      </c>
    </row>
    <row r="533" ht="22.5" customHeight="1">
      <c r="A533" s="37"/>
      <c r="B533" s="38" t="str">
        <f>'Master Schedule'!B533</f>
        <v/>
      </c>
      <c r="C533" s="39"/>
      <c r="D533" s="40" t="str">
        <f t="shared" si="1"/>
        <v>Saturday</v>
      </c>
      <c r="E533" s="41"/>
      <c r="F533" s="38"/>
      <c r="G533" s="38"/>
      <c r="H533" s="41"/>
      <c r="I533" s="38"/>
      <c r="J533" s="38"/>
      <c r="K533" s="35"/>
      <c r="L533" s="35"/>
      <c r="M533" s="35"/>
      <c r="N533" s="36"/>
      <c r="O533" s="62"/>
      <c r="P533" s="34" t="str">
        <f t="shared" si="3"/>
        <v/>
      </c>
    </row>
    <row r="534" ht="22.5" customHeight="1">
      <c r="A534" s="37"/>
      <c r="B534" s="38" t="str">
        <f>'Master Schedule'!B534</f>
        <v/>
      </c>
      <c r="C534" s="39"/>
      <c r="D534" s="40" t="str">
        <f t="shared" si="1"/>
        <v>Saturday</v>
      </c>
      <c r="E534" s="41"/>
      <c r="F534" s="38"/>
      <c r="G534" s="38"/>
      <c r="H534" s="41"/>
      <c r="I534" s="38"/>
      <c r="J534" s="38"/>
      <c r="K534" s="32"/>
      <c r="L534" s="32"/>
      <c r="M534" s="32"/>
      <c r="N534" s="33"/>
      <c r="O534" s="62"/>
      <c r="P534" s="34" t="str">
        <f t="shared" si="3"/>
        <v/>
      </c>
    </row>
    <row r="535" ht="22.5" customHeight="1">
      <c r="A535" s="37"/>
      <c r="B535" s="38" t="str">
        <f>'Master Schedule'!B535</f>
        <v/>
      </c>
      <c r="C535" s="39"/>
      <c r="D535" s="40" t="str">
        <f t="shared" si="1"/>
        <v>Saturday</v>
      </c>
      <c r="E535" s="41"/>
      <c r="F535" s="38"/>
      <c r="G535" s="38"/>
      <c r="H535" s="41"/>
      <c r="I535" s="38"/>
      <c r="J535" s="38"/>
      <c r="K535" s="35"/>
      <c r="L535" s="35"/>
      <c r="M535" s="35"/>
      <c r="N535" s="36"/>
      <c r="O535" s="62"/>
      <c r="P535" s="34" t="str">
        <f t="shared" si="3"/>
        <v/>
      </c>
    </row>
    <row r="536" ht="22.5" customHeight="1">
      <c r="A536" s="37"/>
      <c r="B536" s="38" t="str">
        <f>'Master Schedule'!B536</f>
        <v/>
      </c>
      <c r="C536" s="39"/>
      <c r="D536" s="40" t="str">
        <f t="shared" si="1"/>
        <v>Saturday</v>
      </c>
      <c r="E536" s="41"/>
      <c r="F536" s="38"/>
      <c r="G536" s="38"/>
      <c r="H536" s="41"/>
      <c r="I536" s="38"/>
      <c r="J536" s="38"/>
      <c r="K536" s="32"/>
      <c r="L536" s="32"/>
      <c r="M536" s="32"/>
      <c r="N536" s="33"/>
      <c r="O536" s="62"/>
      <c r="P536" s="34" t="str">
        <f t="shared" si="3"/>
        <v/>
      </c>
    </row>
    <row r="537" ht="22.5" customHeight="1">
      <c r="A537" s="37"/>
      <c r="B537" s="38" t="str">
        <f>'Master Schedule'!B537</f>
        <v/>
      </c>
      <c r="C537" s="39"/>
      <c r="D537" s="40" t="str">
        <f t="shared" si="1"/>
        <v>Saturday</v>
      </c>
      <c r="E537" s="41"/>
      <c r="F537" s="38"/>
      <c r="G537" s="38"/>
      <c r="H537" s="41"/>
      <c r="I537" s="38"/>
      <c r="J537" s="38"/>
      <c r="K537" s="35"/>
      <c r="L537" s="35"/>
      <c r="M537" s="35"/>
      <c r="N537" s="36"/>
      <c r="O537" s="62"/>
      <c r="P537" s="34" t="str">
        <f t="shared" si="3"/>
        <v/>
      </c>
    </row>
    <row r="538" ht="22.5" customHeight="1">
      <c r="A538" s="37"/>
      <c r="B538" s="38" t="str">
        <f>'Master Schedule'!B538</f>
        <v/>
      </c>
      <c r="C538" s="39"/>
      <c r="D538" s="40" t="str">
        <f t="shared" si="1"/>
        <v>Saturday</v>
      </c>
      <c r="E538" s="41"/>
      <c r="F538" s="38"/>
      <c r="G538" s="38"/>
      <c r="H538" s="41"/>
      <c r="I538" s="38"/>
      <c r="J538" s="38"/>
      <c r="K538" s="32"/>
      <c r="L538" s="32"/>
      <c r="M538" s="32"/>
      <c r="N538" s="33"/>
      <c r="O538" s="62"/>
      <c r="P538" s="34" t="str">
        <f t="shared" si="3"/>
        <v/>
      </c>
    </row>
    <row r="539" ht="22.5" customHeight="1">
      <c r="A539" s="37"/>
      <c r="B539" s="38" t="str">
        <f>'Master Schedule'!B539</f>
        <v/>
      </c>
      <c r="C539" s="39"/>
      <c r="D539" s="40" t="str">
        <f t="shared" si="1"/>
        <v>Saturday</v>
      </c>
      <c r="E539" s="41"/>
      <c r="F539" s="38"/>
      <c r="G539" s="38"/>
      <c r="H539" s="41"/>
      <c r="I539" s="38"/>
      <c r="J539" s="38"/>
      <c r="K539" s="35"/>
      <c r="L539" s="35"/>
      <c r="M539" s="35"/>
      <c r="N539" s="36"/>
      <c r="O539" s="62"/>
      <c r="P539" s="34" t="str">
        <f t="shared" si="3"/>
        <v/>
      </c>
    </row>
    <row r="540" ht="22.5" customHeight="1">
      <c r="A540" s="37"/>
      <c r="B540" s="38" t="str">
        <f>'Master Schedule'!B540</f>
        <v/>
      </c>
      <c r="C540" s="39"/>
      <c r="D540" s="40" t="str">
        <f t="shared" si="1"/>
        <v>Saturday</v>
      </c>
      <c r="E540" s="41"/>
      <c r="F540" s="38"/>
      <c r="G540" s="38"/>
      <c r="H540" s="41"/>
      <c r="I540" s="38"/>
      <c r="J540" s="38"/>
      <c r="K540" s="32"/>
      <c r="L540" s="32"/>
      <c r="M540" s="32"/>
      <c r="N540" s="33"/>
      <c r="O540" s="62"/>
      <c r="P540" s="34" t="str">
        <f t="shared" si="3"/>
        <v/>
      </c>
    </row>
    <row r="541" ht="22.5" customHeight="1">
      <c r="A541" s="37"/>
      <c r="B541" s="38" t="str">
        <f>'Master Schedule'!B541</f>
        <v/>
      </c>
      <c r="C541" s="39"/>
      <c r="D541" s="40" t="str">
        <f t="shared" si="1"/>
        <v>Saturday</v>
      </c>
      <c r="E541" s="41"/>
      <c r="F541" s="38"/>
      <c r="G541" s="38"/>
      <c r="H541" s="41"/>
      <c r="I541" s="38"/>
      <c r="J541" s="38"/>
      <c r="K541" s="35"/>
      <c r="L541" s="35"/>
      <c r="M541" s="35"/>
      <c r="N541" s="36"/>
      <c r="O541" s="62"/>
      <c r="P541" s="34" t="str">
        <f t="shared" si="3"/>
        <v/>
      </c>
    </row>
    <row r="542" ht="22.5" customHeight="1">
      <c r="A542" s="37"/>
      <c r="B542" s="38" t="str">
        <f>'Master Schedule'!B542</f>
        <v/>
      </c>
      <c r="C542" s="39"/>
      <c r="D542" s="40" t="str">
        <f t="shared" si="1"/>
        <v>Saturday</v>
      </c>
      <c r="E542" s="41"/>
      <c r="F542" s="38"/>
      <c r="G542" s="38"/>
      <c r="H542" s="41"/>
      <c r="I542" s="38"/>
      <c r="J542" s="38"/>
      <c r="K542" s="32"/>
      <c r="L542" s="32"/>
      <c r="M542" s="32"/>
      <c r="N542" s="33"/>
      <c r="O542" s="62"/>
      <c r="P542" s="34" t="str">
        <f t="shared" si="3"/>
        <v/>
      </c>
    </row>
    <row r="543" ht="22.5" customHeight="1">
      <c r="A543" s="37"/>
      <c r="B543" s="38" t="str">
        <f>'Master Schedule'!B543</f>
        <v/>
      </c>
      <c r="C543" s="39"/>
      <c r="D543" s="40" t="str">
        <f t="shared" si="1"/>
        <v>Saturday</v>
      </c>
      <c r="E543" s="41"/>
      <c r="F543" s="38"/>
      <c r="G543" s="38"/>
      <c r="H543" s="41"/>
      <c r="I543" s="38"/>
      <c r="J543" s="38"/>
      <c r="K543" s="35"/>
      <c r="L543" s="35"/>
      <c r="M543" s="35"/>
      <c r="N543" s="36"/>
      <c r="O543" s="62"/>
      <c r="P543" s="34" t="str">
        <f t="shared" si="3"/>
        <v/>
      </c>
    </row>
    <row r="544" ht="22.5" customHeight="1">
      <c r="A544" s="37"/>
      <c r="B544" s="38" t="str">
        <f>'Master Schedule'!B544</f>
        <v/>
      </c>
      <c r="C544" s="39"/>
      <c r="D544" s="40" t="str">
        <f t="shared" si="1"/>
        <v>Saturday</v>
      </c>
      <c r="E544" s="41"/>
      <c r="F544" s="38"/>
      <c r="G544" s="38"/>
      <c r="H544" s="41"/>
      <c r="I544" s="38"/>
      <c r="J544" s="38"/>
      <c r="K544" s="32"/>
      <c r="L544" s="32"/>
      <c r="M544" s="32"/>
      <c r="N544" s="33"/>
      <c r="O544" s="62"/>
      <c r="P544" s="34" t="str">
        <f t="shared" si="3"/>
        <v/>
      </c>
    </row>
    <row r="545" ht="22.5" customHeight="1">
      <c r="A545" s="37"/>
      <c r="B545" s="38" t="str">
        <f>'Master Schedule'!B545</f>
        <v/>
      </c>
      <c r="C545" s="39"/>
      <c r="D545" s="40" t="str">
        <f t="shared" si="1"/>
        <v>Saturday</v>
      </c>
      <c r="E545" s="41"/>
      <c r="F545" s="38"/>
      <c r="G545" s="38"/>
      <c r="H545" s="41"/>
      <c r="I545" s="38"/>
      <c r="J545" s="38"/>
      <c r="K545" s="35"/>
      <c r="L545" s="35"/>
      <c r="M545" s="35"/>
      <c r="N545" s="36"/>
      <c r="O545" s="62"/>
      <c r="P545" s="34" t="str">
        <f t="shared" si="3"/>
        <v/>
      </c>
    </row>
    <row r="546" ht="22.5" customHeight="1">
      <c r="A546" s="37"/>
      <c r="B546" s="38" t="str">
        <f>'Master Schedule'!B546</f>
        <v/>
      </c>
      <c r="C546" s="39"/>
      <c r="D546" s="40" t="str">
        <f t="shared" si="1"/>
        <v>Saturday</v>
      </c>
      <c r="E546" s="41"/>
      <c r="F546" s="38"/>
      <c r="G546" s="38"/>
      <c r="H546" s="41"/>
      <c r="I546" s="38"/>
      <c r="J546" s="38"/>
      <c r="K546" s="32"/>
      <c r="L546" s="32"/>
      <c r="M546" s="32"/>
      <c r="N546" s="33"/>
      <c r="O546" s="62"/>
      <c r="P546" s="34" t="str">
        <f t="shared" si="3"/>
        <v/>
      </c>
    </row>
    <row r="547" ht="22.5" customHeight="1">
      <c r="A547" s="37"/>
      <c r="B547" s="38" t="str">
        <f>'Master Schedule'!B547</f>
        <v/>
      </c>
      <c r="C547" s="39"/>
      <c r="D547" s="40" t="str">
        <f t="shared" si="1"/>
        <v>Saturday</v>
      </c>
      <c r="E547" s="41"/>
      <c r="F547" s="38"/>
      <c r="G547" s="38"/>
      <c r="H547" s="41"/>
      <c r="I547" s="38"/>
      <c r="J547" s="38"/>
      <c r="K547" s="35"/>
      <c r="L547" s="35"/>
      <c r="M547" s="35"/>
      <c r="N547" s="36"/>
      <c r="O547" s="62"/>
      <c r="P547" s="34" t="str">
        <f t="shared" si="3"/>
        <v/>
      </c>
    </row>
    <row r="548" ht="22.5" customHeight="1">
      <c r="A548" s="37"/>
      <c r="B548" s="38" t="str">
        <f>'Master Schedule'!B548</f>
        <v/>
      </c>
      <c r="C548" s="39"/>
      <c r="D548" s="40" t="str">
        <f t="shared" si="1"/>
        <v>Saturday</v>
      </c>
      <c r="E548" s="41"/>
      <c r="F548" s="38"/>
      <c r="G548" s="38"/>
      <c r="H548" s="41"/>
      <c r="I548" s="38"/>
      <c r="J548" s="38"/>
      <c r="K548" s="32"/>
      <c r="L548" s="32"/>
      <c r="M548" s="32"/>
      <c r="N548" s="33"/>
      <c r="O548" s="62"/>
      <c r="P548" s="34" t="str">
        <f t="shared" si="3"/>
        <v/>
      </c>
    </row>
    <row r="549" ht="22.5" customHeight="1">
      <c r="A549" s="37"/>
      <c r="B549" s="38" t="str">
        <f>'Master Schedule'!B549</f>
        <v/>
      </c>
      <c r="C549" s="39"/>
      <c r="D549" s="40" t="str">
        <f t="shared" si="1"/>
        <v>Saturday</v>
      </c>
      <c r="E549" s="41"/>
      <c r="F549" s="38"/>
      <c r="G549" s="38"/>
      <c r="H549" s="41"/>
      <c r="I549" s="38"/>
      <c r="J549" s="38"/>
      <c r="K549" s="35"/>
      <c r="L549" s="35"/>
      <c r="M549" s="35"/>
      <c r="N549" s="36"/>
      <c r="O549" s="62"/>
      <c r="P549" s="34" t="str">
        <f t="shared" si="3"/>
        <v/>
      </c>
    </row>
    <row r="550" ht="22.5" customHeight="1">
      <c r="A550" s="37"/>
      <c r="B550" s="38" t="str">
        <f>'Master Schedule'!B550</f>
        <v/>
      </c>
      <c r="C550" s="39"/>
      <c r="D550" s="40" t="str">
        <f t="shared" si="1"/>
        <v>Saturday</v>
      </c>
      <c r="E550" s="41"/>
      <c r="F550" s="38"/>
      <c r="G550" s="38"/>
      <c r="H550" s="41"/>
      <c r="I550" s="38"/>
      <c r="J550" s="38"/>
      <c r="K550" s="32"/>
      <c r="L550" s="32"/>
      <c r="M550" s="32"/>
      <c r="N550" s="33"/>
      <c r="O550" s="62"/>
      <c r="P550" s="34" t="str">
        <f t="shared" si="3"/>
        <v/>
      </c>
    </row>
    <row r="551" ht="22.5" customHeight="1">
      <c r="A551" s="37"/>
      <c r="B551" s="38" t="str">
        <f>'Master Schedule'!B551</f>
        <v/>
      </c>
      <c r="C551" s="39"/>
      <c r="D551" s="40" t="str">
        <f t="shared" si="1"/>
        <v>Saturday</v>
      </c>
      <c r="E551" s="41"/>
      <c r="F551" s="38"/>
      <c r="G551" s="38"/>
      <c r="H551" s="41"/>
      <c r="I551" s="38"/>
      <c r="J551" s="38"/>
      <c r="K551" s="35"/>
      <c r="L551" s="35"/>
      <c r="M551" s="35"/>
      <c r="N551" s="36"/>
      <c r="O551" s="62"/>
      <c r="P551" s="34" t="str">
        <f t="shared" si="3"/>
        <v/>
      </c>
    </row>
    <row r="552" ht="22.5" customHeight="1">
      <c r="A552" s="37"/>
      <c r="B552" s="38" t="str">
        <f>'Master Schedule'!B552</f>
        <v/>
      </c>
      <c r="C552" s="39"/>
      <c r="D552" s="40" t="str">
        <f t="shared" si="1"/>
        <v>Saturday</v>
      </c>
      <c r="E552" s="41"/>
      <c r="F552" s="38"/>
      <c r="G552" s="38"/>
      <c r="H552" s="41"/>
      <c r="I552" s="38"/>
      <c r="J552" s="38"/>
      <c r="K552" s="32"/>
      <c r="L552" s="32"/>
      <c r="M552" s="32"/>
      <c r="N552" s="33"/>
      <c r="O552" s="62"/>
      <c r="P552" s="34" t="str">
        <f t="shared" si="3"/>
        <v/>
      </c>
    </row>
    <row r="553" ht="22.5" customHeight="1">
      <c r="A553" s="37"/>
      <c r="B553" s="38" t="str">
        <f>'Master Schedule'!B553</f>
        <v/>
      </c>
      <c r="C553" s="39"/>
      <c r="D553" s="40" t="str">
        <f t="shared" si="1"/>
        <v>Saturday</v>
      </c>
      <c r="E553" s="41"/>
      <c r="F553" s="38"/>
      <c r="G553" s="38"/>
      <c r="H553" s="41"/>
      <c r="I553" s="38"/>
      <c r="J553" s="38"/>
      <c r="K553" s="35"/>
      <c r="L553" s="35"/>
      <c r="M553" s="35"/>
      <c r="N553" s="36"/>
      <c r="O553" s="62"/>
      <c r="P553" s="34" t="str">
        <f t="shared" si="3"/>
        <v/>
      </c>
    </row>
    <row r="554" ht="22.5" customHeight="1">
      <c r="A554" s="37"/>
      <c r="B554" s="38" t="str">
        <f>'Master Schedule'!B554</f>
        <v/>
      </c>
      <c r="C554" s="39"/>
      <c r="D554" s="40" t="str">
        <f t="shared" si="1"/>
        <v>Saturday</v>
      </c>
      <c r="E554" s="41"/>
      <c r="F554" s="38"/>
      <c r="G554" s="38"/>
      <c r="H554" s="41"/>
      <c r="I554" s="38"/>
      <c r="J554" s="38"/>
      <c r="K554" s="32"/>
      <c r="L554" s="32"/>
      <c r="M554" s="32"/>
      <c r="N554" s="33"/>
      <c r="O554" s="62"/>
      <c r="P554" s="34" t="str">
        <f t="shared" si="3"/>
        <v/>
      </c>
    </row>
    <row r="555" ht="22.5" customHeight="1">
      <c r="A555" s="37"/>
      <c r="B555" s="38" t="str">
        <f>'Master Schedule'!B555</f>
        <v/>
      </c>
      <c r="C555" s="39"/>
      <c r="D555" s="40" t="str">
        <f t="shared" si="1"/>
        <v>Saturday</v>
      </c>
      <c r="E555" s="41"/>
      <c r="F555" s="38"/>
      <c r="G555" s="38"/>
      <c r="H555" s="41"/>
      <c r="I555" s="38"/>
      <c r="J555" s="38"/>
      <c r="K555" s="35"/>
      <c r="L555" s="35"/>
      <c r="M555" s="35"/>
      <c r="N555" s="36"/>
      <c r="O555" s="62"/>
      <c r="P555" s="34" t="str">
        <f t="shared" si="3"/>
        <v/>
      </c>
    </row>
    <row r="556" ht="22.5" customHeight="1">
      <c r="A556" s="37"/>
      <c r="B556" s="38" t="str">
        <f>'Master Schedule'!B556</f>
        <v/>
      </c>
      <c r="C556" s="39"/>
      <c r="D556" s="40" t="str">
        <f t="shared" si="1"/>
        <v>Saturday</v>
      </c>
      <c r="E556" s="41"/>
      <c r="F556" s="38"/>
      <c r="G556" s="38"/>
      <c r="H556" s="41"/>
      <c r="I556" s="38"/>
      <c r="J556" s="38"/>
      <c r="K556" s="32"/>
      <c r="L556" s="32"/>
      <c r="M556" s="32"/>
      <c r="N556" s="33"/>
      <c r="O556" s="62"/>
      <c r="P556" s="34" t="str">
        <f t="shared" si="3"/>
        <v/>
      </c>
    </row>
    <row r="557" ht="22.5" customHeight="1">
      <c r="A557" s="37"/>
      <c r="B557" s="38" t="str">
        <f>'Master Schedule'!B557</f>
        <v/>
      </c>
      <c r="C557" s="39"/>
      <c r="D557" s="40" t="str">
        <f t="shared" si="1"/>
        <v>Saturday</v>
      </c>
      <c r="E557" s="41"/>
      <c r="F557" s="38"/>
      <c r="G557" s="38"/>
      <c r="H557" s="41"/>
      <c r="I557" s="38"/>
      <c r="J557" s="38"/>
      <c r="K557" s="35"/>
      <c r="L557" s="35"/>
      <c r="M557" s="35"/>
      <c r="N557" s="36"/>
      <c r="O557" s="62"/>
      <c r="P557" s="34" t="str">
        <f t="shared" si="3"/>
        <v/>
      </c>
    </row>
    <row r="558" ht="22.5" customHeight="1">
      <c r="A558" s="37"/>
      <c r="B558" s="38" t="str">
        <f>'Master Schedule'!B558</f>
        <v/>
      </c>
      <c r="C558" s="39"/>
      <c r="D558" s="40" t="str">
        <f t="shared" si="1"/>
        <v>Saturday</v>
      </c>
      <c r="E558" s="41"/>
      <c r="F558" s="38"/>
      <c r="G558" s="38"/>
      <c r="H558" s="41"/>
      <c r="I558" s="38"/>
      <c r="J558" s="38"/>
      <c r="K558" s="32"/>
      <c r="L558" s="32"/>
      <c r="M558" s="32"/>
      <c r="N558" s="33"/>
      <c r="O558" s="62"/>
      <c r="P558" s="34" t="str">
        <f t="shared" si="3"/>
        <v/>
      </c>
    </row>
    <row r="559" ht="22.5" customHeight="1">
      <c r="A559" s="37"/>
      <c r="B559" s="38" t="str">
        <f>'Master Schedule'!B559</f>
        <v/>
      </c>
      <c r="C559" s="39"/>
      <c r="D559" s="40" t="str">
        <f t="shared" si="1"/>
        <v>Saturday</v>
      </c>
      <c r="E559" s="41"/>
      <c r="F559" s="38"/>
      <c r="G559" s="38"/>
      <c r="H559" s="41"/>
      <c r="I559" s="38"/>
      <c r="J559" s="38"/>
      <c r="K559" s="35"/>
      <c r="L559" s="35"/>
      <c r="M559" s="35"/>
      <c r="N559" s="36"/>
      <c r="O559" s="62"/>
      <c r="P559" s="34" t="str">
        <f t="shared" si="3"/>
        <v/>
      </c>
    </row>
    <row r="560" ht="22.5" customHeight="1">
      <c r="A560" s="37"/>
      <c r="B560" s="38" t="str">
        <f>'Master Schedule'!B560</f>
        <v/>
      </c>
      <c r="C560" s="39"/>
      <c r="D560" s="40" t="str">
        <f t="shared" si="1"/>
        <v>Saturday</v>
      </c>
      <c r="E560" s="41"/>
      <c r="F560" s="38"/>
      <c r="G560" s="38"/>
      <c r="H560" s="41"/>
      <c r="I560" s="38"/>
      <c r="J560" s="38"/>
      <c r="K560" s="32"/>
      <c r="L560" s="32"/>
      <c r="M560" s="32"/>
      <c r="N560" s="33"/>
      <c r="O560" s="62"/>
      <c r="P560" s="34" t="str">
        <f t="shared" si="3"/>
        <v/>
      </c>
    </row>
    <row r="561" ht="22.5" customHeight="1">
      <c r="A561" s="37"/>
      <c r="B561" s="38" t="str">
        <f>'Master Schedule'!B561</f>
        <v/>
      </c>
      <c r="C561" s="39"/>
      <c r="D561" s="40" t="str">
        <f t="shared" si="1"/>
        <v>Saturday</v>
      </c>
      <c r="E561" s="41"/>
      <c r="F561" s="38"/>
      <c r="G561" s="38"/>
      <c r="H561" s="41"/>
      <c r="I561" s="38"/>
      <c r="J561" s="38"/>
      <c r="K561" s="35"/>
      <c r="L561" s="35"/>
      <c r="M561" s="35"/>
      <c r="N561" s="36"/>
      <c r="O561" s="62"/>
      <c r="P561" s="34" t="str">
        <f t="shared" si="3"/>
        <v/>
      </c>
    </row>
    <row r="562" ht="22.5" customHeight="1">
      <c r="A562" s="37"/>
      <c r="B562" s="38" t="str">
        <f>'Master Schedule'!B562</f>
        <v/>
      </c>
      <c r="C562" s="39"/>
      <c r="D562" s="40" t="str">
        <f t="shared" si="1"/>
        <v>Saturday</v>
      </c>
      <c r="E562" s="41"/>
      <c r="F562" s="38"/>
      <c r="G562" s="38"/>
      <c r="H562" s="41"/>
      <c r="I562" s="38"/>
      <c r="J562" s="38"/>
      <c r="K562" s="32"/>
      <c r="L562" s="32"/>
      <c r="M562" s="32"/>
      <c r="N562" s="33"/>
      <c r="O562" s="62"/>
      <c r="P562" s="34" t="str">
        <f t="shared" si="3"/>
        <v/>
      </c>
    </row>
    <row r="563" ht="22.5" customHeight="1">
      <c r="A563" s="37"/>
      <c r="B563" s="38" t="str">
        <f>'Master Schedule'!B563</f>
        <v/>
      </c>
      <c r="C563" s="39"/>
      <c r="D563" s="40" t="str">
        <f t="shared" si="1"/>
        <v>Saturday</v>
      </c>
      <c r="E563" s="41"/>
      <c r="F563" s="38"/>
      <c r="G563" s="38"/>
      <c r="H563" s="41"/>
      <c r="I563" s="38"/>
      <c r="J563" s="38"/>
      <c r="K563" s="35"/>
      <c r="L563" s="35"/>
      <c r="M563" s="35"/>
      <c r="N563" s="36"/>
      <c r="O563" s="62"/>
      <c r="P563" s="34" t="str">
        <f t="shared" si="3"/>
        <v/>
      </c>
    </row>
    <row r="564" ht="22.5" customHeight="1">
      <c r="A564" s="37"/>
      <c r="B564" s="38" t="str">
        <f>'Master Schedule'!B564</f>
        <v/>
      </c>
      <c r="C564" s="39"/>
      <c r="D564" s="40" t="str">
        <f t="shared" si="1"/>
        <v>Saturday</v>
      </c>
      <c r="E564" s="41"/>
      <c r="F564" s="38"/>
      <c r="G564" s="38"/>
      <c r="H564" s="41"/>
      <c r="I564" s="38"/>
      <c r="J564" s="38"/>
      <c r="K564" s="32"/>
      <c r="L564" s="32"/>
      <c r="M564" s="32"/>
      <c r="N564" s="33"/>
      <c r="O564" s="62"/>
      <c r="P564" s="34" t="str">
        <f t="shared" si="3"/>
        <v/>
      </c>
    </row>
    <row r="565" ht="22.5" customHeight="1">
      <c r="A565" s="37"/>
      <c r="B565" s="38" t="str">
        <f>'Master Schedule'!B565</f>
        <v/>
      </c>
      <c r="C565" s="39"/>
      <c r="D565" s="40" t="str">
        <f t="shared" si="1"/>
        <v>Saturday</v>
      </c>
      <c r="E565" s="41"/>
      <c r="F565" s="38"/>
      <c r="G565" s="38"/>
      <c r="H565" s="41"/>
      <c r="I565" s="38"/>
      <c r="J565" s="38"/>
      <c r="K565" s="35"/>
      <c r="L565" s="35"/>
      <c r="M565" s="35"/>
      <c r="N565" s="36"/>
      <c r="O565" s="62"/>
      <c r="P565" s="34" t="str">
        <f t="shared" si="3"/>
        <v/>
      </c>
    </row>
    <row r="566" ht="22.5" customHeight="1">
      <c r="A566" s="37"/>
      <c r="B566" s="38" t="str">
        <f>'Master Schedule'!B566</f>
        <v/>
      </c>
      <c r="C566" s="39"/>
      <c r="D566" s="40" t="str">
        <f t="shared" si="1"/>
        <v>Saturday</v>
      </c>
      <c r="E566" s="41"/>
      <c r="F566" s="38"/>
      <c r="G566" s="38"/>
      <c r="H566" s="41"/>
      <c r="I566" s="38"/>
      <c r="J566" s="38"/>
      <c r="K566" s="32"/>
      <c r="L566" s="32"/>
      <c r="M566" s="32"/>
      <c r="N566" s="33"/>
      <c r="O566" s="62"/>
      <c r="P566" s="34" t="str">
        <f t="shared" si="3"/>
        <v/>
      </c>
    </row>
    <row r="567" ht="22.5" customHeight="1">
      <c r="A567" s="37"/>
      <c r="B567" s="38" t="str">
        <f>'Master Schedule'!B567</f>
        <v/>
      </c>
      <c r="C567" s="39"/>
      <c r="D567" s="40" t="str">
        <f t="shared" si="1"/>
        <v>Saturday</v>
      </c>
      <c r="E567" s="41"/>
      <c r="F567" s="38"/>
      <c r="G567" s="38"/>
      <c r="H567" s="41"/>
      <c r="I567" s="38"/>
      <c r="J567" s="38"/>
      <c r="K567" s="35"/>
      <c r="L567" s="35"/>
      <c r="M567" s="35"/>
      <c r="N567" s="36"/>
      <c r="O567" s="62"/>
      <c r="P567" s="34" t="str">
        <f t="shared" si="3"/>
        <v/>
      </c>
    </row>
    <row r="568" ht="22.5" customHeight="1">
      <c r="A568" s="37"/>
      <c r="B568" s="38" t="str">
        <f>'Master Schedule'!B568</f>
        <v/>
      </c>
      <c r="C568" s="39"/>
      <c r="D568" s="40" t="str">
        <f t="shared" si="1"/>
        <v>Saturday</v>
      </c>
      <c r="E568" s="41"/>
      <c r="F568" s="38"/>
      <c r="G568" s="38"/>
      <c r="H568" s="41"/>
      <c r="I568" s="38"/>
      <c r="J568" s="38"/>
      <c r="K568" s="32"/>
      <c r="L568" s="32"/>
      <c r="M568" s="32"/>
      <c r="N568" s="33"/>
      <c r="O568" s="62"/>
      <c r="P568" s="34" t="str">
        <f t="shared" si="3"/>
        <v/>
      </c>
    </row>
    <row r="569" ht="22.5" customHeight="1">
      <c r="A569" s="37"/>
      <c r="B569" s="38" t="str">
        <f>'Master Schedule'!B569</f>
        <v/>
      </c>
      <c r="C569" s="39"/>
      <c r="D569" s="40" t="str">
        <f t="shared" si="1"/>
        <v>Saturday</v>
      </c>
      <c r="E569" s="41"/>
      <c r="F569" s="38"/>
      <c r="G569" s="38"/>
      <c r="H569" s="41"/>
      <c r="I569" s="38"/>
      <c r="J569" s="38"/>
      <c r="K569" s="35"/>
      <c r="L569" s="35"/>
      <c r="M569" s="35"/>
      <c r="N569" s="36"/>
      <c r="O569" s="62"/>
      <c r="P569" s="34" t="str">
        <f t="shared" si="3"/>
        <v/>
      </c>
    </row>
    <row r="570" ht="22.5" customHeight="1">
      <c r="A570" s="37"/>
      <c r="B570" s="38" t="str">
        <f>'Master Schedule'!B570</f>
        <v/>
      </c>
      <c r="C570" s="39"/>
      <c r="D570" s="40" t="str">
        <f t="shared" si="1"/>
        <v>Saturday</v>
      </c>
      <c r="E570" s="41"/>
      <c r="F570" s="38"/>
      <c r="G570" s="38"/>
      <c r="H570" s="41"/>
      <c r="I570" s="38"/>
      <c r="J570" s="38"/>
      <c r="K570" s="32"/>
      <c r="L570" s="32"/>
      <c r="M570" s="32"/>
      <c r="N570" s="33"/>
      <c r="O570" s="62"/>
      <c r="P570" s="34" t="str">
        <f t="shared" si="3"/>
        <v/>
      </c>
    </row>
    <row r="571" ht="22.5" customHeight="1">
      <c r="A571" s="37"/>
      <c r="B571" s="38" t="str">
        <f>'Master Schedule'!B571</f>
        <v/>
      </c>
      <c r="C571" s="39"/>
      <c r="D571" s="40" t="str">
        <f t="shared" si="1"/>
        <v>Saturday</v>
      </c>
      <c r="E571" s="41"/>
      <c r="F571" s="38"/>
      <c r="G571" s="38"/>
      <c r="H571" s="41"/>
      <c r="I571" s="38"/>
      <c r="J571" s="38"/>
      <c r="K571" s="35"/>
      <c r="L571" s="35"/>
      <c r="M571" s="35"/>
      <c r="N571" s="36"/>
      <c r="O571" s="62"/>
      <c r="P571" s="34" t="str">
        <f t="shared" si="3"/>
        <v/>
      </c>
    </row>
    <row r="572" ht="22.5" customHeight="1">
      <c r="A572" s="37"/>
      <c r="B572" s="38" t="str">
        <f>'Master Schedule'!B572</f>
        <v/>
      </c>
      <c r="C572" s="39"/>
      <c r="D572" s="40" t="str">
        <f t="shared" si="1"/>
        <v>Saturday</v>
      </c>
      <c r="E572" s="41"/>
      <c r="F572" s="38"/>
      <c r="G572" s="38"/>
      <c r="H572" s="41"/>
      <c r="I572" s="38"/>
      <c r="J572" s="38"/>
      <c r="K572" s="32"/>
      <c r="L572" s="32"/>
      <c r="M572" s="32"/>
      <c r="N572" s="33"/>
      <c r="O572" s="62"/>
      <c r="P572" s="34" t="str">
        <f t="shared" si="3"/>
        <v/>
      </c>
    </row>
    <row r="573" ht="22.5" customHeight="1">
      <c r="A573" s="37"/>
      <c r="B573" s="38" t="str">
        <f>'Master Schedule'!B573</f>
        <v/>
      </c>
      <c r="C573" s="39"/>
      <c r="D573" s="40" t="str">
        <f t="shared" si="1"/>
        <v>Saturday</v>
      </c>
      <c r="E573" s="41"/>
      <c r="F573" s="38"/>
      <c r="G573" s="38"/>
      <c r="H573" s="41"/>
      <c r="I573" s="38"/>
      <c r="J573" s="38"/>
      <c r="K573" s="35"/>
      <c r="L573" s="35"/>
      <c r="M573" s="35"/>
      <c r="N573" s="36"/>
      <c r="O573" s="62"/>
      <c r="P573" s="34" t="str">
        <f t="shared" si="3"/>
        <v/>
      </c>
    </row>
    <row r="574" ht="22.5" customHeight="1">
      <c r="A574" s="37"/>
      <c r="B574" s="38" t="str">
        <f>'Master Schedule'!B574</f>
        <v/>
      </c>
      <c r="C574" s="39"/>
      <c r="D574" s="40" t="str">
        <f t="shared" si="1"/>
        <v>Saturday</v>
      </c>
      <c r="E574" s="41"/>
      <c r="F574" s="38"/>
      <c r="G574" s="38"/>
      <c r="H574" s="41"/>
      <c r="I574" s="38"/>
      <c r="J574" s="38"/>
      <c r="K574" s="32"/>
      <c r="L574" s="32"/>
      <c r="M574" s="32"/>
      <c r="N574" s="33"/>
      <c r="O574" s="62"/>
      <c r="P574" s="34" t="str">
        <f t="shared" si="3"/>
        <v/>
      </c>
    </row>
    <row r="575" ht="22.5" customHeight="1">
      <c r="A575" s="37"/>
      <c r="B575" s="38" t="str">
        <f>'Master Schedule'!B575</f>
        <v/>
      </c>
      <c r="C575" s="39"/>
      <c r="D575" s="40" t="str">
        <f t="shared" si="1"/>
        <v>Saturday</v>
      </c>
      <c r="E575" s="41"/>
      <c r="F575" s="38"/>
      <c r="G575" s="38"/>
      <c r="H575" s="41"/>
      <c r="I575" s="38"/>
      <c r="J575" s="38"/>
      <c r="K575" s="35"/>
      <c r="L575" s="35"/>
      <c r="M575" s="35"/>
      <c r="N575" s="36"/>
      <c r="O575" s="62"/>
      <c r="P575" s="34" t="str">
        <f t="shared" si="3"/>
        <v/>
      </c>
    </row>
    <row r="576" ht="22.5" customHeight="1">
      <c r="A576" s="37"/>
      <c r="B576" s="38" t="str">
        <f>'Master Schedule'!B576</f>
        <v/>
      </c>
      <c r="C576" s="39"/>
      <c r="D576" s="40" t="str">
        <f t="shared" si="1"/>
        <v>Saturday</v>
      </c>
      <c r="E576" s="41"/>
      <c r="F576" s="38"/>
      <c r="G576" s="38"/>
      <c r="H576" s="41"/>
      <c r="I576" s="38"/>
      <c r="J576" s="38"/>
      <c r="K576" s="32"/>
      <c r="L576" s="32"/>
      <c r="M576" s="32"/>
      <c r="N576" s="33"/>
      <c r="O576" s="62"/>
      <c r="P576" s="34" t="str">
        <f t="shared" si="3"/>
        <v/>
      </c>
    </row>
    <row r="577" ht="22.5" customHeight="1">
      <c r="A577" s="37"/>
      <c r="B577" s="38" t="str">
        <f>'Master Schedule'!B577</f>
        <v/>
      </c>
      <c r="C577" s="39"/>
      <c r="D577" s="40" t="str">
        <f t="shared" si="1"/>
        <v>Saturday</v>
      </c>
      <c r="E577" s="41"/>
      <c r="F577" s="38"/>
      <c r="G577" s="38"/>
      <c r="H577" s="41"/>
      <c r="I577" s="38"/>
      <c r="J577" s="38"/>
      <c r="K577" s="35"/>
      <c r="L577" s="35"/>
      <c r="M577" s="35"/>
      <c r="N577" s="36"/>
      <c r="O577" s="62"/>
      <c r="P577" s="34" t="str">
        <f t="shared" si="3"/>
        <v/>
      </c>
    </row>
    <row r="578" ht="22.5" customHeight="1">
      <c r="A578" s="37"/>
      <c r="B578" s="38" t="str">
        <f>'Master Schedule'!B578</f>
        <v/>
      </c>
      <c r="C578" s="39"/>
      <c r="D578" s="40" t="str">
        <f t="shared" si="1"/>
        <v>Saturday</v>
      </c>
      <c r="E578" s="41"/>
      <c r="F578" s="38"/>
      <c r="G578" s="38"/>
      <c r="H578" s="41"/>
      <c r="I578" s="38"/>
      <c r="J578" s="38"/>
      <c r="K578" s="32"/>
      <c r="L578" s="32"/>
      <c r="M578" s="32"/>
      <c r="N578" s="33"/>
      <c r="O578" s="62"/>
      <c r="P578" s="34" t="str">
        <f t="shared" si="3"/>
        <v/>
      </c>
    </row>
    <row r="579" ht="22.5" customHeight="1">
      <c r="A579" s="37"/>
      <c r="B579" s="38" t="str">
        <f>'Master Schedule'!B579</f>
        <v/>
      </c>
      <c r="C579" s="39"/>
      <c r="D579" s="40" t="str">
        <f t="shared" si="1"/>
        <v>Saturday</v>
      </c>
      <c r="E579" s="41"/>
      <c r="F579" s="38"/>
      <c r="G579" s="38"/>
      <c r="H579" s="41"/>
      <c r="I579" s="38"/>
      <c r="J579" s="38"/>
      <c r="K579" s="35"/>
      <c r="L579" s="35"/>
      <c r="M579" s="35"/>
      <c r="N579" s="36"/>
      <c r="O579" s="62"/>
      <c r="P579" s="34" t="str">
        <f t="shared" si="3"/>
        <v/>
      </c>
    </row>
    <row r="580" ht="22.5" customHeight="1">
      <c r="A580" s="37"/>
      <c r="B580" s="38" t="str">
        <f>'Master Schedule'!B580</f>
        <v/>
      </c>
      <c r="C580" s="39"/>
      <c r="D580" s="40" t="str">
        <f t="shared" si="1"/>
        <v>Saturday</v>
      </c>
      <c r="E580" s="41"/>
      <c r="F580" s="38"/>
      <c r="G580" s="38"/>
      <c r="H580" s="41"/>
      <c r="I580" s="38"/>
      <c r="J580" s="38"/>
      <c r="K580" s="32"/>
      <c r="L580" s="32"/>
      <c r="M580" s="32"/>
      <c r="N580" s="33"/>
      <c r="O580" s="62"/>
      <c r="P580" s="34" t="str">
        <f t="shared" si="3"/>
        <v/>
      </c>
    </row>
    <row r="581" ht="22.5" customHeight="1">
      <c r="A581" s="37"/>
      <c r="B581" s="38" t="str">
        <f>'Master Schedule'!B581</f>
        <v/>
      </c>
      <c r="C581" s="39"/>
      <c r="D581" s="40" t="str">
        <f t="shared" si="1"/>
        <v>Saturday</v>
      </c>
      <c r="E581" s="41"/>
      <c r="F581" s="38"/>
      <c r="G581" s="38"/>
      <c r="H581" s="41"/>
      <c r="I581" s="38"/>
      <c r="J581" s="38"/>
      <c r="K581" s="35"/>
      <c r="L581" s="35"/>
      <c r="M581" s="35"/>
      <c r="N581" s="36"/>
      <c r="O581" s="62"/>
      <c r="P581" s="34" t="str">
        <f t="shared" si="3"/>
        <v/>
      </c>
    </row>
    <row r="582" ht="22.5" customHeight="1">
      <c r="A582" s="37"/>
      <c r="B582" s="38" t="str">
        <f>'Master Schedule'!B582</f>
        <v/>
      </c>
      <c r="C582" s="39"/>
      <c r="D582" s="40" t="str">
        <f t="shared" si="1"/>
        <v>Saturday</v>
      </c>
      <c r="E582" s="41"/>
      <c r="F582" s="38"/>
      <c r="G582" s="38"/>
      <c r="H582" s="41"/>
      <c r="I582" s="38"/>
      <c r="J582" s="38"/>
      <c r="K582" s="32"/>
      <c r="L582" s="32"/>
      <c r="M582" s="32"/>
      <c r="N582" s="33"/>
      <c r="O582" s="62"/>
      <c r="P582" s="34" t="str">
        <f t="shared" si="3"/>
        <v/>
      </c>
    </row>
    <row r="583" ht="22.5" customHeight="1">
      <c r="A583" s="37"/>
      <c r="B583" s="38" t="str">
        <f>'Master Schedule'!B583</f>
        <v/>
      </c>
      <c r="C583" s="39"/>
      <c r="D583" s="40" t="str">
        <f t="shared" si="1"/>
        <v>Saturday</v>
      </c>
      <c r="E583" s="41"/>
      <c r="F583" s="38"/>
      <c r="G583" s="38"/>
      <c r="H583" s="41"/>
      <c r="I583" s="38"/>
      <c r="J583" s="38"/>
      <c r="K583" s="35"/>
      <c r="L583" s="35"/>
      <c r="M583" s="35"/>
      <c r="N583" s="36"/>
      <c r="O583" s="62"/>
      <c r="P583" s="34" t="str">
        <f t="shared" si="3"/>
        <v/>
      </c>
    </row>
    <row r="584" ht="22.5" customHeight="1">
      <c r="A584" s="37"/>
      <c r="B584" s="38" t="str">
        <f>'Master Schedule'!B584</f>
        <v/>
      </c>
      <c r="C584" s="39"/>
      <c r="D584" s="40" t="str">
        <f t="shared" si="1"/>
        <v>Saturday</v>
      </c>
      <c r="E584" s="41"/>
      <c r="F584" s="38"/>
      <c r="G584" s="38"/>
      <c r="H584" s="41"/>
      <c r="I584" s="38"/>
      <c r="J584" s="38"/>
      <c r="K584" s="32"/>
      <c r="L584" s="32"/>
      <c r="M584" s="32"/>
      <c r="N584" s="33"/>
      <c r="O584" s="62"/>
      <c r="P584" s="34" t="str">
        <f t="shared" si="3"/>
        <v/>
      </c>
    </row>
    <row r="585" ht="22.5" customHeight="1">
      <c r="A585" s="37"/>
      <c r="B585" s="38" t="str">
        <f>'Master Schedule'!B585</f>
        <v/>
      </c>
      <c r="C585" s="39"/>
      <c r="D585" s="40" t="str">
        <f t="shared" si="1"/>
        <v>Saturday</v>
      </c>
      <c r="E585" s="41"/>
      <c r="F585" s="38"/>
      <c r="G585" s="38"/>
      <c r="H585" s="41"/>
      <c r="I585" s="38"/>
      <c r="J585" s="38"/>
      <c r="K585" s="35"/>
      <c r="L585" s="35"/>
      <c r="M585" s="35"/>
      <c r="N585" s="36"/>
      <c r="O585" s="62"/>
      <c r="P585" s="34" t="str">
        <f t="shared" si="3"/>
        <v/>
      </c>
    </row>
    <row r="586" ht="22.5" customHeight="1">
      <c r="A586" s="37"/>
      <c r="B586" s="38" t="str">
        <f>'Master Schedule'!B586</f>
        <v/>
      </c>
      <c r="C586" s="39"/>
      <c r="D586" s="40" t="str">
        <f t="shared" si="1"/>
        <v>Saturday</v>
      </c>
      <c r="E586" s="41"/>
      <c r="F586" s="38"/>
      <c r="G586" s="38"/>
      <c r="H586" s="41"/>
      <c r="I586" s="38"/>
      <c r="J586" s="38"/>
      <c r="K586" s="32"/>
      <c r="L586" s="32"/>
      <c r="M586" s="32"/>
      <c r="N586" s="33"/>
      <c r="O586" s="62"/>
      <c r="P586" s="34" t="str">
        <f t="shared" si="3"/>
        <v/>
      </c>
    </row>
    <row r="587" ht="22.5" customHeight="1">
      <c r="A587" s="37"/>
      <c r="B587" s="38" t="str">
        <f>'Master Schedule'!B587</f>
        <v/>
      </c>
      <c r="C587" s="39"/>
      <c r="D587" s="40" t="str">
        <f t="shared" si="1"/>
        <v>Saturday</v>
      </c>
      <c r="E587" s="41"/>
      <c r="F587" s="38"/>
      <c r="G587" s="38"/>
      <c r="H587" s="41"/>
      <c r="I587" s="38"/>
      <c r="J587" s="38"/>
      <c r="K587" s="35"/>
      <c r="L587" s="35"/>
      <c r="M587" s="35"/>
      <c r="N587" s="36"/>
      <c r="O587" s="62"/>
      <c r="P587" s="34" t="str">
        <f t="shared" si="3"/>
        <v/>
      </c>
    </row>
    <row r="588" ht="22.5" customHeight="1">
      <c r="A588" s="37"/>
      <c r="B588" s="38" t="str">
        <f>'Master Schedule'!B588</f>
        <v/>
      </c>
      <c r="C588" s="39"/>
      <c r="D588" s="40" t="str">
        <f t="shared" si="1"/>
        <v>Saturday</v>
      </c>
      <c r="E588" s="41"/>
      <c r="F588" s="38"/>
      <c r="G588" s="38"/>
      <c r="H588" s="41"/>
      <c r="I588" s="38"/>
      <c r="J588" s="38"/>
      <c r="K588" s="32"/>
      <c r="L588" s="32"/>
      <c r="M588" s="32"/>
      <c r="N588" s="33"/>
      <c r="O588" s="62"/>
      <c r="P588" s="34" t="str">
        <f t="shared" si="3"/>
        <v/>
      </c>
    </row>
    <row r="589" ht="22.5" customHeight="1">
      <c r="A589" s="37"/>
      <c r="B589" s="38" t="str">
        <f>'Master Schedule'!B589</f>
        <v/>
      </c>
      <c r="C589" s="39"/>
      <c r="D589" s="40" t="str">
        <f t="shared" si="1"/>
        <v>Saturday</v>
      </c>
      <c r="E589" s="41"/>
      <c r="F589" s="38"/>
      <c r="G589" s="38"/>
      <c r="H589" s="41"/>
      <c r="I589" s="38"/>
      <c r="J589" s="38"/>
      <c r="K589" s="35"/>
      <c r="L589" s="35"/>
      <c r="M589" s="35"/>
      <c r="N589" s="36"/>
      <c r="O589" s="62"/>
      <c r="P589" s="34" t="str">
        <f t="shared" si="3"/>
        <v/>
      </c>
    </row>
    <row r="590" ht="22.5" customHeight="1">
      <c r="A590" s="37"/>
      <c r="B590" s="38" t="str">
        <f>'Master Schedule'!B590</f>
        <v/>
      </c>
      <c r="C590" s="39"/>
      <c r="D590" s="40" t="str">
        <f t="shared" si="1"/>
        <v>Saturday</v>
      </c>
      <c r="E590" s="41"/>
      <c r="F590" s="38"/>
      <c r="G590" s="38"/>
      <c r="H590" s="41"/>
      <c r="I590" s="38"/>
      <c r="J590" s="38"/>
      <c r="K590" s="32"/>
      <c r="L590" s="32"/>
      <c r="M590" s="32"/>
      <c r="N590" s="33"/>
      <c r="O590" s="62"/>
      <c r="P590" s="34" t="str">
        <f t="shared" si="3"/>
        <v/>
      </c>
    </row>
    <row r="591" ht="22.5" customHeight="1">
      <c r="A591" s="37"/>
      <c r="B591" s="38" t="str">
        <f>'Master Schedule'!B591</f>
        <v/>
      </c>
      <c r="C591" s="39"/>
      <c r="D591" s="40" t="str">
        <f t="shared" si="1"/>
        <v>Saturday</v>
      </c>
      <c r="E591" s="41"/>
      <c r="F591" s="38"/>
      <c r="G591" s="38"/>
      <c r="H591" s="41"/>
      <c r="I591" s="38"/>
      <c r="J591" s="38"/>
      <c r="K591" s="35"/>
      <c r="L591" s="35"/>
      <c r="M591" s="35"/>
      <c r="N591" s="36"/>
      <c r="O591" s="62"/>
      <c r="P591" s="34" t="str">
        <f t="shared" si="3"/>
        <v/>
      </c>
    </row>
    <row r="592" ht="22.5" customHeight="1">
      <c r="A592" s="37"/>
      <c r="B592" s="38" t="str">
        <f>'Master Schedule'!B592</f>
        <v/>
      </c>
      <c r="C592" s="39"/>
      <c r="D592" s="40" t="str">
        <f t="shared" si="1"/>
        <v>Saturday</v>
      </c>
      <c r="E592" s="41"/>
      <c r="F592" s="38"/>
      <c r="G592" s="38"/>
      <c r="H592" s="41"/>
      <c r="I592" s="38"/>
      <c r="J592" s="38"/>
      <c r="K592" s="32"/>
      <c r="L592" s="32"/>
      <c r="M592" s="32"/>
      <c r="N592" s="33"/>
      <c r="O592" s="62"/>
      <c r="P592" s="34" t="str">
        <f t="shared" si="3"/>
        <v/>
      </c>
    </row>
    <row r="593" ht="22.5" customHeight="1">
      <c r="A593" s="37"/>
      <c r="B593" s="38" t="str">
        <f>'Master Schedule'!B593</f>
        <v/>
      </c>
      <c r="C593" s="39"/>
      <c r="D593" s="40" t="str">
        <f t="shared" si="1"/>
        <v>Saturday</v>
      </c>
      <c r="E593" s="41"/>
      <c r="F593" s="38"/>
      <c r="G593" s="38"/>
      <c r="H593" s="41"/>
      <c r="I593" s="38"/>
      <c r="J593" s="38"/>
      <c r="K593" s="35"/>
      <c r="L593" s="35"/>
      <c r="M593" s="35"/>
      <c r="N593" s="36"/>
      <c r="O593" s="62"/>
      <c r="P593" s="34" t="str">
        <f t="shared" si="3"/>
        <v/>
      </c>
    </row>
    <row r="594" ht="22.5" customHeight="1">
      <c r="A594" s="37"/>
      <c r="B594" s="38" t="str">
        <f>'Master Schedule'!B594</f>
        <v/>
      </c>
      <c r="C594" s="39"/>
      <c r="D594" s="40" t="str">
        <f t="shared" si="1"/>
        <v>Saturday</v>
      </c>
      <c r="E594" s="41"/>
      <c r="F594" s="38"/>
      <c r="G594" s="38"/>
      <c r="H594" s="41"/>
      <c r="I594" s="38"/>
      <c r="J594" s="38"/>
      <c r="K594" s="32"/>
      <c r="L594" s="32"/>
      <c r="M594" s="32"/>
      <c r="N594" s="33"/>
      <c r="O594" s="62"/>
      <c r="P594" s="34" t="str">
        <f t="shared" si="3"/>
        <v/>
      </c>
    </row>
    <row r="595" ht="22.5" customHeight="1">
      <c r="A595" s="37"/>
      <c r="B595" s="38" t="str">
        <f>'Master Schedule'!B595</f>
        <v/>
      </c>
      <c r="C595" s="39"/>
      <c r="D595" s="40" t="str">
        <f t="shared" si="1"/>
        <v>Saturday</v>
      </c>
      <c r="E595" s="41"/>
      <c r="F595" s="38"/>
      <c r="G595" s="38"/>
      <c r="H595" s="41"/>
      <c r="I595" s="38"/>
      <c r="J595" s="38"/>
      <c r="K595" s="35"/>
      <c r="L595" s="35"/>
      <c r="M595" s="35"/>
      <c r="N595" s="36"/>
      <c r="O595" s="62"/>
      <c r="P595" s="34" t="str">
        <f t="shared" si="3"/>
        <v/>
      </c>
    </row>
    <row r="596" ht="22.5" customHeight="1">
      <c r="A596" s="37"/>
      <c r="B596" s="38" t="str">
        <f>'Master Schedule'!B596</f>
        <v/>
      </c>
      <c r="C596" s="39"/>
      <c r="D596" s="40" t="str">
        <f t="shared" si="1"/>
        <v>Saturday</v>
      </c>
      <c r="E596" s="41"/>
      <c r="F596" s="38"/>
      <c r="G596" s="38"/>
      <c r="H596" s="41"/>
      <c r="I596" s="38"/>
      <c r="J596" s="38"/>
      <c r="K596" s="32"/>
      <c r="L596" s="32"/>
      <c r="M596" s="32"/>
      <c r="N596" s="33"/>
      <c r="O596" s="62"/>
      <c r="P596" s="34" t="str">
        <f t="shared" si="3"/>
        <v/>
      </c>
    </row>
    <row r="597" ht="22.5" customHeight="1">
      <c r="A597" s="37"/>
      <c r="B597" s="38" t="str">
        <f>'Master Schedule'!B597</f>
        <v/>
      </c>
      <c r="C597" s="39"/>
      <c r="D597" s="40" t="str">
        <f t="shared" si="1"/>
        <v>Saturday</v>
      </c>
      <c r="E597" s="41"/>
      <c r="F597" s="38"/>
      <c r="G597" s="38"/>
      <c r="H597" s="41"/>
      <c r="I597" s="38"/>
      <c r="J597" s="38"/>
      <c r="K597" s="35"/>
      <c r="L597" s="35"/>
      <c r="M597" s="35"/>
      <c r="N597" s="36"/>
      <c r="O597" s="62"/>
      <c r="P597" s="34" t="str">
        <f t="shared" si="3"/>
        <v/>
      </c>
    </row>
    <row r="598" ht="22.5" customHeight="1">
      <c r="A598" s="37"/>
      <c r="B598" s="38" t="str">
        <f>'Master Schedule'!B598</f>
        <v/>
      </c>
      <c r="C598" s="39"/>
      <c r="D598" s="40" t="str">
        <f t="shared" si="1"/>
        <v>Saturday</v>
      </c>
      <c r="E598" s="41"/>
      <c r="F598" s="38"/>
      <c r="G598" s="38"/>
      <c r="H598" s="41"/>
      <c r="I598" s="38"/>
      <c r="J598" s="38"/>
      <c r="K598" s="32"/>
      <c r="L598" s="32"/>
      <c r="M598" s="32"/>
      <c r="N598" s="33"/>
      <c r="O598" s="62"/>
      <c r="P598" s="34" t="str">
        <f t="shared" si="3"/>
        <v/>
      </c>
    </row>
    <row r="599" ht="22.5" customHeight="1">
      <c r="A599" s="37"/>
      <c r="B599" s="38" t="str">
        <f>'Master Schedule'!B599</f>
        <v/>
      </c>
      <c r="C599" s="39"/>
      <c r="D599" s="40" t="str">
        <f t="shared" si="1"/>
        <v>Saturday</v>
      </c>
      <c r="E599" s="41"/>
      <c r="F599" s="38"/>
      <c r="G599" s="38"/>
      <c r="H599" s="41"/>
      <c r="I599" s="38"/>
      <c r="J599" s="38"/>
      <c r="K599" s="35"/>
      <c r="L599" s="35"/>
      <c r="M599" s="35"/>
      <c r="N599" s="36"/>
      <c r="O599" s="62"/>
      <c r="P599" s="34" t="str">
        <f t="shared" si="3"/>
        <v/>
      </c>
    </row>
    <row r="600" ht="22.5" customHeight="1">
      <c r="A600" s="37"/>
      <c r="B600" s="38" t="str">
        <f>'Master Schedule'!B600</f>
        <v/>
      </c>
      <c r="C600" s="39"/>
      <c r="D600" s="40" t="str">
        <f t="shared" si="1"/>
        <v>Saturday</v>
      </c>
      <c r="E600" s="41"/>
      <c r="F600" s="38"/>
      <c r="G600" s="38"/>
      <c r="H600" s="41"/>
      <c r="I600" s="38"/>
      <c r="J600" s="38"/>
      <c r="K600" s="32"/>
      <c r="L600" s="32"/>
      <c r="M600" s="32"/>
      <c r="N600" s="33"/>
      <c r="O600" s="62"/>
      <c r="P600" s="34" t="str">
        <f t="shared" si="3"/>
        <v/>
      </c>
    </row>
    <row r="601" ht="22.5" customHeight="1">
      <c r="A601" s="37"/>
      <c r="B601" s="38" t="str">
        <f>'Master Schedule'!B601</f>
        <v/>
      </c>
      <c r="C601" s="39"/>
      <c r="D601" s="40" t="str">
        <f t="shared" si="1"/>
        <v>Saturday</v>
      </c>
      <c r="E601" s="41"/>
      <c r="F601" s="38"/>
      <c r="G601" s="38"/>
      <c r="H601" s="41"/>
      <c r="I601" s="38"/>
      <c r="J601" s="38"/>
      <c r="K601" s="35"/>
      <c r="L601" s="35"/>
      <c r="M601" s="35"/>
      <c r="N601" s="36"/>
      <c r="O601" s="62"/>
      <c r="P601" s="34" t="str">
        <f t="shared" si="3"/>
        <v/>
      </c>
    </row>
    <row r="602" ht="22.5" customHeight="1">
      <c r="A602" s="37"/>
      <c r="B602" s="38" t="str">
        <f>'Master Schedule'!B602</f>
        <v/>
      </c>
      <c r="C602" s="39"/>
      <c r="D602" s="40" t="str">
        <f t="shared" si="1"/>
        <v>Saturday</v>
      </c>
      <c r="E602" s="41"/>
      <c r="F602" s="38"/>
      <c r="G602" s="38"/>
      <c r="H602" s="41"/>
      <c r="I602" s="38"/>
      <c r="J602" s="38"/>
      <c r="K602" s="32"/>
      <c r="L602" s="32"/>
      <c r="M602" s="32"/>
      <c r="N602" s="33"/>
      <c r="O602" s="62"/>
      <c r="P602" s="34" t="str">
        <f t="shared" si="3"/>
        <v/>
      </c>
    </row>
    <row r="603" ht="22.5" customHeight="1">
      <c r="A603" s="37"/>
      <c r="B603" s="38" t="str">
        <f>'Master Schedule'!B603</f>
        <v/>
      </c>
      <c r="C603" s="39"/>
      <c r="D603" s="40" t="str">
        <f t="shared" si="1"/>
        <v>Saturday</v>
      </c>
      <c r="E603" s="41"/>
      <c r="F603" s="38"/>
      <c r="G603" s="38"/>
      <c r="H603" s="41"/>
      <c r="I603" s="38"/>
      <c r="J603" s="38"/>
      <c r="K603" s="35"/>
      <c r="L603" s="35"/>
      <c r="M603" s="35"/>
      <c r="N603" s="36"/>
      <c r="O603" s="62"/>
      <c r="P603" s="34" t="str">
        <f t="shared" si="3"/>
        <v/>
      </c>
    </row>
    <row r="604" ht="22.5" customHeight="1">
      <c r="A604" s="37"/>
      <c r="B604" s="38" t="str">
        <f>'Master Schedule'!B604</f>
        <v/>
      </c>
      <c r="C604" s="39"/>
      <c r="D604" s="40" t="str">
        <f t="shared" si="1"/>
        <v>Saturday</v>
      </c>
      <c r="E604" s="41"/>
      <c r="F604" s="38"/>
      <c r="G604" s="38"/>
      <c r="H604" s="41"/>
      <c r="I604" s="38"/>
      <c r="J604" s="38"/>
      <c r="K604" s="32"/>
      <c r="L604" s="32"/>
      <c r="M604" s="32"/>
      <c r="N604" s="33"/>
      <c r="O604" s="62"/>
      <c r="P604" s="34" t="str">
        <f t="shared" si="3"/>
        <v/>
      </c>
    </row>
    <row r="605" ht="22.5" customHeight="1">
      <c r="A605" s="37"/>
      <c r="B605" s="38" t="str">
        <f>'Master Schedule'!B605</f>
        <v/>
      </c>
      <c r="C605" s="39"/>
      <c r="D605" s="40" t="str">
        <f t="shared" si="1"/>
        <v>Saturday</v>
      </c>
      <c r="E605" s="41"/>
      <c r="F605" s="38"/>
      <c r="G605" s="38"/>
      <c r="H605" s="41"/>
      <c r="I605" s="38"/>
      <c r="J605" s="38"/>
      <c r="K605" s="35"/>
      <c r="L605" s="35"/>
      <c r="M605" s="35"/>
      <c r="N605" s="36"/>
      <c r="O605" s="62"/>
      <c r="P605" s="34" t="str">
        <f t="shared" si="3"/>
        <v/>
      </c>
    </row>
    <row r="606" ht="22.5" customHeight="1">
      <c r="A606" s="37"/>
      <c r="B606" s="38" t="str">
        <f>'Master Schedule'!B606</f>
        <v/>
      </c>
      <c r="C606" s="39"/>
      <c r="D606" s="40" t="str">
        <f t="shared" si="1"/>
        <v>Saturday</v>
      </c>
      <c r="E606" s="41"/>
      <c r="F606" s="38"/>
      <c r="G606" s="38"/>
      <c r="H606" s="41"/>
      <c r="I606" s="38"/>
      <c r="J606" s="38"/>
      <c r="K606" s="32"/>
      <c r="L606" s="32"/>
      <c r="M606" s="32"/>
      <c r="N606" s="33"/>
      <c r="O606" s="62"/>
      <c r="P606" s="34" t="str">
        <f t="shared" si="3"/>
        <v/>
      </c>
    </row>
    <row r="607" ht="22.5" customHeight="1">
      <c r="A607" s="37"/>
      <c r="B607" s="38" t="str">
        <f>'Master Schedule'!B607</f>
        <v/>
      </c>
      <c r="C607" s="39"/>
      <c r="D607" s="40" t="str">
        <f t="shared" si="1"/>
        <v>Saturday</v>
      </c>
      <c r="E607" s="41"/>
      <c r="F607" s="38"/>
      <c r="G607" s="38"/>
      <c r="H607" s="41"/>
      <c r="I607" s="38"/>
      <c r="J607" s="38"/>
      <c r="K607" s="35"/>
      <c r="L607" s="35"/>
      <c r="M607" s="35"/>
      <c r="N607" s="36"/>
      <c r="O607" s="62"/>
      <c r="P607" s="34" t="str">
        <f t="shared" si="3"/>
        <v/>
      </c>
    </row>
    <row r="608" ht="22.5" customHeight="1">
      <c r="A608" s="37"/>
      <c r="B608" s="38" t="str">
        <f>'Master Schedule'!B608</f>
        <v/>
      </c>
      <c r="C608" s="39"/>
      <c r="D608" s="40" t="str">
        <f t="shared" si="1"/>
        <v>Saturday</v>
      </c>
      <c r="E608" s="41"/>
      <c r="F608" s="38"/>
      <c r="G608" s="38"/>
      <c r="H608" s="41"/>
      <c r="I608" s="38"/>
      <c r="J608" s="38"/>
      <c r="K608" s="32"/>
      <c r="L608" s="32"/>
      <c r="M608" s="32"/>
      <c r="N608" s="33"/>
      <c r="O608" s="62"/>
      <c r="P608" s="34" t="str">
        <f t="shared" si="3"/>
        <v/>
      </c>
    </row>
    <row r="609" ht="22.5" customHeight="1">
      <c r="A609" s="37"/>
      <c r="B609" s="38" t="str">
        <f>'Master Schedule'!B609</f>
        <v/>
      </c>
      <c r="C609" s="39"/>
      <c r="D609" s="40" t="str">
        <f t="shared" si="1"/>
        <v>Saturday</v>
      </c>
      <c r="E609" s="41"/>
      <c r="F609" s="38"/>
      <c r="G609" s="38"/>
      <c r="H609" s="41"/>
      <c r="I609" s="38"/>
      <c r="J609" s="38"/>
      <c r="K609" s="35"/>
      <c r="L609" s="35"/>
      <c r="M609" s="35"/>
      <c r="N609" s="36"/>
      <c r="O609" s="62"/>
      <c r="P609" s="34" t="str">
        <f t="shared" si="3"/>
        <v/>
      </c>
    </row>
    <row r="610" ht="22.5" customHeight="1">
      <c r="A610" s="37"/>
      <c r="B610" s="38" t="str">
        <f>'Master Schedule'!B610</f>
        <v/>
      </c>
      <c r="C610" s="39"/>
      <c r="D610" s="40" t="str">
        <f t="shared" si="1"/>
        <v>Saturday</v>
      </c>
      <c r="E610" s="41"/>
      <c r="F610" s="38"/>
      <c r="G610" s="38"/>
      <c r="H610" s="41"/>
      <c r="I610" s="38"/>
      <c r="J610" s="38"/>
      <c r="K610" s="32"/>
      <c r="L610" s="32"/>
      <c r="M610" s="32"/>
      <c r="N610" s="33"/>
      <c r="O610" s="62"/>
      <c r="P610" s="34" t="str">
        <f t="shared" si="3"/>
        <v/>
      </c>
    </row>
    <row r="611" ht="22.5" customHeight="1">
      <c r="A611" s="37"/>
      <c r="B611" s="38" t="str">
        <f>'Master Schedule'!B611</f>
        <v/>
      </c>
      <c r="C611" s="39"/>
      <c r="D611" s="40" t="str">
        <f t="shared" si="1"/>
        <v>Saturday</v>
      </c>
      <c r="E611" s="41"/>
      <c r="F611" s="38"/>
      <c r="G611" s="38"/>
      <c r="H611" s="41"/>
      <c r="I611" s="38"/>
      <c r="J611" s="38"/>
      <c r="K611" s="42" t="s">
        <v>12</v>
      </c>
      <c r="L611" s="42" t="s">
        <v>13</v>
      </c>
      <c r="M611" s="23" t="s">
        <v>14</v>
      </c>
      <c r="N611" s="24" t="s">
        <v>15</v>
      </c>
      <c r="O611" s="58" t="s">
        <v>17</v>
      </c>
      <c r="P611" s="25" t="s">
        <v>9</v>
      </c>
    </row>
    <row r="612" ht="22.5" customHeight="1">
      <c r="A612" s="37"/>
      <c r="B612" s="38" t="str">
        <f>'Master Schedule'!B612</f>
        <v/>
      </c>
      <c r="C612" s="39"/>
      <c r="D612" s="40" t="str">
        <f t="shared" si="1"/>
        <v>Saturday</v>
      </c>
      <c r="E612" s="41"/>
      <c r="F612" s="38"/>
      <c r="G612" s="38"/>
      <c r="H612" s="41"/>
      <c r="I612" s="38"/>
      <c r="J612" s="38"/>
      <c r="K612" s="53" t="s">
        <v>16</v>
      </c>
      <c r="L612" s="53" t="s">
        <v>16</v>
      </c>
      <c r="M612" s="53" t="s">
        <v>16</v>
      </c>
      <c r="N612" s="59" t="s">
        <v>49</v>
      </c>
      <c r="O612" s="60" t="s">
        <v>16</v>
      </c>
      <c r="P612" s="34" t="str">
        <f t="shared" ref="P612:P915" si="4">IF(G612="", "",
   IF(AND(K612="✅", L612="✅", M612="✅", N612="✅", O612="✅"), "✅ Approved",
   IF(OR(K612="❌", L612="❌", M612="❌", N612="❌", O612="❌"), "❌ Denied",
   "⌛️ Pending")))
</f>
        <v/>
      </c>
    </row>
    <row r="613" ht="22.5" customHeight="1">
      <c r="A613" s="37"/>
      <c r="B613" s="38" t="str">
        <f>'Master Schedule'!B613</f>
        <v/>
      </c>
      <c r="C613" s="39"/>
      <c r="D613" s="40" t="str">
        <f t="shared" si="1"/>
        <v>Saturday</v>
      </c>
      <c r="E613" s="41"/>
      <c r="F613" s="38"/>
      <c r="G613" s="38"/>
      <c r="H613" s="41"/>
      <c r="I613" s="38"/>
      <c r="J613" s="38"/>
      <c r="K613" s="32"/>
      <c r="L613" s="32"/>
      <c r="M613" s="32"/>
      <c r="N613" s="33"/>
      <c r="O613" s="62"/>
      <c r="P613" s="34" t="str">
        <f t="shared" si="4"/>
        <v/>
      </c>
    </row>
    <row r="614" ht="22.5" customHeight="1">
      <c r="A614" s="37"/>
      <c r="B614" s="38" t="str">
        <f>'Master Schedule'!B614</f>
        <v/>
      </c>
      <c r="C614" s="39"/>
      <c r="D614" s="40" t="str">
        <f t="shared" si="1"/>
        <v>Saturday</v>
      </c>
      <c r="E614" s="41"/>
      <c r="F614" s="38"/>
      <c r="G614" s="38"/>
      <c r="H614" s="41"/>
      <c r="I614" s="38"/>
      <c r="J614" s="38"/>
      <c r="K614" s="35"/>
      <c r="L614" s="35"/>
      <c r="M614" s="35"/>
      <c r="N614" s="36"/>
      <c r="O614" s="62"/>
      <c r="P614" s="34" t="str">
        <f t="shared" si="4"/>
        <v/>
      </c>
    </row>
    <row r="615" ht="22.5" customHeight="1">
      <c r="A615" s="37"/>
      <c r="B615" s="38" t="str">
        <f>'Master Schedule'!B615</f>
        <v/>
      </c>
      <c r="C615" s="39"/>
      <c r="D615" s="40" t="str">
        <f t="shared" si="1"/>
        <v>Saturday</v>
      </c>
      <c r="E615" s="41"/>
      <c r="F615" s="38"/>
      <c r="G615" s="38"/>
      <c r="H615" s="41"/>
      <c r="I615" s="38"/>
      <c r="J615" s="38"/>
      <c r="K615" s="32"/>
      <c r="L615" s="32"/>
      <c r="M615" s="32"/>
      <c r="N615" s="33"/>
      <c r="O615" s="62"/>
      <c r="P615" s="34" t="str">
        <f t="shared" si="4"/>
        <v/>
      </c>
    </row>
    <row r="616" ht="22.5" customHeight="1">
      <c r="A616" s="37"/>
      <c r="B616" s="38" t="str">
        <f>'Master Schedule'!B616</f>
        <v/>
      </c>
      <c r="C616" s="39"/>
      <c r="D616" s="40" t="str">
        <f t="shared" si="1"/>
        <v>Saturday</v>
      </c>
      <c r="E616" s="41"/>
      <c r="F616" s="38"/>
      <c r="G616" s="38"/>
      <c r="H616" s="41"/>
      <c r="I616" s="38"/>
      <c r="J616" s="38"/>
      <c r="K616" s="35"/>
      <c r="L616" s="35"/>
      <c r="M616" s="35"/>
      <c r="N616" s="36"/>
      <c r="O616" s="62"/>
      <c r="P616" s="34" t="str">
        <f t="shared" si="4"/>
        <v/>
      </c>
    </row>
    <row r="617" ht="22.5" customHeight="1">
      <c r="A617" s="37"/>
      <c r="B617" s="38" t="str">
        <f>'Master Schedule'!B617</f>
        <v/>
      </c>
      <c r="C617" s="39"/>
      <c r="D617" s="40" t="str">
        <f t="shared" si="1"/>
        <v>Saturday</v>
      </c>
      <c r="E617" s="41"/>
      <c r="F617" s="38"/>
      <c r="G617" s="38"/>
      <c r="H617" s="41"/>
      <c r="I617" s="38"/>
      <c r="J617" s="38"/>
      <c r="K617" s="32"/>
      <c r="L617" s="32"/>
      <c r="M617" s="32"/>
      <c r="N617" s="33"/>
      <c r="O617" s="62"/>
      <c r="P617" s="34" t="str">
        <f t="shared" si="4"/>
        <v/>
      </c>
    </row>
    <row r="618" ht="22.5" customHeight="1">
      <c r="A618" s="37"/>
      <c r="B618" s="38" t="str">
        <f>'Master Schedule'!B618</f>
        <v/>
      </c>
      <c r="C618" s="39"/>
      <c r="D618" s="40" t="str">
        <f t="shared" si="1"/>
        <v>Saturday</v>
      </c>
      <c r="E618" s="41"/>
      <c r="F618" s="38"/>
      <c r="G618" s="38"/>
      <c r="H618" s="41"/>
      <c r="I618" s="38"/>
      <c r="J618" s="38"/>
      <c r="K618" s="35"/>
      <c r="L618" s="35"/>
      <c r="M618" s="35"/>
      <c r="N618" s="36"/>
      <c r="O618" s="62"/>
      <c r="P618" s="34" t="str">
        <f t="shared" si="4"/>
        <v/>
      </c>
    </row>
    <row r="619" ht="22.5" customHeight="1">
      <c r="A619" s="37"/>
      <c r="B619" s="38" t="str">
        <f>'Master Schedule'!B619</f>
        <v/>
      </c>
      <c r="C619" s="39"/>
      <c r="D619" s="40" t="str">
        <f t="shared" si="1"/>
        <v>Saturday</v>
      </c>
      <c r="E619" s="41"/>
      <c r="F619" s="38"/>
      <c r="G619" s="38"/>
      <c r="H619" s="41"/>
      <c r="I619" s="38"/>
      <c r="J619" s="38"/>
      <c r="K619" s="32"/>
      <c r="L619" s="32"/>
      <c r="M619" s="32"/>
      <c r="N619" s="33"/>
      <c r="O619" s="62"/>
      <c r="P619" s="34" t="str">
        <f t="shared" si="4"/>
        <v/>
      </c>
    </row>
    <row r="620" ht="22.5" customHeight="1">
      <c r="A620" s="37"/>
      <c r="B620" s="38" t="str">
        <f>'Master Schedule'!B620</f>
        <v/>
      </c>
      <c r="C620" s="39"/>
      <c r="D620" s="40" t="str">
        <f t="shared" si="1"/>
        <v>Saturday</v>
      </c>
      <c r="E620" s="41"/>
      <c r="F620" s="38"/>
      <c r="G620" s="38"/>
      <c r="H620" s="41"/>
      <c r="I620" s="38"/>
      <c r="J620" s="38"/>
      <c r="K620" s="35"/>
      <c r="L620" s="35"/>
      <c r="M620" s="35"/>
      <c r="N620" s="36"/>
      <c r="O620" s="62"/>
      <c r="P620" s="34" t="str">
        <f t="shared" si="4"/>
        <v/>
      </c>
    </row>
    <row r="621" ht="22.5" customHeight="1">
      <c r="A621" s="37"/>
      <c r="B621" s="38" t="str">
        <f>'Master Schedule'!B621</f>
        <v/>
      </c>
      <c r="C621" s="39"/>
      <c r="D621" s="40" t="str">
        <f t="shared" si="1"/>
        <v>Saturday</v>
      </c>
      <c r="E621" s="41"/>
      <c r="F621" s="38"/>
      <c r="G621" s="38"/>
      <c r="H621" s="41"/>
      <c r="I621" s="38"/>
      <c r="J621" s="38"/>
      <c r="K621" s="32"/>
      <c r="L621" s="32"/>
      <c r="M621" s="32"/>
      <c r="N621" s="33"/>
      <c r="O621" s="62"/>
      <c r="P621" s="34" t="str">
        <f t="shared" si="4"/>
        <v/>
      </c>
    </row>
    <row r="622" ht="22.5" customHeight="1">
      <c r="A622" s="37"/>
      <c r="B622" s="38" t="str">
        <f>'Master Schedule'!B622</f>
        <v/>
      </c>
      <c r="C622" s="39"/>
      <c r="D622" s="40" t="str">
        <f t="shared" si="1"/>
        <v>Saturday</v>
      </c>
      <c r="E622" s="41"/>
      <c r="F622" s="38"/>
      <c r="G622" s="38"/>
      <c r="H622" s="41"/>
      <c r="I622" s="38"/>
      <c r="J622" s="38"/>
      <c r="K622" s="35"/>
      <c r="L622" s="35"/>
      <c r="M622" s="35"/>
      <c r="N622" s="36"/>
      <c r="O622" s="62"/>
      <c r="P622" s="34" t="str">
        <f t="shared" si="4"/>
        <v/>
      </c>
    </row>
    <row r="623" ht="22.5" customHeight="1">
      <c r="A623" s="37"/>
      <c r="B623" s="38" t="str">
        <f>'Master Schedule'!B623</f>
        <v/>
      </c>
      <c r="C623" s="39"/>
      <c r="D623" s="40" t="str">
        <f t="shared" si="1"/>
        <v>Saturday</v>
      </c>
      <c r="E623" s="41"/>
      <c r="F623" s="38"/>
      <c r="G623" s="38"/>
      <c r="H623" s="41"/>
      <c r="I623" s="38"/>
      <c r="J623" s="38"/>
      <c r="K623" s="32"/>
      <c r="L623" s="32"/>
      <c r="M623" s="32"/>
      <c r="N623" s="33"/>
      <c r="O623" s="62"/>
      <c r="P623" s="34" t="str">
        <f t="shared" si="4"/>
        <v/>
      </c>
    </row>
    <row r="624" ht="22.5" customHeight="1">
      <c r="A624" s="37"/>
      <c r="B624" s="38" t="str">
        <f>'Master Schedule'!B624</f>
        <v/>
      </c>
      <c r="C624" s="39"/>
      <c r="D624" s="40" t="str">
        <f t="shared" si="1"/>
        <v>Saturday</v>
      </c>
      <c r="E624" s="41"/>
      <c r="F624" s="38"/>
      <c r="G624" s="38"/>
      <c r="H624" s="41"/>
      <c r="I624" s="38"/>
      <c r="J624" s="38"/>
      <c r="K624" s="35"/>
      <c r="L624" s="35"/>
      <c r="M624" s="35"/>
      <c r="N624" s="36"/>
      <c r="O624" s="62"/>
      <c r="P624" s="34" t="str">
        <f t="shared" si="4"/>
        <v/>
      </c>
    </row>
    <row r="625" ht="22.5" customHeight="1">
      <c r="A625" s="37"/>
      <c r="B625" s="38" t="str">
        <f>'Master Schedule'!B625</f>
        <v/>
      </c>
      <c r="C625" s="39"/>
      <c r="D625" s="40" t="str">
        <f t="shared" si="1"/>
        <v>Saturday</v>
      </c>
      <c r="E625" s="41"/>
      <c r="F625" s="38"/>
      <c r="G625" s="38"/>
      <c r="H625" s="41"/>
      <c r="I625" s="38"/>
      <c r="J625" s="38"/>
      <c r="K625" s="32"/>
      <c r="L625" s="32"/>
      <c r="M625" s="32"/>
      <c r="N625" s="33"/>
      <c r="O625" s="62"/>
      <c r="P625" s="34" t="str">
        <f t="shared" si="4"/>
        <v/>
      </c>
    </row>
    <row r="626" ht="22.5" customHeight="1">
      <c r="A626" s="37"/>
      <c r="B626" s="38" t="str">
        <f>'Master Schedule'!B626</f>
        <v/>
      </c>
      <c r="C626" s="39"/>
      <c r="D626" s="40" t="str">
        <f t="shared" si="1"/>
        <v>Saturday</v>
      </c>
      <c r="E626" s="41"/>
      <c r="F626" s="38"/>
      <c r="G626" s="38"/>
      <c r="H626" s="41"/>
      <c r="I626" s="38"/>
      <c r="J626" s="38"/>
      <c r="K626" s="35"/>
      <c r="L626" s="35"/>
      <c r="M626" s="35"/>
      <c r="N626" s="36"/>
      <c r="O626" s="62"/>
      <c r="P626" s="34" t="str">
        <f t="shared" si="4"/>
        <v/>
      </c>
    </row>
    <row r="627" ht="22.5" customHeight="1">
      <c r="A627" s="37"/>
      <c r="B627" s="38" t="str">
        <f>'Master Schedule'!B627</f>
        <v/>
      </c>
      <c r="C627" s="39"/>
      <c r="D627" s="40" t="str">
        <f t="shared" si="1"/>
        <v>Saturday</v>
      </c>
      <c r="E627" s="41"/>
      <c r="F627" s="38"/>
      <c r="G627" s="38"/>
      <c r="H627" s="41"/>
      <c r="I627" s="38"/>
      <c r="J627" s="38"/>
      <c r="K627" s="32"/>
      <c r="L627" s="32"/>
      <c r="M627" s="32"/>
      <c r="N627" s="33"/>
      <c r="O627" s="62"/>
      <c r="P627" s="34" t="str">
        <f t="shared" si="4"/>
        <v/>
      </c>
    </row>
    <row r="628" ht="22.5" customHeight="1">
      <c r="A628" s="37"/>
      <c r="B628" s="38" t="str">
        <f>'Master Schedule'!B628</f>
        <v/>
      </c>
      <c r="C628" s="39"/>
      <c r="D628" s="40" t="str">
        <f t="shared" si="1"/>
        <v>Saturday</v>
      </c>
      <c r="E628" s="41"/>
      <c r="F628" s="38"/>
      <c r="G628" s="38"/>
      <c r="H628" s="41"/>
      <c r="I628" s="38"/>
      <c r="J628" s="38"/>
      <c r="K628" s="35"/>
      <c r="L628" s="35"/>
      <c r="M628" s="35"/>
      <c r="N628" s="36"/>
      <c r="O628" s="62"/>
      <c r="P628" s="34" t="str">
        <f t="shared" si="4"/>
        <v/>
      </c>
    </row>
    <row r="629" ht="22.5" customHeight="1">
      <c r="A629" s="37"/>
      <c r="B629" s="38" t="str">
        <f>'Master Schedule'!B629</f>
        <v/>
      </c>
      <c r="C629" s="39"/>
      <c r="D629" s="40" t="str">
        <f t="shared" si="1"/>
        <v>Saturday</v>
      </c>
      <c r="E629" s="41"/>
      <c r="F629" s="38"/>
      <c r="G629" s="38"/>
      <c r="H629" s="41"/>
      <c r="I629" s="38"/>
      <c r="J629" s="38"/>
      <c r="K629" s="32"/>
      <c r="L629" s="32"/>
      <c r="M629" s="32"/>
      <c r="N629" s="33"/>
      <c r="O629" s="62"/>
      <c r="P629" s="34" t="str">
        <f t="shared" si="4"/>
        <v/>
      </c>
    </row>
    <row r="630" ht="22.5" customHeight="1">
      <c r="A630" s="37"/>
      <c r="B630" s="38" t="str">
        <f>'Master Schedule'!B630</f>
        <v/>
      </c>
      <c r="C630" s="39"/>
      <c r="D630" s="40" t="str">
        <f t="shared" si="1"/>
        <v>Saturday</v>
      </c>
      <c r="E630" s="41"/>
      <c r="F630" s="38"/>
      <c r="G630" s="38"/>
      <c r="H630" s="41"/>
      <c r="I630" s="38"/>
      <c r="J630" s="38"/>
      <c r="K630" s="35"/>
      <c r="L630" s="35"/>
      <c r="M630" s="35"/>
      <c r="N630" s="36"/>
      <c r="O630" s="62"/>
      <c r="P630" s="34" t="str">
        <f t="shared" si="4"/>
        <v/>
      </c>
    </row>
    <row r="631" ht="22.5" customHeight="1">
      <c r="A631" s="37"/>
      <c r="B631" s="38" t="str">
        <f>'Master Schedule'!B631</f>
        <v/>
      </c>
      <c r="C631" s="39"/>
      <c r="D631" s="40" t="str">
        <f t="shared" si="1"/>
        <v>Saturday</v>
      </c>
      <c r="E631" s="41"/>
      <c r="F631" s="38"/>
      <c r="G631" s="38"/>
      <c r="H631" s="41"/>
      <c r="I631" s="38"/>
      <c r="J631" s="38"/>
      <c r="K631" s="32"/>
      <c r="L631" s="32"/>
      <c r="M631" s="32"/>
      <c r="N631" s="33"/>
      <c r="O631" s="62"/>
      <c r="P631" s="34" t="str">
        <f t="shared" si="4"/>
        <v/>
      </c>
    </row>
    <row r="632" ht="22.5" customHeight="1">
      <c r="A632" s="37"/>
      <c r="B632" s="38" t="str">
        <f>'Master Schedule'!B632</f>
        <v/>
      </c>
      <c r="C632" s="39"/>
      <c r="D632" s="40" t="str">
        <f t="shared" si="1"/>
        <v>Saturday</v>
      </c>
      <c r="E632" s="41"/>
      <c r="F632" s="38"/>
      <c r="G632" s="38"/>
      <c r="H632" s="41"/>
      <c r="I632" s="38"/>
      <c r="J632" s="38"/>
      <c r="K632" s="35"/>
      <c r="L632" s="35"/>
      <c r="M632" s="35"/>
      <c r="N632" s="36"/>
      <c r="O632" s="62"/>
      <c r="P632" s="34" t="str">
        <f t="shared" si="4"/>
        <v/>
      </c>
    </row>
    <row r="633" ht="22.5" customHeight="1">
      <c r="A633" s="37"/>
      <c r="B633" s="38" t="str">
        <f>'Master Schedule'!B633</f>
        <v/>
      </c>
      <c r="C633" s="39"/>
      <c r="D633" s="40" t="str">
        <f t="shared" si="1"/>
        <v>Saturday</v>
      </c>
      <c r="E633" s="41"/>
      <c r="F633" s="38"/>
      <c r="G633" s="38"/>
      <c r="H633" s="41"/>
      <c r="I633" s="38"/>
      <c r="J633" s="38"/>
      <c r="K633" s="32"/>
      <c r="L633" s="32"/>
      <c r="M633" s="32"/>
      <c r="N633" s="33"/>
      <c r="O633" s="62"/>
      <c r="P633" s="34" t="str">
        <f t="shared" si="4"/>
        <v/>
      </c>
    </row>
    <row r="634" ht="22.5" customHeight="1">
      <c r="A634" s="37"/>
      <c r="B634" s="38" t="str">
        <f>'Master Schedule'!B634</f>
        <v/>
      </c>
      <c r="C634" s="39"/>
      <c r="D634" s="40" t="str">
        <f t="shared" si="1"/>
        <v>Saturday</v>
      </c>
      <c r="E634" s="41"/>
      <c r="F634" s="38"/>
      <c r="G634" s="38"/>
      <c r="H634" s="41"/>
      <c r="I634" s="38"/>
      <c r="J634" s="38"/>
      <c r="K634" s="35"/>
      <c r="L634" s="35"/>
      <c r="M634" s="35"/>
      <c r="N634" s="36"/>
      <c r="O634" s="62"/>
      <c r="P634" s="34" t="str">
        <f t="shared" si="4"/>
        <v/>
      </c>
    </row>
    <row r="635" ht="22.5" customHeight="1">
      <c r="A635" s="37"/>
      <c r="B635" s="38" t="str">
        <f>'Master Schedule'!B635</f>
        <v/>
      </c>
      <c r="C635" s="39"/>
      <c r="D635" s="40" t="str">
        <f t="shared" si="1"/>
        <v>Saturday</v>
      </c>
      <c r="E635" s="41"/>
      <c r="F635" s="38"/>
      <c r="G635" s="38"/>
      <c r="H635" s="41"/>
      <c r="I635" s="38"/>
      <c r="J635" s="38"/>
      <c r="K635" s="32"/>
      <c r="L635" s="32"/>
      <c r="M635" s="32"/>
      <c r="N635" s="33"/>
      <c r="O635" s="62"/>
      <c r="P635" s="34" t="str">
        <f t="shared" si="4"/>
        <v/>
      </c>
    </row>
    <row r="636" ht="22.5" customHeight="1">
      <c r="A636" s="37"/>
      <c r="B636" s="38" t="str">
        <f>'Master Schedule'!B636</f>
        <v/>
      </c>
      <c r="C636" s="39"/>
      <c r="D636" s="40" t="str">
        <f t="shared" si="1"/>
        <v>Saturday</v>
      </c>
      <c r="E636" s="41"/>
      <c r="F636" s="38"/>
      <c r="G636" s="38"/>
      <c r="H636" s="41"/>
      <c r="I636" s="38"/>
      <c r="J636" s="38"/>
      <c r="K636" s="35"/>
      <c r="L636" s="35"/>
      <c r="M636" s="35"/>
      <c r="N636" s="36"/>
      <c r="O636" s="62"/>
      <c r="P636" s="34" t="str">
        <f t="shared" si="4"/>
        <v/>
      </c>
    </row>
    <row r="637" ht="22.5" customHeight="1">
      <c r="A637" s="37"/>
      <c r="B637" s="38" t="str">
        <f>'Master Schedule'!B637</f>
        <v/>
      </c>
      <c r="C637" s="39"/>
      <c r="D637" s="40" t="str">
        <f t="shared" si="1"/>
        <v>Saturday</v>
      </c>
      <c r="E637" s="41"/>
      <c r="F637" s="38"/>
      <c r="G637" s="38"/>
      <c r="H637" s="41"/>
      <c r="I637" s="38"/>
      <c r="J637" s="38"/>
      <c r="K637" s="32"/>
      <c r="L637" s="32"/>
      <c r="M637" s="32"/>
      <c r="N637" s="33"/>
      <c r="O637" s="62"/>
      <c r="P637" s="34" t="str">
        <f t="shared" si="4"/>
        <v/>
      </c>
    </row>
    <row r="638" ht="22.5" customHeight="1">
      <c r="A638" s="37"/>
      <c r="B638" s="38" t="str">
        <f>'Master Schedule'!B638</f>
        <v/>
      </c>
      <c r="C638" s="39"/>
      <c r="D638" s="40" t="str">
        <f t="shared" si="1"/>
        <v>Saturday</v>
      </c>
      <c r="E638" s="41"/>
      <c r="F638" s="38"/>
      <c r="G638" s="38"/>
      <c r="H638" s="41"/>
      <c r="I638" s="38"/>
      <c r="J638" s="38"/>
      <c r="K638" s="35"/>
      <c r="L638" s="35"/>
      <c r="M638" s="35"/>
      <c r="N638" s="36"/>
      <c r="O638" s="62"/>
      <c r="P638" s="34" t="str">
        <f t="shared" si="4"/>
        <v/>
      </c>
    </row>
    <row r="639" ht="22.5" customHeight="1">
      <c r="A639" s="37"/>
      <c r="B639" s="38" t="str">
        <f>'Master Schedule'!B639</f>
        <v/>
      </c>
      <c r="C639" s="39"/>
      <c r="D639" s="40" t="str">
        <f t="shared" si="1"/>
        <v>Saturday</v>
      </c>
      <c r="E639" s="41"/>
      <c r="F639" s="38"/>
      <c r="G639" s="38"/>
      <c r="H639" s="41"/>
      <c r="I639" s="38"/>
      <c r="J639" s="38"/>
      <c r="K639" s="32"/>
      <c r="L639" s="32"/>
      <c r="M639" s="32"/>
      <c r="N639" s="33"/>
      <c r="O639" s="62"/>
      <c r="P639" s="34" t="str">
        <f t="shared" si="4"/>
        <v/>
      </c>
    </row>
    <row r="640" ht="22.5" customHeight="1">
      <c r="A640" s="37"/>
      <c r="B640" s="38" t="str">
        <f>'Master Schedule'!B640</f>
        <v/>
      </c>
      <c r="C640" s="39"/>
      <c r="D640" s="40" t="str">
        <f t="shared" si="1"/>
        <v>Saturday</v>
      </c>
      <c r="E640" s="41"/>
      <c r="F640" s="38"/>
      <c r="G640" s="38"/>
      <c r="H640" s="41"/>
      <c r="I640" s="38"/>
      <c r="J640" s="38"/>
      <c r="K640" s="35"/>
      <c r="L640" s="35"/>
      <c r="M640" s="35"/>
      <c r="N640" s="36"/>
      <c r="O640" s="62"/>
      <c r="P640" s="34" t="str">
        <f t="shared" si="4"/>
        <v/>
      </c>
    </row>
    <row r="641" ht="22.5" customHeight="1">
      <c r="A641" s="37"/>
      <c r="B641" s="38" t="str">
        <f>'Master Schedule'!B641</f>
        <v/>
      </c>
      <c r="C641" s="39"/>
      <c r="D641" s="40" t="str">
        <f t="shared" si="1"/>
        <v>Saturday</v>
      </c>
      <c r="E641" s="41"/>
      <c r="F641" s="38"/>
      <c r="G641" s="38"/>
      <c r="H641" s="41"/>
      <c r="I641" s="38"/>
      <c r="J641" s="38"/>
      <c r="K641" s="32"/>
      <c r="L641" s="32"/>
      <c r="M641" s="32"/>
      <c r="N641" s="33"/>
      <c r="O641" s="62"/>
      <c r="P641" s="34" t="str">
        <f t="shared" si="4"/>
        <v/>
      </c>
    </row>
    <row r="642" ht="22.5" customHeight="1">
      <c r="A642" s="37"/>
      <c r="B642" s="38" t="str">
        <f>'Master Schedule'!B642</f>
        <v/>
      </c>
      <c r="C642" s="39"/>
      <c r="D642" s="40" t="str">
        <f t="shared" si="1"/>
        <v>Saturday</v>
      </c>
      <c r="E642" s="41"/>
      <c r="F642" s="38"/>
      <c r="G642" s="38"/>
      <c r="H642" s="41"/>
      <c r="I642" s="38"/>
      <c r="J642" s="38"/>
      <c r="K642" s="35"/>
      <c r="L642" s="35"/>
      <c r="M642" s="35"/>
      <c r="N642" s="36"/>
      <c r="O642" s="62"/>
      <c r="P642" s="34" t="str">
        <f t="shared" si="4"/>
        <v/>
      </c>
    </row>
    <row r="643" ht="22.5" customHeight="1">
      <c r="A643" s="37"/>
      <c r="B643" s="38" t="str">
        <f>'Master Schedule'!B643</f>
        <v/>
      </c>
      <c r="C643" s="39"/>
      <c r="D643" s="40" t="str">
        <f t="shared" si="1"/>
        <v>Saturday</v>
      </c>
      <c r="E643" s="41"/>
      <c r="F643" s="38"/>
      <c r="G643" s="38"/>
      <c r="H643" s="41"/>
      <c r="I643" s="38"/>
      <c r="J643" s="38"/>
      <c r="K643" s="32"/>
      <c r="L643" s="32"/>
      <c r="M643" s="32"/>
      <c r="N643" s="33"/>
      <c r="O643" s="62"/>
      <c r="P643" s="34" t="str">
        <f t="shared" si="4"/>
        <v/>
      </c>
    </row>
    <row r="644" ht="22.5" customHeight="1">
      <c r="A644" s="37"/>
      <c r="B644" s="38" t="str">
        <f>'Master Schedule'!B644</f>
        <v/>
      </c>
      <c r="C644" s="39"/>
      <c r="D644" s="40" t="str">
        <f t="shared" si="1"/>
        <v>Saturday</v>
      </c>
      <c r="E644" s="41"/>
      <c r="F644" s="38"/>
      <c r="G644" s="38"/>
      <c r="H644" s="41"/>
      <c r="I644" s="38"/>
      <c r="J644" s="38"/>
      <c r="K644" s="35"/>
      <c r="L644" s="35"/>
      <c r="M644" s="35"/>
      <c r="N644" s="36"/>
      <c r="O644" s="62"/>
      <c r="P644" s="34" t="str">
        <f t="shared" si="4"/>
        <v/>
      </c>
    </row>
    <row r="645" ht="22.5" customHeight="1">
      <c r="A645" s="37"/>
      <c r="B645" s="38" t="str">
        <f>'Master Schedule'!B645</f>
        <v/>
      </c>
      <c r="C645" s="39"/>
      <c r="D645" s="40" t="str">
        <f t="shared" si="1"/>
        <v>Saturday</v>
      </c>
      <c r="E645" s="41"/>
      <c r="F645" s="38"/>
      <c r="G645" s="38"/>
      <c r="H645" s="41"/>
      <c r="I645" s="38"/>
      <c r="J645" s="38"/>
      <c r="K645" s="32"/>
      <c r="L645" s="32"/>
      <c r="M645" s="32"/>
      <c r="N645" s="33"/>
      <c r="O645" s="62"/>
      <c r="P645" s="34" t="str">
        <f t="shared" si="4"/>
        <v/>
      </c>
    </row>
    <row r="646" ht="22.5" customHeight="1">
      <c r="A646" s="37"/>
      <c r="B646" s="38" t="str">
        <f>'Master Schedule'!B646</f>
        <v/>
      </c>
      <c r="C646" s="39"/>
      <c r="D646" s="40" t="str">
        <f t="shared" si="1"/>
        <v>Saturday</v>
      </c>
      <c r="E646" s="41"/>
      <c r="F646" s="38"/>
      <c r="G646" s="38"/>
      <c r="H646" s="41"/>
      <c r="I646" s="38"/>
      <c r="J646" s="38"/>
      <c r="K646" s="35"/>
      <c r="L646" s="35"/>
      <c r="M646" s="35"/>
      <c r="N646" s="36"/>
      <c r="O646" s="62"/>
      <c r="P646" s="34" t="str">
        <f t="shared" si="4"/>
        <v/>
      </c>
    </row>
    <row r="647" ht="22.5" customHeight="1">
      <c r="A647" s="37"/>
      <c r="B647" s="38" t="str">
        <f>'Master Schedule'!B647</f>
        <v/>
      </c>
      <c r="C647" s="39"/>
      <c r="D647" s="40" t="str">
        <f t="shared" si="1"/>
        <v>Saturday</v>
      </c>
      <c r="E647" s="41"/>
      <c r="F647" s="38"/>
      <c r="G647" s="38"/>
      <c r="H647" s="41"/>
      <c r="I647" s="38"/>
      <c r="J647" s="38"/>
      <c r="K647" s="32"/>
      <c r="L647" s="32"/>
      <c r="M647" s="32"/>
      <c r="N647" s="33"/>
      <c r="O647" s="62"/>
      <c r="P647" s="34" t="str">
        <f t="shared" si="4"/>
        <v/>
      </c>
    </row>
    <row r="648" ht="22.5" customHeight="1">
      <c r="A648" s="37"/>
      <c r="B648" s="38" t="str">
        <f>'Master Schedule'!B648</f>
        <v/>
      </c>
      <c r="C648" s="39"/>
      <c r="D648" s="40" t="str">
        <f t="shared" si="1"/>
        <v>Saturday</v>
      </c>
      <c r="E648" s="41"/>
      <c r="F648" s="38"/>
      <c r="G648" s="38"/>
      <c r="H648" s="41"/>
      <c r="I648" s="38"/>
      <c r="J648" s="38"/>
      <c r="K648" s="35"/>
      <c r="L648" s="35"/>
      <c r="M648" s="35"/>
      <c r="N648" s="36"/>
      <c r="O648" s="62"/>
      <c r="P648" s="34" t="str">
        <f t="shared" si="4"/>
        <v/>
      </c>
    </row>
    <row r="649" ht="22.5" customHeight="1">
      <c r="A649" s="37"/>
      <c r="B649" s="38" t="str">
        <f>'Master Schedule'!B649</f>
        <v/>
      </c>
      <c r="C649" s="39"/>
      <c r="D649" s="40" t="str">
        <f t="shared" si="1"/>
        <v>Saturday</v>
      </c>
      <c r="E649" s="41"/>
      <c r="F649" s="38"/>
      <c r="G649" s="38"/>
      <c r="H649" s="41"/>
      <c r="I649" s="38"/>
      <c r="J649" s="38"/>
      <c r="K649" s="32"/>
      <c r="L649" s="32"/>
      <c r="M649" s="32"/>
      <c r="N649" s="33"/>
      <c r="O649" s="62"/>
      <c r="P649" s="34" t="str">
        <f t="shared" si="4"/>
        <v/>
      </c>
    </row>
    <row r="650" ht="22.5" customHeight="1">
      <c r="A650" s="37"/>
      <c r="B650" s="38" t="str">
        <f>'Master Schedule'!B650</f>
        <v/>
      </c>
      <c r="C650" s="39"/>
      <c r="D650" s="40" t="str">
        <f t="shared" si="1"/>
        <v>Saturday</v>
      </c>
      <c r="E650" s="41"/>
      <c r="F650" s="38"/>
      <c r="G650" s="38"/>
      <c r="H650" s="41"/>
      <c r="I650" s="38"/>
      <c r="J650" s="38"/>
      <c r="K650" s="35"/>
      <c r="L650" s="35"/>
      <c r="M650" s="35"/>
      <c r="N650" s="36"/>
      <c r="O650" s="62"/>
      <c r="P650" s="34" t="str">
        <f t="shared" si="4"/>
        <v/>
      </c>
    </row>
    <row r="651" ht="22.5" customHeight="1">
      <c r="A651" s="37"/>
      <c r="B651" s="38" t="str">
        <f>'Master Schedule'!B651</f>
        <v/>
      </c>
      <c r="C651" s="39"/>
      <c r="D651" s="40" t="str">
        <f t="shared" si="1"/>
        <v>Saturday</v>
      </c>
      <c r="E651" s="41"/>
      <c r="F651" s="38"/>
      <c r="G651" s="38"/>
      <c r="H651" s="41"/>
      <c r="I651" s="38"/>
      <c r="J651" s="38"/>
      <c r="K651" s="32"/>
      <c r="L651" s="32"/>
      <c r="M651" s="32"/>
      <c r="N651" s="33"/>
      <c r="O651" s="62"/>
      <c r="P651" s="34" t="str">
        <f t="shared" si="4"/>
        <v/>
      </c>
    </row>
    <row r="652" ht="22.5" customHeight="1">
      <c r="A652" s="37"/>
      <c r="B652" s="38" t="str">
        <f>'Master Schedule'!B652</f>
        <v/>
      </c>
      <c r="C652" s="39"/>
      <c r="D652" s="40" t="str">
        <f t="shared" si="1"/>
        <v>Saturday</v>
      </c>
      <c r="E652" s="41"/>
      <c r="F652" s="38"/>
      <c r="G652" s="38"/>
      <c r="H652" s="41"/>
      <c r="I652" s="38"/>
      <c r="J652" s="38"/>
      <c r="K652" s="35"/>
      <c r="L652" s="35"/>
      <c r="M652" s="35"/>
      <c r="N652" s="36"/>
      <c r="O652" s="62"/>
      <c r="P652" s="34" t="str">
        <f t="shared" si="4"/>
        <v/>
      </c>
    </row>
    <row r="653" ht="22.5" customHeight="1">
      <c r="A653" s="37"/>
      <c r="B653" s="38" t="str">
        <f>'Master Schedule'!B653</f>
        <v/>
      </c>
      <c r="C653" s="39"/>
      <c r="D653" s="40" t="str">
        <f t="shared" si="1"/>
        <v>Saturday</v>
      </c>
      <c r="E653" s="41"/>
      <c r="F653" s="38"/>
      <c r="G653" s="38"/>
      <c r="H653" s="41"/>
      <c r="I653" s="38"/>
      <c r="J653" s="38"/>
      <c r="K653" s="32"/>
      <c r="L653" s="32"/>
      <c r="M653" s="32"/>
      <c r="N653" s="33"/>
      <c r="O653" s="62"/>
      <c r="P653" s="34" t="str">
        <f t="shared" si="4"/>
        <v/>
      </c>
    </row>
    <row r="654" ht="22.5" customHeight="1">
      <c r="A654" s="37"/>
      <c r="B654" s="38" t="str">
        <f>'Master Schedule'!B654</f>
        <v/>
      </c>
      <c r="C654" s="39"/>
      <c r="D654" s="40" t="str">
        <f t="shared" si="1"/>
        <v>Saturday</v>
      </c>
      <c r="E654" s="41"/>
      <c r="F654" s="38"/>
      <c r="G654" s="38"/>
      <c r="H654" s="41"/>
      <c r="I654" s="38"/>
      <c r="J654" s="38"/>
      <c r="K654" s="35"/>
      <c r="L654" s="35"/>
      <c r="M654" s="35"/>
      <c r="N654" s="36"/>
      <c r="O654" s="62"/>
      <c r="P654" s="34" t="str">
        <f t="shared" si="4"/>
        <v/>
      </c>
    </row>
    <row r="655" ht="22.5" customHeight="1">
      <c r="A655" s="37"/>
      <c r="B655" s="38" t="str">
        <f>'Master Schedule'!B655</f>
        <v/>
      </c>
      <c r="C655" s="39"/>
      <c r="D655" s="40" t="str">
        <f t="shared" si="1"/>
        <v>Saturday</v>
      </c>
      <c r="E655" s="41"/>
      <c r="F655" s="38"/>
      <c r="G655" s="38"/>
      <c r="H655" s="41"/>
      <c r="I655" s="38"/>
      <c r="J655" s="38"/>
      <c r="K655" s="32"/>
      <c r="L655" s="32"/>
      <c r="M655" s="32"/>
      <c r="N655" s="33"/>
      <c r="O655" s="62"/>
      <c r="P655" s="34" t="str">
        <f t="shared" si="4"/>
        <v/>
      </c>
    </row>
    <row r="656" ht="22.5" customHeight="1">
      <c r="A656" s="37"/>
      <c r="B656" s="38" t="str">
        <f>'Master Schedule'!B656</f>
        <v/>
      </c>
      <c r="C656" s="39"/>
      <c r="D656" s="40" t="str">
        <f t="shared" si="1"/>
        <v>Saturday</v>
      </c>
      <c r="E656" s="41"/>
      <c r="F656" s="38"/>
      <c r="G656" s="38"/>
      <c r="H656" s="41"/>
      <c r="I656" s="38"/>
      <c r="J656" s="38"/>
      <c r="K656" s="35"/>
      <c r="L656" s="35"/>
      <c r="M656" s="35"/>
      <c r="N656" s="36"/>
      <c r="O656" s="62"/>
      <c r="P656" s="34" t="str">
        <f t="shared" si="4"/>
        <v/>
      </c>
    </row>
    <row r="657" ht="22.5" customHeight="1">
      <c r="A657" s="37"/>
      <c r="B657" s="38" t="str">
        <f>'Master Schedule'!B657</f>
        <v/>
      </c>
      <c r="C657" s="39"/>
      <c r="D657" s="40" t="str">
        <f t="shared" si="1"/>
        <v>Saturday</v>
      </c>
      <c r="E657" s="41"/>
      <c r="F657" s="38"/>
      <c r="G657" s="38"/>
      <c r="H657" s="41"/>
      <c r="I657" s="38"/>
      <c r="J657" s="38"/>
      <c r="K657" s="32"/>
      <c r="L657" s="32"/>
      <c r="M657" s="32"/>
      <c r="N657" s="33"/>
      <c r="O657" s="62"/>
      <c r="P657" s="34" t="str">
        <f t="shared" si="4"/>
        <v/>
      </c>
    </row>
    <row r="658" ht="22.5" customHeight="1">
      <c r="A658" s="37"/>
      <c r="B658" s="38" t="str">
        <f>'Master Schedule'!B658</f>
        <v/>
      </c>
      <c r="C658" s="39"/>
      <c r="D658" s="40" t="str">
        <f t="shared" si="1"/>
        <v>Saturday</v>
      </c>
      <c r="E658" s="41"/>
      <c r="F658" s="38"/>
      <c r="G658" s="38"/>
      <c r="H658" s="41"/>
      <c r="I658" s="38"/>
      <c r="J658" s="38"/>
      <c r="K658" s="35"/>
      <c r="L658" s="35"/>
      <c r="M658" s="35"/>
      <c r="N658" s="36"/>
      <c r="O658" s="62"/>
      <c r="P658" s="34" t="str">
        <f t="shared" si="4"/>
        <v/>
      </c>
    </row>
    <row r="659" ht="22.5" customHeight="1">
      <c r="A659" s="37"/>
      <c r="B659" s="38" t="str">
        <f>'Master Schedule'!B659</f>
        <v/>
      </c>
      <c r="C659" s="39"/>
      <c r="D659" s="40" t="str">
        <f t="shared" si="1"/>
        <v>Saturday</v>
      </c>
      <c r="E659" s="41"/>
      <c r="F659" s="38"/>
      <c r="G659" s="38"/>
      <c r="H659" s="41"/>
      <c r="I659" s="38"/>
      <c r="J659" s="38"/>
      <c r="K659" s="32"/>
      <c r="L659" s="32"/>
      <c r="M659" s="32"/>
      <c r="N659" s="33"/>
      <c r="O659" s="62"/>
      <c r="P659" s="34" t="str">
        <f t="shared" si="4"/>
        <v/>
      </c>
    </row>
    <row r="660" ht="22.5" customHeight="1">
      <c r="A660" s="37"/>
      <c r="B660" s="38" t="str">
        <f>'Master Schedule'!B660</f>
        <v/>
      </c>
      <c r="C660" s="39"/>
      <c r="D660" s="40" t="str">
        <f t="shared" si="1"/>
        <v>Saturday</v>
      </c>
      <c r="E660" s="41"/>
      <c r="F660" s="38"/>
      <c r="G660" s="38"/>
      <c r="H660" s="41"/>
      <c r="I660" s="38"/>
      <c r="J660" s="38"/>
      <c r="K660" s="35"/>
      <c r="L660" s="35"/>
      <c r="M660" s="35"/>
      <c r="N660" s="36"/>
      <c r="O660" s="62"/>
      <c r="P660" s="34" t="str">
        <f t="shared" si="4"/>
        <v/>
      </c>
    </row>
    <row r="661" ht="22.5" customHeight="1">
      <c r="A661" s="37"/>
      <c r="B661" s="38" t="str">
        <f>'Master Schedule'!B661</f>
        <v/>
      </c>
      <c r="C661" s="39"/>
      <c r="D661" s="40" t="str">
        <f t="shared" si="1"/>
        <v>Saturday</v>
      </c>
      <c r="E661" s="41"/>
      <c r="F661" s="38"/>
      <c r="G661" s="38"/>
      <c r="H661" s="41"/>
      <c r="I661" s="38"/>
      <c r="J661" s="38"/>
      <c r="K661" s="32"/>
      <c r="L661" s="32"/>
      <c r="M661" s="32"/>
      <c r="N661" s="33"/>
      <c r="O661" s="62"/>
      <c r="P661" s="34" t="str">
        <f t="shared" si="4"/>
        <v/>
      </c>
    </row>
    <row r="662" ht="22.5" customHeight="1">
      <c r="A662" s="37"/>
      <c r="B662" s="38" t="str">
        <f>'Master Schedule'!B662</f>
        <v/>
      </c>
      <c r="C662" s="39"/>
      <c r="D662" s="40" t="str">
        <f t="shared" si="1"/>
        <v>Saturday</v>
      </c>
      <c r="E662" s="41"/>
      <c r="F662" s="38"/>
      <c r="G662" s="38"/>
      <c r="H662" s="41"/>
      <c r="I662" s="38"/>
      <c r="J662" s="38"/>
      <c r="K662" s="35"/>
      <c r="L662" s="35"/>
      <c r="M662" s="35"/>
      <c r="N662" s="36"/>
      <c r="O662" s="62"/>
      <c r="P662" s="34" t="str">
        <f t="shared" si="4"/>
        <v/>
      </c>
    </row>
    <row r="663" ht="22.5" customHeight="1">
      <c r="A663" s="37"/>
      <c r="B663" s="38" t="str">
        <f>'Master Schedule'!B663</f>
        <v/>
      </c>
      <c r="C663" s="39"/>
      <c r="D663" s="40" t="str">
        <f t="shared" si="1"/>
        <v>Saturday</v>
      </c>
      <c r="E663" s="41"/>
      <c r="F663" s="38"/>
      <c r="G663" s="38"/>
      <c r="H663" s="41"/>
      <c r="I663" s="38"/>
      <c r="J663" s="38"/>
      <c r="K663" s="32"/>
      <c r="L663" s="32"/>
      <c r="M663" s="32"/>
      <c r="N663" s="33"/>
      <c r="O663" s="62"/>
      <c r="P663" s="34" t="str">
        <f t="shared" si="4"/>
        <v/>
      </c>
    </row>
    <row r="664" ht="22.5" customHeight="1">
      <c r="A664" s="37"/>
      <c r="B664" s="38" t="str">
        <f>'Master Schedule'!B664</f>
        <v/>
      </c>
      <c r="C664" s="39"/>
      <c r="D664" s="40" t="str">
        <f t="shared" si="1"/>
        <v>Saturday</v>
      </c>
      <c r="E664" s="41"/>
      <c r="F664" s="38"/>
      <c r="G664" s="38"/>
      <c r="H664" s="41"/>
      <c r="I664" s="38"/>
      <c r="J664" s="38"/>
      <c r="K664" s="35"/>
      <c r="L664" s="35"/>
      <c r="M664" s="35"/>
      <c r="N664" s="36"/>
      <c r="O664" s="62"/>
      <c r="P664" s="34" t="str">
        <f t="shared" si="4"/>
        <v/>
      </c>
    </row>
    <row r="665" ht="22.5" customHeight="1">
      <c r="A665" s="37"/>
      <c r="B665" s="38" t="str">
        <f>'Master Schedule'!B665</f>
        <v/>
      </c>
      <c r="C665" s="39"/>
      <c r="D665" s="40" t="str">
        <f t="shared" si="1"/>
        <v>Saturday</v>
      </c>
      <c r="E665" s="41"/>
      <c r="F665" s="38"/>
      <c r="G665" s="38"/>
      <c r="H665" s="41"/>
      <c r="I665" s="38"/>
      <c r="J665" s="38"/>
      <c r="K665" s="32"/>
      <c r="L665" s="32"/>
      <c r="M665" s="32"/>
      <c r="N665" s="33"/>
      <c r="O665" s="62"/>
      <c r="P665" s="34" t="str">
        <f t="shared" si="4"/>
        <v/>
      </c>
    </row>
    <row r="666" ht="22.5" customHeight="1">
      <c r="A666" s="37"/>
      <c r="B666" s="38" t="str">
        <f>'Master Schedule'!B666</f>
        <v/>
      </c>
      <c r="C666" s="39"/>
      <c r="D666" s="40" t="str">
        <f t="shared" si="1"/>
        <v>Saturday</v>
      </c>
      <c r="E666" s="41"/>
      <c r="F666" s="38"/>
      <c r="G666" s="38"/>
      <c r="H666" s="41"/>
      <c r="I666" s="38"/>
      <c r="J666" s="38"/>
      <c r="K666" s="35"/>
      <c r="L666" s="35"/>
      <c r="M666" s="35"/>
      <c r="N666" s="36"/>
      <c r="O666" s="62"/>
      <c r="P666" s="34" t="str">
        <f t="shared" si="4"/>
        <v/>
      </c>
    </row>
    <row r="667" ht="22.5" customHeight="1">
      <c r="A667" s="37"/>
      <c r="B667" s="38" t="str">
        <f>'Master Schedule'!B667</f>
        <v/>
      </c>
      <c r="C667" s="39"/>
      <c r="D667" s="40" t="str">
        <f t="shared" si="1"/>
        <v>Saturday</v>
      </c>
      <c r="E667" s="41"/>
      <c r="F667" s="38"/>
      <c r="G667" s="38"/>
      <c r="H667" s="41"/>
      <c r="I667" s="38"/>
      <c r="J667" s="38"/>
      <c r="K667" s="32"/>
      <c r="L667" s="32"/>
      <c r="M667" s="32"/>
      <c r="N667" s="33"/>
      <c r="O667" s="62"/>
      <c r="P667" s="34" t="str">
        <f t="shared" si="4"/>
        <v/>
      </c>
    </row>
    <row r="668" ht="22.5" customHeight="1">
      <c r="A668" s="37"/>
      <c r="B668" s="38" t="str">
        <f>'Master Schedule'!B668</f>
        <v/>
      </c>
      <c r="C668" s="39"/>
      <c r="D668" s="40" t="str">
        <f t="shared" si="1"/>
        <v>Saturday</v>
      </c>
      <c r="E668" s="41"/>
      <c r="F668" s="38"/>
      <c r="G668" s="38"/>
      <c r="H668" s="41"/>
      <c r="I668" s="38"/>
      <c r="J668" s="38"/>
      <c r="K668" s="35"/>
      <c r="L668" s="35"/>
      <c r="M668" s="35"/>
      <c r="N668" s="36"/>
      <c r="O668" s="62"/>
      <c r="P668" s="34" t="str">
        <f t="shared" si="4"/>
        <v/>
      </c>
    </row>
    <row r="669" ht="22.5" customHeight="1">
      <c r="A669" s="37"/>
      <c r="B669" s="38" t="str">
        <f>'Master Schedule'!B669</f>
        <v/>
      </c>
      <c r="C669" s="39"/>
      <c r="D669" s="40" t="str">
        <f t="shared" si="1"/>
        <v>Saturday</v>
      </c>
      <c r="E669" s="41"/>
      <c r="F669" s="38"/>
      <c r="G669" s="38"/>
      <c r="H669" s="41"/>
      <c r="I669" s="38"/>
      <c r="J669" s="38"/>
      <c r="K669" s="32"/>
      <c r="L669" s="32"/>
      <c r="M669" s="32"/>
      <c r="N669" s="33"/>
      <c r="O669" s="62"/>
      <c r="P669" s="34" t="str">
        <f t="shared" si="4"/>
        <v/>
      </c>
    </row>
    <row r="670" ht="22.5" customHeight="1">
      <c r="A670" s="37"/>
      <c r="B670" s="38" t="str">
        <f>'Master Schedule'!B670</f>
        <v/>
      </c>
      <c r="C670" s="39"/>
      <c r="D670" s="40" t="str">
        <f t="shared" si="1"/>
        <v>Saturday</v>
      </c>
      <c r="E670" s="41"/>
      <c r="F670" s="38"/>
      <c r="G670" s="38"/>
      <c r="H670" s="41"/>
      <c r="I670" s="38"/>
      <c r="J670" s="38"/>
      <c r="K670" s="35"/>
      <c r="L670" s="35"/>
      <c r="M670" s="35"/>
      <c r="N670" s="36"/>
      <c r="O670" s="62"/>
      <c r="P670" s="34" t="str">
        <f t="shared" si="4"/>
        <v/>
      </c>
    </row>
    <row r="671" ht="22.5" customHeight="1">
      <c r="A671" s="37"/>
      <c r="B671" s="38" t="str">
        <f>'Master Schedule'!B671</f>
        <v/>
      </c>
      <c r="C671" s="39"/>
      <c r="D671" s="40" t="str">
        <f t="shared" si="1"/>
        <v>Saturday</v>
      </c>
      <c r="E671" s="41"/>
      <c r="F671" s="38"/>
      <c r="G671" s="38"/>
      <c r="H671" s="41"/>
      <c r="I671" s="38"/>
      <c r="J671" s="38"/>
      <c r="K671" s="32"/>
      <c r="L671" s="32"/>
      <c r="M671" s="32"/>
      <c r="N671" s="33"/>
      <c r="O671" s="62"/>
      <c r="P671" s="34" t="str">
        <f t="shared" si="4"/>
        <v/>
      </c>
    </row>
    <row r="672" ht="22.5" customHeight="1">
      <c r="A672" s="37"/>
      <c r="B672" s="38" t="str">
        <f>'Master Schedule'!B672</f>
        <v/>
      </c>
      <c r="C672" s="39"/>
      <c r="D672" s="40" t="str">
        <f t="shared" si="1"/>
        <v>Saturday</v>
      </c>
      <c r="E672" s="41"/>
      <c r="F672" s="38"/>
      <c r="G672" s="38"/>
      <c r="H672" s="41"/>
      <c r="I672" s="38"/>
      <c r="J672" s="38"/>
      <c r="K672" s="35"/>
      <c r="L672" s="35"/>
      <c r="M672" s="35"/>
      <c r="N672" s="36"/>
      <c r="O672" s="62"/>
      <c r="P672" s="34" t="str">
        <f t="shared" si="4"/>
        <v/>
      </c>
    </row>
    <row r="673" ht="22.5" customHeight="1">
      <c r="A673" s="37"/>
      <c r="B673" s="38" t="str">
        <f>'Master Schedule'!B673</f>
        <v/>
      </c>
      <c r="C673" s="39"/>
      <c r="D673" s="40" t="str">
        <f t="shared" si="1"/>
        <v>Saturday</v>
      </c>
      <c r="E673" s="41"/>
      <c r="F673" s="38"/>
      <c r="G673" s="38"/>
      <c r="H673" s="41"/>
      <c r="I673" s="38"/>
      <c r="J673" s="38"/>
      <c r="K673" s="32"/>
      <c r="L673" s="32"/>
      <c r="M673" s="32"/>
      <c r="N673" s="33"/>
      <c r="O673" s="62"/>
      <c r="P673" s="34" t="str">
        <f t="shared" si="4"/>
        <v/>
      </c>
    </row>
    <row r="674" ht="22.5" customHeight="1">
      <c r="A674" s="37"/>
      <c r="B674" s="38" t="str">
        <f>'Master Schedule'!B674</f>
        <v/>
      </c>
      <c r="C674" s="39"/>
      <c r="D674" s="40" t="str">
        <f t="shared" si="1"/>
        <v>Saturday</v>
      </c>
      <c r="E674" s="41"/>
      <c r="F674" s="38"/>
      <c r="G674" s="38"/>
      <c r="H674" s="41"/>
      <c r="I674" s="38"/>
      <c r="J674" s="38"/>
      <c r="K674" s="35"/>
      <c r="L674" s="35"/>
      <c r="M674" s="35"/>
      <c r="N674" s="36"/>
      <c r="O674" s="62"/>
      <c r="P674" s="34" t="str">
        <f t="shared" si="4"/>
        <v/>
      </c>
    </row>
    <row r="675" ht="22.5" customHeight="1">
      <c r="A675" s="37"/>
      <c r="B675" s="38" t="str">
        <f>'Master Schedule'!B675</f>
        <v/>
      </c>
      <c r="C675" s="39"/>
      <c r="D675" s="40" t="str">
        <f t="shared" si="1"/>
        <v>Saturday</v>
      </c>
      <c r="E675" s="41"/>
      <c r="F675" s="38"/>
      <c r="G675" s="38"/>
      <c r="H675" s="41"/>
      <c r="I675" s="38"/>
      <c r="J675" s="38"/>
      <c r="K675" s="32"/>
      <c r="L675" s="32"/>
      <c r="M675" s="32"/>
      <c r="N675" s="33"/>
      <c r="O675" s="62"/>
      <c r="P675" s="34" t="str">
        <f t="shared" si="4"/>
        <v/>
      </c>
    </row>
    <row r="676" ht="22.5" customHeight="1">
      <c r="A676" s="37"/>
      <c r="B676" s="38" t="str">
        <f>'Master Schedule'!B676</f>
        <v/>
      </c>
      <c r="C676" s="39"/>
      <c r="D676" s="40" t="str">
        <f t="shared" si="1"/>
        <v>Saturday</v>
      </c>
      <c r="E676" s="41"/>
      <c r="F676" s="38"/>
      <c r="G676" s="38"/>
      <c r="H676" s="41"/>
      <c r="I676" s="38"/>
      <c r="J676" s="38"/>
      <c r="K676" s="35"/>
      <c r="L676" s="35"/>
      <c r="M676" s="35"/>
      <c r="N676" s="36"/>
      <c r="O676" s="62"/>
      <c r="P676" s="34" t="str">
        <f t="shared" si="4"/>
        <v/>
      </c>
    </row>
    <row r="677" ht="22.5" customHeight="1">
      <c r="A677" s="37"/>
      <c r="B677" s="38" t="str">
        <f>'Master Schedule'!B677</f>
        <v/>
      </c>
      <c r="C677" s="39"/>
      <c r="D677" s="40" t="str">
        <f t="shared" si="1"/>
        <v>Saturday</v>
      </c>
      <c r="E677" s="41"/>
      <c r="F677" s="38"/>
      <c r="G677" s="38"/>
      <c r="H677" s="41"/>
      <c r="I677" s="38"/>
      <c r="J677" s="38"/>
      <c r="K677" s="32"/>
      <c r="L677" s="32"/>
      <c r="M677" s="32"/>
      <c r="N677" s="33"/>
      <c r="O677" s="62"/>
      <c r="P677" s="34" t="str">
        <f t="shared" si="4"/>
        <v/>
      </c>
    </row>
    <row r="678" ht="22.5" customHeight="1">
      <c r="A678" s="37"/>
      <c r="B678" s="38" t="str">
        <f>'Master Schedule'!B678</f>
        <v/>
      </c>
      <c r="C678" s="39"/>
      <c r="D678" s="40" t="str">
        <f t="shared" si="1"/>
        <v>Saturday</v>
      </c>
      <c r="E678" s="41"/>
      <c r="F678" s="38"/>
      <c r="G678" s="38"/>
      <c r="H678" s="41"/>
      <c r="I678" s="38"/>
      <c r="J678" s="38"/>
      <c r="K678" s="35"/>
      <c r="L678" s="35"/>
      <c r="M678" s="35"/>
      <c r="N678" s="36"/>
      <c r="O678" s="62"/>
      <c r="P678" s="34" t="str">
        <f t="shared" si="4"/>
        <v/>
      </c>
    </row>
    <row r="679" ht="22.5" customHeight="1">
      <c r="A679" s="37"/>
      <c r="B679" s="38" t="str">
        <f>'Master Schedule'!B679</f>
        <v/>
      </c>
      <c r="C679" s="39"/>
      <c r="D679" s="40" t="str">
        <f t="shared" si="1"/>
        <v>Saturday</v>
      </c>
      <c r="E679" s="41"/>
      <c r="F679" s="38"/>
      <c r="G679" s="38"/>
      <c r="H679" s="41"/>
      <c r="I679" s="38"/>
      <c r="J679" s="38"/>
      <c r="K679" s="32"/>
      <c r="L679" s="32"/>
      <c r="M679" s="32"/>
      <c r="N679" s="33"/>
      <c r="O679" s="62"/>
      <c r="P679" s="34" t="str">
        <f t="shared" si="4"/>
        <v/>
      </c>
    </row>
    <row r="680" ht="22.5" customHeight="1">
      <c r="A680" s="37"/>
      <c r="B680" s="38" t="str">
        <f>'Master Schedule'!B680</f>
        <v/>
      </c>
      <c r="C680" s="39"/>
      <c r="D680" s="40" t="str">
        <f t="shared" si="1"/>
        <v>Saturday</v>
      </c>
      <c r="E680" s="41"/>
      <c r="F680" s="38"/>
      <c r="G680" s="38"/>
      <c r="H680" s="41"/>
      <c r="I680" s="38"/>
      <c r="J680" s="38"/>
      <c r="K680" s="35"/>
      <c r="L680" s="35"/>
      <c r="M680" s="35"/>
      <c r="N680" s="36"/>
      <c r="O680" s="62"/>
      <c r="P680" s="34" t="str">
        <f t="shared" si="4"/>
        <v/>
      </c>
    </row>
    <row r="681" ht="22.5" customHeight="1">
      <c r="A681" s="37"/>
      <c r="B681" s="38" t="str">
        <f>'Master Schedule'!B681</f>
        <v/>
      </c>
      <c r="C681" s="39"/>
      <c r="D681" s="40" t="str">
        <f t="shared" si="1"/>
        <v>Saturday</v>
      </c>
      <c r="E681" s="41"/>
      <c r="F681" s="38"/>
      <c r="G681" s="38"/>
      <c r="H681" s="41"/>
      <c r="I681" s="38"/>
      <c r="J681" s="38"/>
      <c r="K681" s="32"/>
      <c r="L681" s="32"/>
      <c r="M681" s="32"/>
      <c r="N681" s="33"/>
      <c r="O681" s="62"/>
      <c r="P681" s="34" t="str">
        <f t="shared" si="4"/>
        <v/>
      </c>
    </row>
    <row r="682" ht="22.5" customHeight="1">
      <c r="A682" s="37"/>
      <c r="B682" s="38" t="str">
        <f>'Master Schedule'!B682</f>
        <v/>
      </c>
      <c r="C682" s="39"/>
      <c r="D682" s="40" t="str">
        <f t="shared" si="1"/>
        <v>Saturday</v>
      </c>
      <c r="E682" s="41"/>
      <c r="F682" s="38"/>
      <c r="G682" s="38"/>
      <c r="H682" s="41"/>
      <c r="I682" s="38"/>
      <c r="J682" s="38"/>
      <c r="K682" s="35"/>
      <c r="L682" s="35"/>
      <c r="M682" s="35"/>
      <c r="N682" s="36"/>
      <c r="O682" s="62"/>
      <c r="P682" s="34" t="str">
        <f t="shared" si="4"/>
        <v/>
      </c>
    </row>
    <row r="683" ht="22.5" customHeight="1">
      <c r="A683" s="37"/>
      <c r="B683" s="38" t="str">
        <f>'Master Schedule'!B683</f>
        <v/>
      </c>
      <c r="C683" s="39"/>
      <c r="D683" s="40" t="str">
        <f t="shared" si="1"/>
        <v>Saturday</v>
      </c>
      <c r="E683" s="41"/>
      <c r="F683" s="38"/>
      <c r="G683" s="38"/>
      <c r="H683" s="41"/>
      <c r="I683" s="38"/>
      <c r="J683" s="38"/>
      <c r="K683" s="32"/>
      <c r="L683" s="32"/>
      <c r="M683" s="32"/>
      <c r="N683" s="33"/>
      <c r="O683" s="62"/>
      <c r="P683" s="34" t="str">
        <f t="shared" si="4"/>
        <v/>
      </c>
    </row>
    <row r="684" ht="22.5" customHeight="1">
      <c r="A684" s="37"/>
      <c r="B684" s="38" t="str">
        <f>'Master Schedule'!B684</f>
        <v/>
      </c>
      <c r="C684" s="39"/>
      <c r="D684" s="40" t="str">
        <f t="shared" si="1"/>
        <v>Saturday</v>
      </c>
      <c r="E684" s="41"/>
      <c r="F684" s="38"/>
      <c r="G684" s="38"/>
      <c r="H684" s="41"/>
      <c r="I684" s="38"/>
      <c r="J684" s="38"/>
      <c r="K684" s="35"/>
      <c r="L684" s="35"/>
      <c r="M684" s="35"/>
      <c r="N684" s="36"/>
      <c r="O684" s="62"/>
      <c r="P684" s="34" t="str">
        <f t="shared" si="4"/>
        <v/>
      </c>
    </row>
    <row r="685" ht="22.5" customHeight="1">
      <c r="A685" s="37"/>
      <c r="B685" s="38" t="str">
        <f>'Master Schedule'!B685</f>
        <v/>
      </c>
      <c r="C685" s="39"/>
      <c r="D685" s="40" t="str">
        <f t="shared" si="1"/>
        <v>Saturday</v>
      </c>
      <c r="E685" s="41"/>
      <c r="F685" s="38"/>
      <c r="G685" s="38"/>
      <c r="H685" s="41"/>
      <c r="I685" s="38"/>
      <c r="J685" s="38"/>
      <c r="K685" s="32"/>
      <c r="L685" s="32"/>
      <c r="M685" s="32"/>
      <c r="N685" s="33"/>
      <c r="O685" s="62"/>
      <c r="P685" s="34" t="str">
        <f t="shared" si="4"/>
        <v/>
      </c>
    </row>
    <row r="686" ht="22.5" customHeight="1">
      <c r="A686" s="37"/>
      <c r="B686" s="38" t="str">
        <f>'Master Schedule'!B686</f>
        <v/>
      </c>
      <c r="C686" s="39"/>
      <c r="D686" s="40" t="str">
        <f t="shared" si="1"/>
        <v>Saturday</v>
      </c>
      <c r="E686" s="41"/>
      <c r="F686" s="38"/>
      <c r="G686" s="38"/>
      <c r="H686" s="41"/>
      <c r="I686" s="38"/>
      <c r="J686" s="38"/>
      <c r="K686" s="35"/>
      <c r="L686" s="35"/>
      <c r="M686" s="35"/>
      <c r="N686" s="36"/>
      <c r="O686" s="62"/>
      <c r="P686" s="34" t="str">
        <f t="shared" si="4"/>
        <v/>
      </c>
    </row>
    <row r="687" ht="22.5" customHeight="1">
      <c r="A687" s="37"/>
      <c r="B687" s="38" t="str">
        <f>'Master Schedule'!B687</f>
        <v/>
      </c>
      <c r="C687" s="39"/>
      <c r="D687" s="40" t="str">
        <f t="shared" si="1"/>
        <v>Saturday</v>
      </c>
      <c r="E687" s="41"/>
      <c r="F687" s="38"/>
      <c r="G687" s="38"/>
      <c r="H687" s="41"/>
      <c r="I687" s="38"/>
      <c r="J687" s="38"/>
      <c r="K687" s="32"/>
      <c r="L687" s="32"/>
      <c r="M687" s="32"/>
      <c r="N687" s="33"/>
      <c r="O687" s="62"/>
      <c r="P687" s="34" t="str">
        <f t="shared" si="4"/>
        <v/>
      </c>
    </row>
    <row r="688" ht="22.5" customHeight="1">
      <c r="A688" s="37"/>
      <c r="B688" s="38" t="str">
        <f>'Master Schedule'!B688</f>
        <v/>
      </c>
      <c r="C688" s="39"/>
      <c r="D688" s="40" t="str">
        <f t="shared" si="1"/>
        <v>Saturday</v>
      </c>
      <c r="E688" s="41"/>
      <c r="F688" s="38"/>
      <c r="G688" s="38"/>
      <c r="H688" s="41"/>
      <c r="I688" s="38"/>
      <c r="J688" s="38"/>
      <c r="K688" s="35"/>
      <c r="L688" s="35"/>
      <c r="M688" s="35"/>
      <c r="N688" s="36"/>
      <c r="O688" s="62"/>
      <c r="P688" s="34" t="str">
        <f t="shared" si="4"/>
        <v/>
      </c>
    </row>
    <row r="689" ht="22.5" customHeight="1">
      <c r="A689" s="37"/>
      <c r="B689" s="38" t="str">
        <f>'Master Schedule'!B689</f>
        <v/>
      </c>
      <c r="C689" s="39"/>
      <c r="D689" s="40" t="str">
        <f t="shared" si="1"/>
        <v>Saturday</v>
      </c>
      <c r="E689" s="41"/>
      <c r="F689" s="38"/>
      <c r="G689" s="38"/>
      <c r="H689" s="41"/>
      <c r="I689" s="38"/>
      <c r="J689" s="38"/>
      <c r="K689" s="32"/>
      <c r="L689" s="32"/>
      <c r="M689" s="32"/>
      <c r="N689" s="33"/>
      <c r="O689" s="62"/>
      <c r="P689" s="34" t="str">
        <f t="shared" si="4"/>
        <v/>
      </c>
    </row>
    <row r="690" ht="22.5" customHeight="1">
      <c r="A690" s="37"/>
      <c r="B690" s="38" t="str">
        <f>'Master Schedule'!B690</f>
        <v/>
      </c>
      <c r="C690" s="39"/>
      <c r="D690" s="40" t="str">
        <f t="shared" si="1"/>
        <v>Saturday</v>
      </c>
      <c r="E690" s="41"/>
      <c r="F690" s="38"/>
      <c r="G690" s="38"/>
      <c r="H690" s="41"/>
      <c r="I690" s="38"/>
      <c r="J690" s="38"/>
      <c r="K690" s="35"/>
      <c r="L690" s="35"/>
      <c r="M690" s="35"/>
      <c r="N690" s="36"/>
      <c r="O690" s="62"/>
      <c r="P690" s="34" t="str">
        <f t="shared" si="4"/>
        <v/>
      </c>
    </row>
    <row r="691" ht="22.5" customHeight="1">
      <c r="A691" s="37"/>
      <c r="B691" s="38" t="str">
        <f>'Master Schedule'!B691</f>
        <v/>
      </c>
      <c r="C691" s="39"/>
      <c r="D691" s="40" t="str">
        <f t="shared" si="1"/>
        <v>Saturday</v>
      </c>
      <c r="E691" s="41"/>
      <c r="F691" s="38"/>
      <c r="G691" s="38"/>
      <c r="H691" s="41"/>
      <c r="I691" s="38"/>
      <c r="J691" s="38"/>
      <c r="K691" s="32"/>
      <c r="L691" s="32"/>
      <c r="M691" s="32"/>
      <c r="N691" s="33"/>
      <c r="O691" s="62"/>
      <c r="P691" s="34" t="str">
        <f t="shared" si="4"/>
        <v/>
      </c>
    </row>
    <row r="692" ht="22.5" customHeight="1">
      <c r="A692" s="37"/>
      <c r="B692" s="38" t="str">
        <f>'Master Schedule'!B692</f>
        <v/>
      </c>
      <c r="C692" s="39"/>
      <c r="D692" s="40" t="str">
        <f t="shared" si="1"/>
        <v>Saturday</v>
      </c>
      <c r="E692" s="41"/>
      <c r="F692" s="38"/>
      <c r="G692" s="38"/>
      <c r="H692" s="41"/>
      <c r="I692" s="38"/>
      <c r="J692" s="38"/>
      <c r="K692" s="35"/>
      <c r="L692" s="35"/>
      <c r="M692" s="35"/>
      <c r="N692" s="36"/>
      <c r="O692" s="62"/>
      <c r="P692" s="34" t="str">
        <f t="shared" si="4"/>
        <v/>
      </c>
    </row>
    <row r="693" ht="22.5" customHeight="1">
      <c r="A693" s="37"/>
      <c r="B693" s="38" t="str">
        <f>'Master Schedule'!B693</f>
        <v/>
      </c>
      <c r="C693" s="39"/>
      <c r="D693" s="40" t="str">
        <f t="shared" si="1"/>
        <v>Saturday</v>
      </c>
      <c r="E693" s="41"/>
      <c r="F693" s="38"/>
      <c r="G693" s="38"/>
      <c r="H693" s="41"/>
      <c r="I693" s="38"/>
      <c r="J693" s="38"/>
      <c r="K693" s="32"/>
      <c r="L693" s="32"/>
      <c r="M693" s="32"/>
      <c r="N693" s="33"/>
      <c r="O693" s="62"/>
      <c r="P693" s="34" t="str">
        <f t="shared" si="4"/>
        <v/>
      </c>
    </row>
    <row r="694" ht="22.5" customHeight="1">
      <c r="A694" s="37"/>
      <c r="B694" s="38" t="str">
        <f>'Master Schedule'!B694</f>
        <v/>
      </c>
      <c r="C694" s="39"/>
      <c r="D694" s="40" t="str">
        <f t="shared" si="1"/>
        <v>Saturday</v>
      </c>
      <c r="E694" s="41"/>
      <c r="F694" s="38"/>
      <c r="G694" s="38"/>
      <c r="H694" s="41"/>
      <c r="I694" s="38"/>
      <c r="J694" s="38"/>
      <c r="K694" s="35"/>
      <c r="L694" s="35"/>
      <c r="M694" s="35"/>
      <c r="N694" s="36"/>
      <c r="O694" s="62"/>
      <c r="P694" s="34" t="str">
        <f t="shared" si="4"/>
        <v/>
      </c>
    </row>
    <row r="695" ht="22.5" customHeight="1">
      <c r="A695" s="37"/>
      <c r="B695" s="38" t="str">
        <f>'Master Schedule'!B695</f>
        <v/>
      </c>
      <c r="C695" s="39"/>
      <c r="D695" s="40" t="str">
        <f t="shared" si="1"/>
        <v>Saturday</v>
      </c>
      <c r="E695" s="41"/>
      <c r="F695" s="38"/>
      <c r="G695" s="38"/>
      <c r="H695" s="41"/>
      <c r="I695" s="38"/>
      <c r="J695" s="38"/>
      <c r="K695" s="32"/>
      <c r="L695" s="32"/>
      <c r="M695" s="32"/>
      <c r="N695" s="33"/>
      <c r="O695" s="62"/>
      <c r="P695" s="34" t="str">
        <f t="shared" si="4"/>
        <v/>
      </c>
    </row>
    <row r="696" ht="22.5" customHeight="1">
      <c r="A696" s="37"/>
      <c r="B696" s="38" t="str">
        <f>'Master Schedule'!B696</f>
        <v/>
      </c>
      <c r="C696" s="39"/>
      <c r="D696" s="40" t="str">
        <f t="shared" si="1"/>
        <v>Saturday</v>
      </c>
      <c r="E696" s="41"/>
      <c r="F696" s="38"/>
      <c r="G696" s="38"/>
      <c r="H696" s="41"/>
      <c r="I696" s="38"/>
      <c r="J696" s="38"/>
      <c r="K696" s="35"/>
      <c r="L696" s="35"/>
      <c r="M696" s="35"/>
      <c r="N696" s="36"/>
      <c r="O696" s="62"/>
      <c r="P696" s="34" t="str">
        <f t="shared" si="4"/>
        <v/>
      </c>
    </row>
    <row r="697" ht="22.5" customHeight="1">
      <c r="A697" s="37"/>
      <c r="B697" s="38" t="str">
        <f>'Master Schedule'!B697</f>
        <v/>
      </c>
      <c r="C697" s="39"/>
      <c r="D697" s="40" t="str">
        <f t="shared" si="1"/>
        <v>Saturday</v>
      </c>
      <c r="E697" s="41"/>
      <c r="F697" s="38"/>
      <c r="G697" s="38"/>
      <c r="H697" s="41"/>
      <c r="I697" s="38"/>
      <c r="J697" s="38"/>
      <c r="K697" s="32"/>
      <c r="L697" s="32"/>
      <c r="M697" s="32"/>
      <c r="N697" s="33"/>
      <c r="O697" s="62"/>
      <c r="P697" s="34" t="str">
        <f t="shared" si="4"/>
        <v/>
      </c>
    </row>
    <row r="698" ht="22.5" customHeight="1">
      <c r="A698" s="37"/>
      <c r="B698" s="38" t="str">
        <f>'Master Schedule'!B698</f>
        <v/>
      </c>
      <c r="C698" s="39"/>
      <c r="D698" s="40" t="str">
        <f t="shared" si="1"/>
        <v>Saturday</v>
      </c>
      <c r="E698" s="41"/>
      <c r="F698" s="38"/>
      <c r="G698" s="38"/>
      <c r="H698" s="41"/>
      <c r="I698" s="38"/>
      <c r="J698" s="38"/>
      <c r="K698" s="35"/>
      <c r="L698" s="35"/>
      <c r="M698" s="35"/>
      <c r="N698" s="36"/>
      <c r="O698" s="62"/>
      <c r="P698" s="34" t="str">
        <f t="shared" si="4"/>
        <v/>
      </c>
    </row>
    <row r="699" ht="22.5" customHeight="1">
      <c r="A699" s="37"/>
      <c r="B699" s="38" t="str">
        <f>'Master Schedule'!B699</f>
        <v/>
      </c>
      <c r="C699" s="39"/>
      <c r="D699" s="40" t="str">
        <f t="shared" si="1"/>
        <v>Saturday</v>
      </c>
      <c r="E699" s="41"/>
      <c r="F699" s="38"/>
      <c r="G699" s="38"/>
      <c r="H699" s="41"/>
      <c r="I699" s="38"/>
      <c r="J699" s="38"/>
      <c r="K699" s="32"/>
      <c r="L699" s="32"/>
      <c r="M699" s="32"/>
      <c r="N699" s="33"/>
      <c r="O699" s="62"/>
      <c r="P699" s="34" t="str">
        <f t="shared" si="4"/>
        <v/>
      </c>
    </row>
    <row r="700" ht="22.5" customHeight="1">
      <c r="A700" s="37"/>
      <c r="B700" s="38" t="str">
        <f>'Master Schedule'!B700</f>
        <v/>
      </c>
      <c r="C700" s="39"/>
      <c r="D700" s="40" t="str">
        <f t="shared" si="1"/>
        <v>Saturday</v>
      </c>
      <c r="E700" s="41"/>
      <c r="F700" s="38"/>
      <c r="G700" s="38"/>
      <c r="H700" s="41"/>
      <c r="I700" s="38"/>
      <c r="J700" s="38"/>
      <c r="K700" s="35"/>
      <c r="L700" s="35"/>
      <c r="M700" s="35"/>
      <c r="N700" s="36"/>
      <c r="O700" s="62"/>
      <c r="P700" s="34" t="str">
        <f t="shared" si="4"/>
        <v/>
      </c>
    </row>
    <row r="701" ht="22.5" customHeight="1">
      <c r="A701" s="37"/>
      <c r="B701" s="38" t="str">
        <f>'Master Schedule'!B701</f>
        <v/>
      </c>
      <c r="C701" s="39"/>
      <c r="D701" s="40" t="str">
        <f t="shared" si="1"/>
        <v>Saturday</v>
      </c>
      <c r="E701" s="41"/>
      <c r="F701" s="38"/>
      <c r="G701" s="38"/>
      <c r="H701" s="41"/>
      <c r="I701" s="38"/>
      <c r="J701" s="38"/>
      <c r="K701" s="32"/>
      <c r="L701" s="32"/>
      <c r="M701" s="32"/>
      <c r="N701" s="33"/>
      <c r="O701" s="62"/>
      <c r="P701" s="34" t="str">
        <f t="shared" si="4"/>
        <v/>
      </c>
    </row>
    <row r="702" ht="22.5" customHeight="1">
      <c r="A702" s="37"/>
      <c r="B702" s="38" t="str">
        <f>'Master Schedule'!B702</f>
        <v/>
      </c>
      <c r="C702" s="39"/>
      <c r="D702" s="40" t="str">
        <f t="shared" si="1"/>
        <v>Saturday</v>
      </c>
      <c r="E702" s="41"/>
      <c r="F702" s="38"/>
      <c r="G702" s="38"/>
      <c r="H702" s="41"/>
      <c r="I702" s="38"/>
      <c r="J702" s="38"/>
      <c r="K702" s="35"/>
      <c r="L702" s="35"/>
      <c r="M702" s="35"/>
      <c r="N702" s="36"/>
      <c r="O702" s="62"/>
      <c r="P702" s="34" t="str">
        <f t="shared" si="4"/>
        <v/>
      </c>
    </row>
    <row r="703" ht="22.5" customHeight="1">
      <c r="A703" s="37"/>
      <c r="B703" s="38" t="str">
        <f>'Master Schedule'!B703</f>
        <v/>
      </c>
      <c r="C703" s="39"/>
      <c r="D703" s="40" t="str">
        <f t="shared" si="1"/>
        <v>Saturday</v>
      </c>
      <c r="E703" s="41"/>
      <c r="F703" s="38"/>
      <c r="G703" s="38"/>
      <c r="H703" s="41"/>
      <c r="I703" s="38"/>
      <c r="J703" s="38"/>
      <c r="K703" s="32"/>
      <c r="L703" s="32"/>
      <c r="M703" s="32"/>
      <c r="N703" s="33"/>
      <c r="O703" s="62"/>
      <c r="P703" s="34" t="str">
        <f t="shared" si="4"/>
        <v/>
      </c>
    </row>
    <row r="704" ht="22.5" customHeight="1">
      <c r="A704" s="37"/>
      <c r="B704" s="38" t="str">
        <f>'Master Schedule'!B704</f>
        <v/>
      </c>
      <c r="C704" s="39"/>
      <c r="D704" s="40" t="str">
        <f t="shared" si="1"/>
        <v>Saturday</v>
      </c>
      <c r="E704" s="41"/>
      <c r="F704" s="38"/>
      <c r="G704" s="38"/>
      <c r="H704" s="41"/>
      <c r="I704" s="38"/>
      <c r="J704" s="38"/>
      <c r="K704" s="35"/>
      <c r="L704" s="35"/>
      <c r="M704" s="35"/>
      <c r="N704" s="36"/>
      <c r="O704" s="62"/>
      <c r="P704" s="34" t="str">
        <f t="shared" si="4"/>
        <v/>
      </c>
    </row>
    <row r="705" ht="22.5" customHeight="1">
      <c r="A705" s="37"/>
      <c r="B705" s="38" t="str">
        <f>'Master Schedule'!B705</f>
        <v/>
      </c>
      <c r="C705" s="39"/>
      <c r="D705" s="40" t="str">
        <f t="shared" si="1"/>
        <v>Saturday</v>
      </c>
      <c r="E705" s="41"/>
      <c r="F705" s="38"/>
      <c r="G705" s="38"/>
      <c r="H705" s="41"/>
      <c r="I705" s="38"/>
      <c r="J705" s="38"/>
      <c r="K705" s="32"/>
      <c r="L705" s="32"/>
      <c r="M705" s="32"/>
      <c r="N705" s="33"/>
      <c r="O705" s="62"/>
      <c r="P705" s="34" t="str">
        <f t="shared" si="4"/>
        <v/>
      </c>
    </row>
    <row r="706" ht="22.5" customHeight="1">
      <c r="A706" s="37"/>
      <c r="B706" s="38" t="str">
        <f>'Master Schedule'!B706</f>
        <v/>
      </c>
      <c r="C706" s="39"/>
      <c r="D706" s="40" t="str">
        <f t="shared" si="1"/>
        <v>Saturday</v>
      </c>
      <c r="E706" s="41"/>
      <c r="F706" s="38"/>
      <c r="G706" s="38"/>
      <c r="H706" s="41"/>
      <c r="I706" s="38"/>
      <c r="J706" s="38"/>
      <c r="K706" s="35"/>
      <c r="L706" s="35"/>
      <c r="M706" s="35"/>
      <c r="N706" s="36"/>
      <c r="O706" s="62"/>
      <c r="P706" s="34" t="str">
        <f t="shared" si="4"/>
        <v/>
      </c>
    </row>
    <row r="707" ht="22.5" customHeight="1">
      <c r="A707" s="37"/>
      <c r="B707" s="38" t="str">
        <f>'Master Schedule'!B707</f>
        <v/>
      </c>
      <c r="C707" s="39"/>
      <c r="D707" s="40" t="str">
        <f t="shared" si="1"/>
        <v>Saturday</v>
      </c>
      <c r="E707" s="41"/>
      <c r="F707" s="38"/>
      <c r="G707" s="38"/>
      <c r="H707" s="41"/>
      <c r="I707" s="38"/>
      <c r="J707" s="38"/>
      <c r="K707" s="32"/>
      <c r="L707" s="32"/>
      <c r="M707" s="32"/>
      <c r="N707" s="33"/>
      <c r="O707" s="62"/>
      <c r="P707" s="34" t="str">
        <f t="shared" si="4"/>
        <v/>
      </c>
    </row>
    <row r="708" ht="22.5" customHeight="1">
      <c r="A708" s="37"/>
      <c r="B708" s="38" t="str">
        <f>'Master Schedule'!B708</f>
        <v/>
      </c>
      <c r="C708" s="39"/>
      <c r="D708" s="40" t="str">
        <f t="shared" si="1"/>
        <v>Saturday</v>
      </c>
      <c r="E708" s="41"/>
      <c r="F708" s="38"/>
      <c r="G708" s="38"/>
      <c r="H708" s="41"/>
      <c r="I708" s="38"/>
      <c r="J708" s="38"/>
      <c r="K708" s="35"/>
      <c r="L708" s="35"/>
      <c r="M708" s="35"/>
      <c r="N708" s="36"/>
      <c r="O708" s="62"/>
      <c r="P708" s="34" t="str">
        <f t="shared" si="4"/>
        <v/>
      </c>
    </row>
    <row r="709" ht="22.5" customHeight="1">
      <c r="A709" s="37"/>
      <c r="B709" s="38" t="str">
        <f>'Master Schedule'!B709</f>
        <v/>
      </c>
      <c r="C709" s="39"/>
      <c r="D709" s="40" t="str">
        <f t="shared" si="1"/>
        <v>Saturday</v>
      </c>
      <c r="E709" s="41"/>
      <c r="F709" s="38"/>
      <c r="G709" s="38"/>
      <c r="H709" s="41"/>
      <c r="I709" s="38"/>
      <c r="J709" s="38"/>
      <c r="K709" s="32"/>
      <c r="L709" s="32"/>
      <c r="M709" s="32"/>
      <c r="N709" s="33"/>
      <c r="O709" s="62"/>
      <c r="P709" s="34" t="str">
        <f t="shared" si="4"/>
        <v/>
      </c>
    </row>
    <row r="710" ht="22.5" customHeight="1">
      <c r="A710" s="37"/>
      <c r="B710" s="38" t="str">
        <f>'Master Schedule'!B710</f>
        <v/>
      </c>
      <c r="C710" s="39"/>
      <c r="D710" s="40" t="str">
        <f t="shared" si="1"/>
        <v>Saturday</v>
      </c>
      <c r="E710" s="41"/>
      <c r="F710" s="38"/>
      <c r="G710" s="38"/>
      <c r="H710" s="41"/>
      <c r="I710" s="38"/>
      <c r="J710" s="38"/>
      <c r="K710" s="35"/>
      <c r="L710" s="35"/>
      <c r="M710" s="35"/>
      <c r="N710" s="36"/>
      <c r="O710" s="62"/>
      <c r="P710" s="34" t="str">
        <f t="shared" si="4"/>
        <v/>
      </c>
    </row>
    <row r="711" ht="22.5" customHeight="1">
      <c r="A711" s="37"/>
      <c r="B711" s="38" t="str">
        <f>'Master Schedule'!B711</f>
        <v/>
      </c>
      <c r="C711" s="39"/>
      <c r="D711" s="40" t="str">
        <f t="shared" si="1"/>
        <v>Saturday</v>
      </c>
      <c r="E711" s="41"/>
      <c r="F711" s="38"/>
      <c r="G711" s="38"/>
      <c r="H711" s="41"/>
      <c r="I711" s="38"/>
      <c r="J711" s="38"/>
      <c r="K711" s="32"/>
      <c r="L711" s="32"/>
      <c r="M711" s="32"/>
      <c r="N711" s="33"/>
      <c r="O711" s="62"/>
      <c r="P711" s="34" t="str">
        <f t="shared" si="4"/>
        <v/>
      </c>
    </row>
    <row r="712" ht="22.5" customHeight="1">
      <c r="A712" s="37"/>
      <c r="B712" s="38" t="str">
        <f>'Master Schedule'!B712</f>
        <v/>
      </c>
      <c r="C712" s="39"/>
      <c r="D712" s="40" t="str">
        <f t="shared" si="1"/>
        <v>Saturday</v>
      </c>
      <c r="E712" s="41"/>
      <c r="F712" s="38"/>
      <c r="G712" s="38"/>
      <c r="H712" s="41"/>
      <c r="I712" s="38"/>
      <c r="J712" s="38"/>
      <c r="K712" s="35"/>
      <c r="L712" s="35"/>
      <c r="M712" s="35"/>
      <c r="N712" s="36"/>
      <c r="O712" s="62"/>
      <c r="P712" s="34" t="str">
        <f t="shared" si="4"/>
        <v/>
      </c>
    </row>
    <row r="713" ht="22.5" customHeight="1">
      <c r="A713" s="37"/>
      <c r="B713" s="38" t="str">
        <f>'Master Schedule'!B713</f>
        <v/>
      </c>
      <c r="C713" s="39"/>
      <c r="D713" s="40" t="str">
        <f t="shared" si="1"/>
        <v>Saturday</v>
      </c>
      <c r="E713" s="41"/>
      <c r="F713" s="38"/>
      <c r="G713" s="38"/>
      <c r="H713" s="41"/>
      <c r="I713" s="38"/>
      <c r="J713" s="38"/>
      <c r="K713" s="32"/>
      <c r="L713" s="32"/>
      <c r="M713" s="32"/>
      <c r="N713" s="33"/>
      <c r="O713" s="62"/>
      <c r="P713" s="34" t="str">
        <f t="shared" si="4"/>
        <v/>
      </c>
    </row>
    <row r="714" ht="22.5" customHeight="1">
      <c r="A714" s="37"/>
      <c r="B714" s="38" t="str">
        <f>'Master Schedule'!B714</f>
        <v/>
      </c>
      <c r="C714" s="39"/>
      <c r="D714" s="40" t="str">
        <f t="shared" si="1"/>
        <v>Saturday</v>
      </c>
      <c r="E714" s="41"/>
      <c r="F714" s="38"/>
      <c r="G714" s="38"/>
      <c r="H714" s="41"/>
      <c r="I714" s="38"/>
      <c r="J714" s="38"/>
      <c r="K714" s="35"/>
      <c r="L714" s="35"/>
      <c r="M714" s="35"/>
      <c r="N714" s="36"/>
      <c r="O714" s="62"/>
      <c r="P714" s="34" t="str">
        <f t="shared" si="4"/>
        <v/>
      </c>
    </row>
    <row r="715" ht="22.5" customHeight="1">
      <c r="A715" s="37"/>
      <c r="B715" s="38" t="str">
        <f>'Master Schedule'!B715</f>
        <v/>
      </c>
      <c r="C715" s="39"/>
      <c r="D715" s="40" t="str">
        <f t="shared" si="1"/>
        <v>Saturday</v>
      </c>
      <c r="E715" s="41"/>
      <c r="F715" s="38"/>
      <c r="G715" s="38"/>
      <c r="H715" s="41"/>
      <c r="I715" s="38"/>
      <c r="J715" s="38"/>
      <c r="K715" s="32"/>
      <c r="L715" s="32"/>
      <c r="M715" s="32"/>
      <c r="N715" s="33"/>
      <c r="O715" s="62"/>
      <c r="P715" s="34" t="str">
        <f t="shared" si="4"/>
        <v/>
      </c>
    </row>
    <row r="716" ht="22.5" customHeight="1">
      <c r="A716" s="37"/>
      <c r="B716" s="38" t="str">
        <f>'Master Schedule'!B716</f>
        <v/>
      </c>
      <c r="C716" s="39"/>
      <c r="D716" s="40" t="str">
        <f t="shared" si="1"/>
        <v>Saturday</v>
      </c>
      <c r="E716" s="41"/>
      <c r="F716" s="38"/>
      <c r="G716" s="38"/>
      <c r="H716" s="41"/>
      <c r="I716" s="38"/>
      <c r="J716" s="38"/>
      <c r="K716" s="35"/>
      <c r="L716" s="35"/>
      <c r="M716" s="35"/>
      <c r="N716" s="36"/>
      <c r="O716" s="62"/>
      <c r="P716" s="34" t="str">
        <f t="shared" si="4"/>
        <v/>
      </c>
    </row>
    <row r="717" ht="22.5" customHeight="1">
      <c r="A717" s="37"/>
      <c r="B717" s="38" t="str">
        <f>'Master Schedule'!B717</f>
        <v/>
      </c>
      <c r="C717" s="39"/>
      <c r="D717" s="40" t="str">
        <f t="shared" si="1"/>
        <v>Saturday</v>
      </c>
      <c r="E717" s="41"/>
      <c r="F717" s="38"/>
      <c r="G717" s="38"/>
      <c r="H717" s="41"/>
      <c r="I717" s="38"/>
      <c r="J717" s="38"/>
      <c r="K717" s="32"/>
      <c r="L717" s="32"/>
      <c r="M717" s="32"/>
      <c r="N717" s="33"/>
      <c r="O717" s="62"/>
      <c r="P717" s="34" t="str">
        <f t="shared" si="4"/>
        <v/>
      </c>
    </row>
    <row r="718" ht="22.5" customHeight="1">
      <c r="A718" s="37"/>
      <c r="B718" s="38" t="str">
        <f>'Master Schedule'!B718</f>
        <v/>
      </c>
      <c r="C718" s="39"/>
      <c r="D718" s="40" t="str">
        <f t="shared" si="1"/>
        <v>Saturday</v>
      </c>
      <c r="E718" s="41"/>
      <c r="F718" s="38"/>
      <c r="G718" s="38"/>
      <c r="H718" s="41"/>
      <c r="I718" s="38"/>
      <c r="J718" s="38"/>
      <c r="K718" s="35"/>
      <c r="L718" s="35"/>
      <c r="M718" s="35"/>
      <c r="N718" s="36"/>
      <c r="O718" s="62"/>
      <c r="P718" s="34" t="str">
        <f t="shared" si="4"/>
        <v/>
      </c>
    </row>
    <row r="719" ht="22.5" customHeight="1">
      <c r="A719" s="37"/>
      <c r="B719" s="38" t="str">
        <f>'Master Schedule'!B719</f>
        <v/>
      </c>
      <c r="C719" s="39"/>
      <c r="D719" s="40" t="str">
        <f t="shared" si="1"/>
        <v>Saturday</v>
      </c>
      <c r="E719" s="41"/>
      <c r="F719" s="38"/>
      <c r="G719" s="38"/>
      <c r="H719" s="41"/>
      <c r="I719" s="38"/>
      <c r="J719" s="38"/>
      <c r="K719" s="32"/>
      <c r="L719" s="32"/>
      <c r="M719" s="32"/>
      <c r="N719" s="33"/>
      <c r="O719" s="62"/>
      <c r="P719" s="34" t="str">
        <f t="shared" si="4"/>
        <v/>
      </c>
    </row>
    <row r="720" ht="22.5" customHeight="1">
      <c r="A720" s="37"/>
      <c r="B720" s="38" t="str">
        <f>'Master Schedule'!B720</f>
        <v/>
      </c>
      <c r="C720" s="39"/>
      <c r="D720" s="40" t="str">
        <f t="shared" si="1"/>
        <v>Saturday</v>
      </c>
      <c r="E720" s="41"/>
      <c r="F720" s="38"/>
      <c r="G720" s="38"/>
      <c r="H720" s="41"/>
      <c r="I720" s="38"/>
      <c r="J720" s="38"/>
      <c r="K720" s="35"/>
      <c r="L720" s="35"/>
      <c r="M720" s="35"/>
      <c r="N720" s="36"/>
      <c r="O720" s="62"/>
      <c r="P720" s="34" t="str">
        <f t="shared" si="4"/>
        <v/>
      </c>
    </row>
    <row r="721" ht="22.5" customHeight="1">
      <c r="A721" s="37"/>
      <c r="B721" s="38" t="str">
        <f>'Master Schedule'!B721</f>
        <v/>
      </c>
      <c r="C721" s="39"/>
      <c r="D721" s="40" t="str">
        <f t="shared" si="1"/>
        <v>Saturday</v>
      </c>
      <c r="E721" s="41"/>
      <c r="F721" s="38"/>
      <c r="G721" s="38"/>
      <c r="H721" s="41"/>
      <c r="I721" s="38"/>
      <c r="J721" s="38"/>
      <c r="K721" s="32"/>
      <c r="L721" s="32"/>
      <c r="M721" s="32"/>
      <c r="N721" s="33"/>
      <c r="O721" s="62"/>
      <c r="P721" s="34" t="str">
        <f t="shared" si="4"/>
        <v/>
      </c>
    </row>
    <row r="722" ht="22.5" customHeight="1">
      <c r="A722" s="37"/>
      <c r="B722" s="38" t="str">
        <f>'Master Schedule'!B722</f>
        <v/>
      </c>
      <c r="C722" s="39"/>
      <c r="D722" s="40" t="str">
        <f t="shared" si="1"/>
        <v>Saturday</v>
      </c>
      <c r="E722" s="41"/>
      <c r="F722" s="38"/>
      <c r="G722" s="38"/>
      <c r="H722" s="41"/>
      <c r="I722" s="38"/>
      <c r="J722" s="38"/>
      <c r="K722" s="35"/>
      <c r="L722" s="35"/>
      <c r="M722" s="35"/>
      <c r="N722" s="36"/>
      <c r="O722" s="62"/>
      <c r="P722" s="34" t="str">
        <f t="shared" si="4"/>
        <v/>
      </c>
    </row>
    <row r="723" ht="22.5" customHeight="1">
      <c r="A723" s="37"/>
      <c r="B723" s="38" t="str">
        <f>'Master Schedule'!B723</f>
        <v/>
      </c>
      <c r="C723" s="39"/>
      <c r="D723" s="40" t="str">
        <f t="shared" si="1"/>
        <v>Saturday</v>
      </c>
      <c r="E723" s="41"/>
      <c r="F723" s="38"/>
      <c r="G723" s="38"/>
      <c r="H723" s="41"/>
      <c r="I723" s="38"/>
      <c r="J723" s="38"/>
      <c r="K723" s="32"/>
      <c r="L723" s="32"/>
      <c r="M723" s="32"/>
      <c r="N723" s="33"/>
      <c r="O723" s="62"/>
      <c r="P723" s="34" t="str">
        <f t="shared" si="4"/>
        <v/>
      </c>
    </row>
    <row r="724" ht="22.5" customHeight="1">
      <c r="A724" s="37"/>
      <c r="B724" s="38" t="str">
        <f>'Master Schedule'!B724</f>
        <v/>
      </c>
      <c r="C724" s="39"/>
      <c r="D724" s="40" t="str">
        <f t="shared" si="1"/>
        <v>Saturday</v>
      </c>
      <c r="E724" s="41"/>
      <c r="F724" s="38"/>
      <c r="G724" s="38"/>
      <c r="H724" s="41"/>
      <c r="I724" s="38"/>
      <c r="J724" s="38"/>
      <c r="K724" s="35"/>
      <c r="L724" s="35"/>
      <c r="M724" s="35"/>
      <c r="N724" s="36"/>
      <c r="O724" s="62"/>
      <c r="P724" s="34" t="str">
        <f t="shared" si="4"/>
        <v/>
      </c>
    </row>
    <row r="725" ht="22.5" customHeight="1">
      <c r="A725" s="37"/>
      <c r="B725" s="38" t="str">
        <f>'Master Schedule'!B725</f>
        <v/>
      </c>
      <c r="C725" s="39"/>
      <c r="D725" s="40" t="str">
        <f t="shared" si="1"/>
        <v>Saturday</v>
      </c>
      <c r="E725" s="41"/>
      <c r="F725" s="38"/>
      <c r="G725" s="38"/>
      <c r="H725" s="41"/>
      <c r="I725" s="38"/>
      <c r="J725" s="38"/>
      <c r="K725" s="32"/>
      <c r="L725" s="32"/>
      <c r="M725" s="32"/>
      <c r="N725" s="33"/>
      <c r="O725" s="62"/>
      <c r="P725" s="34" t="str">
        <f t="shared" si="4"/>
        <v/>
      </c>
    </row>
    <row r="726" ht="22.5" customHeight="1">
      <c r="A726" s="37"/>
      <c r="B726" s="38" t="str">
        <f>'Master Schedule'!B726</f>
        <v/>
      </c>
      <c r="C726" s="39"/>
      <c r="D726" s="40" t="str">
        <f t="shared" si="1"/>
        <v>Saturday</v>
      </c>
      <c r="E726" s="41"/>
      <c r="F726" s="38"/>
      <c r="G726" s="38"/>
      <c r="H726" s="41"/>
      <c r="I726" s="38"/>
      <c r="J726" s="38"/>
      <c r="K726" s="35"/>
      <c r="L726" s="35"/>
      <c r="M726" s="35"/>
      <c r="N726" s="36"/>
      <c r="O726" s="62"/>
      <c r="P726" s="34" t="str">
        <f t="shared" si="4"/>
        <v/>
      </c>
    </row>
    <row r="727" ht="22.5" customHeight="1">
      <c r="A727" s="37"/>
      <c r="B727" s="38" t="str">
        <f>'Master Schedule'!B727</f>
        <v/>
      </c>
      <c r="C727" s="39"/>
      <c r="D727" s="40" t="str">
        <f t="shared" si="1"/>
        <v>Saturday</v>
      </c>
      <c r="E727" s="41"/>
      <c r="F727" s="38"/>
      <c r="G727" s="38"/>
      <c r="H727" s="41"/>
      <c r="I727" s="38"/>
      <c r="J727" s="38"/>
      <c r="K727" s="32"/>
      <c r="L727" s="32"/>
      <c r="M727" s="32"/>
      <c r="N727" s="33"/>
      <c r="O727" s="62"/>
      <c r="P727" s="34" t="str">
        <f t="shared" si="4"/>
        <v/>
      </c>
    </row>
    <row r="728" ht="22.5" customHeight="1">
      <c r="A728" s="37"/>
      <c r="B728" s="38" t="str">
        <f>'Master Schedule'!B728</f>
        <v/>
      </c>
      <c r="C728" s="39"/>
      <c r="D728" s="40" t="str">
        <f t="shared" si="1"/>
        <v>Saturday</v>
      </c>
      <c r="E728" s="41"/>
      <c r="F728" s="38"/>
      <c r="G728" s="38"/>
      <c r="H728" s="41"/>
      <c r="I728" s="38"/>
      <c r="J728" s="38"/>
      <c r="K728" s="35"/>
      <c r="L728" s="35"/>
      <c r="M728" s="35"/>
      <c r="N728" s="36"/>
      <c r="O728" s="62"/>
      <c r="P728" s="34" t="str">
        <f t="shared" si="4"/>
        <v/>
      </c>
    </row>
    <row r="729" ht="22.5" customHeight="1">
      <c r="A729" s="37"/>
      <c r="B729" s="38" t="str">
        <f>'Master Schedule'!B729</f>
        <v/>
      </c>
      <c r="C729" s="39"/>
      <c r="D729" s="40" t="str">
        <f t="shared" si="1"/>
        <v>Saturday</v>
      </c>
      <c r="E729" s="41"/>
      <c r="F729" s="38"/>
      <c r="G729" s="38"/>
      <c r="H729" s="41"/>
      <c r="I729" s="38"/>
      <c r="J729" s="38"/>
      <c r="K729" s="32"/>
      <c r="L729" s="32"/>
      <c r="M729" s="32"/>
      <c r="N729" s="33"/>
      <c r="O729" s="62"/>
      <c r="P729" s="34" t="str">
        <f t="shared" si="4"/>
        <v/>
      </c>
    </row>
    <row r="730" ht="22.5" customHeight="1">
      <c r="A730" s="37"/>
      <c r="B730" s="38" t="str">
        <f>'Master Schedule'!B730</f>
        <v/>
      </c>
      <c r="C730" s="39"/>
      <c r="D730" s="40" t="str">
        <f t="shared" si="1"/>
        <v>Saturday</v>
      </c>
      <c r="E730" s="41"/>
      <c r="F730" s="38"/>
      <c r="G730" s="38"/>
      <c r="H730" s="41"/>
      <c r="I730" s="38"/>
      <c r="J730" s="38"/>
      <c r="K730" s="35"/>
      <c r="L730" s="35"/>
      <c r="M730" s="35"/>
      <c r="N730" s="36"/>
      <c r="O730" s="62"/>
      <c r="P730" s="34" t="str">
        <f t="shared" si="4"/>
        <v/>
      </c>
    </row>
    <row r="731" ht="22.5" customHeight="1">
      <c r="A731" s="37"/>
      <c r="B731" s="38" t="str">
        <f>'Master Schedule'!B731</f>
        <v/>
      </c>
      <c r="C731" s="39"/>
      <c r="D731" s="40" t="str">
        <f t="shared" si="1"/>
        <v>Saturday</v>
      </c>
      <c r="E731" s="41"/>
      <c r="F731" s="38"/>
      <c r="G731" s="38"/>
      <c r="H731" s="41"/>
      <c r="I731" s="38"/>
      <c r="J731" s="38"/>
      <c r="K731" s="32"/>
      <c r="L731" s="32"/>
      <c r="M731" s="32"/>
      <c r="N731" s="33"/>
      <c r="O731" s="62"/>
      <c r="P731" s="34" t="str">
        <f t="shared" si="4"/>
        <v/>
      </c>
    </row>
    <row r="732" ht="22.5" customHeight="1">
      <c r="A732" s="37"/>
      <c r="B732" s="38" t="str">
        <f>'Master Schedule'!B732</f>
        <v/>
      </c>
      <c r="C732" s="39"/>
      <c r="D732" s="40" t="str">
        <f t="shared" si="1"/>
        <v>Saturday</v>
      </c>
      <c r="E732" s="41"/>
      <c r="F732" s="38"/>
      <c r="G732" s="38"/>
      <c r="H732" s="41"/>
      <c r="I732" s="38"/>
      <c r="J732" s="38"/>
      <c r="K732" s="35"/>
      <c r="L732" s="35"/>
      <c r="M732" s="35"/>
      <c r="N732" s="36"/>
      <c r="O732" s="62"/>
      <c r="P732" s="34" t="str">
        <f t="shared" si="4"/>
        <v/>
      </c>
    </row>
    <row r="733" ht="22.5" customHeight="1">
      <c r="A733" s="37"/>
      <c r="B733" s="38" t="str">
        <f>'Master Schedule'!B733</f>
        <v/>
      </c>
      <c r="C733" s="39"/>
      <c r="D733" s="40" t="str">
        <f t="shared" si="1"/>
        <v>Saturday</v>
      </c>
      <c r="E733" s="41"/>
      <c r="F733" s="38"/>
      <c r="G733" s="38"/>
      <c r="H733" s="41"/>
      <c r="I733" s="38"/>
      <c r="J733" s="38"/>
      <c r="K733" s="32"/>
      <c r="L733" s="32"/>
      <c r="M733" s="32"/>
      <c r="N733" s="33"/>
      <c r="O733" s="62"/>
      <c r="P733" s="34" t="str">
        <f t="shared" si="4"/>
        <v/>
      </c>
    </row>
    <row r="734" ht="22.5" customHeight="1">
      <c r="A734" s="37"/>
      <c r="B734" s="38" t="str">
        <f>'Master Schedule'!B734</f>
        <v/>
      </c>
      <c r="C734" s="39"/>
      <c r="D734" s="40" t="str">
        <f t="shared" si="1"/>
        <v>Saturday</v>
      </c>
      <c r="E734" s="41"/>
      <c r="F734" s="38"/>
      <c r="G734" s="38"/>
      <c r="H734" s="41"/>
      <c r="I734" s="38"/>
      <c r="J734" s="38"/>
      <c r="K734" s="35"/>
      <c r="L734" s="35"/>
      <c r="M734" s="35"/>
      <c r="N734" s="36"/>
      <c r="O734" s="62"/>
      <c r="P734" s="34" t="str">
        <f t="shared" si="4"/>
        <v/>
      </c>
    </row>
    <row r="735" ht="22.5" customHeight="1">
      <c r="A735" s="37"/>
      <c r="B735" s="38" t="str">
        <f>'Master Schedule'!B735</f>
        <v/>
      </c>
      <c r="C735" s="39"/>
      <c r="D735" s="40" t="str">
        <f t="shared" si="1"/>
        <v>Saturday</v>
      </c>
      <c r="E735" s="41"/>
      <c r="F735" s="38"/>
      <c r="G735" s="38"/>
      <c r="H735" s="41"/>
      <c r="I735" s="38"/>
      <c r="J735" s="38"/>
      <c r="K735" s="32"/>
      <c r="L735" s="32"/>
      <c r="M735" s="32"/>
      <c r="N735" s="33"/>
      <c r="O735" s="62"/>
      <c r="P735" s="34" t="str">
        <f t="shared" si="4"/>
        <v/>
      </c>
    </row>
    <row r="736" ht="22.5" customHeight="1">
      <c r="A736" s="37"/>
      <c r="B736" s="38" t="str">
        <f>'Master Schedule'!B736</f>
        <v/>
      </c>
      <c r="C736" s="39"/>
      <c r="D736" s="40" t="str">
        <f t="shared" si="1"/>
        <v>Saturday</v>
      </c>
      <c r="E736" s="41"/>
      <c r="F736" s="38"/>
      <c r="G736" s="38"/>
      <c r="H736" s="41"/>
      <c r="I736" s="38"/>
      <c r="J736" s="38"/>
      <c r="K736" s="35"/>
      <c r="L736" s="35"/>
      <c r="M736" s="35"/>
      <c r="N736" s="36"/>
      <c r="O736" s="62"/>
      <c r="P736" s="34" t="str">
        <f t="shared" si="4"/>
        <v/>
      </c>
    </row>
    <row r="737" ht="22.5" customHeight="1">
      <c r="A737" s="37"/>
      <c r="B737" s="38" t="str">
        <f>'Master Schedule'!B737</f>
        <v/>
      </c>
      <c r="C737" s="39"/>
      <c r="D737" s="40" t="str">
        <f t="shared" si="1"/>
        <v>Saturday</v>
      </c>
      <c r="E737" s="41"/>
      <c r="F737" s="38"/>
      <c r="G737" s="38"/>
      <c r="H737" s="41"/>
      <c r="I737" s="38"/>
      <c r="J737" s="38"/>
      <c r="K737" s="32"/>
      <c r="L737" s="32"/>
      <c r="M737" s="32"/>
      <c r="N737" s="33"/>
      <c r="O737" s="62"/>
      <c r="P737" s="34" t="str">
        <f t="shared" si="4"/>
        <v/>
      </c>
    </row>
    <row r="738" ht="22.5" customHeight="1">
      <c r="A738" s="37"/>
      <c r="B738" s="38" t="str">
        <f>'Master Schedule'!B738</f>
        <v/>
      </c>
      <c r="C738" s="39"/>
      <c r="D738" s="40" t="str">
        <f t="shared" si="1"/>
        <v>Saturday</v>
      </c>
      <c r="E738" s="41"/>
      <c r="F738" s="38"/>
      <c r="G738" s="38"/>
      <c r="H738" s="41"/>
      <c r="I738" s="38"/>
      <c r="J738" s="38"/>
      <c r="K738" s="35"/>
      <c r="L738" s="35"/>
      <c r="M738" s="35"/>
      <c r="N738" s="36"/>
      <c r="O738" s="62"/>
      <c r="P738" s="34" t="str">
        <f t="shared" si="4"/>
        <v/>
      </c>
    </row>
    <row r="739" ht="22.5" customHeight="1">
      <c r="A739" s="37"/>
      <c r="B739" s="38" t="str">
        <f>'Master Schedule'!B739</f>
        <v/>
      </c>
      <c r="C739" s="39"/>
      <c r="D739" s="40" t="str">
        <f t="shared" si="1"/>
        <v>Saturday</v>
      </c>
      <c r="E739" s="41"/>
      <c r="F739" s="38"/>
      <c r="G739" s="38"/>
      <c r="H739" s="41"/>
      <c r="I739" s="38"/>
      <c r="J739" s="38"/>
      <c r="K739" s="32"/>
      <c r="L739" s="32"/>
      <c r="M739" s="32"/>
      <c r="N739" s="33"/>
      <c r="O739" s="62"/>
      <c r="P739" s="34" t="str">
        <f t="shared" si="4"/>
        <v/>
      </c>
    </row>
    <row r="740" ht="22.5" customHeight="1">
      <c r="A740" s="37"/>
      <c r="B740" s="38" t="str">
        <f>'Master Schedule'!B740</f>
        <v/>
      </c>
      <c r="C740" s="39"/>
      <c r="D740" s="40" t="str">
        <f t="shared" si="1"/>
        <v>Saturday</v>
      </c>
      <c r="E740" s="41"/>
      <c r="F740" s="38"/>
      <c r="G740" s="38"/>
      <c r="H740" s="41"/>
      <c r="I740" s="38"/>
      <c r="J740" s="38"/>
      <c r="K740" s="35"/>
      <c r="L740" s="35"/>
      <c r="M740" s="35"/>
      <c r="N740" s="36"/>
      <c r="O740" s="62"/>
      <c r="P740" s="34" t="str">
        <f t="shared" si="4"/>
        <v/>
      </c>
    </row>
    <row r="741" ht="22.5" customHeight="1">
      <c r="A741" s="37"/>
      <c r="B741" s="38" t="str">
        <f>'Master Schedule'!B741</f>
        <v/>
      </c>
      <c r="C741" s="39"/>
      <c r="D741" s="40" t="str">
        <f t="shared" si="1"/>
        <v>Saturday</v>
      </c>
      <c r="E741" s="41"/>
      <c r="F741" s="38"/>
      <c r="G741" s="38"/>
      <c r="H741" s="41"/>
      <c r="I741" s="38"/>
      <c r="J741" s="38"/>
      <c r="K741" s="32"/>
      <c r="L741" s="32"/>
      <c r="M741" s="32"/>
      <c r="N741" s="33"/>
      <c r="O741" s="62"/>
      <c r="P741" s="34" t="str">
        <f t="shared" si="4"/>
        <v/>
      </c>
    </row>
    <row r="742" ht="22.5" customHeight="1">
      <c r="A742" s="37"/>
      <c r="B742" s="38" t="str">
        <f>'Master Schedule'!B742</f>
        <v/>
      </c>
      <c r="C742" s="39"/>
      <c r="D742" s="40" t="str">
        <f t="shared" si="1"/>
        <v>Saturday</v>
      </c>
      <c r="E742" s="41"/>
      <c r="F742" s="38"/>
      <c r="G742" s="38"/>
      <c r="H742" s="41"/>
      <c r="I742" s="38"/>
      <c r="J742" s="38"/>
      <c r="K742" s="35"/>
      <c r="L742" s="35"/>
      <c r="M742" s="35"/>
      <c r="N742" s="36"/>
      <c r="O742" s="62"/>
      <c r="P742" s="34" t="str">
        <f t="shared" si="4"/>
        <v/>
      </c>
    </row>
    <row r="743" ht="22.5" customHeight="1">
      <c r="A743" s="37"/>
      <c r="B743" s="38" t="str">
        <f>'Master Schedule'!B743</f>
        <v/>
      </c>
      <c r="C743" s="39"/>
      <c r="D743" s="40" t="str">
        <f t="shared" si="1"/>
        <v>Saturday</v>
      </c>
      <c r="E743" s="41"/>
      <c r="F743" s="38"/>
      <c r="G743" s="38"/>
      <c r="H743" s="41"/>
      <c r="I743" s="38"/>
      <c r="J743" s="38"/>
      <c r="K743" s="32"/>
      <c r="L743" s="32"/>
      <c r="M743" s="32"/>
      <c r="N743" s="33"/>
      <c r="O743" s="62"/>
      <c r="P743" s="34" t="str">
        <f t="shared" si="4"/>
        <v/>
      </c>
    </row>
    <row r="744" ht="22.5" customHeight="1">
      <c r="A744" s="37"/>
      <c r="B744" s="38" t="str">
        <f>'Master Schedule'!B744</f>
        <v/>
      </c>
      <c r="C744" s="39"/>
      <c r="D744" s="40" t="str">
        <f t="shared" si="1"/>
        <v>Saturday</v>
      </c>
      <c r="E744" s="41"/>
      <c r="F744" s="38"/>
      <c r="G744" s="38"/>
      <c r="H744" s="41"/>
      <c r="I744" s="38"/>
      <c r="J744" s="38"/>
      <c r="K744" s="35"/>
      <c r="L744" s="35"/>
      <c r="M744" s="35"/>
      <c r="N744" s="36"/>
      <c r="O744" s="62"/>
      <c r="P744" s="34" t="str">
        <f t="shared" si="4"/>
        <v/>
      </c>
    </row>
    <row r="745" ht="22.5" customHeight="1">
      <c r="A745" s="37"/>
      <c r="B745" s="38" t="str">
        <f>'Master Schedule'!B745</f>
        <v/>
      </c>
      <c r="C745" s="39"/>
      <c r="D745" s="40" t="str">
        <f t="shared" si="1"/>
        <v>Saturday</v>
      </c>
      <c r="E745" s="41"/>
      <c r="F745" s="38"/>
      <c r="G745" s="38"/>
      <c r="H745" s="41"/>
      <c r="I745" s="38"/>
      <c r="J745" s="38"/>
      <c r="K745" s="32"/>
      <c r="L745" s="32"/>
      <c r="M745" s="32"/>
      <c r="N745" s="33"/>
      <c r="O745" s="62"/>
      <c r="P745" s="34" t="str">
        <f t="shared" si="4"/>
        <v/>
      </c>
    </row>
    <row r="746" ht="22.5" customHeight="1">
      <c r="A746" s="37"/>
      <c r="B746" s="38" t="str">
        <f>'Master Schedule'!B746</f>
        <v/>
      </c>
      <c r="C746" s="39"/>
      <c r="D746" s="40" t="str">
        <f t="shared" si="1"/>
        <v>Saturday</v>
      </c>
      <c r="E746" s="41"/>
      <c r="F746" s="38"/>
      <c r="G746" s="38"/>
      <c r="H746" s="41"/>
      <c r="I746" s="38"/>
      <c r="J746" s="38"/>
      <c r="K746" s="35"/>
      <c r="L746" s="35"/>
      <c r="M746" s="35"/>
      <c r="N746" s="36"/>
      <c r="O746" s="62"/>
      <c r="P746" s="34" t="str">
        <f t="shared" si="4"/>
        <v/>
      </c>
    </row>
    <row r="747" ht="22.5" customHeight="1">
      <c r="A747" s="37"/>
      <c r="B747" s="38" t="str">
        <f>'Master Schedule'!B747</f>
        <v/>
      </c>
      <c r="C747" s="39"/>
      <c r="D747" s="40" t="str">
        <f t="shared" si="1"/>
        <v>Saturday</v>
      </c>
      <c r="E747" s="41"/>
      <c r="F747" s="38"/>
      <c r="G747" s="38"/>
      <c r="H747" s="41"/>
      <c r="I747" s="38"/>
      <c r="J747" s="38"/>
      <c r="K747" s="32"/>
      <c r="L747" s="32"/>
      <c r="M747" s="32"/>
      <c r="N747" s="33"/>
      <c r="O747" s="62"/>
      <c r="P747" s="34" t="str">
        <f t="shared" si="4"/>
        <v/>
      </c>
    </row>
    <row r="748" ht="22.5" customHeight="1">
      <c r="A748" s="37"/>
      <c r="B748" s="38" t="str">
        <f>'Master Schedule'!B748</f>
        <v/>
      </c>
      <c r="C748" s="39"/>
      <c r="D748" s="40" t="str">
        <f t="shared" si="1"/>
        <v>Saturday</v>
      </c>
      <c r="E748" s="41"/>
      <c r="F748" s="38"/>
      <c r="G748" s="38"/>
      <c r="H748" s="41"/>
      <c r="I748" s="38"/>
      <c r="J748" s="38"/>
      <c r="K748" s="35"/>
      <c r="L748" s="35"/>
      <c r="M748" s="35"/>
      <c r="N748" s="36"/>
      <c r="O748" s="62"/>
      <c r="P748" s="34" t="str">
        <f t="shared" si="4"/>
        <v/>
      </c>
    </row>
    <row r="749" ht="22.5" customHeight="1">
      <c r="A749" s="37"/>
      <c r="B749" s="38" t="str">
        <f>'Master Schedule'!B749</f>
        <v/>
      </c>
      <c r="C749" s="39"/>
      <c r="D749" s="40" t="str">
        <f t="shared" si="1"/>
        <v>Saturday</v>
      </c>
      <c r="E749" s="41"/>
      <c r="F749" s="38"/>
      <c r="G749" s="38"/>
      <c r="H749" s="41"/>
      <c r="I749" s="38"/>
      <c r="J749" s="38"/>
      <c r="K749" s="32"/>
      <c r="L749" s="32"/>
      <c r="M749" s="32"/>
      <c r="N749" s="33"/>
      <c r="O749" s="62"/>
      <c r="P749" s="34" t="str">
        <f t="shared" si="4"/>
        <v/>
      </c>
    </row>
    <row r="750" ht="22.5" customHeight="1">
      <c r="A750" s="37"/>
      <c r="B750" s="38" t="str">
        <f>'Master Schedule'!B750</f>
        <v/>
      </c>
      <c r="C750" s="39"/>
      <c r="D750" s="40" t="str">
        <f t="shared" si="1"/>
        <v>Saturday</v>
      </c>
      <c r="E750" s="41"/>
      <c r="F750" s="38"/>
      <c r="G750" s="38"/>
      <c r="H750" s="41"/>
      <c r="I750" s="38"/>
      <c r="J750" s="38"/>
      <c r="K750" s="35"/>
      <c r="L750" s="35"/>
      <c r="M750" s="35"/>
      <c r="N750" s="36"/>
      <c r="O750" s="62"/>
      <c r="P750" s="34" t="str">
        <f t="shared" si="4"/>
        <v/>
      </c>
    </row>
    <row r="751" ht="22.5" customHeight="1">
      <c r="A751" s="37"/>
      <c r="B751" s="38" t="str">
        <f>'Master Schedule'!B751</f>
        <v/>
      </c>
      <c r="C751" s="39"/>
      <c r="D751" s="40" t="str">
        <f t="shared" si="1"/>
        <v>Saturday</v>
      </c>
      <c r="E751" s="41"/>
      <c r="F751" s="38"/>
      <c r="G751" s="38"/>
      <c r="H751" s="41"/>
      <c r="I751" s="38"/>
      <c r="J751" s="38"/>
      <c r="K751" s="32"/>
      <c r="L751" s="32"/>
      <c r="M751" s="32"/>
      <c r="N751" s="33"/>
      <c r="O751" s="62"/>
      <c r="P751" s="34" t="str">
        <f t="shared" si="4"/>
        <v/>
      </c>
    </row>
    <row r="752" ht="22.5" customHeight="1">
      <c r="A752" s="37"/>
      <c r="B752" s="38" t="str">
        <f>'Master Schedule'!B752</f>
        <v/>
      </c>
      <c r="C752" s="39"/>
      <c r="D752" s="40" t="str">
        <f t="shared" si="1"/>
        <v>Saturday</v>
      </c>
      <c r="E752" s="41"/>
      <c r="F752" s="38"/>
      <c r="G752" s="38"/>
      <c r="H752" s="41"/>
      <c r="I752" s="38"/>
      <c r="J752" s="38"/>
      <c r="K752" s="35"/>
      <c r="L752" s="35"/>
      <c r="M752" s="35"/>
      <c r="N752" s="36"/>
      <c r="O752" s="62"/>
      <c r="P752" s="34" t="str">
        <f t="shared" si="4"/>
        <v/>
      </c>
    </row>
    <row r="753" ht="22.5" customHeight="1">
      <c r="A753" s="37"/>
      <c r="B753" s="38" t="str">
        <f>'Master Schedule'!B753</f>
        <v/>
      </c>
      <c r="C753" s="39"/>
      <c r="D753" s="40" t="str">
        <f t="shared" si="1"/>
        <v>Saturday</v>
      </c>
      <c r="E753" s="41"/>
      <c r="F753" s="38"/>
      <c r="G753" s="38"/>
      <c r="H753" s="41"/>
      <c r="I753" s="38"/>
      <c r="J753" s="38"/>
      <c r="K753" s="32"/>
      <c r="L753" s="32"/>
      <c r="M753" s="32"/>
      <c r="N753" s="33"/>
      <c r="O753" s="62"/>
      <c r="P753" s="34" t="str">
        <f t="shared" si="4"/>
        <v/>
      </c>
    </row>
    <row r="754" ht="22.5" customHeight="1">
      <c r="A754" s="37"/>
      <c r="B754" s="38" t="str">
        <f>'Master Schedule'!B754</f>
        <v/>
      </c>
      <c r="C754" s="39"/>
      <c r="D754" s="40" t="str">
        <f t="shared" si="1"/>
        <v>Saturday</v>
      </c>
      <c r="E754" s="41"/>
      <c r="F754" s="38"/>
      <c r="G754" s="38"/>
      <c r="H754" s="41"/>
      <c r="I754" s="38"/>
      <c r="J754" s="38"/>
      <c r="K754" s="35"/>
      <c r="L754" s="35"/>
      <c r="M754" s="35"/>
      <c r="N754" s="36"/>
      <c r="O754" s="62"/>
      <c r="P754" s="34" t="str">
        <f t="shared" si="4"/>
        <v/>
      </c>
    </row>
    <row r="755" ht="22.5" customHeight="1">
      <c r="A755" s="37"/>
      <c r="B755" s="38" t="str">
        <f>'Master Schedule'!B755</f>
        <v/>
      </c>
      <c r="C755" s="39"/>
      <c r="D755" s="40" t="str">
        <f t="shared" si="1"/>
        <v>Saturday</v>
      </c>
      <c r="E755" s="41"/>
      <c r="F755" s="38"/>
      <c r="G755" s="38"/>
      <c r="H755" s="41"/>
      <c r="I755" s="38"/>
      <c r="J755" s="38"/>
      <c r="K755" s="32"/>
      <c r="L755" s="32"/>
      <c r="M755" s="32"/>
      <c r="N755" s="33"/>
      <c r="O755" s="62"/>
      <c r="P755" s="34" t="str">
        <f t="shared" si="4"/>
        <v/>
      </c>
    </row>
    <row r="756" ht="22.5" customHeight="1">
      <c r="A756" s="37"/>
      <c r="B756" s="38" t="str">
        <f>'Master Schedule'!B756</f>
        <v/>
      </c>
      <c r="C756" s="39"/>
      <c r="D756" s="40" t="str">
        <f t="shared" si="1"/>
        <v>Saturday</v>
      </c>
      <c r="E756" s="41"/>
      <c r="F756" s="38"/>
      <c r="G756" s="38"/>
      <c r="H756" s="41"/>
      <c r="I756" s="38"/>
      <c r="J756" s="38"/>
      <c r="K756" s="35"/>
      <c r="L756" s="35"/>
      <c r="M756" s="35"/>
      <c r="N756" s="36"/>
      <c r="O756" s="62"/>
      <c r="P756" s="34" t="str">
        <f t="shared" si="4"/>
        <v/>
      </c>
    </row>
    <row r="757" ht="22.5" customHeight="1">
      <c r="A757" s="37"/>
      <c r="B757" s="38" t="str">
        <f>'Master Schedule'!B757</f>
        <v/>
      </c>
      <c r="C757" s="39"/>
      <c r="D757" s="40" t="str">
        <f t="shared" si="1"/>
        <v>Saturday</v>
      </c>
      <c r="E757" s="41"/>
      <c r="F757" s="38"/>
      <c r="G757" s="38"/>
      <c r="H757" s="41"/>
      <c r="I757" s="38"/>
      <c r="J757" s="38"/>
      <c r="K757" s="32"/>
      <c r="L757" s="32"/>
      <c r="M757" s="32"/>
      <c r="N757" s="33"/>
      <c r="O757" s="62"/>
      <c r="P757" s="34" t="str">
        <f t="shared" si="4"/>
        <v/>
      </c>
    </row>
    <row r="758" ht="22.5" customHeight="1">
      <c r="A758" s="37"/>
      <c r="B758" s="38" t="str">
        <f>'Master Schedule'!B758</f>
        <v/>
      </c>
      <c r="C758" s="39"/>
      <c r="D758" s="40" t="str">
        <f t="shared" si="1"/>
        <v>Saturday</v>
      </c>
      <c r="E758" s="41"/>
      <c r="F758" s="38"/>
      <c r="G758" s="38"/>
      <c r="H758" s="41"/>
      <c r="I758" s="38"/>
      <c r="J758" s="38"/>
      <c r="K758" s="35"/>
      <c r="L758" s="35"/>
      <c r="M758" s="35"/>
      <c r="N758" s="36"/>
      <c r="O758" s="62"/>
      <c r="P758" s="34" t="str">
        <f t="shared" si="4"/>
        <v/>
      </c>
    </row>
    <row r="759" ht="22.5" customHeight="1">
      <c r="A759" s="37"/>
      <c r="B759" s="38" t="str">
        <f>'Master Schedule'!B759</f>
        <v/>
      </c>
      <c r="C759" s="39"/>
      <c r="D759" s="40" t="str">
        <f t="shared" si="1"/>
        <v>Saturday</v>
      </c>
      <c r="E759" s="41"/>
      <c r="F759" s="38"/>
      <c r="G759" s="38"/>
      <c r="H759" s="41"/>
      <c r="I759" s="38"/>
      <c r="J759" s="38"/>
      <c r="K759" s="32"/>
      <c r="L759" s="32"/>
      <c r="M759" s="32"/>
      <c r="N759" s="33"/>
      <c r="O759" s="62"/>
      <c r="P759" s="34" t="str">
        <f t="shared" si="4"/>
        <v/>
      </c>
    </row>
    <row r="760" ht="22.5" customHeight="1">
      <c r="A760" s="37"/>
      <c r="B760" s="38" t="str">
        <f>'Master Schedule'!B760</f>
        <v/>
      </c>
      <c r="C760" s="39"/>
      <c r="D760" s="40" t="str">
        <f t="shared" si="1"/>
        <v>Saturday</v>
      </c>
      <c r="E760" s="41"/>
      <c r="F760" s="38"/>
      <c r="G760" s="38"/>
      <c r="H760" s="41"/>
      <c r="I760" s="38"/>
      <c r="J760" s="38"/>
      <c r="K760" s="35"/>
      <c r="L760" s="35"/>
      <c r="M760" s="35"/>
      <c r="N760" s="36"/>
      <c r="O760" s="62"/>
      <c r="P760" s="34" t="str">
        <f t="shared" si="4"/>
        <v/>
      </c>
    </row>
    <row r="761" ht="22.5" customHeight="1">
      <c r="A761" s="37"/>
      <c r="B761" s="38" t="str">
        <f>'Master Schedule'!B761</f>
        <v/>
      </c>
      <c r="C761" s="39"/>
      <c r="D761" s="40" t="str">
        <f t="shared" si="1"/>
        <v>Saturday</v>
      </c>
      <c r="E761" s="41"/>
      <c r="F761" s="38"/>
      <c r="G761" s="38"/>
      <c r="H761" s="41"/>
      <c r="I761" s="38"/>
      <c r="J761" s="38"/>
      <c r="K761" s="32"/>
      <c r="L761" s="32"/>
      <c r="M761" s="32"/>
      <c r="N761" s="33"/>
      <c r="O761" s="62"/>
      <c r="P761" s="34" t="str">
        <f t="shared" si="4"/>
        <v/>
      </c>
    </row>
    <row r="762" ht="22.5" customHeight="1">
      <c r="A762" s="37"/>
      <c r="B762" s="38" t="str">
        <f>'Master Schedule'!B762</f>
        <v/>
      </c>
      <c r="C762" s="39"/>
      <c r="D762" s="40" t="str">
        <f t="shared" si="1"/>
        <v>Saturday</v>
      </c>
      <c r="E762" s="41"/>
      <c r="F762" s="38"/>
      <c r="G762" s="38"/>
      <c r="H762" s="41"/>
      <c r="I762" s="38"/>
      <c r="J762" s="38"/>
      <c r="K762" s="35"/>
      <c r="L762" s="35"/>
      <c r="M762" s="35"/>
      <c r="N762" s="36"/>
      <c r="O762" s="62"/>
      <c r="P762" s="34" t="str">
        <f t="shared" si="4"/>
        <v/>
      </c>
    </row>
    <row r="763" ht="22.5" customHeight="1">
      <c r="A763" s="37"/>
      <c r="B763" s="38" t="str">
        <f>'Master Schedule'!B763</f>
        <v/>
      </c>
      <c r="C763" s="39"/>
      <c r="D763" s="40" t="str">
        <f t="shared" si="1"/>
        <v>Saturday</v>
      </c>
      <c r="E763" s="41"/>
      <c r="F763" s="38"/>
      <c r="G763" s="38"/>
      <c r="H763" s="41"/>
      <c r="I763" s="38"/>
      <c r="J763" s="38"/>
      <c r="K763" s="32"/>
      <c r="L763" s="32"/>
      <c r="M763" s="32"/>
      <c r="N763" s="33"/>
      <c r="O763" s="62"/>
      <c r="P763" s="34" t="str">
        <f t="shared" si="4"/>
        <v/>
      </c>
    </row>
    <row r="764" ht="22.5" customHeight="1">
      <c r="A764" s="37"/>
      <c r="B764" s="38" t="str">
        <f>'Master Schedule'!B764</f>
        <v/>
      </c>
      <c r="C764" s="39"/>
      <c r="D764" s="40" t="str">
        <f t="shared" si="1"/>
        <v>Saturday</v>
      </c>
      <c r="E764" s="41"/>
      <c r="F764" s="38"/>
      <c r="G764" s="38"/>
      <c r="H764" s="41"/>
      <c r="I764" s="38"/>
      <c r="J764" s="38"/>
      <c r="K764" s="35"/>
      <c r="L764" s="35"/>
      <c r="M764" s="35"/>
      <c r="N764" s="36"/>
      <c r="O764" s="62"/>
      <c r="P764" s="34" t="str">
        <f t="shared" si="4"/>
        <v/>
      </c>
    </row>
    <row r="765" ht="22.5" customHeight="1">
      <c r="A765" s="37"/>
      <c r="B765" s="38" t="str">
        <f>'Master Schedule'!B765</f>
        <v/>
      </c>
      <c r="C765" s="39"/>
      <c r="D765" s="40" t="str">
        <f t="shared" si="1"/>
        <v>Saturday</v>
      </c>
      <c r="E765" s="41"/>
      <c r="F765" s="38"/>
      <c r="G765" s="38"/>
      <c r="H765" s="41"/>
      <c r="I765" s="38"/>
      <c r="J765" s="38"/>
      <c r="K765" s="32"/>
      <c r="L765" s="32"/>
      <c r="M765" s="32"/>
      <c r="N765" s="33"/>
      <c r="O765" s="62"/>
      <c r="P765" s="34" t="str">
        <f t="shared" si="4"/>
        <v/>
      </c>
    </row>
    <row r="766" ht="22.5" customHeight="1">
      <c r="A766" s="37"/>
      <c r="B766" s="38" t="str">
        <f>'Master Schedule'!B766</f>
        <v/>
      </c>
      <c r="C766" s="39"/>
      <c r="D766" s="40" t="str">
        <f t="shared" si="1"/>
        <v>Saturday</v>
      </c>
      <c r="E766" s="41"/>
      <c r="F766" s="38"/>
      <c r="G766" s="38"/>
      <c r="H766" s="41"/>
      <c r="I766" s="38"/>
      <c r="J766" s="38"/>
      <c r="K766" s="35"/>
      <c r="L766" s="35"/>
      <c r="M766" s="35"/>
      <c r="N766" s="36"/>
      <c r="O766" s="62"/>
      <c r="P766" s="34" t="str">
        <f t="shared" si="4"/>
        <v/>
      </c>
    </row>
    <row r="767" ht="22.5" customHeight="1">
      <c r="A767" s="37"/>
      <c r="B767" s="38" t="str">
        <f>'Master Schedule'!B767</f>
        <v/>
      </c>
      <c r="C767" s="39"/>
      <c r="D767" s="40" t="str">
        <f t="shared" si="1"/>
        <v>Saturday</v>
      </c>
      <c r="E767" s="41"/>
      <c r="F767" s="38"/>
      <c r="G767" s="38"/>
      <c r="H767" s="41"/>
      <c r="I767" s="38"/>
      <c r="J767" s="38"/>
      <c r="K767" s="32"/>
      <c r="L767" s="32"/>
      <c r="M767" s="32"/>
      <c r="N767" s="33"/>
      <c r="O767" s="62"/>
      <c r="P767" s="34" t="str">
        <f t="shared" si="4"/>
        <v/>
      </c>
    </row>
    <row r="768" ht="22.5" customHeight="1">
      <c r="A768" s="37"/>
      <c r="B768" s="38" t="str">
        <f>'Master Schedule'!B768</f>
        <v/>
      </c>
      <c r="C768" s="39"/>
      <c r="D768" s="40" t="str">
        <f t="shared" si="1"/>
        <v>Saturday</v>
      </c>
      <c r="E768" s="41"/>
      <c r="F768" s="38"/>
      <c r="G768" s="38"/>
      <c r="H768" s="41"/>
      <c r="I768" s="38"/>
      <c r="J768" s="38"/>
      <c r="K768" s="35"/>
      <c r="L768" s="35"/>
      <c r="M768" s="35"/>
      <c r="N768" s="36"/>
      <c r="O768" s="62"/>
      <c r="P768" s="34" t="str">
        <f t="shared" si="4"/>
        <v/>
      </c>
    </row>
    <row r="769" ht="22.5" customHeight="1">
      <c r="A769" s="37"/>
      <c r="B769" s="38" t="str">
        <f>'Master Schedule'!B769</f>
        <v/>
      </c>
      <c r="C769" s="39"/>
      <c r="D769" s="40" t="str">
        <f t="shared" si="1"/>
        <v>Saturday</v>
      </c>
      <c r="E769" s="41"/>
      <c r="F769" s="38"/>
      <c r="G769" s="38"/>
      <c r="H769" s="41"/>
      <c r="I769" s="38"/>
      <c r="J769" s="38"/>
      <c r="K769" s="32"/>
      <c r="L769" s="32"/>
      <c r="M769" s="32"/>
      <c r="N769" s="33"/>
      <c r="O769" s="62"/>
      <c r="P769" s="34" t="str">
        <f t="shared" si="4"/>
        <v/>
      </c>
    </row>
    <row r="770" ht="22.5" customHeight="1">
      <c r="A770" s="37"/>
      <c r="B770" s="38" t="str">
        <f>'Master Schedule'!B770</f>
        <v/>
      </c>
      <c r="C770" s="39"/>
      <c r="D770" s="40" t="str">
        <f t="shared" si="1"/>
        <v>Saturday</v>
      </c>
      <c r="E770" s="41"/>
      <c r="F770" s="38"/>
      <c r="G770" s="38"/>
      <c r="H770" s="41"/>
      <c r="I770" s="38"/>
      <c r="J770" s="38"/>
      <c r="K770" s="35"/>
      <c r="L770" s="35"/>
      <c r="M770" s="35"/>
      <c r="N770" s="36"/>
      <c r="O770" s="62"/>
      <c r="P770" s="34" t="str">
        <f t="shared" si="4"/>
        <v/>
      </c>
    </row>
    <row r="771" ht="22.5" customHeight="1">
      <c r="A771" s="37"/>
      <c r="B771" s="38" t="str">
        <f>'Master Schedule'!B771</f>
        <v/>
      </c>
      <c r="C771" s="39"/>
      <c r="D771" s="40" t="str">
        <f t="shared" si="1"/>
        <v>Saturday</v>
      </c>
      <c r="E771" s="41"/>
      <c r="F771" s="38"/>
      <c r="G771" s="38"/>
      <c r="H771" s="41"/>
      <c r="I771" s="38"/>
      <c r="J771" s="38"/>
      <c r="K771" s="32"/>
      <c r="L771" s="32"/>
      <c r="M771" s="32"/>
      <c r="N771" s="33"/>
      <c r="O771" s="62"/>
      <c r="P771" s="34" t="str">
        <f t="shared" si="4"/>
        <v/>
      </c>
    </row>
    <row r="772" ht="22.5" customHeight="1">
      <c r="A772" s="37"/>
      <c r="B772" s="38" t="str">
        <f>'Master Schedule'!B772</f>
        <v/>
      </c>
      <c r="C772" s="39"/>
      <c r="D772" s="40" t="str">
        <f t="shared" si="1"/>
        <v>Saturday</v>
      </c>
      <c r="E772" s="41"/>
      <c r="F772" s="38"/>
      <c r="G772" s="38"/>
      <c r="H772" s="41"/>
      <c r="I772" s="38"/>
      <c r="J772" s="38"/>
      <c r="K772" s="35"/>
      <c r="L772" s="35"/>
      <c r="M772" s="35"/>
      <c r="N772" s="36"/>
      <c r="O772" s="62"/>
      <c r="P772" s="34" t="str">
        <f t="shared" si="4"/>
        <v/>
      </c>
    </row>
    <row r="773" ht="22.5" customHeight="1">
      <c r="A773" s="37"/>
      <c r="B773" s="38" t="str">
        <f>'Master Schedule'!B773</f>
        <v/>
      </c>
      <c r="C773" s="39"/>
      <c r="D773" s="40" t="str">
        <f t="shared" si="1"/>
        <v>Saturday</v>
      </c>
      <c r="E773" s="41"/>
      <c r="F773" s="38"/>
      <c r="G773" s="38"/>
      <c r="H773" s="41"/>
      <c r="I773" s="38"/>
      <c r="J773" s="38"/>
      <c r="K773" s="32"/>
      <c r="L773" s="32"/>
      <c r="M773" s="32"/>
      <c r="N773" s="33"/>
      <c r="O773" s="62"/>
      <c r="P773" s="34" t="str">
        <f t="shared" si="4"/>
        <v/>
      </c>
    </row>
    <row r="774" ht="22.5" customHeight="1">
      <c r="A774" s="37"/>
      <c r="B774" s="38" t="str">
        <f>'Master Schedule'!B774</f>
        <v/>
      </c>
      <c r="C774" s="39"/>
      <c r="D774" s="40" t="str">
        <f t="shared" si="1"/>
        <v>Saturday</v>
      </c>
      <c r="E774" s="41"/>
      <c r="F774" s="38"/>
      <c r="G774" s="38"/>
      <c r="H774" s="41"/>
      <c r="I774" s="38"/>
      <c r="J774" s="38"/>
      <c r="K774" s="35"/>
      <c r="L774" s="35"/>
      <c r="M774" s="35"/>
      <c r="N774" s="36"/>
      <c r="O774" s="62"/>
      <c r="P774" s="34" t="str">
        <f t="shared" si="4"/>
        <v/>
      </c>
    </row>
    <row r="775" ht="22.5" customHeight="1">
      <c r="A775" s="37"/>
      <c r="B775" s="38" t="str">
        <f>'Master Schedule'!B775</f>
        <v/>
      </c>
      <c r="C775" s="39"/>
      <c r="D775" s="40" t="str">
        <f t="shared" si="1"/>
        <v>Saturday</v>
      </c>
      <c r="E775" s="41"/>
      <c r="F775" s="38"/>
      <c r="G775" s="38"/>
      <c r="H775" s="41"/>
      <c r="I775" s="38"/>
      <c r="J775" s="38"/>
      <c r="K775" s="32"/>
      <c r="L775" s="32"/>
      <c r="M775" s="32"/>
      <c r="N775" s="33"/>
      <c r="O775" s="62"/>
      <c r="P775" s="34" t="str">
        <f t="shared" si="4"/>
        <v/>
      </c>
    </row>
    <row r="776" ht="22.5" customHeight="1">
      <c r="A776" s="37"/>
      <c r="B776" s="38" t="str">
        <f>'Master Schedule'!B776</f>
        <v/>
      </c>
      <c r="C776" s="39"/>
      <c r="D776" s="40" t="str">
        <f t="shared" si="1"/>
        <v>Saturday</v>
      </c>
      <c r="E776" s="41"/>
      <c r="F776" s="38"/>
      <c r="G776" s="38"/>
      <c r="H776" s="41"/>
      <c r="I776" s="38"/>
      <c r="J776" s="38"/>
      <c r="K776" s="35"/>
      <c r="L776" s="35"/>
      <c r="M776" s="35"/>
      <c r="N776" s="36"/>
      <c r="O776" s="62"/>
      <c r="P776" s="34" t="str">
        <f t="shared" si="4"/>
        <v/>
      </c>
    </row>
    <row r="777" ht="22.5" customHeight="1">
      <c r="A777" s="37"/>
      <c r="B777" s="38" t="str">
        <f>'Master Schedule'!B777</f>
        <v/>
      </c>
      <c r="C777" s="39"/>
      <c r="D777" s="40" t="str">
        <f t="shared" si="1"/>
        <v>Saturday</v>
      </c>
      <c r="E777" s="41"/>
      <c r="F777" s="38"/>
      <c r="G777" s="38"/>
      <c r="H777" s="41"/>
      <c r="I777" s="38"/>
      <c r="J777" s="38"/>
      <c r="K777" s="32"/>
      <c r="L777" s="32"/>
      <c r="M777" s="32"/>
      <c r="N777" s="33"/>
      <c r="O777" s="62"/>
      <c r="P777" s="34" t="str">
        <f t="shared" si="4"/>
        <v/>
      </c>
    </row>
    <row r="778" ht="22.5" customHeight="1">
      <c r="A778" s="37"/>
      <c r="B778" s="38" t="str">
        <f>'Master Schedule'!B778</f>
        <v/>
      </c>
      <c r="C778" s="39"/>
      <c r="D778" s="40" t="str">
        <f t="shared" si="1"/>
        <v>Saturday</v>
      </c>
      <c r="E778" s="41"/>
      <c r="F778" s="38"/>
      <c r="G778" s="38"/>
      <c r="H778" s="41"/>
      <c r="I778" s="38"/>
      <c r="J778" s="38"/>
      <c r="K778" s="35"/>
      <c r="L778" s="35"/>
      <c r="M778" s="35"/>
      <c r="N778" s="36"/>
      <c r="O778" s="62"/>
      <c r="P778" s="34" t="str">
        <f t="shared" si="4"/>
        <v/>
      </c>
    </row>
    <row r="779" ht="22.5" customHeight="1">
      <c r="A779" s="37"/>
      <c r="B779" s="38" t="str">
        <f>'Master Schedule'!B779</f>
        <v/>
      </c>
      <c r="C779" s="39"/>
      <c r="D779" s="40" t="str">
        <f t="shared" si="1"/>
        <v>Saturday</v>
      </c>
      <c r="E779" s="41"/>
      <c r="F779" s="38"/>
      <c r="G779" s="38"/>
      <c r="H779" s="41"/>
      <c r="I779" s="38"/>
      <c r="J779" s="38"/>
      <c r="K779" s="32"/>
      <c r="L779" s="32"/>
      <c r="M779" s="32"/>
      <c r="N779" s="33"/>
      <c r="O779" s="62"/>
      <c r="P779" s="34" t="str">
        <f t="shared" si="4"/>
        <v/>
      </c>
    </row>
    <row r="780" ht="22.5" customHeight="1">
      <c r="A780" s="37"/>
      <c r="B780" s="38" t="str">
        <f>'Master Schedule'!B780</f>
        <v/>
      </c>
      <c r="C780" s="39"/>
      <c r="D780" s="40" t="str">
        <f t="shared" si="1"/>
        <v>Saturday</v>
      </c>
      <c r="E780" s="41"/>
      <c r="F780" s="38"/>
      <c r="G780" s="38"/>
      <c r="H780" s="41"/>
      <c r="I780" s="38"/>
      <c r="J780" s="38"/>
      <c r="K780" s="35"/>
      <c r="L780" s="35"/>
      <c r="M780" s="35"/>
      <c r="N780" s="36"/>
      <c r="O780" s="62"/>
      <c r="P780" s="34" t="str">
        <f t="shared" si="4"/>
        <v/>
      </c>
    </row>
    <row r="781" ht="22.5" customHeight="1">
      <c r="A781" s="37"/>
      <c r="B781" s="38" t="str">
        <f>'Master Schedule'!B781</f>
        <v/>
      </c>
      <c r="C781" s="39"/>
      <c r="D781" s="40" t="str">
        <f t="shared" si="1"/>
        <v>Saturday</v>
      </c>
      <c r="E781" s="41"/>
      <c r="F781" s="38"/>
      <c r="G781" s="38"/>
      <c r="H781" s="41"/>
      <c r="I781" s="38"/>
      <c r="J781" s="38"/>
      <c r="K781" s="32"/>
      <c r="L781" s="32"/>
      <c r="M781" s="32"/>
      <c r="N781" s="33"/>
      <c r="O781" s="62"/>
      <c r="P781" s="34" t="str">
        <f t="shared" si="4"/>
        <v/>
      </c>
    </row>
    <row r="782" ht="22.5" customHeight="1">
      <c r="A782" s="37"/>
      <c r="B782" s="38" t="str">
        <f>'Master Schedule'!B782</f>
        <v/>
      </c>
      <c r="C782" s="39"/>
      <c r="D782" s="40" t="str">
        <f t="shared" si="1"/>
        <v>Saturday</v>
      </c>
      <c r="E782" s="41"/>
      <c r="F782" s="38"/>
      <c r="G782" s="38"/>
      <c r="H782" s="41"/>
      <c r="I782" s="38"/>
      <c r="J782" s="38"/>
      <c r="K782" s="35"/>
      <c r="L782" s="35"/>
      <c r="M782" s="35"/>
      <c r="N782" s="36"/>
      <c r="O782" s="62"/>
      <c r="P782" s="34" t="str">
        <f t="shared" si="4"/>
        <v/>
      </c>
    </row>
    <row r="783" ht="22.5" customHeight="1">
      <c r="A783" s="37"/>
      <c r="B783" s="38" t="str">
        <f>'Master Schedule'!B783</f>
        <v/>
      </c>
      <c r="C783" s="39"/>
      <c r="D783" s="40" t="str">
        <f t="shared" si="1"/>
        <v>Saturday</v>
      </c>
      <c r="E783" s="41"/>
      <c r="F783" s="38"/>
      <c r="G783" s="38"/>
      <c r="H783" s="41"/>
      <c r="I783" s="38"/>
      <c r="J783" s="38"/>
      <c r="K783" s="32"/>
      <c r="L783" s="32"/>
      <c r="M783" s="32"/>
      <c r="N783" s="33"/>
      <c r="O783" s="62"/>
      <c r="P783" s="34" t="str">
        <f t="shared" si="4"/>
        <v/>
      </c>
    </row>
    <row r="784" ht="22.5" customHeight="1">
      <c r="A784" s="37"/>
      <c r="B784" s="38" t="str">
        <f>'Master Schedule'!B784</f>
        <v/>
      </c>
      <c r="C784" s="39"/>
      <c r="D784" s="40" t="str">
        <f t="shared" si="1"/>
        <v>Saturday</v>
      </c>
      <c r="E784" s="41"/>
      <c r="F784" s="38"/>
      <c r="G784" s="38"/>
      <c r="H784" s="41"/>
      <c r="I784" s="38"/>
      <c r="J784" s="38"/>
      <c r="K784" s="35"/>
      <c r="L784" s="35"/>
      <c r="M784" s="35"/>
      <c r="N784" s="36"/>
      <c r="O784" s="62"/>
      <c r="P784" s="34" t="str">
        <f t="shared" si="4"/>
        <v/>
      </c>
    </row>
    <row r="785" ht="22.5" customHeight="1">
      <c r="A785" s="37"/>
      <c r="B785" s="38" t="str">
        <f>'Master Schedule'!B785</f>
        <v/>
      </c>
      <c r="C785" s="39"/>
      <c r="D785" s="40" t="str">
        <f t="shared" si="1"/>
        <v>Saturday</v>
      </c>
      <c r="E785" s="41"/>
      <c r="F785" s="38"/>
      <c r="G785" s="38"/>
      <c r="H785" s="41"/>
      <c r="I785" s="38"/>
      <c r="J785" s="38"/>
      <c r="K785" s="32"/>
      <c r="L785" s="32"/>
      <c r="M785" s="32"/>
      <c r="N785" s="33"/>
      <c r="O785" s="62"/>
      <c r="P785" s="34" t="str">
        <f t="shared" si="4"/>
        <v/>
      </c>
    </row>
    <row r="786" ht="22.5" customHeight="1">
      <c r="A786" s="37"/>
      <c r="B786" s="38" t="str">
        <f>'Master Schedule'!B786</f>
        <v/>
      </c>
      <c r="C786" s="39"/>
      <c r="D786" s="40" t="str">
        <f t="shared" si="1"/>
        <v>Saturday</v>
      </c>
      <c r="E786" s="41"/>
      <c r="F786" s="38"/>
      <c r="G786" s="38"/>
      <c r="H786" s="41"/>
      <c r="I786" s="38"/>
      <c r="J786" s="38"/>
      <c r="K786" s="35"/>
      <c r="L786" s="35"/>
      <c r="M786" s="35"/>
      <c r="N786" s="36"/>
      <c r="O786" s="62"/>
      <c r="P786" s="34" t="str">
        <f t="shared" si="4"/>
        <v/>
      </c>
    </row>
    <row r="787" ht="22.5" customHeight="1">
      <c r="A787" s="37"/>
      <c r="B787" s="38" t="str">
        <f>'Master Schedule'!B787</f>
        <v/>
      </c>
      <c r="C787" s="39"/>
      <c r="D787" s="40" t="str">
        <f t="shared" si="1"/>
        <v>Saturday</v>
      </c>
      <c r="E787" s="41"/>
      <c r="F787" s="38"/>
      <c r="G787" s="38"/>
      <c r="H787" s="41"/>
      <c r="I787" s="38"/>
      <c r="J787" s="38"/>
      <c r="K787" s="32"/>
      <c r="L787" s="32"/>
      <c r="M787" s="32"/>
      <c r="N787" s="33"/>
      <c r="O787" s="62"/>
      <c r="P787" s="34" t="str">
        <f t="shared" si="4"/>
        <v/>
      </c>
    </row>
    <row r="788" ht="22.5" customHeight="1">
      <c r="A788" s="37"/>
      <c r="B788" s="38" t="str">
        <f>'Master Schedule'!B788</f>
        <v/>
      </c>
      <c r="C788" s="39"/>
      <c r="D788" s="40" t="str">
        <f t="shared" si="1"/>
        <v>Saturday</v>
      </c>
      <c r="E788" s="41"/>
      <c r="F788" s="38"/>
      <c r="G788" s="38"/>
      <c r="H788" s="41"/>
      <c r="I788" s="38"/>
      <c r="J788" s="38"/>
      <c r="K788" s="35"/>
      <c r="L788" s="35"/>
      <c r="M788" s="35"/>
      <c r="N788" s="36"/>
      <c r="O788" s="62"/>
      <c r="P788" s="34" t="str">
        <f t="shared" si="4"/>
        <v/>
      </c>
    </row>
    <row r="789" ht="22.5" customHeight="1">
      <c r="A789" s="37"/>
      <c r="B789" s="38" t="str">
        <f>'Master Schedule'!B789</f>
        <v/>
      </c>
      <c r="C789" s="39"/>
      <c r="D789" s="40" t="str">
        <f t="shared" si="1"/>
        <v>Saturday</v>
      </c>
      <c r="E789" s="41"/>
      <c r="F789" s="38"/>
      <c r="G789" s="38"/>
      <c r="H789" s="41"/>
      <c r="I789" s="38"/>
      <c r="J789" s="38"/>
      <c r="K789" s="32"/>
      <c r="L789" s="32"/>
      <c r="M789" s="32"/>
      <c r="N789" s="33"/>
      <c r="O789" s="62"/>
      <c r="P789" s="34" t="str">
        <f t="shared" si="4"/>
        <v/>
      </c>
    </row>
    <row r="790" ht="22.5" customHeight="1">
      <c r="A790" s="37"/>
      <c r="B790" s="38" t="str">
        <f>'Master Schedule'!B790</f>
        <v/>
      </c>
      <c r="C790" s="39"/>
      <c r="D790" s="40" t="str">
        <f t="shared" si="1"/>
        <v>Saturday</v>
      </c>
      <c r="E790" s="41"/>
      <c r="F790" s="38"/>
      <c r="G790" s="38"/>
      <c r="H790" s="41"/>
      <c r="I790" s="38"/>
      <c r="J790" s="38"/>
      <c r="K790" s="35"/>
      <c r="L790" s="35"/>
      <c r="M790" s="35"/>
      <c r="N790" s="36"/>
      <c r="O790" s="62"/>
      <c r="P790" s="34" t="str">
        <f t="shared" si="4"/>
        <v/>
      </c>
    </row>
    <row r="791" ht="22.5" customHeight="1">
      <c r="A791" s="37"/>
      <c r="B791" s="38" t="str">
        <f>'Master Schedule'!B791</f>
        <v/>
      </c>
      <c r="C791" s="39"/>
      <c r="D791" s="40" t="str">
        <f t="shared" si="1"/>
        <v>Saturday</v>
      </c>
      <c r="E791" s="41"/>
      <c r="F791" s="38"/>
      <c r="G791" s="38"/>
      <c r="H791" s="41"/>
      <c r="I791" s="38"/>
      <c r="J791" s="38"/>
      <c r="K791" s="32"/>
      <c r="L791" s="32"/>
      <c r="M791" s="32"/>
      <c r="N791" s="33"/>
      <c r="O791" s="62"/>
      <c r="P791" s="34" t="str">
        <f t="shared" si="4"/>
        <v/>
      </c>
    </row>
    <row r="792" ht="22.5" customHeight="1">
      <c r="A792" s="37"/>
      <c r="B792" s="38" t="str">
        <f>'Master Schedule'!B792</f>
        <v/>
      </c>
      <c r="C792" s="39"/>
      <c r="D792" s="40" t="str">
        <f t="shared" si="1"/>
        <v>Saturday</v>
      </c>
      <c r="E792" s="41"/>
      <c r="F792" s="38"/>
      <c r="G792" s="38"/>
      <c r="H792" s="41"/>
      <c r="I792" s="38"/>
      <c r="J792" s="38"/>
      <c r="K792" s="35"/>
      <c r="L792" s="35"/>
      <c r="M792" s="35"/>
      <c r="N792" s="36"/>
      <c r="O792" s="62"/>
      <c r="P792" s="34" t="str">
        <f t="shared" si="4"/>
        <v/>
      </c>
    </row>
    <row r="793" ht="22.5" customHeight="1">
      <c r="A793" s="37"/>
      <c r="B793" s="38" t="str">
        <f>'Master Schedule'!B793</f>
        <v/>
      </c>
      <c r="C793" s="39"/>
      <c r="D793" s="40" t="str">
        <f t="shared" si="1"/>
        <v>Saturday</v>
      </c>
      <c r="E793" s="41"/>
      <c r="F793" s="38"/>
      <c r="G793" s="38"/>
      <c r="H793" s="41"/>
      <c r="I793" s="38"/>
      <c r="J793" s="38"/>
      <c r="K793" s="32"/>
      <c r="L793" s="32"/>
      <c r="M793" s="32"/>
      <c r="N793" s="33"/>
      <c r="O793" s="62"/>
      <c r="P793" s="34" t="str">
        <f t="shared" si="4"/>
        <v/>
      </c>
    </row>
    <row r="794" ht="22.5" customHeight="1">
      <c r="A794" s="37"/>
      <c r="B794" s="38" t="str">
        <f>'Master Schedule'!B794</f>
        <v/>
      </c>
      <c r="C794" s="39"/>
      <c r="D794" s="40" t="str">
        <f t="shared" si="1"/>
        <v>Saturday</v>
      </c>
      <c r="E794" s="41"/>
      <c r="F794" s="38"/>
      <c r="G794" s="38"/>
      <c r="H794" s="41"/>
      <c r="I794" s="38"/>
      <c r="J794" s="38"/>
      <c r="K794" s="35"/>
      <c r="L794" s="35"/>
      <c r="M794" s="35"/>
      <c r="N794" s="36"/>
      <c r="O794" s="62"/>
      <c r="P794" s="34" t="str">
        <f t="shared" si="4"/>
        <v/>
      </c>
    </row>
    <row r="795" ht="22.5" customHeight="1">
      <c r="A795" s="37"/>
      <c r="B795" s="38" t="str">
        <f>'Master Schedule'!B795</f>
        <v/>
      </c>
      <c r="C795" s="39"/>
      <c r="D795" s="40" t="str">
        <f t="shared" si="1"/>
        <v>Saturday</v>
      </c>
      <c r="E795" s="41"/>
      <c r="F795" s="38"/>
      <c r="G795" s="38"/>
      <c r="H795" s="41"/>
      <c r="I795" s="38"/>
      <c r="J795" s="38"/>
      <c r="K795" s="32"/>
      <c r="L795" s="32"/>
      <c r="M795" s="32"/>
      <c r="N795" s="33"/>
      <c r="O795" s="62"/>
      <c r="P795" s="34" t="str">
        <f t="shared" si="4"/>
        <v/>
      </c>
    </row>
    <row r="796" ht="22.5" customHeight="1">
      <c r="A796" s="37"/>
      <c r="B796" s="38" t="str">
        <f>'Master Schedule'!B796</f>
        <v/>
      </c>
      <c r="C796" s="39"/>
      <c r="D796" s="40" t="str">
        <f t="shared" si="1"/>
        <v>Saturday</v>
      </c>
      <c r="E796" s="41"/>
      <c r="F796" s="38"/>
      <c r="G796" s="38"/>
      <c r="H796" s="41"/>
      <c r="I796" s="38"/>
      <c r="J796" s="38"/>
      <c r="K796" s="35"/>
      <c r="L796" s="35"/>
      <c r="M796" s="35"/>
      <c r="N796" s="36"/>
      <c r="O796" s="62"/>
      <c r="P796" s="34" t="str">
        <f t="shared" si="4"/>
        <v/>
      </c>
    </row>
    <row r="797" ht="22.5" customHeight="1">
      <c r="A797" s="37"/>
      <c r="B797" s="38" t="str">
        <f>'Master Schedule'!B797</f>
        <v/>
      </c>
      <c r="C797" s="39"/>
      <c r="D797" s="40" t="str">
        <f t="shared" si="1"/>
        <v>Saturday</v>
      </c>
      <c r="E797" s="41"/>
      <c r="F797" s="38"/>
      <c r="G797" s="38"/>
      <c r="H797" s="41"/>
      <c r="I797" s="38"/>
      <c r="J797" s="38"/>
      <c r="K797" s="32"/>
      <c r="L797" s="32"/>
      <c r="M797" s="32"/>
      <c r="N797" s="33"/>
      <c r="O797" s="62"/>
      <c r="P797" s="34" t="str">
        <f t="shared" si="4"/>
        <v/>
      </c>
    </row>
    <row r="798" ht="22.5" customHeight="1">
      <c r="A798" s="37"/>
      <c r="B798" s="38" t="str">
        <f>'Master Schedule'!B798</f>
        <v/>
      </c>
      <c r="C798" s="39"/>
      <c r="D798" s="40" t="str">
        <f t="shared" si="1"/>
        <v>Saturday</v>
      </c>
      <c r="E798" s="41"/>
      <c r="F798" s="38"/>
      <c r="G798" s="38"/>
      <c r="H798" s="41"/>
      <c r="I798" s="38"/>
      <c r="J798" s="38"/>
      <c r="K798" s="35"/>
      <c r="L798" s="35"/>
      <c r="M798" s="35"/>
      <c r="N798" s="36"/>
      <c r="O798" s="62"/>
      <c r="P798" s="34" t="str">
        <f t="shared" si="4"/>
        <v/>
      </c>
    </row>
    <row r="799" ht="22.5" customHeight="1">
      <c r="A799" s="37"/>
      <c r="B799" s="38" t="str">
        <f>'Master Schedule'!B799</f>
        <v/>
      </c>
      <c r="C799" s="39"/>
      <c r="D799" s="40" t="str">
        <f t="shared" si="1"/>
        <v>Saturday</v>
      </c>
      <c r="E799" s="41"/>
      <c r="F799" s="38"/>
      <c r="G799" s="38"/>
      <c r="H799" s="41"/>
      <c r="I799" s="38"/>
      <c r="J799" s="38"/>
      <c r="K799" s="32"/>
      <c r="L799" s="32"/>
      <c r="M799" s="32"/>
      <c r="N799" s="33"/>
      <c r="O799" s="62"/>
      <c r="P799" s="34" t="str">
        <f t="shared" si="4"/>
        <v/>
      </c>
    </row>
    <row r="800" ht="22.5" customHeight="1">
      <c r="A800" s="37"/>
      <c r="B800" s="38" t="str">
        <f>'Master Schedule'!B800</f>
        <v/>
      </c>
      <c r="C800" s="39"/>
      <c r="D800" s="40" t="str">
        <f t="shared" si="1"/>
        <v>Saturday</v>
      </c>
      <c r="E800" s="41"/>
      <c r="F800" s="38"/>
      <c r="G800" s="38"/>
      <c r="H800" s="41"/>
      <c r="I800" s="38"/>
      <c r="J800" s="38"/>
      <c r="K800" s="35"/>
      <c r="L800" s="35"/>
      <c r="M800" s="35"/>
      <c r="N800" s="36"/>
      <c r="O800" s="62"/>
      <c r="P800" s="34" t="str">
        <f t="shared" si="4"/>
        <v/>
      </c>
    </row>
    <row r="801" ht="22.5" customHeight="1">
      <c r="A801" s="37"/>
      <c r="B801" s="38" t="str">
        <f>'Master Schedule'!B801</f>
        <v/>
      </c>
      <c r="C801" s="39"/>
      <c r="D801" s="40" t="str">
        <f t="shared" si="1"/>
        <v>Saturday</v>
      </c>
      <c r="E801" s="41"/>
      <c r="F801" s="38"/>
      <c r="G801" s="38"/>
      <c r="H801" s="41"/>
      <c r="I801" s="38"/>
      <c r="J801" s="38"/>
      <c r="K801" s="32"/>
      <c r="L801" s="32"/>
      <c r="M801" s="32"/>
      <c r="N801" s="33"/>
      <c r="O801" s="62"/>
      <c r="P801" s="34" t="str">
        <f t="shared" si="4"/>
        <v/>
      </c>
    </row>
    <row r="802" ht="22.5" customHeight="1">
      <c r="A802" s="37"/>
      <c r="B802" s="38" t="str">
        <f>'Master Schedule'!B802</f>
        <v/>
      </c>
      <c r="C802" s="39"/>
      <c r="D802" s="40" t="str">
        <f t="shared" si="1"/>
        <v>Saturday</v>
      </c>
      <c r="E802" s="41"/>
      <c r="F802" s="38"/>
      <c r="G802" s="38"/>
      <c r="H802" s="41"/>
      <c r="I802" s="38"/>
      <c r="J802" s="38"/>
      <c r="K802" s="35"/>
      <c r="L802" s="35"/>
      <c r="M802" s="35"/>
      <c r="N802" s="36"/>
      <c r="O802" s="62"/>
      <c r="P802" s="34" t="str">
        <f t="shared" si="4"/>
        <v/>
      </c>
    </row>
    <row r="803" ht="22.5" customHeight="1">
      <c r="A803" s="37"/>
      <c r="B803" s="38" t="str">
        <f>'Master Schedule'!B803</f>
        <v/>
      </c>
      <c r="C803" s="39"/>
      <c r="D803" s="40" t="str">
        <f t="shared" si="1"/>
        <v>Saturday</v>
      </c>
      <c r="E803" s="41"/>
      <c r="F803" s="38"/>
      <c r="G803" s="38"/>
      <c r="H803" s="41"/>
      <c r="I803" s="38"/>
      <c r="J803" s="38"/>
      <c r="K803" s="32"/>
      <c r="L803" s="32"/>
      <c r="M803" s="32"/>
      <c r="N803" s="33"/>
      <c r="O803" s="62"/>
      <c r="P803" s="34" t="str">
        <f t="shared" si="4"/>
        <v/>
      </c>
    </row>
    <row r="804" ht="22.5" customHeight="1">
      <c r="A804" s="37"/>
      <c r="B804" s="38" t="str">
        <f>'Master Schedule'!B804</f>
        <v/>
      </c>
      <c r="C804" s="39"/>
      <c r="D804" s="40" t="str">
        <f t="shared" si="1"/>
        <v>Saturday</v>
      </c>
      <c r="E804" s="41"/>
      <c r="F804" s="38"/>
      <c r="G804" s="38"/>
      <c r="H804" s="41"/>
      <c r="I804" s="38"/>
      <c r="J804" s="38"/>
      <c r="K804" s="35"/>
      <c r="L804" s="35"/>
      <c r="M804" s="35"/>
      <c r="N804" s="36"/>
      <c r="O804" s="62"/>
      <c r="P804" s="34" t="str">
        <f t="shared" si="4"/>
        <v/>
      </c>
    </row>
    <row r="805" ht="22.5" customHeight="1">
      <c r="A805" s="37"/>
      <c r="B805" s="38" t="str">
        <f>'Master Schedule'!B805</f>
        <v/>
      </c>
      <c r="C805" s="39"/>
      <c r="D805" s="40" t="str">
        <f t="shared" si="1"/>
        <v>Saturday</v>
      </c>
      <c r="E805" s="41"/>
      <c r="F805" s="38"/>
      <c r="G805" s="38"/>
      <c r="H805" s="41"/>
      <c r="I805" s="38"/>
      <c r="J805" s="38"/>
      <c r="K805" s="32"/>
      <c r="L805" s="32"/>
      <c r="M805" s="32"/>
      <c r="N805" s="33"/>
      <c r="O805" s="62"/>
      <c r="P805" s="34" t="str">
        <f t="shared" si="4"/>
        <v/>
      </c>
    </row>
    <row r="806" ht="22.5" customHeight="1">
      <c r="A806" s="37"/>
      <c r="B806" s="38" t="str">
        <f>'Master Schedule'!B806</f>
        <v/>
      </c>
      <c r="C806" s="39"/>
      <c r="D806" s="40" t="str">
        <f t="shared" si="1"/>
        <v>Saturday</v>
      </c>
      <c r="E806" s="41"/>
      <c r="F806" s="38"/>
      <c r="G806" s="38"/>
      <c r="H806" s="41"/>
      <c r="I806" s="38"/>
      <c r="J806" s="38"/>
      <c r="K806" s="35"/>
      <c r="L806" s="35"/>
      <c r="M806" s="35"/>
      <c r="N806" s="36"/>
      <c r="O806" s="62"/>
      <c r="P806" s="34" t="str">
        <f t="shared" si="4"/>
        <v/>
      </c>
    </row>
    <row r="807" ht="22.5" customHeight="1">
      <c r="A807" s="37"/>
      <c r="B807" s="38" t="str">
        <f>'Master Schedule'!B807</f>
        <v/>
      </c>
      <c r="C807" s="39"/>
      <c r="D807" s="40" t="str">
        <f t="shared" si="1"/>
        <v>Saturday</v>
      </c>
      <c r="E807" s="41"/>
      <c r="F807" s="38"/>
      <c r="G807" s="38"/>
      <c r="H807" s="41"/>
      <c r="I807" s="38"/>
      <c r="J807" s="38"/>
      <c r="K807" s="32"/>
      <c r="L807" s="32"/>
      <c r="M807" s="32"/>
      <c r="N807" s="33"/>
      <c r="O807" s="62"/>
      <c r="P807" s="34" t="str">
        <f t="shared" si="4"/>
        <v/>
      </c>
    </row>
    <row r="808" ht="22.5" customHeight="1">
      <c r="A808" s="37"/>
      <c r="B808" s="38" t="str">
        <f>'Master Schedule'!B808</f>
        <v/>
      </c>
      <c r="C808" s="39"/>
      <c r="D808" s="40" t="str">
        <f t="shared" si="1"/>
        <v>Saturday</v>
      </c>
      <c r="E808" s="41"/>
      <c r="F808" s="38"/>
      <c r="G808" s="38"/>
      <c r="H808" s="41"/>
      <c r="I808" s="38"/>
      <c r="J808" s="38"/>
      <c r="K808" s="35"/>
      <c r="L808" s="35"/>
      <c r="M808" s="35"/>
      <c r="N808" s="36"/>
      <c r="O808" s="62"/>
      <c r="P808" s="34" t="str">
        <f t="shared" si="4"/>
        <v/>
      </c>
    </row>
    <row r="809" ht="22.5" customHeight="1">
      <c r="A809" s="37"/>
      <c r="B809" s="38" t="str">
        <f>'Master Schedule'!B809</f>
        <v/>
      </c>
      <c r="C809" s="39"/>
      <c r="D809" s="40" t="str">
        <f t="shared" si="1"/>
        <v>Saturday</v>
      </c>
      <c r="E809" s="41"/>
      <c r="F809" s="38"/>
      <c r="G809" s="38"/>
      <c r="H809" s="41"/>
      <c r="I809" s="38"/>
      <c r="J809" s="38"/>
      <c r="K809" s="32"/>
      <c r="L809" s="32"/>
      <c r="M809" s="32"/>
      <c r="N809" s="33"/>
      <c r="O809" s="62"/>
      <c r="P809" s="34" t="str">
        <f t="shared" si="4"/>
        <v/>
      </c>
    </row>
    <row r="810" ht="22.5" customHeight="1">
      <c r="A810" s="37"/>
      <c r="B810" s="38" t="str">
        <f>'Master Schedule'!B810</f>
        <v/>
      </c>
      <c r="C810" s="39"/>
      <c r="D810" s="40" t="str">
        <f t="shared" si="1"/>
        <v>Saturday</v>
      </c>
      <c r="E810" s="41"/>
      <c r="F810" s="38"/>
      <c r="G810" s="38"/>
      <c r="H810" s="41"/>
      <c r="I810" s="38"/>
      <c r="J810" s="38"/>
      <c r="K810" s="35"/>
      <c r="L810" s="35"/>
      <c r="M810" s="35"/>
      <c r="N810" s="36"/>
      <c r="O810" s="62"/>
      <c r="P810" s="34" t="str">
        <f t="shared" si="4"/>
        <v/>
      </c>
    </row>
    <row r="811" ht="22.5" customHeight="1">
      <c r="A811" s="37"/>
      <c r="B811" s="38" t="str">
        <f>'Master Schedule'!B811</f>
        <v/>
      </c>
      <c r="C811" s="39"/>
      <c r="D811" s="40" t="str">
        <f t="shared" si="1"/>
        <v>Saturday</v>
      </c>
      <c r="E811" s="41"/>
      <c r="F811" s="38"/>
      <c r="G811" s="38"/>
      <c r="H811" s="41"/>
      <c r="I811" s="38"/>
      <c r="J811" s="38"/>
      <c r="K811" s="32"/>
      <c r="L811" s="32"/>
      <c r="M811" s="32"/>
      <c r="N811" s="33"/>
      <c r="O811" s="62"/>
      <c r="P811" s="34" t="str">
        <f t="shared" si="4"/>
        <v/>
      </c>
    </row>
    <row r="812" ht="22.5" customHeight="1">
      <c r="A812" s="37"/>
      <c r="B812" s="38" t="str">
        <f>'Master Schedule'!B812</f>
        <v/>
      </c>
      <c r="C812" s="39"/>
      <c r="D812" s="40" t="str">
        <f t="shared" si="1"/>
        <v>Saturday</v>
      </c>
      <c r="E812" s="41"/>
      <c r="F812" s="38"/>
      <c r="G812" s="38"/>
      <c r="H812" s="41"/>
      <c r="I812" s="38"/>
      <c r="J812" s="38"/>
      <c r="K812" s="35"/>
      <c r="L812" s="35"/>
      <c r="M812" s="35"/>
      <c r="N812" s="36"/>
      <c r="O812" s="62"/>
      <c r="P812" s="34" t="str">
        <f t="shared" si="4"/>
        <v/>
      </c>
    </row>
    <row r="813" ht="22.5" customHeight="1">
      <c r="A813" s="37"/>
      <c r="B813" s="38" t="str">
        <f>'Master Schedule'!B813</f>
        <v/>
      </c>
      <c r="C813" s="39"/>
      <c r="D813" s="40" t="str">
        <f t="shared" si="1"/>
        <v>Saturday</v>
      </c>
      <c r="E813" s="41"/>
      <c r="F813" s="38"/>
      <c r="G813" s="38"/>
      <c r="H813" s="41"/>
      <c r="I813" s="38"/>
      <c r="J813" s="38"/>
      <c r="K813" s="32"/>
      <c r="L813" s="32"/>
      <c r="M813" s="32"/>
      <c r="N813" s="33"/>
      <c r="O813" s="62"/>
      <c r="P813" s="34" t="str">
        <f t="shared" si="4"/>
        <v/>
      </c>
    </row>
    <row r="814" ht="22.5" customHeight="1">
      <c r="A814" s="37"/>
      <c r="B814" s="38" t="str">
        <f>'Master Schedule'!B814</f>
        <v/>
      </c>
      <c r="C814" s="39"/>
      <c r="D814" s="40" t="str">
        <f t="shared" si="1"/>
        <v>Saturday</v>
      </c>
      <c r="E814" s="41"/>
      <c r="F814" s="38"/>
      <c r="G814" s="38"/>
      <c r="H814" s="41"/>
      <c r="I814" s="38"/>
      <c r="J814" s="38"/>
      <c r="K814" s="35"/>
      <c r="L814" s="35"/>
      <c r="M814" s="35"/>
      <c r="N814" s="36"/>
      <c r="O814" s="62"/>
      <c r="P814" s="34" t="str">
        <f t="shared" si="4"/>
        <v/>
      </c>
    </row>
    <row r="815" ht="22.5" customHeight="1">
      <c r="A815" s="37"/>
      <c r="B815" s="38" t="str">
        <f>'Master Schedule'!B815</f>
        <v/>
      </c>
      <c r="C815" s="39"/>
      <c r="D815" s="40" t="str">
        <f t="shared" si="1"/>
        <v>Saturday</v>
      </c>
      <c r="E815" s="41"/>
      <c r="F815" s="38"/>
      <c r="G815" s="38"/>
      <c r="H815" s="41"/>
      <c r="I815" s="38"/>
      <c r="J815" s="38"/>
      <c r="K815" s="32"/>
      <c r="L815" s="32"/>
      <c r="M815" s="32"/>
      <c r="N815" s="33"/>
      <c r="O815" s="62"/>
      <c r="P815" s="34" t="str">
        <f t="shared" si="4"/>
        <v/>
      </c>
    </row>
    <row r="816" ht="22.5" customHeight="1">
      <c r="A816" s="37"/>
      <c r="B816" s="38" t="str">
        <f>'Master Schedule'!B816</f>
        <v/>
      </c>
      <c r="C816" s="39"/>
      <c r="D816" s="40" t="str">
        <f t="shared" si="1"/>
        <v>Saturday</v>
      </c>
      <c r="E816" s="41"/>
      <c r="F816" s="38"/>
      <c r="G816" s="38"/>
      <c r="H816" s="41"/>
      <c r="I816" s="38"/>
      <c r="J816" s="38"/>
      <c r="K816" s="35"/>
      <c r="L816" s="35"/>
      <c r="M816" s="35"/>
      <c r="N816" s="36"/>
      <c r="O816" s="62"/>
      <c r="P816" s="34" t="str">
        <f t="shared" si="4"/>
        <v/>
      </c>
    </row>
    <row r="817" ht="22.5" customHeight="1">
      <c r="A817" s="37"/>
      <c r="B817" s="38" t="str">
        <f>'Master Schedule'!B817</f>
        <v/>
      </c>
      <c r="C817" s="39"/>
      <c r="D817" s="40" t="str">
        <f t="shared" si="1"/>
        <v>Saturday</v>
      </c>
      <c r="E817" s="41"/>
      <c r="F817" s="38"/>
      <c r="G817" s="38"/>
      <c r="H817" s="41"/>
      <c r="I817" s="38"/>
      <c r="J817" s="38"/>
      <c r="K817" s="32"/>
      <c r="L817" s="32"/>
      <c r="M817" s="32"/>
      <c r="N817" s="33"/>
      <c r="O817" s="62"/>
      <c r="P817" s="34" t="str">
        <f t="shared" si="4"/>
        <v/>
      </c>
    </row>
    <row r="818" ht="22.5" customHeight="1">
      <c r="A818" s="37"/>
      <c r="B818" s="38" t="str">
        <f>'Master Schedule'!B818</f>
        <v/>
      </c>
      <c r="C818" s="39"/>
      <c r="D818" s="40" t="str">
        <f t="shared" si="1"/>
        <v>Saturday</v>
      </c>
      <c r="E818" s="41"/>
      <c r="F818" s="38"/>
      <c r="G818" s="38"/>
      <c r="H818" s="41"/>
      <c r="I818" s="38"/>
      <c r="J818" s="38"/>
      <c r="K818" s="35"/>
      <c r="L818" s="35"/>
      <c r="M818" s="35"/>
      <c r="N818" s="36"/>
      <c r="O818" s="62"/>
      <c r="P818" s="34" t="str">
        <f t="shared" si="4"/>
        <v/>
      </c>
    </row>
    <row r="819" ht="22.5" customHeight="1">
      <c r="A819" s="37"/>
      <c r="B819" s="38" t="str">
        <f>'Master Schedule'!B819</f>
        <v/>
      </c>
      <c r="C819" s="39"/>
      <c r="D819" s="40" t="str">
        <f t="shared" si="1"/>
        <v>Saturday</v>
      </c>
      <c r="E819" s="41"/>
      <c r="F819" s="38"/>
      <c r="G819" s="38"/>
      <c r="H819" s="41"/>
      <c r="I819" s="38"/>
      <c r="J819" s="38"/>
      <c r="K819" s="32"/>
      <c r="L819" s="32"/>
      <c r="M819" s="32"/>
      <c r="N819" s="33"/>
      <c r="O819" s="62"/>
      <c r="P819" s="34" t="str">
        <f t="shared" si="4"/>
        <v/>
      </c>
    </row>
    <row r="820" ht="22.5" customHeight="1">
      <c r="A820" s="37"/>
      <c r="B820" s="38" t="str">
        <f>'Master Schedule'!B820</f>
        <v/>
      </c>
      <c r="C820" s="39"/>
      <c r="D820" s="40" t="str">
        <f t="shared" si="1"/>
        <v>Saturday</v>
      </c>
      <c r="E820" s="41"/>
      <c r="F820" s="38"/>
      <c r="G820" s="38"/>
      <c r="H820" s="41"/>
      <c r="I820" s="38"/>
      <c r="J820" s="38"/>
      <c r="K820" s="35"/>
      <c r="L820" s="35"/>
      <c r="M820" s="35"/>
      <c r="N820" s="36"/>
      <c r="O820" s="62"/>
      <c r="P820" s="34" t="str">
        <f t="shared" si="4"/>
        <v/>
      </c>
    </row>
    <row r="821" ht="22.5" customHeight="1">
      <c r="A821" s="37"/>
      <c r="B821" s="38" t="str">
        <f>'Master Schedule'!B821</f>
        <v/>
      </c>
      <c r="C821" s="39"/>
      <c r="D821" s="40" t="str">
        <f t="shared" si="1"/>
        <v>Saturday</v>
      </c>
      <c r="E821" s="41"/>
      <c r="F821" s="38"/>
      <c r="G821" s="38"/>
      <c r="H821" s="41"/>
      <c r="I821" s="38"/>
      <c r="J821" s="38"/>
      <c r="K821" s="32"/>
      <c r="L821" s="32"/>
      <c r="M821" s="32"/>
      <c r="N821" s="33"/>
      <c r="O821" s="62"/>
      <c r="P821" s="34" t="str">
        <f t="shared" si="4"/>
        <v/>
      </c>
    </row>
    <row r="822" ht="22.5" customHeight="1">
      <c r="A822" s="37"/>
      <c r="B822" s="38" t="str">
        <f>'Master Schedule'!B822</f>
        <v/>
      </c>
      <c r="C822" s="39"/>
      <c r="D822" s="40" t="str">
        <f t="shared" si="1"/>
        <v>Saturday</v>
      </c>
      <c r="E822" s="41"/>
      <c r="F822" s="38"/>
      <c r="G822" s="38"/>
      <c r="H822" s="41"/>
      <c r="I822" s="38"/>
      <c r="J822" s="38"/>
      <c r="K822" s="35"/>
      <c r="L822" s="35"/>
      <c r="M822" s="35"/>
      <c r="N822" s="36"/>
      <c r="O822" s="62"/>
      <c r="P822" s="34" t="str">
        <f t="shared" si="4"/>
        <v/>
      </c>
    </row>
    <row r="823" ht="22.5" customHeight="1">
      <c r="A823" s="37"/>
      <c r="B823" s="38" t="str">
        <f>'Master Schedule'!B823</f>
        <v/>
      </c>
      <c r="C823" s="39"/>
      <c r="D823" s="40" t="str">
        <f t="shared" si="1"/>
        <v>Saturday</v>
      </c>
      <c r="E823" s="41"/>
      <c r="F823" s="38"/>
      <c r="G823" s="38"/>
      <c r="H823" s="41"/>
      <c r="I823" s="38"/>
      <c r="J823" s="38"/>
      <c r="K823" s="32"/>
      <c r="L823" s="32"/>
      <c r="M823" s="32"/>
      <c r="N823" s="33"/>
      <c r="O823" s="62"/>
      <c r="P823" s="34" t="str">
        <f t="shared" si="4"/>
        <v/>
      </c>
    </row>
    <row r="824" ht="22.5" customHeight="1">
      <c r="A824" s="37"/>
      <c r="B824" s="38" t="str">
        <f>'Master Schedule'!B824</f>
        <v/>
      </c>
      <c r="C824" s="39"/>
      <c r="D824" s="40" t="str">
        <f t="shared" si="1"/>
        <v>Saturday</v>
      </c>
      <c r="E824" s="41"/>
      <c r="F824" s="38"/>
      <c r="G824" s="38"/>
      <c r="H824" s="41"/>
      <c r="I824" s="38"/>
      <c r="J824" s="38"/>
      <c r="K824" s="35"/>
      <c r="L824" s="35"/>
      <c r="M824" s="35"/>
      <c r="N824" s="36"/>
      <c r="O824" s="62"/>
      <c r="P824" s="34" t="str">
        <f t="shared" si="4"/>
        <v/>
      </c>
    </row>
    <row r="825" ht="22.5" customHeight="1">
      <c r="A825" s="37"/>
      <c r="B825" s="38" t="str">
        <f>'Master Schedule'!B825</f>
        <v/>
      </c>
      <c r="C825" s="39"/>
      <c r="D825" s="40" t="str">
        <f t="shared" si="1"/>
        <v>Saturday</v>
      </c>
      <c r="E825" s="41"/>
      <c r="F825" s="38"/>
      <c r="G825" s="38"/>
      <c r="H825" s="41"/>
      <c r="I825" s="38"/>
      <c r="J825" s="38"/>
      <c r="K825" s="32"/>
      <c r="L825" s="32"/>
      <c r="M825" s="32"/>
      <c r="N825" s="33"/>
      <c r="O825" s="62"/>
      <c r="P825" s="34" t="str">
        <f t="shared" si="4"/>
        <v/>
      </c>
    </row>
    <row r="826" ht="22.5" customHeight="1">
      <c r="A826" s="37"/>
      <c r="B826" s="38" t="str">
        <f>'Master Schedule'!B826</f>
        <v/>
      </c>
      <c r="C826" s="39"/>
      <c r="D826" s="40" t="str">
        <f t="shared" si="1"/>
        <v>Saturday</v>
      </c>
      <c r="E826" s="41"/>
      <c r="F826" s="38"/>
      <c r="G826" s="38"/>
      <c r="H826" s="41"/>
      <c r="I826" s="38"/>
      <c r="J826" s="38"/>
      <c r="K826" s="35"/>
      <c r="L826" s="35"/>
      <c r="M826" s="35"/>
      <c r="N826" s="36"/>
      <c r="O826" s="62"/>
      <c r="P826" s="34" t="str">
        <f t="shared" si="4"/>
        <v/>
      </c>
    </row>
    <row r="827" ht="22.5" customHeight="1">
      <c r="A827" s="37"/>
      <c r="B827" s="38" t="str">
        <f>'Master Schedule'!B827</f>
        <v/>
      </c>
      <c r="C827" s="39"/>
      <c r="D827" s="40" t="str">
        <f t="shared" si="1"/>
        <v>Saturday</v>
      </c>
      <c r="E827" s="41"/>
      <c r="F827" s="38"/>
      <c r="G827" s="38"/>
      <c r="H827" s="41"/>
      <c r="I827" s="38"/>
      <c r="J827" s="38"/>
      <c r="K827" s="32"/>
      <c r="L827" s="32"/>
      <c r="M827" s="32"/>
      <c r="N827" s="33"/>
      <c r="O827" s="62"/>
      <c r="P827" s="34" t="str">
        <f t="shared" si="4"/>
        <v/>
      </c>
    </row>
    <row r="828" ht="22.5" customHeight="1">
      <c r="A828" s="37"/>
      <c r="B828" s="38" t="str">
        <f>'Master Schedule'!B828</f>
        <v/>
      </c>
      <c r="C828" s="39"/>
      <c r="D828" s="40" t="str">
        <f t="shared" si="1"/>
        <v>Saturday</v>
      </c>
      <c r="E828" s="41"/>
      <c r="F828" s="38"/>
      <c r="G828" s="38"/>
      <c r="H828" s="41"/>
      <c r="I828" s="38"/>
      <c r="J828" s="38"/>
      <c r="K828" s="35"/>
      <c r="L828" s="35"/>
      <c r="M828" s="35"/>
      <c r="N828" s="36"/>
      <c r="O828" s="62"/>
      <c r="P828" s="34" t="str">
        <f t="shared" si="4"/>
        <v/>
      </c>
    </row>
    <row r="829" ht="22.5" customHeight="1">
      <c r="A829" s="37"/>
      <c r="B829" s="38" t="str">
        <f>'Master Schedule'!B829</f>
        <v/>
      </c>
      <c r="C829" s="39"/>
      <c r="D829" s="40" t="str">
        <f t="shared" si="1"/>
        <v>Saturday</v>
      </c>
      <c r="E829" s="41"/>
      <c r="F829" s="38"/>
      <c r="G829" s="38"/>
      <c r="H829" s="41"/>
      <c r="I829" s="38"/>
      <c r="J829" s="38"/>
      <c r="K829" s="32"/>
      <c r="L829" s="32"/>
      <c r="M829" s="32"/>
      <c r="N829" s="33"/>
      <c r="O829" s="62"/>
      <c r="P829" s="34" t="str">
        <f t="shared" si="4"/>
        <v/>
      </c>
    </row>
    <row r="830" ht="22.5" customHeight="1">
      <c r="A830" s="37"/>
      <c r="B830" s="38" t="str">
        <f>'Master Schedule'!B830</f>
        <v/>
      </c>
      <c r="C830" s="39"/>
      <c r="D830" s="40" t="str">
        <f t="shared" si="1"/>
        <v>Saturday</v>
      </c>
      <c r="E830" s="41"/>
      <c r="F830" s="38"/>
      <c r="G830" s="38"/>
      <c r="H830" s="41"/>
      <c r="I830" s="38"/>
      <c r="J830" s="38"/>
      <c r="K830" s="35"/>
      <c r="L830" s="35"/>
      <c r="M830" s="35"/>
      <c r="N830" s="36"/>
      <c r="O830" s="62"/>
      <c r="P830" s="34" t="str">
        <f t="shared" si="4"/>
        <v/>
      </c>
    </row>
    <row r="831" ht="22.5" customHeight="1">
      <c r="A831" s="37"/>
      <c r="B831" s="38" t="str">
        <f>'Master Schedule'!B831</f>
        <v/>
      </c>
      <c r="C831" s="39"/>
      <c r="D831" s="40" t="str">
        <f t="shared" si="1"/>
        <v>Saturday</v>
      </c>
      <c r="E831" s="41"/>
      <c r="F831" s="38"/>
      <c r="G831" s="38"/>
      <c r="H831" s="41"/>
      <c r="I831" s="38"/>
      <c r="J831" s="38"/>
      <c r="K831" s="32"/>
      <c r="L831" s="32"/>
      <c r="M831" s="32"/>
      <c r="N831" s="33"/>
      <c r="O831" s="62"/>
      <c r="P831" s="34" t="str">
        <f t="shared" si="4"/>
        <v/>
      </c>
    </row>
    <row r="832" ht="22.5" customHeight="1">
      <c r="A832" s="37"/>
      <c r="B832" s="38" t="str">
        <f>'Master Schedule'!B832</f>
        <v/>
      </c>
      <c r="C832" s="39"/>
      <c r="D832" s="40" t="str">
        <f t="shared" si="1"/>
        <v>Saturday</v>
      </c>
      <c r="E832" s="41"/>
      <c r="F832" s="38"/>
      <c r="G832" s="38"/>
      <c r="H832" s="41"/>
      <c r="I832" s="38"/>
      <c r="J832" s="38"/>
      <c r="K832" s="35"/>
      <c r="L832" s="35"/>
      <c r="M832" s="35"/>
      <c r="N832" s="36"/>
      <c r="O832" s="62"/>
      <c r="P832" s="34" t="str">
        <f t="shared" si="4"/>
        <v/>
      </c>
    </row>
    <row r="833" ht="22.5" customHeight="1">
      <c r="A833" s="37"/>
      <c r="B833" s="38" t="str">
        <f>'Master Schedule'!B833</f>
        <v/>
      </c>
      <c r="C833" s="39"/>
      <c r="D833" s="40" t="str">
        <f t="shared" si="1"/>
        <v>Saturday</v>
      </c>
      <c r="E833" s="41"/>
      <c r="F833" s="38"/>
      <c r="G833" s="38"/>
      <c r="H833" s="41"/>
      <c r="I833" s="38"/>
      <c r="J833" s="38"/>
      <c r="K833" s="32"/>
      <c r="L833" s="32"/>
      <c r="M833" s="32"/>
      <c r="N833" s="33"/>
      <c r="O833" s="62"/>
      <c r="P833" s="34" t="str">
        <f t="shared" si="4"/>
        <v/>
      </c>
    </row>
    <row r="834" ht="22.5" customHeight="1">
      <c r="A834" s="37"/>
      <c r="B834" s="38" t="str">
        <f>'Master Schedule'!B834</f>
        <v/>
      </c>
      <c r="C834" s="39"/>
      <c r="D834" s="40" t="str">
        <f t="shared" si="1"/>
        <v>Saturday</v>
      </c>
      <c r="E834" s="41"/>
      <c r="F834" s="38"/>
      <c r="G834" s="38"/>
      <c r="H834" s="41"/>
      <c r="I834" s="38"/>
      <c r="J834" s="38"/>
      <c r="K834" s="35"/>
      <c r="L834" s="35"/>
      <c r="M834" s="35"/>
      <c r="N834" s="36"/>
      <c r="O834" s="62"/>
      <c r="P834" s="34" t="str">
        <f t="shared" si="4"/>
        <v/>
      </c>
    </row>
    <row r="835" ht="22.5" customHeight="1">
      <c r="A835" s="37"/>
      <c r="B835" s="38" t="str">
        <f>'Master Schedule'!B835</f>
        <v/>
      </c>
      <c r="C835" s="39"/>
      <c r="D835" s="40" t="str">
        <f t="shared" si="1"/>
        <v>Saturday</v>
      </c>
      <c r="E835" s="41"/>
      <c r="F835" s="38"/>
      <c r="G835" s="38"/>
      <c r="H835" s="41"/>
      <c r="I835" s="38"/>
      <c r="J835" s="38"/>
      <c r="K835" s="32"/>
      <c r="L835" s="32"/>
      <c r="M835" s="32"/>
      <c r="N835" s="33"/>
      <c r="O835" s="62"/>
      <c r="P835" s="34" t="str">
        <f t="shared" si="4"/>
        <v/>
      </c>
    </row>
    <row r="836" ht="22.5" customHeight="1">
      <c r="A836" s="37"/>
      <c r="B836" s="38" t="str">
        <f>'Master Schedule'!B836</f>
        <v/>
      </c>
      <c r="C836" s="39"/>
      <c r="D836" s="40" t="str">
        <f t="shared" si="1"/>
        <v>Saturday</v>
      </c>
      <c r="E836" s="41"/>
      <c r="F836" s="38"/>
      <c r="G836" s="38"/>
      <c r="H836" s="41"/>
      <c r="I836" s="38"/>
      <c r="J836" s="38"/>
      <c r="K836" s="35"/>
      <c r="L836" s="35"/>
      <c r="M836" s="35"/>
      <c r="N836" s="36"/>
      <c r="O836" s="62"/>
      <c r="P836" s="34" t="str">
        <f t="shared" si="4"/>
        <v/>
      </c>
    </row>
    <row r="837" ht="22.5" customHeight="1">
      <c r="A837" s="37"/>
      <c r="B837" s="38" t="str">
        <f>'Master Schedule'!B837</f>
        <v/>
      </c>
      <c r="C837" s="39"/>
      <c r="D837" s="40" t="str">
        <f t="shared" si="1"/>
        <v>Saturday</v>
      </c>
      <c r="E837" s="41"/>
      <c r="F837" s="38"/>
      <c r="G837" s="38"/>
      <c r="H837" s="41"/>
      <c r="I837" s="38"/>
      <c r="J837" s="38"/>
      <c r="K837" s="32"/>
      <c r="L837" s="32"/>
      <c r="M837" s="32"/>
      <c r="N837" s="33"/>
      <c r="O837" s="62"/>
      <c r="P837" s="34" t="str">
        <f t="shared" si="4"/>
        <v/>
      </c>
    </row>
    <row r="838" ht="22.5" customHeight="1">
      <c r="A838" s="37"/>
      <c r="B838" s="38" t="str">
        <f>'Master Schedule'!B838</f>
        <v/>
      </c>
      <c r="C838" s="39"/>
      <c r="D838" s="40" t="str">
        <f t="shared" si="1"/>
        <v>Saturday</v>
      </c>
      <c r="E838" s="41"/>
      <c r="F838" s="38"/>
      <c r="G838" s="38"/>
      <c r="H838" s="41"/>
      <c r="I838" s="38"/>
      <c r="J838" s="38"/>
      <c r="K838" s="35"/>
      <c r="L838" s="35"/>
      <c r="M838" s="35"/>
      <c r="N838" s="36"/>
      <c r="O838" s="62"/>
      <c r="P838" s="34" t="str">
        <f t="shared" si="4"/>
        <v/>
      </c>
    </row>
    <row r="839" ht="22.5" customHeight="1">
      <c r="A839" s="37"/>
      <c r="B839" s="38" t="str">
        <f>'Master Schedule'!B839</f>
        <v/>
      </c>
      <c r="C839" s="39"/>
      <c r="D839" s="40" t="str">
        <f t="shared" si="1"/>
        <v>Saturday</v>
      </c>
      <c r="E839" s="41"/>
      <c r="F839" s="38"/>
      <c r="G839" s="38"/>
      <c r="H839" s="41"/>
      <c r="I839" s="38"/>
      <c r="J839" s="38"/>
      <c r="K839" s="32"/>
      <c r="L839" s="32"/>
      <c r="M839" s="32"/>
      <c r="N839" s="33"/>
      <c r="O839" s="62"/>
      <c r="P839" s="34" t="str">
        <f t="shared" si="4"/>
        <v/>
      </c>
    </row>
    <row r="840" ht="22.5" customHeight="1">
      <c r="A840" s="37"/>
      <c r="B840" s="38" t="str">
        <f>'Master Schedule'!B840</f>
        <v/>
      </c>
      <c r="C840" s="39"/>
      <c r="D840" s="40" t="str">
        <f t="shared" si="1"/>
        <v>Saturday</v>
      </c>
      <c r="E840" s="41"/>
      <c r="F840" s="38"/>
      <c r="G840" s="38"/>
      <c r="H840" s="41"/>
      <c r="I840" s="38"/>
      <c r="J840" s="38"/>
      <c r="K840" s="35"/>
      <c r="L840" s="35"/>
      <c r="M840" s="35"/>
      <c r="N840" s="36"/>
      <c r="O840" s="62"/>
      <c r="P840" s="34" t="str">
        <f t="shared" si="4"/>
        <v/>
      </c>
    </row>
    <row r="841" ht="22.5" customHeight="1">
      <c r="A841" s="37"/>
      <c r="B841" s="38" t="str">
        <f>'Master Schedule'!B841</f>
        <v/>
      </c>
      <c r="C841" s="39"/>
      <c r="D841" s="40" t="str">
        <f t="shared" si="1"/>
        <v>Saturday</v>
      </c>
      <c r="E841" s="41"/>
      <c r="F841" s="38"/>
      <c r="G841" s="38"/>
      <c r="H841" s="41"/>
      <c r="I841" s="38"/>
      <c r="J841" s="38"/>
      <c r="K841" s="32"/>
      <c r="L841" s="32"/>
      <c r="M841" s="32"/>
      <c r="N841" s="33"/>
      <c r="O841" s="62"/>
      <c r="P841" s="34" t="str">
        <f t="shared" si="4"/>
        <v/>
      </c>
    </row>
    <row r="842" ht="22.5" customHeight="1">
      <c r="A842" s="37"/>
      <c r="B842" s="38" t="str">
        <f>'Master Schedule'!B842</f>
        <v/>
      </c>
      <c r="C842" s="39"/>
      <c r="D842" s="40" t="str">
        <f t="shared" si="1"/>
        <v>Saturday</v>
      </c>
      <c r="E842" s="41"/>
      <c r="F842" s="38"/>
      <c r="G842" s="38"/>
      <c r="H842" s="41"/>
      <c r="I842" s="38"/>
      <c r="J842" s="38"/>
      <c r="K842" s="35"/>
      <c r="L842" s="35"/>
      <c r="M842" s="35"/>
      <c r="N842" s="36"/>
      <c r="O842" s="62"/>
      <c r="P842" s="34" t="str">
        <f t="shared" si="4"/>
        <v/>
      </c>
    </row>
    <row r="843" ht="22.5" customHeight="1">
      <c r="A843" s="37"/>
      <c r="B843" s="38" t="str">
        <f>'Master Schedule'!B843</f>
        <v/>
      </c>
      <c r="C843" s="39"/>
      <c r="D843" s="40" t="str">
        <f t="shared" si="1"/>
        <v>Saturday</v>
      </c>
      <c r="E843" s="41"/>
      <c r="F843" s="38"/>
      <c r="G843" s="38"/>
      <c r="H843" s="41"/>
      <c r="I843" s="38"/>
      <c r="J843" s="38"/>
      <c r="K843" s="32"/>
      <c r="L843" s="32"/>
      <c r="M843" s="32"/>
      <c r="N843" s="33"/>
      <c r="O843" s="62"/>
      <c r="P843" s="34" t="str">
        <f t="shared" si="4"/>
        <v/>
      </c>
    </row>
    <row r="844" ht="22.5" customHeight="1">
      <c r="A844" s="37"/>
      <c r="B844" s="38" t="str">
        <f>'Master Schedule'!B844</f>
        <v/>
      </c>
      <c r="C844" s="39"/>
      <c r="D844" s="40" t="str">
        <f t="shared" si="1"/>
        <v>Saturday</v>
      </c>
      <c r="E844" s="41"/>
      <c r="F844" s="38"/>
      <c r="G844" s="38"/>
      <c r="H844" s="41"/>
      <c r="I844" s="38"/>
      <c r="J844" s="38"/>
      <c r="K844" s="35"/>
      <c r="L844" s="35"/>
      <c r="M844" s="35"/>
      <c r="N844" s="36"/>
      <c r="O844" s="62"/>
      <c r="P844" s="34" t="str">
        <f t="shared" si="4"/>
        <v/>
      </c>
    </row>
    <row r="845" ht="22.5" customHeight="1">
      <c r="A845" s="37"/>
      <c r="B845" s="38" t="str">
        <f>'Master Schedule'!B845</f>
        <v/>
      </c>
      <c r="C845" s="39"/>
      <c r="D845" s="40" t="str">
        <f t="shared" si="1"/>
        <v>Saturday</v>
      </c>
      <c r="E845" s="41"/>
      <c r="F845" s="38"/>
      <c r="G845" s="38"/>
      <c r="H845" s="41"/>
      <c r="I845" s="38"/>
      <c r="J845" s="38"/>
      <c r="K845" s="32"/>
      <c r="L845" s="32"/>
      <c r="M845" s="32"/>
      <c r="N845" s="33"/>
      <c r="O845" s="62"/>
      <c r="P845" s="34" t="str">
        <f t="shared" si="4"/>
        <v/>
      </c>
    </row>
    <row r="846" ht="22.5" customHeight="1">
      <c r="A846" s="37"/>
      <c r="B846" s="38" t="str">
        <f>'Master Schedule'!B846</f>
        <v/>
      </c>
      <c r="C846" s="39"/>
      <c r="D846" s="40" t="str">
        <f t="shared" si="1"/>
        <v>Saturday</v>
      </c>
      <c r="E846" s="41"/>
      <c r="F846" s="38"/>
      <c r="G846" s="38"/>
      <c r="H846" s="41"/>
      <c r="I846" s="38"/>
      <c r="J846" s="38"/>
      <c r="K846" s="35"/>
      <c r="L846" s="35"/>
      <c r="M846" s="35"/>
      <c r="N846" s="36"/>
      <c r="O846" s="62"/>
      <c r="P846" s="34" t="str">
        <f t="shared" si="4"/>
        <v/>
      </c>
    </row>
    <row r="847" ht="22.5" customHeight="1">
      <c r="A847" s="37"/>
      <c r="B847" s="38" t="str">
        <f>'Master Schedule'!B847</f>
        <v/>
      </c>
      <c r="C847" s="39"/>
      <c r="D847" s="40" t="str">
        <f t="shared" si="1"/>
        <v>Saturday</v>
      </c>
      <c r="E847" s="41"/>
      <c r="F847" s="38"/>
      <c r="G847" s="38"/>
      <c r="H847" s="41"/>
      <c r="I847" s="38"/>
      <c r="J847" s="38"/>
      <c r="K847" s="32"/>
      <c r="L847" s="32"/>
      <c r="M847" s="32"/>
      <c r="N847" s="33"/>
      <c r="O847" s="62"/>
      <c r="P847" s="34" t="str">
        <f t="shared" si="4"/>
        <v/>
      </c>
    </row>
    <row r="848" ht="22.5" customHeight="1">
      <c r="A848" s="37"/>
      <c r="B848" s="38" t="str">
        <f>'Master Schedule'!B848</f>
        <v/>
      </c>
      <c r="C848" s="39"/>
      <c r="D848" s="40" t="str">
        <f t="shared" si="1"/>
        <v>Saturday</v>
      </c>
      <c r="E848" s="41"/>
      <c r="F848" s="38"/>
      <c r="G848" s="38"/>
      <c r="H848" s="41"/>
      <c r="I848" s="38"/>
      <c r="J848" s="38"/>
      <c r="K848" s="35"/>
      <c r="L848" s="35"/>
      <c r="M848" s="35"/>
      <c r="N848" s="36"/>
      <c r="O848" s="62"/>
      <c r="P848" s="34" t="str">
        <f t="shared" si="4"/>
        <v/>
      </c>
    </row>
    <row r="849" ht="22.5" customHeight="1">
      <c r="A849" s="37"/>
      <c r="B849" s="38" t="str">
        <f>'Master Schedule'!B849</f>
        <v/>
      </c>
      <c r="C849" s="39"/>
      <c r="D849" s="40" t="str">
        <f t="shared" si="1"/>
        <v>Saturday</v>
      </c>
      <c r="E849" s="41"/>
      <c r="F849" s="38"/>
      <c r="G849" s="38"/>
      <c r="H849" s="41"/>
      <c r="I849" s="38"/>
      <c r="J849" s="38"/>
      <c r="K849" s="32"/>
      <c r="L849" s="32"/>
      <c r="M849" s="32"/>
      <c r="N849" s="33"/>
      <c r="O849" s="62"/>
      <c r="P849" s="34" t="str">
        <f t="shared" si="4"/>
        <v/>
      </c>
    </row>
    <row r="850" ht="22.5" customHeight="1">
      <c r="A850" s="37"/>
      <c r="B850" s="38" t="str">
        <f>'Master Schedule'!B850</f>
        <v/>
      </c>
      <c r="C850" s="39"/>
      <c r="D850" s="40" t="str">
        <f t="shared" si="1"/>
        <v>Saturday</v>
      </c>
      <c r="E850" s="41"/>
      <c r="F850" s="38"/>
      <c r="G850" s="38"/>
      <c r="H850" s="41"/>
      <c r="I850" s="38"/>
      <c r="J850" s="38"/>
      <c r="K850" s="35"/>
      <c r="L850" s="35"/>
      <c r="M850" s="35"/>
      <c r="N850" s="36"/>
      <c r="O850" s="62"/>
      <c r="P850" s="34" t="str">
        <f t="shared" si="4"/>
        <v/>
      </c>
    </row>
    <row r="851" ht="22.5" customHeight="1">
      <c r="A851" s="37"/>
      <c r="B851" s="38" t="str">
        <f>'Master Schedule'!B851</f>
        <v/>
      </c>
      <c r="C851" s="39"/>
      <c r="D851" s="40" t="str">
        <f t="shared" si="1"/>
        <v>Saturday</v>
      </c>
      <c r="E851" s="41"/>
      <c r="F851" s="38"/>
      <c r="G851" s="38"/>
      <c r="H851" s="41"/>
      <c r="I851" s="38"/>
      <c r="J851" s="38"/>
      <c r="K851" s="32"/>
      <c r="L851" s="32"/>
      <c r="M851" s="32"/>
      <c r="N851" s="33"/>
      <c r="O851" s="62"/>
      <c r="P851" s="34" t="str">
        <f t="shared" si="4"/>
        <v/>
      </c>
    </row>
    <row r="852" ht="22.5" customHeight="1">
      <c r="A852" s="37"/>
      <c r="B852" s="38" t="str">
        <f>'Master Schedule'!B852</f>
        <v/>
      </c>
      <c r="C852" s="39"/>
      <c r="D852" s="40" t="str">
        <f t="shared" si="1"/>
        <v>Saturday</v>
      </c>
      <c r="E852" s="41"/>
      <c r="F852" s="38"/>
      <c r="G852" s="38"/>
      <c r="H852" s="41"/>
      <c r="I852" s="38"/>
      <c r="J852" s="38"/>
      <c r="K852" s="35"/>
      <c r="L852" s="35"/>
      <c r="M852" s="35"/>
      <c r="N852" s="36"/>
      <c r="O852" s="62"/>
      <c r="P852" s="34" t="str">
        <f t="shared" si="4"/>
        <v/>
      </c>
    </row>
    <row r="853" ht="22.5" customHeight="1">
      <c r="A853" s="37"/>
      <c r="B853" s="38" t="str">
        <f>'Master Schedule'!B853</f>
        <v/>
      </c>
      <c r="C853" s="39"/>
      <c r="D853" s="40" t="str">
        <f t="shared" si="1"/>
        <v>Saturday</v>
      </c>
      <c r="E853" s="41"/>
      <c r="F853" s="38"/>
      <c r="G853" s="38"/>
      <c r="H853" s="41"/>
      <c r="I853" s="38"/>
      <c r="J853" s="38"/>
      <c r="K853" s="32"/>
      <c r="L853" s="32"/>
      <c r="M853" s="32"/>
      <c r="N853" s="33"/>
      <c r="O853" s="62"/>
      <c r="P853" s="34" t="str">
        <f t="shared" si="4"/>
        <v/>
      </c>
    </row>
    <row r="854" ht="22.5" customHeight="1">
      <c r="A854" s="37"/>
      <c r="B854" s="38" t="str">
        <f>'Master Schedule'!B854</f>
        <v/>
      </c>
      <c r="C854" s="39"/>
      <c r="D854" s="40" t="str">
        <f t="shared" si="1"/>
        <v>Saturday</v>
      </c>
      <c r="E854" s="41"/>
      <c r="F854" s="38"/>
      <c r="G854" s="38"/>
      <c r="H854" s="41"/>
      <c r="I854" s="38"/>
      <c r="J854" s="38"/>
      <c r="K854" s="35"/>
      <c r="L854" s="35"/>
      <c r="M854" s="35"/>
      <c r="N854" s="36"/>
      <c r="O854" s="62"/>
      <c r="P854" s="34" t="str">
        <f t="shared" si="4"/>
        <v/>
      </c>
    </row>
    <row r="855" ht="22.5" customHeight="1">
      <c r="A855" s="37"/>
      <c r="B855" s="38" t="str">
        <f>'Master Schedule'!B855</f>
        <v/>
      </c>
      <c r="C855" s="39"/>
      <c r="D855" s="40" t="str">
        <f t="shared" si="1"/>
        <v>Saturday</v>
      </c>
      <c r="E855" s="41"/>
      <c r="F855" s="38"/>
      <c r="G855" s="38"/>
      <c r="H855" s="41"/>
      <c r="I855" s="38"/>
      <c r="J855" s="38"/>
      <c r="K855" s="32"/>
      <c r="L855" s="32"/>
      <c r="M855" s="32"/>
      <c r="N855" s="33"/>
      <c r="O855" s="62"/>
      <c r="P855" s="34" t="str">
        <f t="shared" si="4"/>
        <v/>
      </c>
    </row>
    <row r="856" ht="22.5" customHeight="1">
      <c r="A856" s="37"/>
      <c r="B856" s="38" t="str">
        <f>'Master Schedule'!B856</f>
        <v/>
      </c>
      <c r="C856" s="39"/>
      <c r="D856" s="40" t="str">
        <f t="shared" si="1"/>
        <v>Saturday</v>
      </c>
      <c r="E856" s="41"/>
      <c r="F856" s="38"/>
      <c r="G856" s="38"/>
      <c r="H856" s="41"/>
      <c r="I856" s="38"/>
      <c r="J856" s="38"/>
      <c r="K856" s="35"/>
      <c r="L856" s="35"/>
      <c r="M856" s="35"/>
      <c r="N856" s="36"/>
      <c r="O856" s="62"/>
      <c r="P856" s="34" t="str">
        <f t="shared" si="4"/>
        <v/>
      </c>
    </row>
    <row r="857" ht="22.5" customHeight="1">
      <c r="A857" s="37"/>
      <c r="B857" s="38" t="str">
        <f>'Master Schedule'!B857</f>
        <v/>
      </c>
      <c r="C857" s="39"/>
      <c r="D857" s="40" t="str">
        <f t="shared" si="1"/>
        <v>Saturday</v>
      </c>
      <c r="E857" s="41"/>
      <c r="F857" s="38"/>
      <c r="G857" s="38"/>
      <c r="H857" s="41"/>
      <c r="I857" s="38"/>
      <c r="J857" s="38"/>
      <c r="K857" s="32"/>
      <c r="L857" s="32"/>
      <c r="M857" s="32"/>
      <c r="N857" s="33"/>
      <c r="O857" s="62"/>
      <c r="P857" s="34" t="str">
        <f t="shared" si="4"/>
        <v/>
      </c>
    </row>
    <row r="858" ht="22.5" customHeight="1">
      <c r="A858" s="37"/>
      <c r="B858" s="38" t="str">
        <f>'Master Schedule'!B858</f>
        <v/>
      </c>
      <c r="C858" s="39"/>
      <c r="D858" s="40" t="str">
        <f t="shared" si="1"/>
        <v>Saturday</v>
      </c>
      <c r="E858" s="41"/>
      <c r="F858" s="38"/>
      <c r="G858" s="38"/>
      <c r="H858" s="41"/>
      <c r="I858" s="38"/>
      <c r="J858" s="38"/>
      <c r="K858" s="35"/>
      <c r="L858" s="35"/>
      <c r="M858" s="35"/>
      <c r="N858" s="36"/>
      <c r="O858" s="62"/>
      <c r="P858" s="34" t="str">
        <f t="shared" si="4"/>
        <v/>
      </c>
    </row>
    <row r="859" ht="22.5" customHeight="1">
      <c r="A859" s="37"/>
      <c r="B859" s="38" t="str">
        <f>'Master Schedule'!B859</f>
        <v/>
      </c>
      <c r="C859" s="39"/>
      <c r="D859" s="40" t="str">
        <f t="shared" si="1"/>
        <v>Saturday</v>
      </c>
      <c r="E859" s="41"/>
      <c r="F859" s="38"/>
      <c r="G859" s="38"/>
      <c r="H859" s="41"/>
      <c r="I859" s="38"/>
      <c r="J859" s="38"/>
      <c r="K859" s="32"/>
      <c r="L859" s="32"/>
      <c r="M859" s="32"/>
      <c r="N859" s="33"/>
      <c r="O859" s="62"/>
      <c r="P859" s="34" t="str">
        <f t="shared" si="4"/>
        <v/>
      </c>
    </row>
    <row r="860" ht="22.5" customHeight="1">
      <c r="A860" s="37"/>
      <c r="B860" s="38" t="str">
        <f>'Master Schedule'!B860</f>
        <v/>
      </c>
      <c r="C860" s="39"/>
      <c r="D860" s="40" t="str">
        <f t="shared" si="1"/>
        <v>Saturday</v>
      </c>
      <c r="E860" s="41"/>
      <c r="F860" s="38"/>
      <c r="G860" s="38"/>
      <c r="H860" s="41"/>
      <c r="I860" s="38"/>
      <c r="J860" s="38"/>
      <c r="K860" s="35"/>
      <c r="L860" s="35"/>
      <c r="M860" s="35"/>
      <c r="N860" s="36"/>
      <c r="O860" s="62"/>
      <c r="P860" s="34" t="str">
        <f t="shared" si="4"/>
        <v/>
      </c>
    </row>
    <row r="861" ht="22.5" customHeight="1">
      <c r="A861" s="37"/>
      <c r="B861" s="38" t="str">
        <f>'Master Schedule'!B861</f>
        <v/>
      </c>
      <c r="C861" s="39"/>
      <c r="D861" s="40" t="str">
        <f t="shared" si="1"/>
        <v>Saturday</v>
      </c>
      <c r="E861" s="41"/>
      <c r="F861" s="38"/>
      <c r="G861" s="38"/>
      <c r="H861" s="41"/>
      <c r="I861" s="38"/>
      <c r="J861" s="38"/>
      <c r="K861" s="32"/>
      <c r="L861" s="32"/>
      <c r="M861" s="32"/>
      <c r="N861" s="33"/>
      <c r="O861" s="62"/>
      <c r="P861" s="34" t="str">
        <f t="shared" si="4"/>
        <v/>
      </c>
    </row>
    <row r="862" ht="22.5" customHeight="1">
      <c r="A862" s="37"/>
      <c r="B862" s="38" t="str">
        <f>'Master Schedule'!B862</f>
        <v/>
      </c>
      <c r="C862" s="39"/>
      <c r="D862" s="40" t="str">
        <f t="shared" si="1"/>
        <v>Saturday</v>
      </c>
      <c r="E862" s="41"/>
      <c r="F862" s="38"/>
      <c r="G862" s="38"/>
      <c r="H862" s="41"/>
      <c r="I862" s="38"/>
      <c r="J862" s="38"/>
      <c r="K862" s="35"/>
      <c r="L862" s="35"/>
      <c r="M862" s="35"/>
      <c r="N862" s="36"/>
      <c r="O862" s="62"/>
      <c r="P862" s="34" t="str">
        <f t="shared" si="4"/>
        <v/>
      </c>
    </row>
    <row r="863" ht="22.5" customHeight="1">
      <c r="A863" s="37"/>
      <c r="B863" s="38" t="str">
        <f>'Master Schedule'!B863</f>
        <v/>
      </c>
      <c r="C863" s="39"/>
      <c r="D863" s="40" t="str">
        <f t="shared" si="1"/>
        <v>Saturday</v>
      </c>
      <c r="E863" s="41"/>
      <c r="F863" s="38"/>
      <c r="G863" s="38"/>
      <c r="H863" s="41"/>
      <c r="I863" s="38"/>
      <c r="J863" s="38"/>
      <c r="K863" s="32"/>
      <c r="L863" s="32"/>
      <c r="M863" s="32"/>
      <c r="N863" s="33"/>
      <c r="O863" s="62"/>
      <c r="P863" s="34" t="str">
        <f t="shared" si="4"/>
        <v/>
      </c>
    </row>
    <row r="864" ht="22.5" customHeight="1">
      <c r="A864" s="37"/>
      <c r="B864" s="38" t="str">
        <f>'Master Schedule'!B864</f>
        <v/>
      </c>
      <c r="C864" s="39"/>
      <c r="D864" s="40" t="str">
        <f t="shared" si="1"/>
        <v>Saturday</v>
      </c>
      <c r="E864" s="41"/>
      <c r="F864" s="38"/>
      <c r="G864" s="38"/>
      <c r="H864" s="41"/>
      <c r="I864" s="38"/>
      <c r="J864" s="38"/>
      <c r="K864" s="35"/>
      <c r="L864" s="35"/>
      <c r="M864" s="35"/>
      <c r="N864" s="36"/>
      <c r="O864" s="62"/>
      <c r="P864" s="34" t="str">
        <f t="shared" si="4"/>
        <v/>
      </c>
    </row>
    <row r="865" ht="22.5" customHeight="1">
      <c r="A865" s="37"/>
      <c r="B865" s="38" t="str">
        <f>'Master Schedule'!B865</f>
        <v/>
      </c>
      <c r="C865" s="39"/>
      <c r="D865" s="40" t="str">
        <f t="shared" si="1"/>
        <v>Saturday</v>
      </c>
      <c r="E865" s="41"/>
      <c r="F865" s="38"/>
      <c r="G865" s="38"/>
      <c r="H865" s="41"/>
      <c r="I865" s="38"/>
      <c r="J865" s="38"/>
      <c r="K865" s="32"/>
      <c r="L865" s="32"/>
      <c r="M865" s="32"/>
      <c r="N865" s="33"/>
      <c r="O865" s="62"/>
      <c r="P865" s="34" t="str">
        <f t="shared" si="4"/>
        <v/>
      </c>
    </row>
    <row r="866" ht="22.5" customHeight="1">
      <c r="A866" s="37"/>
      <c r="B866" s="38" t="str">
        <f>'Master Schedule'!B866</f>
        <v/>
      </c>
      <c r="C866" s="39"/>
      <c r="D866" s="40" t="str">
        <f t="shared" si="1"/>
        <v>Saturday</v>
      </c>
      <c r="E866" s="41"/>
      <c r="F866" s="38"/>
      <c r="G866" s="38"/>
      <c r="H866" s="41"/>
      <c r="I866" s="38"/>
      <c r="J866" s="38"/>
      <c r="K866" s="35"/>
      <c r="L866" s="35"/>
      <c r="M866" s="35"/>
      <c r="N866" s="36"/>
      <c r="O866" s="62"/>
      <c r="P866" s="34" t="str">
        <f t="shared" si="4"/>
        <v/>
      </c>
    </row>
    <row r="867" ht="22.5" customHeight="1">
      <c r="A867" s="37"/>
      <c r="B867" s="38" t="str">
        <f>'Master Schedule'!B867</f>
        <v/>
      </c>
      <c r="C867" s="39"/>
      <c r="D867" s="40" t="str">
        <f t="shared" si="1"/>
        <v>Saturday</v>
      </c>
      <c r="E867" s="41"/>
      <c r="F867" s="38"/>
      <c r="G867" s="38"/>
      <c r="H867" s="41"/>
      <c r="I867" s="38"/>
      <c r="J867" s="38"/>
      <c r="K867" s="32"/>
      <c r="L867" s="32"/>
      <c r="M867" s="32"/>
      <c r="N867" s="33"/>
      <c r="O867" s="62"/>
      <c r="P867" s="34" t="str">
        <f t="shared" si="4"/>
        <v/>
      </c>
    </row>
    <row r="868" ht="22.5" customHeight="1">
      <c r="A868" s="37"/>
      <c r="B868" s="38" t="str">
        <f>'Master Schedule'!B868</f>
        <v/>
      </c>
      <c r="C868" s="39"/>
      <c r="D868" s="40" t="str">
        <f t="shared" si="1"/>
        <v>Saturday</v>
      </c>
      <c r="E868" s="41"/>
      <c r="F868" s="38"/>
      <c r="G868" s="38"/>
      <c r="H868" s="41"/>
      <c r="I868" s="38"/>
      <c r="J868" s="38"/>
      <c r="K868" s="35"/>
      <c r="L868" s="35"/>
      <c r="M868" s="35"/>
      <c r="N868" s="36"/>
      <c r="O868" s="62"/>
      <c r="P868" s="34" t="str">
        <f t="shared" si="4"/>
        <v/>
      </c>
    </row>
    <row r="869" ht="22.5" customHeight="1">
      <c r="A869" s="37"/>
      <c r="B869" s="38" t="str">
        <f>'Master Schedule'!B869</f>
        <v/>
      </c>
      <c r="C869" s="39"/>
      <c r="D869" s="40" t="str">
        <f t="shared" si="1"/>
        <v>Saturday</v>
      </c>
      <c r="E869" s="41"/>
      <c r="F869" s="38"/>
      <c r="G869" s="38"/>
      <c r="H869" s="41"/>
      <c r="I869" s="38"/>
      <c r="J869" s="38"/>
      <c r="K869" s="32"/>
      <c r="L869" s="32"/>
      <c r="M869" s="32"/>
      <c r="N869" s="33"/>
      <c r="O869" s="62"/>
      <c r="P869" s="34" t="str">
        <f t="shared" si="4"/>
        <v/>
      </c>
    </row>
    <row r="870" ht="22.5" customHeight="1">
      <c r="A870" s="37"/>
      <c r="B870" s="38" t="str">
        <f>'Master Schedule'!B870</f>
        <v/>
      </c>
      <c r="C870" s="39"/>
      <c r="D870" s="40" t="str">
        <f t="shared" si="1"/>
        <v>Saturday</v>
      </c>
      <c r="E870" s="41"/>
      <c r="F870" s="38"/>
      <c r="G870" s="38"/>
      <c r="H870" s="41"/>
      <c r="I870" s="38"/>
      <c r="J870" s="38"/>
      <c r="K870" s="35"/>
      <c r="L870" s="35"/>
      <c r="M870" s="35"/>
      <c r="N870" s="36"/>
      <c r="O870" s="62"/>
      <c r="P870" s="34" t="str">
        <f t="shared" si="4"/>
        <v/>
      </c>
    </row>
    <row r="871" ht="22.5" customHeight="1">
      <c r="A871" s="37"/>
      <c r="B871" s="38" t="str">
        <f>'Master Schedule'!B871</f>
        <v/>
      </c>
      <c r="C871" s="39"/>
      <c r="D871" s="40" t="str">
        <f t="shared" si="1"/>
        <v>Saturday</v>
      </c>
      <c r="E871" s="41"/>
      <c r="F871" s="38"/>
      <c r="G871" s="38"/>
      <c r="H871" s="41"/>
      <c r="I871" s="38"/>
      <c r="J871" s="38"/>
      <c r="K871" s="32"/>
      <c r="L871" s="32"/>
      <c r="M871" s="32"/>
      <c r="N871" s="33"/>
      <c r="O871" s="62"/>
      <c r="P871" s="34" t="str">
        <f t="shared" si="4"/>
        <v/>
      </c>
    </row>
    <row r="872" ht="22.5" customHeight="1">
      <c r="A872" s="37"/>
      <c r="B872" s="38" t="str">
        <f>'Master Schedule'!B872</f>
        <v/>
      </c>
      <c r="C872" s="39"/>
      <c r="D872" s="40" t="str">
        <f t="shared" si="1"/>
        <v>Saturday</v>
      </c>
      <c r="E872" s="41"/>
      <c r="F872" s="38"/>
      <c r="G872" s="38"/>
      <c r="H872" s="41"/>
      <c r="I872" s="38"/>
      <c r="J872" s="38"/>
      <c r="K872" s="35"/>
      <c r="L872" s="35"/>
      <c r="M872" s="35"/>
      <c r="N872" s="36"/>
      <c r="O872" s="62"/>
      <c r="P872" s="34" t="str">
        <f t="shared" si="4"/>
        <v/>
      </c>
    </row>
    <row r="873" ht="22.5" customHeight="1">
      <c r="A873" s="37"/>
      <c r="B873" s="38" t="str">
        <f>'Master Schedule'!B873</f>
        <v/>
      </c>
      <c r="C873" s="39"/>
      <c r="D873" s="40" t="str">
        <f t="shared" si="1"/>
        <v>Saturday</v>
      </c>
      <c r="E873" s="41"/>
      <c r="F873" s="38"/>
      <c r="G873" s="38"/>
      <c r="H873" s="41"/>
      <c r="I873" s="38"/>
      <c r="J873" s="38"/>
      <c r="K873" s="32"/>
      <c r="L873" s="32"/>
      <c r="M873" s="32"/>
      <c r="N873" s="33"/>
      <c r="O873" s="62"/>
      <c r="P873" s="34" t="str">
        <f t="shared" si="4"/>
        <v/>
      </c>
    </row>
    <row r="874" ht="22.5" customHeight="1">
      <c r="A874" s="37"/>
      <c r="B874" s="38" t="str">
        <f>'Master Schedule'!B874</f>
        <v/>
      </c>
      <c r="C874" s="39"/>
      <c r="D874" s="40" t="str">
        <f t="shared" si="1"/>
        <v>Saturday</v>
      </c>
      <c r="E874" s="41"/>
      <c r="F874" s="38"/>
      <c r="G874" s="38"/>
      <c r="H874" s="41"/>
      <c r="I874" s="38"/>
      <c r="J874" s="38"/>
      <c r="K874" s="35"/>
      <c r="L874" s="35"/>
      <c r="M874" s="35"/>
      <c r="N874" s="36"/>
      <c r="O874" s="62"/>
      <c r="P874" s="34" t="str">
        <f t="shared" si="4"/>
        <v/>
      </c>
    </row>
    <row r="875" ht="22.5" customHeight="1">
      <c r="A875" s="37"/>
      <c r="B875" s="38" t="str">
        <f>'Master Schedule'!B875</f>
        <v/>
      </c>
      <c r="C875" s="39"/>
      <c r="D875" s="40" t="str">
        <f t="shared" si="1"/>
        <v>Saturday</v>
      </c>
      <c r="E875" s="41"/>
      <c r="F875" s="38"/>
      <c r="G875" s="38"/>
      <c r="H875" s="41"/>
      <c r="I875" s="38"/>
      <c r="J875" s="38"/>
      <c r="K875" s="32"/>
      <c r="L875" s="32"/>
      <c r="M875" s="32"/>
      <c r="N875" s="33"/>
      <c r="O875" s="62"/>
      <c r="P875" s="34" t="str">
        <f t="shared" si="4"/>
        <v/>
      </c>
    </row>
    <row r="876" ht="22.5" customHeight="1">
      <c r="A876" s="37"/>
      <c r="B876" s="38" t="str">
        <f>'Master Schedule'!B876</f>
        <v/>
      </c>
      <c r="C876" s="39"/>
      <c r="D876" s="40" t="str">
        <f t="shared" si="1"/>
        <v>Saturday</v>
      </c>
      <c r="E876" s="41"/>
      <c r="F876" s="38"/>
      <c r="G876" s="38"/>
      <c r="H876" s="41"/>
      <c r="I876" s="38"/>
      <c r="J876" s="38"/>
      <c r="K876" s="35"/>
      <c r="L876" s="35"/>
      <c r="M876" s="35"/>
      <c r="N876" s="36"/>
      <c r="O876" s="62"/>
      <c r="P876" s="34" t="str">
        <f t="shared" si="4"/>
        <v/>
      </c>
    </row>
    <row r="877" ht="22.5" customHeight="1">
      <c r="A877" s="37"/>
      <c r="B877" s="38" t="str">
        <f>'Master Schedule'!B877</f>
        <v/>
      </c>
      <c r="C877" s="39"/>
      <c r="D877" s="40" t="str">
        <f t="shared" si="1"/>
        <v>Saturday</v>
      </c>
      <c r="E877" s="41"/>
      <c r="F877" s="38"/>
      <c r="G877" s="38"/>
      <c r="H877" s="41"/>
      <c r="I877" s="38"/>
      <c r="J877" s="38"/>
      <c r="K877" s="32"/>
      <c r="L877" s="32"/>
      <c r="M877" s="32"/>
      <c r="N877" s="33"/>
      <c r="O877" s="62"/>
      <c r="P877" s="34" t="str">
        <f t="shared" si="4"/>
        <v/>
      </c>
    </row>
    <row r="878" ht="22.5" customHeight="1">
      <c r="A878" s="37"/>
      <c r="B878" s="38" t="str">
        <f>'Master Schedule'!B878</f>
        <v/>
      </c>
      <c r="C878" s="39"/>
      <c r="D878" s="40" t="str">
        <f t="shared" si="1"/>
        <v>Saturday</v>
      </c>
      <c r="E878" s="41"/>
      <c r="F878" s="38"/>
      <c r="G878" s="38"/>
      <c r="H878" s="41"/>
      <c r="I878" s="38"/>
      <c r="J878" s="38"/>
      <c r="K878" s="35"/>
      <c r="L878" s="35"/>
      <c r="M878" s="35"/>
      <c r="N878" s="36"/>
      <c r="O878" s="62"/>
      <c r="P878" s="34" t="str">
        <f t="shared" si="4"/>
        <v/>
      </c>
    </row>
    <row r="879" ht="22.5" customHeight="1">
      <c r="A879" s="37"/>
      <c r="B879" s="38" t="str">
        <f>'Master Schedule'!B879</f>
        <v/>
      </c>
      <c r="C879" s="39"/>
      <c r="D879" s="40" t="str">
        <f t="shared" si="1"/>
        <v>Saturday</v>
      </c>
      <c r="E879" s="41"/>
      <c r="F879" s="38"/>
      <c r="G879" s="38"/>
      <c r="H879" s="41"/>
      <c r="I879" s="38"/>
      <c r="J879" s="38"/>
      <c r="K879" s="32"/>
      <c r="L879" s="32"/>
      <c r="M879" s="32"/>
      <c r="N879" s="33"/>
      <c r="O879" s="62"/>
      <c r="P879" s="34" t="str">
        <f t="shared" si="4"/>
        <v/>
      </c>
    </row>
    <row r="880" ht="22.5" customHeight="1">
      <c r="A880" s="37"/>
      <c r="B880" s="38" t="str">
        <f>'Master Schedule'!B880</f>
        <v/>
      </c>
      <c r="C880" s="39"/>
      <c r="D880" s="40" t="str">
        <f t="shared" si="1"/>
        <v>Saturday</v>
      </c>
      <c r="E880" s="41"/>
      <c r="F880" s="38"/>
      <c r="G880" s="38"/>
      <c r="H880" s="41"/>
      <c r="I880" s="38"/>
      <c r="J880" s="38"/>
      <c r="K880" s="35"/>
      <c r="L880" s="35"/>
      <c r="M880" s="35"/>
      <c r="N880" s="36"/>
      <c r="O880" s="62"/>
      <c r="P880" s="34" t="str">
        <f t="shared" si="4"/>
        <v/>
      </c>
    </row>
    <row r="881" ht="22.5" customHeight="1">
      <c r="A881" s="37"/>
      <c r="B881" s="38" t="str">
        <f>'Master Schedule'!B881</f>
        <v/>
      </c>
      <c r="C881" s="39"/>
      <c r="D881" s="40" t="str">
        <f t="shared" si="1"/>
        <v>Saturday</v>
      </c>
      <c r="E881" s="41"/>
      <c r="F881" s="38"/>
      <c r="G881" s="38"/>
      <c r="H881" s="41"/>
      <c r="I881" s="38"/>
      <c r="J881" s="38"/>
      <c r="K881" s="32"/>
      <c r="L881" s="32"/>
      <c r="M881" s="32"/>
      <c r="N881" s="33"/>
      <c r="O881" s="62"/>
      <c r="P881" s="34" t="str">
        <f t="shared" si="4"/>
        <v/>
      </c>
    </row>
    <row r="882" ht="22.5" customHeight="1">
      <c r="A882" s="37"/>
      <c r="B882" s="38" t="str">
        <f>'Master Schedule'!B882</f>
        <v/>
      </c>
      <c r="C882" s="39"/>
      <c r="D882" s="40" t="str">
        <f t="shared" si="1"/>
        <v>Saturday</v>
      </c>
      <c r="E882" s="41"/>
      <c r="F882" s="38"/>
      <c r="G882" s="38"/>
      <c r="H882" s="41"/>
      <c r="I882" s="38"/>
      <c r="J882" s="38"/>
      <c r="K882" s="35"/>
      <c r="L882" s="35"/>
      <c r="M882" s="35"/>
      <c r="N882" s="36"/>
      <c r="O882" s="62"/>
      <c r="P882" s="34" t="str">
        <f t="shared" si="4"/>
        <v/>
      </c>
    </row>
    <row r="883" ht="22.5" customHeight="1">
      <c r="A883" s="37"/>
      <c r="B883" s="38" t="str">
        <f>'Master Schedule'!B883</f>
        <v/>
      </c>
      <c r="C883" s="39"/>
      <c r="D883" s="40" t="str">
        <f t="shared" si="1"/>
        <v>Saturday</v>
      </c>
      <c r="E883" s="41"/>
      <c r="F883" s="38"/>
      <c r="G883" s="38"/>
      <c r="H883" s="41"/>
      <c r="I883" s="38"/>
      <c r="J883" s="38"/>
      <c r="K883" s="32"/>
      <c r="L883" s="32"/>
      <c r="M883" s="32"/>
      <c r="N883" s="33"/>
      <c r="O883" s="62"/>
      <c r="P883" s="34" t="str">
        <f t="shared" si="4"/>
        <v/>
      </c>
    </row>
    <row r="884" ht="22.5" customHeight="1">
      <c r="A884" s="37"/>
      <c r="B884" s="38" t="str">
        <f>'Master Schedule'!B884</f>
        <v/>
      </c>
      <c r="C884" s="39"/>
      <c r="D884" s="40" t="str">
        <f t="shared" si="1"/>
        <v>Saturday</v>
      </c>
      <c r="E884" s="41"/>
      <c r="F884" s="38"/>
      <c r="G884" s="38"/>
      <c r="H884" s="41"/>
      <c r="I884" s="38"/>
      <c r="J884" s="38"/>
      <c r="K884" s="35"/>
      <c r="L884" s="35"/>
      <c r="M884" s="35"/>
      <c r="N884" s="36"/>
      <c r="O884" s="62"/>
      <c r="P884" s="34" t="str">
        <f t="shared" si="4"/>
        <v/>
      </c>
    </row>
    <row r="885" ht="22.5" customHeight="1">
      <c r="A885" s="37"/>
      <c r="B885" s="38" t="str">
        <f>'Master Schedule'!B885</f>
        <v/>
      </c>
      <c r="C885" s="39"/>
      <c r="D885" s="40" t="str">
        <f t="shared" si="1"/>
        <v>Saturday</v>
      </c>
      <c r="E885" s="41"/>
      <c r="F885" s="38"/>
      <c r="G885" s="38"/>
      <c r="H885" s="41"/>
      <c r="I885" s="38"/>
      <c r="J885" s="38"/>
      <c r="K885" s="32"/>
      <c r="L885" s="32"/>
      <c r="M885" s="32"/>
      <c r="N885" s="33"/>
      <c r="O885" s="62"/>
      <c r="P885" s="34" t="str">
        <f t="shared" si="4"/>
        <v/>
      </c>
    </row>
    <row r="886" ht="22.5" customHeight="1">
      <c r="A886" s="37"/>
      <c r="B886" s="38" t="str">
        <f>'Master Schedule'!B886</f>
        <v/>
      </c>
      <c r="C886" s="39"/>
      <c r="D886" s="40" t="str">
        <f t="shared" si="1"/>
        <v>Saturday</v>
      </c>
      <c r="E886" s="41"/>
      <c r="F886" s="38"/>
      <c r="G886" s="38"/>
      <c r="H886" s="41"/>
      <c r="I886" s="38"/>
      <c r="J886" s="38"/>
      <c r="K886" s="35"/>
      <c r="L886" s="35"/>
      <c r="M886" s="35"/>
      <c r="N886" s="36"/>
      <c r="O886" s="62"/>
      <c r="P886" s="34" t="str">
        <f t="shared" si="4"/>
        <v/>
      </c>
    </row>
    <row r="887" ht="22.5" customHeight="1">
      <c r="A887" s="37"/>
      <c r="B887" s="38" t="str">
        <f>'Master Schedule'!B887</f>
        <v/>
      </c>
      <c r="C887" s="39"/>
      <c r="D887" s="40" t="str">
        <f t="shared" si="1"/>
        <v>Saturday</v>
      </c>
      <c r="E887" s="41"/>
      <c r="F887" s="38"/>
      <c r="G887" s="38"/>
      <c r="H887" s="41"/>
      <c r="I887" s="38"/>
      <c r="J887" s="38"/>
      <c r="K887" s="32"/>
      <c r="L887" s="32"/>
      <c r="M887" s="32"/>
      <c r="N887" s="33"/>
      <c r="O887" s="62"/>
      <c r="P887" s="34" t="str">
        <f t="shared" si="4"/>
        <v/>
      </c>
    </row>
    <row r="888" ht="22.5" customHeight="1">
      <c r="A888" s="37"/>
      <c r="B888" s="38" t="str">
        <f>'Master Schedule'!B888</f>
        <v/>
      </c>
      <c r="C888" s="39"/>
      <c r="D888" s="40" t="str">
        <f t="shared" si="1"/>
        <v>Saturday</v>
      </c>
      <c r="E888" s="41"/>
      <c r="F888" s="38"/>
      <c r="G888" s="38"/>
      <c r="H888" s="41"/>
      <c r="I888" s="38"/>
      <c r="J888" s="38"/>
      <c r="K888" s="35"/>
      <c r="L888" s="35"/>
      <c r="M888" s="35"/>
      <c r="N888" s="36"/>
      <c r="O888" s="62"/>
      <c r="P888" s="34" t="str">
        <f t="shared" si="4"/>
        <v/>
      </c>
    </row>
    <row r="889" ht="22.5" customHeight="1">
      <c r="A889" s="37"/>
      <c r="B889" s="38" t="str">
        <f>'Master Schedule'!B889</f>
        <v/>
      </c>
      <c r="C889" s="39"/>
      <c r="D889" s="40" t="str">
        <f t="shared" si="1"/>
        <v>Saturday</v>
      </c>
      <c r="E889" s="41"/>
      <c r="F889" s="38"/>
      <c r="G889" s="38"/>
      <c r="H889" s="41"/>
      <c r="I889" s="38"/>
      <c r="J889" s="38"/>
      <c r="K889" s="32"/>
      <c r="L889" s="32"/>
      <c r="M889" s="32"/>
      <c r="N889" s="33"/>
      <c r="O889" s="62"/>
      <c r="P889" s="34" t="str">
        <f t="shared" si="4"/>
        <v/>
      </c>
    </row>
    <row r="890" ht="22.5" customHeight="1">
      <c r="A890" s="37"/>
      <c r="B890" s="38" t="str">
        <f>'Master Schedule'!B890</f>
        <v/>
      </c>
      <c r="C890" s="39"/>
      <c r="D890" s="40" t="str">
        <f t="shared" si="1"/>
        <v>Saturday</v>
      </c>
      <c r="E890" s="41"/>
      <c r="F890" s="38"/>
      <c r="G890" s="38"/>
      <c r="H890" s="41"/>
      <c r="I890" s="38"/>
      <c r="J890" s="38"/>
      <c r="K890" s="35"/>
      <c r="L890" s="35"/>
      <c r="M890" s="35"/>
      <c r="N890" s="36"/>
      <c r="O890" s="62"/>
      <c r="P890" s="34" t="str">
        <f t="shared" si="4"/>
        <v/>
      </c>
    </row>
    <row r="891" ht="22.5" customHeight="1">
      <c r="A891" s="37"/>
      <c r="B891" s="38" t="str">
        <f>'Master Schedule'!B891</f>
        <v/>
      </c>
      <c r="C891" s="39"/>
      <c r="D891" s="40" t="str">
        <f t="shared" si="1"/>
        <v>Saturday</v>
      </c>
      <c r="E891" s="41"/>
      <c r="F891" s="38"/>
      <c r="G891" s="38"/>
      <c r="H891" s="41"/>
      <c r="I891" s="38"/>
      <c r="J891" s="38"/>
      <c r="K891" s="32"/>
      <c r="L891" s="32"/>
      <c r="M891" s="32"/>
      <c r="N891" s="33"/>
      <c r="O891" s="62"/>
      <c r="P891" s="34" t="str">
        <f t="shared" si="4"/>
        <v/>
      </c>
    </row>
    <row r="892" ht="22.5" customHeight="1">
      <c r="A892" s="37"/>
      <c r="B892" s="38" t="str">
        <f>'Master Schedule'!B892</f>
        <v/>
      </c>
      <c r="C892" s="39"/>
      <c r="D892" s="40" t="str">
        <f t="shared" si="1"/>
        <v>Saturday</v>
      </c>
      <c r="E892" s="41"/>
      <c r="F892" s="38"/>
      <c r="G892" s="38"/>
      <c r="H892" s="41"/>
      <c r="I892" s="38"/>
      <c r="J892" s="38"/>
      <c r="K892" s="35"/>
      <c r="L892" s="35"/>
      <c r="M892" s="35"/>
      <c r="N892" s="36"/>
      <c r="O892" s="62"/>
      <c r="P892" s="34" t="str">
        <f t="shared" si="4"/>
        <v/>
      </c>
    </row>
    <row r="893" ht="22.5" customHeight="1">
      <c r="A893" s="37"/>
      <c r="B893" s="38" t="str">
        <f>'Master Schedule'!B893</f>
        <v/>
      </c>
      <c r="C893" s="39"/>
      <c r="D893" s="40" t="str">
        <f t="shared" si="1"/>
        <v>Saturday</v>
      </c>
      <c r="E893" s="41"/>
      <c r="F893" s="38"/>
      <c r="G893" s="38"/>
      <c r="H893" s="41"/>
      <c r="I893" s="38"/>
      <c r="J893" s="38"/>
      <c r="K893" s="32"/>
      <c r="L893" s="32"/>
      <c r="M893" s="32"/>
      <c r="N893" s="33"/>
      <c r="O893" s="62"/>
      <c r="P893" s="34" t="str">
        <f t="shared" si="4"/>
        <v/>
      </c>
    </row>
    <row r="894" ht="22.5" customHeight="1">
      <c r="A894" s="37"/>
      <c r="B894" s="38" t="str">
        <f>'Master Schedule'!B894</f>
        <v/>
      </c>
      <c r="C894" s="39"/>
      <c r="D894" s="40" t="str">
        <f t="shared" si="1"/>
        <v>Saturday</v>
      </c>
      <c r="E894" s="41"/>
      <c r="F894" s="38"/>
      <c r="G894" s="38"/>
      <c r="H894" s="41"/>
      <c r="I894" s="38"/>
      <c r="J894" s="38"/>
      <c r="K894" s="35"/>
      <c r="L894" s="35"/>
      <c r="M894" s="35"/>
      <c r="N894" s="36"/>
      <c r="O894" s="62"/>
      <c r="P894" s="34" t="str">
        <f t="shared" si="4"/>
        <v/>
      </c>
    </row>
    <row r="895" ht="22.5" customHeight="1">
      <c r="A895" s="37"/>
      <c r="B895" s="38" t="str">
        <f>'Master Schedule'!B895</f>
        <v/>
      </c>
      <c r="C895" s="39"/>
      <c r="D895" s="40" t="str">
        <f t="shared" si="1"/>
        <v>Saturday</v>
      </c>
      <c r="E895" s="41"/>
      <c r="F895" s="38"/>
      <c r="G895" s="38"/>
      <c r="H895" s="41"/>
      <c r="I895" s="38"/>
      <c r="J895" s="38"/>
      <c r="K895" s="32"/>
      <c r="L895" s="32"/>
      <c r="M895" s="32"/>
      <c r="N895" s="33"/>
      <c r="O895" s="62"/>
      <c r="P895" s="34" t="str">
        <f t="shared" si="4"/>
        <v/>
      </c>
    </row>
    <row r="896" ht="22.5" customHeight="1">
      <c r="A896" s="37"/>
      <c r="B896" s="38" t="str">
        <f>'Master Schedule'!B896</f>
        <v/>
      </c>
      <c r="C896" s="39"/>
      <c r="D896" s="40" t="str">
        <f t="shared" si="1"/>
        <v>Saturday</v>
      </c>
      <c r="E896" s="41"/>
      <c r="F896" s="38"/>
      <c r="G896" s="38"/>
      <c r="H896" s="41"/>
      <c r="I896" s="38"/>
      <c r="J896" s="38"/>
      <c r="K896" s="35"/>
      <c r="L896" s="35"/>
      <c r="M896" s="35"/>
      <c r="N896" s="36"/>
      <c r="O896" s="62"/>
      <c r="P896" s="34" t="str">
        <f t="shared" si="4"/>
        <v/>
      </c>
    </row>
    <row r="897" ht="22.5" customHeight="1">
      <c r="A897" s="37"/>
      <c r="B897" s="38" t="str">
        <f>'Master Schedule'!B897</f>
        <v/>
      </c>
      <c r="C897" s="39"/>
      <c r="D897" s="40" t="str">
        <f t="shared" si="1"/>
        <v>Saturday</v>
      </c>
      <c r="E897" s="41"/>
      <c r="F897" s="38"/>
      <c r="G897" s="38"/>
      <c r="H897" s="41"/>
      <c r="I897" s="38"/>
      <c r="J897" s="38"/>
      <c r="K897" s="32"/>
      <c r="L897" s="32"/>
      <c r="M897" s="32"/>
      <c r="N897" s="33"/>
      <c r="O897" s="62"/>
      <c r="P897" s="34" t="str">
        <f t="shared" si="4"/>
        <v/>
      </c>
    </row>
    <row r="898" ht="22.5" customHeight="1">
      <c r="A898" s="37"/>
      <c r="B898" s="38" t="str">
        <f>'Master Schedule'!B898</f>
        <v/>
      </c>
      <c r="C898" s="39"/>
      <c r="D898" s="40" t="str">
        <f t="shared" si="1"/>
        <v>Saturday</v>
      </c>
      <c r="E898" s="41"/>
      <c r="F898" s="38"/>
      <c r="G898" s="38"/>
      <c r="H898" s="41"/>
      <c r="I898" s="38"/>
      <c r="J898" s="38"/>
      <c r="K898" s="35"/>
      <c r="L898" s="35"/>
      <c r="M898" s="35"/>
      <c r="N898" s="36"/>
      <c r="O898" s="62"/>
      <c r="P898" s="34" t="str">
        <f t="shared" si="4"/>
        <v/>
      </c>
    </row>
    <row r="899" ht="22.5" customHeight="1">
      <c r="A899" s="37"/>
      <c r="B899" s="38" t="str">
        <f>'Master Schedule'!B899</f>
        <v/>
      </c>
      <c r="C899" s="39"/>
      <c r="D899" s="40" t="str">
        <f t="shared" si="1"/>
        <v>Saturday</v>
      </c>
      <c r="E899" s="41"/>
      <c r="F899" s="38"/>
      <c r="G899" s="38"/>
      <c r="H899" s="41"/>
      <c r="I899" s="38"/>
      <c r="J899" s="38"/>
      <c r="K899" s="32"/>
      <c r="L899" s="32"/>
      <c r="M899" s="32"/>
      <c r="N899" s="33"/>
      <c r="O899" s="62"/>
      <c r="P899" s="34" t="str">
        <f t="shared" si="4"/>
        <v/>
      </c>
    </row>
    <row r="900" ht="22.5" customHeight="1">
      <c r="A900" s="37"/>
      <c r="B900" s="38" t="str">
        <f>'Master Schedule'!B900</f>
        <v/>
      </c>
      <c r="C900" s="39"/>
      <c r="D900" s="40" t="str">
        <f t="shared" si="1"/>
        <v>Saturday</v>
      </c>
      <c r="E900" s="41"/>
      <c r="F900" s="38"/>
      <c r="G900" s="38"/>
      <c r="H900" s="41"/>
      <c r="I900" s="38"/>
      <c r="J900" s="38"/>
      <c r="K900" s="35"/>
      <c r="L900" s="35"/>
      <c r="M900" s="35"/>
      <c r="N900" s="36"/>
      <c r="O900" s="62"/>
      <c r="P900" s="34" t="str">
        <f t="shared" si="4"/>
        <v/>
      </c>
    </row>
    <row r="901" ht="22.5" customHeight="1">
      <c r="A901" s="37"/>
      <c r="B901" s="38" t="str">
        <f>'Master Schedule'!B901</f>
        <v/>
      </c>
      <c r="C901" s="39"/>
      <c r="D901" s="40" t="str">
        <f t="shared" si="1"/>
        <v>Saturday</v>
      </c>
      <c r="E901" s="41"/>
      <c r="F901" s="38"/>
      <c r="G901" s="38"/>
      <c r="H901" s="41"/>
      <c r="I901" s="38"/>
      <c r="J901" s="38"/>
      <c r="K901" s="32"/>
      <c r="L901" s="32"/>
      <c r="M901" s="32"/>
      <c r="N901" s="33"/>
      <c r="O901" s="62"/>
      <c r="P901" s="34" t="str">
        <f t="shared" si="4"/>
        <v/>
      </c>
    </row>
    <row r="902" ht="22.5" customHeight="1">
      <c r="A902" s="37"/>
      <c r="B902" s="38" t="str">
        <f>'Master Schedule'!B902</f>
        <v/>
      </c>
      <c r="C902" s="39"/>
      <c r="D902" s="40" t="str">
        <f t="shared" si="1"/>
        <v>Saturday</v>
      </c>
      <c r="E902" s="41"/>
      <c r="F902" s="38"/>
      <c r="G902" s="38"/>
      <c r="H902" s="41"/>
      <c r="I902" s="38"/>
      <c r="J902" s="38"/>
      <c r="K902" s="35"/>
      <c r="L902" s="35"/>
      <c r="M902" s="35"/>
      <c r="N902" s="36"/>
      <c r="O902" s="62"/>
      <c r="P902" s="34" t="str">
        <f t="shared" si="4"/>
        <v/>
      </c>
    </row>
    <row r="903" ht="22.5" customHeight="1">
      <c r="A903" s="37"/>
      <c r="B903" s="38" t="str">
        <f>'Master Schedule'!B903</f>
        <v/>
      </c>
      <c r="C903" s="39"/>
      <c r="D903" s="40" t="str">
        <f t="shared" si="1"/>
        <v>Saturday</v>
      </c>
      <c r="E903" s="41"/>
      <c r="F903" s="38"/>
      <c r="G903" s="38"/>
      <c r="H903" s="41"/>
      <c r="I903" s="38"/>
      <c r="J903" s="38"/>
      <c r="K903" s="32"/>
      <c r="L903" s="32"/>
      <c r="M903" s="32"/>
      <c r="N903" s="33"/>
      <c r="O903" s="62"/>
      <c r="P903" s="34" t="str">
        <f t="shared" si="4"/>
        <v/>
      </c>
    </row>
    <row r="904" ht="22.5" customHeight="1">
      <c r="A904" s="37"/>
      <c r="B904" s="38" t="str">
        <f>'Master Schedule'!B904</f>
        <v/>
      </c>
      <c r="C904" s="39"/>
      <c r="D904" s="40" t="str">
        <f t="shared" si="1"/>
        <v>Saturday</v>
      </c>
      <c r="E904" s="41"/>
      <c r="F904" s="38"/>
      <c r="G904" s="38"/>
      <c r="H904" s="41"/>
      <c r="I904" s="38"/>
      <c r="J904" s="38"/>
      <c r="K904" s="35"/>
      <c r="L904" s="35"/>
      <c r="M904" s="35"/>
      <c r="N904" s="36"/>
      <c r="O904" s="62"/>
      <c r="P904" s="34" t="str">
        <f t="shared" si="4"/>
        <v/>
      </c>
    </row>
    <row r="905" ht="22.5" customHeight="1">
      <c r="A905" s="37"/>
      <c r="B905" s="38" t="str">
        <f>'Master Schedule'!B905</f>
        <v/>
      </c>
      <c r="C905" s="39"/>
      <c r="D905" s="40" t="str">
        <f t="shared" si="1"/>
        <v>Saturday</v>
      </c>
      <c r="E905" s="41"/>
      <c r="F905" s="38"/>
      <c r="G905" s="38"/>
      <c r="H905" s="41"/>
      <c r="I905" s="38"/>
      <c r="J905" s="38"/>
      <c r="K905" s="32"/>
      <c r="L905" s="32"/>
      <c r="M905" s="32"/>
      <c r="N905" s="33"/>
      <c r="O905" s="62"/>
      <c r="P905" s="34" t="str">
        <f t="shared" si="4"/>
        <v/>
      </c>
    </row>
    <row r="906" ht="22.5" customHeight="1">
      <c r="A906" s="37"/>
      <c r="B906" s="38" t="str">
        <f>'Master Schedule'!B906</f>
        <v/>
      </c>
      <c r="C906" s="39"/>
      <c r="D906" s="40" t="str">
        <f t="shared" si="1"/>
        <v>Saturday</v>
      </c>
      <c r="E906" s="41"/>
      <c r="F906" s="38"/>
      <c r="G906" s="38"/>
      <c r="H906" s="41"/>
      <c r="I906" s="38"/>
      <c r="J906" s="38"/>
      <c r="K906" s="35"/>
      <c r="L906" s="35"/>
      <c r="M906" s="35"/>
      <c r="N906" s="36"/>
      <c r="O906" s="62"/>
      <c r="P906" s="34" t="str">
        <f t="shared" si="4"/>
        <v/>
      </c>
    </row>
    <row r="907" ht="22.5" customHeight="1">
      <c r="A907" s="37"/>
      <c r="B907" s="38" t="str">
        <f>'Master Schedule'!B907</f>
        <v/>
      </c>
      <c r="C907" s="39"/>
      <c r="D907" s="40" t="str">
        <f t="shared" si="1"/>
        <v>Saturday</v>
      </c>
      <c r="E907" s="41"/>
      <c r="F907" s="38"/>
      <c r="G907" s="38"/>
      <c r="H907" s="41"/>
      <c r="I907" s="38"/>
      <c r="J907" s="38"/>
      <c r="K907" s="32"/>
      <c r="L907" s="32"/>
      <c r="M907" s="32"/>
      <c r="N907" s="33"/>
      <c r="O907" s="62"/>
      <c r="P907" s="34" t="str">
        <f t="shared" si="4"/>
        <v/>
      </c>
    </row>
    <row r="908" ht="22.5" customHeight="1">
      <c r="A908" s="37"/>
      <c r="B908" s="38" t="str">
        <f>'Master Schedule'!B908</f>
        <v/>
      </c>
      <c r="C908" s="39"/>
      <c r="D908" s="40" t="str">
        <f t="shared" si="1"/>
        <v>Saturday</v>
      </c>
      <c r="E908" s="41"/>
      <c r="F908" s="38"/>
      <c r="G908" s="38"/>
      <c r="H908" s="41"/>
      <c r="I908" s="38"/>
      <c r="J908" s="38"/>
      <c r="K908" s="35"/>
      <c r="L908" s="35"/>
      <c r="M908" s="35"/>
      <c r="N908" s="36"/>
      <c r="O908" s="62"/>
      <c r="P908" s="34" t="str">
        <f t="shared" si="4"/>
        <v/>
      </c>
    </row>
    <row r="909" ht="22.5" customHeight="1">
      <c r="A909" s="37"/>
      <c r="B909" s="38" t="str">
        <f>'Master Schedule'!B909</f>
        <v/>
      </c>
      <c r="C909" s="39"/>
      <c r="D909" s="40" t="str">
        <f t="shared" si="1"/>
        <v>Saturday</v>
      </c>
      <c r="E909" s="41"/>
      <c r="F909" s="38"/>
      <c r="G909" s="38"/>
      <c r="H909" s="41"/>
      <c r="I909" s="38"/>
      <c r="J909" s="38"/>
      <c r="K909" s="32"/>
      <c r="L909" s="32"/>
      <c r="M909" s="32"/>
      <c r="N909" s="33"/>
      <c r="O909" s="62"/>
      <c r="P909" s="34" t="str">
        <f t="shared" si="4"/>
        <v/>
      </c>
    </row>
    <row r="910" ht="22.5" customHeight="1">
      <c r="A910" s="37"/>
      <c r="B910" s="38" t="str">
        <f>'Master Schedule'!B910</f>
        <v/>
      </c>
      <c r="C910" s="39"/>
      <c r="D910" s="40" t="str">
        <f t="shared" si="1"/>
        <v>Saturday</v>
      </c>
      <c r="E910" s="41"/>
      <c r="F910" s="38"/>
      <c r="G910" s="38"/>
      <c r="H910" s="41"/>
      <c r="I910" s="38"/>
      <c r="J910" s="38"/>
      <c r="K910" s="35"/>
      <c r="L910" s="35"/>
      <c r="M910" s="35"/>
      <c r="N910" s="36"/>
      <c r="O910" s="62"/>
      <c r="P910" s="34" t="str">
        <f t="shared" si="4"/>
        <v/>
      </c>
    </row>
    <row r="911" ht="22.5" customHeight="1">
      <c r="A911" s="37"/>
      <c r="B911" s="38" t="str">
        <f>'Master Schedule'!B911</f>
        <v/>
      </c>
      <c r="C911" s="39"/>
      <c r="D911" s="40" t="str">
        <f t="shared" si="1"/>
        <v>Saturday</v>
      </c>
      <c r="E911" s="41"/>
      <c r="F911" s="38"/>
      <c r="G911" s="38"/>
      <c r="H911" s="41"/>
      <c r="I911" s="38"/>
      <c r="J911" s="38"/>
      <c r="K911" s="32"/>
      <c r="L911" s="32"/>
      <c r="M911" s="32"/>
      <c r="N911" s="33"/>
      <c r="O911" s="62"/>
      <c r="P911" s="34" t="str">
        <f t="shared" si="4"/>
        <v/>
      </c>
    </row>
    <row r="912" ht="22.5" customHeight="1">
      <c r="A912" s="37"/>
      <c r="B912" s="38" t="str">
        <f>'Master Schedule'!B912</f>
        <v/>
      </c>
      <c r="C912" s="39"/>
      <c r="D912" s="40" t="str">
        <f t="shared" si="1"/>
        <v>Saturday</v>
      </c>
      <c r="E912" s="41"/>
      <c r="F912" s="38"/>
      <c r="G912" s="38"/>
      <c r="H912" s="41"/>
      <c r="I912" s="38"/>
      <c r="J912" s="38"/>
      <c r="K912" s="35"/>
      <c r="L912" s="35"/>
      <c r="M912" s="35"/>
      <c r="N912" s="36"/>
      <c r="O912" s="62"/>
      <c r="P912" s="34" t="str">
        <f t="shared" si="4"/>
        <v/>
      </c>
    </row>
    <row r="913" ht="22.5" customHeight="1">
      <c r="A913" s="37"/>
      <c r="B913" s="38" t="str">
        <f>'Master Schedule'!B913</f>
        <v/>
      </c>
      <c r="C913" s="39"/>
      <c r="D913" s="40" t="str">
        <f t="shared" si="1"/>
        <v>Saturday</v>
      </c>
      <c r="E913" s="41"/>
      <c r="F913" s="38"/>
      <c r="G913" s="38"/>
      <c r="H913" s="41"/>
      <c r="I913" s="38"/>
      <c r="J913" s="38"/>
      <c r="K913" s="32"/>
      <c r="L913" s="32"/>
      <c r="M913" s="32"/>
      <c r="N913" s="33"/>
      <c r="O913" s="62"/>
      <c r="P913" s="34" t="str">
        <f t="shared" si="4"/>
        <v/>
      </c>
    </row>
    <row r="914" ht="22.5" customHeight="1">
      <c r="A914" s="37"/>
      <c r="B914" s="38" t="str">
        <f>'Master Schedule'!B914</f>
        <v/>
      </c>
      <c r="C914" s="39"/>
      <c r="D914" s="40" t="str">
        <f t="shared" si="1"/>
        <v>Saturday</v>
      </c>
      <c r="E914" s="41"/>
      <c r="F914" s="38"/>
      <c r="G914" s="38"/>
      <c r="H914" s="41"/>
      <c r="I914" s="38"/>
      <c r="J914" s="38"/>
      <c r="K914" s="35"/>
      <c r="L914" s="35"/>
      <c r="M914" s="35"/>
      <c r="N914" s="36"/>
      <c r="O914" s="62"/>
      <c r="P914" s="34" t="str">
        <f t="shared" si="4"/>
        <v/>
      </c>
    </row>
    <row r="915" ht="22.5" customHeight="1">
      <c r="A915" s="37"/>
      <c r="B915" s="38" t="str">
        <f>'Master Schedule'!B915</f>
        <v/>
      </c>
      <c r="C915" s="39"/>
      <c r="D915" s="40" t="str">
        <f t="shared" si="1"/>
        <v>Saturday</v>
      </c>
      <c r="E915" s="41"/>
      <c r="F915" s="38"/>
      <c r="G915" s="38"/>
      <c r="H915" s="41"/>
      <c r="I915" s="38"/>
      <c r="J915" s="38"/>
      <c r="K915" s="32"/>
      <c r="L915" s="32"/>
      <c r="M915" s="32"/>
      <c r="N915" s="33"/>
      <c r="O915" s="62"/>
      <c r="P915" s="34" t="str">
        <f t="shared" si="4"/>
        <v/>
      </c>
    </row>
    <row r="916" ht="22.5" customHeight="1">
      <c r="A916" s="37"/>
      <c r="B916" s="38" t="str">
        <f>'Master Schedule'!B916</f>
        <v/>
      </c>
      <c r="C916" s="39"/>
      <c r="D916" s="40" t="str">
        <f t="shared" si="1"/>
        <v>Saturday</v>
      </c>
      <c r="E916" s="41"/>
      <c r="F916" s="38"/>
      <c r="G916" s="38"/>
      <c r="H916" s="41"/>
      <c r="I916" s="38"/>
      <c r="J916" s="38"/>
      <c r="K916" s="43"/>
      <c r="L916" s="43"/>
      <c r="M916" s="44"/>
      <c r="N916" s="45"/>
    </row>
    <row r="917" ht="22.5" customHeight="1">
      <c r="A917" s="37"/>
      <c r="B917" s="38" t="str">
        <f>'Master Schedule'!B917</f>
        <v/>
      </c>
      <c r="C917" s="39"/>
      <c r="D917" s="40" t="str">
        <f t="shared" si="1"/>
        <v>Saturday</v>
      </c>
      <c r="E917" s="41"/>
      <c r="F917" s="38"/>
      <c r="G917" s="38"/>
      <c r="H917" s="41"/>
      <c r="I917" s="38"/>
      <c r="J917" s="38"/>
      <c r="K917" s="43"/>
      <c r="L917" s="43"/>
      <c r="M917" s="44"/>
      <c r="N917" s="45"/>
    </row>
    <row r="918" ht="22.5" customHeight="1">
      <c r="A918" s="37"/>
      <c r="B918" s="38" t="str">
        <f>'Master Schedule'!B918</f>
        <v/>
      </c>
      <c r="C918" s="39"/>
      <c r="D918" s="40" t="str">
        <f t="shared" si="1"/>
        <v>Saturday</v>
      </c>
      <c r="E918" s="41"/>
      <c r="F918" s="38"/>
      <c r="G918" s="38"/>
      <c r="H918" s="41"/>
      <c r="I918" s="38"/>
      <c r="J918" s="38"/>
      <c r="K918" s="43"/>
      <c r="L918" s="43"/>
      <c r="M918" s="44"/>
      <c r="N918" s="45"/>
    </row>
    <row r="919" ht="22.5" customHeight="1">
      <c r="A919" s="37"/>
      <c r="B919" s="38" t="str">
        <f>'Master Schedule'!B919</f>
        <v/>
      </c>
      <c r="C919" s="39"/>
      <c r="D919" s="40" t="str">
        <f t="shared" si="1"/>
        <v>Saturday</v>
      </c>
      <c r="E919" s="41"/>
      <c r="F919" s="38"/>
      <c r="G919" s="38"/>
      <c r="H919" s="41"/>
      <c r="I919" s="38"/>
      <c r="J919" s="38"/>
      <c r="K919" s="43"/>
      <c r="L919" s="43"/>
      <c r="M919" s="44"/>
      <c r="N919" s="45"/>
    </row>
    <row r="920" ht="22.5" customHeight="1">
      <c r="A920" s="37"/>
      <c r="B920" s="38" t="str">
        <f>'Master Schedule'!B920</f>
        <v/>
      </c>
      <c r="C920" s="39"/>
      <c r="D920" s="40" t="str">
        <f t="shared" si="1"/>
        <v>Saturday</v>
      </c>
      <c r="E920" s="41"/>
      <c r="F920" s="38"/>
      <c r="G920" s="38"/>
      <c r="H920" s="41"/>
      <c r="I920" s="38"/>
      <c r="J920" s="38"/>
      <c r="K920" s="43"/>
      <c r="L920" s="43"/>
      <c r="M920" s="44"/>
      <c r="N920" s="45"/>
    </row>
    <row r="921" ht="22.5" customHeight="1">
      <c r="A921" s="37"/>
      <c r="B921" s="38" t="str">
        <f>'Master Schedule'!B921</f>
        <v/>
      </c>
      <c r="C921" s="39"/>
      <c r="D921" s="40" t="str">
        <f t="shared" si="1"/>
        <v>Saturday</v>
      </c>
      <c r="E921" s="41"/>
      <c r="F921" s="38"/>
      <c r="G921" s="38"/>
      <c r="H921" s="41"/>
      <c r="I921" s="38"/>
      <c r="J921" s="38"/>
      <c r="K921" s="43"/>
      <c r="L921" s="43"/>
      <c r="M921" s="44"/>
      <c r="N921" s="45"/>
    </row>
    <row r="922" ht="22.5" customHeight="1">
      <c r="A922" s="37"/>
      <c r="B922" s="38" t="str">
        <f>'Master Schedule'!B922</f>
        <v/>
      </c>
      <c r="C922" s="39"/>
      <c r="D922" s="40" t="str">
        <f t="shared" si="1"/>
        <v>Saturday</v>
      </c>
      <c r="E922" s="41"/>
      <c r="F922" s="38"/>
      <c r="G922" s="38"/>
      <c r="H922" s="41"/>
      <c r="I922" s="38"/>
      <c r="J922" s="38"/>
      <c r="K922" s="43"/>
      <c r="L922" s="43"/>
      <c r="M922" s="44"/>
      <c r="N922" s="45"/>
    </row>
    <row r="923" ht="22.5" customHeight="1">
      <c r="A923" s="37"/>
      <c r="B923" s="38" t="str">
        <f>'Master Schedule'!B923</f>
        <v/>
      </c>
      <c r="C923" s="39"/>
      <c r="D923" s="40" t="str">
        <f t="shared" si="1"/>
        <v>Saturday</v>
      </c>
      <c r="E923" s="41"/>
      <c r="F923" s="38"/>
      <c r="G923" s="38"/>
      <c r="H923" s="41"/>
      <c r="I923" s="38"/>
      <c r="J923" s="38"/>
      <c r="K923" s="43"/>
      <c r="L923" s="43"/>
      <c r="M923" s="44"/>
      <c r="N923" s="45"/>
    </row>
    <row r="924" ht="22.5" customHeight="1">
      <c r="A924" s="37"/>
      <c r="B924" s="38" t="str">
        <f>'Master Schedule'!B924</f>
        <v/>
      </c>
      <c r="C924" s="39"/>
      <c r="D924" s="40" t="str">
        <f t="shared" si="1"/>
        <v>Saturday</v>
      </c>
      <c r="E924" s="41"/>
      <c r="F924" s="38"/>
      <c r="G924" s="38"/>
      <c r="H924" s="41"/>
      <c r="I924" s="38"/>
      <c r="J924" s="38"/>
      <c r="K924" s="43"/>
      <c r="L924" s="43"/>
      <c r="M924" s="44"/>
      <c r="N924" s="45"/>
    </row>
    <row r="925" ht="22.5" customHeight="1">
      <c r="A925" s="37"/>
      <c r="B925" s="38" t="str">
        <f>'Master Schedule'!B925</f>
        <v/>
      </c>
      <c r="C925" s="39"/>
      <c r="D925" s="40" t="str">
        <f t="shared" si="1"/>
        <v>Saturday</v>
      </c>
      <c r="E925" s="41"/>
      <c r="F925" s="38"/>
      <c r="G925" s="38"/>
      <c r="H925" s="41"/>
      <c r="I925" s="38"/>
      <c r="J925" s="38"/>
      <c r="K925" s="43"/>
      <c r="L925" s="43"/>
      <c r="M925" s="44"/>
      <c r="N925" s="45"/>
    </row>
    <row r="926" ht="22.5" customHeight="1">
      <c r="A926" s="37"/>
      <c r="B926" s="38" t="str">
        <f>'Master Schedule'!B926</f>
        <v/>
      </c>
      <c r="C926" s="39"/>
      <c r="D926" s="40" t="str">
        <f t="shared" si="1"/>
        <v>Saturday</v>
      </c>
      <c r="E926" s="41"/>
      <c r="F926" s="38"/>
      <c r="G926" s="38"/>
      <c r="H926" s="41"/>
      <c r="I926" s="38"/>
      <c r="J926" s="38"/>
      <c r="K926" s="43"/>
      <c r="L926" s="43"/>
      <c r="M926" s="44"/>
      <c r="N926" s="45"/>
    </row>
    <row r="927" ht="22.5" customHeight="1">
      <c r="A927" s="37"/>
      <c r="B927" s="38" t="str">
        <f>'Master Schedule'!B927</f>
        <v/>
      </c>
      <c r="C927" s="39"/>
      <c r="D927" s="40" t="str">
        <f t="shared" si="1"/>
        <v>Saturday</v>
      </c>
      <c r="E927" s="41"/>
      <c r="F927" s="38"/>
      <c r="G927" s="38"/>
      <c r="H927" s="41"/>
      <c r="I927" s="38"/>
      <c r="J927" s="38"/>
      <c r="K927" s="43"/>
      <c r="L927" s="43"/>
      <c r="M927" s="44"/>
      <c r="N927" s="45"/>
    </row>
    <row r="928" ht="22.5" customHeight="1">
      <c r="A928" s="37"/>
      <c r="B928" s="38" t="str">
        <f>'Master Schedule'!B928</f>
        <v/>
      </c>
      <c r="C928" s="39"/>
      <c r="D928" s="40" t="str">
        <f t="shared" si="1"/>
        <v>Saturday</v>
      </c>
      <c r="E928" s="41"/>
      <c r="F928" s="38"/>
      <c r="G928" s="38"/>
      <c r="H928" s="41"/>
      <c r="I928" s="38"/>
      <c r="J928" s="38"/>
      <c r="K928" s="43"/>
      <c r="L928" s="43"/>
      <c r="M928" s="44"/>
      <c r="N928" s="45"/>
    </row>
    <row r="929" ht="22.5" customHeight="1">
      <c r="A929" s="37"/>
      <c r="B929" s="38" t="str">
        <f>'Master Schedule'!B929</f>
        <v/>
      </c>
      <c r="C929" s="39"/>
      <c r="D929" s="40" t="str">
        <f t="shared" si="1"/>
        <v>Saturday</v>
      </c>
      <c r="E929" s="41"/>
      <c r="F929" s="38"/>
      <c r="G929" s="38"/>
      <c r="H929" s="41"/>
      <c r="I929" s="38"/>
      <c r="J929" s="38"/>
      <c r="K929" s="43"/>
      <c r="L929" s="43"/>
      <c r="M929" s="44"/>
      <c r="N929" s="45"/>
    </row>
    <row r="930" ht="22.5" customHeight="1">
      <c r="A930" s="37"/>
      <c r="B930" s="38" t="str">
        <f>'Master Schedule'!B930</f>
        <v/>
      </c>
      <c r="C930" s="39"/>
      <c r="D930" s="40" t="str">
        <f t="shared" si="1"/>
        <v>Saturday</v>
      </c>
      <c r="E930" s="41"/>
      <c r="F930" s="38"/>
      <c r="G930" s="38"/>
      <c r="H930" s="41"/>
      <c r="I930" s="38"/>
      <c r="J930" s="38"/>
      <c r="K930" s="43"/>
      <c r="L930" s="43"/>
      <c r="M930" s="44"/>
      <c r="N930" s="45"/>
    </row>
    <row r="931" ht="22.5" customHeight="1">
      <c r="A931" s="37"/>
      <c r="B931" s="38" t="str">
        <f>'Master Schedule'!B931</f>
        <v/>
      </c>
      <c r="C931" s="39"/>
      <c r="D931" s="40" t="str">
        <f t="shared" si="1"/>
        <v>Saturday</v>
      </c>
      <c r="E931" s="41"/>
      <c r="F931" s="38"/>
      <c r="G931" s="38"/>
      <c r="H931" s="41"/>
      <c r="I931" s="38"/>
      <c r="J931" s="38"/>
      <c r="K931" s="43"/>
      <c r="L931" s="43"/>
      <c r="M931" s="44"/>
      <c r="N931" s="45"/>
    </row>
    <row r="932" ht="22.5" customHeight="1">
      <c r="A932" s="37"/>
      <c r="B932" s="38" t="str">
        <f>'Master Schedule'!B932</f>
        <v/>
      </c>
      <c r="C932" s="39"/>
      <c r="D932" s="40" t="str">
        <f t="shared" si="1"/>
        <v>Saturday</v>
      </c>
      <c r="E932" s="41"/>
      <c r="F932" s="38"/>
      <c r="G932" s="38"/>
      <c r="H932" s="41"/>
      <c r="I932" s="38"/>
      <c r="J932" s="38"/>
      <c r="K932" s="43"/>
      <c r="L932" s="43"/>
      <c r="M932" s="44"/>
      <c r="N932" s="45"/>
    </row>
    <row r="933" ht="22.5" customHeight="1">
      <c r="A933" s="37"/>
      <c r="B933" s="38" t="str">
        <f>'Master Schedule'!B933</f>
        <v/>
      </c>
      <c r="C933" s="39"/>
      <c r="D933" s="40" t="str">
        <f t="shared" si="1"/>
        <v>Saturday</v>
      </c>
      <c r="E933" s="41"/>
      <c r="F933" s="38"/>
      <c r="G933" s="38"/>
      <c r="H933" s="41"/>
      <c r="I933" s="38"/>
      <c r="J933" s="38"/>
      <c r="K933" s="43"/>
      <c r="L933" s="43"/>
      <c r="M933" s="44"/>
      <c r="N933" s="45"/>
    </row>
    <row r="934" ht="22.5" customHeight="1">
      <c r="A934" s="37"/>
      <c r="B934" s="38" t="str">
        <f>'Master Schedule'!B934</f>
        <v/>
      </c>
      <c r="C934" s="39"/>
      <c r="D934" s="40" t="str">
        <f t="shared" si="1"/>
        <v>Saturday</v>
      </c>
      <c r="E934" s="41"/>
      <c r="F934" s="38"/>
      <c r="G934" s="38"/>
      <c r="H934" s="41"/>
      <c r="I934" s="38"/>
      <c r="J934" s="38"/>
      <c r="K934" s="43"/>
      <c r="L934" s="43"/>
      <c r="M934" s="44"/>
      <c r="N934" s="45"/>
    </row>
    <row r="935" ht="22.5" customHeight="1">
      <c r="A935" s="37"/>
      <c r="B935" s="38" t="str">
        <f>'Master Schedule'!B935</f>
        <v/>
      </c>
      <c r="C935" s="39"/>
      <c r="D935" s="40" t="str">
        <f t="shared" si="1"/>
        <v>Saturday</v>
      </c>
      <c r="E935" s="41"/>
      <c r="F935" s="38"/>
      <c r="G935" s="38"/>
      <c r="H935" s="41"/>
      <c r="I935" s="38"/>
      <c r="J935" s="38"/>
      <c r="K935" s="43"/>
      <c r="L935" s="43"/>
      <c r="M935" s="44"/>
      <c r="N935" s="45"/>
    </row>
    <row r="936" ht="22.5" customHeight="1">
      <c r="A936" s="37"/>
      <c r="B936" s="38" t="str">
        <f>'Master Schedule'!B936</f>
        <v/>
      </c>
      <c r="C936" s="39"/>
      <c r="D936" s="40" t="str">
        <f t="shared" si="1"/>
        <v>Saturday</v>
      </c>
      <c r="E936" s="41"/>
      <c r="F936" s="38"/>
      <c r="G936" s="38"/>
      <c r="H936" s="41"/>
      <c r="I936" s="38"/>
      <c r="J936" s="38"/>
      <c r="K936" s="43"/>
      <c r="L936" s="43"/>
      <c r="M936" s="44"/>
      <c r="N936" s="45"/>
    </row>
    <row r="937" ht="22.5" customHeight="1">
      <c r="A937" s="37"/>
      <c r="B937" s="38" t="str">
        <f>'Master Schedule'!B937</f>
        <v/>
      </c>
      <c r="C937" s="39"/>
      <c r="D937" s="40" t="str">
        <f t="shared" si="1"/>
        <v>Saturday</v>
      </c>
      <c r="E937" s="41"/>
      <c r="F937" s="38"/>
      <c r="G937" s="38"/>
      <c r="H937" s="41"/>
      <c r="I937" s="38"/>
      <c r="J937" s="38"/>
      <c r="K937" s="43"/>
      <c r="L937" s="43"/>
      <c r="M937" s="44"/>
      <c r="N937" s="45"/>
    </row>
    <row r="938" ht="22.5" customHeight="1">
      <c r="A938" s="37"/>
      <c r="B938" s="38" t="str">
        <f>'Master Schedule'!B938</f>
        <v/>
      </c>
      <c r="C938" s="39"/>
      <c r="D938" s="40" t="str">
        <f t="shared" si="1"/>
        <v>Saturday</v>
      </c>
      <c r="E938" s="41"/>
      <c r="F938" s="38"/>
      <c r="G938" s="38"/>
      <c r="H938" s="41"/>
      <c r="I938" s="38"/>
      <c r="J938" s="38"/>
      <c r="K938" s="43"/>
      <c r="L938" s="43"/>
      <c r="M938" s="44"/>
      <c r="N938" s="45"/>
    </row>
    <row r="939" ht="22.5" customHeight="1">
      <c r="A939" s="37"/>
      <c r="B939" s="38" t="str">
        <f>'Master Schedule'!B939</f>
        <v/>
      </c>
      <c r="C939" s="39"/>
      <c r="D939" s="40" t="str">
        <f t="shared" si="1"/>
        <v>Saturday</v>
      </c>
      <c r="E939" s="41"/>
      <c r="F939" s="38"/>
      <c r="G939" s="38"/>
      <c r="H939" s="41"/>
      <c r="I939" s="38"/>
      <c r="J939" s="38"/>
      <c r="K939" s="43"/>
      <c r="L939" s="43"/>
      <c r="M939" s="44"/>
      <c r="N939" s="45"/>
    </row>
    <row r="940" ht="22.5" customHeight="1">
      <c r="A940" s="37"/>
      <c r="B940" s="38" t="str">
        <f>'Master Schedule'!B940</f>
        <v/>
      </c>
      <c r="C940" s="39"/>
      <c r="D940" s="40" t="str">
        <f t="shared" si="1"/>
        <v>Saturday</v>
      </c>
      <c r="E940" s="41"/>
      <c r="F940" s="38"/>
      <c r="G940" s="38"/>
      <c r="H940" s="41"/>
      <c r="I940" s="38"/>
      <c r="J940" s="38"/>
      <c r="K940" s="43"/>
      <c r="L940" s="43"/>
      <c r="M940" s="44"/>
      <c r="N940" s="45"/>
    </row>
    <row r="941" ht="22.5" customHeight="1">
      <c r="A941" s="37"/>
      <c r="B941" s="38" t="str">
        <f>'Master Schedule'!B941</f>
        <v/>
      </c>
      <c r="C941" s="39"/>
      <c r="D941" s="40" t="str">
        <f t="shared" si="1"/>
        <v>Saturday</v>
      </c>
      <c r="E941" s="41"/>
      <c r="F941" s="38"/>
      <c r="G941" s="38"/>
      <c r="H941" s="41"/>
      <c r="I941" s="38"/>
      <c r="J941" s="38"/>
      <c r="K941" s="43"/>
      <c r="L941" s="43"/>
      <c r="M941" s="44"/>
      <c r="N941" s="45"/>
    </row>
    <row r="942" ht="22.5" customHeight="1">
      <c r="A942" s="37"/>
      <c r="B942" s="38" t="str">
        <f>'Master Schedule'!B942</f>
        <v/>
      </c>
      <c r="C942" s="39"/>
      <c r="D942" s="40" t="str">
        <f t="shared" si="1"/>
        <v>Saturday</v>
      </c>
      <c r="E942" s="41"/>
      <c r="F942" s="38"/>
      <c r="G942" s="38"/>
      <c r="H942" s="41"/>
      <c r="I942" s="38"/>
      <c r="J942" s="38"/>
      <c r="K942" s="43"/>
      <c r="L942" s="43"/>
      <c r="M942" s="44"/>
      <c r="N942" s="45"/>
    </row>
    <row r="943" ht="22.5" customHeight="1">
      <c r="A943" s="37"/>
      <c r="B943" s="38" t="str">
        <f>'Master Schedule'!B943</f>
        <v/>
      </c>
      <c r="C943" s="39"/>
      <c r="D943" s="40" t="str">
        <f t="shared" si="1"/>
        <v>Saturday</v>
      </c>
      <c r="E943" s="41"/>
      <c r="F943" s="38"/>
      <c r="G943" s="38"/>
      <c r="H943" s="41"/>
      <c r="I943" s="38"/>
      <c r="J943" s="38"/>
      <c r="K943" s="43"/>
      <c r="L943" s="43"/>
      <c r="M943" s="44"/>
      <c r="N943" s="45"/>
    </row>
    <row r="944" ht="22.5" customHeight="1">
      <c r="A944" s="37"/>
      <c r="B944" s="38" t="str">
        <f>'Master Schedule'!B944</f>
        <v/>
      </c>
      <c r="C944" s="39"/>
      <c r="D944" s="40" t="str">
        <f t="shared" si="1"/>
        <v>Saturday</v>
      </c>
      <c r="E944" s="41"/>
      <c r="F944" s="38"/>
      <c r="G944" s="38"/>
      <c r="H944" s="41"/>
      <c r="I944" s="38"/>
      <c r="J944" s="38"/>
      <c r="K944" s="43"/>
      <c r="L944" s="43"/>
      <c r="M944" s="44"/>
      <c r="N944" s="45"/>
    </row>
    <row r="945" ht="22.5" customHeight="1">
      <c r="A945" s="37"/>
      <c r="B945" s="38" t="str">
        <f>'Master Schedule'!B945</f>
        <v/>
      </c>
      <c r="C945" s="39"/>
      <c r="D945" s="40" t="str">
        <f t="shared" si="1"/>
        <v>Saturday</v>
      </c>
      <c r="E945" s="41"/>
      <c r="F945" s="38"/>
      <c r="G945" s="38"/>
      <c r="H945" s="41"/>
      <c r="I945" s="38"/>
      <c r="J945" s="38"/>
      <c r="K945" s="43"/>
      <c r="L945" s="43"/>
      <c r="M945" s="44"/>
      <c r="N945" s="45"/>
    </row>
    <row r="946" ht="22.5" customHeight="1">
      <c r="A946" s="37"/>
      <c r="B946" s="38" t="str">
        <f>'Master Schedule'!B946</f>
        <v/>
      </c>
      <c r="C946" s="39"/>
      <c r="D946" s="40" t="str">
        <f t="shared" si="1"/>
        <v>Saturday</v>
      </c>
      <c r="E946" s="41"/>
      <c r="F946" s="38"/>
      <c r="G946" s="38"/>
      <c r="H946" s="41"/>
      <c r="I946" s="38"/>
      <c r="J946" s="38"/>
      <c r="K946" s="43"/>
      <c r="L946" s="43"/>
      <c r="M946" s="44"/>
      <c r="N946" s="45"/>
    </row>
    <row r="947" ht="22.5" customHeight="1">
      <c r="A947" s="37"/>
      <c r="B947" s="38" t="str">
        <f>'Master Schedule'!B947</f>
        <v/>
      </c>
      <c r="C947" s="39"/>
      <c r="D947" s="40" t="str">
        <f t="shared" si="1"/>
        <v>Saturday</v>
      </c>
      <c r="E947" s="41"/>
      <c r="F947" s="38"/>
      <c r="G947" s="38"/>
      <c r="H947" s="41"/>
      <c r="I947" s="38"/>
      <c r="J947" s="38"/>
      <c r="K947" s="43"/>
      <c r="L947" s="43"/>
      <c r="M947" s="44"/>
      <c r="N947" s="45"/>
    </row>
    <row r="948" ht="22.5" customHeight="1">
      <c r="A948" s="37"/>
      <c r="B948" s="38" t="str">
        <f>'Master Schedule'!B948</f>
        <v/>
      </c>
      <c r="C948" s="39"/>
      <c r="D948" s="40" t="str">
        <f t="shared" si="1"/>
        <v>Saturday</v>
      </c>
      <c r="E948" s="41"/>
      <c r="F948" s="38"/>
      <c r="G948" s="38"/>
      <c r="H948" s="41"/>
      <c r="I948" s="38"/>
      <c r="J948" s="38"/>
      <c r="K948" s="43"/>
      <c r="L948" s="43"/>
      <c r="M948" s="44"/>
      <c r="N948" s="45"/>
    </row>
    <row r="949" ht="22.5" customHeight="1">
      <c r="A949" s="37"/>
      <c r="B949" s="38" t="str">
        <f>'Master Schedule'!B949</f>
        <v/>
      </c>
      <c r="C949" s="39"/>
      <c r="D949" s="40" t="str">
        <f t="shared" si="1"/>
        <v>Saturday</v>
      </c>
      <c r="E949" s="41"/>
      <c r="F949" s="38"/>
      <c r="G949" s="38"/>
      <c r="H949" s="41"/>
      <c r="I949" s="38"/>
      <c r="J949" s="38"/>
      <c r="K949" s="43"/>
      <c r="L949" s="43"/>
      <c r="M949" s="44"/>
      <c r="N949" s="45"/>
    </row>
    <row r="950" ht="22.5" customHeight="1">
      <c r="A950" s="37"/>
      <c r="B950" s="38" t="str">
        <f>'Master Schedule'!B950</f>
        <v/>
      </c>
      <c r="C950" s="39"/>
      <c r="D950" s="40" t="str">
        <f t="shared" si="1"/>
        <v>Saturday</v>
      </c>
      <c r="E950" s="41"/>
      <c r="F950" s="38"/>
      <c r="G950" s="38"/>
      <c r="H950" s="41"/>
      <c r="I950" s="38"/>
      <c r="J950" s="38"/>
      <c r="K950" s="43"/>
      <c r="L950" s="43"/>
      <c r="M950" s="44"/>
      <c r="N950" s="45"/>
    </row>
    <row r="951" ht="22.5" customHeight="1">
      <c r="A951" s="37"/>
      <c r="B951" s="38" t="str">
        <f>'Master Schedule'!B951</f>
        <v/>
      </c>
      <c r="C951" s="39"/>
      <c r="D951" s="40" t="str">
        <f t="shared" si="1"/>
        <v>Saturday</v>
      </c>
      <c r="E951" s="41"/>
      <c r="F951" s="38"/>
      <c r="G951" s="38"/>
      <c r="H951" s="41"/>
      <c r="I951" s="38"/>
      <c r="J951" s="38"/>
      <c r="K951" s="43"/>
      <c r="L951" s="43"/>
      <c r="M951" s="44"/>
      <c r="N951" s="45"/>
    </row>
    <row r="952" ht="22.5" customHeight="1">
      <c r="A952" s="37"/>
      <c r="B952" s="38" t="str">
        <f>'Master Schedule'!B952</f>
        <v/>
      </c>
      <c r="C952" s="39"/>
      <c r="D952" s="40" t="str">
        <f t="shared" si="1"/>
        <v>Saturday</v>
      </c>
      <c r="E952" s="41"/>
      <c r="F952" s="38"/>
      <c r="G952" s="38"/>
      <c r="H952" s="41"/>
      <c r="I952" s="38"/>
      <c r="J952" s="38"/>
      <c r="K952" s="43"/>
      <c r="L952" s="43"/>
      <c r="M952" s="44"/>
      <c r="N952" s="45"/>
    </row>
    <row r="953" ht="22.5" customHeight="1">
      <c r="A953" s="37"/>
      <c r="B953" s="38" t="str">
        <f>'Master Schedule'!B953</f>
        <v/>
      </c>
      <c r="C953" s="39"/>
      <c r="D953" s="40" t="str">
        <f t="shared" si="1"/>
        <v>Saturday</v>
      </c>
      <c r="E953" s="41"/>
      <c r="F953" s="38"/>
      <c r="G953" s="38"/>
      <c r="H953" s="41"/>
      <c r="I953" s="38"/>
      <c r="J953" s="38"/>
      <c r="K953" s="43"/>
      <c r="L953" s="43"/>
      <c r="M953" s="44"/>
      <c r="N953" s="45"/>
    </row>
    <row r="954" ht="22.5" customHeight="1">
      <c r="A954" s="37"/>
      <c r="B954" s="38" t="str">
        <f>'Master Schedule'!B954</f>
        <v/>
      </c>
      <c r="C954" s="39"/>
      <c r="D954" s="40" t="str">
        <f t="shared" si="1"/>
        <v>Saturday</v>
      </c>
      <c r="E954" s="41"/>
      <c r="F954" s="38"/>
      <c r="G954" s="38"/>
      <c r="H954" s="41"/>
      <c r="I954" s="38"/>
      <c r="J954" s="38"/>
      <c r="K954" s="43"/>
      <c r="L954" s="43"/>
      <c r="M954" s="44"/>
      <c r="N954" s="45"/>
    </row>
    <row r="955" ht="22.5" customHeight="1">
      <c r="A955" s="37"/>
      <c r="B955" s="38" t="str">
        <f>'Master Schedule'!B955</f>
        <v/>
      </c>
      <c r="C955" s="39"/>
      <c r="D955" s="40" t="str">
        <f t="shared" si="1"/>
        <v>Saturday</v>
      </c>
      <c r="E955" s="41"/>
      <c r="F955" s="38"/>
      <c r="G955" s="38"/>
      <c r="H955" s="41"/>
      <c r="I955" s="38"/>
      <c r="J955" s="38"/>
      <c r="K955" s="43"/>
      <c r="L955" s="43"/>
      <c r="M955" s="44"/>
      <c r="N955" s="45"/>
    </row>
    <row r="956" ht="22.5" customHeight="1">
      <c r="A956" s="37"/>
      <c r="B956" s="38" t="str">
        <f>'Master Schedule'!B956</f>
        <v/>
      </c>
      <c r="C956" s="39"/>
      <c r="D956" s="40" t="str">
        <f t="shared" si="1"/>
        <v>Saturday</v>
      </c>
      <c r="E956" s="41"/>
      <c r="F956" s="38"/>
      <c r="G956" s="38"/>
      <c r="H956" s="41"/>
      <c r="I956" s="38"/>
      <c r="J956" s="38"/>
      <c r="K956" s="43"/>
      <c r="L956" s="43"/>
      <c r="M956" s="44"/>
      <c r="N956" s="45"/>
    </row>
    <row r="957" ht="22.5" customHeight="1">
      <c r="A957" s="37"/>
      <c r="B957" s="38" t="str">
        <f>'Master Schedule'!B957</f>
        <v/>
      </c>
      <c r="C957" s="39"/>
      <c r="D957" s="40" t="str">
        <f t="shared" si="1"/>
        <v>Saturday</v>
      </c>
      <c r="E957" s="41"/>
      <c r="F957" s="38"/>
      <c r="G957" s="38"/>
      <c r="H957" s="41"/>
      <c r="I957" s="38"/>
      <c r="J957" s="38"/>
      <c r="K957" s="43"/>
      <c r="L957" s="43"/>
      <c r="M957" s="44"/>
      <c r="N957" s="45"/>
    </row>
    <row r="958" ht="22.5" customHeight="1">
      <c r="A958" s="37"/>
      <c r="B958" s="38" t="str">
        <f>'Master Schedule'!B958</f>
        <v/>
      </c>
      <c r="C958" s="39"/>
      <c r="D958" s="40" t="str">
        <f t="shared" si="1"/>
        <v>Saturday</v>
      </c>
      <c r="E958" s="41"/>
      <c r="F958" s="38"/>
      <c r="G958" s="38"/>
      <c r="H958" s="41"/>
      <c r="I958" s="38"/>
      <c r="J958" s="38"/>
      <c r="K958" s="43"/>
      <c r="L958" s="43"/>
      <c r="M958" s="44"/>
      <c r="N958" s="45"/>
    </row>
    <row r="959" ht="22.5" customHeight="1">
      <c r="A959" s="37"/>
      <c r="B959" s="38" t="str">
        <f>'Master Schedule'!B959</f>
        <v/>
      </c>
      <c r="C959" s="39"/>
      <c r="D959" s="40" t="str">
        <f t="shared" si="1"/>
        <v>Saturday</v>
      </c>
      <c r="E959" s="41"/>
      <c r="F959" s="38"/>
      <c r="G959" s="38"/>
      <c r="H959" s="41"/>
      <c r="I959" s="38"/>
      <c r="J959" s="38"/>
      <c r="K959" s="43"/>
      <c r="L959" s="43"/>
      <c r="M959" s="44"/>
      <c r="N959" s="45"/>
    </row>
    <row r="960" ht="22.5" customHeight="1">
      <c r="A960" s="37"/>
      <c r="B960" s="38" t="str">
        <f>'Master Schedule'!B960</f>
        <v/>
      </c>
      <c r="C960" s="39"/>
      <c r="D960" s="40" t="str">
        <f t="shared" si="1"/>
        <v>Saturday</v>
      </c>
      <c r="E960" s="41"/>
      <c r="F960" s="38"/>
      <c r="G960" s="38"/>
      <c r="H960" s="41"/>
      <c r="I960" s="38"/>
      <c r="J960" s="38"/>
      <c r="K960" s="43"/>
      <c r="L960" s="43"/>
      <c r="M960" s="44"/>
      <c r="N960" s="45"/>
    </row>
    <row r="961" ht="22.5" customHeight="1">
      <c r="A961" s="37"/>
      <c r="B961" s="38" t="str">
        <f>'Master Schedule'!B961</f>
        <v/>
      </c>
      <c r="C961" s="39"/>
      <c r="D961" s="40" t="str">
        <f t="shared" si="1"/>
        <v>Saturday</v>
      </c>
      <c r="E961" s="41"/>
      <c r="F961" s="38"/>
      <c r="G961" s="38"/>
      <c r="H961" s="41"/>
      <c r="I961" s="38"/>
      <c r="J961" s="38"/>
      <c r="K961" s="43"/>
      <c r="L961" s="43"/>
      <c r="M961" s="44"/>
      <c r="N961" s="45"/>
    </row>
    <row r="962" ht="22.5" customHeight="1">
      <c r="A962" s="37"/>
      <c r="B962" s="38" t="str">
        <f>'Master Schedule'!B962</f>
        <v/>
      </c>
      <c r="C962" s="39"/>
      <c r="D962" s="40" t="str">
        <f t="shared" si="1"/>
        <v>Saturday</v>
      </c>
      <c r="E962" s="41"/>
      <c r="F962" s="38"/>
      <c r="G962" s="38"/>
      <c r="H962" s="41"/>
      <c r="I962" s="38"/>
      <c r="J962" s="38"/>
      <c r="K962" s="43"/>
      <c r="L962" s="43"/>
      <c r="M962" s="44"/>
      <c r="N962" s="45"/>
    </row>
    <row r="963" ht="22.5" customHeight="1">
      <c r="A963" s="37"/>
      <c r="B963" s="38" t="str">
        <f>'Master Schedule'!B963</f>
        <v/>
      </c>
      <c r="C963" s="39"/>
      <c r="D963" s="40" t="str">
        <f t="shared" si="1"/>
        <v>Saturday</v>
      </c>
      <c r="E963" s="41"/>
      <c r="F963" s="38"/>
      <c r="G963" s="38"/>
      <c r="H963" s="41"/>
      <c r="I963" s="38"/>
      <c r="J963" s="38"/>
      <c r="K963" s="43"/>
      <c r="L963" s="43"/>
      <c r="M963" s="44"/>
      <c r="N963" s="45"/>
    </row>
    <row r="964" ht="22.5" customHeight="1">
      <c r="A964" s="37"/>
      <c r="B964" s="38" t="str">
        <f>'Master Schedule'!B964</f>
        <v/>
      </c>
      <c r="C964" s="39"/>
      <c r="D964" s="40" t="str">
        <f t="shared" si="1"/>
        <v>Saturday</v>
      </c>
      <c r="E964" s="41"/>
      <c r="F964" s="38"/>
      <c r="G964" s="38"/>
      <c r="H964" s="41"/>
      <c r="I964" s="38"/>
      <c r="J964" s="38"/>
      <c r="K964" s="43"/>
      <c r="L964" s="43"/>
      <c r="M964" s="44"/>
      <c r="N964" s="45"/>
    </row>
    <row r="965" ht="22.5" customHeight="1">
      <c r="A965" s="37"/>
      <c r="B965" s="38" t="str">
        <f>'Master Schedule'!B965</f>
        <v/>
      </c>
      <c r="C965" s="39"/>
      <c r="D965" s="40" t="str">
        <f t="shared" si="1"/>
        <v>Saturday</v>
      </c>
      <c r="E965" s="41"/>
      <c r="F965" s="38"/>
      <c r="G965" s="38"/>
      <c r="H965" s="41"/>
      <c r="I965" s="38"/>
      <c r="J965" s="38"/>
      <c r="K965" s="43"/>
      <c r="L965" s="43"/>
      <c r="M965" s="44"/>
      <c r="N965" s="45"/>
    </row>
    <row r="966" ht="22.5" customHeight="1">
      <c r="A966" s="37"/>
      <c r="B966" s="38" t="str">
        <f>'Master Schedule'!B966</f>
        <v/>
      </c>
      <c r="C966" s="39"/>
      <c r="D966" s="40" t="str">
        <f t="shared" si="1"/>
        <v>Saturday</v>
      </c>
      <c r="E966" s="41"/>
      <c r="F966" s="38"/>
      <c r="G966" s="38"/>
      <c r="H966" s="41"/>
      <c r="I966" s="38"/>
      <c r="J966" s="38"/>
      <c r="K966" s="43"/>
      <c r="L966" s="43"/>
      <c r="M966" s="44"/>
      <c r="N966" s="45"/>
    </row>
    <row r="967" ht="22.5" customHeight="1">
      <c r="A967" s="37"/>
      <c r="B967" s="38" t="str">
        <f>'Master Schedule'!B967</f>
        <v/>
      </c>
      <c r="C967" s="39"/>
      <c r="D967" s="40" t="str">
        <f t="shared" si="1"/>
        <v>Saturday</v>
      </c>
      <c r="E967" s="41"/>
      <c r="F967" s="38"/>
      <c r="G967" s="38"/>
      <c r="H967" s="41"/>
      <c r="I967" s="38"/>
      <c r="J967" s="38"/>
      <c r="K967" s="43"/>
      <c r="L967" s="43"/>
      <c r="M967" s="44"/>
      <c r="N967" s="45"/>
    </row>
    <row r="968" ht="22.5" customHeight="1">
      <c r="A968" s="37"/>
      <c r="B968" s="38" t="str">
        <f>'Master Schedule'!B968</f>
        <v/>
      </c>
      <c r="C968" s="39"/>
      <c r="D968" s="40" t="str">
        <f t="shared" si="1"/>
        <v>Saturday</v>
      </c>
      <c r="E968" s="41"/>
      <c r="F968" s="38"/>
      <c r="G968" s="38"/>
      <c r="H968" s="41"/>
      <c r="I968" s="38"/>
      <c r="J968" s="38"/>
      <c r="K968" s="43"/>
      <c r="L968" s="43"/>
      <c r="M968" s="44"/>
      <c r="N968" s="45"/>
    </row>
    <row r="969" ht="22.5" customHeight="1">
      <c r="A969" s="37"/>
      <c r="B969" s="38" t="str">
        <f>'Master Schedule'!B969</f>
        <v/>
      </c>
      <c r="C969" s="39"/>
      <c r="D969" s="40" t="str">
        <f t="shared" si="1"/>
        <v>Saturday</v>
      </c>
      <c r="E969" s="41"/>
      <c r="F969" s="38"/>
      <c r="G969" s="38"/>
      <c r="H969" s="41"/>
      <c r="I969" s="38"/>
      <c r="J969" s="38"/>
      <c r="K969" s="43"/>
      <c r="L969" s="43"/>
      <c r="M969" s="44"/>
      <c r="N969" s="45"/>
    </row>
    <row r="970" ht="22.5" customHeight="1">
      <c r="A970" s="37"/>
      <c r="B970" s="38" t="str">
        <f>'Master Schedule'!B970</f>
        <v/>
      </c>
      <c r="C970" s="39"/>
      <c r="D970" s="40" t="str">
        <f t="shared" si="1"/>
        <v>Saturday</v>
      </c>
      <c r="E970" s="41"/>
      <c r="F970" s="38"/>
      <c r="G970" s="38"/>
      <c r="H970" s="41"/>
      <c r="I970" s="38"/>
      <c r="J970" s="38"/>
      <c r="K970" s="43"/>
      <c r="L970" s="43"/>
      <c r="M970" s="44"/>
      <c r="N970" s="45"/>
    </row>
    <row r="971" ht="22.5" customHeight="1">
      <c r="A971" s="37"/>
      <c r="B971" s="38" t="str">
        <f>'Master Schedule'!B971</f>
        <v/>
      </c>
      <c r="C971" s="39"/>
      <c r="D971" s="40" t="str">
        <f t="shared" si="1"/>
        <v>Saturday</v>
      </c>
      <c r="E971" s="41"/>
      <c r="F971" s="38"/>
      <c r="G971" s="38"/>
      <c r="H971" s="41"/>
      <c r="I971" s="38"/>
      <c r="J971" s="38"/>
      <c r="K971" s="43"/>
      <c r="L971" s="43"/>
      <c r="M971" s="44"/>
      <c r="N971" s="45"/>
    </row>
    <row r="972" ht="22.5" customHeight="1">
      <c r="A972" s="37"/>
      <c r="B972" s="38" t="str">
        <f>'Master Schedule'!B972</f>
        <v/>
      </c>
      <c r="C972" s="39"/>
      <c r="D972" s="40" t="str">
        <f t="shared" si="1"/>
        <v>Saturday</v>
      </c>
      <c r="E972" s="41"/>
      <c r="F972" s="38"/>
      <c r="G972" s="38"/>
      <c r="H972" s="41"/>
      <c r="I972" s="38"/>
      <c r="J972" s="38"/>
      <c r="K972" s="43"/>
      <c r="L972" s="43"/>
      <c r="M972" s="44"/>
      <c r="N972" s="45"/>
    </row>
    <row r="973" ht="22.5" customHeight="1">
      <c r="A973" s="37"/>
      <c r="B973" s="38" t="str">
        <f>'Master Schedule'!B973</f>
        <v/>
      </c>
      <c r="C973" s="39"/>
      <c r="D973" s="40" t="str">
        <f t="shared" si="1"/>
        <v>Saturday</v>
      </c>
      <c r="E973" s="41"/>
      <c r="F973" s="38"/>
      <c r="G973" s="38"/>
      <c r="H973" s="41"/>
      <c r="I973" s="38"/>
      <c r="J973" s="38"/>
      <c r="K973" s="43"/>
      <c r="L973" s="43"/>
      <c r="M973" s="44"/>
      <c r="N973" s="45"/>
    </row>
    <row r="974" ht="22.5" customHeight="1">
      <c r="A974" s="37"/>
      <c r="B974" s="38" t="str">
        <f>'Master Schedule'!B974</f>
        <v/>
      </c>
      <c r="C974" s="39"/>
      <c r="D974" s="40" t="str">
        <f t="shared" si="1"/>
        <v>Saturday</v>
      </c>
      <c r="E974" s="41"/>
      <c r="F974" s="38"/>
      <c r="G974" s="38"/>
      <c r="H974" s="41"/>
      <c r="I974" s="38"/>
      <c r="J974" s="38"/>
      <c r="K974" s="43"/>
      <c r="L974" s="43"/>
      <c r="M974" s="44"/>
      <c r="N974" s="45"/>
    </row>
    <row r="975" ht="22.5" customHeight="1">
      <c r="A975" s="37"/>
      <c r="B975" s="38" t="str">
        <f>'Master Schedule'!B975</f>
        <v/>
      </c>
      <c r="C975" s="39"/>
      <c r="D975" s="40" t="str">
        <f t="shared" si="1"/>
        <v>Saturday</v>
      </c>
      <c r="E975" s="41"/>
      <c r="F975" s="38"/>
      <c r="G975" s="38"/>
      <c r="H975" s="41"/>
      <c r="I975" s="38"/>
      <c r="J975" s="38"/>
      <c r="K975" s="43"/>
      <c r="L975" s="43"/>
      <c r="M975" s="44"/>
      <c r="N975" s="45"/>
    </row>
    <row r="976" ht="22.5" customHeight="1">
      <c r="A976" s="37"/>
      <c r="B976" s="38" t="str">
        <f>'Master Schedule'!B976</f>
        <v/>
      </c>
      <c r="C976" s="39"/>
      <c r="D976" s="40" t="str">
        <f t="shared" si="1"/>
        <v>Saturday</v>
      </c>
      <c r="E976" s="41"/>
      <c r="F976" s="38"/>
      <c r="G976" s="38"/>
      <c r="H976" s="41"/>
      <c r="I976" s="38"/>
      <c r="J976" s="38"/>
      <c r="K976" s="43"/>
      <c r="L976" s="43"/>
      <c r="M976" s="44"/>
      <c r="N976" s="45"/>
    </row>
    <row r="977" ht="22.5" customHeight="1">
      <c r="A977" s="37"/>
      <c r="B977" s="38" t="str">
        <f>'Master Schedule'!B977</f>
        <v/>
      </c>
      <c r="C977" s="39"/>
      <c r="D977" s="40" t="str">
        <f t="shared" si="1"/>
        <v>Saturday</v>
      </c>
      <c r="E977" s="41"/>
      <c r="F977" s="38"/>
      <c r="G977" s="38"/>
      <c r="H977" s="41"/>
      <c r="I977" s="38"/>
      <c r="J977" s="38"/>
      <c r="K977" s="43"/>
      <c r="L977" s="43"/>
      <c r="M977" s="44"/>
      <c r="N977" s="45"/>
    </row>
    <row r="978" ht="22.5" customHeight="1">
      <c r="A978" s="37"/>
      <c r="B978" s="38" t="str">
        <f>'Master Schedule'!B978</f>
        <v/>
      </c>
      <c r="C978" s="39"/>
      <c r="D978" s="40" t="str">
        <f t="shared" si="1"/>
        <v>Saturday</v>
      </c>
      <c r="E978" s="41"/>
      <c r="F978" s="38"/>
      <c r="G978" s="38"/>
      <c r="H978" s="41"/>
      <c r="I978" s="38"/>
      <c r="J978" s="38"/>
      <c r="K978" s="43"/>
      <c r="L978" s="43"/>
      <c r="M978" s="44"/>
      <c r="N978" s="45"/>
    </row>
    <row r="979" ht="22.5" customHeight="1">
      <c r="A979" s="37"/>
      <c r="B979" s="38" t="str">
        <f>'Master Schedule'!B979</f>
        <v/>
      </c>
      <c r="C979" s="39"/>
      <c r="D979" s="40" t="str">
        <f t="shared" si="1"/>
        <v>Saturday</v>
      </c>
      <c r="E979" s="41"/>
      <c r="F979" s="38"/>
      <c r="G979" s="38"/>
      <c r="H979" s="41"/>
      <c r="I979" s="38"/>
      <c r="J979" s="38"/>
      <c r="K979" s="43"/>
      <c r="L979" s="43"/>
      <c r="M979" s="44"/>
      <c r="N979" s="45"/>
    </row>
    <row r="980" ht="22.5" customHeight="1">
      <c r="A980" s="37"/>
      <c r="B980" s="38" t="str">
        <f>'Master Schedule'!B980</f>
        <v/>
      </c>
      <c r="C980" s="39"/>
      <c r="D980" s="40" t="str">
        <f t="shared" si="1"/>
        <v>Saturday</v>
      </c>
      <c r="E980" s="41"/>
      <c r="F980" s="38"/>
      <c r="G980" s="38"/>
      <c r="H980" s="41"/>
      <c r="I980" s="38"/>
      <c r="J980" s="38"/>
      <c r="K980" s="43"/>
      <c r="L980" s="43"/>
      <c r="M980" s="44"/>
      <c r="N980" s="45"/>
    </row>
    <row r="981" ht="22.5" customHeight="1">
      <c r="A981" s="37"/>
      <c r="B981" s="38" t="str">
        <f>'Master Schedule'!B981</f>
        <v/>
      </c>
      <c r="C981" s="39"/>
      <c r="D981" s="40" t="str">
        <f t="shared" si="1"/>
        <v>Saturday</v>
      </c>
      <c r="E981" s="41"/>
      <c r="F981" s="38"/>
      <c r="G981" s="38"/>
      <c r="H981" s="41"/>
      <c r="I981" s="38"/>
      <c r="J981" s="38"/>
      <c r="K981" s="43"/>
      <c r="L981" s="43"/>
      <c r="M981" s="44"/>
      <c r="N981" s="45"/>
    </row>
    <row r="982" ht="22.5" customHeight="1">
      <c r="A982" s="37"/>
      <c r="B982" s="38" t="str">
        <f>'Master Schedule'!B982</f>
        <v/>
      </c>
      <c r="C982" s="39"/>
      <c r="D982" s="40" t="str">
        <f t="shared" si="1"/>
        <v>Saturday</v>
      </c>
      <c r="E982" s="41"/>
      <c r="F982" s="38"/>
      <c r="G982" s="38"/>
      <c r="H982" s="41"/>
      <c r="I982" s="38"/>
      <c r="J982" s="38"/>
      <c r="K982" s="43"/>
      <c r="L982" s="43"/>
      <c r="M982" s="44"/>
      <c r="N982" s="45"/>
    </row>
    <row r="983" ht="22.5" customHeight="1">
      <c r="A983" s="37"/>
      <c r="B983" s="38" t="str">
        <f>'Master Schedule'!B983</f>
        <v/>
      </c>
      <c r="C983" s="39"/>
      <c r="D983" s="40" t="str">
        <f t="shared" si="1"/>
        <v>Saturday</v>
      </c>
      <c r="E983" s="41"/>
      <c r="F983" s="38"/>
      <c r="G983" s="38"/>
      <c r="H983" s="41"/>
      <c r="I983" s="38"/>
      <c r="J983" s="38"/>
      <c r="K983" s="43"/>
      <c r="L983" s="43"/>
      <c r="M983" s="44"/>
      <c r="N983" s="45"/>
    </row>
    <row r="984" ht="22.5" customHeight="1">
      <c r="A984" s="37"/>
      <c r="B984" s="38" t="str">
        <f>'Master Schedule'!B984</f>
        <v/>
      </c>
      <c r="C984" s="39"/>
      <c r="D984" s="40" t="str">
        <f t="shared" si="1"/>
        <v>Saturday</v>
      </c>
      <c r="E984" s="41"/>
      <c r="F984" s="38"/>
      <c r="G984" s="38"/>
      <c r="H984" s="41"/>
      <c r="I984" s="38"/>
      <c r="J984" s="38"/>
      <c r="K984" s="43"/>
      <c r="L984" s="43"/>
      <c r="M984" s="44"/>
      <c r="N984" s="45"/>
    </row>
    <row r="985" ht="22.5" customHeight="1">
      <c r="A985" s="37"/>
      <c r="B985" s="38" t="str">
        <f>'Master Schedule'!B985</f>
        <v/>
      </c>
      <c r="C985" s="39"/>
      <c r="D985" s="40" t="str">
        <f t="shared" si="1"/>
        <v>Saturday</v>
      </c>
      <c r="E985" s="41"/>
      <c r="F985" s="38"/>
      <c r="G985" s="38"/>
      <c r="H985" s="41"/>
      <c r="I985" s="38"/>
      <c r="J985" s="38"/>
      <c r="K985" s="43"/>
      <c r="L985" s="43"/>
      <c r="M985" s="44"/>
      <c r="N985" s="45"/>
    </row>
    <row r="986" ht="22.5" customHeight="1">
      <c r="A986" s="37"/>
      <c r="B986" s="38" t="str">
        <f>'Master Schedule'!B986</f>
        <v/>
      </c>
      <c r="C986" s="39"/>
      <c r="D986" s="40" t="str">
        <f t="shared" si="1"/>
        <v>Saturday</v>
      </c>
      <c r="E986" s="41"/>
      <c r="F986" s="38"/>
      <c r="G986" s="38"/>
      <c r="H986" s="41"/>
      <c r="I986" s="38"/>
      <c r="J986" s="38"/>
      <c r="K986" s="43"/>
      <c r="L986" s="43"/>
      <c r="M986" s="44"/>
      <c r="N986" s="45"/>
    </row>
    <row r="987" ht="22.5" customHeight="1">
      <c r="A987" s="37"/>
      <c r="B987" s="38" t="str">
        <f>'Master Schedule'!B987</f>
        <v/>
      </c>
      <c r="C987" s="39"/>
      <c r="D987" s="40" t="str">
        <f t="shared" si="1"/>
        <v>Saturday</v>
      </c>
      <c r="E987" s="41"/>
      <c r="F987" s="38"/>
      <c r="G987" s="38"/>
      <c r="H987" s="41"/>
      <c r="I987" s="38"/>
      <c r="J987" s="38"/>
      <c r="K987" s="43"/>
      <c r="L987" s="43"/>
      <c r="M987" s="44"/>
      <c r="N987" s="45"/>
    </row>
    <row r="988" ht="22.5" customHeight="1">
      <c r="A988" s="37"/>
      <c r="B988" s="38" t="str">
        <f>'Master Schedule'!B988</f>
        <v/>
      </c>
      <c r="C988" s="39"/>
      <c r="D988" s="40" t="str">
        <f t="shared" si="1"/>
        <v>Saturday</v>
      </c>
      <c r="E988" s="41"/>
      <c r="F988" s="38"/>
      <c r="G988" s="38"/>
      <c r="H988" s="41"/>
      <c r="I988" s="38"/>
      <c r="J988" s="38"/>
      <c r="K988" s="43"/>
      <c r="L988" s="43"/>
      <c r="M988" s="44"/>
      <c r="N988" s="45"/>
    </row>
    <row r="989" ht="22.5" customHeight="1">
      <c r="A989" s="37"/>
      <c r="B989" s="38" t="str">
        <f>'Master Schedule'!B989</f>
        <v/>
      </c>
      <c r="C989" s="39"/>
      <c r="D989" s="40" t="str">
        <f t="shared" si="1"/>
        <v>Saturday</v>
      </c>
      <c r="E989" s="41"/>
      <c r="F989" s="38"/>
      <c r="G989" s="38"/>
      <c r="H989" s="41"/>
      <c r="I989" s="38"/>
      <c r="J989" s="38"/>
      <c r="K989" s="43"/>
      <c r="L989" s="43"/>
      <c r="M989" s="44"/>
      <c r="N989" s="45"/>
    </row>
    <row r="990" ht="22.5" customHeight="1">
      <c r="A990" s="37"/>
      <c r="B990" s="38" t="str">
        <f>'Master Schedule'!B990</f>
        <v/>
      </c>
      <c r="C990" s="39"/>
      <c r="D990" s="40" t="str">
        <f t="shared" si="1"/>
        <v>Saturday</v>
      </c>
      <c r="E990" s="41"/>
      <c r="F990" s="38"/>
      <c r="G990" s="38"/>
      <c r="H990" s="41"/>
      <c r="I990" s="38"/>
      <c r="J990" s="38"/>
      <c r="K990" s="43"/>
      <c r="L990" s="43"/>
      <c r="M990" s="44"/>
      <c r="N990" s="45"/>
    </row>
    <row r="991" ht="22.5" customHeight="1">
      <c r="A991" s="37"/>
      <c r="B991" s="38" t="str">
        <f>'Master Schedule'!B991</f>
        <v/>
      </c>
      <c r="C991" s="39"/>
      <c r="D991" s="40" t="str">
        <f t="shared" si="1"/>
        <v>Saturday</v>
      </c>
      <c r="E991" s="41"/>
      <c r="F991" s="38"/>
      <c r="G991" s="38"/>
      <c r="H991" s="41"/>
      <c r="I991" s="38"/>
      <c r="J991" s="38"/>
      <c r="K991" s="43"/>
      <c r="L991" s="43"/>
      <c r="M991" s="44"/>
      <c r="N991" s="45"/>
    </row>
    <row r="992" ht="22.5" customHeight="1">
      <c r="A992" s="37"/>
      <c r="B992" s="38" t="str">
        <f>'Master Schedule'!B992</f>
        <v/>
      </c>
      <c r="C992" s="39"/>
      <c r="D992" s="40" t="str">
        <f t="shared" si="1"/>
        <v>Saturday</v>
      </c>
      <c r="E992" s="41"/>
      <c r="F992" s="38"/>
      <c r="G992" s="38"/>
      <c r="H992" s="41"/>
      <c r="I992" s="38"/>
      <c r="J992" s="38"/>
      <c r="K992" s="43"/>
      <c r="L992" s="43"/>
      <c r="M992" s="44"/>
      <c r="N992" s="45"/>
    </row>
    <row r="993" ht="22.5" customHeight="1">
      <c r="A993" s="37"/>
      <c r="B993" s="38" t="str">
        <f>'Master Schedule'!B993</f>
        <v/>
      </c>
      <c r="C993" s="39"/>
      <c r="D993" s="40" t="str">
        <f t="shared" si="1"/>
        <v>Saturday</v>
      </c>
      <c r="E993" s="41"/>
      <c r="F993" s="38"/>
      <c r="G993" s="38"/>
      <c r="H993" s="41"/>
      <c r="I993" s="38"/>
      <c r="J993" s="38"/>
      <c r="K993" s="43"/>
      <c r="L993" s="43"/>
      <c r="M993" s="44"/>
      <c r="N993" s="45"/>
    </row>
    <row r="994" ht="22.5" customHeight="1">
      <c r="A994" s="37"/>
      <c r="B994" s="38" t="str">
        <f>'Master Schedule'!B994</f>
        <v/>
      </c>
      <c r="C994" s="39"/>
      <c r="D994" s="40" t="str">
        <f t="shared" si="1"/>
        <v>Saturday</v>
      </c>
      <c r="E994" s="41"/>
      <c r="F994" s="38"/>
      <c r="G994" s="38"/>
      <c r="H994" s="41"/>
      <c r="I994" s="38"/>
      <c r="J994" s="38"/>
      <c r="K994" s="43"/>
      <c r="L994" s="43"/>
      <c r="M994" s="44"/>
      <c r="N994" s="45"/>
    </row>
    <row r="995" ht="22.5" customHeight="1">
      <c r="A995" s="37"/>
      <c r="B995" s="38" t="str">
        <f>'Master Schedule'!B995</f>
        <v/>
      </c>
      <c r="C995" s="39"/>
      <c r="D995" s="40" t="str">
        <f t="shared" si="1"/>
        <v>Saturday</v>
      </c>
      <c r="E995" s="41"/>
      <c r="F995" s="38"/>
      <c r="G995" s="38"/>
      <c r="H995" s="41"/>
      <c r="I995" s="38"/>
      <c r="J995" s="38"/>
      <c r="K995" s="43"/>
      <c r="L995" s="43"/>
      <c r="M995" s="44"/>
      <c r="N995" s="45"/>
    </row>
    <row r="996" ht="22.5" customHeight="1">
      <c r="A996" s="37"/>
      <c r="B996" s="38" t="str">
        <f>'Master Schedule'!B996</f>
        <v/>
      </c>
      <c r="C996" s="39"/>
      <c r="D996" s="40" t="str">
        <f t="shared" si="1"/>
        <v>Saturday</v>
      </c>
      <c r="E996" s="41"/>
      <c r="F996" s="38"/>
      <c r="G996" s="38"/>
      <c r="H996" s="41"/>
      <c r="I996" s="38"/>
      <c r="J996" s="38"/>
      <c r="K996" s="43"/>
      <c r="L996" s="43"/>
      <c r="M996" s="44"/>
      <c r="N996" s="45"/>
    </row>
    <row r="997" ht="22.5" customHeight="1">
      <c r="A997" s="37"/>
      <c r="B997" s="38" t="str">
        <f>'Master Schedule'!B997</f>
        <v/>
      </c>
      <c r="C997" s="39"/>
      <c r="D997" s="40" t="str">
        <f t="shared" si="1"/>
        <v>Saturday</v>
      </c>
      <c r="E997" s="41"/>
      <c r="F997" s="38"/>
      <c r="G997" s="38"/>
      <c r="H997" s="41"/>
      <c r="I997" s="38"/>
      <c r="J997" s="38"/>
      <c r="K997" s="43"/>
      <c r="L997" s="43"/>
      <c r="M997" s="44"/>
      <c r="N997" s="45"/>
    </row>
    <row r="998" ht="22.5" customHeight="1">
      <c r="A998" s="37"/>
      <c r="B998" s="38" t="str">
        <f>'Master Schedule'!B998</f>
        <v/>
      </c>
      <c r="C998" s="39"/>
      <c r="D998" s="40" t="str">
        <f t="shared" si="1"/>
        <v>Saturday</v>
      </c>
      <c r="E998" s="41"/>
      <c r="F998" s="38"/>
      <c r="G998" s="38"/>
      <c r="H998" s="41"/>
      <c r="I998" s="38"/>
      <c r="J998" s="38"/>
      <c r="K998" s="43"/>
      <c r="L998" s="43"/>
      <c r="M998" s="44"/>
      <c r="N998" s="45"/>
    </row>
    <row r="999" ht="22.5" customHeight="1">
      <c r="A999" s="37"/>
      <c r="B999" s="38" t="str">
        <f>'Master Schedule'!B999</f>
        <v/>
      </c>
      <c r="C999" s="39"/>
      <c r="D999" s="40" t="str">
        <f t="shared" si="1"/>
        <v>Saturday</v>
      </c>
      <c r="E999" s="41"/>
      <c r="F999" s="38"/>
      <c r="G999" s="38"/>
      <c r="H999" s="41"/>
      <c r="I999" s="38"/>
      <c r="J999" s="38"/>
      <c r="K999" s="43"/>
      <c r="L999" s="43"/>
      <c r="M999" s="44"/>
      <c r="N999" s="45"/>
    </row>
    <row r="1000" ht="22.5" customHeight="1">
      <c r="A1000" s="37"/>
      <c r="B1000" s="38" t="str">
        <f>'Master Schedule'!B1000</f>
        <v/>
      </c>
      <c r="C1000" s="39"/>
      <c r="D1000" s="40" t="str">
        <f t="shared" si="1"/>
        <v>Saturday</v>
      </c>
      <c r="E1000" s="41"/>
      <c r="F1000" s="38"/>
      <c r="G1000" s="38"/>
      <c r="H1000" s="41"/>
      <c r="I1000" s="38"/>
      <c r="J1000" s="38"/>
      <c r="K1000" s="43"/>
      <c r="L1000" s="43"/>
      <c r="M1000" s="44"/>
      <c r="N1000" s="45"/>
    </row>
  </sheetData>
  <dataValidations>
    <dataValidation type="list" allowBlank="1" sqref="H2:H1000">
      <formula1>"Home,Away,TBD"</formula1>
    </dataValidation>
    <dataValidation type="list" allowBlank="1" sqref="M2:N305 M307:N610 M612:N915">
      <formula1>"✅,⌛️,❌"</formula1>
    </dataValidation>
    <dataValidation type="custom" allowBlank="1" showDropDown="1" sqref="C2:C1000">
      <formula1>OR(NOT(ISERROR(DATEVALUE(C2))), AND(ISNUMBER(C2), LEFT(CELL("format", C2))="D"))</formula1>
    </dataValidation>
    <dataValidation type="list" allowBlank="1" sqref="O2:O305 O307:O610 O612:O915">
      <formula1>"✅,⌛️,❌"</formula1>
    </dataValidation>
    <dataValidation type="list" allowBlank="1" sqref="E2:E1000">
      <formula1>"MBB"</formula1>
    </dataValidation>
    <dataValidation type="list" allowBlank="1" sqref="K2:L1000">
      <formula1>"✅,⌛️,❌"</formula1>
    </dataValidation>
  </dataValidations>
  <drawing r:id="rId1"/>
  <tableParts count="1"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3.75"/>
    <col customWidth="1" min="7" max="7" width="16.38"/>
    <col customWidth="1" min="8" max="8" width="18.63"/>
    <col customWidth="1" min="9" max="9" width="27.0"/>
    <col customWidth="1" min="11" max="11" width="18.5"/>
    <col customWidth="1" min="12" max="14" width="15.63"/>
    <col customWidth="1" min="15" max="15" width="15.38"/>
  </cols>
  <sheetData>
    <row r="1" ht="22.5" customHeight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 t="s">
        <v>5</v>
      </c>
      <c r="G1" s="2" t="s">
        <v>6</v>
      </c>
      <c r="H1" s="2" t="s">
        <v>7</v>
      </c>
      <c r="I1" s="4" t="s">
        <v>8</v>
      </c>
      <c r="J1" s="5" t="s">
        <v>11</v>
      </c>
      <c r="K1" s="23" t="s">
        <v>12</v>
      </c>
      <c r="L1" s="23" t="s">
        <v>13</v>
      </c>
      <c r="M1" s="23" t="s">
        <v>14</v>
      </c>
      <c r="N1" s="24" t="s">
        <v>15</v>
      </c>
      <c r="O1" s="58" t="s">
        <v>17</v>
      </c>
      <c r="P1" s="25" t="s">
        <v>9</v>
      </c>
    </row>
    <row r="2" ht="22.5" customHeight="1">
      <c r="A2" s="6">
        <v>1.0</v>
      </c>
      <c r="B2" s="6"/>
      <c r="C2" s="7">
        <v>46235.0</v>
      </c>
      <c r="D2" s="8" t="str">
        <f t="shared" ref="D2:D1000" si="1">text(C2,"dddd")</f>
        <v>Saturday</v>
      </c>
      <c r="E2" s="50"/>
      <c r="F2" s="57"/>
      <c r="G2" s="13"/>
      <c r="H2" s="50"/>
      <c r="I2" s="27"/>
      <c r="J2" s="22"/>
      <c r="K2" s="53"/>
      <c r="L2" s="53"/>
      <c r="M2" s="53"/>
      <c r="N2" s="59"/>
      <c r="O2" s="60"/>
      <c r="P2" s="34" t="str">
        <f t="shared" ref="P2:P305" si="2">IF(G2="", "",
   IF(AND(K2="✅", L2="✅", M2="✅", N2="✅", O2="✅"), "✅ Approved",
   IF(OR(K2="❌", L2="❌", M2="❌", N2="❌", O2="❌"), "❌ Denied",
   "⌛️ Pending")))
</f>
        <v/>
      </c>
    </row>
    <row r="3" ht="22.5" customHeight="1">
      <c r="A3" s="6">
        <v>2.0</v>
      </c>
      <c r="B3" s="11" t="str">
        <f>'Master Schedule'!B3</f>
        <v/>
      </c>
      <c r="C3" s="7">
        <v>46236.0</v>
      </c>
      <c r="D3" s="8" t="str">
        <f t="shared" si="1"/>
        <v>Sunday</v>
      </c>
      <c r="E3" s="31"/>
      <c r="F3" s="11"/>
      <c r="G3" s="11"/>
      <c r="H3" s="31"/>
      <c r="I3" s="11"/>
      <c r="J3" s="22"/>
      <c r="K3" s="32"/>
      <c r="L3" s="32"/>
      <c r="M3" s="32"/>
      <c r="N3" s="33"/>
      <c r="O3" s="62"/>
      <c r="P3" s="34" t="str">
        <f t="shared" si="2"/>
        <v/>
      </c>
    </row>
    <row r="4" ht="22.5" customHeight="1">
      <c r="A4" s="6">
        <v>3.0</v>
      </c>
      <c r="B4" s="11" t="str">
        <f>'Master Schedule'!B4</f>
        <v/>
      </c>
      <c r="C4" s="7">
        <v>46237.0</v>
      </c>
      <c r="D4" s="8" t="str">
        <f t="shared" si="1"/>
        <v>Monday</v>
      </c>
      <c r="E4" s="31"/>
      <c r="F4" s="11"/>
      <c r="G4" s="11"/>
      <c r="H4" s="31"/>
      <c r="I4" s="11"/>
      <c r="J4" s="22"/>
      <c r="K4" s="35"/>
      <c r="L4" s="35"/>
      <c r="M4" s="35"/>
      <c r="N4" s="36"/>
      <c r="O4" s="62"/>
      <c r="P4" s="34" t="str">
        <f t="shared" si="2"/>
        <v/>
      </c>
    </row>
    <row r="5" ht="22.5" customHeight="1">
      <c r="A5" s="6">
        <v>4.0</v>
      </c>
      <c r="B5" s="11" t="str">
        <f>'Master Schedule'!B5</f>
        <v/>
      </c>
      <c r="C5" s="7">
        <v>46238.0</v>
      </c>
      <c r="D5" s="8" t="str">
        <f t="shared" si="1"/>
        <v>Tuesday</v>
      </c>
      <c r="E5" s="31"/>
      <c r="F5" s="11"/>
      <c r="G5" s="14"/>
      <c r="H5" s="31"/>
      <c r="I5" s="11"/>
      <c r="J5" s="22"/>
      <c r="K5" s="32"/>
      <c r="L5" s="32"/>
      <c r="M5" s="32"/>
      <c r="N5" s="33"/>
      <c r="O5" s="62"/>
      <c r="P5" s="34" t="str">
        <f t="shared" si="2"/>
        <v/>
      </c>
    </row>
    <row r="6" ht="22.5" customHeight="1">
      <c r="A6" s="6">
        <v>5.0</v>
      </c>
      <c r="B6" s="11" t="str">
        <f>'Master Schedule'!B6</f>
        <v/>
      </c>
      <c r="C6" s="7">
        <v>46239.0</v>
      </c>
      <c r="D6" s="8" t="str">
        <f t="shared" si="1"/>
        <v>Wednesday</v>
      </c>
      <c r="E6" s="31"/>
      <c r="F6" s="11"/>
      <c r="G6" s="11"/>
      <c r="H6" s="31"/>
      <c r="I6" s="11"/>
      <c r="J6" s="22"/>
      <c r="K6" s="35"/>
      <c r="L6" s="35"/>
      <c r="M6" s="35"/>
      <c r="N6" s="36"/>
      <c r="O6" s="62"/>
      <c r="P6" s="34" t="str">
        <f t="shared" si="2"/>
        <v/>
      </c>
    </row>
    <row r="7" ht="22.5" customHeight="1">
      <c r="A7" s="6">
        <v>6.0</v>
      </c>
      <c r="B7" s="11" t="str">
        <f>'Master Schedule'!B7</f>
        <v/>
      </c>
      <c r="C7" s="7">
        <v>46240.0</v>
      </c>
      <c r="D7" s="8" t="str">
        <f t="shared" si="1"/>
        <v>Thursday</v>
      </c>
      <c r="E7" s="31"/>
      <c r="F7" s="11"/>
      <c r="G7" s="11"/>
      <c r="H7" s="31"/>
      <c r="I7" s="11"/>
      <c r="J7" s="22"/>
      <c r="K7" s="32"/>
      <c r="L7" s="32"/>
      <c r="M7" s="32"/>
      <c r="N7" s="33"/>
      <c r="O7" s="62"/>
      <c r="P7" s="34" t="str">
        <f t="shared" si="2"/>
        <v/>
      </c>
    </row>
    <row r="8" ht="22.5" customHeight="1">
      <c r="A8" s="6">
        <v>7.0</v>
      </c>
      <c r="B8" s="11" t="str">
        <f>'Master Schedule'!B8</f>
        <v/>
      </c>
      <c r="C8" s="7">
        <v>46241.0</v>
      </c>
      <c r="D8" s="8" t="str">
        <f t="shared" si="1"/>
        <v>Friday</v>
      </c>
      <c r="E8" s="31"/>
      <c r="F8" s="11"/>
      <c r="G8" s="11"/>
      <c r="H8" s="31"/>
      <c r="I8" s="11"/>
      <c r="J8" s="22"/>
      <c r="K8" s="35"/>
      <c r="L8" s="35"/>
      <c r="M8" s="35"/>
      <c r="N8" s="36"/>
      <c r="O8" s="62"/>
      <c r="P8" s="34" t="str">
        <f t="shared" si="2"/>
        <v/>
      </c>
    </row>
    <row r="9" ht="22.5" customHeight="1">
      <c r="A9" s="6">
        <v>8.0</v>
      </c>
      <c r="B9" s="11" t="str">
        <f>'Master Schedule'!B9</f>
        <v/>
      </c>
      <c r="C9" s="7">
        <v>46242.0</v>
      </c>
      <c r="D9" s="8" t="str">
        <f t="shared" si="1"/>
        <v>Saturday</v>
      </c>
      <c r="E9" s="31"/>
      <c r="F9" s="11"/>
      <c r="G9" s="11"/>
      <c r="H9" s="31"/>
      <c r="I9" s="11"/>
      <c r="J9" s="22"/>
      <c r="K9" s="32"/>
      <c r="L9" s="32"/>
      <c r="M9" s="32"/>
      <c r="N9" s="33"/>
      <c r="O9" s="62"/>
      <c r="P9" s="34" t="str">
        <f t="shared" si="2"/>
        <v/>
      </c>
    </row>
    <row r="10" ht="22.5" customHeight="1">
      <c r="A10" s="6">
        <v>9.0</v>
      </c>
      <c r="B10" s="11" t="str">
        <f>'Master Schedule'!B10</f>
        <v/>
      </c>
      <c r="C10" s="7">
        <v>46243.0</v>
      </c>
      <c r="D10" s="8" t="str">
        <f t="shared" si="1"/>
        <v>Sunday</v>
      </c>
      <c r="E10" s="31"/>
      <c r="F10" s="11"/>
      <c r="G10" s="11"/>
      <c r="H10" s="31"/>
      <c r="I10" s="11"/>
      <c r="J10" s="22"/>
      <c r="K10" s="35"/>
      <c r="L10" s="35"/>
      <c r="M10" s="35"/>
      <c r="N10" s="36"/>
      <c r="O10" s="62"/>
      <c r="P10" s="34" t="str">
        <f t="shared" si="2"/>
        <v/>
      </c>
    </row>
    <row r="11" ht="22.5" customHeight="1">
      <c r="A11" s="6">
        <v>10.0</v>
      </c>
      <c r="B11" s="11" t="str">
        <f>'Master Schedule'!B11</f>
        <v/>
      </c>
      <c r="C11" s="7">
        <v>46244.0</v>
      </c>
      <c r="D11" s="8" t="str">
        <f t="shared" si="1"/>
        <v>Monday</v>
      </c>
      <c r="E11" s="31"/>
      <c r="F11" s="11"/>
      <c r="G11" s="11"/>
      <c r="H11" s="31"/>
      <c r="I11" s="11"/>
      <c r="J11" s="22"/>
      <c r="K11" s="32"/>
      <c r="L11" s="32"/>
      <c r="M11" s="32"/>
      <c r="N11" s="33"/>
      <c r="O11" s="62"/>
      <c r="P11" s="34" t="str">
        <f t="shared" si="2"/>
        <v/>
      </c>
    </row>
    <row r="12" ht="22.5" customHeight="1">
      <c r="A12" s="6">
        <v>11.0</v>
      </c>
      <c r="B12" s="11" t="str">
        <f>'Master Schedule'!B12</f>
        <v/>
      </c>
      <c r="C12" s="7">
        <v>46245.0</v>
      </c>
      <c r="D12" s="8" t="str">
        <f t="shared" si="1"/>
        <v>Tuesday</v>
      </c>
      <c r="E12" s="31"/>
      <c r="F12" s="11"/>
      <c r="G12" s="11"/>
      <c r="H12" s="31"/>
      <c r="I12" s="11"/>
      <c r="J12" s="22"/>
      <c r="K12" s="35"/>
      <c r="L12" s="35"/>
      <c r="M12" s="35"/>
      <c r="N12" s="36"/>
      <c r="O12" s="62"/>
      <c r="P12" s="34" t="str">
        <f t="shared" si="2"/>
        <v/>
      </c>
    </row>
    <row r="13" ht="22.5" customHeight="1">
      <c r="A13" s="6">
        <v>12.0</v>
      </c>
      <c r="B13" s="11" t="str">
        <f>'Master Schedule'!B13</f>
        <v/>
      </c>
      <c r="C13" s="7">
        <v>46246.0</v>
      </c>
      <c r="D13" s="8" t="str">
        <f t="shared" si="1"/>
        <v>Wednesday</v>
      </c>
      <c r="E13" s="31"/>
      <c r="F13" s="11"/>
      <c r="G13" s="11"/>
      <c r="H13" s="31"/>
      <c r="I13" s="11"/>
      <c r="J13" s="22"/>
      <c r="K13" s="32"/>
      <c r="L13" s="32"/>
      <c r="M13" s="32"/>
      <c r="N13" s="33"/>
      <c r="O13" s="62"/>
      <c r="P13" s="34" t="str">
        <f t="shared" si="2"/>
        <v/>
      </c>
    </row>
    <row r="14" ht="22.5" customHeight="1">
      <c r="A14" s="6">
        <v>13.0</v>
      </c>
      <c r="B14" s="11" t="str">
        <f>'Master Schedule'!B14</f>
        <v/>
      </c>
      <c r="C14" s="7">
        <v>46247.0</v>
      </c>
      <c r="D14" s="8" t="str">
        <f t="shared" si="1"/>
        <v>Thursday</v>
      </c>
      <c r="E14" s="31"/>
      <c r="F14" s="11"/>
      <c r="G14" s="11"/>
      <c r="H14" s="31"/>
      <c r="I14" s="11"/>
      <c r="J14" s="22"/>
      <c r="K14" s="35"/>
      <c r="L14" s="35"/>
      <c r="M14" s="35"/>
      <c r="N14" s="36"/>
      <c r="O14" s="62"/>
      <c r="P14" s="34" t="str">
        <f t="shared" si="2"/>
        <v/>
      </c>
    </row>
    <row r="15" ht="22.5" customHeight="1">
      <c r="A15" s="6">
        <v>14.0</v>
      </c>
      <c r="B15" s="11" t="str">
        <f>'Master Schedule'!B15</f>
        <v/>
      </c>
      <c r="C15" s="7">
        <v>46248.0</v>
      </c>
      <c r="D15" s="8" t="str">
        <f t="shared" si="1"/>
        <v>Friday</v>
      </c>
      <c r="E15" s="31"/>
      <c r="F15" s="11"/>
      <c r="G15" s="11"/>
      <c r="H15" s="31"/>
      <c r="I15" s="11"/>
      <c r="J15" s="22"/>
      <c r="K15" s="32"/>
      <c r="L15" s="32"/>
      <c r="M15" s="32"/>
      <c r="N15" s="33"/>
      <c r="O15" s="62"/>
      <c r="P15" s="34" t="str">
        <f t="shared" si="2"/>
        <v/>
      </c>
    </row>
    <row r="16" ht="22.5" customHeight="1">
      <c r="A16" s="6">
        <v>15.0</v>
      </c>
      <c r="B16" s="11" t="str">
        <f>'Master Schedule'!B16</f>
        <v/>
      </c>
      <c r="C16" s="7">
        <v>46249.0</v>
      </c>
      <c r="D16" s="8" t="str">
        <f t="shared" si="1"/>
        <v>Saturday</v>
      </c>
      <c r="E16" s="31"/>
      <c r="F16" s="11"/>
      <c r="G16" s="11"/>
      <c r="H16" s="31"/>
      <c r="I16" s="11"/>
      <c r="J16" s="22"/>
      <c r="K16" s="35"/>
      <c r="L16" s="35"/>
      <c r="M16" s="35"/>
      <c r="N16" s="36"/>
      <c r="O16" s="62"/>
      <c r="P16" s="34" t="str">
        <f t="shared" si="2"/>
        <v/>
      </c>
    </row>
    <row r="17" ht="22.5" customHeight="1">
      <c r="A17" s="6">
        <v>16.0</v>
      </c>
      <c r="B17" s="11" t="str">
        <f>'Master Schedule'!B17</f>
        <v/>
      </c>
      <c r="C17" s="7">
        <v>46250.0</v>
      </c>
      <c r="D17" s="8" t="str">
        <f t="shared" si="1"/>
        <v>Sunday</v>
      </c>
      <c r="E17" s="31"/>
      <c r="F17" s="11"/>
      <c r="G17" s="11"/>
      <c r="H17" s="31"/>
      <c r="I17" s="11"/>
      <c r="J17" s="22"/>
      <c r="K17" s="32"/>
      <c r="L17" s="32"/>
      <c r="M17" s="32"/>
      <c r="N17" s="33"/>
      <c r="O17" s="62"/>
      <c r="P17" s="34" t="str">
        <f t="shared" si="2"/>
        <v/>
      </c>
    </row>
    <row r="18" ht="22.5" customHeight="1">
      <c r="A18" s="6">
        <v>17.0</v>
      </c>
      <c r="B18" s="11" t="str">
        <f>'Master Schedule'!B18</f>
        <v/>
      </c>
      <c r="C18" s="7">
        <v>46251.0</v>
      </c>
      <c r="D18" s="8" t="str">
        <f t="shared" si="1"/>
        <v>Monday</v>
      </c>
      <c r="E18" s="31"/>
      <c r="F18" s="11"/>
      <c r="G18" s="11"/>
      <c r="H18" s="31"/>
      <c r="I18" s="11"/>
      <c r="J18" s="22"/>
      <c r="K18" s="35"/>
      <c r="L18" s="35"/>
      <c r="M18" s="35"/>
      <c r="N18" s="36"/>
      <c r="O18" s="62"/>
      <c r="P18" s="34" t="str">
        <f t="shared" si="2"/>
        <v/>
      </c>
    </row>
    <row r="19" ht="22.5" customHeight="1">
      <c r="A19" s="6">
        <v>18.0</v>
      </c>
      <c r="B19" s="11" t="str">
        <f>'Master Schedule'!B19</f>
        <v/>
      </c>
      <c r="C19" s="7">
        <v>46252.0</v>
      </c>
      <c r="D19" s="8" t="str">
        <f t="shared" si="1"/>
        <v>Tuesday</v>
      </c>
      <c r="E19" s="31"/>
      <c r="F19" s="11"/>
      <c r="G19" s="11"/>
      <c r="H19" s="31"/>
      <c r="I19" s="11"/>
      <c r="J19" s="22"/>
      <c r="K19" s="32"/>
      <c r="L19" s="32"/>
      <c r="M19" s="32"/>
      <c r="N19" s="33"/>
      <c r="O19" s="62"/>
      <c r="P19" s="34" t="str">
        <f t="shared" si="2"/>
        <v/>
      </c>
    </row>
    <row r="20" ht="22.5" customHeight="1">
      <c r="A20" s="6">
        <v>19.0</v>
      </c>
      <c r="B20" s="11" t="str">
        <f>'Master Schedule'!B20</f>
        <v/>
      </c>
      <c r="C20" s="7">
        <v>46253.0</v>
      </c>
      <c r="D20" s="8" t="str">
        <f t="shared" si="1"/>
        <v>Wednesday</v>
      </c>
      <c r="E20" s="31"/>
      <c r="F20" s="11"/>
      <c r="G20" s="11"/>
      <c r="H20" s="31"/>
      <c r="I20" s="11"/>
      <c r="J20" s="22"/>
      <c r="K20" s="35"/>
      <c r="L20" s="35"/>
      <c r="M20" s="35"/>
      <c r="N20" s="36"/>
      <c r="O20" s="62"/>
      <c r="P20" s="34" t="str">
        <f t="shared" si="2"/>
        <v/>
      </c>
    </row>
    <row r="21" ht="22.5" customHeight="1">
      <c r="A21" s="6">
        <v>20.0</v>
      </c>
      <c r="B21" s="11" t="str">
        <f>'Master Schedule'!B21</f>
        <v/>
      </c>
      <c r="C21" s="7">
        <v>46254.0</v>
      </c>
      <c r="D21" s="8" t="str">
        <f t="shared" si="1"/>
        <v>Thursday</v>
      </c>
      <c r="E21" s="31"/>
      <c r="F21" s="11"/>
      <c r="G21" s="11"/>
      <c r="H21" s="31"/>
      <c r="I21" s="11"/>
      <c r="J21" s="22"/>
      <c r="K21" s="32"/>
      <c r="L21" s="32"/>
      <c r="M21" s="32"/>
      <c r="N21" s="33"/>
      <c r="O21" s="62"/>
      <c r="P21" s="34" t="str">
        <f t="shared" si="2"/>
        <v/>
      </c>
    </row>
    <row r="22" ht="22.5" customHeight="1">
      <c r="A22" s="6">
        <v>21.0</v>
      </c>
      <c r="B22" s="11" t="str">
        <f>'Master Schedule'!B22</f>
        <v/>
      </c>
      <c r="C22" s="7">
        <v>46255.0</v>
      </c>
      <c r="D22" s="8" t="str">
        <f t="shared" si="1"/>
        <v>Friday</v>
      </c>
      <c r="E22" s="31"/>
      <c r="F22" s="11"/>
      <c r="G22" s="11"/>
      <c r="H22" s="31"/>
      <c r="I22" s="11"/>
      <c r="J22" s="22"/>
      <c r="K22" s="35"/>
      <c r="L22" s="35"/>
      <c r="M22" s="35"/>
      <c r="N22" s="36"/>
      <c r="O22" s="62"/>
      <c r="P22" s="34" t="str">
        <f t="shared" si="2"/>
        <v/>
      </c>
    </row>
    <row r="23" ht="22.5" customHeight="1">
      <c r="A23" s="6">
        <v>22.0</v>
      </c>
      <c r="B23" s="11" t="str">
        <f>'Master Schedule'!B23</f>
        <v/>
      </c>
      <c r="C23" s="7">
        <v>46256.0</v>
      </c>
      <c r="D23" s="8" t="str">
        <f t="shared" si="1"/>
        <v>Saturday</v>
      </c>
      <c r="E23" s="31"/>
      <c r="F23" s="11"/>
      <c r="G23" s="11"/>
      <c r="H23" s="31"/>
      <c r="I23" s="11"/>
      <c r="J23" s="22"/>
      <c r="K23" s="32"/>
      <c r="L23" s="32"/>
      <c r="M23" s="32"/>
      <c r="N23" s="33"/>
      <c r="O23" s="62"/>
      <c r="P23" s="34" t="str">
        <f t="shared" si="2"/>
        <v/>
      </c>
    </row>
    <row r="24" ht="22.5" customHeight="1">
      <c r="A24" s="6">
        <v>23.0</v>
      </c>
      <c r="B24" s="11" t="str">
        <f>'Master Schedule'!B24</f>
        <v/>
      </c>
      <c r="C24" s="7">
        <v>46257.0</v>
      </c>
      <c r="D24" s="8" t="str">
        <f t="shared" si="1"/>
        <v>Sunday</v>
      </c>
      <c r="E24" s="31"/>
      <c r="F24" s="11"/>
      <c r="G24" s="11"/>
      <c r="H24" s="31"/>
      <c r="I24" s="11"/>
      <c r="J24" s="22"/>
      <c r="K24" s="35"/>
      <c r="L24" s="35"/>
      <c r="M24" s="35"/>
      <c r="N24" s="36"/>
      <c r="O24" s="62"/>
      <c r="P24" s="34" t="str">
        <f t="shared" si="2"/>
        <v/>
      </c>
    </row>
    <row r="25" ht="22.5" customHeight="1">
      <c r="A25" s="6">
        <v>24.0</v>
      </c>
      <c r="B25" s="11" t="str">
        <f>'Master Schedule'!B25</f>
        <v/>
      </c>
      <c r="C25" s="7">
        <v>46258.0</v>
      </c>
      <c r="D25" s="8" t="str">
        <f t="shared" si="1"/>
        <v>Monday</v>
      </c>
      <c r="E25" s="31"/>
      <c r="F25" s="11"/>
      <c r="G25" s="11"/>
      <c r="H25" s="31"/>
      <c r="I25" s="11"/>
      <c r="J25" s="22"/>
      <c r="K25" s="32"/>
      <c r="L25" s="32"/>
      <c r="M25" s="32"/>
      <c r="N25" s="33"/>
      <c r="O25" s="62"/>
      <c r="P25" s="34" t="str">
        <f t="shared" si="2"/>
        <v/>
      </c>
    </row>
    <row r="26" ht="22.5" customHeight="1">
      <c r="A26" s="6">
        <v>25.0</v>
      </c>
      <c r="B26" s="11" t="str">
        <f>'Master Schedule'!B26</f>
        <v/>
      </c>
      <c r="C26" s="7">
        <v>46259.0</v>
      </c>
      <c r="D26" s="8" t="str">
        <f t="shared" si="1"/>
        <v>Tuesday</v>
      </c>
      <c r="E26" s="31"/>
      <c r="F26" s="11"/>
      <c r="G26" s="11"/>
      <c r="H26" s="31"/>
      <c r="I26" s="11"/>
      <c r="J26" s="22"/>
      <c r="K26" s="35"/>
      <c r="L26" s="35"/>
      <c r="M26" s="35"/>
      <c r="N26" s="36"/>
      <c r="O26" s="62"/>
      <c r="P26" s="34" t="str">
        <f t="shared" si="2"/>
        <v/>
      </c>
    </row>
    <row r="27" ht="22.5" customHeight="1">
      <c r="A27" s="6">
        <v>26.0</v>
      </c>
      <c r="B27" s="11" t="str">
        <f>'Master Schedule'!B27</f>
        <v/>
      </c>
      <c r="C27" s="7">
        <v>46260.0</v>
      </c>
      <c r="D27" s="8" t="str">
        <f t="shared" si="1"/>
        <v>Wednesday</v>
      </c>
      <c r="E27" s="31"/>
      <c r="F27" s="11"/>
      <c r="G27" s="11"/>
      <c r="H27" s="31"/>
      <c r="I27" s="11"/>
      <c r="J27" s="22"/>
      <c r="K27" s="32"/>
      <c r="L27" s="32"/>
      <c r="M27" s="32"/>
      <c r="N27" s="33"/>
      <c r="O27" s="62"/>
      <c r="P27" s="34" t="str">
        <f t="shared" si="2"/>
        <v/>
      </c>
    </row>
    <row r="28" ht="22.5" customHeight="1">
      <c r="A28" s="6">
        <v>27.0</v>
      </c>
      <c r="B28" s="11" t="str">
        <f>'Master Schedule'!B28</f>
        <v/>
      </c>
      <c r="C28" s="7">
        <v>46261.0</v>
      </c>
      <c r="D28" s="8" t="str">
        <f t="shared" si="1"/>
        <v>Thursday</v>
      </c>
      <c r="E28" s="31"/>
      <c r="F28" s="11"/>
      <c r="G28" s="11"/>
      <c r="H28" s="31"/>
      <c r="I28" s="11"/>
      <c r="J28" s="22"/>
      <c r="K28" s="35"/>
      <c r="L28" s="35"/>
      <c r="M28" s="35"/>
      <c r="N28" s="36"/>
      <c r="O28" s="62"/>
      <c r="P28" s="34" t="str">
        <f t="shared" si="2"/>
        <v/>
      </c>
    </row>
    <row r="29" ht="22.5" customHeight="1">
      <c r="A29" s="6">
        <v>28.0</v>
      </c>
      <c r="B29" s="11" t="str">
        <f>'Master Schedule'!B29</f>
        <v/>
      </c>
      <c r="C29" s="7">
        <v>46262.0</v>
      </c>
      <c r="D29" s="8" t="str">
        <f t="shared" si="1"/>
        <v>Friday</v>
      </c>
      <c r="E29" s="31"/>
      <c r="F29" s="11"/>
      <c r="G29" s="11"/>
      <c r="H29" s="31"/>
      <c r="I29" s="11"/>
      <c r="J29" s="22"/>
      <c r="K29" s="32"/>
      <c r="L29" s="32"/>
      <c r="M29" s="32"/>
      <c r="N29" s="33"/>
      <c r="O29" s="62"/>
      <c r="P29" s="34" t="str">
        <f t="shared" si="2"/>
        <v/>
      </c>
    </row>
    <row r="30" ht="22.5" customHeight="1">
      <c r="A30" s="6">
        <v>29.0</v>
      </c>
      <c r="B30" s="11" t="str">
        <f>'Master Schedule'!B30</f>
        <v/>
      </c>
      <c r="C30" s="7">
        <v>46263.0</v>
      </c>
      <c r="D30" s="8" t="str">
        <f t="shared" si="1"/>
        <v>Saturday</v>
      </c>
      <c r="E30" s="31"/>
      <c r="F30" s="11"/>
      <c r="G30" s="11"/>
      <c r="H30" s="31"/>
      <c r="I30" s="11"/>
      <c r="J30" s="22"/>
      <c r="K30" s="35"/>
      <c r="L30" s="35"/>
      <c r="M30" s="35"/>
      <c r="N30" s="36"/>
      <c r="O30" s="62"/>
      <c r="P30" s="34" t="str">
        <f t="shared" si="2"/>
        <v/>
      </c>
    </row>
    <row r="31" ht="22.5" customHeight="1">
      <c r="A31" s="6">
        <v>30.0</v>
      </c>
      <c r="B31" s="11" t="str">
        <f>'Master Schedule'!B31</f>
        <v/>
      </c>
      <c r="C31" s="7">
        <v>46264.0</v>
      </c>
      <c r="D31" s="8" t="str">
        <f t="shared" si="1"/>
        <v>Sunday</v>
      </c>
      <c r="E31" s="31"/>
      <c r="F31" s="11"/>
      <c r="G31" s="11"/>
      <c r="H31" s="31"/>
      <c r="I31" s="11"/>
      <c r="J31" s="22"/>
      <c r="K31" s="32"/>
      <c r="L31" s="32"/>
      <c r="M31" s="32"/>
      <c r="N31" s="33"/>
      <c r="O31" s="62"/>
      <c r="P31" s="34" t="str">
        <f t="shared" si="2"/>
        <v/>
      </c>
    </row>
    <row r="32" ht="22.5" customHeight="1">
      <c r="A32" s="6">
        <v>31.0</v>
      </c>
      <c r="B32" s="11" t="str">
        <f>'Master Schedule'!B32</f>
        <v/>
      </c>
      <c r="C32" s="7">
        <v>46265.0</v>
      </c>
      <c r="D32" s="8" t="str">
        <f t="shared" si="1"/>
        <v>Monday</v>
      </c>
      <c r="E32" s="31"/>
      <c r="F32" s="11"/>
      <c r="G32" s="11"/>
      <c r="H32" s="31"/>
      <c r="I32" s="11"/>
      <c r="J32" s="22"/>
      <c r="K32" s="35"/>
      <c r="L32" s="35"/>
      <c r="M32" s="35"/>
      <c r="N32" s="36"/>
      <c r="O32" s="62"/>
      <c r="P32" s="34" t="str">
        <f t="shared" si="2"/>
        <v/>
      </c>
    </row>
    <row r="33" ht="22.5" customHeight="1">
      <c r="A33" s="6">
        <v>32.0</v>
      </c>
      <c r="B33" s="11" t="str">
        <f>'Master Schedule'!B33</f>
        <v/>
      </c>
      <c r="C33" s="7">
        <v>46266.0</v>
      </c>
      <c r="D33" s="8" t="str">
        <f t="shared" si="1"/>
        <v>Tuesday</v>
      </c>
      <c r="E33" s="31"/>
      <c r="F33" s="11"/>
      <c r="G33" s="11"/>
      <c r="H33" s="31"/>
      <c r="I33" s="11"/>
      <c r="J33" s="22"/>
      <c r="K33" s="32"/>
      <c r="L33" s="32"/>
      <c r="M33" s="32"/>
      <c r="N33" s="33"/>
      <c r="O33" s="62"/>
      <c r="P33" s="34" t="str">
        <f t="shared" si="2"/>
        <v/>
      </c>
    </row>
    <row r="34" ht="22.5" customHeight="1">
      <c r="A34" s="6">
        <v>33.0</v>
      </c>
      <c r="B34" s="11" t="str">
        <f>'Master Schedule'!B34</f>
        <v/>
      </c>
      <c r="C34" s="7">
        <v>46267.0</v>
      </c>
      <c r="D34" s="8" t="str">
        <f t="shared" si="1"/>
        <v>Wednesday</v>
      </c>
      <c r="E34" s="31"/>
      <c r="F34" s="11"/>
      <c r="G34" s="11"/>
      <c r="H34" s="31"/>
      <c r="I34" s="11"/>
      <c r="J34" s="22"/>
      <c r="K34" s="35"/>
      <c r="L34" s="35"/>
      <c r="M34" s="35"/>
      <c r="N34" s="36"/>
      <c r="O34" s="62"/>
      <c r="P34" s="34" t="str">
        <f t="shared" si="2"/>
        <v/>
      </c>
    </row>
    <row r="35" ht="22.5" customHeight="1">
      <c r="A35" s="6">
        <v>34.0</v>
      </c>
      <c r="B35" s="11" t="str">
        <f>'Master Schedule'!B35</f>
        <v/>
      </c>
      <c r="C35" s="7">
        <v>46268.0</v>
      </c>
      <c r="D35" s="8" t="str">
        <f t="shared" si="1"/>
        <v>Thursday</v>
      </c>
      <c r="E35" s="31"/>
      <c r="F35" s="11"/>
      <c r="G35" s="11"/>
      <c r="H35" s="31"/>
      <c r="I35" s="11"/>
      <c r="J35" s="22"/>
      <c r="K35" s="32"/>
      <c r="L35" s="32"/>
      <c r="M35" s="32"/>
      <c r="N35" s="33"/>
      <c r="O35" s="62"/>
      <c r="P35" s="34" t="str">
        <f t="shared" si="2"/>
        <v/>
      </c>
    </row>
    <row r="36" ht="22.5" customHeight="1">
      <c r="A36" s="6">
        <v>35.0</v>
      </c>
      <c r="B36" s="11" t="str">
        <f>'Master Schedule'!B36</f>
        <v/>
      </c>
      <c r="C36" s="7">
        <v>46269.0</v>
      </c>
      <c r="D36" s="8" t="str">
        <f t="shared" si="1"/>
        <v>Friday</v>
      </c>
      <c r="E36" s="31"/>
      <c r="F36" s="11"/>
      <c r="G36" s="11"/>
      <c r="H36" s="31"/>
      <c r="I36" s="11"/>
      <c r="J36" s="22"/>
      <c r="K36" s="35"/>
      <c r="L36" s="35"/>
      <c r="M36" s="35"/>
      <c r="N36" s="36"/>
      <c r="O36" s="62"/>
      <c r="P36" s="34" t="str">
        <f t="shared" si="2"/>
        <v/>
      </c>
    </row>
    <row r="37" ht="22.5" customHeight="1">
      <c r="A37" s="6">
        <v>36.0</v>
      </c>
      <c r="B37" s="11" t="str">
        <f>'Master Schedule'!B37</f>
        <v/>
      </c>
      <c r="C37" s="7">
        <v>46270.0</v>
      </c>
      <c r="D37" s="8" t="str">
        <f t="shared" si="1"/>
        <v>Saturday</v>
      </c>
      <c r="E37" s="31"/>
      <c r="F37" s="11"/>
      <c r="G37" s="11"/>
      <c r="H37" s="31"/>
      <c r="I37" s="11"/>
      <c r="J37" s="22"/>
      <c r="K37" s="32"/>
      <c r="L37" s="32"/>
      <c r="M37" s="32"/>
      <c r="N37" s="33"/>
      <c r="O37" s="62"/>
      <c r="P37" s="34" t="str">
        <f t="shared" si="2"/>
        <v/>
      </c>
    </row>
    <row r="38" ht="22.5" customHeight="1">
      <c r="A38" s="6">
        <v>37.0</v>
      </c>
      <c r="B38" s="11" t="str">
        <f>'Master Schedule'!B38</f>
        <v/>
      </c>
      <c r="C38" s="7">
        <v>46271.0</v>
      </c>
      <c r="D38" s="8" t="str">
        <f t="shared" si="1"/>
        <v>Sunday</v>
      </c>
      <c r="E38" s="31"/>
      <c r="F38" s="11"/>
      <c r="G38" s="11"/>
      <c r="H38" s="31"/>
      <c r="I38" s="11"/>
      <c r="J38" s="22"/>
      <c r="K38" s="35"/>
      <c r="L38" s="35"/>
      <c r="M38" s="35"/>
      <c r="N38" s="36"/>
      <c r="O38" s="62"/>
      <c r="P38" s="34" t="str">
        <f t="shared" si="2"/>
        <v/>
      </c>
    </row>
    <row r="39" ht="22.5" customHeight="1">
      <c r="A39" s="6">
        <v>38.0</v>
      </c>
      <c r="B39" s="11" t="str">
        <f>'Master Schedule'!B39</f>
        <v/>
      </c>
      <c r="C39" s="7">
        <v>46272.0</v>
      </c>
      <c r="D39" s="8" t="str">
        <f t="shared" si="1"/>
        <v>Monday</v>
      </c>
      <c r="E39" s="31"/>
      <c r="F39" s="11"/>
      <c r="G39" s="11"/>
      <c r="H39" s="31"/>
      <c r="I39" s="11"/>
      <c r="J39" s="22"/>
      <c r="K39" s="32"/>
      <c r="L39" s="32"/>
      <c r="M39" s="32"/>
      <c r="N39" s="33"/>
      <c r="O39" s="62"/>
      <c r="P39" s="34" t="str">
        <f t="shared" si="2"/>
        <v/>
      </c>
    </row>
    <row r="40" ht="22.5" customHeight="1">
      <c r="A40" s="6">
        <v>39.0</v>
      </c>
      <c r="B40" s="11" t="str">
        <f>'Master Schedule'!B40</f>
        <v/>
      </c>
      <c r="C40" s="7">
        <v>46273.0</v>
      </c>
      <c r="D40" s="8" t="str">
        <f t="shared" si="1"/>
        <v>Tuesday</v>
      </c>
      <c r="E40" s="31"/>
      <c r="F40" s="11"/>
      <c r="G40" s="11"/>
      <c r="H40" s="31"/>
      <c r="I40" s="11"/>
      <c r="J40" s="22"/>
      <c r="K40" s="35"/>
      <c r="L40" s="35"/>
      <c r="M40" s="35"/>
      <c r="N40" s="36"/>
      <c r="O40" s="62"/>
      <c r="P40" s="34" t="str">
        <f t="shared" si="2"/>
        <v/>
      </c>
    </row>
    <row r="41" ht="22.5" customHeight="1">
      <c r="A41" s="6">
        <v>40.0</v>
      </c>
      <c r="B41" s="11" t="str">
        <f>'Master Schedule'!B41</f>
        <v/>
      </c>
      <c r="C41" s="7">
        <v>46274.0</v>
      </c>
      <c r="D41" s="8" t="str">
        <f t="shared" si="1"/>
        <v>Wednesday</v>
      </c>
      <c r="E41" s="31"/>
      <c r="F41" s="11"/>
      <c r="G41" s="11"/>
      <c r="H41" s="31"/>
      <c r="I41" s="11"/>
      <c r="J41" s="22"/>
      <c r="K41" s="32"/>
      <c r="L41" s="32"/>
      <c r="M41" s="32"/>
      <c r="N41" s="33"/>
      <c r="O41" s="62"/>
      <c r="P41" s="34" t="str">
        <f t="shared" si="2"/>
        <v/>
      </c>
    </row>
    <row r="42" ht="22.5" customHeight="1">
      <c r="A42" s="6">
        <v>41.0</v>
      </c>
      <c r="B42" s="11" t="str">
        <f>'Master Schedule'!B42</f>
        <v/>
      </c>
      <c r="C42" s="7">
        <v>46275.0</v>
      </c>
      <c r="D42" s="8" t="str">
        <f t="shared" si="1"/>
        <v>Thursday</v>
      </c>
      <c r="E42" s="31"/>
      <c r="F42" s="11"/>
      <c r="G42" s="11"/>
      <c r="H42" s="31"/>
      <c r="I42" s="11"/>
      <c r="J42" s="22"/>
      <c r="K42" s="35"/>
      <c r="L42" s="35"/>
      <c r="M42" s="35"/>
      <c r="N42" s="36"/>
      <c r="O42" s="62"/>
      <c r="P42" s="34" t="str">
        <f t="shared" si="2"/>
        <v/>
      </c>
    </row>
    <row r="43" ht="22.5" customHeight="1">
      <c r="A43" s="6">
        <v>42.0</v>
      </c>
      <c r="B43" s="11" t="str">
        <f>'Master Schedule'!B43</f>
        <v/>
      </c>
      <c r="C43" s="7">
        <v>46276.0</v>
      </c>
      <c r="D43" s="8" t="str">
        <f t="shared" si="1"/>
        <v>Friday</v>
      </c>
      <c r="E43" s="31"/>
      <c r="F43" s="11"/>
      <c r="G43" s="11"/>
      <c r="H43" s="31"/>
      <c r="I43" s="11"/>
      <c r="J43" s="22"/>
      <c r="K43" s="32"/>
      <c r="L43" s="32"/>
      <c r="M43" s="32"/>
      <c r="N43" s="33"/>
      <c r="O43" s="62"/>
      <c r="P43" s="34" t="str">
        <f t="shared" si="2"/>
        <v/>
      </c>
    </row>
    <row r="44" ht="22.5" customHeight="1">
      <c r="A44" s="6">
        <v>43.0</v>
      </c>
      <c r="B44" s="11" t="str">
        <f>'Master Schedule'!B44</f>
        <v/>
      </c>
      <c r="C44" s="7">
        <v>46277.0</v>
      </c>
      <c r="D44" s="8" t="str">
        <f t="shared" si="1"/>
        <v>Saturday</v>
      </c>
      <c r="E44" s="31"/>
      <c r="F44" s="11"/>
      <c r="G44" s="11"/>
      <c r="H44" s="31"/>
      <c r="I44" s="11"/>
      <c r="J44" s="22"/>
      <c r="K44" s="35"/>
      <c r="L44" s="35"/>
      <c r="M44" s="35"/>
      <c r="N44" s="36"/>
      <c r="O44" s="62"/>
      <c r="P44" s="34" t="str">
        <f t="shared" si="2"/>
        <v/>
      </c>
    </row>
    <row r="45" ht="22.5" customHeight="1">
      <c r="A45" s="6">
        <v>44.0</v>
      </c>
      <c r="B45" s="11" t="str">
        <f>'Master Schedule'!B45</f>
        <v/>
      </c>
      <c r="C45" s="7">
        <v>46278.0</v>
      </c>
      <c r="D45" s="8" t="str">
        <f t="shared" si="1"/>
        <v>Sunday</v>
      </c>
      <c r="E45" s="31"/>
      <c r="F45" s="11"/>
      <c r="G45" s="11"/>
      <c r="H45" s="31"/>
      <c r="I45" s="11"/>
      <c r="J45" s="22"/>
      <c r="K45" s="32"/>
      <c r="L45" s="32"/>
      <c r="M45" s="32"/>
      <c r="N45" s="33"/>
      <c r="O45" s="62"/>
      <c r="P45" s="34" t="str">
        <f t="shared" si="2"/>
        <v/>
      </c>
    </row>
    <row r="46" ht="22.5" customHeight="1">
      <c r="A46" s="6">
        <v>45.0</v>
      </c>
      <c r="B46" s="11" t="str">
        <f>'Master Schedule'!B46</f>
        <v/>
      </c>
      <c r="C46" s="7">
        <v>46279.0</v>
      </c>
      <c r="D46" s="8" t="str">
        <f t="shared" si="1"/>
        <v>Monday</v>
      </c>
      <c r="E46" s="31"/>
      <c r="F46" s="11"/>
      <c r="G46" s="11"/>
      <c r="H46" s="31"/>
      <c r="I46" s="11"/>
      <c r="J46" s="22"/>
      <c r="K46" s="35"/>
      <c r="L46" s="35"/>
      <c r="M46" s="35"/>
      <c r="N46" s="36"/>
      <c r="O46" s="62"/>
      <c r="P46" s="34" t="str">
        <f t="shared" si="2"/>
        <v/>
      </c>
    </row>
    <row r="47" ht="22.5" customHeight="1">
      <c r="A47" s="6">
        <v>46.0</v>
      </c>
      <c r="B47" s="11" t="str">
        <f>'Master Schedule'!B47</f>
        <v/>
      </c>
      <c r="C47" s="7">
        <v>46280.0</v>
      </c>
      <c r="D47" s="8" t="str">
        <f t="shared" si="1"/>
        <v>Tuesday</v>
      </c>
      <c r="E47" s="31"/>
      <c r="F47" s="11"/>
      <c r="G47" s="11"/>
      <c r="H47" s="31"/>
      <c r="I47" s="11"/>
      <c r="J47" s="22"/>
      <c r="K47" s="32"/>
      <c r="L47" s="32"/>
      <c r="M47" s="32"/>
      <c r="N47" s="33"/>
      <c r="O47" s="62"/>
      <c r="P47" s="34" t="str">
        <f t="shared" si="2"/>
        <v/>
      </c>
    </row>
    <row r="48" ht="22.5" customHeight="1">
      <c r="A48" s="6">
        <v>47.0</v>
      </c>
      <c r="B48" s="11" t="str">
        <f>'Master Schedule'!B48</f>
        <v/>
      </c>
      <c r="C48" s="7">
        <v>46281.0</v>
      </c>
      <c r="D48" s="8" t="str">
        <f t="shared" si="1"/>
        <v>Wednesday</v>
      </c>
      <c r="E48" s="31"/>
      <c r="F48" s="11"/>
      <c r="G48" s="11"/>
      <c r="H48" s="31"/>
      <c r="I48" s="11"/>
      <c r="J48" s="22"/>
      <c r="K48" s="35"/>
      <c r="L48" s="35"/>
      <c r="M48" s="35"/>
      <c r="N48" s="36"/>
      <c r="O48" s="62"/>
      <c r="P48" s="34" t="str">
        <f t="shared" si="2"/>
        <v/>
      </c>
    </row>
    <row r="49" ht="22.5" customHeight="1">
      <c r="A49" s="6">
        <v>48.0</v>
      </c>
      <c r="B49" s="11" t="str">
        <f>'Master Schedule'!B49</f>
        <v/>
      </c>
      <c r="C49" s="7">
        <v>46282.0</v>
      </c>
      <c r="D49" s="8" t="str">
        <f t="shared" si="1"/>
        <v>Thursday</v>
      </c>
      <c r="E49" s="31"/>
      <c r="F49" s="11"/>
      <c r="G49" s="11"/>
      <c r="H49" s="31"/>
      <c r="I49" s="11"/>
      <c r="J49" s="22"/>
      <c r="K49" s="32"/>
      <c r="L49" s="32"/>
      <c r="M49" s="32"/>
      <c r="N49" s="33"/>
      <c r="O49" s="62"/>
      <c r="P49" s="34" t="str">
        <f t="shared" si="2"/>
        <v/>
      </c>
    </row>
    <row r="50" ht="22.5" customHeight="1">
      <c r="A50" s="6">
        <v>49.0</v>
      </c>
      <c r="B50" s="11" t="str">
        <f>'Master Schedule'!B50</f>
        <v/>
      </c>
      <c r="C50" s="7">
        <v>46283.0</v>
      </c>
      <c r="D50" s="8" t="str">
        <f t="shared" si="1"/>
        <v>Friday</v>
      </c>
      <c r="E50" s="31"/>
      <c r="F50" s="11"/>
      <c r="G50" s="11"/>
      <c r="H50" s="31"/>
      <c r="I50" s="11"/>
      <c r="J50" s="22"/>
      <c r="K50" s="35"/>
      <c r="L50" s="35"/>
      <c r="M50" s="35"/>
      <c r="N50" s="36"/>
      <c r="O50" s="62"/>
      <c r="P50" s="34" t="str">
        <f t="shared" si="2"/>
        <v/>
      </c>
    </row>
    <row r="51" ht="22.5" customHeight="1">
      <c r="A51" s="6">
        <v>50.0</v>
      </c>
      <c r="B51" s="11" t="str">
        <f>'Master Schedule'!B51</f>
        <v/>
      </c>
      <c r="C51" s="7">
        <v>46284.0</v>
      </c>
      <c r="D51" s="8" t="str">
        <f t="shared" si="1"/>
        <v>Saturday</v>
      </c>
      <c r="E51" s="31"/>
      <c r="F51" s="11"/>
      <c r="G51" s="11"/>
      <c r="H51" s="31"/>
      <c r="I51" s="11"/>
      <c r="J51" s="22"/>
      <c r="K51" s="32"/>
      <c r="L51" s="32"/>
      <c r="M51" s="32"/>
      <c r="N51" s="33"/>
      <c r="O51" s="62"/>
      <c r="P51" s="34" t="str">
        <f t="shared" si="2"/>
        <v/>
      </c>
    </row>
    <row r="52" ht="22.5" customHeight="1">
      <c r="A52" s="6">
        <v>51.0</v>
      </c>
      <c r="B52" s="11" t="str">
        <f>'Master Schedule'!B52</f>
        <v/>
      </c>
      <c r="C52" s="7">
        <v>46285.0</v>
      </c>
      <c r="D52" s="8" t="str">
        <f t="shared" si="1"/>
        <v>Sunday</v>
      </c>
      <c r="E52" s="31"/>
      <c r="F52" s="11"/>
      <c r="G52" s="11"/>
      <c r="H52" s="31"/>
      <c r="I52" s="11"/>
      <c r="J52" s="22"/>
      <c r="K52" s="35"/>
      <c r="L52" s="35"/>
      <c r="M52" s="35"/>
      <c r="N52" s="36"/>
      <c r="O52" s="62"/>
      <c r="P52" s="34" t="str">
        <f t="shared" si="2"/>
        <v/>
      </c>
    </row>
    <row r="53" ht="22.5" customHeight="1">
      <c r="A53" s="6">
        <v>52.0</v>
      </c>
      <c r="B53" s="11" t="str">
        <f>'Master Schedule'!B53</f>
        <v/>
      </c>
      <c r="C53" s="7">
        <v>46286.0</v>
      </c>
      <c r="D53" s="8" t="str">
        <f t="shared" si="1"/>
        <v>Monday</v>
      </c>
      <c r="E53" s="31"/>
      <c r="F53" s="11"/>
      <c r="G53" s="11"/>
      <c r="H53" s="31"/>
      <c r="I53" s="11"/>
      <c r="J53" s="22"/>
      <c r="K53" s="32"/>
      <c r="L53" s="32"/>
      <c r="M53" s="32"/>
      <c r="N53" s="33"/>
      <c r="O53" s="62"/>
      <c r="P53" s="34" t="str">
        <f t="shared" si="2"/>
        <v/>
      </c>
    </row>
    <row r="54" ht="22.5" customHeight="1">
      <c r="A54" s="6">
        <v>53.0</v>
      </c>
      <c r="B54" s="11" t="str">
        <f>'Master Schedule'!B54</f>
        <v/>
      </c>
      <c r="C54" s="7">
        <v>46287.0</v>
      </c>
      <c r="D54" s="8" t="str">
        <f t="shared" si="1"/>
        <v>Tuesday</v>
      </c>
      <c r="E54" s="31"/>
      <c r="F54" s="11"/>
      <c r="G54" s="11"/>
      <c r="H54" s="31"/>
      <c r="I54" s="11"/>
      <c r="J54" s="22"/>
      <c r="K54" s="35"/>
      <c r="L54" s="35"/>
      <c r="M54" s="35"/>
      <c r="N54" s="36"/>
      <c r="O54" s="62"/>
      <c r="P54" s="34" t="str">
        <f t="shared" si="2"/>
        <v/>
      </c>
    </row>
    <row r="55" ht="22.5" customHeight="1">
      <c r="A55" s="6">
        <v>54.0</v>
      </c>
      <c r="B55" s="11" t="str">
        <f>'Master Schedule'!B55</f>
        <v/>
      </c>
      <c r="C55" s="7">
        <v>46288.0</v>
      </c>
      <c r="D55" s="8" t="str">
        <f t="shared" si="1"/>
        <v>Wednesday</v>
      </c>
      <c r="E55" s="31"/>
      <c r="F55" s="11"/>
      <c r="G55" s="11"/>
      <c r="H55" s="31"/>
      <c r="I55" s="11"/>
      <c r="J55" s="22"/>
      <c r="K55" s="32"/>
      <c r="L55" s="32"/>
      <c r="M55" s="32"/>
      <c r="N55" s="33"/>
      <c r="O55" s="62"/>
      <c r="P55" s="34" t="str">
        <f t="shared" si="2"/>
        <v/>
      </c>
    </row>
    <row r="56" ht="22.5" customHeight="1">
      <c r="A56" s="6">
        <v>55.0</v>
      </c>
      <c r="B56" s="11" t="str">
        <f>'Master Schedule'!B56</f>
        <v/>
      </c>
      <c r="C56" s="7">
        <v>46289.0</v>
      </c>
      <c r="D56" s="8" t="str">
        <f t="shared" si="1"/>
        <v>Thursday</v>
      </c>
      <c r="E56" s="31"/>
      <c r="F56" s="11"/>
      <c r="G56" s="11"/>
      <c r="H56" s="31"/>
      <c r="I56" s="11"/>
      <c r="J56" s="22"/>
      <c r="K56" s="35"/>
      <c r="L56" s="35"/>
      <c r="M56" s="35"/>
      <c r="N56" s="36"/>
      <c r="O56" s="62"/>
      <c r="P56" s="34" t="str">
        <f t="shared" si="2"/>
        <v/>
      </c>
    </row>
    <row r="57" ht="22.5" customHeight="1">
      <c r="A57" s="6">
        <v>56.0</v>
      </c>
      <c r="B57" s="11" t="str">
        <f>'Master Schedule'!B57</f>
        <v/>
      </c>
      <c r="C57" s="7">
        <v>46290.0</v>
      </c>
      <c r="D57" s="8" t="str">
        <f t="shared" si="1"/>
        <v>Friday</v>
      </c>
      <c r="E57" s="31"/>
      <c r="F57" s="11"/>
      <c r="G57" s="11"/>
      <c r="H57" s="31"/>
      <c r="I57" s="11"/>
      <c r="J57" s="22"/>
      <c r="K57" s="32"/>
      <c r="L57" s="32"/>
      <c r="M57" s="32"/>
      <c r="N57" s="33"/>
      <c r="O57" s="62"/>
      <c r="P57" s="34" t="str">
        <f t="shared" si="2"/>
        <v/>
      </c>
    </row>
    <row r="58" ht="22.5" customHeight="1">
      <c r="A58" s="6">
        <v>57.0</v>
      </c>
      <c r="B58" s="11" t="str">
        <f>'Master Schedule'!B58</f>
        <v/>
      </c>
      <c r="C58" s="7">
        <v>46291.0</v>
      </c>
      <c r="D58" s="8" t="str">
        <f t="shared" si="1"/>
        <v>Saturday</v>
      </c>
      <c r="E58" s="31"/>
      <c r="F58" s="11"/>
      <c r="G58" s="11"/>
      <c r="H58" s="31"/>
      <c r="I58" s="11"/>
      <c r="J58" s="22"/>
      <c r="K58" s="35"/>
      <c r="L58" s="35"/>
      <c r="M58" s="35"/>
      <c r="N58" s="36"/>
      <c r="O58" s="62"/>
      <c r="P58" s="34" t="str">
        <f t="shared" si="2"/>
        <v/>
      </c>
    </row>
    <row r="59" ht="22.5" customHeight="1">
      <c r="A59" s="6">
        <v>58.0</v>
      </c>
      <c r="B59" s="11" t="str">
        <f>'Master Schedule'!B59</f>
        <v/>
      </c>
      <c r="C59" s="7">
        <v>46292.0</v>
      </c>
      <c r="D59" s="8" t="str">
        <f t="shared" si="1"/>
        <v>Sunday</v>
      </c>
      <c r="E59" s="31"/>
      <c r="F59" s="11"/>
      <c r="G59" s="11"/>
      <c r="H59" s="31"/>
      <c r="I59" s="11"/>
      <c r="J59" s="22"/>
      <c r="K59" s="32"/>
      <c r="L59" s="32"/>
      <c r="M59" s="32"/>
      <c r="N59" s="33"/>
      <c r="O59" s="62"/>
      <c r="P59" s="34" t="str">
        <f t="shared" si="2"/>
        <v/>
      </c>
    </row>
    <row r="60" ht="22.5" customHeight="1">
      <c r="A60" s="6">
        <v>59.0</v>
      </c>
      <c r="B60" s="11" t="str">
        <f>'Master Schedule'!B60</f>
        <v/>
      </c>
      <c r="C60" s="7">
        <v>46293.0</v>
      </c>
      <c r="D60" s="8" t="str">
        <f t="shared" si="1"/>
        <v>Monday</v>
      </c>
      <c r="E60" s="31"/>
      <c r="F60" s="11"/>
      <c r="G60" s="11"/>
      <c r="H60" s="31"/>
      <c r="I60" s="11"/>
      <c r="J60" s="22"/>
      <c r="K60" s="35"/>
      <c r="L60" s="35"/>
      <c r="M60" s="35"/>
      <c r="N60" s="36"/>
      <c r="O60" s="62"/>
      <c r="P60" s="34" t="str">
        <f t="shared" si="2"/>
        <v/>
      </c>
    </row>
    <row r="61" ht="22.5" customHeight="1">
      <c r="A61" s="6">
        <v>60.0</v>
      </c>
      <c r="B61" s="11" t="str">
        <f>'Master Schedule'!B61</f>
        <v/>
      </c>
      <c r="C61" s="7">
        <v>46294.0</v>
      </c>
      <c r="D61" s="8" t="str">
        <f t="shared" si="1"/>
        <v>Tuesday</v>
      </c>
      <c r="E61" s="31"/>
      <c r="F61" s="11"/>
      <c r="G61" s="11"/>
      <c r="H61" s="31"/>
      <c r="I61" s="11"/>
      <c r="J61" s="22"/>
      <c r="K61" s="32"/>
      <c r="L61" s="32"/>
      <c r="M61" s="32"/>
      <c r="N61" s="33"/>
      <c r="O61" s="62"/>
      <c r="P61" s="34" t="str">
        <f t="shared" si="2"/>
        <v/>
      </c>
    </row>
    <row r="62" ht="22.5" customHeight="1">
      <c r="A62" s="6">
        <v>61.0</v>
      </c>
      <c r="B62" s="11" t="str">
        <f>'Master Schedule'!B62</f>
        <v/>
      </c>
      <c r="C62" s="7">
        <v>46295.0</v>
      </c>
      <c r="D62" s="8" t="str">
        <f t="shared" si="1"/>
        <v>Wednesday</v>
      </c>
      <c r="E62" s="31"/>
      <c r="F62" s="11"/>
      <c r="G62" s="11"/>
      <c r="H62" s="31"/>
      <c r="I62" s="11"/>
      <c r="J62" s="22"/>
      <c r="K62" s="35"/>
      <c r="L62" s="35"/>
      <c r="M62" s="35"/>
      <c r="N62" s="36"/>
      <c r="O62" s="62"/>
      <c r="P62" s="34" t="str">
        <f t="shared" si="2"/>
        <v/>
      </c>
    </row>
    <row r="63" ht="22.5" customHeight="1">
      <c r="A63" s="6">
        <v>62.0</v>
      </c>
      <c r="B63" s="11" t="str">
        <f>'Master Schedule'!B63</f>
        <v/>
      </c>
      <c r="C63" s="7">
        <v>46296.0</v>
      </c>
      <c r="D63" s="8" t="str">
        <f t="shared" si="1"/>
        <v>Thursday</v>
      </c>
      <c r="E63" s="31"/>
      <c r="F63" s="11"/>
      <c r="G63" s="11"/>
      <c r="H63" s="31"/>
      <c r="I63" s="11"/>
      <c r="J63" s="22"/>
      <c r="K63" s="32"/>
      <c r="L63" s="32"/>
      <c r="M63" s="32"/>
      <c r="N63" s="33"/>
      <c r="O63" s="62"/>
      <c r="P63" s="34" t="str">
        <f t="shared" si="2"/>
        <v/>
      </c>
    </row>
    <row r="64" ht="22.5" customHeight="1">
      <c r="A64" s="6">
        <v>63.0</v>
      </c>
      <c r="B64" s="11" t="str">
        <f>'Master Schedule'!B64</f>
        <v/>
      </c>
      <c r="C64" s="7">
        <v>46297.0</v>
      </c>
      <c r="D64" s="8" t="str">
        <f t="shared" si="1"/>
        <v>Friday</v>
      </c>
      <c r="E64" s="31"/>
      <c r="F64" s="11"/>
      <c r="G64" s="11"/>
      <c r="H64" s="31"/>
      <c r="I64" s="11"/>
      <c r="J64" s="22"/>
      <c r="K64" s="35"/>
      <c r="L64" s="35"/>
      <c r="M64" s="35"/>
      <c r="N64" s="36"/>
      <c r="O64" s="62"/>
      <c r="P64" s="34" t="str">
        <f t="shared" si="2"/>
        <v/>
      </c>
    </row>
    <row r="65" ht="22.5" customHeight="1">
      <c r="A65" s="6">
        <v>64.0</v>
      </c>
      <c r="B65" s="11" t="str">
        <f>'Master Schedule'!B65</f>
        <v/>
      </c>
      <c r="C65" s="7">
        <v>46298.0</v>
      </c>
      <c r="D65" s="8" t="str">
        <f t="shared" si="1"/>
        <v>Saturday</v>
      </c>
      <c r="E65" s="31"/>
      <c r="F65" s="11"/>
      <c r="G65" s="11"/>
      <c r="H65" s="31"/>
      <c r="I65" s="11"/>
      <c r="J65" s="22"/>
      <c r="K65" s="32"/>
      <c r="L65" s="32"/>
      <c r="M65" s="32"/>
      <c r="N65" s="33"/>
      <c r="O65" s="62"/>
      <c r="P65" s="34" t="str">
        <f t="shared" si="2"/>
        <v/>
      </c>
    </row>
    <row r="66" ht="22.5" customHeight="1">
      <c r="A66" s="6">
        <v>65.0</v>
      </c>
      <c r="B66" s="11" t="str">
        <f>'Master Schedule'!B66</f>
        <v/>
      </c>
      <c r="C66" s="7">
        <v>46299.0</v>
      </c>
      <c r="D66" s="8" t="str">
        <f t="shared" si="1"/>
        <v>Sunday</v>
      </c>
      <c r="E66" s="31"/>
      <c r="F66" s="11"/>
      <c r="G66" s="11"/>
      <c r="H66" s="31"/>
      <c r="I66" s="11"/>
      <c r="J66" s="22"/>
      <c r="K66" s="35"/>
      <c r="L66" s="35"/>
      <c r="M66" s="35"/>
      <c r="N66" s="36"/>
      <c r="O66" s="62"/>
      <c r="P66" s="34" t="str">
        <f t="shared" si="2"/>
        <v/>
      </c>
    </row>
    <row r="67" ht="22.5" customHeight="1">
      <c r="A67" s="6">
        <v>66.0</v>
      </c>
      <c r="B67" s="11" t="str">
        <f>'Master Schedule'!B67</f>
        <v/>
      </c>
      <c r="C67" s="7">
        <v>46300.0</v>
      </c>
      <c r="D67" s="8" t="str">
        <f t="shared" si="1"/>
        <v>Monday</v>
      </c>
      <c r="E67" s="31"/>
      <c r="F67" s="11"/>
      <c r="G67" s="11"/>
      <c r="H67" s="31"/>
      <c r="I67" s="11"/>
      <c r="J67" s="22"/>
      <c r="K67" s="32"/>
      <c r="L67" s="32"/>
      <c r="M67" s="32"/>
      <c r="N67" s="33"/>
      <c r="O67" s="62"/>
      <c r="P67" s="34" t="str">
        <f t="shared" si="2"/>
        <v/>
      </c>
    </row>
    <row r="68" ht="22.5" customHeight="1">
      <c r="A68" s="6">
        <v>67.0</v>
      </c>
      <c r="B68" s="11" t="str">
        <f>'Master Schedule'!B68</f>
        <v/>
      </c>
      <c r="C68" s="7">
        <v>46301.0</v>
      </c>
      <c r="D68" s="8" t="str">
        <f t="shared" si="1"/>
        <v>Tuesday</v>
      </c>
      <c r="E68" s="31"/>
      <c r="F68" s="11"/>
      <c r="G68" s="11"/>
      <c r="H68" s="31"/>
      <c r="I68" s="11"/>
      <c r="J68" s="22"/>
      <c r="K68" s="35"/>
      <c r="L68" s="35"/>
      <c r="M68" s="35"/>
      <c r="N68" s="36"/>
      <c r="O68" s="62"/>
      <c r="P68" s="34" t="str">
        <f t="shared" si="2"/>
        <v/>
      </c>
    </row>
    <row r="69" ht="22.5" customHeight="1">
      <c r="A69" s="6">
        <v>68.0</v>
      </c>
      <c r="B69" s="11" t="str">
        <f>'Master Schedule'!B69</f>
        <v/>
      </c>
      <c r="C69" s="7">
        <v>46302.0</v>
      </c>
      <c r="D69" s="8" t="str">
        <f t="shared" si="1"/>
        <v>Wednesday</v>
      </c>
      <c r="E69" s="31"/>
      <c r="F69" s="11"/>
      <c r="G69" s="11"/>
      <c r="H69" s="31"/>
      <c r="I69" s="11"/>
      <c r="J69" s="22"/>
      <c r="K69" s="32"/>
      <c r="L69" s="32"/>
      <c r="M69" s="32"/>
      <c r="N69" s="33"/>
      <c r="O69" s="62"/>
      <c r="P69" s="34" t="str">
        <f t="shared" si="2"/>
        <v/>
      </c>
    </row>
    <row r="70" ht="22.5" customHeight="1">
      <c r="A70" s="6">
        <v>69.0</v>
      </c>
      <c r="B70" s="11" t="str">
        <f>'Master Schedule'!B70</f>
        <v/>
      </c>
      <c r="C70" s="7">
        <v>46303.0</v>
      </c>
      <c r="D70" s="8" t="str">
        <f t="shared" si="1"/>
        <v>Thursday</v>
      </c>
      <c r="E70" s="31"/>
      <c r="F70" s="11"/>
      <c r="G70" s="11"/>
      <c r="H70" s="31"/>
      <c r="I70" s="11"/>
      <c r="J70" s="22"/>
      <c r="K70" s="35"/>
      <c r="L70" s="35"/>
      <c r="M70" s="35"/>
      <c r="N70" s="36"/>
      <c r="O70" s="62"/>
      <c r="P70" s="34" t="str">
        <f t="shared" si="2"/>
        <v/>
      </c>
    </row>
    <row r="71" ht="22.5" customHeight="1">
      <c r="A71" s="6">
        <v>70.0</v>
      </c>
      <c r="B71" s="11" t="str">
        <f>'Master Schedule'!B71</f>
        <v/>
      </c>
      <c r="C71" s="7">
        <v>46304.0</v>
      </c>
      <c r="D71" s="8" t="str">
        <f t="shared" si="1"/>
        <v>Friday</v>
      </c>
      <c r="E71" s="31"/>
      <c r="F71" s="11"/>
      <c r="G71" s="11"/>
      <c r="H71" s="31"/>
      <c r="I71" s="11"/>
      <c r="J71" s="22"/>
      <c r="K71" s="32"/>
      <c r="L71" s="32"/>
      <c r="M71" s="32"/>
      <c r="N71" s="33"/>
      <c r="O71" s="62"/>
      <c r="P71" s="34" t="str">
        <f t="shared" si="2"/>
        <v/>
      </c>
    </row>
    <row r="72" ht="22.5" customHeight="1">
      <c r="A72" s="6">
        <v>71.0</v>
      </c>
      <c r="B72" s="11" t="str">
        <f>'Master Schedule'!B72</f>
        <v/>
      </c>
      <c r="C72" s="7">
        <v>46305.0</v>
      </c>
      <c r="D72" s="8" t="str">
        <f t="shared" si="1"/>
        <v>Saturday</v>
      </c>
      <c r="E72" s="31"/>
      <c r="F72" s="11"/>
      <c r="G72" s="11"/>
      <c r="H72" s="31"/>
      <c r="I72" s="11"/>
      <c r="J72" s="22"/>
      <c r="K72" s="35"/>
      <c r="L72" s="35"/>
      <c r="M72" s="35"/>
      <c r="N72" s="36"/>
      <c r="O72" s="62"/>
      <c r="P72" s="34" t="str">
        <f t="shared" si="2"/>
        <v/>
      </c>
    </row>
    <row r="73" ht="22.5" customHeight="1">
      <c r="A73" s="6">
        <v>72.0</v>
      </c>
      <c r="B73" s="11" t="str">
        <f>'Master Schedule'!B73</f>
        <v/>
      </c>
      <c r="C73" s="7">
        <v>46306.0</v>
      </c>
      <c r="D73" s="8" t="str">
        <f t="shared" si="1"/>
        <v>Sunday</v>
      </c>
      <c r="E73" s="31"/>
      <c r="F73" s="11"/>
      <c r="G73" s="11"/>
      <c r="H73" s="31"/>
      <c r="I73" s="11"/>
      <c r="J73" s="22"/>
      <c r="K73" s="32"/>
      <c r="L73" s="32"/>
      <c r="M73" s="32"/>
      <c r="N73" s="33"/>
      <c r="O73" s="62"/>
      <c r="P73" s="34" t="str">
        <f t="shared" si="2"/>
        <v/>
      </c>
    </row>
    <row r="74" ht="22.5" customHeight="1">
      <c r="A74" s="6">
        <v>73.0</v>
      </c>
      <c r="B74" s="11" t="str">
        <f>'Master Schedule'!B74</f>
        <v/>
      </c>
      <c r="C74" s="7">
        <v>46307.0</v>
      </c>
      <c r="D74" s="8" t="str">
        <f t="shared" si="1"/>
        <v>Monday</v>
      </c>
      <c r="E74" s="31"/>
      <c r="F74" s="11"/>
      <c r="G74" s="11"/>
      <c r="H74" s="31"/>
      <c r="I74" s="11"/>
      <c r="J74" s="22"/>
      <c r="K74" s="35"/>
      <c r="L74" s="35"/>
      <c r="M74" s="35"/>
      <c r="N74" s="36"/>
      <c r="O74" s="62"/>
      <c r="P74" s="34" t="str">
        <f t="shared" si="2"/>
        <v/>
      </c>
    </row>
    <row r="75" ht="22.5" customHeight="1">
      <c r="A75" s="6">
        <v>74.0</v>
      </c>
      <c r="B75" s="11" t="str">
        <f>'Master Schedule'!B75</f>
        <v/>
      </c>
      <c r="C75" s="7">
        <v>46308.0</v>
      </c>
      <c r="D75" s="8" t="str">
        <f t="shared" si="1"/>
        <v>Tuesday</v>
      </c>
      <c r="E75" s="31"/>
      <c r="F75" s="11"/>
      <c r="G75" s="11"/>
      <c r="H75" s="31"/>
      <c r="I75" s="11"/>
      <c r="J75" s="22"/>
      <c r="K75" s="32"/>
      <c r="L75" s="32"/>
      <c r="M75" s="32"/>
      <c r="N75" s="33"/>
      <c r="O75" s="62"/>
      <c r="P75" s="34" t="str">
        <f t="shared" si="2"/>
        <v/>
      </c>
    </row>
    <row r="76" ht="22.5" customHeight="1">
      <c r="A76" s="6">
        <v>75.0</v>
      </c>
      <c r="B76" s="11" t="str">
        <f>'Master Schedule'!B76</f>
        <v/>
      </c>
      <c r="C76" s="7">
        <v>46309.0</v>
      </c>
      <c r="D76" s="8" t="str">
        <f t="shared" si="1"/>
        <v>Wednesday</v>
      </c>
      <c r="E76" s="31"/>
      <c r="F76" s="11"/>
      <c r="G76" s="11"/>
      <c r="H76" s="31"/>
      <c r="I76" s="11"/>
      <c r="J76" s="22"/>
      <c r="K76" s="35"/>
      <c r="L76" s="35"/>
      <c r="M76" s="35"/>
      <c r="N76" s="36"/>
      <c r="O76" s="62"/>
      <c r="P76" s="34" t="str">
        <f t="shared" si="2"/>
        <v/>
      </c>
    </row>
    <row r="77" ht="22.5" customHeight="1">
      <c r="A77" s="6">
        <v>76.0</v>
      </c>
      <c r="B77" s="11" t="str">
        <f>'Master Schedule'!B77</f>
        <v/>
      </c>
      <c r="C77" s="7">
        <v>46310.0</v>
      </c>
      <c r="D77" s="8" t="str">
        <f t="shared" si="1"/>
        <v>Thursday</v>
      </c>
      <c r="E77" s="31"/>
      <c r="F77" s="11"/>
      <c r="G77" s="11"/>
      <c r="H77" s="31"/>
      <c r="I77" s="11"/>
      <c r="J77" s="22"/>
      <c r="K77" s="32"/>
      <c r="L77" s="32"/>
      <c r="M77" s="32"/>
      <c r="N77" s="33"/>
      <c r="O77" s="62"/>
      <c r="P77" s="34" t="str">
        <f t="shared" si="2"/>
        <v/>
      </c>
    </row>
    <row r="78" ht="22.5" customHeight="1">
      <c r="A78" s="6">
        <v>77.0</v>
      </c>
      <c r="B78" s="11" t="str">
        <f>'Master Schedule'!B78</f>
        <v/>
      </c>
      <c r="C78" s="7">
        <v>46311.0</v>
      </c>
      <c r="D78" s="8" t="str">
        <f t="shared" si="1"/>
        <v>Friday</v>
      </c>
      <c r="E78" s="31"/>
      <c r="F78" s="11"/>
      <c r="G78" s="11"/>
      <c r="H78" s="31"/>
      <c r="I78" s="11"/>
      <c r="J78" s="22"/>
      <c r="K78" s="35"/>
      <c r="L78" s="35"/>
      <c r="M78" s="35"/>
      <c r="N78" s="36"/>
      <c r="O78" s="62"/>
      <c r="P78" s="34" t="str">
        <f t="shared" si="2"/>
        <v/>
      </c>
    </row>
    <row r="79" ht="22.5" customHeight="1">
      <c r="A79" s="6">
        <v>78.0</v>
      </c>
      <c r="B79" s="11" t="str">
        <f>'Master Schedule'!B79</f>
        <v/>
      </c>
      <c r="C79" s="7">
        <v>46312.0</v>
      </c>
      <c r="D79" s="8" t="str">
        <f t="shared" si="1"/>
        <v>Saturday</v>
      </c>
      <c r="E79" s="31"/>
      <c r="F79" s="11"/>
      <c r="G79" s="11"/>
      <c r="H79" s="31"/>
      <c r="I79" s="11"/>
      <c r="J79" s="22"/>
      <c r="K79" s="32"/>
      <c r="L79" s="32"/>
      <c r="M79" s="32"/>
      <c r="N79" s="33"/>
      <c r="O79" s="62"/>
      <c r="P79" s="34" t="str">
        <f t="shared" si="2"/>
        <v/>
      </c>
    </row>
    <row r="80" ht="22.5" customHeight="1">
      <c r="A80" s="6">
        <v>79.0</v>
      </c>
      <c r="B80" s="11" t="str">
        <f>'Master Schedule'!B80</f>
        <v/>
      </c>
      <c r="C80" s="7">
        <v>46313.0</v>
      </c>
      <c r="D80" s="8" t="str">
        <f t="shared" si="1"/>
        <v>Sunday</v>
      </c>
      <c r="E80" s="31"/>
      <c r="F80" s="11"/>
      <c r="G80" s="11"/>
      <c r="H80" s="31"/>
      <c r="I80" s="11"/>
      <c r="J80" s="22"/>
      <c r="K80" s="35"/>
      <c r="L80" s="35"/>
      <c r="M80" s="35"/>
      <c r="N80" s="36"/>
      <c r="O80" s="62"/>
      <c r="P80" s="34" t="str">
        <f t="shared" si="2"/>
        <v/>
      </c>
    </row>
    <row r="81" ht="22.5" customHeight="1">
      <c r="A81" s="6">
        <v>80.0</v>
      </c>
      <c r="B81" s="11" t="str">
        <f>'Master Schedule'!B81</f>
        <v/>
      </c>
      <c r="C81" s="7">
        <v>46314.0</v>
      </c>
      <c r="D81" s="8" t="str">
        <f t="shared" si="1"/>
        <v>Monday</v>
      </c>
      <c r="E81" s="31"/>
      <c r="F81" s="11"/>
      <c r="G81" s="11"/>
      <c r="H81" s="31"/>
      <c r="I81" s="11"/>
      <c r="J81" s="22"/>
      <c r="K81" s="32"/>
      <c r="L81" s="32"/>
      <c r="M81" s="32"/>
      <c r="N81" s="33"/>
      <c r="O81" s="62"/>
      <c r="P81" s="34" t="str">
        <f t="shared" si="2"/>
        <v/>
      </c>
    </row>
    <row r="82" ht="22.5" customHeight="1">
      <c r="A82" s="6">
        <v>81.0</v>
      </c>
      <c r="B82" s="11" t="str">
        <f>'Master Schedule'!B82</f>
        <v/>
      </c>
      <c r="C82" s="7">
        <v>46315.0</v>
      </c>
      <c r="D82" s="8" t="str">
        <f t="shared" si="1"/>
        <v>Tuesday</v>
      </c>
      <c r="E82" s="31"/>
      <c r="F82" s="11"/>
      <c r="G82" s="11"/>
      <c r="H82" s="31"/>
      <c r="I82" s="11"/>
      <c r="J82" s="22"/>
      <c r="K82" s="35"/>
      <c r="L82" s="35"/>
      <c r="M82" s="35"/>
      <c r="N82" s="36"/>
      <c r="O82" s="62"/>
      <c r="P82" s="34" t="str">
        <f t="shared" si="2"/>
        <v/>
      </c>
    </row>
    <row r="83" ht="22.5" customHeight="1">
      <c r="A83" s="6">
        <v>82.0</v>
      </c>
      <c r="B83" s="11" t="str">
        <f>'Master Schedule'!B83</f>
        <v/>
      </c>
      <c r="C83" s="7">
        <v>46316.0</v>
      </c>
      <c r="D83" s="8" t="str">
        <f t="shared" si="1"/>
        <v>Wednesday</v>
      </c>
      <c r="E83" s="31"/>
      <c r="F83" s="11"/>
      <c r="G83" s="11"/>
      <c r="H83" s="31"/>
      <c r="I83" s="11"/>
      <c r="J83" s="22"/>
      <c r="K83" s="32"/>
      <c r="L83" s="32"/>
      <c r="M83" s="32"/>
      <c r="N83" s="33"/>
      <c r="O83" s="62"/>
      <c r="P83" s="34" t="str">
        <f t="shared" si="2"/>
        <v/>
      </c>
    </row>
    <row r="84" ht="22.5" customHeight="1">
      <c r="A84" s="6">
        <v>83.0</v>
      </c>
      <c r="B84" s="11" t="str">
        <f>'Master Schedule'!B84</f>
        <v/>
      </c>
      <c r="C84" s="7">
        <v>46317.0</v>
      </c>
      <c r="D84" s="8" t="str">
        <f t="shared" si="1"/>
        <v>Thursday</v>
      </c>
      <c r="E84" s="31"/>
      <c r="F84" s="11"/>
      <c r="G84" s="11"/>
      <c r="H84" s="31"/>
      <c r="I84" s="11"/>
      <c r="J84" s="22"/>
      <c r="K84" s="35"/>
      <c r="L84" s="35"/>
      <c r="M84" s="35"/>
      <c r="N84" s="36"/>
      <c r="O84" s="62"/>
      <c r="P84" s="34" t="str">
        <f t="shared" si="2"/>
        <v/>
      </c>
    </row>
    <row r="85" ht="22.5" customHeight="1">
      <c r="A85" s="6">
        <v>84.0</v>
      </c>
      <c r="B85" s="11" t="str">
        <f>'Master Schedule'!B85</f>
        <v/>
      </c>
      <c r="C85" s="7">
        <v>46318.0</v>
      </c>
      <c r="D85" s="8" t="str">
        <f t="shared" si="1"/>
        <v>Friday</v>
      </c>
      <c r="E85" s="31"/>
      <c r="F85" s="11"/>
      <c r="G85" s="11"/>
      <c r="H85" s="31"/>
      <c r="I85" s="11"/>
      <c r="J85" s="22"/>
      <c r="K85" s="32"/>
      <c r="L85" s="32"/>
      <c r="M85" s="32"/>
      <c r="N85" s="33"/>
      <c r="O85" s="62"/>
      <c r="P85" s="34" t="str">
        <f t="shared" si="2"/>
        <v/>
      </c>
    </row>
    <row r="86" ht="22.5" customHeight="1">
      <c r="A86" s="6">
        <v>85.0</v>
      </c>
      <c r="B86" s="11" t="str">
        <f>'Master Schedule'!B86</f>
        <v/>
      </c>
      <c r="C86" s="7">
        <v>46319.0</v>
      </c>
      <c r="D86" s="8" t="str">
        <f t="shared" si="1"/>
        <v>Saturday</v>
      </c>
      <c r="E86" s="31"/>
      <c r="F86" s="11"/>
      <c r="G86" s="11"/>
      <c r="H86" s="31"/>
      <c r="I86" s="11"/>
      <c r="J86" s="22"/>
      <c r="K86" s="35"/>
      <c r="L86" s="35"/>
      <c r="M86" s="35"/>
      <c r="N86" s="36"/>
      <c r="O86" s="62"/>
      <c r="P86" s="34" t="str">
        <f t="shared" si="2"/>
        <v/>
      </c>
    </row>
    <row r="87" ht="22.5" customHeight="1">
      <c r="A87" s="6">
        <v>86.0</v>
      </c>
      <c r="B87" s="11" t="str">
        <f>'Master Schedule'!B87</f>
        <v/>
      </c>
      <c r="C87" s="7">
        <v>46320.0</v>
      </c>
      <c r="D87" s="8" t="str">
        <f t="shared" si="1"/>
        <v>Sunday</v>
      </c>
      <c r="E87" s="31"/>
      <c r="F87" s="11"/>
      <c r="G87" s="11"/>
      <c r="H87" s="31"/>
      <c r="I87" s="11"/>
      <c r="J87" s="22"/>
      <c r="K87" s="32"/>
      <c r="L87" s="32"/>
      <c r="M87" s="32"/>
      <c r="N87" s="33"/>
      <c r="O87" s="62"/>
      <c r="P87" s="34" t="str">
        <f t="shared" si="2"/>
        <v/>
      </c>
    </row>
    <row r="88" ht="22.5" customHeight="1">
      <c r="A88" s="6">
        <v>87.0</v>
      </c>
      <c r="B88" s="11" t="str">
        <f>'Master Schedule'!B88</f>
        <v/>
      </c>
      <c r="C88" s="7">
        <v>46321.0</v>
      </c>
      <c r="D88" s="8" t="str">
        <f t="shared" si="1"/>
        <v>Monday</v>
      </c>
      <c r="E88" s="31"/>
      <c r="F88" s="11"/>
      <c r="G88" s="11"/>
      <c r="H88" s="31"/>
      <c r="I88" s="11"/>
      <c r="J88" s="22"/>
      <c r="K88" s="35"/>
      <c r="L88" s="35"/>
      <c r="M88" s="35"/>
      <c r="N88" s="36"/>
      <c r="O88" s="62"/>
      <c r="P88" s="34" t="str">
        <f t="shared" si="2"/>
        <v/>
      </c>
    </row>
    <row r="89" ht="22.5" customHeight="1">
      <c r="A89" s="6">
        <v>88.0</v>
      </c>
      <c r="B89" s="11" t="str">
        <f>'Master Schedule'!B89</f>
        <v/>
      </c>
      <c r="C89" s="7">
        <v>46322.0</v>
      </c>
      <c r="D89" s="8" t="str">
        <f t="shared" si="1"/>
        <v>Tuesday</v>
      </c>
      <c r="E89" s="31"/>
      <c r="F89" s="11"/>
      <c r="G89" s="11"/>
      <c r="H89" s="31"/>
      <c r="I89" s="11"/>
      <c r="J89" s="22"/>
      <c r="K89" s="32"/>
      <c r="L89" s="32"/>
      <c r="M89" s="32"/>
      <c r="N89" s="33"/>
      <c r="O89" s="62"/>
      <c r="P89" s="34" t="str">
        <f t="shared" si="2"/>
        <v/>
      </c>
    </row>
    <row r="90" ht="22.5" customHeight="1">
      <c r="A90" s="6">
        <v>89.0</v>
      </c>
      <c r="B90" s="11" t="str">
        <f>'Master Schedule'!B90</f>
        <v/>
      </c>
      <c r="C90" s="7">
        <v>46323.0</v>
      </c>
      <c r="D90" s="8" t="str">
        <f t="shared" si="1"/>
        <v>Wednesday</v>
      </c>
      <c r="E90" s="31"/>
      <c r="F90" s="11"/>
      <c r="G90" s="11"/>
      <c r="H90" s="31"/>
      <c r="I90" s="11"/>
      <c r="J90" s="22"/>
      <c r="K90" s="35"/>
      <c r="L90" s="35"/>
      <c r="M90" s="35"/>
      <c r="N90" s="36"/>
      <c r="O90" s="62"/>
      <c r="P90" s="34" t="str">
        <f t="shared" si="2"/>
        <v/>
      </c>
    </row>
    <row r="91" ht="22.5" customHeight="1">
      <c r="A91" s="6">
        <v>90.0</v>
      </c>
      <c r="B91" s="11" t="str">
        <f>'Master Schedule'!B91</f>
        <v/>
      </c>
      <c r="C91" s="7">
        <v>46324.0</v>
      </c>
      <c r="D91" s="8" t="str">
        <f t="shared" si="1"/>
        <v>Thursday</v>
      </c>
      <c r="E91" s="31"/>
      <c r="F91" s="11"/>
      <c r="G91" s="11"/>
      <c r="H91" s="31"/>
      <c r="I91" s="11"/>
      <c r="J91" s="22"/>
      <c r="K91" s="32"/>
      <c r="L91" s="32"/>
      <c r="M91" s="32"/>
      <c r="N91" s="33"/>
      <c r="O91" s="62"/>
      <c r="P91" s="34" t="str">
        <f t="shared" si="2"/>
        <v/>
      </c>
    </row>
    <row r="92" ht="22.5" customHeight="1">
      <c r="A92" s="6">
        <v>91.0</v>
      </c>
      <c r="B92" s="11" t="str">
        <f>'Master Schedule'!B92</f>
        <v/>
      </c>
      <c r="C92" s="7">
        <v>46325.0</v>
      </c>
      <c r="D92" s="8" t="str">
        <f t="shared" si="1"/>
        <v>Friday</v>
      </c>
      <c r="E92" s="31"/>
      <c r="F92" s="11"/>
      <c r="G92" s="11"/>
      <c r="H92" s="31"/>
      <c r="I92" s="11"/>
      <c r="J92" s="22"/>
      <c r="K92" s="35"/>
      <c r="L92" s="35"/>
      <c r="M92" s="35"/>
      <c r="N92" s="36"/>
      <c r="O92" s="62"/>
      <c r="P92" s="34" t="str">
        <f t="shared" si="2"/>
        <v/>
      </c>
    </row>
    <row r="93" ht="22.5" customHeight="1">
      <c r="A93" s="6">
        <v>92.0</v>
      </c>
      <c r="B93" s="11" t="str">
        <f>'Master Schedule'!B93</f>
        <v/>
      </c>
      <c r="C93" s="7">
        <v>46326.0</v>
      </c>
      <c r="D93" s="8" t="str">
        <f t="shared" si="1"/>
        <v>Saturday</v>
      </c>
      <c r="E93" s="31"/>
      <c r="F93" s="11"/>
      <c r="G93" s="11"/>
      <c r="H93" s="31"/>
      <c r="I93" s="11"/>
      <c r="J93" s="22"/>
      <c r="K93" s="32"/>
      <c r="L93" s="32"/>
      <c r="M93" s="32"/>
      <c r="N93" s="33"/>
      <c r="O93" s="62"/>
      <c r="P93" s="34" t="str">
        <f t="shared" si="2"/>
        <v/>
      </c>
    </row>
    <row r="94" ht="22.5" customHeight="1">
      <c r="A94" s="6">
        <v>93.0</v>
      </c>
      <c r="B94" s="11" t="str">
        <f>'Master Schedule'!B94</f>
        <v/>
      </c>
      <c r="C94" s="7">
        <v>46327.0</v>
      </c>
      <c r="D94" s="8" t="str">
        <f t="shared" si="1"/>
        <v>Sunday</v>
      </c>
      <c r="E94" s="31"/>
      <c r="F94" s="11"/>
      <c r="G94" s="11"/>
      <c r="H94" s="31"/>
      <c r="I94" s="11"/>
      <c r="J94" s="22"/>
      <c r="K94" s="35"/>
      <c r="L94" s="35"/>
      <c r="M94" s="35"/>
      <c r="N94" s="36"/>
      <c r="O94" s="62"/>
      <c r="P94" s="34" t="str">
        <f t="shared" si="2"/>
        <v/>
      </c>
    </row>
    <row r="95" ht="22.5" customHeight="1">
      <c r="A95" s="6">
        <v>94.0</v>
      </c>
      <c r="B95" s="11" t="str">
        <f>'Master Schedule'!B95</f>
        <v/>
      </c>
      <c r="C95" s="7">
        <v>46328.0</v>
      </c>
      <c r="D95" s="8" t="str">
        <f t="shared" si="1"/>
        <v>Monday</v>
      </c>
      <c r="E95" s="31"/>
      <c r="F95" s="11"/>
      <c r="G95" s="11"/>
      <c r="H95" s="31"/>
      <c r="I95" s="11"/>
      <c r="J95" s="22"/>
      <c r="K95" s="32"/>
      <c r="L95" s="32"/>
      <c r="M95" s="32"/>
      <c r="N95" s="33"/>
      <c r="O95" s="62"/>
      <c r="P95" s="34" t="str">
        <f t="shared" si="2"/>
        <v/>
      </c>
    </row>
    <row r="96" ht="22.5" customHeight="1">
      <c r="A96" s="6">
        <v>95.0</v>
      </c>
      <c r="B96" s="11" t="str">
        <f>'Master Schedule'!B96</f>
        <v/>
      </c>
      <c r="C96" s="7">
        <v>46329.0</v>
      </c>
      <c r="D96" s="8" t="str">
        <f t="shared" si="1"/>
        <v>Tuesday</v>
      </c>
      <c r="E96" s="31"/>
      <c r="F96" s="11"/>
      <c r="G96" s="11"/>
      <c r="H96" s="31"/>
      <c r="I96" s="11"/>
      <c r="J96" s="22"/>
      <c r="K96" s="35"/>
      <c r="L96" s="35"/>
      <c r="M96" s="35"/>
      <c r="N96" s="36"/>
      <c r="O96" s="62"/>
      <c r="P96" s="34" t="str">
        <f t="shared" si="2"/>
        <v/>
      </c>
    </row>
    <row r="97" ht="22.5" customHeight="1">
      <c r="A97" s="6">
        <v>96.0</v>
      </c>
      <c r="B97" s="11" t="str">
        <f>'Master Schedule'!B97</f>
        <v/>
      </c>
      <c r="C97" s="7">
        <v>46330.0</v>
      </c>
      <c r="D97" s="8" t="str">
        <f t="shared" si="1"/>
        <v>Wednesday</v>
      </c>
      <c r="E97" s="31"/>
      <c r="F97" s="11"/>
      <c r="G97" s="11"/>
      <c r="H97" s="31"/>
      <c r="I97" s="11"/>
      <c r="J97" s="22"/>
      <c r="K97" s="32"/>
      <c r="L97" s="32"/>
      <c r="M97" s="32"/>
      <c r="N97" s="33"/>
      <c r="O97" s="62"/>
      <c r="P97" s="34" t="str">
        <f t="shared" si="2"/>
        <v/>
      </c>
    </row>
    <row r="98" ht="22.5" customHeight="1">
      <c r="A98" s="6">
        <v>97.0</v>
      </c>
      <c r="B98" s="11" t="str">
        <f>'Master Schedule'!B98</f>
        <v/>
      </c>
      <c r="C98" s="7">
        <v>46331.0</v>
      </c>
      <c r="D98" s="8" t="str">
        <f t="shared" si="1"/>
        <v>Thursday</v>
      </c>
      <c r="E98" s="31"/>
      <c r="F98" s="11"/>
      <c r="G98" s="11"/>
      <c r="H98" s="31"/>
      <c r="I98" s="11"/>
      <c r="J98" s="22"/>
      <c r="K98" s="35"/>
      <c r="L98" s="35"/>
      <c r="M98" s="35"/>
      <c r="N98" s="36"/>
      <c r="O98" s="62"/>
      <c r="P98" s="34" t="str">
        <f t="shared" si="2"/>
        <v/>
      </c>
    </row>
    <row r="99" ht="22.5" customHeight="1">
      <c r="A99" s="6">
        <v>98.0</v>
      </c>
      <c r="B99" s="11" t="str">
        <f>'Master Schedule'!B99</f>
        <v/>
      </c>
      <c r="C99" s="7">
        <v>46332.0</v>
      </c>
      <c r="D99" s="8" t="str">
        <f t="shared" si="1"/>
        <v>Friday</v>
      </c>
      <c r="E99" s="31"/>
      <c r="F99" s="11"/>
      <c r="G99" s="11"/>
      <c r="H99" s="31"/>
      <c r="I99" s="11"/>
      <c r="J99" s="22"/>
      <c r="K99" s="32"/>
      <c r="L99" s="32"/>
      <c r="M99" s="32"/>
      <c r="N99" s="33"/>
      <c r="O99" s="62"/>
      <c r="P99" s="34" t="str">
        <f t="shared" si="2"/>
        <v/>
      </c>
    </row>
    <row r="100" ht="22.5" customHeight="1">
      <c r="A100" s="6">
        <v>99.0</v>
      </c>
      <c r="B100" s="11" t="str">
        <f>'Master Schedule'!B100</f>
        <v/>
      </c>
      <c r="C100" s="7">
        <v>46333.0</v>
      </c>
      <c r="D100" s="8" t="str">
        <f t="shared" si="1"/>
        <v>Saturday</v>
      </c>
      <c r="E100" s="31"/>
      <c r="F100" s="11"/>
      <c r="G100" s="11"/>
      <c r="H100" s="31"/>
      <c r="I100" s="11"/>
      <c r="J100" s="22"/>
      <c r="K100" s="35"/>
      <c r="L100" s="35"/>
      <c r="M100" s="35"/>
      <c r="N100" s="36"/>
      <c r="O100" s="62"/>
      <c r="P100" s="34" t="str">
        <f t="shared" si="2"/>
        <v/>
      </c>
    </row>
    <row r="101" ht="22.5" customHeight="1">
      <c r="A101" s="6">
        <v>100.0</v>
      </c>
      <c r="B101" s="11" t="str">
        <f>'Master Schedule'!B101</f>
        <v/>
      </c>
      <c r="C101" s="7">
        <v>46334.0</v>
      </c>
      <c r="D101" s="8" t="str">
        <f t="shared" si="1"/>
        <v>Sunday</v>
      </c>
      <c r="E101" s="31"/>
      <c r="F101" s="11"/>
      <c r="G101" s="11"/>
      <c r="H101" s="31"/>
      <c r="I101" s="11"/>
      <c r="J101" s="22"/>
      <c r="K101" s="32"/>
      <c r="L101" s="32"/>
      <c r="M101" s="32"/>
      <c r="N101" s="33"/>
      <c r="O101" s="62"/>
      <c r="P101" s="34" t="str">
        <f t="shared" si="2"/>
        <v/>
      </c>
    </row>
    <row r="102" ht="22.5" customHeight="1">
      <c r="A102" s="6">
        <v>101.0</v>
      </c>
      <c r="B102" s="11" t="str">
        <f>'Master Schedule'!B102</f>
        <v/>
      </c>
      <c r="C102" s="7">
        <v>46335.0</v>
      </c>
      <c r="D102" s="8" t="str">
        <f t="shared" si="1"/>
        <v>Monday</v>
      </c>
      <c r="E102" s="31"/>
      <c r="F102" s="11"/>
      <c r="G102" s="11"/>
      <c r="H102" s="31"/>
      <c r="I102" s="11"/>
      <c r="J102" s="22"/>
      <c r="K102" s="35"/>
      <c r="L102" s="35"/>
      <c r="M102" s="35"/>
      <c r="N102" s="36"/>
      <c r="O102" s="62"/>
      <c r="P102" s="34" t="str">
        <f t="shared" si="2"/>
        <v/>
      </c>
    </row>
    <row r="103" ht="22.5" customHeight="1">
      <c r="A103" s="6">
        <v>102.0</v>
      </c>
      <c r="B103" s="11" t="str">
        <f>'Master Schedule'!B103</f>
        <v/>
      </c>
      <c r="C103" s="7">
        <v>46336.0</v>
      </c>
      <c r="D103" s="8" t="str">
        <f t="shared" si="1"/>
        <v>Tuesday</v>
      </c>
      <c r="E103" s="31"/>
      <c r="F103" s="11"/>
      <c r="G103" s="11"/>
      <c r="H103" s="31"/>
      <c r="I103" s="11"/>
      <c r="J103" s="22"/>
      <c r="K103" s="32"/>
      <c r="L103" s="32"/>
      <c r="M103" s="32"/>
      <c r="N103" s="33"/>
      <c r="O103" s="62"/>
      <c r="P103" s="34" t="str">
        <f t="shared" si="2"/>
        <v/>
      </c>
    </row>
    <row r="104" ht="22.5" customHeight="1">
      <c r="A104" s="6">
        <v>103.0</v>
      </c>
      <c r="B104" s="11" t="str">
        <f>'Master Schedule'!B104</f>
        <v/>
      </c>
      <c r="C104" s="7">
        <v>46337.0</v>
      </c>
      <c r="D104" s="8" t="str">
        <f t="shared" si="1"/>
        <v>Wednesday</v>
      </c>
      <c r="E104" s="31"/>
      <c r="F104" s="11"/>
      <c r="G104" s="11"/>
      <c r="H104" s="31"/>
      <c r="I104" s="11"/>
      <c r="J104" s="22"/>
      <c r="K104" s="35"/>
      <c r="L104" s="35"/>
      <c r="M104" s="35"/>
      <c r="N104" s="36"/>
      <c r="O104" s="62"/>
      <c r="P104" s="34" t="str">
        <f t="shared" si="2"/>
        <v/>
      </c>
    </row>
    <row r="105" ht="22.5" customHeight="1">
      <c r="A105" s="6">
        <v>104.0</v>
      </c>
      <c r="B105" s="11" t="str">
        <f>'Master Schedule'!B105</f>
        <v/>
      </c>
      <c r="C105" s="7">
        <v>46338.0</v>
      </c>
      <c r="D105" s="8" t="str">
        <f t="shared" si="1"/>
        <v>Thursday</v>
      </c>
      <c r="E105" s="31"/>
      <c r="F105" s="11"/>
      <c r="G105" s="11"/>
      <c r="H105" s="31"/>
      <c r="I105" s="11"/>
      <c r="J105" s="22"/>
      <c r="K105" s="32"/>
      <c r="L105" s="32"/>
      <c r="M105" s="32"/>
      <c r="N105" s="33"/>
      <c r="O105" s="62"/>
      <c r="P105" s="34" t="str">
        <f t="shared" si="2"/>
        <v/>
      </c>
    </row>
    <row r="106" ht="22.5" customHeight="1">
      <c r="A106" s="6">
        <v>105.0</v>
      </c>
      <c r="B106" s="11" t="str">
        <f>'Master Schedule'!B106</f>
        <v/>
      </c>
      <c r="C106" s="7">
        <v>46339.0</v>
      </c>
      <c r="D106" s="8" t="str">
        <f t="shared" si="1"/>
        <v>Friday</v>
      </c>
      <c r="E106" s="31"/>
      <c r="F106" s="11"/>
      <c r="G106" s="11"/>
      <c r="H106" s="31"/>
      <c r="I106" s="11"/>
      <c r="J106" s="22"/>
      <c r="K106" s="35"/>
      <c r="L106" s="35"/>
      <c r="M106" s="35"/>
      <c r="N106" s="36"/>
      <c r="O106" s="62"/>
      <c r="P106" s="34" t="str">
        <f t="shared" si="2"/>
        <v/>
      </c>
    </row>
    <row r="107" ht="22.5" customHeight="1">
      <c r="A107" s="6">
        <v>106.0</v>
      </c>
      <c r="B107" s="11" t="str">
        <f>'Master Schedule'!B107</f>
        <v/>
      </c>
      <c r="C107" s="7">
        <v>46340.0</v>
      </c>
      <c r="D107" s="8" t="str">
        <f t="shared" si="1"/>
        <v>Saturday</v>
      </c>
      <c r="E107" s="31"/>
      <c r="F107" s="11"/>
      <c r="G107" s="11"/>
      <c r="H107" s="31"/>
      <c r="I107" s="11"/>
      <c r="J107" s="22"/>
      <c r="K107" s="32"/>
      <c r="L107" s="32"/>
      <c r="M107" s="32"/>
      <c r="N107" s="33"/>
      <c r="O107" s="62"/>
      <c r="P107" s="34" t="str">
        <f t="shared" si="2"/>
        <v/>
      </c>
    </row>
    <row r="108" ht="22.5" customHeight="1">
      <c r="A108" s="6">
        <v>107.0</v>
      </c>
      <c r="B108" s="11" t="str">
        <f>'Master Schedule'!B108</f>
        <v/>
      </c>
      <c r="C108" s="7">
        <v>46341.0</v>
      </c>
      <c r="D108" s="8" t="str">
        <f t="shared" si="1"/>
        <v>Sunday</v>
      </c>
      <c r="E108" s="31"/>
      <c r="F108" s="11"/>
      <c r="G108" s="11"/>
      <c r="H108" s="31"/>
      <c r="I108" s="11"/>
      <c r="J108" s="22"/>
      <c r="K108" s="35"/>
      <c r="L108" s="35"/>
      <c r="M108" s="35"/>
      <c r="N108" s="36"/>
      <c r="O108" s="62"/>
      <c r="P108" s="34" t="str">
        <f t="shared" si="2"/>
        <v/>
      </c>
    </row>
    <row r="109" ht="22.5" customHeight="1">
      <c r="A109" s="6">
        <v>108.0</v>
      </c>
      <c r="B109" s="11" t="str">
        <f>'Master Schedule'!B109</f>
        <v/>
      </c>
      <c r="C109" s="7">
        <v>46342.0</v>
      </c>
      <c r="D109" s="8" t="str">
        <f t="shared" si="1"/>
        <v>Monday</v>
      </c>
      <c r="E109" s="31"/>
      <c r="F109" s="11"/>
      <c r="G109" s="11"/>
      <c r="H109" s="31"/>
      <c r="I109" s="11"/>
      <c r="J109" s="22"/>
      <c r="K109" s="32"/>
      <c r="L109" s="32"/>
      <c r="M109" s="32"/>
      <c r="N109" s="33"/>
      <c r="O109" s="62"/>
      <c r="P109" s="34" t="str">
        <f t="shared" si="2"/>
        <v/>
      </c>
    </row>
    <row r="110" ht="22.5" customHeight="1">
      <c r="A110" s="6">
        <v>109.0</v>
      </c>
      <c r="B110" s="11" t="str">
        <f>'Master Schedule'!B110</f>
        <v/>
      </c>
      <c r="C110" s="7">
        <v>46343.0</v>
      </c>
      <c r="D110" s="8" t="str">
        <f t="shared" si="1"/>
        <v>Tuesday</v>
      </c>
      <c r="E110" s="31"/>
      <c r="F110" s="11"/>
      <c r="G110" s="11"/>
      <c r="H110" s="31"/>
      <c r="I110" s="11"/>
      <c r="J110" s="22"/>
      <c r="K110" s="35"/>
      <c r="L110" s="35"/>
      <c r="M110" s="35"/>
      <c r="N110" s="36"/>
      <c r="O110" s="62"/>
      <c r="P110" s="34" t="str">
        <f t="shared" si="2"/>
        <v/>
      </c>
    </row>
    <row r="111" ht="22.5" customHeight="1">
      <c r="A111" s="6">
        <v>110.0</v>
      </c>
      <c r="B111" s="11" t="str">
        <f>'Master Schedule'!B111</f>
        <v/>
      </c>
      <c r="C111" s="7">
        <v>46344.0</v>
      </c>
      <c r="D111" s="8" t="str">
        <f t="shared" si="1"/>
        <v>Wednesday</v>
      </c>
      <c r="E111" s="31"/>
      <c r="F111" s="11"/>
      <c r="G111" s="11"/>
      <c r="H111" s="31"/>
      <c r="I111" s="11"/>
      <c r="J111" s="22"/>
      <c r="K111" s="32"/>
      <c r="L111" s="32"/>
      <c r="M111" s="32"/>
      <c r="N111" s="33"/>
      <c r="O111" s="62"/>
      <c r="P111" s="34" t="str">
        <f t="shared" si="2"/>
        <v/>
      </c>
    </row>
    <row r="112" ht="22.5" customHeight="1">
      <c r="A112" s="6">
        <v>111.0</v>
      </c>
      <c r="B112" s="11" t="str">
        <f>'Master Schedule'!B112</f>
        <v/>
      </c>
      <c r="C112" s="7">
        <v>46345.0</v>
      </c>
      <c r="D112" s="8" t="str">
        <f t="shared" si="1"/>
        <v>Thursday</v>
      </c>
      <c r="E112" s="31"/>
      <c r="F112" s="11"/>
      <c r="G112" s="11"/>
      <c r="H112" s="31"/>
      <c r="I112" s="11"/>
      <c r="J112" s="22"/>
      <c r="K112" s="35"/>
      <c r="L112" s="35"/>
      <c r="M112" s="35"/>
      <c r="N112" s="36"/>
      <c r="O112" s="62"/>
      <c r="P112" s="34" t="str">
        <f t="shared" si="2"/>
        <v/>
      </c>
    </row>
    <row r="113" ht="22.5" customHeight="1">
      <c r="A113" s="6">
        <v>112.0</v>
      </c>
      <c r="B113" s="11" t="str">
        <f>'Master Schedule'!B113</f>
        <v/>
      </c>
      <c r="C113" s="7">
        <v>46346.0</v>
      </c>
      <c r="D113" s="8" t="str">
        <f t="shared" si="1"/>
        <v>Friday</v>
      </c>
      <c r="E113" s="31"/>
      <c r="F113" s="11"/>
      <c r="G113" s="11"/>
      <c r="H113" s="31"/>
      <c r="I113" s="11"/>
      <c r="J113" s="22"/>
      <c r="K113" s="32"/>
      <c r="L113" s="32"/>
      <c r="M113" s="32"/>
      <c r="N113" s="33"/>
      <c r="O113" s="62"/>
      <c r="P113" s="34" t="str">
        <f t="shared" si="2"/>
        <v/>
      </c>
    </row>
    <row r="114" ht="22.5" customHeight="1">
      <c r="A114" s="6">
        <v>113.0</v>
      </c>
      <c r="B114" s="11" t="str">
        <f>'Master Schedule'!B114</f>
        <v/>
      </c>
      <c r="C114" s="7">
        <v>46347.0</v>
      </c>
      <c r="D114" s="8" t="str">
        <f t="shared" si="1"/>
        <v>Saturday</v>
      </c>
      <c r="E114" s="31"/>
      <c r="F114" s="11"/>
      <c r="G114" s="11"/>
      <c r="H114" s="31"/>
      <c r="I114" s="11"/>
      <c r="J114" s="22"/>
      <c r="K114" s="35"/>
      <c r="L114" s="35"/>
      <c r="M114" s="35"/>
      <c r="N114" s="36"/>
      <c r="O114" s="62"/>
      <c r="P114" s="34" t="str">
        <f t="shared" si="2"/>
        <v/>
      </c>
    </row>
    <row r="115" ht="22.5" customHeight="1">
      <c r="A115" s="6">
        <v>114.0</v>
      </c>
      <c r="B115" s="11" t="str">
        <f>'Master Schedule'!B115</f>
        <v/>
      </c>
      <c r="C115" s="7">
        <v>46348.0</v>
      </c>
      <c r="D115" s="8" t="str">
        <f t="shared" si="1"/>
        <v>Sunday</v>
      </c>
      <c r="E115" s="31"/>
      <c r="F115" s="11"/>
      <c r="G115" s="11"/>
      <c r="H115" s="31"/>
      <c r="I115" s="11"/>
      <c r="J115" s="22"/>
      <c r="K115" s="32"/>
      <c r="L115" s="32"/>
      <c r="M115" s="32"/>
      <c r="N115" s="33"/>
      <c r="O115" s="62"/>
      <c r="P115" s="34" t="str">
        <f t="shared" si="2"/>
        <v/>
      </c>
    </row>
    <row r="116" ht="22.5" customHeight="1">
      <c r="A116" s="6">
        <v>115.0</v>
      </c>
      <c r="B116" s="11" t="str">
        <f>'Master Schedule'!B116</f>
        <v/>
      </c>
      <c r="C116" s="7">
        <v>46349.0</v>
      </c>
      <c r="D116" s="8" t="str">
        <f t="shared" si="1"/>
        <v>Monday</v>
      </c>
      <c r="E116" s="31"/>
      <c r="F116" s="11"/>
      <c r="G116" s="11"/>
      <c r="H116" s="31"/>
      <c r="I116" s="11"/>
      <c r="J116" s="22"/>
      <c r="K116" s="35"/>
      <c r="L116" s="35"/>
      <c r="M116" s="35"/>
      <c r="N116" s="36"/>
      <c r="O116" s="62"/>
      <c r="P116" s="34" t="str">
        <f t="shared" si="2"/>
        <v/>
      </c>
    </row>
    <row r="117" ht="22.5" customHeight="1">
      <c r="A117" s="6">
        <v>116.0</v>
      </c>
      <c r="B117" s="11" t="str">
        <f>'Master Schedule'!B117</f>
        <v/>
      </c>
      <c r="C117" s="7">
        <v>46350.0</v>
      </c>
      <c r="D117" s="8" t="str">
        <f t="shared" si="1"/>
        <v>Tuesday</v>
      </c>
      <c r="E117" s="31"/>
      <c r="F117" s="11"/>
      <c r="G117" s="11"/>
      <c r="H117" s="31"/>
      <c r="I117" s="11"/>
      <c r="J117" s="22"/>
      <c r="K117" s="32"/>
      <c r="L117" s="32"/>
      <c r="M117" s="32"/>
      <c r="N117" s="33"/>
      <c r="O117" s="62"/>
      <c r="P117" s="34" t="str">
        <f t="shared" si="2"/>
        <v/>
      </c>
    </row>
    <row r="118" ht="22.5" customHeight="1">
      <c r="A118" s="6">
        <v>117.0</v>
      </c>
      <c r="B118" s="11" t="str">
        <f>'Master Schedule'!B118</f>
        <v/>
      </c>
      <c r="C118" s="7">
        <v>46351.0</v>
      </c>
      <c r="D118" s="8" t="str">
        <f t="shared" si="1"/>
        <v>Wednesday</v>
      </c>
      <c r="E118" s="31"/>
      <c r="F118" s="11"/>
      <c r="G118" s="11"/>
      <c r="H118" s="31"/>
      <c r="I118" s="11"/>
      <c r="J118" s="22"/>
      <c r="K118" s="35"/>
      <c r="L118" s="35"/>
      <c r="M118" s="35"/>
      <c r="N118" s="36"/>
      <c r="O118" s="62"/>
      <c r="P118" s="34" t="str">
        <f t="shared" si="2"/>
        <v/>
      </c>
    </row>
    <row r="119" ht="22.5" customHeight="1">
      <c r="A119" s="6">
        <v>118.0</v>
      </c>
      <c r="B119" s="11" t="str">
        <f>'Master Schedule'!B119</f>
        <v/>
      </c>
      <c r="C119" s="7">
        <v>46352.0</v>
      </c>
      <c r="D119" s="8" t="str">
        <f t="shared" si="1"/>
        <v>Thursday</v>
      </c>
      <c r="E119" s="31"/>
      <c r="F119" s="11"/>
      <c r="G119" s="11"/>
      <c r="H119" s="31"/>
      <c r="I119" s="11"/>
      <c r="J119" s="22"/>
      <c r="K119" s="32"/>
      <c r="L119" s="32"/>
      <c r="M119" s="32"/>
      <c r="N119" s="33"/>
      <c r="O119" s="62"/>
      <c r="P119" s="34" t="str">
        <f t="shared" si="2"/>
        <v/>
      </c>
    </row>
    <row r="120" ht="22.5" customHeight="1">
      <c r="A120" s="6">
        <v>119.0</v>
      </c>
      <c r="B120" s="11" t="str">
        <f>'Master Schedule'!B120</f>
        <v/>
      </c>
      <c r="C120" s="7">
        <v>46353.0</v>
      </c>
      <c r="D120" s="8" t="str">
        <f t="shared" si="1"/>
        <v>Friday</v>
      </c>
      <c r="E120" s="31"/>
      <c r="F120" s="11"/>
      <c r="G120" s="11"/>
      <c r="H120" s="31"/>
      <c r="I120" s="11"/>
      <c r="J120" s="22"/>
      <c r="K120" s="35"/>
      <c r="L120" s="35"/>
      <c r="M120" s="35"/>
      <c r="N120" s="36"/>
      <c r="O120" s="62"/>
      <c r="P120" s="34" t="str">
        <f t="shared" si="2"/>
        <v/>
      </c>
    </row>
    <row r="121" ht="22.5" customHeight="1">
      <c r="A121" s="6">
        <v>120.0</v>
      </c>
      <c r="B121" s="11" t="str">
        <f>'Master Schedule'!B121</f>
        <v/>
      </c>
      <c r="C121" s="7">
        <v>46354.0</v>
      </c>
      <c r="D121" s="8" t="str">
        <f t="shared" si="1"/>
        <v>Saturday</v>
      </c>
      <c r="E121" s="31"/>
      <c r="F121" s="11"/>
      <c r="G121" s="11"/>
      <c r="H121" s="31"/>
      <c r="I121" s="11"/>
      <c r="J121" s="22"/>
      <c r="K121" s="32"/>
      <c r="L121" s="32"/>
      <c r="M121" s="32"/>
      <c r="N121" s="33"/>
      <c r="O121" s="62"/>
      <c r="P121" s="34" t="str">
        <f t="shared" si="2"/>
        <v/>
      </c>
    </row>
    <row r="122" ht="22.5" customHeight="1">
      <c r="A122" s="6">
        <v>121.0</v>
      </c>
      <c r="B122" s="11" t="str">
        <f>'Master Schedule'!B122</f>
        <v/>
      </c>
      <c r="C122" s="7">
        <v>46355.0</v>
      </c>
      <c r="D122" s="8" t="str">
        <f t="shared" si="1"/>
        <v>Sunday</v>
      </c>
      <c r="E122" s="31"/>
      <c r="F122" s="11"/>
      <c r="G122" s="11"/>
      <c r="H122" s="31"/>
      <c r="I122" s="11"/>
      <c r="J122" s="22"/>
      <c r="K122" s="35"/>
      <c r="L122" s="35"/>
      <c r="M122" s="35"/>
      <c r="N122" s="36"/>
      <c r="O122" s="62"/>
      <c r="P122" s="34" t="str">
        <f t="shared" si="2"/>
        <v/>
      </c>
    </row>
    <row r="123" ht="22.5" customHeight="1">
      <c r="A123" s="6">
        <v>122.0</v>
      </c>
      <c r="B123" s="11" t="str">
        <f>'Master Schedule'!B123</f>
        <v/>
      </c>
      <c r="C123" s="7">
        <v>46356.0</v>
      </c>
      <c r="D123" s="8" t="str">
        <f t="shared" si="1"/>
        <v>Monday</v>
      </c>
      <c r="E123" s="31"/>
      <c r="F123" s="11"/>
      <c r="G123" s="11"/>
      <c r="H123" s="31"/>
      <c r="I123" s="11"/>
      <c r="J123" s="22"/>
      <c r="K123" s="32"/>
      <c r="L123" s="32"/>
      <c r="M123" s="32"/>
      <c r="N123" s="33"/>
      <c r="O123" s="62"/>
      <c r="P123" s="34" t="str">
        <f t="shared" si="2"/>
        <v/>
      </c>
    </row>
    <row r="124" ht="22.5" customHeight="1">
      <c r="A124" s="6">
        <v>123.0</v>
      </c>
      <c r="B124" s="11" t="str">
        <f>'Master Schedule'!B124</f>
        <v/>
      </c>
      <c r="C124" s="7">
        <v>46357.0</v>
      </c>
      <c r="D124" s="8" t="str">
        <f t="shared" si="1"/>
        <v>Tuesday</v>
      </c>
      <c r="E124" s="31"/>
      <c r="F124" s="11"/>
      <c r="G124" s="11"/>
      <c r="H124" s="31"/>
      <c r="I124" s="11"/>
      <c r="J124" s="22"/>
      <c r="K124" s="35"/>
      <c r="L124" s="35"/>
      <c r="M124" s="35"/>
      <c r="N124" s="36"/>
      <c r="O124" s="62"/>
      <c r="P124" s="34" t="str">
        <f t="shared" si="2"/>
        <v/>
      </c>
    </row>
    <row r="125" ht="22.5" customHeight="1">
      <c r="A125" s="6">
        <v>124.0</v>
      </c>
      <c r="B125" s="11" t="str">
        <f>'Master Schedule'!B125</f>
        <v/>
      </c>
      <c r="C125" s="7">
        <v>46358.0</v>
      </c>
      <c r="D125" s="8" t="str">
        <f t="shared" si="1"/>
        <v>Wednesday</v>
      </c>
      <c r="E125" s="31"/>
      <c r="F125" s="11"/>
      <c r="G125" s="11"/>
      <c r="H125" s="31"/>
      <c r="I125" s="11"/>
      <c r="J125" s="22"/>
      <c r="K125" s="32"/>
      <c r="L125" s="32"/>
      <c r="M125" s="32"/>
      <c r="N125" s="33"/>
      <c r="O125" s="62"/>
      <c r="P125" s="34" t="str">
        <f t="shared" si="2"/>
        <v/>
      </c>
    </row>
    <row r="126" ht="22.5" customHeight="1">
      <c r="A126" s="6">
        <v>125.0</v>
      </c>
      <c r="B126" s="11" t="str">
        <f>'Master Schedule'!B126</f>
        <v/>
      </c>
      <c r="C126" s="7">
        <v>46359.0</v>
      </c>
      <c r="D126" s="8" t="str">
        <f t="shared" si="1"/>
        <v>Thursday</v>
      </c>
      <c r="E126" s="31"/>
      <c r="F126" s="11"/>
      <c r="G126" s="11"/>
      <c r="H126" s="31"/>
      <c r="I126" s="11"/>
      <c r="J126" s="22"/>
      <c r="K126" s="35"/>
      <c r="L126" s="35"/>
      <c r="M126" s="35"/>
      <c r="N126" s="36"/>
      <c r="O126" s="62"/>
      <c r="P126" s="34" t="str">
        <f t="shared" si="2"/>
        <v/>
      </c>
    </row>
    <row r="127" ht="22.5" customHeight="1">
      <c r="A127" s="6">
        <v>126.0</v>
      </c>
      <c r="B127" s="11" t="str">
        <f>'Master Schedule'!B127</f>
        <v/>
      </c>
      <c r="C127" s="7">
        <v>46360.0</v>
      </c>
      <c r="D127" s="8" t="str">
        <f t="shared" si="1"/>
        <v>Friday</v>
      </c>
      <c r="E127" s="31"/>
      <c r="F127" s="11"/>
      <c r="G127" s="11"/>
      <c r="H127" s="31"/>
      <c r="I127" s="11"/>
      <c r="J127" s="22"/>
      <c r="K127" s="32"/>
      <c r="L127" s="32"/>
      <c r="M127" s="32"/>
      <c r="N127" s="33"/>
      <c r="O127" s="62"/>
      <c r="P127" s="34" t="str">
        <f t="shared" si="2"/>
        <v/>
      </c>
    </row>
    <row r="128" ht="22.5" customHeight="1">
      <c r="A128" s="6">
        <v>127.0</v>
      </c>
      <c r="B128" s="11" t="str">
        <f>'Master Schedule'!B128</f>
        <v/>
      </c>
      <c r="C128" s="7">
        <v>46361.0</v>
      </c>
      <c r="D128" s="8" t="str">
        <f t="shared" si="1"/>
        <v>Saturday</v>
      </c>
      <c r="E128" s="31"/>
      <c r="F128" s="11"/>
      <c r="G128" s="11"/>
      <c r="H128" s="31"/>
      <c r="I128" s="11"/>
      <c r="J128" s="22"/>
      <c r="K128" s="35"/>
      <c r="L128" s="35"/>
      <c r="M128" s="35"/>
      <c r="N128" s="36"/>
      <c r="O128" s="62"/>
      <c r="P128" s="34" t="str">
        <f t="shared" si="2"/>
        <v/>
      </c>
    </row>
    <row r="129" ht="22.5" customHeight="1">
      <c r="A129" s="6">
        <v>128.0</v>
      </c>
      <c r="B129" s="11" t="str">
        <f>'Master Schedule'!B129</f>
        <v/>
      </c>
      <c r="C129" s="7">
        <v>46362.0</v>
      </c>
      <c r="D129" s="8" t="str">
        <f t="shared" si="1"/>
        <v>Sunday</v>
      </c>
      <c r="E129" s="31"/>
      <c r="F129" s="11"/>
      <c r="G129" s="11"/>
      <c r="H129" s="31"/>
      <c r="I129" s="11"/>
      <c r="J129" s="22"/>
      <c r="K129" s="32"/>
      <c r="L129" s="32"/>
      <c r="M129" s="32"/>
      <c r="N129" s="33"/>
      <c r="O129" s="62"/>
      <c r="P129" s="34" t="str">
        <f t="shared" si="2"/>
        <v/>
      </c>
    </row>
    <row r="130" ht="22.5" customHeight="1">
      <c r="A130" s="6">
        <v>129.0</v>
      </c>
      <c r="B130" s="11" t="str">
        <f>'Master Schedule'!B130</f>
        <v/>
      </c>
      <c r="C130" s="7">
        <v>46363.0</v>
      </c>
      <c r="D130" s="8" t="str">
        <f t="shared" si="1"/>
        <v>Monday</v>
      </c>
      <c r="E130" s="31"/>
      <c r="F130" s="11"/>
      <c r="G130" s="11"/>
      <c r="H130" s="31"/>
      <c r="I130" s="11"/>
      <c r="J130" s="22"/>
      <c r="K130" s="35"/>
      <c r="L130" s="35"/>
      <c r="M130" s="35"/>
      <c r="N130" s="36"/>
      <c r="O130" s="62"/>
      <c r="P130" s="34" t="str">
        <f t="shared" si="2"/>
        <v/>
      </c>
    </row>
    <row r="131" ht="22.5" customHeight="1">
      <c r="A131" s="6">
        <v>130.0</v>
      </c>
      <c r="B131" s="11" t="str">
        <f>'Master Schedule'!B131</f>
        <v/>
      </c>
      <c r="C131" s="7">
        <v>46364.0</v>
      </c>
      <c r="D131" s="8" t="str">
        <f t="shared" si="1"/>
        <v>Tuesday</v>
      </c>
      <c r="E131" s="31"/>
      <c r="F131" s="11"/>
      <c r="G131" s="11"/>
      <c r="H131" s="31"/>
      <c r="I131" s="11"/>
      <c r="J131" s="22"/>
      <c r="K131" s="32"/>
      <c r="L131" s="32"/>
      <c r="M131" s="32"/>
      <c r="N131" s="33"/>
      <c r="O131" s="62"/>
      <c r="P131" s="34" t="str">
        <f t="shared" si="2"/>
        <v/>
      </c>
    </row>
    <row r="132" ht="22.5" customHeight="1">
      <c r="A132" s="6">
        <v>131.0</v>
      </c>
      <c r="B132" s="11" t="str">
        <f>'Master Schedule'!B132</f>
        <v/>
      </c>
      <c r="C132" s="7">
        <v>46365.0</v>
      </c>
      <c r="D132" s="8" t="str">
        <f t="shared" si="1"/>
        <v>Wednesday</v>
      </c>
      <c r="E132" s="31"/>
      <c r="F132" s="11"/>
      <c r="G132" s="11"/>
      <c r="H132" s="31"/>
      <c r="I132" s="11"/>
      <c r="J132" s="22"/>
      <c r="K132" s="35"/>
      <c r="L132" s="35"/>
      <c r="M132" s="35"/>
      <c r="N132" s="36"/>
      <c r="O132" s="62"/>
      <c r="P132" s="34" t="str">
        <f t="shared" si="2"/>
        <v/>
      </c>
    </row>
    <row r="133" ht="22.5" customHeight="1">
      <c r="A133" s="6">
        <v>132.0</v>
      </c>
      <c r="B133" s="11" t="str">
        <f>'Master Schedule'!B133</f>
        <v/>
      </c>
      <c r="C133" s="7">
        <v>46366.0</v>
      </c>
      <c r="D133" s="8" t="str">
        <f t="shared" si="1"/>
        <v>Thursday</v>
      </c>
      <c r="E133" s="31"/>
      <c r="F133" s="11"/>
      <c r="G133" s="11"/>
      <c r="H133" s="31"/>
      <c r="I133" s="11"/>
      <c r="J133" s="22"/>
      <c r="K133" s="32"/>
      <c r="L133" s="32"/>
      <c r="M133" s="32"/>
      <c r="N133" s="33"/>
      <c r="O133" s="62"/>
      <c r="P133" s="34" t="str">
        <f t="shared" si="2"/>
        <v/>
      </c>
    </row>
    <row r="134" ht="22.5" customHeight="1">
      <c r="A134" s="6">
        <v>133.0</v>
      </c>
      <c r="B134" s="11" t="str">
        <f>'Master Schedule'!B134</f>
        <v/>
      </c>
      <c r="C134" s="7">
        <v>46367.0</v>
      </c>
      <c r="D134" s="8" t="str">
        <f t="shared" si="1"/>
        <v>Friday</v>
      </c>
      <c r="E134" s="31"/>
      <c r="F134" s="11"/>
      <c r="G134" s="11"/>
      <c r="H134" s="31"/>
      <c r="I134" s="11"/>
      <c r="J134" s="22"/>
      <c r="K134" s="35"/>
      <c r="L134" s="35"/>
      <c r="M134" s="35"/>
      <c r="N134" s="36"/>
      <c r="O134" s="62"/>
      <c r="P134" s="34" t="str">
        <f t="shared" si="2"/>
        <v/>
      </c>
    </row>
    <row r="135" ht="22.5" customHeight="1">
      <c r="A135" s="6">
        <v>134.0</v>
      </c>
      <c r="B135" s="11" t="str">
        <f>'Master Schedule'!B135</f>
        <v/>
      </c>
      <c r="C135" s="7">
        <v>46368.0</v>
      </c>
      <c r="D135" s="8" t="str">
        <f t="shared" si="1"/>
        <v>Saturday</v>
      </c>
      <c r="E135" s="31"/>
      <c r="F135" s="11"/>
      <c r="G135" s="11"/>
      <c r="H135" s="31"/>
      <c r="I135" s="11"/>
      <c r="J135" s="22"/>
      <c r="K135" s="32"/>
      <c r="L135" s="32"/>
      <c r="M135" s="32"/>
      <c r="N135" s="33"/>
      <c r="O135" s="62"/>
      <c r="P135" s="34" t="str">
        <f t="shared" si="2"/>
        <v/>
      </c>
    </row>
    <row r="136" ht="22.5" customHeight="1">
      <c r="A136" s="6">
        <v>135.0</v>
      </c>
      <c r="B136" s="11" t="str">
        <f>'Master Schedule'!B136</f>
        <v/>
      </c>
      <c r="C136" s="7">
        <v>46369.0</v>
      </c>
      <c r="D136" s="8" t="str">
        <f t="shared" si="1"/>
        <v>Sunday</v>
      </c>
      <c r="E136" s="31"/>
      <c r="F136" s="11"/>
      <c r="G136" s="11"/>
      <c r="H136" s="31"/>
      <c r="I136" s="11"/>
      <c r="J136" s="22"/>
      <c r="K136" s="35"/>
      <c r="L136" s="35"/>
      <c r="M136" s="35"/>
      <c r="N136" s="36"/>
      <c r="O136" s="62"/>
      <c r="P136" s="34" t="str">
        <f t="shared" si="2"/>
        <v/>
      </c>
    </row>
    <row r="137" ht="22.5" customHeight="1">
      <c r="A137" s="6">
        <v>136.0</v>
      </c>
      <c r="B137" s="11" t="str">
        <f>'Master Schedule'!B137</f>
        <v/>
      </c>
      <c r="C137" s="7">
        <v>46370.0</v>
      </c>
      <c r="D137" s="8" t="str">
        <f t="shared" si="1"/>
        <v>Monday</v>
      </c>
      <c r="E137" s="31"/>
      <c r="F137" s="11"/>
      <c r="G137" s="11"/>
      <c r="H137" s="31"/>
      <c r="I137" s="11"/>
      <c r="J137" s="22"/>
      <c r="K137" s="32"/>
      <c r="L137" s="32"/>
      <c r="M137" s="32"/>
      <c r="N137" s="33"/>
      <c r="O137" s="62"/>
      <c r="P137" s="34" t="str">
        <f t="shared" si="2"/>
        <v/>
      </c>
    </row>
    <row r="138" ht="22.5" customHeight="1">
      <c r="A138" s="6">
        <v>137.0</v>
      </c>
      <c r="B138" s="11" t="str">
        <f>'Master Schedule'!B138</f>
        <v/>
      </c>
      <c r="C138" s="7">
        <v>46371.0</v>
      </c>
      <c r="D138" s="8" t="str">
        <f t="shared" si="1"/>
        <v>Tuesday</v>
      </c>
      <c r="E138" s="31"/>
      <c r="F138" s="11"/>
      <c r="G138" s="11"/>
      <c r="H138" s="31"/>
      <c r="I138" s="11"/>
      <c r="J138" s="22"/>
      <c r="K138" s="35"/>
      <c r="L138" s="35"/>
      <c r="M138" s="35"/>
      <c r="N138" s="36"/>
      <c r="O138" s="62"/>
      <c r="P138" s="34" t="str">
        <f t="shared" si="2"/>
        <v/>
      </c>
    </row>
    <row r="139" ht="22.5" customHeight="1">
      <c r="A139" s="6">
        <v>138.0</v>
      </c>
      <c r="B139" s="11" t="str">
        <f>'Master Schedule'!B139</f>
        <v/>
      </c>
      <c r="C139" s="7">
        <v>46372.0</v>
      </c>
      <c r="D139" s="8" t="str">
        <f t="shared" si="1"/>
        <v>Wednesday</v>
      </c>
      <c r="E139" s="31"/>
      <c r="F139" s="11"/>
      <c r="G139" s="11"/>
      <c r="H139" s="31"/>
      <c r="I139" s="11"/>
      <c r="J139" s="22"/>
      <c r="K139" s="32"/>
      <c r="L139" s="32"/>
      <c r="M139" s="32"/>
      <c r="N139" s="33"/>
      <c r="O139" s="62"/>
      <c r="P139" s="34" t="str">
        <f t="shared" si="2"/>
        <v/>
      </c>
    </row>
    <row r="140" ht="22.5" customHeight="1">
      <c r="A140" s="6">
        <v>139.0</v>
      </c>
      <c r="B140" s="11" t="str">
        <f>'Master Schedule'!B140</f>
        <v/>
      </c>
      <c r="C140" s="7">
        <v>46373.0</v>
      </c>
      <c r="D140" s="8" t="str">
        <f t="shared" si="1"/>
        <v>Thursday</v>
      </c>
      <c r="E140" s="31"/>
      <c r="F140" s="11"/>
      <c r="G140" s="11"/>
      <c r="H140" s="31"/>
      <c r="I140" s="11"/>
      <c r="J140" s="22"/>
      <c r="K140" s="35"/>
      <c r="L140" s="35"/>
      <c r="M140" s="35"/>
      <c r="N140" s="36"/>
      <c r="O140" s="62"/>
      <c r="P140" s="34" t="str">
        <f t="shared" si="2"/>
        <v/>
      </c>
    </row>
    <row r="141" ht="22.5" customHeight="1">
      <c r="A141" s="6">
        <v>140.0</v>
      </c>
      <c r="B141" s="11" t="str">
        <f>'Master Schedule'!B141</f>
        <v/>
      </c>
      <c r="C141" s="7">
        <v>46374.0</v>
      </c>
      <c r="D141" s="8" t="str">
        <f t="shared" si="1"/>
        <v>Friday</v>
      </c>
      <c r="E141" s="31"/>
      <c r="F141" s="11"/>
      <c r="G141" s="11"/>
      <c r="H141" s="31"/>
      <c r="I141" s="11"/>
      <c r="J141" s="22"/>
      <c r="K141" s="32"/>
      <c r="L141" s="32"/>
      <c r="M141" s="32"/>
      <c r="N141" s="33"/>
      <c r="O141" s="62"/>
      <c r="P141" s="34" t="str">
        <f t="shared" si="2"/>
        <v/>
      </c>
    </row>
    <row r="142" ht="22.5" customHeight="1">
      <c r="A142" s="6">
        <v>141.0</v>
      </c>
      <c r="B142" s="11" t="str">
        <f>'Master Schedule'!B142</f>
        <v/>
      </c>
      <c r="C142" s="7">
        <v>46375.0</v>
      </c>
      <c r="D142" s="8" t="str">
        <f t="shared" si="1"/>
        <v>Saturday</v>
      </c>
      <c r="E142" s="31"/>
      <c r="F142" s="11"/>
      <c r="G142" s="11"/>
      <c r="H142" s="31"/>
      <c r="I142" s="11"/>
      <c r="J142" s="22"/>
      <c r="K142" s="35"/>
      <c r="L142" s="35"/>
      <c r="M142" s="35"/>
      <c r="N142" s="36"/>
      <c r="O142" s="62"/>
      <c r="P142" s="34" t="str">
        <f t="shared" si="2"/>
        <v/>
      </c>
    </row>
    <row r="143" ht="22.5" customHeight="1">
      <c r="A143" s="6">
        <v>142.0</v>
      </c>
      <c r="B143" s="11" t="str">
        <f>'Master Schedule'!B143</f>
        <v/>
      </c>
      <c r="C143" s="7">
        <v>46376.0</v>
      </c>
      <c r="D143" s="8" t="str">
        <f t="shared" si="1"/>
        <v>Sunday</v>
      </c>
      <c r="E143" s="31"/>
      <c r="F143" s="11"/>
      <c r="G143" s="11"/>
      <c r="H143" s="31"/>
      <c r="I143" s="11"/>
      <c r="J143" s="22"/>
      <c r="K143" s="32"/>
      <c r="L143" s="32"/>
      <c r="M143" s="32"/>
      <c r="N143" s="33"/>
      <c r="O143" s="62"/>
      <c r="P143" s="34" t="str">
        <f t="shared" si="2"/>
        <v/>
      </c>
    </row>
    <row r="144" ht="22.5" customHeight="1">
      <c r="A144" s="6">
        <v>143.0</v>
      </c>
      <c r="B144" s="11" t="str">
        <f>'Master Schedule'!B144</f>
        <v/>
      </c>
      <c r="C144" s="7">
        <v>46377.0</v>
      </c>
      <c r="D144" s="8" t="str">
        <f t="shared" si="1"/>
        <v>Monday</v>
      </c>
      <c r="E144" s="31"/>
      <c r="F144" s="11"/>
      <c r="G144" s="11"/>
      <c r="H144" s="31"/>
      <c r="I144" s="11"/>
      <c r="J144" s="22"/>
      <c r="K144" s="35"/>
      <c r="L144" s="35"/>
      <c r="M144" s="35"/>
      <c r="N144" s="36"/>
      <c r="O144" s="62"/>
      <c r="P144" s="34" t="str">
        <f t="shared" si="2"/>
        <v/>
      </c>
    </row>
    <row r="145" ht="22.5" customHeight="1">
      <c r="A145" s="6">
        <v>144.0</v>
      </c>
      <c r="B145" s="11" t="str">
        <f>'Master Schedule'!B145</f>
        <v/>
      </c>
      <c r="C145" s="7">
        <v>46378.0</v>
      </c>
      <c r="D145" s="8" t="str">
        <f t="shared" si="1"/>
        <v>Tuesday</v>
      </c>
      <c r="E145" s="31"/>
      <c r="F145" s="11"/>
      <c r="G145" s="11"/>
      <c r="H145" s="31"/>
      <c r="I145" s="11"/>
      <c r="J145" s="22"/>
      <c r="K145" s="32"/>
      <c r="L145" s="32"/>
      <c r="M145" s="32"/>
      <c r="N145" s="33"/>
      <c r="O145" s="62"/>
      <c r="P145" s="34" t="str">
        <f t="shared" si="2"/>
        <v/>
      </c>
    </row>
    <row r="146" ht="22.5" customHeight="1">
      <c r="A146" s="6">
        <v>145.0</v>
      </c>
      <c r="B146" s="11" t="str">
        <f>'Master Schedule'!B146</f>
        <v/>
      </c>
      <c r="C146" s="7">
        <v>46379.0</v>
      </c>
      <c r="D146" s="8" t="str">
        <f t="shared" si="1"/>
        <v>Wednesday</v>
      </c>
      <c r="E146" s="31"/>
      <c r="F146" s="11"/>
      <c r="G146" s="11"/>
      <c r="H146" s="31"/>
      <c r="I146" s="11"/>
      <c r="J146" s="22"/>
      <c r="K146" s="35"/>
      <c r="L146" s="35"/>
      <c r="M146" s="35"/>
      <c r="N146" s="36"/>
      <c r="O146" s="62"/>
      <c r="P146" s="34" t="str">
        <f t="shared" si="2"/>
        <v/>
      </c>
    </row>
    <row r="147" ht="22.5" customHeight="1">
      <c r="A147" s="6">
        <v>146.0</v>
      </c>
      <c r="B147" s="11" t="str">
        <f>'Master Schedule'!B147</f>
        <v/>
      </c>
      <c r="C147" s="7">
        <v>46380.0</v>
      </c>
      <c r="D147" s="8" t="str">
        <f t="shared" si="1"/>
        <v>Thursday</v>
      </c>
      <c r="E147" s="31"/>
      <c r="F147" s="11"/>
      <c r="G147" s="11"/>
      <c r="H147" s="31"/>
      <c r="I147" s="11"/>
      <c r="J147" s="22"/>
      <c r="K147" s="32"/>
      <c r="L147" s="32"/>
      <c r="M147" s="32"/>
      <c r="N147" s="33"/>
      <c r="O147" s="62"/>
      <c r="P147" s="34" t="str">
        <f t="shared" si="2"/>
        <v/>
      </c>
    </row>
    <row r="148" ht="22.5" customHeight="1">
      <c r="A148" s="6">
        <v>147.0</v>
      </c>
      <c r="B148" s="11" t="str">
        <f>'Master Schedule'!B148</f>
        <v/>
      </c>
      <c r="C148" s="7">
        <v>46381.0</v>
      </c>
      <c r="D148" s="8" t="str">
        <f t="shared" si="1"/>
        <v>Friday</v>
      </c>
      <c r="E148" s="31"/>
      <c r="F148" s="11"/>
      <c r="G148" s="11"/>
      <c r="H148" s="31"/>
      <c r="I148" s="11"/>
      <c r="J148" s="22"/>
      <c r="K148" s="35"/>
      <c r="L148" s="35"/>
      <c r="M148" s="35"/>
      <c r="N148" s="36"/>
      <c r="O148" s="62"/>
      <c r="P148" s="34" t="str">
        <f t="shared" si="2"/>
        <v/>
      </c>
    </row>
    <row r="149" ht="22.5" customHeight="1">
      <c r="A149" s="6">
        <v>148.0</v>
      </c>
      <c r="B149" s="11" t="str">
        <f>'Master Schedule'!B149</f>
        <v/>
      </c>
      <c r="C149" s="7">
        <v>46382.0</v>
      </c>
      <c r="D149" s="8" t="str">
        <f t="shared" si="1"/>
        <v>Saturday</v>
      </c>
      <c r="E149" s="31"/>
      <c r="F149" s="11"/>
      <c r="G149" s="11"/>
      <c r="H149" s="31"/>
      <c r="I149" s="11"/>
      <c r="J149" s="22"/>
      <c r="K149" s="32"/>
      <c r="L149" s="32"/>
      <c r="M149" s="32"/>
      <c r="N149" s="33"/>
      <c r="O149" s="62"/>
      <c r="P149" s="34" t="str">
        <f t="shared" si="2"/>
        <v/>
      </c>
    </row>
    <row r="150" ht="22.5" customHeight="1">
      <c r="A150" s="6">
        <v>149.0</v>
      </c>
      <c r="B150" s="11" t="str">
        <f>'Master Schedule'!B150</f>
        <v/>
      </c>
      <c r="C150" s="7">
        <v>46383.0</v>
      </c>
      <c r="D150" s="8" t="str">
        <f t="shared" si="1"/>
        <v>Sunday</v>
      </c>
      <c r="E150" s="31"/>
      <c r="F150" s="11"/>
      <c r="G150" s="11"/>
      <c r="H150" s="31"/>
      <c r="I150" s="11"/>
      <c r="J150" s="22"/>
      <c r="K150" s="35"/>
      <c r="L150" s="35"/>
      <c r="M150" s="35"/>
      <c r="N150" s="36"/>
      <c r="O150" s="62"/>
      <c r="P150" s="34" t="str">
        <f t="shared" si="2"/>
        <v/>
      </c>
    </row>
    <row r="151" ht="22.5" customHeight="1">
      <c r="A151" s="6">
        <v>150.0</v>
      </c>
      <c r="B151" s="11" t="str">
        <f>'Master Schedule'!B151</f>
        <v/>
      </c>
      <c r="C151" s="7">
        <v>46384.0</v>
      </c>
      <c r="D151" s="8" t="str">
        <f t="shared" si="1"/>
        <v>Monday</v>
      </c>
      <c r="E151" s="31"/>
      <c r="F151" s="11"/>
      <c r="G151" s="11"/>
      <c r="H151" s="31"/>
      <c r="I151" s="11"/>
      <c r="J151" s="22"/>
      <c r="K151" s="32"/>
      <c r="L151" s="32"/>
      <c r="M151" s="32"/>
      <c r="N151" s="33"/>
      <c r="O151" s="62"/>
      <c r="P151" s="34" t="str">
        <f t="shared" si="2"/>
        <v/>
      </c>
    </row>
    <row r="152" ht="22.5" customHeight="1">
      <c r="A152" s="6">
        <v>151.0</v>
      </c>
      <c r="B152" s="11" t="str">
        <f>'Master Schedule'!B152</f>
        <v/>
      </c>
      <c r="C152" s="7">
        <v>46385.0</v>
      </c>
      <c r="D152" s="8" t="str">
        <f t="shared" si="1"/>
        <v>Tuesday</v>
      </c>
      <c r="E152" s="31"/>
      <c r="F152" s="11"/>
      <c r="G152" s="11"/>
      <c r="H152" s="31"/>
      <c r="I152" s="11"/>
      <c r="J152" s="22"/>
      <c r="K152" s="35"/>
      <c r="L152" s="35"/>
      <c r="M152" s="35"/>
      <c r="N152" s="36"/>
      <c r="O152" s="62"/>
      <c r="P152" s="34" t="str">
        <f t="shared" si="2"/>
        <v/>
      </c>
    </row>
    <row r="153" ht="22.5" customHeight="1">
      <c r="A153" s="6">
        <v>152.0</v>
      </c>
      <c r="B153" s="11" t="str">
        <f>'Master Schedule'!B153</f>
        <v/>
      </c>
      <c r="C153" s="7">
        <v>46386.0</v>
      </c>
      <c r="D153" s="8" t="str">
        <f t="shared" si="1"/>
        <v>Wednesday</v>
      </c>
      <c r="E153" s="31"/>
      <c r="F153" s="11"/>
      <c r="G153" s="11"/>
      <c r="H153" s="31"/>
      <c r="I153" s="11"/>
      <c r="J153" s="22"/>
      <c r="K153" s="32"/>
      <c r="L153" s="32"/>
      <c r="M153" s="32"/>
      <c r="N153" s="33"/>
      <c r="O153" s="62"/>
      <c r="P153" s="34" t="str">
        <f t="shared" si="2"/>
        <v/>
      </c>
    </row>
    <row r="154" ht="22.5" customHeight="1">
      <c r="A154" s="6">
        <v>153.0</v>
      </c>
      <c r="B154" s="11" t="str">
        <f>'Master Schedule'!B154</f>
        <v/>
      </c>
      <c r="C154" s="7">
        <v>46387.0</v>
      </c>
      <c r="D154" s="8" t="str">
        <f t="shared" si="1"/>
        <v>Thursday</v>
      </c>
      <c r="E154" s="31"/>
      <c r="F154" s="11"/>
      <c r="G154" s="11"/>
      <c r="H154" s="31"/>
      <c r="I154" s="11"/>
      <c r="J154" s="22"/>
      <c r="K154" s="35"/>
      <c r="L154" s="35"/>
      <c r="M154" s="35"/>
      <c r="N154" s="36"/>
      <c r="O154" s="62"/>
      <c r="P154" s="34" t="str">
        <f t="shared" si="2"/>
        <v/>
      </c>
    </row>
    <row r="155" ht="22.5" customHeight="1">
      <c r="A155" s="6">
        <v>154.0</v>
      </c>
      <c r="B155" s="11" t="str">
        <f>'Master Schedule'!B155</f>
        <v/>
      </c>
      <c r="C155" s="7">
        <v>46388.0</v>
      </c>
      <c r="D155" s="8" t="str">
        <f t="shared" si="1"/>
        <v>Friday</v>
      </c>
      <c r="E155" s="31"/>
      <c r="F155" s="11"/>
      <c r="G155" s="11"/>
      <c r="H155" s="31"/>
      <c r="I155" s="11"/>
      <c r="J155" s="22"/>
      <c r="K155" s="32"/>
      <c r="L155" s="32"/>
      <c r="M155" s="32"/>
      <c r="N155" s="33"/>
      <c r="O155" s="62"/>
      <c r="P155" s="34" t="str">
        <f t="shared" si="2"/>
        <v/>
      </c>
    </row>
    <row r="156" ht="22.5" customHeight="1">
      <c r="A156" s="6">
        <v>155.0</v>
      </c>
      <c r="B156" s="11" t="str">
        <f>'Master Schedule'!B156</f>
        <v/>
      </c>
      <c r="C156" s="7">
        <v>46389.0</v>
      </c>
      <c r="D156" s="8" t="str">
        <f t="shared" si="1"/>
        <v>Saturday</v>
      </c>
      <c r="E156" s="31"/>
      <c r="F156" s="11"/>
      <c r="G156" s="11"/>
      <c r="H156" s="31"/>
      <c r="I156" s="11"/>
      <c r="J156" s="22"/>
      <c r="K156" s="35"/>
      <c r="L156" s="35"/>
      <c r="M156" s="35"/>
      <c r="N156" s="36"/>
      <c r="O156" s="62"/>
      <c r="P156" s="34" t="str">
        <f t="shared" si="2"/>
        <v/>
      </c>
    </row>
    <row r="157" ht="22.5" customHeight="1">
      <c r="A157" s="6">
        <v>156.0</v>
      </c>
      <c r="B157" s="11" t="str">
        <f>'Master Schedule'!B157</f>
        <v/>
      </c>
      <c r="C157" s="7">
        <v>46390.0</v>
      </c>
      <c r="D157" s="8" t="str">
        <f t="shared" si="1"/>
        <v>Sunday</v>
      </c>
      <c r="E157" s="31"/>
      <c r="F157" s="11"/>
      <c r="G157" s="11"/>
      <c r="H157" s="31"/>
      <c r="I157" s="11"/>
      <c r="J157" s="22"/>
      <c r="K157" s="32"/>
      <c r="L157" s="32"/>
      <c r="M157" s="32"/>
      <c r="N157" s="33"/>
      <c r="O157" s="62"/>
      <c r="P157" s="34" t="str">
        <f t="shared" si="2"/>
        <v/>
      </c>
    </row>
    <row r="158" ht="22.5" customHeight="1">
      <c r="A158" s="6">
        <v>157.0</v>
      </c>
      <c r="B158" s="11" t="str">
        <f>'Master Schedule'!B158</f>
        <v/>
      </c>
      <c r="C158" s="7">
        <v>46391.0</v>
      </c>
      <c r="D158" s="8" t="str">
        <f t="shared" si="1"/>
        <v>Monday</v>
      </c>
      <c r="E158" s="31"/>
      <c r="F158" s="11"/>
      <c r="G158" s="11"/>
      <c r="H158" s="31"/>
      <c r="I158" s="11"/>
      <c r="J158" s="22"/>
      <c r="K158" s="35"/>
      <c r="L158" s="35"/>
      <c r="M158" s="35"/>
      <c r="N158" s="36"/>
      <c r="O158" s="62"/>
      <c r="P158" s="34" t="str">
        <f t="shared" si="2"/>
        <v/>
      </c>
    </row>
    <row r="159" ht="22.5" customHeight="1">
      <c r="A159" s="6">
        <v>158.0</v>
      </c>
      <c r="B159" s="11" t="str">
        <f>'Master Schedule'!B159</f>
        <v/>
      </c>
      <c r="C159" s="7">
        <v>46392.0</v>
      </c>
      <c r="D159" s="8" t="str">
        <f t="shared" si="1"/>
        <v>Tuesday</v>
      </c>
      <c r="E159" s="31"/>
      <c r="F159" s="11"/>
      <c r="G159" s="11"/>
      <c r="H159" s="31"/>
      <c r="I159" s="11"/>
      <c r="J159" s="22"/>
      <c r="K159" s="32"/>
      <c r="L159" s="32"/>
      <c r="M159" s="32"/>
      <c r="N159" s="33"/>
      <c r="O159" s="62"/>
      <c r="P159" s="34" t="str">
        <f t="shared" si="2"/>
        <v/>
      </c>
    </row>
    <row r="160" ht="22.5" customHeight="1">
      <c r="A160" s="6">
        <v>159.0</v>
      </c>
      <c r="B160" s="11" t="str">
        <f>'Master Schedule'!B160</f>
        <v/>
      </c>
      <c r="C160" s="7">
        <v>46393.0</v>
      </c>
      <c r="D160" s="8" t="str">
        <f t="shared" si="1"/>
        <v>Wednesday</v>
      </c>
      <c r="E160" s="31"/>
      <c r="F160" s="11"/>
      <c r="G160" s="11"/>
      <c r="H160" s="31"/>
      <c r="I160" s="11"/>
      <c r="J160" s="22"/>
      <c r="K160" s="35"/>
      <c r="L160" s="35"/>
      <c r="M160" s="35"/>
      <c r="N160" s="36"/>
      <c r="O160" s="62"/>
      <c r="P160" s="34" t="str">
        <f t="shared" si="2"/>
        <v/>
      </c>
    </row>
    <row r="161" ht="22.5" customHeight="1">
      <c r="A161" s="6">
        <v>160.0</v>
      </c>
      <c r="B161" s="11" t="str">
        <f>'Master Schedule'!B161</f>
        <v/>
      </c>
      <c r="C161" s="7">
        <v>46394.0</v>
      </c>
      <c r="D161" s="8" t="str">
        <f t="shared" si="1"/>
        <v>Thursday</v>
      </c>
      <c r="E161" s="31"/>
      <c r="F161" s="11"/>
      <c r="G161" s="11"/>
      <c r="H161" s="31"/>
      <c r="I161" s="11"/>
      <c r="J161" s="22"/>
      <c r="K161" s="32"/>
      <c r="L161" s="32"/>
      <c r="M161" s="32"/>
      <c r="N161" s="33"/>
      <c r="O161" s="62"/>
      <c r="P161" s="34" t="str">
        <f t="shared" si="2"/>
        <v/>
      </c>
    </row>
    <row r="162" ht="22.5" customHeight="1">
      <c r="A162" s="6">
        <v>161.0</v>
      </c>
      <c r="B162" s="11" t="str">
        <f>'Master Schedule'!B162</f>
        <v/>
      </c>
      <c r="C162" s="7">
        <v>46395.0</v>
      </c>
      <c r="D162" s="8" t="str">
        <f t="shared" si="1"/>
        <v>Friday</v>
      </c>
      <c r="E162" s="31"/>
      <c r="F162" s="11"/>
      <c r="G162" s="11"/>
      <c r="H162" s="31"/>
      <c r="I162" s="11"/>
      <c r="J162" s="22"/>
      <c r="K162" s="35"/>
      <c r="L162" s="35"/>
      <c r="M162" s="35"/>
      <c r="N162" s="36"/>
      <c r="O162" s="62"/>
      <c r="P162" s="34" t="str">
        <f t="shared" si="2"/>
        <v/>
      </c>
    </row>
    <row r="163" ht="22.5" customHeight="1">
      <c r="A163" s="6">
        <v>162.0</v>
      </c>
      <c r="B163" s="11" t="str">
        <f>'Master Schedule'!B163</f>
        <v/>
      </c>
      <c r="C163" s="7">
        <v>46396.0</v>
      </c>
      <c r="D163" s="8" t="str">
        <f t="shared" si="1"/>
        <v>Saturday</v>
      </c>
      <c r="E163" s="31"/>
      <c r="F163" s="11"/>
      <c r="G163" s="11"/>
      <c r="H163" s="31"/>
      <c r="I163" s="11"/>
      <c r="J163" s="22"/>
      <c r="K163" s="32"/>
      <c r="L163" s="32"/>
      <c r="M163" s="32"/>
      <c r="N163" s="33"/>
      <c r="O163" s="62"/>
      <c r="P163" s="34" t="str">
        <f t="shared" si="2"/>
        <v/>
      </c>
    </row>
    <row r="164" ht="22.5" customHeight="1">
      <c r="A164" s="6">
        <v>163.0</v>
      </c>
      <c r="B164" s="11" t="str">
        <f>'Master Schedule'!B164</f>
        <v/>
      </c>
      <c r="C164" s="7">
        <v>46397.0</v>
      </c>
      <c r="D164" s="8" t="str">
        <f t="shared" si="1"/>
        <v>Sunday</v>
      </c>
      <c r="E164" s="31"/>
      <c r="F164" s="11"/>
      <c r="G164" s="11"/>
      <c r="H164" s="31"/>
      <c r="I164" s="11"/>
      <c r="J164" s="22"/>
      <c r="K164" s="35"/>
      <c r="L164" s="35"/>
      <c r="M164" s="35"/>
      <c r="N164" s="36"/>
      <c r="O164" s="62"/>
      <c r="P164" s="34" t="str">
        <f t="shared" si="2"/>
        <v/>
      </c>
    </row>
    <row r="165" ht="22.5" customHeight="1">
      <c r="A165" s="6">
        <v>164.0</v>
      </c>
      <c r="B165" s="11" t="str">
        <f>'Master Schedule'!B165</f>
        <v/>
      </c>
      <c r="C165" s="7">
        <v>46398.0</v>
      </c>
      <c r="D165" s="8" t="str">
        <f t="shared" si="1"/>
        <v>Monday</v>
      </c>
      <c r="E165" s="31"/>
      <c r="F165" s="11"/>
      <c r="G165" s="11"/>
      <c r="H165" s="31"/>
      <c r="I165" s="11"/>
      <c r="J165" s="22"/>
      <c r="K165" s="32"/>
      <c r="L165" s="32"/>
      <c r="M165" s="32"/>
      <c r="N165" s="33"/>
      <c r="O165" s="62"/>
      <c r="P165" s="34" t="str">
        <f t="shared" si="2"/>
        <v/>
      </c>
    </row>
    <row r="166" ht="22.5" customHeight="1">
      <c r="A166" s="6">
        <v>165.0</v>
      </c>
      <c r="B166" s="11" t="str">
        <f>'Master Schedule'!B166</f>
        <v/>
      </c>
      <c r="C166" s="7">
        <v>46399.0</v>
      </c>
      <c r="D166" s="8" t="str">
        <f t="shared" si="1"/>
        <v>Tuesday</v>
      </c>
      <c r="E166" s="31"/>
      <c r="F166" s="11"/>
      <c r="G166" s="11"/>
      <c r="H166" s="31"/>
      <c r="I166" s="11"/>
      <c r="J166" s="22"/>
      <c r="K166" s="35"/>
      <c r="L166" s="35"/>
      <c r="M166" s="35"/>
      <c r="N166" s="36"/>
      <c r="O166" s="62"/>
      <c r="P166" s="34" t="str">
        <f t="shared" si="2"/>
        <v/>
      </c>
    </row>
    <row r="167" ht="22.5" customHeight="1">
      <c r="A167" s="6">
        <v>166.0</v>
      </c>
      <c r="B167" s="11" t="str">
        <f>'Master Schedule'!B167</f>
        <v/>
      </c>
      <c r="C167" s="7">
        <v>46400.0</v>
      </c>
      <c r="D167" s="8" t="str">
        <f t="shared" si="1"/>
        <v>Wednesday</v>
      </c>
      <c r="E167" s="31"/>
      <c r="F167" s="11"/>
      <c r="G167" s="11"/>
      <c r="H167" s="31"/>
      <c r="I167" s="11"/>
      <c r="J167" s="22"/>
      <c r="K167" s="32"/>
      <c r="L167" s="32"/>
      <c r="M167" s="32"/>
      <c r="N167" s="33"/>
      <c r="O167" s="62"/>
      <c r="P167" s="34" t="str">
        <f t="shared" si="2"/>
        <v/>
      </c>
    </row>
    <row r="168" ht="22.5" customHeight="1">
      <c r="A168" s="6">
        <v>167.0</v>
      </c>
      <c r="B168" s="11" t="str">
        <f>'Master Schedule'!B168</f>
        <v/>
      </c>
      <c r="C168" s="7">
        <v>46401.0</v>
      </c>
      <c r="D168" s="8" t="str">
        <f t="shared" si="1"/>
        <v>Thursday</v>
      </c>
      <c r="E168" s="31"/>
      <c r="F168" s="11"/>
      <c r="G168" s="11"/>
      <c r="H168" s="31"/>
      <c r="I168" s="11"/>
      <c r="J168" s="22"/>
      <c r="K168" s="35"/>
      <c r="L168" s="35"/>
      <c r="M168" s="35"/>
      <c r="N168" s="36"/>
      <c r="O168" s="62"/>
      <c r="P168" s="34" t="str">
        <f t="shared" si="2"/>
        <v/>
      </c>
    </row>
    <row r="169" ht="22.5" customHeight="1">
      <c r="A169" s="6">
        <v>168.0</v>
      </c>
      <c r="B169" s="11" t="str">
        <f>'Master Schedule'!B169</f>
        <v/>
      </c>
      <c r="C169" s="7">
        <v>46402.0</v>
      </c>
      <c r="D169" s="8" t="str">
        <f t="shared" si="1"/>
        <v>Friday</v>
      </c>
      <c r="E169" s="31"/>
      <c r="F169" s="11"/>
      <c r="G169" s="11"/>
      <c r="H169" s="31"/>
      <c r="I169" s="11"/>
      <c r="J169" s="22"/>
      <c r="K169" s="32"/>
      <c r="L169" s="32"/>
      <c r="M169" s="32"/>
      <c r="N169" s="33"/>
      <c r="O169" s="62"/>
      <c r="P169" s="34" t="str">
        <f t="shared" si="2"/>
        <v/>
      </c>
    </row>
    <row r="170" ht="22.5" customHeight="1">
      <c r="A170" s="6">
        <v>169.0</v>
      </c>
      <c r="B170" s="11" t="str">
        <f>'Master Schedule'!B170</f>
        <v/>
      </c>
      <c r="C170" s="7">
        <v>46403.0</v>
      </c>
      <c r="D170" s="8" t="str">
        <f t="shared" si="1"/>
        <v>Saturday</v>
      </c>
      <c r="E170" s="31"/>
      <c r="F170" s="11"/>
      <c r="G170" s="11"/>
      <c r="H170" s="31"/>
      <c r="I170" s="11"/>
      <c r="J170" s="22"/>
      <c r="K170" s="35"/>
      <c r="L170" s="35"/>
      <c r="M170" s="35"/>
      <c r="N170" s="36"/>
      <c r="O170" s="62"/>
      <c r="P170" s="34" t="str">
        <f t="shared" si="2"/>
        <v/>
      </c>
    </row>
    <row r="171" ht="22.5" customHeight="1">
      <c r="A171" s="6">
        <v>170.0</v>
      </c>
      <c r="B171" s="11" t="str">
        <f>'Master Schedule'!B171</f>
        <v/>
      </c>
      <c r="C171" s="7">
        <v>46404.0</v>
      </c>
      <c r="D171" s="8" t="str">
        <f t="shared" si="1"/>
        <v>Sunday</v>
      </c>
      <c r="E171" s="31"/>
      <c r="F171" s="11"/>
      <c r="G171" s="11"/>
      <c r="H171" s="31"/>
      <c r="I171" s="11"/>
      <c r="J171" s="22"/>
      <c r="K171" s="32"/>
      <c r="L171" s="32"/>
      <c r="M171" s="32"/>
      <c r="N171" s="33"/>
      <c r="O171" s="62"/>
      <c r="P171" s="34" t="str">
        <f t="shared" si="2"/>
        <v/>
      </c>
    </row>
    <row r="172" ht="22.5" customHeight="1">
      <c r="A172" s="6">
        <v>171.0</v>
      </c>
      <c r="B172" s="11" t="str">
        <f>'Master Schedule'!B172</f>
        <v/>
      </c>
      <c r="C172" s="7">
        <v>46405.0</v>
      </c>
      <c r="D172" s="8" t="str">
        <f t="shared" si="1"/>
        <v>Monday</v>
      </c>
      <c r="E172" s="31"/>
      <c r="F172" s="11"/>
      <c r="G172" s="11"/>
      <c r="H172" s="31"/>
      <c r="I172" s="11"/>
      <c r="J172" s="22"/>
      <c r="K172" s="35"/>
      <c r="L172" s="35"/>
      <c r="M172" s="35"/>
      <c r="N172" s="36"/>
      <c r="O172" s="62"/>
      <c r="P172" s="34" t="str">
        <f t="shared" si="2"/>
        <v/>
      </c>
    </row>
    <row r="173" ht="22.5" customHeight="1">
      <c r="A173" s="6">
        <v>172.0</v>
      </c>
      <c r="B173" s="11" t="str">
        <f>'Master Schedule'!B173</f>
        <v/>
      </c>
      <c r="C173" s="7">
        <v>46406.0</v>
      </c>
      <c r="D173" s="8" t="str">
        <f t="shared" si="1"/>
        <v>Tuesday</v>
      </c>
      <c r="E173" s="31"/>
      <c r="F173" s="11"/>
      <c r="G173" s="11"/>
      <c r="H173" s="31"/>
      <c r="I173" s="11"/>
      <c r="J173" s="22"/>
      <c r="K173" s="32"/>
      <c r="L173" s="32"/>
      <c r="M173" s="32"/>
      <c r="N173" s="33"/>
      <c r="O173" s="62"/>
      <c r="P173" s="34" t="str">
        <f t="shared" si="2"/>
        <v/>
      </c>
    </row>
    <row r="174" ht="22.5" customHeight="1">
      <c r="A174" s="6">
        <v>173.0</v>
      </c>
      <c r="B174" s="11" t="str">
        <f>'Master Schedule'!B174</f>
        <v/>
      </c>
      <c r="C174" s="7">
        <v>46407.0</v>
      </c>
      <c r="D174" s="8" t="str">
        <f t="shared" si="1"/>
        <v>Wednesday</v>
      </c>
      <c r="E174" s="31"/>
      <c r="F174" s="11"/>
      <c r="G174" s="11"/>
      <c r="H174" s="31"/>
      <c r="I174" s="11"/>
      <c r="J174" s="22"/>
      <c r="K174" s="35"/>
      <c r="L174" s="35"/>
      <c r="M174" s="35"/>
      <c r="N174" s="36"/>
      <c r="O174" s="62"/>
      <c r="P174" s="34" t="str">
        <f t="shared" si="2"/>
        <v/>
      </c>
    </row>
    <row r="175" ht="22.5" customHeight="1">
      <c r="A175" s="6">
        <v>174.0</v>
      </c>
      <c r="B175" s="11" t="str">
        <f>'Master Schedule'!B175</f>
        <v/>
      </c>
      <c r="C175" s="7">
        <v>46408.0</v>
      </c>
      <c r="D175" s="8" t="str">
        <f t="shared" si="1"/>
        <v>Thursday</v>
      </c>
      <c r="E175" s="31"/>
      <c r="F175" s="11"/>
      <c r="G175" s="11"/>
      <c r="H175" s="31"/>
      <c r="I175" s="11"/>
      <c r="J175" s="22"/>
      <c r="K175" s="32"/>
      <c r="L175" s="32"/>
      <c r="M175" s="32"/>
      <c r="N175" s="33"/>
      <c r="O175" s="62"/>
      <c r="P175" s="34" t="str">
        <f t="shared" si="2"/>
        <v/>
      </c>
    </row>
    <row r="176" ht="22.5" customHeight="1">
      <c r="A176" s="6">
        <v>175.0</v>
      </c>
      <c r="B176" s="11" t="str">
        <f>'Master Schedule'!B176</f>
        <v/>
      </c>
      <c r="C176" s="7">
        <v>46409.0</v>
      </c>
      <c r="D176" s="8" t="str">
        <f t="shared" si="1"/>
        <v>Friday</v>
      </c>
      <c r="E176" s="31"/>
      <c r="F176" s="11"/>
      <c r="G176" s="11"/>
      <c r="H176" s="31"/>
      <c r="I176" s="11"/>
      <c r="J176" s="22"/>
      <c r="K176" s="35"/>
      <c r="L176" s="35"/>
      <c r="M176" s="35"/>
      <c r="N176" s="36"/>
      <c r="O176" s="62"/>
      <c r="P176" s="34" t="str">
        <f t="shared" si="2"/>
        <v/>
      </c>
    </row>
    <row r="177" ht="22.5" customHeight="1">
      <c r="A177" s="6">
        <v>176.0</v>
      </c>
      <c r="B177" s="11" t="str">
        <f>'Master Schedule'!B177</f>
        <v/>
      </c>
      <c r="C177" s="7">
        <v>46410.0</v>
      </c>
      <c r="D177" s="8" t="str">
        <f t="shared" si="1"/>
        <v>Saturday</v>
      </c>
      <c r="E177" s="31"/>
      <c r="F177" s="11"/>
      <c r="G177" s="11"/>
      <c r="H177" s="31"/>
      <c r="I177" s="11"/>
      <c r="J177" s="22"/>
      <c r="K177" s="32"/>
      <c r="L177" s="32"/>
      <c r="M177" s="32"/>
      <c r="N177" s="33"/>
      <c r="O177" s="62"/>
      <c r="P177" s="34" t="str">
        <f t="shared" si="2"/>
        <v/>
      </c>
    </row>
    <row r="178" ht="22.5" customHeight="1">
      <c r="A178" s="6">
        <v>177.0</v>
      </c>
      <c r="B178" s="11" t="str">
        <f>'Master Schedule'!B178</f>
        <v/>
      </c>
      <c r="C178" s="7">
        <v>46411.0</v>
      </c>
      <c r="D178" s="8" t="str">
        <f t="shared" si="1"/>
        <v>Sunday</v>
      </c>
      <c r="E178" s="31"/>
      <c r="F178" s="11"/>
      <c r="G178" s="11"/>
      <c r="H178" s="31"/>
      <c r="I178" s="11"/>
      <c r="J178" s="22"/>
      <c r="K178" s="35"/>
      <c r="L178" s="35"/>
      <c r="M178" s="35"/>
      <c r="N178" s="36"/>
      <c r="O178" s="62"/>
      <c r="P178" s="34" t="str">
        <f t="shared" si="2"/>
        <v/>
      </c>
    </row>
    <row r="179" ht="22.5" customHeight="1">
      <c r="A179" s="6">
        <v>178.0</v>
      </c>
      <c r="B179" s="11" t="str">
        <f>'Master Schedule'!B179</f>
        <v/>
      </c>
      <c r="C179" s="7">
        <v>46412.0</v>
      </c>
      <c r="D179" s="8" t="str">
        <f t="shared" si="1"/>
        <v>Monday</v>
      </c>
      <c r="E179" s="31"/>
      <c r="F179" s="11"/>
      <c r="G179" s="11"/>
      <c r="H179" s="31"/>
      <c r="I179" s="11"/>
      <c r="J179" s="22"/>
      <c r="K179" s="32"/>
      <c r="L179" s="32"/>
      <c r="M179" s="32"/>
      <c r="N179" s="33"/>
      <c r="O179" s="62"/>
      <c r="P179" s="34" t="str">
        <f t="shared" si="2"/>
        <v/>
      </c>
    </row>
    <row r="180" ht="22.5" customHeight="1">
      <c r="A180" s="6">
        <v>179.0</v>
      </c>
      <c r="B180" s="11" t="str">
        <f>'Master Schedule'!B180</f>
        <v/>
      </c>
      <c r="C180" s="7">
        <v>46413.0</v>
      </c>
      <c r="D180" s="8" t="str">
        <f t="shared" si="1"/>
        <v>Tuesday</v>
      </c>
      <c r="E180" s="31"/>
      <c r="F180" s="11"/>
      <c r="G180" s="11"/>
      <c r="H180" s="31"/>
      <c r="I180" s="11"/>
      <c r="J180" s="22"/>
      <c r="K180" s="35"/>
      <c r="L180" s="35"/>
      <c r="M180" s="35"/>
      <c r="N180" s="36"/>
      <c r="O180" s="62"/>
      <c r="P180" s="34" t="str">
        <f t="shared" si="2"/>
        <v/>
      </c>
    </row>
    <row r="181" ht="22.5" customHeight="1">
      <c r="A181" s="6">
        <v>180.0</v>
      </c>
      <c r="B181" s="11" t="str">
        <f>'Master Schedule'!B181</f>
        <v/>
      </c>
      <c r="C181" s="7">
        <v>46414.0</v>
      </c>
      <c r="D181" s="8" t="str">
        <f t="shared" si="1"/>
        <v>Wednesday</v>
      </c>
      <c r="E181" s="31"/>
      <c r="F181" s="11"/>
      <c r="G181" s="11"/>
      <c r="H181" s="31"/>
      <c r="I181" s="11"/>
      <c r="J181" s="22"/>
      <c r="K181" s="32"/>
      <c r="L181" s="32"/>
      <c r="M181" s="32"/>
      <c r="N181" s="33"/>
      <c r="O181" s="62"/>
      <c r="P181" s="34" t="str">
        <f t="shared" si="2"/>
        <v/>
      </c>
    </row>
    <row r="182" ht="22.5" customHeight="1">
      <c r="A182" s="6">
        <v>181.0</v>
      </c>
      <c r="B182" s="11" t="str">
        <f>'Master Schedule'!B182</f>
        <v/>
      </c>
      <c r="C182" s="7">
        <v>46415.0</v>
      </c>
      <c r="D182" s="8" t="str">
        <f t="shared" si="1"/>
        <v>Thursday</v>
      </c>
      <c r="E182" s="31"/>
      <c r="F182" s="11"/>
      <c r="G182" s="11"/>
      <c r="H182" s="31"/>
      <c r="I182" s="11"/>
      <c r="J182" s="22"/>
      <c r="K182" s="35"/>
      <c r="L182" s="35"/>
      <c r="M182" s="35"/>
      <c r="N182" s="36"/>
      <c r="O182" s="62"/>
      <c r="P182" s="34" t="str">
        <f t="shared" si="2"/>
        <v/>
      </c>
    </row>
    <row r="183" ht="22.5" customHeight="1">
      <c r="A183" s="6">
        <v>182.0</v>
      </c>
      <c r="B183" s="11" t="str">
        <f>'Master Schedule'!B183</f>
        <v/>
      </c>
      <c r="C183" s="7">
        <v>46416.0</v>
      </c>
      <c r="D183" s="8" t="str">
        <f t="shared" si="1"/>
        <v>Friday</v>
      </c>
      <c r="E183" s="31"/>
      <c r="F183" s="11"/>
      <c r="G183" s="11"/>
      <c r="H183" s="31"/>
      <c r="I183" s="11"/>
      <c r="J183" s="22"/>
      <c r="K183" s="32"/>
      <c r="L183" s="32"/>
      <c r="M183" s="32"/>
      <c r="N183" s="33"/>
      <c r="O183" s="62"/>
      <c r="P183" s="34" t="str">
        <f t="shared" si="2"/>
        <v/>
      </c>
    </row>
    <row r="184" ht="22.5" customHeight="1">
      <c r="A184" s="6">
        <v>183.0</v>
      </c>
      <c r="B184" s="11" t="str">
        <f>'Master Schedule'!B184</f>
        <v/>
      </c>
      <c r="C184" s="7">
        <v>46417.0</v>
      </c>
      <c r="D184" s="8" t="str">
        <f t="shared" si="1"/>
        <v>Saturday</v>
      </c>
      <c r="E184" s="31"/>
      <c r="F184" s="11"/>
      <c r="G184" s="11"/>
      <c r="H184" s="31"/>
      <c r="I184" s="11"/>
      <c r="J184" s="22"/>
      <c r="K184" s="35"/>
      <c r="L184" s="35"/>
      <c r="M184" s="35"/>
      <c r="N184" s="36"/>
      <c r="O184" s="62"/>
      <c r="P184" s="34" t="str">
        <f t="shared" si="2"/>
        <v/>
      </c>
    </row>
    <row r="185" ht="22.5" customHeight="1">
      <c r="A185" s="6">
        <v>184.0</v>
      </c>
      <c r="B185" s="11" t="str">
        <f>'Master Schedule'!B185</f>
        <v/>
      </c>
      <c r="C185" s="7">
        <v>46418.0</v>
      </c>
      <c r="D185" s="8" t="str">
        <f t="shared" si="1"/>
        <v>Sunday</v>
      </c>
      <c r="E185" s="31"/>
      <c r="F185" s="11"/>
      <c r="G185" s="11"/>
      <c r="H185" s="31"/>
      <c r="I185" s="11"/>
      <c r="J185" s="22"/>
      <c r="K185" s="32"/>
      <c r="L185" s="32"/>
      <c r="M185" s="32"/>
      <c r="N185" s="33"/>
      <c r="O185" s="62"/>
      <c r="P185" s="34" t="str">
        <f t="shared" si="2"/>
        <v/>
      </c>
    </row>
    <row r="186" ht="22.5" customHeight="1">
      <c r="A186" s="6">
        <v>185.0</v>
      </c>
      <c r="B186" s="11" t="str">
        <f>'Master Schedule'!B186</f>
        <v/>
      </c>
      <c r="C186" s="7">
        <v>46419.0</v>
      </c>
      <c r="D186" s="8" t="str">
        <f t="shared" si="1"/>
        <v>Monday</v>
      </c>
      <c r="E186" s="31"/>
      <c r="F186" s="11"/>
      <c r="G186" s="11"/>
      <c r="H186" s="31"/>
      <c r="I186" s="11"/>
      <c r="J186" s="22"/>
      <c r="K186" s="35"/>
      <c r="L186" s="35"/>
      <c r="M186" s="35"/>
      <c r="N186" s="36"/>
      <c r="O186" s="62"/>
      <c r="P186" s="34" t="str">
        <f t="shared" si="2"/>
        <v/>
      </c>
    </row>
    <row r="187" ht="22.5" customHeight="1">
      <c r="A187" s="6">
        <v>186.0</v>
      </c>
      <c r="B187" s="11" t="str">
        <f>'Master Schedule'!B187</f>
        <v/>
      </c>
      <c r="C187" s="7">
        <v>46420.0</v>
      </c>
      <c r="D187" s="8" t="str">
        <f t="shared" si="1"/>
        <v>Tuesday</v>
      </c>
      <c r="E187" s="31"/>
      <c r="F187" s="11"/>
      <c r="G187" s="11"/>
      <c r="H187" s="31"/>
      <c r="I187" s="11"/>
      <c r="J187" s="22"/>
      <c r="K187" s="32"/>
      <c r="L187" s="32"/>
      <c r="M187" s="32"/>
      <c r="N187" s="33"/>
      <c r="O187" s="62"/>
      <c r="P187" s="34" t="str">
        <f t="shared" si="2"/>
        <v/>
      </c>
    </row>
    <row r="188" ht="22.5" customHeight="1">
      <c r="A188" s="6">
        <v>187.0</v>
      </c>
      <c r="B188" s="11" t="str">
        <f>'Master Schedule'!B188</f>
        <v/>
      </c>
      <c r="C188" s="7">
        <v>46421.0</v>
      </c>
      <c r="D188" s="8" t="str">
        <f t="shared" si="1"/>
        <v>Wednesday</v>
      </c>
      <c r="E188" s="31"/>
      <c r="F188" s="11"/>
      <c r="G188" s="11"/>
      <c r="H188" s="31"/>
      <c r="I188" s="11"/>
      <c r="J188" s="22"/>
      <c r="K188" s="35"/>
      <c r="L188" s="35"/>
      <c r="M188" s="35"/>
      <c r="N188" s="36"/>
      <c r="O188" s="62"/>
      <c r="P188" s="34" t="str">
        <f t="shared" si="2"/>
        <v/>
      </c>
    </row>
    <row r="189" ht="22.5" customHeight="1">
      <c r="A189" s="6">
        <v>188.0</v>
      </c>
      <c r="B189" s="11" t="str">
        <f>'Master Schedule'!B189</f>
        <v/>
      </c>
      <c r="C189" s="7">
        <v>46422.0</v>
      </c>
      <c r="D189" s="8" t="str">
        <f t="shared" si="1"/>
        <v>Thursday</v>
      </c>
      <c r="E189" s="31"/>
      <c r="F189" s="11"/>
      <c r="G189" s="11"/>
      <c r="H189" s="31"/>
      <c r="I189" s="11"/>
      <c r="J189" s="22"/>
      <c r="K189" s="32"/>
      <c r="L189" s="32"/>
      <c r="M189" s="32"/>
      <c r="N189" s="33"/>
      <c r="O189" s="62"/>
      <c r="P189" s="34" t="str">
        <f t="shared" si="2"/>
        <v/>
      </c>
    </row>
    <row r="190" ht="22.5" customHeight="1">
      <c r="A190" s="6">
        <v>189.0</v>
      </c>
      <c r="B190" s="11" t="str">
        <f>'Master Schedule'!B190</f>
        <v/>
      </c>
      <c r="C190" s="7">
        <v>46423.0</v>
      </c>
      <c r="D190" s="8" t="str">
        <f t="shared" si="1"/>
        <v>Friday</v>
      </c>
      <c r="E190" s="31"/>
      <c r="F190" s="11"/>
      <c r="G190" s="11"/>
      <c r="H190" s="31"/>
      <c r="I190" s="11"/>
      <c r="J190" s="22"/>
      <c r="K190" s="35"/>
      <c r="L190" s="35"/>
      <c r="M190" s="35"/>
      <c r="N190" s="36"/>
      <c r="O190" s="62"/>
      <c r="P190" s="34" t="str">
        <f t="shared" si="2"/>
        <v/>
      </c>
    </row>
    <row r="191" ht="22.5" customHeight="1">
      <c r="A191" s="6">
        <v>190.0</v>
      </c>
      <c r="B191" s="11" t="str">
        <f>'Master Schedule'!B191</f>
        <v/>
      </c>
      <c r="C191" s="7">
        <v>46424.0</v>
      </c>
      <c r="D191" s="8" t="str">
        <f t="shared" si="1"/>
        <v>Saturday</v>
      </c>
      <c r="E191" s="31"/>
      <c r="F191" s="11"/>
      <c r="G191" s="11"/>
      <c r="H191" s="31"/>
      <c r="I191" s="11"/>
      <c r="J191" s="22"/>
      <c r="K191" s="32"/>
      <c r="L191" s="32"/>
      <c r="M191" s="32"/>
      <c r="N191" s="33"/>
      <c r="O191" s="62"/>
      <c r="P191" s="34" t="str">
        <f t="shared" si="2"/>
        <v/>
      </c>
    </row>
    <row r="192" ht="22.5" customHeight="1">
      <c r="A192" s="6">
        <v>191.0</v>
      </c>
      <c r="B192" s="11" t="str">
        <f>'Master Schedule'!B192</f>
        <v/>
      </c>
      <c r="C192" s="7">
        <v>46425.0</v>
      </c>
      <c r="D192" s="8" t="str">
        <f t="shared" si="1"/>
        <v>Sunday</v>
      </c>
      <c r="E192" s="31"/>
      <c r="F192" s="11"/>
      <c r="G192" s="11"/>
      <c r="H192" s="31"/>
      <c r="I192" s="11"/>
      <c r="J192" s="22"/>
      <c r="K192" s="35"/>
      <c r="L192" s="35"/>
      <c r="M192" s="35"/>
      <c r="N192" s="36"/>
      <c r="O192" s="62"/>
      <c r="P192" s="34" t="str">
        <f t="shared" si="2"/>
        <v/>
      </c>
    </row>
    <row r="193" ht="22.5" customHeight="1">
      <c r="A193" s="6">
        <v>192.0</v>
      </c>
      <c r="B193" s="11" t="str">
        <f>'Master Schedule'!B193</f>
        <v/>
      </c>
      <c r="C193" s="7">
        <v>46426.0</v>
      </c>
      <c r="D193" s="8" t="str">
        <f t="shared" si="1"/>
        <v>Monday</v>
      </c>
      <c r="E193" s="31"/>
      <c r="F193" s="11"/>
      <c r="G193" s="11"/>
      <c r="H193" s="31"/>
      <c r="I193" s="11"/>
      <c r="J193" s="22"/>
      <c r="K193" s="32"/>
      <c r="L193" s="32"/>
      <c r="M193" s="32"/>
      <c r="N193" s="33"/>
      <c r="O193" s="62"/>
      <c r="P193" s="34" t="str">
        <f t="shared" si="2"/>
        <v/>
      </c>
    </row>
    <row r="194" ht="22.5" customHeight="1">
      <c r="A194" s="6">
        <v>193.0</v>
      </c>
      <c r="B194" s="11" t="str">
        <f>'Master Schedule'!B194</f>
        <v/>
      </c>
      <c r="C194" s="7">
        <v>46427.0</v>
      </c>
      <c r="D194" s="8" t="str">
        <f t="shared" si="1"/>
        <v>Tuesday</v>
      </c>
      <c r="E194" s="31"/>
      <c r="F194" s="11"/>
      <c r="G194" s="11"/>
      <c r="H194" s="31"/>
      <c r="I194" s="11"/>
      <c r="J194" s="22"/>
      <c r="K194" s="35"/>
      <c r="L194" s="35"/>
      <c r="M194" s="35"/>
      <c r="N194" s="36"/>
      <c r="O194" s="62"/>
      <c r="P194" s="34" t="str">
        <f t="shared" si="2"/>
        <v/>
      </c>
    </row>
    <row r="195" ht="22.5" customHeight="1">
      <c r="A195" s="6">
        <v>194.0</v>
      </c>
      <c r="B195" s="11" t="str">
        <f>'Master Schedule'!B195</f>
        <v/>
      </c>
      <c r="C195" s="7">
        <v>46428.0</v>
      </c>
      <c r="D195" s="8" t="str">
        <f t="shared" si="1"/>
        <v>Wednesday</v>
      </c>
      <c r="E195" s="31"/>
      <c r="F195" s="11"/>
      <c r="G195" s="11"/>
      <c r="H195" s="31"/>
      <c r="I195" s="11"/>
      <c r="J195" s="22"/>
      <c r="K195" s="32"/>
      <c r="L195" s="32"/>
      <c r="M195" s="32"/>
      <c r="N195" s="33"/>
      <c r="O195" s="62"/>
      <c r="P195" s="34" t="str">
        <f t="shared" si="2"/>
        <v/>
      </c>
    </row>
    <row r="196" ht="22.5" customHeight="1">
      <c r="A196" s="6">
        <v>195.0</v>
      </c>
      <c r="B196" s="11" t="str">
        <f>'Master Schedule'!B196</f>
        <v/>
      </c>
      <c r="C196" s="7">
        <v>46429.0</v>
      </c>
      <c r="D196" s="8" t="str">
        <f t="shared" si="1"/>
        <v>Thursday</v>
      </c>
      <c r="E196" s="31"/>
      <c r="F196" s="11"/>
      <c r="G196" s="11"/>
      <c r="H196" s="31"/>
      <c r="I196" s="11"/>
      <c r="J196" s="22"/>
      <c r="K196" s="35"/>
      <c r="L196" s="35"/>
      <c r="M196" s="35"/>
      <c r="N196" s="36"/>
      <c r="O196" s="62"/>
      <c r="P196" s="34" t="str">
        <f t="shared" si="2"/>
        <v/>
      </c>
    </row>
    <row r="197" ht="22.5" customHeight="1">
      <c r="A197" s="6">
        <v>196.0</v>
      </c>
      <c r="B197" s="11" t="str">
        <f>'Master Schedule'!B197</f>
        <v/>
      </c>
      <c r="C197" s="7">
        <v>46430.0</v>
      </c>
      <c r="D197" s="8" t="str">
        <f t="shared" si="1"/>
        <v>Friday</v>
      </c>
      <c r="E197" s="31"/>
      <c r="F197" s="11"/>
      <c r="G197" s="11"/>
      <c r="H197" s="31"/>
      <c r="I197" s="11"/>
      <c r="J197" s="22"/>
      <c r="K197" s="32"/>
      <c r="L197" s="32"/>
      <c r="M197" s="32"/>
      <c r="N197" s="33"/>
      <c r="O197" s="62"/>
      <c r="P197" s="34" t="str">
        <f t="shared" si="2"/>
        <v/>
      </c>
    </row>
    <row r="198" ht="22.5" customHeight="1">
      <c r="A198" s="6">
        <v>197.0</v>
      </c>
      <c r="B198" s="11" t="str">
        <f>'Master Schedule'!B198</f>
        <v/>
      </c>
      <c r="C198" s="7">
        <v>46431.0</v>
      </c>
      <c r="D198" s="8" t="str">
        <f t="shared" si="1"/>
        <v>Saturday</v>
      </c>
      <c r="E198" s="31"/>
      <c r="F198" s="11"/>
      <c r="G198" s="11"/>
      <c r="H198" s="31"/>
      <c r="I198" s="11"/>
      <c r="J198" s="22"/>
      <c r="K198" s="35"/>
      <c r="L198" s="35"/>
      <c r="M198" s="35"/>
      <c r="N198" s="36"/>
      <c r="O198" s="62"/>
      <c r="P198" s="34" t="str">
        <f t="shared" si="2"/>
        <v/>
      </c>
    </row>
    <row r="199" ht="22.5" customHeight="1">
      <c r="A199" s="6">
        <v>198.0</v>
      </c>
      <c r="B199" s="11" t="str">
        <f>'Master Schedule'!B199</f>
        <v/>
      </c>
      <c r="C199" s="7">
        <v>46432.0</v>
      </c>
      <c r="D199" s="8" t="str">
        <f t="shared" si="1"/>
        <v>Sunday</v>
      </c>
      <c r="E199" s="31"/>
      <c r="F199" s="11"/>
      <c r="G199" s="11"/>
      <c r="H199" s="31"/>
      <c r="I199" s="11"/>
      <c r="J199" s="22"/>
      <c r="K199" s="32"/>
      <c r="L199" s="32"/>
      <c r="M199" s="32"/>
      <c r="N199" s="33"/>
      <c r="O199" s="62"/>
      <c r="P199" s="34" t="str">
        <f t="shared" si="2"/>
        <v/>
      </c>
    </row>
    <row r="200" ht="22.5" customHeight="1">
      <c r="A200" s="6">
        <v>199.0</v>
      </c>
      <c r="B200" s="11" t="str">
        <f>'Master Schedule'!B200</f>
        <v/>
      </c>
      <c r="C200" s="7">
        <v>46433.0</v>
      </c>
      <c r="D200" s="8" t="str">
        <f t="shared" si="1"/>
        <v>Monday</v>
      </c>
      <c r="E200" s="31"/>
      <c r="F200" s="11"/>
      <c r="G200" s="11"/>
      <c r="H200" s="31"/>
      <c r="I200" s="11"/>
      <c r="J200" s="22"/>
      <c r="K200" s="35"/>
      <c r="L200" s="35"/>
      <c r="M200" s="35"/>
      <c r="N200" s="36"/>
      <c r="O200" s="62"/>
      <c r="P200" s="34" t="str">
        <f t="shared" si="2"/>
        <v/>
      </c>
    </row>
    <row r="201" ht="22.5" customHeight="1">
      <c r="A201" s="6">
        <v>200.0</v>
      </c>
      <c r="B201" s="11" t="str">
        <f>'Master Schedule'!B201</f>
        <v/>
      </c>
      <c r="C201" s="7">
        <v>46434.0</v>
      </c>
      <c r="D201" s="8" t="str">
        <f t="shared" si="1"/>
        <v>Tuesday</v>
      </c>
      <c r="E201" s="31"/>
      <c r="F201" s="11"/>
      <c r="G201" s="11"/>
      <c r="H201" s="31"/>
      <c r="I201" s="11"/>
      <c r="J201" s="22"/>
      <c r="K201" s="32"/>
      <c r="L201" s="32"/>
      <c r="M201" s="32"/>
      <c r="N201" s="33"/>
      <c r="O201" s="62"/>
      <c r="P201" s="34" t="str">
        <f t="shared" si="2"/>
        <v/>
      </c>
    </row>
    <row r="202" ht="22.5" customHeight="1">
      <c r="A202" s="6">
        <v>201.0</v>
      </c>
      <c r="B202" s="11" t="str">
        <f>'Master Schedule'!B202</f>
        <v/>
      </c>
      <c r="C202" s="7">
        <v>46435.0</v>
      </c>
      <c r="D202" s="8" t="str">
        <f t="shared" si="1"/>
        <v>Wednesday</v>
      </c>
      <c r="E202" s="31"/>
      <c r="F202" s="11"/>
      <c r="G202" s="11"/>
      <c r="H202" s="31"/>
      <c r="I202" s="11"/>
      <c r="J202" s="22"/>
      <c r="K202" s="35"/>
      <c r="L202" s="35"/>
      <c r="M202" s="35"/>
      <c r="N202" s="36"/>
      <c r="O202" s="62"/>
      <c r="P202" s="34" t="str">
        <f t="shared" si="2"/>
        <v/>
      </c>
    </row>
    <row r="203" ht="22.5" customHeight="1">
      <c r="A203" s="6">
        <v>202.0</v>
      </c>
      <c r="B203" s="11" t="str">
        <f>'Master Schedule'!B203</f>
        <v/>
      </c>
      <c r="C203" s="7">
        <v>46436.0</v>
      </c>
      <c r="D203" s="8" t="str">
        <f t="shared" si="1"/>
        <v>Thursday</v>
      </c>
      <c r="E203" s="31"/>
      <c r="F203" s="11"/>
      <c r="G203" s="11"/>
      <c r="H203" s="31"/>
      <c r="I203" s="11"/>
      <c r="J203" s="22"/>
      <c r="K203" s="32"/>
      <c r="L203" s="32"/>
      <c r="M203" s="32"/>
      <c r="N203" s="33"/>
      <c r="O203" s="62"/>
      <c r="P203" s="34" t="str">
        <f t="shared" si="2"/>
        <v/>
      </c>
    </row>
    <row r="204" ht="22.5" customHeight="1">
      <c r="A204" s="6">
        <v>203.0</v>
      </c>
      <c r="B204" s="11" t="str">
        <f>'Master Schedule'!B204</f>
        <v/>
      </c>
      <c r="C204" s="7">
        <v>46437.0</v>
      </c>
      <c r="D204" s="8" t="str">
        <f t="shared" si="1"/>
        <v>Friday</v>
      </c>
      <c r="E204" s="31"/>
      <c r="F204" s="11"/>
      <c r="G204" s="11"/>
      <c r="H204" s="31"/>
      <c r="I204" s="11"/>
      <c r="J204" s="22"/>
      <c r="K204" s="35"/>
      <c r="L204" s="35"/>
      <c r="M204" s="35"/>
      <c r="N204" s="36"/>
      <c r="O204" s="62"/>
      <c r="P204" s="34" t="str">
        <f t="shared" si="2"/>
        <v/>
      </c>
    </row>
    <row r="205" ht="22.5" customHeight="1">
      <c r="A205" s="6">
        <v>204.0</v>
      </c>
      <c r="B205" s="11" t="str">
        <f>'Master Schedule'!B205</f>
        <v/>
      </c>
      <c r="C205" s="7">
        <v>46438.0</v>
      </c>
      <c r="D205" s="8" t="str">
        <f t="shared" si="1"/>
        <v>Saturday</v>
      </c>
      <c r="E205" s="31"/>
      <c r="F205" s="11"/>
      <c r="G205" s="11"/>
      <c r="H205" s="31"/>
      <c r="I205" s="11"/>
      <c r="J205" s="22"/>
      <c r="K205" s="32"/>
      <c r="L205" s="32"/>
      <c r="M205" s="32"/>
      <c r="N205" s="33"/>
      <c r="O205" s="62"/>
      <c r="P205" s="34" t="str">
        <f t="shared" si="2"/>
        <v/>
      </c>
    </row>
    <row r="206" ht="22.5" customHeight="1">
      <c r="A206" s="6">
        <v>205.0</v>
      </c>
      <c r="B206" s="11" t="str">
        <f>'Master Schedule'!B206</f>
        <v/>
      </c>
      <c r="C206" s="7">
        <v>46439.0</v>
      </c>
      <c r="D206" s="8" t="str">
        <f t="shared" si="1"/>
        <v>Sunday</v>
      </c>
      <c r="E206" s="31"/>
      <c r="F206" s="11"/>
      <c r="G206" s="11"/>
      <c r="H206" s="31"/>
      <c r="I206" s="11"/>
      <c r="J206" s="22"/>
      <c r="K206" s="35"/>
      <c r="L206" s="35"/>
      <c r="M206" s="35"/>
      <c r="N206" s="36"/>
      <c r="O206" s="62"/>
      <c r="P206" s="34" t="str">
        <f t="shared" si="2"/>
        <v/>
      </c>
    </row>
    <row r="207" ht="22.5" customHeight="1">
      <c r="A207" s="6">
        <v>206.0</v>
      </c>
      <c r="B207" s="11" t="str">
        <f>'Master Schedule'!B207</f>
        <v/>
      </c>
      <c r="C207" s="7">
        <v>46440.0</v>
      </c>
      <c r="D207" s="8" t="str">
        <f t="shared" si="1"/>
        <v>Monday</v>
      </c>
      <c r="E207" s="31"/>
      <c r="F207" s="11"/>
      <c r="G207" s="11"/>
      <c r="H207" s="31"/>
      <c r="I207" s="11"/>
      <c r="J207" s="22"/>
      <c r="K207" s="32"/>
      <c r="L207" s="32"/>
      <c r="M207" s="32"/>
      <c r="N207" s="33"/>
      <c r="O207" s="62"/>
      <c r="P207" s="34" t="str">
        <f t="shared" si="2"/>
        <v/>
      </c>
    </row>
    <row r="208" ht="22.5" customHeight="1">
      <c r="A208" s="6">
        <v>207.0</v>
      </c>
      <c r="B208" s="11" t="str">
        <f>'Master Schedule'!B208</f>
        <v/>
      </c>
      <c r="C208" s="7">
        <v>46441.0</v>
      </c>
      <c r="D208" s="8" t="str">
        <f t="shared" si="1"/>
        <v>Tuesday</v>
      </c>
      <c r="E208" s="31"/>
      <c r="F208" s="11"/>
      <c r="G208" s="11"/>
      <c r="H208" s="31"/>
      <c r="I208" s="11"/>
      <c r="J208" s="22"/>
      <c r="K208" s="35"/>
      <c r="L208" s="35"/>
      <c r="M208" s="35"/>
      <c r="N208" s="36"/>
      <c r="O208" s="62"/>
      <c r="P208" s="34" t="str">
        <f t="shared" si="2"/>
        <v/>
      </c>
    </row>
    <row r="209" ht="22.5" customHeight="1">
      <c r="A209" s="6">
        <v>208.0</v>
      </c>
      <c r="B209" s="11" t="str">
        <f>'Master Schedule'!B209</f>
        <v/>
      </c>
      <c r="C209" s="7">
        <v>46442.0</v>
      </c>
      <c r="D209" s="8" t="str">
        <f t="shared" si="1"/>
        <v>Wednesday</v>
      </c>
      <c r="E209" s="31"/>
      <c r="F209" s="11"/>
      <c r="G209" s="11"/>
      <c r="H209" s="31"/>
      <c r="I209" s="11"/>
      <c r="J209" s="22"/>
      <c r="K209" s="32"/>
      <c r="L209" s="32"/>
      <c r="M209" s="32"/>
      <c r="N209" s="33"/>
      <c r="O209" s="62"/>
      <c r="P209" s="34" t="str">
        <f t="shared" si="2"/>
        <v/>
      </c>
    </row>
    <row r="210" ht="22.5" customHeight="1">
      <c r="A210" s="6">
        <v>209.0</v>
      </c>
      <c r="B210" s="11" t="str">
        <f>'Master Schedule'!B210</f>
        <v/>
      </c>
      <c r="C210" s="7">
        <v>46443.0</v>
      </c>
      <c r="D210" s="8" t="str">
        <f t="shared" si="1"/>
        <v>Thursday</v>
      </c>
      <c r="E210" s="31"/>
      <c r="F210" s="11"/>
      <c r="G210" s="11"/>
      <c r="H210" s="31"/>
      <c r="I210" s="11"/>
      <c r="J210" s="22"/>
      <c r="K210" s="35"/>
      <c r="L210" s="35"/>
      <c r="M210" s="35"/>
      <c r="N210" s="36"/>
      <c r="O210" s="62"/>
      <c r="P210" s="34" t="str">
        <f t="shared" si="2"/>
        <v/>
      </c>
    </row>
    <row r="211" ht="22.5" customHeight="1">
      <c r="A211" s="6">
        <v>210.0</v>
      </c>
      <c r="B211" s="11" t="str">
        <f>'Master Schedule'!B211</f>
        <v/>
      </c>
      <c r="C211" s="7">
        <v>46444.0</v>
      </c>
      <c r="D211" s="8" t="str">
        <f t="shared" si="1"/>
        <v>Friday</v>
      </c>
      <c r="E211" s="31"/>
      <c r="F211" s="11"/>
      <c r="G211" s="11"/>
      <c r="H211" s="31"/>
      <c r="I211" s="11"/>
      <c r="J211" s="22"/>
      <c r="K211" s="32"/>
      <c r="L211" s="32"/>
      <c r="M211" s="32"/>
      <c r="N211" s="33"/>
      <c r="O211" s="62"/>
      <c r="P211" s="34" t="str">
        <f t="shared" si="2"/>
        <v/>
      </c>
    </row>
    <row r="212" ht="22.5" customHeight="1">
      <c r="A212" s="6">
        <v>211.0</v>
      </c>
      <c r="B212" s="11" t="str">
        <f>'Master Schedule'!B212</f>
        <v/>
      </c>
      <c r="C212" s="7">
        <v>46445.0</v>
      </c>
      <c r="D212" s="8" t="str">
        <f t="shared" si="1"/>
        <v>Saturday</v>
      </c>
      <c r="E212" s="31"/>
      <c r="F212" s="11"/>
      <c r="G212" s="11"/>
      <c r="H212" s="31"/>
      <c r="I212" s="11"/>
      <c r="J212" s="22"/>
      <c r="K212" s="35"/>
      <c r="L212" s="35"/>
      <c r="M212" s="35"/>
      <c r="N212" s="36"/>
      <c r="O212" s="62"/>
      <c r="P212" s="34" t="str">
        <f t="shared" si="2"/>
        <v/>
      </c>
    </row>
    <row r="213" ht="22.5" customHeight="1">
      <c r="A213" s="6">
        <v>212.0</v>
      </c>
      <c r="B213" s="11" t="str">
        <f>'Master Schedule'!B213</f>
        <v/>
      </c>
      <c r="C213" s="7">
        <v>46446.0</v>
      </c>
      <c r="D213" s="8" t="str">
        <f t="shared" si="1"/>
        <v>Sunday</v>
      </c>
      <c r="E213" s="31"/>
      <c r="F213" s="11"/>
      <c r="G213" s="11"/>
      <c r="H213" s="31"/>
      <c r="I213" s="11"/>
      <c r="J213" s="22"/>
      <c r="K213" s="32"/>
      <c r="L213" s="32"/>
      <c r="M213" s="32"/>
      <c r="N213" s="33"/>
      <c r="O213" s="62"/>
      <c r="P213" s="34" t="str">
        <f t="shared" si="2"/>
        <v/>
      </c>
    </row>
    <row r="214" ht="22.5" customHeight="1">
      <c r="A214" s="6">
        <v>213.0</v>
      </c>
      <c r="B214" s="11" t="str">
        <f>'Master Schedule'!B214</f>
        <v/>
      </c>
      <c r="C214" s="7">
        <v>46447.0</v>
      </c>
      <c r="D214" s="8" t="str">
        <f t="shared" si="1"/>
        <v>Monday</v>
      </c>
      <c r="E214" s="31"/>
      <c r="F214" s="11"/>
      <c r="G214" s="11"/>
      <c r="H214" s="31"/>
      <c r="I214" s="11"/>
      <c r="J214" s="22"/>
      <c r="K214" s="35"/>
      <c r="L214" s="35"/>
      <c r="M214" s="35"/>
      <c r="N214" s="36"/>
      <c r="O214" s="62"/>
      <c r="P214" s="34" t="str">
        <f t="shared" si="2"/>
        <v/>
      </c>
    </row>
    <row r="215" ht="22.5" customHeight="1">
      <c r="A215" s="6">
        <v>214.0</v>
      </c>
      <c r="B215" s="11" t="str">
        <f>'Master Schedule'!B215</f>
        <v/>
      </c>
      <c r="C215" s="7">
        <v>46448.0</v>
      </c>
      <c r="D215" s="8" t="str">
        <f t="shared" si="1"/>
        <v>Tuesday</v>
      </c>
      <c r="E215" s="31"/>
      <c r="F215" s="11"/>
      <c r="G215" s="11"/>
      <c r="H215" s="31"/>
      <c r="I215" s="11"/>
      <c r="J215" s="22"/>
      <c r="K215" s="32"/>
      <c r="L215" s="32"/>
      <c r="M215" s="32"/>
      <c r="N215" s="33"/>
      <c r="O215" s="62"/>
      <c r="P215" s="34" t="str">
        <f t="shared" si="2"/>
        <v/>
      </c>
    </row>
    <row r="216" ht="22.5" customHeight="1">
      <c r="A216" s="6">
        <v>215.0</v>
      </c>
      <c r="B216" s="11" t="str">
        <f>'Master Schedule'!B216</f>
        <v/>
      </c>
      <c r="C216" s="7">
        <v>46449.0</v>
      </c>
      <c r="D216" s="8" t="str">
        <f t="shared" si="1"/>
        <v>Wednesday</v>
      </c>
      <c r="E216" s="31"/>
      <c r="F216" s="11"/>
      <c r="G216" s="11"/>
      <c r="H216" s="31"/>
      <c r="I216" s="11"/>
      <c r="J216" s="22"/>
      <c r="K216" s="35"/>
      <c r="L216" s="35"/>
      <c r="M216" s="35"/>
      <c r="N216" s="36"/>
      <c r="O216" s="62"/>
      <c r="P216" s="34" t="str">
        <f t="shared" si="2"/>
        <v/>
      </c>
    </row>
    <row r="217" ht="22.5" customHeight="1">
      <c r="A217" s="6">
        <v>216.0</v>
      </c>
      <c r="B217" s="11" t="str">
        <f>'Master Schedule'!B217</f>
        <v/>
      </c>
      <c r="C217" s="7">
        <v>46450.0</v>
      </c>
      <c r="D217" s="8" t="str">
        <f t="shared" si="1"/>
        <v>Thursday</v>
      </c>
      <c r="E217" s="31"/>
      <c r="F217" s="11"/>
      <c r="G217" s="11"/>
      <c r="H217" s="31"/>
      <c r="I217" s="11"/>
      <c r="J217" s="22"/>
      <c r="K217" s="32"/>
      <c r="L217" s="32"/>
      <c r="M217" s="32"/>
      <c r="N217" s="33"/>
      <c r="O217" s="62"/>
      <c r="P217" s="34" t="str">
        <f t="shared" si="2"/>
        <v/>
      </c>
    </row>
    <row r="218" ht="22.5" customHeight="1">
      <c r="A218" s="6">
        <v>217.0</v>
      </c>
      <c r="B218" s="11" t="str">
        <f>'Master Schedule'!B218</f>
        <v/>
      </c>
      <c r="C218" s="7">
        <v>46451.0</v>
      </c>
      <c r="D218" s="8" t="str">
        <f t="shared" si="1"/>
        <v>Friday</v>
      </c>
      <c r="E218" s="31"/>
      <c r="F218" s="11"/>
      <c r="G218" s="11"/>
      <c r="H218" s="31"/>
      <c r="I218" s="11"/>
      <c r="J218" s="22"/>
      <c r="K218" s="35"/>
      <c r="L218" s="35"/>
      <c r="M218" s="35"/>
      <c r="N218" s="36"/>
      <c r="O218" s="62"/>
      <c r="P218" s="34" t="str">
        <f t="shared" si="2"/>
        <v/>
      </c>
    </row>
    <row r="219" ht="22.5" customHeight="1">
      <c r="A219" s="6">
        <v>218.0</v>
      </c>
      <c r="B219" s="11" t="str">
        <f>'Master Schedule'!B219</f>
        <v/>
      </c>
      <c r="C219" s="7">
        <v>46452.0</v>
      </c>
      <c r="D219" s="8" t="str">
        <f t="shared" si="1"/>
        <v>Saturday</v>
      </c>
      <c r="E219" s="31"/>
      <c r="F219" s="11"/>
      <c r="G219" s="11"/>
      <c r="H219" s="31"/>
      <c r="I219" s="11"/>
      <c r="J219" s="22"/>
      <c r="K219" s="32"/>
      <c r="L219" s="32"/>
      <c r="M219" s="32"/>
      <c r="N219" s="33"/>
      <c r="O219" s="62"/>
      <c r="P219" s="34" t="str">
        <f t="shared" si="2"/>
        <v/>
      </c>
    </row>
    <row r="220" ht="22.5" customHeight="1">
      <c r="A220" s="6">
        <v>219.0</v>
      </c>
      <c r="B220" s="11" t="str">
        <f>'Master Schedule'!B220</f>
        <v/>
      </c>
      <c r="C220" s="7">
        <v>46453.0</v>
      </c>
      <c r="D220" s="8" t="str">
        <f t="shared" si="1"/>
        <v>Sunday</v>
      </c>
      <c r="E220" s="31"/>
      <c r="F220" s="11"/>
      <c r="G220" s="11"/>
      <c r="H220" s="31"/>
      <c r="I220" s="11"/>
      <c r="J220" s="22"/>
      <c r="K220" s="35"/>
      <c r="L220" s="35"/>
      <c r="M220" s="35"/>
      <c r="N220" s="36"/>
      <c r="O220" s="62"/>
      <c r="P220" s="34" t="str">
        <f t="shared" si="2"/>
        <v/>
      </c>
    </row>
    <row r="221" ht="22.5" customHeight="1">
      <c r="A221" s="6">
        <v>220.0</v>
      </c>
      <c r="B221" s="11" t="str">
        <f>'Master Schedule'!B221</f>
        <v/>
      </c>
      <c r="C221" s="7">
        <v>46454.0</v>
      </c>
      <c r="D221" s="8" t="str">
        <f t="shared" si="1"/>
        <v>Monday</v>
      </c>
      <c r="E221" s="31"/>
      <c r="F221" s="11"/>
      <c r="G221" s="11"/>
      <c r="H221" s="31"/>
      <c r="I221" s="11"/>
      <c r="J221" s="22"/>
      <c r="K221" s="32"/>
      <c r="L221" s="32"/>
      <c r="M221" s="32"/>
      <c r="N221" s="33"/>
      <c r="O221" s="62"/>
      <c r="P221" s="34" t="str">
        <f t="shared" si="2"/>
        <v/>
      </c>
    </row>
    <row r="222" ht="22.5" customHeight="1">
      <c r="A222" s="6">
        <v>221.0</v>
      </c>
      <c r="B222" s="11" t="str">
        <f>'Master Schedule'!B222</f>
        <v>Spring Break</v>
      </c>
      <c r="C222" s="7">
        <v>46455.0</v>
      </c>
      <c r="D222" s="8" t="str">
        <f t="shared" si="1"/>
        <v>Tuesday</v>
      </c>
      <c r="E222" s="31"/>
      <c r="F222" s="11"/>
      <c r="G222" s="11"/>
      <c r="H222" s="31"/>
      <c r="I222" s="11"/>
      <c r="J222" s="22"/>
      <c r="K222" s="35"/>
      <c r="L222" s="35"/>
      <c r="M222" s="35"/>
      <c r="N222" s="36"/>
      <c r="O222" s="62"/>
      <c r="P222" s="34" t="str">
        <f t="shared" si="2"/>
        <v/>
      </c>
    </row>
    <row r="223" ht="22.5" customHeight="1">
      <c r="A223" s="6">
        <v>222.0</v>
      </c>
      <c r="B223" s="11" t="str">
        <f>'Master Schedule'!B223</f>
        <v>Spring Break</v>
      </c>
      <c r="C223" s="7">
        <v>46456.0</v>
      </c>
      <c r="D223" s="8" t="str">
        <f t="shared" si="1"/>
        <v>Wednesday</v>
      </c>
      <c r="E223" s="31"/>
      <c r="F223" s="11"/>
      <c r="G223" s="11"/>
      <c r="H223" s="31"/>
      <c r="I223" s="11"/>
      <c r="J223" s="22"/>
      <c r="K223" s="32"/>
      <c r="L223" s="32"/>
      <c r="M223" s="32"/>
      <c r="N223" s="33"/>
      <c r="O223" s="62"/>
      <c r="P223" s="34" t="str">
        <f t="shared" si="2"/>
        <v/>
      </c>
    </row>
    <row r="224" ht="22.5" customHeight="1">
      <c r="A224" s="6">
        <v>223.0</v>
      </c>
      <c r="B224" s="11" t="str">
        <f>'Master Schedule'!B224</f>
        <v>Spring Break</v>
      </c>
      <c r="C224" s="7">
        <v>46457.0</v>
      </c>
      <c r="D224" s="8" t="str">
        <f t="shared" si="1"/>
        <v>Thursday</v>
      </c>
      <c r="E224" s="31"/>
      <c r="F224" s="11"/>
      <c r="G224" s="11"/>
      <c r="H224" s="31"/>
      <c r="I224" s="11"/>
      <c r="J224" s="22"/>
      <c r="K224" s="35"/>
      <c r="L224" s="35"/>
      <c r="M224" s="35"/>
      <c r="N224" s="36"/>
      <c r="O224" s="62"/>
      <c r="P224" s="34" t="str">
        <f t="shared" si="2"/>
        <v/>
      </c>
    </row>
    <row r="225" ht="22.5" customHeight="1">
      <c r="A225" s="6">
        <v>224.0</v>
      </c>
      <c r="B225" s="11" t="str">
        <f>'Master Schedule'!B225</f>
        <v>Spring Break</v>
      </c>
      <c r="C225" s="7">
        <v>46458.0</v>
      </c>
      <c r="D225" s="8" t="str">
        <f t="shared" si="1"/>
        <v>Friday</v>
      </c>
      <c r="E225" s="31"/>
      <c r="F225" s="11"/>
      <c r="G225" s="11"/>
      <c r="H225" s="31"/>
      <c r="I225" s="11"/>
      <c r="J225" s="22"/>
      <c r="K225" s="32"/>
      <c r="L225" s="32"/>
      <c r="M225" s="32"/>
      <c r="N225" s="33"/>
      <c r="O225" s="62"/>
      <c r="P225" s="34" t="str">
        <f t="shared" si="2"/>
        <v/>
      </c>
    </row>
    <row r="226" ht="22.5" customHeight="1">
      <c r="A226" s="6">
        <v>225.0</v>
      </c>
      <c r="B226" s="11" t="str">
        <f>'Master Schedule'!B226</f>
        <v>Spring Break</v>
      </c>
      <c r="C226" s="7">
        <v>46459.0</v>
      </c>
      <c r="D226" s="8" t="str">
        <f t="shared" si="1"/>
        <v>Saturday</v>
      </c>
      <c r="E226" s="31"/>
      <c r="F226" s="11"/>
      <c r="G226" s="11"/>
      <c r="H226" s="31"/>
      <c r="I226" s="11"/>
      <c r="J226" s="22"/>
      <c r="K226" s="35"/>
      <c r="L226" s="35"/>
      <c r="M226" s="35"/>
      <c r="N226" s="36"/>
      <c r="O226" s="62"/>
      <c r="P226" s="34" t="str">
        <f t="shared" si="2"/>
        <v/>
      </c>
    </row>
    <row r="227" ht="22.5" customHeight="1">
      <c r="A227" s="6">
        <v>226.0</v>
      </c>
      <c r="B227" s="11" t="str">
        <f>'Master Schedule'!B227</f>
        <v/>
      </c>
      <c r="C227" s="7">
        <v>46460.0</v>
      </c>
      <c r="D227" s="8" t="str">
        <f t="shared" si="1"/>
        <v>Sunday</v>
      </c>
      <c r="E227" s="31"/>
      <c r="F227" s="11"/>
      <c r="G227" s="11"/>
      <c r="H227" s="31"/>
      <c r="I227" s="11"/>
      <c r="J227" s="22"/>
      <c r="K227" s="32"/>
      <c r="L227" s="32"/>
      <c r="M227" s="32"/>
      <c r="N227" s="33"/>
      <c r="O227" s="62"/>
      <c r="P227" s="34" t="str">
        <f t="shared" si="2"/>
        <v/>
      </c>
    </row>
    <row r="228" ht="22.5" customHeight="1">
      <c r="A228" s="6">
        <v>227.0</v>
      </c>
      <c r="B228" s="11" t="str">
        <f>'Master Schedule'!B228</f>
        <v/>
      </c>
      <c r="C228" s="7">
        <v>46461.0</v>
      </c>
      <c r="D228" s="8" t="str">
        <f t="shared" si="1"/>
        <v>Monday</v>
      </c>
      <c r="E228" s="31"/>
      <c r="F228" s="11"/>
      <c r="G228" s="11"/>
      <c r="H228" s="31"/>
      <c r="I228" s="11"/>
      <c r="J228" s="22"/>
      <c r="K228" s="35"/>
      <c r="L228" s="35"/>
      <c r="M228" s="35"/>
      <c r="N228" s="36"/>
      <c r="O228" s="62"/>
      <c r="P228" s="34" t="str">
        <f t="shared" si="2"/>
        <v/>
      </c>
    </row>
    <row r="229" ht="22.5" customHeight="1">
      <c r="A229" s="6">
        <v>228.0</v>
      </c>
      <c r="B229" s="11" t="str">
        <f>'Master Schedule'!B229</f>
        <v/>
      </c>
      <c r="C229" s="7">
        <v>46462.0</v>
      </c>
      <c r="D229" s="8" t="str">
        <f t="shared" si="1"/>
        <v>Tuesday</v>
      </c>
      <c r="E229" s="31"/>
      <c r="F229" s="11"/>
      <c r="G229" s="11"/>
      <c r="H229" s="31"/>
      <c r="I229" s="11"/>
      <c r="J229" s="22"/>
      <c r="K229" s="32"/>
      <c r="L229" s="32"/>
      <c r="M229" s="32"/>
      <c r="N229" s="33"/>
      <c r="O229" s="62"/>
      <c r="P229" s="34" t="str">
        <f t="shared" si="2"/>
        <v/>
      </c>
    </row>
    <row r="230" ht="22.5" customHeight="1">
      <c r="A230" s="6">
        <v>229.0</v>
      </c>
      <c r="B230" s="11" t="str">
        <f>'Master Schedule'!B230</f>
        <v/>
      </c>
      <c r="C230" s="7">
        <v>46463.0</v>
      </c>
      <c r="D230" s="8" t="str">
        <f t="shared" si="1"/>
        <v>Wednesday</v>
      </c>
      <c r="E230" s="31"/>
      <c r="F230" s="11"/>
      <c r="G230" s="11"/>
      <c r="H230" s="31"/>
      <c r="I230" s="11"/>
      <c r="J230" s="22"/>
      <c r="K230" s="35"/>
      <c r="L230" s="35"/>
      <c r="M230" s="35"/>
      <c r="N230" s="36"/>
      <c r="O230" s="62"/>
      <c r="P230" s="34" t="str">
        <f t="shared" si="2"/>
        <v/>
      </c>
    </row>
    <row r="231" ht="22.5" customHeight="1">
      <c r="A231" s="6">
        <v>230.0</v>
      </c>
      <c r="B231" s="11" t="str">
        <f>'Master Schedule'!B231</f>
        <v/>
      </c>
      <c r="C231" s="7">
        <v>46464.0</v>
      </c>
      <c r="D231" s="8" t="str">
        <f t="shared" si="1"/>
        <v>Thursday</v>
      </c>
      <c r="E231" s="31"/>
      <c r="F231" s="11"/>
      <c r="G231" s="11"/>
      <c r="H231" s="31"/>
      <c r="I231" s="11"/>
      <c r="J231" s="22"/>
      <c r="K231" s="32"/>
      <c r="L231" s="32"/>
      <c r="M231" s="32"/>
      <c r="N231" s="33"/>
      <c r="O231" s="62"/>
      <c r="P231" s="34" t="str">
        <f t="shared" si="2"/>
        <v/>
      </c>
    </row>
    <row r="232" ht="22.5" customHeight="1">
      <c r="A232" s="6">
        <v>231.0</v>
      </c>
      <c r="B232" s="11" t="str">
        <f>'Master Schedule'!B232</f>
        <v/>
      </c>
      <c r="C232" s="7">
        <v>46465.0</v>
      </c>
      <c r="D232" s="8" t="str">
        <f t="shared" si="1"/>
        <v>Friday</v>
      </c>
      <c r="E232" s="31"/>
      <c r="F232" s="11"/>
      <c r="G232" s="11"/>
      <c r="H232" s="31"/>
      <c r="I232" s="11"/>
      <c r="J232" s="22"/>
      <c r="K232" s="35"/>
      <c r="L232" s="35"/>
      <c r="M232" s="35"/>
      <c r="N232" s="36"/>
      <c r="O232" s="62"/>
      <c r="P232" s="34" t="str">
        <f t="shared" si="2"/>
        <v/>
      </c>
    </row>
    <row r="233" ht="22.5" customHeight="1">
      <c r="A233" s="6">
        <v>232.0</v>
      </c>
      <c r="B233" s="11" t="str">
        <f>'Master Schedule'!B233</f>
        <v/>
      </c>
      <c r="C233" s="7">
        <v>46466.0</v>
      </c>
      <c r="D233" s="8" t="str">
        <f t="shared" si="1"/>
        <v>Saturday</v>
      </c>
      <c r="E233" s="31"/>
      <c r="F233" s="11"/>
      <c r="G233" s="11"/>
      <c r="H233" s="31"/>
      <c r="I233" s="11"/>
      <c r="J233" s="22"/>
      <c r="K233" s="32"/>
      <c r="L233" s="32"/>
      <c r="M233" s="32"/>
      <c r="N233" s="33"/>
      <c r="O233" s="62"/>
      <c r="P233" s="34" t="str">
        <f t="shared" si="2"/>
        <v/>
      </c>
    </row>
    <row r="234" ht="22.5" customHeight="1">
      <c r="A234" s="6">
        <v>233.0</v>
      </c>
      <c r="B234" s="11" t="str">
        <f>'Master Schedule'!B234</f>
        <v/>
      </c>
      <c r="C234" s="7">
        <v>46467.0</v>
      </c>
      <c r="D234" s="8" t="str">
        <f t="shared" si="1"/>
        <v>Sunday</v>
      </c>
      <c r="E234" s="31"/>
      <c r="F234" s="11"/>
      <c r="G234" s="11"/>
      <c r="H234" s="31"/>
      <c r="I234" s="11"/>
      <c r="J234" s="22"/>
      <c r="K234" s="35"/>
      <c r="L234" s="35"/>
      <c r="M234" s="35"/>
      <c r="N234" s="36"/>
      <c r="O234" s="62"/>
      <c r="P234" s="34" t="str">
        <f t="shared" si="2"/>
        <v/>
      </c>
    </row>
    <row r="235" ht="22.5" customHeight="1">
      <c r="A235" s="6">
        <v>234.0</v>
      </c>
      <c r="B235" s="11" t="str">
        <f>'Master Schedule'!B235</f>
        <v/>
      </c>
      <c r="C235" s="7">
        <v>46468.0</v>
      </c>
      <c r="D235" s="8" t="str">
        <f t="shared" si="1"/>
        <v>Monday</v>
      </c>
      <c r="E235" s="31"/>
      <c r="F235" s="11"/>
      <c r="G235" s="11"/>
      <c r="H235" s="31"/>
      <c r="I235" s="11"/>
      <c r="J235" s="22"/>
      <c r="K235" s="32"/>
      <c r="L235" s="32"/>
      <c r="M235" s="32"/>
      <c r="N235" s="33"/>
      <c r="O235" s="62"/>
      <c r="P235" s="34" t="str">
        <f t="shared" si="2"/>
        <v/>
      </c>
    </row>
    <row r="236" ht="22.5" customHeight="1">
      <c r="A236" s="6">
        <v>235.0</v>
      </c>
      <c r="B236" s="11" t="str">
        <f>'Master Schedule'!B236</f>
        <v/>
      </c>
      <c r="C236" s="7">
        <v>46469.0</v>
      </c>
      <c r="D236" s="8" t="str">
        <f t="shared" si="1"/>
        <v>Tuesday</v>
      </c>
      <c r="E236" s="31"/>
      <c r="F236" s="11"/>
      <c r="G236" s="11"/>
      <c r="H236" s="31"/>
      <c r="I236" s="11"/>
      <c r="J236" s="22"/>
      <c r="K236" s="35"/>
      <c r="L236" s="35"/>
      <c r="M236" s="35"/>
      <c r="N236" s="36"/>
      <c r="O236" s="62"/>
      <c r="P236" s="34" t="str">
        <f t="shared" si="2"/>
        <v/>
      </c>
    </row>
    <row r="237" ht="22.5" customHeight="1">
      <c r="A237" s="6">
        <v>236.0</v>
      </c>
      <c r="B237" s="11" t="str">
        <f>'Master Schedule'!B237</f>
        <v/>
      </c>
      <c r="C237" s="7">
        <v>46470.0</v>
      </c>
      <c r="D237" s="8" t="str">
        <f t="shared" si="1"/>
        <v>Wednesday</v>
      </c>
      <c r="E237" s="31"/>
      <c r="F237" s="11"/>
      <c r="G237" s="11"/>
      <c r="H237" s="31"/>
      <c r="I237" s="11"/>
      <c r="J237" s="22"/>
      <c r="K237" s="32"/>
      <c r="L237" s="32"/>
      <c r="M237" s="32"/>
      <c r="N237" s="33"/>
      <c r="O237" s="62"/>
      <c r="P237" s="34" t="str">
        <f t="shared" si="2"/>
        <v/>
      </c>
    </row>
    <row r="238" ht="22.5" customHeight="1">
      <c r="A238" s="6">
        <v>237.0</v>
      </c>
      <c r="B238" s="11" t="str">
        <f>'Master Schedule'!B238</f>
        <v/>
      </c>
      <c r="C238" s="7">
        <v>46471.0</v>
      </c>
      <c r="D238" s="8" t="str">
        <f t="shared" si="1"/>
        <v>Thursday</v>
      </c>
      <c r="E238" s="31"/>
      <c r="F238" s="11"/>
      <c r="G238" s="11"/>
      <c r="H238" s="31"/>
      <c r="I238" s="11"/>
      <c r="J238" s="22"/>
      <c r="K238" s="35"/>
      <c r="L238" s="35"/>
      <c r="M238" s="35"/>
      <c r="N238" s="36"/>
      <c r="O238" s="62"/>
      <c r="P238" s="34" t="str">
        <f t="shared" si="2"/>
        <v/>
      </c>
    </row>
    <row r="239" ht="22.5" customHeight="1">
      <c r="A239" s="6">
        <v>238.0</v>
      </c>
      <c r="B239" s="11" t="str">
        <f>'Master Schedule'!B239</f>
        <v/>
      </c>
      <c r="C239" s="7">
        <v>46472.0</v>
      </c>
      <c r="D239" s="8" t="str">
        <f t="shared" si="1"/>
        <v>Friday</v>
      </c>
      <c r="E239" s="31"/>
      <c r="F239" s="11"/>
      <c r="G239" s="11"/>
      <c r="H239" s="31"/>
      <c r="I239" s="11"/>
      <c r="J239" s="22"/>
      <c r="K239" s="32"/>
      <c r="L239" s="32"/>
      <c r="M239" s="32"/>
      <c r="N239" s="33"/>
      <c r="O239" s="62"/>
      <c r="P239" s="34" t="str">
        <f t="shared" si="2"/>
        <v/>
      </c>
    </row>
    <row r="240" ht="22.5" customHeight="1">
      <c r="A240" s="6">
        <v>239.0</v>
      </c>
      <c r="B240" s="11" t="str">
        <f>'Master Schedule'!B240</f>
        <v/>
      </c>
      <c r="C240" s="7">
        <v>46473.0</v>
      </c>
      <c r="D240" s="8" t="str">
        <f t="shared" si="1"/>
        <v>Saturday</v>
      </c>
      <c r="E240" s="31"/>
      <c r="F240" s="11"/>
      <c r="G240" s="11"/>
      <c r="H240" s="31"/>
      <c r="I240" s="11"/>
      <c r="J240" s="22"/>
      <c r="K240" s="35"/>
      <c r="L240" s="35"/>
      <c r="M240" s="35"/>
      <c r="N240" s="36"/>
      <c r="O240" s="62"/>
      <c r="P240" s="34" t="str">
        <f t="shared" si="2"/>
        <v/>
      </c>
    </row>
    <row r="241" ht="22.5" customHeight="1">
      <c r="A241" s="6">
        <v>240.0</v>
      </c>
      <c r="B241" s="11" t="str">
        <f>'Master Schedule'!B241</f>
        <v/>
      </c>
      <c r="C241" s="7">
        <v>46474.0</v>
      </c>
      <c r="D241" s="8" t="str">
        <f t="shared" si="1"/>
        <v>Sunday</v>
      </c>
      <c r="E241" s="31"/>
      <c r="F241" s="11"/>
      <c r="G241" s="11"/>
      <c r="H241" s="31"/>
      <c r="I241" s="11"/>
      <c r="J241" s="22"/>
      <c r="K241" s="32"/>
      <c r="L241" s="32"/>
      <c r="M241" s="32"/>
      <c r="N241" s="33"/>
      <c r="O241" s="62"/>
      <c r="P241" s="34" t="str">
        <f t="shared" si="2"/>
        <v/>
      </c>
    </row>
    <row r="242" ht="22.5" customHeight="1">
      <c r="A242" s="6">
        <v>241.0</v>
      </c>
      <c r="B242" s="11" t="str">
        <f>'Master Schedule'!B242</f>
        <v/>
      </c>
      <c r="C242" s="7">
        <v>46475.0</v>
      </c>
      <c r="D242" s="8" t="str">
        <f t="shared" si="1"/>
        <v>Monday</v>
      </c>
      <c r="E242" s="31"/>
      <c r="F242" s="11"/>
      <c r="G242" s="11"/>
      <c r="H242" s="31"/>
      <c r="I242" s="11"/>
      <c r="J242" s="22"/>
      <c r="K242" s="35"/>
      <c r="L242" s="35"/>
      <c r="M242" s="35"/>
      <c r="N242" s="36"/>
      <c r="O242" s="62"/>
      <c r="P242" s="34" t="str">
        <f t="shared" si="2"/>
        <v/>
      </c>
    </row>
    <row r="243" ht="22.5" customHeight="1">
      <c r="A243" s="6">
        <v>242.0</v>
      </c>
      <c r="B243" s="11" t="str">
        <f>'Master Schedule'!B243</f>
        <v/>
      </c>
      <c r="C243" s="7">
        <v>46476.0</v>
      </c>
      <c r="D243" s="8" t="str">
        <f t="shared" si="1"/>
        <v>Tuesday</v>
      </c>
      <c r="E243" s="31"/>
      <c r="F243" s="11"/>
      <c r="G243" s="11"/>
      <c r="H243" s="31"/>
      <c r="I243" s="11"/>
      <c r="J243" s="22"/>
      <c r="K243" s="32"/>
      <c r="L243" s="32"/>
      <c r="M243" s="32"/>
      <c r="N243" s="33"/>
      <c r="O243" s="62"/>
      <c r="P243" s="34" t="str">
        <f t="shared" si="2"/>
        <v/>
      </c>
    </row>
    <row r="244" ht="22.5" customHeight="1">
      <c r="A244" s="6">
        <v>243.0</v>
      </c>
      <c r="B244" s="11" t="str">
        <f>'Master Schedule'!B244</f>
        <v/>
      </c>
      <c r="C244" s="7">
        <v>46477.0</v>
      </c>
      <c r="D244" s="8" t="str">
        <f t="shared" si="1"/>
        <v>Wednesday</v>
      </c>
      <c r="E244" s="31"/>
      <c r="F244" s="11"/>
      <c r="G244" s="11"/>
      <c r="H244" s="31"/>
      <c r="I244" s="11"/>
      <c r="J244" s="22"/>
      <c r="K244" s="35"/>
      <c r="L244" s="35"/>
      <c r="M244" s="35"/>
      <c r="N244" s="36"/>
      <c r="O244" s="62"/>
      <c r="P244" s="34" t="str">
        <f t="shared" si="2"/>
        <v/>
      </c>
    </row>
    <row r="245" ht="22.5" customHeight="1">
      <c r="A245" s="6">
        <v>244.0</v>
      </c>
      <c r="B245" s="11" t="str">
        <f>'Master Schedule'!B245</f>
        <v/>
      </c>
      <c r="C245" s="7">
        <v>46478.0</v>
      </c>
      <c r="D245" s="8" t="str">
        <f t="shared" si="1"/>
        <v>Thursday</v>
      </c>
      <c r="E245" s="31"/>
      <c r="F245" s="11"/>
      <c r="G245" s="11"/>
      <c r="H245" s="31"/>
      <c r="I245" s="11"/>
      <c r="J245" s="22"/>
      <c r="K245" s="32"/>
      <c r="L245" s="32"/>
      <c r="M245" s="32"/>
      <c r="N245" s="33"/>
      <c r="O245" s="62"/>
      <c r="P245" s="34" t="str">
        <f t="shared" si="2"/>
        <v/>
      </c>
    </row>
    <row r="246" ht="22.5" customHeight="1">
      <c r="A246" s="6">
        <v>245.0</v>
      </c>
      <c r="B246" s="11" t="str">
        <f>'Master Schedule'!B246</f>
        <v/>
      </c>
      <c r="C246" s="7">
        <v>46479.0</v>
      </c>
      <c r="D246" s="8" t="str">
        <f t="shared" si="1"/>
        <v>Friday</v>
      </c>
      <c r="E246" s="31"/>
      <c r="F246" s="11"/>
      <c r="G246" s="11"/>
      <c r="H246" s="31"/>
      <c r="I246" s="11"/>
      <c r="J246" s="22"/>
      <c r="K246" s="35"/>
      <c r="L246" s="35"/>
      <c r="M246" s="35"/>
      <c r="N246" s="36"/>
      <c r="O246" s="62"/>
      <c r="P246" s="34" t="str">
        <f t="shared" si="2"/>
        <v/>
      </c>
    </row>
    <row r="247" ht="22.5" customHeight="1">
      <c r="A247" s="6">
        <v>246.0</v>
      </c>
      <c r="B247" s="11" t="str">
        <f>'Master Schedule'!B247</f>
        <v/>
      </c>
      <c r="C247" s="7">
        <v>46480.0</v>
      </c>
      <c r="D247" s="8" t="str">
        <f t="shared" si="1"/>
        <v>Saturday</v>
      </c>
      <c r="E247" s="31"/>
      <c r="F247" s="11"/>
      <c r="G247" s="11"/>
      <c r="H247" s="31"/>
      <c r="I247" s="11"/>
      <c r="J247" s="22"/>
      <c r="K247" s="32"/>
      <c r="L247" s="32"/>
      <c r="M247" s="32"/>
      <c r="N247" s="33"/>
      <c r="O247" s="62"/>
      <c r="P247" s="34" t="str">
        <f t="shared" si="2"/>
        <v/>
      </c>
    </row>
    <row r="248" ht="22.5" customHeight="1">
      <c r="A248" s="6">
        <v>247.0</v>
      </c>
      <c r="B248" s="11" t="str">
        <f>'Master Schedule'!B248</f>
        <v/>
      </c>
      <c r="C248" s="7">
        <v>46481.0</v>
      </c>
      <c r="D248" s="8" t="str">
        <f t="shared" si="1"/>
        <v>Sunday</v>
      </c>
      <c r="E248" s="31"/>
      <c r="F248" s="11"/>
      <c r="G248" s="11"/>
      <c r="H248" s="31"/>
      <c r="I248" s="11"/>
      <c r="J248" s="22"/>
      <c r="K248" s="35"/>
      <c r="L248" s="35"/>
      <c r="M248" s="35"/>
      <c r="N248" s="36"/>
      <c r="O248" s="62"/>
      <c r="P248" s="34" t="str">
        <f t="shared" si="2"/>
        <v/>
      </c>
    </row>
    <row r="249" ht="22.5" customHeight="1">
      <c r="A249" s="6">
        <v>248.0</v>
      </c>
      <c r="B249" s="11" t="str">
        <f>'Master Schedule'!B249</f>
        <v/>
      </c>
      <c r="C249" s="7">
        <v>46482.0</v>
      </c>
      <c r="D249" s="8" t="str">
        <f t="shared" si="1"/>
        <v>Monday</v>
      </c>
      <c r="E249" s="31"/>
      <c r="F249" s="11"/>
      <c r="G249" s="11"/>
      <c r="H249" s="31"/>
      <c r="I249" s="11"/>
      <c r="J249" s="22"/>
      <c r="K249" s="32"/>
      <c r="L249" s="32"/>
      <c r="M249" s="32"/>
      <c r="N249" s="33"/>
      <c r="O249" s="62"/>
      <c r="P249" s="34" t="str">
        <f t="shared" si="2"/>
        <v/>
      </c>
    </row>
    <row r="250" ht="22.5" customHeight="1">
      <c r="A250" s="6">
        <v>249.0</v>
      </c>
      <c r="B250" s="11" t="str">
        <f>'Master Schedule'!B250</f>
        <v/>
      </c>
      <c r="C250" s="7">
        <v>46483.0</v>
      </c>
      <c r="D250" s="8" t="str">
        <f t="shared" si="1"/>
        <v>Tuesday</v>
      </c>
      <c r="E250" s="31"/>
      <c r="F250" s="11"/>
      <c r="G250" s="11"/>
      <c r="H250" s="31"/>
      <c r="I250" s="11"/>
      <c r="J250" s="22"/>
      <c r="K250" s="35"/>
      <c r="L250" s="35"/>
      <c r="M250" s="35"/>
      <c r="N250" s="36"/>
      <c r="O250" s="62"/>
      <c r="P250" s="34" t="str">
        <f t="shared" si="2"/>
        <v/>
      </c>
    </row>
    <row r="251" ht="22.5" customHeight="1">
      <c r="A251" s="6">
        <v>250.0</v>
      </c>
      <c r="B251" s="11" t="str">
        <f>'Master Schedule'!B251</f>
        <v/>
      </c>
      <c r="C251" s="7">
        <v>46484.0</v>
      </c>
      <c r="D251" s="8" t="str">
        <f t="shared" si="1"/>
        <v>Wednesday</v>
      </c>
      <c r="E251" s="31"/>
      <c r="F251" s="11"/>
      <c r="G251" s="11"/>
      <c r="H251" s="31"/>
      <c r="I251" s="11"/>
      <c r="J251" s="22"/>
      <c r="K251" s="32"/>
      <c r="L251" s="32"/>
      <c r="M251" s="32"/>
      <c r="N251" s="33"/>
      <c r="O251" s="62"/>
      <c r="P251" s="34" t="str">
        <f t="shared" si="2"/>
        <v/>
      </c>
    </row>
    <row r="252" ht="22.5" customHeight="1">
      <c r="A252" s="6">
        <v>251.0</v>
      </c>
      <c r="B252" s="11" t="str">
        <f>'Master Schedule'!B252</f>
        <v/>
      </c>
      <c r="C252" s="7">
        <v>46485.0</v>
      </c>
      <c r="D252" s="8" t="str">
        <f t="shared" si="1"/>
        <v>Thursday</v>
      </c>
      <c r="E252" s="31"/>
      <c r="F252" s="11"/>
      <c r="G252" s="11"/>
      <c r="H252" s="31"/>
      <c r="I252" s="11"/>
      <c r="J252" s="22"/>
      <c r="K252" s="35"/>
      <c r="L252" s="35"/>
      <c r="M252" s="35"/>
      <c r="N252" s="36"/>
      <c r="O252" s="62"/>
      <c r="P252" s="34" t="str">
        <f t="shared" si="2"/>
        <v/>
      </c>
    </row>
    <row r="253" ht="22.5" customHeight="1">
      <c r="A253" s="6">
        <v>252.0</v>
      </c>
      <c r="B253" s="11" t="str">
        <f>'Master Schedule'!B253</f>
        <v/>
      </c>
      <c r="C253" s="7">
        <v>46486.0</v>
      </c>
      <c r="D253" s="8" t="str">
        <f t="shared" si="1"/>
        <v>Friday</v>
      </c>
      <c r="E253" s="31"/>
      <c r="F253" s="11"/>
      <c r="G253" s="11"/>
      <c r="H253" s="31"/>
      <c r="I253" s="11"/>
      <c r="J253" s="22"/>
      <c r="K253" s="32"/>
      <c r="L253" s="32"/>
      <c r="M253" s="32"/>
      <c r="N253" s="33"/>
      <c r="O253" s="62"/>
      <c r="P253" s="34" t="str">
        <f t="shared" si="2"/>
        <v/>
      </c>
    </row>
    <row r="254" ht="22.5" customHeight="1">
      <c r="A254" s="6">
        <v>253.0</v>
      </c>
      <c r="B254" s="11" t="str">
        <f>'Master Schedule'!B254</f>
        <v/>
      </c>
      <c r="C254" s="7">
        <v>46487.0</v>
      </c>
      <c r="D254" s="8" t="str">
        <f t="shared" si="1"/>
        <v>Saturday</v>
      </c>
      <c r="E254" s="31"/>
      <c r="F254" s="11"/>
      <c r="G254" s="11"/>
      <c r="H254" s="31"/>
      <c r="I254" s="11"/>
      <c r="J254" s="22"/>
      <c r="K254" s="35"/>
      <c r="L254" s="35"/>
      <c r="M254" s="35"/>
      <c r="N254" s="36"/>
      <c r="O254" s="62"/>
      <c r="P254" s="34" t="str">
        <f t="shared" si="2"/>
        <v/>
      </c>
    </row>
    <row r="255" ht="22.5" customHeight="1">
      <c r="A255" s="6">
        <v>254.0</v>
      </c>
      <c r="B255" s="11" t="str">
        <f>'Master Schedule'!B255</f>
        <v/>
      </c>
      <c r="C255" s="7">
        <v>46488.0</v>
      </c>
      <c r="D255" s="8" t="str">
        <f t="shared" si="1"/>
        <v>Sunday</v>
      </c>
      <c r="E255" s="31"/>
      <c r="F255" s="11"/>
      <c r="G255" s="11"/>
      <c r="H255" s="31"/>
      <c r="I255" s="11"/>
      <c r="J255" s="22"/>
      <c r="K255" s="32"/>
      <c r="L255" s="32"/>
      <c r="M255" s="32"/>
      <c r="N255" s="33"/>
      <c r="O255" s="62"/>
      <c r="P255" s="34" t="str">
        <f t="shared" si="2"/>
        <v/>
      </c>
    </row>
    <row r="256" ht="22.5" customHeight="1">
      <c r="A256" s="6">
        <v>255.0</v>
      </c>
      <c r="B256" s="11" t="str">
        <f>'Master Schedule'!B256</f>
        <v/>
      </c>
      <c r="C256" s="7">
        <v>46489.0</v>
      </c>
      <c r="D256" s="8" t="str">
        <f t="shared" si="1"/>
        <v>Monday</v>
      </c>
      <c r="E256" s="31"/>
      <c r="F256" s="11"/>
      <c r="G256" s="11"/>
      <c r="H256" s="31"/>
      <c r="I256" s="11"/>
      <c r="J256" s="22"/>
      <c r="K256" s="35"/>
      <c r="L256" s="35"/>
      <c r="M256" s="35"/>
      <c r="N256" s="36"/>
      <c r="O256" s="62"/>
      <c r="P256" s="34" t="str">
        <f t="shared" si="2"/>
        <v/>
      </c>
    </row>
    <row r="257" ht="22.5" customHeight="1">
      <c r="A257" s="6">
        <v>256.0</v>
      </c>
      <c r="B257" s="11" t="str">
        <f>'Master Schedule'!B257</f>
        <v/>
      </c>
      <c r="C257" s="7">
        <v>46490.0</v>
      </c>
      <c r="D257" s="8" t="str">
        <f t="shared" si="1"/>
        <v>Tuesday</v>
      </c>
      <c r="E257" s="31"/>
      <c r="F257" s="11"/>
      <c r="G257" s="11"/>
      <c r="H257" s="31"/>
      <c r="I257" s="11"/>
      <c r="J257" s="22"/>
      <c r="K257" s="32"/>
      <c r="L257" s="32"/>
      <c r="M257" s="32"/>
      <c r="N257" s="33"/>
      <c r="O257" s="62"/>
      <c r="P257" s="34" t="str">
        <f t="shared" si="2"/>
        <v/>
      </c>
    </row>
    <row r="258" ht="22.5" customHeight="1">
      <c r="A258" s="6">
        <v>257.0</v>
      </c>
      <c r="B258" s="11" t="str">
        <f>'Master Schedule'!B258</f>
        <v/>
      </c>
      <c r="C258" s="7">
        <v>46491.0</v>
      </c>
      <c r="D258" s="8" t="str">
        <f t="shared" si="1"/>
        <v>Wednesday</v>
      </c>
      <c r="E258" s="31"/>
      <c r="F258" s="11"/>
      <c r="G258" s="11"/>
      <c r="H258" s="31"/>
      <c r="I258" s="11"/>
      <c r="J258" s="22"/>
      <c r="K258" s="35"/>
      <c r="L258" s="35"/>
      <c r="M258" s="35"/>
      <c r="N258" s="36"/>
      <c r="O258" s="62"/>
      <c r="P258" s="34" t="str">
        <f t="shared" si="2"/>
        <v/>
      </c>
    </row>
    <row r="259" ht="22.5" customHeight="1">
      <c r="A259" s="6">
        <v>258.0</v>
      </c>
      <c r="B259" s="11" t="str">
        <f>'Master Schedule'!B259</f>
        <v/>
      </c>
      <c r="C259" s="7">
        <v>46492.0</v>
      </c>
      <c r="D259" s="8" t="str">
        <f t="shared" si="1"/>
        <v>Thursday</v>
      </c>
      <c r="E259" s="31"/>
      <c r="F259" s="11"/>
      <c r="G259" s="11"/>
      <c r="H259" s="31"/>
      <c r="I259" s="11"/>
      <c r="J259" s="22"/>
      <c r="K259" s="32"/>
      <c r="L259" s="32"/>
      <c r="M259" s="32"/>
      <c r="N259" s="33"/>
      <c r="O259" s="62"/>
      <c r="P259" s="34" t="str">
        <f t="shared" si="2"/>
        <v/>
      </c>
    </row>
    <row r="260" ht="22.5" customHeight="1">
      <c r="A260" s="6">
        <v>259.0</v>
      </c>
      <c r="B260" s="11" t="str">
        <f>'Master Schedule'!B260</f>
        <v/>
      </c>
      <c r="C260" s="7">
        <v>46493.0</v>
      </c>
      <c r="D260" s="8" t="str">
        <f t="shared" si="1"/>
        <v>Friday</v>
      </c>
      <c r="E260" s="31"/>
      <c r="F260" s="11"/>
      <c r="G260" s="11"/>
      <c r="H260" s="31"/>
      <c r="I260" s="11"/>
      <c r="J260" s="22"/>
      <c r="K260" s="35"/>
      <c r="L260" s="35"/>
      <c r="M260" s="35"/>
      <c r="N260" s="36"/>
      <c r="O260" s="62"/>
      <c r="P260" s="34" t="str">
        <f t="shared" si="2"/>
        <v/>
      </c>
    </row>
    <row r="261" ht="22.5" customHeight="1">
      <c r="A261" s="6">
        <v>260.0</v>
      </c>
      <c r="B261" s="11" t="str">
        <f>'Master Schedule'!B261</f>
        <v/>
      </c>
      <c r="C261" s="7">
        <v>46494.0</v>
      </c>
      <c r="D261" s="8" t="str">
        <f t="shared" si="1"/>
        <v>Saturday</v>
      </c>
      <c r="E261" s="31"/>
      <c r="F261" s="11"/>
      <c r="G261" s="11"/>
      <c r="H261" s="31"/>
      <c r="I261" s="11"/>
      <c r="J261" s="22"/>
      <c r="K261" s="32"/>
      <c r="L261" s="32"/>
      <c r="M261" s="32"/>
      <c r="N261" s="33"/>
      <c r="O261" s="62"/>
      <c r="P261" s="34" t="str">
        <f t="shared" si="2"/>
        <v/>
      </c>
    </row>
    <row r="262" ht="22.5" customHeight="1">
      <c r="A262" s="6">
        <v>261.0</v>
      </c>
      <c r="B262" s="11" t="str">
        <f>'Master Schedule'!B262</f>
        <v/>
      </c>
      <c r="C262" s="7">
        <v>46495.0</v>
      </c>
      <c r="D262" s="8" t="str">
        <f t="shared" si="1"/>
        <v>Sunday</v>
      </c>
      <c r="E262" s="31"/>
      <c r="F262" s="11"/>
      <c r="G262" s="11"/>
      <c r="H262" s="31"/>
      <c r="I262" s="11"/>
      <c r="J262" s="22"/>
      <c r="K262" s="35"/>
      <c r="L262" s="35"/>
      <c r="M262" s="35"/>
      <c r="N262" s="36"/>
      <c r="O262" s="62"/>
      <c r="P262" s="34" t="str">
        <f t="shared" si="2"/>
        <v/>
      </c>
    </row>
    <row r="263" ht="22.5" customHeight="1">
      <c r="A263" s="6">
        <v>262.0</v>
      </c>
      <c r="B263" s="11" t="str">
        <f>'Master Schedule'!B263</f>
        <v/>
      </c>
      <c r="C263" s="7">
        <v>46496.0</v>
      </c>
      <c r="D263" s="8" t="str">
        <f t="shared" si="1"/>
        <v>Monday</v>
      </c>
      <c r="E263" s="31"/>
      <c r="F263" s="11"/>
      <c r="G263" s="11"/>
      <c r="H263" s="31"/>
      <c r="I263" s="11"/>
      <c r="J263" s="22"/>
      <c r="K263" s="32"/>
      <c r="L263" s="32"/>
      <c r="M263" s="32"/>
      <c r="N263" s="33"/>
      <c r="O263" s="62"/>
      <c r="P263" s="34" t="str">
        <f t="shared" si="2"/>
        <v/>
      </c>
    </row>
    <row r="264" ht="22.5" customHeight="1">
      <c r="A264" s="6">
        <v>263.0</v>
      </c>
      <c r="B264" s="11" t="str">
        <f>'Master Schedule'!B264</f>
        <v/>
      </c>
      <c r="C264" s="7">
        <v>46497.0</v>
      </c>
      <c r="D264" s="8" t="str">
        <f t="shared" si="1"/>
        <v>Tuesday</v>
      </c>
      <c r="E264" s="31"/>
      <c r="F264" s="11"/>
      <c r="G264" s="11"/>
      <c r="H264" s="31"/>
      <c r="I264" s="11"/>
      <c r="J264" s="22"/>
      <c r="K264" s="35"/>
      <c r="L264" s="35"/>
      <c r="M264" s="35"/>
      <c r="N264" s="36"/>
      <c r="O264" s="62"/>
      <c r="P264" s="34" t="str">
        <f t="shared" si="2"/>
        <v/>
      </c>
    </row>
    <row r="265" ht="22.5" customHeight="1">
      <c r="A265" s="6">
        <v>264.0</v>
      </c>
      <c r="B265" s="11" t="str">
        <f>'Master Schedule'!B265</f>
        <v/>
      </c>
      <c r="C265" s="7">
        <v>46498.0</v>
      </c>
      <c r="D265" s="8" t="str">
        <f t="shared" si="1"/>
        <v>Wednesday</v>
      </c>
      <c r="E265" s="31"/>
      <c r="F265" s="11"/>
      <c r="G265" s="11"/>
      <c r="H265" s="31"/>
      <c r="I265" s="11"/>
      <c r="J265" s="22"/>
      <c r="K265" s="32"/>
      <c r="L265" s="32"/>
      <c r="M265" s="32"/>
      <c r="N265" s="33"/>
      <c r="O265" s="62"/>
      <c r="P265" s="34" t="str">
        <f t="shared" si="2"/>
        <v/>
      </c>
    </row>
    <row r="266" ht="22.5" customHeight="1">
      <c r="A266" s="6">
        <v>265.0</v>
      </c>
      <c r="B266" s="11" t="str">
        <f>'Master Schedule'!B266</f>
        <v/>
      </c>
      <c r="C266" s="7">
        <v>46499.0</v>
      </c>
      <c r="D266" s="8" t="str">
        <f t="shared" si="1"/>
        <v>Thursday</v>
      </c>
      <c r="E266" s="31"/>
      <c r="F266" s="11"/>
      <c r="G266" s="11"/>
      <c r="H266" s="31"/>
      <c r="I266" s="11"/>
      <c r="J266" s="22"/>
      <c r="K266" s="35"/>
      <c r="L266" s="35"/>
      <c r="M266" s="35"/>
      <c r="N266" s="36"/>
      <c r="O266" s="62"/>
      <c r="P266" s="34" t="str">
        <f t="shared" si="2"/>
        <v/>
      </c>
    </row>
    <row r="267" ht="22.5" customHeight="1">
      <c r="A267" s="6">
        <v>266.0</v>
      </c>
      <c r="B267" s="11" t="str">
        <f>'Master Schedule'!B267</f>
        <v/>
      </c>
      <c r="C267" s="7">
        <v>46500.0</v>
      </c>
      <c r="D267" s="8" t="str">
        <f t="shared" si="1"/>
        <v>Friday</v>
      </c>
      <c r="E267" s="31"/>
      <c r="F267" s="11"/>
      <c r="G267" s="11"/>
      <c r="H267" s="31"/>
      <c r="I267" s="11"/>
      <c r="J267" s="22"/>
      <c r="K267" s="32"/>
      <c r="L267" s="32"/>
      <c r="M267" s="32"/>
      <c r="N267" s="33"/>
      <c r="O267" s="62"/>
      <c r="P267" s="34" t="str">
        <f t="shared" si="2"/>
        <v/>
      </c>
    </row>
    <row r="268" ht="22.5" customHeight="1">
      <c r="A268" s="6">
        <v>267.0</v>
      </c>
      <c r="B268" s="11" t="str">
        <f>'Master Schedule'!B268</f>
        <v/>
      </c>
      <c r="C268" s="7">
        <v>46501.0</v>
      </c>
      <c r="D268" s="8" t="str">
        <f t="shared" si="1"/>
        <v>Saturday</v>
      </c>
      <c r="E268" s="31"/>
      <c r="F268" s="11"/>
      <c r="G268" s="11"/>
      <c r="H268" s="31"/>
      <c r="I268" s="11"/>
      <c r="J268" s="22"/>
      <c r="K268" s="35"/>
      <c r="L268" s="35"/>
      <c r="M268" s="35"/>
      <c r="N268" s="36"/>
      <c r="O268" s="62"/>
      <c r="P268" s="34" t="str">
        <f t="shared" si="2"/>
        <v/>
      </c>
    </row>
    <row r="269" ht="22.5" customHeight="1">
      <c r="A269" s="6">
        <v>268.0</v>
      </c>
      <c r="B269" s="11" t="str">
        <f>'Master Schedule'!B269</f>
        <v/>
      </c>
      <c r="C269" s="7">
        <v>46502.0</v>
      </c>
      <c r="D269" s="8" t="str">
        <f t="shared" si="1"/>
        <v>Sunday</v>
      </c>
      <c r="E269" s="31"/>
      <c r="F269" s="11"/>
      <c r="G269" s="11"/>
      <c r="H269" s="31"/>
      <c r="I269" s="11"/>
      <c r="J269" s="22"/>
      <c r="K269" s="32"/>
      <c r="L269" s="32"/>
      <c r="M269" s="32"/>
      <c r="N269" s="33"/>
      <c r="O269" s="62"/>
      <c r="P269" s="34" t="str">
        <f t="shared" si="2"/>
        <v/>
      </c>
    </row>
    <row r="270" ht="22.5" customHeight="1">
      <c r="A270" s="6">
        <v>269.0</v>
      </c>
      <c r="B270" s="11" t="str">
        <f>'Master Schedule'!B270</f>
        <v/>
      </c>
      <c r="C270" s="7">
        <v>46503.0</v>
      </c>
      <c r="D270" s="8" t="str">
        <f t="shared" si="1"/>
        <v>Monday</v>
      </c>
      <c r="E270" s="31"/>
      <c r="F270" s="11"/>
      <c r="G270" s="11"/>
      <c r="H270" s="31"/>
      <c r="I270" s="11"/>
      <c r="J270" s="22"/>
      <c r="K270" s="35"/>
      <c r="L270" s="35"/>
      <c r="M270" s="35"/>
      <c r="N270" s="36"/>
      <c r="O270" s="62"/>
      <c r="P270" s="34" t="str">
        <f t="shared" si="2"/>
        <v/>
      </c>
    </row>
    <row r="271" ht="22.5" customHeight="1">
      <c r="A271" s="6">
        <v>270.0</v>
      </c>
      <c r="B271" s="11" t="str">
        <f>'Master Schedule'!B271</f>
        <v/>
      </c>
      <c r="C271" s="7">
        <v>46504.0</v>
      </c>
      <c r="D271" s="8" t="str">
        <f t="shared" si="1"/>
        <v>Tuesday</v>
      </c>
      <c r="E271" s="31"/>
      <c r="F271" s="11"/>
      <c r="G271" s="11"/>
      <c r="H271" s="31"/>
      <c r="I271" s="11"/>
      <c r="J271" s="22"/>
      <c r="K271" s="32"/>
      <c r="L271" s="32"/>
      <c r="M271" s="32"/>
      <c r="N271" s="33"/>
      <c r="O271" s="62"/>
      <c r="P271" s="34" t="str">
        <f t="shared" si="2"/>
        <v/>
      </c>
    </row>
    <row r="272" ht="22.5" customHeight="1">
      <c r="A272" s="6">
        <v>271.0</v>
      </c>
      <c r="B272" s="11" t="str">
        <f>'Master Schedule'!B272</f>
        <v/>
      </c>
      <c r="C272" s="7">
        <v>46505.0</v>
      </c>
      <c r="D272" s="8" t="str">
        <f t="shared" si="1"/>
        <v>Wednesday</v>
      </c>
      <c r="E272" s="31"/>
      <c r="F272" s="11"/>
      <c r="G272" s="11"/>
      <c r="H272" s="31"/>
      <c r="I272" s="11"/>
      <c r="J272" s="22"/>
      <c r="K272" s="35"/>
      <c r="L272" s="35"/>
      <c r="M272" s="35"/>
      <c r="N272" s="36"/>
      <c r="O272" s="62"/>
      <c r="P272" s="34" t="str">
        <f t="shared" si="2"/>
        <v/>
      </c>
    </row>
    <row r="273" ht="22.5" customHeight="1">
      <c r="A273" s="6">
        <v>272.0</v>
      </c>
      <c r="B273" s="11" t="str">
        <f>'Master Schedule'!B273</f>
        <v/>
      </c>
      <c r="C273" s="7">
        <v>46506.0</v>
      </c>
      <c r="D273" s="8" t="str">
        <f t="shared" si="1"/>
        <v>Thursday</v>
      </c>
      <c r="E273" s="31"/>
      <c r="F273" s="11"/>
      <c r="G273" s="11"/>
      <c r="H273" s="31"/>
      <c r="I273" s="11"/>
      <c r="J273" s="22"/>
      <c r="K273" s="32"/>
      <c r="L273" s="32"/>
      <c r="M273" s="32"/>
      <c r="N273" s="33"/>
      <c r="O273" s="62"/>
      <c r="P273" s="34" t="str">
        <f t="shared" si="2"/>
        <v/>
      </c>
    </row>
    <row r="274" ht="22.5" customHeight="1">
      <c r="A274" s="6">
        <v>273.0</v>
      </c>
      <c r="B274" s="11" t="str">
        <f>'Master Schedule'!B274</f>
        <v/>
      </c>
      <c r="C274" s="7">
        <v>46507.0</v>
      </c>
      <c r="D274" s="8" t="str">
        <f t="shared" si="1"/>
        <v>Friday</v>
      </c>
      <c r="E274" s="31"/>
      <c r="F274" s="11"/>
      <c r="G274" s="11"/>
      <c r="H274" s="31"/>
      <c r="I274" s="11"/>
      <c r="J274" s="22"/>
      <c r="K274" s="35"/>
      <c r="L274" s="35"/>
      <c r="M274" s="35"/>
      <c r="N274" s="36"/>
      <c r="O274" s="62"/>
      <c r="P274" s="34" t="str">
        <f t="shared" si="2"/>
        <v/>
      </c>
    </row>
    <row r="275" ht="22.5" customHeight="1">
      <c r="A275" s="6">
        <v>274.0</v>
      </c>
      <c r="B275" s="11" t="str">
        <f>'Master Schedule'!B275</f>
        <v/>
      </c>
      <c r="C275" s="7">
        <v>46508.0</v>
      </c>
      <c r="D275" s="8" t="str">
        <f t="shared" si="1"/>
        <v>Saturday</v>
      </c>
      <c r="E275" s="31"/>
      <c r="F275" s="11"/>
      <c r="G275" s="11"/>
      <c r="H275" s="31"/>
      <c r="I275" s="11"/>
      <c r="J275" s="22"/>
      <c r="K275" s="32"/>
      <c r="L275" s="32"/>
      <c r="M275" s="32"/>
      <c r="N275" s="33"/>
      <c r="O275" s="62"/>
      <c r="P275" s="34" t="str">
        <f t="shared" si="2"/>
        <v/>
      </c>
    </row>
    <row r="276" ht="22.5" customHeight="1">
      <c r="A276" s="6">
        <v>275.0</v>
      </c>
      <c r="B276" s="11" t="str">
        <f>'Master Schedule'!B276</f>
        <v/>
      </c>
      <c r="C276" s="7">
        <v>46509.0</v>
      </c>
      <c r="D276" s="8" t="str">
        <f t="shared" si="1"/>
        <v>Sunday</v>
      </c>
      <c r="E276" s="31"/>
      <c r="F276" s="11"/>
      <c r="G276" s="11"/>
      <c r="H276" s="31"/>
      <c r="I276" s="11"/>
      <c r="J276" s="22"/>
      <c r="K276" s="35"/>
      <c r="L276" s="35"/>
      <c r="M276" s="35"/>
      <c r="N276" s="36"/>
      <c r="O276" s="62"/>
      <c r="P276" s="34" t="str">
        <f t="shared" si="2"/>
        <v/>
      </c>
    </row>
    <row r="277" ht="22.5" customHeight="1">
      <c r="A277" s="6">
        <v>276.0</v>
      </c>
      <c r="B277" s="11" t="str">
        <f>'Master Schedule'!B277</f>
        <v/>
      </c>
      <c r="C277" s="7">
        <v>46510.0</v>
      </c>
      <c r="D277" s="8" t="str">
        <f t="shared" si="1"/>
        <v>Monday</v>
      </c>
      <c r="E277" s="31"/>
      <c r="F277" s="11"/>
      <c r="G277" s="11"/>
      <c r="H277" s="31"/>
      <c r="I277" s="11"/>
      <c r="J277" s="22"/>
      <c r="K277" s="32"/>
      <c r="L277" s="32"/>
      <c r="M277" s="32"/>
      <c r="N277" s="33"/>
      <c r="O277" s="62"/>
      <c r="P277" s="34" t="str">
        <f t="shared" si="2"/>
        <v/>
      </c>
    </row>
    <row r="278" ht="22.5" customHeight="1">
      <c r="A278" s="6">
        <v>277.0</v>
      </c>
      <c r="B278" s="11" t="str">
        <f>'Master Schedule'!B278</f>
        <v/>
      </c>
      <c r="C278" s="7">
        <v>46511.0</v>
      </c>
      <c r="D278" s="8" t="str">
        <f t="shared" si="1"/>
        <v>Tuesday</v>
      </c>
      <c r="E278" s="31"/>
      <c r="F278" s="11"/>
      <c r="G278" s="11"/>
      <c r="H278" s="31"/>
      <c r="I278" s="11"/>
      <c r="J278" s="22"/>
      <c r="K278" s="35"/>
      <c r="L278" s="35"/>
      <c r="M278" s="35"/>
      <c r="N278" s="36"/>
      <c r="O278" s="62"/>
      <c r="P278" s="34" t="str">
        <f t="shared" si="2"/>
        <v/>
      </c>
    </row>
    <row r="279" ht="22.5" customHeight="1">
      <c r="A279" s="6">
        <v>278.0</v>
      </c>
      <c r="B279" s="11" t="str">
        <f>'Master Schedule'!B279</f>
        <v/>
      </c>
      <c r="C279" s="7">
        <v>46512.0</v>
      </c>
      <c r="D279" s="8" t="str">
        <f t="shared" si="1"/>
        <v>Wednesday</v>
      </c>
      <c r="E279" s="31"/>
      <c r="F279" s="11"/>
      <c r="G279" s="11"/>
      <c r="H279" s="31"/>
      <c r="I279" s="11"/>
      <c r="J279" s="22"/>
      <c r="K279" s="32"/>
      <c r="L279" s="32"/>
      <c r="M279" s="32"/>
      <c r="N279" s="33"/>
      <c r="O279" s="62"/>
      <c r="P279" s="34" t="str">
        <f t="shared" si="2"/>
        <v/>
      </c>
    </row>
    <row r="280" ht="22.5" customHeight="1">
      <c r="A280" s="6">
        <v>279.0</v>
      </c>
      <c r="B280" s="11" t="str">
        <f>'Master Schedule'!B280</f>
        <v/>
      </c>
      <c r="C280" s="7">
        <v>46513.0</v>
      </c>
      <c r="D280" s="8" t="str">
        <f t="shared" si="1"/>
        <v>Thursday</v>
      </c>
      <c r="E280" s="31"/>
      <c r="F280" s="11"/>
      <c r="G280" s="11"/>
      <c r="H280" s="31"/>
      <c r="I280" s="11"/>
      <c r="J280" s="22"/>
      <c r="K280" s="35"/>
      <c r="L280" s="35"/>
      <c r="M280" s="35"/>
      <c r="N280" s="36"/>
      <c r="O280" s="62"/>
      <c r="P280" s="34" t="str">
        <f t="shared" si="2"/>
        <v/>
      </c>
    </row>
    <row r="281" ht="22.5" customHeight="1">
      <c r="A281" s="6">
        <v>280.0</v>
      </c>
      <c r="B281" s="11" t="str">
        <f>'Master Schedule'!B281</f>
        <v/>
      </c>
      <c r="C281" s="7">
        <v>46514.0</v>
      </c>
      <c r="D281" s="8" t="str">
        <f t="shared" si="1"/>
        <v>Friday</v>
      </c>
      <c r="E281" s="31"/>
      <c r="F281" s="11"/>
      <c r="G281" s="11"/>
      <c r="H281" s="31"/>
      <c r="I281" s="11"/>
      <c r="J281" s="22"/>
      <c r="K281" s="32"/>
      <c r="L281" s="32"/>
      <c r="M281" s="32"/>
      <c r="N281" s="33"/>
      <c r="O281" s="62"/>
      <c r="P281" s="34" t="str">
        <f t="shared" si="2"/>
        <v/>
      </c>
    </row>
    <row r="282" ht="22.5" customHeight="1">
      <c r="A282" s="6">
        <v>281.0</v>
      </c>
      <c r="B282" s="11" t="str">
        <f>'Master Schedule'!B282</f>
        <v/>
      </c>
      <c r="C282" s="7">
        <v>46515.0</v>
      </c>
      <c r="D282" s="8" t="str">
        <f t="shared" si="1"/>
        <v>Saturday</v>
      </c>
      <c r="E282" s="31"/>
      <c r="F282" s="11"/>
      <c r="G282" s="11"/>
      <c r="H282" s="31"/>
      <c r="I282" s="11"/>
      <c r="J282" s="22"/>
      <c r="K282" s="35"/>
      <c r="L282" s="35"/>
      <c r="M282" s="35"/>
      <c r="N282" s="36"/>
      <c r="O282" s="62"/>
      <c r="P282" s="34" t="str">
        <f t="shared" si="2"/>
        <v/>
      </c>
    </row>
    <row r="283" ht="22.5" customHeight="1">
      <c r="A283" s="6">
        <v>282.0</v>
      </c>
      <c r="B283" s="11" t="str">
        <f>'Master Schedule'!B283</f>
        <v/>
      </c>
      <c r="C283" s="7">
        <v>46516.0</v>
      </c>
      <c r="D283" s="8" t="str">
        <f t="shared" si="1"/>
        <v>Sunday</v>
      </c>
      <c r="E283" s="31"/>
      <c r="F283" s="11"/>
      <c r="G283" s="11"/>
      <c r="H283" s="31"/>
      <c r="I283" s="11"/>
      <c r="J283" s="22"/>
      <c r="K283" s="32"/>
      <c r="L283" s="32"/>
      <c r="M283" s="32"/>
      <c r="N283" s="33"/>
      <c r="O283" s="62"/>
      <c r="P283" s="34" t="str">
        <f t="shared" si="2"/>
        <v/>
      </c>
    </row>
    <row r="284" ht="22.5" customHeight="1">
      <c r="A284" s="6">
        <v>283.0</v>
      </c>
      <c r="B284" s="11" t="str">
        <f>'Master Schedule'!B284</f>
        <v/>
      </c>
      <c r="C284" s="7">
        <v>46517.0</v>
      </c>
      <c r="D284" s="8" t="str">
        <f t="shared" si="1"/>
        <v>Monday</v>
      </c>
      <c r="E284" s="31"/>
      <c r="F284" s="11"/>
      <c r="G284" s="11"/>
      <c r="H284" s="31"/>
      <c r="I284" s="11"/>
      <c r="J284" s="22"/>
      <c r="K284" s="35"/>
      <c r="L284" s="35"/>
      <c r="M284" s="35"/>
      <c r="N284" s="36"/>
      <c r="O284" s="62"/>
      <c r="P284" s="34" t="str">
        <f t="shared" si="2"/>
        <v/>
      </c>
    </row>
    <row r="285" ht="22.5" customHeight="1">
      <c r="A285" s="6">
        <v>284.0</v>
      </c>
      <c r="B285" s="11" t="str">
        <f>'Master Schedule'!B285</f>
        <v/>
      </c>
      <c r="C285" s="7">
        <v>46518.0</v>
      </c>
      <c r="D285" s="8" t="str">
        <f t="shared" si="1"/>
        <v>Tuesday</v>
      </c>
      <c r="E285" s="31"/>
      <c r="F285" s="11"/>
      <c r="G285" s="11"/>
      <c r="H285" s="31"/>
      <c r="I285" s="11"/>
      <c r="J285" s="22"/>
      <c r="K285" s="32"/>
      <c r="L285" s="32"/>
      <c r="M285" s="32"/>
      <c r="N285" s="33"/>
      <c r="O285" s="62"/>
      <c r="P285" s="34" t="str">
        <f t="shared" si="2"/>
        <v/>
      </c>
    </row>
    <row r="286" ht="22.5" customHeight="1">
      <c r="A286" s="6">
        <v>285.0</v>
      </c>
      <c r="B286" s="11" t="str">
        <f>'Master Schedule'!B286</f>
        <v/>
      </c>
      <c r="C286" s="7">
        <v>46519.0</v>
      </c>
      <c r="D286" s="8" t="str">
        <f t="shared" si="1"/>
        <v>Wednesday</v>
      </c>
      <c r="E286" s="31"/>
      <c r="F286" s="11"/>
      <c r="G286" s="11"/>
      <c r="H286" s="31"/>
      <c r="I286" s="11"/>
      <c r="J286" s="22"/>
      <c r="K286" s="35"/>
      <c r="L286" s="35"/>
      <c r="M286" s="35"/>
      <c r="N286" s="36"/>
      <c r="O286" s="62"/>
      <c r="P286" s="34" t="str">
        <f t="shared" si="2"/>
        <v/>
      </c>
    </row>
    <row r="287" ht="22.5" customHeight="1">
      <c r="A287" s="6">
        <v>286.0</v>
      </c>
      <c r="B287" s="11" t="str">
        <f>'Master Schedule'!B287</f>
        <v/>
      </c>
      <c r="C287" s="7">
        <v>46520.0</v>
      </c>
      <c r="D287" s="8" t="str">
        <f t="shared" si="1"/>
        <v>Thursday</v>
      </c>
      <c r="E287" s="31"/>
      <c r="F287" s="11"/>
      <c r="G287" s="11"/>
      <c r="H287" s="31"/>
      <c r="I287" s="11"/>
      <c r="J287" s="22"/>
      <c r="K287" s="32"/>
      <c r="L287" s="32"/>
      <c r="M287" s="32"/>
      <c r="N287" s="33"/>
      <c r="O287" s="62"/>
      <c r="P287" s="34" t="str">
        <f t="shared" si="2"/>
        <v/>
      </c>
    </row>
    <row r="288" ht="22.5" customHeight="1">
      <c r="A288" s="6">
        <v>287.0</v>
      </c>
      <c r="B288" s="11" t="str">
        <f>'Master Schedule'!B288</f>
        <v/>
      </c>
      <c r="C288" s="7">
        <v>46521.0</v>
      </c>
      <c r="D288" s="8" t="str">
        <f t="shared" si="1"/>
        <v>Friday</v>
      </c>
      <c r="E288" s="31"/>
      <c r="F288" s="11"/>
      <c r="G288" s="11"/>
      <c r="H288" s="31"/>
      <c r="I288" s="11"/>
      <c r="J288" s="22"/>
      <c r="K288" s="35"/>
      <c r="L288" s="35"/>
      <c r="M288" s="35"/>
      <c r="N288" s="36"/>
      <c r="O288" s="62"/>
      <c r="P288" s="34" t="str">
        <f t="shared" si="2"/>
        <v/>
      </c>
    </row>
    <row r="289" ht="22.5" customHeight="1">
      <c r="A289" s="6">
        <v>288.0</v>
      </c>
      <c r="B289" s="11" t="str">
        <f>'Master Schedule'!B289</f>
        <v/>
      </c>
      <c r="C289" s="7">
        <v>46522.0</v>
      </c>
      <c r="D289" s="8" t="str">
        <f t="shared" si="1"/>
        <v>Saturday</v>
      </c>
      <c r="E289" s="31"/>
      <c r="F289" s="11"/>
      <c r="G289" s="11"/>
      <c r="H289" s="31"/>
      <c r="I289" s="11"/>
      <c r="J289" s="22"/>
      <c r="K289" s="32"/>
      <c r="L289" s="32"/>
      <c r="M289" s="32"/>
      <c r="N289" s="33"/>
      <c r="O289" s="62"/>
      <c r="P289" s="34" t="str">
        <f t="shared" si="2"/>
        <v/>
      </c>
    </row>
    <row r="290" ht="22.5" customHeight="1">
      <c r="A290" s="6">
        <v>289.0</v>
      </c>
      <c r="B290" s="11" t="str">
        <f>'Master Schedule'!B290</f>
        <v/>
      </c>
      <c r="C290" s="7">
        <v>46523.0</v>
      </c>
      <c r="D290" s="8" t="str">
        <f t="shared" si="1"/>
        <v>Sunday</v>
      </c>
      <c r="E290" s="31"/>
      <c r="F290" s="11"/>
      <c r="G290" s="11"/>
      <c r="H290" s="31"/>
      <c r="I290" s="11"/>
      <c r="J290" s="22"/>
      <c r="K290" s="35"/>
      <c r="L290" s="35"/>
      <c r="M290" s="35"/>
      <c r="N290" s="36"/>
      <c r="O290" s="62"/>
      <c r="P290" s="34" t="str">
        <f t="shared" si="2"/>
        <v/>
      </c>
    </row>
    <row r="291" ht="22.5" customHeight="1">
      <c r="A291" s="6">
        <v>290.0</v>
      </c>
      <c r="B291" s="11" t="str">
        <f>'Master Schedule'!B291</f>
        <v/>
      </c>
      <c r="C291" s="7">
        <v>46524.0</v>
      </c>
      <c r="D291" s="8" t="str">
        <f t="shared" si="1"/>
        <v>Monday</v>
      </c>
      <c r="E291" s="31"/>
      <c r="F291" s="11"/>
      <c r="G291" s="11"/>
      <c r="H291" s="31"/>
      <c r="I291" s="11"/>
      <c r="J291" s="22"/>
      <c r="K291" s="32"/>
      <c r="L291" s="32"/>
      <c r="M291" s="32"/>
      <c r="N291" s="33"/>
      <c r="O291" s="62"/>
      <c r="P291" s="34" t="str">
        <f t="shared" si="2"/>
        <v/>
      </c>
    </row>
    <row r="292" ht="22.5" customHeight="1">
      <c r="A292" s="6">
        <v>291.0</v>
      </c>
      <c r="B292" s="11" t="str">
        <f>'Master Schedule'!B292</f>
        <v/>
      </c>
      <c r="C292" s="7">
        <v>46525.0</v>
      </c>
      <c r="D292" s="8" t="str">
        <f t="shared" si="1"/>
        <v>Tuesday</v>
      </c>
      <c r="E292" s="31"/>
      <c r="F292" s="11"/>
      <c r="G292" s="11"/>
      <c r="H292" s="31"/>
      <c r="I292" s="11"/>
      <c r="J292" s="22"/>
      <c r="K292" s="35"/>
      <c r="L292" s="35"/>
      <c r="M292" s="35"/>
      <c r="N292" s="36"/>
      <c r="O292" s="62"/>
      <c r="P292" s="34" t="str">
        <f t="shared" si="2"/>
        <v/>
      </c>
    </row>
    <row r="293" ht="22.5" customHeight="1">
      <c r="A293" s="6">
        <v>292.0</v>
      </c>
      <c r="B293" s="11" t="str">
        <f>'Master Schedule'!B293</f>
        <v/>
      </c>
      <c r="C293" s="7">
        <v>46526.0</v>
      </c>
      <c r="D293" s="8" t="str">
        <f t="shared" si="1"/>
        <v>Wednesday</v>
      </c>
      <c r="E293" s="31"/>
      <c r="F293" s="11"/>
      <c r="G293" s="11"/>
      <c r="H293" s="31"/>
      <c r="I293" s="11"/>
      <c r="J293" s="22"/>
      <c r="K293" s="32"/>
      <c r="L293" s="32"/>
      <c r="M293" s="32"/>
      <c r="N293" s="33"/>
      <c r="O293" s="62"/>
      <c r="P293" s="34" t="str">
        <f t="shared" si="2"/>
        <v/>
      </c>
    </row>
    <row r="294" ht="22.5" customHeight="1">
      <c r="A294" s="6">
        <v>293.0</v>
      </c>
      <c r="B294" s="11" t="str">
        <f>'Master Schedule'!B294</f>
        <v/>
      </c>
      <c r="C294" s="7">
        <v>46527.0</v>
      </c>
      <c r="D294" s="8" t="str">
        <f t="shared" si="1"/>
        <v>Thursday</v>
      </c>
      <c r="E294" s="31"/>
      <c r="F294" s="11"/>
      <c r="G294" s="11"/>
      <c r="H294" s="31"/>
      <c r="I294" s="11"/>
      <c r="J294" s="22"/>
      <c r="K294" s="35"/>
      <c r="L294" s="35"/>
      <c r="M294" s="35"/>
      <c r="N294" s="36"/>
      <c r="O294" s="62"/>
      <c r="P294" s="34" t="str">
        <f t="shared" si="2"/>
        <v/>
      </c>
    </row>
    <row r="295" ht="22.5" customHeight="1">
      <c r="A295" s="6">
        <v>294.0</v>
      </c>
      <c r="B295" s="11" t="str">
        <f>'Master Schedule'!B295</f>
        <v/>
      </c>
      <c r="C295" s="7">
        <v>46528.0</v>
      </c>
      <c r="D295" s="8" t="str">
        <f t="shared" si="1"/>
        <v>Friday</v>
      </c>
      <c r="E295" s="31"/>
      <c r="F295" s="11"/>
      <c r="G295" s="11"/>
      <c r="H295" s="31"/>
      <c r="I295" s="11"/>
      <c r="J295" s="22"/>
      <c r="K295" s="32"/>
      <c r="L295" s="32"/>
      <c r="M295" s="32"/>
      <c r="N295" s="33"/>
      <c r="O295" s="62"/>
      <c r="P295" s="34" t="str">
        <f t="shared" si="2"/>
        <v/>
      </c>
    </row>
    <row r="296" ht="22.5" customHeight="1">
      <c r="A296" s="6">
        <v>295.0</v>
      </c>
      <c r="B296" s="11" t="str">
        <f>'Master Schedule'!B296</f>
        <v/>
      </c>
      <c r="C296" s="7">
        <v>46529.0</v>
      </c>
      <c r="D296" s="8" t="str">
        <f t="shared" si="1"/>
        <v>Saturday</v>
      </c>
      <c r="E296" s="31"/>
      <c r="F296" s="11"/>
      <c r="G296" s="11"/>
      <c r="H296" s="31"/>
      <c r="I296" s="11"/>
      <c r="J296" s="22"/>
      <c r="K296" s="35"/>
      <c r="L296" s="35"/>
      <c r="M296" s="35"/>
      <c r="N296" s="36"/>
      <c r="O296" s="62"/>
      <c r="P296" s="34" t="str">
        <f t="shared" si="2"/>
        <v/>
      </c>
    </row>
    <row r="297" ht="22.5" customHeight="1">
      <c r="A297" s="6">
        <v>296.0</v>
      </c>
      <c r="B297" s="11" t="str">
        <f>'Master Schedule'!B297</f>
        <v/>
      </c>
      <c r="C297" s="7">
        <v>46530.0</v>
      </c>
      <c r="D297" s="8" t="str">
        <f t="shared" si="1"/>
        <v>Sunday</v>
      </c>
      <c r="E297" s="31"/>
      <c r="F297" s="11"/>
      <c r="G297" s="11"/>
      <c r="H297" s="31"/>
      <c r="I297" s="11"/>
      <c r="J297" s="22"/>
      <c r="K297" s="32"/>
      <c r="L297" s="32"/>
      <c r="M297" s="32"/>
      <c r="N297" s="33"/>
      <c r="O297" s="62"/>
      <c r="P297" s="34" t="str">
        <f t="shared" si="2"/>
        <v/>
      </c>
    </row>
    <row r="298" ht="22.5" customHeight="1">
      <c r="A298" s="6">
        <v>297.0</v>
      </c>
      <c r="B298" s="11" t="str">
        <f>'Master Schedule'!B298</f>
        <v/>
      </c>
      <c r="C298" s="7">
        <v>46531.0</v>
      </c>
      <c r="D298" s="8" t="str">
        <f t="shared" si="1"/>
        <v>Monday</v>
      </c>
      <c r="E298" s="31"/>
      <c r="F298" s="11"/>
      <c r="G298" s="11"/>
      <c r="H298" s="31"/>
      <c r="I298" s="11"/>
      <c r="J298" s="22"/>
      <c r="K298" s="35"/>
      <c r="L298" s="35"/>
      <c r="M298" s="35"/>
      <c r="N298" s="36"/>
      <c r="O298" s="62"/>
      <c r="P298" s="34" t="str">
        <f t="shared" si="2"/>
        <v/>
      </c>
    </row>
    <row r="299" ht="22.5" customHeight="1">
      <c r="A299" s="6">
        <v>298.0</v>
      </c>
      <c r="B299" s="11" t="str">
        <f>'Master Schedule'!B299</f>
        <v/>
      </c>
      <c r="C299" s="7">
        <v>46532.0</v>
      </c>
      <c r="D299" s="8" t="str">
        <f t="shared" si="1"/>
        <v>Tuesday</v>
      </c>
      <c r="E299" s="31"/>
      <c r="F299" s="11"/>
      <c r="G299" s="11"/>
      <c r="H299" s="31"/>
      <c r="I299" s="11"/>
      <c r="J299" s="22"/>
      <c r="K299" s="32"/>
      <c r="L299" s="32"/>
      <c r="M299" s="32"/>
      <c r="N299" s="33"/>
      <c r="O299" s="62"/>
      <c r="P299" s="34" t="str">
        <f t="shared" si="2"/>
        <v/>
      </c>
    </row>
    <row r="300" ht="22.5" customHeight="1">
      <c r="A300" s="6">
        <v>299.0</v>
      </c>
      <c r="B300" s="11" t="str">
        <f>'Master Schedule'!B300</f>
        <v/>
      </c>
      <c r="C300" s="7">
        <v>46533.0</v>
      </c>
      <c r="D300" s="8" t="str">
        <f t="shared" si="1"/>
        <v>Wednesday</v>
      </c>
      <c r="E300" s="31"/>
      <c r="F300" s="11"/>
      <c r="G300" s="11"/>
      <c r="H300" s="31"/>
      <c r="I300" s="11"/>
      <c r="J300" s="22"/>
      <c r="K300" s="35"/>
      <c r="L300" s="35"/>
      <c r="M300" s="35"/>
      <c r="N300" s="36"/>
      <c r="O300" s="62"/>
      <c r="P300" s="34" t="str">
        <f t="shared" si="2"/>
        <v/>
      </c>
    </row>
    <row r="301" ht="22.5" customHeight="1">
      <c r="A301" s="6">
        <v>300.0</v>
      </c>
      <c r="B301" s="11" t="str">
        <f>'Master Schedule'!B301</f>
        <v/>
      </c>
      <c r="C301" s="7">
        <v>46534.0</v>
      </c>
      <c r="D301" s="8" t="str">
        <f t="shared" si="1"/>
        <v>Thursday</v>
      </c>
      <c r="E301" s="31"/>
      <c r="F301" s="11"/>
      <c r="G301" s="11"/>
      <c r="H301" s="31"/>
      <c r="I301" s="11"/>
      <c r="J301" s="22"/>
      <c r="K301" s="32"/>
      <c r="L301" s="32"/>
      <c r="M301" s="32"/>
      <c r="N301" s="33"/>
      <c r="O301" s="62"/>
      <c r="P301" s="34" t="str">
        <f t="shared" si="2"/>
        <v/>
      </c>
    </row>
    <row r="302" ht="22.5" customHeight="1">
      <c r="A302" s="6">
        <v>301.0</v>
      </c>
      <c r="B302" s="11" t="str">
        <f>'Master Schedule'!B302</f>
        <v/>
      </c>
      <c r="C302" s="7">
        <v>46535.0</v>
      </c>
      <c r="D302" s="8" t="str">
        <f t="shared" si="1"/>
        <v>Friday</v>
      </c>
      <c r="E302" s="31"/>
      <c r="F302" s="11"/>
      <c r="G302" s="11"/>
      <c r="H302" s="31"/>
      <c r="I302" s="11"/>
      <c r="J302" s="22"/>
      <c r="K302" s="35"/>
      <c r="L302" s="35"/>
      <c r="M302" s="35"/>
      <c r="N302" s="36"/>
      <c r="O302" s="62"/>
      <c r="P302" s="34" t="str">
        <f t="shared" si="2"/>
        <v/>
      </c>
    </row>
    <row r="303" ht="22.5" customHeight="1">
      <c r="A303" s="6">
        <v>302.0</v>
      </c>
      <c r="B303" s="11" t="str">
        <f>'Master Schedule'!B303</f>
        <v/>
      </c>
      <c r="C303" s="7">
        <v>46536.0</v>
      </c>
      <c r="D303" s="8" t="str">
        <f t="shared" si="1"/>
        <v>Saturday</v>
      </c>
      <c r="E303" s="31"/>
      <c r="F303" s="11"/>
      <c r="G303" s="11"/>
      <c r="H303" s="31"/>
      <c r="I303" s="11"/>
      <c r="J303" s="22"/>
      <c r="K303" s="32"/>
      <c r="L303" s="32"/>
      <c r="M303" s="32"/>
      <c r="N303" s="33"/>
      <c r="O303" s="62"/>
      <c r="P303" s="34" t="str">
        <f t="shared" si="2"/>
        <v/>
      </c>
    </row>
    <row r="304" ht="22.5" customHeight="1">
      <c r="A304" s="6">
        <v>303.0</v>
      </c>
      <c r="B304" s="11" t="str">
        <f>'Master Schedule'!B304</f>
        <v/>
      </c>
      <c r="C304" s="7">
        <v>46537.0</v>
      </c>
      <c r="D304" s="8" t="str">
        <f t="shared" si="1"/>
        <v>Sunday</v>
      </c>
      <c r="E304" s="31"/>
      <c r="F304" s="11"/>
      <c r="G304" s="11"/>
      <c r="H304" s="31"/>
      <c r="I304" s="11"/>
      <c r="J304" s="22"/>
      <c r="K304" s="35"/>
      <c r="L304" s="35"/>
      <c r="M304" s="35"/>
      <c r="N304" s="36"/>
      <c r="O304" s="62"/>
      <c r="P304" s="34" t="str">
        <f t="shared" si="2"/>
        <v/>
      </c>
    </row>
    <row r="305" ht="22.5" customHeight="1">
      <c r="A305" s="6">
        <v>304.0</v>
      </c>
      <c r="B305" s="11" t="str">
        <f>'Master Schedule'!B305</f>
        <v/>
      </c>
      <c r="C305" s="7">
        <v>46538.0</v>
      </c>
      <c r="D305" s="8" t="str">
        <f t="shared" si="1"/>
        <v>Monday</v>
      </c>
      <c r="E305" s="31"/>
      <c r="F305" s="11"/>
      <c r="G305" s="11"/>
      <c r="H305" s="31"/>
      <c r="I305" s="11"/>
      <c r="J305" s="22"/>
      <c r="K305" s="32"/>
      <c r="L305" s="32"/>
      <c r="M305" s="32"/>
      <c r="N305" s="33"/>
      <c r="O305" s="62"/>
      <c r="P305" s="34" t="str">
        <f t="shared" si="2"/>
        <v/>
      </c>
    </row>
    <row r="306" ht="22.5" customHeight="1">
      <c r="A306" s="37"/>
      <c r="B306" s="38" t="str">
        <f>'Master Schedule'!B306</f>
        <v/>
      </c>
      <c r="C306" s="39"/>
      <c r="D306" s="40" t="str">
        <f t="shared" si="1"/>
        <v>Saturday</v>
      </c>
      <c r="E306" s="41"/>
      <c r="F306" s="38"/>
      <c r="G306" s="38"/>
      <c r="H306" s="41"/>
      <c r="I306" s="38"/>
      <c r="J306" s="38"/>
      <c r="K306" s="42" t="s">
        <v>12</v>
      </c>
      <c r="L306" s="42" t="s">
        <v>13</v>
      </c>
      <c r="M306" s="23" t="s">
        <v>14</v>
      </c>
      <c r="N306" s="24" t="s">
        <v>15</v>
      </c>
      <c r="O306" s="58" t="s">
        <v>17</v>
      </c>
      <c r="P306" s="25" t="s">
        <v>9</v>
      </c>
    </row>
    <row r="307" ht="22.5" customHeight="1">
      <c r="A307" s="37"/>
      <c r="B307" s="38" t="str">
        <f>'Master Schedule'!B307</f>
        <v/>
      </c>
      <c r="C307" s="39"/>
      <c r="D307" s="40" t="str">
        <f t="shared" si="1"/>
        <v>Saturday</v>
      </c>
      <c r="E307" s="41"/>
      <c r="F307" s="38"/>
      <c r="G307" s="38"/>
      <c r="H307" s="41"/>
      <c r="I307" s="38"/>
      <c r="J307" s="38"/>
      <c r="K307" s="53" t="s">
        <v>16</v>
      </c>
      <c r="L307" s="53" t="s">
        <v>16</v>
      </c>
      <c r="M307" s="53" t="s">
        <v>16</v>
      </c>
      <c r="N307" s="59" t="s">
        <v>49</v>
      </c>
      <c r="O307" s="60" t="s">
        <v>16</v>
      </c>
      <c r="P307" s="34" t="str">
        <f t="shared" ref="P307:P610" si="3">IF(G307="", "",
   IF(AND(K307="✅", L307="✅", M307="✅", N307="✅", O307="✅"), "✅ Approved",
   IF(OR(K307="❌", L307="❌", M307="❌", N307="❌", O307="❌"), "❌ Denied",
   "⌛️ Pending")))
</f>
        <v/>
      </c>
    </row>
    <row r="308" ht="22.5" customHeight="1">
      <c r="A308" s="37"/>
      <c r="B308" s="38" t="str">
        <f>'Master Schedule'!B308</f>
        <v/>
      </c>
      <c r="C308" s="39"/>
      <c r="D308" s="40" t="str">
        <f t="shared" si="1"/>
        <v>Saturday</v>
      </c>
      <c r="E308" s="41"/>
      <c r="F308" s="38"/>
      <c r="G308" s="38"/>
      <c r="H308" s="41"/>
      <c r="I308" s="38"/>
      <c r="J308" s="38"/>
      <c r="K308" s="32"/>
      <c r="L308" s="32"/>
      <c r="M308" s="32"/>
      <c r="N308" s="33"/>
      <c r="O308" s="62"/>
      <c r="P308" s="34" t="str">
        <f t="shared" si="3"/>
        <v/>
      </c>
    </row>
    <row r="309" ht="22.5" customHeight="1">
      <c r="A309" s="37"/>
      <c r="B309" s="38" t="str">
        <f>'Master Schedule'!B309</f>
        <v/>
      </c>
      <c r="C309" s="39"/>
      <c r="D309" s="40" t="str">
        <f t="shared" si="1"/>
        <v>Saturday</v>
      </c>
      <c r="E309" s="41"/>
      <c r="F309" s="38"/>
      <c r="G309" s="38"/>
      <c r="H309" s="41"/>
      <c r="I309" s="38"/>
      <c r="J309" s="38"/>
      <c r="K309" s="35"/>
      <c r="L309" s="35"/>
      <c r="M309" s="35"/>
      <c r="N309" s="36"/>
      <c r="O309" s="62"/>
      <c r="P309" s="34" t="str">
        <f t="shared" si="3"/>
        <v/>
      </c>
    </row>
    <row r="310" ht="22.5" customHeight="1">
      <c r="A310" s="37"/>
      <c r="B310" s="38" t="str">
        <f>'Master Schedule'!B310</f>
        <v/>
      </c>
      <c r="C310" s="39"/>
      <c r="D310" s="40" t="str">
        <f t="shared" si="1"/>
        <v>Saturday</v>
      </c>
      <c r="E310" s="41"/>
      <c r="F310" s="38"/>
      <c r="G310" s="38"/>
      <c r="H310" s="41"/>
      <c r="I310" s="38"/>
      <c r="J310" s="38"/>
      <c r="K310" s="32"/>
      <c r="L310" s="32"/>
      <c r="M310" s="32"/>
      <c r="N310" s="33"/>
      <c r="O310" s="62"/>
      <c r="P310" s="34" t="str">
        <f t="shared" si="3"/>
        <v/>
      </c>
    </row>
    <row r="311" ht="22.5" customHeight="1">
      <c r="A311" s="37"/>
      <c r="B311" s="38" t="str">
        <f>'Master Schedule'!B311</f>
        <v/>
      </c>
      <c r="C311" s="39"/>
      <c r="D311" s="40" t="str">
        <f t="shared" si="1"/>
        <v>Saturday</v>
      </c>
      <c r="E311" s="41"/>
      <c r="F311" s="38"/>
      <c r="G311" s="38"/>
      <c r="H311" s="41"/>
      <c r="I311" s="38"/>
      <c r="J311" s="38"/>
      <c r="K311" s="35"/>
      <c r="L311" s="35"/>
      <c r="M311" s="35"/>
      <c r="N311" s="36"/>
      <c r="O311" s="62"/>
      <c r="P311" s="34" t="str">
        <f t="shared" si="3"/>
        <v/>
      </c>
    </row>
    <row r="312" ht="22.5" customHeight="1">
      <c r="A312" s="37"/>
      <c r="B312" s="38" t="str">
        <f>'Master Schedule'!B312</f>
        <v/>
      </c>
      <c r="C312" s="39"/>
      <c r="D312" s="40" t="str">
        <f t="shared" si="1"/>
        <v>Saturday</v>
      </c>
      <c r="E312" s="41"/>
      <c r="F312" s="38"/>
      <c r="G312" s="38"/>
      <c r="H312" s="41"/>
      <c r="I312" s="38"/>
      <c r="J312" s="38"/>
      <c r="K312" s="32"/>
      <c r="L312" s="32"/>
      <c r="M312" s="32"/>
      <c r="N312" s="33"/>
      <c r="O312" s="62"/>
      <c r="P312" s="34" t="str">
        <f t="shared" si="3"/>
        <v/>
      </c>
    </row>
    <row r="313" ht="22.5" customHeight="1">
      <c r="A313" s="37"/>
      <c r="B313" s="38" t="str">
        <f>'Master Schedule'!B313</f>
        <v/>
      </c>
      <c r="C313" s="39"/>
      <c r="D313" s="40" t="str">
        <f t="shared" si="1"/>
        <v>Saturday</v>
      </c>
      <c r="E313" s="41"/>
      <c r="F313" s="38"/>
      <c r="G313" s="38"/>
      <c r="H313" s="41"/>
      <c r="I313" s="38"/>
      <c r="J313" s="38"/>
      <c r="K313" s="35"/>
      <c r="L313" s="35"/>
      <c r="M313" s="35"/>
      <c r="N313" s="36"/>
      <c r="O313" s="62"/>
      <c r="P313" s="34" t="str">
        <f t="shared" si="3"/>
        <v/>
      </c>
    </row>
    <row r="314" ht="22.5" customHeight="1">
      <c r="A314" s="37"/>
      <c r="B314" s="38" t="str">
        <f>'Master Schedule'!B314</f>
        <v/>
      </c>
      <c r="C314" s="39"/>
      <c r="D314" s="40" t="str">
        <f t="shared" si="1"/>
        <v>Saturday</v>
      </c>
      <c r="E314" s="41"/>
      <c r="F314" s="38"/>
      <c r="G314" s="38"/>
      <c r="H314" s="41"/>
      <c r="I314" s="38"/>
      <c r="J314" s="38"/>
      <c r="K314" s="32"/>
      <c r="L314" s="32"/>
      <c r="M314" s="32"/>
      <c r="N314" s="33"/>
      <c r="O314" s="62"/>
      <c r="P314" s="34" t="str">
        <f t="shared" si="3"/>
        <v/>
      </c>
    </row>
    <row r="315" ht="22.5" customHeight="1">
      <c r="A315" s="37"/>
      <c r="B315" s="38" t="str">
        <f>'Master Schedule'!B315</f>
        <v/>
      </c>
      <c r="C315" s="39"/>
      <c r="D315" s="40" t="str">
        <f t="shared" si="1"/>
        <v>Saturday</v>
      </c>
      <c r="E315" s="41"/>
      <c r="F315" s="38"/>
      <c r="G315" s="38"/>
      <c r="H315" s="41"/>
      <c r="I315" s="38"/>
      <c r="J315" s="38"/>
      <c r="K315" s="35"/>
      <c r="L315" s="35"/>
      <c r="M315" s="35"/>
      <c r="N315" s="36"/>
      <c r="O315" s="62"/>
      <c r="P315" s="34" t="str">
        <f t="shared" si="3"/>
        <v/>
      </c>
    </row>
    <row r="316" ht="22.5" customHeight="1">
      <c r="A316" s="37"/>
      <c r="B316" s="38" t="str">
        <f>'Master Schedule'!B316</f>
        <v/>
      </c>
      <c r="C316" s="39"/>
      <c r="D316" s="40" t="str">
        <f t="shared" si="1"/>
        <v>Saturday</v>
      </c>
      <c r="E316" s="41"/>
      <c r="F316" s="38"/>
      <c r="G316" s="38"/>
      <c r="H316" s="41"/>
      <c r="I316" s="38"/>
      <c r="J316" s="38"/>
      <c r="K316" s="32"/>
      <c r="L316" s="32"/>
      <c r="M316" s="32"/>
      <c r="N316" s="33"/>
      <c r="O316" s="62"/>
      <c r="P316" s="34" t="str">
        <f t="shared" si="3"/>
        <v/>
      </c>
    </row>
    <row r="317" ht="22.5" customHeight="1">
      <c r="A317" s="37"/>
      <c r="B317" s="38" t="str">
        <f>'Master Schedule'!B317</f>
        <v/>
      </c>
      <c r="C317" s="39"/>
      <c r="D317" s="40" t="str">
        <f t="shared" si="1"/>
        <v>Saturday</v>
      </c>
      <c r="E317" s="41"/>
      <c r="F317" s="38"/>
      <c r="G317" s="38"/>
      <c r="H317" s="41"/>
      <c r="I317" s="38"/>
      <c r="J317" s="38"/>
      <c r="K317" s="35"/>
      <c r="L317" s="35"/>
      <c r="M317" s="35"/>
      <c r="N317" s="36"/>
      <c r="O317" s="62"/>
      <c r="P317" s="34" t="str">
        <f t="shared" si="3"/>
        <v/>
      </c>
    </row>
    <row r="318" ht="22.5" customHeight="1">
      <c r="A318" s="37"/>
      <c r="B318" s="38" t="str">
        <f>'Master Schedule'!B318</f>
        <v/>
      </c>
      <c r="C318" s="39"/>
      <c r="D318" s="40" t="str">
        <f t="shared" si="1"/>
        <v>Saturday</v>
      </c>
      <c r="E318" s="41"/>
      <c r="F318" s="38"/>
      <c r="G318" s="38"/>
      <c r="H318" s="41"/>
      <c r="I318" s="38"/>
      <c r="J318" s="38"/>
      <c r="K318" s="32"/>
      <c r="L318" s="32"/>
      <c r="M318" s="32"/>
      <c r="N318" s="33"/>
      <c r="O318" s="62"/>
      <c r="P318" s="34" t="str">
        <f t="shared" si="3"/>
        <v/>
      </c>
    </row>
    <row r="319" ht="22.5" customHeight="1">
      <c r="A319" s="37"/>
      <c r="B319" s="38" t="str">
        <f>'Master Schedule'!B319</f>
        <v/>
      </c>
      <c r="C319" s="39"/>
      <c r="D319" s="40" t="str">
        <f t="shared" si="1"/>
        <v>Saturday</v>
      </c>
      <c r="E319" s="41"/>
      <c r="F319" s="38"/>
      <c r="G319" s="38"/>
      <c r="H319" s="41"/>
      <c r="I319" s="38"/>
      <c r="J319" s="38"/>
      <c r="K319" s="35"/>
      <c r="L319" s="35"/>
      <c r="M319" s="35"/>
      <c r="N319" s="36"/>
      <c r="O319" s="62"/>
      <c r="P319" s="34" t="str">
        <f t="shared" si="3"/>
        <v/>
      </c>
    </row>
    <row r="320" ht="22.5" customHeight="1">
      <c r="A320" s="37"/>
      <c r="B320" s="38" t="str">
        <f>'Master Schedule'!B320</f>
        <v/>
      </c>
      <c r="C320" s="39"/>
      <c r="D320" s="40" t="str">
        <f t="shared" si="1"/>
        <v>Saturday</v>
      </c>
      <c r="E320" s="41"/>
      <c r="F320" s="38"/>
      <c r="G320" s="38"/>
      <c r="H320" s="41"/>
      <c r="I320" s="38"/>
      <c r="J320" s="38"/>
      <c r="K320" s="32"/>
      <c r="L320" s="32"/>
      <c r="M320" s="32"/>
      <c r="N320" s="33"/>
      <c r="O320" s="62"/>
      <c r="P320" s="34" t="str">
        <f t="shared" si="3"/>
        <v/>
      </c>
    </row>
    <row r="321" ht="22.5" customHeight="1">
      <c r="A321" s="37"/>
      <c r="B321" s="38" t="str">
        <f>'Master Schedule'!B321</f>
        <v/>
      </c>
      <c r="C321" s="39"/>
      <c r="D321" s="40" t="str">
        <f t="shared" si="1"/>
        <v>Saturday</v>
      </c>
      <c r="E321" s="41"/>
      <c r="F321" s="38"/>
      <c r="G321" s="38"/>
      <c r="H321" s="41"/>
      <c r="I321" s="38"/>
      <c r="J321" s="38"/>
      <c r="K321" s="35"/>
      <c r="L321" s="35"/>
      <c r="M321" s="35"/>
      <c r="N321" s="36"/>
      <c r="O321" s="62"/>
      <c r="P321" s="34" t="str">
        <f t="shared" si="3"/>
        <v/>
      </c>
    </row>
    <row r="322" ht="22.5" customHeight="1">
      <c r="A322" s="37"/>
      <c r="B322" s="38" t="str">
        <f>'Master Schedule'!B322</f>
        <v/>
      </c>
      <c r="C322" s="39"/>
      <c r="D322" s="40" t="str">
        <f t="shared" si="1"/>
        <v>Saturday</v>
      </c>
      <c r="E322" s="41"/>
      <c r="F322" s="38"/>
      <c r="G322" s="38"/>
      <c r="H322" s="41"/>
      <c r="I322" s="38"/>
      <c r="J322" s="38"/>
      <c r="K322" s="32"/>
      <c r="L322" s="32"/>
      <c r="M322" s="32"/>
      <c r="N322" s="33"/>
      <c r="O322" s="62"/>
      <c r="P322" s="34" t="str">
        <f t="shared" si="3"/>
        <v/>
      </c>
    </row>
    <row r="323" ht="22.5" customHeight="1">
      <c r="A323" s="37"/>
      <c r="B323" s="38" t="str">
        <f>'Master Schedule'!B323</f>
        <v/>
      </c>
      <c r="C323" s="39"/>
      <c r="D323" s="40" t="str">
        <f t="shared" si="1"/>
        <v>Saturday</v>
      </c>
      <c r="E323" s="41"/>
      <c r="F323" s="38"/>
      <c r="G323" s="38"/>
      <c r="H323" s="41"/>
      <c r="I323" s="38"/>
      <c r="J323" s="38"/>
      <c r="K323" s="35"/>
      <c r="L323" s="35"/>
      <c r="M323" s="35"/>
      <c r="N323" s="36"/>
      <c r="O323" s="62"/>
      <c r="P323" s="34" t="str">
        <f t="shared" si="3"/>
        <v/>
      </c>
    </row>
    <row r="324" ht="22.5" customHeight="1">
      <c r="A324" s="37"/>
      <c r="B324" s="38" t="str">
        <f>'Master Schedule'!B324</f>
        <v/>
      </c>
      <c r="C324" s="39"/>
      <c r="D324" s="40" t="str">
        <f t="shared" si="1"/>
        <v>Saturday</v>
      </c>
      <c r="E324" s="41"/>
      <c r="F324" s="38"/>
      <c r="G324" s="38"/>
      <c r="H324" s="41"/>
      <c r="I324" s="38"/>
      <c r="J324" s="38"/>
      <c r="K324" s="32"/>
      <c r="L324" s="32"/>
      <c r="M324" s="32"/>
      <c r="N324" s="33"/>
      <c r="O324" s="62"/>
      <c r="P324" s="34" t="str">
        <f t="shared" si="3"/>
        <v/>
      </c>
    </row>
    <row r="325" ht="22.5" customHeight="1">
      <c r="A325" s="37"/>
      <c r="B325" s="38" t="str">
        <f>'Master Schedule'!B325</f>
        <v/>
      </c>
      <c r="C325" s="39"/>
      <c r="D325" s="40" t="str">
        <f t="shared" si="1"/>
        <v>Saturday</v>
      </c>
      <c r="E325" s="41"/>
      <c r="F325" s="38"/>
      <c r="G325" s="38"/>
      <c r="H325" s="41"/>
      <c r="I325" s="38"/>
      <c r="J325" s="38"/>
      <c r="K325" s="35"/>
      <c r="L325" s="35"/>
      <c r="M325" s="35"/>
      <c r="N325" s="36"/>
      <c r="O325" s="62"/>
      <c r="P325" s="34" t="str">
        <f t="shared" si="3"/>
        <v/>
      </c>
    </row>
    <row r="326" ht="22.5" customHeight="1">
      <c r="A326" s="37"/>
      <c r="B326" s="38" t="str">
        <f>'Master Schedule'!B326</f>
        <v/>
      </c>
      <c r="C326" s="39"/>
      <c r="D326" s="40" t="str">
        <f t="shared" si="1"/>
        <v>Saturday</v>
      </c>
      <c r="E326" s="41"/>
      <c r="F326" s="38"/>
      <c r="G326" s="38"/>
      <c r="H326" s="41"/>
      <c r="I326" s="38"/>
      <c r="J326" s="38"/>
      <c r="K326" s="32"/>
      <c r="L326" s="32"/>
      <c r="M326" s="32"/>
      <c r="N326" s="33"/>
      <c r="O326" s="62"/>
      <c r="P326" s="34" t="str">
        <f t="shared" si="3"/>
        <v/>
      </c>
    </row>
    <row r="327" ht="22.5" customHeight="1">
      <c r="A327" s="37"/>
      <c r="B327" s="38" t="str">
        <f>'Master Schedule'!B327</f>
        <v/>
      </c>
      <c r="C327" s="39"/>
      <c r="D327" s="40" t="str">
        <f t="shared" si="1"/>
        <v>Saturday</v>
      </c>
      <c r="E327" s="41"/>
      <c r="F327" s="38"/>
      <c r="G327" s="38"/>
      <c r="H327" s="41"/>
      <c r="I327" s="38"/>
      <c r="J327" s="38"/>
      <c r="K327" s="35"/>
      <c r="L327" s="35"/>
      <c r="M327" s="35"/>
      <c r="N327" s="36"/>
      <c r="O327" s="62"/>
      <c r="P327" s="34" t="str">
        <f t="shared" si="3"/>
        <v/>
      </c>
    </row>
    <row r="328" ht="22.5" customHeight="1">
      <c r="A328" s="37"/>
      <c r="B328" s="38" t="str">
        <f>'Master Schedule'!B328</f>
        <v/>
      </c>
      <c r="C328" s="39"/>
      <c r="D328" s="40" t="str">
        <f t="shared" si="1"/>
        <v>Saturday</v>
      </c>
      <c r="E328" s="41"/>
      <c r="F328" s="38"/>
      <c r="G328" s="38"/>
      <c r="H328" s="41"/>
      <c r="I328" s="38"/>
      <c r="J328" s="38"/>
      <c r="K328" s="32"/>
      <c r="L328" s="32"/>
      <c r="M328" s="32"/>
      <c r="N328" s="33"/>
      <c r="O328" s="62"/>
      <c r="P328" s="34" t="str">
        <f t="shared" si="3"/>
        <v/>
      </c>
    </row>
    <row r="329" ht="22.5" customHeight="1">
      <c r="A329" s="37"/>
      <c r="B329" s="38" t="str">
        <f>'Master Schedule'!B329</f>
        <v/>
      </c>
      <c r="C329" s="39"/>
      <c r="D329" s="40" t="str">
        <f t="shared" si="1"/>
        <v>Saturday</v>
      </c>
      <c r="E329" s="41"/>
      <c r="F329" s="38"/>
      <c r="G329" s="38"/>
      <c r="H329" s="41"/>
      <c r="I329" s="38"/>
      <c r="J329" s="38"/>
      <c r="K329" s="35"/>
      <c r="L329" s="35"/>
      <c r="M329" s="35"/>
      <c r="N329" s="36"/>
      <c r="O329" s="62"/>
      <c r="P329" s="34" t="str">
        <f t="shared" si="3"/>
        <v/>
      </c>
    </row>
    <row r="330" ht="22.5" customHeight="1">
      <c r="A330" s="37"/>
      <c r="B330" s="38" t="str">
        <f>'Master Schedule'!B330</f>
        <v/>
      </c>
      <c r="C330" s="39"/>
      <c r="D330" s="40" t="str">
        <f t="shared" si="1"/>
        <v>Saturday</v>
      </c>
      <c r="E330" s="41"/>
      <c r="F330" s="38"/>
      <c r="G330" s="38"/>
      <c r="H330" s="41"/>
      <c r="I330" s="38"/>
      <c r="J330" s="38"/>
      <c r="K330" s="32"/>
      <c r="L330" s="32"/>
      <c r="M330" s="32"/>
      <c r="N330" s="33"/>
      <c r="O330" s="62"/>
      <c r="P330" s="34" t="str">
        <f t="shared" si="3"/>
        <v/>
      </c>
    </row>
    <row r="331" ht="22.5" customHeight="1">
      <c r="A331" s="37"/>
      <c r="B331" s="38" t="str">
        <f>'Master Schedule'!B331</f>
        <v/>
      </c>
      <c r="C331" s="39"/>
      <c r="D331" s="40" t="str">
        <f t="shared" si="1"/>
        <v>Saturday</v>
      </c>
      <c r="E331" s="41"/>
      <c r="F331" s="38"/>
      <c r="G331" s="38"/>
      <c r="H331" s="41"/>
      <c r="I331" s="38"/>
      <c r="J331" s="38"/>
      <c r="K331" s="35"/>
      <c r="L331" s="35"/>
      <c r="M331" s="35"/>
      <c r="N331" s="36"/>
      <c r="O331" s="62"/>
      <c r="P331" s="34" t="str">
        <f t="shared" si="3"/>
        <v/>
      </c>
    </row>
    <row r="332" ht="22.5" customHeight="1">
      <c r="A332" s="37"/>
      <c r="B332" s="38" t="str">
        <f>'Master Schedule'!B332</f>
        <v/>
      </c>
      <c r="C332" s="39"/>
      <c r="D332" s="40" t="str">
        <f t="shared" si="1"/>
        <v>Saturday</v>
      </c>
      <c r="E332" s="41"/>
      <c r="F332" s="38"/>
      <c r="G332" s="38"/>
      <c r="H332" s="41"/>
      <c r="I332" s="38"/>
      <c r="J332" s="38"/>
      <c r="K332" s="32"/>
      <c r="L332" s="32"/>
      <c r="M332" s="32"/>
      <c r="N332" s="33"/>
      <c r="O332" s="62"/>
      <c r="P332" s="34" t="str">
        <f t="shared" si="3"/>
        <v/>
      </c>
    </row>
    <row r="333" ht="22.5" customHeight="1">
      <c r="A333" s="37"/>
      <c r="B333" s="38" t="str">
        <f>'Master Schedule'!B333</f>
        <v/>
      </c>
      <c r="C333" s="39"/>
      <c r="D333" s="40" t="str">
        <f t="shared" si="1"/>
        <v>Saturday</v>
      </c>
      <c r="E333" s="41"/>
      <c r="F333" s="38"/>
      <c r="G333" s="38"/>
      <c r="H333" s="41"/>
      <c r="I333" s="38"/>
      <c r="J333" s="38"/>
      <c r="K333" s="35"/>
      <c r="L333" s="35"/>
      <c r="M333" s="35"/>
      <c r="N333" s="36"/>
      <c r="O333" s="62"/>
      <c r="P333" s="34" t="str">
        <f t="shared" si="3"/>
        <v/>
      </c>
    </row>
    <row r="334" ht="22.5" customHeight="1">
      <c r="A334" s="37"/>
      <c r="B334" s="38" t="str">
        <f>'Master Schedule'!B334</f>
        <v/>
      </c>
      <c r="C334" s="39"/>
      <c r="D334" s="40" t="str">
        <f t="shared" si="1"/>
        <v>Saturday</v>
      </c>
      <c r="E334" s="41"/>
      <c r="F334" s="38"/>
      <c r="G334" s="38"/>
      <c r="H334" s="41"/>
      <c r="I334" s="38"/>
      <c r="J334" s="38"/>
      <c r="K334" s="32"/>
      <c r="L334" s="32"/>
      <c r="M334" s="32"/>
      <c r="N334" s="33"/>
      <c r="O334" s="62"/>
      <c r="P334" s="34" t="str">
        <f t="shared" si="3"/>
        <v/>
      </c>
    </row>
    <row r="335" ht="22.5" customHeight="1">
      <c r="A335" s="37"/>
      <c r="B335" s="38" t="str">
        <f>'Master Schedule'!B335</f>
        <v/>
      </c>
      <c r="C335" s="39"/>
      <c r="D335" s="40" t="str">
        <f t="shared" si="1"/>
        <v>Saturday</v>
      </c>
      <c r="E335" s="41"/>
      <c r="F335" s="38"/>
      <c r="G335" s="38"/>
      <c r="H335" s="41"/>
      <c r="I335" s="38"/>
      <c r="J335" s="38"/>
      <c r="K335" s="35"/>
      <c r="L335" s="35"/>
      <c r="M335" s="35"/>
      <c r="N335" s="36"/>
      <c r="O335" s="62"/>
      <c r="P335" s="34" t="str">
        <f t="shared" si="3"/>
        <v/>
      </c>
    </row>
    <row r="336" ht="22.5" customHeight="1">
      <c r="A336" s="37"/>
      <c r="B336" s="38" t="str">
        <f>'Master Schedule'!B336</f>
        <v/>
      </c>
      <c r="C336" s="39"/>
      <c r="D336" s="40" t="str">
        <f t="shared" si="1"/>
        <v>Saturday</v>
      </c>
      <c r="E336" s="41"/>
      <c r="F336" s="38"/>
      <c r="G336" s="38"/>
      <c r="H336" s="41"/>
      <c r="I336" s="38"/>
      <c r="J336" s="38"/>
      <c r="K336" s="32"/>
      <c r="L336" s="32"/>
      <c r="M336" s="32"/>
      <c r="N336" s="33"/>
      <c r="O336" s="62"/>
      <c r="P336" s="34" t="str">
        <f t="shared" si="3"/>
        <v/>
      </c>
    </row>
    <row r="337" ht="22.5" customHeight="1">
      <c r="A337" s="37"/>
      <c r="B337" s="38" t="str">
        <f>'Master Schedule'!B337</f>
        <v/>
      </c>
      <c r="C337" s="39"/>
      <c r="D337" s="40" t="str">
        <f t="shared" si="1"/>
        <v>Saturday</v>
      </c>
      <c r="E337" s="41"/>
      <c r="F337" s="38"/>
      <c r="G337" s="38"/>
      <c r="H337" s="41"/>
      <c r="I337" s="38"/>
      <c r="J337" s="38"/>
      <c r="K337" s="35"/>
      <c r="L337" s="35"/>
      <c r="M337" s="35"/>
      <c r="N337" s="36"/>
      <c r="O337" s="62"/>
      <c r="P337" s="34" t="str">
        <f t="shared" si="3"/>
        <v/>
      </c>
    </row>
    <row r="338" ht="22.5" customHeight="1">
      <c r="A338" s="37"/>
      <c r="B338" s="38" t="str">
        <f>'Master Schedule'!B338</f>
        <v/>
      </c>
      <c r="C338" s="39"/>
      <c r="D338" s="40" t="str">
        <f t="shared" si="1"/>
        <v>Saturday</v>
      </c>
      <c r="E338" s="41"/>
      <c r="F338" s="38"/>
      <c r="G338" s="38"/>
      <c r="H338" s="41"/>
      <c r="I338" s="38"/>
      <c r="J338" s="38"/>
      <c r="K338" s="32"/>
      <c r="L338" s="32"/>
      <c r="M338" s="32"/>
      <c r="N338" s="33"/>
      <c r="O338" s="62"/>
      <c r="P338" s="34" t="str">
        <f t="shared" si="3"/>
        <v/>
      </c>
    </row>
    <row r="339" ht="22.5" customHeight="1">
      <c r="A339" s="37"/>
      <c r="B339" s="38" t="str">
        <f>'Master Schedule'!B339</f>
        <v/>
      </c>
      <c r="C339" s="39"/>
      <c r="D339" s="40" t="str">
        <f t="shared" si="1"/>
        <v>Saturday</v>
      </c>
      <c r="E339" s="41"/>
      <c r="F339" s="38"/>
      <c r="G339" s="38"/>
      <c r="H339" s="41"/>
      <c r="I339" s="38"/>
      <c r="J339" s="38"/>
      <c r="K339" s="35"/>
      <c r="L339" s="35"/>
      <c r="M339" s="35"/>
      <c r="N339" s="36"/>
      <c r="O339" s="62"/>
      <c r="P339" s="34" t="str">
        <f t="shared" si="3"/>
        <v/>
      </c>
    </row>
    <row r="340" ht="22.5" customHeight="1">
      <c r="A340" s="37"/>
      <c r="B340" s="38" t="str">
        <f>'Master Schedule'!B340</f>
        <v/>
      </c>
      <c r="C340" s="39"/>
      <c r="D340" s="40" t="str">
        <f t="shared" si="1"/>
        <v>Saturday</v>
      </c>
      <c r="E340" s="41"/>
      <c r="F340" s="38"/>
      <c r="G340" s="38"/>
      <c r="H340" s="41"/>
      <c r="I340" s="38"/>
      <c r="J340" s="38"/>
      <c r="K340" s="32"/>
      <c r="L340" s="32"/>
      <c r="M340" s="32"/>
      <c r="N340" s="33"/>
      <c r="O340" s="62"/>
      <c r="P340" s="34" t="str">
        <f t="shared" si="3"/>
        <v/>
      </c>
    </row>
    <row r="341" ht="22.5" customHeight="1">
      <c r="A341" s="37"/>
      <c r="B341" s="38" t="str">
        <f>'Master Schedule'!B341</f>
        <v/>
      </c>
      <c r="C341" s="39"/>
      <c r="D341" s="40" t="str">
        <f t="shared" si="1"/>
        <v>Saturday</v>
      </c>
      <c r="E341" s="41"/>
      <c r="F341" s="38"/>
      <c r="G341" s="38"/>
      <c r="H341" s="41"/>
      <c r="I341" s="38"/>
      <c r="J341" s="38"/>
      <c r="K341" s="35"/>
      <c r="L341" s="35"/>
      <c r="M341" s="35"/>
      <c r="N341" s="36"/>
      <c r="O341" s="62"/>
      <c r="P341" s="34" t="str">
        <f t="shared" si="3"/>
        <v/>
      </c>
    </row>
    <row r="342" ht="22.5" customHeight="1">
      <c r="A342" s="37"/>
      <c r="B342" s="38" t="str">
        <f>'Master Schedule'!B342</f>
        <v/>
      </c>
      <c r="C342" s="39"/>
      <c r="D342" s="40" t="str">
        <f t="shared" si="1"/>
        <v>Saturday</v>
      </c>
      <c r="E342" s="41"/>
      <c r="F342" s="38"/>
      <c r="G342" s="38"/>
      <c r="H342" s="41"/>
      <c r="I342" s="38"/>
      <c r="J342" s="38"/>
      <c r="K342" s="32"/>
      <c r="L342" s="32"/>
      <c r="M342" s="32"/>
      <c r="N342" s="33"/>
      <c r="O342" s="62"/>
      <c r="P342" s="34" t="str">
        <f t="shared" si="3"/>
        <v/>
      </c>
    </row>
    <row r="343" ht="22.5" customHeight="1">
      <c r="A343" s="37"/>
      <c r="B343" s="38" t="str">
        <f>'Master Schedule'!B343</f>
        <v/>
      </c>
      <c r="C343" s="39"/>
      <c r="D343" s="40" t="str">
        <f t="shared" si="1"/>
        <v>Saturday</v>
      </c>
      <c r="E343" s="41"/>
      <c r="F343" s="38"/>
      <c r="G343" s="38"/>
      <c r="H343" s="41"/>
      <c r="I343" s="38"/>
      <c r="J343" s="38"/>
      <c r="K343" s="35"/>
      <c r="L343" s="35"/>
      <c r="M343" s="35"/>
      <c r="N343" s="36"/>
      <c r="O343" s="62"/>
      <c r="P343" s="34" t="str">
        <f t="shared" si="3"/>
        <v/>
      </c>
    </row>
    <row r="344" ht="22.5" customHeight="1">
      <c r="A344" s="37"/>
      <c r="B344" s="38" t="str">
        <f>'Master Schedule'!B344</f>
        <v/>
      </c>
      <c r="C344" s="39"/>
      <c r="D344" s="40" t="str">
        <f t="shared" si="1"/>
        <v>Saturday</v>
      </c>
      <c r="E344" s="41"/>
      <c r="F344" s="38"/>
      <c r="G344" s="38"/>
      <c r="H344" s="41"/>
      <c r="I344" s="38"/>
      <c r="J344" s="38"/>
      <c r="K344" s="32"/>
      <c r="L344" s="32"/>
      <c r="M344" s="32"/>
      <c r="N344" s="33"/>
      <c r="O344" s="62"/>
      <c r="P344" s="34" t="str">
        <f t="shared" si="3"/>
        <v/>
      </c>
    </row>
    <row r="345" ht="22.5" customHeight="1">
      <c r="A345" s="37"/>
      <c r="B345" s="38" t="str">
        <f>'Master Schedule'!B345</f>
        <v/>
      </c>
      <c r="C345" s="39"/>
      <c r="D345" s="40" t="str">
        <f t="shared" si="1"/>
        <v>Saturday</v>
      </c>
      <c r="E345" s="41"/>
      <c r="F345" s="38"/>
      <c r="G345" s="38"/>
      <c r="H345" s="41"/>
      <c r="I345" s="38"/>
      <c r="J345" s="38"/>
      <c r="K345" s="35"/>
      <c r="L345" s="35"/>
      <c r="M345" s="35"/>
      <c r="N345" s="36"/>
      <c r="O345" s="62"/>
      <c r="P345" s="34" t="str">
        <f t="shared" si="3"/>
        <v/>
      </c>
    </row>
    <row r="346" ht="22.5" customHeight="1">
      <c r="A346" s="37"/>
      <c r="B346" s="38" t="str">
        <f>'Master Schedule'!B346</f>
        <v/>
      </c>
      <c r="C346" s="39"/>
      <c r="D346" s="40" t="str">
        <f t="shared" si="1"/>
        <v>Saturday</v>
      </c>
      <c r="E346" s="41"/>
      <c r="F346" s="38"/>
      <c r="G346" s="38"/>
      <c r="H346" s="41"/>
      <c r="I346" s="38"/>
      <c r="J346" s="38"/>
      <c r="K346" s="32"/>
      <c r="L346" s="32"/>
      <c r="M346" s="32"/>
      <c r="N346" s="33"/>
      <c r="O346" s="62"/>
      <c r="P346" s="34" t="str">
        <f t="shared" si="3"/>
        <v/>
      </c>
    </row>
    <row r="347" ht="22.5" customHeight="1">
      <c r="A347" s="37"/>
      <c r="B347" s="38" t="str">
        <f>'Master Schedule'!B347</f>
        <v/>
      </c>
      <c r="C347" s="39"/>
      <c r="D347" s="40" t="str">
        <f t="shared" si="1"/>
        <v>Saturday</v>
      </c>
      <c r="E347" s="41"/>
      <c r="F347" s="38"/>
      <c r="G347" s="38"/>
      <c r="H347" s="41"/>
      <c r="I347" s="38"/>
      <c r="J347" s="38"/>
      <c r="K347" s="35"/>
      <c r="L347" s="35"/>
      <c r="M347" s="35"/>
      <c r="N347" s="36"/>
      <c r="O347" s="62"/>
      <c r="P347" s="34" t="str">
        <f t="shared" si="3"/>
        <v/>
      </c>
    </row>
    <row r="348" ht="22.5" customHeight="1">
      <c r="A348" s="37"/>
      <c r="B348" s="38" t="str">
        <f>'Master Schedule'!B348</f>
        <v/>
      </c>
      <c r="C348" s="39"/>
      <c r="D348" s="40" t="str">
        <f t="shared" si="1"/>
        <v>Saturday</v>
      </c>
      <c r="E348" s="41"/>
      <c r="F348" s="38"/>
      <c r="G348" s="38"/>
      <c r="H348" s="41"/>
      <c r="I348" s="38"/>
      <c r="J348" s="38"/>
      <c r="K348" s="32"/>
      <c r="L348" s="32"/>
      <c r="M348" s="32"/>
      <c r="N348" s="33"/>
      <c r="O348" s="62"/>
      <c r="P348" s="34" t="str">
        <f t="shared" si="3"/>
        <v/>
      </c>
    </row>
    <row r="349" ht="22.5" customHeight="1">
      <c r="A349" s="37"/>
      <c r="B349" s="38" t="str">
        <f>'Master Schedule'!B349</f>
        <v/>
      </c>
      <c r="C349" s="39"/>
      <c r="D349" s="40" t="str">
        <f t="shared" si="1"/>
        <v>Saturday</v>
      </c>
      <c r="E349" s="41"/>
      <c r="F349" s="38"/>
      <c r="G349" s="38"/>
      <c r="H349" s="41"/>
      <c r="I349" s="38"/>
      <c r="J349" s="38"/>
      <c r="K349" s="35"/>
      <c r="L349" s="35"/>
      <c r="M349" s="35"/>
      <c r="N349" s="36"/>
      <c r="O349" s="62"/>
      <c r="P349" s="34" t="str">
        <f t="shared" si="3"/>
        <v/>
      </c>
    </row>
    <row r="350" ht="22.5" customHeight="1">
      <c r="A350" s="37"/>
      <c r="B350" s="38" t="str">
        <f>'Master Schedule'!B350</f>
        <v/>
      </c>
      <c r="C350" s="39"/>
      <c r="D350" s="40" t="str">
        <f t="shared" si="1"/>
        <v>Saturday</v>
      </c>
      <c r="E350" s="41"/>
      <c r="F350" s="38"/>
      <c r="G350" s="38"/>
      <c r="H350" s="41"/>
      <c r="I350" s="38"/>
      <c r="J350" s="38"/>
      <c r="K350" s="32"/>
      <c r="L350" s="32"/>
      <c r="M350" s="32"/>
      <c r="N350" s="33"/>
      <c r="O350" s="62"/>
      <c r="P350" s="34" t="str">
        <f t="shared" si="3"/>
        <v/>
      </c>
    </row>
    <row r="351" ht="22.5" customHeight="1">
      <c r="A351" s="37"/>
      <c r="B351" s="38" t="str">
        <f>'Master Schedule'!B351</f>
        <v/>
      </c>
      <c r="C351" s="39"/>
      <c r="D351" s="40" t="str">
        <f t="shared" si="1"/>
        <v>Saturday</v>
      </c>
      <c r="E351" s="41"/>
      <c r="F351" s="38"/>
      <c r="G351" s="38"/>
      <c r="H351" s="41"/>
      <c r="I351" s="38"/>
      <c r="J351" s="38"/>
      <c r="K351" s="35"/>
      <c r="L351" s="35"/>
      <c r="M351" s="35"/>
      <c r="N351" s="36"/>
      <c r="O351" s="62"/>
      <c r="P351" s="34" t="str">
        <f t="shared" si="3"/>
        <v/>
      </c>
    </row>
    <row r="352" ht="22.5" customHeight="1">
      <c r="A352" s="37"/>
      <c r="B352" s="38" t="str">
        <f>'Master Schedule'!B352</f>
        <v/>
      </c>
      <c r="C352" s="39"/>
      <c r="D352" s="40" t="str">
        <f t="shared" si="1"/>
        <v>Saturday</v>
      </c>
      <c r="E352" s="41"/>
      <c r="F352" s="38"/>
      <c r="G352" s="38"/>
      <c r="H352" s="41"/>
      <c r="I352" s="38"/>
      <c r="J352" s="38"/>
      <c r="K352" s="32"/>
      <c r="L352" s="32"/>
      <c r="M352" s="32"/>
      <c r="N352" s="33"/>
      <c r="O352" s="62"/>
      <c r="P352" s="34" t="str">
        <f t="shared" si="3"/>
        <v/>
      </c>
    </row>
    <row r="353" ht="22.5" customHeight="1">
      <c r="A353" s="37"/>
      <c r="B353" s="38" t="str">
        <f>'Master Schedule'!B353</f>
        <v/>
      </c>
      <c r="C353" s="39"/>
      <c r="D353" s="40" t="str">
        <f t="shared" si="1"/>
        <v>Saturday</v>
      </c>
      <c r="E353" s="41"/>
      <c r="F353" s="38"/>
      <c r="G353" s="38"/>
      <c r="H353" s="41"/>
      <c r="I353" s="38"/>
      <c r="J353" s="38"/>
      <c r="K353" s="35"/>
      <c r="L353" s="35"/>
      <c r="M353" s="35"/>
      <c r="N353" s="36"/>
      <c r="O353" s="62"/>
      <c r="P353" s="34" t="str">
        <f t="shared" si="3"/>
        <v/>
      </c>
    </row>
    <row r="354" ht="22.5" customHeight="1">
      <c r="A354" s="37"/>
      <c r="B354" s="38" t="str">
        <f>'Master Schedule'!B354</f>
        <v/>
      </c>
      <c r="C354" s="39"/>
      <c r="D354" s="40" t="str">
        <f t="shared" si="1"/>
        <v>Saturday</v>
      </c>
      <c r="E354" s="41"/>
      <c r="F354" s="38"/>
      <c r="G354" s="38"/>
      <c r="H354" s="41"/>
      <c r="I354" s="38"/>
      <c r="J354" s="38"/>
      <c r="K354" s="32"/>
      <c r="L354" s="32"/>
      <c r="M354" s="32"/>
      <c r="N354" s="33"/>
      <c r="O354" s="62"/>
      <c r="P354" s="34" t="str">
        <f t="shared" si="3"/>
        <v/>
      </c>
    </row>
    <row r="355" ht="22.5" customHeight="1">
      <c r="A355" s="37"/>
      <c r="B355" s="38" t="str">
        <f>'Master Schedule'!B355</f>
        <v/>
      </c>
      <c r="C355" s="39"/>
      <c r="D355" s="40" t="str">
        <f t="shared" si="1"/>
        <v>Saturday</v>
      </c>
      <c r="E355" s="41"/>
      <c r="F355" s="38"/>
      <c r="G355" s="38"/>
      <c r="H355" s="41"/>
      <c r="I355" s="38"/>
      <c r="J355" s="38"/>
      <c r="K355" s="35"/>
      <c r="L355" s="35"/>
      <c r="M355" s="35"/>
      <c r="N355" s="36"/>
      <c r="O355" s="62"/>
      <c r="P355" s="34" t="str">
        <f t="shared" si="3"/>
        <v/>
      </c>
    </row>
    <row r="356" ht="22.5" customHeight="1">
      <c r="A356" s="37"/>
      <c r="B356" s="38" t="str">
        <f>'Master Schedule'!B356</f>
        <v/>
      </c>
      <c r="C356" s="39"/>
      <c r="D356" s="40" t="str">
        <f t="shared" si="1"/>
        <v>Saturday</v>
      </c>
      <c r="E356" s="41"/>
      <c r="F356" s="38"/>
      <c r="G356" s="38"/>
      <c r="H356" s="41"/>
      <c r="I356" s="38"/>
      <c r="J356" s="38"/>
      <c r="K356" s="32"/>
      <c r="L356" s="32"/>
      <c r="M356" s="32"/>
      <c r="N356" s="33"/>
      <c r="O356" s="62"/>
      <c r="P356" s="34" t="str">
        <f t="shared" si="3"/>
        <v/>
      </c>
    </row>
    <row r="357" ht="22.5" customHeight="1">
      <c r="A357" s="37"/>
      <c r="B357" s="38" t="str">
        <f>'Master Schedule'!B357</f>
        <v/>
      </c>
      <c r="C357" s="39"/>
      <c r="D357" s="40" t="str">
        <f t="shared" si="1"/>
        <v>Saturday</v>
      </c>
      <c r="E357" s="41"/>
      <c r="F357" s="38"/>
      <c r="G357" s="38"/>
      <c r="H357" s="41"/>
      <c r="I357" s="38"/>
      <c r="J357" s="38"/>
      <c r="K357" s="35"/>
      <c r="L357" s="35"/>
      <c r="M357" s="35"/>
      <c r="N357" s="36"/>
      <c r="O357" s="62"/>
      <c r="P357" s="34" t="str">
        <f t="shared" si="3"/>
        <v/>
      </c>
    </row>
    <row r="358" ht="22.5" customHeight="1">
      <c r="A358" s="37"/>
      <c r="B358" s="38" t="str">
        <f>'Master Schedule'!B358</f>
        <v/>
      </c>
      <c r="C358" s="39"/>
      <c r="D358" s="40" t="str">
        <f t="shared" si="1"/>
        <v>Saturday</v>
      </c>
      <c r="E358" s="41"/>
      <c r="F358" s="38"/>
      <c r="G358" s="38"/>
      <c r="H358" s="41"/>
      <c r="I358" s="38"/>
      <c r="J358" s="38"/>
      <c r="K358" s="32"/>
      <c r="L358" s="32"/>
      <c r="M358" s="32"/>
      <c r="N358" s="33"/>
      <c r="O358" s="62"/>
      <c r="P358" s="34" t="str">
        <f t="shared" si="3"/>
        <v/>
      </c>
    </row>
    <row r="359" ht="22.5" customHeight="1">
      <c r="A359" s="37"/>
      <c r="B359" s="38" t="str">
        <f>'Master Schedule'!B359</f>
        <v/>
      </c>
      <c r="C359" s="39"/>
      <c r="D359" s="40" t="str">
        <f t="shared" si="1"/>
        <v>Saturday</v>
      </c>
      <c r="E359" s="41"/>
      <c r="F359" s="38"/>
      <c r="G359" s="38"/>
      <c r="H359" s="41"/>
      <c r="I359" s="38"/>
      <c r="J359" s="38"/>
      <c r="K359" s="35"/>
      <c r="L359" s="35"/>
      <c r="M359" s="35"/>
      <c r="N359" s="36"/>
      <c r="O359" s="62"/>
      <c r="P359" s="34" t="str">
        <f t="shared" si="3"/>
        <v/>
      </c>
    </row>
    <row r="360" ht="22.5" customHeight="1">
      <c r="A360" s="37"/>
      <c r="B360" s="38" t="str">
        <f>'Master Schedule'!B360</f>
        <v/>
      </c>
      <c r="C360" s="39"/>
      <c r="D360" s="40" t="str">
        <f t="shared" si="1"/>
        <v>Saturday</v>
      </c>
      <c r="E360" s="41"/>
      <c r="F360" s="38"/>
      <c r="G360" s="38"/>
      <c r="H360" s="41"/>
      <c r="I360" s="38"/>
      <c r="J360" s="38"/>
      <c r="K360" s="32"/>
      <c r="L360" s="32"/>
      <c r="M360" s="32"/>
      <c r="N360" s="33"/>
      <c r="O360" s="62"/>
      <c r="P360" s="34" t="str">
        <f t="shared" si="3"/>
        <v/>
      </c>
    </row>
    <row r="361" ht="22.5" customHeight="1">
      <c r="A361" s="37"/>
      <c r="B361" s="38" t="str">
        <f>'Master Schedule'!B361</f>
        <v/>
      </c>
      <c r="C361" s="39"/>
      <c r="D361" s="40" t="str">
        <f t="shared" si="1"/>
        <v>Saturday</v>
      </c>
      <c r="E361" s="41"/>
      <c r="F361" s="38"/>
      <c r="G361" s="38"/>
      <c r="H361" s="41"/>
      <c r="I361" s="38"/>
      <c r="J361" s="38"/>
      <c r="K361" s="35"/>
      <c r="L361" s="35"/>
      <c r="M361" s="35"/>
      <c r="N361" s="36"/>
      <c r="O361" s="62"/>
      <c r="P361" s="34" t="str">
        <f t="shared" si="3"/>
        <v/>
      </c>
    </row>
    <row r="362" ht="22.5" customHeight="1">
      <c r="A362" s="37"/>
      <c r="B362" s="38" t="str">
        <f>'Master Schedule'!B362</f>
        <v/>
      </c>
      <c r="C362" s="39"/>
      <c r="D362" s="40" t="str">
        <f t="shared" si="1"/>
        <v>Saturday</v>
      </c>
      <c r="E362" s="41"/>
      <c r="F362" s="38"/>
      <c r="G362" s="38"/>
      <c r="H362" s="41"/>
      <c r="I362" s="38"/>
      <c r="J362" s="38"/>
      <c r="K362" s="32"/>
      <c r="L362" s="32"/>
      <c r="M362" s="32"/>
      <c r="N362" s="33"/>
      <c r="O362" s="62"/>
      <c r="P362" s="34" t="str">
        <f t="shared" si="3"/>
        <v/>
      </c>
    </row>
    <row r="363" ht="22.5" customHeight="1">
      <c r="A363" s="37"/>
      <c r="B363" s="38" t="str">
        <f>'Master Schedule'!B363</f>
        <v/>
      </c>
      <c r="C363" s="39"/>
      <c r="D363" s="40" t="str">
        <f t="shared" si="1"/>
        <v>Saturday</v>
      </c>
      <c r="E363" s="41"/>
      <c r="F363" s="38"/>
      <c r="G363" s="38"/>
      <c r="H363" s="41"/>
      <c r="I363" s="38"/>
      <c r="J363" s="38"/>
      <c r="K363" s="35"/>
      <c r="L363" s="35"/>
      <c r="M363" s="35"/>
      <c r="N363" s="36"/>
      <c r="O363" s="62"/>
      <c r="P363" s="34" t="str">
        <f t="shared" si="3"/>
        <v/>
      </c>
    </row>
    <row r="364" ht="22.5" customHeight="1">
      <c r="A364" s="37"/>
      <c r="B364" s="38" t="str">
        <f>'Master Schedule'!B364</f>
        <v/>
      </c>
      <c r="C364" s="39"/>
      <c r="D364" s="40" t="str">
        <f t="shared" si="1"/>
        <v>Saturday</v>
      </c>
      <c r="E364" s="41"/>
      <c r="F364" s="38"/>
      <c r="G364" s="38"/>
      <c r="H364" s="41"/>
      <c r="I364" s="38"/>
      <c r="J364" s="38"/>
      <c r="K364" s="32"/>
      <c r="L364" s="32"/>
      <c r="M364" s="32"/>
      <c r="N364" s="33"/>
      <c r="O364" s="62"/>
      <c r="P364" s="34" t="str">
        <f t="shared" si="3"/>
        <v/>
      </c>
    </row>
    <row r="365" ht="22.5" customHeight="1">
      <c r="A365" s="37"/>
      <c r="B365" s="38" t="str">
        <f>'Master Schedule'!B365</f>
        <v/>
      </c>
      <c r="C365" s="39"/>
      <c r="D365" s="40" t="str">
        <f t="shared" si="1"/>
        <v>Saturday</v>
      </c>
      <c r="E365" s="41"/>
      <c r="F365" s="38"/>
      <c r="G365" s="38"/>
      <c r="H365" s="41"/>
      <c r="I365" s="38"/>
      <c r="J365" s="38"/>
      <c r="K365" s="35"/>
      <c r="L365" s="35"/>
      <c r="M365" s="35"/>
      <c r="N365" s="36"/>
      <c r="O365" s="62"/>
      <c r="P365" s="34" t="str">
        <f t="shared" si="3"/>
        <v/>
      </c>
    </row>
    <row r="366" ht="22.5" customHeight="1">
      <c r="A366" s="37"/>
      <c r="B366" s="38" t="str">
        <f>'Master Schedule'!B366</f>
        <v/>
      </c>
      <c r="C366" s="39"/>
      <c r="D366" s="40" t="str">
        <f t="shared" si="1"/>
        <v>Saturday</v>
      </c>
      <c r="E366" s="41"/>
      <c r="F366" s="38"/>
      <c r="G366" s="38"/>
      <c r="H366" s="41"/>
      <c r="I366" s="38"/>
      <c r="J366" s="38"/>
      <c r="K366" s="32"/>
      <c r="L366" s="32"/>
      <c r="M366" s="32"/>
      <c r="N366" s="33"/>
      <c r="O366" s="62"/>
      <c r="P366" s="34" t="str">
        <f t="shared" si="3"/>
        <v/>
      </c>
    </row>
    <row r="367" ht="22.5" customHeight="1">
      <c r="A367" s="37"/>
      <c r="B367" s="38" t="str">
        <f>'Master Schedule'!B367</f>
        <v/>
      </c>
      <c r="C367" s="39"/>
      <c r="D367" s="40" t="str">
        <f t="shared" si="1"/>
        <v>Saturday</v>
      </c>
      <c r="E367" s="41"/>
      <c r="F367" s="38"/>
      <c r="G367" s="38"/>
      <c r="H367" s="41"/>
      <c r="I367" s="38"/>
      <c r="J367" s="38"/>
      <c r="K367" s="35"/>
      <c r="L367" s="35"/>
      <c r="M367" s="35"/>
      <c r="N367" s="36"/>
      <c r="O367" s="62"/>
      <c r="P367" s="34" t="str">
        <f t="shared" si="3"/>
        <v/>
      </c>
    </row>
    <row r="368" ht="22.5" customHeight="1">
      <c r="A368" s="37"/>
      <c r="B368" s="38" t="str">
        <f>'Master Schedule'!B368</f>
        <v/>
      </c>
      <c r="C368" s="39"/>
      <c r="D368" s="40" t="str">
        <f t="shared" si="1"/>
        <v>Saturday</v>
      </c>
      <c r="E368" s="41"/>
      <c r="F368" s="38"/>
      <c r="G368" s="38"/>
      <c r="H368" s="41"/>
      <c r="I368" s="38"/>
      <c r="J368" s="38"/>
      <c r="K368" s="32"/>
      <c r="L368" s="32"/>
      <c r="M368" s="32"/>
      <c r="N368" s="33"/>
      <c r="O368" s="62"/>
      <c r="P368" s="34" t="str">
        <f t="shared" si="3"/>
        <v/>
      </c>
    </row>
    <row r="369" ht="22.5" customHeight="1">
      <c r="A369" s="37"/>
      <c r="B369" s="38" t="str">
        <f>'Master Schedule'!B369</f>
        <v/>
      </c>
      <c r="C369" s="39"/>
      <c r="D369" s="40" t="str">
        <f t="shared" si="1"/>
        <v>Saturday</v>
      </c>
      <c r="E369" s="41"/>
      <c r="F369" s="38"/>
      <c r="G369" s="38"/>
      <c r="H369" s="41"/>
      <c r="I369" s="38"/>
      <c r="J369" s="38"/>
      <c r="K369" s="35"/>
      <c r="L369" s="35"/>
      <c r="M369" s="35"/>
      <c r="N369" s="36"/>
      <c r="O369" s="62"/>
      <c r="P369" s="34" t="str">
        <f t="shared" si="3"/>
        <v/>
      </c>
    </row>
    <row r="370" ht="22.5" customHeight="1">
      <c r="A370" s="37"/>
      <c r="B370" s="38" t="str">
        <f>'Master Schedule'!B370</f>
        <v/>
      </c>
      <c r="C370" s="39"/>
      <c r="D370" s="40" t="str">
        <f t="shared" si="1"/>
        <v>Saturday</v>
      </c>
      <c r="E370" s="41"/>
      <c r="F370" s="38"/>
      <c r="G370" s="38"/>
      <c r="H370" s="41"/>
      <c r="I370" s="38"/>
      <c r="J370" s="38"/>
      <c r="K370" s="32"/>
      <c r="L370" s="32"/>
      <c r="M370" s="32"/>
      <c r="N370" s="33"/>
      <c r="O370" s="62"/>
      <c r="P370" s="34" t="str">
        <f t="shared" si="3"/>
        <v/>
      </c>
    </row>
    <row r="371" ht="22.5" customHeight="1">
      <c r="A371" s="37"/>
      <c r="B371" s="38" t="str">
        <f>'Master Schedule'!B371</f>
        <v/>
      </c>
      <c r="C371" s="39"/>
      <c r="D371" s="40" t="str">
        <f t="shared" si="1"/>
        <v>Saturday</v>
      </c>
      <c r="E371" s="41"/>
      <c r="F371" s="38"/>
      <c r="G371" s="38"/>
      <c r="H371" s="41"/>
      <c r="I371" s="38"/>
      <c r="J371" s="38"/>
      <c r="K371" s="35"/>
      <c r="L371" s="35"/>
      <c r="M371" s="35"/>
      <c r="N371" s="36"/>
      <c r="O371" s="62"/>
      <c r="P371" s="34" t="str">
        <f t="shared" si="3"/>
        <v/>
      </c>
    </row>
    <row r="372" ht="22.5" customHeight="1">
      <c r="A372" s="37"/>
      <c r="B372" s="38" t="str">
        <f>'Master Schedule'!B372</f>
        <v/>
      </c>
      <c r="C372" s="39"/>
      <c r="D372" s="40" t="str">
        <f t="shared" si="1"/>
        <v>Saturday</v>
      </c>
      <c r="E372" s="41"/>
      <c r="F372" s="38"/>
      <c r="G372" s="38"/>
      <c r="H372" s="41"/>
      <c r="I372" s="38"/>
      <c r="J372" s="38"/>
      <c r="K372" s="32"/>
      <c r="L372" s="32"/>
      <c r="M372" s="32"/>
      <c r="N372" s="33"/>
      <c r="O372" s="62"/>
      <c r="P372" s="34" t="str">
        <f t="shared" si="3"/>
        <v/>
      </c>
    </row>
    <row r="373" ht="22.5" customHeight="1">
      <c r="A373" s="37"/>
      <c r="B373" s="38" t="str">
        <f>'Master Schedule'!B373</f>
        <v/>
      </c>
      <c r="C373" s="39"/>
      <c r="D373" s="40" t="str">
        <f t="shared" si="1"/>
        <v>Saturday</v>
      </c>
      <c r="E373" s="41"/>
      <c r="F373" s="38"/>
      <c r="G373" s="38"/>
      <c r="H373" s="41"/>
      <c r="I373" s="38"/>
      <c r="J373" s="38"/>
      <c r="K373" s="35"/>
      <c r="L373" s="35"/>
      <c r="M373" s="35"/>
      <c r="N373" s="36"/>
      <c r="O373" s="62"/>
      <c r="P373" s="34" t="str">
        <f t="shared" si="3"/>
        <v/>
      </c>
    </row>
    <row r="374" ht="22.5" customHeight="1">
      <c r="A374" s="37"/>
      <c r="B374" s="38" t="str">
        <f>'Master Schedule'!B374</f>
        <v/>
      </c>
      <c r="C374" s="39"/>
      <c r="D374" s="40" t="str">
        <f t="shared" si="1"/>
        <v>Saturday</v>
      </c>
      <c r="E374" s="41"/>
      <c r="F374" s="38"/>
      <c r="G374" s="38"/>
      <c r="H374" s="41"/>
      <c r="I374" s="38"/>
      <c r="J374" s="38"/>
      <c r="K374" s="32"/>
      <c r="L374" s="32"/>
      <c r="M374" s="32"/>
      <c r="N374" s="33"/>
      <c r="O374" s="62"/>
      <c r="P374" s="34" t="str">
        <f t="shared" si="3"/>
        <v/>
      </c>
    </row>
    <row r="375" ht="22.5" customHeight="1">
      <c r="A375" s="37"/>
      <c r="B375" s="38" t="str">
        <f>'Master Schedule'!B375</f>
        <v/>
      </c>
      <c r="C375" s="39"/>
      <c r="D375" s="40" t="str">
        <f t="shared" si="1"/>
        <v>Saturday</v>
      </c>
      <c r="E375" s="41"/>
      <c r="F375" s="38"/>
      <c r="G375" s="38"/>
      <c r="H375" s="41"/>
      <c r="I375" s="38"/>
      <c r="J375" s="38"/>
      <c r="K375" s="35"/>
      <c r="L375" s="35"/>
      <c r="M375" s="35"/>
      <c r="N375" s="36"/>
      <c r="O375" s="62"/>
      <c r="P375" s="34" t="str">
        <f t="shared" si="3"/>
        <v/>
      </c>
    </row>
    <row r="376" ht="22.5" customHeight="1">
      <c r="A376" s="37"/>
      <c r="B376" s="38" t="str">
        <f>'Master Schedule'!B376</f>
        <v/>
      </c>
      <c r="C376" s="39"/>
      <c r="D376" s="40" t="str">
        <f t="shared" si="1"/>
        <v>Saturday</v>
      </c>
      <c r="E376" s="41"/>
      <c r="F376" s="38"/>
      <c r="G376" s="38"/>
      <c r="H376" s="41"/>
      <c r="I376" s="38"/>
      <c r="J376" s="38"/>
      <c r="K376" s="32"/>
      <c r="L376" s="32"/>
      <c r="M376" s="32"/>
      <c r="N376" s="33"/>
      <c r="O376" s="62"/>
      <c r="P376" s="34" t="str">
        <f t="shared" si="3"/>
        <v/>
      </c>
    </row>
    <row r="377" ht="22.5" customHeight="1">
      <c r="A377" s="37"/>
      <c r="B377" s="38" t="str">
        <f>'Master Schedule'!B377</f>
        <v/>
      </c>
      <c r="C377" s="39"/>
      <c r="D377" s="40" t="str">
        <f t="shared" si="1"/>
        <v>Saturday</v>
      </c>
      <c r="E377" s="41"/>
      <c r="F377" s="38"/>
      <c r="G377" s="38"/>
      <c r="H377" s="41"/>
      <c r="I377" s="38"/>
      <c r="J377" s="38"/>
      <c r="K377" s="35"/>
      <c r="L377" s="35"/>
      <c r="M377" s="35"/>
      <c r="N377" s="36"/>
      <c r="O377" s="62"/>
      <c r="P377" s="34" t="str">
        <f t="shared" si="3"/>
        <v/>
      </c>
    </row>
    <row r="378" ht="22.5" customHeight="1">
      <c r="A378" s="37"/>
      <c r="B378" s="38" t="str">
        <f>'Master Schedule'!B378</f>
        <v/>
      </c>
      <c r="C378" s="39"/>
      <c r="D378" s="40" t="str">
        <f t="shared" si="1"/>
        <v>Saturday</v>
      </c>
      <c r="E378" s="41"/>
      <c r="F378" s="38"/>
      <c r="G378" s="38"/>
      <c r="H378" s="41"/>
      <c r="I378" s="38"/>
      <c r="J378" s="38"/>
      <c r="K378" s="32"/>
      <c r="L378" s="32"/>
      <c r="M378" s="32"/>
      <c r="N378" s="33"/>
      <c r="O378" s="62"/>
      <c r="P378" s="34" t="str">
        <f t="shared" si="3"/>
        <v/>
      </c>
    </row>
    <row r="379" ht="22.5" customHeight="1">
      <c r="A379" s="37"/>
      <c r="B379" s="38" t="str">
        <f>'Master Schedule'!B379</f>
        <v/>
      </c>
      <c r="C379" s="39"/>
      <c r="D379" s="40" t="str">
        <f t="shared" si="1"/>
        <v>Saturday</v>
      </c>
      <c r="E379" s="41"/>
      <c r="F379" s="38"/>
      <c r="G379" s="38"/>
      <c r="H379" s="41"/>
      <c r="I379" s="38"/>
      <c r="J379" s="38"/>
      <c r="K379" s="35"/>
      <c r="L379" s="35"/>
      <c r="M379" s="35"/>
      <c r="N379" s="36"/>
      <c r="O379" s="62"/>
      <c r="P379" s="34" t="str">
        <f t="shared" si="3"/>
        <v/>
      </c>
    </row>
    <row r="380" ht="22.5" customHeight="1">
      <c r="A380" s="37"/>
      <c r="B380" s="38" t="str">
        <f>'Master Schedule'!B380</f>
        <v/>
      </c>
      <c r="C380" s="39"/>
      <c r="D380" s="40" t="str">
        <f t="shared" si="1"/>
        <v>Saturday</v>
      </c>
      <c r="E380" s="41"/>
      <c r="F380" s="38"/>
      <c r="G380" s="38"/>
      <c r="H380" s="41"/>
      <c r="I380" s="38"/>
      <c r="J380" s="38"/>
      <c r="K380" s="32"/>
      <c r="L380" s="32"/>
      <c r="M380" s="32"/>
      <c r="N380" s="33"/>
      <c r="O380" s="62"/>
      <c r="P380" s="34" t="str">
        <f t="shared" si="3"/>
        <v/>
      </c>
    </row>
    <row r="381" ht="22.5" customHeight="1">
      <c r="A381" s="37"/>
      <c r="B381" s="38" t="str">
        <f>'Master Schedule'!B381</f>
        <v/>
      </c>
      <c r="C381" s="39"/>
      <c r="D381" s="40" t="str">
        <f t="shared" si="1"/>
        <v>Saturday</v>
      </c>
      <c r="E381" s="41"/>
      <c r="F381" s="38"/>
      <c r="G381" s="38"/>
      <c r="H381" s="41"/>
      <c r="I381" s="38"/>
      <c r="J381" s="38"/>
      <c r="K381" s="35"/>
      <c r="L381" s="35"/>
      <c r="M381" s="35"/>
      <c r="N381" s="36"/>
      <c r="O381" s="62"/>
      <c r="P381" s="34" t="str">
        <f t="shared" si="3"/>
        <v/>
      </c>
    </row>
    <row r="382" ht="22.5" customHeight="1">
      <c r="A382" s="37"/>
      <c r="B382" s="38" t="str">
        <f>'Master Schedule'!B382</f>
        <v/>
      </c>
      <c r="C382" s="39"/>
      <c r="D382" s="40" t="str">
        <f t="shared" si="1"/>
        <v>Saturday</v>
      </c>
      <c r="E382" s="41"/>
      <c r="F382" s="38"/>
      <c r="G382" s="38"/>
      <c r="H382" s="41"/>
      <c r="I382" s="38"/>
      <c r="J382" s="38"/>
      <c r="K382" s="32"/>
      <c r="L382" s="32"/>
      <c r="M382" s="32"/>
      <c r="N382" s="33"/>
      <c r="O382" s="62"/>
      <c r="P382" s="34" t="str">
        <f t="shared" si="3"/>
        <v/>
      </c>
    </row>
    <row r="383" ht="22.5" customHeight="1">
      <c r="A383" s="37"/>
      <c r="B383" s="38" t="str">
        <f>'Master Schedule'!B383</f>
        <v/>
      </c>
      <c r="C383" s="39"/>
      <c r="D383" s="40" t="str">
        <f t="shared" si="1"/>
        <v>Saturday</v>
      </c>
      <c r="E383" s="41"/>
      <c r="F383" s="38"/>
      <c r="G383" s="38"/>
      <c r="H383" s="41"/>
      <c r="I383" s="38"/>
      <c r="J383" s="38"/>
      <c r="K383" s="35"/>
      <c r="L383" s="35"/>
      <c r="M383" s="35"/>
      <c r="N383" s="36"/>
      <c r="O383" s="62"/>
      <c r="P383" s="34" t="str">
        <f t="shared" si="3"/>
        <v/>
      </c>
    </row>
    <row r="384" ht="22.5" customHeight="1">
      <c r="A384" s="37"/>
      <c r="B384" s="38" t="str">
        <f>'Master Schedule'!B384</f>
        <v/>
      </c>
      <c r="C384" s="39"/>
      <c r="D384" s="40" t="str">
        <f t="shared" si="1"/>
        <v>Saturday</v>
      </c>
      <c r="E384" s="41"/>
      <c r="F384" s="38"/>
      <c r="G384" s="38"/>
      <c r="H384" s="41"/>
      <c r="I384" s="38"/>
      <c r="J384" s="38"/>
      <c r="K384" s="32"/>
      <c r="L384" s="32"/>
      <c r="M384" s="32"/>
      <c r="N384" s="33"/>
      <c r="O384" s="62"/>
      <c r="P384" s="34" t="str">
        <f t="shared" si="3"/>
        <v/>
      </c>
    </row>
    <row r="385" ht="22.5" customHeight="1">
      <c r="A385" s="37"/>
      <c r="B385" s="38" t="str">
        <f>'Master Schedule'!B385</f>
        <v/>
      </c>
      <c r="C385" s="39"/>
      <c r="D385" s="40" t="str">
        <f t="shared" si="1"/>
        <v>Saturday</v>
      </c>
      <c r="E385" s="41"/>
      <c r="F385" s="38"/>
      <c r="G385" s="38"/>
      <c r="H385" s="41"/>
      <c r="I385" s="38"/>
      <c r="J385" s="38"/>
      <c r="K385" s="35"/>
      <c r="L385" s="35"/>
      <c r="M385" s="35"/>
      <c r="N385" s="36"/>
      <c r="O385" s="62"/>
      <c r="P385" s="34" t="str">
        <f t="shared" si="3"/>
        <v/>
      </c>
    </row>
    <row r="386" ht="22.5" customHeight="1">
      <c r="A386" s="37"/>
      <c r="B386" s="38" t="str">
        <f>'Master Schedule'!B386</f>
        <v/>
      </c>
      <c r="C386" s="39"/>
      <c r="D386" s="40" t="str">
        <f t="shared" si="1"/>
        <v>Saturday</v>
      </c>
      <c r="E386" s="41"/>
      <c r="F386" s="38"/>
      <c r="G386" s="38"/>
      <c r="H386" s="41"/>
      <c r="I386" s="38"/>
      <c r="J386" s="38"/>
      <c r="K386" s="32"/>
      <c r="L386" s="32"/>
      <c r="M386" s="32"/>
      <c r="N386" s="33"/>
      <c r="O386" s="62"/>
      <c r="P386" s="34" t="str">
        <f t="shared" si="3"/>
        <v/>
      </c>
    </row>
    <row r="387" ht="22.5" customHeight="1">
      <c r="A387" s="37"/>
      <c r="B387" s="38" t="str">
        <f>'Master Schedule'!B387</f>
        <v/>
      </c>
      <c r="C387" s="39"/>
      <c r="D387" s="40" t="str">
        <f t="shared" si="1"/>
        <v>Saturday</v>
      </c>
      <c r="E387" s="41"/>
      <c r="F387" s="38"/>
      <c r="G387" s="38"/>
      <c r="H387" s="41"/>
      <c r="I387" s="38"/>
      <c r="J387" s="38"/>
      <c r="K387" s="35"/>
      <c r="L387" s="35"/>
      <c r="M387" s="35"/>
      <c r="N387" s="36"/>
      <c r="O387" s="62"/>
      <c r="P387" s="34" t="str">
        <f t="shared" si="3"/>
        <v/>
      </c>
    </row>
    <row r="388" ht="22.5" customHeight="1">
      <c r="A388" s="37"/>
      <c r="B388" s="38" t="str">
        <f>'Master Schedule'!B388</f>
        <v/>
      </c>
      <c r="C388" s="39"/>
      <c r="D388" s="40" t="str">
        <f t="shared" si="1"/>
        <v>Saturday</v>
      </c>
      <c r="E388" s="41"/>
      <c r="F388" s="38"/>
      <c r="G388" s="38"/>
      <c r="H388" s="41"/>
      <c r="I388" s="38"/>
      <c r="J388" s="38"/>
      <c r="K388" s="32"/>
      <c r="L388" s="32"/>
      <c r="M388" s="32"/>
      <c r="N388" s="33"/>
      <c r="O388" s="62"/>
      <c r="P388" s="34" t="str">
        <f t="shared" si="3"/>
        <v/>
      </c>
    </row>
    <row r="389" ht="22.5" customHeight="1">
      <c r="A389" s="37"/>
      <c r="B389" s="38" t="str">
        <f>'Master Schedule'!B389</f>
        <v/>
      </c>
      <c r="C389" s="39"/>
      <c r="D389" s="40" t="str">
        <f t="shared" si="1"/>
        <v>Saturday</v>
      </c>
      <c r="E389" s="41"/>
      <c r="F389" s="38"/>
      <c r="G389" s="38"/>
      <c r="H389" s="41"/>
      <c r="I389" s="38"/>
      <c r="J389" s="38"/>
      <c r="K389" s="35"/>
      <c r="L389" s="35"/>
      <c r="M389" s="35"/>
      <c r="N389" s="36"/>
      <c r="O389" s="62"/>
      <c r="P389" s="34" t="str">
        <f t="shared" si="3"/>
        <v/>
      </c>
    </row>
    <row r="390" ht="22.5" customHeight="1">
      <c r="A390" s="37"/>
      <c r="B390" s="38" t="str">
        <f>'Master Schedule'!B390</f>
        <v/>
      </c>
      <c r="C390" s="39"/>
      <c r="D390" s="40" t="str">
        <f t="shared" si="1"/>
        <v>Saturday</v>
      </c>
      <c r="E390" s="41"/>
      <c r="F390" s="38"/>
      <c r="G390" s="38"/>
      <c r="H390" s="41"/>
      <c r="I390" s="38"/>
      <c r="J390" s="38"/>
      <c r="K390" s="32"/>
      <c r="L390" s="32"/>
      <c r="M390" s="32"/>
      <c r="N390" s="33"/>
      <c r="O390" s="62"/>
      <c r="P390" s="34" t="str">
        <f t="shared" si="3"/>
        <v/>
      </c>
    </row>
    <row r="391" ht="22.5" customHeight="1">
      <c r="A391" s="37"/>
      <c r="B391" s="38" t="str">
        <f>'Master Schedule'!B391</f>
        <v/>
      </c>
      <c r="C391" s="39"/>
      <c r="D391" s="40" t="str">
        <f t="shared" si="1"/>
        <v>Saturday</v>
      </c>
      <c r="E391" s="41"/>
      <c r="F391" s="38"/>
      <c r="G391" s="38"/>
      <c r="H391" s="41"/>
      <c r="I391" s="38"/>
      <c r="J391" s="38"/>
      <c r="K391" s="35"/>
      <c r="L391" s="35"/>
      <c r="M391" s="35"/>
      <c r="N391" s="36"/>
      <c r="O391" s="62"/>
      <c r="P391" s="34" t="str">
        <f t="shared" si="3"/>
        <v/>
      </c>
    </row>
    <row r="392" ht="22.5" customHeight="1">
      <c r="A392" s="37"/>
      <c r="B392" s="38" t="str">
        <f>'Master Schedule'!B392</f>
        <v/>
      </c>
      <c r="C392" s="39"/>
      <c r="D392" s="40" t="str">
        <f t="shared" si="1"/>
        <v>Saturday</v>
      </c>
      <c r="E392" s="41"/>
      <c r="F392" s="38"/>
      <c r="G392" s="38"/>
      <c r="H392" s="41"/>
      <c r="I392" s="38"/>
      <c r="J392" s="38"/>
      <c r="K392" s="32"/>
      <c r="L392" s="32"/>
      <c r="M392" s="32"/>
      <c r="N392" s="33"/>
      <c r="O392" s="62"/>
      <c r="P392" s="34" t="str">
        <f t="shared" si="3"/>
        <v/>
      </c>
    </row>
    <row r="393" ht="22.5" customHeight="1">
      <c r="A393" s="37"/>
      <c r="B393" s="38" t="str">
        <f>'Master Schedule'!B393</f>
        <v/>
      </c>
      <c r="C393" s="39"/>
      <c r="D393" s="40" t="str">
        <f t="shared" si="1"/>
        <v>Saturday</v>
      </c>
      <c r="E393" s="41"/>
      <c r="F393" s="38"/>
      <c r="G393" s="38"/>
      <c r="H393" s="41"/>
      <c r="I393" s="38"/>
      <c r="J393" s="38"/>
      <c r="K393" s="35"/>
      <c r="L393" s="35"/>
      <c r="M393" s="35"/>
      <c r="N393" s="36"/>
      <c r="O393" s="62"/>
      <c r="P393" s="34" t="str">
        <f t="shared" si="3"/>
        <v/>
      </c>
    </row>
    <row r="394" ht="22.5" customHeight="1">
      <c r="A394" s="37"/>
      <c r="B394" s="38" t="str">
        <f>'Master Schedule'!B394</f>
        <v/>
      </c>
      <c r="C394" s="39"/>
      <c r="D394" s="40" t="str">
        <f t="shared" si="1"/>
        <v>Saturday</v>
      </c>
      <c r="E394" s="41"/>
      <c r="F394" s="38"/>
      <c r="G394" s="38"/>
      <c r="H394" s="41"/>
      <c r="I394" s="38"/>
      <c r="J394" s="38"/>
      <c r="K394" s="32"/>
      <c r="L394" s="32"/>
      <c r="M394" s="32"/>
      <c r="N394" s="33"/>
      <c r="O394" s="62"/>
      <c r="P394" s="34" t="str">
        <f t="shared" si="3"/>
        <v/>
      </c>
    </row>
    <row r="395" ht="22.5" customHeight="1">
      <c r="A395" s="37"/>
      <c r="B395" s="38" t="str">
        <f>'Master Schedule'!B395</f>
        <v/>
      </c>
      <c r="C395" s="39"/>
      <c r="D395" s="40" t="str">
        <f t="shared" si="1"/>
        <v>Saturday</v>
      </c>
      <c r="E395" s="41"/>
      <c r="F395" s="38"/>
      <c r="G395" s="38"/>
      <c r="H395" s="41"/>
      <c r="I395" s="38"/>
      <c r="J395" s="38"/>
      <c r="K395" s="35"/>
      <c r="L395" s="35"/>
      <c r="M395" s="35"/>
      <c r="N395" s="36"/>
      <c r="O395" s="62"/>
      <c r="P395" s="34" t="str">
        <f t="shared" si="3"/>
        <v/>
      </c>
    </row>
    <row r="396" ht="22.5" customHeight="1">
      <c r="A396" s="37"/>
      <c r="B396" s="38" t="str">
        <f>'Master Schedule'!B396</f>
        <v/>
      </c>
      <c r="C396" s="39"/>
      <c r="D396" s="40" t="str">
        <f t="shared" si="1"/>
        <v>Saturday</v>
      </c>
      <c r="E396" s="41"/>
      <c r="F396" s="38"/>
      <c r="G396" s="38"/>
      <c r="H396" s="41"/>
      <c r="I396" s="38"/>
      <c r="J396" s="38"/>
      <c r="K396" s="32"/>
      <c r="L396" s="32"/>
      <c r="M396" s="32"/>
      <c r="N396" s="33"/>
      <c r="O396" s="62"/>
      <c r="P396" s="34" t="str">
        <f t="shared" si="3"/>
        <v/>
      </c>
    </row>
    <row r="397" ht="22.5" customHeight="1">
      <c r="A397" s="37"/>
      <c r="B397" s="38" t="str">
        <f>'Master Schedule'!B397</f>
        <v/>
      </c>
      <c r="C397" s="39"/>
      <c r="D397" s="40" t="str">
        <f t="shared" si="1"/>
        <v>Saturday</v>
      </c>
      <c r="E397" s="41"/>
      <c r="F397" s="38"/>
      <c r="G397" s="38"/>
      <c r="H397" s="41"/>
      <c r="I397" s="38"/>
      <c r="J397" s="38"/>
      <c r="K397" s="35"/>
      <c r="L397" s="35"/>
      <c r="M397" s="35"/>
      <c r="N397" s="36"/>
      <c r="O397" s="62"/>
      <c r="P397" s="34" t="str">
        <f t="shared" si="3"/>
        <v/>
      </c>
    </row>
    <row r="398" ht="22.5" customHeight="1">
      <c r="A398" s="37"/>
      <c r="B398" s="38" t="str">
        <f>'Master Schedule'!B398</f>
        <v/>
      </c>
      <c r="C398" s="39"/>
      <c r="D398" s="40" t="str">
        <f t="shared" si="1"/>
        <v>Saturday</v>
      </c>
      <c r="E398" s="41"/>
      <c r="F398" s="38"/>
      <c r="G398" s="38"/>
      <c r="H398" s="41"/>
      <c r="I398" s="38"/>
      <c r="J398" s="38"/>
      <c r="K398" s="32"/>
      <c r="L398" s="32"/>
      <c r="M398" s="32"/>
      <c r="N398" s="33"/>
      <c r="O398" s="62"/>
      <c r="P398" s="34" t="str">
        <f t="shared" si="3"/>
        <v/>
      </c>
    </row>
    <row r="399" ht="22.5" customHeight="1">
      <c r="A399" s="37"/>
      <c r="B399" s="38" t="str">
        <f>'Master Schedule'!B399</f>
        <v/>
      </c>
      <c r="C399" s="39"/>
      <c r="D399" s="40" t="str">
        <f t="shared" si="1"/>
        <v>Saturday</v>
      </c>
      <c r="E399" s="41"/>
      <c r="F399" s="38"/>
      <c r="G399" s="38"/>
      <c r="H399" s="41"/>
      <c r="I399" s="38"/>
      <c r="J399" s="38"/>
      <c r="K399" s="35"/>
      <c r="L399" s="35"/>
      <c r="M399" s="35"/>
      <c r="N399" s="36"/>
      <c r="O399" s="62"/>
      <c r="P399" s="34" t="str">
        <f t="shared" si="3"/>
        <v/>
      </c>
    </row>
    <row r="400" ht="22.5" customHeight="1">
      <c r="A400" s="37"/>
      <c r="B400" s="38" t="str">
        <f>'Master Schedule'!B400</f>
        <v/>
      </c>
      <c r="C400" s="39"/>
      <c r="D400" s="40" t="str">
        <f t="shared" si="1"/>
        <v>Saturday</v>
      </c>
      <c r="E400" s="41"/>
      <c r="F400" s="38"/>
      <c r="G400" s="38"/>
      <c r="H400" s="41"/>
      <c r="I400" s="38"/>
      <c r="J400" s="38"/>
      <c r="K400" s="32"/>
      <c r="L400" s="32"/>
      <c r="M400" s="32"/>
      <c r="N400" s="33"/>
      <c r="O400" s="62"/>
      <c r="P400" s="34" t="str">
        <f t="shared" si="3"/>
        <v/>
      </c>
    </row>
    <row r="401" ht="22.5" customHeight="1">
      <c r="A401" s="37"/>
      <c r="B401" s="38" t="str">
        <f>'Master Schedule'!B401</f>
        <v/>
      </c>
      <c r="C401" s="39"/>
      <c r="D401" s="40" t="str">
        <f t="shared" si="1"/>
        <v>Saturday</v>
      </c>
      <c r="E401" s="41"/>
      <c r="F401" s="38"/>
      <c r="G401" s="38"/>
      <c r="H401" s="41"/>
      <c r="I401" s="38"/>
      <c r="J401" s="38"/>
      <c r="K401" s="35"/>
      <c r="L401" s="35"/>
      <c r="M401" s="35"/>
      <c r="N401" s="36"/>
      <c r="O401" s="62"/>
      <c r="P401" s="34" t="str">
        <f t="shared" si="3"/>
        <v/>
      </c>
    </row>
    <row r="402" ht="22.5" customHeight="1">
      <c r="A402" s="37"/>
      <c r="B402" s="38" t="str">
        <f>'Master Schedule'!B402</f>
        <v/>
      </c>
      <c r="C402" s="39"/>
      <c r="D402" s="40" t="str">
        <f t="shared" si="1"/>
        <v>Saturday</v>
      </c>
      <c r="E402" s="41"/>
      <c r="F402" s="38"/>
      <c r="G402" s="38"/>
      <c r="H402" s="41"/>
      <c r="I402" s="38"/>
      <c r="J402" s="38"/>
      <c r="K402" s="32"/>
      <c r="L402" s="32"/>
      <c r="M402" s="32"/>
      <c r="N402" s="33"/>
      <c r="O402" s="62"/>
      <c r="P402" s="34" t="str">
        <f t="shared" si="3"/>
        <v/>
      </c>
    </row>
    <row r="403" ht="22.5" customHeight="1">
      <c r="A403" s="37"/>
      <c r="B403" s="38" t="str">
        <f>'Master Schedule'!B403</f>
        <v/>
      </c>
      <c r="C403" s="39"/>
      <c r="D403" s="40" t="str">
        <f t="shared" si="1"/>
        <v>Saturday</v>
      </c>
      <c r="E403" s="41"/>
      <c r="F403" s="38"/>
      <c r="G403" s="38"/>
      <c r="H403" s="41"/>
      <c r="I403" s="38"/>
      <c r="J403" s="38"/>
      <c r="K403" s="35"/>
      <c r="L403" s="35"/>
      <c r="M403" s="35"/>
      <c r="N403" s="36"/>
      <c r="O403" s="62"/>
      <c r="P403" s="34" t="str">
        <f t="shared" si="3"/>
        <v/>
      </c>
    </row>
    <row r="404" ht="22.5" customHeight="1">
      <c r="A404" s="37"/>
      <c r="B404" s="38" t="str">
        <f>'Master Schedule'!B404</f>
        <v/>
      </c>
      <c r="C404" s="39"/>
      <c r="D404" s="40" t="str">
        <f t="shared" si="1"/>
        <v>Saturday</v>
      </c>
      <c r="E404" s="41"/>
      <c r="F404" s="38"/>
      <c r="G404" s="38"/>
      <c r="H404" s="41"/>
      <c r="I404" s="38"/>
      <c r="J404" s="38"/>
      <c r="K404" s="32"/>
      <c r="L404" s="32"/>
      <c r="M404" s="32"/>
      <c r="N404" s="33"/>
      <c r="O404" s="62"/>
      <c r="P404" s="34" t="str">
        <f t="shared" si="3"/>
        <v/>
      </c>
    </row>
    <row r="405" ht="22.5" customHeight="1">
      <c r="A405" s="37"/>
      <c r="B405" s="38" t="str">
        <f>'Master Schedule'!B405</f>
        <v/>
      </c>
      <c r="C405" s="39"/>
      <c r="D405" s="40" t="str">
        <f t="shared" si="1"/>
        <v>Saturday</v>
      </c>
      <c r="E405" s="41"/>
      <c r="F405" s="38"/>
      <c r="G405" s="38"/>
      <c r="H405" s="41"/>
      <c r="I405" s="38"/>
      <c r="J405" s="38"/>
      <c r="K405" s="35"/>
      <c r="L405" s="35"/>
      <c r="M405" s="35"/>
      <c r="N405" s="36"/>
      <c r="O405" s="62"/>
      <c r="P405" s="34" t="str">
        <f t="shared" si="3"/>
        <v/>
      </c>
    </row>
    <row r="406" ht="22.5" customHeight="1">
      <c r="A406" s="37"/>
      <c r="B406" s="38" t="str">
        <f>'Master Schedule'!B406</f>
        <v/>
      </c>
      <c r="C406" s="39"/>
      <c r="D406" s="40" t="str">
        <f t="shared" si="1"/>
        <v>Saturday</v>
      </c>
      <c r="E406" s="41"/>
      <c r="F406" s="38"/>
      <c r="G406" s="38"/>
      <c r="H406" s="41"/>
      <c r="I406" s="38"/>
      <c r="J406" s="38"/>
      <c r="K406" s="32"/>
      <c r="L406" s="32"/>
      <c r="M406" s="32"/>
      <c r="N406" s="33"/>
      <c r="O406" s="62"/>
      <c r="P406" s="34" t="str">
        <f t="shared" si="3"/>
        <v/>
      </c>
    </row>
    <row r="407" ht="22.5" customHeight="1">
      <c r="A407" s="37"/>
      <c r="B407" s="38" t="str">
        <f>'Master Schedule'!B407</f>
        <v/>
      </c>
      <c r="C407" s="39"/>
      <c r="D407" s="40" t="str">
        <f t="shared" si="1"/>
        <v>Saturday</v>
      </c>
      <c r="E407" s="41"/>
      <c r="F407" s="38"/>
      <c r="G407" s="38"/>
      <c r="H407" s="41"/>
      <c r="I407" s="38"/>
      <c r="J407" s="38"/>
      <c r="K407" s="35"/>
      <c r="L407" s="35"/>
      <c r="M407" s="35"/>
      <c r="N407" s="36"/>
      <c r="O407" s="62"/>
      <c r="P407" s="34" t="str">
        <f t="shared" si="3"/>
        <v/>
      </c>
    </row>
    <row r="408" ht="22.5" customHeight="1">
      <c r="A408" s="37"/>
      <c r="B408" s="38" t="str">
        <f>'Master Schedule'!B408</f>
        <v/>
      </c>
      <c r="C408" s="39"/>
      <c r="D408" s="40" t="str">
        <f t="shared" si="1"/>
        <v>Saturday</v>
      </c>
      <c r="E408" s="41"/>
      <c r="F408" s="38"/>
      <c r="G408" s="38"/>
      <c r="H408" s="41"/>
      <c r="I408" s="38"/>
      <c r="J408" s="38"/>
      <c r="K408" s="32"/>
      <c r="L408" s="32"/>
      <c r="M408" s="32"/>
      <c r="N408" s="33"/>
      <c r="O408" s="62"/>
      <c r="P408" s="34" t="str">
        <f t="shared" si="3"/>
        <v/>
      </c>
    </row>
    <row r="409" ht="22.5" customHeight="1">
      <c r="A409" s="37"/>
      <c r="B409" s="38" t="str">
        <f>'Master Schedule'!B409</f>
        <v/>
      </c>
      <c r="C409" s="39"/>
      <c r="D409" s="40" t="str">
        <f t="shared" si="1"/>
        <v>Saturday</v>
      </c>
      <c r="E409" s="41"/>
      <c r="F409" s="38"/>
      <c r="G409" s="38"/>
      <c r="H409" s="41"/>
      <c r="I409" s="38"/>
      <c r="J409" s="38"/>
      <c r="K409" s="35"/>
      <c r="L409" s="35"/>
      <c r="M409" s="35"/>
      <c r="N409" s="36"/>
      <c r="O409" s="62"/>
      <c r="P409" s="34" t="str">
        <f t="shared" si="3"/>
        <v/>
      </c>
    </row>
    <row r="410" ht="22.5" customHeight="1">
      <c r="A410" s="37"/>
      <c r="B410" s="38" t="str">
        <f>'Master Schedule'!B410</f>
        <v/>
      </c>
      <c r="C410" s="39"/>
      <c r="D410" s="40" t="str">
        <f t="shared" si="1"/>
        <v>Saturday</v>
      </c>
      <c r="E410" s="41"/>
      <c r="F410" s="38"/>
      <c r="G410" s="38"/>
      <c r="H410" s="41"/>
      <c r="I410" s="38"/>
      <c r="J410" s="38"/>
      <c r="K410" s="32"/>
      <c r="L410" s="32"/>
      <c r="M410" s="32"/>
      <c r="N410" s="33"/>
      <c r="O410" s="62"/>
      <c r="P410" s="34" t="str">
        <f t="shared" si="3"/>
        <v/>
      </c>
    </row>
    <row r="411" ht="22.5" customHeight="1">
      <c r="A411" s="37"/>
      <c r="B411" s="38" t="str">
        <f>'Master Schedule'!B411</f>
        <v/>
      </c>
      <c r="C411" s="39"/>
      <c r="D411" s="40" t="str">
        <f t="shared" si="1"/>
        <v>Saturday</v>
      </c>
      <c r="E411" s="41"/>
      <c r="F411" s="38"/>
      <c r="G411" s="38"/>
      <c r="H411" s="41"/>
      <c r="I411" s="38"/>
      <c r="J411" s="38"/>
      <c r="K411" s="35"/>
      <c r="L411" s="35"/>
      <c r="M411" s="35"/>
      <c r="N411" s="36"/>
      <c r="O411" s="62"/>
      <c r="P411" s="34" t="str">
        <f t="shared" si="3"/>
        <v/>
      </c>
    </row>
    <row r="412" ht="22.5" customHeight="1">
      <c r="A412" s="37"/>
      <c r="B412" s="38" t="str">
        <f>'Master Schedule'!B412</f>
        <v/>
      </c>
      <c r="C412" s="39"/>
      <c r="D412" s="40" t="str">
        <f t="shared" si="1"/>
        <v>Saturday</v>
      </c>
      <c r="E412" s="41"/>
      <c r="F412" s="38"/>
      <c r="G412" s="38"/>
      <c r="H412" s="41"/>
      <c r="I412" s="38"/>
      <c r="J412" s="38"/>
      <c r="K412" s="32"/>
      <c r="L412" s="32"/>
      <c r="M412" s="32"/>
      <c r="N412" s="33"/>
      <c r="O412" s="62"/>
      <c r="P412" s="34" t="str">
        <f t="shared" si="3"/>
        <v/>
      </c>
    </row>
    <row r="413" ht="22.5" customHeight="1">
      <c r="A413" s="37"/>
      <c r="B413" s="38" t="str">
        <f>'Master Schedule'!B413</f>
        <v/>
      </c>
      <c r="C413" s="39"/>
      <c r="D413" s="40" t="str">
        <f t="shared" si="1"/>
        <v>Saturday</v>
      </c>
      <c r="E413" s="41"/>
      <c r="F413" s="38"/>
      <c r="G413" s="38"/>
      <c r="H413" s="41"/>
      <c r="I413" s="38"/>
      <c r="J413" s="38"/>
      <c r="K413" s="35"/>
      <c r="L413" s="35"/>
      <c r="M413" s="35"/>
      <c r="N413" s="36"/>
      <c r="O413" s="62"/>
      <c r="P413" s="34" t="str">
        <f t="shared" si="3"/>
        <v/>
      </c>
    </row>
    <row r="414" ht="22.5" customHeight="1">
      <c r="A414" s="37"/>
      <c r="B414" s="38" t="str">
        <f>'Master Schedule'!B414</f>
        <v/>
      </c>
      <c r="C414" s="39"/>
      <c r="D414" s="40" t="str">
        <f t="shared" si="1"/>
        <v>Saturday</v>
      </c>
      <c r="E414" s="41"/>
      <c r="F414" s="38"/>
      <c r="G414" s="38"/>
      <c r="H414" s="41"/>
      <c r="I414" s="38"/>
      <c r="J414" s="38"/>
      <c r="K414" s="32"/>
      <c r="L414" s="32"/>
      <c r="M414" s="32"/>
      <c r="N414" s="33"/>
      <c r="O414" s="62"/>
      <c r="P414" s="34" t="str">
        <f t="shared" si="3"/>
        <v/>
      </c>
    </row>
    <row r="415" ht="22.5" customHeight="1">
      <c r="A415" s="37"/>
      <c r="B415" s="38" t="str">
        <f>'Master Schedule'!B415</f>
        <v/>
      </c>
      <c r="C415" s="39"/>
      <c r="D415" s="40" t="str">
        <f t="shared" si="1"/>
        <v>Saturday</v>
      </c>
      <c r="E415" s="41"/>
      <c r="F415" s="38"/>
      <c r="G415" s="38"/>
      <c r="H415" s="41"/>
      <c r="I415" s="38"/>
      <c r="J415" s="38"/>
      <c r="K415" s="35"/>
      <c r="L415" s="35"/>
      <c r="M415" s="35"/>
      <c r="N415" s="36"/>
      <c r="O415" s="62"/>
      <c r="P415" s="34" t="str">
        <f t="shared" si="3"/>
        <v/>
      </c>
    </row>
    <row r="416" ht="22.5" customHeight="1">
      <c r="A416" s="37"/>
      <c r="B416" s="38" t="str">
        <f>'Master Schedule'!B416</f>
        <v/>
      </c>
      <c r="C416" s="39"/>
      <c r="D416" s="40" t="str">
        <f t="shared" si="1"/>
        <v>Saturday</v>
      </c>
      <c r="E416" s="41"/>
      <c r="F416" s="38"/>
      <c r="G416" s="38"/>
      <c r="H416" s="41"/>
      <c r="I416" s="38"/>
      <c r="J416" s="38"/>
      <c r="K416" s="32"/>
      <c r="L416" s="32"/>
      <c r="M416" s="32"/>
      <c r="N416" s="33"/>
      <c r="O416" s="62"/>
      <c r="P416" s="34" t="str">
        <f t="shared" si="3"/>
        <v/>
      </c>
    </row>
    <row r="417" ht="22.5" customHeight="1">
      <c r="A417" s="37"/>
      <c r="B417" s="38" t="str">
        <f>'Master Schedule'!B417</f>
        <v/>
      </c>
      <c r="C417" s="39"/>
      <c r="D417" s="40" t="str">
        <f t="shared" si="1"/>
        <v>Saturday</v>
      </c>
      <c r="E417" s="41"/>
      <c r="F417" s="38"/>
      <c r="G417" s="38"/>
      <c r="H417" s="41"/>
      <c r="I417" s="38"/>
      <c r="J417" s="38"/>
      <c r="K417" s="35"/>
      <c r="L417" s="35"/>
      <c r="M417" s="35"/>
      <c r="N417" s="36"/>
      <c r="O417" s="62"/>
      <c r="P417" s="34" t="str">
        <f t="shared" si="3"/>
        <v/>
      </c>
    </row>
    <row r="418" ht="22.5" customHeight="1">
      <c r="A418" s="37"/>
      <c r="B418" s="38" t="str">
        <f>'Master Schedule'!B418</f>
        <v/>
      </c>
      <c r="C418" s="39"/>
      <c r="D418" s="40" t="str">
        <f t="shared" si="1"/>
        <v>Saturday</v>
      </c>
      <c r="E418" s="41"/>
      <c r="F418" s="38"/>
      <c r="G418" s="38"/>
      <c r="H418" s="41"/>
      <c r="I418" s="38"/>
      <c r="J418" s="38"/>
      <c r="K418" s="32"/>
      <c r="L418" s="32"/>
      <c r="M418" s="32"/>
      <c r="N418" s="33"/>
      <c r="O418" s="62"/>
      <c r="P418" s="34" t="str">
        <f t="shared" si="3"/>
        <v/>
      </c>
    </row>
    <row r="419" ht="22.5" customHeight="1">
      <c r="A419" s="37"/>
      <c r="B419" s="38" t="str">
        <f>'Master Schedule'!B419</f>
        <v/>
      </c>
      <c r="C419" s="39"/>
      <c r="D419" s="40" t="str">
        <f t="shared" si="1"/>
        <v>Saturday</v>
      </c>
      <c r="E419" s="41"/>
      <c r="F419" s="38"/>
      <c r="G419" s="38"/>
      <c r="H419" s="41"/>
      <c r="I419" s="38"/>
      <c r="J419" s="38"/>
      <c r="K419" s="35"/>
      <c r="L419" s="35"/>
      <c r="M419" s="35"/>
      <c r="N419" s="36"/>
      <c r="O419" s="62"/>
      <c r="P419" s="34" t="str">
        <f t="shared" si="3"/>
        <v/>
      </c>
    </row>
    <row r="420" ht="22.5" customHeight="1">
      <c r="A420" s="37"/>
      <c r="B420" s="38" t="str">
        <f>'Master Schedule'!B420</f>
        <v/>
      </c>
      <c r="C420" s="39"/>
      <c r="D420" s="40" t="str">
        <f t="shared" si="1"/>
        <v>Saturday</v>
      </c>
      <c r="E420" s="41"/>
      <c r="F420" s="38"/>
      <c r="G420" s="38"/>
      <c r="H420" s="41"/>
      <c r="I420" s="38"/>
      <c r="J420" s="38"/>
      <c r="K420" s="32"/>
      <c r="L420" s="32"/>
      <c r="M420" s="32"/>
      <c r="N420" s="33"/>
      <c r="O420" s="62"/>
      <c r="P420" s="34" t="str">
        <f t="shared" si="3"/>
        <v/>
      </c>
    </row>
    <row r="421" ht="22.5" customHeight="1">
      <c r="A421" s="37"/>
      <c r="B421" s="38" t="str">
        <f>'Master Schedule'!B421</f>
        <v/>
      </c>
      <c r="C421" s="39"/>
      <c r="D421" s="40" t="str">
        <f t="shared" si="1"/>
        <v>Saturday</v>
      </c>
      <c r="E421" s="41"/>
      <c r="F421" s="38"/>
      <c r="G421" s="38"/>
      <c r="H421" s="41"/>
      <c r="I421" s="38"/>
      <c r="J421" s="38"/>
      <c r="K421" s="35"/>
      <c r="L421" s="35"/>
      <c r="M421" s="35"/>
      <c r="N421" s="36"/>
      <c r="O421" s="62"/>
      <c r="P421" s="34" t="str">
        <f t="shared" si="3"/>
        <v/>
      </c>
    </row>
    <row r="422" ht="22.5" customHeight="1">
      <c r="A422" s="37"/>
      <c r="B422" s="38" t="str">
        <f>'Master Schedule'!B422</f>
        <v/>
      </c>
      <c r="C422" s="39"/>
      <c r="D422" s="40" t="str">
        <f t="shared" si="1"/>
        <v>Saturday</v>
      </c>
      <c r="E422" s="41"/>
      <c r="F422" s="38"/>
      <c r="G422" s="38"/>
      <c r="H422" s="41"/>
      <c r="I422" s="38"/>
      <c r="J422" s="38"/>
      <c r="K422" s="32"/>
      <c r="L422" s="32"/>
      <c r="M422" s="32"/>
      <c r="N422" s="33"/>
      <c r="O422" s="62"/>
      <c r="P422" s="34" t="str">
        <f t="shared" si="3"/>
        <v/>
      </c>
    </row>
    <row r="423" ht="22.5" customHeight="1">
      <c r="A423" s="37"/>
      <c r="B423" s="38" t="str">
        <f>'Master Schedule'!B423</f>
        <v/>
      </c>
      <c r="C423" s="39"/>
      <c r="D423" s="40" t="str">
        <f t="shared" si="1"/>
        <v>Saturday</v>
      </c>
      <c r="E423" s="41"/>
      <c r="F423" s="38"/>
      <c r="G423" s="38"/>
      <c r="H423" s="41"/>
      <c r="I423" s="38"/>
      <c r="J423" s="38"/>
      <c r="K423" s="35"/>
      <c r="L423" s="35"/>
      <c r="M423" s="35"/>
      <c r="N423" s="36"/>
      <c r="O423" s="62"/>
      <c r="P423" s="34" t="str">
        <f t="shared" si="3"/>
        <v/>
      </c>
    </row>
    <row r="424" ht="22.5" customHeight="1">
      <c r="A424" s="37"/>
      <c r="B424" s="38" t="str">
        <f>'Master Schedule'!B424</f>
        <v/>
      </c>
      <c r="C424" s="39"/>
      <c r="D424" s="40" t="str">
        <f t="shared" si="1"/>
        <v>Saturday</v>
      </c>
      <c r="E424" s="41"/>
      <c r="F424" s="38"/>
      <c r="G424" s="38"/>
      <c r="H424" s="41"/>
      <c r="I424" s="38"/>
      <c r="J424" s="38"/>
      <c r="K424" s="32"/>
      <c r="L424" s="32"/>
      <c r="M424" s="32"/>
      <c r="N424" s="33"/>
      <c r="O424" s="62"/>
      <c r="P424" s="34" t="str">
        <f t="shared" si="3"/>
        <v/>
      </c>
    </row>
    <row r="425" ht="22.5" customHeight="1">
      <c r="A425" s="37"/>
      <c r="B425" s="38" t="str">
        <f>'Master Schedule'!B425</f>
        <v/>
      </c>
      <c r="C425" s="39"/>
      <c r="D425" s="40" t="str">
        <f t="shared" si="1"/>
        <v>Saturday</v>
      </c>
      <c r="E425" s="41"/>
      <c r="F425" s="38"/>
      <c r="G425" s="38"/>
      <c r="H425" s="41"/>
      <c r="I425" s="38"/>
      <c r="J425" s="38"/>
      <c r="K425" s="35"/>
      <c r="L425" s="35"/>
      <c r="M425" s="35"/>
      <c r="N425" s="36"/>
      <c r="O425" s="62"/>
      <c r="P425" s="34" t="str">
        <f t="shared" si="3"/>
        <v/>
      </c>
    </row>
    <row r="426" ht="22.5" customHeight="1">
      <c r="A426" s="37"/>
      <c r="B426" s="38" t="str">
        <f>'Master Schedule'!B426</f>
        <v/>
      </c>
      <c r="C426" s="39"/>
      <c r="D426" s="40" t="str">
        <f t="shared" si="1"/>
        <v>Saturday</v>
      </c>
      <c r="E426" s="41"/>
      <c r="F426" s="38"/>
      <c r="G426" s="38"/>
      <c r="H426" s="41"/>
      <c r="I426" s="38"/>
      <c r="J426" s="38"/>
      <c r="K426" s="32"/>
      <c r="L426" s="32"/>
      <c r="M426" s="32"/>
      <c r="N426" s="33"/>
      <c r="O426" s="62"/>
      <c r="P426" s="34" t="str">
        <f t="shared" si="3"/>
        <v/>
      </c>
    </row>
    <row r="427" ht="22.5" customHeight="1">
      <c r="A427" s="37"/>
      <c r="B427" s="38" t="str">
        <f>'Master Schedule'!B427</f>
        <v/>
      </c>
      <c r="C427" s="39"/>
      <c r="D427" s="40" t="str">
        <f t="shared" si="1"/>
        <v>Saturday</v>
      </c>
      <c r="E427" s="41"/>
      <c r="F427" s="38"/>
      <c r="G427" s="38"/>
      <c r="H427" s="41"/>
      <c r="I427" s="38"/>
      <c r="J427" s="38"/>
      <c r="K427" s="35"/>
      <c r="L427" s="35"/>
      <c r="M427" s="35"/>
      <c r="N427" s="36"/>
      <c r="O427" s="62"/>
      <c r="P427" s="34" t="str">
        <f t="shared" si="3"/>
        <v/>
      </c>
    </row>
    <row r="428" ht="22.5" customHeight="1">
      <c r="A428" s="37"/>
      <c r="B428" s="38" t="str">
        <f>'Master Schedule'!B428</f>
        <v/>
      </c>
      <c r="C428" s="39"/>
      <c r="D428" s="40" t="str">
        <f t="shared" si="1"/>
        <v>Saturday</v>
      </c>
      <c r="E428" s="41"/>
      <c r="F428" s="38"/>
      <c r="G428" s="38"/>
      <c r="H428" s="41"/>
      <c r="I428" s="38"/>
      <c r="J428" s="38"/>
      <c r="K428" s="32"/>
      <c r="L428" s="32"/>
      <c r="M428" s="32"/>
      <c r="N428" s="33"/>
      <c r="O428" s="62"/>
      <c r="P428" s="34" t="str">
        <f t="shared" si="3"/>
        <v/>
      </c>
    </row>
    <row r="429" ht="22.5" customHeight="1">
      <c r="A429" s="37"/>
      <c r="B429" s="38" t="str">
        <f>'Master Schedule'!B429</f>
        <v/>
      </c>
      <c r="C429" s="39"/>
      <c r="D429" s="40" t="str">
        <f t="shared" si="1"/>
        <v>Saturday</v>
      </c>
      <c r="E429" s="41"/>
      <c r="F429" s="38"/>
      <c r="G429" s="38"/>
      <c r="H429" s="41"/>
      <c r="I429" s="38"/>
      <c r="J429" s="38"/>
      <c r="K429" s="35"/>
      <c r="L429" s="35"/>
      <c r="M429" s="35"/>
      <c r="N429" s="36"/>
      <c r="O429" s="62"/>
      <c r="P429" s="34" t="str">
        <f t="shared" si="3"/>
        <v/>
      </c>
    </row>
    <row r="430" ht="22.5" customHeight="1">
      <c r="A430" s="37"/>
      <c r="B430" s="38" t="str">
        <f>'Master Schedule'!B430</f>
        <v/>
      </c>
      <c r="C430" s="39"/>
      <c r="D430" s="40" t="str">
        <f t="shared" si="1"/>
        <v>Saturday</v>
      </c>
      <c r="E430" s="41"/>
      <c r="F430" s="38"/>
      <c r="G430" s="38"/>
      <c r="H430" s="41"/>
      <c r="I430" s="38"/>
      <c r="J430" s="38"/>
      <c r="K430" s="32"/>
      <c r="L430" s="32"/>
      <c r="M430" s="32"/>
      <c r="N430" s="33"/>
      <c r="O430" s="62"/>
      <c r="P430" s="34" t="str">
        <f t="shared" si="3"/>
        <v/>
      </c>
    </row>
    <row r="431" ht="22.5" customHeight="1">
      <c r="A431" s="37"/>
      <c r="B431" s="38" t="str">
        <f>'Master Schedule'!B431</f>
        <v/>
      </c>
      <c r="C431" s="39"/>
      <c r="D431" s="40" t="str">
        <f t="shared" si="1"/>
        <v>Saturday</v>
      </c>
      <c r="E431" s="41"/>
      <c r="F431" s="38"/>
      <c r="G431" s="38"/>
      <c r="H431" s="41"/>
      <c r="I431" s="38"/>
      <c r="J431" s="38"/>
      <c r="K431" s="35"/>
      <c r="L431" s="35"/>
      <c r="M431" s="35"/>
      <c r="N431" s="36"/>
      <c r="O431" s="62"/>
      <c r="P431" s="34" t="str">
        <f t="shared" si="3"/>
        <v/>
      </c>
    </row>
    <row r="432" ht="22.5" customHeight="1">
      <c r="A432" s="37"/>
      <c r="B432" s="38" t="str">
        <f>'Master Schedule'!B432</f>
        <v/>
      </c>
      <c r="C432" s="39"/>
      <c r="D432" s="40" t="str">
        <f t="shared" si="1"/>
        <v>Saturday</v>
      </c>
      <c r="E432" s="41"/>
      <c r="F432" s="38"/>
      <c r="G432" s="38"/>
      <c r="H432" s="41"/>
      <c r="I432" s="38"/>
      <c r="J432" s="38"/>
      <c r="K432" s="32"/>
      <c r="L432" s="32"/>
      <c r="M432" s="32"/>
      <c r="N432" s="33"/>
      <c r="O432" s="62"/>
      <c r="P432" s="34" t="str">
        <f t="shared" si="3"/>
        <v/>
      </c>
    </row>
    <row r="433" ht="22.5" customHeight="1">
      <c r="A433" s="37"/>
      <c r="B433" s="38" t="str">
        <f>'Master Schedule'!B433</f>
        <v/>
      </c>
      <c r="C433" s="39"/>
      <c r="D433" s="40" t="str">
        <f t="shared" si="1"/>
        <v>Saturday</v>
      </c>
      <c r="E433" s="41"/>
      <c r="F433" s="38"/>
      <c r="G433" s="38"/>
      <c r="H433" s="41"/>
      <c r="I433" s="38"/>
      <c r="J433" s="38"/>
      <c r="K433" s="35"/>
      <c r="L433" s="35"/>
      <c r="M433" s="35"/>
      <c r="N433" s="36"/>
      <c r="O433" s="62"/>
      <c r="P433" s="34" t="str">
        <f t="shared" si="3"/>
        <v/>
      </c>
    </row>
    <row r="434" ht="22.5" customHeight="1">
      <c r="A434" s="37"/>
      <c r="B434" s="38" t="str">
        <f>'Master Schedule'!B434</f>
        <v/>
      </c>
      <c r="C434" s="39"/>
      <c r="D434" s="40" t="str">
        <f t="shared" si="1"/>
        <v>Saturday</v>
      </c>
      <c r="E434" s="41"/>
      <c r="F434" s="38"/>
      <c r="G434" s="38"/>
      <c r="H434" s="41"/>
      <c r="I434" s="38"/>
      <c r="J434" s="38"/>
      <c r="K434" s="32"/>
      <c r="L434" s="32"/>
      <c r="M434" s="32"/>
      <c r="N434" s="33"/>
      <c r="O434" s="62"/>
      <c r="P434" s="34" t="str">
        <f t="shared" si="3"/>
        <v/>
      </c>
    </row>
    <row r="435" ht="22.5" customHeight="1">
      <c r="A435" s="37"/>
      <c r="B435" s="38" t="str">
        <f>'Master Schedule'!B435</f>
        <v/>
      </c>
      <c r="C435" s="39"/>
      <c r="D435" s="40" t="str">
        <f t="shared" si="1"/>
        <v>Saturday</v>
      </c>
      <c r="E435" s="41"/>
      <c r="F435" s="38"/>
      <c r="G435" s="38"/>
      <c r="H435" s="41"/>
      <c r="I435" s="38"/>
      <c r="J435" s="38"/>
      <c r="K435" s="35"/>
      <c r="L435" s="35"/>
      <c r="M435" s="35"/>
      <c r="N435" s="36"/>
      <c r="O435" s="62"/>
      <c r="P435" s="34" t="str">
        <f t="shared" si="3"/>
        <v/>
      </c>
    </row>
    <row r="436" ht="22.5" customHeight="1">
      <c r="A436" s="37"/>
      <c r="B436" s="38" t="str">
        <f>'Master Schedule'!B436</f>
        <v/>
      </c>
      <c r="C436" s="39"/>
      <c r="D436" s="40" t="str">
        <f t="shared" si="1"/>
        <v>Saturday</v>
      </c>
      <c r="E436" s="41"/>
      <c r="F436" s="38"/>
      <c r="G436" s="38"/>
      <c r="H436" s="41"/>
      <c r="I436" s="38"/>
      <c r="J436" s="38"/>
      <c r="K436" s="32"/>
      <c r="L436" s="32"/>
      <c r="M436" s="32"/>
      <c r="N436" s="33"/>
      <c r="O436" s="62"/>
      <c r="P436" s="34" t="str">
        <f t="shared" si="3"/>
        <v/>
      </c>
    </row>
    <row r="437" ht="22.5" customHeight="1">
      <c r="A437" s="37"/>
      <c r="B437" s="38" t="str">
        <f>'Master Schedule'!B437</f>
        <v/>
      </c>
      <c r="C437" s="39"/>
      <c r="D437" s="40" t="str">
        <f t="shared" si="1"/>
        <v>Saturday</v>
      </c>
      <c r="E437" s="41"/>
      <c r="F437" s="38"/>
      <c r="G437" s="38"/>
      <c r="H437" s="41"/>
      <c r="I437" s="38"/>
      <c r="J437" s="38"/>
      <c r="K437" s="35"/>
      <c r="L437" s="35"/>
      <c r="M437" s="35"/>
      <c r="N437" s="36"/>
      <c r="O437" s="62"/>
      <c r="P437" s="34" t="str">
        <f t="shared" si="3"/>
        <v/>
      </c>
    </row>
    <row r="438" ht="22.5" customHeight="1">
      <c r="A438" s="37"/>
      <c r="B438" s="38" t="str">
        <f>'Master Schedule'!B438</f>
        <v/>
      </c>
      <c r="C438" s="39"/>
      <c r="D438" s="40" t="str">
        <f t="shared" si="1"/>
        <v>Saturday</v>
      </c>
      <c r="E438" s="41"/>
      <c r="F438" s="38"/>
      <c r="G438" s="38"/>
      <c r="H438" s="41"/>
      <c r="I438" s="38"/>
      <c r="J438" s="38"/>
      <c r="K438" s="32"/>
      <c r="L438" s="32"/>
      <c r="M438" s="32"/>
      <c r="N438" s="33"/>
      <c r="O438" s="62"/>
      <c r="P438" s="34" t="str">
        <f t="shared" si="3"/>
        <v/>
      </c>
    </row>
    <row r="439" ht="22.5" customHeight="1">
      <c r="A439" s="37"/>
      <c r="B439" s="38" t="str">
        <f>'Master Schedule'!B439</f>
        <v/>
      </c>
      <c r="C439" s="39"/>
      <c r="D439" s="40" t="str">
        <f t="shared" si="1"/>
        <v>Saturday</v>
      </c>
      <c r="E439" s="41"/>
      <c r="F439" s="38"/>
      <c r="G439" s="38"/>
      <c r="H439" s="41"/>
      <c r="I439" s="38"/>
      <c r="J439" s="38"/>
      <c r="K439" s="35"/>
      <c r="L439" s="35"/>
      <c r="M439" s="35"/>
      <c r="N439" s="36"/>
      <c r="O439" s="62"/>
      <c r="P439" s="34" t="str">
        <f t="shared" si="3"/>
        <v/>
      </c>
    </row>
    <row r="440" ht="22.5" customHeight="1">
      <c r="A440" s="37"/>
      <c r="B440" s="38" t="str">
        <f>'Master Schedule'!B440</f>
        <v/>
      </c>
      <c r="C440" s="39"/>
      <c r="D440" s="40" t="str">
        <f t="shared" si="1"/>
        <v>Saturday</v>
      </c>
      <c r="E440" s="41"/>
      <c r="F440" s="38"/>
      <c r="G440" s="38"/>
      <c r="H440" s="41"/>
      <c r="I440" s="38"/>
      <c r="J440" s="38"/>
      <c r="K440" s="32"/>
      <c r="L440" s="32"/>
      <c r="M440" s="32"/>
      <c r="N440" s="33"/>
      <c r="O440" s="62"/>
      <c r="P440" s="34" t="str">
        <f t="shared" si="3"/>
        <v/>
      </c>
    </row>
    <row r="441" ht="22.5" customHeight="1">
      <c r="A441" s="37"/>
      <c r="B441" s="38" t="str">
        <f>'Master Schedule'!B441</f>
        <v/>
      </c>
      <c r="C441" s="39"/>
      <c r="D441" s="40" t="str">
        <f t="shared" si="1"/>
        <v>Saturday</v>
      </c>
      <c r="E441" s="41"/>
      <c r="F441" s="38"/>
      <c r="G441" s="38"/>
      <c r="H441" s="41"/>
      <c r="I441" s="38"/>
      <c r="J441" s="38"/>
      <c r="K441" s="35"/>
      <c r="L441" s="35"/>
      <c r="M441" s="35"/>
      <c r="N441" s="36"/>
      <c r="O441" s="62"/>
      <c r="P441" s="34" t="str">
        <f t="shared" si="3"/>
        <v/>
      </c>
    </row>
    <row r="442" ht="22.5" customHeight="1">
      <c r="A442" s="37"/>
      <c r="B442" s="38" t="str">
        <f>'Master Schedule'!B442</f>
        <v/>
      </c>
      <c r="C442" s="39"/>
      <c r="D442" s="40" t="str">
        <f t="shared" si="1"/>
        <v>Saturday</v>
      </c>
      <c r="E442" s="41"/>
      <c r="F442" s="38"/>
      <c r="G442" s="38"/>
      <c r="H442" s="41"/>
      <c r="I442" s="38"/>
      <c r="J442" s="38"/>
      <c r="K442" s="32"/>
      <c r="L442" s="32"/>
      <c r="M442" s="32"/>
      <c r="N442" s="33"/>
      <c r="O442" s="62"/>
      <c r="P442" s="34" t="str">
        <f t="shared" si="3"/>
        <v/>
      </c>
    </row>
    <row r="443" ht="22.5" customHeight="1">
      <c r="A443" s="37"/>
      <c r="B443" s="38" t="str">
        <f>'Master Schedule'!B443</f>
        <v/>
      </c>
      <c r="C443" s="39"/>
      <c r="D443" s="40" t="str">
        <f t="shared" si="1"/>
        <v>Saturday</v>
      </c>
      <c r="E443" s="41"/>
      <c r="F443" s="38"/>
      <c r="G443" s="38"/>
      <c r="H443" s="41"/>
      <c r="I443" s="38"/>
      <c r="J443" s="38"/>
      <c r="K443" s="35"/>
      <c r="L443" s="35"/>
      <c r="M443" s="35"/>
      <c r="N443" s="36"/>
      <c r="O443" s="62"/>
      <c r="P443" s="34" t="str">
        <f t="shared" si="3"/>
        <v/>
      </c>
    </row>
    <row r="444" ht="22.5" customHeight="1">
      <c r="A444" s="37"/>
      <c r="B444" s="38" t="str">
        <f>'Master Schedule'!B444</f>
        <v/>
      </c>
      <c r="C444" s="39"/>
      <c r="D444" s="40" t="str">
        <f t="shared" si="1"/>
        <v>Saturday</v>
      </c>
      <c r="E444" s="41"/>
      <c r="F444" s="38"/>
      <c r="G444" s="38"/>
      <c r="H444" s="41"/>
      <c r="I444" s="38"/>
      <c r="J444" s="38"/>
      <c r="K444" s="32"/>
      <c r="L444" s="32"/>
      <c r="M444" s="32"/>
      <c r="N444" s="33"/>
      <c r="O444" s="62"/>
      <c r="P444" s="34" t="str">
        <f t="shared" si="3"/>
        <v/>
      </c>
    </row>
    <row r="445" ht="22.5" customHeight="1">
      <c r="A445" s="37"/>
      <c r="B445" s="38" t="str">
        <f>'Master Schedule'!B445</f>
        <v/>
      </c>
      <c r="C445" s="39"/>
      <c r="D445" s="40" t="str">
        <f t="shared" si="1"/>
        <v>Saturday</v>
      </c>
      <c r="E445" s="41"/>
      <c r="F445" s="38"/>
      <c r="G445" s="38"/>
      <c r="H445" s="41"/>
      <c r="I445" s="38"/>
      <c r="J445" s="38"/>
      <c r="K445" s="35"/>
      <c r="L445" s="35"/>
      <c r="M445" s="35"/>
      <c r="N445" s="36"/>
      <c r="O445" s="62"/>
      <c r="P445" s="34" t="str">
        <f t="shared" si="3"/>
        <v/>
      </c>
    </row>
    <row r="446" ht="22.5" customHeight="1">
      <c r="A446" s="37"/>
      <c r="B446" s="38" t="str">
        <f>'Master Schedule'!B446</f>
        <v/>
      </c>
      <c r="C446" s="39"/>
      <c r="D446" s="40" t="str">
        <f t="shared" si="1"/>
        <v>Saturday</v>
      </c>
      <c r="E446" s="41"/>
      <c r="F446" s="38"/>
      <c r="G446" s="38"/>
      <c r="H446" s="41"/>
      <c r="I446" s="38"/>
      <c r="J446" s="38"/>
      <c r="K446" s="32"/>
      <c r="L446" s="32"/>
      <c r="M446" s="32"/>
      <c r="N446" s="33"/>
      <c r="O446" s="62"/>
      <c r="P446" s="34" t="str">
        <f t="shared" si="3"/>
        <v/>
      </c>
    </row>
    <row r="447" ht="22.5" customHeight="1">
      <c r="A447" s="37"/>
      <c r="B447" s="38" t="str">
        <f>'Master Schedule'!B447</f>
        <v/>
      </c>
      <c r="C447" s="39"/>
      <c r="D447" s="40" t="str">
        <f t="shared" si="1"/>
        <v>Saturday</v>
      </c>
      <c r="E447" s="41"/>
      <c r="F447" s="38"/>
      <c r="G447" s="38"/>
      <c r="H447" s="41"/>
      <c r="I447" s="38"/>
      <c r="J447" s="38"/>
      <c r="K447" s="35"/>
      <c r="L447" s="35"/>
      <c r="M447" s="35"/>
      <c r="N447" s="36"/>
      <c r="O447" s="62"/>
      <c r="P447" s="34" t="str">
        <f t="shared" si="3"/>
        <v/>
      </c>
    </row>
    <row r="448" ht="22.5" customHeight="1">
      <c r="A448" s="37"/>
      <c r="B448" s="38" t="str">
        <f>'Master Schedule'!B448</f>
        <v/>
      </c>
      <c r="C448" s="39"/>
      <c r="D448" s="40" t="str">
        <f t="shared" si="1"/>
        <v>Saturday</v>
      </c>
      <c r="E448" s="41"/>
      <c r="F448" s="38"/>
      <c r="G448" s="38"/>
      <c r="H448" s="41"/>
      <c r="I448" s="38"/>
      <c r="J448" s="38"/>
      <c r="K448" s="32"/>
      <c r="L448" s="32"/>
      <c r="M448" s="32"/>
      <c r="N448" s="33"/>
      <c r="O448" s="62"/>
      <c r="P448" s="34" t="str">
        <f t="shared" si="3"/>
        <v/>
      </c>
    </row>
    <row r="449" ht="22.5" customHeight="1">
      <c r="A449" s="37"/>
      <c r="B449" s="38" t="str">
        <f>'Master Schedule'!B449</f>
        <v/>
      </c>
      <c r="C449" s="39"/>
      <c r="D449" s="40" t="str">
        <f t="shared" si="1"/>
        <v>Saturday</v>
      </c>
      <c r="E449" s="41"/>
      <c r="F449" s="38"/>
      <c r="G449" s="38"/>
      <c r="H449" s="41"/>
      <c r="I449" s="38"/>
      <c r="J449" s="38"/>
      <c r="K449" s="35"/>
      <c r="L449" s="35"/>
      <c r="M449" s="35"/>
      <c r="N449" s="36"/>
      <c r="O449" s="62"/>
      <c r="P449" s="34" t="str">
        <f t="shared" si="3"/>
        <v/>
      </c>
    </row>
    <row r="450" ht="22.5" customHeight="1">
      <c r="A450" s="37"/>
      <c r="B450" s="38" t="str">
        <f>'Master Schedule'!B450</f>
        <v/>
      </c>
      <c r="C450" s="39"/>
      <c r="D450" s="40" t="str">
        <f t="shared" si="1"/>
        <v>Saturday</v>
      </c>
      <c r="E450" s="41"/>
      <c r="F450" s="38"/>
      <c r="G450" s="38"/>
      <c r="H450" s="41"/>
      <c r="I450" s="38"/>
      <c r="J450" s="38"/>
      <c r="K450" s="32"/>
      <c r="L450" s="32"/>
      <c r="M450" s="32"/>
      <c r="N450" s="33"/>
      <c r="O450" s="62"/>
      <c r="P450" s="34" t="str">
        <f t="shared" si="3"/>
        <v/>
      </c>
    </row>
    <row r="451" ht="22.5" customHeight="1">
      <c r="A451" s="37"/>
      <c r="B451" s="38" t="str">
        <f>'Master Schedule'!B451</f>
        <v/>
      </c>
      <c r="C451" s="39"/>
      <c r="D451" s="40" t="str">
        <f t="shared" si="1"/>
        <v>Saturday</v>
      </c>
      <c r="E451" s="41"/>
      <c r="F451" s="38"/>
      <c r="G451" s="38"/>
      <c r="H451" s="41"/>
      <c r="I451" s="38"/>
      <c r="J451" s="38"/>
      <c r="K451" s="35"/>
      <c r="L451" s="35"/>
      <c r="M451" s="35"/>
      <c r="N451" s="36"/>
      <c r="O451" s="62"/>
      <c r="P451" s="34" t="str">
        <f t="shared" si="3"/>
        <v/>
      </c>
    </row>
    <row r="452" ht="22.5" customHeight="1">
      <c r="A452" s="37"/>
      <c r="B452" s="38" t="str">
        <f>'Master Schedule'!B452</f>
        <v/>
      </c>
      <c r="C452" s="39"/>
      <c r="D452" s="40" t="str">
        <f t="shared" si="1"/>
        <v>Saturday</v>
      </c>
      <c r="E452" s="41"/>
      <c r="F452" s="38"/>
      <c r="G452" s="38"/>
      <c r="H452" s="41"/>
      <c r="I452" s="38"/>
      <c r="J452" s="38"/>
      <c r="K452" s="32"/>
      <c r="L452" s="32"/>
      <c r="M452" s="32"/>
      <c r="N452" s="33"/>
      <c r="O452" s="62"/>
      <c r="P452" s="34" t="str">
        <f t="shared" si="3"/>
        <v/>
      </c>
    </row>
    <row r="453" ht="22.5" customHeight="1">
      <c r="A453" s="37"/>
      <c r="B453" s="38" t="str">
        <f>'Master Schedule'!B453</f>
        <v/>
      </c>
      <c r="C453" s="39"/>
      <c r="D453" s="40" t="str">
        <f t="shared" si="1"/>
        <v>Saturday</v>
      </c>
      <c r="E453" s="41"/>
      <c r="F453" s="38"/>
      <c r="G453" s="38"/>
      <c r="H453" s="41"/>
      <c r="I453" s="38"/>
      <c r="J453" s="38"/>
      <c r="K453" s="35"/>
      <c r="L453" s="35"/>
      <c r="M453" s="35"/>
      <c r="N453" s="36"/>
      <c r="O453" s="62"/>
      <c r="P453" s="34" t="str">
        <f t="shared" si="3"/>
        <v/>
      </c>
    </row>
    <row r="454" ht="22.5" customHeight="1">
      <c r="A454" s="37"/>
      <c r="B454" s="38" t="str">
        <f>'Master Schedule'!B454</f>
        <v/>
      </c>
      <c r="C454" s="39"/>
      <c r="D454" s="40" t="str">
        <f t="shared" si="1"/>
        <v>Saturday</v>
      </c>
      <c r="E454" s="41"/>
      <c r="F454" s="38"/>
      <c r="G454" s="38"/>
      <c r="H454" s="41"/>
      <c r="I454" s="38"/>
      <c r="J454" s="38"/>
      <c r="K454" s="32"/>
      <c r="L454" s="32"/>
      <c r="M454" s="32"/>
      <c r="N454" s="33"/>
      <c r="O454" s="62"/>
      <c r="P454" s="34" t="str">
        <f t="shared" si="3"/>
        <v/>
      </c>
    </row>
    <row r="455" ht="22.5" customHeight="1">
      <c r="A455" s="37"/>
      <c r="B455" s="38" t="str">
        <f>'Master Schedule'!B455</f>
        <v/>
      </c>
      <c r="C455" s="39"/>
      <c r="D455" s="40" t="str">
        <f t="shared" si="1"/>
        <v>Saturday</v>
      </c>
      <c r="E455" s="41"/>
      <c r="F455" s="38"/>
      <c r="G455" s="38"/>
      <c r="H455" s="41"/>
      <c r="I455" s="38"/>
      <c r="J455" s="38"/>
      <c r="K455" s="35"/>
      <c r="L455" s="35"/>
      <c r="M455" s="35"/>
      <c r="N455" s="36"/>
      <c r="O455" s="62"/>
      <c r="P455" s="34" t="str">
        <f t="shared" si="3"/>
        <v/>
      </c>
    </row>
    <row r="456" ht="22.5" customHeight="1">
      <c r="A456" s="37"/>
      <c r="B456" s="38" t="str">
        <f>'Master Schedule'!B456</f>
        <v/>
      </c>
      <c r="C456" s="39"/>
      <c r="D456" s="40" t="str">
        <f t="shared" si="1"/>
        <v>Saturday</v>
      </c>
      <c r="E456" s="41"/>
      <c r="F456" s="38"/>
      <c r="G456" s="38"/>
      <c r="H456" s="41"/>
      <c r="I456" s="38"/>
      <c r="J456" s="38"/>
      <c r="K456" s="32"/>
      <c r="L456" s="32"/>
      <c r="M456" s="32"/>
      <c r="N456" s="33"/>
      <c r="O456" s="62"/>
      <c r="P456" s="34" t="str">
        <f t="shared" si="3"/>
        <v/>
      </c>
    </row>
    <row r="457" ht="22.5" customHeight="1">
      <c r="A457" s="37"/>
      <c r="B457" s="38" t="str">
        <f>'Master Schedule'!B457</f>
        <v/>
      </c>
      <c r="C457" s="39"/>
      <c r="D457" s="40" t="str">
        <f t="shared" si="1"/>
        <v>Saturday</v>
      </c>
      <c r="E457" s="41"/>
      <c r="F457" s="38"/>
      <c r="G457" s="38"/>
      <c r="H457" s="41"/>
      <c r="I457" s="38"/>
      <c r="J457" s="38"/>
      <c r="K457" s="35"/>
      <c r="L457" s="35"/>
      <c r="M457" s="35"/>
      <c r="N457" s="36"/>
      <c r="O457" s="62"/>
      <c r="P457" s="34" t="str">
        <f t="shared" si="3"/>
        <v/>
      </c>
    </row>
    <row r="458" ht="22.5" customHeight="1">
      <c r="A458" s="37"/>
      <c r="B458" s="38" t="str">
        <f>'Master Schedule'!B458</f>
        <v/>
      </c>
      <c r="C458" s="39"/>
      <c r="D458" s="40" t="str">
        <f t="shared" si="1"/>
        <v>Saturday</v>
      </c>
      <c r="E458" s="41"/>
      <c r="F458" s="38"/>
      <c r="G458" s="38"/>
      <c r="H458" s="41"/>
      <c r="I458" s="38"/>
      <c r="J458" s="38"/>
      <c r="K458" s="32"/>
      <c r="L458" s="32"/>
      <c r="M458" s="32"/>
      <c r="N458" s="33"/>
      <c r="O458" s="62"/>
      <c r="P458" s="34" t="str">
        <f t="shared" si="3"/>
        <v/>
      </c>
    </row>
    <row r="459" ht="22.5" customHeight="1">
      <c r="A459" s="37"/>
      <c r="B459" s="38" t="str">
        <f>'Master Schedule'!B459</f>
        <v/>
      </c>
      <c r="C459" s="39"/>
      <c r="D459" s="40" t="str">
        <f t="shared" si="1"/>
        <v>Saturday</v>
      </c>
      <c r="E459" s="41"/>
      <c r="F459" s="38"/>
      <c r="G459" s="38"/>
      <c r="H459" s="41"/>
      <c r="I459" s="38"/>
      <c r="J459" s="38"/>
      <c r="K459" s="35"/>
      <c r="L459" s="35"/>
      <c r="M459" s="35"/>
      <c r="N459" s="36"/>
      <c r="O459" s="62"/>
      <c r="P459" s="34" t="str">
        <f t="shared" si="3"/>
        <v/>
      </c>
    </row>
    <row r="460" ht="22.5" customHeight="1">
      <c r="A460" s="37"/>
      <c r="B460" s="38" t="str">
        <f>'Master Schedule'!B460</f>
        <v/>
      </c>
      <c r="C460" s="39"/>
      <c r="D460" s="40" t="str">
        <f t="shared" si="1"/>
        <v>Saturday</v>
      </c>
      <c r="E460" s="41"/>
      <c r="F460" s="38"/>
      <c r="G460" s="38"/>
      <c r="H460" s="41"/>
      <c r="I460" s="38"/>
      <c r="J460" s="38"/>
      <c r="K460" s="32"/>
      <c r="L460" s="32"/>
      <c r="M460" s="32"/>
      <c r="N460" s="33"/>
      <c r="O460" s="62"/>
      <c r="P460" s="34" t="str">
        <f t="shared" si="3"/>
        <v/>
      </c>
    </row>
    <row r="461" ht="22.5" customHeight="1">
      <c r="A461" s="37"/>
      <c r="B461" s="38" t="str">
        <f>'Master Schedule'!B461</f>
        <v/>
      </c>
      <c r="C461" s="39"/>
      <c r="D461" s="40" t="str">
        <f t="shared" si="1"/>
        <v>Saturday</v>
      </c>
      <c r="E461" s="41"/>
      <c r="F461" s="38"/>
      <c r="G461" s="38"/>
      <c r="H461" s="41"/>
      <c r="I461" s="38"/>
      <c r="J461" s="38"/>
      <c r="K461" s="35"/>
      <c r="L461" s="35"/>
      <c r="M461" s="35"/>
      <c r="N461" s="36"/>
      <c r="O461" s="62"/>
      <c r="P461" s="34" t="str">
        <f t="shared" si="3"/>
        <v/>
      </c>
    </row>
    <row r="462" ht="22.5" customHeight="1">
      <c r="A462" s="37"/>
      <c r="B462" s="38" t="str">
        <f>'Master Schedule'!B462</f>
        <v/>
      </c>
      <c r="C462" s="39"/>
      <c r="D462" s="40" t="str">
        <f t="shared" si="1"/>
        <v>Saturday</v>
      </c>
      <c r="E462" s="41"/>
      <c r="F462" s="38"/>
      <c r="G462" s="38"/>
      <c r="H462" s="41"/>
      <c r="I462" s="38"/>
      <c r="J462" s="38"/>
      <c r="K462" s="32"/>
      <c r="L462" s="32"/>
      <c r="M462" s="32"/>
      <c r="N462" s="33"/>
      <c r="O462" s="62"/>
      <c r="P462" s="34" t="str">
        <f t="shared" si="3"/>
        <v/>
      </c>
    </row>
    <row r="463" ht="22.5" customHeight="1">
      <c r="A463" s="37"/>
      <c r="B463" s="38" t="str">
        <f>'Master Schedule'!B463</f>
        <v/>
      </c>
      <c r="C463" s="39"/>
      <c r="D463" s="40" t="str">
        <f t="shared" si="1"/>
        <v>Saturday</v>
      </c>
      <c r="E463" s="41"/>
      <c r="F463" s="38"/>
      <c r="G463" s="38"/>
      <c r="H463" s="41"/>
      <c r="I463" s="38"/>
      <c r="J463" s="38"/>
      <c r="K463" s="35"/>
      <c r="L463" s="35"/>
      <c r="M463" s="35"/>
      <c r="N463" s="36"/>
      <c r="O463" s="62"/>
      <c r="P463" s="34" t="str">
        <f t="shared" si="3"/>
        <v/>
      </c>
    </row>
    <row r="464" ht="22.5" customHeight="1">
      <c r="A464" s="37"/>
      <c r="B464" s="38" t="str">
        <f>'Master Schedule'!B464</f>
        <v/>
      </c>
      <c r="C464" s="39"/>
      <c r="D464" s="40" t="str">
        <f t="shared" si="1"/>
        <v>Saturday</v>
      </c>
      <c r="E464" s="41"/>
      <c r="F464" s="38"/>
      <c r="G464" s="38"/>
      <c r="H464" s="41"/>
      <c r="I464" s="38"/>
      <c r="J464" s="38"/>
      <c r="K464" s="32"/>
      <c r="L464" s="32"/>
      <c r="M464" s="32"/>
      <c r="N464" s="33"/>
      <c r="O464" s="62"/>
      <c r="P464" s="34" t="str">
        <f t="shared" si="3"/>
        <v/>
      </c>
    </row>
    <row r="465" ht="22.5" customHeight="1">
      <c r="A465" s="37"/>
      <c r="B465" s="38" t="str">
        <f>'Master Schedule'!B465</f>
        <v/>
      </c>
      <c r="C465" s="39"/>
      <c r="D465" s="40" t="str">
        <f t="shared" si="1"/>
        <v>Saturday</v>
      </c>
      <c r="E465" s="41"/>
      <c r="F465" s="38"/>
      <c r="G465" s="38"/>
      <c r="H465" s="41"/>
      <c r="I465" s="38"/>
      <c r="J465" s="38"/>
      <c r="K465" s="35"/>
      <c r="L465" s="35"/>
      <c r="M465" s="35"/>
      <c r="N465" s="36"/>
      <c r="O465" s="62"/>
      <c r="P465" s="34" t="str">
        <f t="shared" si="3"/>
        <v/>
      </c>
    </row>
    <row r="466" ht="22.5" customHeight="1">
      <c r="A466" s="37"/>
      <c r="B466" s="38" t="str">
        <f>'Master Schedule'!B466</f>
        <v/>
      </c>
      <c r="C466" s="39"/>
      <c r="D466" s="40" t="str">
        <f t="shared" si="1"/>
        <v>Saturday</v>
      </c>
      <c r="E466" s="41"/>
      <c r="F466" s="38"/>
      <c r="G466" s="38"/>
      <c r="H466" s="41"/>
      <c r="I466" s="38"/>
      <c r="J466" s="38"/>
      <c r="K466" s="32"/>
      <c r="L466" s="32"/>
      <c r="M466" s="32"/>
      <c r="N466" s="33"/>
      <c r="O466" s="62"/>
      <c r="P466" s="34" t="str">
        <f t="shared" si="3"/>
        <v/>
      </c>
    </row>
    <row r="467" ht="22.5" customHeight="1">
      <c r="A467" s="37"/>
      <c r="B467" s="38" t="str">
        <f>'Master Schedule'!B467</f>
        <v/>
      </c>
      <c r="C467" s="39"/>
      <c r="D467" s="40" t="str">
        <f t="shared" si="1"/>
        <v>Saturday</v>
      </c>
      <c r="E467" s="41"/>
      <c r="F467" s="38"/>
      <c r="G467" s="38"/>
      <c r="H467" s="41"/>
      <c r="I467" s="38"/>
      <c r="J467" s="38"/>
      <c r="K467" s="35"/>
      <c r="L467" s="35"/>
      <c r="M467" s="35"/>
      <c r="N467" s="36"/>
      <c r="O467" s="62"/>
      <c r="P467" s="34" t="str">
        <f t="shared" si="3"/>
        <v/>
      </c>
    </row>
    <row r="468" ht="22.5" customHeight="1">
      <c r="A468" s="37"/>
      <c r="B468" s="38" t="str">
        <f>'Master Schedule'!B468</f>
        <v/>
      </c>
      <c r="C468" s="39"/>
      <c r="D468" s="40" t="str">
        <f t="shared" si="1"/>
        <v>Saturday</v>
      </c>
      <c r="E468" s="41"/>
      <c r="F468" s="38"/>
      <c r="G468" s="38"/>
      <c r="H468" s="41"/>
      <c r="I468" s="38"/>
      <c r="J468" s="38"/>
      <c r="K468" s="32"/>
      <c r="L468" s="32"/>
      <c r="M468" s="32"/>
      <c r="N468" s="33"/>
      <c r="O468" s="62"/>
      <c r="P468" s="34" t="str">
        <f t="shared" si="3"/>
        <v/>
      </c>
    </row>
    <row r="469" ht="22.5" customHeight="1">
      <c r="A469" s="37"/>
      <c r="B469" s="38" t="str">
        <f>'Master Schedule'!B469</f>
        <v/>
      </c>
      <c r="C469" s="39"/>
      <c r="D469" s="40" t="str">
        <f t="shared" si="1"/>
        <v>Saturday</v>
      </c>
      <c r="E469" s="41"/>
      <c r="F469" s="38"/>
      <c r="G469" s="38"/>
      <c r="H469" s="41"/>
      <c r="I469" s="38"/>
      <c r="J469" s="38"/>
      <c r="K469" s="35"/>
      <c r="L469" s="35"/>
      <c r="M469" s="35"/>
      <c r="N469" s="36"/>
      <c r="O469" s="62"/>
      <c r="P469" s="34" t="str">
        <f t="shared" si="3"/>
        <v/>
      </c>
    </row>
    <row r="470" ht="22.5" customHeight="1">
      <c r="A470" s="37"/>
      <c r="B470" s="38" t="str">
        <f>'Master Schedule'!B470</f>
        <v/>
      </c>
      <c r="C470" s="39"/>
      <c r="D470" s="40" t="str">
        <f t="shared" si="1"/>
        <v>Saturday</v>
      </c>
      <c r="E470" s="41"/>
      <c r="F470" s="38"/>
      <c r="G470" s="38"/>
      <c r="H470" s="41"/>
      <c r="I470" s="38"/>
      <c r="J470" s="38"/>
      <c r="K470" s="32"/>
      <c r="L470" s="32"/>
      <c r="M470" s="32"/>
      <c r="N470" s="33"/>
      <c r="O470" s="62"/>
      <c r="P470" s="34" t="str">
        <f t="shared" si="3"/>
        <v/>
      </c>
    </row>
    <row r="471" ht="22.5" customHeight="1">
      <c r="A471" s="37"/>
      <c r="B471" s="38" t="str">
        <f>'Master Schedule'!B471</f>
        <v/>
      </c>
      <c r="C471" s="39"/>
      <c r="D471" s="40" t="str">
        <f t="shared" si="1"/>
        <v>Saturday</v>
      </c>
      <c r="E471" s="41"/>
      <c r="F471" s="38"/>
      <c r="G471" s="38"/>
      <c r="H471" s="41"/>
      <c r="I471" s="38"/>
      <c r="J471" s="38"/>
      <c r="K471" s="35"/>
      <c r="L471" s="35"/>
      <c r="M471" s="35"/>
      <c r="N471" s="36"/>
      <c r="O471" s="62"/>
      <c r="P471" s="34" t="str">
        <f t="shared" si="3"/>
        <v/>
      </c>
    </row>
    <row r="472" ht="22.5" customHeight="1">
      <c r="A472" s="37"/>
      <c r="B472" s="38" t="str">
        <f>'Master Schedule'!B472</f>
        <v/>
      </c>
      <c r="C472" s="39"/>
      <c r="D472" s="40" t="str">
        <f t="shared" si="1"/>
        <v>Saturday</v>
      </c>
      <c r="E472" s="41"/>
      <c r="F472" s="38"/>
      <c r="G472" s="38"/>
      <c r="H472" s="41"/>
      <c r="I472" s="38"/>
      <c r="J472" s="38"/>
      <c r="K472" s="32"/>
      <c r="L472" s="32"/>
      <c r="M472" s="32"/>
      <c r="N472" s="33"/>
      <c r="O472" s="62"/>
      <c r="P472" s="34" t="str">
        <f t="shared" si="3"/>
        <v/>
      </c>
    </row>
    <row r="473" ht="22.5" customHeight="1">
      <c r="A473" s="37"/>
      <c r="B473" s="38" t="str">
        <f>'Master Schedule'!B473</f>
        <v/>
      </c>
      <c r="C473" s="39"/>
      <c r="D473" s="40" t="str">
        <f t="shared" si="1"/>
        <v>Saturday</v>
      </c>
      <c r="E473" s="41"/>
      <c r="F473" s="38"/>
      <c r="G473" s="38"/>
      <c r="H473" s="41"/>
      <c r="I473" s="38"/>
      <c r="J473" s="38"/>
      <c r="K473" s="35"/>
      <c r="L473" s="35"/>
      <c r="M473" s="35"/>
      <c r="N473" s="36"/>
      <c r="O473" s="62"/>
      <c r="P473" s="34" t="str">
        <f t="shared" si="3"/>
        <v/>
      </c>
    </row>
    <row r="474" ht="22.5" customHeight="1">
      <c r="A474" s="37"/>
      <c r="B474" s="38" t="str">
        <f>'Master Schedule'!B474</f>
        <v/>
      </c>
      <c r="C474" s="39"/>
      <c r="D474" s="40" t="str">
        <f t="shared" si="1"/>
        <v>Saturday</v>
      </c>
      <c r="E474" s="41"/>
      <c r="F474" s="38"/>
      <c r="G474" s="38"/>
      <c r="H474" s="41"/>
      <c r="I474" s="38"/>
      <c r="J474" s="38"/>
      <c r="K474" s="32"/>
      <c r="L474" s="32"/>
      <c r="M474" s="32"/>
      <c r="N474" s="33"/>
      <c r="O474" s="62"/>
      <c r="P474" s="34" t="str">
        <f t="shared" si="3"/>
        <v/>
      </c>
    </row>
    <row r="475" ht="22.5" customHeight="1">
      <c r="A475" s="37"/>
      <c r="B475" s="38" t="str">
        <f>'Master Schedule'!B475</f>
        <v/>
      </c>
      <c r="C475" s="39"/>
      <c r="D475" s="40" t="str">
        <f t="shared" si="1"/>
        <v>Saturday</v>
      </c>
      <c r="E475" s="41"/>
      <c r="F475" s="38"/>
      <c r="G475" s="38"/>
      <c r="H475" s="41"/>
      <c r="I475" s="38"/>
      <c r="J475" s="38"/>
      <c r="K475" s="35"/>
      <c r="L475" s="35"/>
      <c r="M475" s="35"/>
      <c r="N475" s="36"/>
      <c r="O475" s="62"/>
      <c r="P475" s="34" t="str">
        <f t="shared" si="3"/>
        <v/>
      </c>
    </row>
    <row r="476" ht="22.5" customHeight="1">
      <c r="A476" s="37"/>
      <c r="B476" s="38" t="str">
        <f>'Master Schedule'!B476</f>
        <v/>
      </c>
      <c r="C476" s="39"/>
      <c r="D476" s="40" t="str">
        <f t="shared" si="1"/>
        <v>Saturday</v>
      </c>
      <c r="E476" s="41"/>
      <c r="F476" s="38"/>
      <c r="G476" s="38"/>
      <c r="H476" s="41"/>
      <c r="I476" s="38"/>
      <c r="J476" s="38"/>
      <c r="K476" s="32"/>
      <c r="L476" s="32"/>
      <c r="M476" s="32"/>
      <c r="N476" s="33"/>
      <c r="O476" s="62"/>
      <c r="P476" s="34" t="str">
        <f t="shared" si="3"/>
        <v/>
      </c>
    </row>
    <row r="477" ht="22.5" customHeight="1">
      <c r="A477" s="37"/>
      <c r="B477" s="38" t="str">
        <f>'Master Schedule'!B477</f>
        <v/>
      </c>
      <c r="C477" s="39"/>
      <c r="D477" s="40" t="str">
        <f t="shared" si="1"/>
        <v>Saturday</v>
      </c>
      <c r="E477" s="41"/>
      <c r="F477" s="38"/>
      <c r="G477" s="38"/>
      <c r="H477" s="41"/>
      <c r="I477" s="38"/>
      <c r="J477" s="38"/>
      <c r="K477" s="35"/>
      <c r="L477" s="35"/>
      <c r="M477" s="35"/>
      <c r="N477" s="36"/>
      <c r="O477" s="62"/>
      <c r="P477" s="34" t="str">
        <f t="shared" si="3"/>
        <v/>
      </c>
    </row>
    <row r="478" ht="22.5" customHeight="1">
      <c r="A478" s="37"/>
      <c r="B478" s="38" t="str">
        <f>'Master Schedule'!B478</f>
        <v/>
      </c>
      <c r="C478" s="39"/>
      <c r="D478" s="40" t="str">
        <f t="shared" si="1"/>
        <v>Saturday</v>
      </c>
      <c r="E478" s="41"/>
      <c r="F478" s="38"/>
      <c r="G478" s="38"/>
      <c r="H478" s="41"/>
      <c r="I478" s="38"/>
      <c r="J478" s="38"/>
      <c r="K478" s="32"/>
      <c r="L478" s="32"/>
      <c r="M478" s="32"/>
      <c r="N478" s="33"/>
      <c r="O478" s="62"/>
      <c r="P478" s="34" t="str">
        <f t="shared" si="3"/>
        <v/>
      </c>
    </row>
    <row r="479" ht="22.5" customHeight="1">
      <c r="A479" s="37"/>
      <c r="B479" s="38" t="str">
        <f>'Master Schedule'!B479</f>
        <v/>
      </c>
      <c r="C479" s="39"/>
      <c r="D479" s="40" t="str">
        <f t="shared" si="1"/>
        <v>Saturday</v>
      </c>
      <c r="E479" s="41"/>
      <c r="F479" s="38"/>
      <c r="G479" s="38"/>
      <c r="H479" s="41"/>
      <c r="I479" s="38"/>
      <c r="J479" s="38"/>
      <c r="K479" s="35"/>
      <c r="L479" s="35"/>
      <c r="M479" s="35"/>
      <c r="N479" s="36"/>
      <c r="O479" s="62"/>
      <c r="P479" s="34" t="str">
        <f t="shared" si="3"/>
        <v/>
      </c>
    </row>
    <row r="480" ht="22.5" customHeight="1">
      <c r="A480" s="37"/>
      <c r="B480" s="38" t="str">
        <f>'Master Schedule'!B480</f>
        <v/>
      </c>
      <c r="C480" s="39"/>
      <c r="D480" s="40" t="str">
        <f t="shared" si="1"/>
        <v>Saturday</v>
      </c>
      <c r="E480" s="41"/>
      <c r="F480" s="38"/>
      <c r="G480" s="38"/>
      <c r="H480" s="41"/>
      <c r="I480" s="38"/>
      <c r="J480" s="38"/>
      <c r="K480" s="32"/>
      <c r="L480" s="32"/>
      <c r="M480" s="32"/>
      <c r="N480" s="33"/>
      <c r="O480" s="62"/>
      <c r="P480" s="34" t="str">
        <f t="shared" si="3"/>
        <v/>
      </c>
    </row>
    <row r="481" ht="22.5" customHeight="1">
      <c r="A481" s="37"/>
      <c r="B481" s="38" t="str">
        <f>'Master Schedule'!B481</f>
        <v/>
      </c>
      <c r="C481" s="39"/>
      <c r="D481" s="40" t="str">
        <f t="shared" si="1"/>
        <v>Saturday</v>
      </c>
      <c r="E481" s="41"/>
      <c r="F481" s="38"/>
      <c r="G481" s="38"/>
      <c r="H481" s="41"/>
      <c r="I481" s="38"/>
      <c r="J481" s="38"/>
      <c r="K481" s="35"/>
      <c r="L481" s="35"/>
      <c r="M481" s="35"/>
      <c r="N481" s="36"/>
      <c r="O481" s="62"/>
      <c r="P481" s="34" t="str">
        <f t="shared" si="3"/>
        <v/>
      </c>
    </row>
    <row r="482" ht="22.5" customHeight="1">
      <c r="A482" s="37"/>
      <c r="B482" s="38" t="str">
        <f>'Master Schedule'!B482</f>
        <v/>
      </c>
      <c r="C482" s="39"/>
      <c r="D482" s="40" t="str">
        <f t="shared" si="1"/>
        <v>Saturday</v>
      </c>
      <c r="E482" s="41"/>
      <c r="F482" s="38"/>
      <c r="G482" s="38"/>
      <c r="H482" s="41"/>
      <c r="I482" s="38"/>
      <c r="J482" s="38"/>
      <c r="K482" s="32"/>
      <c r="L482" s="32"/>
      <c r="M482" s="32"/>
      <c r="N482" s="33"/>
      <c r="O482" s="62"/>
      <c r="P482" s="34" t="str">
        <f t="shared" si="3"/>
        <v/>
      </c>
    </row>
    <row r="483" ht="22.5" customHeight="1">
      <c r="A483" s="37"/>
      <c r="B483" s="38" t="str">
        <f>'Master Schedule'!B483</f>
        <v/>
      </c>
      <c r="C483" s="39"/>
      <c r="D483" s="40" t="str">
        <f t="shared" si="1"/>
        <v>Saturday</v>
      </c>
      <c r="E483" s="41"/>
      <c r="F483" s="38"/>
      <c r="G483" s="38"/>
      <c r="H483" s="41"/>
      <c r="I483" s="38"/>
      <c r="J483" s="38"/>
      <c r="K483" s="35"/>
      <c r="L483" s="35"/>
      <c r="M483" s="35"/>
      <c r="N483" s="36"/>
      <c r="O483" s="62"/>
      <c r="P483" s="34" t="str">
        <f t="shared" si="3"/>
        <v/>
      </c>
    </row>
    <row r="484" ht="22.5" customHeight="1">
      <c r="A484" s="37"/>
      <c r="B484" s="38" t="str">
        <f>'Master Schedule'!B484</f>
        <v/>
      </c>
      <c r="C484" s="39"/>
      <c r="D484" s="40" t="str">
        <f t="shared" si="1"/>
        <v>Saturday</v>
      </c>
      <c r="E484" s="41"/>
      <c r="F484" s="38"/>
      <c r="G484" s="38"/>
      <c r="H484" s="41"/>
      <c r="I484" s="38"/>
      <c r="J484" s="38"/>
      <c r="K484" s="32"/>
      <c r="L484" s="32"/>
      <c r="M484" s="32"/>
      <c r="N484" s="33"/>
      <c r="O484" s="62"/>
      <c r="P484" s="34" t="str">
        <f t="shared" si="3"/>
        <v/>
      </c>
    </row>
    <row r="485" ht="22.5" customHeight="1">
      <c r="A485" s="37"/>
      <c r="B485" s="38" t="str">
        <f>'Master Schedule'!B485</f>
        <v/>
      </c>
      <c r="C485" s="39"/>
      <c r="D485" s="40" t="str">
        <f t="shared" si="1"/>
        <v>Saturday</v>
      </c>
      <c r="E485" s="41"/>
      <c r="F485" s="38"/>
      <c r="G485" s="38"/>
      <c r="H485" s="41"/>
      <c r="I485" s="38"/>
      <c r="J485" s="38"/>
      <c r="K485" s="35"/>
      <c r="L485" s="35"/>
      <c r="M485" s="35"/>
      <c r="N485" s="36"/>
      <c r="O485" s="62"/>
      <c r="P485" s="34" t="str">
        <f t="shared" si="3"/>
        <v/>
      </c>
    </row>
    <row r="486" ht="22.5" customHeight="1">
      <c r="A486" s="37"/>
      <c r="B486" s="38" t="str">
        <f>'Master Schedule'!B486</f>
        <v/>
      </c>
      <c r="C486" s="39"/>
      <c r="D486" s="40" t="str">
        <f t="shared" si="1"/>
        <v>Saturday</v>
      </c>
      <c r="E486" s="41"/>
      <c r="F486" s="38"/>
      <c r="G486" s="38"/>
      <c r="H486" s="41"/>
      <c r="I486" s="38"/>
      <c r="J486" s="38"/>
      <c r="K486" s="32"/>
      <c r="L486" s="32"/>
      <c r="M486" s="32"/>
      <c r="N486" s="33"/>
      <c r="O486" s="62"/>
      <c r="P486" s="34" t="str">
        <f t="shared" si="3"/>
        <v/>
      </c>
    </row>
    <row r="487" ht="22.5" customHeight="1">
      <c r="A487" s="37"/>
      <c r="B487" s="38" t="str">
        <f>'Master Schedule'!B487</f>
        <v/>
      </c>
      <c r="C487" s="39"/>
      <c r="D487" s="40" t="str">
        <f t="shared" si="1"/>
        <v>Saturday</v>
      </c>
      <c r="E487" s="41"/>
      <c r="F487" s="38"/>
      <c r="G487" s="38"/>
      <c r="H487" s="41"/>
      <c r="I487" s="38"/>
      <c r="J487" s="38"/>
      <c r="K487" s="35"/>
      <c r="L487" s="35"/>
      <c r="M487" s="35"/>
      <c r="N487" s="36"/>
      <c r="O487" s="62"/>
      <c r="P487" s="34" t="str">
        <f t="shared" si="3"/>
        <v/>
      </c>
    </row>
    <row r="488" ht="22.5" customHeight="1">
      <c r="A488" s="37"/>
      <c r="B488" s="38" t="str">
        <f>'Master Schedule'!B488</f>
        <v/>
      </c>
      <c r="C488" s="39"/>
      <c r="D488" s="40" t="str">
        <f t="shared" si="1"/>
        <v>Saturday</v>
      </c>
      <c r="E488" s="41"/>
      <c r="F488" s="38"/>
      <c r="G488" s="38"/>
      <c r="H488" s="41"/>
      <c r="I488" s="38"/>
      <c r="J488" s="38"/>
      <c r="K488" s="32"/>
      <c r="L488" s="32"/>
      <c r="M488" s="32"/>
      <c r="N488" s="33"/>
      <c r="O488" s="62"/>
      <c r="P488" s="34" t="str">
        <f t="shared" si="3"/>
        <v/>
      </c>
    </row>
    <row r="489" ht="22.5" customHeight="1">
      <c r="A489" s="37"/>
      <c r="B489" s="38" t="str">
        <f>'Master Schedule'!B489</f>
        <v/>
      </c>
      <c r="C489" s="39"/>
      <c r="D489" s="40" t="str">
        <f t="shared" si="1"/>
        <v>Saturday</v>
      </c>
      <c r="E489" s="41"/>
      <c r="F489" s="38"/>
      <c r="G489" s="38"/>
      <c r="H489" s="41"/>
      <c r="I489" s="38"/>
      <c r="J489" s="38"/>
      <c r="K489" s="35"/>
      <c r="L489" s="35"/>
      <c r="M489" s="35"/>
      <c r="N489" s="36"/>
      <c r="O489" s="62"/>
      <c r="P489" s="34" t="str">
        <f t="shared" si="3"/>
        <v/>
      </c>
    </row>
    <row r="490" ht="22.5" customHeight="1">
      <c r="A490" s="37"/>
      <c r="B490" s="38" t="str">
        <f>'Master Schedule'!B490</f>
        <v/>
      </c>
      <c r="C490" s="39"/>
      <c r="D490" s="40" t="str">
        <f t="shared" si="1"/>
        <v>Saturday</v>
      </c>
      <c r="E490" s="41"/>
      <c r="F490" s="38"/>
      <c r="G490" s="38"/>
      <c r="H490" s="41"/>
      <c r="I490" s="38"/>
      <c r="J490" s="38"/>
      <c r="K490" s="32"/>
      <c r="L490" s="32"/>
      <c r="M490" s="32"/>
      <c r="N490" s="33"/>
      <c r="O490" s="62"/>
      <c r="P490" s="34" t="str">
        <f t="shared" si="3"/>
        <v/>
      </c>
    </row>
    <row r="491" ht="22.5" customHeight="1">
      <c r="A491" s="37"/>
      <c r="B491" s="38" t="str">
        <f>'Master Schedule'!B491</f>
        <v/>
      </c>
      <c r="C491" s="39"/>
      <c r="D491" s="40" t="str">
        <f t="shared" si="1"/>
        <v>Saturday</v>
      </c>
      <c r="E491" s="41"/>
      <c r="F491" s="38"/>
      <c r="G491" s="38"/>
      <c r="H491" s="41"/>
      <c r="I491" s="38"/>
      <c r="J491" s="38"/>
      <c r="K491" s="35"/>
      <c r="L491" s="35"/>
      <c r="M491" s="35"/>
      <c r="N491" s="36"/>
      <c r="O491" s="62"/>
      <c r="P491" s="34" t="str">
        <f t="shared" si="3"/>
        <v/>
      </c>
    </row>
    <row r="492" ht="22.5" customHeight="1">
      <c r="A492" s="37"/>
      <c r="B492" s="38" t="str">
        <f>'Master Schedule'!B492</f>
        <v/>
      </c>
      <c r="C492" s="39"/>
      <c r="D492" s="40" t="str">
        <f t="shared" si="1"/>
        <v>Saturday</v>
      </c>
      <c r="E492" s="41"/>
      <c r="F492" s="38"/>
      <c r="G492" s="38"/>
      <c r="H492" s="41"/>
      <c r="I492" s="38"/>
      <c r="J492" s="38"/>
      <c r="K492" s="32"/>
      <c r="L492" s="32"/>
      <c r="M492" s="32"/>
      <c r="N492" s="33"/>
      <c r="O492" s="62"/>
      <c r="P492" s="34" t="str">
        <f t="shared" si="3"/>
        <v/>
      </c>
    </row>
    <row r="493" ht="22.5" customHeight="1">
      <c r="A493" s="37"/>
      <c r="B493" s="38" t="str">
        <f>'Master Schedule'!B493</f>
        <v/>
      </c>
      <c r="C493" s="39"/>
      <c r="D493" s="40" t="str">
        <f t="shared" si="1"/>
        <v>Saturday</v>
      </c>
      <c r="E493" s="41"/>
      <c r="F493" s="38"/>
      <c r="G493" s="38"/>
      <c r="H493" s="41"/>
      <c r="I493" s="38"/>
      <c r="J493" s="38"/>
      <c r="K493" s="35"/>
      <c r="L493" s="35"/>
      <c r="M493" s="35"/>
      <c r="N493" s="36"/>
      <c r="O493" s="62"/>
      <c r="P493" s="34" t="str">
        <f t="shared" si="3"/>
        <v/>
      </c>
    </row>
    <row r="494" ht="22.5" customHeight="1">
      <c r="A494" s="37"/>
      <c r="B494" s="38" t="str">
        <f>'Master Schedule'!B494</f>
        <v/>
      </c>
      <c r="C494" s="39"/>
      <c r="D494" s="40" t="str">
        <f t="shared" si="1"/>
        <v>Saturday</v>
      </c>
      <c r="E494" s="41"/>
      <c r="F494" s="38"/>
      <c r="G494" s="38"/>
      <c r="H494" s="41"/>
      <c r="I494" s="38"/>
      <c r="J494" s="38"/>
      <c r="K494" s="32"/>
      <c r="L494" s="32"/>
      <c r="M494" s="32"/>
      <c r="N494" s="33"/>
      <c r="O494" s="62"/>
      <c r="P494" s="34" t="str">
        <f t="shared" si="3"/>
        <v/>
      </c>
    </row>
    <row r="495" ht="22.5" customHeight="1">
      <c r="A495" s="37"/>
      <c r="B495" s="38" t="str">
        <f>'Master Schedule'!B495</f>
        <v/>
      </c>
      <c r="C495" s="39"/>
      <c r="D495" s="40" t="str">
        <f t="shared" si="1"/>
        <v>Saturday</v>
      </c>
      <c r="E495" s="41"/>
      <c r="F495" s="38"/>
      <c r="G495" s="38"/>
      <c r="H495" s="41"/>
      <c r="I495" s="38"/>
      <c r="J495" s="38"/>
      <c r="K495" s="35"/>
      <c r="L495" s="35"/>
      <c r="M495" s="35"/>
      <c r="N495" s="36"/>
      <c r="O495" s="62"/>
      <c r="P495" s="34" t="str">
        <f t="shared" si="3"/>
        <v/>
      </c>
    </row>
    <row r="496" ht="22.5" customHeight="1">
      <c r="A496" s="37"/>
      <c r="B496" s="38" t="str">
        <f>'Master Schedule'!B496</f>
        <v/>
      </c>
      <c r="C496" s="39"/>
      <c r="D496" s="40" t="str">
        <f t="shared" si="1"/>
        <v>Saturday</v>
      </c>
      <c r="E496" s="41"/>
      <c r="F496" s="38"/>
      <c r="G496" s="38"/>
      <c r="H496" s="41"/>
      <c r="I496" s="38"/>
      <c r="J496" s="38"/>
      <c r="K496" s="32"/>
      <c r="L496" s="32"/>
      <c r="M496" s="32"/>
      <c r="N496" s="33"/>
      <c r="O496" s="62"/>
      <c r="P496" s="34" t="str">
        <f t="shared" si="3"/>
        <v/>
      </c>
    </row>
    <row r="497" ht="22.5" customHeight="1">
      <c r="A497" s="37"/>
      <c r="B497" s="38" t="str">
        <f>'Master Schedule'!B497</f>
        <v/>
      </c>
      <c r="C497" s="39"/>
      <c r="D497" s="40" t="str">
        <f t="shared" si="1"/>
        <v>Saturday</v>
      </c>
      <c r="E497" s="41"/>
      <c r="F497" s="38"/>
      <c r="G497" s="38"/>
      <c r="H497" s="41"/>
      <c r="I497" s="38"/>
      <c r="J497" s="38"/>
      <c r="K497" s="35"/>
      <c r="L497" s="35"/>
      <c r="M497" s="35"/>
      <c r="N497" s="36"/>
      <c r="O497" s="62"/>
      <c r="P497" s="34" t="str">
        <f t="shared" si="3"/>
        <v/>
      </c>
    </row>
    <row r="498" ht="22.5" customHeight="1">
      <c r="A498" s="37"/>
      <c r="B498" s="38" t="str">
        <f>'Master Schedule'!B498</f>
        <v/>
      </c>
      <c r="C498" s="39"/>
      <c r="D498" s="40" t="str">
        <f t="shared" si="1"/>
        <v>Saturday</v>
      </c>
      <c r="E498" s="41"/>
      <c r="F498" s="38"/>
      <c r="G498" s="38"/>
      <c r="H498" s="41"/>
      <c r="I498" s="38"/>
      <c r="J498" s="38"/>
      <c r="K498" s="32"/>
      <c r="L498" s="32"/>
      <c r="M498" s="32"/>
      <c r="N498" s="33"/>
      <c r="O498" s="62"/>
      <c r="P498" s="34" t="str">
        <f t="shared" si="3"/>
        <v/>
      </c>
    </row>
    <row r="499" ht="22.5" customHeight="1">
      <c r="A499" s="37"/>
      <c r="B499" s="38" t="str">
        <f>'Master Schedule'!B499</f>
        <v/>
      </c>
      <c r="C499" s="39"/>
      <c r="D499" s="40" t="str">
        <f t="shared" si="1"/>
        <v>Saturday</v>
      </c>
      <c r="E499" s="41"/>
      <c r="F499" s="38"/>
      <c r="G499" s="38"/>
      <c r="H499" s="41"/>
      <c r="I499" s="38"/>
      <c r="J499" s="38"/>
      <c r="K499" s="35"/>
      <c r="L499" s="35"/>
      <c r="M499" s="35"/>
      <c r="N499" s="36"/>
      <c r="O499" s="62"/>
      <c r="P499" s="34" t="str">
        <f t="shared" si="3"/>
        <v/>
      </c>
    </row>
    <row r="500" ht="22.5" customHeight="1">
      <c r="A500" s="37"/>
      <c r="B500" s="38" t="str">
        <f>'Master Schedule'!B500</f>
        <v/>
      </c>
      <c r="C500" s="39"/>
      <c r="D500" s="40" t="str">
        <f t="shared" si="1"/>
        <v>Saturday</v>
      </c>
      <c r="E500" s="41"/>
      <c r="F500" s="38"/>
      <c r="G500" s="38"/>
      <c r="H500" s="41"/>
      <c r="I500" s="38"/>
      <c r="J500" s="38"/>
      <c r="K500" s="32"/>
      <c r="L500" s="32"/>
      <c r="M500" s="32"/>
      <c r="N500" s="33"/>
      <c r="O500" s="62"/>
      <c r="P500" s="34" t="str">
        <f t="shared" si="3"/>
        <v/>
      </c>
    </row>
    <row r="501" ht="22.5" customHeight="1">
      <c r="A501" s="37"/>
      <c r="B501" s="38" t="str">
        <f>'Master Schedule'!B501</f>
        <v/>
      </c>
      <c r="C501" s="39"/>
      <c r="D501" s="40" t="str">
        <f t="shared" si="1"/>
        <v>Saturday</v>
      </c>
      <c r="E501" s="41"/>
      <c r="F501" s="38"/>
      <c r="G501" s="38"/>
      <c r="H501" s="41"/>
      <c r="I501" s="38"/>
      <c r="J501" s="38"/>
      <c r="K501" s="35"/>
      <c r="L501" s="35"/>
      <c r="M501" s="35"/>
      <c r="N501" s="36"/>
      <c r="O501" s="62"/>
      <c r="P501" s="34" t="str">
        <f t="shared" si="3"/>
        <v/>
      </c>
    </row>
    <row r="502" ht="22.5" customHeight="1">
      <c r="A502" s="37"/>
      <c r="B502" s="38" t="str">
        <f>'Master Schedule'!B502</f>
        <v/>
      </c>
      <c r="C502" s="39"/>
      <c r="D502" s="40" t="str">
        <f t="shared" si="1"/>
        <v>Saturday</v>
      </c>
      <c r="E502" s="41"/>
      <c r="F502" s="38"/>
      <c r="G502" s="38"/>
      <c r="H502" s="41"/>
      <c r="I502" s="38"/>
      <c r="J502" s="38"/>
      <c r="K502" s="32"/>
      <c r="L502" s="32"/>
      <c r="M502" s="32"/>
      <c r="N502" s="33"/>
      <c r="O502" s="62"/>
      <c r="P502" s="34" t="str">
        <f t="shared" si="3"/>
        <v/>
      </c>
    </row>
    <row r="503" ht="22.5" customHeight="1">
      <c r="A503" s="37"/>
      <c r="B503" s="38" t="str">
        <f>'Master Schedule'!B503</f>
        <v/>
      </c>
      <c r="C503" s="39"/>
      <c r="D503" s="40" t="str">
        <f t="shared" si="1"/>
        <v>Saturday</v>
      </c>
      <c r="E503" s="41"/>
      <c r="F503" s="38"/>
      <c r="G503" s="38"/>
      <c r="H503" s="41"/>
      <c r="I503" s="38"/>
      <c r="J503" s="38"/>
      <c r="K503" s="35"/>
      <c r="L503" s="35"/>
      <c r="M503" s="35"/>
      <c r="N503" s="36"/>
      <c r="O503" s="62"/>
      <c r="P503" s="34" t="str">
        <f t="shared" si="3"/>
        <v/>
      </c>
    </row>
    <row r="504" ht="22.5" customHeight="1">
      <c r="A504" s="37"/>
      <c r="B504" s="38" t="str">
        <f>'Master Schedule'!B504</f>
        <v/>
      </c>
      <c r="C504" s="39"/>
      <c r="D504" s="40" t="str">
        <f t="shared" si="1"/>
        <v>Saturday</v>
      </c>
      <c r="E504" s="41"/>
      <c r="F504" s="38"/>
      <c r="G504" s="38"/>
      <c r="H504" s="41"/>
      <c r="I504" s="38"/>
      <c r="J504" s="38"/>
      <c r="K504" s="32"/>
      <c r="L504" s="32"/>
      <c r="M504" s="32"/>
      <c r="N504" s="33"/>
      <c r="O504" s="62"/>
      <c r="P504" s="34" t="str">
        <f t="shared" si="3"/>
        <v/>
      </c>
    </row>
    <row r="505" ht="22.5" customHeight="1">
      <c r="A505" s="37"/>
      <c r="B505" s="38" t="str">
        <f>'Master Schedule'!B505</f>
        <v/>
      </c>
      <c r="C505" s="39"/>
      <c r="D505" s="40" t="str">
        <f t="shared" si="1"/>
        <v>Saturday</v>
      </c>
      <c r="E505" s="41"/>
      <c r="F505" s="38"/>
      <c r="G505" s="38"/>
      <c r="H505" s="41"/>
      <c r="I505" s="38"/>
      <c r="J505" s="38"/>
      <c r="K505" s="35"/>
      <c r="L505" s="35"/>
      <c r="M505" s="35"/>
      <c r="N505" s="36"/>
      <c r="O505" s="62"/>
      <c r="P505" s="34" t="str">
        <f t="shared" si="3"/>
        <v/>
      </c>
    </row>
    <row r="506" ht="22.5" customHeight="1">
      <c r="A506" s="37"/>
      <c r="B506" s="38" t="str">
        <f>'Master Schedule'!B506</f>
        <v/>
      </c>
      <c r="C506" s="39"/>
      <c r="D506" s="40" t="str">
        <f t="shared" si="1"/>
        <v>Saturday</v>
      </c>
      <c r="E506" s="41"/>
      <c r="F506" s="38"/>
      <c r="G506" s="38"/>
      <c r="H506" s="41"/>
      <c r="I506" s="38"/>
      <c r="J506" s="38"/>
      <c r="K506" s="32"/>
      <c r="L506" s="32"/>
      <c r="M506" s="32"/>
      <c r="N506" s="33"/>
      <c r="O506" s="62"/>
      <c r="P506" s="34" t="str">
        <f t="shared" si="3"/>
        <v/>
      </c>
    </row>
    <row r="507" ht="22.5" customHeight="1">
      <c r="A507" s="37"/>
      <c r="B507" s="38" t="str">
        <f>'Master Schedule'!B507</f>
        <v/>
      </c>
      <c r="C507" s="39"/>
      <c r="D507" s="40" t="str">
        <f t="shared" si="1"/>
        <v>Saturday</v>
      </c>
      <c r="E507" s="41"/>
      <c r="F507" s="38"/>
      <c r="G507" s="38"/>
      <c r="H507" s="41"/>
      <c r="I507" s="38"/>
      <c r="J507" s="38"/>
      <c r="K507" s="35"/>
      <c r="L507" s="35"/>
      <c r="M507" s="35"/>
      <c r="N507" s="36"/>
      <c r="O507" s="62"/>
      <c r="P507" s="34" t="str">
        <f t="shared" si="3"/>
        <v/>
      </c>
    </row>
    <row r="508" ht="22.5" customHeight="1">
      <c r="A508" s="37"/>
      <c r="B508" s="38" t="str">
        <f>'Master Schedule'!B508</f>
        <v/>
      </c>
      <c r="C508" s="39"/>
      <c r="D508" s="40" t="str">
        <f t="shared" si="1"/>
        <v>Saturday</v>
      </c>
      <c r="E508" s="41"/>
      <c r="F508" s="38"/>
      <c r="G508" s="38"/>
      <c r="H508" s="41"/>
      <c r="I508" s="38"/>
      <c r="J508" s="38"/>
      <c r="K508" s="32"/>
      <c r="L508" s="32"/>
      <c r="M508" s="32"/>
      <c r="N508" s="33"/>
      <c r="O508" s="62"/>
      <c r="P508" s="34" t="str">
        <f t="shared" si="3"/>
        <v/>
      </c>
    </row>
    <row r="509" ht="22.5" customHeight="1">
      <c r="A509" s="37"/>
      <c r="B509" s="38" t="str">
        <f>'Master Schedule'!B509</f>
        <v/>
      </c>
      <c r="C509" s="39"/>
      <c r="D509" s="40" t="str">
        <f t="shared" si="1"/>
        <v>Saturday</v>
      </c>
      <c r="E509" s="41"/>
      <c r="F509" s="38"/>
      <c r="G509" s="38"/>
      <c r="H509" s="41"/>
      <c r="I509" s="38"/>
      <c r="J509" s="38"/>
      <c r="K509" s="35"/>
      <c r="L509" s="35"/>
      <c r="M509" s="35"/>
      <c r="N509" s="36"/>
      <c r="O509" s="62"/>
      <c r="P509" s="34" t="str">
        <f t="shared" si="3"/>
        <v/>
      </c>
    </row>
    <row r="510" ht="22.5" customHeight="1">
      <c r="A510" s="37"/>
      <c r="B510" s="38" t="str">
        <f>'Master Schedule'!B510</f>
        <v/>
      </c>
      <c r="C510" s="39"/>
      <c r="D510" s="40" t="str">
        <f t="shared" si="1"/>
        <v>Saturday</v>
      </c>
      <c r="E510" s="41"/>
      <c r="F510" s="38"/>
      <c r="G510" s="38"/>
      <c r="H510" s="41"/>
      <c r="I510" s="38"/>
      <c r="J510" s="38"/>
      <c r="K510" s="32"/>
      <c r="L510" s="32"/>
      <c r="M510" s="32"/>
      <c r="N510" s="33"/>
      <c r="O510" s="62"/>
      <c r="P510" s="34" t="str">
        <f t="shared" si="3"/>
        <v/>
      </c>
    </row>
    <row r="511" ht="22.5" customHeight="1">
      <c r="A511" s="37"/>
      <c r="B511" s="38" t="str">
        <f>'Master Schedule'!B511</f>
        <v/>
      </c>
      <c r="C511" s="39"/>
      <c r="D511" s="40" t="str">
        <f t="shared" si="1"/>
        <v>Saturday</v>
      </c>
      <c r="E511" s="41"/>
      <c r="F511" s="38"/>
      <c r="G511" s="38"/>
      <c r="H511" s="41"/>
      <c r="I511" s="38"/>
      <c r="J511" s="38"/>
      <c r="K511" s="35"/>
      <c r="L511" s="35"/>
      <c r="M511" s="35"/>
      <c r="N511" s="36"/>
      <c r="O511" s="62"/>
      <c r="P511" s="34" t="str">
        <f t="shared" si="3"/>
        <v/>
      </c>
    </row>
    <row r="512" ht="22.5" customHeight="1">
      <c r="A512" s="37"/>
      <c r="B512" s="38" t="str">
        <f>'Master Schedule'!B512</f>
        <v/>
      </c>
      <c r="C512" s="39"/>
      <c r="D512" s="40" t="str">
        <f t="shared" si="1"/>
        <v>Saturday</v>
      </c>
      <c r="E512" s="41"/>
      <c r="F512" s="38"/>
      <c r="G512" s="38"/>
      <c r="H512" s="41"/>
      <c r="I512" s="38"/>
      <c r="J512" s="38"/>
      <c r="K512" s="32"/>
      <c r="L512" s="32"/>
      <c r="M512" s="32"/>
      <c r="N512" s="33"/>
      <c r="O512" s="62"/>
      <c r="P512" s="34" t="str">
        <f t="shared" si="3"/>
        <v/>
      </c>
    </row>
    <row r="513" ht="22.5" customHeight="1">
      <c r="A513" s="37"/>
      <c r="B513" s="38" t="str">
        <f>'Master Schedule'!B513</f>
        <v/>
      </c>
      <c r="C513" s="39"/>
      <c r="D513" s="40" t="str">
        <f t="shared" si="1"/>
        <v>Saturday</v>
      </c>
      <c r="E513" s="41"/>
      <c r="F513" s="38"/>
      <c r="G513" s="38"/>
      <c r="H513" s="41"/>
      <c r="I513" s="38"/>
      <c r="J513" s="38"/>
      <c r="K513" s="35"/>
      <c r="L513" s="35"/>
      <c r="M513" s="35"/>
      <c r="N513" s="36"/>
      <c r="O513" s="62"/>
      <c r="P513" s="34" t="str">
        <f t="shared" si="3"/>
        <v/>
      </c>
    </row>
    <row r="514" ht="22.5" customHeight="1">
      <c r="A514" s="37"/>
      <c r="B514" s="38" t="str">
        <f>'Master Schedule'!B514</f>
        <v/>
      </c>
      <c r="C514" s="39"/>
      <c r="D514" s="40" t="str">
        <f t="shared" si="1"/>
        <v>Saturday</v>
      </c>
      <c r="E514" s="41"/>
      <c r="F514" s="38"/>
      <c r="G514" s="38"/>
      <c r="H514" s="41"/>
      <c r="I514" s="38"/>
      <c r="J514" s="38"/>
      <c r="K514" s="32"/>
      <c r="L514" s="32"/>
      <c r="M514" s="32"/>
      <c r="N514" s="33"/>
      <c r="O514" s="62"/>
      <c r="P514" s="34" t="str">
        <f t="shared" si="3"/>
        <v/>
      </c>
    </row>
    <row r="515" ht="22.5" customHeight="1">
      <c r="A515" s="37"/>
      <c r="B515" s="38" t="str">
        <f>'Master Schedule'!B515</f>
        <v/>
      </c>
      <c r="C515" s="39"/>
      <c r="D515" s="40" t="str">
        <f t="shared" si="1"/>
        <v>Saturday</v>
      </c>
      <c r="E515" s="41"/>
      <c r="F515" s="38"/>
      <c r="G515" s="38"/>
      <c r="H515" s="41"/>
      <c r="I515" s="38"/>
      <c r="J515" s="38"/>
      <c r="K515" s="35"/>
      <c r="L515" s="35"/>
      <c r="M515" s="35"/>
      <c r="N515" s="36"/>
      <c r="O515" s="62"/>
      <c r="P515" s="34" t="str">
        <f t="shared" si="3"/>
        <v/>
      </c>
    </row>
    <row r="516" ht="22.5" customHeight="1">
      <c r="A516" s="37"/>
      <c r="B516" s="38" t="str">
        <f>'Master Schedule'!B516</f>
        <v/>
      </c>
      <c r="C516" s="39"/>
      <c r="D516" s="40" t="str">
        <f t="shared" si="1"/>
        <v>Saturday</v>
      </c>
      <c r="E516" s="41"/>
      <c r="F516" s="38"/>
      <c r="G516" s="38"/>
      <c r="H516" s="41"/>
      <c r="I516" s="38"/>
      <c r="J516" s="38"/>
      <c r="K516" s="32"/>
      <c r="L516" s="32"/>
      <c r="M516" s="32"/>
      <c r="N516" s="33"/>
      <c r="O516" s="62"/>
      <c r="P516" s="34" t="str">
        <f t="shared" si="3"/>
        <v/>
      </c>
    </row>
    <row r="517" ht="22.5" customHeight="1">
      <c r="A517" s="37"/>
      <c r="B517" s="38" t="str">
        <f>'Master Schedule'!B517</f>
        <v/>
      </c>
      <c r="C517" s="39"/>
      <c r="D517" s="40" t="str">
        <f t="shared" si="1"/>
        <v>Saturday</v>
      </c>
      <c r="E517" s="41"/>
      <c r="F517" s="38"/>
      <c r="G517" s="38"/>
      <c r="H517" s="41"/>
      <c r="I517" s="38"/>
      <c r="J517" s="38"/>
      <c r="K517" s="35"/>
      <c r="L517" s="35"/>
      <c r="M517" s="35"/>
      <c r="N517" s="36"/>
      <c r="O517" s="62"/>
      <c r="P517" s="34" t="str">
        <f t="shared" si="3"/>
        <v/>
      </c>
    </row>
    <row r="518" ht="22.5" customHeight="1">
      <c r="A518" s="37"/>
      <c r="B518" s="38" t="str">
        <f>'Master Schedule'!B518</f>
        <v/>
      </c>
      <c r="C518" s="39"/>
      <c r="D518" s="40" t="str">
        <f t="shared" si="1"/>
        <v>Saturday</v>
      </c>
      <c r="E518" s="41"/>
      <c r="F518" s="38"/>
      <c r="G518" s="38"/>
      <c r="H518" s="41"/>
      <c r="I518" s="38"/>
      <c r="J518" s="38"/>
      <c r="K518" s="32"/>
      <c r="L518" s="32"/>
      <c r="M518" s="32"/>
      <c r="N518" s="33"/>
      <c r="O518" s="62"/>
      <c r="P518" s="34" t="str">
        <f t="shared" si="3"/>
        <v/>
      </c>
    </row>
    <row r="519" ht="22.5" customHeight="1">
      <c r="A519" s="37"/>
      <c r="B519" s="38" t="str">
        <f>'Master Schedule'!B519</f>
        <v/>
      </c>
      <c r="C519" s="39"/>
      <c r="D519" s="40" t="str">
        <f t="shared" si="1"/>
        <v>Saturday</v>
      </c>
      <c r="E519" s="41"/>
      <c r="F519" s="38"/>
      <c r="G519" s="38"/>
      <c r="H519" s="41"/>
      <c r="I519" s="38"/>
      <c r="J519" s="38"/>
      <c r="K519" s="35"/>
      <c r="L519" s="35"/>
      <c r="M519" s="35"/>
      <c r="N519" s="36"/>
      <c r="O519" s="62"/>
      <c r="P519" s="34" t="str">
        <f t="shared" si="3"/>
        <v/>
      </c>
    </row>
    <row r="520" ht="22.5" customHeight="1">
      <c r="A520" s="37"/>
      <c r="B520" s="38" t="str">
        <f>'Master Schedule'!B520</f>
        <v/>
      </c>
      <c r="C520" s="39"/>
      <c r="D520" s="40" t="str">
        <f t="shared" si="1"/>
        <v>Saturday</v>
      </c>
      <c r="E520" s="41"/>
      <c r="F520" s="38"/>
      <c r="G520" s="38"/>
      <c r="H520" s="41"/>
      <c r="I520" s="38"/>
      <c r="J520" s="38"/>
      <c r="K520" s="32"/>
      <c r="L520" s="32"/>
      <c r="M520" s="32"/>
      <c r="N520" s="33"/>
      <c r="O520" s="62"/>
      <c r="P520" s="34" t="str">
        <f t="shared" si="3"/>
        <v/>
      </c>
    </row>
    <row r="521" ht="22.5" customHeight="1">
      <c r="A521" s="37"/>
      <c r="B521" s="38" t="str">
        <f>'Master Schedule'!B521</f>
        <v/>
      </c>
      <c r="C521" s="39"/>
      <c r="D521" s="40" t="str">
        <f t="shared" si="1"/>
        <v>Saturday</v>
      </c>
      <c r="E521" s="41"/>
      <c r="F521" s="38"/>
      <c r="G521" s="38"/>
      <c r="H521" s="41"/>
      <c r="I521" s="38"/>
      <c r="J521" s="38"/>
      <c r="K521" s="35"/>
      <c r="L521" s="35"/>
      <c r="M521" s="35"/>
      <c r="N521" s="36"/>
      <c r="O521" s="62"/>
      <c r="P521" s="34" t="str">
        <f t="shared" si="3"/>
        <v/>
      </c>
    </row>
    <row r="522" ht="22.5" customHeight="1">
      <c r="A522" s="37"/>
      <c r="B522" s="38" t="str">
        <f>'Master Schedule'!B522</f>
        <v/>
      </c>
      <c r="C522" s="39"/>
      <c r="D522" s="40" t="str">
        <f t="shared" si="1"/>
        <v>Saturday</v>
      </c>
      <c r="E522" s="41"/>
      <c r="F522" s="38"/>
      <c r="G522" s="38"/>
      <c r="H522" s="41"/>
      <c r="I522" s="38"/>
      <c r="J522" s="38"/>
      <c r="K522" s="32"/>
      <c r="L522" s="32"/>
      <c r="M522" s="32"/>
      <c r="N522" s="33"/>
      <c r="O522" s="62"/>
      <c r="P522" s="34" t="str">
        <f t="shared" si="3"/>
        <v/>
      </c>
    </row>
    <row r="523" ht="22.5" customHeight="1">
      <c r="A523" s="37"/>
      <c r="B523" s="38" t="str">
        <f>'Master Schedule'!B523</f>
        <v/>
      </c>
      <c r="C523" s="39"/>
      <c r="D523" s="40" t="str">
        <f t="shared" si="1"/>
        <v>Saturday</v>
      </c>
      <c r="E523" s="41"/>
      <c r="F523" s="38"/>
      <c r="G523" s="38"/>
      <c r="H523" s="41"/>
      <c r="I523" s="38"/>
      <c r="J523" s="38"/>
      <c r="K523" s="35"/>
      <c r="L523" s="35"/>
      <c r="M523" s="35"/>
      <c r="N523" s="36"/>
      <c r="O523" s="62"/>
      <c r="P523" s="34" t="str">
        <f t="shared" si="3"/>
        <v/>
      </c>
    </row>
    <row r="524" ht="22.5" customHeight="1">
      <c r="A524" s="37"/>
      <c r="B524" s="38" t="str">
        <f>'Master Schedule'!B524</f>
        <v/>
      </c>
      <c r="C524" s="39"/>
      <c r="D524" s="40" t="str">
        <f t="shared" si="1"/>
        <v>Saturday</v>
      </c>
      <c r="E524" s="41"/>
      <c r="F524" s="38"/>
      <c r="G524" s="38"/>
      <c r="H524" s="41"/>
      <c r="I524" s="38"/>
      <c r="J524" s="38"/>
      <c r="K524" s="32"/>
      <c r="L524" s="32"/>
      <c r="M524" s="32"/>
      <c r="N524" s="33"/>
      <c r="O524" s="62"/>
      <c r="P524" s="34" t="str">
        <f t="shared" si="3"/>
        <v/>
      </c>
    </row>
    <row r="525" ht="22.5" customHeight="1">
      <c r="A525" s="37"/>
      <c r="B525" s="38" t="str">
        <f>'Master Schedule'!B525</f>
        <v/>
      </c>
      <c r="C525" s="39"/>
      <c r="D525" s="40" t="str">
        <f t="shared" si="1"/>
        <v>Saturday</v>
      </c>
      <c r="E525" s="41"/>
      <c r="F525" s="38"/>
      <c r="G525" s="38"/>
      <c r="H525" s="41"/>
      <c r="I525" s="38"/>
      <c r="J525" s="38"/>
      <c r="K525" s="35"/>
      <c r="L525" s="35"/>
      <c r="M525" s="35"/>
      <c r="N525" s="36"/>
      <c r="O525" s="62"/>
      <c r="P525" s="34" t="str">
        <f t="shared" si="3"/>
        <v/>
      </c>
    </row>
    <row r="526" ht="22.5" customHeight="1">
      <c r="A526" s="37"/>
      <c r="B526" s="38" t="str">
        <f>'Master Schedule'!B526</f>
        <v/>
      </c>
      <c r="C526" s="39"/>
      <c r="D526" s="40" t="str">
        <f t="shared" si="1"/>
        <v>Saturday</v>
      </c>
      <c r="E526" s="41"/>
      <c r="F526" s="38"/>
      <c r="G526" s="38"/>
      <c r="H526" s="41"/>
      <c r="I526" s="38"/>
      <c r="J526" s="38"/>
      <c r="K526" s="32"/>
      <c r="L526" s="32"/>
      <c r="M526" s="32"/>
      <c r="N526" s="33"/>
      <c r="O526" s="62"/>
      <c r="P526" s="34" t="str">
        <f t="shared" si="3"/>
        <v/>
      </c>
    </row>
    <row r="527" ht="22.5" customHeight="1">
      <c r="A527" s="37"/>
      <c r="B527" s="38" t="str">
        <f>'Master Schedule'!B527</f>
        <v/>
      </c>
      <c r="C527" s="39"/>
      <c r="D527" s="40" t="str">
        <f t="shared" si="1"/>
        <v>Saturday</v>
      </c>
      <c r="E527" s="41"/>
      <c r="F527" s="38"/>
      <c r="G527" s="38"/>
      <c r="H527" s="41"/>
      <c r="I527" s="38"/>
      <c r="J527" s="38"/>
      <c r="K527" s="35"/>
      <c r="L527" s="35"/>
      <c r="M527" s="35"/>
      <c r="N527" s="36"/>
      <c r="O527" s="62"/>
      <c r="P527" s="34" t="str">
        <f t="shared" si="3"/>
        <v/>
      </c>
    </row>
    <row r="528" ht="22.5" customHeight="1">
      <c r="A528" s="37"/>
      <c r="B528" s="38" t="str">
        <f>'Master Schedule'!B528</f>
        <v/>
      </c>
      <c r="C528" s="39"/>
      <c r="D528" s="40" t="str">
        <f t="shared" si="1"/>
        <v>Saturday</v>
      </c>
      <c r="E528" s="41"/>
      <c r="F528" s="38"/>
      <c r="G528" s="38"/>
      <c r="H528" s="41"/>
      <c r="I528" s="38"/>
      <c r="J528" s="38"/>
      <c r="K528" s="32"/>
      <c r="L528" s="32"/>
      <c r="M528" s="32"/>
      <c r="N528" s="33"/>
      <c r="O528" s="62"/>
      <c r="P528" s="34" t="str">
        <f t="shared" si="3"/>
        <v/>
      </c>
    </row>
    <row r="529" ht="22.5" customHeight="1">
      <c r="A529" s="37"/>
      <c r="B529" s="38" t="str">
        <f>'Master Schedule'!B529</f>
        <v/>
      </c>
      <c r="C529" s="39"/>
      <c r="D529" s="40" t="str">
        <f t="shared" si="1"/>
        <v>Saturday</v>
      </c>
      <c r="E529" s="41"/>
      <c r="F529" s="38"/>
      <c r="G529" s="38"/>
      <c r="H529" s="41"/>
      <c r="I529" s="38"/>
      <c r="J529" s="38"/>
      <c r="K529" s="35"/>
      <c r="L529" s="35"/>
      <c r="M529" s="35"/>
      <c r="N529" s="36"/>
      <c r="O529" s="62"/>
      <c r="P529" s="34" t="str">
        <f t="shared" si="3"/>
        <v/>
      </c>
    </row>
    <row r="530" ht="22.5" customHeight="1">
      <c r="A530" s="37"/>
      <c r="B530" s="38" t="str">
        <f>'Master Schedule'!B530</f>
        <v/>
      </c>
      <c r="C530" s="39"/>
      <c r="D530" s="40" t="str">
        <f t="shared" si="1"/>
        <v>Saturday</v>
      </c>
      <c r="E530" s="41"/>
      <c r="F530" s="38"/>
      <c r="G530" s="38"/>
      <c r="H530" s="41"/>
      <c r="I530" s="38"/>
      <c r="J530" s="38"/>
      <c r="K530" s="32"/>
      <c r="L530" s="32"/>
      <c r="M530" s="32"/>
      <c r="N530" s="33"/>
      <c r="O530" s="62"/>
      <c r="P530" s="34" t="str">
        <f t="shared" si="3"/>
        <v/>
      </c>
    </row>
    <row r="531" ht="22.5" customHeight="1">
      <c r="A531" s="37"/>
      <c r="B531" s="38" t="str">
        <f>'Master Schedule'!B531</f>
        <v/>
      </c>
      <c r="C531" s="39"/>
      <c r="D531" s="40" t="str">
        <f t="shared" si="1"/>
        <v>Saturday</v>
      </c>
      <c r="E531" s="41"/>
      <c r="F531" s="38"/>
      <c r="G531" s="38"/>
      <c r="H531" s="41"/>
      <c r="I531" s="38"/>
      <c r="J531" s="38"/>
      <c r="K531" s="35"/>
      <c r="L531" s="35"/>
      <c r="M531" s="35"/>
      <c r="N531" s="36"/>
      <c r="O531" s="62"/>
      <c r="P531" s="34" t="str">
        <f t="shared" si="3"/>
        <v/>
      </c>
    </row>
    <row r="532" ht="22.5" customHeight="1">
      <c r="A532" s="37"/>
      <c r="B532" s="38" t="str">
        <f>'Master Schedule'!B532</f>
        <v/>
      </c>
      <c r="C532" s="39"/>
      <c r="D532" s="40" t="str">
        <f t="shared" si="1"/>
        <v>Saturday</v>
      </c>
      <c r="E532" s="41"/>
      <c r="F532" s="38"/>
      <c r="G532" s="38"/>
      <c r="H532" s="41"/>
      <c r="I532" s="38"/>
      <c r="J532" s="38"/>
      <c r="K532" s="32"/>
      <c r="L532" s="32"/>
      <c r="M532" s="32"/>
      <c r="N532" s="33"/>
      <c r="O532" s="62"/>
      <c r="P532" s="34" t="str">
        <f t="shared" si="3"/>
        <v/>
      </c>
    </row>
    <row r="533" ht="22.5" customHeight="1">
      <c r="A533" s="37"/>
      <c r="B533" s="38" t="str">
        <f>'Master Schedule'!B533</f>
        <v/>
      </c>
      <c r="C533" s="39"/>
      <c r="D533" s="40" t="str">
        <f t="shared" si="1"/>
        <v>Saturday</v>
      </c>
      <c r="E533" s="41"/>
      <c r="F533" s="38"/>
      <c r="G533" s="38"/>
      <c r="H533" s="41"/>
      <c r="I533" s="38"/>
      <c r="J533" s="38"/>
      <c r="K533" s="35"/>
      <c r="L533" s="35"/>
      <c r="M533" s="35"/>
      <c r="N533" s="36"/>
      <c r="O533" s="62"/>
      <c r="P533" s="34" t="str">
        <f t="shared" si="3"/>
        <v/>
      </c>
    </row>
    <row r="534" ht="22.5" customHeight="1">
      <c r="A534" s="37"/>
      <c r="B534" s="38" t="str">
        <f>'Master Schedule'!B534</f>
        <v/>
      </c>
      <c r="C534" s="39"/>
      <c r="D534" s="40" t="str">
        <f t="shared" si="1"/>
        <v>Saturday</v>
      </c>
      <c r="E534" s="41"/>
      <c r="F534" s="38"/>
      <c r="G534" s="38"/>
      <c r="H534" s="41"/>
      <c r="I534" s="38"/>
      <c r="J534" s="38"/>
      <c r="K534" s="32"/>
      <c r="L534" s="32"/>
      <c r="M534" s="32"/>
      <c r="N534" s="33"/>
      <c r="O534" s="62"/>
      <c r="P534" s="34" t="str">
        <f t="shared" si="3"/>
        <v/>
      </c>
    </row>
    <row r="535" ht="22.5" customHeight="1">
      <c r="A535" s="37"/>
      <c r="B535" s="38" t="str">
        <f>'Master Schedule'!B535</f>
        <v/>
      </c>
      <c r="C535" s="39"/>
      <c r="D535" s="40" t="str">
        <f t="shared" si="1"/>
        <v>Saturday</v>
      </c>
      <c r="E535" s="41"/>
      <c r="F535" s="38"/>
      <c r="G535" s="38"/>
      <c r="H535" s="41"/>
      <c r="I535" s="38"/>
      <c r="J535" s="38"/>
      <c r="K535" s="35"/>
      <c r="L535" s="35"/>
      <c r="M535" s="35"/>
      <c r="N535" s="36"/>
      <c r="O535" s="62"/>
      <c r="P535" s="34" t="str">
        <f t="shared" si="3"/>
        <v/>
      </c>
    </row>
    <row r="536" ht="22.5" customHeight="1">
      <c r="A536" s="37"/>
      <c r="B536" s="38" t="str">
        <f>'Master Schedule'!B536</f>
        <v/>
      </c>
      <c r="C536" s="39"/>
      <c r="D536" s="40" t="str">
        <f t="shared" si="1"/>
        <v>Saturday</v>
      </c>
      <c r="E536" s="41"/>
      <c r="F536" s="38"/>
      <c r="G536" s="38"/>
      <c r="H536" s="41"/>
      <c r="I536" s="38"/>
      <c r="J536" s="38"/>
      <c r="K536" s="32"/>
      <c r="L536" s="32"/>
      <c r="M536" s="32"/>
      <c r="N536" s="33"/>
      <c r="O536" s="62"/>
      <c r="P536" s="34" t="str">
        <f t="shared" si="3"/>
        <v/>
      </c>
    </row>
    <row r="537" ht="22.5" customHeight="1">
      <c r="A537" s="37"/>
      <c r="B537" s="38" t="str">
        <f>'Master Schedule'!B537</f>
        <v/>
      </c>
      <c r="C537" s="39"/>
      <c r="D537" s="40" t="str">
        <f t="shared" si="1"/>
        <v>Saturday</v>
      </c>
      <c r="E537" s="41"/>
      <c r="F537" s="38"/>
      <c r="G537" s="38"/>
      <c r="H537" s="41"/>
      <c r="I537" s="38"/>
      <c r="J537" s="38"/>
      <c r="K537" s="35"/>
      <c r="L537" s="35"/>
      <c r="M537" s="35"/>
      <c r="N537" s="36"/>
      <c r="O537" s="62"/>
      <c r="P537" s="34" t="str">
        <f t="shared" si="3"/>
        <v/>
      </c>
    </row>
    <row r="538" ht="22.5" customHeight="1">
      <c r="A538" s="37"/>
      <c r="B538" s="38" t="str">
        <f>'Master Schedule'!B538</f>
        <v/>
      </c>
      <c r="C538" s="39"/>
      <c r="D538" s="40" t="str">
        <f t="shared" si="1"/>
        <v>Saturday</v>
      </c>
      <c r="E538" s="41"/>
      <c r="F538" s="38"/>
      <c r="G538" s="38"/>
      <c r="H538" s="41"/>
      <c r="I538" s="38"/>
      <c r="J538" s="38"/>
      <c r="K538" s="32"/>
      <c r="L538" s="32"/>
      <c r="M538" s="32"/>
      <c r="N538" s="33"/>
      <c r="O538" s="62"/>
      <c r="P538" s="34" t="str">
        <f t="shared" si="3"/>
        <v/>
      </c>
    </row>
    <row r="539" ht="22.5" customHeight="1">
      <c r="A539" s="37"/>
      <c r="B539" s="38" t="str">
        <f>'Master Schedule'!B539</f>
        <v/>
      </c>
      <c r="C539" s="39"/>
      <c r="D539" s="40" t="str">
        <f t="shared" si="1"/>
        <v>Saturday</v>
      </c>
      <c r="E539" s="41"/>
      <c r="F539" s="38"/>
      <c r="G539" s="38"/>
      <c r="H539" s="41"/>
      <c r="I539" s="38"/>
      <c r="J539" s="38"/>
      <c r="K539" s="35"/>
      <c r="L539" s="35"/>
      <c r="M539" s="35"/>
      <c r="N539" s="36"/>
      <c r="O539" s="62"/>
      <c r="P539" s="34" t="str">
        <f t="shared" si="3"/>
        <v/>
      </c>
    </row>
    <row r="540" ht="22.5" customHeight="1">
      <c r="A540" s="37"/>
      <c r="B540" s="38" t="str">
        <f>'Master Schedule'!B540</f>
        <v/>
      </c>
      <c r="C540" s="39"/>
      <c r="D540" s="40" t="str">
        <f t="shared" si="1"/>
        <v>Saturday</v>
      </c>
      <c r="E540" s="41"/>
      <c r="F540" s="38"/>
      <c r="G540" s="38"/>
      <c r="H540" s="41"/>
      <c r="I540" s="38"/>
      <c r="J540" s="38"/>
      <c r="K540" s="32"/>
      <c r="L540" s="32"/>
      <c r="M540" s="32"/>
      <c r="N540" s="33"/>
      <c r="O540" s="62"/>
      <c r="P540" s="34" t="str">
        <f t="shared" si="3"/>
        <v/>
      </c>
    </row>
    <row r="541" ht="22.5" customHeight="1">
      <c r="A541" s="37"/>
      <c r="B541" s="38" t="str">
        <f>'Master Schedule'!B541</f>
        <v/>
      </c>
      <c r="C541" s="39"/>
      <c r="D541" s="40" t="str">
        <f t="shared" si="1"/>
        <v>Saturday</v>
      </c>
      <c r="E541" s="41"/>
      <c r="F541" s="38"/>
      <c r="G541" s="38"/>
      <c r="H541" s="41"/>
      <c r="I541" s="38"/>
      <c r="J541" s="38"/>
      <c r="K541" s="35"/>
      <c r="L541" s="35"/>
      <c r="M541" s="35"/>
      <c r="N541" s="36"/>
      <c r="O541" s="62"/>
      <c r="P541" s="34" t="str">
        <f t="shared" si="3"/>
        <v/>
      </c>
    </row>
    <row r="542" ht="22.5" customHeight="1">
      <c r="A542" s="37"/>
      <c r="B542" s="38" t="str">
        <f>'Master Schedule'!B542</f>
        <v/>
      </c>
      <c r="C542" s="39"/>
      <c r="D542" s="40" t="str">
        <f t="shared" si="1"/>
        <v>Saturday</v>
      </c>
      <c r="E542" s="41"/>
      <c r="F542" s="38"/>
      <c r="G542" s="38"/>
      <c r="H542" s="41"/>
      <c r="I542" s="38"/>
      <c r="J542" s="38"/>
      <c r="K542" s="32"/>
      <c r="L542" s="32"/>
      <c r="M542" s="32"/>
      <c r="N542" s="33"/>
      <c r="O542" s="62"/>
      <c r="P542" s="34" t="str">
        <f t="shared" si="3"/>
        <v/>
      </c>
    </row>
    <row r="543" ht="22.5" customHeight="1">
      <c r="A543" s="37"/>
      <c r="B543" s="38" t="str">
        <f>'Master Schedule'!B543</f>
        <v/>
      </c>
      <c r="C543" s="39"/>
      <c r="D543" s="40" t="str">
        <f t="shared" si="1"/>
        <v>Saturday</v>
      </c>
      <c r="E543" s="41"/>
      <c r="F543" s="38"/>
      <c r="G543" s="38"/>
      <c r="H543" s="41"/>
      <c r="I543" s="38"/>
      <c r="J543" s="38"/>
      <c r="K543" s="35"/>
      <c r="L543" s="35"/>
      <c r="M543" s="35"/>
      <c r="N543" s="36"/>
      <c r="O543" s="62"/>
      <c r="P543" s="34" t="str">
        <f t="shared" si="3"/>
        <v/>
      </c>
    </row>
    <row r="544" ht="22.5" customHeight="1">
      <c r="A544" s="37"/>
      <c r="B544" s="38" t="str">
        <f>'Master Schedule'!B544</f>
        <v/>
      </c>
      <c r="C544" s="39"/>
      <c r="D544" s="40" t="str">
        <f t="shared" si="1"/>
        <v>Saturday</v>
      </c>
      <c r="E544" s="41"/>
      <c r="F544" s="38"/>
      <c r="G544" s="38"/>
      <c r="H544" s="41"/>
      <c r="I544" s="38"/>
      <c r="J544" s="38"/>
      <c r="K544" s="32"/>
      <c r="L544" s="32"/>
      <c r="M544" s="32"/>
      <c r="N544" s="33"/>
      <c r="O544" s="62"/>
      <c r="P544" s="34" t="str">
        <f t="shared" si="3"/>
        <v/>
      </c>
    </row>
    <row r="545" ht="22.5" customHeight="1">
      <c r="A545" s="37"/>
      <c r="B545" s="38" t="str">
        <f>'Master Schedule'!B545</f>
        <v/>
      </c>
      <c r="C545" s="39"/>
      <c r="D545" s="40" t="str">
        <f t="shared" si="1"/>
        <v>Saturday</v>
      </c>
      <c r="E545" s="41"/>
      <c r="F545" s="38"/>
      <c r="G545" s="38"/>
      <c r="H545" s="41"/>
      <c r="I545" s="38"/>
      <c r="J545" s="38"/>
      <c r="K545" s="35"/>
      <c r="L545" s="35"/>
      <c r="M545" s="35"/>
      <c r="N545" s="36"/>
      <c r="O545" s="62"/>
      <c r="P545" s="34" t="str">
        <f t="shared" si="3"/>
        <v/>
      </c>
    </row>
    <row r="546" ht="22.5" customHeight="1">
      <c r="A546" s="37"/>
      <c r="B546" s="38" t="str">
        <f>'Master Schedule'!B546</f>
        <v/>
      </c>
      <c r="C546" s="39"/>
      <c r="D546" s="40" t="str">
        <f t="shared" si="1"/>
        <v>Saturday</v>
      </c>
      <c r="E546" s="41"/>
      <c r="F546" s="38"/>
      <c r="G546" s="38"/>
      <c r="H546" s="41"/>
      <c r="I546" s="38"/>
      <c r="J546" s="38"/>
      <c r="K546" s="32"/>
      <c r="L546" s="32"/>
      <c r="M546" s="32"/>
      <c r="N546" s="33"/>
      <c r="O546" s="62"/>
      <c r="P546" s="34" t="str">
        <f t="shared" si="3"/>
        <v/>
      </c>
    </row>
    <row r="547" ht="22.5" customHeight="1">
      <c r="A547" s="37"/>
      <c r="B547" s="38" t="str">
        <f>'Master Schedule'!B547</f>
        <v/>
      </c>
      <c r="C547" s="39"/>
      <c r="D547" s="40" t="str">
        <f t="shared" si="1"/>
        <v>Saturday</v>
      </c>
      <c r="E547" s="41"/>
      <c r="F547" s="38"/>
      <c r="G547" s="38"/>
      <c r="H547" s="41"/>
      <c r="I547" s="38"/>
      <c r="J547" s="38"/>
      <c r="K547" s="35"/>
      <c r="L547" s="35"/>
      <c r="M547" s="35"/>
      <c r="N547" s="36"/>
      <c r="O547" s="62"/>
      <c r="P547" s="34" t="str">
        <f t="shared" si="3"/>
        <v/>
      </c>
    </row>
    <row r="548" ht="22.5" customHeight="1">
      <c r="A548" s="37"/>
      <c r="B548" s="38" t="str">
        <f>'Master Schedule'!B548</f>
        <v/>
      </c>
      <c r="C548" s="39"/>
      <c r="D548" s="40" t="str">
        <f t="shared" si="1"/>
        <v>Saturday</v>
      </c>
      <c r="E548" s="41"/>
      <c r="F548" s="38"/>
      <c r="G548" s="38"/>
      <c r="H548" s="41"/>
      <c r="I548" s="38"/>
      <c r="J548" s="38"/>
      <c r="K548" s="32"/>
      <c r="L548" s="32"/>
      <c r="M548" s="32"/>
      <c r="N548" s="33"/>
      <c r="O548" s="62"/>
      <c r="P548" s="34" t="str">
        <f t="shared" si="3"/>
        <v/>
      </c>
    </row>
    <row r="549" ht="22.5" customHeight="1">
      <c r="A549" s="37"/>
      <c r="B549" s="38" t="str">
        <f>'Master Schedule'!B549</f>
        <v/>
      </c>
      <c r="C549" s="39"/>
      <c r="D549" s="40" t="str">
        <f t="shared" si="1"/>
        <v>Saturday</v>
      </c>
      <c r="E549" s="41"/>
      <c r="F549" s="38"/>
      <c r="G549" s="38"/>
      <c r="H549" s="41"/>
      <c r="I549" s="38"/>
      <c r="J549" s="38"/>
      <c r="K549" s="35"/>
      <c r="L549" s="35"/>
      <c r="M549" s="35"/>
      <c r="N549" s="36"/>
      <c r="O549" s="62"/>
      <c r="P549" s="34" t="str">
        <f t="shared" si="3"/>
        <v/>
      </c>
    </row>
    <row r="550" ht="22.5" customHeight="1">
      <c r="A550" s="37"/>
      <c r="B550" s="38" t="str">
        <f>'Master Schedule'!B550</f>
        <v/>
      </c>
      <c r="C550" s="39"/>
      <c r="D550" s="40" t="str">
        <f t="shared" si="1"/>
        <v>Saturday</v>
      </c>
      <c r="E550" s="41"/>
      <c r="F550" s="38"/>
      <c r="G550" s="38"/>
      <c r="H550" s="41"/>
      <c r="I550" s="38"/>
      <c r="J550" s="38"/>
      <c r="K550" s="32"/>
      <c r="L550" s="32"/>
      <c r="M550" s="32"/>
      <c r="N550" s="33"/>
      <c r="O550" s="62"/>
      <c r="P550" s="34" t="str">
        <f t="shared" si="3"/>
        <v/>
      </c>
    </row>
    <row r="551" ht="22.5" customHeight="1">
      <c r="A551" s="37"/>
      <c r="B551" s="38" t="str">
        <f>'Master Schedule'!B551</f>
        <v/>
      </c>
      <c r="C551" s="39"/>
      <c r="D551" s="40" t="str">
        <f t="shared" si="1"/>
        <v>Saturday</v>
      </c>
      <c r="E551" s="41"/>
      <c r="F551" s="38"/>
      <c r="G551" s="38"/>
      <c r="H551" s="41"/>
      <c r="I551" s="38"/>
      <c r="J551" s="38"/>
      <c r="K551" s="35"/>
      <c r="L551" s="35"/>
      <c r="M551" s="35"/>
      <c r="N551" s="36"/>
      <c r="O551" s="62"/>
      <c r="P551" s="34" t="str">
        <f t="shared" si="3"/>
        <v/>
      </c>
    </row>
    <row r="552" ht="22.5" customHeight="1">
      <c r="A552" s="37"/>
      <c r="B552" s="38" t="str">
        <f>'Master Schedule'!B552</f>
        <v/>
      </c>
      <c r="C552" s="39"/>
      <c r="D552" s="40" t="str">
        <f t="shared" si="1"/>
        <v>Saturday</v>
      </c>
      <c r="E552" s="41"/>
      <c r="F552" s="38"/>
      <c r="G552" s="38"/>
      <c r="H552" s="41"/>
      <c r="I552" s="38"/>
      <c r="J552" s="38"/>
      <c r="K552" s="32"/>
      <c r="L552" s="32"/>
      <c r="M552" s="32"/>
      <c r="N552" s="33"/>
      <c r="O552" s="62"/>
      <c r="P552" s="34" t="str">
        <f t="shared" si="3"/>
        <v/>
      </c>
    </row>
    <row r="553" ht="22.5" customHeight="1">
      <c r="A553" s="37"/>
      <c r="B553" s="38" t="str">
        <f>'Master Schedule'!B553</f>
        <v/>
      </c>
      <c r="C553" s="39"/>
      <c r="D553" s="40" t="str">
        <f t="shared" si="1"/>
        <v>Saturday</v>
      </c>
      <c r="E553" s="41"/>
      <c r="F553" s="38"/>
      <c r="G553" s="38"/>
      <c r="H553" s="41"/>
      <c r="I553" s="38"/>
      <c r="J553" s="38"/>
      <c r="K553" s="35"/>
      <c r="L553" s="35"/>
      <c r="M553" s="35"/>
      <c r="N553" s="36"/>
      <c r="O553" s="62"/>
      <c r="P553" s="34" t="str">
        <f t="shared" si="3"/>
        <v/>
      </c>
    </row>
    <row r="554" ht="22.5" customHeight="1">
      <c r="A554" s="37"/>
      <c r="B554" s="38" t="str">
        <f>'Master Schedule'!B554</f>
        <v/>
      </c>
      <c r="C554" s="39"/>
      <c r="D554" s="40" t="str">
        <f t="shared" si="1"/>
        <v>Saturday</v>
      </c>
      <c r="E554" s="41"/>
      <c r="F554" s="38"/>
      <c r="G554" s="38"/>
      <c r="H554" s="41"/>
      <c r="I554" s="38"/>
      <c r="J554" s="38"/>
      <c r="K554" s="32"/>
      <c r="L554" s="32"/>
      <c r="M554" s="32"/>
      <c r="N554" s="33"/>
      <c r="O554" s="62"/>
      <c r="P554" s="34" t="str">
        <f t="shared" si="3"/>
        <v/>
      </c>
    </row>
    <row r="555" ht="22.5" customHeight="1">
      <c r="A555" s="37"/>
      <c r="B555" s="38" t="str">
        <f>'Master Schedule'!B555</f>
        <v/>
      </c>
      <c r="C555" s="39"/>
      <c r="D555" s="40" t="str">
        <f t="shared" si="1"/>
        <v>Saturday</v>
      </c>
      <c r="E555" s="41"/>
      <c r="F555" s="38"/>
      <c r="G555" s="38"/>
      <c r="H555" s="41"/>
      <c r="I555" s="38"/>
      <c r="J555" s="38"/>
      <c r="K555" s="35"/>
      <c r="L555" s="35"/>
      <c r="M555" s="35"/>
      <c r="N555" s="36"/>
      <c r="O555" s="62"/>
      <c r="P555" s="34" t="str">
        <f t="shared" si="3"/>
        <v/>
      </c>
    </row>
    <row r="556" ht="22.5" customHeight="1">
      <c r="A556" s="37"/>
      <c r="B556" s="38" t="str">
        <f>'Master Schedule'!B556</f>
        <v/>
      </c>
      <c r="C556" s="39"/>
      <c r="D556" s="40" t="str">
        <f t="shared" si="1"/>
        <v>Saturday</v>
      </c>
      <c r="E556" s="41"/>
      <c r="F556" s="38"/>
      <c r="G556" s="38"/>
      <c r="H556" s="41"/>
      <c r="I556" s="38"/>
      <c r="J556" s="38"/>
      <c r="K556" s="32"/>
      <c r="L556" s="32"/>
      <c r="M556" s="32"/>
      <c r="N556" s="33"/>
      <c r="O556" s="62"/>
      <c r="P556" s="34" t="str">
        <f t="shared" si="3"/>
        <v/>
      </c>
    </row>
    <row r="557" ht="22.5" customHeight="1">
      <c r="A557" s="37"/>
      <c r="B557" s="38" t="str">
        <f>'Master Schedule'!B557</f>
        <v/>
      </c>
      <c r="C557" s="39"/>
      <c r="D557" s="40" t="str">
        <f t="shared" si="1"/>
        <v>Saturday</v>
      </c>
      <c r="E557" s="41"/>
      <c r="F557" s="38"/>
      <c r="G557" s="38"/>
      <c r="H557" s="41"/>
      <c r="I557" s="38"/>
      <c r="J557" s="38"/>
      <c r="K557" s="35"/>
      <c r="L557" s="35"/>
      <c r="M557" s="35"/>
      <c r="N557" s="36"/>
      <c r="O557" s="62"/>
      <c r="P557" s="34" t="str">
        <f t="shared" si="3"/>
        <v/>
      </c>
    </row>
    <row r="558" ht="22.5" customHeight="1">
      <c r="A558" s="37"/>
      <c r="B558" s="38" t="str">
        <f>'Master Schedule'!B558</f>
        <v/>
      </c>
      <c r="C558" s="39"/>
      <c r="D558" s="40" t="str">
        <f t="shared" si="1"/>
        <v>Saturday</v>
      </c>
      <c r="E558" s="41"/>
      <c r="F558" s="38"/>
      <c r="G558" s="38"/>
      <c r="H558" s="41"/>
      <c r="I558" s="38"/>
      <c r="J558" s="38"/>
      <c r="K558" s="32"/>
      <c r="L558" s="32"/>
      <c r="M558" s="32"/>
      <c r="N558" s="33"/>
      <c r="O558" s="62"/>
      <c r="P558" s="34" t="str">
        <f t="shared" si="3"/>
        <v/>
      </c>
    </row>
    <row r="559" ht="22.5" customHeight="1">
      <c r="A559" s="37"/>
      <c r="B559" s="38" t="str">
        <f>'Master Schedule'!B559</f>
        <v/>
      </c>
      <c r="C559" s="39"/>
      <c r="D559" s="40" t="str">
        <f t="shared" si="1"/>
        <v>Saturday</v>
      </c>
      <c r="E559" s="41"/>
      <c r="F559" s="38"/>
      <c r="G559" s="38"/>
      <c r="H559" s="41"/>
      <c r="I559" s="38"/>
      <c r="J559" s="38"/>
      <c r="K559" s="35"/>
      <c r="L559" s="35"/>
      <c r="M559" s="35"/>
      <c r="N559" s="36"/>
      <c r="O559" s="62"/>
      <c r="P559" s="34" t="str">
        <f t="shared" si="3"/>
        <v/>
      </c>
    </row>
    <row r="560" ht="22.5" customHeight="1">
      <c r="A560" s="37"/>
      <c r="B560" s="38" t="str">
        <f>'Master Schedule'!B560</f>
        <v/>
      </c>
      <c r="C560" s="39"/>
      <c r="D560" s="40" t="str">
        <f t="shared" si="1"/>
        <v>Saturday</v>
      </c>
      <c r="E560" s="41"/>
      <c r="F560" s="38"/>
      <c r="G560" s="38"/>
      <c r="H560" s="41"/>
      <c r="I560" s="38"/>
      <c r="J560" s="38"/>
      <c r="K560" s="32"/>
      <c r="L560" s="32"/>
      <c r="M560" s="32"/>
      <c r="N560" s="33"/>
      <c r="O560" s="62"/>
      <c r="P560" s="34" t="str">
        <f t="shared" si="3"/>
        <v/>
      </c>
    </row>
    <row r="561" ht="22.5" customHeight="1">
      <c r="A561" s="37"/>
      <c r="B561" s="38" t="str">
        <f>'Master Schedule'!B561</f>
        <v/>
      </c>
      <c r="C561" s="39"/>
      <c r="D561" s="40" t="str">
        <f t="shared" si="1"/>
        <v>Saturday</v>
      </c>
      <c r="E561" s="41"/>
      <c r="F561" s="38"/>
      <c r="G561" s="38"/>
      <c r="H561" s="41"/>
      <c r="I561" s="38"/>
      <c r="J561" s="38"/>
      <c r="K561" s="35"/>
      <c r="L561" s="35"/>
      <c r="M561" s="35"/>
      <c r="N561" s="36"/>
      <c r="O561" s="62"/>
      <c r="P561" s="34" t="str">
        <f t="shared" si="3"/>
        <v/>
      </c>
    </row>
    <row r="562" ht="22.5" customHeight="1">
      <c r="A562" s="37"/>
      <c r="B562" s="38" t="str">
        <f>'Master Schedule'!B562</f>
        <v/>
      </c>
      <c r="C562" s="39"/>
      <c r="D562" s="40" t="str">
        <f t="shared" si="1"/>
        <v>Saturday</v>
      </c>
      <c r="E562" s="41"/>
      <c r="F562" s="38"/>
      <c r="G562" s="38"/>
      <c r="H562" s="41"/>
      <c r="I562" s="38"/>
      <c r="J562" s="38"/>
      <c r="K562" s="32"/>
      <c r="L562" s="32"/>
      <c r="M562" s="32"/>
      <c r="N562" s="33"/>
      <c r="O562" s="62"/>
      <c r="P562" s="34" t="str">
        <f t="shared" si="3"/>
        <v/>
      </c>
    </row>
    <row r="563" ht="22.5" customHeight="1">
      <c r="A563" s="37"/>
      <c r="B563" s="38" t="str">
        <f>'Master Schedule'!B563</f>
        <v/>
      </c>
      <c r="C563" s="39"/>
      <c r="D563" s="40" t="str">
        <f t="shared" si="1"/>
        <v>Saturday</v>
      </c>
      <c r="E563" s="41"/>
      <c r="F563" s="38"/>
      <c r="G563" s="38"/>
      <c r="H563" s="41"/>
      <c r="I563" s="38"/>
      <c r="J563" s="38"/>
      <c r="K563" s="35"/>
      <c r="L563" s="35"/>
      <c r="M563" s="35"/>
      <c r="N563" s="36"/>
      <c r="O563" s="62"/>
      <c r="P563" s="34" t="str">
        <f t="shared" si="3"/>
        <v/>
      </c>
    </row>
    <row r="564" ht="22.5" customHeight="1">
      <c r="A564" s="37"/>
      <c r="B564" s="38" t="str">
        <f>'Master Schedule'!B564</f>
        <v/>
      </c>
      <c r="C564" s="39"/>
      <c r="D564" s="40" t="str">
        <f t="shared" si="1"/>
        <v>Saturday</v>
      </c>
      <c r="E564" s="41"/>
      <c r="F564" s="38"/>
      <c r="G564" s="38"/>
      <c r="H564" s="41"/>
      <c r="I564" s="38"/>
      <c r="J564" s="38"/>
      <c r="K564" s="32"/>
      <c r="L564" s="32"/>
      <c r="M564" s="32"/>
      <c r="N564" s="33"/>
      <c r="O564" s="62"/>
      <c r="P564" s="34" t="str">
        <f t="shared" si="3"/>
        <v/>
      </c>
    </row>
    <row r="565" ht="22.5" customHeight="1">
      <c r="A565" s="37"/>
      <c r="B565" s="38" t="str">
        <f>'Master Schedule'!B565</f>
        <v/>
      </c>
      <c r="C565" s="39"/>
      <c r="D565" s="40" t="str">
        <f t="shared" si="1"/>
        <v>Saturday</v>
      </c>
      <c r="E565" s="41"/>
      <c r="F565" s="38"/>
      <c r="G565" s="38"/>
      <c r="H565" s="41"/>
      <c r="I565" s="38"/>
      <c r="J565" s="38"/>
      <c r="K565" s="35"/>
      <c r="L565" s="35"/>
      <c r="M565" s="35"/>
      <c r="N565" s="36"/>
      <c r="O565" s="62"/>
      <c r="P565" s="34" t="str">
        <f t="shared" si="3"/>
        <v/>
      </c>
    </row>
    <row r="566" ht="22.5" customHeight="1">
      <c r="A566" s="37"/>
      <c r="B566" s="38" t="str">
        <f>'Master Schedule'!B566</f>
        <v/>
      </c>
      <c r="C566" s="39"/>
      <c r="D566" s="40" t="str">
        <f t="shared" si="1"/>
        <v>Saturday</v>
      </c>
      <c r="E566" s="41"/>
      <c r="F566" s="38"/>
      <c r="G566" s="38"/>
      <c r="H566" s="41"/>
      <c r="I566" s="38"/>
      <c r="J566" s="38"/>
      <c r="K566" s="32"/>
      <c r="L566" s="32"/>
      <c r="M566" s="32"/>
      <c r="N566" s="33"/>
      <c r="O566" s="62"/>
      <c r="P566" s="34" t="str">
        <f t="shared" si="3"/>
        <v/>
      </c>
    </row>
    <row r="567" ht="22.5" customHeight="1">
      <c r="A567" s="37"/>
      <c r="B567" s="38" t="str">
        <f>'Master Schedule'!B567</f>
        <v/>
      </c>
      <c r="C567" s="39"/>
      <c r="D567" s="40" t="str">
        <f t="shared" si="1"/>
        <v>Saturday</v>
      </c>
      <c r="E567" s="41"/>
      <c r="F567" s="38"/>
      <c r="G567" s="38"/>
      <c r="H567" s="41"/>
      <c r="I567" s="38"/>
      <c r="J567" s="38"/>
      <c r="K567" s="35"/>
      <c r="L567" s="35"/>
      <c r="M567" s="35"/>
      <c r="N567" s="36"/>
      <c r="O567" s="62"/>
      <c r="P567" s="34" t="str">
        <f t="shared" si="3"/>
        <v/>
      </c>
    </row>
    <row r="568" ht="22.5" customHeight="1">
      <c r="A568" s="37"/>
      <c r="B568" s="38" t="str">
        <f>'Master Schedule'!B568</f>
        <v/>
      </c>
      <c r="C568" s="39"/>
      <c r="D568" s="40" t="str">
        <f t="shared" si="1"/>
        <v>Saturday</v>
      </c>
      <c r="E568" s="41"/>
      <c r="F568" s="38"/>
      <c r="G568" s="38"/>
      <c r="H568" s="41"/>
      <c r="I568" s="38"/>
      <c r="J568" s="38"/>
      <c r="K568" s="32"/>
      <c r="L568" s="32"/>
      <c r="M568" s="32"/>
      <c r="N568" s="33"/>
      <c r="O568" s="62"/>
      <c r="P568" s="34" t="str">
        <f t="shared" si="3"/>
        <v/>
      </c>
    </row>
    <row r="569" ht="22.5" customHeight="1">
      <c r="A569" s="37"/>
      <c r="B569" s="38" t="str">
        <f>'Master Schedule'!B569</f>
        <v/>
      </c>
      <c r="C569" s="39"/>
      <c r="D569" s="40" t="str">
        <f t="shared" si="1"/>
        <v>Saturday</v>
      </c>
      <c r="E569" s="41"/>
      <c r="F569" s="38"/>
      <c r="G569" s="38"/>
      <c r="H569" s="41"/>
      <c r="I569" s="38"/>
      <c r="J569" s="38"/>
      <c r="K569" s="35"/>
      <c r="L569" s="35"/>
      <c r="M569" s="35"/>
      <c r="N569" s="36"/>
      <c r="O569" s="62"/>
      <c r="P569" s="34" t="str">
        <f t="shared" si="3"/>
        <v/>
      </c>
    </row>
    <row r="570" ht="22.5" customHeight="1">
      <c r="A570" s="37"/>
      <c r="B570" s="38" t="str">
        <f>'Master Schedule'!B570</f>
        <v/>
      </c>
      <c r="C570" s="39"/>
      <c r="D570" s="40" t="str">
        <f t="shared" si="1"/>
        <v>Saturday</v>
      </c>
      <c r="E570" s="41"/>
      <c r="F570" s="38"/>
      <c r="G570" s="38"/>
      <c r="H570" s="41"/>
      <c r="I570" s="38"/>
      <c r="J570" s="38"/>
      <c r="K570" s="32"/>
      <c r="L570" s="32"/>
      <c r="M570" s="32"/>
      <c r="N570" s="33"/>
      <c r="O570" s="62"/>
      <c r="P570" s="34" t="str">
        <f t="shared" si="3"/>
        <v/>
      </c>
    </row>
    <row r="571" ht="22.5" customHeight="1">
      <c r="A571" s="37"/>
      <c r="B571" s="38" t="str">
        <f>'Master Schedule'!B571</f>
        <v/>
      </c>
      <c r="C571" s="39"/>
      <c r="D571" s="40" t="str">
        <f t="shared" si="1"/>
        <v>Saturday</v>
      </c>
      <c r="E571" s="41"/>
      <c r="F571" s="38"/>
      <c r="G571" s="38"/>
      <c r="H571" s="41"/>
      <c r="I571" s="38"/>
      <c r="J571" s="38"/>
      <c r="K571" s="35"/>
      <c r="L571" s="35"/>
      <c r="M571" s="35"/>
      <c r="N571" s="36"/>
      <c r="O571" s="62"/>
      <c r="P571" s="34" t="str">
        <f t="shared" si="3"/>
        <v/>
      </c>
    </row>
    <row r="572" ht="22.5" customHeight="1">
      <c r="A572" s="37"/>
      <c r="B572" s="38" t="str">
        <f>'Master Schedule'!B572</f>
        <v/>
      </c>
      <c r="C572" s="39"/>
      <c r="D572" s="40" t="str">
        <f t="shared" si="1"/>
        <v>Saturday</v>
      </c>
      <c r="E572" s="41"/>
      <c r="F572" s="38"/>
      <c r="G572" s="38"/>
      <c r="H572" s="41"/>
      <c r="I572" s="38"/>
      <c r="J572" s="38"/>
      <c r="K572" s="32"/>
      <c r="L572" s="32"/>
      <c r="M572" s="32"/>
      <c r="N572" s="33"/>
      <c r="O572" s="62"/>
      <c r="P572" s="34" t="str">
        <f t="shared" si="3"/>
        <v/>
      </c>
    </row>
    <row r="573" ht="22.5" customHeight="1">
      <c r="A573" s="37"/>
      <c r="B573" s="38" t="str">
        <f>'Master Schedule'!B573</f>
        <v/>
      </c>
      <c r="C573" s="39"/>
      <c r="D573" s="40" t="str">
        <f t="shared" si="1"/>
        <v>Saturday</v>
      </c>
      <c r="E573" s="41"/>
      <c r="F573" s="38"/>
      <c r="G573" s="38"/>
      <c r="H573" s="41"/>
      <c r="I573" s="38"/>
      <c r="J573" s="38"/>
      <c r="K573" s="35"/>
      <c r="L573" s="35"/>
      <c r="M573" s="35"/>
      <c r="N573" s="36"/>
      <c r="O573" s="62"/>
      <c r="P573" s="34" t="str">
        <f t="shared" si="3"/>
        <v/>
      </c>
    </row>
    <row r="574" ht="22.5" customHeight="1">
      <c r="A574" s="37"/>
      <c r="B574" s="38" t="str">
        <f>'Master Schedule'!B574</f>
        <v/>
      </c>
      <c r="C574" s="39"/>
      <c r="D574" s="40" t="str">
        <f t="shared" si="1"/>
        <v>Saturday</v>
      </c>
      <c r="E574" s="41"/>
      <c r="F574" s="38"/>
      <c r="G574" s="38"/>
      <c r="H574" s="41"/>
      <c r="I574" s="38"/>
      <c r="J574" s="38"/>
      <c r="K574" s="32"/>
      <c r="L574" s="32"/>
      <c r="M574" s="32"/>
      <c r="N574" s="33"/>
      <c r="O574" s="62"/>
      <c r="P574" s="34" t="str">
        <f t="shared" si="3"/>
        <v/>
      </c>
    </row>
    <row r="575" ht="22.5" customHeight="1">
      <c r="A575" s="37"/>
      <c r="B575" s="38" t="str">
        <f>'Master Schedule'!B575</f>
        <v/>
      </c>
      <c r="C575" s="39"/>
      <c r="D575" s="40" t="str">
        <f t="shared" si="1"/>
        <v>Saturday</v>
      </c>
      <c r="E575" s="41"/>
      <c r="F575" s="38"/>
      <c r="G575" s="38"/>
      <c r="H575" s="41"/>
      <c r="I575" s="38"/>
      <c r="J575" s="38"/>
      <c r="K575" s="35"/>
      <c r="L575" s="35"/>
      <c r="M575" s="35"/>
      <c r="N575" s="36"/>
      <c r="O575" s="62"/>
      <c r="P575" s="34" t="str">
        <f t="shared" si="3"/>
        <v/>
      </c>
    </row>
    <row r="576" ht="22.5" customHeight="1">
      <c r="A576" s="37"/>
      <c r="B576" s="38" t="str">
        <f>'Master Schedule'!B576</f>
        <v/>
      </c>
      <c r="C576" s="39"/>
      <c r="D576" s="40" t="str">
        <f t="shared" si="1"/>
        <v>Saturday</v>
      </c>
      <c r="E576" s="41"/>
      <c r="F576" s="38"/>
      <c r="G576" s="38"/>
      <c r="H576" s="41"/>
      <c r="I576" s="38"/>
      <c r="J576" s="38"/>
      <c r="K576" s="32"/>
      <c r="L576" s="32"/>
      <c r="M576" s="32"/>
      <c r="N576" s="33"/>
      <c r="O576" s="62"/>
      <c r="P576" s="34" t="str">
        <f t="shared" si="3"/>
        <v/>
      </c>
    </row>
    <row r="577" ht="22.5" customHeight="1">
      <c r="A577" s="37"/>
      <c r="B577" s="38" t="str">
        <f>'Master Schedule'!B577</f>
        <v/>
      </c>
      <c r="C577" s="39"/>
      <c r="D577" s="40" t="str">
        <f t="shared" si="1"/>
        <v>Saturday</v>
      </c>
      <c r="E577" s="41"/>
      <c r="F577" s="38"/>
      <c r="G577" s="38"/>
      <c r="H577" s="41"/>
      <c r="I577" s="38"/>
      <c r="J577" s="38"/>
      <c r="K577" s="35"/>
      <c r="L577" s="35"/>
      <c r="M577" s="35"/>
      <c r="N577" s="36"/>
      <c r="O577" s="62"/>
      <c r="P577" s="34" t="str">
        <f t="shared" si="3"/>
        <v/>
      </c>
    </row>
    <row r="578" ht="22.5" customHeight="1">
      <c r="A578" s="37"/>
      <c r="B578" s="38" t="str">
        <f>'Master Schedule'!B578</f>
        <v/>
      </c>
      <c r="C578" s="39"/>
      <c r="D578" s="40" t="str">
        <f t="shared" si="1"/>
        <v>Saturday</v>
      </c>
      <c r="E578" s="41"/>
      <c r="F578" s="38"/>
      <c r="G578" s="38"/>
      <c r="H578" s="41"/>
      <c r="I578" s="38"/>
      <c r="J578" s="38"/>
      <c r="K578" s="32"/>
      <c r="L578" s="32"/>
      <c r="M578" s="32"/>
      <c r="N578" s="33"/>
      <c r="O578" s="62"/>
      <c r="P578" s="34" t="str">
        <f t="shared" si="3"/>
        <v/>
      </c>
    </row>
    <row r="579" ht="22.5" customHeight="1">
      <c r="A579" s="37"/>
      <c r="B579" s="38" t="str">
        <f>'Master Schedule'!B579</f>
        <v/>
      </c>
      <c r="C579" s="39"/>
      <c r="D579" s="40" t="str">
        <f t="shared" si="1"/>
        <v>Saturday</v>
      </c>
      <c r="E579" s="41"/>
      <c r="F579" s="38"/>
      <c r="G579" s="38"/>
      <c r="H579" s="41"/>
      <c r="I579" s="38"/>
      <c r="J579" s="38"/>
      <c r="K579" s="35"/>
      <c r="L579" s="35"/>
      <c r="M579" s="35"/>
      <c r="N579" s="36"/>
      <c r="O579" s="62"/>
      <c r="P579" s="34" t="str">
        <f t="shared" si="3"/>
        <v/>
      </c>
    </row>
    <row r="580" ht="22.5" customHeight="1">
      <c r="A580" s="37"/>
      <c r="B580" s="38" t="str">
        <f>'Master Schedule'!B580</f>
        <v/>
      </c>
      <c r="C580" s="39"/>
      <c r="D580" s="40" t="str">
        <f t="shared" si="1"/>
        <v>Saturday</v>
      </c>
      <c r="E580" s="41"/>
      <c r="F580" s="38"/>
      <c r="G580" s="38"/>
      <c r="H580" s="41"/>
      <c r="I580" s="38"/>
      <c r="J580" s="38"/>
      <c r="K580" s="32"/>
      <c r="L580" s="32"/>
      <c r="M580" s="32"/>
      <c r="N580" s="33"/>
      <c r="O580" s="62"/>
      <c r="P580" s="34" t="str">
        <f t="shared" si="3"/>
        <v/>
      </c>
    </row>
    <row r="581" ht="22.5" customHeight="1">
      <c r="A581" s="37"/>
      <c r="B581" s="38" t="str">
        <f>'Master Schedule'!B581</f>
        <v/>
      </c>
      <c r="C581" s="39"/>
      <c r="D581" s="40" t="str">
        <f t="shared" si="1"/>
        <v>Saturday</v>
      </c>
      <c r="E581" s="41"/>
      <c r="F581" s="38"/>
      <c r="G581" s="38"/>
      <c r="H581" s="41"/>
      <c r="I581" s="38"/>
      <c r="J581" s="38"/>
      <c r="K581" s="35"/>
      <c r="L581" s="35"/>
      <c r="M581" s="35"/>
      <c r="N581" s="36"/>
      <c r="O581" s="62"/>
      <c r="P581" s="34" t="str">
        <f t="shared" si="3"/>
        <v/>
      </c>
    </row>
    <row r="582" ht="22.5" customHeight="1">
      <c r="A582" s="37"/>
      <c r="B582" s="38" t="str">
        <f>'Master Schedule'!B582</f>
        <v/>
      </c>
      <c r="C582" s="39"/>
      <c r="D582" s="40" t="str">
        <f t="shared" si="1"/>
        <v>Saturday</v>
      </c>
      <c r="E582" s="41"/>
      <c r="F582" s="38"/>
      <c r="G582" s="38"/>
      <c r="H582" s="41"/>
      <c r="I582" s="38"/>
      <c r="J582" s="38"/>
      <c r="K582" s="32"/>
      <c r="L582" s="32"/>
      <c r="M582" s="32"/>
      <c r="N582" s="33"/>
      <c r="O582" s="62"/>
      <c r="P582" s="34" t="str">
        <f t="shared" si="3"/>
        <v/>
      </c>
    </row>
    <row r="583" ht="22.5" customHeight="1">
      <c r="A583" s="37"/>
      <c r="B583" s="38" t="str">
        <f>'Master Schedule'!B583</f>
        <v/>
      </c>
      <c r="C583" s="39"/>
      <c r="D583" s="40" t="str">
        <f t="shared" si="1"/>
        <v>Saturday</v>
      </c>
      <c r="E583" s="41"/>
      <c r="F583" s="38"/>
      <c r="G583" s="38"/>
      <c r="H583" s="41"/>
      <c r="I583" s="38"/>
      <c r="J583" s="38"/>
      <c r="K583" s="35"/>
      <c r="L583" s="35"/>
      <c r="M583" s="35"/>
      <c r="N583" s="36"/>
      <c r="O583" s="62"/>
      <c r="P583" s="34" t="str">
        <f t="shared" si="3"/>
        <v/>
      </c>
    </row>
    <row r="584" ht="22.5" customHeight="1">
      <c r="A584" s="37"/>
      <c r="B584" s="38" t="str">
        <f>'Master Schedule'!B584</f>
        <v/>
      </c>
      <c r="C584" s="39"/>
      <c r="D584" s="40" t="str">
        <f t="shared" si="1"/>
        <v>Saturday</v>
      </c>
      <c r="E584" s="41"/>
      <c r="F584" s="38"/>
      <c r="G584" s="38"/>
      <c r="H584" s="41"/>
      <c r="I584" s="38"/>
      <c r="J584" s="38"/>
      <c r="K584" s="32"/>
      <c r="L584" s="32"/>
      <c r="M584" s="32"/>
      <c r="N584" s="33"/>
      <c r="O584" s="62"/>
      <c r="P584" s="34" t="str">
        <f t="shared" si="3"/>
        <v/>
      </c>
    </row>
    <row r="585" ht="22.5" customHeight="1">
      <c r="A585" s="37"/>
      <c r="B585" s="38" t="str">
        <f>'Master Schedule'!B585</f>
        <v/>
      </c>
      <c r="C585" s="39"/>
      <c r="D585" s="40" t="str">
        <f t="shared" si="1"/>
        <v>Saturday</v>
      </c>
      <c r="E585" s="41"/>
      <c r="F585" s="38"/>
      <c r="G585" s="38"/>
      <c r="H585" s="41"/>
      <c r="I585" s="38"/>
      <c r="J585" s="38"/>
      <c r="K585" s="35"/>
      <c r="L585" s="35"/>
      <c r="M585" s="35"/>
      <c r="N585" s="36"/>
      <c r="O585" s="62"/>
      <c r="P585" s="34" t="str">
        <f t="shared" si="3"/>
        <v/>
      </c>
    </row>
    <row r="586" ht="22.5" customHeight="1">
      <c r="A586" s="37"/>
      <c r="B586" s="38" t="str">
        <f>'Master Schedule'!B586</f>
        <v/>
      </c>
      <c r="C586" s="39"/>
      <c r="D586" s="40" t="str">
        <f t="shared" si="1"/>
        <v>Saturday</v>
      </c>
      <c r="E586" s="41"/>
      <c r="F586" s="38"/>
      <c r="G586" s="38"/>
      <c r="H586" s="41"/>
      <c r="I586" s="38"/>
      <c r="J586" s="38"/>
      <c r="K586" s="32"/>
      <c r="L586" s="32"/>
      <c r="M586" s="32"/>
      <c r="N586" s="33"/>
      <c r="O586" s="62"/>
      <c r="P586" s="34" t="str">
        <f t="shared" si="3"/>
        <v/>
      </c>
    </row>
    <row r="587" ht="22.5" customHeight="1">
      <c r="A587" s="37"/>
      <c r="B587" s="38" t="str">
        <f>'Master Schedule'!B587</f>
        <v/>
      </c>
      <c r="C587" s="39"/>
      <c r="D587" s="40" t="str">
        <f t="shared" si="1"/>
        <v>Saturday</v>
      </c>
      <c r="E587" s="41"/>
      <c r="F587" s="38"/>
      <c r="G587" s="38"/>
      <c r="H587" s="41"/>
      <c r="I587" s="38"/>
      <c r="J587" s="38"/>
      <c r="K587" s="35"/>
      <c r="L587" s="35"/>
      <c r="M587" s="35"/>
      <c r="N587" s="36"/>
      <c r="O587" s="62"/>
      <c r="P587" s="34" t="str">
        <f t="shared" si="3"/>
        <v/>
      </c>
    </row>
    <row r="588" ht="22.5" customHeight="1">
      <c r="A588" s="37"/>
      <c r="B588" s="38" t="str">
        <f>'Master Schedule'!B588</f>
        <v/>
      </c>
      <c r="C588" s="39"/>
      <c r="D588" s="40" t="str">
        <f t="shared" si="1"/>
        <v>Saturday</v>
      </c>
      <c r="E588" s="41"/>
      <c r="F588" s="38"/>
      <c r="G588" s="38"/>
      <c r="H588" s="41"/>
      <c r="I588" s="38"/>
      <c r="J588" s="38"/>
      <c r="K588" s="32"/>
      <c r="L588" s="32"/>
      <c r="M588" s="32"/>
      <c r="N588" s="33"/>
      <c r="O588" s="62"/>
      <c r="P588" s="34" t="str">
        <f t="shared" si="3"/>
        <v/>
      </c>
    </row>
    <row r="589" ht="22.5" customHeight="1">
      <c r="A589" s="37"/>
      <c r="B589" s="38" t="str">
        <f>'Master Schedule'!B589</f>
        <v/>
      </c>
      <c r="C589" s="39"/>
      <c r="D589" s="40" t="str">
        <f t="shared" si="1"/>
        <v>Saturday</v>
      </c>
      <c r="E589" s="41"/>
      <c r="F589" s="38"/>
      <c r="G589" s="38"/>
      <c r="H589" s="41"/>
      <c r="I589" s="38"/>
      <c r="J589" s="38"/>
      <c r="K589" s="35"/>
      <c r="L589" s="35"/>
      <c r="M589" s="35"/>
      <c r="N589" s="36"/>
      <c r="O589" s="62"/>
      <c r="P589" s="34" t="str">
        <f t="shared" si="3"/>
        <v/>
      </c>
    </row>
    <row r="590" ht="22.5" customHeight="1">
      <c r="A590" s="37"/>
      <c r="B590" s="38" t="str">
        <f>'Master Schedule'!B590</f>
        <v/>
      </c>
      <c r="C590" s="39"/>
      <c r="D590" s="40" t="str">
        <f t="shared" si="1"/>
        <v>Saturday</v>
      </c>
      <c r="E590" s="41"/>
      <c r="F590" s="38"/>
      <c r="G590" s="38"/>
      <c r="H590" s="41"/>
      <c r="I590" s="38"/>
      <c r="J590" s="38"/>
      <c r="K590" s="32"/>
      <c r="L590" s="32"/>
      <c r="M590" s="32"/>
      <c r="N590" s="33"/>
      <c r="O590" s="62"/>
      <c r="P590" s="34" t="str">
        <f t="shared" si="3"/>
        <v/>
      </c>
    </row>
    <row r="591" ht="22.5" customHeight="1">
      <c r="A591" s="37"/>
      <c r="B591" s="38" t="str">
        <f>'Master Schedule'!B591</f>
        <v/>
      </c>
      <c r="C591" s="39"/>
      <c r="D591" s="40" t="str">
        <f t="shared" si="1"/>
        <v>Saturday</v>
      </c>
      <c r="E591" s="41"/>
      <c r="F591" s="38"/>
      <c r="G591" s="38"/>
      <c r="H591" s="41"/>
      <c r="I591" s="38"/>
      <c r="J591" s="38"/>
      <c r="K591" s="35"/>
      <c r="L591" s="35"/>
      <c r="M591" s="35"/>
      <c r="N591" s="36"/>
      <c r="O591" s="62"/>
      <c r="P591" s="34" t="str">
        <f t="shared" si="3"/>
        <v/>
      </c>
    </row>
    <row r="592" ht="22.5" customHeight="1">
      <c r="A592" s="37"/>
      <c r="B592" s="38" t="str">
        <f>'Master Schedule'!B592</f>
        <v/>
      </c>
      <c r="C592" s="39"/>
      <c r="D592" s="40" t="str">
        <f t="shared" si="1"/>
        <v>Saturday</v>
      </c>
      <c r="E592" s="41"/>
      <c r="F592" s="38"/>
      <c r="G592" s="38"/>
      <c r="H592" s="41"/>
      <c r="I592" s="38"/>
      <c r="J592" s="38"/>
      <c r="K592" s="32"/>
      <c r="L592" s="32"/>
      <c r="M592" s="32"/>
      <c r="N592" s="33"/>
      <c r="O592" s="62"/>
      <c r="P592" s="34" t="str">
        <f t="shared" si="3"/>
        <v/>
      </c>
    </row>
    <row r="593" ht="22.5" customHeight="1">
      <c r="A593" s="37"/>
      <c r="B593" s="38" t="str">
        <f>'Master Schedule'!B593</f>
        <v/>
      </c>
      <c r="C593" s="39"/>
      <c r="D593" s="40" t="str">
        <f t="shared" si="1"/>
        <v>Saturday</v>
      </c>
      <c r="E593" s="41"/>
      <c r="F593" s="38"/>
      <c r="G593" s="38"/>
      <c r="H593" s="41"/>
      <c r="I593" s="38"/>
      <c r="J593" s="38"/>
      <c r="K593" s="35"/>
      <c r="L593" s="35"/>
      <c r="M593" s="35"/>
      <c r="N593" s="36"/>
      <c r="O593" s="62"/>
      <c r="P593" s="34" t="str">
        <f t="shared" si="3"/>
        <v/>
      </c>
    </row>
    <row r="594" ht="22.5" customHeight="1">
      <c r="A594" s="37"/>
      <c r="B594" s="38" t="str">
        <f>'Master Schedule'!B594</f>
        <v/>
      </c>
      <c r="C594" s="39"/>
      <c r="D594" s="40" t="str">
        <f t="shared" si="1"/>
        <v>Saturday</v>
      </c>
      <c r="E594" s="41"/>
      <c r="F594" s="38"/>
      <c r="G594" s="38"/>
      <c r="H594" s="41"/>
      <c r="I594" s="38"/>
      <c r="J594" s="38"/>
      <c r="K594" s="32"/>
      <c r="L594" s="32"/>
      <c r="M594" s="32"/>
      <c r="N594" s="33"/>
      <c r="O594" s="62"/>
      <c r="P594" s="34" t="str">
        <f t="shared" si="3"/>
        <v/>
      </c>
    </row>
    <row r="595" ht="22.5" customHeight="1">
      <c r="A595" s="37"/>
      <c r="B595" s="38" t="str">
        <f>'Master Schedule'!B595</f>
        <v/>
      </c>
      <c r="C595" s="39"/>
      <c r="D595" s="40" t="str">
        <f t="shared" si="1"/>
        <v>Saturday</v>
      </c>
      <c r="E595" s="41"/>
      <c r="F595" s="38"/>
      <c r="G595" s="38"/>
      <c r="H595" s="41"/>
      <c r="I595" s="38"/>
      <c r="J595" s="38"/>
      <c r="K595" s="35"/>
      <c r="L595" s="35"/>
      <c r="M595" s="35"/>
      <c r="N595" s="36"/>
      <c r="O595" s="62"/>
      <c r="P595" s="34" t="str">
        <f t="shared" si="3"/>
        <v/>
      </c>
    </row>
    <row r="596" ht="22.5" customHeight="1">
      <c r="A596" s="37"/>
      <c r="B596" s="38" t="str">
        <f>'Master Schedule'!B596</f>
        <v/>
      </c>
      <c r="C596" s="39"/>
      <c r="D596" s="40" t="str">
        <f t="shared" si="1"/>
        <v>Saturday</v>
      </c>
      <c r="E596" s="41"/>
      <c r="F596" s="38"/>
      <c r="G596" s="38"/>
      <c r="H596" s="41"/>
      <c r="I596" s="38"/>
      <c r="J596" s="38"/>
      <c r="K596" s="32"/>
      <c r="L596" s="32"/>
      <c r="M596" s="32"/>
      <c r="N596" s="33"/>
      <c r="O596" s="62"/>
      <c r="P596" s="34" t="str">
        <f t="shared" si="3"/>
        <v/>
      </c>
    </row>
    <row r="597" ht="22.5" customHeight="1">
      <c r="A597" s="37"/>
      <c r="B597" s="38" t="str">
        <f>'Master Schedule'!B597</f>
        <v/>
      </c>
      <c r="C597" s="39"/>
      <c r="D597" s="40" t="str">
        <f t="shared" si="1"/>
        <v>Saturday</v>
      </c>
      <c r="E597" s="41"/>
      <c r="F597" s="38"/>
      <c r="G597" s="38"/>
      <c r="H597" s="41"/>
      <c r="I597" s="38"/>
      <c r="J597" s="38"/>
      <c r="K597" s="35"/>
      <c r="L597" s="35"/>
      <c r="M597" s="35"/>
      <c r="N597" s="36"/>
      <c r="O597" s="62"/>
      <c r="P597" s="34" t="str">
        <f t="shared" si="3"/>
        <v/>
      </c>
    </row>
    <row r="598" ht="22.5" customHeight="1">
      <c r="A598" s="37"/>
      <c r="B598" s="38" t="str">
        <f>'Master Schedule'!B598</f>
        <v/>
      </c>
      <c r="C598" s="39"/>
      <c r="D598" s="40" t="str">
        <f t="shared" si="1"/>
        <v>Saturday</v>
      </c>
      <c r="E598" s="41"/>
      <c r="F598" s="38"/>
      <c r="G598" s="38"/>
      <c r="H598" s="41"/>
      <c r="I598" s="38"/>
      <c r="J598" s="38"/>
      <c r="K598" s="32"/>
      <c r="L598" s="32"/>
      <c r="M598" s="32"/>
      <c r="N598" s="33"/>
      <c r="O598" s="62"/>
      <c r="P598" s="34" t="str">
        <f t="shared" si="3"/>
        <v/>
      </c>
    </row>
    <row r="599" ht="22.5" customHeight="1">
      <c r="A599" s="37"/>
      <c r="B599" s="38" t="str">
        <f>'Master Schedule'!B599</f>
        <v/>
      </c>
      <c r="C599" s="39"/>
      <c r="D599" s="40" t="str">
        <f t="shared" si="1"/>
        <v>Saturday</v>
      </c>
      <c r="E599" s="41"/>
      <c r="F599" s="38"/>
      <c r="G599" s="38"/>
      <c r="H599" s="41"/>
      <c r="I599" s="38"/>
      <c r="J599" s="38"/>
      <c r="K599" s="35"/>
      <c r="L599" s="35"/>
      <c r="M599" s="35"/>
      <c r="N599" s="36"/>
      <c r="O599" s="62"/>
      <c r="P599" s="34" t="str">
        <f t="shared" si="3"/>
        <v/>
      </c>
    </row>
    <row r="600" ht="22.5" customHeight="1">
      <c r="A600" s="37"/>
      <c r="B600" s="38" t="str">
        <f>'Master Schedule'!B600</f>
        <v/>
      </c>
      <c r="C600" s="39"/>
      <c r="D600" s="40" t="str">
        <f t="shared" si="1"/>
        <v>Saturday</v>
      </c>
      <c r="E600" s="41"/>
      <c r="F600" s="38"/>
      <c r="G600" s="38"/>
      <c r="H600" s="41"/>
      <c r="I600" s="38"/>
      <c r="J600" s="38"/>
      <c r="K600" s="32"/>
      <c r="L600" s="32"/>
      <c r="M600" s="32"/>
      <c r="N600" s="33"/>
      <c r="O600" s="62"/>
      <c r="P600" s="34" t="str">
        <f t="shared" si="3"/>
        <v/>
      </c>
    </row>
    <row r="601" ht="22.5" customHeight="1">
      <c r="A601" s="37"/>
      <c r="B601" s="38" t="str">
        <f>'Master Schedule'!B601</f>
        <v/>
      </c>
      <c r="C601" s="39"/>
      <c r="D601" s="40" t="str">
        <f t="shared" si="1"/>
        <v>Saturday</v>
      </c>
      <c r="E601" s="41"/>
      <c r="F601" s="38"/>
      <c r="G601" s="38"/>
      <c r="H601" s="41"/>
      <c r="I601" s="38"/>
      <c r="J601" s="38"/>
      <c r="K601" s="35"/>
      <c r="L601" s="35"/>
      <c r="M601" s="35"/>
      <c r="N601" s="36"/>
      <c r="O601" s="62"/>
      <c r="P601" s="34" t="str">
        <f t="shared" si="3"/>
        <v/>
      </c>
    </row>
    <row r="602" ht="22.5" customHeight="1">
      <c r="A602" s="37"/>
      <c r="B602" s="38" t="str">
        <f>'Master Schedule'!B602</f>
        <v/>
      </c>
      <c r="C602" s="39"/>
      <c r="D602" s="40" t="str">
        <f t="shared" si="1"/>
        <v>Saturday</v>
      </c>
      <c r="E602" s="41"/>
      <c r="F602" s="38"/>
      <c r="G602" s="38"/>
      <c r="H602" s="41"/>
      <c r="I602" s="38"/>
      <c r="J602" s="38"/>
      <c r="K602" s="32"/>
      <c r="L602" s="32"/>
      <c r="M602" s="32"/>
      <c r="N602" s="33"/>
      <c r="O602" s="62"/>
      <c r="P602" s="34" t="str">
        <f t="shared" si="3"/>
        <v/>
      </c>
    </row>
    <row r="603" ht="22.5" customHeight="1">
      <c r="A603" s="37"/>
      <c r="B603" s="38" t="str">
        <f>'Master Schedule'!B603</f>
        <v/>
      </c>
      <c r="C603" s="39"/>
      <c r="D603" s="40" t="str">
        <f t="shared" si="1"/>
        <v>Saturday</v>
      </c>
      <c r="E603" s="41"/>
      <c r="F603" s="38"/>
      <c r="G603" s="38"/>
      <c r="H603" s="41"/>
      <c r="I603" s="38"/>
      <c r="J603" s="38"/>
      <c r="K603" s="35"/>
      <c r="L603" s="35"/>
      <c r="M603" s="35"/>
      <c r="N603" s="36"/>
      <c r="O603" s="62"/>
      <c r="P603" s="34" t="str">
        <f t="shared" si="3"/>
        <v/>
      </c>
    </row>
    <row r="604" ht="22.5" customHeight="1">
      <c r="A604" s="37"/>
      <c r="B604" s="38" t="str">
        <f>'Master Schedule'!B604</f>
        <v/>
      </c>
      <c r="C604" s="39"/>
      <c r="D604" s="40" t="str">
        <f t="shared" si="1"/>
        <v>Saturday</v>
      </c>
      <c r="E604" s="41"/>
      <c r="F604" s="38"/>
      <c r="G604" s="38"/>
      <c r="H604" s="41"/>
      <c r="I604" s="38"/>
      <c r="J604" s="38"/>
      <c r="K604" s="32"/>
      <c r="L604" s="32"/>
      <c r="M604" s="32"/>
      <c r="N604" s="33"/>
      <c r="O604" s="62"/>
      <c r="P604" s="34" t="str">
        <f t="shared" si="3"/>
        <v/>
      </c>
    </row>
    <row r="605" ht="22.5" customHeight="1">
      <c r="A605" s="37"/>
      <c r="B605" s="38" t="str">
        <f>'Master Schedule'!B605</f>
        <v/>
      </c>
      <c r="C605" s="39"/>
      <c r="D605" s="40" t="str">
        <f t="shared" si="1"/>
        <v>Saturday</v>
      </c>
      <c r="E605" s="41"/>
      <c r="F605" s="38"/>
      <c r="G605" s="38"/>
      <c r="H605" s="41"/>
      <c r="I605" s="38"/>
      <c r="J605" s="38"/>
      <c r="K605" s="35"/>
      <c r="L605" s="35"/>
      <c r="M605" s="35"/>
      <c r="N605" s="36"/>
      <c r="O605" s="62"/>
      <c r="P605" s="34" t="str">
        <f t="shared" si="3"/>
        <v/>
      </c>
    </row>
    <row r="606" ht="22.5" customHeight="1">
      <c r="A606" s="37"/>
      <c r="B606" s="38" t="str">
        <f>'Master Schedule'!B606</f>
        <v/>
      </c>
      <c r="C606" s="39"/>
      <c r="D606" s="40" t="str">
        <f t="shared" si="1"/>
        <v>Saturday</v>
      </c>
      <c r="E606" s="41"/>
      <c r="F606" s="38"/>
      <c r="G606" s="38"/>
      <c r="H606" s="41"/>
      <c r="I606" s="38"/>
      <c r="J606" s="38"/>
      <c r="K606" s="32"/>
      <c r="L606" s="32"/>
      <c r="M606" s="32"/>
      <c r="N606" s="33"/>
      <c r="O606" s="62"/>
      <c r="P606" s="34" t="str">
        <f t="shared" si="3"/>
        <v/>
      </c>
    </row>
    <row r="607" ht="22.5" customHeight="1">
      <c r="A607" s="37"/>
      <c r="B607" s="38" t="str">
        <f>'Master Schedule'!B607</f>
        <v/>
      </c>
      <c r="C607" s="39"/>
      <c r="D607" s="40" t="str">
        <f t="shared" si="1"/>
        <v>Saturday</v>
      </c>
      <c r="E607" s="41"/>
      <c r="F607" s="38"/>
      <c r="G607" s="38"/>
      <c r="H607" s="41"/>
      <c r="I607" s="38"/>
      <c r="J607" s="38"/>
      <c r="K607" s="35"/>
      <c r="L607" s="35"/>
      <c r="M607" s="35"/>
      <c r="N607" s="36"/>
      <c r="O607" s="62"/>
      <c r="P607" s="34" t="str">
        <f t="shared" si="3"/>
        <v/>
      </c>
    </row>
    <row r="608" ht="22.5" customHeight="1">
      <c r="A608" s="37"/>
      <c r="B608" s="38" t="str">
        <f>'Master Schedule'!B608</f>
        <v/>
      </c>
      <c r="C608" s="39"/>
      <c r="D608" s="40" t="str">
        <f t="shared" si="1"/>
        <v>Saturday</v>
      </c>
      <c r="E608" s="41"/>
      <c r="F608" s="38"/>
      <c r="G608" s="38"/>
      <c r="H608" s="41"/>
      <c r="I608" s="38"/>
      <c r="J608" s="38"/>
      <c r="K608" s="32"/>
      <c r="L608" s="32"/>
      <c r="M608" s="32"/>
      <c r="N608" s="33"/>
      <c r="O608" s="62"/>
      <c r="P608" s="34" t="str">
        <f t="shared" si="3"/>
        <v/>
      </c>
    </row>
    <row r="609" ht="22.5" customHeight="1">
      <c r="A609" s="37"/>
      <c r="B609" s="38" t="str">
        <f>'Master Schedule'!B609</f>
        <v/>
      </c>
      <c r="C609" s="39"/>
      <c r="D609" s="40" t="str">
        <f t="shared" si="1"/>
        <v>Saturday</v>
      </c>
      <c r="E609" s="41"/>
      <c r="F609" s="38"/>
      <c r="G609" s="38"/>
      <c r="H609" s="41"/>
      <c r="I609" s="38"/>
      <c r="J609" s="38"/>
      <c r="K609" s="35"/>
      <c r="L609" s="35"/>
      <c r="M609" s="35"/>
      <c r="N609" s="36"/>
      <c r="O609" s="62"/>
      <c r="P609" s="34" t="str">
        <f t="shared" si="3"/>
        <v/>
      </c>
    </row>
    <row r="610" ht="22.5" customHeight="1">
      <c r="A610" s="37"/>
      <c r="B610" s="38" t="str">
        <f>'Master Schedule'!B610</f>
        <v/>
      </c>
      <c r="C610" s="39"/>
      <c r="D610" s="40" t="str">
        <f t="shared" si="1"/>
        <v>Saturday</v>
      </c>
      <c r="E610" s="41"/>
      <c r="F610" s="38"/>
      <c r="G610" s="38"/>
      <c r="H610" s="41"/>
      <c r="I610" s="38"/>
      <c r="J610" s="38"/>
      <c r="K610" s="32"/>
      <c r="L610" s="32"/>
      <c r="M610" s="32"/>
      <c r="N610" s="33"/>
      <c r="O610" s="62"/>
      <c r="P610" s="34" t="str">
        <f t="shared" si="3"/>
        <v/>
      </c>
    </row>
    <row r="611" ht="22.5" customHeight="1">
      <c r="A611" s="37"/>
      <c r="B611" s="38" t="str">
        <f>'Master Schedule'!B611</f>
        <v/>
      </c>
      <c r="C611" s="39"/>
      <c r="D611" s="40" t="str">
        <f t="shared" si="1"/>
        <v>Saturday</v>
      </c>
      <c r="E611" s="41"/>
      <c r="F611" s="38"/>
      <c r="G611" s="38"/>
      <c r="H611" s="41"/>
      <c r="I611" s="38"/>
      <c r="J611" s="38"/>
      <c r="K611" s="42" t="s">
        <v>12</v>
      </c>
      <c r="L611" s="42" t="s">
        <v>13</v>
      </c>
      <c r="M611" s="23" t="s">
        <v>14</v>
      </c>
      <c r="N611" s="24" t="s">
        <v>15</v>
      </c>
      <c r="O611" s="58" t="s">
        <v>17</v>
      </c>
      <c r="P611" s="25" t="s">
        <v>9</v>
      </c>
    </row>
    <row r="612" ht="22.5" customHeight="1">
      <c r="A612" s="37"/>
      <c r="B612" s="38" t="str">
        <f>'Master Schedule'!B612</f>
        <v/>
      </c>
      <c r="C612" s="39"/>
      <c r="D612" s="40" t="str">
        <f t="shared" si="1"/>
        <v>Saturday</v>
      </c>
      <c r="E612" s="41"/>
      <c r="F612" s="38"/>
      <c r="G612" s="38"/>
      <c r="H612" s="41"/>
      <c r="I612" s="38"/>
      <c r="J612" s="38"/>
      <c r="K612" s="53" t="s">
        <v>16</v>
      </c>
      <c r="L612" s="53" t="s">
        <v>16</v>
      </c>
      <c r="M612" s="53" t="s">
        <v>16</v>
      </c>
      <c r="N612" s="59" t="s">
        <v>49</v>
      </c>
      <c r="O612" s="60" t="s">
        <v>16</v>
      </c>
      <c r="P612" s="34" t="str">
        <f t="shared" ref="P612:P915" si="4">IF(G612="", "",
   IF(AND(K612="✅", L612="✅", M612="✅", N612="✅", O612="✅"), "✅ Approved",
   IF(OR(K612="❌", L612="❌", M612="❌", N612="❌", O612="❌"), "❌ Denied",
   "⌛️ Pending")))
</f>
        <v/>
      </c>
    </row>
    <row r="613" ht="22.5" customHeight="1">
      <c r="A613" s="37"/>
      <c r="B613" s="38" t="str">
        <f>'Master Schedule'!B613</f>
        <v/>
      </c>
      <c r="C613" s="39"/>
      <c r="D613" s="40" t="str">
        <f t="shared" si="1"/>
        <v>Saturday</v>
      </c>
      <c r="E613" s="41"/>
      <c r="F613" s="38"/>
      <c r="G613" s="38"/>
      <c r="H613" s="41"/>
      <c r="I613" s="38"/>
      <c r="J613" s="38"/>
      <c r="K613" s="32"/>
      <c r="L613" s="32"/>
      <c r="M613" s="32"/>
      <c r="N613" s="33"/>
      <c r="O613" s="62"/>
      <c r="P613" s="34" t="str">
        <f t="shared" si="4"/>
        <v/>
      </c>
    </row>
    <row r="614" ht="22.5" customHeight="1">
      <c r="A614" s="37"/>
      <c r="B614" s="38" t="str">
        <f>'Master Schedule'!B614</f>
        <v/>
      </c>
      <c r="C614" s="39"/>
      <c r="D614" s="40" t="str">
        <f t="shared" si="1"/>
        <v>Saturday</v>
      </c>
      <c r="E614" s="41"/>
      <c r="F614" s="38"/>
      <c r="G614" s="38"/>
      <c r="H614" s="41"/>
      <c r="I614" s="38"/>
      <c r="J614" s="38"/>
      <c r="K614" s="35"/>
      <c r="L614" s="35"/>
      <c r="M614" s="35"/>
      <c r="N614" s="36"/>
      <c r="O614" s="62"/>
      <c r="P614" s="34" t="str">
        <f t="shared" si="4"/>
        <v/>
      </c>
    </row>
    <row r="615" ht="22.5" customHeight="1">
      <c r="A615" s="37"/>
      <c r="B615" s="38" t="str">
        <f>'Master Schedule'!B615</f>
        <v/>
      </c>
      <c r="C615" s="39"/>
      <c r="D615" s="40" t="str">
        <f t="shared" si="1"/>
        <v>Saturday</v>
      </c>
      <c r="E615" s="41"/>
      <c r="F615" s="38"/>
      <c r="G615" s="38"/>
      <c r="H615" s="41"/>
      <c r="I615" s="38"/>
      <c r="J615" s="38"/>
      <c r="K615" s="32"/>
      <c r="L615" s="32"/>
      <c r="M615" s="32"/>
      <c r="N615" s="33"/>
      <c r="O615" s="62"/>
      <c r="P615" s="34" t="str">
        <f t="shared" si="4"/>
        <v/>
      </c>
    </row>
    <row r="616" ht="22.5" customHeight="1">
      <c r="A616" s="37"/>
      <c r="B616" s="38" t="str">
        <f>'Master Schedule'!B616</f>
        <v/>
      </c>
      <c r="C616" s="39"/>
      <c r="D616" s="40" t="str">
        <f t="shared" si="1"/>
        <v>Saturday</v>
      </c>
      <c r="E616" s="41"/>
      <c r="F616" s="38"/>
      <c r="G616" s="38"/>
      <c r="H616" s="41"/>
      <c r="I616" s="38"/>
      <c r="J616" s="38"/>
      <c r="K616" s="35"/>
      <c r="L616" s="35"/>
      <c r="M616" s="35"/>
      <c r="N616" s="36"/>
      <c r="O616" s="62"/>
      <c r="P616" s="34" t="str">
        <f t="shared" si="4"/>
        <v/>
      </c>
    </row>
    <row r="617" ht="22.5" customHeight="1">
      <c r="A617" s="37"/>
      <c r="B617" s="38" t="str">
        <f>'Master Schedule'!B617</f>
        <v/>
      </c>
      <c r="C617" s="39"/>
      <c r="D617" s="40" t="str">
        <f t="shared" si="1"/>
        <v>Saturday</v>
      </c>
      <c r="E617" s="41"/>
      <c r="F617" s="38"/>
      <c r="G617" s="38"/>
      <c r="H617" s="41"/>
      <c r="I617" s="38"/>
      <c r="J617" s="38"/>
      <c r="K617" s="32"/>
      <c r="L617" s="32"/>
      <c r="M617" s="32"/>
      <c r="N617" s="33"/>
      <c r="O617" s="62"/>
      <c r="P617" s="34" t="str">
        <f t="shared" si="4"/>
        <v/>
      </c>
    </row>
    <row r="618" ht="22.5" customHeight="1">
      <c r="A618" s="37"/>
      <c r="B618" s="38" t="str">
        <f>'Master Schedule'!B618</f>
        <v/>
      </c>
      <c r="C618" s="39"/>
      <c r="D618" s="40" t="str">
        <f t="shared" si="1"/>
        <v>Saturday</v>
      </c>
      <c r="E618" s="41"/>
      <c r="F618" s="38"/>
      <c r="G618" s="38"/>
      <c r="H618" s="41"/>
      <c r="I618" s="38"/>
      <c r="J618" s="38"/>
      <c r="K618" s="35"/>
      <c r="L618" s="35"/>
      <c r="M618" s="35"/>
      <c r="N618" s="36"/>
      <c r="O618" s="62"/>
      <c r="P618" s="34" t="str">
        <f t="shared" si="4"/>
        <v/>
      </c>
    </row>
    <row r="619" ht="22.5" customHeight="1">
      <c r="A619" s="37"/>
      <c r="B619" s="38" t="str">
        <f>'Master Schedule'!B619</f>
        <v/>
      </c>
      <c r="C619" s="39"/>
      <c r="D619" s="40" t="str">
        <f t="shared" si="1"/>
        <v>Saturday</v>
      </c>
      <c r="E619" s="41"/>
      <c r="F619" s="38"/>
      <c r="G619" s="38"/>
      <c r="H619" s="41"/>
      <c r="I619" s="38"/>
      <c r="J619" s="38"/>
      <c r="K619" s="32"/>
      <c r="L619" s="32"/>
      <c r="M619" s="32"/>
      <c r="N619" s="33"/>
      <c r="O619" s="62"/>
      <c r="P619" s="34" t="str">
        <f t="shared" si="4"/>
        <v/>
      </c>
    </row>
    <row r="620" ht="22.5" customHeight="1">
      <c r="A620" s="37"/>
      <c r="B620" s="38" t="str">
        <f>'Master Schedule'!B620</f>
        <v/>
      </c>
      <c r="C620" s="39"/>
      <c r="D620" s="40" t="str">
        <f t="shared" si="1"/>
        <v>Saturday</v>
      </c>
      <c r="E620" s="41"/>
      <c r="F620" s="38"/>
      <c r="G620" s="38"/>
      <c r="H620" s="41"/>
      <c r="I620" s="38"/>
      <c r="J620" s="38"/>
      <c r="K620" s="35"/>
      <c r="L620" s="35"/>
      <c r="M620" s="35"/>
      <c r="N620" s="36"/>
      <c r="O620" s="62"/>
      <c r="P620" s="34" t="str">
        <f t="shared" si="4"/>
        <v/>
      </c>
    </row>
    <row r="621" ht="22.5" customHeight="1">
      <c r="A621" s="37"/>
      <c r="B621" s="38" t="str">
        <f>'Master Schedule'!B621</f>
        <v/>
      </c>
      <c r="C621" s="39"/>
      <c r="D621" s="40" t="str">
        <f t="shared" si="1"/>
        <v>Saturday</v>
      </c>
      <c r="E621" s="41"/>
      <c r="F621" s="38"/>
      <c r="G621" s="38"/>
      <c r="H621" s="41"/>
      <c r="I621" s="38"/>
      <c r="J621" s="38"/>
      <c r="K621" s="32"/>
      <c r="L621" s="32"/>
      <c r="M621" s="32"/>
      <c r="N621" s="33"/>
      <c r="O621" s="62"/>
      <c r="P621" s="34" t="str">
        <f t="shared" si="4"/>
        <v/>
      </c>
    </row>
    <row r="622" ht="22.5" customHeight="1">
      <c r="A622" s="37"/>
      <c r="B622" s="38" t="str">
        <f>'Master Schedule'!B622</f>
        <v/>
      </c>
      <c r="C622" s="39"/>
      <c r="D622" s="40" t="str">
        <f t="shared" si="1"/>
        <v>Saturday</v>
      </c>
      <c r="E622" s="41"/>
      <c r="F622" s="38"/>
      <c r="G622" s="38"/>
      <c r="H622" s="41"/>
      <c r="I622" s="38"/>
      <c r="J622" s="38"/>
      <c r="K622" s="35"/>
      <c r="L622" s="35"/>
      <c r="M622" s="35"/>
      <c r="N622" s="36"/>
      <c r="O622" s="62"/>
      <c r="P622" s="34" t="str">
        <f t="shared" si="4"/>
        <v/>
      </c>
    </row>
    <row r="623" ht="22.5" customHeight="1">
      <c r="A623" s="37"/>
      <c r="B623" s="38" t="str">
        <f>'Master Schedule'!B623</f>
        <v/>
      </c>
      <c r="C623" s="39"/>
      <c r="D623" s="40" t="str">
        <f t="shared" si="1"/>
        <v>Saturday</v>
      </c>
      <c r="E623" s="41"/>
      <c r="F623" s="38"/>
      <c r="G623" s="38"/>
      <c r="H623" s="41"/>
      <c r="I623" s="38"/>
      <c r="J623" s="38"/>
      <c r="K623" s="32"/>
      <c r="L623" s="32"/>
      <c r="M623" s="32"/>
      <c r="N623" s="33"/>
      <c r="O623" s="62"/>
      <c r="P623" s="34" t="str">
        <f t="shared" si="4"/>
        <v/>
      </c>
    </row>
    <row r="624" ht="22.5" customHeight="1">
      <c r="A624" s="37"/>
      <c r="B624" s="38" t="str">
        <f>'Master Schedule'!B624</f>
        <v/>
      </c>
      <c r="C624" s="39"/>
      <c r="D624" s="40" t="str">
        <f t="shared" si="1"/>
        <v>Saturday</v>
      </c>
      <c r="E624" s="41"/>
      <c r="F624" s="38"/>
      <c r="G624" s="38"/>
      <c r="H624" s="41"/>
      <c r="I624" s="38"/>
      <c r="J624" s="38"/>
      <c r="K624" s="35"/>
      <c r="L624" s="35"/>
      <c r="M624" s="35"/>
      <c r="N624" s="36"/>
      <c r="O624" s="62"/>
      <c r="P624" s="34" t="str">
        <f t="shared" si="4"/>
        <v/>
      </c>
    </row>
    <row r="625" ht="22.5" customHeight="1">
      <c r="A625" s="37"/>
      <c r="B625" s="38" t="str">
        <f>'Master Schedule'!B625</f>
        <v/>
      </c>
      <c r="C625" s="39"/>
      <c r="D625" s="40" t="str">
        <f t="shared" si="1"/>
        <v>Saturday</v>
      </c>
      <c r="E625" s="41"/>
      <c r="F625" s="38"/>
      <c r="G625" s="38"/>
      <c r="H625" s="41"/>
      <c r="I625" s="38"/>
      <c r="J625" s="38"/>
      <c r="K625" s="32"/>
      <c r="L625" s="32"/>
      <c r="M625" s="32"/>
      <c r="N625" s="33"/>
      <c r="O625" s="62"/>
      <c r="P625" s="34" t="str">
        <f t="shared" si="4"/>
        <v/>
      </c>
    </row>
    <row r="626" ht="22.5" customHeight="1">
      <c r="A626" s="37"/>
      <c r="B626" s="38" t="str">
        <f>'Master Schedule'!B626</f>
        <v/>
      </c>
      <c r="C626" s="39"/>
      <c r="D626" s="40" t="str">
        <f t="shared" si="1"/>
        <v>Saturday</v>
      </c>
      <c r="E626" s="41"/>
      <c r="F626" s="38"/>
      <c r="G626" s="38"/>
      <c r="H626" s="41"/>
      <c r="I626" s="38"/>
      <c r="J626" s="38"/>
      <c r="K626" s="35"/>
      <c r="L626" s="35"/>
      <c r="M626" s="35"/>
      <c r="N626" s="36"/>
      <c r="O626" s="62"/>
      <c r="P626" s="34" t="str">
        <f t="shared" si="4"/>
        <v/>
      </c>
    </row>
    <row r="627" ht="22.5" customHeight="1">
      <c r="A627" s="37"/>
      <c r="B627" s="38" t="str">
        <f>'Master Schedule'!B627</f>
        <v/>
      </c>
      <c r="C627" s="39"/>
      <c r="D627" s="40" t="str">
        <f t="shared" si="1"/>
        <v>Saturday</v>
      </c>
      <c r="E627" s="41"/>
      <c r="F627" s="38"/>
      <c r="G627" s="38"/>
      <c r="H627" s="41"/>
      <c r="I627" s="38"/>
      <c r="J627" s="38"/>
      <c r="K627" s="32"/>
      <c r="L627" s="32"/>
      <c r="M627" s="32"/>
      <c r="N627" s="33"/>
      <c r="O627" s="62"/>
      <c r="P627" s="34" t="str">
        <f t="shared" si="4"/>
        <v/>
      </c>
    </row>
    <row r="628" ht="22.5" customHeight="1">
      <c r="A628" s="37"/>
      <c r="B628" s="38" t="str">
        <f>'Master Schedule'!B628</f>
        <v/>
      </c>
      <c r="C628" s="39"/>
      <c r="D628" s="40" t="str">
        <f t="shared" si="1"/>
        <v>Saturday</v>
      </c>
      <c r="E628" s="41"/>
      <c r="F628" s="38"/>
      <c r="G628" s="38"/>
      <c r="H628" s="41"/>
      <c r="I628" s="38"/>
      <c r="J628" s="38"/>
      <c r="K628" s="35"/>
      <c r="L628" s="35"/>
      <c r="M628" s="35"/>
      <c r="N628" s="36"/>
      <c r="O628" s="62"/>
      <c r="P628" s="34" t="str">
        <f t="shared" si="4"/>
        <v/>
      </c>
    </row>
    <row r="629" ht="22.5" customHeight="1">
      <c r="A629" s="37"/>
      <c r="B629" s="38" t="str">
        <f>'Master Schedule'!B629</f>
        <v/>
      </c>
      <c r="C629" s="39"/>
      <c r="D629" s="40" t="str">
        <f t="shared" si="1"/>
        <v>Saturday</v>
      </c>
      <c r="E629" s="41"/>
      <c r="F629" s="38"/>
      <c r="G629" s="38"/>
      <c r="H629" s="41"/>
      <c r="I629" s="38"/>
      <c r="J629" s="38"/>
      <c r="K629" s="32"/>
      <c r="L629" s="32"/>
      <c r="M629" s="32"/>
      <c r="N629" s="33"/>
      <c r="O629" s="62"/>
      <c r="P629" s="34" t="str">
        <f t="shared" si="4"/>
        <v/>
      </c>
    </row>
    <row r="630" ht="22.5" customHeight="1">
      <c r="A630" s="37"/>
      <c r="B630" s="38" t="str">
        <f>'Master Schedule'!B630</f>
        <v/>
      </c>
      <c r="C630" s="39"/>
      <c r="D630" s="40" t="str">
        <f t="shared" si="1"/>
        <v>Saturday</v>
      </c>
      <c r="E630" s="41"/>
      <c r="F630" s="38"/>
      <c r="G630" s="38"/>
      <c r="H630" s="41"/>
      <c r="I630" s="38"/>
      <c r="J630" s="38"/>
      <c r="K630" s="35"/>
      <c r="L630" s="35"/>
      <c r="M630" s="35"/>
      <c r="N630" s="36"/>
      <c r="O630" s="62"/>
      <c r="P630" s="34" t="str">
        <f t="shared" si="4"/>
        <v/>
      </c>
    </row>
    <row r="631" ht="22.5" customHeight="1">
      <c r="A631" s="37"/>
      <c r="B631" s="38" t="str">
        <f>'Master Schedule'!B631</f>
        <v/>
      </c>
      <c r="C631" s="39"/>
      <c r="D631" s="40" t="str">
        <f t="shared" si="1"/>
        <v>Saturday</v>
      </c>
      <c r="E631" s="41"/>
      <c r="F631" s="38"/>
      <c r="G631" s="38"/>
      <c r="H631" s="41"/>
      <c r="I631" s="38"/>
      <c r="J631" s="38"/>
      <c r="K631" s="32"/>
      <c r="L631" s="32"/>
      <c r="M631" s="32"/>
      <c r="N631" s="33"/>
      <c r="O631" s="62"/>
      <c r="P631" s="34" t="str">
        <f t="shared" si="4"/>
        <v/>
      </c>
    </row>
    <row r="632" ht="22.5" customHeight="1">
      <c r="A632" s="37"/>
      <c r="B632" s="38" t="str">
        <f>'Master Schedule'!B632</f>
        <v/>
      </c>
      <c r="C632" s="39"/>
      <c r="D632" s="40" t="str">
        <f t="shared" si="1"/>
        <v>Saturday</v>
      </c>
      <c r="E632" s="41"/>
      <c r="F632" s="38"/>
      <c r="G632" s="38"/>
      <c r="H632" s="41"/>
      <c r="I632" s="38"/>
      <c r="J632" s="38"/>
      <c r="K632" s="35"/>
      <c r="L632" s="35"/>
      <c r="M632" s="35"/>
      <c r="N632" s="36"/>
      <c r="O632" s="62"/>
      <c r="P632" s="34" t="str">
        <f t="shared" si="4"/>
        <v/>
      </c>
    </row>
    <row r="633" ht="22.5" customHeight="1">
      <c r="A633" s="37"/>
      <c r="B633" s="38" t="str">
        <f>'Master Schedule'!B633</f>
        <v/>
      </c>
      <c r="C633" s="39"/>
      <c r="D633" s="40" t="str">
        <f t="shared" si="1"/>
        <v>Saturday</v>
      </c>
      <c r="E633" s="41"/>
      <c r="F633" s="38"/>
      <c r="G633" s="38"/>
      <c r="H633" s="41"/>
      <c r="I633" s="38"/>
      <c r="J633" s="38"/>
      <c r="K633" s="32"/>
      <c r="L633" s="32"/>
      <c r="M633" s="32"/>
      <c r="N633" s="33"/>
      <c r="O633" s="62"/>
      <c r="P633" s="34" t="str">
        <f t="shared" si="4"/>
        <v/>
      </c>
    </row>
    <row r="634" ht="22.5" customHeight="1">
      <c r="A634" s="37"/>
      <c r="B634" s="38" t="str">
        <f>'Master Schedule'!B634</f>
        <v/>
      </c>
      <c r="C634" s="39"/>
      <c r="D634" s="40" t="str">
        <f t="shared" si="1"/>
        <v>Saturday</v>
      </c>
      <c r="E634" s="41"/>
      <c r="F634" s="38"/>
      <c r="G634" s="38"/>
      <c r="H634" s="41"/>
      <c r="I634" s="38"/>
      <c r="J634" s="38"/>
      <c r="K634" s="35"/>
      <c r="L634" s="35"/>
      <c r="M634" s="35"/>
      <c r="N634" s="36"/>
      <c r="O634" s="62"/>
      <c r="P634" s="34" t="str">
        <f t="shared" si="4"/>
        <v/>
      </c>
    </row>
    <row r="635" ht="22.5" customHeight="1">
      <c r="A635" s="37"/>
      <c r="B635" s="38" t="str">
        <f>'Master Schedule'!B635</f>
        <v/>
      </c>
      <c r="C635" s="39"/>
      <c r="D635" s="40" t="str">
        <f t="shared" si="1"/>
        <v>Saturday</v>
      </c>
      <c r="E635" s="41"/>
      <c r="F635" s="38"/>
      <c r="G635" s="38"/>
      <c r="H635" s="41"/>
      <c r="I635" s="38"/>
      <c r="J635" s="38"/>
      <c r="K635" s="32"/>
      <c r="L635" s="32"/>
      <c r="M635" s="32"/>
      <c r="N635" s="33"/>
      <c r="O635" s="62"/>
      <c r="P635" s="34" t="str">
        <f t="shared" si="4"/>
        <v/>
      </c>
    </row>
    <row r="636" ht="22.5" customHeight="1">
      <c r="A636" s="37"/>
      <c r="B636" s="38" t="str">
        <f>'Master Schedule'!B636</f>
        <v/>
      </c>
      <c r="C636" s="39"/>
      <c r="D636" s="40" t="str">
        <f t="shared" si="1"/>
        <v>Saturday</v>
      </c>
      <c r="E636" s="41"/>
      <c r="F636" s="38"/>
      <c r="G636" s="38"/>
      <c r="H636" s="41"/>
      <c r="I636" s="38"/>
      <c r="J636" s="38"/>
      <c r="K636" s="35"/>
      <c r="L636" s="35"/>
      <c r="M636" s="35"/>
      <c r="N636" s="36"/>
      <c r="O636" s="62"/>
      <c r="P636" s="34" t="str">
        <f t="shared" si="4"/>
        <v/>
      </c>
    </row>
    <row r="637" ht="22.5" customHeight="1">
      <c r="A637" s="37"/>
      <c r="B637" s="38" t="str">
        <f>'Master Schedule'!B637</f>
        <v/>
      </c>
      <c r="C637" s="39"/>
      <c r="D637" s="40" t="str">
        <f t="shared" si="1"/>
        <v>Saturday</v>
      </c>
      <c r="E637" s="41"/>
      <c r="F637" s="38"/>
      <c r="G637" s="38"/>
      <c r="H637" s="41"/>
      <c r="I637" s="38"/>
      <c r="J637" s="38"/>
      <c r="K637" s="32"/>
      <c r="L637" s="32"/>
      <c r="M637" s="32"/>
      <c r="N637" s="33"/>
      <c r="O637" s="62"/>
      <c r="P637" s="34" t="str">
        <f t="shared" si="4"/>
        <v/>
      </c>
    </row>
    <row r="638" ht="22.5" customHeight="1">
      <c r="A638" s="37"/>
      <c r="B638" s="38" t="str">
        <f>'Master Schedule'!B638</f>
        <v/>
      </c>
      <c r="C638" s="39"/>
      <c r="D638" s="40" t="str">
        <f t="shared" si="1"/>
        <v>Saturday</v>
      </c>
      <c r="E638" s="41"/>
      <c r="F638" s="38"/>
      <c r="G638" s="38"/>
      <c r="H638" s="41"/>
      <c r="I638" s="38"/>
      <c r="J638" s="38"/>
      <c r="K638" s="35"/>
      <c r="L638" s="35"/>
      <c r="M638" s="35"/>
      <c r="N638" s="36"/>
      <c r="O638" s="62"/>
      <c r="P638" s="34" t="str">
        <f t="shared" si="4"/>
        <v/>
      </c>
    </row>
    <row r="639" ht="22.5" customHeight="1">
      <c r="A639" s="37"/>
      <c r="B639" s="38" t="str">
        <f>'Master Schedule'!B639</f>
        <v/>
      </c>
      <c r="C639" s="39"/>
      <c r="D639" s="40" t="str">
        <f t="shared" si="1"/>
        <v>Saturday</v>
      </c>
      <c r="E639" s="41"/>
      <c r="F639" s="38"/>
      <c r="G639" s="38"/>
      <c r="H639" s="41"/>
      <c r="I639" s="38"/>
      <c r="J639" s="38"/>
      <c r="K639" s="32"/>
      <c r="L639" s="32"/>
      <c r="M639" s="32"/>
      <c r="N639" s="33"/>
      <c r="O639" s="62"/>
      <c r="P639" s="34" t="str">
        <f t="shared" si="4"/>
        <v/>
      </c>
    </row>
    <row r="640" ht="22.5" customHeight="1">
      <c r="A640" s="37"/>
      <c r="B640" s="38" t="str">
        <f>'Master Schedule'!B640</f>
        <v/>
      </c>
      <c r="C640" s="39"/>
      <c r="D640" s="40" t="str">
        <f t="shared" si="1"/>
        <v>Saturday</v>
      </c>
      <c r="E640" s="41"/>
      <c r="F640" s="38"/>
      <c r="G640" s="38"/>
      <c r="H640" s="41"/>
      <c r="I640" s="38"/>
      <c r="J640" s="38"/>
      <c r="K640" s="35"/>
      <c r="L640" s="35"/>
      <c r="M640" s="35"/>
      <c r="N640" s="36"/>
      <c r="O640" s="62"/>
      <c r="P640" s="34" t="str">
        <f t="shared" si="4"/>
        <v/>
      </c>
    </row>
    <row r="641" ht="22.5" customHeight="1">
      <c r="A641" s="37"/>
      <c r="B641" s="38" t="str">
        <f>'Master Schedule'!B641</f>
        <v/>
      </c>
      <c r="C641" s="39"/>
      <c r="D641" s="40" t="str">
        <f t="shared" si="1"/>
        <v>Saturday</v>
      </c>
      <c r="E641" s="41"/>
      <c r="F641" s="38"/>
      <c r="G641" s="38"/>
      <c r="H641" s="41"/>
      <c r="I641" s="38"/>
      <c r="J641" s="38"/>
      <c r="K641" s="32"/>
      <c r="L641" s="32"/>
      <c r="M641" s="32"/>
      <c r="N641" s="33"/>
      <c r="O641" s="62"/>
      <c r="P641" s="34" t="str">
        <f t="shared" si="4"/>
        <v/>
      </c>
    </row>
    <row r="642" ht="22.5" customHeight="1">
      <c r="A642" s="37"/>
      <c r="B642" s="38" t="str">
        <f>'Master Schedule'!B642</f>
        <v/>
      </c>
      <c r="C642" s="39"/>
      <c r="D642" s="40" t="str">
        <f t="shared" si="1"/>
        <v>Saturday</v>
      </c>
      <c r="E642" s="41"/>
      <c r="F642" s="38"/>
      <c r="G642" s="38"/>
      <c r="H642" s="41"/>
      <c r="I642" s="38"/>
      <c r="J642" s="38"/>
      <c r="K642" s="35"/>
      <c r="L642" s="35"/>
      <c r="M642" s="35"/>
      <c r="N642" s="36"/>
      <c r="O642" s="62"/>
      <c r="P642" s="34" t="str">
        <f t="shared" si="4"/>
        <v/>
      </c>
    </row>
    <row r="643" ht="22.5" customHeight="1">
      <c r="A643" s="37"/>
      <c r="B643" s="38" t="str">
        <f>'Master Schedule'!B643</f>
        <v/>
      </c>
      <c r="C643" s="39"/>
      <c r="D643" s="40" t="str">
        <f t="shared" si="1"/>
        <v>Saturday</v>
      </c>
      <c r="E643" s="41"/>
      <c r="F643" s="38"/>
      <c r="G643" s="38"/>
      <c r="H643" s="41"/>
      <c r="I643" s="38"/>
      <c r="J643" s="38"/>
      <c r="K643" s="32"/>
      <c r="L643" s="32"/>
      <c r="M643" s="32"/>
      <c r="N643" s="33"/>
      <c r="O643" s="62"/>
      <c r="P643" s="34" t="str">
        <f t="shared" si="4"/>
        <v/>
      </c>
    </row>
    <row r="644" ht="22.5" customHeight="1">
      <c r="A644" s="37"/>
      <c r="B644" s="38" t="str">
        <f>'Master Schedule'!B644</f>
        <v/>
      </c>
      <c r="C644" s="39"/>
      <c r="D644" s="40" t="str">
        <f t="shared" si="1"/>
        <v>Saturday</v>
      </c>
      <c r="E644" s="41"/>
      <c r="F644" s="38"/>
      <c r="G644" s="38"/>
      <c r="H644" s="41"/>
      <c r="I644" s="38"/>
      <c r="J644" s="38"/>
      <c r="K644" s="35"/>
      <c r="L644" s="35"/>
      <c r="M644" s="35"/>
      <c r="N644" s="36"/>
      <c r="O644" s="62"/>
      <c r="P644" s="34" t="str">
        <f t="shared" si="4"/>
        <v/>
      </c>
    </row>
    <row r="645" ht="22.5" customHeight="1">
      <c r="A645" s="37"/>
      <c r="B645" s="38" t="str">
        <f>'Master Schedule'!B645</f>
        <v/>
      </c>
      <c r="C645" s="39"/>
      <c r="D645" s="40" t="str">
        <f t="shared" si="1"/>
        <v>Saturday</v>
      </c>
      <c r="E645" s="41"/>
      <c r="F645" s="38"/>
      <c r="G645" s="38"/>
      <c r="H645" s="41"/>
      <c r="I645" s="38"/>
      <c r="J645" s="38"/>
      <c r="K645" s="32"/>
      <c r="L645" s="32"/>
      <c r="M645" s="32"/>
      <c r="N645" s="33"/>
      <c r="O645" s="62"/>
      <c r="P645" s="34" t="str">
        <f t="shared" si="4"/>
        <v/>
      </c>
    </row>
    <row r="646" ht="22.5" customHeight="1">
      <c r="A646" s="37"/>
      <c r="B646" s="38" t="str">
        <f>'Master Schedule'!B646</f>
        <v/>
      </c>
      <c r="C646" s="39"/>
      <c r="D646" s="40" t="str">
        <f t="shared" si="1"/>
        <v>Saturday</v>
      </c>
      <c r="E646" s="41"/>
      <c r="F646" s="38"/>
      <c r="G646" s="38"/>
      <c r="H646" s="41"/>
      <c r="I646" s="38"/>
      <c r="J646" s="38"/>
      <c r="K646" s="35"/>
      <c r="L646" s="35"/>
      <c r="M646" s="35"/>
      <c r="N646" s="36"/>
      <c r="O646" s="62"/>
      <c r="P646" s="34" t="str">
        <f t="shared" si="4"/>
        <v/>
      </c>
    </row>
    <row r="647" ht="22.5" customHeight="1">
      <c r="A647" s="37"/>
      <c r="B647" s="38" t="str">
        <f>'Master Schedule'!B647</f>
        <v/>
      </c>
      <c r="C647" s="39"/>
      <c r="D647" s="40" t="str">
        <f t="shared" si="1"/>
        <v>Saturday</v>
      </c>
      <c r="E647" s="41"/>
      <c r="F647" s="38"/>
      <c r="G647" s="38"/>
      <c r="H647" s="41"/>
      <c r="I647" s="38"/>
      <c r="J647" s="38"/>
      <c r="K647" s="32"/>
      <c r="L647" s="32"/>
      <c r="M647" s="32"/>
      <c r="N647" s="33"/>
      <c r="O647" s="62"/>
      <c r="P647" s="34" t="str">
        <f t="shared" si="4"/>
        <v/>
      </c>
    </row>
    <row r="648" ht="22.5" customHeight="1">
      <c r="A648" s="37"/>
      <c r="B648" s="38" t="str">
        <f>'Master Schedule'!B648</f>
        <v/>
      </c>
      <c r="C648" s="39"/>
      <c r="D648" s="40" t="str">
        <f t="shared" si="1"/>
        <v>Saturday</v>
      </c>
      <c r="E648" s="41"/>
      <c r="F648" s="38"/>
      <c r="G648" s="38"/>
      <c r="H648" s="41"/>
      <c r="I648" s="38"/>
      <c r="J648" s="38"/>
      <c r="K648" s="35"/>
      <c r="L648" s="35"/>
      <c r="M648" s="35"/>
      <c r="N648" s="36"/>
      <c r="O648" s="62"/>
      <c r="P648" s="34" t="str">
        <f t="shared" si="4"/>
        <v/>
      </c>
    </row>
    <row r="649" ht="22.5" customHeight="1">
      <c r="A649" s="37"/>
      <c r="B649" s="38" t="str">
        <f>'Master Schedule'!B649</f>
        <v/>
      </c>
      <c r="C649" s="39"/>
      <c r="D649" s="40" t="str">
        <f t="shared" si="1"/>
        <v>Saturday</v>
      </c>
      <c r="E649" s="41"/>
      <c r="F649" s="38"/>
      <c r="G649" s="38"/>
      <c r="H649" s="41"/>
      <c r="I649" s="38"/>
      <c r="J649" s="38"/>
      <c r="K649" s="32"/>
      <c r="L649" s="32"/>
      <c r="M649" s="32"/>
      <c r="N649" s="33"/>
      <c r="O649" s="62"/>
      <c r="P649" s="34" t="str">
        <f t="shared" si="4"/>
        <v/>
      </c>
    </row>
    <row r="650" ht="22.5" customHeight="1">
      <c r="A650" s="37"/>
      <c r="B650" s="38" t="str">
        <f>'Master Schedule'!B650</f>
        <v/>
      </c>
      <c r="C650" s="39"/>
      <c r="D650" s="40" t="str">
        <f t="shared" si="1"/>
        <v>Saturday</v>
      </c>
      <c r="E650" s="41"/>
      <c r="F650" s="38"/>
      <c r="G650" s="38"/>
      <c r="H650" s="41"/>
      <c r="I650" s="38"/>
      <c r="J650" s="38"/>
      <c r="K650" s="35"/>
      <c r="L650" s="35"/>
      <c r="M650" s="35"/>
      <c r="N650" s="36"/>
      <c r="O650" s="62"/>
      <c r="P650" s="34" t="str">
        <f t="shared" si="4"/>
        <v/>
      </c>
    </row>
    <row r="651" ht="22.5" customHeight="1">
      <c r="A651" s="37"/>
      <c r="B651" s="38" t="str">
        <f>'Master Schedule'!B651</f>
        <v/>
      </c>
      <c r="C651" s="39"/>
      <c r="D651" s="40" t="str">
        <f t="shared" si="1"/>
        <v>Saturday</v>
      </c>
      <c r="E651" s="41"/>
      <c r="F651" s="38"/>
      <c r="G651" s="38"/>
      <c r="H651" s="41"/>
      <c r="I651" s="38"/>
      <c r="J651" s="38"/>
      <c r="K651" s="32"/>
      <c r="L651" s="32"/>
      <c r="M651" s="32"/>
      <c r="N651" s="33"/>
      <c r="O651" s="62"/>
      <c r="P651" s="34" t="str">
        <f t="shared" si="4"/>
        <v/>
      </c>
    </row>
    <row r="652" ht="22.5" customHeight="1">
      <c r="A652" s="37"/>
      <c r="B652" s="38" t="str">
        <f>'Master Schedule'!B652</f>
        <v/>
      </c>
      <c r="C652" s="39"/>
      <c r="D652" s="40" t="str">
        <f t="shared" si="1"/>
        <v>Saturday</v>
      </c>
      <c r="E652" s="41"/>
      <c r="F652" s="38"/>
      <c r="G652" s="38"/>
      <c r="H652" s="41"/>
      <c r="I652" s="38"/>
      <c r="J652" s="38"/>
      <c r="K652" s="35"/>
      <c r="L652" s="35"/>
      <c r="M652" s="35"/>
      <c r="N652" s="36"/>
      <c r="O652" s="62"/>
      <c r="P652" s="34" t="str">
        <f t="shared" si="4"/>
        <v/>
      </c>
    </row>
    <row r="653" ht="22.5" customHeight="1">
      <c r="A653" s="37"/>
      <c r="B653" s="38" t="str">
        <f>'Master Schedule'!B653</f>
        <v/>
      </c>
      <c r="C653" s="39"/>
      <c r="D653" s="40" t="str">
        <f t="shared" si="1"/>
        <v>Saturday</v>
      </c>
      <c r="E653" s="41"/>
      <c r="F653" s="38"/>
      <c r="G653" s="38"/>
      <c r="H653" s="41"/>
      <c r="I653" s="38"/>
      <c r="J653" s="38"/>
      <c r="K653" s="32"/>
      <c r="L653" s="32"/>
      <c r="M653" s="32"/>
      <c r="N653" s="33"/>
      <c r="O653" s="62"/>
      <c r="P653" s="34" t="str">
        <f t="shared" si="4"/>
        <v/>
      </c>
    </row>
    <row r="654" ht="22.5" customHeight="1">
      <c r="A654" s="37"/>
      <c r="B654" s="38" t="str">
        <f>'Master Schedule'!B654</f>
        <v/>
      </c>
      <c r="C654" s="39"/>
      <c r="D654" s="40" t="str">
        <f t="shared" si="1"/>
        <v>Saturday</v>
      </c>
      <c r="E654" s="41"/>
      <c r="F654" s="38"/>
      <c r="G654" s="38"/>
      <c r="H654" s="41"/>
      <c r="I654" s="38"/>
      <c r="J654" s="38"/>
      <c r="K654" s="35"/>
      <c r="L654" s="35"/>
      <c r="M654" s="35"/>
      <c r="N654" s="36"/>
      <c r="O654" s="62"/>
      <c r="P654" s="34" t="str">
        <f t="shared" si="4"/>
        <v/>
      </c>
    </row>
    <row r="655" ht="22.5" customHeight="1">
      <c r="A655" s="37"/>
      <c r="B655" s="38" t="str">
        <f>'Master Schedule'!B655</f>
        <v/>
      </c>
      <c r="C655" s="39"/>
      <c r="D655" s="40" t="str">
        <f t="shared" si="1"/>
        <v>Saturday</v>
      </c>
      <c r="E655" s="41"/>
      <c r="F655" s="38"/>
      <c r="G655" s="38"/>
      <c r="H655" s="41"/>
      <c r="I655" s="38"/>
      <c r="J655" s="38"/>
      <c r="K655" s="32"/>
      <c r="L655" s="32"/>
      <c r="M655" s="32"/>
      <c r="N655" s="33"/>
      <c r="O655" s="62"/>
      <c r="P655" s="34" t="str">
        <f t="shared" si="4"/>
        <v/>
      </c>
    </row>
    <row r="656" ht="22.5" customHeight="1">
      <c r="A656" s="37"/>
      <c r="B656" s="38" t="str">
        <f>'Master Schedule'!B656</f>
        <v/>
      </c>
      <c r="C656" s="39"/>
      <c r="D656" s="40" t="str">
        <f t="shared" si="1"/>
        <v>Saturday</v>
      </c>
      <c r="E656" s="41"/>
      <c r="F656" s="38"/>
      <c r="G656" s="38"/>
      <c r="H656" s="41"/>
      <c r="I656" s="38"/>
      <c r="J656" s="38"/>
      <c r="K656" s="35"/>
      <c r="L656" s="35"/>
      <c r="M656" s="35"/>
      <c r="N656" s="36"/>
      <c r="O656" s="62"/>
      <c r="P656" s="34" t="str">
        <f t="shared" si="4"/>
        <v/>
      </c>
    </row>
    <row r="657" ht="22.5" customHeight="1">
      <c r="A657" s="37"/>
      <c r="B657" s="38" t="str">
        <f>'Master Schedule'!B657</f>
        <v/>
      </c>
      <c r="C657" s="39"/>
      <c r="D657" s="40" t="str">
        <f t="shared" si="1"/>
        <v>Saturday</v>
      </c>
      <c r="E657" s="41"/>
      <c r="F657" s="38"/>
      <c r="G657" s="38"/>
      <c r="H657" s="41"/>
      <c r="I657" s="38"/>
      <c r="J657" s="38"/>
      <c r="K657" s="32"/>
      <c r="L657" s="32"/>
      <c r="M657" s="32"/>
      <c r="N657" s="33"/>
      <c r="O657" s="62"/>
      <c r="P657" s="34" t="str">
        <f t="shared" si="4"/>
        <v/>
      </c>
    </row>
    <row r="658" ht="22.5" customHeight="1">
      <c r="A658" s="37"/>
      <c r="B658" s="38" t="str">
        <f>'Master Schedule'!B658</f>
        <v/>
      </c>
      <c r="C658" s="39"/>
      <c r="D658" s="40" t="str">
        <f t="shared" si="1"/>
        <v>Saturday</v>
      </c>
      <c r="E658" s="41"/>
      <c r="F658" s="38"/>
      <c r="G658" s="38"/>
      <c r="H658" s="41"/>
      <c r="I658" s="38"/>
      <c r="J658" s="38"/>
      <c r="K658" s="35"/>
      <c r="L658" s="35"/>
      <c r="M658" s="35"/>
      <c r="N658" s="36"/>
      <c r="O658" s="62"/>
      <c r="P658" s="34" t="str">
        <f t="shared" si="4"/>
        <v/>
      </c>
    </row>
    <row r="659" ht="22.5" customHeight="1">
      <c r="A659" s="37"/>
      <c r="B659" s="38" t="str">
        <f>'Master Schedule'!B659</f>
        <v/>
      </c>
      <c r="C659" s="39"/>
      <c r="D659" s="40" t="str">
        <f t="shared" si="1"/>
        <v>Saturday</v>
      </c>
      <c r="E659" s="41"/>
      <c r="F659" s="38"/>
      <c r="G659" s="38"/>
      <c r="H659" s="41"/>
      <c r="I659" s="38"/>
      <c r="J659" s="38"/>
      <c r="K659" s="32"/>
      <c r="L659" s="32"/>
      <c r="M659" s="32"/>
      <c r="N659" s="33"/>
      <c r="O659" s="62"/>
      <c r="P659" s="34" t="str">
        <f t="shared" si="4"/>
        <v/>
      </c>
    </row>
    <row r="660" ht="22.5" customHeight="1">
      <c r="A660" s="37"/>
      <c r="B660" s="38" t="str">
        <f>'Master Schedule'!B660</f>
        <v/>
      </c>
      <c r="C660" s="39"/>
      <c r="D660" s="40" t="str">
        <f t="shared" si="1"/>
        <v>Saturday</v>
      </c>
      <c r="E660" s="41"/>
      <c r="F660" s="38"/>
      <c r="G660" s="38"/>
      <c r="H660" s="41"/>
      <c r="I660" s="38"/>
      <c r="J660" s="38"/>
      <c r="K660" s="35"/>
      <c r="L660" s="35"/>
      <c r="M660" s="35"/>
      <c r="N660" s="36"/>
      <c r="O660" s="62"/>
      <c r="P660" s="34" t="str">
        <f t="shared" si="4"/>
        <v/>
      </c>
    </row>
    <row r="661" ht="22.5" customHeight="1">
      <c r="A661" s="37"/>
      <c r="B661" s="38" t="str">
        <f>'Master Schedule'!B661</f>
        <v/>
      </c>
      <c r="C661" s="39"/>
      <c r="D661" s="40" t="str">
        <f t="shared" si="1"/>
        <v>Saturday</v>
      </c>
      <c r="E661" s="41"/>
      <c r="F661" s="38"/>
      <c r="G661" s="38"/>
      <c r="H661" s="41"/>
      <c r="I661" s="38"/>
      <c r="J661" s="38"/>
      <c r="K661" s="32"/>
      <c r="L661" s="32"/>
      <c r="M661" s="32"/>
      <c r="N661" s="33"/>
      <c r="O661" s="62"/>
      <c r="P661" s="34" t="str">
        <f t="shared" si="4"/>
        <v/>
      </c>
    </row>
    <row r="662" ht="22.5" customHeight="1">
      <c r="A662" s="37"/>
      <c r="B662" s="38" t="str">
        <f>'Master Schedule'!B662</f>
        <v/>
      </c>
      <c r="C662" s="39"/>
      <c r="D662" s="40" t="str">
        <f t="shared" si="1"/>
        <v>Saturday</v>
      </c>
      <c r="E662" s="41"/>
      <c r="F662" s="38"/>
      <c r="G662" s="38"/>
      <c r="H662" s="41"/>
      <c r="I662" s="38"/>
      <c r="J662" s="38"/>
      <c r="K662" s="35"/>
      <c r="L662" s="35"/>
      <c r="M662" s="35"/>
      <c r="N662" s="36"/>
      <c r="O662" s="62"/>
      <c r="P662" s="34" t="str">
        <f t="shared" si="4"/>
        <v/>
      </c>
    </row>
    <row r="663" ht="22.5" customHeight="1">
      <c r="A663" s="37"/>
      <c r="B663" s="38" t="str">
        <f>'Master Schedule'!B663</f>
        <v/>
      </c>
      <c r="C663" s="39"/>
      <c r="D663" s="40" t="str">
        <f t="shared" si="1"/>
        <v>Saturday</v>
      </c>
      <c r="E663" s="41"/>
      <c r="F663" s="38"/>
      <c r="G663" s="38"/>
      <c r="H663" s="41"/>
      <c r="I663" s="38"/>
      <c r="J663" s="38"/>
      <c r="K663" s="32"/>
      <c r="L663" s="32"/>
      <c r="M663" s="32"/>
      <c r="N663" s="33"/>
      <c r="O663" s="62"/>
      <c r="P663" s="34" t="str">
        <f t="shared" si="4"/>
        <v/>
      </c>
    </row>
    <row r="664" ht="22.5" customHeight="1">
      <c r="A664" s="37"/>
      <c r="B664" s="38" t="str">
        <f>'Master Schedule'!B664</f>
        <v/>
      </c>
      <c r="C664" s="39"/>
      <c r="D664" s="40" t="str">
        <f t="shared" si="1"/>
        <v>Saturday</v>
      </c>
      <c r="E664" s="41"/>
      <c r="F664" s="38"/>
      <c r="G664" s="38"/>
      <c r="H664" s="41"/>
      <c r="I664" s="38"/>
      <c r="J664" s="38"/>
      <c r="K664" s="35"/>
      <c r="L664" s="35"/>
      <c r="M664" s="35"/>
      <c r="N664" s="36"/>
      <c r="O664" s="62"/>
      <c r="P664" s="34" t="str">
        <f t="shared" si="4"/>
        <v/>
      </c>
    </row>
    <row r="665" ht="22.5" customHeight="1">
      <c r="A665" s="37"/>
      <c r="B665" s="38" t="str">
        <f>'Master Schedule'!B665</f>
        <v/>
      </c>
      <c r="C665" s="39"/>
      <c r="D665" s="40" t="str">
        <f t="shared" si="1"/>
        <v>Saturday</v>
      </c>
      <c r="E665" s="41"/>
      <c r="F665" s="38"/>
      <c r="G665" s="38"/>
      <c r="H665" s="41"/>
      <c r="I665" s="38"/>
      <c r="J665" s="38"/>
      <c r="K665" s="32"/>
      <c r="L665" s="32"/>
      <c r="M665" s="32"/>
      <c r="N665" s="33"/>
      <c r="O665" s="62"/>
      <c r="P665" s="34" t="str">
        <f t="shared" si="4"/>
        <v/>
      </c>
    </row>
    <row r="666" ht="22.5" customHeight="1">
      <c r="A666" s="37"/>
      <c r="B666" s="38" t="str">
        <f>'Master Schedule'!B666</f>
        <v/>
      </c>
      <c r="C666" s="39"/>
      <c r="D666" s="40" t="str">
        <f t="shared" si="1"/>
        <v>Saturday</v>
      </c>
      <c r="E666" s="41"/>
      <c r="F666" s="38"/>
      <c r="G666" s="38"/>
      <c r="H666" s="41"/>
      <c r="I666" s="38"/>
      <c r="J666" s="38"/>
      <c r="K666" s="35"/>
      <c r="L666" s="35"/>
      <c r="M666" s="35"/>
      <c r="N666" s="36"/>
      <c r="O666" s="62"/>
      <c r="P666" s="34" t="str">
        <f t="shared" si="4"/>
        <v/>
      </c>
    </row>
    <row r="667" ht="22.5" customHeight="1">
      <c r="A667" s="37"/>
      <c r="B667" s="38" t="str">
        <f>'Master Schedule'!B667</f>
        <v/>
      </c>
      <c r="C667" s="39"/>
      <c r="D667" s="40" t="str">
        <f t="shared" si="1"/>
        <v>Saturday</v>
      </c>
      <c r="E667" s="41"/>
      <c r="F667" s="38"/>
      <c r="G667" s="38"/>
      <c r="H667" s="41"/>
      <c r="I667" s="38"/>
      <c r="J667" s="38"/>
      <c r="K667" s="32"/>
      <c r="L667" s="32"/>
      <c r="M667" s="32"/>
      <c r="N667" s="33"/>
      <c r="O667" s="62"/>
      <c r="P667" s="34" t="str">
        <f t="shared" si="4"/>
        <v/>
      </c>
    </row>
    <row r="668" ht="22.5" customHeight="1">
      <c r="A668" s="37"/>
      <c r="B668" s="38" t="str">
        <f>'Master Schedule'!B668</f>
        <v/>
      </c>
      <c r="C668" s="39"/>
      <c r="D668" s="40" t="str">
        <f t="shared" si="1"/>
        <v>Saturday</v>
      </c>
      <c r="E668" s="41"/>
      <c r="F668" s="38"/>
      <c r="G668" s="38"/>
      <c r="H668" s="41"/>
      <c r="I668" s="38"/>
      <c r="J668" s="38"/>
      <c r="K668" s="35"/>
      <c r="L668" s="35"/>
      <c r="M668" s="35"/>
      <c r="N668" s="36"/>
      <c r="O668" s="62"/>
      <c r="P668" s="34" t="str">
        <f t="shared" si="4"/>
        <v/>
      </c>
    </row>
    <row r="669" ht="22.5" customHeight="1">
      <c r="A669" s="37"/>
      <c r="B669" s="38" t="str">
        <f>'Master Schedule'!B669</f>
        <v/>
      </c>
      <c r="C669" s="39"/>
      <c r="D669" s="40" t="str">
        <f t="shared" si="1"/>
        <v>Saturday</v>
      </c>
      <c r="E669" s="41"/>
      <c r="F669" s="38"/>
      <c r="G669" s="38"/>
      <c r="H669" s="41"/>
      <c r="I669" s="38"/>
      <c r="J669" s="38"/>
      <c r="K669" s="32"/>
      <c r="L669" s="32"/>
      <c r="M669" s="32"/>
      <c r="N669" s="33"/>
      <c r="O669" s="62"/>
      <c r="P669" s="34" t="str">
        <f t="shared" si="4"/>
        <v/>
      </c>
    </row>
    <row r="670" ht="22.5" customHeight="1">
      <c r="A670" s="37"/>
      <c r="B670" s="38" t="str">
        <f>'Master Schedule'!B670</f>
        <v/>
      </c>
      <c r="C670" s="39"/>
      <c r="D670" s="40" t="str">
        <f t="shared" si="1"/>
        <v>Saturday</v>
      </c>
      <c r="E670" s="41"/>
      <c r="F670" s="38"/>
      <c r="G670" s="38"/>
      <c r="H670" s="41"/>
      <c r="I670" s="38"/>
      <c r="J670" s="38"/>
      <c r="K670" s="35"/>
      <c r="L670" s="35"/>
      <c r="M670" s="35"/>
      <c r="N670" s="36"/>
      <c r="O670" s="62"/>
      <c r="P670" s="34" t="str">
        <f t="shared" si="4"/>
        <v/>
      </c>
    </row>
    <row r="671" ht="22.5" customHeight="1">
      <c r="A671" s="37"/>
      <c r="B671" s="38" t="str">
        <f>'Master Schedule'!B671</f>
        <v/>
      </c>
      <c r="C671" s="39"/>
      <c r="D671" s="40" t="str">
        <f t="shared" si="1"/>
        <v>Saturday</v>
      </c>
      <c r="E671" s="41"/>
      <c r="F671" s="38"/>
      <c r="G671" s="38"/>
      <c r="H671" s="41"/>
      <c r="I671" s="38"/>
      <c r="J671" s="38"/>
      <c r="K671" s="32"/>
      <c r="L671" s="32"/>
      <c r="M671" s="32"/>
      <c r="N671" s="33"/>
      <c r="O671" s="62"/>
      <c r="P671" s="34" t="str">
        <f t="shared" si="4"/>
        <v/>
      </c>
    </row>
    <row r="672" ht="22.5" customHeight="1">
      <c r="A672" s="37"/>
      <c r="B672" s="38" t="str">
        <f>'Master Schedule'!B672</f>
        <v/>
      </c>
      <c r="C672" s="39"/>
      <c r="D672" s="40" t="str">
        <f t="shared" si="1"/>
        <v>Saturday</v>
      </c>
      <c r="E672" s="41"/>
      <c r="F672" s="38"/>
      <c r="G672" s="38"/>
      <c r="H672" s="41"/>
      <c r="I672" s="38"/>
      <c r="J672" s="38"/>
      <c r="K672" s="35"/>
      <c r="L672" s="35"/>
      <c r="M672" s="35"/>
      <c r="N672" s="36"/>
      <c r="O672" s="62"/>
      <c r="P672" s="34" t="str">
        <f t="shared" si="4"/>
        <v/>
      </c>
    </row>
    <row r="673" ht="22.5" customHeight="1">
      <c r="A673" s="37"/>
      <c r="B673" s="38" t="str">
        <f>'Master Schedule'!B673</f>
        <v/>
      </c>
      <c r="C673" s="39"/>
      <c r="D673" s="40" t="str">
        <f t="shared" si="1"/>
        <v>Saturday</v>
      </c>
      <c r="E673" s="41"/>
      <c r="F673" s="38"/>
      <c r="G673" s="38"/>
      <c r="H673" s="41"/>
      <c r="I673" s="38"/>
      <c r="J673" s="38"/>
      <c r="K673" s="32"/>
      <c r="L673" s="32"/>
      <c r="M673" s="32"/>
      <c r="N673" s="33"/>
      <c r="O673" s="62"/>
      <c r="P673" s="34" t="str">
        <f t="shared" si="4"/>
        <v/>
      </c>
    </row>
    <row r="674" ht="22.5" customHeight="1">
      <c r="A674" s="37"/>
      <c r="B674" s="38" t="str">
        <f>'Master Schedule'!B674</f>
        <v/>
      </c>
      <c r="C674" s="39"/>
      <c r="D674" s="40" t="str">
        <f t="shared" si="1"/>
        <v>Saturday</v>
      </c>
      <c r="E674" s="41"/>
      <c r="F674" s="38"/>
      <c r="G674" s="38"/>
      <c r="H674" s="41"/>
      <c r="I674" s="38"/>
      <c r="J674" s="38"/>
      <c r="K674" s="35"/>
      <c r="L674" s="35"/>
      <c r="M674" s="35"/>
      <c r="N674" s="36"/>
      <c r="O674" s="62"/>
      <c r="P674" s="34" t="str">
        <f t="shared" si="4"/>
        <v/>
      </c>
    </row>
    <row r="675" ht="22.5" customHeight="1">
      <c r="A675" s="37"/>
      <c r="B675" s="38" t="str">
        <f>'Master Schedule'!B675</f>
        <v/>
      </c>
      <c r="C675" s="39"/>
      <c r="D675" s="40" t="str">
        <f t="shared" si="1"/>
        <v>Saturday</v>
      </c>
      <c r="E675" s="41"/>
      <c r="F675" s="38"/>
      <c r="G675" s="38"/>
      <c r="H675" s="41"/>
      <c r="I675" s="38"/>
      <c r="J675" s="38"/>
      <c r="K675" s="32"/>
      <c r="L675" s="32"/>
      <c r="M675" s="32"/>
      <c r="N675" s="33"/>
      <c r="O675" s="62"/>
      <c r="P675" s="34" t="str">
        <f t="shared" si="4"/>
        <v/>
      </c>
    </row>
    <row r="676" ht="22.5" customHeight="1">
      <c r="A676" s="37"/>
      <c r="B676" s="38" t="str">
        <f>'Master Schedule'!B676</f>
        <v/>
      </c>
      <c r="C676" s="39"/>
      <c r="D676" s="40" t="str">
        <f t="shared" si="1"/>
        <v>Saturday</v>
      </c>
      <c r="E676" s="41"/>
      <c r="F676" s="38"/>
      <c r="G676" s="38"/>
      <c r="H676" s="41"/>
      <c r="I676" s="38"/>
      <c r="J676" s="38"/>
      <c r="K676" s="35"/>
      <c r="L676" s="35"/>
      <c r="M676" s="35"/>
      <c r="N676" s="36"/>
      <c r="O676" s="62"/>
      <c r="P676" s="34" t="str">
        <f t="shared" si="4"/>
        <v/>
      </c>
    </row>
    <row r="677" ht="22.5" customHeight="1">
      <c r="A677" s="37"/>
      <c r="B677" s="38" t="str">
        <f>'Master Schedule'!B677</f>
        <v/>
      </c>
      <c r="C677" s="39"/>
      <c r="D677" s="40" t="str">
        <f t="shared" si="1"/>
        <v>Saturday</v>
      </c>
      <c r="E677" s="41"/>
      <c r="F677" s="38"/>
      <c r="G677" s="38"/>
      <c r="H677" s="41"/>
      <c r="I677" s="38"/>
      <c r="J677" s="38"/>
      <c r="K677" s="32"/>
      <c r="L677" s="32"/>
      <c r="M677" s="32"/>
      <c r="N677" s="33"/>
      <c r="O677" s="62"/>
      <c r="P677" s="34" t="str">
        <f t="shared" si="4"/>
        <v/>
      </c>
    </row>
    <row r="678" ht="22.5" customHeight="1">
      <c r="A678" s="37"/>
      <c r="B678" s="38" t="str">
        <f>'Master Schedule'!B678</f>
        <v/>
      </c>
      <c r="C678" s="39"/>
      <c r="D678" s="40" t="str">
        <f t="shared" si="1"/>
        <v>Saturday</v>
      </c>
      <c r="E678" s="41"/>
      <c r="F678" s="38"/>
      <c r="G678" s="38"/>
      <c r="H678" s="41"/>
      <c r="I678" s="38"/>
      <c r="J678" s="38"/>
      <c r="K678" s="35"/>
      <c r="L678" s="35"/>
      <c r="M678" s="35"/>
      <c r="N678" s="36"/>
      <c r="O678" s="62"/>
      <c r="P678" s="34" t="str">
        <f t="shared" si="4"/>
        <v/>
      </c>
    </row>
    <row r="679" ht="22.5" customHeight="1">
      <c r="A679" s="37"/>
      <c r="B679" s="38" t="str">
        <f>'Master Schedule'!B679</f>
        <v/>
      </c>
      <c r="C679" s="39"/>
      <c r="D679" s="40" t="str">
        <f t="shared" si="1"/>
        <v>Saturday</v>
      </c>
      <c r="E679" s="41"/>
      <c r="F679" s="38"/>
      <c r="G679" s="38"/>
      <c r="H679" s="41"/>
      <c r="I679" s="38"/>
      <c r="J679" s="38"/>
      <c r="K679" s="32"/>
      <c r="L679" s="32"/>
      <c r="M679" s="32"/>
      <c r="N679" s="33"/>
      <c r="O679" s="62"/>
      <c r="P679" s="34" t="str">
        <f t="shared" si="4"/>
        <v/>
      </c>
    </row>
    <row r="680" ht="22.5" customHeight="1">
      <c r="A680" s="37"/>
      <c r="B680" s="38" t="str">
        <f>'Master Schedule'!B680</f>
        <v/>
      </c>
      <c r="C680" s="39"/>
      <c r="D680" s="40" t="str">
        <f t="shared" si="1"/>
        <v>Saturday</v>
      </c>
      <c r="E680" s="41"/>
      <c r="F680" s="38"/>
      <c r="G680" s="38"/>
      <c r="H680" s="41"/>
      <c r="I680" s="38"/>
      <c r="J680" s="38"/>
      <c r="K680" s="35"/>
      <c r="L680" s="35"/>
      <c r="M680" s="35"/>
      <c r="N680" s="36"/>
      <c r="O680" s="62"/>
      <c r="P680" s="34" t="str">
        <f t="shared" si="4"/>
        <v/>
      </c>
    </row>
    <row r="681" ht="22.5" customHeight="1">
      <c r="A681" s="37"/>
      <c r="B681" s="38" t="str">
        <f>'Master Schedule'!B681</f>
        <v/>
      </c>
      <c r="C681" s="39"/>
      <c r="D681" s="40" t="str">
        <f t="shared" si="1"/>
        <v>Saturday</v>
      </c>
      <c r="E681" s="41"/>
      <c r="F681" s="38"/>
      <c r="G681" s="38"/>
      <c r="H681" s="41"/>
      <c r="I681" s="38"/>
      <c r="J681" s="38"/>
      <c r="K681" s="32"/>
      <c r="L681" s="32"/>
      <c r="M681" s="32"/>
      <c r="N681" s="33"/>
      <c r="O681" s="62"/>
      <c r="P681" s="34" t="str">
        <f t="shared" si="4"/>
        <v/>
      </c>
    </row>
    <row r="682" ht="22.5" customHeight="1">
      <c r="A682" s="37"/>
      <c r="B682" s="38" t="str">
        <f>'Master Schedule'!B682</f>
        <v/>
      </c>
      <c r="C682" s="39"/>
      <c r="D682" s="40" t="str">
        <f t="shared" si="1"/>
        <v>Saturday</v>
      </c>
      <c r="E682" s="41"/>
      <c r="F682" s="38"/>
      <c r="G682" s="38"/>
      <c r="H682" s="41"/>
      <c r="I682" s="38"/>
      <c r="J682" s="38"/>
      <c r="K682" s="35"/>
      <c r="L682" s="35"/>
      <c r="M682" s="35"/>
      <c r="N682" s="36"/>
      <c r="O682" s="62"/>
      <c r="P682" s="34" t="str">
        <f t="shared" si="4"/>
        <v/>
      </c>
    </row>
    <row r="683" ht="22.5" customHeight="1">
      <c r="A683" s="37"/>
      <c r="B683" s="38" t="str">
        <f>'Master Schedule'!B683</f>
        <v/>
      </c>
      <c r="C683" s="39"/>
      <c r="D683" s="40" t="str">
        <f t="shared" si="1"/>
        <v>Saturday</v>
      </c>
      <c r="E683" s="41"/>
      <c r="F683" s="38"/>
      <c r="G683" s="38"/>
      <c r="H683" s="41"/>
      <c r="I683" s="38"/>
      <c r="J683" s="38"/>
      <c r="K683" s="32"/>
      <c r="L683" s="32"/>
      <c r="M683" s="32"/>
      <c r="N683" s="33"/>
      <c r="O683" s="62"/>
      <c r="P683" s="34" t="str">
        <f t="shared" si="4"/>
        <v/>
      </c>
    </row>
    <row r="684" ht="22.5" customHeight="1">
      <c r="A684" s="37"/>
      <c r="B684" s="38" t="str">
        <f>'Master Schedule'!B684</f>
        <v/>
      </c>
      <c r="C684" s="39"/>
      <c r="D684" s="40" t="str">
        <f t="shared" si="1"/>
        <v>Saturday</v>
      </c>
      <c r="E684" s="41"/>
      <c r="F684" s="38"/>
      <c r="G684" s="38"/>
      <c r="H684" s="41"/>
      <c r="I684" s="38"/>
      <c r="J684" s="38"/>
      <c r="K684" s="35"/>
      <c r="L684" s="35"/>
      <c r="M684" s="35"/>
      <c r="N684" s="36"/>
      <c r="O684" s="62"/>
      <c r="P684" s="34" t="str">
        <f t="shared" si="4"/>
        <v/>
      </c>
    </row>
    <row r="685" ht="22.5" customHeight="1">
      <c r="A685" s="37"/>
      <c r="B685" s="38" t="str">
        <f>'Master Schedule'!B685</f>
        <v/>
      </c>
      <c r="C685" s="39"/>
      <c r="D685" s="40" t="str">
        <f t="shared" si="1"/>
        <v>Saturday</v>
      </c>
      <c r="E685" s="41"/>
      <c r="F685" s="38"/>
      <c r="G685" s="38"/>
      <c r="H685" s="41"/>
      <c r="I685" s="38"/>
      <c r="J685" s="38"/>
      <c r="K685" s="32"/>
      <c r="L685" s="32"/>
      <c r="M685" s="32"/>
      <c r="N685" s="33"/>
      <c r="O685" s="62"/>
      <c r="P685" s="34" t="str">
        <f t="shared" si="4"/>
        <v/>
      </c>
    </row>
    <row r="686" ht="22.5" customHeight="1">
      <c r="A686" s="37"/>
      <c r="B686" s="38" t="str">
        <f>'Master Schedule'!B686</f>
        <v/>
      </c>
      <c r="C686" s="39"/>
      <c r="D686" s="40" t="str">
        <f t="shared" si="1"/>
        <v>Saturday</v>
      </c>
      <c r="E686" s="41"/>
      <c r="F686" s="38"/>
      <c r="G686" s="38"/>
      <c r="H686" s="41"/>
      <c r="I686" s="38"/>
      <c r="J686" s="38"/>
      <c r="K686" s="35"/>
      <c r="L686" s="35"/>
      <c r="M686" s="35"/>
      <c r="N686" s="36"/>
      <c r="O686" s="62"/>
      <c r="P686" s="34" t="str">
        <f t="shared" si="4"/>
        <v/>
      </c>
    </row>
    <row r="687" ht="22.5" customHeight="1">
      <c r="A687" s="37"/>
      <c r="B687" s="38" t="str">
        <f>'Master Schedule'!B687</f>
        <v/>
      </c>
      <c r="C687" s="39"/>
      <c r="D687" s="40" t="str">
        <f t="shared" si="1"/>
        <v>Saturday</v>
      </c>
      <c r="E687" s="41"/>
      <c r="F687" s="38"/>
      <c r="G687" s="38"/>
      <c r="H687" s="41"/>
      <c r="I687" s="38"/>
      <c r="J687" s="38"/>
      <c r="K687" s="32"/>
      <c r="L687" s="32"/>
      <c r="M687" s="32"/>
      <c r="N687" s="33"/>
      <c r="O687" s="62"/>
      <c r="P687" s="34" t="str">
        <f t="shared" si="4"/>
        <v/>
      </c>
    </row>
    <row r="688" ht="22.5" customHeight="1">
      <c r="A688" s="37"/>
      <c r="B688" s="38" t="str">
        <f>'Master Schedule'!B688</f>
        <v/>
      </c>
      <c r="C688" s="39"/>
      <c r="D688" s="40" t="str">
        <f t="shared" si="1"/>
        <v>Saturday</v>
      </c>
      <c r="E688" s="41"/>
      <c r="F688" s="38"/>
      <c r="G688" s="38"/>
      <c r="H688" s="41"/>
      <c r="I688" s="38"/>
      <c r="J688" s="38"/>
      <c r="K688" s="35"/>
      <c r="L688" s="35"/>
      <c r="M688" s="35"/>
      <c r="N688" s="36"/>
      <c r="O688" s="62"/>
      <c r="P688" s="34" t="str">
        <f t="shared" si="4"/>
        <v/>
      </c>
    </row>
    <row r="689" ht="22.5" customHeight="1">
      <c r="A689" s="37"/>
      <c r="B689" s="38" t="str">
        <f>'Master Schedule'!B689</f>
        <v/>
      </c>
      <c r="C689" s="39"/>
      <c r="D689" s="40" t="str">
        <f t="shared" si="1"/>
        <v>Saturday</v>
      </c>
      <c r="E689" s="41"/>
      <c r="F689" s="38"/>
      <c r="G689" s="38"/>
      <c r="H689" s="41"/>
      <c r="I689" s="38"/>
      <c r="J689" s="38"/>
      <c r="K689" s="32"/>
      <c r="L689" s="32"/>
      <c r="M689" s="32"/>
      <c r="N689" s="33"/>
      <c r="O689" s="62"/>
      <c r="P689" s="34" t="str">
        <f t="shared" si="4"/>
        <v/>
      </c>
    </row>
    <row r="690" ht="22.5" customHeight="1">
      <c r="A690" s="37"/>
      <c r="B690" s="38" t="str">
        <f>'Master Schedule'!B690</f>
        <v/>
      </c>
      <c r="C690" s="39"/>
      <c r="D690" s="40" t="str">
        <f t="shared" si="1"/>
        <v>Saturday</v>
      </c>
      <c r="E690" s="41"/>
      <c r="F690" s="38"/>
      <c r="G690" s="38"/>
      <c r="H690" s="41"/>
      <c r="I690" s="38"/>
      <c r="J690" s="38"/>
      <c r="K690" s="35"/>
      <c r="L690" s="35"/>
      <c r="M690" s="35"/>
      <c r="N690" s="36"/>
      <c r="O690" s="62"/>
      <c r="P690" s="34" t="str">
        <f t="shared" si="4"/>
        <v/>
      </c>
    </row>
    <row r="691" ht="22.5" customHeight="1">
      <c r="A691" s="37"/>
      <c r="B691" s="38" t="str">
        <f>'Master Schedule'!B691</f>
        <v/>
      </c>
      <c r="C691" s="39"/>
      <c r="D691" s="40" t="str">
        <f t="shared" si="1"/>
        <v>Saturday</v>
      </c>
      <c r="E691" s="41"/>
      <c r="F691" s="38"/>
      <c r="G691" s="38"/>
      <c r="H691" s="41"/>
      <c r="I691" s="38"/>
      <c r="J691" s="38"/>
      <c r="K691" s="32"/>
      <c r="L691" s="32"/>
      <c r="M691" s="32"/>
      <c r="N691" s="33"/>
      <c r="O691" s="62"/>
      <c r="P691" s="34" t="str">
        <f t="shared" si="4"/>
        <v/>
      </c>
    </row>
    <row r="692" ht="22.5" customHeight="1">
      <c r="A692" s="37"/>
      <c r="B692" s="38" t="str">
        <f>'Master Schedule'!B692</f>
        <v/>
      </c>
      <c r="C692" s="39"/>
      <c r="D692" s="40" t="str">
        <f t="shared" si="1"/>
        <v>Saturday</v>
      </c>
      <c r="E692" s="41"/>
      <c r="F692" s="38"/>
      <c r="G692" s="38"/>
      <c r="H692" s="41"/>
      <c r="I692" s="38"/>
      <c r="J692" s="38"/>
      <c r="K692" s="35"/>
      <c r="L692" s="35"/>
      <c r="M692" s="35"/>
      <c r="N692" s="36"/>
      <c r="O692" s="62"/>
      <c r="P692" s="34" t="str">
        <f t="shared" si="4"/>
        <v/>
      </c>
    </row>
    <row r="693" ht="22.5" customHeight="1">
      <c r="A693" s="37"/>
      <c r="B693" s="38" t="str">
        <f>'Master Schedule'!B693</f>
        <v/>
      </c>
      <c r="C693" s="39"/>
      <c r="D693" s="40" t="str">
        <f t="shared" si="1"/>
        <v>Saturday</v>
      </c>
      <c r="E693" s="41"/>
      <c r="F693" s="38"/>
      <c r="G693" s="38"/>
      <c r="H693" s="41"/>
      <c r="I693" s="38"/>
      <c r="J693" s="38"/>
      <c r="K693" s="32"/>
      <c r="L693" s="32"/>
      <c r="M693" s="32"/>
      <c r="N693" s="33"/>
      <c r="O693" s="62"/>
      <c r="P693" s="34" t="str">
        <f t="shared" si="4"/>
        <v/>
      </c>
    </row>
    <row r="694" ht="22.5" customHeight="1">
      <c r="A694" s="37"/>
      <c r="B694" s="38" t="str">
        <f>'Master Schedule'!B694</f>
        <v/>
      </c>
      <c r="C694" s="39"/>
      <c r="D694" s="40" t="str">
        <f t="shared" si="1"/>
        <v>Saturday</v>
      </c>
      <c r="E694" s="41"/>
      <c r="F694" s="38"/>
      <c r="G694" s="38"/>
      <c r="H694" s="41"/>
      <c r="I694" s="38"/>
      <c r="J694" s="38"/>
      <c r="K694" s="35"/>
      <c r="L694" s="35"/>
      <c r="M694" s="35"/>
      <c r="N694" s="36"/>
      <c r="O694" s="62"/>
      <c r="P694" s="34" t="str">
        <f t="shared" si="4"/>
        <v/>
      </c>
    </row>
    <row r="695" ht="22.5" customHeight="1">
      <c r="A695" s="37"/>
      <c r="B695" s="38" t="str">
        <f>'Master Schedule'!B695</f>
        <v/>
      </c>
      <c r="C695" s="39"/>
      <c r="D695" s="40" t="str">
        <f t="shared" si="1"/>
        <v>Saturday</v>
      </c>
      <c r="E695" s="41"/>
      <c r="F695" s="38"/>
      <c r="G695" s="38"/>
      <c r="H695" s="41"/>
      <c r="I695" s="38"/>
      <c r="J695" s="38"/>
      <c r="K695" s="32"/>
      <c r="L695" s="32"/>
      <c r="M695" s="32"/>
      <c r="N695" s="33"/>
      <c r="O695" s="62"/>
      <c r="P695" s="34" t="str">
        <f t="shared" si="4"/>
        <v/>
      </c>
    </row>
    <row r="696" ht="22.5" customHeight="1">
      <c r="A696" s="37"/>
      <c r="B696" s="38" t="str">
        <f>'Master Schedule'!B696</f>
        <v/>
      </c>
      <c r="C696" s="39"/>
      <c r="D696" s="40" t="str">
        <f t="shared" si="1"/>
        <v>Saturday</v>
      </c>
      <c r="E696" s="41"/>
      <c r="F696" s="38"/>
      <c r="G696" s="38"/>
      <c r="H696" s="41"/>
      <c r="I696" s="38"/>
      <c r="J696" s="38"/>
      <c r="K696" s="35"/>
      <c r="L696" s="35"/>
      <c r="M696" s="35"/>
      <c r="N696" s="36"/>
      <c r="O696" s="62"/>
      <c r="P696" s="34" t="str">
        <f t="shared" si="4"/>
        <v/>
      </c>
    </row>
    <row r="697" ht="22.5" customHeight="1">
      <c r="A697" s="37"/>
      <c r="B697" s="38" t="str">
        <f>'Master Schedule'!B697</f>
        <v/>
      </c>
      <c r="C697" s="39"/>
      <c r="D697" s="40" t="str">
        <f t="shared" si="1"/>
        <v>Saturday</v>
      </c>
      <c r="E697" s="41"/>
      <c r="F697" s="38"/>
      <c r="G697" s="38"/>
      <c r="H697" s="41"/>
      <c r="I697" s="38"/>
      <c r="J697" s="38"/>
      <c r="K697" s="32"/>
      <c r="L697" s="32"/>
      <c r="M697" s="32"/>
      <c r="N697" s="33"/>
      <c r="O697" s="62"/>
      <c r="P697" s="34" t="str">
        <f t="shared" si="4"/>
        <v/>
      </c>
    </row>
    <row r="698" ht="22.5" customHeight="1">
      <c r="A698" s="37"/>
      <c r="B698" s="38" t="str">
        <f>'Master Schedule'!B698</f>
        <v/>
      </c>
      <c r="C698" s="39"/>
      <c r="D698" s="40" t="str">
        <f t="shared" si="1"/>
        <v>Saturday</v>
      </c>
      <c r="E698" s="41"/>
      <c r="F698" s="38"/>
      <c r="G698" s="38"/>
      <c r="H698" s="41"/>
      <c r="I698" s="38"/>
      <c r="J698" s="38"/>
      <c r="K698" s="35"/>
      <c r="L698" s="35"/>
      <c r="M698" s="35"/>
      <c r="N698" s="36"/>
      <c r="O698" s="62"/>
      <c r="P698" s="34" t="str">
        <f t="shared" si="4"/>
        <v/>
      </c>
    </row>
    <row r="699" ht="22.5" customHeight="1">
      <c r="A699" s="37"/>
      <c r="B699" s="38" t="str">
        <f>'Master Schedule'!B699</f>
        <v/>
      </c>
      <c r="C699" s="39"/>
      <c r="D699" s="40" t="str">
        <f t="shared" si="1"/>
        <v>Saturday</v>
      </c>
      <c r="E699" s="41"/>
      <c r="F699" s="38"/>
      <c r="G699" s="38"/>
      <c r="H699" s="41"/>
      <c r="I699" s="38"/>
      <c r="J699" s="38"/>
      <c r="K699" s="32"/>
      <c r="L699" s="32"/>
      <c r="M699" s="32"/>
      <c r="N699" s="33"/>
      <c r="O699" s="62"/>
      <c r="P699" s="34" t="str">
        <f t="shared" si="4"/>
        <v/>
      </c>
    </row>
    <row r="700" ht="22.5" customHeight="1">
      <c r="A700" s="37"/>
      <c r="B700" s="38" t="str">
        <f>'Master Schedule'!B700</f>
        <v/>
      </c>
      <c r="C700" s="39"/>
      <c r="D700" s="40" t="str">
        <f t="shared" si="1"/>
        <v>Saturday</v>
      </c>
      <c r="E700" s="41"/>
      <c r="F700" s="38"/>
      <c r="G700" s="38"/>
      <c r="H700" s="41"/>
      <c r="I700" s="38"/>
      <c r="J700" s="38"/>
      <c r="K700" s="35"/>
      <c r="L700" s="35"/>
      <c r="M700" s="35"/>
      <c r="N700" s="36"/>
      <c r="O700" s="62"/>
      <c r="P700" s="34" t="str">
        <f t="shared" si="4"/>
        <v/>
      </c>
    </row>
    <row r="701" ht="22.5" customHeight="1">
      <c r="A701" s="37"/>
      <c r="B701" s="38" t="str">
        <f>'Master Schedule'!B701</f>
        <v/>
      </c>
      <c r="C701" s="39"/>
      <c r="D701" s="40" t="str">
        <f t="shared" si="1"/>
        <v>Saturday</v>
      </c>
      <c r="E701" s="41"/>
      <c r="F701" s="38"/>
      <c r="G701" s="38"/>
      <c r="H701" s="41"/>
      <c r="I701" s="38"/>
      <c r="J701" s="38"/>
      <c r="K701" s="32"/>
      <c r="L701" s="32"/>
      <c r="M701" s="32"/>
      <c r="N701" s="33"/>
      <c r="O701" s="62"/>
      <c r="P701" s="34" t="str">
        <f t="shared" si="4"/>
        <v/>
      </c>
    </row>
    <row r="702" ht="22.5" customHeight="1">
      <c r="A702" s="37"/>
      <c r="B702" s="38" t="str">
        <f>'Master Schedule'!B702</f>
        <v/>
      </c>
      <c r="C702" s="39"/>
      <c r="D702" s="40" t="str">
        <f t="shared" si="1"/>
        <v>Saturday</v>
      </c>
      <c r="E702" s="41"/>
      <c r="F702" s="38"/>
      <c r="G702" s="38"/>
      <c r="H702" s="41"/>
      <c r="I702" s="38"/>
      <c r="J702" s="38"/>
      <c r="K702" s="35"/>
      <c r="L702" s="35"/>
      <c r="M702" s="35"/>
      <c r="N702" s="36"/>
      <c r="O702" s="62"/>
      <c r="P702" s="34" t="str">
        <f t="shared" si="4"/>
        <v/>
      </c>
    </row>
    <row r="703" ht="22.5" customHeight="1">
      <c r="A703" s="37"/>
      <c r="B703" s="38" t="str">
        <f>'Master Schedule'!B703</f>
        <v/>
      </c>
      <c r="C703" s="39"/>
      <c r="D703" s="40" t="str">
        <f t="shared" si="1"/>
        <v>Saturday</v>
      </c>
      <c r="E703" s="41"/>
      <c r="F703" s="38"/>
      <c r="G703" s="38"/>
      <c r="H703" s="41"/>
      <c r="I703" s="38"/>
      <c r="J703" s="38"/>
      <c r="K703" s="32"/>
      <c r="L703" s="32"/>
      <c r="M703" s="32"/>
      <c r="N703" s="33"/>
      <c r="O703" s="62"/>
      <c r="P703" s="34" t="str">
        <f t="shared" si="4"/>
        <v/>
      </c>
    </row>
    <row r="704" ht="22.5" customHeight="1">
      <c r="A704" s="37"/>
      <c r="B704" s="38" t="str">
        <f>'Master Schedule'!B704</f>
        <v/>
      </c>
      <c r="C704" s="39"/>
      <c r="D704" s="40" t="str">
        <f t="shared" si="1"/>
        <v>Saturday</v>
      </c>
      <c r="E704" s="41"/>
      <c r="F704" s="38"/>
      <c r="G704" s="38"/>
      <c r="H704" s="41"/>
      <c r="I704" s="38"/>
      <c r="J704" s="38"/>
      <c r="K704" s="35"/>
      <c r="L704" s="35"/>
      <c r="M704" s="35"/>
      <c r="N704" s="36"/>
      <c r="O704" s="62"/>
      <c r="P704" s="34" t="str">
        <f t="shared" si="4"/>
        <v/>
      </c>
    </row>
    <row r="705" ht="22.5" customHeight="1">
      <c r="A705" s="37"/>
      <c r="B705" s="38" t="str">
        <f>'Master Schedule'!B705</f>
        <v/>
      </c>
      <c r="C705" s="39"/>
      <c r="D705" s="40" t="str">
        <f t="shared" si="1"/>
        <v>Saturday</v>
      </c>
      <c r="E705" s="41"/>
      <c r="F705" s="38"/>
      <c r="G705" s="38"/>
      <c r="H705" s="41"/>
      <c r="I705" s="38"/>
      <c r="J705" s="38"/>
      <c r="K705" s="32"/>
      <c r="L705" s="32"/>
      <c r="M705" s="32"/>
      <c r="N705" s="33"/>
      <c r="O705" s="62"/>
      <c r="P705" s="34" t="str">
        <f t="shared" si="4"/>
        <v/>
      </c>
    </row>
    <row r="706" ht="22.5" customHeight="1">
      <c r="A706" s="37"/>
      <c r="B706" s="38" t="str">
        <f>'Master Schedule'!B706</f>
        <v/>
      </c>
      <c r="C706" s="39"/>
      <c r="D706" s="40" t="str">
        <f t="shared" si="1"/>
        <v>Saturday</v>
      </c>
      <c r="E706" s="41"/>
      <c r="F706" s="38"/>
      <c r="G706" s="38"/>
      <c r="H706" s="41"/>
      <c r="I706" s="38"/>
      <c r="J706" s="38"/>
      <c r="K706" s="35"/>
      <c r="L706" s="35"/>
      <c r="M706" s="35"/>
      <c r="N706" s="36"/>
      <c r="O706" s="62"/>
      <c r="P706" s="34" t="str">
        <f t="shared" si="4"/>
        <v/>
      </c>
    </row>
    <row r="707" ht="22.5" customHeight="1">
      <c r="A707" s="37"/>
      <c r="B707" s="38" t="str">
        <f>'Master Schedule'!B707</f>
        <v/>
      </c>
      <c r="C707" s="39"/>
      <c r="D707" s="40" t="str">
        <f t="shared" si="1"/>
        <v>Saturday</v>
      </c>
      <c r="E707" s="41"/>
      <c r="F707" s="38"/>
      <c r="G707" s="38"/>
      <c r="H707" s="41"/>
      <c r="I707" s="38"/>
      <c r="J707" s="38"/>
      <c r="K707" s="32"/>
      <c r="L707" s="32"/>
      <c r="M707" s="32"/>
      <c r="N707" s="33"/>
      <c r="O707" s="62"/>
      <c r="P707" s="34" t="str">
        <f t="shared" si="4"/>
        <v/>
      </c>
    </row>
    <row r="708" ht="22.5" customHeight="1">
      <c r="A708" s="37"/>
      <c r="B708" s="38" t="str">
        <f>'Master Schedule'!B708</f>
        <v/>
      </c>
      <c r="C708" s="39"/>
      <c r="D708" s="40" t="str">
        <f t="shared" si="1"/>
        <v>Saturday</v>
      </c>
      <c r="E708" s="41"/>
      <c r="F708" s="38"/>
      <c r="G708" s="38"/>
      <c r="H708" s="41"/>
      <c r="I708" s="38"/>
      <c r="J708" s="38"/>
      <c r="K708" s="35"/>
      <c r="L708" s="35"/>
      <c r="M708" s="35"/>
      <c r="N708" s="36"/>
      <c r="O708" s="62"/>
      <c r="P708" s="34" t="str">
        <f t="shared" si="4"/>
        <v/>
      </c>
    </row>
    <row r="709" ht="22.5" customHeight="1">
      <c r="A709" s="37"/>
      <c r="B709" s="38" t="str">
        <f>'Master Schedule'!B709</f>
        <v/>
      </c>
      <c r="C709" s="39"/>
      <c r="D709" s="40" t="str">
        <f t="shared" si="1"/>
        <v>Saturday</v>
      </c>
      <c r="E709" s="41"/>
      <c r="F709" s="38"/>
      <c r="G709" s="38"/>
      <c r="H709" s="41"/>
      <c r="I709" s="38"/>
      <c r="J709" s="38"/>
      <c r="K709" s="32"/>
      <c r="L709" s="32"/>
      <c r="M709" s="32"/>
      <c r="N709" s="33"/>
      <c r="O709" s="62"/>
      <c r="P709" s="34" t="str">
        <f t="shared" si="4"/>
        <v/>
      </c>
    </row>
    <row r="710" ht="22.5" customHeight="1">
      <c r="A710" s="37"/>
      <c r="B710" s="38" t="str">
        <f>'Master Schedule'!B710</f>
        <v/>
      </c>
      <c r="C710" s="39"/>
      <c r="D710" s="40" t="str">
        <f t="shared" si="1"/>
        <v>Saturday</v>
      </c>
      <c r="E710" s="41"/>
      <c r="F710" s="38"/>
      <c r="G710" s="38"/>
      <c r="H710" s="41"/>
      <c r="I710" s="38"/>
      <c r="J710" s="38"/>
      <c r="K710" s="35"/>
      <c r="L710" s="35"/>
      <c r="M710" s="35"/>
      <c r="N710" s="36"/>
      <c r="O710" s="62"/>
      <c r="P710" s="34" t="str">
        <f t="shared" si="4"/>
        <v/>
      </c>
    </row>
    <row r="711" ht="22.5" customHeight="1">
      <c r="A711" s="37"/>
      <c r="B711" s="38" t="str">
        <f>'Master Schedule'!B711</f>
        <v/>
      </c>
      <c r="C711" s="39"/>
      <c r="D711" s="40" t="str">
        <f t="shared" si="1"/>
        <v>Saturday</v>
      </c>
      <c r="E711" s="41"/>
      <c r="F711" s="38"/>
      <c r="G711" s="38"/>
      <c r="H711" s="41"/>
      <c r="I711" s="38"/>
      <c r="J711" s="38"/>
      <c r="K711" s="32"/>
      <c r="L711" s="32"/>
      <c r="M711" s="32"/>
      <c r="N711" s="33"/>
      <c r="O711" s="62"/>
      <c r="P711" s="34" t="str">
        <f t="shared" si="4"/>
        <v/>
      </c>
    </row>
    <row r="712" ht="22.5" customHeight="1">
      <c r="A712" s="37"/>
      <c r="B712" s="38" t="str">
        <f>'Master Schedule'!B712</f>
        <v/>
      </c>
      <c r="C712" s="39"/>
      <c r="D712" s="40" t="str">
        <f t="shared" si="1"/>
        <v>Saturday</v>
      </c>
      <c r="E712" s="41"/>
      <c r="F712" s="38"/>
      <c r="G712" s="38"/>
      <c r="H712" s="41"/>
      <c r="I712" s="38"/>
      <c r="J712" s="38"/>
      <c r="K712" s="35"/>
      <c r="L712" s="35"/>
      <c r="M712" s="35"/>
      <c r="N712" s="36"/>
      <c r="O712" s="62"/>
      <c r="P712" s="34" t="str">
        <f t="shared" si="4"/>
        <v/>
      </c>
    </row>
    <row r="713" ht="22.5" customHeight="1">
      <c r="A713" s="37"/>
      <c r="B713" s="38" t="str">
        <f>'Master Schedule'!B713</f>
        <v/>
      </c>
      <c r="C713" s="39"/>
      <c r="D713" s="40" t="str">
        <f t="shared" si="1"/>
        <v>Saturday</v>
      </c>
      <c r="E713" s="41"/>
      <c r="F713" s="38"/>
      <c r="G713" s="38"/>
      <c r="H713" s="41"/>
      <c r="I713" s="38"/>
      <c r="J713" s="38"/>
      <c r="K713" s="32"/>
      <c r="L713" s="32"/>
      <c r="M713" s="32"/>
      <c r="N713" s="33"/>
      <c r="O713" s="62"/>
      <c r="P713" s="34" t="str">
        <f t="shared" si="4"/>
        <v/>
      </c>
    </row>
    <row r="714" ht="22.5" customHeight="1">
      <c r="A714" s="37"/>
      <c r="B714" s="38" t="str">
        <f>'Master Schedule'!B714</f>
        <v/>
      </c>
      <c r="C714" s="39"/>
      <c r="D714" s="40" t="str">
        <f t="shared" si="1"/>
        <v>Saturday</v>
      </c>
      <c r="E714" s="41"/>
      <c r="F714" s="38"/>
      <c r="G714" s="38"/>
      <c r="H714" s="41"/>
      <c r="I714" s="38"/>
      <c r="J714" s="38"/>
      <c r="K714" s="35"/>
      <c r="L714" s="35"/>
      <c r="M714" s="35"/>
      <c r="N714" s="36"/>
      <c r="O714" s="62"/>
      <c r="P714" s="34" t="str">
        <f t="shared" si="4"/>
        <v/>
      </c>
    </row>
    <row r="715" ht="22.5" customHeight="1">
      <c r="A715" s="37"/>
      <c r="B715" s="38" t="str">
        <f>'Master Schedule'!B715</f>
        <v/>
      </c>
      <c r="C715" s="39"/>
      <c r="D715" s="40" t="str">
        <f t="shared" si="1"/>
        <v>Saturday</v>
      </c>
      <c r="E715" s="41"/>
      <c r="F715" s="38"/>
      <c r="G715" s="38"/>
      <c r="H715" s="41"/>
      <c r="I715" s="38"/>
      <c r="J715" s="38"/>
      <c r="K715" s="32"/>
      <c r="L715" s="32"/>
      <c r="M715" s="32"/>
      <c r="N715" s="33"/>
      <c r="O715" s="62"/>
      <c r="P715" s="34" t="str">
        <f t="shared" si="4"/>
        <v/>
      </c>
    </row>
    <row r="716" ht="22.5" customHeight="1">
      <c r="A716" s="37"/>
      <c r="B716" s="38" t="str">
        <f>'Master Schedule'!B716</f>
        <v/>
      </c>
      <c r="C716" s="39"/>
      <c r="D716" s="40" t="str">
        <f t="shared" si="1"/>
        <v>Saturday</v>
      </c>
      <c r="E716" s="41"/>
      <c r="F716" s="38"/>
      <c r="G716" s="38"/>
      <c r="H716" s="41"/>
      <c r="I716" s="38"/>
      <c r="J716" s="38"/>
      <c r="K716" s="35"/>
      <c r="L716" s="35"/>
      <c r="M716" s="35"/>
      <c r="N716" s="36"/>
      <c r="O716" s="62"/>
      <c r="P716" s="34" t="str">
        <f t="shared" si="4"/>
        <v/>
      </c>
    </row>
    <row r="717" ht="22.5" customHeight="1">
      <c r="A717" s="37"/>
      <c r="B717" s="38" t="str">
        <f>'Master Schedule'!B717</f>
        <v/>
      </c>
      <c r="C717" s="39"/>
      <c r="D717" s="40" t="str">
        <f t="shared" si="1"/>
        <v>Saturday</v>
      </c>
      <c r="E717" s="41"/>
      <c r="F717" s="38"/>
      <c r="G717" s="38"/>
      <c r="H717" s="41"/>
      <c r="I717" s="38"/>
      <c r="J717" s="38"/>
      <c r="K717" s="32"/>
      <c r="L717" s="32"/>
      <c r="M717" s="32"/>
      <c r="N717" s="33"/>
      <c r="O717" s="62"/>
      <c r="P717" s="34" t="str">
        <f t="shared" si="4"/>
        <v/>
      </c>
    </row>
    <row r="718" ht="22.5" customHeight="1">
      <c r="A718" s="37"/>
      <c r="B718" s="38" t="str">
        <f>'Master Schedule'!B718</f>
        <v/>
      </c>
      <c r="C718" s="39"/>
      <c r="D718" s="40" t="str">
        <f t="shared" si="1"/>
        <v>Saturday</v>
      </c>
      <c r="E718" s="41"/>
      <c r="F718" s="38"/>
      <c r="G718" s="38"/>
      <c r="H718" s="41"/>
      <c r="I718" s="38"/>
      <c r="J718" s="38"/>
      <c r="K718" s="35"/>
      <c r="L718" s="35"/>
      <c r="M718" s="35"/>
      <c r="N718" s="36"/>
      <c r="O718" s="62"/>
      <c r="P718" s="34" t="str">
        <f t="shared" si="4"/>
        <v/>
      </c>
    </row>
    <row r="719" ht="22.5" customHeight="1">
      <c r="A719" s="37"/>
      <c r="B719" s="38" t="str">
        <f>'Master Schedule'!B719</f>
        <v/>
      </c>
      <c r="C719" s="39"/>
      <c r="D719" s="40" t="str">
        <f t="shared" si="1"/>
        <v>Saturday</v>
      </c>
      <c r="E719" s="41"/>
      <c r="F719" s="38"/>
      <c r="G719" s="38"/>
      <c r="H719" s="41"/>
      <c r="I719" s="38"/>
      <c r="J719" s="38"/>
      <c r="K719" s="32"/>
      <c r="L719" s="32"/>
      <c r="M719" s="32"/>
      <c r="N719" s="33"/>
      <c r="O719" s="62"/>
      <c r="P719" s="34" t="str">
        <f t="shared" si="4"/>
        <v/>
      </c>
    </row>
    <row r="720" ht="22.5" customHeight="1">
      <c r="A720" s="37"/>
      <c r="B720" s="38" t="str">
        <f>'Master Schedule'!B720</f>
        <v/>
      </c>
      <c r="C720" s="39"/>
      <c r="D720" s="40" t="str">
        <f t="shared" si="1"/>
        <v>Saturday</v>
      </c>
      <c r="E720" s="41"/>
      <c r="F720" s="38"/>
      <c r="G720" s="38"/>
      <c r="H720" s="41"/>
      <c r="I720" s="38"/>
      <c r="J720" s="38"/>
      <c r="K720" s="35"/>
      <c r="L720" s="35"/>
      <c r="M720" s="35"/>
      <c r="N720" s="36"/>
      <c r="O720" s="62"/>
      <c r="P720" s="34" t="str">
        <f t="shared" si="4"/>
        <v/>
      </c>
    </row>
    <row r="721" ht="22.5" customHeight="1">
      <c r="A721" s="37"/>
      <c r="B721" s="38" t="str">
        <f>'Master Schedule'!B721</f>
        <v/>
      </c>
      <c r="C721" s="39"/>
      <c r="D721" s="40" t="str">
        <f t="shared" si="1"/>
        <v>Saturday</v>
      </c>
      <c r="E721" s="41"/>
      <c r="F721" s="38"/>
      <c r="G721" s="38"/>
      <c r="H721" s="41"/>
      <c r="I721" s="38"/>
      <c r="J721" s="38"/>
      <c r="K721" s="32"/>
      <c r="L721" s="32"/>
      <c r="M721" s="32"/>
      <c r="N721" s="33"/>
      <c r="O721" s="62"/>
      <c r="P721" s="34" t="str">
        <f t="shared" si="4"/>
        <v/>
      </c>
    </row>
    <row r="722" ht="22.5" customHeight="1">
      <c r="A722" s="37"/>
      <c r="B722" s="38" t="str">
        <f>'Master Schedule'!B722</f>
        <v/>
      </c>
      <c r="C722" s="39"/>
      <c r="D722" s="40" t="str">
        <f t="shared" si="1"/>
        <v>Saturday</v>
      </c>
      <c r="E722" s="41"/>
      <c r="F722" s="38"/>
      <c r="G722" s="38"/>
      <c r="H722" s="41"/>
      <c r="I722" s="38"/>
      <c r="J722" s="38"/>
      <c r="K722" s="35"/>
      <c r="L722" s="35"/>
      <c r="M722" s="35"/>
      <c r="N722" s="36"/>
      <c r="O722" s="62"/>
      <c r="P722" s="34" t="str">
        <f t="shared" si="4"/>
        <v/>
      </c>
    </row>
    <row r="723" ht="22.5" customHeight="1">
      <c r="A723" s="37"/>
      <c r="B723" s="38" t="str">
        <f>'Master Schedule'!B723</f>
        <v/>
      </c>
      <c r="C723" s="39"/>
      <c r="D723" s="40" t="str">
        <f t="shared" si="1"/>
        <v>Saturday</v>
      </c>
      <c r="E723" s="41"/>
      <c r="F723" s="38"/>
      <c r="G723" s="38"/>
      <c r="H723" s="41"/>
      <c r="I723" s="38"/>
      <c r="J723" s="38"/>
      <c r="K723" s="32"/>
      <c r="L723" s="32"/>
      <c r="M723" s="32"/>
      <c r="N723" s="33"/>
      <c r="O723" s="62"/>
      <c r="P723" s="34" t="str">
        <f t="shared" si="4"/>
        <v/>
      </c>
    </row>
    <row r="724" ht="22.5" customHeight="1">
      <c r="A724" s="37"/>
      <c r="B724" s="38" t="str">
        <f>'Master Schedule'!B724</f>
        <v/>
      </c>
      <c r="C724" s="39"/>
      <c r="D724" s="40" t="str">
        <f t="shared" si="1"/>
        <v>Saturday</v>
      </c>
      <c r="E724" s="41"/>
      <c r="F724" s="38"/>
      <c r="G724" s="38"/>
      <c r="H724" s="41"/>
      <c r="I724" s="38"/>
      <c r="J724" s="38"/>
      <c r="K724" s="35"/>
      <c r="L724" s="35"/>
      <c r="M724" s="35"/>
      <c r="N724" s="36"/>
      <c r="O724" s="62"/>
      <c r="P724" s="34" t="str">
        <f t="shared" si="4"/>
        <v/>
      </c>
    </row>
    <row r="725" ht="22.5" customHeight="1">
      <c r="A725" s="37"/>
      <c r="B725" s="38" t="str">
        <f>'Master Schedule'!B725</f>
        <v/>
      </c>
      <c r="C725" s="39"/>
      <c r="D725" s="40" t="str">
        <f t="shared" si="1"/>
        <v>Saturday</v>
      </c>
      <c r="E725" s="41"/>
      <c r="F725" s="38"/>
      <c r="G725" s="38"/>
      <c r="H725" s="41"/>
      <c r="I725" s="38"/>
      <c r="J725" s="38"/>
      <c r="K725" s="32"/>
      <c r="L725" s="32"/>
      <c r="M725" s="32"/>
      <c r="N725" s="33"/>
      <c r="O725" s="62"/>
      <c r="P725" s="34" t="str">
        <f t="shared" si="4"/>
        <v/>
      </c>
    </row>
    <row r="726" ht="22.5" customHeight="1">
      <c r="A726" s="37"/>
      <c r="B726" s="38" t="str">
        <f>'Master Schedule'!B726</f>
        <v/>
      </c>
      <c r="C726" s="39"/>
      <c r="D726" s="40" t="str">
        <f t="shared" si="1"/>
        <v>Saturday</v>
      </c>
      <c r="E726" s="41"/>
      <c r="F726" s="38"/>
      <c r="G726" s="38"/>
      <c r="H726" s="41"/>
      <c r="I726" s="38"/>
      <c r="J726" s="38"/>
      <c r="K726" s="35"/>
      <c r="L726" s="35"/>
      <c r="M726" s="35"/>
      <c r="N726" s="36"/>
      <c r="O726" s="62"/>
      <c r="P726" s="34" t="str">
        <f t="shared" si="4"/>
        <v/>
      </c>
    </row>
    <row r="727" ht="22.5" customHeight="1">
      <c r="A727" s="37"/>
      <c r="B727" s="38" t="str">
        <f>'Master Schedule'!B727</f>
        <v/>
      </c>
      <c r="C727" s="39"/>
      <c r="D727" s="40" t="str">
        <f t="shared" si="1"/>
        <v>Saturday</v>
      </c>
      <c r="E727" s="41"/>
      <c r="F727" s="38"/>
      <c r="G727" s="38"/>
      <c r="H727" s="41"/>
      <c r="I727" s="38"/>
      <c r="J727" s="38"/>
      <c r="K727" s="32"/>
      <c r="L727" s="32"/>
      <c r="M727" s="32"/>
      <c r="N727" s="33"/>
      <c r="O727" s="62"/>
      <c r="P727" s="34" t="str">
        <f t="shared" si="4"/>
        <v/>
      </c>
    </row>
    <row r="728" ht="22.5" customHeight="1">
      <c r="A728" s="37"/>
      <c r="B728" s="38" t="str">
        <f>'Master Schedule'!B728</f>
        <v/>
      </c>
      <c r="C728" s="39"/>
      <c r="D728" s="40" t="str">
        <f t="shared" si="1"/>
        <v>Saturday</v>
      </c>
      <c r="E728" s="41"/>
      <c r="F728" s="38"/>
      <c r="G728" s="38"/>
      <c r="H728" s="41"/>
      <c r="I728" s="38"/>
      <c r="J728" s="38"/>
      <c r="K728" s="35"/>
      <c r="L728" s="35"/>
      <c r="M728" s="35"/>
      <c r="N728" s="36"/>
      <c r="O728" s="62"/>
      <c r="P728" s="34" t="str">
        <f t="shared" si="4"/>
        <v/>
      </c>
    </row>
    <row r="729" ht="22.5" customHeight="1">
      <c r="A729" s="37"/>
      <c r="B729" s="38" t="str">
        <f>'Master Schedule'!B729</f>
        <v/>
      </c>
      <c r="C729" s="39"/>
      <c r="D729" s="40" t="str">
        <f t="shared" si="1"/>
        <v>Saturday</v>
      </c>
      <c r="E729" s="41"/>
      <c r="F729" s="38"/>
      <c r="G729" s="38"/>
      <c r="H729" s="41"/>
      <c r="I729" s="38"/>
      <c r="J729" s="38"/>
      <c r="K729" s="32"/>
      <c r="L729" s="32"/>
      <c r="M729" s="32"/>
      <c r="N729" s="33"/>
      <c r="O729" s="62"/>
      <c r="P729" s="34" t="str">
        <f t="shared" si="4"/>
        <v/>
      </c>
    </row>
    <row r="730" ht="22.5" customHeight="1">
      <c r="A730" s="37"/>
      <c r="B730" s="38" t="str">
        <f>'Master Schedule'!B730</f>
        <v/>
      </c>
      <c r="C730" s="39"/>
      <c r="D730" s="40" t="str">
        <f t="shared" si="1"/>
        <v>Saturday</v>
      </c>
      <c r="E730" s="41"/>
      <c r="F730" s="38"/>
      <c r="G730" s="38"/>
      <c r="H730" s="41"/>
      <c r="I730" s="38"/>
      <c r="J730" s="38"/>
      <c r="K730" s="35"/>
      <c r="L730" s="35"/>
      <c r="M730" s="35"/>
      <c r="N730" s="36"/>
      <c r="O730" s="62"/>
      <c r="P730" s="34" t="str">
        <f t="shared" si="4"/>
        <v/>
      </c>
    </row>
    <row r="731" ht="22.5" customHeight="1">
      <c r="A731" s="37"/>
      <c r="B731" s="38" t="str">
        <f>'Master Schedule'!B731</f>
        <v/>
      </c>
      <c r="C731" s="39"/>
      <c r="D731" s="40" t="str">
        <f t="shared" si="1"/>
        <v>Saturday</v>
      </c>
      <c r="E731" s="41"/>
      <c r="F731" s="38"/>
      <c r="G731" s="38"/>
      <c r="H731" s="41"/>
      <c r="I731" s="38"/>
      <c r="J731" s="38"/>
      <c r="K731" s="32"/>
      <c r="L731" s="32"/>
      <c r="M731" s="32"/>
      <c r="N731" s="33"/>
      <c r="O731" s="62"/>
      <c r="P731" s="34" t="str">
        <f t="shared" si="4"/>
        <v/>
      </c>
    </row>
    <row r="732" ht="22.5" customHeight="1">
      <c r="A732" s="37"/>
      <c r="B732" s="38" t="str">
        <f>'Master Schedule'!B732</f>
        <v/>
      </c>
      <c r="C732" s="39"/>
      <c r="D732" s="40" t="str">
        <f t="shared" si="1"/>
        <v>Saturday</v>
      </c>
      <c r="E732" s="41"/>
      <c r="F732" s="38"/>
      <c r="G732" s="38"/>
      <c r="H732" s="41"/>
      <c r="I732" s="38"/>
      <c r="J732" s="38"/>
      <c r="K732" s="35"/>
      <c r="L732" s="35"/>
      <c r="M732" s="35"/>
      <c r="N732" s="36"/>
      <c r="O732" s="62"/>
      <c r="P732" s="34" t="str">
        <f t="shared" si="4"/>
        <v/>
      </c>
    </row>
    <row r="733" ht="22.5" customHeight="1">
      <c r="A733" s="37"/>
      <c r="B733" s="38" t="str">
        <f>'Master Schedule'!B733</f>
        <v/>
      </c>
      <c r="C733" s="39"/>
      <c r="D733" s="40" t="str">
        <f t="shared" si="1"/>
        <v>Saturday</v>
      </c>
      <c r="E733" s="41"/>
      <c r="F733" s="38"/>
      <c r="G733" s="38"/>
      <c r="H733" s="41"/>
      <c r="I733" s="38"/>
      <c r="J733" s="38"/>
      <c r="K733" s="32"/>
      <c r="L733" s="32"/>
      <c r="M733" s="32"/>
      <c r="N733" s="33"/>
      <c r="O733" s="62"/>
      <c r="P733" s="34" t="str">
        <f t="shared" si="4"/>
        <v/>
      </c>
    </row>
    <row r="734" ht="22.5" customHeight="1">
      <c r="A734" s="37"/>
      <c r="B734" s="38" t="str">
        <f>'Master Schedule'!B734</f>
        <v/>
      </c>
      <c r="C734" s="39"/>
      <c r="D734" s="40" t="str">
        <f t="shared" si="1"/>
        <v>Saturday</v>
      </c>
      <c r="E734" s="41"/>
      <c r="F734" s="38"/>
      <c r="G734" s="38"/>
      <c r="H734" s="41"/>
      <c r="I734" s="38"/>
      <c r="J734" s="38"/>
      <c r="K734" s="35"/>
      <c r="L734" s="35"/>
      <c r="M734" s="35"/>
      <c r="N734" s="36"/>
      <c r="O734" s="62"/>
      <c r="P734" s="34" t="str">
        <f t="shared" si="4"/>
        <v/>
      </c>
    </row>
    <row r="735" ht="22.5" customHeight="1">
      <c r="A735" s="37"/>
      <c r="B735" s="38" t="str">
        <f>'Master Schedule'!B735</f>
        <v/>
      </c>
      <c r="C735" s="39"/>
      <c r="D735" s="40" t="str">
        <f t="shared" si="1"/>
        <v>Saturday</v>
      </c>
      <c r="E735" s="41"/>
      <c r="F735" s="38"/>
      <c r="G735" s="38"/>
      <c r="H735" s="41"/>
      <c r="I735" s="38"/>
      <c r="J735" s="38"/>
      <c r="K735" s="32"/>
      <c r="L735" s="32"/>
      <c r="M735" s="32"/>
      <c r="N735" s="33"/>
      <c r="O735" s="62"/>
      <c r="P735" s="34" t="str">
        <f t="shared" si="4"/>
        <v/>
      </c>
    </row>
    <row r="736" ht="22.5" customHeight="1">
      <c r="A736" s="37"/>
      <c r="B736" s="38" t="str">
        <f>'Master Schedule'!B736</f>
        <v/>
      </c>
      <c r="C736" s="39"/>
      <c r="D736" s="40" t="str">
        <f t="shared" si="1"/>
        <v>Saturday</v>
      </c>
      <c r="E736" s="41"/>
      <c r="F736" s="38"/>
      <c r="G736" s="38"/>
      <c r="H736" s="41"/>
      <c r="I736" s="38"/>
      <c r="J736" s="38"/>
      <c r="K736" s="35"/>
      <c r="L736" s="35"/>
      <c r="M736" s="35"/>
      <c r="N736" s="36"/>
      <c r="O736" s="62"/>
      <c r="P736" s="34" t="str">
        <f t="shared" si="4"/>
        <v/>
      </c>
    </row>
    <row r="737" ht="22.5" customHeight="1">
      <c r="A737" s="37"/>
      <c r="B737" s="38" t="str">
        <f>'Master Schedule'!B737</f>
        <v/>
      </c>
      <c r="C737" s="39"/>
      <c r="D737" s="40" t="str">
        <f t="shared" si="1"/>
        <v>Saturday</v>
      </c>
      <c r="E737" s="41"/>
      <c r="F737" s="38"/>
      <c r="G737" s="38"/>
      <c r="H737" s="41"/>
      <c r="I737" s="38"/>
      <c r="J737" s="38"/>
      <c r="K737" s="32"/>
      <c r="L737" s="32"/>
      <c r="M737" s="32"/>
      <c r="N737" s="33"/>
      <c r="O737" s="62"/>
      <c r="P737" s="34" t="str">
        <f t="shared" si="4"/>
        <v/>
      </c>
    </row>
    <row r="738" ht="22.5" customHeight="1">
      <c r="A738" s="37"/>
      <c r="B738" s="38" t="str">
        <f>'Master Schedule'!B738</f>
        <v/>
      </c>
      <c r="C738" s="39"/>
      <c r="D738" s="40" t="str">
        <f t="shared" si="1"/>
        <v>Saturday</v>
      </c>
      <c r="E738" s="41"/>
      <c r="F738" s="38"/>
      <c r="G738" s="38"/>
      <c r="H738" s="41"/>
      <c r="I738" s="38"/>
      <c r="J738" s="38"/>
      <c r="K738" s="35"/>
      <c r="L738" s="35"/>
      <c r="M738" s="35"/>
      <c r="N738" s="36"/>
      <c r="O738" s="62"/>
      <c r="P738" s="34" t="str">
        <f t="shared" si="4"/>
        <v/>
      </c>
    </row>
    <row r="739" ht="22.5" customHeight="1">
      <c r="A739" s="37"/>
      <c r="B739" s="38" t="str">
        <f>'Master Schedule'!B739</f>
        <v/>
      </c>
      <c r="C739" s="39"/>
      <c r="D739" s="40" t="str">
        <f t="shared" si="1"/>
        <v>Saturday</v>
      </c>
      <c r="E739" s="41"/>
      <c r="F739" s="38"/>
      <c r="G739" s="38"/>
      <c r="H739" s="41"/>
      <c r="I739" s="38"/>
      <c r="J739" s="38"/>
      <c r="K739" s="32"/>
      <c r="L739" s="32"/>
      <c r="M739" s="32"/>
      <c r="N739" s="33"/>
      <c r="O739" s="62"/>
      <c r="P739" s="34" t="str">
        <f t="shared" si="4"/>
        <v/>
      </c>
    </row>
    <row r="740" ht="22.5" customHeight="1">
      <c r="A740" s="37"/>
      <c r="B740" s="38" t="str">
        <f>'Master Schedule'!B740</f>
        <v/>
      </c>
      <c r="C740" s="39"/>
      <c r="D740" s="40" t="str">
        <f t="shared" si="1"/>
        <v>Saturday</v>
      </c>
      <c r="E740" s="41"/>
      <c r="F740" s="38"/>
      <c r="G740" s="38"/>
      <c r="H740" s="41"/>
      <c r="I740" s="38"/>
      <c r="J740" s="38"/>
      <c r="K740" s="35"/>
      <c r="L740" s="35"/>
      <c r="M740" s="35"/>
      <c r="N740" s="36"/>
      <c r="O740" s="62"/>
      <c r="P740" s="34" t="str">
        <f t="shared" si="4"/>
        <v/>
      </c>
    </row>
    <row r="741" ht="22.5" customHeight="1">
      <c r="A741" s="37"/>
      <c r="B741" s="38" t="str">
        <f>'Master Schedule'!B741</f>
        <v/>
      </c>
      <c r="C741" s="39"/>
      <c r="D741" s="40" t="str">
        <f t="shared" si="1"/>
        <v>Saturday</v>
      </c>
      <c r="E741" s="41"/>
      <c r="F741" s="38"/>
      <c r="G741" s="38"/>
      <c r="H741" s="41"/>
      <c r="I741" s="38"/>
      <c r="J741" s="38"/>
      <c r="K741" s="32"/>
      <c r="L741" s="32"/>
      <c r="M741" s="32"/>
      <c r="N741" s="33"/>
      <c r="O741" s="62"/>
      <c r="P741" s="34" t="str">
        <f t="shared" si="4"/>
        <v/>
      </c>
    </row>
    <row r="742" ht="22.5" customHeight="1">
      <c r="A742" s="37"/>
      <c r="B742" s="38" t="str">
        <f>'Master Schedule'!B742</f>
        <v/>
      </c>
      <c r="C742" s="39"/>
      <c r="D742" s="40" t="str">
        <f t="shared" si="1"/>
        <v>Saturday</v>
      </c>
      <c r="E742" s="41"/>
      <c r="F742" s="38"/>
      <c r="G742" s="38"/>
      <c r="H742" s="41"/>
      <c r="I742" s="38"/>
      <c r="J742" s="38"/>
      <c r="K742" s="35"/>
      <c r="L742" s="35"/>
      <c r="M742" s="35"/>
      <c r="N742" s="36"/>
      <c r="O742" s="62"/>
      <c r="P742" s="34" t="str">
        <f t="shared" si="4"/>
        <v/>
      </c>
    </row>
    <row r="743" ht="22.5" customHeight="1">
      <c r="A743" s="37"/>
      <c r="B743" s="38" t="str">
        <f>'Master Schedule'!B743</f>
        <v/>
      </c>
      <c r="C743" s="39"/>
      <c r="D743" s="40" t="str">
        <f t="shared" si="1"/>
        <v>Saturday</v>
      </c>
      <c r="E743" s="41"/>
      <c r="F743" s="38"/>
      <c r="G743" s="38"/>
      <c r="H743" s="41"/>
      <c r="I743" s="38"/>
      <c r="J743" s="38"/>
      <c r="K743" s="32"/>
      <c r="L743" s="32"/>
      <c r="M743" s="32"/>
      <c r="N743" s="33"/>
      <c r="O743" s="62"/>
      <c r="P743" s="34" t="str">
        <f t="shared" si="4"/>
        <v/>
      </c>
    </row>
    <row r="744" ht="22.5" customHeight="1">
      <c r="A744" s="37"/>
      <c r="B744" s="38" t="str">
        <f>'Master Schedule'!B744</f>
        <v/>
      </c>
      <c r="C744" s="39"/>
      <c r="D744" s="40" t="str">
        <f t="shared" si="1"/>
        <v>Saturday</v>
      </c>
      <c r="E744" s="41"/>
      <c r="F744" s="38"/>
      <c r="G744" s="38"/>
      <c r="H744" s="41"/>
      <c r="I744" s="38"/>
      <c r="J744" s="38"/>
      <c r="K744" s="35"/>
      <c r="L744" s="35"/>
      <c r="M744" s="35"/>
      <c r="N744" s="36"/>
      <c r="O744" s="62"/>
      <c r="P744" s="34" t="str">
        <f t="shared" si="4"/>
        <v/>
      </c>
    </row>
    <row r="745" ht="22.5" customHeight="1">
      <c r="A745" s="37"/>
      <c r="B745" s="38" t="str">
        <f>'Master Schedule'!B745</f>
        <v/>
      </c>
      <c r="C745" s="39"/>
      <c r="D745" s="40" t="str">
        <f t="shared" si="1"/>
        <v>Saturday</v>
      </c>
      <c r="E745" s="41"/>
      <c r="F745" s="38"/>
      <c r="G745" s="38"/>
      <c r="H745" s="41"/>
      <c r="I745" s="38"/>
      <c r="J745" s="38"/>
      <c r="K745" s="32"/>
      <c r="L745" s="32"/>
      <c r="M745" s="32"/>
      <c r="N745" s="33"/>
      <c r="O745" s="62"/>
      <c r="P745" s="34" t="str">
        <f t="shared" si="4"/>
        <v/>
      </c>
    </row>
    <row r="746" ht="22.5" customHeight="1">
      <c r="A746" s="37"/>
      <c r="B746" s="38" t="str">
        <f>'Master Schedule'!B746</f>
        <v/>
      </c>
      <c r="C746" s="39"/>
      <c r="D746" s="40" t="str">
        <f t="shared" si="1"/>
        <v>Saturday</v>
      </c>
      <c r="E746" s="41"/>
      <c r="F746" s="38"/>
      <c r="G746" s="38"/>
      <c r="H746" s="41"/>
      <c r="I746" s="38"/>
      <c r="J746" s="38"/>
      <c r="K746" s="35"/>
      <c r="L746" s="35"/>
      <c r="M746" s="35"/>
      <c r="N746" s="36"/>
      <c r="O746" s="62"/>
      <c r="P746" s="34" t="str">
        <f t="shared" si="4"/>
        <v/>
      </c>
    </row>
    <row r="747" ht="22.5" customHeight="1">
      <c r="A747" s="37"/>
      <c r="B747" s="38" t="str">
        <f>'Master Schedule'!B747</f>
        <v/>
      </c>
      <c r="C747" s="39"/>
      <c r="D747" s="40" t="str">
        <f t="shared" si="1"/>
        <v>Saturday</v>
      </c>
      <c r="E747" s="41"/>
      <c r="F747" s="38"/>
      <c r="G747" s="38"/>
      <c r="H747" s="41"/>
      <c r="I747" s="38"/>
      <c r="J747" s="38"/>
      <c r="K747" s="32"/>
      <c r="L747" s="32"/>
      <c r="M747" s="32"/>
      <c r="N747" s="33"/>
      <c r="O747" s="62"/>
      <c r="P747" s="34" t="str">
        <f t="shared" si="4"/>
        <v/>
      </c>
    </row>
    <row r="748" ht="22.5" customHeight="1">
      <c r="A748" s="37"/>
      <c r="B748" s="38" t="str">
        <f>'Master Schedule'!B748</f>
        <v/>
      </c>
      <c r="C748" s="39"/>
      <c r="D748" s="40" t="str">
        <f t="shared" si="1"/>
        <v>Saturday</v>
      </c>
      <c r="E748" s="41"/>
      <c r="F748" s="38"/>
      <c r="G748" s="38"/>
      <c r="H748" s="41"/>
      <c r="I748" s="38"/>
      <c r="J748" s="38"/>
      <c r="K748" s="35"/>
      <c r="L748" s="35"/>
      <c r="M748" s="35"/>
      <c r="N748" s="36"/>
      <c r="O748" s="62"/>
      <c r="P748" s="34" t="str">
        <f t="shared" si="4"/>
        <v/>
      </c>
    </row>
    <row r="749" ht="22.5" customHeight="1">
      <c r="A749" s="37"/>
      <c r="B749" s="38" t="str">
        <f>'Master Schedule'!B749</f>
        <v/>
      </c>
      <c r="C749" s="39"/>
      <c r="D749" s="40" t="str">
        <f t="shared" si="1"/>
        <v>Saturday</v>
      </c>
      <c r="E749" s="41"/>
      <c r="F749" s="38"/>
      <c r="G749" s="38"/>
      <c r="H749" s="41"/>
      <c r="I749" s="38"/>
      <c r="J749" s="38"/>
      <c r="K749" s="32"/>
      <c r="L749" s="32"/>
      <c r="M749" s="32"/>
      <c r="N749" s="33"/>
      <c r="O749" s="62"/>
      <c r="P749" s="34" t="str">
        <f t="shared" si="4"/>
        <v/>
      </c>
    </row>
    <row r="750" ht="22.5" customHeight="1">
      <c r="A750" s="37"/>
      <c r="B750" s="38" t="str">
        <f>'Master Schedule'!B750</f>
        <v/>
      </c>
      <c r="C750" s="39"/>
      <c r="D750" s="40" t="str">
        <f t="shared" si="1"/>
        <v>Saturday</v>
      </c>
      <c r="E750" s="41"/>
      <c r="F750" s="38"/>
      <c r="G750" s="38"/>
      <c r="H750" s="41"/>
      <c r="I750" s="38"/>
      <c r="J750" s="38"/>
      <c r="K750" s="35"/>
      <c r="L750" s="35"/>
      <c r="M750" s="35"/>
      <c r="N750" s="36"/>
      <c r="O750" s="62"/>
      <c r="P750" s="34" t="str">
        <f t="shared" si="4"/>
        <v/>
      </c>
    </row>
    <row r="751" ht="22.5" customHeight="1">
      <c r="A751" s="37"/>
      <c r="B751" s="38" t="str">
        <f>'Master Schedule'!B751</f>
        <v/>
      </c>
      <c r="C751" s="39"/>
      <c r="D751" s="40" t="str">
        <f t="shared" si="1"/>
        <v>Saturday</v>
      </c>
      <c r="E751" s="41"/>
      <c r="F751" s="38"/>
      <c r="G751" s="38"/>
      <c r="H751" s="41"/>
      <c r="I751" s="38"/>
      <c r="J751" s="38"/>
      <c r="K751" s="32"/>
      <c r="L751" s="32"/>
      <c r="M751" s="32"/>
      <c r="N751" s="33"/>
      <c r="O751" s="62"/>
      <c r="P751" s="34" t="str">
        <f t="shared" si="4"/>
        <v/>
      </c>
    </row>
    <row r="752" ht="22.5" customHeight="1">
      <c r="A752" s="37"/>
      <c r="B752" s="38" t="str">
        <f>'Master Schedule'!B752</f>
        <v/>
      </c>
      <c r="C752" s="39"/>
      <c r="D752" s="40" t="str">
        <f t="shared" si="1"/>
        <v>Saturday</v>
      </c>
      <c r="E752" s="41"/>
      <c r="F752" s="38"/>
      <c r="G752" s="38"/>
      <c r="H752" s="41"/>
      <c r="I752" s="38"/>
      <c r="J752" s="38"/>
      <c r="K752" s="35"/>
      <c r="L752" s="35"/>
      <c r="M752" s="35"/>
      <c r="N752" s="36"/>
      <c r="O752" s="62"/>
      <c r="P752" s="34" t="str">
        <f t="shared" si="4"/>
        <v/>
      </c>
    </row>
    <row r="753" ht="22.5" customHeight="1">
      <c r="A753" s="37"/>
      <c r="B753" s="38" t="str">
        <f>'Master Schedule'!B753</f>
        <v/>
      </c>
      <c r="C753" s="39"/>
      <c r="D753" s="40" t="str">
        <f t="shared" si="1"/>
        <v>Saturday</v>
      </c>
      <c r="E753" s="41"/>
      <c r="F753" s="38"/>
      <c r="G753" s="38"/>
      <c r="H753" s="41"/>
      <c r="I753" s="38"/>
      <c r="J753" s="38"/>
      <c r="K753" s="32"/>
      <c r="L753" s="32"/>
      <c r="M753" s="32"/>
      <c r="N753" s="33"/>
      <c r="O753" s="62"/>
      <c r="P753" s="34" t="str">
        <f t="shared" si="4"/>
        <v/>
      </c>
    </row>
    <row r="754" ht="22.5" customHeight="1">
      <c r="A754" s="37"/>
      <c r="B754" s="38" t="str">
        <f>'Master Schedule'!B754</f>
        <v/>
      </c>
      <c r="C754" s="39"/>
      <c r="D754" s="40" t="str">
        <f t="shared" si="1"/>
        <v>Saturday</v>
      </c>
      <c r="E754" s="41"/>
      <c r="F754" s="38"/>
      <c r="G754" s="38"/>
      <c r="H754" s="41"/>
      <c r="I754" s="38"/>
      <c r="J754" s="38"/>
      <c r="K754" s="35"/>
      <c r="L754" s="35"/>
      <c r="M754" s="35"/>
      <c r="N754" s="36"/>
      <c r="O754" s="62"/>
      <c r="P754" s="34" t="str">
        <f t="shared" si="4"/>
        <v/>
      </c>
    </row>
    <row r="755" ht="22.5" customHeight="1">
      <c r="A755" s="37"/>
      <c r="B755" s="38" t="str">
        <f>'Master Schedule'!B755</f>
        <v/>
      </c>
      <c r="C755" s="39"/>
      <c r="D755" s="40" t="str">
        <f t="shared" si="1"/>
        <v>Saturday</v>
      </c>
      <c r="E755" s="41"/>
      <c r="F755" s="38"/>
      <c r="G755" s="38"/>
      <c r="H755" s="41"/>
      <c r="I755" s="38"/>
      <c r="J755" s="38"/>
      <c r="K755" s="32"/>
      <c r="L755" s="32"/>
      <c r="M755" s="32"/>
      <c r="N755" s="33"/>
      <c r="O755" s="62"/>
      <c r="P755" s="34" t="str">
        <f t="shared" si="4"/>
        <v/>
      </c>
    </row>
    <row r="756" ht="22.5" customHeight="1">
      <c r="A756" s="37"/>
      <c r="B756" s="38" t="str">
        <f>'Master Schedule'!B756</f>
        <v/>
      </c>
      <c r="C756" s="39"/>
      <c r="D756" s="40" t="str">
        <f t="shared" si="1"/>
        <v>Saturday</v>
      </c>
      <c r="E756" s="41"/>
      <c r="F756" s="38"/>
      <c r="G756" s="38"/>
      <c r="H756" s="41"/>
      <c r="I756" s="38"/>
      <c r="J756" s="38"/>
      <c r="K756" s="35"/>
      <c r="L756" s="35"/>
      <c r="M756" s="35"/>
      <c r="N756" s="36"/>
      <c r="O756" s="62"/>
      <c r="P756" s="34" t="str">
        <f t="shared" si="4"/>
        <v/>
      </c>
    </row>
    <row r="757" ht="22.5" customHeight="1">
      <c r="A757" s="37"/>
      <c r="B757" s="38" t="str">
        <f>'Master Schedule'!B757</f>
        <v/>
      </c>
      <c r="C757" s="39"/>
      <c r="D757" s="40" t="str">
        <f t="shared" si="1"/>
        <v>Saturday</v>
      </c>
      <c r="E757" s="41"/>
      <c r="F757" s="38"/>
      <c r="G757" s="38"/>
      <c r="H757" s="41"/>
      <c r="I757" s="38"/>
      <c r="J757" s="38"/>
      <c r="K757" s="32"/>
      <c r="L757" s="32"/>
      <c r="M757" s="32"/>
      <c r="N757" s="33"/>
      <c r="O757" s="62"/>
      <c r="P757" s="34" t="str">
        <f t="shared" si="4"/>
        <v/>
      </c>
    </row>
    <row r="758" ht="22.5" customHeight="1">
      <c r="A758" s="37"/>
      <c r="B758" s="38" t="str">
        <f>'Master Schedule'!B758</f>
        <v/>
      </c>
      <c r="C758" s="39"/>
      <c r="D758" s="40" t="str">
        <f t="shared" si="1"/>
        <v>Saturday</v>
      </c>
      <c r="E758" s="41"/>
      <c r="F758" s="38"/>
      <c r="G758" s="38"/>
      <c r="H758" s="41"/>
      <c r="I758" s="38"/>
      <c r="J758" s="38"/>
      <c r="K758" s="35"/>
      <c r="L758" s="35"/>
      <c r="M758" s="35"/>
      <c r="N758" s="36"/>
      <c r="O758" s="62"/>
      <c r="P758" s="34" t="str">
        <f t="shared" si="4"/>
        <v/>
      </c>
    </row>
    <row r="759" ht="22.5" customHeight="1">
      <c r="A759" s="37"/>
      <c r="B759" s="38" t="str">
        <f>'Master Schedule'!B759</f>
        <v/>
      </c>
      <c r="C759" s="39"/>
      <c r="D759" s="40" t="str">
        <f t="shared" si="1"/>
        <v>Saturday</v>
      </c>
      <c r="E759" s="41"/>
      <c r="F759" s="38"/>
      <c r="G759" s="38"/>
      <c r="H759" s="41"/>
      <c r="I759" s="38"/>
      <c r="J759" s="38"/>
      <c r="K759" s="32"/>
      <c r="L759" s="32"/>
      <c r="M759" s="32"/>
      <c r="N759" s="33"/>
      <c r="O759" s="62"/>
      <c r="P759" s="34" t="str">
        <f t="shared" si="4"/>
        <v/>
      </c>
    </row>
    <row r="760" ht="22.5" customHeight="1">
      <c r="A760" s="37"/>
      <c r="B760" s="38" t="str">
        <f>'Master Schedule'!B760</f>
        <v/>
      </c>
      <c r="C760" s="39"/>
      <c r="D760" s="40" t="str">
        <f t="shared" si="1"/>
        <v>Saturday</v>
      </c>
      <c r="E760" s="41"/>
      <c r="F760" s="38"/>
      <c r="G760" s="38"/>
      <c r="H760" s="41"/>
      <c r="I760" s="38"/>
      <c r="J760" s="38"/>
      <c r="K760" s="35"/>
      <c r="L760" s="35"/>
      <c r="M760" s="35"/>
      <c r="N760" s="36"/>
      <c r="O760" s="62"/>
      <c r="P760" s="34" t="str">
        <f t="shared" si="4"/>
        <v/>
      </c>
    </row>
    <row r="761" ht="22.5" customHeight="1">
      <c r="A761" s="37"/>
      <c r="B761" s="38" t="str">
        <f>'Master Schedule'!B761</f>
        <v/>
      </c>
      <c r="C761" s="39"/>
      <c r="D761" s="40" t="str">
        <f t="shared" si="1"/>
        <v>Saturday</v>
      </c>
      <c r="E761" s="41"/>
      <c r="F761" s="38"/>
      <c r="G761" s="38"/>
      <c r="H761" s="41"/>
      <c r="I761" s="38"/>
      <c r="J761" s="38"/>
      <c r="K761" s="32"/>
      <c r="L761" s="32"/>
      <c r="M761" s="32"/>
      <c r="N761" s="33"/>
      <c r="O761" s="62"/>
      <c r="P761" s="34" t="str">
        <f t="shared" si="4"/>
        <v/>
      </c>
    </row>
    <row r="762" ht="22.5" customHeight="1">
      <c r="A762" s="37"/>
      <c r="B762" s="38" t="str">
        <f>'Master Schedule'!B762</f>
        <v/>
      </c>
      <c r="C762" s="39"/>
      <c r="D762" s="40" t="str">
        <f t="shared" si="1"/>
        <v>Saturday</v>
      </c>
      <c r="E762" s="41"/>
      <c r="F762" s="38"/>
      <c r="G762" s="38"/>
      <c r="H762" s="41"/>
      <c r="I762" s="38"/>
      <c r="J762" s="38"/>
      <c r="K762" s="35"/>
      <c r="L762" s="35"/>
      <c r="M762" s="35"/>
      <c r="N762" s="36"/>
      <c r="O762" s="62"/>
      <c r="P762" s="34" t="str">
        <f t="shared" si="4"/>
        <v/>
      </c>
    </row>
    <row r="763" ht="22.5" customHeight="1">
      <c r="A763" s="37"/>
      <c r="B763" s="38" t="str">
        <f>'Master Schedule'!B763</f>
        <v/>
      </c>
      <c r="C763" s="39"/>
      <c r="D763" s="40" t="str">
        <f t="shared" si="1"/>
        <v>Saturday</v>
      </c>
      <c r="E763" s="41"/>
      <c r="F763" s="38"/>
      <c r="G763" s="38"/>
      <c r="H763" s="41"/>
      <c r="I763" s="38"/>
      <c r="J763" s="38"/>
      <c r="K763" s="32"/>
      <c r="L763" s="32"/>
      <c r="M763" s="32"/>
      <c r="N763" s="33"/>
      <c r="O763" s="62"/>
      <c r="P763" s="34" t="str">
        <f t="shared" si="4"/>
        <v/>
      </c>
    </row>
    <row r="764" ht="22.5" customHeight="1">
      <c r="A764" s="37"/>
      <c r="B764" s="38" t="str">
        <f>'Master Schedule'!B764</f>
        <v/>
      </c>
      <c r="C764" s="39"/>
      <c r="D764" s="40" t="str">
        <f t="shared" si="1"/>
        <v>Saturday</v>
      </c>
      <c r="E764" s="41"/>
      <c r="F764" s="38"/>
      <c r="G764" s="38"/>
      <c r="H764" s="41"/>
      <c r="I764" s="38"/>
      <c r="J764" s="38"/>
      <c r="K764" s="35"/>
      <c r="L764" s="35"/>
      <c r="M764" s="35"/>
      <c r="N764" s="36"/>
      <c r="O764" s="62"/>
      <c r="P764" s="34" t="str">
        <f t="shared" si="4"/>
        <v/>
      </c>
    </row>
    <row r="765" ht="22.5" customHeight="1">
      <c r="A765" s="37"/>
      <c r="B765" s="38" t="str">
        <f>'Master Schedule'!B765</f>
        <v/>
      </c>
      <c r="C765" s="39"/>
      <c r="D765" s="40" t="str">
        <f t="shared" si="1"/>
        <v>Saturday</v>
      </c>
      <c r="E765" s="41"/>
      <c r="F765" s="38"/>
      <c r="G765" s="38"/>
      <c r="H765" s="41"/>
      <c r="I765" s="38"/>
      <c r="J765" s="38"/>
      <c r="K765" s="32"/>
      <c r="L765" s="32"/>
      <c r="M765" s="32"/>
      <c r="N765" s="33"/>
      <c r="O765" s="62"/>
      <c r="P765" s="34" t="str">
        <f t="shared" si="4"/>
        <v/>
      </c>
    </row>
    <row r="766" ht="22.5" customHeight="1">
      <c r="A766" s="37"/>
      <c r="B766" s="38" t="str">
        <f>'Master Schedule'!B766</f>
        <v/>
      </c>
      <c r="C766" s="39"/>
      <c r="D766" s="40" t="str">
        <f t="shared" si="1"/>
        <v>Saturday</v>
      </c>
      <c r="E766" s="41"/>
      <c r="F766" s="38"/>
      <c r="G766" s="38"/>
      <c r="H766" s="41"/>
      <c r="I766" s="38"/>
      <c r="J766" s="38"/>
      <c r="K766" s="35"/>
      <c r="L766" s="35"/>
      <c r="M766" s="35"/>
      <c r="N766" s="36"/>
      <c r="O766" s="62"/>
      <c r="P766" s="34" t="str">
        <f t="shared" si="4"/>
        <v/>
      </c>
    </row>
    <row r="767" ht="22.5" customHeight="1">
      <c r="A767" s="37"/>
      <c r="B767" s="38" t="str">
        <f>'Master Schedule'!B767</f>
        <v/>
      </c>
      <c r="C767" s="39"/>
      <c r="D767" s="40" t="str">
        <f t="shared" si="1"/>
        <v>Saturday</v>
      </c>
      <c r="E767" s="41"/>
      <c r="F767" s="38"/>
      <c r="G767" s="38"/>
      <c r="H767" s="41"/>
      <c r="I767" s="38"/>
      <c r="J767" s="38"/>
      <c r="K767" s="32"/>
      <c r="L767" s="32"/>
      <c r="M767" s="32"/>
      <c r="N767" s="33"/>
      <c r="O767" s="62"/>
      <c r="P767" s="34" t="str">
        <f t="shared" si="4"/>
        <v/>
      </c>
    </row>
    <row r="768" ht="22.5" customHeight="1">
      <c r="A768" s="37"/>
      <c r="B768" s="38" t="str">
        <f>'Master Schedule'!B768</f>
        <v/>
      </c>
      <c r="C768" s="39"/>
      <c r="D768" s="40" t="str">
        <f t="shared" si="1"/>
        <v>Saturday</v>
      </c>
      <c r="E768" s="41"/>
      <c r="F768" s="38"/>
      <c r="G768" s="38"/>
      <c r="H768" s="41"/>
      <c r="I768" s="38"/>
      <c r="J768" s="38"/>
      <c r="K768" s="35"/>
      <c r="L768" s="35"/>
      <c r="M768" s="35"/>
      <c r="N768" s="36"/>
      <c r="O768" s="62"/>
      <c r="P768" s="34" t="str">
        <f t="shared" si="4"/>
        <v/>
      </c>
    </row>
    <row r="769" ht="22.5" customHeight="1">
      <c r="A769" s="37"/>
      <c r="B769" s="38" t="str">
        <f>'Master Schedule'!B769</f>
        <v/>
      </c>
      <c r="C769" s="39"/>
      <c r="D769" s="40" t="str">
        <f t="shared" si="1"/>
        <v>Saturday</v>
      </c>
      <c r="E769" s="41"/>
      <c r="F769" s="38"/>
      <c r="G769" s="38"/>
      <c r="H769" s="41"/>
      <c r="I769" s="38"/>
      <c r="J769" s="38"/>
      <c r="K769" s="32"/>
      <c r="L769" s="32"/>
      <c r="M769" s="32"/>
      <c r="N769" s="33"/>
      <c r="O769" s="62"/>
      <c r="P769" s="34" t="str">
        <f t="shared" si="4"/>
        <v/>
      </c>
    </row>
    <row r="770" ht="22.5" customHeight="1">
      <c r="A770" s="37"/>
      <c r="B770" s="38" t="str">
        <f>'Master Schedule'!B770</f>
        <v/>
      </c>
      <c r="C770" s="39"/>
      <c r="D770" s="40" t="str">
        <f t="shared" si="1"/>
        <v>Saturday</v>
      </c>
      <c r="E770" s="41"/>
      <c r="F770" s="38"/>
      <c r="G770" s="38"/>
      <c r="H770" s="41"/>
      <c r="I770" s="38"/>
      <c r="J770" s="38"/>
      <c r="K770" s="35"/>
      <c r="L770" s="35"/>
      <c r="M770" s="35"/>
      <c r="N770" s="36"/>
      <c r="O770" s="62"/>
      <c r="P770" s="34" t="str">
        <f t="shared" si="4"/>
        <v/>
      </c>
    </row>
    <row r="771" ht="22.5" customHeight="1">
      <c r="A771" s="37"/>
      <c r="B771" s="38" t="str">
        <f>'Master Schedule'!B771</f>
        <v/>
      </c>
      <c r="C771" s="39"/>
      <c r="D771" s="40" t="str">
        <f t="shared" si="1"/>
        <v>Saturday</v>
      </c>
      <c r="E771" s="41"/>
      <c r="F771" s="38"/>
      <c r="G771" s="38"/>
      <c r="H771" s="41"/>
      <c r="I771" s="38"/>
      <c r="J771" s="38"/>
      <c r="K771" s="32"/>
      <c r="L771" s="32"/>
      <c r="M771" s="32"/>
      <c r="N771" s="33"/>
      <c r="O771" s="62"/>
      <c r="P771" s="34" t="str">
        <f t="shared" si="4"/>
        <v/>
      </c>
    </row>
    <row r="772" ht="22.5" customHeight="1">
      <c r="A772" s="37"/>
      <c r="B772" s="38" t="str">
        <f>'Master Schedule'!B772</f>
        <v/>
      </c>
      <c r="C772" s="39"/>
      <c r="D772" s="40" t="str">
        <f t="shared" si="1"/>
        <v>Saturday</v>
      </c>
      <c r="E772" s="41"/>
      <c r="F772" s="38"/>
      <c r="G772" s="38"/>
      <c r="H772" s="41"/>
      <c r="I772" s="38"/>
      <c r="J772" s="38"/>
      <c r="K772" s="35"/>
      <c r="L772" s="35"/>
      <c r="M772" s="35"/>
      <c r="N772" s="36"/>
      <c r="O772" s="62"/>
      <c r="P772" s="34" t="str">
        <f t="shared" si="4"/>
        <v/>
      </c>
    </row>
    <row r="773" ht="22.5" customHeight="1">
      <c r="A773" s="37"/>
      <c r="B773" s="38" t="str">
        <f>'Master Schedule'!B773</f>
        <v/>
      </c>
      <c r="C773" s="39"/>
      <c r="D773" s="40" t="str">
        <f t="shared" si="1"/>
        <v>Saturday</v>
      </c>
      <c r="E773" s="41"/>
      <c r="F773" s="38"/>
      <c r="G773" s="38"/>
      <c r="H773" s="41"/>
      <c r="I773" s="38"/>
      <c r="J773" s="38"/>
      <c r="K773" s="32"/>
      <c r="L773" s="32"/>
      <c r="M773" s="32"/>
      <c r="N773" s="33"/>
      <c r="O773" s="62"/>
      <c r="P773" s="34" t="str">
        <f t="shared" si="4"/>
        <v/>
      </c>
    </row>
    <row r="774" ht="22.5" customHeight="1">
      <c r="A774" s="37"/>
      <c r="B774" s="38" t="str">
        <f>'Master Schedule'!B774</f>
        <v/>
      </c>
      <c r="C774" s="39"/>
      <c r="D774" s="40" t="str">
        <f t="shared" si="1"/>
        <v>Saturday</v>
      </c>
      <c r="E774" s="41"/>
      <c r="F774" s="38"/>
      <c r="G774" s="38"/>
      <c r="H774" s="41"/>
      <c r="I774" s="38"/>
      <c r="J774" s="38"/>
      <c r="K774" s="35"/>
      <c r="L774" s="35"/>
      <c r="M774" s="35"/>
      <c r="N774" s="36"/>
      <c r="O774" s="62"/>
      <c r="P774" s="34" t="str">
        <f t="shared" si="4"/>
        <v/>
      </c>
    </row>
    <row r="775" ht="22.5" customHeight="1">
      <c r="A775" s="37"/>
      <c r="B775" s="38" t="str">
        <f>'Master Schedule'!B775</f>
        <v/>
      </c>
      <c r="C775" s="39"/>
      <c r="D775" s="40" t="str">
        <f t="shared" si="1"/>
        <v>Saturday</v>
      </c>
      <c r="E775" s="41"/>
      <c r="F775" s="38"/>
      <c r="G775" s="38"/>
      <c r="H775" s="41"/>
      <c r="I775" s="38"/>
      <c r="J775" s="38"/>
      <c r="K775" s="32"/>
      <c r="L775" s="32"/>
      <c r="M775" s="32"/>
      <c r="N775" s="33"/>
      <c r="O775" s="62"/>
      <c r="P775" s="34" t="str">
        <f t="shared" si="4"/>
        <v/>
      </c>
    </row>
    <row r="776" ht="22.5" customHeight="1">
      <c r="A776" s="37"/>
      <c r="B776" s="38" t="str">
        <f>'Master Schedule'!B776</f>
        <v/>
      </c>
      <c r="C776" s="39"/>
      <c r="D776" s="40" t="str">
        <f t="shared" si="1"/>
        <v>Saturday</v>
      </c>
      <c r="E776" s="41"/>
      <c r="F776" s="38"/>
      <c r="G776" s="38"/>
      <c r="H776" s="41"/>
      <c r="I776" s="38"/>
      <c r="J776" s="38"/>
      <c r="K776" s="35"/>
      <c r="L776" s="35"/>
      <c r="M776" s="35"/>
      <c r="N776" s="36"/>
      <c r="O776" s="62"/>
      <c r="P776" s="34" t="str">
        <f t="shared" si="4"/>
        <v/>
      </c>
    </row>
    <row r="777" ht="22.5" customHeight="1">
      <c r="A777" s="37"/>
      <c r="B777" s="38" t="str">
        <f>'Master Schedule'!B777</f>
        <v/>
      </c>
      <c r="C777" s="39"/>
      <c r="D777" s="40" t="str">
        <f t="shared" si="1"/>
        <v>Saturday</v>
      </c>
      <c r="E777" s="41"/>
      <c r="F777" s="38"/>
      <c r="G777" s="38"/>
      <c r="H777" s="41"/>
      <c r="I777" s="38"/>
      <c r="J777" s="38"/>
      <c r="K777" s="32"/>
      <c r="L777" s="32"/>
      <c r="M777" s="32"/>
      <c r="N777" s="33"/>
      <c r="O777" s="62"/>
      <c r="P777" s="34" t="str">
        <f t="shared" si="4"/>
        <v/>
      </c>
    </row>
    <row r="778" ht="22.5" customHeight="1">
      <c r="A778" s="37"/>
      <c r="B778" s="38" t="str">
        <f>'Master Schedule'!B778</f>
        <v/>
      </c>
      <c r="C778" s="39"/>
      <c r="D778" s="40" t="str">
        <f t="shared" si="1"/>
        <v>Saturday</v>
      </c>
      <c r="E778" s="41"/>
      <c r="F778" s="38"/>
      <c r="G778" s="38"/>
      <c r="H778" s="41"/>
      <c r="I778" s="38"/>
      <c r="J778" s="38"/>
      <c r="K778" s="35"/>
      <c r="L778" s="35"/>
      <c r="M778" s="35"/>
      <c r="N778" s="36"/>
      <c r="O778" s="62"/>
      <c r="P778" s="34" t="str">
        <f t="shared" si="4"/>
        <v/>
      </c>
    </row>
    <row r="779" ht="22.5" customHeight="1">
      <c r="A779" s="37"/>
      <c r="B779" s="38" t="str">
        <f>'Master Schedule'!B779</f>
        <v/>
      </c>
      <c r="C779" s="39"/>
      <c r="D779" s="40" t="str">
        <f t="shared" si="1"/>
        <v>Saturday</v>
      </c>
      <c r="E779" s="41"/>
      <c r="F779" s="38"/>
      <c r="G779" s="38"/>
      <c r="H779" s="41"/>
      <c r="I779" s="38"/>
      <c r="J779" s="38"/>
      <c r="K779" s="32"/>
      <c r="L779" s="32"/>
      <c r="M779" s="32"/>
      <c r="N779" s="33"/>
      <c r="O779" s="62"/>
      <c r="P779" s="34" t="str">
        <f t="shared" si="4"/>
        <v/>
      </c>
    </row>
    <row r="780" ht="22.5" customHeight="1">
      <c r="A780" s="37"/>
      <c r="B780" s="38" t="str">
        <f>'Master Schedule'!B780</f>
        <v/>
      </c>
      <c r="C780" s="39"/>
      <c r="D780" s="40" t="str">
        <f t="shared" si="1"/>
        <v>Saturday</v>
      </c>
      <c r="E780" s="41"/>
      <c r="F780" s="38"/>
      <c r="G780" s="38"/>
      <c r="H780" s="41"/>
      <c r="I780" s="38"/>
      <c r="J780" s="38"/>
      <c r="K780" s="35"/>
      <c r="L780" s="35"/>
      <c r="M780" s="35"/>
      <c r="N780" s="36"/>
      <c r="O780" s="62"/>
      <c r="P780" s="34" t="str">
        <f t="shared" si="4"/>
        <v/>
      </c>
    </row>
    <row r="781" ht="22.5" customHeight="1">
      <c r="A781" s="37"/>
      <c r="B781" s="38" t="str">
        <f>'Master Schedule'!B781</f>
        <v/>
      </c>
      <c r="C781" s="39"/>
      <c r="D781" s="40" t="str">
        <f t="shared" si="1"/>
        <v>Saturday</v>
      </c>
      <c r="E781" s="41"/>
      <c r="F781" s="38"/>
      <c r="G781" s="38"/>
      <c r="H781" s="41"/>
      <c r="I781" s="38"/>
      <c r="J781" s="38"/>
      <c r="K781" s="32"/>
      <c r="L781" s="32"/>
      <c r="M781" s="32"/>
      <c r="N781" s="33"/>
      <c r="O781" s="62"/>
      <c r="P781" s="34" t="str">
        <f t="shared" si="4"/>
        <v/>
      </c>
    </row>
    <row r="782" ht="22.5" customHeight="1">
      <c r="A782" s="37"/>
      <c r="B782" s="38" t="str">
        <f>'Master Schedule'!B782</f>
        <v/>
      </c>
      <c r="C782" s="39"/>
      <c r="D782" s="40" t="str">
        <f t="shared" si="1"/>
        <v>Saturday</v>
      </c>
      <c r="E782" s="41"/>
      <c r="F782" s="38"/>
      <c r="G782" s="38"/>
      <c r="H782" s="41"/>
      <c r="I782" s="38"/>
      <c r="J782" s="38"/>
      <c r="K782" s="35"/>
      <c r="L782" s="35"/>
      <c r="M782" s="35"/>
      <c r="N782" s="36"/>
      <c r="O782" s="62"/>
      <c r="P782" s="34" t="str">
        <f t="shared" si="4"/>
        <v/>
      </c>
    </row>
    <row r="783" ht="22.5" customHeight="1">
      <c r="A783" s="37"/>
      <c r="B783" s="38" t="str">
        <f>'Master Schedule'!B783</f>
        <v/>
      </c>
      <c r="C783" s="39"/>
      <c r="D783" s="40" t="str">
        <f t="shared" si="1"/>
        <v>Saturday</v>
      </c>
      <c r="E783" s="41"/>
      <c r="F783" s="38"/>
      <c r="G783" s="38"/>
      <c r="H783" s="41"/>
      <c r="I783" s="38"/>
      <c r="J783" s="38"/>
      <c r="K783" s="32"/>
      <c r="L783" s="32"/>
      <c r="M783" s="32"/>
      <c r="N783" s="33"/>
      <c r="O783" s="62"/>
      <c r="P783" s="34" t="str">
        <f t="shared" si="4"/>
        <v/>
      </c>
    </row>
    <row r="784" ht="22.5" customHeight="1">
      <c r="A784" s="37"/>
      <c r="B784" s="38" t="str">
        <f>'Master Schedule'!B784</f>
        <v/>
      </c>
      <c r="C784" s="39"/>
      <c r="D784" s="40" t="str">
        <f t="shared" si="1"/>
        <v>Saturday</v>
      </c>
      <c r="E784" s="41"/>
      <c r="F784" s="38"/>
      <c r="G784" s="38"/>
      <c r="H784" s="41"/>
      <c r="I784" s="38"/>
      <c r="J784" s="38"/>
      <c r="K784" s="35"/>
      <c r="L784" s="35"/>
      <c r="M784" s="35"/>
      <c r="N784" s="36"/>
      <c r="O784" s="62"/>
      <c r="P784" s="34" t="str">
        <f t="shared" si="4"/>
        <v/>
      </c>
    </row>
    <row r="785" ht="22.5" customHeight="1">
      <c r="A785" s="37"/>
      <c r="B785" s="38" t="str">
        <f>'Master Schedule'!B785</f>
        <v/>
      </c>
      <c r="C785" s="39"/>
      <c r="D785" s="40" t="str">
        <f t="shared" si="1"/>
        <v>Saturday</v>
      </c>
      <c r="E785" s="41"/>
      <c r="F785" s="38"/>
      <c r="G785" s="38"/>
      <c r="H785" s="41"/>
      <c r="I785" s="38"/>
      <c r="J785" s="38"/>
      <c r="K785" s="32"/>
      <c r="L785" s="32"/>
      <c r="M785" s="32"/>
      <c r="N785" s="33"/>
      <c r="O785" s="62"/>
      <c r="P785" s="34" t="str">
        <f t="shared" si="4"/>
        <v/>
      </c>
    </row>
    <row r="786" ht="22.5" customHeight="1">
      <c r="A786" s="37"/>
      <c r="B786" s="38" t="str">
        <f>'Master Schedule'!B786</f>
        <v/>
      </c>
      <c r="C786" s="39"/>
      <c r="D786" s="40" t="str">
        <f t="shared" si="1"/>
        <v>Saturday</v>
      </c>
      <c r="E786" s="41"/>
      <c r="F786" s="38"/>
      <c r="G786" s="38"/>
      <c r="H786" s="41"/>
      <c r="I786" s="38"/>
      <c r="J786" s="38"/>
      <c r="K786" s="35"/>
      <c r="L786" s="35"/>
      <c r="M786" s="35"/>
      <c r="N786" s="36"/>
      <c r="O786" s="62"/>
      <c r="P786" s="34" t="str">
        <f t="shared" si="4"/>
        <v/>
      </c>
    </row>
    <row r="787" ht="22.5" customHeight="1">
      <c r="A787" s="37"/>
      <c r="B787" s="38" t="str">
        <f>'Master Schedule'!B787</f>
        <v/>
      </c>
      <c r="C787" s="39"/>
      <c r="D787" s="40" t="str">
        <f t="shared" si="1"/>
        <v>Saturday</v>
      </c>
      <c r="E787" s="41"/>
      <c r="F787" s="38"/>
      <c r="G787" s="38"/>
      <c r="H787" s="41"/>
      <c r="I787" s="38"/>
      <c r="J787" s="38"/>
      <c r="K787" s="32"/>
      <c r="L787" s="32"/>
      <c r="M787" s="32"/>
      <c r="N787" s="33"/>
      <c r="O787" s="62"/>
      <c r="P787" s="34" t="str">
        <f t="shared" si="4"/>
        <v/>
      </c>
    </row>
    <row r="788" ht="22.5" customHeight="1">
      <c r="A788" s="37"/>
      <c r="B788" s="38" t="str">
        <f>'Master Schedule'!B788</f>
        <v/>
      </c>
      <c r="C788" s="39"/>
      <c r="D788" s="40" t="str">
        <f t="shared" si="1"/>
        <v>Saturday</v>
      </c>
      <c r="E788" s="41"/>
      <c r="F788" s="38"/>
      <c r="G788" s="38"/>
      <c r="H788" s="41"/>
      <c r="I788" s="38"/>
      <c r="J788" s="38"/>
      <c r="K788" s="35"/>
      <c r="L788" s="35"/>
      <c r="M788" s="35"/>
      <c r="N788" s="36"/>
      <c r="O788" s="62"/>
      <c r="P788" s="34" t="str">
        <f t="shared" si="4"/>
        <v/>
      </c>
    </row>
    <row r="789" ht="22.5" customHeight="1">
      <c r="A789" s="37"/>
      <c r="B789" s="38" t="str">
        <f>'Master Schedule'!B789</f>
        <v/>
      </c>
      <c r="C789" s="39"/>
      <c r="D789" s="40" t="str">
        <f t="shared" si="1"/>
        <v>Saturday</v>
      </c>
      <c r="E789" s="41"/>
      <c r="F789" s="38"/>
      <c r="G789" s="38"/>
      <c r="H789" s="41"/>
      <c r="I789" s="38"/>
      <c r="J789" s="38"/>
      <c r="K789" s="32"/>
      <c r="L789" s="32"/>
      <c r="M789" s="32"/>
      <c r="N789" s="33"/>
      <c r="O789" s="62"/>
      <c r="P789" s="34" t="str">
        <f t="shared" si="4"/>
        <v/>
      </c>
    </row>
    <row r="790" ht="22.5" customHeight="1">
      <c r="A790" s="37"/>
      <c r="B790" s="38" t="str">
        <f>'Master Schedule'!B790</f>
        <v/>
      </c>
      <c r="C790" s="39"/>
      <c r="D790" s="40" t="str">
        <f t="shared" si="1"/>
        <v>Saturday</v>
      </c>
      <c r="E790" s="41"/>
      <c r="F790" s="38"/>
      <c r="G790" s="38"/>
      <c r="H790" s="41"/>
      <c r="I790" s="38"/>
      <c r="J790" s="38"/>
      <c r="K790" s="35"/>
      <c r="L790" s="35"/>
      <c r="M790" s="35"/>
      <c r="N790" s="36"/>
      <c r="O790" s="62"/>
      <c r="P790" s="34" t="str">
        <f t="shared" si="4"/>
        <v/>
      </c>
    </row>
    <row r="791" ht="22.5" customHeight="1">
      <c r="A791" s="37"/>
      <c r="B791" s="38" t="str">
        <f>'Master Schedule'!B791</f>
        <v/>
      </c>
      <c r="C791" s="39"/>
      <c r="D791" s="40" t="str">
        <f t="shared" si="1"/>
        <v>Saturday</v>
      </c>
      <c r="E791" s="41"/>
      <c r="F791" s="38"/>
      <c r="G791" s="38"/>
      <c r="H791" s="41"/>
      <c r="I791" s="38"/>
      <c r="J791" s="38"/>
      <c r="K791" s="32"/>
      <c r="L791" s="32"/>
      <c r="M791" s="32"/>
      <c r="N791" s="33"/>
      <c r="O791" s="62"/>
      <c r="P791" s="34" t="str">
        <f t="shared" si="4"/>
        <v/>
      </c>
    </row>
    <row r="792" ht="22.5" customHeight="1">
      <c r="A792" s="37"/>
      <c r="B792" s="38" t="str">
        <f>'Master Schedule'!B792</f>
        <v/>
      </c>
      <c r="C792" s="39"/>
      <c r="D792" s="40" t="str">
        <f t="shared" si="1"/>
        <v>Saturday</v>
      </c>
      <c r="E792" s="41"/>
      <c r="F792" s="38"/>
      <c r="G792" s="38"/>
      <c r="H792" s="41"/>
      <c r="I792" s="38"/>
      <c r="J792" s="38"/>
      <c r="K792" s="35"/>
      <c r="L792" s="35"/>
      <c r="M792" s="35"/>
      <c r="N792" s="36"/>
      <c r="O792" s="62"/>
      <c r="P792" s="34" t="str">
        <f t="shared" si="4"/>
        <v/>
      </c>
    </row>
    <row r="793" ht="22.5" customHeight="1">
      <c r="A793" s="37"/>
      <c r="B793" s="38" t="str">
        <f>'Master Schedule'!B793</f>
        <v/>
      </c>
      <c r="C793" s="39"/>
      <c r="D793" s="40" t="str">
        <f t="shared" si="1"/>
        <v>Saturday</v>
      </c>
      <c r="E793" s="41"/>
      <c r="F793" s="38"/>
      <c r="G793" s="38"/>
      <c r="H793" s="41"/>
      <c r="I793" s="38"/>
      <c r="J793" s="38"/>
      <c r="K793" s="32"/>
      <c r="L793" s="32"/>
      <c r="M793" s="32"/>
      <c r="N793" s="33"/>
      <c r="O793" s="62"/>
      <c r="P793" s="34" t="str">
        <f t="shared" si="4"/>
        <v/>
      </c>
    </row>
    <row r="794" ht="22.5" customHeight="1">
      <c r="A794" s="37"/>
      <c r="B794" s="38" t="str">
        <f>'Master Schedule'!B794</f>
        <v/>
      </c>
      <c r="C794" s="39"/>
      <c r="D794" s="40" t="str">
        <f t="shared" si="1"/>
        <v>Saturday</v>
      </c>
      <c r="E794" s="41"/>
      <c r="F794" s="38"/>
      <c r="G794" s="38"/>
      <c r="H794" s="41"/>
      <c r="I794" s="38"/>
      <c r="J794" s="38"/>
      <c r="K794" s="35"/>
      <c r="L794" s="35"/>
      <c r="M794" s="35"/>
      <c r="N794" s="36"/>
      <c r="O794" s="62"/>
      <c r="P794" s="34" t="str">
        <f t="shared" si="4"/>
        <v/>
      </c>
    </row>
    <row r="795" ht="22.5" customHeight="1">
      <c r="A795" s="37"/>
      <c r="B795" s="38" t="str">
        <f>'Master Schedule'!B795</f>
        <v/>
      </c>
      <c r="C795" s="39"/>
      <c r="D795" s="40" t="str">
        <f t="shared" si="1"/>
        <v>Saturday</v>
      </c>
      <c r="E795" s="41"/>
      <c r="F795" s="38"/>
      <c r="G795" s="38"/>
      <c r="H795" s="41"/>
      <c r="I795" s="38"/>
      <c r="J795" s="38"/>
      <c r="K795" s="32"/>
      <c r="L795" s="32"/>
      <c r="M795" s="32"/>
      <c r="N795" s="33"/>
      <c r="O795" s="62"/>
      <c r="P795" s="34" t="str">
        <f t="shared" si="4"/>
        <v/>
      </c>
    </row>
    <row r="796" ht="22.5" customHeight="1">
      <c r="A796" s="37"/>
      <c r="B796" s="38" t="str">
        <f>'Master Schedule'!B796</f>
        <v/>
      </c>
      <c r="C796" s="39"/>
      <c r="D796" s="40" t="str">
        <f t="shared" si="1"/>
        <v>Saturday</v>
      </c>
      <c r="E796" s="41"/>
      <c r="F796" s="38"/>
      <c r="G796" s="38"/>
      <c r="H796" s="41"/>
      <c r="I796" s="38"/>
      <c r="J796" s="38"/>
      <c r="K796" s="35"/>
      <c r="L796" s="35"/>
      <c r="M796" s="35"/>
      <c r="N796" s="36"/>
      <c r="O796" s="62"/>
      <c r="P796" s="34" t="str">
        <f t="shared" si="4"/>
        <v/>
      </c>
    </row>
    <row r="797" ht="22.5" customHeight="1">
      <c r="A797" s="37"/>
      <c r="B797" s="38" t="str">
        <f>'Master Schedule'!B797</f>
        <v/>
      </c>
      <c r="C797" s="39"/>
      <c r="D797" s="40" t="str">
        <f t="shared" si="1"/>
        <v>Saturday</v>
      </c>
      <c r="E797" s="41"/>
      <c r="F797" s="38"/>
      <c r="G797" s="38"/>
      <c r="H797" s="41"/>
      <c r="I797" s="38"/>
      <c r="J797" s="38"/>
      <c r="K797" s="32"/>
      <c r="L797" s="32"/>
      <c r="M797" s="32"/>
      <c r="N797" s="33"/>
      <c r="O797" s="62"/>
      <c r="P797" s="34" t="str">
        <f t="shared" si="4"/>
        <v/>
      </c>
    </row>
    <row r="798" ht="22.5" customHeight="1">
      <c r="A798" s="37"/>
      <c r="B798" s="38" t="str">
        <f>'Master Schedule'!B798</f>
        <v/>
      </c>
      <c r="C798" s="39"/>
      <c r="D798" s="40" t="str">
        <f t="shared" si="1"/>
        <v>Saturday</v>
      </c>
      <c r="E798" s="41"/>
      <c r="F798" s="38"/>
      <c r="G798" s="38"/>
      <c r="H798" s="41"/>
      <c r="I798" s="38"/>
      <c r="J798" s="38"/>
      <c r="K798" s="35"/>
      <c r="L798" s="35"/>
      <c r="M798" s="35"/>
      <c r="N798" s="36"/>
      <c r="O798" s="62"/>
      <c r="P798" s="34" t="str">
        <f t="shared" si="4"/>
        <v/>
      </c>
    </row>
    <row r="799" ht="22.5" customHeight="1">
      <c r="A799" s="37"/>
      <c r="B799" s="38" t="str">
        <f>'Master Schedule'!B799</f>
        <v/>
      </c>
      <c r="C799" s="39"/>
      <c r="D799" s="40" t="str">
        <f t="shared" si="1"/>
        <v>Saturday</v>
      </c>
      <c r="E799" s="41"/>
      <c r="F799" s="38"/>
      <c r="G799" s="38"/>
      <c r="H799" s="41"/>
      <c r="I799" s="38"/>
      <c r="J799" s="38"/>
      <c r="K799" s="32"/>
      <c r="L799" s="32"/>
      <c r="M799" s="32"/>
      <c r="N799" s="33"/>
      <c r="O799" s="62"/>
      <c r="P799" s="34" t="str">
        <f t="shared" si="4"/>
        <v/>
      </c>
    </row>
    <row r="800" ht="22.5" customHeight="1">
      <c r="A800" s="37"/>
      <c r="B800" s="38" t="str">
        <f>'Master Schedule'!B800</f>
        <v/>
      </c>
      <c r="C800" s="39"/>
      <c r="D800" s="40" t="str">
        <f t="shared" si="1"/>
        <v>Saturday</v>
      </c>
      <c r="E800" s="41"/>
      <c r="F800" s="38"/>
      <c r="G800" s="38"/>
      <c r="H800" s="41"/>
      <c r="I800" s="38"/>
      <c r="J800" s="38"/>
      <c r="K800" s="35"/>
      <c r="L800" s="35"/>
      <c r="M800" s="35"/>
      <c r="N800" s="36"/>
      <c r="O800" s="62"/>
      <c r="P800" s="34" t="str">
        <f t="shared" si="4"/>
        <v/>
      </c>
    </row>
    <row r="801" ht="22.5" customHeight="1">
      <c r="A801" s="37"/>
      <c r="B801" s="38" t="str">
        <f>'Master Schedule'!B801</f>
        <v/>
      </c>
      <c r="C801" s="39"/>
      <c r="D801" s="40" t="str">
        <f t="shared" si="1"/>
        <v>Saturday</v>
      </c>
      <c r="E801" s="41"/>
      <c r="F801" s="38"/>
      <c r="G801" s="38"/>
      <c r="H801" s="41"/>
      <c r="I801" s="38"/>
      <c r="J801" s="38"/>
      <c r="K801" s="32"/>
      <c r="L801" s="32"/>
      <c r="M801" s="32"/>
      <c r="N801" s="33"/>
      <c r="O801" s="62"/>
      <c r="P801" s="34" t="str">
        <f t="shared" si="4"/>
        <v/>
      </c>
    </row>
    <row r="802" ht="22.5" customHeight="1">
      <c r="A802" s="37"/>
      <c r="B802" s="38" t="str">
        <f>'Master Schedule'!B802</f>
        <v/>
      </c>
      <c r="C802" s="39"/>
      <c r="D802" s="40" t="str">
        <f t="shared" si="1"/>
        <v>Saturday</v>
      </c>
      <c r="E802" s="41"/>
      <c r="F802" s="38"/>
      <c r="G802" s="38"/>
      <c r="H802" s="41"/>
      <c r="I802" s="38"/>
      <c r="J802" s="38"/>
      <c r="K802" s="35"/>
      <c r="L802" s="35"/>
      <c r="M802" s="35"/>
      <c r="N802" s="36"/>
      <c r="O802" s="62"/>
      <c r="P802" s="34" t="str">
        <f t="shared" si="4"/>
        <v/>
      </c>
    </row>
    <row r="803" ht="22.5" customHeight="1">
      <c r="A803" s="37"/>
      <c r="B803" s="38" t="str">
        <f>'Master Schedule'!B803</f>
        <v/>
      </c>
      <c r="C803" s="39"/>
      <c r="D803" s="40" t="str">
        <f t="shared" si="1"/>
        <v>Saturday</v>
      </c>
      <c r="E803" s="41"/>
      <c r="F803" s="38"/>
      <c r="G803" s="38"/>
      <c r="H803" s="41"/>
      <c r="I803" s="38"/>
      <c r="J803" s="38"/>
      <c r="K803" s="32"/>
      <c r="L803" s="32"/>
      <c r="M803" s="32"/>
      <c r="N803" s="33"/>
      <c r="O803" s="62"/>
      <c r="P803" s="34" t="str">
        <f t="shared" si="4"/>
        <v/>
      </c>
    </row>
    <row r="804" ht="22.5" customHeight="1">
      <c r="A804" s="37"/>
      <c r="B804" s="38" t="str">
        <f>'Master Schedule'!B804</f>
        <v/>
      </c>
      <c r="C804" s="39"/>
      <c r="D804" s="40" t="str">
        <f t="shared" si="1"/>
        <v>Saturday</v>
      </c>
      <c r="E804" s="41"/>
      <c r="F804" s="38"/>
      <c r="G804" s="38"/>
      <c r="H804" s="41"/>
      <c r="I804" s="38"/>
      <c r="J804" s="38"/>
      <c r="K804" s="35"/>
      <c r="L804" s="35"/>
      <c r="M804" s="35"/>
      <c r="N804" s="36"/>
      <c r="O804" s="62"/>
      <c r="P804" s="34" t="str">
        <f t="shared" si="4"/>
        <v/>
      </c>
    </row>
    <row r="805" ht="22.5" customHeight="1">
      <c r="A805" s="37"/>
      <c r="B805" s="38" t="str">
        <f>'Master Schedule'!B805</f>
        <v/>
      </c>
      <c r="C805" s="39"/>
      <c r="D805" s="40" t="str">
        <f t="shared" si="1"/>
        <v>Saturday</v>
      </c>
      <c r="E805" s="41"/>
      <c r="F805" s="38"/>
      <c r="G805" s="38"/>
      <c r="H805" s="41"/>
      <c r="I805" s="38"/>
      <c r="J805" s="38"/>
      <c r="K805" s="32"/>
      <c r="L805" s="32"/>
      <c r="M805" s="32"/>
      <c r="N805" s="33"/>
      <c r="O805" s="62"/>
      <c r="P805" s="34" t="str">
        <f t="shared" si="4"/>
        <v/>
      </c>
    </row>
    <row r="806" ht="22.5" customHeight="1">
      <c r="A806" s="37"/>
      <c r="B806" s="38" t="str">
        <f>'Master Schedule'!B806</f>
        <v/>
      </c>
      <c r="C806" s="39"/>
      <c r="D806" s="40" t="str">
        <f t="shared" si="1"/>
        <v>Saturday</v>
      </c>
      <c r="E806" s="41"/>
      <c r="F806" s="38"/>
      <c r="G806" s="38"/>
      <c r="H806" s="41"/>
      <c r="I806" s="38"/>
      <c r="J806" s="38"/>
      <c r="K806" s="35"/>
      <c r="L806" s="35"/>
      <c r="M806" s="35"/>
      <c r="N806" s="36"/>
      <c r="O806" s="62"/>
      <c r="P806" s="34" t="str">
        <f t="shared" si="4"/>
        <v/>
      </c>
    </row>
    <row r="807" ht="22.5" customHeight="1">
      <c r="A807" s="37"/>
      <c r="B807" s="38" t="str">
        <f>'Master Schedule'!B807</f>
        <v/>
      </c>
      <c r="C807" s="39"/>
      <c r="D807" s="40" t="str">
        <f t="shared" si="1"/>
        <v>Saturday</v>
      </c>
      <c r="E807" s="41"/>
      <c r="F807" s="38"/>
      <c r="G807" s="38"/>
      <c r="H807" s="41"/>
      <c r="I807" s="38"/>
      <c r="J807" s="38"/>
      <c r="K807" s="32"/>
      <c r="L807" s="32"/>
      <c r="M807" s="32"/>
      <c r="N807" s="33"/>
      <c r="O807" s="62"/>
      <c r="P807" s="34" t="str">
        <f t="shared" si="4"/>
        <v/>
      </c>
    </row>
    <row r="808" ht="22.5" customHeight="1">
      <c r="A808" s="37"/>
      <c r="B808" s="38" t="str">
        <f>'Master Schedule'!B808</f>
        <v/>
      </c>
      <c r="C808" s="39"/>
      <c r="D808" s="40" t="str">
        <f t="shared" si="1"/>
        <v>Saturday</v>
      </c>
      <c r="E808" s="41"/>
      <c r="F808" s="38"/>
      <c r="G808" s="38"/>
      <c r="H808" s="41"/>
      <c r="I808" s="38"/>
      <c r="J808" s="38"/>
      <c r="K808" s="35"/>
      <c r="L808" s="35"/>
      <c r="M808" s="35"/>
      <c r="N808" s="36"/>
      <c r="O808" s="62"/>
      <c r="P808" s="34" t="str">
        <f t="shared" si="4"/>
        <v/>
      </c>
    </row>
    <row r="809" ht="22.5" customHeight="1">
      <c r="A809" s="37"/>
      <c r="B809" s="38" t="str">
        <f>'Master Schedule'!B809</f>
        <v/>
      </c>
      <c r="C809" s="39"/>
      <c r="D809" s="40" t="str">
        <f t="shared" si="1"/>
        <v>Saturday</v>
      </c>
      <c r="E809" s="41"/>
      <c r="F809" s="38"/>
      <c r="G809" s="38"/>
      <c r="H809" s="41"/>
      <c r="I809" s="38"/>
      <c r="J809" s="38"/>
      <c r="K809" s="32"/>
      <c r="L809" s="32"/>
      <c r="M809" s="32"/>
      <c r="N809" s="33"/>
      <c r="O809" s="62"/>
      <c r="P809" s="34" t="str">
        <f t="shared" si="4"/>
        <v/>
      </c>
    </row>
    <row r="810" ht="22.5" customHeight="1">
      <c r="A810" s="37"/>
      <c r="B810" s="38" t="str">
        <f>'Master Schedule'!B810</f>
        <v/>
      </c>
      <c r="C810" s="39"/>
      <c r="D810" s="40" t="str">
        <f t="shared" si="1"/>
        <v>Saturday</v>
      </c>
      <c r="E810" s="41"/>
      <c r="F810" s="38"/>
      <c r="G810" s="38"/>
      <c r="H810" s="41"/>
      <c r="I810" s="38"/>
      <c r="J810" s="38"/>
      <c r="K810" s="35"/>
      <c r="L810" s="35"/>
      <c r="M810" s="35"/>
      <c r="N810" s="36"/>
      <c r="O810" s="62"/>
      <c r="P810" s="34" t="str">
        <f t="shared" si="4"/>
        <v/>
      </c>
    </row>
    <row r="811" ht="22.5" customHeight="1">
      <c r="A811" s="37"/>
      <c r="B811" s="38" t="str">
        <f>'Master Schedule'!B811</f>
        <v/>
      </c>
      <c r="C811" s="39"/>
      <c r="D811" s="40" t="str">
        <f t="shared" si="1"/>
        <v>Saturday</v>
      </c>
      <c r="E811" s="41"/>
      <c r="F811" s="38"/>
      <c r="G811" s="38"/>
      <c r="H811" s="41"/>
      <c r="I811" s="38"/>
      <c r="J811" s="38"/>
      <c r="K811" s="32"/>
      <c r="L811" s="32"/>
      <c r="M811" s="32"/>
      <c r="N811" s="33"/>
      <c r="O811" s="62"/>
      <c r="P811" s="34" t="str">
        <f t="shared" si="4"/>
        <v/>
      </c>
    </row>
    <row r="812" ht="22.5" customHeight="1">
      <c r="A812" s="37"/>
      <c r="B812" s="38" t="str">
        <f>'Master Schedule'!B812</f>
        <v/>
      </c>
      <c r="C812" s="39"/>
      <c r="D812" s="40" t="str">
        <f t="shared" si="1"/>
        <v>Saturday</v>
      </c>
      <c r="E812" s="41"/>
      <c r="F812" s="38"/>
      <c r="G812" s="38"/>
      <c r="H812" s="41"/>
      <c r="I812" s="38"/>
      <c r="J812" s="38"/>
      <c r="K812" s="35"/>
      <c r="L812" s="35"/>
      <c r="M812" s="35"/>
      <c r="N812" s="36"/>
      <c r="O812" s="62"/>
      <c r="P812" s="34" t="str">
        <f t="shared" si="4"/>
        <v/>
      </c>
    </row>
    <row r="813" ht="22.5" customHeight="1">
      <c r="A813" s="37"/>
      <c r="B813" s="38" t="str">
        <f>'Master Schedule'!B813</f>
        <v/>
      </c>
      <c r="C813" s="39"/>
      <c r="D813" s="40" t="str">
        <f t="shared" si="1"/>
        <v>Saturday</v>
      </c>
      <c r="E813" s="41"/>
      <c r="F813" s="38"/>
      <c r="G813" s="38"/>
      <c r="H813" s="41"/>
      <c r="I813" s="38"/>
      <c r="J813" s="38"/>
      <c r="K813" s="32"/>
      <c r="L813" s="32"/>
      <c r="M813" s="32"/>
      <c r="N813" s="33"/>
      <c r="O813" s="62"/>
      <c r="P813" s="34" t="str">
        <f t="shared" si="4"/>
        <v/>
      </c>
    </row>
    <row r="814" ht="22.5" customHeight="1">
      <c r="A814" s="37"/>
      <c r="B814" s="38" t="str">
        <f>'Master Schedule'!B814</f>
        <v/>
      </c>
      <c r="C814" s="39"/>
      <c r="D814" s="40" t="str">
        <f t="shared" si="1"/>
        <v>Saturday</v>
      </c>
      <c r="E814" s="41"/>
      <c r="F814" s="38"/>
      <c r="G814" s="38"/>
      <c r="H814" s="41"/>
      <c r="I814" s="38"/>
      <c r="J814" s="38"/>
      <c r="K814" s="35"/>
      <c r="L814" s="35"/>
      <c r="M814" s="35"/>
      <c r="N814" s="36"/>
      <c r="O814" s="62"/>
      <c r="P814" s="34" t="str">
        <f t="shared" si="4"/>
        <v/>
      </c>
    </row>
    <row r="815" ht="22.5" customHeight="1">
      <c r="A815" s="37"/>
      <c r="B815" s="38" t="str">
        <f>'Master Schedule'!B815</f>
        <v/>
      </c>
      <c r="C815" s="39"/>
      <c r="D815" s="40" t="str">
        <f t="shared" si="1"/>
        <v>Saturday</v>
      </c>
      <c r="E815" s="41"/>
      <c r="F815" s="38"/>
      <c r="G815" s="38"/>
      <c r="H815" s="41"/>
      <c r="I815" s="38"/>
      <c r="J815" s="38"/>
      <c r="K815" s="32"/>
      <c r="L815" s="32"/>
      <c r="M815" s="32"/>
      <c r="N815" s="33"/>
      <c r="O815" s="62"/>
      <c r="P815" s="34" t="str">
        <f t="shared" si="4"/>
        <v/>
      </c>
    </row>
    <row r="816" ht="22.5" customHeight="1">
      <c r="A816" s="37"/>
      <c r="B816" s="38" t="str">
        <f>'Master Schedule'!B816</f>
        <v/>
      </c>
      <c r="C816" s="39"/>
      <c r="D816" s="40" t="str">
        <f t="shared" si="1"/>
        <v>Saturday</v>
      </c>
      <c r="E816" s="41"/>
      <c r="F816" s="38"/>
      <c r="G816" s="38"/>
      <c r="H816" s="41"/>
      <c r="I816" s="38"/>
      <c r="J816" s="38"/>
      <c r="K816" s="35"/>
      <c r="L816" s="35"/>
      <c r="M816" s="35"/>
      <c r="N816" s="36"/>
      <c r="O816" s="62"/>
      <c r="P816" s="34" t="str">
        <f t="shared" si="4"/>
        <v/>
      </c>
    </row>
    <row r="817" ht="22.5" customHeight="1">
      <c r="A817" s="37"/>
      <c r="B817" s="38" t="str">
        <f>'Master Schedule'!B817</f>
        <v/>
      </c>
      <c r="C817" s="39"/>
      <c r="D817" s="40" t="str">
        <f t="shared" si="1"/>
        <v>Saturday</v>
      </c>
      <c r="E817" s="41"/>
      <c r="F817" s="38"/>
      <c r="G817" s="38"/>
      <c r="H817" s="41"/>
      <c r="I817" s="38"/>
      <c r="J817" s="38"/>
      <c r="K817" s="32"/>
      <c r="L817" s="32"/>
      <c r="M817" s="32"/>
      <c r="N817" s="33"/>
      <c r="O817" s="62"/>
      <c r="P817" s="34" t="str">
        <f t="shared" si="4"/>
        <v/>
      </c>
    </row>
    <row r="818" ht="22.5" customHeight="1">
      <c r="A818" s="37"/>
      <c r="B818" s="38" t="str">
        <f>'Master Schedule'!B818</f>
        <v/>
      </c>
      <c r="C818" s="39"/>
      <c r="D818" s="40" t="str">
        <f t="shared" si="1"/>
        <v>Saturday</v>
      </c>
      <c r="E818" s="41"/>
      <c r="F818" s="38"/>
      <c r="G818" s="38"/>
      <c r="H818" s="41"/>
      <c r="I818" s="38"/>
      <c r="J818" s="38"/>
      <c r="K818" s="35"/>
      <c r="L818" s="35"/>
      <c r="M818" s="35"/>
      <c r="N818" s="36"/>
      <c r="O818" s="62"/>
      <c r="P818" s="34" t="str">
        <f t="shared" si="4"/>
        <v/>
      </c>
    </row>
    <row r="819" ht="22.5" customHeight="1">
      <c r="A819" s="37"/>
      <c r="B819" s="38" t="str">
        <f>'Master Schedule'!B819</f>
        <v/>
      </c>
      <c r="C819" s="39"/>
      <c r="D819" s="40" t="str">
        <f t="shared" si="1"/>
        <v>Saturday</v>
      </c>
      <c r="E819" s="41"/>
      <c r="F819" s="38"/>
      <c r="G819" s="38"/>
      <c r="H819" s="41"/>
      <c r="I819" s="38"/>
      <c r="J819" s="38"/>
      <c r="K819" s="32"/>
      <c r="L819" s="32"/>
      <c r="M819" s="32"/>
      <c r="N819" s="33"/>
      <c r="O819" s="62"/>
      <c r="P819" s="34" t="str">
        <f t="shared" si="4"/>
        <v/>
      </c>
    </row>
    <row r="820" ht="22.5" customHeight="1">
      <c r="A820" s="37"/>
      <c r="B820" s="38" t="str">
        <f>'Master Schedule'!B820</f>
        <v/>
      </c>
      <c r="C820" s="39"/>
      <c r="D820" s="40" t="str">
        <f t="shared" si="1"/>
        <v>Saturday</v>
      </c>
      <c r="E820" s="41"/>
      <c r="F820" s="38"/>
      <c r="G820" s="38"/>
      <c r="H820" s="41"/>
      <c r="I820" s="38"/>
      <c r="J820" s="38"/>
      <c r="K820" s="35"/>
      <c r="L820" s="35"/>
      <c r="M820" s="35"/>
      <c r="N820" s="36"/>
      <c r="O820" s="62"/>
      <c r="P820" s="34" t="str">
        <f t="shared" si="4"/>
        <v/>
      </c>
    </row>
    <row r="821" ht="22.5" customHeight="1">
      <c r="A821" s="37"/>
      <c r="B821" s="38" t="str">
        <f>'Master Schedule'!B821</f>
        <v/>
      </c>
      <c r="C821" s="39"/>
      <c r="D821" s="40" t="str">
        <f t="shared" si="1"/>
        <v>Saturday</v>
      </c>
      <c r="E821" s="41"/>
      <c r="F821" s="38"/>
      <c r="G821" s="38"/>
      <c r="H821" s="41"/>
      <c r="I821" s="38"/>
      <c r="J821" s="38"/>
      <c r="K821" s="32"/>
      <c r="L821" s="32"/>
      <c r="M821" s="32"/>
      <c r="N821" s="33"/>
      <c r="O821" s="62"/>
      <c r="P821" s="34" t="str">
        <f t="shared" si="4"/>
        <v/>
      </c>
    </row>
    <row r="822" ht="22.5" customHeight="1">
      <c r="A822" s="37"/>
      <c r="B822" s="38" t="str">
        <f>'Master Schedule'!B822</f>
        <v/>
      </c>
      <c r="C822" s="39"/>
      <c r="D822" s="40" t="str">
        <f t="shared" si="1"/>
        <v>Saturday</v>
      </c>
      <c r="E822" s="41"/>
      <c r="F822" s="38"/>
      <c r="G822" s="38"/>
      <c r="H822" s="41"/>
      <c r="I822" s="38"/>
      <c r="J822" s="38"/>
      <c r="K822" s="35"/>
      <c r="L822" s="35"/>
      <c r="M822" s="35"/>
      <c r="N822" s="36"/>
      <c r="O822" s="62"/>
      <c r="P822" s="34" t="str">
        <f t="shared" si="4"/>
        <v/>
      </c>
    </row>
    <row r="823" ht="22.5" customHeight="1">
      <c r="A823" s="37"/>
      <c r="B823" s="38" t="str">
        <f>'Master Schedule'!B823</f>
        <v/>
      </c>
      <c r="C823" s="39"/>
      <c r="D823" s="40" t="str">
        <f t="shared" si="1"/>
        <v>Saturday</v>
      </c>
      <c r="E823" s="41"/>
      <c r="F823" s="38"/>
      <c r="G823" s="38"/>
      <c r="H823" s="41"/>
      <c r="I823" s="38"/>
      <c r="J823" s="38"/>
      <c r="K823" s="32"/>
      <c r="L823" s="32"/>
      <c r="M823" s="32"/>
      <c r="N823" s="33"/>
      <c r="O823" s="62"/>
      <c r="P823" s="34" t="str">
        <f t="shared" si="4"/>
        <v/>
      </c>
    </row>
    <row r="824" ht="22.5" customHeight="1">
      <c r="A824" s="37"/>
      <c r="B824" s="38" t="str">
        <f>'Master Schedule'!B824</f>
        <v/>
      </c>
      <c r="C824" s="39"/>
      <c r="D824" s="40" t="str">
        <f t="shared" si="1"/>
        <v>Saturday</v>
      </c>
      <c r="E824" s="41"/>
      <c r="F824" s="38"/>
      <c r="G824" s="38"/>
      <c r="H824" s="41"/>
      <c r="I824" s="38"/>
      <c r="J824" s="38"/>
      <c r="K824" s="35"/>
      <c r="L824" s="35"/>
      <c r="M824" s="35"/>
      <c r="N824" s="36"/>
      <c r="O824" s="62"/>
      <c r="P824" s="34" t="str">
        <f t="shared" si="4"/>
        <v/>
      </c>
    </row>
    <row r="825" ht="22.5" customHeight="1">
      <c r="A825" s="37"/>
      <c r="B825" s="38" t="str">
        <f>'Master Schedule'!B825</f>
        <v/>
      </c>
      <c r="C825" s="39"/>
      <c r="D825" s="40" t="str">
        <f t="shared" si="1"/>
        <v>Saturday</v>
      </c>
      <c r="E825" s="41"/>
      <c r="F825" s="38"/>
      <c r="G825" s="38"/>
      <c r="H825" s="41"/>
      <c r="I825" s="38"/>
      <c r="J825" s="38"/>
      <c r="K825" s="32"/>
      <c r="L825" s="32"/>
      <c r="M825" s="32"/>
      <c r="N825" s="33"/>
      <c r="O825" s="62"/>
      <c r="P825" s="34" t="str">
        <f t="shared" si="4"/>
        <v/>
      </c>
    </row>
    <row r="826" ht="22.5" customHeight="1">
      <c r="A826" s="37"/>
      <c r="B826" s="38" t="str">
        <f>'Master Schedule'!B826</f>
        <v/>
      </c>
      <c r="C826" s="39"/>
      <c r="D826" s="40" t="str">
        <f t="shared" si="1"/>
        <v>Saturday</v>
      </c>
      <c r="E826" s="41"/>
      <c r="F826" s="38"/>
      <c r="G826" s="38"/>
      <c r="H826" s="41"/>
      <c r="I826" s="38"/>
      <c r="J826" s="38"/>
      <c r="K826" s="35"/>
      <c r="L826" s="35"/>
      <c r="M826" s="35"/>
      <c r="N826" s="36"/>
      <c r="O826" s="62"/>
      <c r="P826" s="34" t="str">
        <f t="shared" si="4"/>
        <v/>
      </c>
    </row>
    <row r="827" ht="22.5" customHeight="1">
      <c r="A827" s="37"/>
      <c r="B827" s="38" t="str">
        <f>'Master Schedule'!B827</f>
        <v/>
      </c>
      <c r="C827" s="39"/>
      <c r="D827" s="40" t="str">
        <f t="shared" si="1"/>
        <v>Saturday</v>
      </c>
      <c r="E827" s="41"/>
      <c r="F827" s="38"/>
      <c r="G827" s="38"/>
      <c r="H827" s="41"/>
      <c r="I827" s="38"/>
      <c r="J827" s="38"/>
      <c r="K827" s="32"/>
      <c r="L827" s="32"/>
      <c r="M827" s="32"/>
      <c r="N827" s="33"/>
      <c r="O827" s="62"/>
      <c r="P827" s="34" t="str">
        <f t="shared" si="4"/>
        <v/>
      </c>
    </row>
    <row r="828" ht="22.5" customHeight="1">
      <c r="A828" s="37"/>
      <c r="B828" s="38" t="str">
        <f>'Master Schedule'!B828</f>
        <v/>
      </c>
      <c r="C828" s="39"/>
      <c r="D828" s="40" t="str">
        <f t="shared" si="1"/>
        <v>Saturday</v>
      </c>
      <c r="E828" s="41"/>
      <c r="F828" s="38"/>
      <c r="G828" s="38"/>
      <c r="H828" s="41"/>
      <c r="I828" s="38"/>
      <c r="J828" s="38"/>
      <c r="K828" s="35"/>
      <c r="L828" s="35"/>
      <c r="M828" s="35"/>
      <c r="N828" s="36"/>
      <c r="O828" s="62"/>
      <c r="P828" s="34" t="str">
        <f t="shared" si="4"/>
        <v/>
      </c>
    </row>
    <row r="829" ht="22.5" customHeight="1">
      <c r="A829" s="37"/>
      <c r="B829" s="38" t="str">
        <f>'Master Schedule'!B829</f>
        <v/>
      </c>
      <c r="C829" s="39"/>
      <c r="D829" s="40" t="str">
        <f t="shared" si="1"/>
        <v>Saturday</v>
      </c>
      <c r="E829" s="41"/>
      <c r="F829" s="38"/>
      <c r="G829" s="38"/>
      <c r="H829" s="41"/>
      <c r="I829" s="38"/>
      <c r="J829" s="38"/>
      <c r="K829" s="32"/>
      <c r="L829" s="32"/>
      <c r="M829" s="32"/>
      <c r="N829" s="33"/>
      <c r="O829" s="62"/>
      <c r="P829" s="34" t="str">
        <f t="shared" si="4"/>
        <v/>
      </c>
    </row>
    <row r="830" ht="22.5" customHeight="1">
      <c r="A830" s="37"/>
      <c r="B830" s="38" t="str">
        <f>'Master Schedule'!B830</f>
        <v/>
      </c>
      <c r="C830" s="39"/>
      <c r="D830" s="40" t="str">
        <f t="shared" si="1"/>
        <v>Saturday</v>
      </c>
      <c r="E830" s="41"/>
      <c r="F830" s="38"/>
      <c r="G830" s="38"/>
      <c r="H830" s="41"/>
      <c r="I830" s="38"/>
      <c r="J830" s="38"/>
      <c r="K830" s="35"/>
      <c r="L830" s="35"/>
      <c r="M830" s="35"/>
      <c r="N830" s="36"/>
      <c r="O830" s="62"/>
      <c r="P830" s="34" t="str">
        <f t="shared" si="4"/>
        <v/>
      </c>
    </row>
    <row r="831" ht="22.5" customHeight="1">
      <c r="A831" s="37"/>
      <c r="B831" s="38" t="str">
        <f>'Master Schedule'!B831</f>
        <v/>
      </c>
      <c r="C831" s="39"/>
      <c r="D831" s="40" t="str">
        <f t="shared" si="1"/>
        <v>Saturday</v>
      </c>
      <c r="E831" s="41"/>
      <c r="F831" s="38"/>
      <c r="G831" s="38"/>
      <c r="H831" s="41"/>
      <c r="I831" s="38"/>
      <c r="J831" s="38"/>
      <c r="K831" s="32"/>
      <c r="L831" s="32"/>
      <c r="M831" s="32"/>
      <c r="N831" s="33"/>
      <c r="O831" s="62"/>
      <c r="P831" s="34" t="str">
        <f t="shared" si="4"/>
        <v/>
      </c>
    </row>
    <row r="832" ht="22.5" customHeight="1">
      <c r="A832" s="37"/>
      <c r="B832" s="38" t="str">
        <f>'Master Schedule'!B832</f>
        <v/>
      </c>
      <c r="C832" s="39"/>
      <c r="D832" s="40" t="str">
        <f t="shared" si="1"/>
        <v>Saturday</v>
      </c>
      <c r="E832" s="41"/>
      <c r="F832" s="38"/>
      <c r="G832" s="38"/>
      <c r="H832" s="41"/>
      <c r="I832" s="38"/>
      <c r="J832" s="38"/>
      <c r="K832" s="35"/>
      <c r="L832" s="35"/>
      <c r="M832" s="35"/>
      <c r="N832" s="36"/>
      <c r="O832" s="62"/>
      <c r="P832" s="34" t="str">
        <f t="shared" si="4"/>
        <v/>
      </c>
    </row>
    <row r="833" ht="22.5" customHeight="1">
      <c r="A833" s="37"/>
      <c r="B833" s="38" t="str">
        <f>'Master Schedule'!B833</f>
        <v/>
      </c>
      <c r="C833" s="39"/>
      <c r="D833" s="40" t="str">
        <f t="shared" si="1"/>
        <v>Saturday</v>
      </c>
      <c r="E833" s="41"/>
      <c r="F833" s="38"/>
      <c r="G833" s="38"/>
      <c r="H833" s="41"/>
      <c r="I833" s="38"/>
      <c r="J833" s="38"/>
      <c r="K833" s="32"/>
      <c r="L833" s="32"/>
      <c r="M833" s="32"/>
      <c r="N833" s="33"/>
      <c r="O833" s="62"/>
      <c r="P833" s="34" t="str">
        <f t="shared" si="4"/>
        <v/>
      </c>
    </row>
    <row r="834" ht="22.5" customHeight="1">
      <c r="A834" s="37"/>
      <c r="B834" s="38" t="str">
        <f>'Master Schedule'!B834</f>
        <v/>
      </c>
      <c r="C834" s="39"/>
      <c r="D834" s="40" t="str">
        <f t="shared" si="1"/>
        <v>Saturday</v>
      </c>
      <c r="E834" s="41"/>
      <c r="F834" s="38"/>
      <c r="G834" s="38"/>
      <c r="H834" s="41"/>
      <c r="I834" s="38"/>
      <c r="J834" s="38"/>
      <c r="K834" s="35"/>
      <c r="L834" s="35"/>
      <c r="M834" s="35"/>
      <c r="N834" s="36"/>
      <c r="O834" s="62"/>
      <c r="P834" s="34" t="str">
        <f t="shared" si="4"/>
        <v/>
      </c>
    </row>
    <row r="835" ht="22.5" customHeight="1">
      <c r="A835" s="37"/>
      <c r="B835" s="38" t="str">
        <f>'Master Schedule'!B835</f>
        <v/>
      </c>
      <c r="C835" s="39"/>
      <c r="D835" s="40" t="str">
        <f t="shared" si="1"/>
        <v>Saturday</v>
      </c>
      <c r="E835" s="41"/>
      <c r="F835" s="38"/>
      <c r="G835" s="38"/>
      <c r="H835" s="41"/>
      <c r="I835" s="38"/>
      <c r="J835" s="38"/>
      <c r="K835" s="32"/>
      <c r="L835" s="32"/>
      <c r="M835" s="32"/>
      <c r="N835" s="33"/>
      <c r="O835" s="62"/>
      <c r="P835" s="34" t="str">
        <f t="shared" si="4"/>
        <v/>
      </c>
    </row>
    <row r="836" ht="22.5" customHeight="1">
      <c r="A836" s="37"/>
      <c r="B836" s="38" t="str">
        <f>'Master Schedule'!B836</f>
        <v/>
      </c>
      <c r="C836" s="39"/>
      <c r="D836" s="40" t="str">
        <f t="shared" si="1"/>
        <v>Saturday</v>
      </c>
      <c r="E836" s="41"/>
      <c r="F836" s="38"/>
      <c r="G836" s="38"/>
      <c r="H836" s="41"/>
      <c r="I836" s="38"/>
      <c r="J836" s="38"/>
      <c r="K836" s="35"/>
      <c r="L836" s="35"/>
      <c r="M836" s="35"/>
      <c r="N836" s="36"/>
      <c r="O836" s="62"/>
      <c r="P836" s="34" t="str">
        <f t="shared" si="4"/>
        <v/>
      </c>
    </row>
    <row r="837" ht="22.5" customHeight="1">
      <c r="A837" s="37"/>
      <c r="B837" s="38" t="str">
        <f>'Master Schedule'!B837</f>
        <v/>
      </c>
      <c r="C837" s="39"/>
      <c r="D837" s="40" t="str">
        <f t="shared" si="1"/>
        <v>Saturday</v>
      </c>
      <c r="E837" s="41"/>
      <c r="F837" s="38"/>
      <c r="G837" s="38"/>
      <c r="H837" s="41"/>
      <c r="I837" s="38"/>
      <c r="J837" s="38"/>
      <c r="K837" s="32"/>
      <c r="L837" s="32"/>
      <c r="M837" s="32"/>
      <c r="N837" s="33"/>
      <c r="O837" s="62"/>
      <c r="P837" s="34" t="str">
        <f t="shared" si="4"/>
        <v/>
      </c>
    </row>
    <row r="838" ht="22.5" customHeight="1">
      <c r="A838" s="37"/>
      <c r="B838" s="38" t="str">
        <f>'Master Schedule'!B838</f>
        <v/>
      </c>
      <c r="C838" s="39"/>
      <c r="D838" s="40" t="str">
        <f t="shared" si="1"/>
        <v>Saturday</v>
      </c>
      <c r="E838" s="41"/>
      <c r="F838" s="38"/>
      <c r="G838" s="38"/>
      <c r="H838" s="41"/>
      <c r="I838" s="38"/>
      <c r="J838" s="38"/>
      <c r="K838" s="35"/>
      <c r="L838" s="35"/>
      <c r="M838" s="35"/>
      <c r="N838" s="36"/>
      <c r="O838" s="62"/>
      <c r="P838" s="34" t="str">
        <f t="shared" si="4"/>
        <v/>
      </c>
    </row>
    <row r="839" ht="22.5" customHeight="1">
      <c r="A839" s="37"/>
      <c r="B839" s="38" t="str">
        <f>'Master Schedule'!B839</f>
        <v/>
      </c>
      <c r="C839" s="39"/>
      <c r="D839" s="40" t="str">
        <f t="shared" si="1"/>
        <v>Saturday</v>
      </c>
      <c r="E839" s="41"/>
      <c r="F839" s="38"/>
      <c r="G839" s="38"/>
      <c r="H839" s="41"/>
      <c r="I839" s="38"/>
      <c r="J839" s="38"/>
      <c r="K839" s="32"/>
      <c r="L839" s="32"/>
      <c r="M839" s="32"/>
      <c r="N839" s="33"/>
      <c r="O839" s="62"/>
      <c r="P839" s="34" t="str">
        <f t="shared" si="4"/>
        <v/>
      </c>
    </row>
    <row r="840" ht="22.5" customHeight="1">
      <c r="A840" s="37"/>
      <c r="B840" s="38" t="str">
        <f>'Master Schedule'!B840</f>
        <v/>
      </c>
      <c r="C840" s="39"/>
      <c r="D840" s="40" t="str">
        <f t="shared" si="1"/>
        <v>Saturday</v>
      </c>
      <c r="E840" s="41"/>
      <c r="F840" s="38"/>
      <c r="G840" s="38"/>
      <c r="H840" s="41"/>
      <c r="I840" s="38"/>
      <c r="J840" s="38"/>
      <c r="K840" s="35"/>
      <c r="L840" s="35"/>
      <c r="M840" s="35"/>
      <c r="N840" s="36"/>
      <c r="O840" s="62"/>
      <c r="P840" s="34" t="str">
        <f t="shared" si="4"/>
        <v/>
      </c>
    </row>
    <row r="841" ht="22.5" customHeight="1">
      <c r="A841" s="37"/>
      <c r="B841" s="38" t="str">
        <f>'Master Schedule'!B841</f>
        <v/>
      </c>
      <c r="C841" s="39"/>
      <c r="D841" s="40" t="str">
        <f t="shared" si="1"/>
        <v>Saturday</v>
      </c>
      <c r="E841" s="41"/>
      <c r="F841" s="38"/>
      <c r="G841" s="38"/>
      <c r="H841" s="41"/>
      <c r="I841" s="38"/>
      <c r="J841" s="38"/>
      <c r="K841" s="32"/>
      <c r="L841" s="32"/>
      <c r="M841" s="32"/>
      <c r="N841" s="33"/>
      <c r="O841" s="62"/>
      <c r="P841" s="34" t="str">
        <f t="shared" si="4"/>
        <v/>
      </c>
    </row>
    <row r="842" ht="22.5" customHeight="1">
      <c r="A842" s="37"/>
      <c r="B842" s="38" t="str">
        <f>'Master Schedule'!B842</f>
        <v/>
      </c>
      <c r="C842" s="39"/>
      <c r="D842" s="40" t="str">
        <f t="shared" si="1"/>
        <v>Saturday</v>
      </c>
      <c r="E842" s="41"/>
      <c r="F842" s="38"/>
      <c r="G842" s="38"/>
      <c r="H842" s="41"/>
      <c r="I842" s="38"/>
      <c r="J842" s="38"/>
      <c r="K842" s="35"/>
      <c r="L842" s="35"/>
      <c r="M842" s="35"/>
      <c r="N842" s="36"/>
      <c r="O842" s="62"/>
      <c r="P842" s="34" t="str">
        <f t="shared" si="4"/>
        <v/>
      </c>
    </row>
    <row r="843" ht="22.5" customHeight="1">
      <c r="A843" s="37"/>
      <c r="B843" s="38" t="str">
        <f>'Master Schedule'!B843</f>
        <v/>
      </c>
      <c r="C843" s="39"/>
      <c r="D843" s="40" t="str">
        <f t="shared" si="1"/>
        <v>Saturday</v>
      </c>
      <c r="E843" s="41"/>
      <c r="F843" s="38"/>
      <c r="G843" s="38"/>
      <c r="H843" s="41"/>
      <c r="I843" s="38"/>
      <c r="J843" s="38"/>
      <c r="K843" s="32"/>
      <c r="L843" s="32"/>
      <c r="M843" s="32"/>
      <c r="N843" s="33"/>
      <c r="O843" s="62"/>
      <c r="P843" s="34" t="str">
        <f t="shared" si="4"/>
        <v/>
      </c>
    </row>
    <row r="844" ht="22.5" customHeight="1">
      <c r="A844" s="37"/>
      <c r="B844" s="38" t="str">
        <f>'Master Schedule'!B844</f>
        <v/>
      </c>
      <c r="C844" s="39"/>
      <c r="D844" s="40" t="str">
        <f t="shared" si="1"/>
        <v>Saturday</v>
      </c>
      <c r="E844" s="41"/>
      <c r="F844" s="38"/>
      <c r="G844" s="38"/>
      <c r="H844" s="41"/>
      <c r="I844" s="38"/>
      <c r="J844" s="38"/>
      <c r="K844" s="35"/>
      <c r="L844" s="35"/>
      <c r="M844" s="35"/>
      <c r="N844" s="36"/>
      <c r="O844" s="62"/>
      <c r="P844" s="34" t="str">
        <f t="shared" si="4"/>
        <v/>
      </c>
    </row>
    <row r="845" ht="22.5" customHeight="1">
      <c r="A845" s="37"/>
      <c r="B845" s="38" t="str">
        <f>'Master Schedule'!B845</f>
        <v/>
      </c>
      <c r="C845" s="39"/>
      <c r="D845" s="40" t="str">
        <f t="shared" si="1"/>
        <v>Saturday</v>
      </c>
      <c r="E845" s="41"/>
      <c r="F845" s="38"/>
      <c r="G845" s="38"/>
      <c r="H845" s="41"/>
      <c r="I845" s="38"/>
      <c r="J845" s="38"/>
      <c r="K845" s="32"/>
      <c r="L845" s="32"/>
      <c r="M845" s="32"/>
      <c r="N845" s="33"/>
      <c r="O845" s="62"/>
      <c r="P845" s="34" t="str">
        <f t="shared" si="4"/>
        <v/>
      </c>
    </row>
    <row r="846" ht="22.5" customHeight="1">
      <c r="A846" s="37"/>
      <c r="B846" s="38" t="str">
        <f>'Master Schedule'!B846</f>
        <v/>
      </c>
      <c r="C846" s="39"/>
      <c r="D846" s="40" t="str">
        <f t="shared" si="1"/>
        <v>Saturday</v>
      </c>
      <c r="E846" s="41"/>
      <c r="F846" s="38"/>
      <c r="G846" s="38"/>
      <c r="H846" s="41"/>
      <c r="I846" s="38"/>
      <c r="J846" s="38"/>
      <c r="K846" s="35"/>
      <c r="L846" s="35"/>
      <c r="M846" s="35"/>
      <c r="N846" s="36"/>
      <c r="O846" s="62"/>
      <c r="P846" s="34" t="str">
        <f t="shared" si="4"/>
        <v/>
      </c>
    </row>
    <row r="847" ht="22.5" customHeight="1">
      <c r="A847" s="37"/>
      <c r="B847" s="38" t="str">
        <f>'Master Schedule'!B847</f>
        <v/>
      </c>
      <c r="C847" s="39"/>
      <c r="D847" s="40" t="str">
        <f t="shared" si="1"/>
        <v>Saturday</v>
      </c>
      <c r="E847" s="41"/>
      <c r="F847" s="38"/>
      <c r="G847" s="38"/>
      <c r="H847" s="41"/>
      <c r="I847" s="38"/>
      <c r="J847" s="38"/>
      <c r="K847" s="32"/>
      <c r="L847" s="32"/>
      <c r="M847" s="32"/>
      <c r="N847" s="33"/>
      <c r="O847" s="62"/>
      <c r="P847" s="34" t="str">
        <f t="shared" si="4"/>
        <v/>
      </c>
    </row>
    <row r="848" ht="22.5" customHeight="1">
      <c r="A848" s="37"/>
      <c r="B848" s="38" t="str">
        <f>'Master Schedule'!B848</f>
        <v/>
      </c>
      <c r="C848" s="39"/>
      <c r="D848" s="40" t="str">
        <f t="shared" si="1"/>
        <v>Saturday</v>
      </c>
      <c r="E848" s="41"/>
      <c r="F848" s="38"/>
      <c r="G848" s="38"/>
      <c r="H848" s="41"/>
      <c r="I848" s="38"/>
      <c r="J848" s="38"/>
      <c r="K848" s="35"/>
      <c r="L848" s="35"/>
      <c r="M848" s="35"/>
      <c r="N848" s="36"/>
      <c r="O848" s="62"/>
      <c r="P848" s="34" t="str">
        <f t="shared" si="4"/>
        <v/>
      </c>
    </row>
    <row r="849" ht="22.5" customHeight="1">
      <c r="A849" s="37"/>
      <c r="B849" s="38" t="str">
        <f>'Master Schedule'!B849</f>
        <v/>
      </c>
      <c r="C849" s="39"/>
      <c r="D849" s="40" t="str">
        <f t="shared" si="1"/>
        <v>Saturday</v>
      </c>
      <c r="E849" s="41"/>
      <c r="F849" s="38"/>
      <c r="G849" s="38"/>
      <c r="H849" s="41"/>
      <c r="I849" s="38"/>
      <c r="J849" s="38"/>
      <c r="K849" s="32"/>
      <c r="L849" s="32"/>
      <c r="M849" s="32"/>
      <c r="N849" s="33"/>
      <c r="O849" s="62"/>
      <c r="P849" s="34" t="str">
        <f t="shared" si="4"/>
        <v/>
      </c>
    </row>
    <row r="850" ht="22.5" customHeight="1">
      <c r="A850" s="37"/>
      <c r="B850" s="38" t="str">
        <f>'Master Schedule'!B850</f>
        <v/>
      </c>
      <c r="C850" s="39"/>
      <c r="D850" s="40" t="str">
        <f t="shared" si="1"/>
        <v>Saturday</v>
      </c>
      <c r="E850" s="41"/>
      <c r="F850" s="38"/>
      <c r="G850" s="38"/>
      <c r="H850" s="41"/>
      <c r="I850" s="38"/>
      <c r="J850" s="38"/>
      <c r="K850" s="35"/>
      <c r="L850" s="35"/>
      <c r="M850" s="35"/>
      <c r="N850" s="36"/>
      <c r="O850" s="62"/>
      <c r="P850" s="34" t="str">
        <f t="shared" si="4"/>
        <v/>
      </c>
    </row>
    <row r="851" ht="22.5" customHeight="1">
      <c r="A851" s="37"/>
      <c r="B851" s="38" t="str">
        <f>'Master Schedule'!B851</f>
        <v/>
      </c>
      <c r="C851" s="39"/>
      <c r="D851" s="40" t="str">
        <f t="shared" si="1"/>
        <v>Saturday</v>
      </c>
      <c r="E851" s="41"/>
      <c r="F851" s="38"/>
      <c r="G851" s="38"/>
      <c r="H851" s="41"/>
      <c r="I851" s="38"/>
      <c r="J851" s="38"/>
      <c r="K851" s="32"/>
      <c r="L851" s="32"/>
      <c r="M851" s="32"/>
      <c r="N851" s="33"/>
      <c r="O851" s="62"/>
      <c r="P851" s="34" t="str">
        <f t="shared" si="4"/>
        <v/>
      </c>
    </row>
    <row r="852" ht="22.5" customHeight="1">
      <c r="A852" s="37"/>
      <c r="B852" s="38" t="str">
        <f>'Master Schedule'!B852</f>
        <v/>
      </c>
      <c r="C852" s="39"/>
      <c r="D852" s="40" t="str">
        <f t="shared" si="1"/>
        <v>Saturday</v>
      </c>
      <c r="E852" s="41"/>
      <c r="F852" s="38"/>
      <c r="G852" s="38"/>
      <c r="H852" s="41"/>
      <c r="I852" s="38"/>
      <c r="J852" s="38"/>
      <c r="K852" s="35"/>
      <c r="L852" s="35"/>
      <c r="M852" s="35"/>
      <c r="N852" s="36"/>
      <c r="O852" s="62"/>
      <c r="P852" s="34" t="str">
        <f t="shared" si="4"/>
        <v/>
      </c>
    </row>
    <row r="853" ht="22.5" customHeight="1">
      <c r="A853" s="37"/>
      <c r="B853" s="38" t="str">
        <f>'Master Schedule'!B853</f>
        <v/>
      </c>
      <c r="C853" s="39"/>
      <c r="D853" s="40" t="str">
        <f t="shared" si="1"/>
        <v>Saturday</v>
      </c>
      <c r="E853" s="41"/>
      <c r="F853" s="38"/>
      <c r="G853" s="38"/>
      <c r="H853" s="41"/>
      <c r="I853" s="38"/>
      <c r="J853" s="38"/>
      <c r="K853" s="32"/>
      <c r="L853" s="32"/>
      <c r="M853" s="32"/>
      <c r="N853" s="33"/>
      <c r="O853" s="62"/>
      <c r="P853" s="34" t="str">
        <f t="shared" si="4"/>
        <v/>
      </c>
    </row>
    <row r="854" ht="22.5" customHeight="1">
      <c r="A854" s="37"/>
      <c r="B854" s="38" t="str">
        <f>'Master Schedule'!B854</f>
        <v/>
      </c>
      <c r="C854" s="39"/>
      <c r="D854" s="40" t="str">
        <f t="shared" si="1"/>
        <v>Saturday</v>
      </c>
      <c r="E854" s="41"/>
      <c r="F854" s="38"/>
      <c r="G854" s="38"/>
      <c r="H854" s="41"/>
      <c r="I854" s="38"/>
      <c r="J854" s="38"/>
      <c r="K854" s="35"/>
      <c r="L854" s="35"/>
      <c r="M854" s="35"/>
      <c r="N854" s="36"/>
      <c r="O854" s="62"/>
      <c r="P854" s="34" t="str">
        <f t="shared" si="4"/>
        <v/>
      </c>
    </row>
    <row r="855" ht="22.5" customHeight="1">
      <c r="A855" s="37"/>
      <c r="B855" s="38" t="str">
        <f>'Master Schedule'!B855</f>
        <v/>
      </c>
      <c r="C855" s="39"/>
      <c r="D855" s="40" t="str">
        <f t="shared" si="1"/>
        <v>Saturday</v>
      </c>
      <c r="E855" s="41"/>
      <c r="F855" s="38"/>
      <c r="G855" s="38"/>
      <c r="H855" s="41"/>
      <c r="I855" s="38"/>
      <c r="J855" s="38"/>
      <c r="K855" s="32"/>
      <c r="L855" s="32"/>
      <c r="M855" s="32"/>
      <c r="N855" s="33"/>
      <c r="O855" s="62"/>
      <c r="P855" s="34" t="str">
        <f t="shared" si="4"/>
        <v/>
      </c>
    </row>
    <row r="856" ht="22.5" customHeight="1">
      <c r="A856" s="37"/>
      <c r="B856" s="38" t="str">
        <f>'Master Schedule'!B856</f>
        <v/>
      </c>
      <c r="C856" s="39"/>
      <c r="D856" s="40" t="str">
        <f t="shared" si="1"/>
        <v>Saturday</v>
      </c>
      <c r="E856" s="41"/>
      <c r="F856" s="38"/>
      <c r="G856" s="38"/>
      <c r="H856" s="41"/>
      <c r="I856" s="38"/>
      <c r="J856" s="38"/>
      <c r="K856" s="35"/>
      <c r="L856" s="35"/>
      <c r="M856" s="35"/>
      <c r="N856" s="36"/>
      <c r="O856" s="62"/>
      <c r="P856" s="34" t="str">
        <f t="shared" si="4"/>
        <v/>
      </c>
    </row>
    <row r="857" ht="22.5" customHeight="1">
      <c r="A857" s="37"/>
      <c r="B857" s="38" t="str">
        <f>'Master Schedule'!B857</f>
        <v/>
      </c>
      <c r="C857" s="39"/>
      <c r="D857" s="40" t="str">
        <f t="shared" si="1"/>
        <v>Saturday</v>
      </c>
      <c r="E857" s="41"/>
      <c r="F857" s="38"/>
      <c r="G857" s="38"/>
      <c r="H857" s="41"/>
      <c r="I857" s="38"/>
      <c r="J857" s="38"/>
      <c r="K857" s="32"/>
      <c r="L857" s="32"/>
      <c r="M857" s="32"/>
      <c r="N857" s="33"/>
      <c r="O857" s="62"/>
      <c r="P857" s="34" t="str">
        <f t="shared" si="4"/>
        <v/>
      </c>
    </row>
    <row r="858" ht="22.5" customHeight="1">
      <c r="A858" s="37"/>
      <c r="B858" s="38" t="str">
        <f>'Master Schedule'!B858</f>
        <v/>
      </c>
      <c r="C858" s="39"/>
      <c r="D858" s="40" t="str">
        <f t="shared" si="1"/>
        <v>Saturday</v>
      </c>
      <c r="E858" s="41"/>
      <c r="F858" s="38"/>
      <c r="G858" s="38"/>
      <c r="H858" s="41"/>
      <c r="I858" s="38"/>
      <c r="J858" s="38"/>
      <c r="K858" s="35"/>
      <c r="L858" s="35"/>
      <c r="M858" s="35"/>
      <c r="N858" s="36"/>
      <c r="O858" s="62"/>
      <c r="P858" s="34" t="str">
        <f t="shared" si="4"/>
        <v/>
      </c>
    </row>
    <row r="859" ht="22.5" customHeight="1">
      <c r="A859" s="37"/>
      <c r="B859" s="38" t="str">
        <f>'Master Schedule'!B859</f>
        <v/>
      </c>
      <c r="C859" s="39"/>
      <c r="D859" s="40" t="str">
        <f t="shared" si="1"/>
        <v>Saturday</v>
      </c>
      <c r="E859" s="41"/>
      <c r="F859" s="38"/>
      <c r="G859" s="38"/>
      <c r="H859" s="41"/>
      <c r="I859" s="38"/>
      <c r="J859" s="38"/>
      <c r="K859" s="32"/>
      <c r="L859" s="32"/>
      <c r="M859" s="32"/>
      <c r="N859" s="33"/>
      <c r="O859" s="62"/>
      <c r="P859" s="34" t="str">
        <f t="shared" si="4"/>
        <v/>
      </c>
    </row>
    <row r="860" ht="22.5" customHeight="1">
      <c r="A860" s="37"/>
      <c r="B860" s="38" t="str">
        <f>'Master Schedule'!B860</f>
        <v/>
      </c>
      <c r="C860" s="39"/>
      <c r="D860" s="40" t="str">
        <f t="shared" si="1"/>
        <v>Saturday</v>
      </c>
      <c r="E860" s="41"/>
      <c r="F860" s="38"/>
      <c r="G860" s="38"/>
      <c r="H860" s="41"/>
      <c r="I860" s="38"/>
      <c r="J860" s="38"/>
      <c r="K860" s="35"/>
      <c r="L860" s="35"/>
      <c r="M860" s="35"/>
      <c r="N860" s="36"/>
      <c r="O860" s="62"/>
      <c r="P860" s="34" t="str">
        <f t="shared" si="4"/>
        <v/>
      </c>
    </row>
    <row r="861" ht="22.5" customHeight="1">
      <c r="A861" s="37"/>
      <c r="B861" s="38" t="str">
        <f>'Master Schedule'!B861</f>
        <v/>
      </c>
      <c r="C861" s="39"/>
      <c r="D861" s="40" t="str">
        <f t="shared" si="1"/>
        <v>Saturday</v>
      </c>
      <c r="E861" s="41"/>
      <c r="F861" s="38"/>
      <c r="G861" s="38"/>
      <c r="H861" s="41"/>
      <c r="I861" s="38"/>
      <c r="J861" s="38"/>
      <c r="K861" s="32"/>
      <c r="L861" s="32"/>
      <c r="M861" s="32"/>
      <c r="N861" s="33"/>
      <c r="O861" s="62"/>
      <c r="P861" s="34" t="str">
        <f t="shared" si="4"/>
        <v/>
      </c>
    </row>
    <row r="862" ht="22.5" customHeight="1">
      <c r="A862" s="37"/>
      <c r="B862" s="38" t="str">
        <f>'Master Schedule'!B862</f>
        <v/>
      </c>
      <c r="C862" s="39"/>
      <c r="D862" s="40" t="str">
        <f t="shared" si="1"/>
        <v>Saturday</v>
      </c>
      <c r="E862" s="41"/>
      <c r="F862" s="38"/>
      <c r="G862" s="38"/>
      <c r="H862" s="41"/>
      <c r="I862" s="38"/>
      <c r="J862" s="38"/>
      <c r="K862" s="35"/>
      <c r="L862" s="35"/>
      <c r="M862" s="35"/>
      <c r="N862" s="36"/>
      <c r="O862" s="62"/>
      <c r="P862" s="34" t="str">
        <f t="shared" si="4"/>
        <v/>
      </c>
    </row>
    <row r="863" ht="22.5" customHeight="1">
      <c r="A863" s="37"/>
      <c r="B863" s="38" t="str">
        <f>'Master Schedule'!B863</f>
        <v/>
      </c>
      <c r="C863" s="39"/>
      <c r="D863" s="40" t="str">
        <f t="shared" si="1"/>
        <v>Saturday</v>
      </c>
      <c r="E863" s="41"/>
      <c r="F863" s="38"/>
      <c r="G863" s="38"/>
      <c r="H863" s="41"/>
      <c r="I863" s="38"/>
      <c r="J863" s="38"/>
      <c r="K863" s="32"/>
      <c r="L863" s="32"/>
      <c r="M863" s="32"/>
      <c r="N863" s="33"/>
      <c r="O863" s="62"/>
      <c r="P863" s="34" t="str">
        <f t="shared" si="4"/>
        <v/>
      </c>
    </row>
    <row r="864" ht="22.5" customHeight="1">
      <c r="A864" s="37"/>
      <c r="B864" s="38" t="str">
        <f>'Master Schedule'!B864</f>
        <v/>
      </c>
      <c r="C864" s="39"/>
      <c r="D864" s="40" t="str">
        <f t="shared" si="1"/>
        <v>Saturday</v>
      </c>
      <c r="E864" s="41"/>
      <c r="F864" s="38"/>
      <c r="G864" s="38"/>
      <c r="H864" s="41"/>
      <c r="I864" s="38"/>
      <c r="J864" s="38"/>
      <c r="K864" s="35"/>
      <c r="L864" s="35"/>
      <c r="M864" s="35"/>
      <c r="N864" s="36"/>
      <c r="O864" s="62"/>
      <c r="P864" s="34" t="str">
        <f t="shared" si="4"/>
        <v/>
      </c>
    </row>
    <row r="865" ht="22.5" customHeight="1">
      <c r="A865" s="37"/>
      <c r="B865" s="38" t="str">
        <f>'Master Schedule'!B865</f>
        <v/>
      </c>
      <c r="C865" s="39"/>
      <c r="D865" s="40" t="str">
        <f t="shared" si="1"/>
        <v>Saturday</v>
      </c>
      <c r="E865" s="41"/>
      <c r="F865" s="38"/>
      <c r="G865" s="38"/>
      <c r="H865" s="41"/>
      <c r="I865" s="38"/>
      <c r="J865" s="38"/>
      <c r="K865" s="32"/>
      <c r="L865" s="32"/>
      <c r="M865" s="32"/>
      <c r="N865" s="33"/>
      <c r="O865" s="62"/>
      <c r="P865" s="34" t="str">
        <f t="shared" si="4"/>
        <v/>
      </c>
    </row>
    <row r="866" ht="22.5" customHeight="1">
      <c r="A866" s="37"/>
      <c r="B866" s="38" t="str">
        <f>'Master Schedule'!B866</f>
        <v/>
      </c>
      <c r="C866" s="39"/>
      <c r="D866" s="40" t="str">
        <f t="shared" si="1"/>
        <v>Saturday</v>
      </c>
      <c r="E866" s="41"/>
      <c r="F866" s="38"/>
      <c r="G866" s="38"/>
      <c r="H866" s="41"/>
      <c r="I866" s="38"/>
      <c r="J866" s="38"/>
      <c r="K866" s="35"/>
      <c r="L866" s="35"/>
      <c r="M866" s="35"/>
      <c r="N866" s="36"/>
      <c r="O866" s="62"/>
      <c r="P866" s="34" t="str">
        <f t="shared" si="4"/>
        <v/>
      </c>
    </row>
    <row r="867" ht="22.5" customHeight="1">
      <c r="A867" s="37"/>
      <c r="B867" s="38" t="str">
        <f>'Master Schedule'!B867</f>
        <v/>
      </c>
      <c r="C867" s="39"/>
      <c r="D867" s="40" t="str">
        <f t="shared" si="1"/>
        <v>Saturday</v>
      </c>
      <c r="E867" s="41"/>
      <c r="F867" s="38"/>
      <c r="G867" s="38"/>
      <c r="H867" s="41"/>
      <c r="I867" s="38"/>
      <c r="J867" s="38"/>
      <c r="K867" s="32"/>
      <c r="L867" s="32"/>
      <c r="M867" s="32"/>
      <c r="N867" s="33"/>
      <c r="O867" s="62"/>
      <c r="P867" s="34" t="str">
        <f t="shared" si="4"/>
        <v/>
      </c>
    </row>
    <row r="868" ht="22.5" customHeight="1">
      <c r="A868" s="37"/>
      <c r="B868" s="38" t="str">
        <f>'Master Schedule'!B868</f>
        <v/>
      </c>
      <c r="C868" s="39"/>
      <c r="D868" s="40" t="str">
        <f t="shared" si="1"/>
        <v>Saturday</v>
      </c>
      <c r="E868" s="41"/>
      <c r="F868" s="38"/>
      <c r="G868" s="38"/>
      <c r="H868" s="41"/>
      <c r="I868" s="38"/>
      <c r="J868" s="38"/>
      <c r="K868" s="35"/>
      <c r="L868" s="35"/>
      <c r="M868" s="35"/>
      <c r="N868" s="36"/>
      <c r="O868" s="62"/>
      <c r="P868" s="34" t="str">
        <f t="shared" si="4"/>
        <v/>
      </c>
    </row>
    <row r="869" ht="22.5" customHeight="1">
      <c r="A869" s="37"/>
      <c r="B869" s="38" t="str">
        <f>'Master Schedule'!B869</f>
        <v/>
      </c>
      <c r="C869" s="39"/>
      <c r="D869" s="40" t="str">
        <f t="shared" si="1"/>
        <v>Saturday</v>
      </c>
      <c r="E869" s="41"/>
      <c r="F869" s="38"/>
      <c r="G869" s="38"/>
      <c r="H869" s="41"/>
      <c r="I869" s="38"/>
      <c r="J869" s="38"/>
      <c r="K869" s="32"/>
      <c r="L869" s="32"/>
      <c r="M869" s="32"/>
      <c r="N869" s="33"/>
      <c r="O869" s="62"/>
      <c r="P869" s="34" t="str">
        <f t="shared" si="4"/>
        <v/>
      </c>
    </row>
    <row r="870" ht="22.5" customHeight="1">
      <c r="A870" s="37"/>
      <c r="B870" s="38" t="str">
        <f>'Master Schedule'!B870</f>
        <v/>
      </c>
      <c r="C870" s="39"/>
      <c r="D870" s="40" t="str">
        <f t="shared" si="1"/>
        <v>Saturday</v>
      </c>
      <c r="E870" s="41"/>
      <c r="F870" s="38"/>
      <c r="G870" s="38"/>
      <c r="H870" s="41"/>
      <c r="I870" s="38"/>
      <c r="J870" s="38"/>
      <c r="K870" s="35"/>
      <c r="L870" s="35"/>
      <c r="M870" s="35"/>
      <c r="N870" s="36"/>
      <c r="O870" s="62"/>
      <c r="P870" s="34" t="str">
        <f t="shared" si="4"/>
        <v/>
      </c>
    </row>
    <row r="871" ht="22.5" customHeight="1">
      <c r="A871" s="37"/>
      <c r="B871" s="38" t="str">
        <f>'Master Schedule'!B871</f>
        <v/>
      </c>
      <c r="C871" s="39"/>
      <c r="D871" s="40" t="str">
        <f t="shared" si="1"/>
        <v>Saturday</v>
      </c>
      <c r="E871" s="41"/>
      <c r="F871" s="38"/>
      <c r="G871" s="38"/>
      <c r="H871" s="41"/>
      <c r="I871" s="38"/>
      <c r="J871" s="38"/>
      <c r="K871" s="32"/>
      <c r="L871" s="32"/>
      <c r="M871" s="32"/>
      <c r="N871" s="33"/>
      <c r="O871" s="62"/>
      <c r="P871" s="34" t="str">
        <f t="shared" si="4"/>
        <v/>
      </c>
    </row>
    <row r="872" ht="22.5" customHeight="1">
      <c r="A872" s="37"/>
      <c r="B872" s="38" t="str">
        <f>'Master Schedule'!B872</f>
        <v/>
      </c>
      <c r="C872" s="39"/>
      <c r="D872" s="40" t="str">
        <f t="shared" si="1"/>
        <v>Saturday</v>
      </c>
      <c r="E872" s="41"/>
      <c r="F872" s="38"/>
      <c r="G872" s="38"/>
      <c r="H872" s="41"/>
      <c r="I872" s="38"/>
      <c r="J872" s="38"/>
      <c r="K872" s="35"/>
      <c r="L872" s="35"/>
      <c r="M872" s="35"/>
      <c r="N872" s="36"/>
      <c r="O872" s="62"/>
      <c r="P872" s="34" t="str">
        <f t="shared" si="4"/>
        <v/>
      </c>
    </row>
    <row r="873" ht="22.5" customHeight="1">
      <c r="A873" s="37"/>
      <c r="B873" s="38" t="str">
        <f>'Master Schedule'!B873</f>
        <v/>
      </c>
      <c r="C873" s="39"/>
      <c r="D873" s="40" t="str">
        <f t="shared" si="1"/>
        <v>Saturday</v>
      </c>
      <c r="E873" s="41"/>
      <c r="F873" s="38"/>
      <c r="G873" s="38"/>
      <c r="H873" s="41"/>
      <c r="I873" s="38"/>
      <c r="J873" s="38"/>
      <c r="K873" s="32"/>
      <c r="L873" s="32"/>
      <c r="M873" s="32"/>
      <c r="N873" s="33"/>
      <c r="O873" s="62"/>
      <c r="P873" s="34" t="str">
        <f t="shared" si="4"/>
        <v/>
      </c>
    </row>
    <row r="874" ht="22.5" customHeight="1">
      <c r="A874" s="37"/>
      <c r="B874" s="38" t="str">
        <f>'Master Schedule'!B874</f>
        <v/>
      </c>
      <c r="C874" s="39"/>
      <c r="D874" s="40" t="str">
        <f t="shared" si="1"/>
        <v>Saturday</v>
      </c>
      <c r="E874" s="41"/>
      <c r="F874" s="38"/>
      <c r="G874" s="38"/>
      <c r="H874" s="41"/>
      <c r="I874" s="38"/>
      <c r="J874" s="38"/>
      <c r="K874" s="35"/>
      <c r="L874" s="35"/>
      <c r="M874" s="35"/>
      <c r="N874" s="36"/>
      <c r="O874" s="62"/>
      <c r="P874" s="34" t="str">
        <f t="shared" si="4"/>
        <v/>
      </c>
    </row>
    <row r="875" ht="22.5" customHeight="1">
      <c r="A875" s="37"/>
      <c r="B875" s="38" t="str">
        <f>'Master Schedule'!B875</f>
        <v/>
      </c>
      <c r="C875" s="39"/>
      <c r="D875" s="40" t="str">
        <f t="shared" si="1"/>
        <v>Saturday</v>
      </c>
      <c r="E875" s="41"/>
      <c r="F875" s="38"/>
      <c r="G875" s="38"/>
      <c r="H875" s="41"/>
      <c r="I875" s="38"/>
      <c r="J875" s="38"/>
      <c r="K875" s="32"/>
      <c r="L875" s="32"/>
      <c r="M875" s="32"/>
      <c r="N875" s="33"/>
      <c r="O875" s="62"/>
      <c r="P875" s="34" t="str">
        <f t="shared" si="4"/>
        <v/>
      </c>
    </row>
    <row r="876" ht="22.5" customHeight="1">
      <c r="A876" s="37"/>
      <c r="B876" s="38" t="str">
        <f>'Master Schedule'!B876</f>
        <v/>
      </c>
      <c r="C876" s="39"/>
      <c r="D876" s="40" t="str">
        <f t="shared" si="1"/>
        <v>Saturday</v>
      </c>
      <c r="E876" s="41"/>
      <c r="F876" s="38"/>
      <c r="G876" s="38"/>
      <c r="H876" s="41"/>
      <c r="I876" s="38"/>
      <c r="J876" s="38"/>
      <c r="K876" s="35"/>
      <c r="L876" s="35"/>
      <c r="M876" s="35"/>
      <c r="N876" s="36"/>
      <c r="O876" s="62"/>
      <c r="P876" s="34" t="str">
        <f t="shared" si="4"/>
        <v/>
      </c>
    </row>
    <row r="877" ht="22.5" customHeight="1">
      <c r="A877" s="37"/>
      <c r="B877" s="38" t="str">
        <f>'Master Schedule'!B877</f>
        <v/>
      </c>
      <c r="C877" s="39"/>
      <c r="D877" s="40" t="str">
        <f t="shared" si="1"/>
        <v>Saturday</v>
      </c>
      <c r="E877" s="41"/>
      <c r="F877" s="38"/>
      <c r="G877" s="38"/>
      <c r="H877" s="41"/>
      <c r="I877" s="38"/>
      <c r="J877" s="38"/>
      <c r="K877" s="32"/>
      <c r="L877" s="32"/>
      <c r="M877" s="32"/>
      <c r="N877" s="33"/>
      <c r="O877" s="62"/>
      <c r="P877" s="34" t="str">
        <f t="shared" si="4"/>
        <v/>
      </c>
    </row>
    <row r="878" ht="22.5" customHeight="1">
      <c r="A878" s="37"/>
      <c r="B878" s="38" t="str">
        <f>'Master Schedule'!B878</f>
        <v/>
      </c>
      <c r="C878" s="39"/>
      <c r="D878" s="40" t="str">
        <f t="shared" si="1"/>
        <v>Saturday</v>
      </c>
      <c r="E878" s="41"/>
      <c r="F878" s="38"/>
      <c r="G878" s="38"/>
      <c r="H878" s="41"/>
      <c r="I878" s="38"/>
      <c r="J878" s="38"/>
      <c r="K878" s="35"/>
      <c r="L878" s="35"/>
      <c r="M878" s="35"/>
      <c r="N878" s="36"/>
      <c r="O878" s="62"/>
      <c r="P878" s="34" t="str">
        <f t="shared" si="4"/>
        <v/>
      </c>
    </row>
    <row r="879" ht="22.5" customHeight="1">
      <c r="A879" s="37"/>
      <c r="B879" s="38" t="str">
        <f>'Master Schedule'!B879</f>
        <v/>
      </c>
      <c r="C879" s="39"/>
      <c r="D879" s="40" t="str">
        <f t="shared" si="1"/>
        <v>Saturday</v>
      </c>
      <c r="E879" s="41"/>
      <c r="F879" s="38"/>
      <c r="G879" s="38"/>
      <c r="H879" s="41"/>
      <c r="I879" s="38"/>
      <c r="J879" s="38"/>
      <c r="K879" s="32"/>
      <c r="L879" s="32"/>
      <c r="M879" s="32"/>
      <c r="N879" s="33"/>
      <c r="O879" s="62"/>
      <c r="P879" s="34" t="str">
        <f t="shared" si="4"/>
        <v/>
      </c>
    </row>
    <row r="880" ht="22.5" customHeight="1">
      <c r="A880" s="37"/>
      <c r="B880" s="38" t="str">
        <f>'Master Schedule'!B880</f>
        <v/>
      </c>
      <c r="C880" s="39"/>
      <c r="D880" s="40" t="str">
        <f t="shared" si="1"/>
        <v>Saturday</v>
      </c>
      <c r="E880" s="41"/>
      <c r="F880" s="38"/>
      <c r="G880" s="38"/>
      <c r="H880" s="41"/>
      <c r="I880" s="38"/>
      <c r="J880" s="38"/>
      <c r="K880" s="35"/>
      <c r="L880" s="35"/>
      <c r="M880" s="35"/>
      <c r="N880" s="36"/>
      <c r="O880" s="62"/>
      <c r="P880" s="34" t="str">
        <f t="shared" si="4"/>
        <v/>
      </c>
    </row>
    <row r="881" ht="22.5" customHeight="1">
      <c r="A881" s="37"/>
      <c r="B881" s="38" t="str">
        <f>'Master Schedule'!B881</f>
        <v/>
      </c>
      <c r="C881" s="39"/>
      <c r="D881" s="40" t="str">
        <f t="shared" si="1"/>
        <v>Saturday</v>
      </c>
      <c r="E881" s="41"/>
      <c r="F881" s="38"/>
      <c r="G881" s="38"/>
      <c r="H881" s="41"/>
      <c r="I881" s="38"/>
      <c r="J881" s="38"/>
      <c r="K881" s="32"/>
      <c r="L881" s="32"/>
      <c r="M881" s="32"/>
      <c r="N881" s="33"/>
      <c r="O881" s="62"/>
      <c r="P881" s="34" t="str">
        <f t="shared" si="4"/>
        <v/>
      </c>
    </row>
    <row r="882" ht="22.5" customHeight="1">
      <c r="A882" s="37"/>
      <c r="B882" s="38" t="str">
        <f>'Master Schedule'!B882</f>
        <v/>
      </c>
      <c r="C882" s="39"/>
      <c r="D882" s="40" t="str">
        <f t="shared" si="1"/>
        <v>Saturday</v>
      </c>
      <c r="E882" s="41"/>
      <c r="F882" s="38"/>
      <c r="G882" s="38"/>
      <c r="H882" s="41"/>
      <c r="I882" s="38"/>
      <c r="J882" s="38"/>
      <c r="K882" s="35"/>
      <c r="L882" s="35"/>
      <c r="M882" s="35"/>
      <c r="N882" s="36"/>
      <c r="O882" s="62"/>
      <c r="P882" s="34" t="str">
        <f t="shared" si="4"/>
        <v/>
      </c>
    </row>
    <row r="883" ht="22.5" customHeight="1">
      <c r="A883" s="37"/>
      <c r="B883" s="38" t="str">
        <f>'Master Schedule'!B883</f>
        <v/>
      </c>
      <c r="C883" s="39"/>
      <c r="D883" s="40" t="str">
        <f t="shared" si="1"/>
        <v>Saturday</v>
      </c>
      <c r="E883" s="41"/>
      <c r="F883" s="38"/>
      <c r="G883" s="38"/>
      <c r="H883" s="41"/>
      <c r="I883" s="38"/>
      <c r="J883" s="38"/>
      <c r="K883" s="32"/>
      <c r="L883" s="32"/>
      <c r="M883" s="32"/>
      <c r="N883" s="33"/>
      <c r="O883" s="62"/>
      <c r="P883" s="34" t="str">
        <f t="shared" si="4"/>
        <v/>
      </c>
    </row>
    <row r="884" ht="22.5" customHeight="1">
      <c r="A884" s="37"/>
      <c r="B884" s="38" t="str">
        <f>'Master Schedule'!B884</f>
        <v/>
      </c>
      <c r="C884" s="39"/>
      <c r="D884" s="40" t="str">
        <f t="shared" si="1"/>
        <v>Saturday</v>
      </c>
      <c r="E884" s="41"/>
      <c r="F884" s="38"/>
      <c r="G884" s="38"/>
      <c r="H884" s="41"/>
      <c r="I884" s="38"/>
      <c r="J884" s="38"/>
      <c r="K884" s="35"/>
      <c r="L884" s="35"/>
      <c r="M884" s="35"/>
      <c r="N884" s="36"/>
      <c r="O884" s="62"/>
      <c r="P884" s="34" t="str">
        <f t="shared" si="4"/>
        <v/>
      </c>
    </row>
    <row r="885" ht="22.5" customHeight="1">
      <c r="A885" s="37"/>
      <c r="B885" s="38" t="str">
        <f>'Master Schedule'!B885</f>
        <v/>
      </c>
      <c r="C885" s="39"/>
      <c r="D885" s="40" t="str">
        <f t="shared" si="1"/>
        <v>Saturday</v>
      </c>
      <c r="E885" s="41"/>
      <c r="F885" s="38"/>
      <c r="G885" s="38"/>
      <c r="H885" s="41"/>
      <c r="I885" s="38"/>
      <c r="J885" s="38"/>
      <c r="K885" s="32"/>
      <c r="L885" s="32"/>
      <c r="M885" s="32"/>
      <c r="N885" s="33"/>
      <c r="O885" s="62"/>
      <c r="P885" s="34" t="str">
        <f t="shared" si="4"/>
        <v/>
      </c>
    </row>
    <row r="886" ht="22.5" customHeight="1">
      <c r="A886" s="37"/>
      <c r="B886" s="38" t="str">
        <f>'Master Schedule'!B886</f>
        <v/>
      </c>
      <c r="C886" s="39"/>
      <c r="D886" s="40" t="str">
        <f t="shared" si="1"/>
        <v>Saturday</v>
      </c>
      <c r="E886" s="41"/>
      <c r="F886" s="38"/>
      <c r="G886" s="38"/>
      <c r="H886" s="41"/>
      <c r="I886" s="38"/>
      <c r="J886" s="38"/>
      <c r="K886" s="35"/>
      <c r="L886" s="35"/>
      <c r="M886" s="35"/>
      <c r="N886" s="36"/>
      <c r="O886" s="62"/>
      <c r="P886" s="34" t="str">
        <f t="shared" si="4"/>
        <v/>
      </c>
    </row>
    <row r="887" ht="22.5" customHeight="1">
      <c r="A887" s="37"/>
      <c r="B887" s="38" t="str">
        <f>'Master Schedule'!B887</f>
        <v/>
      </c>
      <c r="C887" s="39"/>
      <c r="D887" s="40" t="str">
        <f t="shared" si="1"/>
        <v>Saturday</v>
      </c>
      <c r="E887" s="41"/>
      <c r="F887" s="38"/>
      <c r="G887" s="38"/>
      <c r="H887" s="41"/>
      <c r="I887" s="38"/>
      <c r="J887" s="38"/>
      <c r="K887" s="32"/>
      <c r="L887" s="32"/>
      <c r="M887" s="32"/>
      <c r="N887" s="33"/>
      <c r="O887" s="62"/>
      <c r="P887" s="34" t="str">
        <f t="shared" si="4"/>
        <v/>
      </c>
    </row>
    <row r="888" ht="22.5" customHeight="1">
      <c r="A888" s="37"/>
      <c r="B888" s="38" t="str">
        <f>'Master Schedule'!B888</f>
        <v/>
      </c>
      <c r="C888" s="39"/>
      <c r="D888" s="40" t="str">
        <f t="shared" si="1"/>
        <v>Saturday</v>
      </c>
      <c r="E888" s="41"/>
      <c r="F888" s="38"/>
      <c r="G888" s="38"/>
      <c r="H888" s="41"/>
      <c r="I888" s="38"/>
      <c r="J888" s="38"/>
      <c r="K888" s="35"/>
      <c r="L888" s="35"/>
      <c r="M888" s="35"/>
      <c r="N888" s="36"/>
      <c r="O888" s="62"/>
      <c r="P888" s="34" t="str">
        <f t="shared" si="4"/>
        <v/>
      </c>
    </row>
    <row r="889" ht="22.5" customHeight="1">
      <c r="A889" s="37"/>
      <c r="B889" s="38" t="str">
        <f>'Master Schedule'!B889</f>
        <v/>
      </c>
      <c r="C889" s="39"/>
      <c r="D889" s="40" t="str">
        <f t="shared" si="1"/>
        <v>Saturday</v>
      </c>
      <c r="E889" s="41"/>
      <c r="F889" s="38"/>
      <c r="G889" s="38"/>
      <c r="H889" s="41"/>
      <c r="I889" s="38"/>
      <c r="J889" s="38"/>
      <c r="K889" s="32"/>
      <c r="L889" s="32"/>
      <c r="M889" s="32"/>
      <c r="N889" s="33"/>
      <c r="O889" s="62"/>
      <c r="P889" s="34" t="str">
        <f t="shared" si="4"/>
        <v/>
      </c>
    </row>
    <row r="890" ht="22.5" customHeight="1">
      <c r="A890" s="37"/>
      <c r="B890" s="38" t="str">
        <f>'Master Schedule'!B890</f>
        <v/>
      </c>
      <c r="C890" s="39"/>
      <c r="D890" s="40" t="str">
        <f t="shared" si="1"/>
        <v>Saturday</v>
      </c>
      <c r="E890" s="41"/>
      <c r="F890" s="38"/>
      <c r="G890" s="38"/>
      <c r="H890" s="41"/>
      <c r="I890" s="38"/>
      <c r="J890" s="38"/>
      <c r="K890" s="35"/>
      <c r="L890" s="35"/>
      <c r="M890" s="35"/>
      <c r="N890" s="36"/>
      <c r="O890" s="62"/>
      <c r="P890" s="34" t="str">
        <f t="shared" si="4"/>
        <v/>
      </c>
    </row>
    <row r="891" ht="22.5" customHeight="1">
      <c r="A891" s="37"/>
      <c r="B891" s="38" t="str">
        <f>'Master Schedule'!B891</f>
        <v/>
      </c>
      <c r="C891" s="39"/>
      <c r="D891" s="40" t="str">
        <f t="shared" si="1"/>
        <v>Saturday</v>
      </c>
      <c r="E891" s="41"/>
      <c r="F891" s="38"/>
      <c r="G891" s="38"/>
      <c r="H891" s="41"/>
      <c r="I891" s="38"/>
      <c r="J891" s="38"/>
      <c r="K891" s="32"/>
      <c r="L891" s="32"/>
      <c r="M891" s="32"/>
      <c r="N891" s="33"/>
      <c r="O891" s="62"/>
      <c r="P891" s="34" t="str">
        <f t="shared" si="4"/>
        <v/>
      </c>
    </row>
    <row r="892" ht="22.5" customHeight="1">
      <c r="A892" s="37"/>
      <c r="B892" s="38" t="str">
        <f>'Master Schedule'!B892</f>
        <v/>
      </c>
      <c r="C892" s="39"/>
      <c r="D892" s="40" t="str">
        <f t="shared" si="1"/>
        <v>Saturday</v>
      </c>
      <c r="E892" s="41"/>
      <c r="F892" s="38"/>
      <c r="G892" s="38"/>
      <c r="H892" s="41"/>
      <c r="I892" s="38"/>
      <c r="J892" s="38"/>
      <c r="K892" s="35"/>
      <c r="L892" s="35"/>
      <c r="M892" s="35"/>
      <c r="N892" s="36"/>
      <c r="O892" s="62"/>
      <c r="P892" s="34" t="str">
        <f t="shared" si="4"/>
        <v/>
      </c>
    </row>
    <row r="893" ht="22.5" customHeight="1">
      <c r="A893" s="37"/>
      <c r="B893" s="38" t="str">
        <f>'Master Schedule'!B893</f>
        <v/>
      </c>
      <c r="C893" s="39"/>
      <c r="D893" s="40" t="str">
        <f t="shared" si="1"/>
        <v>Saturday</v>
      </c>
      <c r="E893" s="41"/>
      <c r="F893" s="38"/>
      <c r="G893" s="38"/>
      <c r="H893" s="41"/>
      <c r="I893" s="38"/>
      <c r="J893" s="38"/>
      <c r="K893" s="32"/>
      <c r="L893" s="32"/>
      <c r="M893" s="32"/>
      <c r="N893" s="33"/>
      <c r="O893" s="62"/>
      <c r="P893" s="34" t="str">
        <f t="shared" si="4"/>
        <v/>
      </c>
    </row>
    <row r="894" ht="22.5" customHeight="1">
      <c r="A894" s="37"/>
      <c r="B894" s="38" t="str">
        <f>'Master Schedule'!B894</f>
        <v/>
      </c>
      <c r="C894" s="39"/>
      <c r="D894" s="40" t="str">
        <f t="shared" si="1"/>
        <v>Saturday</v>
      </c>
      <c r="E894" s="41"/>
      <c r="F894" s="38"/>
      <c r="G894" s="38"/>
      <c r="H894" s="41"/>
      <c r="I894" s="38"/>
      <c r="J894" s="38"/>
      <c r="K894" s="35"/>
      <c r="L894" s="35"/>
      <c r="M894" s="35"/>
      <c r="N894" s="36"/>
      <c r="O894" s="62"/>
      <c r="P894" s="34" t="str">
        <f t="shared" si="4"/>
        <v/>
      </c>
    </row>
    <row r="895" ht="22.5" customHeight="1">
      <c r="A895" s="37"/>
      <c r="B895" s="38" t="str">
        <f>'Master Schedule'!B895</f>
        <v/>
      </c>
      <c r="C895" s="39"/>
      <c r="D895" s="40" t="str">
        <f t="shared" si="1"/>
        <v>Saturday</v>
      </c>
      <c r="E895" s="41"/>
      <c r="F895" s="38"/>
      <c r="G895" s="38"/>
      <c r="H895" s="41"/>
      <c r="I895" s="38"/>
      <c r="J895" s="38"/>
      <c r="K895" s="32"/>
      <c r="L895" s="32"/>
      <c r="M895" s="32"/>
      <c r="N895" s="33"/>
      <c r="O895" s="62"/>
      <c r="P895" s="34" t="str">
        <f t="shared" si="4"/>
        <v/>
      </c>
    </row>
    <row r="896" ht="22.5" customHeight="1">
      <c r="A896" s="37"/>
      <c r="B896" s="38" t="str">
        <f>'Master Schedule'!B896</f>
        <v/>
      </c>
      <c r="C896" s="39"/>
      <c r="D896" s="40" t="str">
        <f t="shared" si="1"/>
        <v>Saturday</v>
      </c>
      <c r="E896" s="41"/>
      <c r="F896" s="38"/>
      <c r="G896" s="38"/>
      <c r="H896" s="41"/>
      <c r="I896" s="38"/>
      <c r="J896" s="38"/>
      <c r="K896" s="35"/>
      <c r="L896" s="35"/>
      <c r="M896" s="35"/>
      <c r="N896" s="36"/>
      <c r="O896" s="62"/>
      <c r="P896" s="34" t="str">
        <f t="shared" si="4"/>
        <v/>
      </c>
    </row>
    <row r="897" ht="22.5" customHeight="1">
      <c r="A897" s="37"/>
      <c r="B897" s="38" t="str">
        <f>'Master Schedule'!B897</f>
        <v/>
      </c>
      <c r="C897" s="39"/>
      <c r="D897" s="40" t="str">
        <f t="shared" si="1"/>
        <v>Saturday</v>
      </c>
      <c r="E897" s="41"/>
      <c r="F897" s="38"/>
      <c r="G897" s="38"/>
      <c r="H897" s="41"/>
      <c r="I897" s="38"/>
      <c r="J897" s="38"/>
      <c r="K897" s="32"/>
      <c r="L897" s="32"/>
      <c r="M897" s="32"/>
      <c r="N897" s="33"/>
      <c r="O897" s="62"/>
      <c r="P897" s="34" t="str">
        <f t="shared" si="4"/>
        <v/>
      </c>
    </row>
    <row r="898" ht="22.5" customHeight="1">
      <c r="A898" s="37"/>
      <c r="B898" s="38" t="str">
        <f>'Master Schedule'!B898</f>
        <v/>
      </c>
      <c r="C898" s="39"/>
      <c r="D898" s="40" t="str">
        <f t="shared" si="1"/>
        <v>Saturday</v>
      </c>
      <c r="E898" s="41"/>
      <c r="F898" s="38"/>
      <c r="G898" s="38"/>
      <c r="H898" s="41"/>
      <c r="I898" s="38"/>
      <c r="J898" s="38"/>
      <c r="K898" s="35"/>
      <c r="L898" s="35"/>
      <c r="M898" s="35"/>
      <c r="N898" s="36"/>
      <c r="O898" s="62"/>
      <c r="P898" s="34" t="str">
        <f t="shared" si="4"/>
        <v/>
      </c>
    </row>
    <row r="899" ht="22.5" customHeight="1">
      <c r="A899" s="37"/>
      <c r="B899" s="38" t="str">
        <f>'Master Schedule'!B899</f>
        <v/>
      </c>
      <c r="C899" s="39"/>
      <c r="D899" s="40" t="str">
        <f t="shared" si="1"/>
        <v>Saturday</v>
      </c>
      <c r="E899" s="41"/>
      <c r="F899" s="38"/>
      <c r="G899" s="38"/>
      <c r="H899" s="41"/>
      <c r="I899" s="38"/>
      <c r="J899" s="38"/>
      <c r="K899" s="32"/>
      <c r="L899" s="32"/>
      <c r="M899" s="32"/>
      <c r="N899" s="33"/>
      <c r="O899" s="62"/>
      <c r="P899" s="34" t="str">
        <f t="shared" si="4"/>
        <v/>
      </c>
    </row>
    <row r="900" ht="22.5" customHeight="1">
      <c r="A900" s="37"/>
      <c r="B900" s="38" t="str">
        <f>'Master Schedule'!B900</f>
        <v/>
      </c>
      <c r="C900" s="39"/>
      <c r="D900" s="40" t="str">
        <f t="shared" si="1"/>
        <v>Saturday</v>
      </c>
      <c r="E900" s="41"/>
      <c r="F900" s="38"/>
      <c r="G900" s="38"/>
      <c r="H900" s="41"/>
      <c r="I900" s="38"/>
      <c r="J900" s="38"/>
      <c r="K900" s="35"/>
      <c r="L900" s="35"/>
      <c r="M900" s="35"/>
      <c r="N900" s="36"/>
      <c r="O900" s="62"/>
      <c r="P900" s="34" t="str">
        <f t="shared" si="4"/>
        <v/>
      </c>
    </row>
    <row r="901" ht="22.5" customHeight="1">
      <c r="A901" s="37"/>
      <c r="B901" s="38" t="str">
        <f>'Master Schedule'!B901</f>
        <v/>
      </c>
      <c r="C901" s="39"/>
      <c r="D901" s="40" t="str">
        <f t="shared" si="1"/>
        <v>Saturday</v>
      </c>
      <c r="E901" s="41"/>
      <c r="F901" s="38"/>
      <c r="G901" s="38"/>
      <c r="H901" s="41"/>
      <c r="I901" s="38"/>
      <c r="J901" s="38"/>
      <c r="K901" s="32"/>
      <c r="L901" s="32"/>
      <c r="M901" s="32"/>
      <c r="N901" s="33"/>
      <c r="O901" s="62"/>
      <c r="P901" s="34" t="str">
        <f t="shared" si="4"/>
        <v/>
      </c>
    </row>
    <row r="902" ht="22.5" customHeight="1">
      <c r="A902" s="37"/>
      <c r="B902" s="38" t="str">
        <f>'Master Schedule'!B902</f>
        <v/>
      </c>
      <c r="C902" s="39"/>
      <c r="D902" s="40" t="str">
        <f t="shared" si="1"/>
        <v>Saturday</v>
      </c>
      <c r="E902" s="41"/>
      <c r="F902" s="38"/>
      <c r="G902" s="38"/>
      <c r="H902" s="41"/>
      <c r="I902" s="38"/>
      <c r="J902" s="38"/>
      <c r="K902" s="35"/>
      <c r="L902" s="35"/>
      <c r="M902" s="35"/>
      <c r="N902" s="36"/>
      <c r="O902" s="62"/>
      <c r="P902" s="34" t="str">
        <f t="shared" si="4"/>
        <v/>
      </c>
    </row>
    <row r="903" ht="22.5" customHeight="1">
      <c r="A903" s="37"/>
      <c r="B903" s="38" t="str">
        <f>'Master Schedule'!B903</f>
        <v/>
      </c>
      <c r="C903" s="39"/>
      <c r="D903" s="40" t="str">
        <f t="shared" si="1"/>
        <v>Saturday</v>
      </c>
      <c r="E903" s="41"/>
      <c r="F903" s="38"/>
      <c r="G903" s="38"/>
      <c r="H903" s="41"/>
      <c r="I903" s="38"/>
      <c r="J903" s="38"/>
      <c r="K903" s="32"/>
      <c r="L903" s="32"/>
      <c r="M903" s="32"/>
      <c r="N903" s="33"/>
      <c r="O903" s="62"/>
      <c r="P903" s="34" t="str">
        <f t="shared" si="4"/>
        <v/>
      </c>
    </row>
    <row r="904" ht="22.5" customHeight="1">
      <c r="A904" s="37"/>
      <c r="B904" s="38" t="str">
        <f>'Master Schedule'!B904</f>
        <v/>
      </c>
      <c r="C904" s="39"/>
      <c r="D904" s="40" t="str">
        <f t="shared" si="1"/>
        <v>Saturday</v>
      </c>
      <c r="E904" s="41"/>
      <c r="F904" s="38"/>
      <c r="G904" s="38"/>
      <c r="H904" s="41"/>
      <c r="I904" s="38"/>
      <c r="J904" s="38"/>
      <c r="K904" s="35"/>
      <c r="L904" s="35"/>
      <c r="M904" s="35"/>
      <c r="N904" s="36"/>
      <c r="O904" s="62"/>
      <c r="P904" s="34" t="str">
        <f t="shared" si="4"/>
        <v/>
      </c>
    </row>
    <row r="905" ht="22.5" customHeight="1">
      <c r="A905" s="37"/>
      <c r="B905" s="38" t="str">
        <f>'Master Schedule'!B905</f>
        <v/>
      </c>
      <c r="C905" s="39"/>
      <c r="D905" s="40" t="str">
        <f t="shared" si="1"/>
        <v>Saturday</v>
      </c>
      <c r="E905" s="41"/>
      <c r="F905" s="38"/>
      <c r="G905" s="38"/>
      <c r="H905" s="41"/>
      <c r="I905" s="38"/>
      <c r="J905" s="38"/>
      <c r="K905" s="32"/>
      <c r="L905" s="32"/>
      <c r="M905" s="32"/>
      <c r="N905" s="33"/>
      <c r="O905" s="62"/>
      <c r="P905" s="34" t="str">
        <f t="shared" si="4"/>
        <v/>
      </c>
    </row>
    <row r="906" ht="22.5" customHeight="1">
      <c r="A906" s="37"/>
      <c r="B906" s="38" t="str">
        <f>'Master Schedule'!B906</f>
        <v/>
      </c>
      <c r="C906" s="39"/>
      <c r="D906" s="40" t="str">
        <f t="shared" si="1"/>
        <v>Saturday</v>
      </c>
      <c r="E906" s="41"/>
      <c r="F906" s="38"/>
      <c r="G906" s="38"/>
      <c r="H906" s="41"/>
      <c r="I906" s="38"/>
      <c r="J906" s="38"/>
      <c r="K906" s="35"/>
      <c r="L906" s="35"/>
      <c r="M906" s="35"/>
      <c r="N906" s="36"/>
      <c r="O906" s="62"/>
      <c r="P906" s="34" t="str">
        <f t="shared" si="4"/>
        <v/>
      </c>
    </row>
    <row r="907" ht="22.5" customHeight="1">
      <c r="A907" s="37"/>
      <c r="B907" s="38" t="str">
        <f>'Master Schedule'!B907</f>
        <v/>
      </c>
      <c r="C907" s="39"/>
      <c r="D907" s="40" t="str">
        <f t="shared" si="1"/>
        <v>Saturday</v>
      </c>
      <c r="E907" s="41"/>
      <c r="F907" s="38"/>
      <c r="G907" s="38"/>
      <c r="H907" s="41"/>
      <c r="I907" s="38"/>
      <c r="J907" s="38"/>
      <c r="K907" s="32"/>
      <c r="L907" s="32"/>
      <c r="M907" s="32"/>
      <c r="N907" s="33"/>
      <c r="O907" s="62"/>
      <c r="P907" s="34" t="str">
        <f t="shared" si="4"/>
        <v/>
      </c>
    </row>
    <row r="908" ht="22.5" customHeight="1">
      <c r="A908" s="37"/>
      <c r="B908" s="38" t="str">
        <f>'Master Schedule'!B908</f>
        <v/>
      </c>
      <c r="C908" s="39"/>
      <c r="D908" s="40" t="str">
        <f t="shared" si="1"/>
        <v>Saturday</v>
      </c>
      <c r="E908" s="41"/>
      <c r="F908" s="38"/>
      <c r="G908" s="38"/>
      <c r="H908" s="41"/>
      <c r="I908" s="38"/>
      <c r="J908" s="38"/>
      <c r="K908" s="35"/>
      <c r="L908" s="35"/>
      <c r="M908" s="35"/>
      <c r="N908" s="36"/>
      <c r="O908" s="62"/>
      <c r="P908" s="34" t="str">
        <f t="shared" si="4"/>
        <v/>
      </c>
    </row>
    <row r="909" ht="22.5" customHeight="1">
      <c r="A909" s="37"/>
      <c r="B909" s="38" t="str">
        <f>'Master Schedule'!B909</f>
        <v/>
      </c>
      <c r="C909" s="39"/>
      <c r="D909" s="40" t="str">
        <f t="shared" si="1"/>
        <v>Saturday</v>
      </c>
      <c r="E909" s="41"/>
      <c r="F909" s="38"/>
      <c r="G909" s="38"/>
      <c r="H909" s="41"/>
      <c r="I909" s="38"/>
      <c r="J909" s="38"/>
      <c r="K909" s="32"/>
      <c r="L909" s="32"/>
      <c r="M909" s="32"/>
      <c r="N909" s="33"/>
      <c r="O909" s="62"/>
      <c r="P909" s="34" t="str">
        <f t="shared" si="4"/>
        <v/>
      </c>
    </row>
    <row r="910" ht="22.5" customHeight="1">
      <c r="A910" s="37"/>
      <c r="B910" s="38" t="str">
        <f>'Master Schedule'!B910</f>
        <v/>
      </c>
      <c r="C910" s="39"/>
      <c r="D910" s="40" t="str">
        <f t="shared" si="1"/>
        <v>Saturday</v>
      </c>
      <c r="E910" s="41"/>
      <c r="F910" s="38"/>
      <c r="G910" s="38"/>
      <c r="H910" s="41"/>
      <c r="I910" s="38"/>
      <c r="J910" s="38"/>
      <c r="K910" s="35"/>
      <c r="L910" s="35"/>
      <c r="M910" s="35"/>
      <c r="N910" s="36"/>
      <c r="O910" s="62"/>
      <c r="P910" s="34" t="str">
        <f t="shared" si="4"/>
        <v/>
      </c>
    </row>
    <row r="911" ht="22.5" customHeight="1">
      <c r="A911" s="37"/>
      <c r="B911" s="38" t="str">
        <f>'Master Schedule'!B911</f>
        <v/>
      </c>
      <c r="C911" s="39"/>
      <c r="D911" s="40" t="str">
        <f t="shared" si="1"/>
        <v>Saturday</v>
      </c>
      <c r="E911" s="41"/>
      <c r="F911" s="38"/>
      <c r="G911" s="38"/>
      <c r="H911" s="41"/>
      <c r="I911" s="38"/>
      <c r="J911" s="38"/>
      <c r="K911" s="32"/>
      <c r="L911" s="32"/>
      <c r="M911" s="32"/>
      <c r="N911" s="33"/>
      <c r="O911" s="62"/>
      <c r="P911" s="34" t="str">
        <f t="shared" si="4"/>
        <v/>
      </c>
    </row>
    <row r="912" ht="22.5" customHeight="1">
      <c r="A912" s="37"/>
      <c r="B912" s="38" t="str">
        <f>'Master Schedule'!B912</f>
        <v/>
      </c>
      <c r="C912" s="39"/>
      <c r="D912" s="40" t="str">
        <f t="shared" si="1"/>
        <v>Saturday</v>
      </c>
      <c r="E912" s="41"/>
      <c r="F912" s="38"/>
      <c r="G912" s="38"/>
      <c r="H912" s="41"/>
      <c r="I912" s="38"/>
      <c r="J912" s="38"/>
      <c r="K912" s="35"/>
      <c r="L912" s="35"/>
      <c r="M912" s="35"/>
      <c r="N912" s="36"/>
      <c r="O912" s="62"/>
      <c r="P912" s="34" t="str">
        <f t="shared" si="4"/>
        <v/>
      </c>
    </row>
    <row r="913" ht="22.5" customHeight="1">
      <c r="A913" s="37"/>
      <c r="B913" s="38" t="str">
        <f>'Master Schedule'!B913</f>
        <v/>
      </c>
      <c r="C913" s="39"/>
      <c r="D913" s="40" t="str">
        <f t="shared" si="1"/>
        <v>Saturday</v>
      </c>
      <c r="E913" s="41"/>
      <c r="F913" s="38"/>
      <c r="G913" s="38"/>
      <c r="H913" s="41"/>
      <c r="I913" s="38"/>
      <c r="J913" s="38"/>
      <c r="K913" s="32"/>
      <c r="L913" s="32"/>
      <c r="M913" s="32"/>
      <c r="N913" s="33"/>
      <c r="O913" s="62"/>
      <c r="P913" s="34" t="str">
        <f t="shared" si="4"/>
        <v/>
      </c>
    </row>
    <row r="914" ht="22.5" customHeight="1">
      <c r="A914" s="37"/>
      <c r="B914" s="38" t="str">
        <f>'Master Schedule'!B914</f>
        <v/>
      </c>
      <c r="C914" s="39"/>
      <c r="D914" s="40" t="str">
        <f t="shared" si="1"/>
        <v>Saturday</v>
      </c>
      <c r="E914" s="41"/>
      <c r="F914" s="38"/>
      <c r="G914" s="38"/>
      <c r="H914" s="41"/>
      <c r="I914" s="38"/>
      <c r="J914" s="38"/>
      <c r="K914" s="35"/>
      <c r="L914" s="35"/>
      <c r="M914" s="35"/>
      <c r="N914" s="36"/>
      <c r="O914" s="62"/>
      <c r="P914" s="34" t="str">
        <f t="shared" si="4"/>
        <v/>
      </c>
    </row>
    <row r="915" ht="22.5" customHeight="1">
      <c r="A915" s="37"/>
      <c r="B915" s="38" t="str">
        <f>'Master Schedule'!B915</f>
        <v/>
      </c>
      <c r="C915" s="39"/>
      <c r="D915" s="40" t="str">
        <f t="shared" si="1"/>
        <v>Saturday</v>
      </c>
      <c r="E915" s="41"/>
      <c r="F915" s="38"/>
      <c r="G915" s="38"/>
      <c r="H915" s="41"/>
      <c r="I915" s="38"/>
      <c r="J915" s="38"/>
      <c r="K915" s="32"/>
      <c r="L915" s="32"/>
      <c r="M915" s="32"/>
      <c r="N915" s="33"/>
      <c r="O915" s="62"/>
      <c r="P915" s="34" t="str">
        <f t="shared" si="4"/>
        <v/>
      </c>
    </row>
    <row r="916" ht="22.5" customHeight="1">
      <c r="A916" s="37"/>
      <c r="B916" s="38" t="str">
        <f>'Master Schedule'!B916</f>
        <v/>
      </c>
      <c r="C916" s="39"/>
      <c r="D916" s="40" t="str">
        <f t="shared" si="1"/>
        <v>Saturday</v>
      </c>
      <c r="E916" s="41"/>
      <c r="F916" s="38"/>
      <c r="G916" s="38"/>
      <c r="H916" s="41"/>
      <c r="I916" s="38"/>
      <c r="J916" s="38"/>
      <c r="K916" s="43"/>
      <c r="L916" s="43"/>
      <c r="M916" s="44"/>
      <c r="N916" s="45"/>
    </row>
    <row r="917" ht="22.5" customHeight="1">
      <c r="A917" s="37"/>
      <c r="B917" s="38" t="str">
        <f>'Master Schedule'!B917</f>
        <v/>
      </c>
      <c r="C917" s="39"/>
      <c r="D917" s="40" t="str">
        <f t="shared" si="1"/>
        <v>Saturday</v>
      </c>
      <c r="E917" s="41"/>
      <c r="F917" s="38"/>
      <c r="G917" s="38"/>
      <c r="H917" s="41"/>
      <c r="I917" s="38"/>
      <c r="J917" s="38"/>
      <c r="K917" s="43"/>
      <c r="L917" s="43"/>
      <c r="M917" s="44"/>
      <c r="N917" s="45"/>
    </row>
    <row r="918" ht="22.5" customHeight="1">
      <c r="A918" s="37"/>
      <c r="B918" s="38" t="str">
        <f>'Master Schedule'!B918</f>
        <v/>
      </c>
      <c r="C918" s="39"/>
      <c r="D918" s="40" t="str">
        <f t="shared" si="1"/>
        <v>Saturday</v>
      </c>
      <c r="E918" s="41"/>
      <c r="F918" s="38"/>
      <c r="G918" s="38"/>
      <c r="H918" s="41"/>
      <c r="I918" s="38"/>
      <c r="J918" s="38"/>
      <c r="K918" s="43"/>
      <c r="L918" s="43"/>
      <c r="M918" s="44"/>
      <c r="N918" s="45"/>
    </row>
    <row r="919" ht="22.5" customHeight="1">
      <c r="A919" s="37"/>
      <c r="B919" s="38" t="str">
        <f>'Master Schedule'!B919</f>
        <v/>
      </c>
      <c r="C919" s="39"/>
      <c r="D919" s="40" t="str">
        <f t="shared" si="1"/>
        <v>Saturday</v>
      </c>
      <c r="E919" s="41"/>
      <c r="F919" s="38"/>
      <c r="G919" s="38"/>
      <c r="H919" s="41"/>
      <c r="I919" s="38"/>
      <c r="J919" s="38"/>
      <c r="K919" s="43"/>
      <c r="L919" s="43"/>
      <c r="M919" s="44"/>
      <c r="N919" s="45"/>
    </row>
    <row r="920" ht="22.5" customHeight="1">
      <c r="A920" s="37"/>
      <c r="B920" s="38" t="str">
        <f>'Master Schedule'!B920</f>
        <v/>
      </c>
      <c r="C920" s="39"/>
      <c r="D920" s="40" t="str">
        <f t="shared" si="1"/>
        <v>Saturday</v>
      </c>
      <c r="E920" s="41"/>
      <c r="F920" s="38"/>
      <c r="G920" s="38"/>
      <c r="H920" s="41"/>
      <c r="I920" s="38"/>
      <c r="J920" s="38"/>
      <c r="K920" s="43"/>
      <c r="L920" s="43"/>
      <c r="M920" s="44"/>
      <c r="N920" s="45"/>
    </row>
    <row r="921" ht="22.5" customHeight="1">
      <c r="A921" s="37"/>
      <c r="B921" s="38" t="str">
        <f>'Master Schedule'!B921</f>
        <v/>
      </c>
      <c r="C921" s="39"/>
      <c r="D921" s="40" t="str">
        <f t="shared" si="1"/>
        <v>Saturday</v>
      </c>
      <c r="E921" s="41"/>
      <c r="F921" s="38"/>
      <c r="G921" s="38"/>
      <c r="H921" s="41"/>
      <c r="I921" s="38"/>
      <c r="J921" s="38"/>
      <c r="K921" s="43"/>
      <c r="L921" s="43"/>
      <c r="M921" s="44"/>
      <c r="N921" s="45"/>
    </row>
    <row r="922" ht="22.5" customHeight="1">
      <c r="A922" s="37"/>
      <c r="B922" s="38" t="str">
        <f>'Master Schedule'!B922</f>
        <v/>
      </c>
      <c r="C922" s="39"/>
      <c r="D922" s="40" t="str">
        <f t="shared" si="1"/>
        <v>Saturday</v>
      </c>
      <c r="E922" s="41"/>
      <c r="F922" s="38"/>
      <c r="G922" s="38"/>
      <c r="H922" s="41"/>
      <c r="I922" s="38"/>
      <c r="J922" s="38"/>
      <c r="K922" s="43"/>
      <c r="L922" s="43"/>
      <c r="M922" s="44"/>
      <c r="N922" s="45"/>
    </row>
    <row r="923" ht="22.5" customHeight="1">
      <c r="A923" s="37"/>
      <c r="B923" s="38" t="str">
        <f>'Master Schedule'!B923</f>
        <v/>
      </c>
      <c r="C923" s="39"/>
      <c r="D923" s="40" t="str">
        <f t="shared" si="1"/>
        <v>Saturday</v>
      </c>
      <c r="E923" s="41"/>
      <c r="F923" s="38"/>
      <c r="G923" s="38"/>
      <c r="H923" s="41"/>
      <c r="I923" s="38"/>
      <c r="J923" s="38"/>
      <c r="K923" s="43"/>
      <c r="L923" s="43"/>
      <c r="M923" s="44"/>
      <c r="N923" s="45"/>
    </row>
    <row r="924" ht="22.5" customHeight="1">
      <c r="A924" s="37"/>
      <c r="B924" s="38" t="str">
        <f>'Master Schedule'!B924</f>
        <v/>
      </c>
      <c r="C924" s="39"/>
      <c r="D924" s="40" t="str">
        <f t="shared" si="1"/>
        <v>Saturday</v>
      </c>
      <c r="E924" s="41"/>
      <c r="F924" s="38"/>
      <c r="G924" s="38"/>
      <c r="H924" s="41"/>
      <c r="I924" s="38"/>
      <c r="J924" s="38"/>
      <c r="K924" s="43"/>
      <c r="L924" s="43"/>
      <c r="M924" s="44"/>
      <c r="N924" s="45"/>
    </row>
    <row r="925" ht="22.5" customHeight="1">
      <c r="A925" s="37"/>
      <c r="B925" s="38" t="str">
        <f>'Master Schedule'!B925</f>
        <v/>
      </c>
      <c r="C925" s="39"/>
      <c r="D925" s="40" t="str">
        <f t="shared" si="1"/>
        <v>Saturday</v>
      </c>
      <c r="E925" s="41"/>
      <c r="F925" s="38"/>
      <c r="G925" s="38"/>
      <c r="H925" s="41"/>
      <c r="I925" s="38"/>
      <c r="J925" s="38"/>
      <c r="K925" s="43"/>
      <c r="L925" s="43"/>
      <c r="M925" s="44"/>
      <c r="N925" s="45"/>
    </row>
    <row r="926" ht="22.5" customHeight="1">
      <c r="A926" s="37"/>
      <c r="B926" s="38" t="str">
        <f>'Master Schedule'!B926</f>
        <v/>
      </c>
      <c r="C926" s="39"/>
      <c r="D926" s="40" t="str">
        <f t="shared" si="1"/>
        <v>Saturday</v>
      </c>
      <c r="E926" s="41"/>
      <c r="F926" s="38"/>
      <c r="G926" s="38"/>
      <c r="H926" s="41"/>
      <c r="I926" s="38"/>
      <c r="J926" s="38"/>
      <c r="K926" s="43"/>
      <c r="L926" s="43"/>
      <c r="M926" s="44"/>
      <c r="N926" s="45"/>
    </row>
    <row r="927" ht="22.5" customHeight="1">
      <c r="A927" s="37"/>
      <c r="B927" s="38" t="str">
        <f>'Master Schedule'!B927</f>
        <v/>
      </c>
      <c r="C927" s="39"/>
      <c r="D927" s="40" t="str">
        <f t="shared" si="1"/>
        <v>Saturday</v>
      </c>
      <c r="E927" s="41"/>
      <c r="F927" s="38"/>
      <c r="G927" s="38"/>
      <c r="H927" s="41"/>
      <c r="I927" s="38"/>
      <c r="J927" s="38"/>
      <c r="K927" s="43"/>
      <c r="L927" s="43"/>
      <c r="M927" s="44"/>
      <c r="N927" s="45"/>
    </row>
    <row r="928" ht="22.5" customHeight="1">
      <c r="A928" s="37"/>
      <c r="B928" s="38" t="str">
        <f>'Master Schedule'!B928</f>
        <v/>
      </c>
      <c r="C928" s="39"/>
      <c r="D928" s="40" t="str">
        <f t="shared" si="1"/>
        <v>Saturday</v>
      </c>
      <c r="E928" s="41"/>
      <c r="F928" s="38"/>
      <c r="G928" s="38"/>
      <c r="H928" s="41"/>
      <c r="I928" s="38"/>
      <c r="J928" s="38"/>
      <c r="K928" s="43"/>
      <c r="L928" s="43"/>
      <c r="M928" s="44"/>
      <c r="N928" s="45"/>
    </row>
    <row r="929" ht="22.5" customHeight="1">
      <c r="A929" s="37"/>
      <c r="B929" s="38" t="str">
        <f>'Master Schedule'!B929</f>
        <v/>
      </c>
      <c r="C929" s="39"/>
      <c r="D929" s="40" t="str">
        <f t="shared" si="1"/>
        <v>Saturday</v>
      </c>
      <c r="E929" s="41"/>
      <c r="F929" s="38"/>
      <c r="G929" s="38"/>
      <c r="H929" s="41"/>
      <c r="I929" s="38"/>
      <c r="J929" s="38"/>
      <c r="K929" s="43"/>
      <c r="L929" s="43"/>
      <c r="M929" s="44"/>
      <c r="N929" s="45"/>
    </row>
    <row r="930" ht="22.5" customHeight="1">
      <c r="A930" s="37"/>
      <c r="B930" s="38" t="str">
        <f>'Master Schedule'!B930</f>
        <v/>
      </c>
      <c r="C930" s="39"/>
      <c r="D930" s="40" t="str">
        <f t="shared" si="1"/>
        <v>Saturday</v>
      </c>
      <c r="E930" s="41"/>
      <c r="F930" s="38"/>
      <c r="G930" s="38"/>
      <c r="H930" s="41"/>
      <c r="I930" s="38"/>
      <c r="J930" s="38"/>
      <c r="K930" s="43"/>
      <c r="L930" s="43"/>
      <c r="M930" s="44"/>
      <c r="N930" s="45"/>
    </row>
    <row r="931" ht="22.5" customHeight="1">
      <c r="A931" s="37"/>
      <c r="B931" s="38" t="str">
        <f>'Master Schedule'!B931</f>
        <v/>
      </c>
      <c r="C931" s="39"/>
      <c r="D931" s="40" t="str">
        <f t="shared" si="1"/>
        <v>Saturday</v>
      </c>
      <c r="E931" s="41"/>
      <c r="F931" s="38"/>
      <c r="G931" s="38"/>
      <c r="H931" s="41"/>
      <c r="I931" s="38"/>
      <c r="J931" s="38"/>
      <c r="K931" s="43"/>
      <c r="L931" s="43"/>
      <c r="M931" s="44"/>
      <c r="N931" s="45"/>
    </row>
    <row r="932" ht="22.5" customHeight="1">
      <c r="A932" s="37"/>
      <c r="B932" s="38" t="str">
        <f>'Master Schedule'!B932</f>
        <v/>
      </c>
      <c r="C932" s="39"/>
      <c r="D932" s="40" t="str">
        <f t="shared" si="1"/>
        <v>Saturday</v>
      </c>
      <c r="E932" s="41"/>
      <c r="F932" s="38"/>
      <c r="G932" s="38"/>
      <c r="H932" s="41"/>
      <c r="I932" s="38"/>
      <c r="J932" s="38"/>
      <c r="K932" s="43"/>
      <c r="L932" s="43"/>
      <c r="M932" s="44"/>
      <c r="N932" s="45"/>
    </row>
    <row r="933" ht="22.5" customHeight="1">
      <c r="A933" s="37"/>
      <c r="B933" s="38" t="str">
        <f>'Master Schedule'!B933</f>
        <v/>
      </c>
      <c r="C933" s="39"/>
      <c r="D933" s="40" t="str">
        <f t="shared" si="1"/>
        <v>Saturday</v>
      </c>
      <c r="E933" s="41"/>
      <c r="F933" s="38"/>
      <c r="G933" s="38"/>
      <c r="H933" s="41"/>
      <c r="I933" s="38"/>
      <c r="J933" s="38"/>
      <c r="K933" s="43"/>
      <c r="L933" s="43"/>
      <c r="M933" s="44"/>
      <c r="N933" s="45"/>
    </row>
    <row r="934" ht="22.5" customHeight="1">
      <c r="A934" s="37"/>
      <c r="B934" s="38" t="str">
        <f>'Master Schedule'!B934</f>
        <v/>
      </c>
      <c r="C934" s="39"/>
      <c r="D934" s="40" t="str">
        <f t="shared" si="1"/>
        <v>Saturday</v>
      </c>
      <c r="E934" s="41"/>
      <c r="F934" s="38"/>
      <c r="G934" s="38"/>
      <c r="H934" s="41"/>
      <c r="I934" s="38"/>
      <c r="J934" s="38"/>
      <c r="K934" s="43"/>
      <c r="L934" s="43"/>
      <c r="M934" s="44"/>
      <c r="N934" s="45"/>
    </row>
    <row r="935" ht="22.5" customHeight="1">
      <c r="A935" s="37"/>
      <c r="B935" s="38" t="str">
        <f>'Master Schedule'!B935</f>
        <v/>
      </c>
      <c r="C935" s="39"/>
      <c r="D935" s="40" t="str">
        <f t="shared" si="1"/>
        <v>Saturday</v>
      </c>
      <c r="E935" s="41"/>
      <c r="F935" s="38"/>
      <c r="G935" s="38"/>
      <c r="H935" s="41"/>
      <c r="I935" s="38"/>
      <c r="J935" s="38"/>
      <c r="K935" s="43"/>
      <c r="L935" s="43"/>
      <c r="M935" s="44"/>
      <c r="N935" s="45"/>
    </row>
    <row r="936" ht="22.5" customHeight="1">
      <c r="A936" s="37"/>
      <c r="B936" s="38" t="str">
        <f>'Master Schedule'!B936</f>
        <v/>
      </c>
      <c r="C936" s="39"/>
      <c r="D936" s="40" t="str">
        <f t="shared" si="1"/>
        <v>Saturday</v>
      </c>
      <c r="E936" s="41"/>
      <c r="F936" s="38"/>
      <c r="G936" s="38"/>
      <c r="H936" s="41"/>
      <c r="I936" s="38"/>
      <c r="J936" s="38"/>
      <c r="K936" s="43"/>
      <c r="L936" s="43"/>
      <c r="M936" s="44"/>
      <c r="N936" s="45"/>
    </row>
    <row r="937" ht="22.5" customHeight="1">
      <c r="A937" s="37"/>
      <c r="B937" s="38" t="str">
        <f>'Master Schedule'!B937</f>
        <v/>
      </c>
      <c r="C937" s="39"/>
      <c r="D937" s="40" t="str">
        <f t="shared" si="1"/>
        <v>Saturday</v>
      </c>
      <c r="E937" s="41"/>
      <c r="F937" s="38"/>
      <c r="G937" s="38"/>
      <c r="H937" s="41"/>
      <c r="I937" s="38"/>
      <c r="J937" s="38"/>
      <c r="K937" s="43"/>
      <c r="L937" s="43"/>
      <c r="M937" s="44"/>
      <c r="N937" s="45"/>
    </row>
    <row r="938" ht="22.5" customHeight="1">
      <c r="A938" s="37"/>
      <c r="B938" s="38" t="str">
        <f>'Master Schedule'!B938</f>
        <v/>
      </c>
      <c r="C938" s="39"/>
      <c r="D938" s="40" t="str">
        <f t="shared" si="1"/>
        <v>Saturday</v>
      </c>
      <c r="E938" s="41"/>
      <c r="F938" s="38"/>
      <c r="G938" s="38"/>
      <c r="H938" s="41"/>
      <c r="I938" s="38"/>
      <c r="J938" s="38"/>
      <c r="K938" s="43"/>
      <c r="L938" s="43"/>
      <c r="M938" s="44"/>
      <c r="N938" s="45"/>
    </row>
    <row r="939" ht="22.5" customHeight="1">
      <c r="A939" s="37"/>
      <c r="B939" s="38" t="str">
        <f>'Master Schedule'!B939</f>
        <v/>
      </c>
      <c r="C939" s="39"/>
      <c r="D939" s="40" t="str">
        <f t="shared" si="1"/>
        <v>Saturday</v>
      </c>
      <c r="E939" s="41"/>
      <c r="F939" s="38"/>
      <c r="G939" s="38"/>
      <c r="H939" s="41"/>
      <c r="I939" s="38"/>
      <c r="J939" s="38"/>
      <c r="K939" s="43"/>
      <c r="L939" s="43"/>
      <c r="M939" s="44"/>
      <c r="N939" s="45"/>
    </row>
    <row r="940" ht="22.5" customHeight="1">
      <c r="A940" s="37"/>
      <c r="B940" s="38" t="str">
        <f>'Master Schedule'!B940</f>
        <v/>
      </c>
      <c r="C940" s="39"/>
      <c r="D940" s="40" t="str">
        <f t="shared" si="1"/>
        <v>Saturday</v>
      </c>
      <c r="E940" s="41"/>
      <c r="F940" s="38"/>
      <c r="G940" s="38"/>
      <c r="H940" s="41"/>
      <c r="I940" s="38"/>
      <c r="J940" s="38"/>
      <c r="K940" s="43"/>
      <c r="L940" s="43"/>
      <c r="M940" s="44"/>
      <c r="N940" s="45"/>
    </row>
    <row r="941" ht="22.5" customHeight="1">
      <c r="A941" s="37"/>
      <c r="B941" s="38" t="str">
        <f>'Master Schedule'!B941</f>
        <v/>
      </c>
      <c r="C941" s="39"/>
      <c r="D941" s="40" t="str">
        <f t="shared" si="1"/>
        <v>Saturday</v>
      </c>
      <c r="E941" s="41"/>
      <c r="F941" s="38"/>
      <c r="G941" s="38"/>
      <c r="H941" s="41"/>
      <c r="I941" s="38"/>
      <c r="J941" s="38"/>
      <c r="K941" s="43"/>
      <c r="L941" s="43"/>
      <c r="M941" s="44"/>
      <c r="N941" s="45"/>
    </row>
    <row r="942" ht="22.5" customHeight="1">
      <c r="A942" s="37"/>
      <c r="B942" s="38" t="str">
        <f>'Master Schedule'!B942</f>
        <v/>
      </c>
      <c r="C942" s="39"/>
      <c r="D942" s="40" t="str">
        <f t="shared" si="1"/>
        <v>Saturday</v>
      </c>
      <c r="E942" s="41"/>
      <c r="F942" s="38"/>
      <c r="G942" s="38"/>
      <c r="H942" s="41"/>
      <c r="I942" s="38"/>
      <c r="J942" s="38"/>
      <c r="K942" s="43"/>
      <c r="L942" s="43"/>
      <c r="M942" s="44"/>
      <c r="N942" s="45"/>
    </row>
    <row r="943" ht="22.5" customHeight="1">
      <c r="A943" s="37"/>
      <c r="B943" s="38" t="str">
        <f>'Master Schedule'!B943</f>
        <v/>
      </c>
      <c r="C943" s="39"/>
      <c r="D943" s="40" t="str">
        <f t="shared" si="1"/>
        <v>Saturday</v>
      </c>
      <c r="E943" s="41"/>
      <c r="F943" s="38"/>
      <c r="G943" s="38"/>
      <c r="H943" s="41"/>
      <c r="I943" s="38"/>
      <c r="J943" s="38"/>
      <c r="K943" s="43"/>
      <c r="L943" s="43"/>
      <c r="M943" s="44"/>
      <c r="N943" s="45"/>
    </row>
    <row r="944" ht="22.5" customHeight="1">
      <c r="A944" s="37"/>
      <c r="B944" s="38" t="str">
        <f>'Master Schedule'!B944</f>
        <v/>
      </c>
      <c r="C944" s="39"/>
      <c r="D944" s="40" t="str">
        <f t="shared" si="1"/>
        <v>Saturday</v>
      </c>
      <c r="E944" s="41"/>
      <c r="F944" s="38"/>
      <c r="G944" s="38"/>
      <c r="H944" s="41"/>
      <c r="I944" s="38"/>
      <c r="J944" s="38"/>
      <c r="K944" s="43"/>
      <c r="L944" s="43"/>
      <c r="M944" s="44"/>
      <c r="N944" s="45"/>
    </row>
    <row r="945" ht="22.5" customHeight="1">
      <c r="A945" s="37"/>
      <c r="B945" s="38" t="str">
        <f>'Master Schedule'!B945</f>
        <v/>
      </c>
      <c r="C945" s="39"/>
      <c r="D945" s="40" t="str">
        <f t="shared" si="1"/>
        <v>Saturday</v>
      </c>
      <c r="E945" s="41"/>
      <c r="F945" s="38"/>
      <c r="G945" s="38"/>
      <c r="H945" s="41"/>
      <c r="I945" s="38"/>
      <c r="J945" s="38"/>
      <c r="K945" s="43"/>
      <c r="L945" s="43"/>
      <c r="M945" s="44"/>
      <c r="N945" s="45"/>
    </row>
    <row r="946" ht="22.5" customHeight="1">
      <c r="A946" s="37"/>
      <c r="B946" s="38" t="str">
        <f>'Master Schedule'!B946</f>
        <v/>
      </c>
      <c r="C946" s="39"/>
      <c r="D946" s="40" t="str">
        <f t="shared" si="1"/>
        <v>Saturday</v>
      </c>
      <c r="E946" s="41"/>
      <c r="F946" s="38"/>
      <c r="G946" s="38"/>
      <c r="H946" s="41"/>
      <c r="I946" s="38"/>
      <c r="J946" s="38"/>
      <c r="K946" s="43"/>
      <c r="L946" s="43"/>
      <c r="M946" s="44"/>
      <c r="N946" s="45"/>
    </row>
    <row r="947" ht="22.5" customHeight="1">
      <c r="A947" s="37"/>
      <c r="B947" s="38" t="str">
        <f>'Master Schedule'!B947</f>
        <v/>
      </c>
      <c r="C947" s="39"/>
      <c r="D947" s="40" t="str">
        <f t="shared" si="1"/>
        <v>Saturday</v>
      </c>
      <c r="E947" s="41"/>
      <c r="F947" s="38"/>
      <c r="G947" s="38"/>
      <c r="H947" s="41"/>
      <c r="I947" s="38"/>
      <c r="J947" s="38"/>
      <c r="K947" s="43"/>
      <c r="L947" s="43"/>
      <c r="M947" s="44"/>
      <c r="N947" s="45"/>
    </row>
    <row r="948" ht="22.5" customHeight="1">
      <c r="A948" s="37"/>
      <c r="B948" s="38" t="str">
        <f>'Master Schedule'!B948</f>
        <v/>
      </c>
      <c r="C948" s="39"/>
      <c r="D948" s="40" t="str">
        <f t="shared" si="1"/>
        <v>Saturday</v>
      </c>
      <c r="E948" s="41"/>
      <c r="F948" s="38"/>
      <c r="G948" s="38"/>
      <c r="H948" s="41"/>
      <c r="I948" s="38"/>
      <c r="J948" s="38"/>
      <c r="K948" s="43"/>
      <c r="L948" s="43"/>
      <c r="M948" s="44"/>
      <c r="N948" s="45"/>
    </row>
    <row r="949" ht="22.5" customHeight="1">
      <c r="A949" s="37"/>
      <c r="B949" s="38" t="str">
        <f>'Master Schedule'!B949</f>
        <v/>
      </c>
      <c r="C949" s="39"/>
      <c r="D949" s="40" t="str">
        <f t="shared" si="1"/>
        <v>Saturday</v>
      </c>
      <c r="E949" s="41"/>
      <c r="F949" s="38"/>
      <c r="G949" s="38"/>
      <c r="H949" s="41"/>
      <c r="I949" s="38"/>
      <c r="J949" s="38"/>
      <c r="K949" s="43"/>
      <c r="L949" s="43"/>
      <c r="M949" s="44"/>
      <c r="N949" s="45"/>
    </row>
    <row r="950" ht="22.5" customHeight="1">
      <c r="A950" s="37"/>
      <c r="B950" s="38" t="str">
        <f>'Master Schedule'!B950</f>
        <v/>
      </c>
      <c r="C950" s="39"/>
      <c r="D950" s="40" t="str">
        <f t="shared" si="1"/>
        <v>Saturday</v>
      </c>
      <c r="E950" s="41"/>
      <c r="F950" s="38"/>
      <c r="G950" s="38"/>
      <c r="H950" s="41"/>
      <c r="I950" s="38"/>
      <c r="J950" s="38"/>
      <c r="K950" s="43"/>
      <c r="L950" s="43"/>
      <c r="M950" s="44"/>
      <c r="N950" s="45"/>
    </row>
    <row r="951" ht="22.5" customHeight="1">
      <c r="A951" s="37"/>
      <c r="B951" s="38" t="str">
        <f>'Master Schedule'!B951</f>
        <v/>
      </c>
      <c r="C951" s="39"/>
      <c r="D951" s="40" t="str">
        <f t="shared" si="1"/>
        <v>Saturday</v>
      </c>
      <c r="E951" s="41"/>
      <c r="F951" s="38"/>
      <c r="G951" s="38"/>
      <c r="H951" s="41"/>
      <c r="I951" s="38"/>
      <c r="J951" s="38"/>
      <c r="K951" s="43"/>
      <c r="L951" s="43"/>
      <c r="M951" s="44"/>
      <c r="N951" s="45"/>
    </row>
    <row r="952" ht="22.5" customHeight="1">
      <c r="A952" s="37"/>
      <c r="B952" s="38" t="str">
        <f>'Master Schedule'!B952</f>
        <v/>
      </c>
      <c r="C952" s="39"/>
      <c r="D952" s="40" t="str">
        <f t="shared" si="1"/>
        <v>Saturday</v>
      </c>
      <c r="E952" s="41"/>
      <c r="F952" s="38"/>
      <c r="G952" s="38"/>
      <c r="H952" s="41"/>
      <c r="I952" s="38"/>
      <c r="J952" s="38"/>
      <c r="K952" s="43"/>
      <c r="L952" s="43"/>
      <c r="M952" s="44"/>
      <c r="N952" s="45"/>
    </row>
    <row r="953" ht="22.5" customHeight="1">
      <c r="A953" s="37"/>
      <c r="B953" s="38" t="str">
        <f>'Master Schedule'!B953</f>
        <v/>
      </c>
      <c r="C953" s="39"/>
      <c r="D953" s="40" t="str">
        <f t="shared" si="1"/>
        <v>Saturday</v>
      </c>
      <c r="E953" s="41"/>
      <c r="F953" s="38"/>
      <c r="G953" s="38"/>
      <c r="H953" s="41"/>
      <c r="I953" s="38"/>
      <c r="J953" s="38"/>
      <c r="K953" s="43"/>
      <c r="L953" s="43"/>
      <c r="M953" s="44"/>
      <c r="N953" s="45"/>
    </row>
    <row r="954" ht="22.5" customHeight="1">
      <c r="A954" s="37"/>
      <c r="B954" s="38" t="str">
        <f>'Master Schedule'!B954</f>
        <v/>
      </c>
      <c r="C954" s="39"/>
      <c r="D954" s="40" t="str">
        <f t="shared" si="1"/>
        <v>Saturday</v>
      </c>
      <c r="E954" s="41"/>
      <c r="F954" s="38"/>
      <c r="G954" s="38"/>
      <c r="H954" s="41"/>
      <c r="I954" s="38"/>
      <c r="J954" s="38"/>
      <c r="K954" s="43"/>
      <c r="L954" s="43"/>
      <c r="M954" s="44"/>
      <c r="N954" s="45"/>
    </row>
    <row r="955" ht="22.5" customHeight="1">
      <c r="A955" s="37"/>
      <c r="B955" s="38" t="str">
        <f>'Master Schedule'!B955</f>
        <v/>
      </c>
      <c r="C955" s="39"/>
      <c r="D955" s="40" t="str">
        <f t="shared" si="1"/>
        <v>Saturday</v>
      </c>
      <c r="E955" s="41"/>
      <c r="F955" s="38"/>
      <c r="G955" s="38"/>
      <c r="H955" s="41"/>
      <c r="I955" s="38"/>
      <c r="J955" s="38"/>
      <c r="K955" s="43"/>
      <c r="L955" s="43"/>
      <c r="M955" s="44"/>
      <c r="N955" s="45"/>
    </row>
    <row r="956" ht="22.5" customHeight="1">
      <c r="A956" s="37"/>
      <c r="B956" s="38" t="str">
        <f>'Master Schedule'!B956</f>
        <v/>
      </c>
      <c r="C956" s="39"/>
      <c r="D956" s="40" t="str">
        <f t="shared" si="1"/>
        <v>Saturday</v>
      </c>
      <c r="E956" s="41"/>
      <c r="F956" s="38"/>
      <c r="G956" s="38"/>
      <c r="H956" s="41"/>
      <c r="I956" s="38"/>
      <c r="J956" s="38"/>
      <c r="K956" s="43"/>
      <c r="L956" s="43"/>
      <c r="M956" s="44"/>
      <c r="N956" s="45"/>
    </row>
    <row r="957" ht="22.5" customHeight="1">
      <c r="A957" s="37"/>
      <c r="B957" s="38" t="str">
        <f>'Master Schedule'!B957</f>
        <v/>
      </c>
      <c r="C957" s="39"/>
      <c r="D957" s="40" t="str">
        <f t="shared" si="1"/>
        <v>Saturday</v>
      </c>
      <c r="E957" s="41"/>
      <c r="F957" s="38"/>
      <c r="G957" s="38"/>
      <c r="H957" s="41"/>
      <c r="I957" s="38"/>
      <c r="J957" s="38"/>
      <c r="K957" s="43"/>
      <c r="L957" s="43"/>
      <c r="M957" s="44"/>
      <c r="N957" s="45"/>
    </row>
    <row r="958" ht="22.5" customHeight="1">
      <c r="A958" s="37"/>
      <c r="B958" s="38" t="str">
        <f>'Master Schedule'!B958</f>
        <v/>
      </c>
      <c r="C958" s="39"/>
      <c r="D958" s="40" t="str">
        <f t="shared" si="1"/>
        <v>Saturday</v>
      </c>
      <c r="E958" s="41"/>
      <c r="F958" s="38"/>
      <c r="G958" s="38"/>
      <c r="H958" s="41"/>
      <c r="I958" s="38"/>
      <c r="J958" s="38"/>
      <c r="K958" s="43"/>
      <c r="L958" s="43"/>
      <c r="M958" s="44"/>
      <c r="N958" s="45"/>
    </row>
    <row r="959" ht="22.5" customHeight="1">
      <c r="A959" s="37"/>
      <c r="B959" s="38" t="str">
        <f>'Master Schedule'!B959</f>
        <v/>
      </c>
      <c r="C959" s="39"/>
      <c r="D959" s="40" t="str">
        <f t="shared" si="1"/>
        <v>Saturday</v>
      </c>
      <c r="E959" s="41"/>
      <c r="F959" s="38"/>
      <c r="G959" s="38"/>
      <c r="H959" s="41"/>
      <c r="I959" s="38"/>
      <c r="J959" s="38"/>
      <c r="K959" s="43"/>
      <c r="L959" s="43"/>
      <c r="M959" s="44"/>
      <c r="N959" s="45"/>
    </row>
    <row r="960" ht="22.5" customHeight="1">
      <c r="A960" s="37"/>
      <c r="B960" s="38" t="str">
        <f>'Master Schedule'!B960</f>
        <v/>
      </c>
      <c r="C960" s="39"/>
      <c r="D960" s="40" t="str">
        <f t="shared" si="1"/>
        <v>Saturday</v>
      </c>
      <c r="E960" s="41"/>
      <c r="F960" s="38"/>
      <c r="G960" s="38"/>
      <c r="H960" s="41"/>
      <c r="I960" s="38"/>
      <c r="J960" s="38"/>
      <c r="K960" s="43"/>
      <c r="L960" s="43"/>
      <c r="M960" s="44"/>
      <c r="N960" s="45"/>
    </row>
    <row r="961" ht="22.5" customHeight="1">
      <c r="A961" s="37"/>
      <c r="B961" s="38" t="str">
        <f>'Master Schedule'!B961</f>
        <v/>
      </c>
      <c r="C961" s="39"/>
      <c r="D961" s="40" t="str">
        <f t="shared" si="1"/>
        <v>Saturday</v>
      </c>
      <c r="E961" s="41"/>
      <c r="F961" s="38"/>
      <c r="G961" s="38"/>
      <c r="H961" s="41"/>
      <c r="I961" s="38"/>
      <c r="J961" s="38"/>
      <c r="K961" s="43"/>
      <c r="L961" s="43"/>
      <c r="M961" s="44"/>
      <c r="N961" s="45"/>
    </row>
    <row r="962" ht="22.5" customHeight="1">
      <c r="A962" s="37"/>
      <c r="B962" s="38" t="str">
        <f>'Master Schedule'!B962</f>
        <v/>
      </c>
      <c r="C962" s="39"/>
      <c r="D962" s="40" t="str">
        <f t="shared" si="1"/>
        <v>Saturday</v>
      </c>
      <c r="E962" s="41"/>
      <c r="F962" s="38"/>
      <c r="G962" s="38"/>
      <c r="H962" s="41"/>
      <c r="I962" s="38"/>
      <c r="J962" s="38"/>
      <c r="K962" s="43"/>
      <c r="L962" s="43"/>
      <c r="M962" s="44"/>
      <c r="N962" s="45"/>
    </row>
    <row r="963" ht="22.5" customHeight="1">
      <c r="A963" s="37"/>
      <c r="B963" s="38" t="str">
        <f>'Master Schedule'!B963</f>
        <v/>
      </c>
      <c r="C963" s="39"/>
      <c r="D963" s="40" t="str">
        <f t="shared" si="1"/>
        <v>Saturday</v>
      </c>
      <c r="E963" s="41"/>
      <c r="F963" s="38"/>
      <c r="G963" s="38"/>
      <c r="H963" s="41"/>
      <c r="I963" s="38"/>
      <c r="J963" s="38"/>
      <c r="K963" s="43"/>
      <c r="L963" s="43"/>
      <c r="M963" s="44"/>
      <c r="N963" s="45"/>
    </row>
    <row r="964" ht="22.5" customHeight="1">
      <c r="A964" s="37"/>
      <c r="B964" s="38" t="str">
        <f>'Master Schedule'!B964</f>
        <v/>
      </c>
      <c r="C964" s="39"/>
      <c r="D964" s="40" t="str">
        <f t="shared" si="1"/>
        <v>Saturday</v>
      </c>
      <c r="E964" s="41"/>
      <c r="F964" s="38"/>
      <c r="G964" s="38"/>
      <c r="H964" s="41"/>
      <c r="I964" s="38"/>
      <c r="J964" s="38"/>
      <c r="K964" s="43"/>
      <c r="L964" s="43"/>
      <c r="M964" s="44"/>
      <c r="N964" s="45"/>
    </row>
    <row r="965" ht="22.5" customHeight="1">
      <c r="A965" s="37"/>
      <c r="B965" s="38" t="str">
        <f>'Master Schedule'!B965</f>
        <v/>
      </c>
      <c r="C965" s="39"/>
      <c r="D965" s="40" t="str">
        <f t="shared" si="1"/>
        <v>Saturday</v>
      </c>
      <c r="E965" s="41"/>
      <c r="F965" s="38"/>
      <c r="G965" s="38"/>
      <c r="H965" s="41"/>
      <c r="I965" s="38"/>
      <c r="J965" s="38"/>
      <c r="K965" s="43"/>
      <c r="L965" s="43"/>
      <c r="M965" s="44"/>
      <c r="N965" s="45"/>
    </row>
    <row r="966" ht="22.5" customHeight="1">
      <c r="A966" s="37"/>
      <c r="B966" s="38" t="str">
        <f>'Master Schedule'!B966</f>
        <v/>
      </c>
      <c r="C966" s="39"/>
      <c r="D966" s="40" t="str">
        <f t="shared" si="1"/>
        <v>Saturday</v>
      </c>
      <c r="E966" s="41"/>
      <c r="F966" s="38"/>
      <c r="G966" s="38"/>
      <c r="H966" s="41"/>
      <c r="I966" s="38"/>
      <c r="J966" s="38"/>
      <c r="K966" s="43"/>
      <c r="L966" s="43"/>
      <c r="M966" s="44"/>
      <c r="N966" s="45"/>
    </row>
    <row r="967" ht="22.5" customHeight="1">
      <c r="A967" s="37"/>
      <c r="B967" s="38" t="str">
        <f>'Master Schedule'!B967</f>
        <v/>
      </c>
      <c r="C967" s="39"/>
      <c r="D967" s="40" t="str">
        <f t="shared" si="1"/>
        <v>Saturday</v>
      </c>
      <c r="E967" s="41"/>
      <c r="F967" s="38"/>
      <c r="G967" s="38"/>
      <c r="H967" s="41"/>
      <c r="I967" s="38"/>
      <c r="J967" s="38"/>
      <c r="K967" s="43"/>
      <c r="L967" s="43"/>
      <c r="M967" s="44"/>
      <c r="N967" s="45"/>
    </row>
    <row r="968" ht="22.5" customHeight="1">
      <c r="A968" s="37"/>
      <c r="B968" s="38" t="str">
        <f>'Master Schedule'!B968</f>
        <v/>
      </c>
      <c r="C968" s="39"/>
      <c r="D968" s="40" t="str">
        <f t="shared" si="1"/>
        <v>Saturday</v>
      </c>
      <c r="E968" s="41"/>
      <c r="F968" s="38"/>
      <c r="G968" s="38"/>
      <c r="H968" s="41"/>
      <c r="I968" s="38"/>
      <c r="J968" s="38"/>
      <c r="K968" s="43"/>
      <c r="L968" s="43"/>
      <c r="M968" s="44"/>
      <c r="N968" s="45"/>
    </row>
    <row r="969" ht="22.5" customHeight="1">
      <c r="A969" s="37"/>
      <c r="B969" s="38" t="str">
        <f>'Master Schedule'!B969</f>
        <v/>
      </c>
      <c r="C969" s="39"/>
      <c r="D969" s="40" t="str">
        <f t="shared" si="1"/>
        <v>Saturday</v>
      </c>
      <c r="E969" s="41"/>
      <c r="F969" s="38"/>
      <c r="G969" s="38"/>
      <c r="H969" s="41"/>
      <c r="I969" s="38"/>
      <c r="J969" s="38"/>
      <c r="K969" s="43"/>
      <c r="L969" s="43"/>
      <c r="M969" s="44"/>
      <c r="N969" s="45"/>
    </row>
    <row r="970" ht="22.5" customHeight="1">
      <c r="A970" s="37"/>
      <c r="B970" s="38" t="str">
        <f>'Master Schedule'!B970</f>
        <v/>
      </c>
      <c r="C970" s="39"/>
      <c r="D970" s="40" t="str">
        <f t="shared" si="1"/>
        <v>Saturday</v>
      </c>
      <c r="E970" s="41"/>
      <c r="F970" s="38"/>
      <c r="G970" s="38"/>
      <c r="H970" s="41"/>
      <c r="I970" s="38"/>
      <c r="J970" s="38"/>
      <c r="K970" s="43"/>
      <c r="L970" s="43"/>
      <c r="M970" s="44"/>
      <c r="N970" s="45"/>
    </row>
    <row r="971" ht="22.5" customHeight="1">
      <c r="A971" s="37"/>
      <c r="B971" s="38" t="str">
        <f>'Master Schedule'!B971</f>
        <v/>
      </c>
      <c r="C971" s="39"/>
      <c r="D971" s="40" t="str">
        <f t="shared" si="1"/>
        <v>Saturday</v>
      </c>
      <c r="E971" s="41"/>
      <c r="F971" s="38"/>
      <c r="G971" s="38"/>
      <c r="H971" s="41"/>
      <c r="I971" s="38"/>
      <c r="J971" s="38"/>
      <c r="K971" s="43"/>
      <c r="L971" s="43"/>
      <c r="M971" s="44"/>
      <c r="N971" s="45"/>
    </row>
    <row r="972" ht="22.5" customHeight="1">
      <c r="A972" s="37"/>
      <c r="B972" s="38" t="str">
        <f>'Master Schedule'!B972</f>
        <v/>
      </c>
      <c r="C972" s="39"/>
      <c r="D972" s="40" t="str">
        <f t="shared" si="1"/>
        <v>Saturday</v>
      </c>
      <c r="E972" s="41"/>
      <c r="F972" s="38"/>
      <c r="G972" s="38"/>
      <c r="H972" s="41"/>
      <c r="I972" s="38"/>
      <c r="J972" s="38"/>
      <c r="K972" s="43"/>
      <c r="L972" s="43"/>
      <c r="M972" s="44"/>
      <c r="N972" s="45"/>
    </row>
    <row r="973" ht="22.5" customHeight="1">
      <c r="A973" s="37"/>
      <c r="B973" s="38" t="str">
        <f>'Master Schedule'!B973</f>
        <v/>
      </c>
      <c r="C973" s="39"/>
      <c r="D973" s="40" t="str">
        <f t="shared" si="1"/>
        <v>Saturday</v>
      </c>
      <c r="E973" s="41"/>
      <c r="F973" s="38"/>
      <c r="G973" s="38"/>
      <c r="H973" s="41"/>
      <c r="I973" s="38"/>
      <c r="J973" s="38"/>
      <c r="K973" s="43"/>
      <c r="L973" s="43"/>
      <c r="M973" s="44"/>
      <c r="N973" s="45"/>
    </row>
    <row r="974" ht="22.5" customHeight="1">
      <c r="A974" s="37"/>
      <c r="B974" s="38" t="str">
        <f>'Master Schedule'!B974</f>
        <v/>
      </c>
      <c r="C974" s="39"/>
      <c r="D974" s="40" t="str">
        <f t="shared" si="1"/>
        <v>Saturday</v>
      </c>
      <c r="E974" s="41"/>
      <c r="F974" s="38"/>
      <c r="G974" s="38"/>
      <c r="H974" s="41"/>
      <c r="I974" s="38"/>
      <c r="J974" s="38"/>
      <c r="K974" s="43"/>
      <c r="L974" s="43"/>
      <c r="M974" s="44"/>
      <c r="N974" s="45"/>
    </row>
    <row r="975" ht="22.5" customHeight="1">
      <c r="A975" s="37"/>
      <c r="B975" s="38" t="str">
        <f>'Master Schedule'!B975</f>
        <v/>
      </c>
      <c r="C975" s="39"/>
      <c r="D975" s="40" t="str">
        <f t="shared" si="1"/>
        <v>Saturday</v>
      </c>
      <c r="E975" s="41"/>
      <c r="F975" s="38"/>
      <c r="G975" s="38"/>
      <c r="H975" s="41"/>
      <c r="I975" s="38"/>
      <c r="J975" s="38"/>
      <c r="K975" s="43"/>
      <c r="L975" s="43"/>
      <c r="M975" s="44"/>
      <c r="N975" s="45"/>
    </row>
    <row r="976" ht="22.5" customHeight="1">
      <c r="A976" s="37"/>
      <c r="B976" s="38" t="str">
        <f>'Master Schedule'!B976</f>
        <v/>
      </c>
      <c r="C976" s="39"/>
      <c r="D976" s="40" t="str">
        <f t="shared" si="1"/>
        <v>Saturday</v>
      </c>
      <c r="E976" s="41"/>
      <c r="F976" s="38"/>
      <c r="G976" s="38"/>
      <c r="H976" s="41"/>
      <c r="I976" s="38"/>
      <c r="J976" s="38"/>
      <c r="K976" s="43"/>
      <c r="L976" s="43"/>
      <c r="M976" s="44"/>
      <c r="N976" s="45"/>
    </row>
    <row r="977" ht="22.5" customHeight="1">
      <c r="A977" s="37"/>
      <c r="B977" s="38" t="str">
        <f>'Master Schedule'!B977</f>
        <v/>
      </c>
      <c r="C977" s="39"/>
      <c r="D977" s="40" t="str">
        <f t="shared" si="1"/>
        <v>Saturday</v>
      </c>
      <c r="E977" s="41"/>
      <c r="F977" s="38"/>
      <c r="G977" s="38"/>
      <c r="H977" s="41"/>
      <c r="I977" s="38"/>
      <c r="J977" s="38"/>
      <c r="K977" s="43"/>
      <c r="L977" s="43"/>
      <c r="M977" s="44"/>
      <c r="N977" s="45"/>
    </row>
    <row r="978" ht="22.5" customHeight="1">
      <c r="A978" s="37"/>
      <c r="B978" s="38" t="str">
        <f>'Master Schedule'!B978</f>
        <v/>
      </c>
      <c r="C978" s="39"/>
      <c r="D978" s="40" t="str">
        <f t="shared" si="1"/>
        <v>Saturday</v>
      </c>
      <c r="E978" s="41"/>
      <c r="F978" s="38"/>
      <c r="G978" s="38"/>
      <c r="H978" s="41"/>
      <c r="I978" s="38"/>
      <c r="J978" s="38"/>
      <c r="K978" s="43"/>
      <c r="L978" s="43"/>
      <c r="M978" s="44"/>
      <c r="N978" s="45"/>
    </row>
    <row r="979" ht="22.5" customHeight="1">
      <c r="A979" s="37"/>
      <c r="B979" s="38" t="str">
        <f>'Master Schedule'!B979</f>
        <v/>
      </c>
      <c r="C979" s="39"/>
      <c r="D979" s="40" t="str">
        <f t="shared" si="1"/>
        <v>Saturday</v>
      </c>
      <c r="E979" s="41"/>
      <c r="F979" s="38"/>
      <c r="G979" s="38"/>
      <c r="H979" s="41"/>
      <c r="I979" s="38"/>
      <c r="J979" s="38"/>
      <c r="K979" s="43"/>
      <c r="L979" s="43"/>
      <c r="M979" s="44"/>
      <c r="N979" s="45"/>
    </row>
    <row r="980" ht="22.5" customHeight="1">
      <c r="A980" s="37"/>
      <c r="B980" s="38" t="str">
        <f>'Master Schedule'!B980</f>
        <v/>
      </c>
      <c r="C980" s="39"/>
      <c r="D980" s="40" t="str">
        <f t="shared" si="1"/>
        <v>Saturday</v>
      </c>
      <c r="E980" s="41"/>
      <c r="F980" s="38"/>
      <c r="G980" s="38"/>
      <c r="H980" s="41"/>
      <c r="I980" s="38"/>
      <c r="J980" s="38"/>
      <c r="K980" s="43"/>
      <c r="L980" s="43"/>
      <c r="M980" s="44"/>
      <c r="N980" s="45"/>
    </row>
    <row r="981" ht="22.5" customHeight="1">
      <c r="A981" s="37"/>
      <c r="B981" s="38" t="str">
        <f>'Master Schedule'!B981</f>
        <v/>
      </c>
      <c r="C981" s="39"/>
      <c r="D981" s="40" t="str">
        <f t="shared" si="1"/>
        <v>Saturday</v>
      </c>
      <c r="E981" s="41"/>
      <c r="F981" s="38"/>
      <c r="G981" s="38"/>
      <c r="H981" s="41"/>
      <c r="I981" s="38"/>
      <c r="J981" s="38"/>
      <c r="K981" s="43"/>
      <c r="L981" s="43"/>
      <c r="M981" s="44"/>
      <c r="N981" s="45"/>
    </row>
    <row r="982" ht="22.5" customHeight="1">
      <c r="A982" s="37"/>
      <c r="B982" s="38" t="str">
        <f>'Master Schedule'!B982</f>
        <v/>
      </c>
      <c r="C982" s="39"/>
      <c r="D982" s="40" t="str">
        <f t="shared" si="1"/>
        <v>Saturday</v>
      </c>
      <c r="E982" s="41"/>
      <c r="F982" s="38"/>
      <c r="G982" s="38"/>
      <c r="H982" s="41"/>
      <c r="I982" s="38"/>
      <c r="J982" s="38"/>
      <c r="K982" s="43"/>
      <c r="L982" s="43"/>
      <c r="M982" s="44"/>
      <c r="N982" s="45"/>
    </row>
    <row r="983" ht="22.5" customHeight="1">
      <c r="A983" s="37"/>
      <c r="B983" s="38" t="str">
        <f>'Master Schedule'!B983</f>
        <v/>
      </c>
      <c r="C983" s="39"/>
      <c r="D983" s="40" t="str">
        <f t="shared" si="1"/>
        <v>Saturday</v>
      </c>
      <c r="E983" s="41"/>
      <c r="F983" s="38"/>
      <c r="G983" s="38"/>
      <c r="H983" s="41"/>
      <c r="I983" s="38"/>
      <c r="J983" s="38"/>
      <c r="K983" s="43"/>
      <c r="L983" s="43"/>
      <c r="M983" s="44"/>
      <c r="N983" s="45"/>
    </row>
    <row r="984" ht="22.5" customHeight="1">
      <c r="A984" s="37"/>
      <c r="B984" s="38" t="str">
        <f>'Master Schedule'!B984</f>
        <v/>
      </c>
      <c r="C984" s="39"/>
      <c r="D984" s="40" t="str">
        <f t="shared" si="1"/>
        <v>Saturday</v>
      </c>
      <c r="E984" s="41"/>
      <c r="F984" s="38"/>
      <c r="G984" s="38"/>
      <c r="H984" s="41"/>
      <c r="I984" s="38"/>
      <c r="J984" s="38"/>
      <c r="K984" s="43"/>
      <c r="L984" s="43"/>
      <c r="M984" s="44"/>
      <c r="N984" s="45"/>
    </row>
    <row r="985" ht="22.5" customHeight="1">
      <c r="A985" s="37"/>
      <c r="B985" s="38" t="str">
        <f>'Master Schedule'!B985</f>
        <v/>
      </c>
      <c r="C985" s="39"/>
      <c r="D985" s="40" t="str">
        <f t="shared" si="1"/>
        <v>Saturday</v>
      </c>
      <c r="E985" s="41"/>
      <c r="F985" s="38"/>
      <c r="G985" s="38"/>
      <c r="H985" s="41"/>
      <c r="I985" s="38"/>
      <c r="J985" s="38"/>
      <c r="K985" s="43"/>
      <c r="L985" s="43"/>
      <c r="M985" s="44"/>
      <c r="N985" s="45"/>
    </row>
    <row r="986" ht="22.5" customHeight="1">
      <c r="A986" s="37"/>
      <c r="B986" s="38" t="str">
        <f>'Master Schedule'!B986</f>
        <v/>
      </c>
      <c r="C986" s="39"/>
      <c r="D986" s="40" t="str">
        <f t="shared" si="1"/>
        <v>Saturday</v>
      </c>
      <c r="E986" s="41"/>
      <c r="F986" s="38"/>
      <c r="G986" s="38"/>
      <c r="H986" s="41"/>
      <c r="I986" s="38"/>
      <c r="J986" s="38"/>
      <c r="K986" s="43"/>
      <c r="L986" s="43"/>
      <c r="M986" s="44"/>
      <c r="N986" s="45"/>
    </row>
    <row r="987" ht="22.5" customHeight="1">
      <c r="A987" s="37"/>
      <c r="B987" s="38" t="str">
        <f>'Master Schedule'!B987</f>
        <v/>
      </c>
      <c r="C987" s="39"/>
      <c r="D987" s="40" t="str">
        <f t="shared" si="1"/>
        <v>Saturday</v>
      </c>
      <c r="E987" s="41"/>
      <c r="F987" s="38"/>
      <c r="G987" s="38"/>
      <c r="H987" s="41"/>
      <c r="I987" s="38"/>
      <c r="J987" s="38"/>
      <c r="K987" s="43"/>
      <c r="L987" s="43"/>
      <c r="M987" s="44"/>
      <c r="N987" s="45"/>
    </row>
    <row r="988" ht="22.5" customHeight="1">
      <c r="A988" s="37"/>
      <c r="B988" s="38" t="str">
        <f>'Master Schedule'!B988</f>
        <v/>
      </c>
      <c r="C988" s="39"/>
      <c r="D988" s="40" t="str">
        <f t="shared" si="1"/>
        <v>Saturday</v>
      </c>
      <c r="E988" s="41"/>
      <c r="F988" s="38"/>
      <c r="G988" s="38"/>
      <c r="H988" s="41"/>
      <c r="I988" s="38"/>
      <c r="J988" s="38"/>
      <c r="K988" s="43"/>
      <c r="L988" s="43"/>
      <c r="M988" s="44"/>
      <c r="N988" s="45"/>
    </row>
    <row r="989" ht="22.5" customHeight="1">
      <c r="A989" s="37"/>
      <c r="B989" s="38" t="str">
        <f>'Master Schedule'!B989</f>
        <v/>
      </c>
      <c r="C989" s="39"/>
      <c r="D989" s="40" t="str">
        <f t="shared" si="1"/>
        <v>Saturday</v>
      </c>
      <c r="E989" s="41"/>
      <c r="F989" s="38"/>
      <c r="G989" s="38"/>
      <c r="H989" s="41"/>
      <c r="I989" s="38"/>
      <c r="J989" s="38"/>
      <c r="K989" s="43"/>
      <c r="L989" s="43"/>
      <c r="M989" s="44"/>
      <c r="N989" s="45"/>
    </row>
    <row r="990" ht="22.5" customHeight="1">
      <c r="A990" s="37"/>
      <c r="B990" s="38" t="str">
        <f>'Master Schedule'!B990</f>
        <v/>
      </c>
      <c r="C990" s="39"/>
      <c r="D990" s="40" t="str">
        <f t="shared" si="1"/>
        <v>Saturday</v>
      </c>
      <c r="E990" s="41"/>
      <c r="F990" s="38"/>
      <c r="G990" s="38"/>
      <c r="H990" s="41"/>
      <c r="I990" s="38"/>
      <c r="J990" s="38"/>
      <c r="K990" s="43"/>
      <c r="L990" s="43"/>
      <c r="M990" s="44"/>
      <c r="N990" s="45"/>
    </row>
    <row r="991" ht="22.5" customHeight="1">
      <c r="A991" s="37"/>
      <c r="B991" s="38" t="str">
        <f>'Master Schedule'!B991</f>
        <v/>
      </c>
      <c r="C991" s="39"/>
      <c r="D991" s="40" t="str">
        <f t="shared" si="1"/>
        <v>Saturday</v>
      </c>
      <c r="E991" s="41"/>
      <c r="F991" s="38"/>
      <c r="G991" s="38"/>
      <c r="H991" s="41"/>
      <c r="I991" s="38"/>
      <c r="J991" s="38"/>
      <c r="K991" s="43"/>
      <c r="L991" s="43"/>
      <c r="M991" s="44"/>
      <c r="N991" s="45"/>
    </row>
    <row r="992" ht="22.5" customHeight="1">
      <c r="A992" s="37"/>
      <c r="B992" s="38" t="str">
        <f>'Master Schedule'!B992</f>
        <v/>
      </c>
      <c r="C992" s="39"/>
      <c r="D992" s="40" t="str">
        <f t="shared" si="1"/>
        <v>Saturday</v>
      </c>
      <c r="E992" s="41"/>
      <c r="F992" s="38"/>
      <c r="G992" s="38"/>
      <c r="H992" s="41"/>
      <c r="I992" s="38"/>
      <c r="J992" s="38"/>
      <c r="K992" s="43"/>
      <c r="L992" s="43"/>
      <c r="M992" s="44"/>
      <c r="N992" s="45"/>
    </row>
    <row r="993" ht="22.5" customHeight="1">
      <c r="A993" s="37"/>
      <c r="B993" s="38" t="str">
        <f>'Master Schedule'!B993</f>
        <v/>
      </c>
      <c r="C993" s="39"/>
      <c r="D993" s="40" t="str">
        <f t="shared" si="1"/>
        <v>Saturday</v>
      </c>
      <c r="E993" s="41"/>
      <c r="F993" s="38"/>
      <c r="G993" s="38"/>
      <c r="H993" s="41"/>
      <c r="I993" s="38"/>
      <c r="J993" s="38"/>
      <c r="K993" s="43"/>
      <c r="L993" s="43"/>
      <c r="M993" s="44"/>
      <c r="N993" s="45"/>
    </row>
    <row r="994" ht="22.5" customHeight="1">
      <c r="A994" s="37"/>
      <c r="B994" s="38" t="str">
        <f>'Master Schedule'!B994</f>
        <v/>
      </c>
      <c r="C994" s="39"/>
      <c r="D994" s="40" t="str">
        <f t="shared" si="1"/>
        <v>Saturday</v>
      </c>
      <c r="E994" s="41"/>
      <c r="F994" s="38"/>
      <c r="G994" s="38"/>
      <c r="H994" s="41"/>
      <c r="I994" s="38"/>
      <c r="J994" s="38"/>
      <c r="K994" s="43"/>
      <c r="L994" s="43"/>
      <c r="M994" s="44"/>
      <c r="N994" s="45"/>
    </row>
    <row r="995" ht="22.5" customHeight="1">
      <c r="A995" s="37"/>
      <c r="B995" s="38" t="str">
        <f>'Master Schedule'!B995</f>
        <v/>
      </c>
      <c r="C995" s="39"/>
      <c r="D995" s="40" t="str">
        <f t="shared" si="1"/>
        <v>Saturday</v>
      </c>
      <c r="E995" s="41"/>
      <c r="F995" s="38"/>
      <c r="G995" s="38"/>
      <c r="H995" s="41"/>
      <c r="I995" s="38"/>
      <c r="J995" s="38"/>
      <c r="K995" s="43"/>
      <c r="L995" s="43"/>
      <c r="M995" s="44"/>
      <c r="N995" s="45"/>
    </row>
    <row r="996" ht="22.5" customHeight="1">
      <c r="A996" s="37"/>
      <c r="B996" s="38" t="str">
        <f>'Master Schedule'!B996</f>
        <v/>
      </c>
      <c r="C996" s="39"/>
      <c r="D996" s="40" t="str">
        <f t="shared" si="1"/>
        <v>Saturday</v>
      </c>
      <c r="E996" s="41"/>
      <c r="F996" s="38"/>
      <c r="G996" s="38"/>
      <c r="H996" s="41"/>
      <c r="I996" s="38"/>
      <c r="J996" s="38"/>
      <c r="K996" s="43"/>
      <c r="L996" s="43"/>
      <c r="M996" s="44"/>
      <c r="N996" s="45"/>
    </row>
    <row r="997" ht="22.5" customHeight="1">
      <c r="A997" s="37"/>
      <c r="B997" s="38" t="str">
        <f>'Master Schedule'!B997</f>
        <v/>
      </c>
      <c r="C997" s="39"/>
      <c r="D997" s="40" t="str">
        <f t="shared" si="1"/>
        <v>Saturday</v>
      </c>
      <c r="E997" s="41"/>
      <c r="F997" s="38"/>
      <c r="G997" s="38"/>
      <c r="H997" s="41"/>
      <c r="I997" s="38"/>
      <c r="J997" s="38"/>
      <c r="K997" s="43"/>
      <c r="L997" s="43"/>
      <c r="M997" s="44"/>
      <c r="N997" s="45"/>
    </row>
    <row r="998" ht="22.5" customHeight="1">
      <c r="A998" s="37"/>
      <c r="B998" s="38" t="str">
        <f>'Master Schedule'!B998</f>
        <v/>
      </c>
      <c r="C998" s="39"/>
      <c r="D998" s="40" t="str">
        <f t="shared" si="1"/>
        <v>Saturday</v>
      </c>
      <c r="E998" s="41"/>
      <c r="F998" s="38"/>
      <c r="G998" s="38"/>
      <c r="H998" s="41"/>
      <c r="I998" s="38"/>
      <c r="J998" s="38"/>
      <c r="K998" s="43"/>
      <c r="L998" s="43"/>
      <c r="M998" s="44"/>
      <c r="N998" s="45"/>
    </row>
    <row r="999" ht="22.5" customHeight="1">
      <c r="A999" s="37"/>
      <c r="B999" s="38" t="str">
        <f>'Master Schedule'!B999</f>
        <v/>
      </c>
      <c r="C999" s="39"/>
      <c r="D999" s="40" t="str">
        <f t="shared" si="1"/>
        <v>Saturday</v>
      </c>
      <c r="E999" s="41"/>
      <c r="F999" s="38"/>
      <c r="G999" s="38"/>
      <c r="H999" s="41"/>
      <c r="I999" s="38"/>
      <c r="J999" s="38"/>
      <c r="K999" s="43"/>
      <c r="L999" s="43"/>
      <c r="M999" s="44"/>
      <c r="N999" s="45"/>
    </row>
    <row r="1000" ht="22.5" customHeight="1">
      <c r="A1000" s="37"/>
      <c r="B1000" s="38" t="str">
        <f>'Master Schedule'!B1000</f>
        <v/>
      </c>
      <c r="C1000" s="39"/>
      <c r="D1000" s="40" t="str">
        <f t="shared" si="1"/>
        <v>Saturday</v>
      </c>
      <c r="E1000" s="41"/>
      <c r="F1000" s="38"/>
      <c r="G1000" s="38"/>
      <c r="H1000" s="41"/>
      <c r="I1000" s="38"/>
      <c r="J1000" s="38"/>
      <c r="K1000" s="43"/>
      <c r="L1000" s="43"/>
      <c r="M1000" s="44"/>
      <c r="N1000" s="45"/>
    </row>
  </sheetData>
  <dataValidations>
    <dataValidation type="list" allowBlank="1" sqref="H2:H1000">
      <formula1>"Home,Away,TBD"</formula1>
    </dataValidation>
    <dataValidation type="list" allowBlank="1" sqref="E2:E1000">
      <formula1>"WBB"</formula1>
    </dataValidation>
    <dataValidation type="list" allowBlank="1" sqref="M2:N305 M307:N610 M612:N915">
      <formula1>"✅,⌛️,❌"</formula1>
    </dataValidation>
    <dataValidation type="custom" allowBlank="1" showDropDown="1" sqref="C2:C1000">
      <formula1>OR(NOT(ISERROR(DATEVALUE(C2))), AND(ISNUMBER(C2), LEFT(CELL("format", C2))="D"))</formula1>
    </dataValidation>
    <dataValidation type="list" allowBlank="1" sqref="O2:O305 O307:O610 O612:O915">
      <formula1>"✅,⌛️,❌"</formula1>
    </dataValidation>
    <dataValidation type="list" allowBlank="1" sqref="K2:L1000">
      <formula1>"✅,⌛️,❌"</formula1>
    </dataValidation>
  </dataValidations>
  <drawing r:id="rId1"/>
  <tableParts count="1"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3.75"/>
    <col customWidth="1" min="7" max="7" width="22.5"/>
    <col customWidth="1" min="8" max="8" width="19.75"/>
    <col customWidth="1" min="9" max="9" width="17.63"/>
    <col customWidth="1" min="10" max="10" width="30.25"/>
    <col customWidth="1" min="11" max="11" width="18.5"/>
    <col customWidth="1" min="12" max="14" width="15.63"/>
    <col customWidth="1" min="15" max="15" width="15.38"/>
  </cols>
  <sheetData>
    <row r="1" ht="22.5" customHeight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 t="s">
        <v>5</v>
      </c>
      <c r="G1" s="2" t="s">
        <v>6</v>
      </c>
      <c r="H1" s="2" t="s">
        <v>7</v>
      </c>
      <c r="I1" s="4" t="s">
        <v>8</v>
      </c>
      <c r="J1" s="5" t="s">
        <v>11</v>
      </c>
      <c r="K1" s="23" t="s">
        <v>12</v>
      </c>
      <c r="L1" s="23" t="s">
        <v>13</v>
      </c>
      <c r="M1" s="23" t="s">
        <v>14</v>
      </c>
      <c r="N1" s="24" t="s">
        <v>15</v>
      </c>
      <c r="O1" s="58" t="s">
        <v>17</v>
      </c>
      <c r="P1" s="25" t="s">
        <v>9</v>
      </c>
    </row>
    <row r="2" ht="22.5" customHeight="1">
      <c r="A2" s="6">
        <v>1.0</v>
      </c>
      <c r="B2" s="6" t="str">
        <f>'Master Schedule'!B2</f>
        <v/>
      </c>
      <c r="C2" s="7">
        <v>46235.0</v>
      </c>
      <c r="D2" s="8" t="str">
        <f t="shared" ref="D2:D1000" si="1">text(C2,"dddd")</f>
        <v>Saturday</v>
      </c>
      <c r="E2" s="31"/>
      <c r="F2" s="11"/>
      <c r="G2" s="9"/>
      <c r="H2" s="31"/>
      <c r="I2" s="11"/>
      <c r="J2" s="20"/>
      <c r="K2" s="64"/>
      <c r="L2" s="64"/>
      <c r="M2" s="53"/>
      <c r="N2" s="59"/>
      <c r="O2" s="60"/>
      <c r="P2" s="34" t="str">
        <f t="shared" ref="P2:P305" si="2">IF(G2="", "",
   IF(AND(K2="✅", L2="✅", M2="✅", N2="✅", O2="✅"), "✅ Approved",
   IF(OR(K2="❌", L2="❌", M2="❌", N2="❌", O2="❌"), "❌ Denied",
   "⌛️ Pending")))
</f>
        <v/>
      </c>
    </row>
    <row r="3" ht="22.5" customHeight="1">
      <c r="A3" s="6">
        <v>2.0</v>
      </c>
      <c r="B3" s="11" t="str">
        <f>'Master Schedule'!B3</f>
        <v/>
      </c>
      <c r="C3" s="7">
        <v>46236.0</v>
      </c>
      <c r="D3" s="8" t="str">
        <f t="shared" si="1"/>
        <v>Sunday</v>
      </c>
      <c r="E3" s="31"/>
      <c r="F3" s="11"/>
      <c r="G3" s="9"/>
      <c r="H3" s="31"/>
      <c r="I3" s="11"/>
      <c r="J3" s="20"/>
      <c r="K3" s="32"/>
      <c r="L3" s="32"/>
      <c r="M3" s="32"/>
      <c r="N3" s="33"/>
      <c r="O3" s="62"/>
      <c r="P3" s="34" t="str">
        <f t="shared" si="2"/>
        <v/>
      </c>
    </row>
    <row r="4" ht="22.5" customHeight="1">
      <c r="A4" s="6">
        <v>3.0</v>
      </c>
      <c r="B4" s="11" t="str">
        <f>'Master Schedule'!B4</f>
        <v/>
      </c>
      <c r="C4" s="7">
        <v>46237.0</v>
      </c>
      <c r="D4" s="8" t="str">
        <f t="shared" si="1"/>
        <v>Monday</v>
      </c>
      <c r="E4" s="31"/>
      <c r="F4" s="11"/>
      <c r="G4" s="9"/>
      <c r="H4" s="31"/>
      <c r="I4" s="11"/>
      <c r="J4" s="20"/>
      <c r="K4" s="35"/>
      <c r="L4" s="35"/>
      <c r="M4" s="35"/>
      <c r="N4" s="36"/>
      <c r="O4" s="62"/>
      <c r="P4" s="34" t="str">
        <f t="shared" si="2"/>
        <v/>
      </c>
    </row>
    <row r="5" ht="22.5" customHeight="1">
      <c r="A5" s="6">
        <v>4.0</v>
      </c>
      <c r="B5" s="11" t="str">
        <f>'Master Schedule'!B5</f>
        <v/>
      </c>
      <c r="C5" s="7">
        <v>46238.0</v>
      </c>
      <c r="D5" s="8" t="str">
        <f t="shared" si="1"/>
        <v>Tuesday</v>
      </c>
      <c r="E5" s="31"/>
      <c r="F5" s="11"/>
      <c r="G5" s="9"/>
      <c r="H5" s="31"/>
      <c r="I5" s="11"/>
      <c r="J5" s="20"/>
      <c r="K5" s="32"/>
      <c r="L5" s="32"/>
      <c r="M5" s="32"/>
      <c r="N5" s="33"/>
      <c r="O5" s="62"/>
      <c r="P5" s="34" t="str">
        <f t="shared" si="2"/>
        <v/>
      </c>
    </row>
    <row r="6" ht="22.5" customHeight="1">
      <c r="A6" s="6">
        <v>5.0</v>
      </c>
      <c r="B6" s="11" t="str">
        <f>'Master Schedule'!B6</f>
        <v/>
      </c>
      <c r="C6" s="7">
        <v>46239.0</v>
      </c>
      <c r="D6" s="8" t="str">
        <f t="shared" si="1"/>
        <v>Wednesday</v>
      </c>
      <c r="E6" s="31"/>
      <c r="F6" s="11"/>
      <c r="G6" s="9"/>
      <c r="H6" s="31"/>
      <c r="I6" s="11"/>
      <c r="J6" s="20"/>
      <c r="K6" s="35"/>
      <c r="L6" s="35"/>
      <c r="M6" s="35"/>
      <c r="N6" s="36"/>
      <c r="O6" s="62"/>
      <c r="P6" s="34" t="str">
        <f t="shared" si="2"/>
        <v/>
      </c>
    </row>
    <row r="7" ht="22.5" customHeight="1">
      <c r="A7" s="6">
        <v>6.0</v>
      </c>
      <c r="B7" s="11" t="str">
        <f>'Master Schedule'!B7</f>
        <v/>
      </c>
      <c r="C7" s="7">
        <v>46240.0</v>
      </c>
      <c r="D7" s="8" t="str">
        <f t="shared" si="1"/>
        <v>Thursday</v>
      </c>
      <c r="E7" s="31"/>
      <c r="F7" s="11"/>
      <c r="G7" s="9"/>
      <c r="H7" s="31"/>
      <c r="I7" s="11"/>
      <c r="J7" s="20"/>
      <c r="K7" s="32"/>
      <c r="L7" s="32"/>
      <c r="M7" s="32"/>
      <c r="N7" s="33"/>
      <c r="O7" s="62"/>
      <c r="P7" s="34" t="str">
        <f t="shared" si="2"/>
        <v/>
      </c>
    </row>
    <row r="8" ht="22.5" customHeight="1">
      <c r="A8" s="6">
        <v>7.0</v>
      </c>
      <c r="B8" s="11" t="str">
        <f>'Master Schedule'!B8</f>
        <v/>
      </c>
      <c r="C8" s="7">
        <v>46241.0</v>
      </c>
      <c r="D8" s="8" t="str">
        <f t="shared" si="1"/>
        <v>Friday</v>
      </c>
      <c r="E8" s="31"/>
      <c r="F8" s="11"/>
      <c r="G8" s="9"/>
      <c r="H8" s="31"/>
      <c r="I8" s="11"/>
      <c r="J8" s="20"/>
      <c r="K8" s="35"/>
      <c r="L8" s="35"/>
      <c r="M8" s="35"/>
      <c r="N8" s="36"/>
      <c r="O8" s="62"/>
      <c r="P8" s="34" t="str">
        <f t="shared" si="2"/>
        <v/>
      </c>
    </row>
    <row r="9" ht="22.5" customHeight="1">
      <c r="A9" s="6">
        <v>8.0</v>
      </c>
      <c r="B9" s="11" t="str">
        <f>'Master Schedule'!B9</f>
        <v/>
      </c>
      <c r="C9" s="7">
        <v>46242.0</v>
      </c>
      <c r="D9" s="8" t="str">
        <f t="shared" si="1"/>
        <v>Saturday</v>
      </c>
      <c r="E9" s="31"/>
      <c r="F9" s="11"/>
      <c r="G9" s="9"/>
      <c r="H9" s="31"/>
      <c r="I9" s="11"/>
      <c r="J9" s="20"/>
      <c r="K9" s="32"/>
      <c r="L9" s="32"/>
      <c r="M9" s="32"/>
      <c r="N9" s="33"/>
      <c r="O9" s="62"/>
      <c r="P9" s="34" t="str">
        <f t="shared" si="2"/>
        <v/>
      </c>
    </row>
    <row r="10" ht="22.5" customHeight="1">
      <c r="A10" s="6">
        <v>9.0</v>
      </c>
      <c r="B10" s="11" t="str">
        <f>'Master Schedule'!B10</f>
        <v/>
      </c>
      <c r="C10" s="7">
        <v>46243.0</v>
      </c>
      <c r="D10" s="8" t="str">
        <f t="shared" si="1"/>
        <v>Sunday</v>
      </c>
      <c r="E10" s="31"/>
      <c r="F10" s="11"/>
      <c r="G10" s="9"/>
      <c r="H10" s="31"/>
      <c r="I10" s="11"/>
      <c r="J10" s="20"/>
      <c r="K10" s="35"/>
      <c r="L10" s="35"/>
      <c r="M10" s="35"/>
      <c r="N10" s="36"/>
      <c r="O10" s="62"/>
      <c r="P10" s="34" t="str">
        <f t="shared" si="2"/>
        <v/>
      </c>
    </row>
    <row r="11" ht="22.5" customHeight="1">
      <c r="A11" s="6">
        <v>10.0</v>
      </c>
      <c r="B11" s="11" t="str">
        <f>'Master Schedule'!B11</f>
        <v/>
      </c>
      <c r="C11" s="7">
        <v>46244.0</v>
      </c>
      <c r="D11" s="8" t="str">
        <f t="shared" si="1"/>
        <v>Monday</v>
      </c>
      <c r="E11" s="31"/>
      <c r="F11" s="11"/>
      <c r="G11" s="9"/>
      <c r="H11" s="31"/>
      <c r="I11" s="11"/>
      <c r="J11" s="20"/>
      <c r="K11" s="32"/>
      <c r="L11" s="32"/>
      <c r="M11" s="32"/>
      <c r="N11" s="33"/>
      <c r="O11" s="62"/>
      <c r="P11" s="34" t="str">
        <f t="shared" si="2"/>
        <v/>
      </c>
    </row>
    <row r="12" ht="22.5" customHeight="1">
      <c r="A12" s="6">
        <v>11.0</v>
      </c>
      <c r="B12" s="11" t="str">
        <f>'Master Schedule'!B12</f>
        <v/>
      </c>
      <c r="C12" s="7">
        <v>46245.0</v>
      </c>
      <c r="D12" s="8" t="str">
        <f t="shared" si="1"/>
        <v>Tuesday</v>
      </c>
      <c r="E12" s="31"/>
      <c r="F12" s="11"/>
      <c r="G12" s="9"/>
      <c r="H12" s="31"/>
      <c r="I12" s="11"/>
      <c r="J12" s="20"/>
      <c r="K12" s="35"/>
      <c r="L12" s="35"/>
      <c r="M12" s="35"/>
      <c r="N12" s="36"/>
      <c r="O12" s="62"/>
      <c r="P12" s="34" t="str">
        <f t="shared" si="2"/>
        <v/>
      </c>
    </row>
    <row r="13" ht="22.5" customHeight="1">
      <c r="A13" s="6">
        <v>12.0</v>
      </c>
      <c r="B13" s="11" t="str">
        <f>'Master Schedule'!B13</f>
        <v/>
      </c>
      <c r="C13" s="7">
        <v>46246.0</v>
      </c>
      <c r="D13" s="8" t="str">
        <f t="shared" si="1"/>
        <v>Wednesday</v>
      </c>
      <c r="E13" s="31"/>
      <c r="F13" s="11"/>
      <c r="G13" s="9"/>
      <c r="H13" s="31"/>
      <c r="I13" s="11"/>
      <c r="J13" s="20"/>
      <c r="K13" s="32"/>
      <c r="L13" s="32"/>
      <c r="M13" s="32"/>
      <c r="N13" s="33"/>
      <c r="O13" s="62"/>
      <c r="P13" s="34" t="str">
        <f t="shared" si="2"/>
        <v/>
      </c>
    </row>
    <row r="14" ht="22.5" customHeight="1">
      <c r="A14" s="6">
        <v>13.0</v>
      </c>
      <c r="B14" s="11" t="str">
        <f>'Master Schedule'!B14</f>
        <v/>
      </c>
      <c r="C14" s="7">
        <v>46247.0</v>
      </c>
      <c r="D14" s="8" t="str">
        <f t="shared" si="1"/>
        <v>Thursday</v>
      </c>
      <c r="E14" s="31"/>
      <c r="F14" s="11"/>
      <c r="G14" s="9"/>
      <c r="H14" s="31"/>
      <c r="I14" s="11"/>
      <c r="J14" s="20"/>
      <c r="K14" s="35"/>
      <c r="L14" s="35"/>
      <c r="M14" s="35"/>
      <c r="N14" s="36"/>
      <c r="O14" s="62"/>
      <c r="P14" s="34" t="str">
        <f t="shared" si="2"/>
        <v/>
      </c>
    </row>
    <row r="15" ht="22.5" customHeight="1">
      <c r="A15" s="6">
        <v>14.0</v>
      </c>
      <c r="B15" s="11" t="str">
        <f>'Master Schedule'!B15</f>
        <v/>
      </c>
      <c r="C15" s="7">
        <v>46248.0</v>
      </c>
      <c r="D15" s="8" t="str">
        <f t="shared" si="1"/>
        <v>Friday</v>
      </c>
      <c r="E15" s="31"/>
      <c r="F15" s="11"/>
      <c r="G15" s="9"/>
      <c r="H15" s="31"/>
      <c r="I15" s="11"/>
      <c r="J15" s="20"/>
      <c r="K15" s="32"/>
      <c r="L15" s="32"/>
      <c r="M15" s="32"/>
      <c r="N15" s="33"/>
      <c r="O15" s="62"/>
      <c r="P15" s="34" t="str">
        <f t="shared" si="2"/>
        <v/>
      </c>
    </row>
    <row r="16" ht="22.5" customHeight="1">
      <c r="A16" s="6">
        <v>15.0</v>
      </c>
      <c r="B16" s="11" t="str">
        <f>'Master Schedule'!B16</f>
        <v/>
      </c>
      <c r="C16" s="7">
        <v>46249.0</v>
      </c>
      <c r="D16" s="8" t="str">
        <f t="shared" si="1"/>
        <v>Saturday</v>
      </c>
      <c r="E16" s="31"/>
      <c r="F16" s="11"/>
      <c r="G16" s="9"/>
      <c r="H16" s="31"/>
      <c r="I16" s="11"/>
      <c r="J16" s="20"/>
      <c r="K16" s="35"/>
      <c r="L16" s="35"/>
      <c r="M16" s="35"/>
      <c r="N16" s="36"/>
      <c r="O16" s="62"/>
      <c r="P16" s="34" t="str">
        <f t="shared" si="2"/>
        <v/>
      </c>
    </row>
    <row r="17" ht="22.5" customHeight="1">
      <c r="A17" s="6">
        <v>16.0</v>
      </c>
      <c r="B17" s="11" t="str">
        <f>'Master Schedule'!B17</f>
        <v/>
      </c>
      <c r="C17" s="7">
        <v>46250.0</v>
      </c>
      <c r="D17" s="8" t="str">
        <f t="shared" si="1"/>
        <v>Sunday</v>
      </c>
      <c r="E17" s="31"/>
      <c r="F17" s="11"/>
      <c r="G17" s="9"/>
      <c r="H17" s="31"/>
      <c r="I17" s="11"/>
      <c r="J17" s="20"/>
      <c r="K17" s="32"/>
      <c r="L17" s="32"/>
      <c r="M17" s="32"/>
      <c r="N17" s="33"/>
      <c r="O17" s="62"/>
      <c r="P17" s="34" t="str">
        <f t="shared" si="2"/>
        <v/>
      </c>
    </row>
    <row r="18" ht="22.5" customHeight="1">
      <c r="A18" s="6">
        <v>17.0</v>
      </c>
      <c r="B18" s="11" t="str">
        <f>'Master Schedule'!B18</f>
        <v/>
      </c>
      <c r="C18" s="7">
        <v>46251.0</v>
      </c>
      <c r="D18" s="8" t="str">
        <f t="shared" si="1"/>
        <v>Monday</v>
      </c>
      <c r="E18" s="31"/>
      <c r="F18" s="11"/>
      <c r="G18" s="9"/>
      <c r="H18" s="31"/>
      <c r="I18" s="11"/>
      <c r="J18" s="20"/>
      <c r="K18" s="35"/>
      <c r="L18" s="35"/>
      <c r="M18" s="35"/>
      <c r="N18" s="36"/>
      <c r="O18" s="62"/>
      <c r="P18" s="34" t="str">
        <f t="shared" si="2"/>
        <v/>
      </c>
    </row>
    <row r="19" ht="22.5" customHeight="1">
      <c r="A19" s="6">
        <v>18.0</v>
      </c>
      <c r="B19" s="11" t="str">
        <f>'Master Schedule'!B19</f>
        <v/>
      </c>
      <c r="C19" s="7">
        <v>46252.0</v>
      </c>
      <c r="D19" s="8" t="str">
        <f t="shared" si="1"/>
        <v>Tuesday</v>
      </c>
      <c r="E19" s="31"/>
      <c r="F19" s="11"/>
      <c r="G19" s="9"/>
      <c r="H19" s="31"/>
      <c r="I19" s="11"/>
      <c r="J19" s="20"/>
      <c r="K19" s="32"/>
      <c r="L19" s="32"/>
      <c r="M19" s="32"/>
      <c r="N19" s="33"/>
      <c r="O19" s="62"/>
      <c r="P19" s="34" t="str">
        <f t="shared" si="2"/>
        <v/>
      </c>
    </row>
    <row r="20" ht="22.5" customHeight="1">
      <c r="A20" s="6">
        <v>19.0</v>
      </c>
      <c r="B20" s="11" t="str">
        <f>'Master Schedule'!B20</f>
        <v/>
      </c>
      <c r="C20" s="7">
        <v>46253.0</v>
      </c>
      <c r="D20" s="8" t="str">
        <f t="shared" si="1"/>
        <v>Wednesday</v>
      </c>
      <c r="E20" s="31"/>
      <c r="F20" s="11"/>
      <c r="G20" s="9"/>
      <c r="H20" s="31"/>
      <c r="I20" s="11"/>
      <c r="J20" s="20"/>
      <c r="K20" s="35"/>
      <c r="L20" s="35"/>
      <c r="M20" s="35"/>
      <c r="N20" s="36"/>
      <c r="O20" s="62"/>
      <c r="P20" s="34" t="str">
        <f t="shared" si="2"/>
        <v/>
      </c>
    </row>
    <row r="21" ht="22.5" customHeight="1">
      <c r="A21" s="6">
        <v>20.0</v>
      </c>
      <c r="B21" s="11" t="str">
        <f>'Master Schedule'!B21</f>
        <v/>
      </c>
      <c r="C21" s="7">
        <v>46254.0</v>
      </c>
      <c r="D21" s="8" t="str">
        <f t="shared" si="1"/>
        <v>Thursday</v>
      </c>
      <c r="E21" s="31"/>
      <c r="F21" s="11"/>
      <c r="G21" s="9"/>
      <c r="H21" s="31"/>
      <c r="I21" s="11"/>
      <c r="J21" s="20"/>
      <c r="K21" s="32"/>
      <c r="L21" s="32"/>
      <c r="M21" s="32"/>
      <c r="N21" s="33"/>
      <c r="O21" s="62"/>
      <c r="P21" s="34" t="str">
        <f t="shared" si="2"/>
        <v/>
      </c>
    </row>
    <row r="22" ht="22.5" customHeight="1">
      <c r="A22" s="6">
        <v>21.0</v>
      </c>
      <c r="B22" s="11" t="str">
        <f>'Master Schedule'!B22</f>
        <v/>
      </c>
      <c r="C22" s="7">
        <v>46255.0</v>
      </c>
      <c r="D22" s="8" t="str">
        <f t="shared" si="1"/>
        <v>Friday</v>
      </c>
      <c r="E22" s="31"/>
      <c r="F22" s="11"/>
      <c r="G22" s="9"/>
      <c r="H22" s="31"/>
      <c r="I22" s="11"/>
      <c r="J22" s="20"/>
      <c r="K22" s="35"/>
      <c r="L22" s="35"/>
      <c r="M22" s="35"/>
      <c r="N22" s="36"/>
      <c r="O22" s="62"/>
      <c r="P22" s="34" t="str">
        <f t="shared" si="2"/>
        <v/>
      </c>
    </row>
    <row r="23" ht="22.5" customHeight="1">
      <c r="A23" s="6">
        <v>22.0</v>
      </c>
      <c r="B23" s="11" t="str">
        <f>'Master Schedule'!B23</f>
        <v/>
      </c>
      <c r="C23" s="7">
        <v>46256.0</v>
      </c>
      <c r="D23" s="8" t="str">
        <f t="shared" si="1"/>
        <v>Saturday</v>
      </c>
      <c r="E23" s="31"/>
      <c r="F23" s="11"/>
      <c r="G23" s="9"/>
      <c r="H23" s="31"/>
      <c r="I23" s="11"/>
      <c r="J23" s="20"/>
      <c r="K23" s="32"/>
      <c r="L23" s="32"/>
      <c r="M23" s="32"/>
      <c r="N23" s="33"/>
      <c r="O23" s="62"/>
      <c r="P23" s="34" t="str">
        <f t="shared" si="2"/>
        <v/>
      </c>
    </row>
    <row r="24" ht="22.5" customHeight="1">
      <c r="A24" s="6">
        <v>23.0</v>
      </c>
      <c r="B24" s="11" t="str">
        <f>'Master Schedule'!B24</f>
        <v/>
      </c>
      <c r="C24" s="7">
        <v>46257.0</v>
      </c>
      <c r="D24" s="8" t="str">
        <f t="shared" si="1"/>
        <v>Sunday</v>
      </c>
      <c r="E24" s="31"/>
      <c r="F24" s="11"/>
      <c r="G24" s="9"/>
      <c r="H24" s="31"/>
      <c r="I24" s="11"/>
      <c r="J24" s="20"/>
      <c r="K24" s="35"/>
      <c r="L24" s="35"/>
      <c r="M24" s="35"/>
      <c r="N24" s="36"/>
      <c r="O24" s="62"/>
      <c r="P24" s="34" t="str">
        <f t="shared" si="2"/>
        <v/>
      </c>
    </row>
    <row r="25" ht="22.5" customHeight="1">
      <c r="A25" s="6">
        <v>24.0</v>
      </c>
      <c r="B25" s="11" t="str">
        <f>'Master Schedule'!B25</f>
        <v/>
      </c>
      <c r="C25" s="7">
        <v>46258.0</v>
      </c>
      <c r="D25" s="8" t="str">
        <f t="shared" si="1"/>
        <v>Monday</v>
      </c>
      <c r="E25" s="31"/>
      <c r="F25" s="11"/>
      <c r="G25" s="9"/>
      <c r="H25" s="31"/>
      <c r="I25" s="11"/>
      <c r="J25" s="20"/>
      <c r="K25" s="32"/>
      <c r="L25" s="32"/>
      <c r="M25" s="32"/>
      <c r="N25" s="33"/>
      <c r="O25" s="62"/>
      <c r="P25" s="34" t="str">
        <f t="shared" si="2"/>
        <v/>
      </c>
    </row>
    <row r="26" ht="22.5" customHeight="1">
      <c r="A26" s="6">
        <v>25.0</v>
      </c>
      <c r="B26" s="11" t="str">
        <f>'Master Schedule'!B26</f>
        <v/>
      </c>
      <c r="C26" s="7">
        <v>46259.0</v>
      </c>
      <c r="D26" s="8" t="str">
        <f t="shared" si="1"/>
        <v>Tuesday</v>
      </c>
      <c r="E26" s="31"/>
      <c r="F26" s="11"/>
      <c r="G26" s="9"/>
      <c r="H26" s="31"/>
      <c r="I26" s="11"/>
      <c r="J26" s="20"/>
      <c r="K26" s="35"/>
      <c r="L26" s="35"/>
      <c r="M26" s="35"/>
      <c r="N26" s="36"/>
      <c r="O26" s="62"/>
      <c r="P26" s="34" t="str">
        <f t="shared" si="2"/>
        <v/>
      </c>
    </row>
    <row r="27" ht="22.5" customHeight="1">
      <c r="A27" s="6">
        <v>26.0</v>
      </c>
      <c r="B27" s="11" t="str">
        <f>'Master Schedule'!B27</f>
        <v/>
      </c>
      <c r="C27" s="7">
        <v>46260.0</v>
      </c>
      <c r="D27" s="8" t="str">
        <f t="shared" si="1"/>
        <v>Wednesday</v>
      </c>
      <c r="E27" s="31"/>
      <c r="F27" s="11"/>
      <c r="G27" s="9"/>
      <c r="H27" s="31"/>
      <c r="I27" s="11"/>
      <c r="J27" s="20"/>
      <c r="K27" s="32"/>
      <c r="L27" s="32"/>
      <c r="M27" s="32"/>
      <c r="N27" s="33"/>
      <c r="O27" s="62"/>
      <c r="P27" s="34" t="str">
        <f t="shared" si="2"/>
        <v/>
      </c>
    </row>
    <row r="28" ht="22.5" customHeight="1">
      <c r="A28" s="6">
        <v>27.0</v>
      </c>
      <c r="B28" s="11" t="str">
        <f>'Master Schedule'!B28</f>
        <v/>
      </c>
      <c r="C28" s="7">
        <v>46261.0</v>
      </c>
      <c r="D28" s="8" t="str">
        <f t="shared" si="1"/>
        <v>Thursday</v>
      </c>
      <c r="E28" s="31"/>
      <c r="F28" s="11"/>
      <c r="G28" s="9"/>
      <c r="H28" s="31"/>
      <c r="I28" s="11"/>
      <c r="J28" s="20"/>
      <c r="K28" s="35"/>
      <c r="L28" s="35"/>
      <c r="M28" s="35"/>
      <c r="N28" s="36"/>
      <c r="O28" s="62"/>
      <c r="P28" s="34" t="str">
        <f t="shared" si="2"/>
        <v/>
      </c>
    </row>
    <row r="29" ht="22.5" customHeight="1">
      <c r="A29" s="6">
        <v>28.0</v>
      </c>
      <c r="B29" s="11" t="str">
        <f>'Master Schedule'!B29</f>
        <v/>
      </c>
      <c r="C29" s="7">
        <v>46262.0</v>
      </c>
      <c r="D29" s="8" t="str">
        <f t="shared" si="1"/>
        <v>Friday</v>
      </c>
      <c r="E29" s="31"/>
      <c r="F29" s="11"/>
      <c r="G29" s="9"/>
      <c r="H29" s="31"/>
      <c r="I29" s="11"/>
      <c r="J29" s="20"/>
      <c r="K29" s="32"/>
      <c r="L29" s="32"/>
      <c r="M29" s="32"/>
      <c r="N29" s="33"/>
      <c r="O29" s="62"/>
      <c r="P29" s="34" t="str">
        <f t="shared" si="2"/>
        <v/>
      </c>
    </row>
    <row r="30" ht="22.5" customHeight="1">
      <c r="A30" s="6">
        <v>29.0</v>
      </c>
      <c r="B30" s="11" t="str">
        <f>'Master Schedule'!B30</f>
        <v/>
      </c>
      <c r="C30" s="7">
        <v>46263.0</v>
      </c>
      <c r="D30" s="8" t="str">
        <f t="shared" si="1"/>
        <v>Saturday</v>
      </c>
      <c r="E30" s="31"/>
      <c r="F30" s="11"/>
      <c r="G30" s="9"/>
      <c r="H30" s="31"/>
      <c r="I30" s="11"/>
      <c r="J30" s="20"/>
      <c r="K30" s="35"/>
      <c r="L30" s="35"/>
      <c r="M30" s="35"/>
      <c r="N30" s="36"/>
      <c r="O30" s="62"/>
      <c r="P30" s="34" t="str">
        <f t="shared" si="2"/>
        <v/>
      </c>
    </row>
    <row r="31" ht="22.5" customHeight="1">
      <c r="A31" s="6">
        <v>30.0</v>
      </c>
      <c r="B31" s="11" t="str">
        <f>'Master Schedule'!B31</f>
        <v/>
      </c>
      <c r="C31" s="7">
        <v>46264.0</v>
      </c>
      <c r="D31" s="8" t="str">
        <f t="shared" si="1"/>
        <v>Sunday</v>
      </c>
      <c r="E31" s="31"/>
      <c r="F31" s="11"/>
      <c r="G31" s="9"/>
      <c r="H31" s="31"/>
      <c r="I31" s="11"/>
      <c r="J31" s="20"/>
      <c r="K31" s="32"/>
      <c r="L31" s="32"/>
      <c r="M31" s="32"/>
      <c r="N31" s="33"/>
      <c r="O31" s="62"/>
      <c r="P31" s="34" t="str">
        <f t="shared" si="2"/>
        <v/>
      </c>
    </row>
    <row r="32" ht="22.5" customHeight="1">
      <c r="A32" s="6">
        <v>31.0</v>
      </c>
      <c r="B32" s="11" t="str">
        <f>'Master Schedule'!B32</f>
        <v/>
      </c>
      <c r="C32" s="7">
        <v>46265.0</v>
      </c>
      <c r="D32" s="8" t="str">
        <f t="shared" si="1"/>
        <v>Monday</v>
      </c>
      <c r="E32" s="31"/>
      <c r="F32" s="11"/>
      <c r="G32" s="9"/>
      <c r="H32" s="31"/>
      <c r="I32" s="11"/>
      <c r="J32" s="20"/>
      <c r="K32" s="35"/>
      <c r="L32" s="35"/>
      <c r="M32" s="35"/>
      <c r="N32" s="36"/>
      <c r="O32" s="62"/>
      <c r="P32" s="34" t="str">
        <f t="shared" si="2"/>
        <v/>
      </c>
    </row>
    <row r="33" ht="22.5" customHeight="1">
      <c r="A33" s="6">
        <v>32.0</v>
      </c>
      <c r="B33" s="11" t="str">
        <f>'Master Schedule'!B33</f>
        <v/>
      </c>
      <c r="C33" s="7">
        <v>46266.0</v>
      </c>
      <c r="D33" s="8" t="str">
        <f t="shared" si="1"/>
        <v>Tuesday</v>
      </c>
      <c r="E33" s="31"/>
      <c r="F33" s="11"/>
      <c r="G33" s="9"/>
      <c r="H33" s="31"/>
      <c r="I33" s="11"/>
      <c r="J33" s="20"/>
      <c r="K33" s="32"/>
      <c r="L33" s="32"/>
      <c r="M33" s="32"/>
      <c r="N33" s="33"/>
      <c r="O33" s="62"/>
      <c r="P33" s="34" t="str">
        <f t="shared" si="2"/>
        <v/>
      </c>
    </row>
    <row r="34" ht="22.5" customHeight="1">
      <c r="A34" s="6">
        <v>33.0</v>
      </c>
      <c r="B34" s="11" t="str">
        <f>'Master Schedule'!B34</f>
        <v/>
      </c>
      <c r="C34" s="7">
        <v>46267.0</v>
      </c>
      <c r="D34" s="8" t="str">
        <f t="shared" si="1"/>
        <v>Wednesday</v>
      </c>
      <c r="E34" s="31"/>
      <c r="F34" s="11"/>
      <c r="G34" s="9"/>
      <c r="H34" s="31"/>
      <c r="I34" s="11"/>
      <c r="J34" s="20"/>
      <c r="K34" s="35"/>
      <c r="L34" s="35"/>
      <c r="M34" s="35"/>
      <c r="N34" s="36"/>
      <c r="O34" s="62"/>
      <c r="P34" s="34" t="str">
        <f t="shared" si="2"/>
        <v/>
      </c>
    </row>
    <row r="35" ht="22.5" customHeight="1">
      <c r="A35" s="6">
        <v>34.0</v>
      </c>
      <c r="B35" s="11" t="str">
        <f>'Master Schedule'!B35</f>
        <v/>
      </c>
      <c r="C35" s="7">
        <v>46268.0</v>
      </c>
      <c r="D35" s="8" t="str">
        <f t="shared" si="1"/>
        <v>Thursday</v>
      </c>
      <c r="E35" s="31"/>
      <c r="F35" s="11"/>
      <c r="G35" s="9"/>
      <c r="H35" s="31"/>
      <c r="I35" s="11"/>
      <c r="J35" s="20"/>
      <c r="K35" s="32"/>
      <c r="L35" s="32"/>
      <c r="M35" s="32"/>
      <c r="N35" s="33"/>
      <c r="O35" s="62"/>
      <c r="P35" s="34" t="str">
        <f t="shared" si="2"/>
        <v/>
      </c>
    </row>
    <row r="36" ht="22.5" customHeight="1">
      <c r="A36" s="6">
        <v>35.0</v>
      </c>
      <c r="B36" s="11" t="str">
        <f>'Master Schedule'!B36</f>
        <v/>
      </c>
      <c r="C36" s="7">
        <v>46269.0</v>
      </c>
      <c r="D36" s="8" t="str">
        <f t="shared" si="1"/>
        <v>Friday</v>
      </c>
      <c r="E36" s="31"/>
      <c r="F36" s="11"/>
      <c r="G36" s="9"/>
      <c r="H36" s="31"/>
      <c r="I36" s="11"/>
      <c r="J36" s="20"/>
      <c r="K36" s="35"/>
      <c r="L36" s="35"/>
      <c r="M36" s="35"/>
      <c r="N36" s="36"/>
      <c r="O36" s="62"/>
      <c r="P36" s="34" t="str">
        <f t="shared" si="2"/>
        <v/>
      </c>
    </row>
    <row r="37" ht="22.5" customHeight="1">
      <c r="A37" s="6">
        <v>36.0</v>
      </c>
      <c r="B37" s="11" t="str">
        <f>'Master Schedule'!B37</f>
        <v/>
      </c>
      <c r="C37" s="7">
        <v>46270.0</v>
      </c>
      <c r="D37" s="8" t="str">
        <f t="shared" si="1"/>
        <v>Saturday</v>
      </c>
      <c r="E37" s="31"/>
      <c r="F37" s="11"/>
      <c r="G37" s="9"/>
      <c r="H37" s="31"/>
      <c r="I37" s="11"/>
      <c r="J37" s="20"/>
      <c r="K37" s="32"/>
      <c r="L37" s="32"/>
      <c r="M37" s="32"/>
      <c r="N37" s="33"/>
      <c r="O37" s="62"/>
      <c r="P37" s="34" t="str">
        <f t="shared" si="2"/>
        <v/>
      </c>
    </row>
    <row r="38" ht="22.5" customHeight="1">
      <c r="A38" s="6">
        <v>37.0</v>
      </c>
      <c r="B38" s="11" t="str">
        <f>'Master Schedule'!B38</f>
        <v/>
      </c>
      <c r="C38" s="7">
        <v>46271.0</v>
      </c>
      <c r="D38" s="8" t="str">
        <f t="shared" si="1"/>
        <v>Sunday</v>
      </c>
      <c r="E38" s="31"/>
      <c r="F38" s="11"/>
      <c r="G38" s="9"/>
      <c r="H38" s="31"/>
      <c r="I38" s="11"/>
      <c r="J38" s="20"/>
      <c r="K38" s="35"/>
      <c r="L38" s="35"/>
      <c r="M38" s="35"/>
      <c r="N38" s="36"/>
      <c r="O38" s="62"/>
      <c r="P38" s="34" t="str">
        <f t="shared" si="2"/>
        <v/>
      </c>
    </row>
    <row r="39" ht="22.5" customHeight="1">
      <c r="A39" s="6">
        <v>38.0</v>
      </c>
      <c r="B39" s="11" t="str">
        <f>'Master Schedule'!B39</f>
        <v/>
      </c>
      <c r="C39" s="7">
        <v>46272.0</v>
      </c>
      <c r="D39" s="8" t="str">
        <f t="shared" si="1"/>
        <v>Monday</v>
      </c>
      <c r="E39" s="31"/>
      <c r="F39" s="11"/>
      <c r="G39" s="9"/>
      <c r="H39" s="31"/>
      <c r="I39" s="11"/>
      <c r="J39" s="20"/>
      <c r="K39" s="32"/>
      <c r="L39" s="32"/>
      <c r="M39" s="32"/>
      <c r="N39" s="33"/>
      <c r="O39" s="62"/>
      <c r="P39" s="34" t="str">
        <f t="shared" si="2"/>
        <v/>
      </c>
    </row>
    <row r="40" ht="22.5" customHeight="1">
      <c r="A40" s="6">
        <v>39.0</v>
      </c>
      <c r="B40" s="11" t="str">
        <f>'Master Schedule'!B40</f>
        <v/>
      </c>
      <c r="C40" s="7">
        <v>46273.0</v>
      </c>
      <c r="D40" s="8" t="str">
        <f t="shared" si="1"/>
        <v>Tuesday</v>
      </c>
      <c r="E40" s="31"/>
      <c r="F40" s="11"/>
      <c r="G40" s="9"/>
      <c r="H40" s="31"/>
      <c r="I40" s="11"/>
      <c r="J40" s="20"/>
      <c r="K40" s="35"/>
      <c r="L40" s="35"/>
      <c r="M40" s="35"/>
      <c r="N40" s="36"/>
      <c r="O40" s="62"/>
      <c r="P40" s="34" t="str">
        <f t="shared" si="2"/>
        <v/>
      </c>
    </row>
    <row r="41" ht="22.5" customHeight="1">
      <c r="A41" s="6">
        <v>40.0</v>
      </c>
      <c r="B41" s="11" t="str">
        <f>'Master Schedule'!B41</f>
        <v/>
      </c>
      <c r="C41" s="7">
        <v>46274.0</v>
      </c>
      <c r="D41" s="8" t="str">
        <f t="shared" si="1"/>
        <v>Wednesday</v>
      </c>
      <c r="E41" s="31"/>
      <c r="F41" s="11"/>
      <c r="G41" s="9"/>
      <c r="H41" s="31"/>
      <c r="I41" s="11"/>
      <c r="J41" s="20"/>
      <c r="K41" s="32"/>
      <c r="L41" s="32"/>
      <c r="M41" s="32"/>
      <c r="N41" s="33"/>
      <c r="O41" s="62"/>
      <c r="P41" s="34" t="str">
        <f t="shared" si="2"/>
        <v/>
      </c>
    </row>
    <row r="42" ht="22.5" customHeight="1">
      <c r="A42" s="6">
        <v>41.0</v>
      </c>
      <c r="B42" s="11" t="str">
        <f>'Master Schedule'!B42</f>
        <v/>
      </c>
      <c r="C42" s="7">
        <v>46275.0</v>
      </c>
      <c r="D42" s="8" t="str">
        <f t="shared" si="1"/>
        <v>Thursday</v>
      </c>
      <c r="E42" s="31"/>
      <c r="F42" s="11"/>
      <c r="G42" s="9"/>
      <c r="H42" s="31"/>
      <c r="I42" s="11"/>
      <c r="J42" s="20"/>
      <c r="K42" s="35"/>
      <c r="L42" s="35"/>
      <c r="M42" s="35"/>
      <c r="N42" s="36"/>
      <c r="O42" s="62"/>
      <c r="P42" s="34" t="str">
        <f t="shared" si="2"/>
        <v/>
      </c>
    </row>
    <row r="43" ht="22.5" customHeight="1">
      <c r="A43" s="6">
        <v>42.0</v>
      </c>
      <c r="B43" s="11" t="str">
        <f>'Master Schedule'!B43</f>
        <v/>
      </c>
      <c r="C43" s="7">
        <v>46276.0</v>
      </c>
      <c r="D43" s="8" t="str">
        <f t="shared" si="1"/>
        <v>Friday</v>
      </c>
      <c r="E43" s="31"/>
      <c r="F43" s="11"/>
      <c r="G43" s="9"/>
      <c r="H43" s="31"/>
      <c r="I43" s="11"/>
      <c r="J43" s="20"/>
      <c r="K43" s="32"/>
      <c r="L43" s="32"/>
      <c r="M43" s="32"/>
      <c r="N43" s="33"/>
      <c r="O43" s="62"/>
      <c r="P43" s="34" t="str">
        <f t="shared" si="2"/>
        <v/>
      </c>
    </row>
    <row r="44" ht="22.5" customHeight="1">
      <c r="A44" s="6">
        <v>43.0</v>
      </c>
      <c r="B44" s="11" t="str">
        <f>'Master Schedule'!B44</f>
        <v/>
      </c>
      <c r="C44" s="7">
        <v>46277.0</v>
      </c>
      <c r="D44" s="8" t="str">
        <f t="shared" si="1"/>
        <v>Saturday</v>
      </c>
      <c r="E44" s="31"/>
      <c r="F44" s="11"/>
      <c r="G44" s="9"/>
      <c r="H44" s="31"/>
      <c r="I44" s="11"/>
      <c r="J44" s="20"/>
      <c r="K44" s="35"/>
      <c r="L44" s="35"/>
      <c r="M44" s="35"/>
      <c r="N44" s="36"/>
      <c r="O44" s="62"/>
      <c r="P44" s="34" t="str">
        <f t="shared" si="2"/>
        <v/>
      </c>
    </row>
    <row r="45" ht="22.5" customHeight="1">
      <c r="A45" s="6">
        <v>44.0</v>
      </c>
      <c r="B45" s="11" t="str">
        <f>'Master Schedule'!B45</f>
        <v/>
      </c>
      <c r="C45" s="7">
        <v>46278.0</v>
      </c>
      <c r="D45" s="8" t="str">
        <f t="shared" si="1"/>
        <v>Sunday</v>
      </c>
      <c r="E45" s="31"/>
      <c r="F45" s="11"/>
      <c r="G45" s="9"/>
      <c r="H45" s="31"/>
      <c r="I45" s="11"/>
      <c r="J45" s="20"/>
      <c r="K45" s="32"/>
      <c r="L45" s="32"/>
      <c r="M45" s="32"/>
      <c r="N45" s="33"/>
      <c r="O45" s="62"/>
      <c r="P45" s="34" t="str">
        <f t="shared" si="2"/>
        <v/>
      </c>
    </row>
    <row r="46" ht="22.5" customHeight="1">
      <c r="A46" s="6">
        <v>45.0</v>
      </c>
      <c r="B46" s="11" t="str">
        <f>'Master Schedule'!B46</f>
        <v/>
      </c>
      <c r="C46" s="7">
        <v>46279.0</v>
      </c>
      <c r="D46" s="8" t="str">
        <f t="shared" si="1"/>
        <v>Monday</v>
      </c>
      <c r="E46" s="31"/>
      <c r="F46" s="11"/>
      <c r="G46" s="9"/>
      <c r="H46" s="31"/>
      <c r="I46" s="11"/>
      <c r="J46" s="20"/>
      <c r="K46" s="35"/>
      <c r="L46" s="35"/>
      <c r="M46" s="35"/>
      <c r="N46" s="36"/>
      <c r="O46" s="62"/>
      <c r="P46" s="34" t="str">
        <f t="shared" si="2"/>
        <v/>
      </c>
    </row>
    <row r="47" ht="22.5" customHeight="1">
      <c r="A47" s="6">
        <v>46.0</v>
      </c>
      <c r="B47" s="11" t="str">
        <f>'Master Schedule'!B47</f>
        <v/>
      </c>
      <c r="C47" s="7">
        <v>46280.0</v>
      </c>
      <c r="D47" s="8" t="str">
        <f t="shared" si="1"/>
        <v>Tuesday</v>
      </c>
      <c r="E47" s="31"/>
      <c r="F47" s="11"/>
      <c r="G47" s="9"/>
      <c r="H47" s="31"/>
      <c r="I47" s="11"/>
      <c r="J47" s="20"/>
      <c r="K47" s="32"/>
      <c r="L47" s="32"/>
      <c r="M47" s="32"/>
      <c r="N47" s="33"/>
      <c r="O47" s="62"/>
      <c r="P47" s="34" t="str">
        <f t="shared" si="2"/>
        <v/>
      </c>
    </row>
    <row r="48" ht="22.5" customHeight="1">
      <c r="A48" s="6">
        <v>47.0</v>
      </c>
      <c r="B48" s="11" t="str">
        <f>'Master Schedule'!B48</f>
        <v/>
      </c>
      <c r="C48" s="7">
        <v>46281.0</v>
      </c>
      <c r="D48" s="8" t="str">
        <f t="shared" si="1"/>
        <v>Wednesday</v>
      </c>
      <c r="E48" s="31"/>
      <c r="F48" s="11"/>
      <c r="G48" s="9"/>
      <c r="H48" s="31"/>
      <c r="I48" s="11"/>
      <c r="J48" s="20"/>
      <c r="K48" s="35"/>
      <c r="L48" s="35"/>
      <c r="M48" s="35"/>
      <c r="N48" s="36"/>
      <c r="O48" s="62"/>
      <c r="P48" s="34" t="str">
        <f t="shared" si="2"/>
        <v/>
      </c>
    </row>
    <row r="49" ht="22.5" customHeight="1">
      <c r="A49" s="6">
        <v>48.0</v>
      </c>
      <c r="B49" s="11" t="str">
        <f>'Master Schedule'!B49</f>
        <v/>
      </c>
      <c r="C49" s="7">
        <v>46282.0</v>
      </c>
      <c r="D49" s="8" t="str">
        <f t="shared" si="1"/>
        <v>Thursday</v>
      </c>
      <c r="E49" s="31"/>
      <c r="F49" s="11"/>
      <c r="G49" s="9"/>
      <c r="H49" s="31"/>
      <c r="I49" s="11"/>
      <c r="J49" s="20"/>
      <c r="K49" s="32"/>
      <c r="L49" s="32"/>
      <c r="M49" s="32"/>
      <c r="N49" s="33"/>
      <c r="O49" s="62"/>
      <c r="P49" s="34" t="str">
        <f t="shared" si="2"/>
        <v/>
      </c>
    </row>
    <row r="50" ht="22.5" customHeight="1">
      <c r="A50" s="6">
        <v>49.0</v>
      </c>
      <c r="B50" s="11" t="str">
        <f>'Master Schedule'!B50</f>
        <v/>
      </c>
      <c r="C50" s="7">
        <v>46283.0</v>
      </c>
      <c r="D50" s="8" t="str">
        <f t="shared" si="1"/>
        <v>Friday</v>
      </c>
      <c r="E50" s="31"/>
      <c r="F50" s="11"/>
      <c r="G50" s="9"/>
      <c r="H50" s="31"/>
      <c r="I50" s="11"/>
      <c r="J50" s="20"/>
      <c r="K50" s="35"/>
      <c r="L50" s="35"/>
      <c r="M50" s="35"/>
      <c r="N50" s="36"/>
      <c r="O50" s="62"/>
      <c r="P50" s="34" t="str">
        <f t="shared" si="2"/>
        <v/>
      </c>
    </row>
    <row r="51" ht="22.5" customHeight="1">
      <c r="A51" s="6">
        <v>50.0</v>
      </c>
      <c r="B51" s="11" t="str">
        <f>'Master Schedule'!B51</f>
        <v/>
      </c>
      <c r="C51" s="7">
        <v>46284.0</v>
      </c>
      <c r="D51" s="8" t="str">
        <f t="shared" si="1"/>
        <v>Saturday</v>
      </c>
      <c r="E51" s="31"/>
      <c r="F51" s="11"/>
      <c r="G51" s="9"/>
      <c r="H51" s="31"/>
      <c r="I51" s="11"/>
      <c r="J51" s="20"/>
      <c r="K51" s="32"/>
      <c r="L51" s="32"/>
      <c r="M51" s="32"/>
      <c r="N51" s="33"/>
      <c r="O51" s="62"/>
      <c r="P51" s="34" t="str">
        <f t="shared" si="2"/>
        <v/>
      </c>
    </row>
    <row r="52" ht="22.5" customHeight="1">
      <c r="A52" s="6">
        <v>51.0</v>
      </c>
      <c r="B52" s="11" t="str">
        <f>'Master Schedule'!B52</f>
        <v/>
      </c>
      <c r="C52" s="7">
        <v>46285.0</v>
      </c>
      <c r="D52" s="8" t="str">
        <f t="shared" si="1"/>
        <v>Sunday</v>
      </c>
      <c r="E52" s="31"/>
      <c r="F52" s="11"/>
      <c r="G52" s="9"/>
      <c r="H52" s="31"/>
      <c r="I52" s="11"/>
      <c r="J52" s="20"/>
      <c r="K52" s="35"/>
      <c r="L52" s="35"/>
      <c r="M52" s="35"/>
      <c r="N52" s="36"/>
      <c r="O52" s="62"/>
      <c r="P52" s="34" t="str">
        <f t="shared" si="2"/>
        <v/>
      </c>
    </row>
    <row r="53" ht="22.5" customHeight="1">
      <c r="A53" s="6">
        <v>52.0</v>
      </c>
      <c r="B53" s="11" t="str">
        <f>'Master Schedule'!B53</f>
        <v/>
      </c>
      <c r="C53" s="7">
        <v>46286.0</v>
      </c>
      <c r="D53" s="8" t="str">
        <f t="shared" si="1"/>
        <v>Monday</v>
      </c>
      <c r="E53" s="31"/>
      <c r="F53" s="11"/>
      <c r="G53" s="9"/>
      <c r="H53" s="31"/>
      <c r="I53" s="11"/>
      <c r="J53" s="20"/>
      <c r="K53" s="32"/>
      <c r="L53" s="32"/>
      <c r="M53" s="32"/>
      <c r="N53" s="33"/>
      <c r="O53" s="62"/>
      <c r="P53" s="34" t="str">
        <f t="shared" si="2"/>
        <v/>
      </c>
    </row>
    <row r="54" ht="22.5" customHeight="1">
      <c r="A54" s="6">
        <v>53.0</v>
      </c>
      <c r="B54" s="11" t="str">
        <f>'Master Schedule'!B54</f>
        <v/>
      </c>
      <c r="C54" s="7">
        <v>46287.0</v>
      </c>
      <c r="D54" s="8" t="str">
        <f t="shared" si="1"/>
        <v>Tuesday</v>
      </c>
      <c r="E54" s="31"/>
      <c r="F54" s="11"/>
      <c r="G54" s="9"/>
      <c r="H54" s="31"/>
      <c r="I54" s="11"/>
      <c r="J54" s="20"/>
      <c r="K54" s="35"/>
      <c r="L54" s="35"/>
      <c r="M54" s="35"/>
      <c r="N54" s="36"/>
      <c r="O54" s="62"/>
      <c r="P54" s="34" t="str">
        <f t="shared" si="2"/>
        <v/>
      </c>
    </row>
    <row r="55" ht="22.5" customHeight="1">
      <c r="A55" s="6">
        <v>54.0</v>
      </c>
      <c r="B55" s="11" t="str">
        <f>'Master Schedule'!B55</f>
        <v/>
      </c>
      <c r="C55" s="7">
        <v>46288.0</v>
      </c>
      <c r="D55" s="8" t="str">
        <f t="shared" si="1"/>
        <v>Wednesday</v>
      </c>
      <c r="E55" s="31"/>
      <c r="F55" s="11"/>
      <c r="G55" s="9"/>
      <c r="H55" s="31"/>
      <c r="I55" s="11"/>
      <c r="J55" s="20"/>
      <c r="K55" s="32"/>
      <c r="L55" s="32"/>
      <c r="M55" s="32"/>
      <c r="N55" s="33"/>
      <c r="O55" s="62"/>
      <c r="P55" s="34" t="str">
        <f t="shared" si="2"/>
        <v/>
      </c>
    </row>
    <row r="56" ht="22.5" customHeight="1">
      <c r="A56" s="6">
        <v>55.0</v>
      </c>
      <c r="B56" s="11" t="str">
        <f>'Master Schedule'!B56</f>
        <v/>
      </c>
      <c r="C56" s="7">
        <v>46289.0</v>
      </c>
      <c r="D56" s="8" t="str">
        <f t="shared" si="1"/>
        <v>Thursday</v>
      </c>
      <c r="E56" s="31"/>
      <c r="F56" s="11"/>
      <c r="G56" s="9"/>
      <c r="H56" s="31"/>
      <c r="I56" s="11"/>
      <c r="J56" s="20"/>
      <c r="K56" s="35"/>
      <c r="L56" s="35"/>
      <c r="M56" s="35"/>
      <c r="N56" s="36"/>
      <c r="O56" s="62"/>
      <c r="P56" s="34" t="str">
        <f t="shared" si="2"/>
        <v/>
      </c>
    </row>
    <row r="57" ht="22.5" customHeight="1">
      <c r="A57" s="6">
        <v>56.0</v>
      </c>
      <c r="B57" s="11" t="str">
        <f>'Master Schedule'!B57</f>
        <v/>
      </c>
      <c r="C57" s="7">
        <v>46290.0</v>
      </c>
      <c r="D57" s="8" t="str">
        <f t="shared" si="1"/>
        <v>Friday</v>
      </c>
      <c r="E57" s="31"/>
      <c r="F57" s="11"/>
      <c r="G57" s="9"/>
      <c r="H57" s="31"/>
      <c r="I57" s="11"/>
      <c r="J57" s="20"/>
      <c r="K57" s="32"/>
      <c r="L57" s="32"/>
      <c r="M57" s="32"/>
      <c r="N57" s="33"/>
      <c r="O57" s="62"/>
      <c r="P57" s="34" t="str">
        <f t="shared" si="2"/>
        <v/>
      </c>
    </row>
    <row r="58" ht="22.5" customHeight="1">
      <c r="A58" s="6">
        <v>57.0</v>
      </c>
      <c r="B58" s="11" t="str">
        <f>'Master Schedule'!B58</f>
        <v/>
      </c>
      <c r="C58" s="7">
        <v>46291.0</v>
      </c>
      <c r="D58" s="8" t="str">
        <f t="shared" si="1"/>
        <v>Saturday</v>
      </c>
      <c r="E58" s="31"/>
      <c r="F58" s="11"/>
      <c r="G58" s="9"/>
      <c r="H58" s="31"/>
      <c r="I58" s="11"/>
      <c r="J58" s="20"/>
      <c r="K58" s="35"/>
      <c r="L58" s="35"/>
      <c r="M58" s="35"/>
      <c r="N58" s="36"/>
      <c r="O58" s="62"/>
      <c r="P58" s="34" t="str">
        <f t="shared" si="2"/>
        <v/>
      </c>
    </row>
    <row r="59" ht="22.5" customHeight="1">
      <c r="A59" s="6">
        <v>58.0</v>
      </c>
      <c r="B59" s="11" t="str">
        <f>'Master Schedule'!B59</f>
        <v/>
      </c>
      <c r="C59" s="7">
        <v>46292.0</v>
      </c>
      <c r="D59" s="8" t="str">
        <f t="shared" si="1"/>
        <v>Sunday</v>
      </c>
      <c r="E59" s="31"/>
      <c r="F59" s="11"/>
      <c r="G59" s="9"/>
      <c r="H59" s="31"/>
      <c r="I59" s="11"/>
      <c r="J59" s="20"/>
      <c r="K59" s="32"/>
      <c r="L59" s="32"/>
      <c r="M59" s="32"/>
      <c r="N59" s="33"/>
      <c r="O59" s="62"/>
      <c r="P59" s="34" t="str">
        <f t="shared" si="2"/>
        <v/>
      </c>
    </row>
    <row r="60" ht="22.5" customHeight="1">
      <c r="A60" s="6">
        <v>59.0</v>
      </c>
      <c r="B60" s="11" t="str">
        <f>'Master Schedule'!B60</f>
        <v/>
      </c>
      <c r="C60" s="7">
        <v>46293.0</v>
      </c>
      <c r="D60" s="8" t="str">
        <f t="shared" si="1"/>
        <v>Monday</v>
      </c>
      <c r="E60" s="31"/>
      <c r="F60" s="11"/>
      <c r="G60" s="9"/>
      <c r="H60" s="31"/>
      <c r="I60" s="11"/>
      <c r="J60" s="20"/>
      <c r="K60" s="35"/>
      <c r="L60" s="35"/>
      <c r="M60" s="35"/>
      <c r="N60" s="36"/>
      <c r="O60" s="62"/>
      <c r="P60" s="34" t="str">
        <f t="shared" si="2"/>
        <v/>
      </c>
    </row>
    <row r="61" ht="22.5" customHeight="1">
      <c r="A61" s="6">
        <v>60.0</v>
      </c>
      <c r="B61" s="11" t="str">
        <f>'Master Schedule'!B61</f>
        <v/>
      </c>
      <c r="C61" s="7">
        <v>46294.0</v>
      </c>
      <c r="D61" s="8" t="str">
        <f t="shared" si="1"/>
        <v>Tuesday</v>
      </c>
      <c r="E61" s="31"/>
      <c r="F61" s="11"/>
      <c r="G61" s="9"/>
      <c r="H61" s="31"/>
      <c r="I61" s="11"/>
      <c r="J61" s="20"/>
      <c r="K61" s="32"/>
      <c r="L61" s="32"/>
      <c r="M61" s="32"/>
      <c r="N61" s="33"/>
      <c r="O61" s="62"/>
      <c r="P61" s="34" t="str">
        <f t="shared" si="2"/>
        <v/>
      </c>
    </row>
    <row r="62" ht="22.5" customHeight="1">
      <c r="A62" s="6">
        <v>61.0</v>
      </c>
      <c r="B62" s="11" t="str">
        <f>'Master Schedule'!B62</f>
        <v/>
      </c>
      <c r="C62" s="7">
        <v>46295.0</v>
      </c>
      <c r="D62" s="8" t="str">
        <f t="shared" si="1"/>
        <v>Wednesday</v>
      </c>
      <c r="E62" s="31"/>
      <c r="F62" s="11"/>
      <c r="G62" s="9"/>
      <c r="H62" s="31"/>
      <c r="I62" s="11"/>
      <c r="J62" s="20"/>
      <c r="K62" s="35"/>
      <c r="L62" s="35"/>
      <c r="M62" s="35"/>
      <c r="N62" s="36"/>
      <c r="O62" s="62"/>
      <c r="P62" s="34" t="str">
        <f t="shared" si="2"/>
        <v/>
      </c>
    </row>
    <row r="63" ht="22.5" customHeight="1">
      <c r="A63" s="6">
        <v>62.0</v>
      </c>
      <c r="B63" s="11" t="str">
        <f>'Master Schedule'!B63</f>
        <v/>
      </c>
      <c r="C63" s="7">
        <v>46296.0</v>
      </c>
      <c r="D63" s="8" t="str">
        <f t="shared" si="1"/>
        <v>Thursday</v>
      </c>
      <c r="E63" s="31"/>
      <c r="F63" s="11"/>
      <c r="G63" s="9"/>
      <c r="H63" s="31"/>
      <c r="I63" s="11"/>
      <c r="J63" s="20"/>
      <c r="K63" s="32"/>
      <c r="L63" s="32"/>
      <c r="M63" s="32"/>
      <c r="N63" s="33"/>
      <c r="O63" s="62"/>
      <c r="P63" s="34" t="str">
        <f t="shared" si="2"/>
        <v/>
      </c>
    </row>
    <row r="64" ht="22.5" customHeight="1">
      <c r="A64" s="6">
        <v>63.0</v>
      </c>
      <c r="B64" s="11" t="str">
        <f>'Master Schedule'!B64</f>
        <v/>
      </c>
      <c r="C64" s="7">
        <v>46297.0</v>
      </c>
      <c r="D64" s="8" t="str">
        <f t="shared" si="1"/>
        <v>Friday</v>
      </c>
      <c r="E64" s="31"/>
      <c r="F64" s="11"/>
      <c r="G64" s="9"/>
      <c r="H64" s="31"/>
      <c r="I64" s="11"/>
      <c r="J64" s="20"/>
      <c r="K64" s="35"/>
      <c r="L64" s="35"/>
      <c r="M64" s="35"/>
      <c r="N64" s="36"/>
      <c r="O64" s="62"/>
      <c r="P64" s="34" t="str">
        <f t="shared" si="2"/>
        <v/>
      </c>
    </row>
    <row r="65" ht="22.5" customHeight="1">
      <c r="A65" s="6">
        <v>64.0</v>
      </c>
      <c r="B65" s="11" t="str">
        <f>'Master Schedule'!B65</f>
        <v/>
      </c>
      <c r="C65" s="7">
        <v>46298.0</v>
      </c>
      <c r="D65" s="8" t="str">
        <f t="shared" si="1"/>
        <v>Saturday</v>
      </c>
      <c r="E65" s="31"/>
      <c r="F65" s="11"/>
      <c r="G65" s="9"/>
      <c r="H65" s="31"/>
      <c r="I65" s="11"/>
      <c r="J65" s="20"/>
      <c r="K65" s="32"/>
      <c r="L65" s="32"/>
      <c r="M65" s="32"/>
      <c r="N65" s="33"/>
      <c r="O65" s="62"/>
      <c r="P65" s="34" t="str">
        <f t="shared" si="2"/>
        <v/>
      </c>
    </row>
    <row r="66" ht="22.5" customHeight="1">
      <c r="A66" s="6">
        <v>65.0</v>
      </c>
      <c r="B66" s="11" t="str">
        <f>'Master Schedule'!B66</f>
        <v/>
      </c>
      <c r="C66" s="7">
        <v>46299.0</v>
      </c>
      <c r="D66" s="8" t="str">
        <f t="shared" si="1"/>
        <v>Sunday</v>
      </c>
      <c r="E66" s="31"/>
      <c r="F66" s="11"/>
      <c r="G66" s="9"/>
      <c r="H66" s="31"/>
      <c r="I66" s="11"/>
      <c r="J66" s="20"/>
      <c r="K66" s="35"/>
      <c r="L66" s="35"/>
      <c r="M66" s="35"/>
      <c r="N66" s="36"/>
      <c r="O66" s="62"/>
      <c r="P66" s="34" t="str">
        <f t="shared" si="2"/>
        <v/>
      </c>
    </row>
    <row r="67" ht="22.5" customHeight="1">
      <c r="A67" s="6">
        <v>66.0</v>
      </c>
      <c r="B67" s="11" t="str">
        <f>'Master Schedule'!B67</f>
        <v/>
      </c>
      <c r="C67" s="7">
        <v>46300.0</v>
      </c>
      <c r="D67" s="8" t="str">
        <f t="shared" si="1"/>
        <v>Monday</v>
      </c>
      <c r="E67" s="31"/>
      <c r="F67" s="11"/>
      <c r="G67" s="9"/>
      <c r="H67" s="31"/>
      <c r="I67" s="11"/>
      <c r="J67" s="20"/>
      <c r="K67" s="32"/>
      <c r="L67" s="32"/>
      <c r="M67" s="32"/>
      <c r="N67" s="33"/>
      <c r="O67" s="62"/>
      <c r="P67" s="34" t="str">
        <f t="shared" si="2"/>
        <v/>
      </c>
    </row>
    <row r="68" ht="22.5" customHeight="1">
      <c r="A68" s="6">
        <v>67.0</v>
      </c>
      <c r="B68" s="11" t="str">
        <f>'Master Schedule'!B68</f>
        <v/>
      </c>
      <c r="C68" s="7">
        <v>46301.0</v>
      </c>
      <c r="D68" s="8" t="str">
        <f t="shared" si="1"/>
        <v>Tuesday</v>
      </c>
      <c r="E68" s="31"/>
      <c r="F68" s="11"/>
      <c r="G68" s="9"/>
      <c r="H68" s="31"/>
      <c r="I68" s="11"/>
      <c r="J68" s="20"/>
      <c r="K68" s="35"/>
      <c r="L68" s="35"/>
      <c r="M68" s="35"/>
      <c r="N68" s="36"/>
      <c r="O68" s="62"/>
      <c r="P68" s="34" t="str">
        <f t="shared" si="2"/>
        <v/>
      </c>
    </row>
    <row r="69" ht="22.5" customHeight="1">
      <c r="A69" s="6">
        <v>68.0</v>
      </c>
      <c r="B69" s="11" t="str">
        <f>'Master Schedule'!B69</f>
        <v/>
      </c>
      <c r="C69" s="7">
        <v>46302.0</v>
      </c>
      <c r="D69" s="8" t="str">
        <f t="shared" si="1"/>
        <v>Wednesday</v>
      </c>
      <c r="E69" s="31"/>
      <c r="F69" s="11"/>
      <c r="G69" s="9"/>
      <c r="H69" s="31"/>
      <c r="I69" s="11"/>
      <c r="J69" s="20"/>
      <c r="K69" s="32"/>
      <c r="L69" s="32"/>
      <c r="M69" s="32"/>
      <c r="N69" s="33"/>
      <c r="O69" s="62"/>
      <c r="P69" s="34" t="str">
        <f t="shared" si="2"/>
        <v/>
      </c>
    </row>
    <row r="70" ht="22.5" customHeight="1">
      <c r="A70" s="6">
        <v>69.0</v>
      </c>
      <c r="B70" s="11" t="str">
        <f>'Master Schedule'!B70</f>
        <v/>
      </c>
      <c r="C70" s="7">
        <v>46303.0</v>
      </c>
      <c r="D70" s="8" t="str">
        <f t="shared" si="1"/>
        <v>Thursday</v>
      </c>
      <c r="E70" s="31"/>
      <c r="F70" s="11"/>
      <c r="G70" s="9"/>
      <c r="H70" s="31"/>
      <c r="I70" s="11"/>
      <c r="J70" s="20"/>
      <c r="K70" s="35"/>
      <c r="L70" s="35"/>
      <c r="M70" s="35"/>
      <c r="N70" s="36"/>
      <c r="O70" s="62"/>
      <c r="P70" s="34" t="str">
        <f t="shared" si="2"/>
        <v/>
      </c>
    </row>
    <row r="71" ht="22.5" customHeight="1">
      <c r="A71" s="6">
        <v>70.0</v>
      </c>
      <c r="B71" s="11" t="str">
        <f>'Master Schedule'!B71</f>
        <v/>
      </c>
      <c r="C71" s="7">
        <v>46304.0</v>
      </c>
      <c r="D71" s="8" t="str">
        <f t="shared" si="1"/>
        <v>Friday</v>
      </c>
      <c r="E71" s="31"/>
      <c r="F71" s="11"/>
      <c r="G71" s="9"/>
      <c r="H71" s="31"/>
      <c r="I71" s="11"/>
      <c r="J71" s="20"/>
      <c r="K71" s="32"/>
      <c r="L71" s="32"/>
      <c r="M71" s="32"/>
      <c r="N71" s="33"/>
      <c r="O71" s="62"/>
      <c r="P71" s="34" t="str">
        <f t="shared" si="2"/>
        <v/>
      </c>
    </row>
    <row r="72" ht="22.5" customHeight="1">
      <c r="A72" s="6">
        <v>71.0</v>
      </c>
      <c r="B72" s="11" t="str">
        <f>'Master Schedule'!B72</f>
        <v/>
      </c>
      <c r="C72" s="7">
        <v>46305.0</v>
      </c>
      <c r="D72" s="8" t="str">
        <f t="shared" si="1"/>
        <v>Saturday</v>
      </c>
      <c r="E72" s="31"/>
      <c r="F72" s="11"/>
      <c r="G72" s="9"/>
      <c r="H72" s="31"/>
      <c r="I72" s="11"/>
      <c r="J72" s="20"/>
      <c r="K72" s="35"/>
      <c r="L72" s="35"/>
      <c r="M72" s="35"/>
      <c r="N72" s="36"/>
      <c r="O72" s="62"/>
      <c r="P72" s="34" t="str">
        <f t="shared" si="2"/>
        <v/>
      </c>
    </row>
    <row r="73" ht="22.5" customHeight="1">
      <c r="A73" s="6">
        <v>72.0</v>
      </c>
      <c r="B73" s="11" t="str">
        <f>'Master Schedule'!B73</f>
        <v/>
      </c>
      <c r="C73" s="7">
        <v>46306.0</v>
      </c>
      <c r="D73" s="8" t="str">
        <f t="shared" si="1"/>
        <v>Sunday</v>
      </c>
      <c r="E73" s="31"/>
      <c r="F73" s="11"/>
      <c r="G73" s="9"/>
      <c r="H73" s="31"/>
      <c r="I73" s="11"/>
      <c r="J73" s="20"/>
      <c r="K73" s="32"/>
      <c r="L73" s="32"/>
      <c r="M73" s="32"/>
      <c r="N73" s="33"/>
      <c r="O73" s="62"/>
      <c r="P73" s="34" t="str">
        <f t="shared" si="2"/>
        <v/>
      </c>
    </row>
    <row r="74" ht="22.5" customHeight="1">
      <c r="A74" s="6">
        <v>73.0</v>
      </c>
      <c r="B74" s="11" t="str">
        <f>'Master Schedule'!B74</f>
        <v/>
      </c>
      <c r="C74" s="7">
        <v>46307.0</v>
      </c>
      <c r="D74" s="8" t="str">
        <f t="shared" si="1"/>
        <v>Monday</v>
      </c>
      <c r="E74" s="31"/>
      <c r="F74" s="11"/>
      <c r="G74" s="9"/>
      <c r="H74" s="31"/>
      <c r="I74" s="11"/>
      <c r="J74" s="20"/>
      <c r="K74" s="35"/>
      <c r="L74" s="35"/>
      <c r="M74" s="35"/>
      <c r="N74" s="36"/>
      <c r="O74" s="62"/>
      <c r="P74" s="34" t="str">
        <f t="shared" si="2"/>
        <v/>
      </c>
    </row>
    <row r="75" ht="22.5" customHeight="1">
      <c r="A75" s="6">
        <v>74.0</v>
      </c>
      <c r="B75" s="11" t="str">
        <f>'Master Schedule'!B75</f>
        <v/>
      </c>
      <c r="C75" s="7">
        <v>46308.0</v>
      </c>
      <c r="D75" s="8" t="str">
        <f t="shared" si="1"/>
        <v>Tuesday</v>
      </c>
      <c r="E75" s="31"/>
      <c r="F75" s="11"/>
      <c r="G75" s="9"/>
      <c r="H75" s="31"/>
      <c r="I75" s="11"/>
      <c r="J75" s="20"/>
      <c r="K75" s="32"/>
      <c r="L75" s="32"/>
      <c r="M75" s="32"/>
      <c r="N75" s="33"/>
      <c r="O75" s="62"/>
      <c r="P75" s="34" t="str">
        <f t="shared" si="2"/>
        <v/>
      </c>
    </row>
    <row r="76" ht="22.5" customHeight="1">
      <c r="A76" s="6">
        <v>75.0</v>
      </c>
      <c r="B76" s="11" t="str">
        <f>'Master Schedule'!B76</f>
        <v/>
      </c>
      <c r="C76" s="7">
        <v>46309.0</v>
      </c>
      <c r="D76" s="8" t="str">
        <f t="shared" si="1"/>
        <v>Wednesday</v>
      </c>
      <c r="E76" s="31"/>
      <c r="F76" s="11"/>
      <c r="G76" s="9"/>
      <c r="H76" s="31"/>
      <c r="I76" s="11"/>
      <c r="J76" s="20"/>
      <c r="K76" s="35"/>
      <c r="L76" s="35"/>
      <c r="M76" s="35"/>
      <c r="N76" s="36"/>
      <c r="O76" s="62"/>
      <c r="P76" s="34" t="str">
        <f t="shared" si="2"/>
        <v/>
      </c>
    </row>
    <row r="77" ht="22.5" customHeight="1">
      <c r="A77" s="6">
        <v>76.0</v>
      </c>
      <c r="B77" s="11" t="str">
        <f>'Master Schedule'!B77</f>
        <v/>
      </c>
      <c r="C77" s="7">
        <v>46310.0</v>
      </c>
      <c r="D77" s="8" t="str">
        <f t="shared" si="1"/>
        <v>Thursday</v>
      </c>
      <c r="E77" s="31"/>
      <c r="F77" s="11"/>
      <c r="G77" s="9"/>
      <c r="H77" s="31"/>
      <c r="I77" s="11"/>
      <c r="J77" s="20"/>
      <c r="K77" s="32"/>
      <c r="L77" s="32"/>
      <c r="M77" s="32"/>
      <c r="N77" s="33"/>
      <c r="O77" s="62"/>
      <c r="P77" s="34" t="str">
        <f t="shared" si="2"/>
        <v/>
      </c>
    </row>
    <row r="78" ht="22.5" customHeight="1">
      <c r="A78" s="6">
        <v>77.0</v>
      </c>
      <c r="B78" s="11" t="str">
        <f>'Master Schedule'!B78</f>
        <v/>
      </c>
      <c r="C78" s="7">
        <v>46311.0</v>
      </c>
      <c r="D78" s="8" t="str">
        <f t="shared" si="1"/>
        <v>Friday</v>
      </c>
      <c r="E78" s="31"/>
      <c r="F78" s="11"/>
      <c r="G78" s="9"/>
      <c r="H78" s="31"/>
      <c r="I78" s="11"/>
      <c r="J78" s="20"/>
      <c r="K78" s="35"/>
      <c r="L78" s="35"/>
      <c r="M78" s="35"/>
      <c r="N78" s="36"/>
      <c r="O78" s="62"/>
      <c r="P78" s="34" t="str">
        <f t="shared" si="2"/>
        <v/>
      </c>
    </row>
    <row r="79" ht="22.5" customHeight="1">
      <c r="A79" s="6">
        <v>78.0</v>
      </c>
      <c r="B79" s="11" t="str">
        <f>'Master Schedule'!B79</f>
        <v/>
      </c>
      <c r="C79" s="7">
        <v>46312.0</v>
      </c>
      <c r="D79" s="8" t="str">
        <f t="shared" si="1"/>
        <v>Saturday</v>
      </c>
      <c r="E79" s="31"/>
      <c r="F79" s="11"/>
      <c r="G79" s="9"/>
      <c r="H79" s="31"/>
      <c r="I79" s="11"/>
      <c r="J79" s="20"/>
      <c r="K79" s="32"/>
      <c r="L79" s="32"/>
      <c r="M79" s="32"/>
      <c r="N79" s="33"/>
      <c r="O79" s="62"/>
      <c r="P79" s="34" t="str">
        <f t="shared" si="2"/>
        <v/>
      </c>
    </row>
    <row r="80" ht="22.5" customHeight="1">
      <c r="A80" s="6">
        <v>79.0</v>
      </c>
      <c r="B80" s="11" t="str">
        <f>'Master Schedule'!B80</f>
        <v/>
      </c>
      <c r="C80" s="7">
        <v>46313.0</v>
      </c>
      <c r="D80" s="8" t="str">
        <f t="shared" si="1"/>
        <v>Sunday</v>
      </c>
      <c r="E80" s="31"/>
      <c r="F80" s="11"/>
      <c r="G80" s="9"/>
      <c r="H80" s="31"/>
      <c r="I80" s="11"/>
      <c r="J80" s="20"/>
      <c r="K80" s="35"/>
      <c r="L80" s="35"/>
      <c r="M80" s="35"/>
      <c r="N80" s="36"/>
      <c r="O80" s="62"/>
      <c r="P80" s="34" t="str">
        <f t="shared" si="2"/>
        <v/>
      </c>
    </row>
    <row r="81" ht="22.5" customHeight="1">
      <c r="A81" s="6">
        <v>80.0</v>
      </c>
      <c r="B81" s="11" t="str">
        <f>'Master Schedule'!B81</f>
        <v/>
      </c>
      <c r="C81" s="7">
        <v>46314.0</v>
      </c>
      <c r="D81" s="8" t="str">
        <f t="shared" si="1"/>
        <v>Monday</v>
      </c>
      <c r="E81" s="31"/>
      <c r="F81" s="11"/>
      <c r="G81" s="9"/>
      <c r="H81" s="31"/>
      <c r="I81" s="11"/>
      <c r="J81" s="20"/>
      <c r="K81" s="32"/>
      <c r="L81" s="32"/>
      <c r="M81" s="32"/>
      <c r="N81" s="33"/>
      <c r="O81" s="62"/>
      <c r="P81" s="34" t="str">
        <f t="shared" si="2"/>
        <v/>
      </c>
    </row>
    <row r="82" ht="22.5" customHeight="1">
      <c r="A82" s="6">
        <v>81.0</v>
      </c>
      <c r="B82" s="11" t="str">
        <f>'Master Schedule'!B82</f>
        <v/>
      </c>
      <c r="C82" s="7">
        <v>46315.0</v>
      </c>
      <c r="D82" s="8" t="str">
        <f t="shared" si="1"/>
        <v>Tuesday</v>
      </c>
      <c r="E82" s="31"/>
      <c r="F82" s="11"/>
      <c r="G82" s="9"/>
      <c r="H82" s="31"/>
      <c r="I82" s="11"/>
      <c r="J82" s="20"/>
      <c r="K82" s="35"/>
      <c r="L82" s="35"/>
      <c r="M82" s="35"/>
      <c r="N82" s="36"/>
      <c r="O82" s="62"/>
      <c r="P82" s="34" t="str">
        <f t="shared" si="2"/>
        <v/>
      </c>
    </row>
    <row r="83" ht="22.5" customHeight="1">
      <c r="A83" s="6">
        <v>82.0</v>
      </c>
      <c r="B83" s="11" t="str">
        <f>'Master Schedule'!B83</f>
        <v/>
      </c>
      <c r="C83" s="7">
        <v>46316.0</v>
      </c>
      <c r="D83" s="8" t="str">
        <f t="shared" si="1"/>
        <v>Wednesday</v>
      </c>
      <c r="E83" s="31"/>
      <c r="F83" s="11"/>
      <c r="G83" s="9"/>
      <c r="H83" s="31"/>
      <c r="I83" s="11"/>
      <c r="J83" s="20"/>
      <c r="K83" s="32"/>
      <c r="L83" s="32"/>
      <c r="M83" s="32"/>
      <c r="N83" s="33"/>
      <c r="O83" s="62"/>
      <c r="P83" s="34" t="str">
        <f t="shared" si="2"/>
        <v/>
      </c>
    </row>
    <row r="84" ht="22.5" customHeight="1">
      <c r="A84" s="6">
        <v>83.0</v>
      </c>
      <c r="B84" s="11" t="str">
        <f>'Master Schedule'!B84</f>
        <v/>
      </c>
      <c r="C84" s="7">
        <v>46317.0</v>
      </c>
      <c r="D84" s="8" t="str">
        <f t="shared" si="1"/>
        <v>Thursday</v>
      </c>
      <c r="E84" s="31"/>
      <c r="F84" s="11"/>
      <c r="G84" s="9"/>
      <c r="H84" s="31"/>
      <c r="I84" s="11"/>
      <c r="J84" s="20"/>
      <c r="K84" s="35"/>
      <c r="L84" s="35"/>
      <c r="M84" s="35"/>
      <c r="N84" s="36"/>
      <c r="O84" s="62"/>
      <c r="P84" s="34" t="str">
        <f t="shared" si="2"/>
        <v/>
      </c>
    </row>
    <row r="85" ht="22.5" customHeight="1">
      <c r="A85" s="6">
        <v>84.0</v>
      </c>
      <c r="B85" s="11" t="str">
        <f>'Master Schedule'!B85</f>
        <v/>
      </c>
      <c r="C85" s="7">
        <v>46318.0</v>
      </c>
      <c r="D85" s="8" t="str">
        <f t="shared" si="1"/>
        <v>Friday</v>
      </c>
      <c r="E85" s="31"/>
      <c r="F85" s="11"/>
      <c r="G85" s="9"/>
      <c r="H85" s="31"/>
      <c r="I85" s="11"/>
      <c r="J85" s="20"/>
      <c r="K85" s="32"/>
      <c r="L85" s="32"/>
      <c r="M85" s="32"/>
      <c r="N85" s="33"/>
      <c r="O85" s="62"/>
      <c r="P85" s="34" t="str">
        <f t="shared" si="2"/>
        <v/>
      </c>
    </row>
    <row r="86" ht="22.5" customHeight="1">
      <c r="A86" s="6">
        <v>85.0</v>
      </c>
      <c r="B86" s="11" t="str">
        <f>'Master Schedule'!B86</f>
        <v/>
      </c>
      <c r="C86" s="7">
        <v>46319.0</v>
      </c>
      <c r="D86" s="8" t="str">
        <f t="shared" si="1"/>
        <v>Saturday</v>
      </c>
      <c r="E86" s="31"/>
      <c r="F86" s="11"/>
      <c r="G86" s="9"/>
      <c r="H86" s="31"/>
      <c r="I86" s="11"/>
      <c r="J86" s="20"/>
      <c r="K86" s="35"/>
      <c r="L86" s="35"/>
      <c r="M86" s="35"/>
      <c r="N86" s="36"/>
      <c r="O86" s="62"/>
      <c r="P86" s="34" t="str">
        <f t="shared" si="2"/>
        <v/>
      </c>
    </row>
    <row r="87" ht="22.5" customHeight="1">
      <c r="A87" s="6">
        <v>86.0</v>
      </c>
      <c r="B87" s="11" t="str">
        <f>'Master Schedule'!B87</f>
        <v/>
      </c>
      <c r="C87" s="7">
        <v>46320.0</v>
      </c>
      <c r="D87" s="8" t="str">
        <f t="shared" si="1"/>
        <v>Sunday</v>
      </c>
      <c r="E87" s="31"/>
      <c r="F87" s="11"/>
      <c r="G87" s="9"/>
      <c r="H87" s="31"/>
      <c r="I87" s="11"/>
      <c r="J87" s="20"/>
      <c r="K87" s="32"/>
      <c r="L87" s="32"/>
      <c r="M87" s="32"/>
      <c r="N87" s="33"/>
      <c r="O87" s="62"/>
      <c r="P87" s="34" t="str">
        <f t="shared" si="2"/>
        <v/>
      </c>
    </row>
    <row r="88" ht="22.5" customHeight="1">
      <c r="A88" s="6">
        <v>87.0</v>
      </c>
      <c r="B88" s="11" t="str">
        <f>'Master Schedule'!B88</f>
        <v/>
      </c>
      <c r="C88" s="7">
        <v>46321.0</v>
      </c>
      <c r="D88" s="8" t="str">
        <f t="shared" si="1"/>
        <v>Monday</v>
      </c>
      <c r="E88" s="31"/>
      <c r="F88" s="11"/>
      <c r="G88" s="9"/>
      <c r="H88" s="31"/>
      <c r="I88" s="11"/>
      <c r="J88" s="20"/>
      <c r="K88" s="35"/>
      <c r="L88" s="35"/>
      <c r="M88" s="35"/>
      <c r="N88" s="36"/>
      <c r="O88" s="62"/>
      <c r="P88" s="34" t="str">
        <f t="shared" si="2"/>
        <v/>
      </c>
    </row>
    <row r="89" ht="22.5" customHeight="1">
      <c r="A89" s="6">
        <v>88.0</v>
      </c>
      <c r="B89" s="11" t="str">
        <f>'Master Schedule'!B89</f>
        <v/>
      </c>
      <c r="C89" s="7">
        <v>46322.0</v>
      </c>
      <c r="D89" s="8" t="str">
        <f t="shared" si="1"/>
        <v>Tuesday</v>
      </c>
      <c r="E89" s="31"/>
      <c r="F89" s="11"/>
      <c r="G89" s="9"/>
      <c r="H89" s="31"/>
      <c r="I89" s="11"/>
      <c r="J89" s="20"/>
      <c r="K89" s="32"/>
      <c r="L89" s="32"/>
      <c r="M89" s="32"/>
      <c r="N89" s="33"/>
      <c r="O89" s="62"/>
      <c r="P89" s="34" t="str">
        <f t="shared" si="2"/>
        <v/>
      </c>
    </row>
    <row r="90" ht="22.5" customHeight="1">
      <c r="A90" s="6">
        <v>89.0</v>
      </c>
      <c r="B90" s="11" t="str">
        <f>'Master Schedule'!B90</f>
        <v/>
      </c>
      <c r="C90" s="7">
        <v>46323.0</v>
      </c>
      <c r="D90" s="8" t="str">
        <f t="shared" si="1"/>
        <v>Wednesday</v>
      </c>
      <c r="E90" s="31"/>
      <c r="F90" s="11"/>
      <c r="G90" s="9"/>
      <c r="H90" s="31"/>
      <c r="I90" s="11"/>
      <c r="J90" s="20"/>
      <c r="K90" s="35"/>
      <c r="L90" s="35"/>
      <c r="M90" s="35"/>
      <c r="N90" s="36"/>
      <c r="O90" s="62"/>
      <c r="P90" s="34" t="str">
        <f t="shared" si="2"/>
        <v/>
      </c>
    </row>
    <row r="91" ht="22.5" customHeight="1">
      <c r="A91" s="6">
        <v>90.0</v>
      </c>
      <c r="B91" s="11" t="str">
        <f>'Master Schedule'!B91</f>
        <v/>
      </c>
      <c r="C91" s="7">
        <v>46324.0</v>
      </c>
      <c r="D91" s="8" t="str">
        <f t="shared" si="1"/>
        <v>Thursday</v>
      </c>
      <c r="E91" s="31"/>
      <c r="F91" s="11"/>
      <c r="G91" s="9"/>
      <c r="H91" s="31"/>
      <c r="I91" s="11"/>
      <c r="J91" s="20"/>
      <c r="K91" s="32"/>
      <c r="L91" s="32"/>
      <c r="M91" s="32"/>
      <c r="N91" s="33"/>
      <c r="O91" s="62"/>
      <c r="P91" s="34" t="str">
        <f t="shared" si="2"/>
        <v/>
      </c>
    </row>
    <row r="92" ht="22.5" customHeight="1">
      <c r="A92" s="6">
        <v>91.0</v>
      </c>
      <c r="B92" s="11" t="str">
        <f>'Master Schedule'!B92</f>
        <v/>
      </c>
      <c r="C92" s="7">
        <v>46325.0</v>
      </c>
      <c r="D92" s="8" t="str">
        <f t="shared" si="1"/>
        <v>Friday</v>
      </c>
      <c r="E92" s="31"/>
      <c r="F92" s="11"/>
      <c r="G92" s="9"/>
      <c r="H92" s="31"/>
      <c r="I92" s="11"/>
      <c r="J92" s="20"/>
      <c r="K92" s="35"/>
      <c r="L92" s="35"/>
      <c r="M92" s="35"/>
      <c r="N92" s="36"/>
      <c r="O92" s="62"/>
      <c r="P92" s="34" t="str">
        <f t="shared" si="2"/>
        <v/>
      </c>
    </row>
    <row r="93" ht="22.5" customHeight="1">
      <c r="A93" s="6">
        <v>92.0</v>
      </c>
      <c r="B93" s="11" t="str">
        <f>'Master Schedule'!B93</f>
        <v/>
      </c>
      <c r="C93" s="7">
        <v>46326.0</v>
      </c>
      <c r="D93" s="8" t="str">
        <f t="shared" si="1"/>
        <v>Saturday</v>
      </c>
      <c r="E93" s="31"/>
      <c r="F93" s="11"/>
      <c r="G93" s="9"/>
      <c r="H93" s="31"/>
      <c r="I93" s="11"/>
      <c r="J93" s="20"/>
      <c r="K93" s="32"/>
      <c r="L93" s="32"/>
      <c r="M93" s="32"/>
      <c r="N93" s="33"/>
      <c r="O93" s="62"/>
      <c r="P93" s="34" t="str">
        <f t="shared" si="2"/>
        <v/>
      </c>
    </row>
    <row r="94" ht="22.5" customHeight="1">
      <c r="A94" s="6">
        <v>93.0</v>
      </c>
      <c r="B94" s="11" t="str">
        <f>'Master Schedule'!B94</f>
        <v/>
      </c>
      <c r="C94" s="7">
        <v>46327.0</v>
      </c>
      <c r="D94" s="8" t="str">
        <f t="shared" si="1"/>
        <v>Sunday</v>
      </c>
      <c r="E94" s="31"/>
      <c r="F94" s="11"/>
      <c r="G94" s="9"/>
      <c r="H94" s="31"/>
      <c r="I94" s="11"/>
      <c r="J94" s="20"/>
      <c r="K94" s="35"/>
      <c r="L94" s="35"/>
      <c r="M94" s="35"/>
      <c r="N94" s="36"/>
      <c r="O94" s="62"/>
      <c r="P94" s="34" t="str">
        <f t="shared" si="2"/>
        <v/>
      </c>
    </row>
    <row r="95" ht="22.5" customHeight="1">
      <c r="A95" s="6">
        <v>94.0</v>
      </c>
      <c r="B95" s="11" t="str">
        <f>'Master Schedule'!B95</f>
        <v/>
      </c>
      <c r="C95" s="7">
        <v>46328.0</v>
      </c>
      <c r="D95" s="8" t="str">
        <f t="shared" si="1"/>
        <v>Monday</v>
      </c>
      <c r="E95" s="31"/>
      <c r="F95" s="11"/>
      <c r="G95" s="9"/>
      <c r="H95" s="31"/>
      <c r="I95" s="11"/>
      <c r="J95" s="20"/>
      <c r="K95" s="32"/>
      <c r="L95" s="32"/>
      <c r="M95" s="32"/>
      <c r="N95" s="33"/>
      <c r="O95" s="62"/>
      <c r="P95" s="34" t="str">
        <f t="shared" si="2"/>
        <v/>
      </c>
    </row>
    <row r="96" ht="22.5" customHeight="1">
      <c r="A96" s="6">
        <v>95.0</v>
      </c>
      <c r="B96" s="11" t="str">
        <f>'Master Schedule'!B96</f>
        <v/>
      </c>
      <c r="C96" s="7">
        <v>46329.0</v>
      </c>
      <c r="D96" s="8" t="str">
        <f t="shared" si="1"/>
        <v>Tuesday</v>
      </c>
      <c r="E96" s="31"/>
      <c r="F96" s="11"/>
      <c r="G96" s="9"/>
      <c r="H96" s="31"/>
      <c r="I96" s="11"/>
      <c r="J96" s="20"/>
      <c r="K96" s="35"/>
      <c r="L96" s="35"/>
      <c r="M96" s="35"/>
      <c r="N96" s="36"/>
      <c r="O96" s="62"/>
      <c r="P96" s="34" t="str">
        <f t="shared" si="2"/>
        <v/>
      </c>
    </row>
    <row r="97" ht="22.5" customHeight="1">
      <c r="A97" s="6">
        <v>96.0</v>
      </c>
      <c r="B97" s="11" t="str">
        <f>'Master Schedule'!B97</f>
        <v/>
      </c>
      <c r="C97" s="7">
        <v>46330.0</v>
      </c>
      <c r="D97" s="8" t="str">
        <f t="shared" si="1"/>
        <v>Wednesday</v>
      </c>
      <c r="E97" s="31"/>
      <c r="F97" s="11"/>
      <c r="G97" s="9"/>
      <c r="H97" s="31"/>
      <c r="I97" s="11"/>
      <c r="J97" s="20"/>
      <c r="K97" s="32"/>
      <c r="L97" s="32"/>
      <c r="M97" s="32"/>
      <c r="N97" s="33"/>
      <c r="O97" s="62"/>
      <c r="P97" s="34" t="str">
        <f t="shared" si="2"/>
        <v/>
      </c>
    </row>
    <row r="98" ht="22.5" customHeight="1">
      <c r="A98" s="6">
        <v>97.0</v>
      </c>
      <c r="B98" s="11" t="str">
        <f>'Master Schedule'!B98</f>
        <v/>
      </c>
      <c r="C98" s="7">
        <v>46331.0</v>
      </c>
      <c r="D98" s="8" t="str">
        <f t="shared" si="1"/>
        <v>Thursday</v>
      </c>
      <c r="E98" s="31"/>
      <c r="F98" s="11"/>
      <c r="G98" s="9"/>
      <c r="H98" s="31"/>
      <c r="I98" s="11"/>
      <c r="J98" s="20"/>
      <c r="K98" s="35"/>
      <c r="L98" s="35"/>
      <c r="M98" s="35"/>
      <c r="N98" s="36"/>
      <c r="O98" s="62"/>
      <c r="P98" s="34" t="str">
        <f t="shared" si="2"/>
        <v/>
      </c>
    </row>
    <row r="99" ht="22.5" customHeight="1">
      <c r="A99" s="6">
        <v>98.0</v>
      </c>
      <c r="B99" s="11" t="str">
        <f>'Master Schedule'!B99</f>
        <v/>
      </c>
      <c r="C99" s="7">
        <v>46332.0</v>
      </c>
      <c r="D99" s="8" t="str">
        <f t="shared" si="1"/>
        <v>Friday</v>
      </c>
      <c r="E99" s="31"/>
      <c r="F99" s="11"/>
      <c r="G99" s="9"/>
      <c r="H99" s="31"/>
      <c r="I99" s="11"/>
      <c r="J99" s="20"/>
      <c r="K99" s="32"/>
      <c r="L99" s="32"/>
      <c r="M99" s="32"/>
      <c r="N99" s="33"/>
      <c r="O99" s="62"/>
      <c r="P99" s="34" t="str">
        <f t="shared" si="2"/>
        <v/>
      </c>
    </row>
    <row r="100" ht="22.5" customHeight="1">
      <c r="A100" s="6">
        <v>99.0</v>
      </c>
      <c r="B100" s="11" t="str">
        <f>'Master Schedule'!B100</f>
        <v/>
      </c>
      <c r="C100" s="7">
        <v>46333.0</v>
      </c>
      <c r="D100" s="8" t="str">
        <f t="shared" si="1"/>
        <v>Saturday</v>
      </c>
      <c r="E100" s="31"/>
      <c r="F100" s="11"/>
      <c r="G100" s="9"/>
      <c r="H100" s="31"/>
      <c r="I100" s="11"/>
      <c r="J100" s="20"/>
      <c r="K100" s="35"/>
      <c r="L100" s="35"/>
      <c r="M100" s="35"/>
      <c r="N100" s="36"/>
      <c r="O100" s="62"/>
      <c r="P100" s="34" t="str">
        <f t="shared" si="2"/>
        <v/>
      </c>
    </row>
    <row r="101" ht="22.5" customHeight="1">
      <c r="A101" s="6">
        <v>100.0</v>
      </c>
      <c r="B101" s="11" t="str">
        <f>'Master Schedule'!B101</f>
        <v/>
      </c>
      <c r="C101" s="7">
        <v>46334.0</v>
      </c>
      <c r="D101" s="8" t="str">
        <f t="shared" si="1"/>
        <v>Sunday</v>
      </c>
      <c r="E101" s="31"/>
      <c r="F101" s="11"/>
      <c r="G101" s="9"/>
      <c r="H101" s="31"/>
      <c r="I101" s="11"/>
      <c r="J101" s="20"/>
      <c r="K101" s="32"/>
      <c r="L101" s="32"/>
      <c r="M101" s="32"/>
      <c r="N101" s="33"/>
      <c r="O101" s="62"/>
      <c r="P101" s="34" t="str">
        <f t="shared" si="2"/>
        <v/>
      </c>
    </row>
    <row r="102" ht="22.5" customHeight="1">
      <c r="A102" s="6">
        <v>101.0</v>
      </c>
      <c r="B102" s="11" t="str">
        <f>'Master Schedule'!B102</f>
        <v/>
      </c>
      <c r="C102" s="7">
        <v>46335.0</v>
      </c>
      <c r="D102" s="8" t="str">
        <f t="shared" si="1"/>
        <v>Monday</v>
      </c>
      <c r="E102" s="31"/>
      <c r="F102" s="11"/>
      <c r="G102" s="9"/>
      <c r="H102" s="31"/>
      <c r="I102" s="11"/>
      <c r="J102" s="20"/>
      <c r="K102" s="35"/>
      <c r="L102" s="35"/>
      <c r="M102" s="35"/>
      <c r="N102" s="36"/>
      <c r="O102" s="62"/>
      <c r="P102" s="34" t="str">
        <f t="shared" si="2"/>
        <v/>
      </c>
    </row>
    <row r="103" ht="22.5" customHeight="1">
      <c r="A103" s="6">
        <v>102.0</v>
      </c>
      <c r="B103" s="11" t="str">
        <f>'Master Schedule'!B103</f>
        <v/>
      </c>
      <c r="C103" s="7">
        <v>46336.0</v>
      </c>
      <c r="D103" s="8" t="str">
        <f t="shared" si="1"/>
        <v>Tuesday</v>
      </c>
      <c r="E103" s="31"/>
      <c r="F103" s="11"/>
      <c r="G103" s="9"/>
      <c r="H103" s="31"/>
      <c r="I103" s="11"/>
      <c r="J103" s="20"/>
      <c r="K103" s="32"/>
      <c r="L103" s="32"/>
      <c r="M103" s="32"/>
      <c r="N103" s="33"/>
      <c r="O103" s="62"/>
      <c r="P103" s="34" t="str">
        <f t="shared" si="2"/>
        <v/>
      </c>
    </row>
    <row r="104" ht="22.5" customHeight="1">
      <c r="A104" s="6">
        <v>103.0</v>
      </c>
      <c r="B104" s="11" t="str">
        <f>'Master Schedule'!B104</f>
        <v/>
      </c>
      <c r="C104" s="7">
        <v>46337.0</v>
      </c>
      <c r="D104" s="8" t="str">
        <f t="shared" si="1"/>
        <v>Wednesday</v>
      </c>
      <c r="E104" s="31"/>
      <c r="F104" s="11"/>
      <c r="G104" s="9"/>
      <c r="H104" s="31"/>
      <c r="I104" s="11"/>
      <c r="J104" s="20"/>
      <c r="K104" s="35"/>
      <c r="L104" s="35"/>
      <c r="M104" s="35"/>
      <c r="N104" s="36"/>
      <c r="O104" s="62"/>
      <c r="P104" s="34" t="str">
        <f t="shared" si="2"/>
        <v/>
      </c>
    </row>
    <row r="105" ht="22.5" customHeight="1">
      <c r="A105" s="6">
        <v>104.0</v>
      </c>
      <c r="B105" s="11" t="str">
        <f>'Master Schedule'!B105</f>
        <v/>
      </c>
      <c r="C105" s="7">
        <v>46338.0</v>
      </c>
      <c r="D105" s="8" t="str">
        <f t="shared" si="1"/>
        <v>Thursday</v>
      </c>
      <c r="E105" s="31"/>
      <c r="F105" s="11"/>
      <c r="G105" s="9"/>
      <c r="H105" s="31"/>
      <c r="I105" s="11"/>
      <c r="J105" s="20"/>
      <c r="K105" s="32"/>
      <c r="L105" s="32"/>
      <c r="M105" s="32"/>
      <c r="N105" s="33"/>
      <c r="O105" s="62"/>
      <c r="P105" s="34" t="str">
        <f t="shared" si="2"/>
        <v/>
      </c>
    </row>
    <row r="106" ht="22.5" customHeight="1">
      <c r="A106" s="6">
        <v>105.0</v>
      </c>
      <c r="B106" s="11" t="str">
        <f>'Master Schedule'!B106</f>
        <v/>
      </c>
      <c r="C106" s="7">
        <v>46339.0</v>
      </c>
      <c r="D106" s="8" t="str">
        <f t="shared" si="1"/>
        <v>Friday</v>
      </c>
      <c r="E106" s="31"/>
      <c r="F106" s="11"/>
      <c r="G106" s="9"/>
      <c r="H106" s="31"/>
      <c r="I106" s="11"/>
      <c r="J106" s="20"/>
      <c r="K106" s="35"/>
      <c r="L106" s="35"/>
      <c r="M106" s="35"/>
      <c r="N106" s="36"/>
      <c r="O106" s="62"/>
      <c r="P106" s="34" t="str">
        <f t="shared" si="2"/>
        <v/>
      </c>
    </row>
    <row r="107" ht="22.5" customHeight="1">
      <c r="A107" s="6">
        <v>106.0</v>
      </c>
      <c r="B107" s="11" t="str">
        <f>'Master Schedule'!B107</f>
        <v/>
      </c>
      <c r="C107" s="7">
        <v>46340.0</v>
      </c>
      <c r="D107" s="8" t="str">
        <f t="shared" si="1"/>
        <v>Saturday</v>
      </c>
      <c r="E107" s="31"/>
      <c r="F107" s="11"/>
      <c r="G107" s="9"/>
      <c r="H107" s="31"/>
      <c r="I107" s="11"/>
      <c r="J107" s="20"/>
      <c r="K107" s="32"/>
      <c r="L107" s="32"/>
      <c r="M107" s="32"/>
      <c r="N107" s="33"/>
      <c r="O107" s="62"/>
      <c r="P107" s="34" t="str">
        <f t="shared" si="2"/>
        <v/>
      </c>
    </row>
    <row r="108" ht="22.5" customHeight="1">
      <c r="A108" s="6">
        <v>107.0</v>
      </c>
      <c r="B108" s="11" t="str">
        <f>'Master Schedule'!B108</f>
        <v/>
      </c>
      <c r="C108" s="7">
        <v>46341.0</v>
      </c>
      <c r="D108" s="8" t="str">
        <f t="shared" si="1"/>
        <v>Sunday</v>
      </c>
      <c r="E108" s="31"/>
      <c r="F108" s="11"/>
      <c r="G108" s="9"/>
      <c r="H108" s="31"/>
      <c r="I108" s="11"/>
      <c r="J108" s="20"/>
      <c r="K108" s="35"/>
      <c r="L108" s="35"/>
      <c r="M108" s="35"/>
      <c r="N108" s="36"/>
      <c r="O108" s="62"/>
      <c r="P108" s="34" t="str">
        <f t="shared" si="2"/>
        <v/>
      </c>
    </row>
    <row r="109" ht="22.5" customHeight="1">
      <c r="A109" s="6">
        <v>108.0</v>
      </c>
      <c r="B109" s="11" t="str">
        <f>'Master Schedule'!B109</f>
        <v/>
      </c>
      <c r="C109" s="7">
        <v>46342.0</v>
      </c>
      <c r="D109" s="8" t="str">
        <f t="shared" si="1"/>
        <v>Monday</v>
      </c>
      <c r="E109" s="31"/>
      <c r="F109" s="11"/>
      <c r="G109" s="9"/>
      <c r="H109" s="31"/>
      <c r="I109" s="11"/>
      <c r="J109" s="20"/>
      <c r="K109" s="32"/>
      <c r="L109" s="32"/>
      <c r="M109" s="32"/>
      <c r="N109" s="33"/>
      <c r="O109" s="62"/>
      <c r="P109" s="34" t="str">
        <f t="shared" si="2"/>
        <v/>
      </c>
    </row>
    <row r="110" ht="22.5" customHeight="1">
      <c r="A110" s="6">
        <v>109.0</v>
      </c>
      <c r="B110" s="11" t="str">
        <f>'Master Schedule'!B110</f>
        <v/>
      </c>
      <c r="C110" s="7">
        <v>46343.0</v>
      </c>
      <c r="D110" s="8" t="str">
        <f t="shared" si="1"/>
        <v>Tuesday</v>
      </c>
      <c r="E110" s="31"/>
      <c r="F110" s="11"/>
      <c r="G110" s="9"/>
      <c r="H110" s="31"/>
      <c r="I110" s="11"/>
      <c r="J110" s="20"/>
      <c r="K110" s="35"/>
      <c r="L110" s="35"/>
      <c r="M110" s="35"/>
      <c r="N110" s="36"/>
      <c r="O110" s="62"/>
      <c r="P110" s="34" t="str">
        <f t="shared" si="2"/>
        <v/>
      </c>
    </row>
    <row r="111" ht="22.5" customHeight="1">
      <c r="A111" s="6">
        <v>110.0</v>
      </c>
      <c r="B111" s="11" t="str">
        <f>'Master Schedule'!B111</f>
        <v/>
      </c>
      <c r="C111" s="7">
        <v>46344.0</v>
      </c>
      <c r="D111" s="8" t="str">
        <f t="shared" si="1"/>
        <v>Wednesday</v>
      </c>
      <c r="E111" s="31"/>
      <c r="F111" s="11"/>
      <c r="G111" s="9"/>
      <c r="H111" s="31"/>
      <c r="I111" s="11"/>
      <c r="J111" s="20"/>
      <c r="K111" s="32"/>
      <c r="L111" s="32"/>
      <c r="M111" s="32"/>
      <c r="N111" s="33"/>
      <c r="O111" s="62"/>
      <c r="P111" s="34" t="str">
        <f t="shared" si="2"/>
        <v/>
      </c>
    </row>
    <row r="112" ht="22.5" customHeight="1">
      <c r="A112" s="6">
        <v>111.0</v>
      </c>
      <c r="B112" s="11" t="str">
        <f>'Master Schedule'!B112</f>
        <v/>
      </c>
      <c r="C112" s="7">
        <v>46345.0</v>
      </c>
      <c r="D112" s="8" t="str">
        <f t="shared" si="1"/>
        <v>Thursday</v>
      </c>
      <c r="E112" s="31"/>
      <c r="F112" s="11"/>
      <c r="G112" s="9"/>
      <c r="H112" s="31"/>
      <c r="I112" s="11"/>
      <c r="J112" s="20"/>
      <c r="K112" s="35"/>
      <c r="L112" s="35"/>
      <c r="M112" s="35"/>
      <c r="N112" s="36"/>
      <c r="O112" s="62"/>
      <c r="P112" s="34" t="str">
        <f t="shared" si="2"/>
        <v/>
      </c>
    </row>
    <row r="113" ht="22.5" customHeight="1">
      <c r="A113" s="6">
        <v>112.0</v>
      </c>
      <c r="B113" s="11" t="str">
        <f>'Master Schedule'!B113</f>
        <v/>
      </c>
      <c r="C113" s="7">
        <v>46346.0</v>
      </c>
      <c r="D113" s="8" t="str">
        <f t="shared" si="1"/>
        <v>Friday</v>
      </c>
      <c r="E113" s="31"/>
      <c r="F113" s="11"/>
      <c r="G113" s="9"/>
      <c r="H113" s="31"/>
      <c r="I113" s="11"/>
      <c r="J113" s="20"/>
      <c r="K113" s="32"/>
      <c r="L113" s="32"/>
      <c r="M113" s="32"/>
      <c r="N113" s="33"/>
      <c r="O113" s="62"/>
      <c r="P113" s="34" t="str">
        <f t="shared" si="2"/>
        <v/>
      </c>
    </row>
    <row r="114" ht="22.5" customHeight="1">
      <c r="A114" s="6">
        <v>113.0</v>
      </c>
      <c r="B114" s="11" t="str">
        <f>'Master Schedule'!B114</f>
        <v/>
      </c>
      <c r="C114" s="7">
        <v>46347.0</v>
      </c>
      <c r="D114" s="8" t="str">
        <f t="shared" si="1"/>
        <v>Saturday</v>
      </c>
      <c r="E114" s="31"/>
      <c r="F114" s="11"/>
      <c r="G114" s="9"/>
      <c r="H114" s="31"/>
      <c r="I114" s="11"/>
      <c r="J114" s="20"/>
      <c r="K114" s="35"/>
      <c r="L114" s="35"/>
      <c r="M114" s="35"/>
      <c r="N114" s="36"/>
      <c r="O114" s="62"/>
      <c r="P114" s="34" t="str">
        <f t="shared" si="2"/>
        <v/>
      </c>
    </row>
    <row r="115" ht="22.5" customHeight="1">
      <c r="A115" s="6">
        <v>114.0</v>
      </c>
      <c r="B115" s="11" t="str">
        <f>'Master Schedule'!B115</f>
        <v/>
      </c>
      <c r="C115" s="7">
        <v>46348.0</v>
      </c>
      <c r="D115" s="8" t="str">
        <f t="shared" si="1"/>
        <v>Sunday</v>
      </c>
      <c r="E115" s="31"/>
      <c r="F115" s="11"/>
      <c r="G115" s="9"/>
      <c r="H115" s="31"/>
      <c r="I115" s="11"/>
      <c r="J115" s="20"/>
      <c r="K115" s="32"/>
      <c r="L115" s="32"/>
      <c r="M115" s="32"/>
      <c r="N115" s="33"/>
      <c r="O115" s="62"/>
      <c r="P115" s="34" t="str">
        <f t="shared" si="2"/>
        <v/>
      </c>
    </row>
    <row r="116" ht="22.5" customHeight="1">
      <c r="A116" s="6">
        <v>115.0</v>
      </c>
      <c r="B116" s="11" t="str">
        <f>'Master Schedule'!B116</f>
        <v/>
      </c>
      <c r="C116" s="7">
        <v>46349.0</v>
      </c>
      <c r="D116" s="8" t="str">
        <f t="shared" si="1"/>
        <v>Monday</v>
      </c>
      <c r="E116" s="31"/>
      <c r="F116" s="11"/>
      <c r="G116" s="9"/>
      <c r="H116" s="31"/>
      <c r="I116" s="11"/>
      <c r="J116" s="20"/>
      <c r="K116" s="35"/>
      <c r="L116" s="35"/>
      <c r="M116" s="35"/>
      <c r="N116" s="36"/>
      <c r="O116" s="62"/>
      <c r="P116" s="34" t="str">
        <f t="shared" si="2"/>
        <v/>
      </c>
    </row>
    <row r="117" ht="22.5" customHeight="1">
      <c r="A117" s="6">
        <v>116.0</v>
      </c>
      <c r="B117" s="11" t="str">
        <f>'Master Schedule'!B117</f>
        <v/>
      </c>
      <c r="C117" s="7">
        <v>46350.0</v>
      </c>
      <c r="D117" s="8" t="str">
        <f t="shared" si="1"/>
        <v>Tuesday</v>
      </c>
      <c r="E117" s="31"/>
      <c r="F117" s="11"/>
      <c r="G117" s="9"/>
      <c r="H117" s="31"/>
      <c r="I117" s="11"/>
      <c r="J117" s="20"/>
      <c r="K117" s="32"/>
      <c r="L117" s="32"/>
      <c r="M117" s="32"/>
      <c r="N117" s="33"/>
      <c r="O117" s="62"/>
      <c r="P117" s="34" t="str">
        <f t="shared" si="2"/>
        <v/>
      </c>
    </row>
    <row r="118" ht="22.5" customHeight="1">
      <c r="A118" s="6">
        <v>117.0</v>
      </c>
      <c r="B118" s="11" t="str">
        <f>'Master Schedule'!B118</f>
        <v/>
      </c>
      <c r="C118" s="7">
        <v>46351.0</v>
      </c>
      <c r="D118" s="8" t="str">
        <f t="shared" si="1"/>
        <v>Wednesday</v>
      </c>
      <c r="E118" s="31"/>
      <c r="F118" s="11"/>
      <c r="G118" s="9"/>
      <c r="H118" s="31"/>
      <c r="I118" s="11"/>
      <c r="J118" s="20"/>
      <c r="K118" s="35"/>
      <c r="L118" s="35"/>
      <c r="M118" s="35"/>
      <c r="N118" s="36"/>
      <c r="O118" s="62"/>
      <c r="P118" s="34" t="str">
        <f t="shared" si="2"/>
        <v/>
      </c>
    </row>
    <row r="119" ht="22.5" customHeight="1">
      <c r="A119" s="6">
        <v>118.0</v>
      </c>
      <c r="B119" s="11" t="str">
        <f>'Master Schedule'!B119</f>
        <v/>
      </c>
      <c r="C119" s="7">
        <v>46352.0</v>
      </c>
      <c r="D119" s="8" t="str">
        <f t="shared" si="1"/>
        <v>Thursday</v>
      </c>
      <c r="E119" s="31"/>
      <c r="F119" s="11"/>
      <c r="G119" s="9"/>
      <c r="H119" s="31"/>
      <c r="I119" s="11"/>
      <c r="J119" s="20"/>
      <c r="K119" s="32"/>
      <c r="L119" s="32"/>
      <c r="M119" s="32"/>
      <c r="N119" s="33"/>
      <c r="O119" s="62"/>
      <c r="P119" s="34" t="str">
        <f t="shared" si="2"/>
        <v/>
      </c>
    </row>
    <row r="120" ht="22.5" customHeight="1">
      <c r="A120" s="6">
        <v>119.0</v>
      </c>
      <c r="B120" s="11" t="str">
        <f>'Master Schedule'!B120</f>
        <v/>
      </c>
      <c r="C120" s="7">
        <v>46353.0</v>
      </c>
      <c r="D120" s="8" t="str">
        <f t="shared" si="1"/>
        <v>Friday</v>
      </c>
      <c r="E120" s="31"/>
      <c r="F120" s="11"/>
      <c r="G120" s="9"/>
      <c r="H120" s="31"/>
      <c r="I120" s="11"/>
      <c r="J120" s="20"/>
      <c r="K120" s="35"/>
      <c r="L120" s="35"/>
      <c r="M120" s="35"/>
      <c r="N120" s="36"/>
      <c r="O120" s="62"/>
      <c r="P120" s="34" t="str">
        <f t="shared" si="2"/>
        <v/>
      </c>
    </row>
    <row r="121" ht="22.5" customHeight="1">
      <c r="A121" s="6">
        <v>120.0</v>
      </c>
      <c r="B121" s="11" t="str">
        <f>'Master Schedule'!B121</f>
        <v/>
      </c>
      <c r="C121" s="7">
        <v>46354.0</v>
      </c>
      <c r="D121" s="8" t="str">
        <f t="shared" si="1"/>
        <v>Saturday</v>
      </c>
      <c r="E121" s="31"/>
      <c r="F121" s="11"/>
      <c r="G121" s="9"/>
      <c r="H121" s="31"/>
      <c r="I121" s="11"/>
      <c r="J121" s="20"/>
      <c r="K121" s="32"/>
      <c r="L121" s="32"/>
      <c r="M121" s="32"/>
      <c r="N121" s="33"/>
      <c r="O121" s="62"/>
      <c r="P121" s="34" t="str">
        <f t="shared" si="2"/>
        <v/>
      </c>
    </row>
    <row r="122" ht="22.5" customHeight="1">
      <c r="A122" s="6">
        <v>121.0</v>
      </c>
      <c r="B122" s="11" t="str">
        <f>'Master Schedule'!B122</f>
        <v/>
      </c>
      <c r="C122" s="7">
        <v>46355.0</v>
      </c>
      <c r="D122" s="8" t="str">
        <f t="shared" si="1"/>
        <v>Sunday</v>
      </c>
      <c r="E122" s="31"/>
      <c r="F122" s="11"/>
      <c r="G122" s="9"/>
      <c r="H122" s="31"/>
      <c r="I122" s="11"/>
      <c r="J122" s="20"/>
      <c r="K122" s="35"/>
      <c r="L122" s="35"/>
      <c r="M122" s="35"/>
      <c r="N122" s="36"/>
      <c r="O122" s="62"/>
      <c r="P122" s="34" t="str">
        <f t="shared" si="2"/>
        <v/>
      </c>
    </row>
    <row r="123" ht="22.5" customHeight="1">
      <c r="A123" s="6">
        <v>122.0</v>
      </c>
      <c r="B123" s="11" t="str">
        <f>'Master Schedule'!B123</f>
        <v/>
      </c>
      <c r="C123" s="7">
        <v>46356.0</v>
      </c>
      <c r="D123" s="8" t="str">
        <f t="shared" si="1"/>
        <v>Monday</v>
      </c>
      <c r="E123" s="31"/>
      <c r="F123" s="11"/>
      <c r="G123" s="9"/>
      <c r="H123" s="31"/>
      <c r="I123" s="11"/>
      <c r="J123" s="20"/>
      <c r="K123" s="32"/>
      <c r="L123" s="32"/>
      <c r="M123" s="32"/>
      <c r="N123" s="33"/>
      <c r="O123" s="62"/>
      <c r="P123" s="34" t="str">
        <f t="shared" si="2"/>
        <v/>
      </c>
    </row>
    <row r="124" ht="22.5" customHeight="1">
      <c r="A124" s="6">
        <v>123.0</v>
      </c>
      <c r="B124" s="11" t="str">
        <f>'Master Schedule'!B124</f>
        <v/>
      </c>
      <c r="C124" s="7">
        <v>46357.0</v>
      </c>
      <c r="D124" s="8" t="str">
        <f t="shared" si="1"/>
        <v>Tuesday</v>
      </c>
      <c r="E124" s="31"/>
      <c r="F124" s="11"/>
      <c r="G124" s="9"/>
      <c r="H124" s="31"/>
      <c r="I124" s="11"/>
      <c r="J124" s="20"/>
      <c r="K124" s="35"/>
      <c r="L124" s="35"/>
      <c r="M124" s="35"/>
      <c r="N124" s="36"/>
      <c r="O124" s="62"/>
      <c r="P124" s="34" t="str">
        <f t="shared" si="2"/>
        <v/>
      </c>
    </row>
    <row r="125" ht="22.5" customHeight="1">
      <c r="A125" s="6">
        <v>124.0</v>
      </c>
      <c r="B125" s="11" t="str">
        <f>'Master Schedule'!B125</f>
        <v/>
      </c>
      <c r="C125" s="7">
        <v>46358.0</v>
      </c>
      <c r="D125" s="8" t="str">
        <f t="shared" si="1"/>
        <v>Wednesday</v>
      </c>
      <c r="E125" s="31"/>
      <c r="F125" s="11"/>
      <c r="G125" s="9"/>
      <c r="H125" s="31"/>
      <c r="I125" s="11"/>
      <c r="J125" s="20"/>
      <c r="K125" s="32"/>
      <c r="L125" s="32"/>
      <c r="M125" s="32"/>
      <c r="N125" s="33"/>
      <c r="O125" s="62"/>
      <c r="P125" s="34" t="str">
        <f t="shared" si="2"/>
        <v/>
      </c>
    </row>
    <row r="126" ht="22.5" customHeight="1">
      <c r="A126" s="6">
        <v>125.0</v>
      </c>
      <c r="B126" s="11" t="str">
        <f>'Master Schedule'!B126</f>
        <v/>
      </c>
      <c r="C126" s="7">
        <v>46359.0</v>
      </c>
      <c r="D126" s="8" t="str">
        <f t="shared" si="1"/>
        <v>Thursday</v>
      </c>
      <c r="E126" s="31"/>
      <c r="F126" s="11"/>
      <c r="G126" s="9"/>
      <c r="H126" s="31"/>
      <c r="I126" s="11"/>
      <c r="J126" s="20"/>
      <c r="K126" s="35"/>
      <c r="L126" s="35"/>
      <c r="M126" s="35"/>
      <c r="N126" s="36"/>
      <c r="O126" s="62"/>
      <c r="P126" s="34" t="str">
        <f t="shared" si="2"/>
        <v/>
      </c>
    </row>
    <row r="127" ht="22.5" customHeight="1">
      <c r="A127" s="6">
        <v>126.0</v>
      </c>
      <c r="B127" s="11" t="str">
        <f>'Master Schedule'!B127</f>
        <v/>
      </c>
      <c r="C127" s="7">
        <v>46360.0</v>
      </c>
      <c r="D127" s="8" t="str">
        <f t="shared" si="1"/>
        <v>Friday</v>
      </c>
      <c r="E127" s="31"/>
      <c r="F127" s="11"/>
      <c r="G127" s="9"/>
      <c r="H127" s="31"/>
      <c r="I127" s="11"/>
      <c r="J127" s="20"/>
      <c r="K127" s="32"/>
      <c r="L127" s="32"/>
      <c r="M127" s="32"/>
      <c r="N127" s="33"/>
      <c r="O127" s="62"/>
      <c r="P127" s="34" t="str">
        <f t="shared" si="2"/>
        <v/>
      </c>
    </row>
    <row r="128" ht="22.5" customHeight="1">
      <c r="A128" s="6">
        <v>127.0</v>
      </c>
      <c r="B128" s="11" t="str">
        <f>'Master Schedule'!B128</f>
        <v/>
      </c>
      <c r="C128" s="7">
        <v>46361.0</v>
      </c>
      <c r="D128" s="8" t="str">
        <f t="shared" si="1"/>
        <v>Saturday</v>
      </c>
      <c r="E128" s="31"/>
      <c r="F128" s="11"/>
      <c r="G128" s="9"/>
      <c r="H128" s="31"/>
      <c r="I128" s="11"/>
      <c r="J128" s="20"/>
      <c r="K128" s="35"/>
      <c r="L128" s="35"/>
      <c r="M128" s="35"/>
      <c r="N128" s="36"/>
      <c r="O128" s="62"/>
      <c r="P128" s="34" t="str">
        <f t="shared" si="2"/>
        <v/>
      </c>
    </row>
    <row r="129" ht="22.5" customHeight="1">
      <c r="A129" s="6">
        <v>128.0</v>
      </c>
      <c r="B129" s="11" t="str">
        <f>'Master Schedule'!B129</f>
        <v/>
      </c>
      <c r="C129" s="7">
        <v>46362.0</v>
      </c>
      <c r="D129" s="8" t="str">
        <f t="shared" si="1"/>
        <v>Sunday</v>
      </c>
      <c r="E129" s="31"/>
      <c r="F129" s="11"/>
      <c r="G129" s="9"/>
      <c r="H129" s="31"/>
      <c r="I129" s="11"/>
      <c r="J129" s="20"/>
      <c r="K129" s="32"/>
      <c r="L129" s="32"/>
      <c r="M129" s="32"/>
      <c r="N129" s="33"/>
      <c r="O129" s="62"/>
      <c r="P129" s="34" t="str">
        <f t="shared" si="2"/>
        <v/>
      </c>
    </row>
    <row r="130" ht="22.5" customHeight="1">
      <c r="A130" s="6">
        <v>129.0</v>
      </c>
      <c r="B130" s="11" t="str">
        <f>'Master Schedule'!B130</f>
        <v/>
      </c>
      <c r="C130" s="7">
        <v>46363.0</v>
      </c>
      <c r="D130" s="8" t="str">
        <f t="shared" si="1"/>
        <v>Monday</v>
      </c>
      <c r="E130" s="31"/>
      <c r="F130" s="11"/>
      <c r="G130" s="9"/>
      <c r="H130" s="31"/>
      <c r="I130" s="11"/>
      <c r="J130" s="20"/>
      <c r="K130" s="35"/>
      <c r="L130" s="35"/>
      <c r="M130" s="35"/>
      <c r="N130" s="36"/>
      <c r="O130" s="62"/>
      <c r="P130" s="34" t="str">
        <f t="shared" si="2"/>
        <v/>
      </c>
    </row>
    <row r="131" ht="22.5" customHeight="1">
      <c r="A131" s="6">
        <v>130.0</v>
      </c>
      <c r="B131" s="11" t="str">
        <f>'Master Schedule'!B131</f>
        <v/>
      </c>
      <c r="C131" s="7">
        <v>46364.0</v>
      </c>
      <c r="D131" s="8" t="str">
        <f t="shared" si="1"/>
        <v>Tuesday</v>
      </c>
      <c r="E131" s="31"/>
      <c r="F131" s="11"/>
      <c r="G131" s="9"/>
      <c r="H131" s="31"/>
      <c r="I131" s="11"/>
      <c r="J131" s="20"/>
      <c r="K131" s="32"/>
      <c r="L131" s="32"/>
      <c r="M131" s="32"/>
      <c r="N131" s="33"/>
      <c r="O131" s="62"/>
      <c r="P131" s="34" t="str">
        <f t="shared" si="2"/>
        <v/>
      </c>
    </row>
    <row r="132" ht="22.5" customHeight="1">
      <c r="A132" s="6">
        <v>131.0</v>
      </c>
      <c r="B132" s="11" t="str">
        <f>'Master Schedule'!B132</f>
        <v/>
      </c>
      <c r="C132" s="7">
        <v>46365.0</v>
      </c>
      <c r="D132" s="8" t="str">
        <f t="shared" si="1"/>
        <v>Wednesday</v>
      </c>
      <c r="E132" s="31"/>
      <c r="F132" s="11"/>
      <c r="G132" s="9"/>
      <c r="H132" s="31"/>
      <c r="I132" s="11"/>
      <c r="J132" s="20"/>
      <c r="K132" s="35"/>
      <c r="L132" s="35"/>
      <c r="M132" s="35"/>
      <c r="N132" s="36"/>
      <c r="O132" s="62"/>
      <c r="P132" s="34" t="str">
        <f t="shared" si="2"/>
        <v/>
      </c>
    </row>
    <row r="133" ht="22.5" customHeight="1">
      <c r="A133" s="6">
        <v>132.0</v>
      </c>
      <c r="B133" s="11" t="str">
        <f>'Master Schedule'!B133</f>
        <v/>
      </c>
      <c r="C133" s="7">
        <v>46366.0</v>
      </c>
      <c r="D133" s="8" t="str">
        <f t="shared" si="1"/>
        <v>Thursday</v>
      </c>
      <c r="E133" s="31"/>
      <c r="F133" s="11"/>
      <c r="G133" s="9"/>
      <c r="H133" s="31"/>
      <c r="I133" s="11"/>
      <c r="J133" s="20"/>
      <c r="K133" s="32"/>
      <c r="L133" s="32"/>
      <c r="M133" s="32"/>
      <c r="N133" s="33"/>
      <c r="O133" s="62"/>
      <c r="P133" s="34" t="str">
        <f t="shared" si="2"/>
        <v/>
      </c>
    </row>
    <row r="134" ht="22.5" customHeight="1">
      <c r="A134" s="6">
        <v>133.0</v>
      </c>
      <c r="B134" s="11" t="str">
        <f>'Master Schedule'!B134</f>
        <v/>
      </c>
      <c r="C134" s="7">
        <v>46367.0</v>
      </c>
      <c r="D134" s="8" t="str">
        <f t="shared" si="1"/>
        <v>Friday</v>
      </c>
      <c r="E134" s="31"/>
      <c r="F134" s="11"/>
      <c r="G134" s="9"/>
      <c r="H134" s="31"/>
      <c r="I134" s="11"/>
      <c r="J134" s="20"/>
      <c r="K134" s="35"/>
      <c r="L134" s="35"/>
      <c r="M134" s="35"/>
      <c r="N134" s="36"/>
      <c r="O134" s="62"/>
      <c r="P134" s="34" t="str">
        <f t="shared" si="2"/>
        <v/>
      </c>
    </row>
    <row r="135" ht="22.5" customHeight="1">
      <c r="A135" s="6">
        <v>134.0</v>
      </c>
      <c r="B135" s="11" t="str">
        <f>'Master Schedule'!B135</f>
        <v/>
      </c>
      <c r="C135" s="7">
        <v>46368.0</v>
      </c>
      <c r="D135" s="8" t="str">
        <f t="shared" si="1"/>
        <v>Saturday</v>
      </c>
      <c r="E135" s="31"/>
      <c r="F135" s="11"/>
      <c r="G135" s="9"/>
      <c r="H135" s="31"/>
      <c r="I135" s="11"/>
      <c r="J135" s="20"/>
      <c r="K135" s="32"/>
      <c r="L135" s="32"/>
      <c r="M135" s="32"/>
      <c r="N135" s="33"/>
      <c r="O135" s="62"/>
      <c r="P135" s="34" t="str">
        <f t="shared" si="2"/>
        <v/>
      </c>
    </row>
    <row r="136" ht="22.5" customHeight="1">
      <c r="A136" s="6">
        <v>135.0</v>
      </c>
      <c r="B136" s="11" t="str">
        <f>'Master Schedule'!B136</f>
        <v/>
      </c>
      <c r="C136" s="7">
        <v>46369.0</v>
      </c>
      <c r="D136" s="8" t="str">
        <f t="shared" si="1"/>
        <v>Sunday</v>
      </c>
      <c r="E136" s="31"/>
      <c r="F136" s="11"/>
      <c r="G136" s="9"/>
      <c r="H136" s="31"/>
      <c r="I136" s="11"/>
      <c r="J136" s="20"/>
      <c r="K136" s="35"/>
      <c r="L136" s="35"/>
      <c r="M136" s="35"/>
      <c r="N136" s="36"/>
      <c r="O136" s="62"/>
      <c r="P136" s="34" t="str">
        <f t="shared" si="2"/>
        <v/>
      </c>
    </row>
    <row r="137" ht="22.5" customHeight="1">
      <c r="A137" s="6">
        <v>136.0</v>
      </c>
      <c r="B137" s="11" t="str">
        <f>'Master Schedule'!B137</f>
        <v/>
      </c>
      <c r="C137" s="7">
        <v>46370.0</v>
      </c>
      <c r="D137" s="8" t="str">
        <f t="shared" si="1"/>
        <v>Monday</v>
      </c>
      <c r="E137" s="31"/>
      <c r="F137" s="11"/>
      <c r="G137" s="9"/>
      <c r="H137" s="31"/>
      <c r="I137" s="11"/>
      <c r="J137" s="20"/>
      <c r="K137" s="32"/>
      <c r="L137" s="32"/>
      <c r="M137" s="32"/>
      <c r="N137" s="33"/>
      <c r="O137" s="62"/>
      <c r="P137" s="34" t="str">
        <f t="shared" si="2"/>
        <v/>
      </c>
    </row>
    <row r="138" ht="22.5" customHeight="1">
      <c r="A138" s="6">
        <v>137.0</v>
      </c>
      <c r="B138" s="11" t="str">
        <f>'Master Schedule'!B138</f>
        <v/>
      </c>
      <c r="C138" s="7">
        <v>46371.0</v>
      </c>
      <c r="D138" s="8" t="str">
        <f t="shared" si="1"/>
        <v>Tuesday</v>
      </c>
      <c r="E138" s="31"/>
      <c r="F138" s="11"/>
      <c r="G138" s="9"/>
      <c r="H138" s="31"/>
      <c r="I138" s="11"/>
      <c r="J138" s="20"/>
      <c r="K138" s="35"/>
      <c r="L138" s="35"/>
      <c r="M138" s="35"/>
      <c r="N138" s="36"/>
      <c r="O138" s="62"/>
      <c r="P138" s="34" t="str">
        <f t="shared" si="2"/>
        <v/>
      </c>
    </row>
    <row r="139" ht="22.5" customHeight="1">
      <c r="A139" s="6">
        <v>138.0</v>
      </c>
      <c r="B139" s="11" t="str">
        <f>'Master Schedule'!B139</f>
        <v/>
      </c>
      <c r="C139" s="7">
        <v>46372.0</v>
      </c>
      <c r="D139" s="8" t="str">
        <f t="shared" si="1"/>
        <v>Wednesday</v>
      </c>
      <c r="E139" s="31"/>
      <c r="F139" s="11"/>
      <c r="G139" s="9"/>
      <c r="H139" s="31"/>
      <c r="I139" s="11"/>
      <c r="J139" s="20"/>
      <c r="K139" s="32"/>
      <c r="L139" s="32"/>
      <c r="M139" s="32"/>
      <c r="N139" s="33"/>
      <c r="O139" s="62"/>
      <c r="P139" s="34" t="str">
        <f t="shared" si="2"/>
        <v/>
      </c>
    </row>
    <row r="140" ht="22.5" customHeight="1">
      <c r="A140" s="6">
        <v>139.0</v>
      </c>
      <c r="B140" s="11" t="str">
        <f>'Master Schedule'!B140</f>
        <v/>
      </c>
      <c r="C140" s="7">
        <v>46373.0</v>
      </c>
      <c r="D140" s="8" t="str">
        <f t="shared" si="1"/>
        <v>Thursday</v>
      </c>
      <c r="E140" s="31"/>
      <c r="F140" s="11"/>
      <c r="G140" s="9"/>
      <c r="H140" s="31"/>
      <c r="I140" s="11"/>
      <c r="J140" s="20"/>
      <c r="K140" s="35"/>
      <c r="L140" s="35"/>
      <c r="M140" s="35"/>
      <c r="N140" s="36"/>
      <c r="O140" s="62"/>
      <c r="P140" s="34" t="str">
        <f t="shared" si="2"/>
        <v/>
      </c>
    </row>
    <row r="141" ht="22.5" customHeight="1">
      <c r="A141" s="6">
        <v>140.0</v>
      </c>
      <c r="B141" s="11" t="str">
        <f>'Master Schedule'!B141</f>
        <v/>
      </c>
      <c r="C141" s="7">
        <v>46374.0</v>
      </c>
      <c r="D141" s="8" t="str">
        <f t="shared" si="1"/>
        <v>Friday</v>
      </c>
      <c r="E141" s="31"/>
      <c r="F141" s="11"/>
      <c r="G141" s="9"/>
      <c r="H141" s="31"/>
      <c r="I141" s="11"/>
      <c r="J141" s="20"/>
      <c r="K141" s="32"/>
      <c r="L141" s="32"/>
      <c r="M141" s="32"/>
      <c r="N141" s="33"/>
      <c r="O141" s="62"/>
      <c r="P141" s="34" t="str">
        <f t="shared" si="2"/>
        <v/>
      </c>
    </row>
    <row r="142" ht="22.5" customHeight="1">
      <c r="A142" s="6">
        <v>141.0</v>
      </c>
      <c r="B142" s="11" t="str">
        <f>'Master Schedule'!B142</f>
        <v/>
      </c>
      <c r="C142" s="7">
        <v>46375.0</v>
      </c>
      <c r="D142" s="8" t="str">
        <f t="shared" si="1"/>
        <v>Saturday</v>
      </c>
      <c r="E142" s="31"/>
      <c r="F142" s="11"/>
      <c r="G142" s="9"/>
      <c r="H142" s="31"/>
      <c r="I142" s="11"/>
      <c r="J142" s="20"/>
      <c r="K142" s="35"/>
      <c r="L142" s="35"/>
      <c r="M142" s="35"/>
      <c r="N142" s="36"/>
      <c r="O142" s="62"/>
      <c r="P142" s="34" t="str">
        <f t="shared" si="2"/>
        <v/>
      </c>
    </row>
    <row r="143" ht="22.5" customHeight="1">
      <c r="A143" s="6">
        <v>142.0</v>
      </c>
      <c r="B143" s="11" t="str">
        <f>'Master Schedule'!B143</f>
        <v/>
      </c>
      <c r="C143" s="7">
        <v>46376.0</v>
      </c>
      <c r="D143" s="8" t="str">
        <f t="shared" si="1"/>
        <v>Sunday</v>
      </c>
      <c r="E143" s="31"/>
      <c r="F143" s="11"/>
      <c r="G143" s="9"/>
      <c r="H143" s="31"/>
      <c r="I143" s="11"/>
      <c r="J143" s="20"/>
      <c r="K143" s="32"/>
      <c r="L143" s="32"/>
      <c r="M143" s="32"/>
      <c r="N143" s="33"/>
      <c r="O143" s="62"/>
      <c r="P143" s="34" t="str">
        <f t="shared" si="2"/>
        <v/>
      </c>
    </row>
    <row r="144" ht="22.5" customHeight="1">
      <c r="A144" s="6">
        <v>143.0</v>
      </c>
      <c r="B144" s="11" t="str">
        <f>'Master Schedule'!B144</f>
        <v/>
      </c>
      <c r="C144" s="7">
        <v>46377.0</v>
      </c>
      <c r="D144" s="8" t="str">
        <f t="shared" si="1"/>
        <v>Monday</v>
      </c>
      <c r="E144" s="31"/>
      <c r="F144" s="11"/>
      <c r="G144" s="9"/>
      <c r="H144" s="31"/>
      <c r="I144" s="11"/>
      <c r="J144" s="20"/>
      <c r="K144" s="35"/>
      <c r="L144" s="35"/>
      <c r="M144" s="35"/>
      <c r="N144" s="36"/>
      <c r="O144" s="62"/>
      <c r="P144" s="34" t="str">
        <f t="shared" si="2"/>
        <v/>
      </c>
    </row>
    <row r="145" ht="22.5" customHeight="1">
      <c r="A145" s="6">
        <v>144.0</v>
      </c>
      <c r="B145" s="11" t="str">
        <f>'Master Schedule'!B145</f>
        <v/>
      </c>
      <c r="C145" s="7">
        <v>46378.0</v>
      </c>
      <c r="D145" s="8" t="str">
        <f t="shared" si="1"/>
        <v>Tuesday</v>
      </c>
      <c r="E145" s="31"/>
      <c r="F145" s="11"/>
      <c r="G145" s="9"/>
      <c r="H145" s="31"/>
      <c r="I145" s="11"/>
      <c r="J145" s="20"/>
      <c r="K145" s="32"/>
      <c r="L145" s="32"/>
      <c r="M145" s="32"/>
      <c r="N145" s="33"/>
      <c r="O145" s="62"/>
      <c r="P145" s="34" t="str">
        <f t="shared" si="2"/>
        <v/>
      </c>
    </row>
    <row r="146" ht="22.5" customHeight="1">
      <c r="A146" s="6">
        <v>145.0</v>
      </c>
      <c r="B146" s="11" t="str">
        <f>'Master Schedule'!B146</f>
        <v/>
      </c>
      <c r="C146" s="7">
        <v>46379.0</v>
      </c>
      <c r="D146" s="8" t="str">
        <f t="shared" si="1"/>
        <v>Wednesday</v>
      </c>
      <c r="E146" s="31"/>
      <c r="F146" s="11"/>
      <c r="G146" s="9"/>
      <c r="H146" s="31"/>
      <c r="I146" s="11"/>
      <c r="J146" s="20"/>
      <c r="K146" s="35"/>
      <c r="L146" s="35"/>
      <c r="M146" s="35"/>
      <c r="N146" s="36"/>
      <c r="O146" s="62"/>
      <c r="P146" s="34" t="str">
        <f t="shared" si="2"/>
        <v/>
      </c>
    </row>
    <row r="147" ht="22.5" customHeight="1">
      <c r="A147" s="6">
        <v>146.0</v>
      </c>
      <c r="B147" s="11" t="str">
        <f>'Master Schedule'!B147</f>
        <v/>
      </c>
      <c r="C147" s="7">
        <v>46380.0</v>
      </c>
      <c r="D147" s="8" t="str">
        <f t="shared" si="1"/>
        <v>Thursday</v>
      </c>
      <c r="E147" s="31"/>
      <c r="F147" s="11"/>
      <c r="G147" s="9"/>
      <c r="H147" s="31"/>
      <c r="I147" s="11"/>
      <c r="J147" s="20"/>
      <c r="K147" s="32"/>
      <c r="L147" s="32"/>
      <c r="M147" s="32"/>
      <c r="N147" s="33"/>
      <c r="O147" s="62"/>
      <c r="P147" s="34" t="str">
        <f t="shared" si="2"/>
        <v/>
      </c>
    </row>
    <row r="148" ht="22.5" customHeight="1">
      <c r="A148" s="6">
        <v>147.0</v>
      </c>
      <c r="B148" s="11" t="str">
        <f>'Master Schedule'!B148</f>
        <v/>
      </c>
      <c r="C148" s="7">
        <v>46381.0</v>
      </c>
      <c r="D148" s="8" t="str">
        <f t="shared" si="1"/>
        <v>Friday</v>
      </c>
      <c r="E148" s="31"/>
      <c r="F148" s="11"/>
      <c r="G148" s="9"/>
      <c r="H148" s="31"/>
      <c r="I148" s="11"/>
      <c r="J148" s="20"/>
      <c r="K148" s="35"/>
      <c r="L148" s="35"/>
      <c r="M148" s="35"/>
      <c r="N148" s="36"/>
      <c r="O148" s="62"/>
      <c r="P148" s="34" t="str">
        <f t="shared" si="2"/>
        <v/>
      </c>
    </row>
    <row r="149" ht="22.5" customHeight="1">
      <c r="A149" s="6">
        <v>148.0</v>
      </c>
      <c r="B149" s="11" t="str">
        <f>'Master Schedule'!B149</f>
        <v/>
      </c>
      <c r="C149" s="7">
        <v>46382.0</v>
      </c>
      <c r="D149" s="8" t="str">
        <f t="shared" si="1"/>
        <v>Saturday</v>
      </c>
      <c r="E149" s="31"/>
      <c r="F149" s="11"/>
      <c r="G149" s="9"/>
      <c r="H149" s="31"/>
      <c r="I149" s="11"/>
      <c r="J149" s="20"/>
      <c r="K149" s="32"/>
      <c r="L149" s="32"/>
      <c r="M149" s="32"/>
      <c r="N149" s="33"/>
      <c r="O149" s="62"/>
      <c r="P149" s="34" t="str">
        <f t="shared" si="2"/>
        <v/>
      </c>
    </row>
    <row r="150" ht="22.5" customHeight="1">
      <c r="A150" s="6">
        <v>149.0</v>
      </c>
      <c r="B150" s="11" t="str">
        <f>'Master Schedule'!B150</f>
        <v/>
      </c>
      <c r="C150" s="7">
        <v>46383.0</v>
      </c>
      <c r="D150" s="8" t="str">
        <f t="shared" si="1"/>
        <v>Sunday</v>
      </c>
      <c r="E150" s="31"/>
      <c r="F150" s="11"/>
      <c r="G150" s="9"/>
      <c r="H150" s="31"/>
      <c r="I150" s="11"/>
      <c r="J150" s="20"/>
      <c r="K150" s="35"/>
      <c r="L150" s="35"/>
      <c r="M150" s="35"/>
      <c r="N150" s="36"/>
      <c r="O150" s="62"/>
      <c r="P150" s="34" t="str">
        <f t="shared" si="2"/>
        <v/>
      </c>
    </row>
    <row r="151" ht="22.5" customHeight="1">
      <c r="A151" s="6">
        <v>150.0</v>
      </c>
      <c r="B151" s="11" t="str">
        <f>'Master Schedule'!B151</f>
        <v/>
      </c>
      <c r="C151" s="7">
        <v>46384.0</v>
      </c>
      <c r="D151" s="8" t="str">
        <f t="shared" si="1"/>
        <v>Monday</v>
      </c>
      <c r="E151" s="31"/>
      <c r="F151" s="11"/>
      <c r="G151" s="9"/>
      <c r="H151" s="31"/>
      <c r="I151" s="11"/>
      <c r="J151" s="20"/>
      <c r="K151" s="32"/>
      <c r="L151" s="32"/>
      <c r="M151" s="32"/>
      <c r="N151" s="33"/>
      <c r="O151" s="62"/>
      <c r="P151" s="34" t="str">
        <f t="shared" si="2"/>
        <v/>
      </c>
    </row>
    <row r="152" ht="22.5" customHeight="1">
      <c r="A152" s="6">
        <v>151.0</v>
      </c>
      <c r="B152" s="11" t="str">
        <f>'Master Schedule'!B152</f>
        <v/>
      </c>
      <c r="C152" s="7">
        <v>46385.0</v>
      </c>
      <c r="D152" s="8" t="str">
        <f t="shared" si="1"/>
        <v>Tuesday</v>
      </c>
      <c r="E152" s="31"/>
      <c r="F152" s="11"/>
      <c r="G152" s="9"/>
      <c r="H152" s="31"/>
      <c r="I152" s="11"/>
      <c r="J152" s="20"/>
      <c r="K152" s="35"/>
      <c r="L152" s="35"/>
      <c r="M152" s="35"/>
      <c r="N152" s="36"/>
      <c r="O152" s="62"/>
      <c r="P152" s="34" t="str">
        <f t="shared" si="2"/>
        <v/>
      </c>
    </row>
    <row r="153" ht="22.5" customHeight="1">
      <c r="A153" s="6">
        <v>152.0</v>
      </c>
      <c r="B153" s="11" t="str">
        <f>'Master Schedule'!B153</f>
        <v/>
      </c>
      <c r="C153" s="7">
        <v>46386.0</v>
      </c>
      <c r="D153" s="8" t="str">
        <f t="shared" si="1"/>
        <v>Wednesday</v>
      </c>
      <c r="E153" s="31"/>
      <c r="F153" s="11"/>
      <c r="G153" s="9"/>
      <c r="H153" s="31"/>
      <c r="I153" s="11"/>
      <c r="J153" s="20"/>
      <c r="K153" s="32"/>
      <c r="L153" s="32"/>
      <c r="M153" s="32"/>
      <c r="N153" s="33"/>
      <c r="O153" s="62"/>
      <c r="P153" s="34" t="str">
        <f t="shared" si="2"/>
        <v/>
      </c>
    </row>
    <row r="154" ht="22.5" customHeight="1">
      <c r="A154" s="6">
        <v>153.0</v>
      </c>
      <c r="B154" s="11" t="str">
        <f>'Master Schedule'!B154</f>
        <v/>
      </c>
      <c r="C154" s="7">
        <v>46387.0</v>
      </c>
      <c r="D154" s="8" t="str">
        <f t="shared" si="1"/>
        <v>Thursday</v>
      </c>
      <c r="E154" s="31"/>
      <c r="F154" s="11"/>
      <c r="G154" s="9"/>
      <c r="H154" s="31"/>
      <c r="I154" s="11"/>
      <c r="J154" s="20"/>
      <c r="K154" s="35"/>
      <c r="L154" s="35"/>
      <c r="M154" s="35"/>
      <c r="N154" s="36"/>
      <c r="O154" s="62"/>
      <c r="P154" s="34" t="str">
        <f t="shared" si="2"/>
        <v/>
      </c>
    </row>
    <row r="155" ht="22.5" customHeight="1">
      <c r="A155" s="6">
        <v>154.0</v>
      </c>
      <c r="B155" s="11" t="str">
        <f>'Master Schedule'!B155</f>
        <v/>
      </c>
      <c r="C155" s="7">
        <v>46388.0</v>
      </c>
      <c r="D155" s="8" t="str">
        <f t="shared" si="1"/>
        <v>Friday</v>
      </c>
      <c r="E155" s="31"/>
      <c r="F155" s="11"/>
      <c r="G155" s="9"/>
      <c r="H155" s="31"/>
      <c r="I155" s="11"/>
      <c r="J155" s="20"/>
      <c r="K155" s="32"/>
      <c r="L155" s="32"/>
      <c r="M155" s="32"/>
      <c r="N155" s="33"/>
      <c r="O155" s="62"/>
      <c r="P155" s="34" t="str">
        <f t="shared" si="2"/>
        <v/>
      </c>
    </row>
    <row r="156" ht="22.5" customHeight="1">
      <c r="A156" s="6">
        <v>155.0</v>
      </c>
      <c r="B156" s="11" t="str">
        <f>'Master Schedule'!B156</f>
        <v/>
      </c>
      <c r="C156" s="7">
        <v>46389.0</v>
      </c>
      <c r="D156" s="8" t="str">
        <f t="shared" si="1"/>
        <v>Saturday</v>
      </c>
      <c r="E156" s="31"/>
      <c r="F156" s="11"/>
      <c r="G156" s="9"/>
      <c r="H156" s="31"/>
      <c r="I156" s="11"/>
      <c r="J156" s="20"/>
      <c r="K156" s="35"/>
      <c r="L156" s="35"/>
      <c r="M156" s="35"/>
      <c r="N156" s="36"/>
      <c r="O156" s="62"/>
      <c r="P156" s="34" t="str">
        <f t="shared" si="2"/>
        <v/>
      </c>
    </row>
    <row r="157" ht="22.5" customHeight="1">
      <c r="A157" s="6">
        <v>156.0</v>
      </c>
      <c r="B157" s="11" t="str">
        <f>'Master Schedule'!B157</f>
        <v/>
      </c>
      <c r="C157" s="7">
        <v>46390.0</v>
      </c>
      <c r="D157" s="8" t="str">
        <f t="shared" si="1"/>
        <v>Sunday</v>
      </c>
      <c r="E157" s="31"/>
      <c r="F157" s="11"/>
      <c r="G157" s="9"/>
      <c r="H157" s="31"/>
      <c r="I157" s="11"/>
      <c r="J157" s="20"/>
      <c r="K157" s="32"/>
      <c r="L157" s="32"/>
      <c r="M157" s="32"/>
      <c r="N157" s="33"/>
      <c r="O157" s="62"/>
      <c r="P157" s="34" t="str">
        <f t="shared" si="2"/>
        <v/>
      </c>
    </row>
    <row r="158" ht="22.5" customHeight="1">
      <c r="A158" s="6">
        <v>157.0</v>
      </c>
      <c r="B158" s="11" t="str">
        <f>'Master Schedule'!B158</f>
        <v/>
      </c>
      <c r="C158" s="7">
        <v>46391.0</v>
      </c>
      <c r="D158" s="8" t="str">
        <f t="shared" si="1"/>
        <v>Monday</v>
      </c>
      <c r="E158" s="31"/>
      <c r="F158" s="11"/>
      <c r="G158" s="9"/>
      <c r="H158" s="31"/>
      <c r="I158" s="11"/>
      <c r="J158" s="20"/>
      <c r="K158" s="35"/>
      <c r="L158" s="35"/>
      <c r="M158" s="35"/>
      <c r="N158" s="36"/>
      <c r="O158" s="62"/>
      <c r="P158" s="34" t="str">
        <f t="shared" si="2"/>
        <v/>
      </c>
    </row>
    <row r="159" ht="22.5" customHeight="1">
      <c r="A159" s="6">
        <v>158.0</v>
      </c>
      <c r="B159" s="11" t="str">
        <f>'Master Schedule'!B159</f>
        <v/>
      </c>
      <c r="C159" s="7">
        <v>46392.0</v>
      </c>
      <c r="D159" s="8" t="str">
        <f t="shared" si="1"/>
        <v>Tuesday</v>
      </c>
      <c r="E159" s="31"/>
      <c r="F159" s="11"/>
      <c r="G159" s="9"/>
      <c r="H159" s="31"/>
      <c r="I159" s="11"/>
      <c r="J159" s="20"/>
      <c r="K159" s="32"/>
      <c r="L159" s="32"/>
      <c r="M159" s="32"/>
      <c r="N159" s="33"/>
      <c r="O159" s="62"/>
      <c r="P159" s="34" t="str">
        <f t="shared" si="2"/>
        <v/>
      </c>
    </row>
    <row r="160" ht="22.5" customHeight="1">
      <c r="A160" s="6">
        <v>159.0</v>
      </c>
      <c r="B160" s="11" t="str">
        <f>'Master Schedule'!B160</f>
        <v/>
      </c>
      <c r="C160" s="7">
        <v>46393.0</v>
      </c>
      <c r="D160" s="8" t="str">
        <f t="shared" si="1"/>
        <v>Wednesday</v>
      </c>
      <c r="E160" s="31"/>
      <c r="F160" s="11"/>
      <c r="G160" s="9"/>
      <c r="H160" s="31"/>
      <c r="I160" s="11"/>
      <c r="J160" s="20"/>
      <c r="K160" s="35"/>
      <c r="L160" s="35"/>
      <c r="M160" s="35"/>
      <c r="N160" s="36"/>
      <c r="O160" s="62"/>
      <c r="P160" s="34" t="str">
        <f t="shared" si="2"/>
        <v/>
      </c>
    </row>
    <row r="161" ht="22.5" customHeight="1">
      <c r="A161" s="6">
        <v>160.0</v>
      </c>
      <c r="B161" s="11" t="str">
        <f>'Master Schedule'!B161</f>
        <v/>
      </c>
      <c r="C161" s="7">
        <v>46394.0</v>
      </c>
      <c r="D161" s="8" t="str">
        <f t="shared" si="1"/>
        <v>Thursday</v>
      </c>
      <c r="E161" s="31"/>
      <c r="F161" s="11"/>
      <c r="G161" s="9"/>
      <c r="H161" s="31"/>
      <c r="I161" s="11"/>
      <c r="J161" s="20"/>
      <c r="K161" s="32"/>
      <c r="L161" s="32"/>
      <c r="M161" s="32"/>
      <c r="N161" s="33"/>
      <c r="O161" s="62"/>
      <c r="P161" s="34" t="str">
        <f t="shared" si="2"/>
        <v/>
      </c>
    </row>
    <row r="162" ht="22.5" customHeight="1">
      <c r="A162" s="6">
        <v>161.0</v>
      </c>
      <c r="B162" s="11" t="str">
        <f>'Master Schedule'!B162</f>
        <v/>
      </c>
      <c r="C162" s="7">
        <v>46395.0</v>
      </c>
      <c r="D162" s="8" t="str">
        <f t="shared" si="1"/>
        <v>Friday</v>
      </c>
      <c r="E162" s="31"/>
      <c r="F162" s="11"/>
      <c r="G162" s="9"/>
      <c r="H162" s="31"/>
      <c r="I162" s="11"/>
      <c r="J162" s="20"/>
      <c r="K162" s="35"/>
      <c r="L162" s="35"/>
      <c r="M162" s="35"/>
      <c r="N162" s="36"/>
      <c r="O162" s="62"/>
      <c r="P162" s="34" t="str">
        <f t="shared" si="2"/>
        <v/>
      </c>
    </row>
    <row r="163" ht="22.5" customHeight="1">
      <c r="A163" s="6">
        <v>162.0</v>
      </c>
      <c r="B163" s="11" t="str">
        <f>'Master Schedule'!B163</f>
        <v/>
      </c>
      <c r="C163" s="7">
        <v>46396.0</v>
      </c>
      <c r="D163" s="8" t="str">
        <f t="shared" si="1"/>
        <v>Saturday</v>
      </c>
      <c r="E163" s="31"/>
      <c r="F163" s="11"/>
      <c r="G163" s="9"/>
      <c r="H163" s="31"/>
      <c r="I163" s="11"/>
      <c r="J163" s="20"/>
      <c r="K163" s="32"/>
      <c r="L163" s="32"/>
      <c r="M163" s="32"/>
      <c r="N163" s="33"/>
      <c r="O163" s="62"/>
      <c r="P163" s="34" t="str">
        <f t="shared" si="2"/>
        <v/>
      </c>
    </row>
    <row r="164" ht="22.5" customHeight="1">
      <c r="A164" s="6">
        <v>163.0</v>
      </c>
      <c r="B164" s="11" t="str">
        <f>'Master Schedule'!B164</f>
        <v/>
      </c>
      <c r="C164" s="7">
        <v>46397.0</v>
      </c>
      <c r="D164" s="8" t="str">
        <f t="shared" si="1"/>
        <v>Sunday</v>
      </c>
      <c r="E164" s="31"/>
      <c r="F164" s="11"/>
      <c r="G164" s="9"/>
      <c r="H164" s="31"/>
      <c r="I164" s="11"/>
      <c r="J164" s="20"/>
      <c r="K164" s="35"/>
      <c r="L164" s="35"/>
      <c r="M164" s="35"/>
      <c r="N164" s="36"/>
      <c r="O164" s="62"/>
      <c r="P164" s="34" t="str">
        <f t="shared" si="2"/>
        <v/>
      </c>
    </row>
    <row r="165" ht="22.5" customHeight="1">
      <c r="A165" s="6">
        <v>164.0</v>
      </c>
      <c r="B165" s="11" t="str">
        <f>'Master Schedule'!B165</f>
        <v/>
      </c>
      <c r="C165" s="7">
        <v>46398.0</v>
      </c>
      <c r="D165" s="8" t="str">
        <f t="shared" si="1"/>
        <v>Monday</v>
      </c>
      <c r="E165" s="31"/>
      <c r="F165" s="11"/>
      <c r="G165" s="9"/>
      <c r="H165" s="31"/>
      <c r="I165" s="11"/>
      <c r="J165" s="20"/>
      <c r="K165" s="32"/>
      <c r="L165" s="32"/>
      <c r="M165" s="32"/>
      <c r="N165" s="33"/>
      <c r="O165" s="62"/>
      <c r="P165" s="34" t="str">
        <f t="shared" si="2"/>
        <v/>
      </c>
    </row>
    <row r="166" ht="22.5" customHeight="1">
      <c r="A166" s="6">
        <v>165.0</v>
      </c>
      <c r="B166" s="11" t="str">
        <f>'Master Schedule'!B166</f>
        <v/>
      </c>
      <c r="C166" s="7">
        <v>46399.0</v>
      </c>
      <c r="D166" s="8" t="str">
        <f t="shared" si="1"/>
        <v>Tuesday</v>
      </c>
      <c r="E166" s="31"/>
      <c r="F166" s="11"/>
      <c r="G166" s="9"/>
      <c r="H166" s="31"/>
      <c r="I166" s="11"/>
      <c r="J166" s="20"/>
      <c r="K166" s="35"/>
      <c r="L166" s="35"/>
      <c r="M166" s="35"/>
      <c r="N166" s="36"/>
      <c r="O166" s="62"/>
      <c r="P166" s="34" t="str">
        <f t="shared" si="2"/>
        <v/>
      </c>
    </row>
    <row r="167" ht="22.5" customHeight="1">
      <c r="A167" s="6">
        <v>166.0</v>
      </c>
      <c r="B167" s="11" t="str">
        <f>'Master Schedule'!B167</f>
        <v/>
      </c>
      <c r="C167" s="7">
        <v>46400.0</v>
      </c>
      <c r="D167" s="8" t="str">
        <f t="shared" si="1"/>
        <v>Wednesday</v>
      </c>
      <c r="E167" s="31"/>
      <c r="F167" s="11"/>
      <c r="G167" s="9"/>
      <c r="H167" s="31"/>
      <c r="I167" s="11"/>
      <c r="J167" s="20"/>
      <c r="K167" s="32"/>
      <c r="L167" s="32"/>
      <c r="M167" s="32"/>
      <c r="N167" s="33"/>
      <c r="O167" s="62"/>
      <c r="P167" s="34" t="str">
        <f t="shared" si="2"/>
        <v/>
      </c>
    </row>
    <row r="168" ht="22.5" customHeight="1">
      <c r="A168" s="6">
        <v>167.0</v>
      </c>
      <c r="B168" s="11" t="str">
        <f>'Master Schedule'!B168</f>
        <v/>
      </c>
      <c r="C168" s="7">
        <v>46401.0</v>
      </c>
      <c r="D168" s="8" t="str">
        <f t="shared" si="1"/>
        <v>Thursday</v>
      </c>
      <c r="E168" s="31"/>
      <c r="F168" s="11"/>
      <c r="G168" s="9"/>
      <c r="H168" s="31"/>
      <c r="I168" s="11"/>
      <c r="J168" s="20"/>
      <c r="K168" s="35"/>
      <c r="L168" s="35"/>
      <c r="M168" s="35"/>
      <c r="N168" s="36"/>
      <c r="O168" s="62"/>
      <c r="P168" s="34" t="str">
        <f t="shared" si="2"/>
        <v/>
      </c>
    </row>
    <row r="169" ht="22.5" customHeight="1">
      <c r="A169" s="6">
        <v>168.0</v>
      </c>
      <c r="B169" s="11" t="str">
        <f>'Master Schedule'!B169</f>
        <v/>
      </c>
      <c r="C169" s="7">
        <v>46402.0</v>
      </c>
      <c r="D169" s="8" t="str">
        <f t="shared" si="1"/>
        <v>Friday</v>
      </c>
      <c r="E169" s="31"/>
      <c r="F169" s="11"/>
      <c r="G169" s="9"/>
      <c r="H169" s="31"/>
      <c r="I169" s="11"/>
      <c r="J169" s="20"/>
      <c r="K169" s="32"/>
      <c r="L169" s="32"/>
      <c r="M169" s="32"/>
      <c r="N169" s="33"/>
      <c r="O169" s="62"/>
      <c r="P169" s="34" t="str">
        <f t="shared" si="2"/>
        <v/>
      </c>
    </row>
    <row r="170" ht="22.5" customHeight="1">
      <c r="A170" s="6">
        <v>169.0</v>
      </c>
      <c r="B170" s="11" t="str">
        <f>'Master Schedule'!B170</f>
        <v/>
      </c>
      <c r="C170" s="7">
        <v>46403.0</v>
      </c>
      <c r="D170" s="8" t="str">
        <f t="shared" si="1"/>
        <v>Saturday</v>
      </c>
      <c r="E170" s="31"/>
      <c r="F170" s="11"/>
      <c r="G170" s="9"/>
      <c r="H170" s="31"/>
      <c r="I170" s="11"/>
      <c r="J170" s="20"/>
      <c r="K170" s="35"/>
      <c r="L170" s="35"/>
      <c r="M170" s="35"/>
      <c r="N170" s="36"/>
      <c r="O170" s="62"/>
      <c r="P170" s="34" t="str">
        <f t="shared" si="2"/>
        <v/>
      </c>
    </row>
    <row r="171" ht="22.5" customHeight="1">
      <c r="A171" s="6">
        <v>170.0</v>
      </c>
      <c r="B171" s="11" t="str">
        <f>'Master Schedule'!B171</f>
        <v/>
      </c>
      <c r="C171" s="7">
        <v>46404.0</v>
      </c>
      <c r="D171" s="8" t="str">
        <f t="shared" si="1"/>
        <v>Sunday</v>
      </c>
      <c r="E171" s="31"/>
      <c r="F171" s="11"/>
      <c r="G171" s="9"/>
      <c r="H171" s="31"/>
      <c r="I171" s="11"/>
      <c r="J171" s="20"/>
      <c r="K171" s="32"/>
      <c r="L171" s="32"/>
      <c r="M171" s="32"/>
      <c r="N171" s="33"/>
      <c r="O171" s="62"/>
      <c r="P171" s="34" t="str">
        <f t="shared" si="2"/>
        <v/>
      </c>
    </row>
    <row r="172" ht="22.5" customHeight="1">
      <c r="A172" s="6">
        <v>171.0</v>
      </c>
      <c r="B172" s="11" t="str">
        <f>'Master Schedule'!B172</f>
        <v/>
      </c>
      <c r="C172" s="7">
        <v>46405.0</v>
      </c>
      <c r="D172" s="8" t="str">
        <f t="shared" si="1"/>
        <v>Monday</v>
      </c>
      <c r="E172" s="31"/>
      <c r="F172" s="11"/>
      <c r="G172" s="9"/>
      <c r="H172" s="31"/>
      <c r="I172" s="11"/>
      <c r="J172" s="20"/>
      <c r="K172" s="35"/>
      <c r="L172" s="35"/>
      <c r="M172" s="35"/>
      <c r="N172" s="36"/>
      <c r="O172" s="62"/>
      <c r="P172" s="34" t="str">
        <f t="shared" si="2"/>
        <v/>
      </c>
    </row>
    <row r="173" ht="22.5" customHeight="1">
      <c r="A173" s="6">
        <v>172.0</v>
      </c>
      <c r="B173" s="11" t="str">
        <f>'Master Schedule'!B173</f>
        <v/>
      </c>
      <c r="C173" s="7">
        <v>46406.0</v>
      </c>
      <c r="D173" s="8" t="str">
        <f t="shared" si="1"/>
        <v>Tuesday</v>
      </c>
      <c r="E173" s="31"/>
      <c r="F173" s="11"/>
      <c r="G173" s="9"/>
      <c r="H173" s="31"/>
      <c r="I173" s="11"/>
      <c r="J173" s="20"/>
      <c r="K173" s="32"/>
      <c r="L173" s="32"/>
      <c r="M173" s="32"/>
      <c r="N173" s="33"/>
      <c r="O173" s="62"/>
      <c r="P173" s="34" t="str">
        <f t="shared" si="2"/>
        <v/>
      </c>
    </row>
    <row r="174" ht="22.5" customHeight="1">
      <c r="A174" s="6">
        <v>173.0</v>
      </c>
      <c r="B174" s="11" t="str">
        <f>'Master Schedule'!B174</f>
        <v/>
      </c>
      <c r="C174" s="7">
        <v>46407.0</v>
      </c>
      <c r="D174" s="8" t="str">
        <f t="shared" si="1"/>
        <v>Wednesday</v>
      </c>
      <c r="E174" s="31"/>
      <c r="F174" s="11"/>
      <c r="G174" s="9"/>
      <c r="H174" s="31"/>
      <c r="I174" s="11"/>
      <c r="J174" s="20"/>
      <c r="K174" s="35"/>
      <c r="L174" s="35"/>
      <c r="M174" s="35"/>
      <c r="N174" s="36"/>
      <c r="O174" s="62"/>
      <c r="P174" s="34" t="str">
        <f t="shared" si="2"/>
        <v/>
      </c>
    </row>
    <row r="175" ht="22.5" customHeight="1">
      <c r="A175" s="6">
        <v>174.0</v>
      </c>
      <c r="B175" s="11" t="str">
        <f>'Master Schedule'!B175</f>
        <v/>
      </c>
      <c r="C175" s="7">
        <v>46408.0</v>
      </c>
      <c r="D175" s="8" t="str">
        <f t="shared" si="1"/>
        <v>Thursday</v>
      </c>
      <c r="E175" s="31"/>
      <c r="F175" s="11"/>
      <c r="G175" s="9"/>
      <c r="H175" s="31"/>
      <c r="I175" s="11"/>
      <c r="J175" s="20"/>
      <c r="K175" s="32"/>
      <c r="L175" s="32"/>
      <c r="M175" s="32"/>
      <c r="N175" s="33"/>
      <c r="O175" s="62"/>
      <c r="P175" s="34" t="str">
        <f t="shared" si="2"/>
        <v/>
      </c>
    </row>
    <row r="176" ht="22.5" customHeight="1">
      <c r="A176" s="6">
        <v>175.0</v>
      </c>
      <c r="B176" s="11" t="str">
        <f>'Master Schedule'!B176</f>
        <v/>
      </c>
      <c r="C176" s="7">
        <v>46409.0</v>
      </c>
      <c r="D176" s="8" t="str">
        <f t="shared" si="1"/>
        <v>Friday</v>
      </c>
      <c r="E176" s="31"/>
      <c r="F176" s="11"/>
      <c r="G176" s="9"/>
      <c r="H176" s="31"/>
      <c r="I176" s="11"/>
      <c r="J176" s="20"/>
      <c r="K176" s="35"/>
      <c r="L176" s="35"/>
      <c r="M176" s="35"/>
      <c r="N176" s="36"/>
      <c r="O176" s="62"/>
      <c r="P176" s="34" t="str">
        <f t="shared" si="2"/>
        <v/>
      </c>
    </row>
    <row r="177" ht="22.5" customHeight="1">
      <c r="A177" s="6">
        <v>176.0</v>
      </c>
      <c r="B177" s="11" t="str">
        <f>'Master Schedule'!B177</f>
        <v/>
      </c>
      <c r="C177" s="7">
        <v>46410.0</v>
      </c>
      <c r="D177" s="8" t="str">
        <f t="shared" si="1"/>
        <v>Saturday</v>
      </c>
      <c r="E177" s="31"/>
      <c r="F177" s="11"/>
      <c r="G177" s="9"/>
      <c r="H177" s="31"/>
      <c r="I177" s="11"/>
      <c r="J177" s="20"/>
      <c r="K177" s="32"/>
      <c r="L177" s="32"/>
      <c r="M177" s="32"/>
      <c r="N177" s="33"/>
      <c r="O177" s="62"/>
      <c r="P177" s="34" t="str">
        <f t="shared" si="2"/>
        <v/>
      </c>
    </row>
    <row r="178" ht="22.5" customHeight="1">
      <c r="A178" s="6">
        <v>177.0</v>
      </c>
      <c r="B178" s="11" t="str">
        <f>'Master Schedule'!B178</f>
        <v/>
      </c>
      <c r="C178" s="7">
        <v>46411.0</v>
      </c>
      <c r="D178" s="8" t="str">
        <f t="shared" si="1"/>
        <v>Sunday</v>
      </c>
      <c r="E178" s="31"/>
      <c r="F178" s="11"/>
      <c r="G178" s="9"/>
      <c r="H178" s="31"/>
      <c r="I178" s="11"/>
      <c r="J178" s="20"/>
      <c r="K178" s="35"/>
      <c r="L178" s="35"/>
      <c r="M178" s="35"/>
      <c r="N178" s="36"/>
      <c r="O178" s="62"/>
      <c r="P178" s="34" t="str">
        <f t="shared" si="2"/>
        <v/>
      </c>
    </row>
    <row r="179" ht="22.5" customHeight="1">
      <c r="A179" s="6">
        <v>178.0</v>
      </c>
      <c r="B179" s="11" t="str">
        <f>'Master Schedule'!B179</f>
        <v/>
      </c>
      <c r="C179" s="7">
        <v>46412.0</v>
      </c>
      <c r="D179" s="8" t="str">
        <f t="shared" si="1"/>
        <v>Monday</v>
      </c>
      <c r="E179" s="31"/>
      <c r="F179" s="11"/>
      <c r="G179" s="9"/>
      <c r="H179" s="31"/>
      <c r="I179" s="11"/>
      <c r="J179" s="20"/>
      <c r="K179" s="32"/>
      <c r="L179" s="32"/>
      <c r="M179" s="32"/>
      <c r="N179" s="33"/>
      <c r="O179" s="62"/>
      <c r="P179" s="34" t="str">
        <f t="shared" si="2"/>
        <v/>
      </c>
    </row>
    <row r="180" ht="22.5" customHeight="1">
      <c r="A180" s="6">
        <v>179.0</v>
      </c>
      <c r="B180" s="11" t="str">
        <f>'Master Schedule'!B180</f>
        <v/>
      </c>
      <c r="C180" s="7">
        <v>46413.0</v>
      </c>
      <c r="D180" s="8" t="str">
        <f t="shared" si="1"/>
        <v>Tuesday</v>
      </c>
      <c r="E180" s="31"/>
      <c r="F180" s="11"/>
      <c r="G180" s="9"/>
      <c r="H180" s="31"/>
      <c r="I180" s="11"/>
      <c r="J180" s="20"/>
      <c r="K180" s="35"/>
      <c r="L180" s="35"/>
      <c r="M180" s="35"/>
      <c r="N180" s="36"/>
      <c r="O180" s="62"/>
      <c r="P180" s="34" t="str">
        <f t="shared" si="2"/>
        <v/>
      </c>
    </row>
    <row r="181" ht="22.5" customHeight="1">
      <c r="A181" s="6">
        <v>180.0</v>
      </c>
      <c r="B181" s="11" t="str">
        <f>'Master Schedule'!B181</f>
        <v/>
      </c>
      <c r="C181" s="7">
        <v>46414.0</v>
      </c>
      <c r="D181" s="8" t="str">
        <f t="shared" si="1"/>
        <v>Wednesday</v>
      </c>
      <c r="E181" s="31"/>
      <c r="F181" s="11"/>
      <c r="G181" s="9"/>
      <c r="H181" s="31"/>
      <c r="I181" s="11"/>
      <c r="J181" s="20"/>
      <c r="K181" s="32"/>
      <c r="L181" s="32"/>
      <c r="M181" s="32"/>
      <c r="N181" s="33"/>
      <c r="O181" s="62"/>
      <c r="P181" s="34" t="str">
        <f t="shared" si="2"/>
        <v/>
      </c>
    </row>
    <row r="182" ht="22.5" customHeight="1">
      <c r="A182" s="6">
        <v>181.0</v>
      </c>
      <c r="B182" s="11" t="str">
        <f>'Master Schedule'!B182</f>
        <v/>
      </c>
      <c r="C182" s="7">
        <v>46415.0</v>
      </c>
      <c r="D182" s="8" t="str">
        <f t="shared" si="1"/>
        <v>Thursday</v>
      </c>
      <c r="E182" s="31"/>
      <c r="F182" s="11"/>
      <c r="G182" s="9"/>
      <c r="H182" s="31"/>
      <c r="I182" s="11"/>
      <c r="J182" s="20"/>
      <c r="K182" s="35"/>
      <c r="L182" s="35"/>
      <c r="M182" s="35"/>
      <c r="N182" s="36"/>
      <c r="O182" s="62"/>
      <c r="P182" s="34" t="str">
        <f t="shared" si="2"/>
        <v/>
      </c>
    </row>
    <row r="183" ht="22.5" customHeight="1">
      <c r="A183" s="6">
        <v>182.0</v>
      </c>
      <c r="B183" s="11" t="str">
        <f>'Master Schedule'!B183</f>
        <v/>
      </c>
      <c r="C183" s="7">
        <v>46416.0</v>
      </c>
      <c r="D183" s="8" t="str">
        <f t="shared" si="1"/>
        <v>Friday</v>
      </c>
      <c r="E183" s="31"/>
      <c r="F183" s="11"/>
      <c r="G183" s="9"/>
      <c r="H183" s="31"/>
      <c r="I183" s="11"/>
      <c r="J183" s="20"/>
      <c r="K183" s="32"/>
      <c r="L183" s="32"/>
      <c r="M183" s="32"/>
      <c r="N183" s="33"/>
      <c r="O183" s="62"/>
      <c r="P183" s="34" t="str">
        <f t="shared" si="2"/>
        <v/>
      </c>
    </row>
    <row r="184" ht="22.5" customHeight="1">
      <c r="A184" s="6">
        <v>183.0</v>
      </c>
      <c r="B184" s="11" t="str">
        <f>'Master Schedule'!B184</f>
        <v/>
      </c>
      <c r="C184" s="7">
        <v>46417.0</v>
      </c>
      <c r="D184" s="8" t="str">
        <f t="shared" si="1"/>
        <v>Saturday</v>
      </c>
      <c r="E184" s="31"/>
      <c r="F184" s="11"/>
      <c r="G184" s="9"/>
      <c r="H184" s="31"/>
      <c r="I184" s="11"/>
      <c r="J184" s="20"/>
      <c r="K184" s="35"/>
      <c r="L184" s="35"/>
      <c r="M184" s="35"/>
      <c r="N184" s="36"/>
      <c r="O184" s="62"/>
      <c r="P184" s="34" t="str">
        <f t="shared" si="2"/>
        <v/>
      </c>
    </row>
    <row r="185" ht="22.5" customHeight="1">
      <c r="A185" s="6">
        <v>184.0</v>
      </c>
      <c r="B185" s="11" t="str">
        <f>'Master Schedule'!B185</f>
        <v/>
      </c>
      <c r="C185" s="7">
        <v>46418.0</v>
      </c>
      <c r="D185" s="8" t="str">
        <f t="shared" si="1"/>
        <v>Sunday</v>
      </c>
      <c r="E185" s="31"/>
      <c r="F185" s="11"/>
      <c r="G185" s="9"/>
      <c r="H185" s="31"/>
      <c r="I185" s="11"/>
      <c r="J185" s="20"/>
      <c r="K185" s="32"/>
      <c r="L185" s="32"/>
      <c r="M185" s="32"/>
      <c r="N185" s="33"/>
      <c r="O185" s="62"/>
      <c r="P185" s="34" t="str">
        <f t="shared" si="2"/>
        <v/>
      </c>
    </row>
    <row r="186" ht="22.5" customHeight="1">
      <c r="A186" s="6">
        <v>185.0</v>
      </c>
      <c r="B186" s="11" t="str">
        <f>'Master Schedule'!B186</f>
        <v/>
      </c>
      <c r="C186" s="7">
        <v>46419.0</v>
      </c>
      <c r="D186" s="8" t="str">
        <f t="shared" si="1"/>
        <v>Monday</v>
      </c>
      <c r="E186" s="31"/>
      <c r="F186" s="11"/>
      <c r="G186" s="9"/>
      <c r="H186" s="31"/>
      <c r="I186" s="11"/>
      <c r="J186" s="20"/>
      <c r="K186" s="35"/>
      <c r="L186" s="35"/>
      <c r="M186" s="35"/>
      <c r="N186" s="36"/>
      <c r="O186" s="62"/>
      <c r="P186" s="34" t="str">
        <f t="shared" si="2"/>
        <v/>
      </c>
    </row>
    <row r="187" ht="22.5" customHeight="1">
      <c r="A187" s="6">
        <v>186.0</v>
      </c>
      <c r="B187" s="11" t="str">
        <f>'Master Schedule'!B187</f>
        <v/>
      </c>
      <c r="C187" s="7">
        <v>46420.0</v>
      </c>
      <c r="D187" s="8" t="str">
        <f t="shared" si="1"/>
        <v>Tuesday</v>
      </c>
      <c r="E187" s="31"/>
      <c r="F187" s="11"/>
      <c r="G187" s="9"/>
      <c r="H187" s="31"/>
      <c r="I187" s="11"/>
      <c r="J187" s="20"/>
      <c r="K187" s="32"/>
      <c r="L187" s="32"/>
      <c r="M187" s="32"/>
      <c r="N187" s="33"/>
      <c r="O187" s="62"/>
      <c r="P187" s="34" t="str">
        <f t="shared" si="2"/>
        <v/>
      </c>
    </row>
    <row r="188" ht="22.5" customHeight="1">
      <c r="A188" s="6">
        <v>187.0</v>
      </c>
      <c r="B188" s="11" t="str">
        <f>'Master Schedule'!B188</f>
        <v/>
      </c>
      <c r="C188" s="7">
        <v>46421.0</v>
      </c>
      <c r="D188" s="8" t="str">
        <f t="shared" si="1"/>
        <v>Wednesday</v>
      </c>
      <c r="E188" s="31"/>
      <c r="F188" s="11"/>
      <c r="G188" s="9"/>
      <c r="H188" s="31"/>
      <c r="I188" s="11"/>
      <c r="J188" s="20"/>
      <c r="K188" s="35"/>
      <c r="L188" s="35"/>
      <c r="M188" s="35"/>
      <c r="N188" s="36"/>
      <c r="O188" s="62"/>
      <c r="P188" s="34" t="str">
        <f t="shared" si="2"/>
        <v/>
      </c>
    </row>
    <row r="189" ht="22.5" customHeight="1">
      <c r="A189" s="6">
        <v>188.0</v>
      </c>
      <c r="B189" s="11" t="str">
        <f>'Master Schedule'!B189</f>
        <v/>
      </c>
      <c r="C189" s="7">
        <v>46422.0</v>
      </c>
      <c r="D189" s="8" t="str">
        <f t="shared" si="1"/>
        <v>Thursday</v>
      </c>
      <c r="E189" s="31"/>
      <c r="F189" s="11"/>
      <c r="G189" s="9"/>
      <c r="H189" s="31"/>
      <c r="I189" s="11"/>
      <c r="J189" s="20"/>
      <c r="K189" s="32"/>
      <c r="L189" s="32"/>
      <c r="M189" s="32"/>
      <c r="N189" s="33"/>
      <c r="O189" s="62"/>
      <c r="P189" s="34" t="str">
        <f t="shared" si="2"/>
        <v/>
      </c>
    </row>
    <row r="190" ht="22.5" customHeight="1">
      <c r="A190" s="6">
        <v>189.0</v>
      </c>
      <c r="B190" s="11" t="str">
        <f>'Master Schedule'!B190</f>
        <v/>
      </c>
      <c r="C190" s="7">
        <v>46423.0</v>
      </c>
      <c r="D190" s="8" t="str">
        <f t="shared" si="1"/>
        <v>Friday</v>
      </c>
      <c r="E190" s="31"/>
      <c r="F190" s="11"/>
      <c r="G190" s="9"/>
      <c r="H190" s="31"/>
      <c r="I190" s="11"/>
      <c r="J190" s="20"/>
      <c r="K190" s="35"/>
      <c r="L190" s="35"/>
      <c r="M190" s="35"/>
      <c r="N190" s="36"/>
      <c r="O190" s="62"/>
      <c r="P190" s="34" t="str">
        <f t="shared" si="2"/>
        <v/>
      </c>
    </row>
    <row r="191" ht="22.5" customHeight="1">
      <c r="A191" s="6">
        <v>190.0</v>
      </c>
      <c r="B191" s="11" t="str">
        <f>'Master Schedule'!B191</f>
        <v/>
      </c>
      <c r="C191" s="7">
        <v>46424.0</v>
      </c>
      <c r="D191" s="8" t="str">
        <f t="shared" si="1"/>
        <v>Saturday</v>
      </c>
      <c r="E191" s="31"/>
      <c r="F191" s="11"/>
      <c r="G191" s="9"/>
      <c r="H191" s="31"/>
      <c r="I191" s="11"/>
      <c r="J191" s="20"/>
      <c r="K191" s="32"/>
      <c r="L191" s="32"/>
      <c r="M191" s="32"/>
      <c r="N191" s="33"/>
      <c r="O191" s="62"/>
      <c r="P191" s="34" t="str">
        <f t="shared" si="2"/>
        <v/>
      </c>
    </row>
    <row r="192" ht="22.5" customHeight="1">
      <c r="A192" s="6">
        <v>191.0</v>
      </c>
      <c r="B192" s="11" t="str">
        <f>'Master Schedule'!B192</f>
        <v/>
      </c>
      <c r="C192" s="7">
        <v>46425.0</v>
      </c>
      <c r="D192" s="8" t="str">
        <f t="shared" si="1"/>
        <v>Sunday</v>
      </c>
      <c r="E192" s="31"/>
      <c r="F192" s="11"/>
      <c r="G192" s="9"/>
      <c r="H192" s="31"/>
      <c r="I192" s="11"/>
      <c r="J192" s="20"/>
      <c r="K192" s="35"/>
      <c r="L192" s="35"/>
      <c r="M192" s="35"/>
      <c r="N192" s="36"/>
      <c r="O192" s="62"/>
      <c r="P192" s="34" t="str">
        <f t="shared" si="2"/>
        <v/>
      </c>
    </row>
    <row r="193" ht="22.5" customHeight="1">
      <c r="A193" s="6">
        <v>192.0</v>
      </c>
      <c r="B193" s="11" t="str">
        <f>'Master Schedule'!B193</f>
        <v/>
      </c>
      <c r="C193" s="7">
        <v>46426.0</v>
      </c>
      <c r="D193" s="8" t="str">
        <f t="shared" si="1"/>
        <v>Monday</v>
      </c>
      <c r="E193" s="31"/>
      <c r="F193" s="11"/>
      <c r="G193" s="9"/>
      <c r="H193" s="31"/>
      <c r="I193" s="11"/>
      <c r="J193" s="20"/>
      <c r="K193" s="32"/>
      <c r="L193" s="32"/>
      <c r="M193" s="32"/>
      <c r="N193" s="33"/>
      <c r="O193" s="62"/>
      <c r="P193" s="34" t="str">
        <f t="shared" si="2"/>
        <v/>
      </c>
    </row>
    <row r="194" ht="22.5" customHeight="1">
      <c r="A194" s="6">
        <v>193.0</v>
      </c>
      <c r="B194" s="11" t="str">
        <f>'Master Schedule'!B194</f>
        <v/>
      </c>
      <c r="C194" s="7">
        <v>46427.0</v>
      </c>
      <c r="D194" s="8" t="str">
        <f t="shared" si="1"/>
        <v>Tuesday</v>
      </c>
      <c r="E194" s="31"/>
      <c r="F194" s="11"/>
      <c r="G194" s="9"/>
      <c r="H194" s="31"/>
      <c r="I194" s="11"/>
      <c r="J194" s="20"/>
      <c r="K194" s="35"/>
      <c r="L194" s="35"/>
      <c r="M194" s="35"/>
      <c r="N194" s="36"/>
      <c r="O194" s="62"/>
      <c r="P194" s="34" t="str">
        <f t="shared" si="2"/>
        <v/>
      </c>
    </row>
    <row r="195" ht="22.5" customHeight="1">
      <c r="A195" s="6">
        <v>194.0</v>
      </c>
      <c r="B195" s="11" t="str">
        <f>'Master Schedule'!B195</f>
        <v/>
      </c>
      <c r="C195" s="7">
        <v>46428.0</v>
      </c>
      <c r="D195" s="8" t="str">
        <f t="shared" si="1"/>
        <v>Wednesday</v>
      </c>
      <c r="E195" s="31"/>
      <c r="F195" s="11"/>
      <c r="G195" s="9"/>
      <c r="H195" s="31"/>
      <c r="I195" s="11"/>
      <c r="J195" s="20"/>
      <c r="K195" s="32"/>
      <c r="L195" s="32"/>
      <c r="M195" s="32"/>
      <c r="N195" s="33"/>
      <c r="O195" s="62"/>
      <c r="P195" s="34" t="str">
        <f t="shared" si="2"/>
        <v/>
      </c>
    </row>
    <row r="196" ht="22.5" customHeight="1">
      <c r="A196" s="6">
        <v>195.0</v>
      </c>
      <c r="B196" s="11" t="str">
        <f>'Master Schedule'!B196</f>
        <v/>
      </c>
      <c r="C196" s="7">
        <v>46429.0</v>
      </c>
      <c r="D196" s="8" t="str">
        <f t="shared" si="1"/>
        <v>Thursday</v>
      </c>
      <c r="E196" s="31"/>
      <c r="F196" s="11"/>
      <c r="G196" s="9"/>
      <c r="H196" s="31"/>
      <c r="I196" s="11"/>
      <c r="J196" s="20"/>
      <c r="K196" s="35"/>
      <c r="L196" s="35"/>
      <c r="M196" s="35"/>
      <c r="N196" s="36"/>
      <c r="O196" s="62"/>
      <c r="P196" s="34" t="str">
        <f t="shared" si="2"/>
        <v/>
      </c>
    </row>
    <row r="197" ht="22.5" customHeight="1">
      <c r="A197" s="6">
        <v>196.0</v>
      </c>
      <c r="B197" s="11" t="str">
        <f>'Master Schedule'!B197</f>
        <v/>
      </c>
      <c r="C197" s="7">
        <v>46430.0</v>
      </c>
      <c r="D197" s="8" t="str">
        <f t="shared" si="1"/>
        <v>Friday</v>
      </c>
      <c r="E197" s="31"/>
      <c r="F197" s="11"/>
      <c r="G197" s="9"/>
      <c r="H197" s="31"/>
      <c r="I197" s="11"/>
      <c r="J197" s="20"/>
      <c r="K197" s="32"/>
      <c r="L197" s="32"/>
      <c r="M197" s="32"/>
      <c r="N197" s="33"/>
      <c r="O197" s="62"/>
      <c r="P197" s="34" t="str">
        <f t="shared" si="2"/>
        <v/>
      </c>
    </row>
    <row r="198" ht="22.5" customHeight="1">
      <c r="A198" s="6">
        <v>197.0</v>
      </c>
      <c r="B198" s="11" t="str">
        <f>'Master Schedule'!B198</f>
        <v/>
      </c>
      <c r="C198" s="7">
        <v>46431.0</v>
      </c>
      <c r="D198" s="8" t="str">
        <f t="shared" si="1"/>
        <v>Saturday</v>
      </c>
      <c r="E198" s="31"/>
      <c r="F198" s="11"/>
      <c r="G198" s="9"/>
      <c r="H198" s="31"/>
      <c r="I198" s="11"/>
      <c r="J198" s="20"/>
      <c r="K198" s="35"/>
      <c r="L198" s="35"/>
      <c r="M198" s="35"/>
      <c r="N198" s="36"/>
      <c r="O198" s="62"/>
      <c r="P198" s="34" t="str">
        <f t="shared" si="2"/>
        <v/>
      </c>
    </row>
    <row r="199" ht="22.5" customHeight="1">
      <c r="A199" s="6">
        <v>198.0</v>
      </c>
      <c r="B199" s="11" t="str">
        <f>'Master Schedule'!B199</f>
        <v/>
      </c>
      <c r="C199" s="7">
        <v>46432.0</v>
      </c>
      <c r="D199" s="8" t="str">
        <f t="shared" si="1"/>
        <v>Sunday</v>
      </c>
      <c r="E199" s="31"/>
      <c r="F199" s="11"/>
      <c r="G199" s="9"/>
      <c r="H199" s="31"/>
      <c r="I199" s="11"/>
      <c r="J199" s="20"/>
      <c r="K199" s="32"/>
      <c r="L199" s="32"/>
      <c r="M199" s="32"/>
      <c r="N199" s="33"/>
      <c r="O199" s="62"/>
      <c r="P199" s="34" t="str">
        <f t="shared" si="2"/>
        <v/>
      </c>
    </row>
    <row r="200" ht="22.5" customHeight="1">
      <c r="A200" s="6">
        <v>199.0</v>
      </c>
      <c r="B200" s="11" t="str">
        <f>'Master Schedule'!B200</f>
        <v/>
      </c>
      <c r="C200" s="7">
        <v>46433.0</v>
      </c>
      <c r="D200" s="8" t="str">
        <f t="shared" si="1"/>
        <v>Monday</v>
      </c>
      <c r="E200" s="31"/>
      <c r="F200" s="11"/>
      <c r="G200" s="9"/>
      <c r="H200" s="31"/>
      <c r="I200" s="11"/>
      <c r="J200" s="20"/>
      <c r="K200" s="35"/>
      <c r="L200" s="35"/>
      <c r="M200" s="35"/>
      <c r="N200" s="36"/>
      <c r="O200" s="62"/>
      <c r="P200" s="34" t="str">
        <f t="shared" si="2"/>
        <v/>
      </c>
    </row>
    <row r="201" ht="22.5" customHeight="1">
      <c r="A201" s="6">
        <v>200.0</v>
      </c>
      <c r="B201" s="11" t="str">
        <f>'Master Schedule'!B201</f>
        <v/>
      </c>
      <c r="C201" s="7">
        <v>46434.0</v>
      </c>
      <c r="D201" s="8" t="str">
        <f t="shared" si="1"/>
        <v>Tuesday</v>
      </c>
      <c r="E201" s="31"/>
      <c r="F201" s="11"/>
      <c r="G201" s="9"/>
      <c r="H201" s="31"/>
      <c r="I201" s="11"/>
      <c r="J201" s="20"/>
      <c r="K201" s="32"/>
      <c r="L201" s="32"/>
      <c r="M201" s="32"/>
      <c r="N201" s="33"/>
      <c r="O201" s="62"/>
      <c r="P201" s="34" t="str">
        <f t="shared" si="2"/>
        <v/>
      </c>
    </row>
    <row r="202" ht="22.5" customHeight="1">
      <c r="A202" s="6">
        <v>201.0</v>
      </c>
      <c r="B202" s="11" t="str">
        <f>'Master Schedule'!B202</f>
        <v/>
      </c>
      <c r="C202" s="7">
        <v>46435.0</v>
      </c>
      <c r="D202" s="8" t="str">
        <f t="shared" si="1"/>
        <v>Wednesday</v>
      </c>
      <c r="E202" s="31"/>
      <c r="F202" s="11"/>
      <c r="G202" s="9"/>
      <c r="H202" s="31"/>
      <c r="I202" s="11"/>
      <c r="J202" s="20"/>
      <c r="K202" s="35"/>
      <c r="L202" s="35"/>
      <c r="M202" s="35"/>
      <c r="N202" s="36"/>
      <c r="O202" s="62"/>
      <c r="P202" s="34" t="str">
        <f t="shared" si="2"/>
        <v/>
      </c>
    </row>
    <row r="203" ht="22.5" customHeight="1">
      <c r="A203" s="6">
        <v>202.0</v>
      </c>
      <c r="B203" s="11" t="str">
        <f>'Master Schedule'!B203</f>
        <v/>
      </c>
      <c r="C203" s="7">
        <v>46436.0</v>
      </c>
      <c r="D203" s="8" t="str">
        <f t="shared" si="1"/>
        <v>Thursday</v>
      </c>
      <c r="E203" s="31"/>
      <c r="F203" s="11"/>
      <c r="G203" s="9"/>
      <c r="H203" s="31"/>
      <c r="I203" s="11"/>
      <c r="J203" s="20"/>
      <c r="K203" s="32"/>
      <c r="L203" s="32"/>
      <c r="M203" s="32"/>
      <c r="N203" s="33"/>
      <c r="O203" s="62"/>
      <c r="P203" s="34" t="str">
        <f t="shared" si="2"/>
        <v/>
      </c>
    </row>
    <row r="204" ht="22.5" customHeight="1">
      <c r="A204" s="6">
        <v>203.0</v>
      </c>
      <c r="B204" s="11" t="str">
        <f>'Master Schedule'!B204</f>
        <v/>
      </c>
      <c r="C204" s="7">
        <v>46437.0</v>
      </c>
      <c r="D204" s="8" t="str">
        <f t="shared" si="1"/>
        <v>Friday</v>
      </c>
      <c r="E204" s="31"/>
      <c r="F204" s="11"/>
      <c r="G204" s="9"/>
      <c r="H204" s="31"/>
      <c r="I204" s="11"/>
      <c r="J204" s="20"/>
      <c r="K204" s="35"/>
      <c r="L204" s="35"/>
      <c r="M204" s="35"/>
      <c r="N204" s="36"/>
      <c r="O204" s="62"/>
      <c r="P204" s="34" t="str">
        <f t="shared" si="2"/>
        <v/>
      </c>
    </row>
    <row r="205" ht="22.5" customHeight="1">
      <c r="A205" s="6">
        <v>204.0</v>
      </c>
      <c r="B205" s="11" t="str">
        <f>'Master Schedule'!B205</f>
        <v/>
      </c>
      <c r="C205" s="7">
        <v>46438.0</v>
      </c>
      <c r="D205" s="8" t="str">
        <f t="shared" si="1"/>
        <v>Saturday</v>
      </c>
      <c r="E205" s="31"/>
      <c r="F205" s="11"/>
      <c r="G205" s="9"/>
      <c r="H205" s="31"/>
      <c r="I205" s="11"/>
      <c r="J205" s="20"/>
      <c r="K205" s="32"/>
      <c r="L205" s="32"/>
      <c r="M205" s="32"/>
      <c r="N205" s="33"/>
      <c r="O205" s="62"/>
      <c r="P205" s="34" t="str">
        <f t="shared" si="2"/>
        <v/>
      </c>
    </row>
    <row r="206" ht="22.5" customHeight="1">
      <c r="A206" s="6">
        <v>205.0</v>
      </c>
      <c r="B206" s="11" t="str">
        <f>'Master Schedule'!B206</f>
        <v/>
      </c>
      <c r="C206" s="7">
        <v>46439.0</v>
      </c>
      <c r="D206" s="8" t="str">
        <f t="shared" si="1"/>
        <v>Sunday</v>
      </c>
      <c r="E206" s="31"/>
      <c r="F206" s="11"/>
      <c r="G206" s="9"/>
      <c r="H206" s="31"/>
      <c r="I206" s="11"/>
      <c r="J206" s="20"/>
      <c r="K206" s="35"/>
      <c r="L206" s="35"/>
      <c r="M206" s="35"/>
      <c r="N206" s="36"/>
      <c r="O206" s="62"/>
      <c r="P206" s="34" t="str">
        <f t="shared" si="2"/>
        <v/>
      </c>
    </row>
    <row r="207" ht="22.5" customHeight="1">
      <c r="A207" s="6">
        <v>206.0</v>
      </c>
      <c r="B207" s="11" t="str">
        <f>'Master Schedule'!B207</f>
        <v/>
      </c>
      <c r="C207" s="7">
        <v>46440.0</v>
      </c>
      <c r="D207" s="8" t="str">
        <f t="shared" si="1"/>
        <v>Monday</v>
      </c>
      <c r="E207" s="31"/>
      <c r="F207" s="11"/>
      <c r="G207" s="9"/>
      <c r="H207" s="31"/>
      <c r="I207" s="11"/>
      <c r="J207" s="20"/>
      <c r="K207" s="32"/>
      <c r="L207" s="32"/>
      <c r="M207" s="32"/>
      <c r="N207" s="33"/>
      <c r="O207" s="62"/>
      <c r="P207" s="34" t="str">
        <f t="shared" si="2"/>
        <v/>
      </c>
    </row>
    <row r="208" ht="22.5" customHeight="1">
      <c r="A208" s="6">
        <v>207.0</v>
      </c>
      <c r="B208" s="11" t="str">
        <f>'Master Schedule'!B208</f>
        <v/>
      </c>
      <c r="C208" s="7">
        <v>46441.0</v>
      </c>
      <c r="D208" s="8" t="str">
        <f t="shared" si="1"/>
        <v>Tuesday</v>
      </c>
      <c r="E208" s="31"/>
      <c r="F208" s="11"/>
      <c r="G208" s="9"/>
      <c r="H208" s="31"/>
      <c r="I208" s="11"/>
      <c r="J208" s="20"/>
      <c r="K208" s="35"/>
      <c r="L208" s="35"/>
      <c r="M208" s="35"/>
      <c r="N208" s="36"/>
      <c r="O208" s="62"/>
      <c r="P208" s="34" t="str">
        <f t="shared" si="2"/>
        <v/>
      </c>
    </row>
    <row r="209" ht="22.5" customHeight="1">
      <c r="A209" s="6">
        <v>208.0</v>
      </c>
      <c r="B209" s="11" t="str">
        <f>'Master Schedule'!B209</f>
        <v/>
      </c>
      <c r="C209" s="7">
        <v>46442.0</v>
      </c>
      <c r="D209" s="8" t="str">
        <f t="shared" si="1"/>
        <v>Wednesday</v>
      </c>
      <c r="E209" s="31"/>
      <c r="F209" s="11"/>
      <c r="G209" s="9"/>
      <c r="H209" s="31"/>
      <c r="I209" s="11"/>
      <c r="J209" s="20"/>
      <c r="K209" s="32"/>
      <c r="L209" s="32"/>
      <c r="M209" s="32"/>
      <c r="N209" s="33"/>
      <c r="O209" s="62"/>
      <c r="P209" s="34" t="str">
        <f t="shared" si="2"/>
        <v/>
      </c>
    </row>
    <row r="210" ht="22.5" customHeight="1">
      <c r="A210" s="6">
        <v>209.0</v>
      </c>
      <c r="B210" s="11" t="str">
        <f>'Master Schedule'!B210</f>
        <v/>
      </c>
      <c r="C210" s="7">
        <v>46443.0</v>
      </c>
      <c r="D210" s="8" t="str">
        <f t="shared" si="1"/>
        <v>Thursday</v>
      </c>
      <c r="E210" s="31"/>
      <c r="F210" s="11"/>
      <c r="G210" s="9"/>
      <c r="H210" s="31"/>
      <c r="I210" s="11"/>
      <c r="J210" s="20"/>
      <c r="K210" s="35"/>
      <c r="L210" s="35"/>
      <c r="M210" s="35"/>
      <c r="N210" s="36"/>
      <c r="O210" s="62"/>
      <c r="P210" s="34" t="str">
        <f t="shared" si="2"/>
        <v/>
      </c>
    </row>
    <row r="211" ht="22.5" customHeight="1">
      <c r="A211" s="6">
        <v>210.0</v>
      </c>
      <c r="B211" s="11" t="str">
        <f>'Master Schedule'!B211</f>
        <v/>
      </c>
      <c r="C211" s="7">
        <v>46444.0</v>
      </c>
      <c r="D211" s="8" t="str">
        <f t="shared" si="1"/>
        <v>Friday</v>
      </c>
      <c r="E211" s="31"/>
      <c r="F211" s="11"/>
      <c r="G211" s="9"/>
      <c r="H211" s="31"/>
      <c r="I211" s="11"/>
      <c r="J211" s="20"/>
      <c r="K211" s="32"/>
      <c r="L211" s="32"/>
      <c r="M211" s="32"/>
      <c r="N211" s="33"/>
      <c r="O211" s="62"/>
      <c r="P211" s="34" t="str">
        <f t="shared" si="2"/>
        <v/>
      </c>
    </row>
    <row r="212" ht="22.5" customHeight="1">
      <c r="A212" s="6">
        <v>211.0</v>
      </c>
      <c r="B212" s="11" t="str">
        <f>'Master Schedule'!B212</f>
        <v/>
      </c>
      <c r="C212" s="7">
        <v>46445.0</v>
      </c>
      <c r="D212" s="8" t="str">
        <f t="shared" si="1"/>
        <v>Saturday</v>
      </c>
      <c r="E212" s="31"/>
      <c r="F212" s="11"/>
      <c r="G212" s="9"/>
      <c r="H212" s="31"/>
      <c r="I212" s="11"/>
      <c r="J212" s="20"/>
      <c r="K212" s="35"/>
      <c r="L212" s="35"/>
      <c r="M212" s="35"/>
      <c r="N212" s="36"/>
      <c r="O212" s="62"/>
      <c r="P212" s="34" t="str">
        <f t="shared" si="2"/>
        <v/>
      </c>
    </row>
    <row r="213" ht="22.5" customHeight="1">
      <c r="A213" s="6">
        <v>212.0</v>
      </c>
      <c r="B213" s="11" t="str">
        <f>'Master Schedule'!B213</f>
        <v/>
      </c>
      <c r="C213" s="7">
        <v>46446.0</v>
      </c>
      <c r="D213" s="8" t="str">
        <f t="shared" si="1"/>
        <v>Sunday</v>
      </c>
      <c r="E213" s="31"/>
      <c r="F213" s="11"/>
      <c r="G213" s="9"/>
      <c r="H213" s="31"/>
      <c r="I213" s="11"/>
      <c r="J213" s="20"/>
      <c r="K213" s="32"/>
      <c r="L213" s="32"/>
      <c r="M213" s="32"/>
      <c r="N213" s="33"/>
      <c r="O213" s="62"/>
      <c r="P213" s="34" t="str">
        <f t="shared" si="2"/>
        <v/>
      </c>
    </row>
    <row r="214" ht="22.5" customHeight="1">
      <c r="A214" s="6">
        <v>213.0</v>
      </c>
      <c r="B214" s="11" t="str">
        <f>'Master Schedule'!B214</f>
        <v/>
      </c>
      <c r="C214" s="7">
        <v>46447.0</v>
      </c>
      <c r="D214" s="8" t="str">
        <f t="shared" si="1"/>
        <v>Monday</v>
      </c>
      <c r="E214" s="31"/>
      <c r="F214" s="11"/>
      <c r="G214" s="9"/>
      <c r="H214" s="31"/>
      <c r="I214" s="11"/>
      <c r="J214" s="20"/>
      <c r="K214" s="35"/>
      <c r="L214" s="35"/>
      <c r="M214" s="35"/>
      <c r="N214" s="36"/>
      <c r="O214" s="62"/>
      <c r="P214" s="34" t="str">
        <f t="shared" si="2"/>
        <v/>
      </c>
    </row>
    <row r="215" ht="22.5" customHeight="1">
      <c r="A215" s="6">
        <v>214.0</v>
      </c>
      <c r="B215" s="11" t="str">
        <f>'Master Schedule'!B215</f>
        <v/>
      </c>
      <c r="C215" s="7">
        <v>46448.0</v>
      </c>
      <c r="D215" s="8" t="str">
        <f t="shared" si="1"/>
        <v>Tuesday</v>
      </c>
      <c r="E215" s="31"/>
      <c r="F215" s="11"/>
      <c r="G215" s="9"/>
      <c r="H215" s="31"/>
      <c r="I215" s="11"/>
      <c r="J215" s="20"/>
      <c r="K215" s="32"/>
      <c r="L215" s="32"/>
      <c r="M215" s="32"/>
      <c r="N215" s="33"/>
      <c r="O215" s="62"/>
      <c r="P215" s="34" t="str">
        <f t="shared" si="2"/>
        <v/>
      </c>
    </row>
    <row r="216" ht="22.5" customHeight="1">
      <c r="A216" s="6">
        <v>215.0</v>
      </c>
      <c r="B216" s="11" t="str">
        <f>'Master Schedule'!B216</f>
        <v/>
      </c>
      <c r="C216" s="7">
        <v>46449.0</v>
      </c>
      <c r="D216" s="8" t="str">
        <f t="shared" si="1"/>
        <v>Wednesday</v>
      </c>
      <c r="E216" s="31"/>
      <c r="F216" s="11"/>
      <c r="G216" s="9"/>
      <c r="H216" s="31"/>
      <c r="I216" s="11"/>
      <c r="J216" s="20"/>
      <c r="K216" s="35"/>
      <c r="L216" s="35"/>
      <c r="M216" s="35"/>
      <c r="N216" s="36"/>
      <c r="O216" s="62"/>
      <c r="P216" s="34" t="str">
        <f t="shared" si="2"/>
        <v/>
      </c>
    </row>
    <row r="217" ht="22.5" customHeight="1">
      <c r="A217" s="6">
        <v>216.0</v>
      </c>
      <c r="B217" s="11" t="str">
        <f>'Master Schedule'!B217</f>
        <v/>
      </c>
      <c r="C217" s="7">
        <v>46450.0</v>
      </c>
      <c r="D217" s="8" t="str">
        <f t="shared" si="1"/>
        <v>Thursday</v>
      </c>
      <c r="E217" s="31"/>
      <c r="F217" s="11"/>
      <c r="G217" s="9"/>
      <c r="H217" s="31"/>
      <c r="I217" s="11"/>
      <c r="J217" s="20"/>
      <c r="K217" s="32"/>
      <c r="L217" s="32"/>
      <c r="M217" s="32"/>
      <c r="N217" s="33"/>
      <c r="O217" s="62"/>
      <c r="P217" s="34" t="str">
        <f t="shared" si="2"/>
        <v/>
      </c>
    </row>
    <row r="218" ht="22.5" customHeight="1">
      <c r="A218" s="6">
        <v>217.0</v>
      </c>
      <c r="B218" s="11" t="str">
        <f>'Master Schedule'!B218</f>
        <v/>
      </c>
      <c r="C218" s="7">
        <v>46451.0</v>
      </c>
      <c r="D218" s="8" t="str">
        <f t="shared" si="1"/>
        <v>Friday</v>
      </c>
      <c r="E218" s="31"/>
      <c r="F218" s="11"/>
      <c r="G218" s="9"/>
      <c r="H218" s="31"/>
      <c r="I218" s="11"/>
      <c r="J218" s="20"/>
      <c r="K218" s="35"/>
      <c r="L218" s="35"/>
      <c r="M218" s="35"/>
      <c r="N218" s="36"/>
      <c r="O218" s="62"/>
      <c r="P218" s="34" t="str">
        <f t="shared" si="2"/>
        <v/>
      </c>
    </row>
    <row r="219" ht="22.5" customHeight="1">
      <c r="A219" s="6">
        <v>218.0</v>
      </c>
      <c r="B219" s="11" t="str">
        <f>'Master Schedule'!B219</f>
        <v/>
      </c>
      <c r="C219" s="7">
        <v>46452.0</v>
      </c>
      <c r="D219" s="8" t="str">
        <f t="shared" si="1"/>
        <v>Saturday</v>
      </c>
      <c r="E219" s="31"/>
      <c r="F219" s="11"/>
      <c r="G219" s="9"/>
      <c r="H219" s="31"/>
      <c r="I219" s="11"/>
      <c r="J219" s="20"/>
      <c r="K219" s="32"/>
      <c r="L219" s="32"/>
      <c r="M219" s="32"/>
      <c r="N219" s="33"/>
      <c r="O219" s="62"/>
      <c r="P219" s="34" t="str">
        <f t="shared" si="2"/>
        <v/>
      </c>
    </row>
    <row r="220" ht="22.5" customHeight="1">
      <c r="A220" s="6">
        <v>219.0</v>
      </c>
      <c r="B220" s="11" t="str">
        <f>'Master Schedule'!B220</f>
        <v/>
      </c>
      <c r="C220" s="7">
        <v>46453.0</v>
      </c>
      <c r="D220" s="8" t="str">
        <f t="shared" si="1"/>
        <v>Sunday</v>
      </c>
      <c r="E220" s="31"/>
      <c r="F220" s="11"/>
      <c r="G220" s="9"/>
      <c r="H220" s="31"/>
      <c r="I220" s="11"/>
      <c r="J220" s="20"/>
      <c r="K220" s="35"/>
      <c r="L220" s="35"/>
      <c r="M220" s="35"/>
      <c r="N220" s="36"/>
      <c r="O220" s="62"/>
      <c r="P220" s="34" t="str">
        <f t="shared" si="2"/>
        <v/>
      </c>
    </row>
    <row r="221" ht="22.5" customHeight="1">
      <c r="A221" s="6">
        <v>220.0</v>
      </c>
      <c r="B221" s="11" t="str">
        <f>'Master Schedule'!B221</f>
        <v/>
      </c>
      <c r="C221" s="7">
        <v>46454.0</v>
      </c>
      <c r="D221" s="8" t="str">
        <f t="shared" si="1"/>
        <v>Monday</v>
      </c>
      <c r="E221" s="31"/>
      <c r="F221" s="11"/>
      <c r="G221" s="9"/>
      <c r="H221" s="31"/>
      <c r="I221" s="11"/>
      <c r="J221" s="20"/>
      <c r="K221" s="32"/>
      <c r="L221" s="32"/>
      <c r="M221" s="32"/>
      <c r="N221" s="33"/>
      <c r="O221" s="62"/>
      <c r="P221" s="34" t="str">
        <f t="shared" si="2"/>
        <v/>
      </c>
    </row>
    <row r="222" ht="22.5" customHeight="1">
      <c r="A222" s="6">
        <v>221.0</v>
      </c>
      <c r="B222" s="11" t="str">
        <f>'Master Schedule'!B222</f>
        <v>Spring Break</v>
      </c>
      <c r="C222" s="7">
        <v>46455.0</v>
      </c>
      <c r="D222" s="8" t="str">
        <f t="shared" si="1"/>
        <v>Tuesday</v>
      </c>
      <c r="E222" s="31"/>
      <c r="F222" s="11"/>
      <c r="G222" s="9"/>
      <c r="H222" s="31"/>
      <c r="I222" s="11"/>
      <c r="J222" s="20"/>
      <c r="K222" s="35"/>
      <c r="L222" s="35"/>
      <c r="M222" s="35"/>
      <c r="N222" s="36"/>
      <c r="O222" s="62"/>
      <c r="P222" s="34" t="str">
        <f t="shared" si="2"/>
        <v/>
      </c>
    </row>
    <row r="223" ht="22.5" customHeight="1">
      <c r="A223" s="6">
        <v>222.0</v>
      </c>
      <c r="B223" s="11" t="str">
        <f>'Master Schedule'!B223</f>
        <v>Spring Break</v>
      </c>
      <c r="C223" s="7">
        <v>46456.0</v>
      </c>
      <c r="D223" s="8" t="str">
        <f t="shared" si="1"/>
        <v>Wednesday</v>
      </c>
      <c r="E223" s="31"/>
      <c r="F223" s="11"/>
      <c r="G223" s="9"/>
      <c r="H223" s="31"/>
      <c r="I223" s="11"/>
      <c r="J223" s="20"/>
      <c r="K223" s="32"/>
      <c r="L223" s="32"/>
      <c r="M223" s="32"/>
      <c r="N223" s="33"/>
      <c r="O223" s="62"/>
      <c r="P223" s="34" t="str">
        <f t="shared" si="2"/>
        <v/>
      </c>
    </row>
    <row r="224" ht="22.5" customHeight="1">
      <c r="A224" s="6">
        <v>223.0</v>
      </c>
      <c r="B224" s="11" t="str">
        <f>'Master Schedule'!B224</f>
        <v>Spring Break</v>
      </c>
      <c r="C224" s="7">
        <v>46457.0</v>
      </c>
      <c r="D224" s="8" t="str">
        <f t="shared" si="1"/>
        <v>Thursday</v>
      </c>
      <c r="E224" s="31"/>
      <c r="F224" s="11"/>
      <c r="G224" s="9"/>
      <c r="H224" s="31"/>
      <c r="I224" s="11"/>
      <c r="J224" s="20"/>
      <c r="K224" s="35"/>
      <c r="L224" s="35"/>
      <c r="M224" s="35"/>
      <c r="N224" s="36"/>
      <c r="O224" s="62"/>
      <c r="P224" s="34" t="str">
        <f t="shared" si="2"/>
        <v/>
      </c>
    </row>
    <row r="225" ht="22.5" customHeight="1">
      <c r="A225" s="6">
        <v>224.0</v>
      </c>
      <c r="B225" s="11" t="str">
        <f>'Master Schedule'!B225</f>
        <v>Spring Break</v>
      </c>
      <c r="C225" s="7">
        <v>46458.0</v>
      </c>
      <c r="D225" s="8" t="str">
        <f t="shared" si="1"/>
        <v>Friday</v>
      </c>
      <c r="E225" s="31"/>
      <c r="F225" s="11"/>
      <c r="G225" s="9"/>
      <c r="H225" s="31"/>
      <c r="I225" s="11"/>
      <c r="J225" s="20"/>
      <c r="K225" s="32"/>
      <c r="L225" s="32"/>
      <c r="M225" s="32"/>
      <c r="N225" s="33"/>
      <c r="O225" s="62"/>
      <c r="P225" s="34" t="str">
        <f t="shared" si="2"/>
        <v/>
      </c>
    </row>
    <row r="226" ht="22.5" customHeight="1">
      <c r="A226" s="6">
        <v>225.0</v>
      </c>
      <c r="B226" s="11" t="str">
        <f>'Master Schedule'!B226</f>
        <v>Spring Break</v>
      </c>
      <c r="C226" s="7">
        <v>46459.0</v>
      </c>
      <c r="D226" s="8" t="str">
        <f t="shared" si="1"/>
        <v>Saturday</v>
      </c>
      <c r="E226" s="31"/>
      <c r="F226" s="11"/>
      <c r="G226" s="9"/>
      <c r="H226" s="31"/>
      <c r="I226" s="11"/>
      <c r="J226" s="20"/>
      <c r="K226" s="35"/>
      <c r="L226" s="35"/>
      <c r="M226" s="35"/>
      <c r="N226" s="36"/>
      <c r="O226" s="62"/>
      <c r="P226" s="34" t="str">
        <f t="shared" si="2"/>
        <v/>
      </c>
    </row>
    <row r="227" ht="22.5" customHeight="1">
      <c r="A227" s="6">
        <v>226.0</v>
      </c>
      <c r="B227" s="11" t="str">
        <f>'Master Schedule'!B227</f>
        <v/>
      </c>
      <c r="C227" s="7">
        <v>46460.0</v>
      </c>
      <c r="D227" s="8" t="str">
        <f t="shared" si="1"/>
        <v>Sunday</v>
      </c>
      <c r="E227" s="31"/>
      <c r="F227" s="11"/>
      <c r="G227" s="9"/>
      <c r="H227" s="31"/>
      <c r="I227" s="11"/>
      <c r="J227" s="20"/>
      <c r="K227" s="32"/>
      <c r="L227" s="32"/>
      <c r="M227" s="32"/>
      <c r="N227" s="33"/>
      <c r="O227" s="62"/>
      <c r="P227" s="34" t="str">
        <f t="shared" si="2"/>
        <v/>
      </c>
    </row>
    <row r="228" ht="22.5" customHeight="1">
      <c r="A228" s="6">
        <v>227.0</v>
      </c>
      <c r="B228" s="11" t="str">
        <f>'Master Schedule'!B228</f>
        <v/>
      </c>
      <c r="C228" s="7">
        <v>46461.0</v>
      </c>
      <c r="D228" s="8" t="str">
        <f t="shared" si="1"/>
        <v>Monday</v>
      </c>
      <c r="E228" s="31"/>
      <c r="F228" s="11"/>
      <c r="G228" s="9"/>
      <c r="H228" s="31"/>
      <c r="I228" s="11"/>
      <c r="J228" s="20"/>
      <c r="K228" s="35"/>
      <c r="L228" s="35"/>
      <c r="M228" s="35"/>
      <c r="N228" s="36"/>
      <c r="O228" s="62"/>
      <c r="P228" s="34" t="str">
        <f t="shared" si="2"/>
        <v/>
      </c>
    </row>
    <row r="229" ht="22.5" customHeight="1">
      <c r="A229" s="6">
        <v>228.0</v>
      </c>
      <c r="B229" s="11" t="str">
        <f>'Master Schedule'!B229</f>
        <v/>
      </c>
      <c r="C229" s="7">
        <v>46462.0</v>
      </c>
      <c r="D229" s="8" t="str">
        <f t="shared" si="1"/>
        <v>Tuesday</v>
      </c>
      <c r="E229" s="31"/>
      <c r="F229" s="11"/>
      <c r="G229" s="9"/>
      <c r="H229" s="31"/>
      <c r="I229" s="11"/>
      <c r="J229" s="20"/>
      <c r="K229" s="32"/>
      <c r="L229" s="32"/>
      <c r="M229" s="32"/>
      <c r="N229" s="33"/>
      <c r="O229" s="62"/>
      <c r="P229" s="34" t="str">
        <f t="shared" si="2"/>
        <v/>
      </c>
    </row>
    <row r="230" ht="22.5" customHeight="1">
      <c r="A230" s="6">
        <v>229.0</v>
      </c>
      <c r="B230" s="11" t="str">
        <f>'Master Schedule'!B230</f>
        <v/>
      </c>
      <c r="C230" s="7">
        <v>46463.0</v>
      </c>
      <c r="D230" s="8" t="str">
        <f t="shared" si="1"/>
        <v>Wednesday</v>
      </c>
      <c r="E230" s="31"/>
      <c r="F230" s="11"/>
      <c r="G230" s="9"/>
      <c r="H230" s="31"/>
      <c r="I230" s="11"/>
      <c r="J230" s="20"/>
      <c r="K230" s="35"/>
      <c r="L230" s="35"/>
      <c r="M230" s="35"/>
      <c r="N230" s="36"/>
      <c r="O230" s="62"/>
      <c r="P230" s="34" t="str">
        <f t="shared" si="2"/>
        <v/>
      </c>
    </row>
    <row r="231" ht="22.5" customHeight="1">
      <c r="A231" s="6">
        <v>230.0</v>
      </c>
      <c r="B231" s="11" t="str">
        <f>'Master Schedule'!B231</f>
        <v/>
      </c>
      <c r="C231" s="7">
        <v>46464.0</v>
      </c>
      <c r="D231" s="8" t="str">
        <f t="shared" si="1"/>
        <v>Thursday</v>
      </c>
      <c r="E231" s="31"/>
      <c r="F231" s="11"/>
      <c r="G231" s="9"/>
      <c r="H231" s="31"/>
      <c r="I231" s="11"/>
      <c r="J231" s="20"/>
      <c r="K231" s="32"/>
      <c r="L231" s="32"/>
      <c r="M231" s="32"/>
      <c r="N231" s="33"/>
      <c r="O231" s="62"/>
      <c r="P231" s="34" t="str">
        <f t="shared" si="2"/>
        <v/>
      </c>
    </row>
    <row r="232" ht="22.5" customHeight="1">
      <c r="A232" s="6">
        <v>231.0</v>
      </c>
      <c r="B232" s="11" t="str">
        <f>'Master Schedule'!B232</f>
        <v/>
      </c>
      <c r="C232" s="7">
        <v>46465.0</v>
      </c>
      <c r="D232" s="8" t="str">
        <f t="shared" si="1"/>
        <v>Friday</v>
      </c>
      <c r="E232" s="31"/>
      <c r="F232" s="11"/>
      <c r="G232" s="9"/>
      <c r="H232" s="31"/>
      <c r="I232" s="11"/>
      <c r="J232" s="20"/>
      <c r="K232" s="35"/>
      <c r="L232" s="35"/>
      <c r="M232" s="35"/>
      <c r="N232" s="36"/>
      <c r="O232" s="62"/>
      <c r="P232" s="34" t="str">
        <f t="shared" si="2"/>
        <v/>
      </c>
    </row>
    <row r="233" ht="22.5" customHeight="1">
      <c r="A233" s="6">
        <v>232.0</v>
      </c>
      <c r="B233" s="11" t="str">
        <f>'Master Schedule'!B233</f>
        <v/>
      </c>
      <c r="C233" s="7">
        <v>46466.0</v>
      </c>
      <c r="D233" s="8" t="str">
        <f t="shared" si="1"/>
        <v>Saturday</v>
      </c>
      <c r="E233" s="31"/>
      <c r="F233" s="11"/>
      <c r="G233" s="9"/>
      <c r="H233" s="31"/>
      <c r="I233" s="11"/>
      <c r="J233" s="20"/>
      <c r="K233" s="32"/>
      <c r="L233" s="32"/>
      <c r="M233" s="32"/>
      <c r="N233" s="33"/>
      <c r="O233" s="62"/>
      <c r="P233" s="34" t="str">
        <f t="shared" si="2"/>
        <v/>
      </c>
    </row>
    <row r="234" ht="22.5" customHeight="1">
      <c r="A234" s="6">
        <v>233.0</v>
      </c>
      <c r="B234" s="11" t="str">
        <f>'Master Schedule'!B234</f>
        <v/>
      </c>
      <c r="C234" s="7">
        <v>46467.0</v>
      </c>
      <c r="D234" s="8" t="str">
        <f t="shared" si="1"/>
        <v>Sunday</v>
      </c>
      <c r="E234" s="31"/>
      <c r="F234" s="11"/>
      <c r="G234" s="9"/>
      <c r="H234" s="31"/>
      <c r="I234" s="11"/>
      <c r="J234" s="20"/>
      <c r="K234" s="35"/>
      <c r="L234" s="35"/>
      <c r="M234" s="35"/>
      <c r="N234" s="36"/>
      <c r="O234" s="62"/>
      <c r="P234" s="34" t="str">
        <f t="shared" si="2"/>
        <v/>
      </c>
    </row>
    <row r="235" ht="22.5" customHeight="1">
      <c r="A235" s="6">
        <v>234.0</v>
      </c>
      <c r="B235" s="11" t="str">
        <f>'Master Schedule'!B235</f>
        <v/>
      </c>
      <c r="C235" s="7">
        <v>46468.0</v>
      </c>
      <c r="D235" s="8" t="str">
        <f t="shared" si="1"/>
        <v>Monday</v>
      </c>
      <c r="E235" s="31"/>
      <c r="F235" s="11"/>
      <c r="G235" s="9"/>
      <c r="H235" s="31"/>
      <c r="I235" s="11"/>
      <c r="J235" s="20"/>
      <c r="K235" s="32"/>
      <c r="L235" s="32"/>
      <c r="M235" s="32"/>
      <c r="N235" s="33"/>
      <c r="O235" s="62"/>
      <c r="P235" s="34" t="str">
        <f t="shared" si="2"/>
        <v/>
      </c>
    </row>
    <row r="236" ht="22.5" customHeight="1">
      <c r="A236" s="6">
        <v>235.0</v>
      </c>
      <c r="B236" s="11" t="str">
        <f>'Master Schedule'!B236</f>
        <v/>
      </c>
      <c r="C236" s="7">
        <v>46469.0</v>
      </c>
      <c r="D236" s="8" t="str">
        <f t="shared" si="1"/>
        <v>Tuesday</v>
      </c>
      <c r="E236" s="31"/>
      <c r="F236" s="11"/>
      <c r="G236" s="9"/>
      <c r="H236" s="31"/>
      <c r="I236" s="11"/>
      <c r="J236" s="20"/>
      <c r="K236" s="35"/>
      <c r="L236" s="35"/>
      <c r="M236" s="35"/>
      <c r="N236" s="36"/>
      <c r="O236" s="62"/>
      <c r="P236" s="34" t="str">
        <f t="shared" si="2"/>
        <v/>
      </c>
    </row>
    <row r="237" ht="22.5" customHeight="1">
      <c r="A237" s="6">
        <v>236.0</v>
      </c>
      <c r="B237" s="11" t="str">
        <f>'Master Schedule'!B237</f>
        <v/>
      </c>
      <c r="C237" s="7">
        <v>46470.0</v>
      </c>
      <c r="D237" s="8" t="str">
        <f t="shared" si="1"/>
        <v>Wednesday</v>
      </c>
      <c r="E237" s="31"/>
      <c r="F237" s="11"/>
      <c r="G237" s="9"/>
      <c r="H237" s="31"/>
      <c r="I237" s="11"/>
      <c r="J237" s="20"/>
      <c r="K237" s="32"/>
      <c r="L237" s="32"/>
      <c r="M237" s="32"/>
      <c r="N237" s="33"/>
      <c r="O237" s="62"/>
      <c r="P237" s="34" t="str">
        <f t="shared" si="2"/>
        <v/>
      </c>
    </row>
    <row r="238" ht="22.5" customHeight="1">
      <c r="A238" s="6">
        <v>237.0</v>
      </c>
      <c r="B238" s="11" t="str">
        <f>'Master Schedule'!B238</f>
        <v/>
      </c>
      <c r="C238" s="7">
        <v>46471.0</v>
      </c>
      <c r="D238" s="8" t="str">
        <f t="shared" si="1"/>
        <v>Thursday</v>
      </c>
      <c r="E238" s="31"/>
      <c r="F238" s="11"/>
      <c r="G238" s="9"/>
      <c r="H238" s="31"/>
      <c r="I238" s="11"/>
      <c r="J238" s="20"/>
      <c r="K238" s="35"/>
      <c r="L238" s="35"/>
      <c r="M238" s="35"/>
      <c r="N238" s="36"/>
      <c r="O238" s="62"/>
      <c r="P238" s="34" t="str">
        <f t="shared" si="2"/>
        <v/>
      </c>
    </row>
    <row r="239" ht="22.5" customHeight="1">
      <c r="A239" s="6">
        <v>238.0</v>
      </c>
      <c r="B239" s="11" t="str">
        <f>'Master Schedule'!B239</f>
        <v/>
      </c>
      <c r="C239" s="7">
        <v>46472.0</v>
      </c>
      <c r="D239" s="8" t="str">
        <f t="shared" si="1"/>
        <v>Friday</v>
      </c>
      <c r="E239" s="31"/>
      <c r="F239" s="11"/>
      <c r="G239" s="9"/>
      <c r="H239" s="31"/>
      <c r="I239" s="11"/>
      <c r="J239" s="20"/>
      <c r="K239" s="32"/>
      <c r="L239" s="32"/>
      <c r="M239" s="32"/>
      <c r="N239" s="33"/>
      <c r="O239" s="62"/>
      <c r="P239" s="34" t="str">
        <f t="shared" si="2"/>
        <v/>
      </c>
    </row>
    <row r="240" ht="22.5" customHeight="1">
      <c r="A240" s="6">
        <v>239.0</v>
      </c>
      <c r="B240" s="11" t="str">
        <f>'Master Schedule'!B240</f>
        <v/>
      </c>
      <c r="C240" s="7">
        <v>46473.0</v>
      </c>
      <c r="D240" s="8" t="str">
        <f t="shared" si="1"/>
        <v>Saturday</v>
      </c>
      <c r="E240" s="31"/>
      <c r="F240" s="11"/>
      <c r="G240" s="9"/>
      <c r="H240" s="31"/>
      <c r="I240" s="11"/>
      <c r="J240" s="20"/>
      <c r="K240" s="35"/>
      <c r="L240" s="35"/>
      <c r="M240" s="35"/>
      <c r="N240" s="36"/>
      <c r="O240" s="62"/>
      <c r="P240" s="34" t="str">
        <f t="shared" si="2"/>
        <v/>
      </c>
    </row>
    <row r="241" ht="22.5" customHeight="1">
      <c r="A241" s="6">
        <v>240.0</v>
      </c>
      <c r="B241" s="11" t="str">
        <f>'Master Schedule'!B241</f>
        <v/>
      </c>
      <c r="C241" s="7">
        <v>46474.0</v>
      </c>
      <c r="D241" s="8" t="str">
        <f t="shared" si="1"/>
        <v>Sunday</v>
      </c>
      <c r="E241" s="31"/>
      <c r="F241" s="11"/>
      <c r="G241" s="9"/>
      <c r="H241" s="31"/>
      <c r="I241" s="11"/>
      <c r="J241" s="20"/>
      <c r="K241" s="32"/>
      <c r="L241" s="32"/>
      <c r="M241" s="32"/>
      <c r="N241" s="33"/>
      <c r="O241" s="62"/>
      <c r="P241" s="34" t="str">
        <f t="shared" si="2"/>
        <v/>
      </c>
    </row>
    <row r="242" ht="22.5" customHeight="1">
      <c r="A242" s="6">
        <v>241.0</v>
      </c>
      <c r="B242" s="11" t="str">
        <f>'Master Schedule'!B242</f>
        <v/>
      </c>
      <c r="C242" s="7">
        <v>46475.0</v>
      </c>
      <c r="D242" s="8" t="str">
        <f t="shared" si="1"/>
        <v>Monday</v>
      </c>
      <c r="E242" s="31"/>
      <c r="F242" s="11"/>
      <c r="G242" s="9"/>
      <c r="H242" s="31"/>
      <c r="I242" s="11"/>
      <c r="J242" s="20"/>
      <c r="K242" s="35"/>
      <c r="L242" s="35"/>
      <c r="M242" s="35"/>
      <c r="N242" s="36"/>
      <c r="O242" s="62"/>
      <c r="P242" s="34" t="str">
        <f t="shared" si="2"/>
        <v/>
      </c>
    </row>
    <row r="243" ht="22.5" customHeight="1">
      <c r="A243" s="6">
        <v>242.0</v>
      </c>
      <c r="B243" s="11" t="str">
        <f>'Master Schedule'!B243</f>
        <v/>
      </c>
      <c r="C243" s="7">
        <v>46476.0</v>
      </c>
      <c r="D243" s="8" t="str">
        <f t="shared" si="1"/>
        <v>Tuesday</v>
      </c>
      <c r="E243" s="31"/>
      <c r="F243" s="11"/>
      <c r="G243" s="9"/>
      <c r="H243" s="31"/>
      <c r="I243" s="11"/>
      <c r="J243" s="20"/>
      <c r="K243" s="32"/>
      <c r="L243" s="32"/>
      <c r="M243" s="32"/>
      <c r="N243" s="33"/>
      <c r="O243" s="62"/>
      <c r="P243" s="34" t="str">
        <f t="shared" si="2"/>
        <v/>
      </c>
    </row>
    <row r="244" ht="22.5" customHeight="1">
      <c r="A244" s="6">
        <v>243.0</v>
      </c>
      <c r="B244" s="11" t="str">
        <f>'Master Schedule'!B244</f>
        <v/>
      </c>
      <c r="C244" s="7">
        <v>46477.0</v>
      </c>
      <c r="D244" s="8" t="str">
        <f t="shared" si="1"/>
        <v>Wednesday</v>
      </c>
      <c r="E244" s="31"/>
      <c r="F244" s="11"/>
      <c r="G244" s="9"/>
      <c r="H244" s="31"/>
      <c r="I244" s="11"/>
      <c r="J244" s="20"/>
      <c r="K244" s="35"/>
      <c r="L244" s="35"/>
      <c r="M244" s="35"/>
      <c r="N244" s="36"/>
      <c r="O244" s="62"/>
      <c r="P244" s="34" t="str">
        <f t="shared" si="2"/>
        <v/>
      </c>
    </row>
    <row r="245" ht="22.5" customHeight="1">
      <c r="A245" s="6">
        <v>244.0</v>
      </c>
      <c r="B245" s="11" t="str">
        <f>'Master Schedule'!B245</f>
        <v/>
      </c>
      <c r="C245" s="7">
        <v>46478.0</v>
      </c>
      <c r="D245" s="8" t="str">
        <f t="shared" si="1"/>
        <v>Thursday</v>
      </c>
      <c r="E245" s="31"/>
      <c r="F245" s="11"/>
      <c r="G245" s="9"/>
      <c r="H245" s="31"/>
      <c r="I245" s="11"/>
      <c r="J245" s="20"/>
      <c r="K245" s="32"/>
      <c r="L245" s="32"/>
      <c r="M245" s="32"/>
      <c r="N245" s="33"/>
      <c r="O245" s="62"/>
      <c r="P245" s="34" t="str">
        <f t="shared" si="2"/>
        <v/>
      </c>
    </row>
    <row r="246" ht="22.5" customHeight="1">
      <c r="A246" s="6">
        <v>245.0</v>
      </c>
      <c r="B246" s="11" t="str">
        <f>'Master Schedule'!B246</f>
        <v/>
      </c>
      <c r="C246" s="7">
        <v>46479.0</v>
      </c>
      <c r="D246" s="8" t="str">
        <f t="shared" si="1"/>
        <v>Friday</v>
      </c>
      <c r="E246" s="31"/>
      <c r="F246" s="11"/>
      <c r="G246" s="9"/>
      <c r="H246" s="31"/>
      <c r="I246" s="11"/>
      <c r="J246" s="20"/>
      <c r="K246" s="35"/>
      <c r="L246" s="35"/>
      <c r="M246" s="35"/>
      <c r="N246" s="36"/>
      <c r="O246" s="62"/>
      <c r="P246" s="34" t="str">
        <f t="shared" si="2"/>
        <v/>
      </c>
    </row>
    <row r="247" ht="22.5" customHeight="1">
      <c r="A247" s="6">
        <v>246.0</v>
      </c>
      <c r="B247" s="11" t="str">
        <f>'Master Schedule'!B247</f>
        <v/>
      </c>
      <c r="C247" s="7">
        <v>46480.0</v>
      </c>
      <c r="D247" s="8" t="str">
        <f t="shared" si="1"/>
        <v>Saturday</v>
      </c>
      <c r="E247" s="31"/>
      <c r="F247" s="11"/>
      <c r="G247" s="9"/>
      <c r="H247" s="31"/>
      <c r="I247" s="11"/>
      <c r="J247" s="20"/>
      <c r="K247" s="32"/>
      <c r="L247" s="32"/>
      <c r="M247" s="32"/>
      <c r="N247" s="33"/>
      <c r="O247" s="62"/>
      <c r="P247" s="34" t="str">
        <f t="shared" si="2"/>
        <v/>
      </c>
    </row>
    <row r="248" ht="22.5" customHeight="1">
      <c r="A248" s="6">
        <v>247.0</v>
      </c>
      <c r="B248" s="11" t="str">
        <f>'Master Schedule'!B248</f>
        <v/>
      </c>
      <c r="C248" s="7">
        <v>46481.0</v>
      </c>
      <c r="D248" s="8" t="str">
        <f t="shared" si="1"/>
        <v>Sunday</v>
      </c>
      <c r="E248" s="31"/>
      <c r="F248" s="11"/>
      <c r="G248" s="9"/>
      <c r="H248" s="31"/>
      <c r="I248" s="11"/>
      <c r="J248" s="20"/>
      <c r="K248" s="35"/>
      <c r="L248" s="35"/>
      <c r="M248" s="35"/>
      <c r="N248" s="36"/>
      <c r="O248" s="62"/>
      <c r="P248" s="34" t="str">
        <f t="shared" si="2"/>
        <v/>
      </c>
    </row>
    <row r="249" ht="22.5" customHeight="1">
      <c r="A249" s="6">
        <v>248.0</v>
      </c>
      <c r="B249" s="11" t="str">
        <f>'Master Schedule'!B249</f>
        <v/>
      </c>
      <c r="C249" s="7">
        <v>46482.0</v>
      </c>
      <c r="D249" s="8" t="str">
        <f t="shared" si="1"/>
        <v>Monday</v>
      </c>
      <c r="E249" s="31"/>
      <c r="F249" s="11"/>
      <c r="G249" s="9"/>
      <c r="H249" s="31"/>
      <c r="I249" s="11"/>
      <c r="J249" s="20"/>
      <c r="K249" s="32"/>
      <c r="L249" s="32"/>
      <c r="M249" s="32"/>
      <c r="N249" s="33"/>
      <c r="O249" s="62"/>
      <c r="P249" s="34" t="str">
        <f t="shared" si="2"/>
        <v/>
      </c>
    </row>
    <row r="250" ht="22.5" customHeight="1">
      <c r="A250" s="6">
        <v>249.0</v>
      </c>
      <c r="B250" s="11" t="str">
        <f>'Master Schedule'!B250</f>
        <v/>
      </c>
      <c r="C250" s="7">
        <v>46483.0</v>
      </c>
      <c r="D250" s="8" t="str">
        <f t="shared" si="1"/>
        <v>Tuesday</v>
      </c>
      <c r="E250" s="31"/>
      <c r="F250" s="11"/>
      <c r="G250" s="9"/>
      <c r="H250" s="31"/>
      <c r="I250" s="11"/>
      <c r="J250" s="20"/>
      <c r="K250" s="35"/>
      <c r="L250" s="35"/>
      <c r="M250" s="35"/>
      <c r="N250" s="36"/>
      <c r="O250" s="62"/>
      <c r="P250" s="34" t="str">
        <f t="shared" si="2"/>
        <v/>
      </c>
    </row>
    <row r="251" ht="22.5" customHeight="1">
      <c r="A251" s="6">
        <v>250.0</v>
      </c>
      <c r="B251" s="11" t="str">
        <f>'Master Schedule'!B251</f>
        <v/>
      </c>
      <c r="C251" s="7">
        <v>46484.0</v>
      </c>
      <c r="D251" s="8" t="str">
        <f t="shared" si="1"/>
        <v>Wednesday</v>
      </c>
      <c r="E251" s="31"/>
      <c r="F251" s="11"/>
      <c r="G251" s="9"/>
      <c r="H251" s="31"/>
      <c r="I251" s="11"/>
      <c r="J251" s="20"/>
      <c r="K251" s="32"/>
      <c r="L251" s="32"/>
      <c r="M251" s="32"/>
      <c r="N251" s="33"/>
      <c r="O251" s="62"/>
      <c r="P251" s="34" t="str">
        <f t="shared" si="2"/>
        <v/>
      </c>
    </row>
    <row r="252" ht="22.5" customHeight="1">
      <c r="A252" s="6">
        <v>251.0</v>
      </c>
      <c r="B252" s="11" t="str">
        <f>'Master Schedule'!B252</f>
        <v/>
      </c>
      <c r="C252" s="7">
        <v>46485.0</v>
      </c>
      <c r="D252" s="8" t="str">
        <f t="shared" si="1"/>
        <v>Thursday</v>
      </c>
      <c r="E252" s="31"/>
      <c r="F252" s="11"/>
      <c r="G252" s="9"/>
      <c r="H252" s="31"/>
      <c r="I252" s="11"/>
      <c r="J252" s="20"/>
      <c r="K252" s="35"/>
      <c r="L252" s="35"/>
      <c r="M252" s="35"/>
      <c r="N252" s="36"/>
      <c r="O252" s="62"/>
      <c r="P252" s="34" t="str">
        <f t="shared" si="2"/>
        <v/>
      </c>
    </row>
    <row r="253" ht="22.5" customHeight="1">
      <c r="A253" s="6">
        <v>252.0</v>
      </c>
      <c r="B253" s="11" t="str">
        <f>'Master Schedule'!B253</f>
        <v/>
      </c>
      <c r="C253" s="7">
        <v>46486.0</v>
      </c>
      <c r="D253" s="8" t="str">
        <f t="shared" si="1"/>
        <v>Friday</v>
      </c>
      <c r="E253" s="31"/>
      <c r="F253" s="11"/>
      <c r="G253" s="9"/>
      <c r="H253" s="31"/>
      <c r="I253" s="11"/>
      <c r="J253" s="20"/>
      <c r="K253" s="32"/>
      <c r="L253" s="32"/>
      <c r="M253" s="32"/>
      <c r="N253" s="33"/>
      <c r="O253" s="62"/>
      <c r="P253" s="34" t="str">
        <f t="shared" si="2"/>
        <v/>
      </c>
    </row>
    <row r="254" ht="22.5" customHeight="1">
      <c r="A254" s="6">
        <v>253.0</v>
      </c>
      <c r="B254" s="11" t="str">
        <f>'Master Schedule'!B254</f>
        <v/>
      </c>
      <c r="C254" s="7">
        <v>46487.0</v>
      </c>
      <c r="D254" s="8" t="str">
        <f t="shared" si="1"/>
        <v>Saturday</v>
      </c>
      <c r="E254" s="31"/>
      <c r="F254" s="11"/>
      <c r="G254" s="9"/>
      <c r="H254" s="31"/>
      <c r="I254" s="11"/>
      <c r="J254" s="20"/>
      <c r="K254" s="35"/>
      <c r="L254" s="35"/>
      <c r="M254" s="35"/>
      <c r="N254" s="36"/>
      <c r="O254" s="62"/>
      <c r="P254" s="34" t="str">
        <f t="shared" si="2"/>
        <v/>
      </c>
    </row>
    <row r="255" ht="22.5" customHeight="1">
      <c r="A255" s="6">
        <v>254.0</v>
      </c>
      <c r="B255" s="11" t="str">
        <f>'Master Schedule'!B255</f>
        <v/>
      </c>
      <c r="C255" s="7">
        <v>46488.0</v>
      </c>
      <c r="D255" s="8" t="str">
        <f t="shared" si="1"/>
        <v>Sunday</v>
      </c>
      <c r="E255" s="31"/>
      <c r="F255" s="11"/>
      <c r="G255" s="9"/>
      <c r="H255" s="31"/>
      <c r="I255" s="11"/>
      <c r="J255" s="20"/>
      <c r="K255" s="32"/>
      <c r="L255" s="32"/>
      <c r="M255" s="32"/>
      <c r="N255" s="33"/>
      <c r="O255" s="62"/>
      <c r="P255" s="34" t="str">
        <f t="shared" si="2"/>
        <v/>
      </c>
    </row>
    <row r="256" ht="22.5" customHeight="1">
      <c r="A256" s="6">
        <v>255.0</v>
      </c>
      <c r="B256" s="11" t="str">
        <f>'Master Schedule'!B256</f>
        <v/>
      </c>
      <c r="C256" s="7">
        <v>46489.0</v>
      </c>
      <c r="D256" s="8" t="str">
        <f t="shared" si="1"/>
        <v>Monday</v>
      </c>
      <c r="E256" s="31"/>
      <c r="F256" s="11"/>
      <c r="G256" s="9"/>
      <c r="H256" s="31"/>
      <c r="I256" s="11"/>
      <c r="J256" s="20"/>
      <c r="K256" s="35"/>
      <c r="L256" s="35"/>
      <c r="M256" s="35"/>
      <c r="N256" s="36"/>
      <c r="O256" s="62"/>
      <c r="P256" s="34" t="str">
        <f t="shared" si="2"/>
        <v/>
      </c>
    </row>
    <row r="257" ht="22.5" customHeight="1">
      <c r="A257" s="6">
        <v>256.0</v>
      </c>
      <c r="B257" s="11" t="str">
        <f>'Master Schedule'!B257</f>
        <v/>
      </c>
      <c r="C257" s="7">
        <v>46490.0</v>
      </c>
      <c r="D257" s="8" t="str">
        <f t="shared" si="1"/>
        <v>Tuesday</v>
      </c>
      <c r="E257" s="31"/>
      <c r="F257" s="11"/>
      <c r="G257" s="9"/>
      <c r="H257" s="31"/>
      <c r="I257" s="11"/>
      <c r="J257" s="20"/>
      <c r="K257" s="32"/>
      <c r="L257" s="32"/>
      <c r="M257" s="32"/>
      <c r="N257" s="33"/>
      <c r="O257" s="62"/>
      <c r="P257" s="34" t="str">
        <f t="shared" si="2"/>
        <v/>
      </c>
    </row>
    <row r="258" ht="22.5" customHeight="1">
      <c r="A258" s="6">
        <v>257.0</v>
      </c>
      <c r="B258" s="11" t="str">
        <f>'Master Schedule'!B258</f>
        <v/>
      </c>
      <c r="C258" s="7">
        <v>46491.0</v>
      </c>
      <c r="D258" s="8" t="str">
        <f t="shared" si="1"/>
        <v>Wednesday</v>
      </c>
      <c r="E258" s="31"/>
      <c r="F258" s="11"/>
      <c r="G258" s="9"/>
      <c r="H258" s="31"/>
      <c r="I258" s="11"/>
      <c r="J258" s="20"/>
      <c r="K258" s="35"/>
      <c r="L258" s="35"/>
      <c r="M258" s="35"/>
      <c r="N258" s="36"/>
      <c r="O258" s="62"/>
      <c r="P258" s="34" t="str">
        <f t="shared" si="2"/>
        <v/>
      </c>
    </row>
    <row r="259" ht="22.5" customHeight="1">
      <c r="A259" s="6">
        <v>258.0</v>
      </c>
      <c r="B259" s="11" t="str">
        <f>'Master Schedule'!B259</f>
        <v/>
      </c>
      <c r="C259" s="7">
        <v>46492.0</v>
      </c>
      <c r="D259" s="8" t="str">
        <f t="shared" si="1"/>
        <v>Thursday</v>
      </c>
      <c r="E259" s="31"/>
      <c r="F259" s="11"/>
      <c r="G259" s="9"/>
      <c r="H259" s="31"/>
      <c r="I259" s="11"/>
      <c r="J259" s="20"/>
      <c r="K259" s="32"/>
      <c r="L259" s="32"/>
      <c r="M259" s="32"/>
      <c r="N259" s="33"/>
      <c r="O259" s="62"/>
      <c r="P259" s="34" t="str">
        <f t="shared" si="2"/>
        <v/>
      </c>
    </row>
    <row r="260" ht="22.5" customHeight="1">
      <c r="A260" s="6">
        <v>259.0</v>
      </c>
      <c r="B260" s="11" t="str">
        <f>'Master Schedule'!B260</f>
        <v/>
      </c>
      <c r="C260" s="7">
        <v>46493.0</v>
      </c>
      <c r="D260" s="8" t="str">
        <f t="shared" si="1"/>
        <v>Friday</v>
      </c>
      <c r="E260" s="31"/>
      <c r="F260" s="11"/>
      <c r="G260" s="9"/>
      <c r="H260" s="31"/>
      <c r="I260" s="11"/>
      <c r="J260" s="20"/>
      <c r="K260" s="35"/>
      <c r="L260" s="35"/>
      <c r="M260" s="35"/>
      <c r="N260" s="36"/>
      <c r="O260" s="62"/>
      <c r="P260" s="34" t="str">
        <f t="shared" si="2"/>
        <v/>
      </c>
    </row>
    <row r="261" ht="22.5" customHeight="1">
      <c r="A261" s="6">
        <v>260.0</v>
      </c>
      <c r="B261" s="11" t="str">
        <f>'Master Schedule'!B261</f>
        <v/>
      </c>
      <c r="C261" s="7">
        <v>46494.0</v>
      </c>
      <c r="D261" s="8" t="str">
        <f t="shared" si="1"/>
        <v>Saturday</v>
      </c>
      <c r="E261" s="31"/>
      <c r="F261" s="11"/>
      <c r="G261" s="9"/>
      <c r="H261" s="31"/>
      <c r="I261" s="11"/>
      <c r="J261" s="20"/>
      <c r="K261" s="32"/>
      <c r="L261" s="32"/>
      <c r="M261" s="32"/>
      <c r="N261" s="33"/>
      <c r="O261" s="62"/>
      <c r="P261" s="34" t="str">
        <f t="shared" si="2"/>
        <v/>
      </c>
    </row>
    <row r="262" ht="22.5" customHeight="1">
      <c r="A262" s="6">
        <v>261.0</v>
      </c>
      <c r="B262" s="11" t="str">
        <f>'Master Schedule'!B262</f>
        <v/>
      </c>
      <c r="C262" s="7">
        <v>46495.0</v>
      </c>
      <c r="D262" s="8" t="str">
        <f t="shared" si="1"/>
        <v>Sunday</v>
      </c>
      <c r="E262" s="31"/>
      <c r="F262" s="11"/>
      <c r="G262" s="9"/>
      <c r="H262" s="31"/>
      <c r="I262" s="11"/>
      <c r="J262" s="20"/>
      <c r="K262" s="35"/>
      <c r="L262" s="35"/>
      <c r="M262" s="35"/>
      <c r="N262" s="36"/>
      <c r="O262" s="62"/>
      <c r="P262" s="34" t="str">
        <f t="shared" si="2"/>
        <v/>
      </c>
    </row>
    <row r="263" ht="22.5" customHeight="1">
      <c r="A263" s="6">
        <v>262.0</v>
      </c>
      <c r="B263" s="11" t="str">
        <f>'Master Schedule'!B263</f>
        <v/>
      </c>
      <c r="C263" s="7">
        <v>46496.0</v>
      </c>
      <c r="D263" s="8" t="str">
        <f t="shared" si="1"/>
        <v>Monday</v>
      </c>
      <c r="E263" s="31"/>
      <c r="F263" s="11"/>
      <c r="G263" s="9"/>
      <c r="H263" s="31"/>
      <c r="I263" s="11"/>
      <c r="J263" s="20"/>
      <c r="K263" s="32"/>
      <c r="L263" s="32"/>
      <c r="M263" s="32"/>
      <c r="N263" s="33"/>
      <c r="O263" s="62"/>
      <c r="P263" s="34" t="str">
        <f t="shared" si="2"/>
        <v/>
      </c>
    </row>
    <row r="264" ht="22.5" customHeight="1">
      <c r="A264" s="6">
        <v>263.0</v>
      </c>
      <c r="B264" s="11" t="str">
        <f>'Master Schedule'!B264</f>
        <v/>
      </c>
      <c r="C264" s="7">
        <v>46497.0</v>
      </c>
      <c r="D264" s="8" t="str">
        <f t="shared" si="1"/>
        <v>Tuesday</v>
      </c>
      <c r="E264" s="31"/>
      <c r="F264" s="11"/>
      <c r="G264" s="9"/>
      <c r="H264" s="31"/>
      <c r="I264" s="11"/>
      <c r="J264" s="20"/>
      <c r="K264" s="35"/>
      <c r="L264" s="35"/>
      <c r="M264" s="35"/>
      <c r="N264" s="36"/>
      <c r="O264" s="62"/>
      <c r="P264" s="34" t="str">
        <f t="shared" si="2"/>
        <v/>
      </c>
    </row>
    <row r="265" ht="22.5" customHeight="1">
      <c r="A265" s="6">
        <v>264.0</v>
      </c>
      <c r="B265" s="11" t="str">
        <f>'Master Schedule'!B265</f>
        <v/>
      </c>
      <c r="C265" s="7">
        <v>46498.0</v>
      </c>
      <c r="D265" s="8" t="str">
        <f t="shared" si="1"/>
        <v>Wednesday</v>
      </c>
      <c r="E265" s="31"/>
      <c r="F265" s="11"/>
      <c r="G265" s="9"/>
      <c r="H265" s="31"/>
      <c r="I265" s="11"/>
      <c r="J265" s="20"/>
      <c r="K265" s="32"/>
      <c r="L265" s="32"/>
      <c r="M265" s="32"/>
      <c r="N265" s="33"/>
      <c r="O265" s="62"/>
      <c r="P265" s="34" t="str">
        <f t="shared" si="2"/>
        <v/>
      </c>
    </row>
    <row r="266" ht="22.5" customHeight="1">
      <c r="A266" s="6">
        <v>265.0</v>
      </c>
      <c r="B266" s="11" t="str">
        <f>'Master Schedule'!B266</f>
        <v/>
      </c>
      <c r="C266" s="7">
        <v>46499.0</v>
      </c>
      <c r="D266" s="8" t="str">
        <f t="shared" si="1"/>
        <v>Thursday</v>
      </c>
      <c r="E266" s="31"/>
      <c r="F266" s="11"/>
      <c r="G266" s="9"/>
      <c r="H266" s="31"/>
      <c r="I266" s="11"/>
      <c r="J266" s="20"/>
      <c r="K266" s="35"/>
      <c r="L266" s="35"/>
      <c r="M266" s="35"/>
      <c r="N266" s="36"/>
      <c r="O266" s="62"/>
      <c r="P266" s="34" t="str">
        <f t="shared" si="2"/>
        <v/>
      </c>
    </row>
    <row r="267" ht="22.5" customHeight="1">
      <c r="A267" s="6">
        <v>266.0</v>
      </c>
      <c r="B267" s="11" t="str">
        <f>'Master Schedule'!B267</f>
        <v/>
      </c>
      <c r="C267" s="7">
        <v>46500.0</v>
      </c>
      <c r="D267" s="8" t="str">
        <f t="shared" si="1"/>
        <v>Friday</v>
      </c>
      <c r="E267" s="31"/>
      <c r="F267" s="11"/>
      <c r="G267" s="9"/>
      <c r="H267" s="31"/>
      <c r="I267" s="11"/>
      <c r="J267" s="20"/>
      <c r="K267" s="32"/>
      <c r="L267" s="32"/>
      <c r="M267" s="32"/>
      <c r="N267" s="33"/>
      <c r="O267" s="62"/>
      <c r="P267" s="34" t="str">
        <f t="shared" si="2"/>
        <v/>
      </c>
    </row>
    <row r="268" ht="22.5" customHeight="1">
      <c r="A268" s="6">
        <v>267.0</v>
      </c>
      <c r="B268" s="11" t="str">
        <f>'Master Schedule'!B268</f>
        <v/>
      </c>
      <c r="C268" s="7">
        <v>46501.0</v>
      </c>
      <c r="D268" s="8" t="str">
        <f t="shared" si="1"/>
        <v>Saturday</v>
      </c>
      <c r="E268" s="31"/>
      <c r="F268" s="11"/>
      <c r="G268" s="9"/>
      <c r="H268" s="31"/>
      <c r="I268" s="11"/>
      <c r="J268" s="20"/>
      <c r="K268" s="35"/>
      <c r="L268" s="35"/>
      <c r="M268" s="35"/>
      <c r="N268" s="36"/>
      <c r="O268" s="62"/>
      <c r="P268" s="34" t="str">
        <f t="shared" si="2"/>
        <v/>
      </c>
    </row>
    <row r="269" ht="22.5" customHeight="1">
      <c r="A269" s="6">
        <v>268.0</v>
      </c>
      <c r="B269" s="11" t="str">
        <f>'Master Schedule'!B269</f>
        <v/>
      </c>
      <c r="C269" s="7">
        <v>46502.0</v>
      </c>
      <c r="D269" s="8" t="str">
        <f t="shared" si="1"/>
        <v>Sunday</v>
      </c>
      <c r="E269" s="31"/>
      <c r="F269" s="11"/>
      <c r="G269" s="9"/>
      <c r="H269" s="31"/>
      <c r="I269" s="11"/>
      <c r="J269" s="20"/>
      <c r="K269" s="32"/>
      <c r="L269" s="32"/>
      <c r="M269" s="32"/>
      <c r="N269" s="33"/>
      <c r="O269" s="62"/>
      <c r="P269" s="34" t="str">
        <f t="shared" si="2"/>
        <v/>
      </c>
    </row>
    <row r="270" ht="22.5" customHeight="1">
      <c r="A270" s="6">
        <v>269.0</v>
      </c>
      <c r="B270" s="11" t="str">
        <f>'Master Schedule'!B270</f>
        <v/>
      </c>
      <c r="C270" s="7">
        <v>46503.0</v>
      </c>
      <c r="D270" s="8" t="str">
        <f t="shared" si="1"/>
        <v>Monday</v>
      </c>
      <c r="E270" s="31"/>
      <c r="F270" s="11"/>
      <c r="G270" s="9"/>
      <c r="H270" s="31"/>
      <c r="I270" s="11"/>
      <c r="J270" s="20"/>
      <c r="K270" s="35"/>
      <c r="L270" s="35"/>
      <c r="M270" s="35"/>
      <c r="N270" s="36"/>
      <c r="O270" s="62"/>
      <c r="P270" s="34" t="str">
        <f t="shared" si="2"/>
        <v/>
      </c>
    </row>
    <row r="271" ht="22.5" customHeight="1">
      <c r="A271" s="6">
        <v>270.0</v>
      </c>
      <c r="B271" s="11" t="str">
        <f>'Master Schedule'!B271</f>
        <v/>
      </c>
      <c r="C271" s="7">
        <v>46504.0</v>
      </c>
      <c r="D271" s="8" t="str">
        <f t="shared" si="1"/>
        <v>Tuesday</v>
      </c>
      <c r="E271" s="31"/>
      <c r="F271" s="11"/>
      <c r="G271" s="9"/>
      <c r="H271" s="31"/>
      <c r="I271" s="11"/>
      <c r="J271" s="20"/>
      <c r="K271" s="32"/>
      <c r="L271" s="32"/>
      <c r="M271" s="32"/>
      <c r="N271" s="33"/>
      <c r="O271" s="62"/>
      <c r="P271" s="34" t="str">
        <f t="shared" si="2"/>
        <v/>
      </c>
    </row>
    <row r="272" ht="22.5" customHeight="1">
      <c r="A272" s="6">
        <v>271.0</v>
      </c>
      <c r="B272" s="11" t="str">
        <f>'Master Schedule'!B272</f>
        <v/>
      </c>
      <c r="C272" s="7">
        <v>46505.0</v>
      </c>
      <c r="D272" s="8" t="str">
        <f t="shared" si="1"/>
        <v>Wednesday</v>
      </c>
      <c r="E272" s="31"/>
      <c r="F272" s="11"/>
      <c r="G272" s="9"/>
      <c r="H272" s="31"/>
      <c r="I272" s="11"/>
      <c r="J272" s="20"/>
      <c r="K272" s="35"/>
      <c r="L272" s="35"/>
      <c r="M272" s="35"/>
      <c r="N272" s="36"/>
      <c r="O272" s="62"/>
      <c r="P272" s="34" t="str">
        <f t="shared" si="2"/>
        <v/>
      </c>
    </row>
    <row r="273" ht="22.5" customHeight="1">
      <c r="A273" s="6">
        <v>272.0</v>
      </c>
      <c r="B273" s="11" t="str">
        <f>'Master Schedule'!B273</f>
        <v/>
      </c>
      <c r="C273" s="7">
        <v>46506.0</v>
      </c>
      <c r="D273" s="8" t="str">
        <f t="shared" si="1"/>
        <v>Thursday</v>
      </c>
      <c r="E273" s="31"/>
      <c r="F273" s="11"/>
      <c r="G273" s="9"/>
      <c r="H273" s="31"/>
      <c r="I273" s="11"/>
      <c r="J273" s="20"/>
      <c r="K273" s="32"/>
      <c r="L273" s="32"/>
      <c r="M273" s="32"/>
      <c r="N273" s="33"/>
      <c r="O273" s="62"/>
      <c r="P273" s="34" t="str">
        <f t="shared" si="2"/>
        <v/>
      </c>
    </row>
    <row r="274" ht="22.5" customHeight="1">
      <c r="A274" s="6">
        <v>273.0</v>
      </c>
      <c r="B274" s="11" t="str">
        <f>'Master Schedule'!B274</f>
        <v/>
      </c>
      <c r="C274" s="7">
        <v>46507.0</v>
      </c>
      <c r="D274" s="8" t="str">
        <f t="shared" si="1"/>
        <v>Friday</v>
      </c>
      <c r="E274" s="31"/>
      <c r="F274" s="11"/>
      <c r="G274" s="9"/>
      <c r="H274" s="31"/>
      <c r="I274" s="11"/>
      <c r="J274" s="20"/>
      <c r="K274" s="35"/>
      <c r="L274" s="35"/>
      <c r="M274" s="35"/>
      <c r="N274" s="36"/>
      <c r="O274" s="62"/>
      <c r="P274" s="34" t="str">
        <f t="shared" si="2"/>
        <v/>
      </c>
    </row>
    <row r="275" ht="22.5" customHeight="1">
      <c r="A275" s="6">
        <v>274.0</v>
      </c>
      <c r="B275" s="11" t="str">
        <f>'Master Schedule'!B275</f>
        <v/>
      </c>
      <c r="C275" s="7">
        <v>46508.0</v>
      </c>
      <c r="D275" s="8" t="str">
        <f t="shared" si="1"/>
        <v>Saturday</v>
      </c>
      <c r="E275" s="31"/>
      <c r="F275" s="11"/>
      <c r="G275" s="9"/>
      <c r="H275" s="31"/>
      <c r="I275" s="11"/>
      <c r="J275" s="20"/>
      <c r="K275" s="32"/>
      <c r="L275" s="32"/>
      <c r="M275" s="32"/>
      <c r="N275" s="33"/>
      <c r="O275" s="62"/>
      <c r="P275" s="34" t="str">
        <f t="shared" si="2"/>
        <v/>
      </c>
    </row>
    <row r="276" ht="22.5" customHeight="1">
      <c r="A276" s="6">
        <v>275.0</v>
      </c>
      <c r="B276" s="11" t="str">
        <f>'Master Schedule'!B276</f>
        <v/>
      </c>
      <c r="C276" s="7">
        <v>46509.0</v>
      </c>
      <c r="D276" s="8" t="str">
        <f t="shared" si="1"/>
        <v>Sunday</v>
      </c>
      <c r="E276" s="31"/>
      <c r="F276" s="11"/>
      <c r="G276" s="9"/>
      <c r="H276" s="31"/>
      <c r="I276" s="11"/>
      <c r="J276" s="20"/>
      <c r="K276" s="35"/>
      <c r="L276" s="35"/>
      <c r="M276" s="35"/>
      <c r="N276" s="36"/>
      <c r="O276" s="62"/>
      <c r="P276" s="34" t="str">
        <f t="shared" si="2"/>
        <v/>
      </c>
    </row>
    <row r="277" ht="22.5" customHeight="1">
      <c r="A277" s="6">
        <v>276.0</v>
      </c>
      <c r="B277" s="11" t="str">
        <f>'Master Schedule'!B277</f>
        <v/>
      </c>
      <c r="C277" s="7">
        <v>46510.0</v>
      </c>
      <c r="D277" s="8" t="str">
        <f t="shared" si="1"/>
        <v>Monday</v>
      </c>
      <c r="E277" s="31"/>
      <c r="F277" s="11"/>
      <c r="G277" s="9"/>
      <c r="H277" s="31"/>
      <c r="I277" s="11"/>
      <c r="J277" s="20"/>
      <c r="K277" s="32"/>
      <c r="L277" s="32"/>
      <c r="M277" s="32"/>
      <c r="N277" s="33"/>
      <c r="O277" s="62"/>
      <c r="P277" s="34" t="str">
        <f t="shared" si="2"/>
        <v/>
      </c>
    </row>
    <row r="278" ht="22.5" customHeight="1">
      <c r="A278" s="6">
        <v>277.0</v>
      </c>
      <c r="B278" s="11" t="str">
        <f>'Master Schedule'!B278</f>
        <v/>
      </c>
      <c r="C278" s="7">
        <v>46511.0</v>
      </c>
      <c r="D278" s="8" t="str">
        <f t="shared" si="1"/>
        <v>Tuesday</v>
      </c>
      <c r="E278" s="31"/>
      <c r="F278" s="11"/>
      <c r="G278" s="9"/>
      <c r="H278" s="31"/>
      <c r="I278" s="11"/>
      <c r="J278" s="20"/>
      <c r="K278" s="35"/>
      <c r="L278" s="35"/>
      <c r="M278" s="35"/>
      <c r="N278" s="36"/>
      <c r="O278" s="62"/>
      <c r="P278" s="34" t="str">
        <f t="shared" si="2"/>
        <v/>
      </c>
    </row>
    <row r="279" ht="22.5" customHeight="1">
      <c r="A279" s="6">
        <v>278.0</v>
      </c>
      <c r="B279" s="11" t="str">
        <f>'Master Schedule'!B279</f>
        <v/>
      </c>
      <c r="C279" s="7">
        <v>46512.0</v>
      </c>
      <c r="D279" s="8" t="str">
        <f t="shared" si="1"/>
        <v>Wednesday</v>
      </c>
      <c r="E279" s="31"/>
      <c r="F279" s="11"/>
      <c r="G279" s="9"/>
      <c r="H279" s="31"/>
      <c r="I279" s="11"/>
      <c r="J279" s="20"/>
      <c r="K279" s="32"/>
      <c r="L279" s="32"/>
      <c r="M279" s="32"/>
      <c r="N279" s="33"/>
      <c r="O279" s="62"/>
      <c r="P279" s="34" t="str">
        <f t="shared" si="2"/>
        <v/>
      </c>
    </row>
    <row r="280" ht="22.5" customHeight="1">
      <c r="A280" s="6">
        <v>279.0</v>
      </c>
      <c r="B280" s="11" t="str">
        <f>'Master Schedule'!B280</f>
        <v/>
      </c>
      <c r="C280" s="7">
        <v>46513.0</v>
      </c>
      <c r="D280" s="8" t="str">
        <f t="shared" si="1"/>
        <v>Thursday</v>
      </c>
      <c r="E280" s="31"/>
      <c r="F280" s="11"/>
      <c r="G280" s="9"/>
      <c r="H280" s="31"/>
      <c r="I280" s="11"/>
      <c r="J280" s="20"/>
      <c r="K280" s="35"/>
      <c r="L280" s="35"/>
      <c r="M280" s="35"/>
      <c r="N280" s="36"/>
      <c r="O280" s="62"/>
      <c r="P280" s="34" t="str">
        <f t="shared" si="2"/>
        <v/>
      </c>
    </row>
    <row r="281" ht="22.5" customHeight="1">
      <c r="A281" s="6">
        <v>280.0</v>
      </c>
      <c r="B281" s="11" t="str">
        <f>'Master Schedule'!B281</f>
        <v/>
      </c>
      <c r="C281" s="7">
        <v>46514.0</v>
      </c>
      <c r="D281" s="8" t="str">
        <f t="shared" si="1"/>
        <v>Friday</v>
      </c>
      <c r="E281" s="31"/>
      <c r="F281" s="11"/>
      <c r="G281" s="9"/>
      <c r="H281" s="31"/>
      <c r="I281" s="11"/>
      <c r="J281" s="20"/>
      <c r="K281" s="32"/>
      <c r="L281" s="32"/>
      <c r="M281" s="32"/>
      <c r="N281" s="33"/>
      <c r="O281" s="62"/>
      <c r="P281" s="34" t="str">
        <f t="shared" si="2"/>
        <v/>
      </c>
    </row>
    <row r="282" ht="22.5" customHeight="1">
      <c r="A282" s="6">
        <v>281.0</v>
      </c>
      <c r="B282" s="11" t="str">
        <f>'Master Schedule'!B282</f>
        <v/>
      </c>
      <c r="C282" s="7">
        <v>46515.0</v>
      </c>
      <c r="D282" s="8" t="str">
        <f t="shared" si="1"/>
        <v>Saturday</v>
      </c>
      <c r="E282" s="31"/>
      <c r="F282" s="11"/>
      <c r="G282" s="9"/>
      <c r="H282" s="31"/>
      <c r="I282" s="11"/>
      <c r="J282" s="20"/>
      <c r="K282" s="35"/>
      <c r="L282" s="35"/>
      <c r="M282" s="35"/>
      <c r="N282" s="36"/>
      <c r="O282" s="62"/>
      <c r="P282" s="34" t="str">
        <f t="shared" si="2"/>
        <v/>
      </c>
    </row>
    <row r="283" ht="22.5" customHeight="1">
      <c r="A283" s="6">
        <v>282.0</v>
      </c>
      <c r="B283" s="11" t="str">
        <f>'Master Schedule'!B283</f>
        <v/>
      </c>
      <c r="C283" s="7">
        <v>46516.0</v>
      </c>
      <c r="D283" s="8" t="str">
        <f t="shared" si="1"/>
        <v>Sunday</v>
      </c>
      <c r="E283" s="31"/>
      <c r="F283" s="11"/>
      <c r="G283" s="9"/>
      <c r="H283" s="31"/>
      <c r="I283" s="11"/>
      <c r="J283" s="20"/>
      <c r="K283" s="32"/>
      <c r="L283" s="32"/>
      <c r="M283" s="32"/>
      <c r="N283" s="33"/>
      <c r="O283" s="62"/>
      <c r="P283" s="34" t="str">
        <f t="shared" si="2"/>
        <v/>
      </c>
    </row>
    <row r="284" ht="22.5" customHeight="1">
      <c r="A284" s="6">
        <v>283.0</v>
      </c>
      <c r="B284" s="11" t="str">
        <f>'Master Schedule'!B284</f>
        <v/>
      </c>
      <c r="C284" s="7">
        <v>46517.0</v>
      </c>
      <c r="D284" s="8" t="str">
        <f t="shared" si="1"/>
        <v>Monday</v>
      </c>
      <c r="E284" s="31"/>
      <c r="F284" s="11"/>
      <c r="G284" s="9"/>
      <c r="H284" s="31"/>
      <c r="I284" s="11"/>
      <c r="J284" s="20"/>
      <c r="K284" s="35"/>
      <c r="L284" s="35"/>
      <c r="M284" s="35"/>
      <c r="N284" s="36"/>
      <c r="O284" s="62"/>
      <c r="P284" s="34" t="str">
        <f t="shared" si="2"/>
        <v/>
      </c>
    </row>
    <row r="285" ht="22.5" customHeight="1">
      <c r="A285" s="6">
        <v>284.0</v>
      </c>
      <c r="B285" s="11" t="str">
        <f>'Master Schedule'!B285</f>
        <v/>
      </c>
      <c r="C285" s="7">
        <v>46518.0</v>
      </c>
      <c r="D285" s="8" t="str">
        <f t="shared" si="1"/>
        <v>Tuesday</v>
      </c>
      <c r="E285" s="31"/>
      <c r="F285" s="11"/>
      <c r="G285" s="9"/>
      <c r="H285" s="31"/>
      <c r="I285" s="11"/>
      <c r="J285" s="20"/>
      <c r="K285" s="32"/>
      <c r="L285" s="32"/>
      <c r="M285" s="32"/>
      <c r="N285" s="33"/>
      <c r="O285" s="62"/>
      <c r="P285" s="34" t="str">
        <f t="shared" si="2"/>
        <v/>
      </c>
    </row>
    <row r="286" ht="22.5" customHeight="1">
      <c r="A286" s="6">
        <v>285.0</v>
      </c>
      <c r="B286" s="11" t="str">
        <f>'Master Schedule'!B286</f>
        <v/>
      </c>
      <c r="C286" s="7">
        <v>46519.0</v>
      </c>
      <c r="D286" s="8" t="str">
        <f t="shared" si="1"/>
        <v>Wednesday</v>
      </c>
      <c r="E286" s="31"/>
      <c r="F286" s="11"/>
      <c r="G286" s="9"/>
      <c r="H286" s="31"/>
      <c r="I286" s="11"/>
      <c r="J286" s="20"/>
      <c r="K286" s="35"/>
      <c r="L286" s="35"/>
      <c r="M286" s="35"/>
      <c r="N286" s="36"/>
      <c r="O286" s="62"/>
      <c r="P286" s="34" t="str">
        <f t="shared" si="2"/>
        <v/>
      </c>
    </row>
    <row r="287" ht="22.5" customHeight="1">
      <c r="A287" s="6">
        <v>286.0</v>
      </c>
      <c r="B287" s="11" t="str">
        <f>'Master Schedule'!B287</f>
        <v/>
      </c>
      <c r="C287" s="7">
        <v>46520.0</v>
      </c>
      <c r="D287" s="8" t="str">
        <f t="shared" si="1"/>
        <v>Thursday</v>
      </c>
      <c r="E287" s="31"/>
      <c r="F287" s="11"/>
      <c r="G287" s="9"/>
      <c r="H287" s="31"/>
      <c r="I287" s="11"/>
      <c r="J287" s="20"/>
      <c r="K287" s="32"/>
      <c r="L287" s="32"/>
      <c r="M287" s="32"/>
      <c r="N287" s="33"/>
      <c r="O287" s="62"/>
      <c r="P287" s="34" t="str">
        <f t="shared" si="2"/>
        <v/>
      </c>
    </row>
    <row r="288" ht="22.5" customHeight="1">
      <c r="A288" s="6">
        <v>287.0</v>
      </c>
      <c r="B288" s="11" t="str">
        <f>'Master Schedule'!B288</f>
        <v/>
      </c>
      <c r="C288" s="7">
        <v>46521.0</v>
      </c>
      <c r="D288" s="8" t="str">
        <f t="shared" si="1"/>
        <v>Friday</v>
      </c>
      <c r="E288" s="31"/>
      <c r="F288" s="11"/>
      <c r="G288" s="9"/>
      <c r="H288" s="31"/>
      <c r="I288" s="11"/>
      <c r="J288" s="20"/>
      <c r="K288" s="35"/>
      <c r="L288" s="35"/>
      <c r="M288" s="35"/>
      <c r="N288" s="36"/>
      <c r="O288" s="62"/>
      <c r="P288" s="34" t="str">
        <f t="shared" si="2"/>
        <v/>
      </c>
    </row>
    <row r="289" ht="22.5" customHeight="1">
      <c r="A289" s="6">
        <v>288.0</v>
      </c>
      <c r="B289" s="11" t="str">
        <f>'Master Schedule'!B289</f>
        <v/>
      </c>
      <c r="C289" s="7">
        <v>46522.0</v>
      </c>
      <c r="D289" s="8" t="str">
        <f t="shared" si="1"/>
        <v>Saturday</v>
      </c>
      <c r="E289" s="31"/>
      <c r="F289" s="11"/>
      <c r="G289" s="9"/>
      <c r="H289" s="31"/>
      <c r="I289" s="11"/>
      <c r="J289" s="20"/>
      <c r="K289" s="32"/>
      <c r="L289" s="32"/>
      <c r="M289" s="32"/>
      <c r="N289" s="33"/>
      <c r="O289" s="62"/>
      <c r="P289" s="34" t="str">
        <f t="shared" si="2"/>
        <v/>
      </c>
    </row>
    <row r="290" ht="22.5" customHeight="1">
      <c r="A290" s="6">
        <v>289.0</v>
      </c>
      <c r="B290" s="11" t="str">
        <f>'Master Schedule'!B290</f>
        <v/>
      </c>
      <c r="C290" s="7">
        <v>46523.0</v>
      </c>
      <c r="D290" s="8" t="str">
        <f t="shared" si="1"/>
        <v>Sunday</v>
      </c>
      <c r="E290" s="31"/>
      <c r="F290" s="11"/>
      <c r="G290" s="9"/>
      <c r="H290" s="31"/>
      <c r="I290" s="11"/>
      <c r="J290" s="20"/>
      <c r="K290" s="35"/>
      <c r="L290" s="35"/>
      <c r="M290" s="35"/>
      <c r="N290" s="36"/>
      <c r="O290" s="62"/>
      <c r="P290" s="34" t="str">
        <f t="shared" si="2"/>
        <v/>
      </c>
    </row>
    <row r="291" ht="22.5" customHeight="1">
      <c r="A291" s="6">
        <v>290.0</v>
      </c>
      <c r="B291" s="11" t="str">
        <f>'Master Schedule'!B291</f>
        <v/>
      </c>
      <c r="C291" s="7">
        <v>46524.0</v>
      </c>
      <c r="D291" s="8" t="str">
        <f t="shared" si="1"/>
        <v>Monday</v>
      </c>
      <c r="E291" s="31"/>
      <c r="F291" s="11"/>
      <c r="G291" s="9"/>
      <c r="H291" s="31"/>
      <c r="I291" s="11"/>
      <c r="J291" s="20"/>
      <c r="K291" s="32"/>
      <c r="L291" s="32"/>
      <c r="M291" s="32"/>
      <c r="N291" s="33"/>
      <c r="O291" s="62"/>
      <c r="P291" s="34" t="str">
        <f t="shared" si="2"/>
        <v/>
      </c>
    </row>
    <row r="292" ht="22.5" customHeight="1">
      <c r="A292" s="6">
        <v>291.0</v>
      </c>
      <c r="B292" s="11" t="str">
        <f>'Master Schedule'!B292</f>
        <v/>
      </c>
      <c r="C292" s="7">
        <v>46525.0</v>
      </c>
      <c r="D292" s="8" t="str">
        <f t="shared" si="1"/>
        <v>Tuesday</v>
      </c>
      <c r="E292" s="31"/>
      <c r="F292" s="11"/>
      <c r="G292" s="9"/>
      <c r="H292" s="31"/>
      <c r="I292" s="11"/>
      <c r="J292" s="20"/>
      <c r="K292" s="35"/>
      <c r="L292" s="35"/>
      <c r="M292" s="35"/>
      <c r="N292" s="36"/>
      <c r="O292" s="62"/>
      <c r="P292" s="34" t="str">
        <f t="shared" si="2"/>
        <v/>
      </c>
    </row>
    <row r="293" ht="22.5" customHeight="1">
      <c r="A293" s="6">
        <v>292.0</v>
      </c>
      <c r="B293" s="11" t="str">
        <f>'Master Schedule'!B293</f>
        <v/>
      </c>
      <c r="C293" s="7">
        <v>46526.0</v>
      </c>
      <c r="D293" s="8" t="str">
        <f t="shared" si="1"/>
        <v>Wednesday</v>
      </c>
      <c r="E293" s="31"/>
      <c r="F293" s="11"/>
      <c r="G293" s="9"/>
      <c r="H293" s="31"/>
      <c r="I293" s="11"/>
      <c r="J293" s="20"/>
      <c r="K293" s="32"/>
      <c r="L293" s="32"/>
      <c r="M293" s="32"/>
      <c r="N293" s="33"/>
      <c r="O293" s="62"/>
      <c r="P293" s="34" t="str">
        <f t="shared" si="2"/>
        <v/>
      </c>
    </row>
    <row r="294" ht="22.5" customHeight="1">
      <c r="A294" s="6">
        <v>293.0</v>
      </c>
      <c r="B294" s="11" t="str">
        <f>'Master Schedule'!B294</f>
        <v/>
      </c>
      <c r="C294" s="7">
        <v>46527.0</v>
      </c>
      <c r="D294" s="8" t="str">
        <f t="shared" si="1"/>
        <v>Thursday</v>
      </c>
      <c r="E294" s="31"/>
      <c r="F294" s="11"/>
      <c r="G294" s="9"/>
      <c r="H294" s="31"/>
      <c r="I294" s="11"/>
      <c r="J294" s="20"/>
      <c r="K294" s="35"/>
      <c r="L294" s="35"/>
      <c r="M294" s="35"/>
      <c r="N294" s="36"/>
      <c r="O294" s="62"/>
      <c r="P294" s="34" t="str">
        <f t="shared" si="2"/>
        <v/>
      </c>
    </row>
    <row r="295" ht="22.5" customHeight="1">
      <c r="A295" s="6">
        <v>294.0</v>
      </c>
      <c r="B295" s="11" t="str">
        <f>'Master Schedule'!B295</f>
        <v/>
      </c>
      <c r="C295" s="7">
        <v>46528.0</v>
      </c>
      <c r="D295" s="8" t="str">
        <f t="shared" si="1"/>
        <v>Friday</v>
      </c>
      <c r="E295" s="31"/>
      <c r="F295" s="11"/>
      <c r="G295" s="9"/>
      <c r="H295" s="31"/>
      <c r="I295" s="11"/>
      <c r="J295" s="20"/>
      <c r="K295" s="32"/>
      <c r="L295" s="32"/>
      <c r="M295" s="32"/>
      <c r="N295" s="33"/>
      <c r="O295" s="62"/>
      <c r="P295" s="34" t="str">
        <f t="shared" si="2"/>
        <v/>
      </c>
    </row>
    <row r="296" ht="22.5" customHeight="1">
      <c r="A296" s="6">
        <v>295.0</v>
      </c>
      <c r="B296" s="11" t="str">
        <f>'Master Schedule'!B296</f>
        <v/>
      </c>
      <c r="C296" s="7">
        <v>46529.0</v>
      </c>
      <c r="D296" s="8" t="str">
        <f t="shared" si="1"/>
        <v>Saturday</v>
      </c>
      <c r="E296" s="31"/>
      <c r="F296" s="11"/>
      <c r="G296" s="9"/>
      <c r="H296" s="31"/>
      <c r="I296" s="11"/>
      <c r="J296" s="20"/>
      <c r="K296" s="35"/>
      <c r="L296" s="35"/>
      <c r="M296" s="35"/>
      <c r="N296" s="36"/>
      <c r="O296" s="62"/>
      <c r="P296" s="34" t="str">
        <f t="shared" si="2"/>
        <v/>
      </c>
    </row>
    <row r="297" ht="22.5" customHeight="1">
      <c r="A297" s="6">
        <v>296.0</v>
      </c>
      <c r="B297" s="11" t="str">
        <f>'Master Schedule'!B297</f>
        <v/>
      </c>
      <c r="C297" s="7">
        <v>46530.0</v>
      </c>
      <c r="D297" s="8" t="str">
        <f t="shared" si="1"/>
        <v>Sunday</v>
      </c>
      <c r="E297" s="31"/>
      <c r="F297" s="11"/>
      <c r="G297" s="9"/>
      <c r="H297" s="31"/>
      <c r="I297" s="11"/>
      <c r="J297" s="20"/>
      <c r="K297" s="32"/>
      <c r="L297" s="32"/>
      <c r="M297" s="32"/>
      <c r="N297" s="33"/>
      <c r="O297" s="62"/>
      <c r="P297" s="34" t="str">
        <f t="shared" si="2"/>
        <v/>
      </c>
    </row>
    <row r="298" ht="22.5" customHeight="1">
      <c r="A298" s="6">
        <v>297.0</v>
      </c>
      <c r="B298" s="11" t="str">
        <f>'Master Schedule'!B298</f>
        <v/>
      </c>
      <c r="C298" s="7">
        <v>46531.0</v>
      </c>
      <c r="D298" s="8" t="str">
        <f t="shared" si="1"/>
        <v>Monday</v>
      </c>
      <c r="E298" s="31"/>
      <c r="F298" s="11"/>
      <c r="G298" s="9"/>
      <c r="H298" s="31"/>
      <c r="I298" s="11"/>
      <c r="J298" s="20"/>
      <c r="K298" s="35"/>
      <c r="L298" s="35"/>
      <c r="M298" s="35"/>
      <c r="N298" s="36"/>
      <c r="O298" s="62"/>
      <c r="P298" s="34" t="str">
        <f t="shared" si="2"/>
        <v/>
      </c>
    </row>
    <row r="299" ht="22.5" customHeight="1">
      <c r="A299" s="6">
        <v>298.0</v>
      </c>
      <c r="B299" s="11" t="str">
        <f>'Master Schedule'!B299</f>
        <v/>
      </c>
      <c r="C299" s="7">
        <v>46532.0</v>
      </c>
      <c r="D299" s="8" t="str">
        <f t="shared" si="1"/>
        <v>Tuesday</v>
      </c>
      <c r="E299" s="31"/>
      <c r="F299" s="11"/>
      <c r="G299" s="9"/>
      <c r="H299" s="31"/>
      <c r="I299" s="11"/>
      <c r="J299" s="20"/>
      <c r="K299" s="32"/>
      <c r="L299" s="32"/>
      <c r="M299" s="32"/>
      <c r="N299" s="33"/>
      <c r="O299" s="62"/>
      <c r="P299" s="34" t="str">
        <f t="shared" si="2"/>
        <v/>
      </c>
    </row>
    <row r="300" ht="22.5" customHeight="1">
      <c r="A300" s="6">
        <v>299.0</v>
      </c>
      <c r="B300" s="11" t="str">
        <f>'Master Schedule'!B300</f>
        <v/>
      </c>
      <c r="C300" s="7">
        <v>46533.0</v>
      </c>
      <c r="D300" s="8" t="str">
        <f t="shared" si="1"/>
        <v>Wednesday</v>
      </c>
      <c r="E300" s="31"/>
      <c r="F300" s="11"/>
      <c r="G300" s="9"/>
      <c r="H300" s="31"/>
      <c r="I300" s="11"/>
      <c r="J300" s="20"/>
      <c r="K300" s="35"/>
      <c r="L300" s="35"/>
      <c r="M300" s="35"/>
      <c r="N300" s="36"/>
      <c r="O300" s="62"/>
      <c r="P300" s="34" t="str">
        <f t="shared" si="2"/>
        <v/>
      </c>
    </row>
    <row r="301" ht="22.5" customHeight="1">
      <c r="A301" s="6">
        <v>300.0</v>
      </c>
      <c r="B301" s="11" t="str">
        <f>'Master Schedule'!B301</f>
        <v/>
      </c>
      <c r="C301" s="7">
        <v>46534.0</v>
      </c>
      <c r="D301" s="8" t="str">
        <f t="shared" si="1"/>
        <v>Thursday</v>
      </c>
      <c r="E301" s="31"/>
      <c r="F301" s="11"/>
      <c r="G301" s="9"/>
      <c r="H301" s="31"/>
      <c r="I301" s="11"/>
      <c r="J301" s="20"/>
      <c r="K301" s="32"/>
      <c r="L301" s="32"/>
      <c r="M301" s="32"/>
      <c r="N301" s="33"/>
      <c r="O301" s="62"/>
      <c r="P301" s="34" t="str">
        <f t="shared" si="2"/>
        <v/>
      </c>
    </row>
    <row r="302" ht="22.5" customHeight="1">
      <c r="A302" s="6">
        <v>301.0</v>
      </c>
      <c r="B302" s="11" t="str">
        <f>'Master Schedule'!B302</f>
        <v/>
      </c>
      <c r="C302" s="7">
        <v>46535.0</v>
      </c>
      <c r="D302" s="8" t="str">
        <f t="shared" si="1"/>
        <v>Friday</v>
      </c>
      <c r="E302" s="31"/>
      <c r="F302" s="11"/>
      <c r="G302" s="9"/>
      <c r="H302" s="31"/>
      <c r="I302" s="11"/>
      <c r="J302" s="20"/>
      <c r="K302" s="35"/>
      <c r="L302" s="35"/>
      <c r="M302" s="35"/>
      <c r="N302" s="36"/>
      <c r="O302" s="62"/>
      <c r="P302" s="34" t="str">
        <f t="shared" si="2"/>
        <v/>
      </c>
    </row>
    <row r="303" ht="22.5" customHeight="1">
      <c r="A303" s="6">
        <v>302.0</v>
      </c>
      <c r="B303" s="11" t="str">
        <f>'Master Schedule'!B303</f>
        <v/>
      </c>
      <c r="C303" s="7">
        <v>46536.0</v>
      </c>
      <c r="D303" s="8" t="str">
        <f t="shared" si="1"/>
        <v>Saturday</v>
      </c>
      <c r="E303" s="31"/>
      <c r="F303" s="11"/>
      <c r="G303" s="9"/>
      <c r="H303" s="31"/>
      <c r="I303" s="11"/>
      <c r="J303" s="20"/>
      <c r="K303" s="32"/>
      <c r="L303" s="32"/>
      <c r="M303" s="32"/>
      <c r="N303" s="33"/>
      <c r="O303" s="62"/>
      <c r="P303" s="34" t="str">
        <f t="shared" si="2"/>
        <v/>
      </c>
    </row>
    <row r="304" ht="22.5" customHeight="1">
      <c r="A304" s="6">
        <v>303.0</v>
      </c>
      <c r="B304" s="11" t="str">
        <f>'Master Schedule'!B304</f>
        <v/>
      </c>
      <c r="C304" s="7">
        <v>46537.0</v>
      </c>
      <c r="D304" s="8" t="str">
        <f t="shared" si="1"/>
        <v>Sunday</v>
      </c>
      <c r="E304" s="31"/>
      <c r="F304" s="11"/>
      <c r="G304" s="9"/>
      <c r="H304" s="31"/>
      <c r="I304" s="11"/>
      <c r="J304" s="20"/>
      <c r="K304" s="35"/>
      <c r="L304" s="35"/>
      <c r="M304" s="35"/>
      <c r="N304" s="36"/>
      <c r="O304" s="62"/>
      <c r="P304" s="34" t="str">
        <f t="shared" si="2"/>
        <v/>
      </c>
    </row>
    <row r="305" ht="22.5" customHeight="1">
      <c r="A305" s="6">
        <v>304.0</v>
      </c>
      <c r="B305" s="11" t="str">
        <f>'Master Schedule'!B305</f>
        <v/>
      </c>
      <c r="C305" s="7">
        <v>46538.0</v>
      </c>
      <c r="D305" s="8" t="str">
        <f t="shared" si="1"/>
        <v>Monday</v>
      </c>
      <c r="E305" s="31"/>
      <c r="F305" s="11"/>
      <c r="G305" s="9"/>
      <c r="H305" s="31"/>
      <c r="I305" s="11"/>
      <c r="J305" s="20"/>
      <c r="K305" s="32"/>
      <c r="L305" s="32"/>
      <c r="M305" s="32"/>
      <c r="N305" s="33"/>
      <c r="O305" s="62"/>
      <c r="P305" s="34" t="str">
        <f t="shared" si="2"/>
        <v/>
      </c>
    </row>
    <row r="306" ht="22.5" customHeight="1">
      <c r="A306" s="37"/>
      <c r="B306" s="38" t="str">
        <f>'Master Schedule'!B306</f>
        <v/>
      </c>
      <c r="C306" s="39"/>
      <c r="D306" s="40" t="str">
        <f t="shared" si="1"/>
        <v>Saturday</v>
      </c>
      <c r="E306" s="41"/>
      <c r="F306" s="38"/>
      <c r="G306" s="65"/>
      <c r="H306" s="41"/>
      <c r="I306" s="38"/>
      <c r="J306" s="65"/>
      <c r="K306" s="42" t="s">
        <v>12</v>
      </c>
      <c r="L306" s="42" t="s">
        <v>13</v>
      </c>
      <c r="M306" s="23" t="s">
        <v>14</v>
      </c>
      <c r="N306" s="24" t="s">
        <v>15</v>
      </c>
      <c r="O306" s="58" t="s">
        <v>17</v>
      </c>
      <c r="P306" s="25" t="s">
        <v>9</v>
      </c>
    </row>
    <row r="307" ht="22.5" customHeight="1">
      <c r="A307" s="37"/>
      <c r="B307" s="38" t="str">
        <f>'Master Schedule'!B307</f>
        <v/>
      </c>
      <c r="C307" s="39"/>
      <c r="D307" s="40" t="str">
        <f t="shared" si="1"/>
        <v>Saturday</v>
      </c>
      <c r="E307" s="41"/>
      <c r="F307" s="38"/>
      <c r="G307" s="65"/>
      <c r="H307" s="41"/>
      <c r="I307" s="38"/>
      <c r="J307" s="65"/>
      <c r="K307" s="53" t="s">
        <v>16</v>
      </c>
      <c r="L307" s="53" t="s">
        <v>16</v>
      </c>
      <c r="M307" s="53" t="s">
        <v>16</v>
      </c>
      <c r="N307" s="59" t="s">
        <v>49</v>
      </c>
      <c r="O307" s="60" t="s">
        <v>16</v>
      </c>
      <c r="P307" s="34" t="str">
        <f t="shared" ref="P307:P610" si="3">IF(G307="", "",
   IF(AND(K307="✅", L307="✅", M307="✅", N307="✅", O307="✅"), "✅ Approved",
   IF(OR(K307="❌", L307="❌", M307="❌", N307="❌", O307="❌"), "❌ Denied",
   "⌛️ Pending")))
</f>
        <v/>
      </c>
    </row>
    <row r="308" ht="22.5" customHeight="1">
      <c r="A308" s="37"/>
      <c r="B308" s="38" t="str">
        <f>'Master Schedule'!B308</f>
        <v/>
      </c>
      <c r="C308" s="39"/>
      <c r="D308" s="40" t="str">
        <f t="shared" si="1"/>
        <v>Saturday</v>
      </c>
      <c r="E308" s="41"/>
      <c r="F308" s="38"/>
      <c r="G308" s="65"/>
      <c r="H308" s="41"/>
      <c r="I308" s="38"/>
      <c r="J308" s="65"/>
      <c r="K308" s="32"/>
      <c r="L308" s="32"/>
      <c r="M308" s="32"/>
      <c r="N308" s="33"/>
      <c r="O308" s="62"/>
      <c r="P308" s="34" t="str">
        <f t="shared" si="3"/>
        <v/>
      </c>
    </row>
    <row r="309" ht="22.5" customHeight="1">
      <c r="A309" s="37"/>
      <c r="B309" s="38" t="str">
        <f>'Master Schedule'!B309</f>
        <v/>
      </c>
      <c r="C309" s="39"/>
      <c r="D309" s="40" t="str">
        <f t="shared" si="1"/>
        <v>Saturday</v>
      </c>
      <c r="E309" s="41"/>
      <c r="F309" s="38"/>
      <c r="G309" s="65"/>
      <c r="H309" s="41"/>
      <c r="I309" s="38"/>
      <c r="J309" s="65"/>
      <c r="K309" s="35"/>
      <c r="L309" s="35"/>
      <c r="M309" s="35"/>
      <c r="N309" s="36"/>
      <c r="O309" s="62"/>
      <c r="P309" s="34" t="str">
        <f t="shared" si="3"/>
        <v/>
      </c>
    </row>
    <row r="310" ht="22.5" customHeight="1">
      <c r="A310" s="37"/>
      <c r="B310" s="38" t="str">
        <f>'Master Schedule'!B310</f>
        <v/>
      </c>
      <c r="C310" s="39"/>
      <c r="D310" s="40" t="str">
        <f t="shared" si="1"/>
        <v>Saturday</v>
      </c>
      <c r="E310" s="41"/>
      <c r="F310" s="38"/>
      <c r="G310" s="65"/>
      <c r="H310" s="41"/>
      <c r="I310" s="38"/>
      <c r="J310" s="65"/>
      <c r="K310" s="32"/>
      <c r="L310" s="32"/>
      <c r="M310" s="32"/>
      <c r="N310" s="33"/>
      <c r="O310" s="62"/>
      <c r="P310" s="34" t="str">
        <f t="shared" si="3"/>
        <v/>
      </c>
    </row>
    <row r="311" ht="22.5" customHeight="1">
      <c r="A311" s="37"/>
      <c r="B311" s="38" t="str">
        <f>'Master Schedule'!B311</f>
        <v/>
      </c>
      <c r="C311" s="39"/>
      <c r="D311" s="40" t="str">
        <f t="shared" si="1"/>
        <v>Saturday</v>
      </c>
      <c r="E311" s="41"/>
      <c r="F311" s="38"/>
      <c r="G311" s="65"/>
      <c r="H311" s="41"/>
      <c r="I311" s="38"/>
      <c r="J311" s="65"/>
      <c r="K311" s="35"/>
      <c r="L311" s="35"/>
      <c r="M311" s="35"/>
      <c r="N311" s="36"/>
      <c r="O311" s="62"/>
      <c r="P311" s="34" t="str">
        <f t="shared" si="3"/>
        <v/>
      </c>
    </row>
    <row r="312" ht="22.5" customHeight="1">
      <c r="A312" s="37"/>
      <c r="B312" s="38" t="str">
        <f>'Master Schedule'!B312</f>
        <v/>
      </c>
      <c r="C312" s="39"/>
      <c r="D312" s="40" t="str">
        <f t="shared" si="1"/>
        <v>Saturday</v>
      </c>
      <c r="E312" s="41"/>
      <c r="F312" s="38"/>
      <c r="G312" s="65"/>
      <c r="H312" s="41"/>
      <c r="I312" s="38"/>
      <c r="J312" s="65"/>
      <c r="K312" s="32"/>
      <c r="L312" s="32"/>
      <c r="M312" s="32"/>
      <c r="N312" s="33"/>
      <c r="O312" s="62"/>
      <c r="P312" s="34" t="str">
        <f t="shared" si="3"/>
        <v/>
      </c>
    </row>
    <row r="313" ht="22.5" customHeight="1">
      <c r="A313" s="37"/>
      <c r="B313" s="38" t="str">
        <f>'Master Schedule'!B313</f>
        <v/>
      </c>
      <c r="C313" s="39"/>
      <c r="D313" s="40" t="str">
        <f t="shared" si="1"/>
        <v>Saturday</v>
      </c>
      <c r="E313" s="41"/>
      <c r="F313" s="38"/>
      <c r="G313" s="65"/>
      <c r="H313" s="41"/>
      <c r="I313" s="38"/>
      <c r="J313" s="65"/>
      <c r="K313" s="35"/>
      <c r="L313" s="35"/>
      <c r="M313" s="35"/>
      <c r="N313" s="36"/>
      <c r="O313" s="62"/>
      <c r="P313" s="34" t="str">
        <f t="shared" si="3"/>
        <v/>
      </c>
    </row>
    <row r="314" ht="22.5" customHeight="1">
      <c r="A314" s="37"/>
      <c r="B314" s="38" t="str">
        <f>'Master Schedule'!B314</f>
        <v/>
      </c>
      <c r="C314" s="39"/>
      <c r="D314" s="40" t="str">
        <f t="shared" si="1"/>
        <v>Saturday</v>
      </c>
      <c r="E314" s="41"/>
      <c r="F314" s="38"/>
      <c r="G314" s="65"/>
      <c r="H314" s="41"/>
      <c r="I314" s="38"/>
      <c r="J314" s="65"/>
      <c r="K314" s="32"/>
      <c r="L314" s="32"/>
      <c r="M314" s="32"/>
      <c r="N314" s="33"/>
      <c r="O314" s="62"/>
      <c r="P314" s="34" t="str">
        <f t="shared" si="3"/>
        <v/>
      </c>
    </row>
    <row r="315" ht="22.5" customHeight="1">
      <c r="A315" s="37"/>
      <c r="B315" s="38" t="str">
        <f>'Master Schedule'!B315</f>
        <v/>
      </c>
      <c r="C315" s="39"/>
      <c r="D315" s="40" t="str">
        <f t="shared" si="1"/>
        <v>Saturday</v>
      </c>
      <c r="E315" s="41"/>
      <c r="F315" s="38"/>
      <c r="G315" s="65"/>
      <c r="H315" s="41"/>
      <c r="I315" s="38"/>
      <c r="J315" s="65"/>
      <c r="K315" s="35"/>
      <c r="L315" s="35"/>
      <c r="M315" s="35"/>
      <c r="N315" s="36"/>
      <c r="O315" s="62"/>
      <c r="P315" s="34" t="str">
        <f t="shared" si="3"/>
        <v/>
      </c>
    </row>
    <row r="316" ht="22.5" customHeight="1">
      <c r="A316" s="37"/>
      <c r="B316" s="38" t="str">
        <f>'Master Schedule'!B316</f>
        <v/>
      </c>
      <c r="C316" s="39"/>
      <c r="D316" s="40" t="str">
        <f t="shared" si="1"/>
        <v>Saturday</v>
      </c>
      <c r="E316" s="41"/>
      <c r="F316" s="38"/>
      <c r="G316" s="65"/>
      <c r="H316" s="41"/>
      <c r="I316" s="38"/>
      <c r="J316" s="65"/>
      <c r="K316" s="32"/>
      <c r="L316" s="32"/>
      <c r="M316" s="32"/>
      <c r="N316" s="33"/>
      <c r="O316" s="62"/>
      <c r="P316" s="34" t="str">
        <f t="shared" si="3"/>
        <v/>
      </c>
    </row>
    <row r="317" ht="22.5" customHeight="1">
      <c r="A317" s="37"/>
      <c r="B317" s="38" t="str">
        <f>'Master Schedule'!B317</f>
        <v/>
      </c>
      <c r="C317" s="39"/>
      <c r="D317" s="40" t="str">
        <f t="shared" si="1"/>
        <v>Saturday</v>
      </c>
      <c r="E317" s="41"/>
      <c r="F317" s="38"/>
      <c r="G317" s="65"/>
      <c r="H317" s="41"/>
      <c r="I317" s="38"/>
      <c r="J317" s="65"/>
      <c r="K317" s="35"/>
      <c r="L317" s="35"/>
      <c r="M317" s="35"/>
      <c r="N317" s="36"/>
      <c r="O317" s="62"/>
      <c r="P317" s="34" t="str">
        <f t="shared" si="3"/>
        <v/>
      </c>
    </row>
    <row r="318" ht="22.5" customHeight="1">
      <c r="A318" s="37"/>
      <c r="B318" s="38" t="str">
        <f>'Master Schedule'!B318</f>
        <v/>
      </c>
      <c r="C318" s="39"/>
      <c r="D318" s="40" t="str">
        <f t="shared" si="1"/>
        <v>Saturday</v>
      </c>
      <c r="E318" s="41"/>
      <c r="F318" s="38"/>
      <c r="G318" s="65"/>
      <c r="H318" s="41"/>
      <c r="I318" s="38"/>
      <c r="J318" s="65"/>
      <c r="K318" s="32"/>
      <c r="L318" s="32"/>
      <c r="M318" s="32"/>
      <c r="N318" s="33"/>
      <c r="O318" s="62"/>
      <c r="P318" s="34" t="str">
        <f t="shared" si="3"/>
        <v/>
      </c>
    </row>
    <row r="319" ht="22.5" customHeight="1">
      <c r="A319" s="37"/>
      <c r="B319" s="38" t="str">
        <f>'Master Schedule'!B319</f>
        <v/>
      </c>
      <c r="C319" s="39"/>
      <c r="D319" s="40" t="str">
        <f t="shared" si="1"/>
        <v>Saturday</v>
      </c>
      <c r="E319" s="41"/>
      <c r="F319" s="38"/>
      <c r="G319" s="65"/>
      <c r="H319" s="41"/>
      <c r="I319" s="38"/>
      <c r="J319" s="65"/>
      <c r="K319" s="35"/>
      <c r="L319" s="35"/>
      <c r="M319" s="35"/>
      <c r="N319" s="36"/>
      <c r="O319" s="62"/>
      <c r="P319" s="34" t="str">
        <f t="shared" si="3"/>
        <v/>
      </c>
    </row>
    <row r="320" ht="22.5" customHeight="1">
      <c r="A320" s="37"/>
      <c r="B320" s="38" t="str">
        <f>'Master Schedule'!B320</f>
        <v/>
      </c>
      <c r="C320" s="39"/>
      <c r="D320" s="40" t="str">
        <f t="shared" si="1"/>
        <v>Saturday</v>
      </c>
      <c r="E320" s="41"/>
      <c r="F320" s="38"/>
      <c r="G320" s="65"/>
      <c r="H320" s="41"/>
      <c r="I320" s="38"/>
      <c r="J320" s="65"/>
      <c r="K320" s="32"/>
      <c r="L320" s="32"/>
      <c r="M320" s="32"/>
      <c r="N320" s="33"/>
      <c r="O320" s="62"/>
      <c r="P320" s="34" t="str">
        <f t="shared" si="3"/>
        <v/>
      </c>
    </row>
    <row r="321" ht="22.5" customHeight="1">
      <c r="A321" s="37"/>
      <c r="B321" s="38" t="str">
        <f>'Master Schedule'!B321</f>
        <v/>
      </c>
      <c r="C321" s="39"/>
      <c r="D321" s="40" t="str">
        <f t="shared" si="1"/>
        <v>Saturday</v>
      </c>
      <c r="E321" s="41"/>
      <c r="F321" s="38"/>
      <c r="G321" s="65"/>
      <c r="H321" s="41"/>
      <c r="I321" s="38"/>
      <c r="J321" s="65"/>
      <c r="K321" s="35"/>
      <c r="L321" s="35"/>
      <c r="M321" s="35"/>
      <c r="N321" s="36"/>
      <c r="O321" s="62"/>
      <c r="P321" s="34" t="str">
        <f t="shared" si="3"/>
        <v/>
      </c>
    </row>
    <row r="322" ht="22.5" customHeight="1">
      <c r="A322" s="37"/>
      <c r="B322" s="38" t="str">
        <f>'Master Schedule'!B322</f>
        <v/>
      </c>
      <c r="C322" s="39"/>
      <c r="D322" s="40" t="str">
        <f t="shared" si="1"/>
        <v>Saturday</v>
      </c>
      <c r="E322" s="41"/>
      <c r="F322" s="38"/>
      <c r="G322" s="65"/>
      <c r="H322" s="41"/>
      <c r="I322" s="38"/>
      <c r="J322" s="65"/>
      <c r="K322" s="32"/>
      <c r="L322" s="32"/>
      <c r="M322" s="32"/>
      <c r="N322" s="33"/>
      <c r="O322" s="62"/>
      <c r="P322" s="34" t="str">
        <f t="shared" si="3"/>
        <v/>
      </c>
    </row>
    <row r="323" ht="22.5" customHeight="1">
      <c r="A323" s="37"/>
      <c r="B323" s="38" t="str">
        <f>'Master Schedule'!B323</f>
        <v/>
      </c>
      <c r="C323" s="39"/>
      <c r="D323" s="40" t="str">
        <f t="shared" si="1"/>
        <v>Saturday</v>
      </c>
      <c r="E323" s="41"/>
      <c r="F323" s="38"/>
      <c r="G323" s="65"/>
      <c r="H323" s="41"/>
      <c r="I323" s="38"/>
      <c r="J323" s="65"/>
      <c r="K323" s="35"/>
      <c r="L323" s="35"/>
      <c r="M323" s="35"/>
      <c r="N323" s="36"/>
      <c r="O323" s="62"/>
      <c r="P323" s="34" t="str">
        <f t="shared" si="3"/>
        <v/>
      </c>
    </row>
    <row r="324" ht="22.5" customHeight="1">
      <c r="A324" s="37"/>
      <c r="B324" s="38" t="str">
        <f>'Master Schedule'!B324</f>
        <v/>
      </c>
      <c r="C324" s="39"/>
      <c r="D324" s="40" t="str">
        <f t="shared" si="1"/>
        <v>Saturday</v>
      </c>
      <c r="E324" s="41"/>
      <c r="F324" s="38"/>
      <c r="G324" s="65"/>
      <c r="H324" s="41"/>
      <c r="I324" s="38"/>
      <c r="J324" s="65"/>
      <c r="K324" s="32"/>
      <c r="L324" s="32"/>
      <c r="M324" s="32"/>
      <c r="N324" s="33"/>
      <c r="O324" s="62"/>
      <c r="P324" s="34" t="str">
        <f t="shared" si="3"/>
        <v/>
      </c>
    </row>
    <row r="325" ht="22.5" customHeight="1">
      <c r="A325" s="37"/>
      <c r="B325" s="38" t="str">
        <f>'Master Schedule'!B325</f>
        <v/>
      </c>
      <c r="C325" s="39"/>
      <c r="D325" s="40" t="str">
        <f t="shared" si="1"/>
        <v>Saturday</v>
      </c>
      <c r="E325" s="41"/>
      <c r="F325" s="38"/>
      <c r="G325" s="65"/>
      <c r="H325" s="41"/>
      <c r="I325" s="38"/>
      <c r="J325" s="65"/>
      <c r="K325" s="35"/>
      <c r="L325" s="35"/>
      <c r="M325" s="35"/>
      <c r="N325" s="36"/>
      <c r="O325" s="62"/>
      <c r="P325" s="34" t="str">
        <f t="shared" si="3"/>
        <v/>
      </c>
    </row>
    <row r="326" ht="22.5" customHeight="1">
      <c r="A326" s="37"/>
      <c r="B326" s="38" t="str">
        <f>'Master Schedule'!B326</f>
        <v/>
      </c>
      <c r="C326" s="39"/>
      <c r="D326" s="40" t="str">
        <f t="shared" si="1"/>
        <v>Saturday</v>
      </c>
      <c r="E326" s="41"/>
      <c r="F326" s="38"/>
      <c r="G326" s="65"/>
      <c r="H326" s="41"/>
      <c r="I326" s="38"/>
      <c r="J326" s="65"/>
      <c r="K326" s="32"/>
      <c r="L326" s="32"/>
      <c r="M326" s="32"/>
      <c r="N326" s="33"/>
      <c r="O326" s="62"/>
      <c r="P326" s="34" t="str">
        <f t="shared" si="3"/>
        <v/>
      </c>
    </row>
    <row r="327" ht="22.5" customHeight="1">
      <c r="A327" s="37"/>
      <c r="B327" s="38" t="str">
        <f>'Master Schedule'!B327</f>
        <v/>
      </c>
      <c r="C327" s="39"/>
      <c r="D327" s="40" t="str">
        <f t="shared" si="1"/>
        <v>Saturday</v>
      </c>
      <c r="E327" s="41"/>
      <c r="F327" s="38"/>
      <c r="G327" s="65"/>
      <c r="H327" s="41"/>
      <c r="I327" s="38"/>
      <c r="J327" s="65"/>
      <c r="K327" s="35"/>
      <c r="L327" s="35"/>
      <c r="M327" s="35"/>
      <c r="N327" s="36"/>
      <c r="O327" s="62"/>
      <c r="P327" s="34" t="str">
        <f t="shared" si="3"/>
        <v/>
      </c>
    </row>
    <row r="328" ht="22.5" customHeight="1">
      <c r="A328" s="37"/>
      <c r="B328" s="38" t="str">
        <f>'Master Schedule'!B328</f>
        <v/>
      </c>
      <c r="C328" s="39"/>
      <c r="D328" s="40" t="str">
        <f t="shared" si="1"/>
        <v>Saturday</v>
      </c>
      <c r="E328" s="41"/>
      <c r="F328" s="38"/>
      <c r="G328" s="65"/>
      <c r="H328" s="41"/>
      <c r="I328" s="38"/>
      <c r="J328" s="65"/>
      <c r="K328" s="32"/>
      <c r="L328" s="32"/>
      <c r="M328" s="32"/>
      <c r="N328" s="33"/>
      <c r="O328" s="62"/>
      <c r="P328" s="34" t="str">
        <f t="shared" si="3"/>
        <v/>
      </c>
    </row>
    <row r="329" ht="22.5" customHeight="1">
      <c r="A329" s="37"/>
      <c r="B329" s="38" t="str">
        <f>'Master Schedule'!B329</f>
        <v/>
      </c>
      <c r="C329" s="39"/>
      <c r="D329" s="40" t="str">
        <f t="shared" si="1"/>
        <v>Saturday</v>
      </c>
      <c r="E329" s="41"/>
      <c r="F329" s="38"/>
      <c r="G329" s="65"/>
      <c r="H329" s="41"/>
      <c r="I329" s="38"/>
      <c r="J329" s="65"/>
      <c r="K329" s="35"/>
      <c r="L329" s="35"/>
      <c r="M329" s="35"/>
      <c r="N329" s="36"/>
      <c r="O329" s="62"/>
      <c r="P329" s="34" t="str">
        <f t="shared" si="3"/>
        <v/>
      </c>
    </row>
    <row r="330" ht="22.5" customHeight="1">
      <c r="A330" s="37"/>
      <c r="B330" s="38" t="str">
        <f>'Master Schedule'!B330</f>
        <v/>
      </c>
      <c r="C330" s="39"/>
      <c r="D330" s="40" t="str">
        <f t="shared" si="1"/>
        <v>Saturday</v>
      </c>
      <c r="E330" s="41"/>
      <c r="F330" s="38"/>
      <c r="G330" s="65"/>
      <c r="H330" s="41"/>
      <c r="I330" s="38"/>
      <c r="J330" s="65"/>
      <c r="K330" s="32"/>
      <c r="L330" s="32"/>
      <c r="M330" s="32"/>
      <c r="N330" s="33"/>
      <c r="O330" s="62"/>
      <c r="P330" s="34" t="str">
        <f t="shared" si="3"/>
        <v/>
      </c>
    </row>
    <row r="331" ht="22.5" customHeight="1">
      <c r="A331" s="37"/>
      <c r="B331" s="38" t="str">
        <f>'Master Schedule'!B331</f>
        <v/>
      </c>
      <c r="C331" s="39"/>
      <c r="D331" s="40" t="str">
        <f t="shared" si="1"/>
        <v>Saturday</v>
      </c>
      <c r="E331" s="41"/>
      <c r="F331" s="38"/>
      <c r="G331" s="65"/>
      <c r="H331" s="41"/>
      <c r="I331" s="38"/>
      <c r="J331" s="65"/>
      <c r="K331" s="35"/>
      <c r="L331" s="35"/>
      <c r="M331" s="35"/>
      <c r="N331" s="36"/>
      <c r="O331" s="62"/>
      <c r="P331" s="34" t="str">
        <f t="shared" si="3"/>
        <v/>
      </c>
    </row>
    <row r="332" ht="22.5" customHeight="1">
      <c r="A332" s="37"/>
      <c r="B332" s="38" t="str">
        <f>'Master Schedule'!B332</f>
        <v/>
      </c>
      <c r="C332" s="39"/>
      <c r="D332" s="40" t="str">
        <f t="shared" si="1"/>
        <v>Saturday</v>
      </c>
      <c r="E332" s="41"/>
      <c r="F332" s="38"/>
      <c r="G332" s="65"/>
      <c r="H332" s="41"/>
      <c r="I332" s="38"/>
      <c r="J332" s="65"/>
      <c r="K332" s="32"/>
      <c r="L332" s="32"/>
      <c r="M332" s="32"/>
      <c r="N332" s="33"/>
      <c r="O332" s="62"/>
      <c r="P332" s="34" t="str">
        <f t="shared" si="3"/>
        <v/>
      </c>
    </row>
    <row r="333" ht="22.5" customHeight="1">
      <c r="A333" s="37"/>
      <c r="B333" s="38" t="str">
        <f>'Master Schedule'!B333</f>
        <v/>
      </c>
      <c r="C333" s="39"/>
      <c r="D333" s="40" t="str">
        <f t="shared" si="1"/>
        <v>Saturday</v>
      </c>
      <c r="E333" s="41"/>
      <c r="F333" s="38"/>
      <c r="G333" s="65"/>
      <c r="H333" s="41"/>
      <c r="I333" s="38"/>
      <c r="J333" s="65"/>
      <c r="K333" s="35"/>
      <c r="L333" s="35"/>
      <c r="M333" s="35"/>
      <c r="N333" s="36"/>
      <c r="O333" s="62"/>
      <c r="P333" s="34" t="str">
        <f t="shared" si="3"/>
        <v/>
      </c>
    </row>
    <row r="334" ht="22.5" customHeight="1">
      <c r="A334" s="37"/>
      <c r="B334" s="38" t="str">
        <f>'Master Schedule'!B334</f>
        <v/>
      </c>
      <c r="C334" s="39"/>
      <c r="D334" s="40" t="str">
        <f t="shared" si="1"/>
        <v>Saturday</v>
      </c>
      <c r="E334" s="41"/>
      <c r="F334" s="38"/>
      <c r="G334" s="65"/>
      <c r="H334" s="41"/>
      <c r="I334" s="38"/>
      <c r="J334" s="65"/>
      <c r="K334" s="32"/>
      <c r="L334" s="32"/>
      <c r="M334" s="32"/>
      <c r="N334" s="33"/>
      <c r="O334" s="62"/>
      <c r="P334" s="34" t="str">
        <f t="shared" si="3"/>
        <v/>
      </c>
    </row>
    <row r="335" ht="22.5" customHeight="1">
      <c r="A335" s="37"/>
      <c r="B335" s="38" t="str">
        <f>'Master Schedule'!B335</f>
        <v/>
      </c>
      <c r="C335" s="39"/>
      <c r="D335" s="40" t="str">
        <f t="shared" si="1"/>
        <v>Saturday</v>
      </c>
      <c r="E335" s="41"/>
      <c r="F335" s="38"/>
      <c r="G335" s="65"/>
      <c r="H335" s="41"/>
      <c r="I335" s="38"/>
      <c r="J335" s="65"/>
      <c r="K335" s="35"/>
      <c r="L335" s="35"/>
      <c r="M335" s="35"/>
      <c r="N335" s="36"/>
      <c r="O335" s="62"/>
      <c r="P335" s="34" t="str">
        <f t="shared" si="3"/>
        <v/>
      </c>
    </row>
    <row r="336" ht="22.5" customHeight="1">
      <c r="A336" s="37"/>
      <c r="B336" s="38" t="str">
        <f>'Master Schedule'!B336</f>
        <v/>
      </c>
      <c r="C336" s="39"/>
      <c r="D336" s="40" t="str">
        <f t="shared" si="1"/>
        <v>Saturday</v>
      </c>
      <c r="E336" s="41"/>
      <c r="F336" s="38"/>
      <c r="G336" s="65"/>
      <c r="H336" s="41"/>
      <c r="I336" s="38"/>
      <c r="J336" s="65"/>
      <c r="K336" s="32"/>
      <c r="L336" s="32"/>
      <c r="M336" s="32"/>
      <c r="N336" s="33"/>
      <c r="O336" s="62"/>
      <c r="P336" s="34" t="str">
        <f t="shared" si="3"/>
        <v/>
      </c>
    </row>
    <row r="337" ht="22.5" customHeight="1">
      <c r="A337" s="37"/>
      <c r="B337" s="38" t="str">
        <f>'Master Schedule'!B337</f>
        <v/>
      </c>
      <c r="C337" s="39"/>
      <c r="D337" s="40" t="str">
        <f t="shared" si="1"/>
        <v>Saturday</v>
      </c>
      <c r="E337" s="41"/>
      <c r="F337" s="38"/>
      <c r="G337" s="65"/>
      <c r="H337" s="41"/>
      <c r="I337" s="38"/>
      <c r="J337" s="65"/>
      <c r="K337" s="35"/>
      <c r="L337" s="35"/>
      <c r="M337" s="35"/>
      <c r="N337" s="36"/>
      <c r="O337" s="62"/>
      <c r="P337" s="34" t="str">
        <f t="shared" si="3"/>
        <v/>
      </c>
    </row>
    <row r="338" ht="22.5" customHeight="1">
      <c r="A338" s="37"/>
      <c r="B338" s="38" t="str">
        <f>'Master Schedule'!B338</f>
        <v/>
      </c>
      <c r="C338" s="39"/>
      <c r="D338" s="40" t="str">
        <f t="shared" si="1"/>
        <v>Saturday</v>
      </c>
      <c r="E338" s="41"/>
      <c r="F338" s="38"/>
      <c r="G338" s="65"/>
      <c r="H338" s="41"/>
      <c r="I338" s="38"/>
      <c r="J338" s="65"/>
      <c r="K338" s="32"/>
      <c r="L338" s="32"/>
      <c r="M338" s="32"/>
      <c r="N338" s="33"/>
      <c r="O338" s="62"/>
      <c r="P338" s="34" t="str">
        <f t="shared" si="3"/>
        <v/>
      </c>
    </row>
    <row r="339" ht="22.5" customHeight="1">
      <c r="A339" s="37"/>
      <c r="B339" s="38" t="str">
        <f>'Master Schedule'!B339</f>
        <v/>
      </c>
      <c r="C339" s="39"/>
      <c r="D339" s="40" t="str">
        <f t="shared" si="1"/>
        <v>Saturday</v>
      </c>
      <c r="E339" s="41"/>
      <c r="F339" s="38"/>
      <c r="G339" s="65"/>
      <c r="H339" s="41"/>
      <c r="I339" s="38"/>
      <c r="J339" s="65"/>
      <c r="K339" s="35"/>
      <c r="L339" s="35"/>
      <c r="M339" s="35"/>
      <c r="N339" s="36"/>
      <c r="O339" s="62"/>
      <c r="P339" s="34" t="str">
        <f t="shared" si="3"/>
        <v/>
      </c>
    </row>
    <row r="340" ht="22.5" customHeight="1">
      <c r="A340" s="37"/>
      <c r="B340" s="38" t="str">
        <f>'Master Schedule'!B340</f>
        <v/>
      </c>
      <c r="C340" s="39"/>
      <c r="D340" s="40" t="str">
        <f t="shared" si="1"/>
        <v>Saturday</v>
      </c>
      <c r="E340" s="41"/>
      <c r="F340" s="38"/>
      <c r="G340" s="65"/>
      <c r="H340" s="41"/>
      <c r="I340" s="38"/>
      <c r="J340" s="65"/>
      <c r="K340" s="32"/>
      <c r="L340" s="32"/>
      <c r="M340" s="32"/>
      <c r="N340" s="33"/>
      <c r="O340" s="62"/>
      <c r="P340" s="34" t="str">
        <f t="shared" si="3"/>
        <v/>
      </c>
    </row>
    <row r="341" ht="22.5" customHeight="1">
      <c r="A341" s="37"/>
      <c r="B341" s="38" t="str">
        <f>'Master Schedule'!B341</f>
        <v/>
      </c>
      <c r="C341" s="39"/>
      <c r="D341" s="40" t="str">
        <f t="shared" si="1"/>
        <v>Saturday</v>
      </c>
      <c r="E341" s="41"/>
      <c r="F341" s="38"/>
      <c r="G341" s="65"/>
      <c r="H341" s="41"/>
      <c r="I341" s="38"/>
      <c r="J341" s="65"/>
      <c r="K341" s="35"/>
      <c r="L341" s="35"/>
      <c r="M341" s="35"/>
      <c r="N341" s="36"/>
      <c r="O341" s="62"/>
      <c r="P341" s="34" t="str">
        <f t="shared" si="3"/>
        <v/>
      </c>
    </row>
    <row r="342" ht="22.5" customHeight="1">
      <c r="A342" s="37"/>
      <c r="B342" s="38" t="str">
        <f>'Master Schedule'!B342</f>
        <v/>
      </c>
      <c r="C342" s="39"/>
      <c r="D342" s="40" t="str">
        <f t="shared" si="1"/>
        <v>Saturday</v>
      </c>
      <c r="E342" s="41"/>
      <c r="F342" s="38"/>
      <c r="G342" s="65"/>
      <c r="H342" s="41"/>
      <c r="I342" s="38"/>
      <c r="J342" s="65"/>
      <c r="K342" s="32"/>
      <c r="L342" s="32"/>
      <c r="M342" s="32"/>
      <c r="N342" s="33"/>
      <c r="O342" s="62"/>
      <c r="P342" s="34" t="str">
        <f t="shared" si="3"/>
        <v/>
      </c>
    </row>
    <row r="343" ht="22.5" customHeight="1">
      <c r="A343" s="37"/>
      <c r="B343" s="38" t="str">
        <f>'Master Schedule'!B343</f>
        <v/>
      </c>
      <c r="C343" s="39"/>
      <c r="D343" s="40" t="str">
        <f t="shared" si="1"/>
        <v>Saturday</v>
      </c>
      <c r="E343" s="41"/>
      <c r="F343" s="38"/>
      <c r="G343" s="65"/>
      <c r="H343" s="41"/>
      <c r="I343" s="38"/>
      <c r="J343" s="65"/>
      <c r="K343" s="35"/>
      <c r="L343" s="35"/>
      <c r="M343" s="35"/>
      <c r="N343" s="36"/>
      <c r="O343" s="62"/>
      <c r="P343" s="34" t="str">
        <f t="shared" si="3"/>
        <v/>
      </c>
    </row>
    <row r="344" ht="22.5" customHeight="1">
      <c r="A344" s="37"/>
      <c r="B344" s="38" t="str">
        <f>'Master Schedule'!B344</f>
        <v/>
      </c>
      <c r="C344" s="39"/>
      <c r="D344" s="40" t="str">
        <f t="shared" si="1"/>
        <v>Saturday</v>
      </c>
      <c r="E344" s="41"/>
      <c r="F344" s="38"/>
      <c r="G344" s="65"/>
      <c r="H344" s="41"/>
      <c r="I344" s="38"/>
      <c r="J344" s="65"/>
      <c r="K344" s="32"/>
      <c r="L344" s="32"/>
      <c r="M344" s="32"/>
      <c r="N344" s="33"/>
      <c r="O344" s="62"/>
      <c r="P344" s="34" t="str">
        <f t="shared" si="3"/>
        <v/>
      </c>
    </row>
    <row r="345" ht="22.5" customHeight="1">
      <c r="A345" s="37"/>
      <c r="B345" s="38" t="str">
        <f>'Master Schedule'!B345</f>
        <v/>
      </c>
      <c r="C345" s="39"/>
      <c r="D345" s="40" t="str">
        <f t="shared" si="1"/>
        <v>Saturday</v>
      </c>
      <c r="E345" s="41"/>
      <c r="F345" s="38"/>
      <c r="G345" s="65"/>
      <c r="H345" s="41"/>
      <c r="I345" s="38"/>
      <c r="J345" s="65"/>
      <c r="K345" s="35"/>
      <c r="L345" s="35"/>
      <c r="M345" s="35"/>
      <c r="N345" s="36"/>
      <c r="O345" s="62"/>
      <c r="P345" s="34" t="str">
        <f t="shared" si="3"/>
        <v/>
      </c>
    </row>
    <row r="346" ht="22.5" customHeight="1">
      <c r="A346" s="37"/>
      <c r="B346" s="38" t="str">
        <f>'Master Schedule'!B346</f>
        <v/>
      </c>
      <c r="C346" s="39"/>
      <c r="D346" s="40" t="str">
        <f t="shared" si="1"/>
        <v>Saturday</v>
      </c>
      <c r="E346" s="41"/>
      <c r="F346" s="38"/>
      <c r="G346" s="65"/>
      <c r="H346" s="41"/>
      <c r="I346" s="38"/>
      <c r="J346" s="65"/>
      <c r="K346" s="32"/>
      <c r="L346" s="32"/>
      <c r="M346" s="32"/>
      <c r="N346" s="33"/>
      <c r="O346" s="62"/>
      <c r="P346" s="34" t="str">
        <f t="shared" si="3"/>
        <v/>
      </c>
    </row>
    <row r="347" ht="22.5" customHeight="1">
      <c r="A347" s="37"/>
      <c r="B347" s="38" t="str">
        <f>'Master Schedule'!B347</f>
        <v/>
      </c>
      <c r="C347" s="39"/>
      <c r="D347" s="40" t="str">
        <f t="shared" si="1"/>
        <v>Saturday</v>
      </c>
      <c r="E347" s="41"/>
      <c r="F347" s="38"/>
      <c r="G347" s="65"/>
      <c r="H347" s="41"/>
      <c r="I347" s="38"/>
      <c r="J347" s="65"/>
      <c r="K347" s="35"/>
      <c r="L347" s="35"/>
      <c r="M347" s="35"/>
      <c r="N347" s="36"/>
      <c r="O347" s="62"/>
      <c r="P347" s="34" t="str">
        <f t="shared" si="3"/>
        <v/>
      </c>
    </row>
    <row r="348" ht="22.5" customHeight="1">
      <c r="A348" s="37"/>
      <c r="B348" s="38" t="str">
        <f>'Master Schedule'!B348</f>
        <v/>
      </c>
      <c r="C348" s="39"/>
      <c r="D348" s="40" t="str">
        <f t="shared" si="1"/>
        <v>Saturday</v>
      </c>
      <c r="E348" s="41"/>
      <c r="F348" s="38"/>
      <c r="G348" s="65"/>
      <c r="H348" s="41"/>
      <c r="I348" s="38"/>
      <c r="J348" s="65"/>
      <c r="K348" s="32"/>
      <c r="L348" s="32"/>
      <c r="M348" s="32"/>
      <c r="N348" s="33"/>
      <c r="O348" s="62"/>
      <c r="P348" s="34" t="str">
        <f t="shared" si="3"/>
        <v/>
      </c>
    </row>
    <row r="349" ht="22.5" customHeight="1">
      <c r="A349" s="37"/>
      <c r="B349" s="38" t="str">
        <f>'Master Schedule'!B349</f>
        <v/>
      </c>
      <c r="C349" s="39"/>
      <c r="D349" s="40" t="str">
        <f t="shared" si="1"/>
        <v>Saturday</v>
      </c>
      <c r="E349" s="41"/>
      <c r="F349" s="38"/>
      <c r="G349" s="65"/>
      <c r="H349" s="41"/>
      <c r="I349" s="38"/>
      <c r="J349" s="65"/>
      <c r="K349" s="35"/>
      <c r="L349" s="35"/>
      <c r="M349" s="35"/>
      <c r="N349" s="36"/>
      <c r="O349" s="62"/>
      <c r="P349" s="34" t="str">
        <f t="shared" si="3"/>
        <v/>
      </c>
    </row>
    <row r="350" ht="22.5" customHeight="1">
      <c r="A350" s="37"/>
      <c r="B350" s="38" t="str">
        <f>'Master Schedule'!B350</f>
        <v/>
      </c>
      <c r="C350" s="39"/>
      <c r="D350" s="40" t="str">
        <f t="shared" si="1"/>
        <v>Saturday</v>
      </c>
      <c r="E350" s="41"/>
      <c r="F350" s="38"/>
      <c r="G350" s="65"/>
      <c r="H350" s="41"/>
      <c r="I350" s="38"/>
      <c r="J350" s="65"/>
      <c r="K350" s="32"/>
      <c r="L350" s="32"/>
      <c r="M350" s="32"/>
      <c r="N350" s="33"/>
      <c r="O350" s="62"/>
      <c r="P350" s="34" t="str">
        <f t="shared" si="3"/>
        <v/>
      </c>
    </row>
    <row r="351" ht="22.5" customHeight="1">
      <c r="A351" s="37"/>
      <c r="B351" s="38" t="str">
        <f>'Master Schedule'!B351</f>
        <v/>
      </c>
      <c r="C351" s="39"/>
      <c r="D351" s="40" t="str">
        <f t="shared" si="1"/>
        <v>Saturday</v>
      </c>
      <c r="E351" s="41"/>
      <c r="F351" s="38"/>
      <c r="G351" s="65"/>
      <c r="H351" s="41"/>
      <c r="I351" s="38"/>
      <c r="J351" s="65"/>
      <c r="K351" s="35"/>
      <c r="L351" s="35"/>
      <c r="M351" s="35"/>
      <c r="N351" s="36"/>
      <c r="O351" s="62"/>
      <c r="P351" s="34" t="str">
        <f t="shared" si="3"/>
        <v/>
      </c>
    </row>
    <row r="352" ht="22.5" customHeight="1">
      <c r="A352" s="37"/>
      <c r="B352" s="38" t="str">
        <f>'Master Schedule'!B352</f>
        <v/>
      </c>
      <c r="C352" s="39"/>
      <c r="D352" s="40" t="str">
        <f t="shared" si="1"/>
        <v>Saturday</v>
      </c>
      <c r="E352" s="41"/>
      <c r="F352" s="38"/>
      <c r="G352" s="65"/>
      <c r="H352" s="41"/>
      <c r="I352" s="38"/>
      <c r="J352" s="65"/>
      <c r="K352" s="32"/>
      <c r="L352" s="32"/>
      <c r="M352" s="32"/>
      <c r="N352" s="33"/>
      <c r="O352" s="62"/>
      <c r="P352" s="34" t="str">
        <f t="shared" si="3"/>
        <v/>
      </c>
    </row>
    <row r="353" ht="22.5" customHeight="1">
      <c r="A353" s="37"/>
      <c r="B353" s="38" t="str">
        <f>'Master Schedule'!B353</f>
        <v/>
      </c>
      <c r="C353" s="39"/>
      <c r="D353" s="40" t="str">
        <f t="shared" si="1"/>
        <v>Saturday</v>
      </c>
      <c r="E353" s="41"/>
      <c r="F353" s="38"/>
      <c r="G353" s="65"/>
      <c r="H353" s="41"/>
      <c r="I353" s="38"/>
      <c r="J353" s="65"/>
      <c r="K353" s="35"/>
      <c r="L353" s="35"/>
      <c r="M353" s="35"/>
      <c r="N353" s="36"/>
      <c r="O353" s="62"/>
      <c r="P353" s="34" t="str">
        <f t="shared" si="3"/>
        <v/>
      </c>
    </row>
    <row r="354" ht="22.5" customHeight="1">
      <c r="A354" s="37"/>
      <c r="B354" s="38" t="str">
        <f>'Master Schedule'!B354</f>
        <v/>
      </c>
      <c r="C354" s="39"/>
      <c r="D354" s="40" t="str">
        <f t="shared" si="1"/>
        <v>Saturday</v>
      </c>
      <c r="E354" s="41"/>
      <c r="F354" s="38"/>
      <c r="G354" s="65"/>
      <c r="H354" s="41"/>
      <c r="I354" s="38"/>
      <c r="J354" s="65"/>
      <c r="K354" s="32"/>
      <c r="L354" s="32"/>
      <c r="M354" s="32"/>
      <c r="N354" s="33"/>
      <c r="O354" s="62"/>
      <c r="P354" s="34" t="str">
        <f t="shared" si="3"/>
        <v/>
      </c>
    </row>
    <row r="355" ht="22.5" customHeight="1">
      <c r="A355" s="37"/>
      <c r="B355" s="38" t="str">
        <f>'Master Schedule'!B355</f>
        <v/>
      </c>
      <c r="C355" s="39"/>
      <c r="D355" s="40" t="str">
        <f t="shared" si="1"/>
        <v>Saturday</v>
      </c>
      <c r="E355" s="41"/>
      <c r="F355" s="38"/>
      <c r="G355" s="65"/>
      <c r="H355" s="41"/>
      <c r="I355" s="38"/>
      <c r="J355" s="65"/>
      <c r="K355" s="35"/>
      <c r="L355" s="35"/>
      <c r="M355" s="35"/>
      <c r="N355" s="36"/>
      <c r="O355" s="62"/>
      <c r="P355" s="34" t="str">
        <f t="shared" si="3"/>
        <v/>
      </c>
    </row>
    <row r="356" ht="22.5" customHeight="1">
      <c r="A356" s="37"/>
      <c r="B356" s="38" t="str">
        <f>'Master Schedule'!B356</f>
        <v/>
      </c>
      <c r="C356" s="39"/>
      <c r="D356" s="40" t="str">
        <f t="shared" si="1"/>
        <v>Saturday</v>
      </c>
      <c r="E356" s="41"/>
      <c r="F356" s="38"/>
      <c r="G356" s="65"/>
      <c r="H356" s="41"/>
      <c r="I356" s="38"/>
      <c r="J356" s="65"/>
      <c r="K356" s="32"/>
      <c r="L356" s="32"/>
      <c r="M356" s="32"/>
      <c r="N356" s="33"/>
      <c r="O356" s="62"/>
      <c r="P356" s="34" t="str">
        <f t="shared" si="3"/>
        <v/>
      </c>
    </row>
    <row r="357" ht="22.5" customHeight="1">
      <c r="A357" s="37"/>
      <c r="B357" s="38" t="str">
        <f>'Master Schedule'!B357</f>
        <v/>
      </c>
      <c r="C357" s="39"/>
      <c r="D357" s="40" t="str">
        <f t="shared" si="1"/>
        <v>Saturday</v>
      </c>
      <c r="E357" s="41"/>
      <c r="F357" s="38"/>
      <c r="G357" s="65"/>
      <c r="H357" s="41"/>
      <c r="I357" s="38"/>
      <c r="J357" s="65"/>
      <c r="K357" s="35"/>
      <c r="L357" s="35"/>
      <c r="M357" s="35"/>
      <c r="N357" s="36"/>
      <c r="O357" s="62"/>
      <c r="P357" s="34" t="str">
        <f t="shared" si="3"/>
        <v/>
      </c>
    </row>
    <row r="358" ht="22.5" customHeight="1">
      <c r="A358" s="37"/>
      <c r="B358" s="38" t="str">
        <f>'Master Schedule'!B358</f>
        <v/>
      </c>
      <c r="C358" s="39"/>
      <c r="D358" s="40" t="str">
        <f t="shared" si="1"/>
        <v>Saturday</v>
      </c>
      <c r="E358" s="41"/>
      <c r="F358" s="38"/>
      <c r="G358" s="65"/>
      <c r="H358" s="41"/>
      <c r="I358" s="38"/>
      <c r="J358" s="65"/>
      <c r="K358" s="32"/>
      <c r="L358" s="32"/>
      <c r="M358" s="32"/>
      <c r="N358" s="33"/>
      <c r="O358" s="62"/>
      <c r="P358" s="34" t="str">
        <f t="shared" si="3"/>
        <v/>
      </c>
    </row>
    <row r="359" ht="22.5" customHeight="1">
      <c r="A359" s="37"/>
      <c r="B359" s="38" t="str">
        <f>'Master Schedule'!B359</f>
        <v/>
      </c>
      <c r="C359" s="39"/>
      <c r="D359" s="40" t="str">
        <f t="shared" si="1"/>
        <v>Saturday</v>
      </c>
      <c r="E359" s="41"/>
      <c r="F359" s="38"/>
      <c r="G359" s="65"/>
      <c r="H359" s="41"/>
      <c r="I359" s="38"/>
      <c r="J359" s="65"/>
      <c r="K359" s="35"/>
      <c r="L359" s="35"/>
      <c r="M359" s="35"/>
      <c r="N359" s="36"/>
      <c r="O359" s="62"/>
      <c r="P359" s="34" t="str">
        <f t="shared" si="3"/>
        <v/>
      </c>
    </row>
    <row r="360" ht="22.5" customHeight="1">
      <c r="A360" s="37"/>
      <c r="B360" s="38" t="str">
        <f>'Master Schedule'!B360</f>
        <v/>
      </c>
      <c r="C360" s="39"/>
      <c r="D360" s="40" t="str">
        <f t="shared" si="1"/>
        <v>Saturday</v>
      </c>
      <c r="E360" s="41"/>
      <c r="F360" s="38"/>
      <c r="G360" s="65"/>
      <c r="H360" s="41"/>
      <c r="I360" s="38"/>
      <c r="J360" s="65"/>
      <c r="K360" s="32"/>
      <c r="L360" s="32"/>
      <c r="M360" s="32"/>
      <c r="N360" s="33"/>
      <c r="O360" s="62"/>
      <c r="P360" s="34" t="str">
        <f t="shared" si="3"/>
        <v/>
      </c>
    </row>
    <row r="361" ht="22.5" customHeight="1">
      <c r="A361" s="37"/>
      <c r="B361" s="38" t="str">
        <f>'Master Schedule'!B361</f>
        <v/>
      </c>
      <c r="C361" s="39"/>
      <c r="D361" s="40" t="str">
        <f t="shared" si="1"/>
        <v>Saturday</v>
      </c>
      <c r="E361" s="41"/>
      <c r="F361" s="38"/>
      <c r="G361" s="65"/>
      <c r="H361" s="41"/>
      <c r="I361" s="38"/>
      <c r="J361" s="65"/>
      <c r="K361" s="35"/>
      <c r="L361" s="35"/>
      <c r="M361" s="35"/>
      <c r="N361" s="36"/>
      <c r="O361" s="62"/>
      <c r="P361" s="34" t="str">
        <f t="shared" si="3"/>
        <v/>
      </c>
    </row>
    <row r="362" ht="22.5" customHeight="1">
      <c r="A362" s="37"/>
      <c r="B362" s="38" t="str">
        <f>'Master Schedule'!B362</f>
        <v/>
      </c>
      <c r="C362" s="39"/>
      <c r="D362" s="40" t="str">
        <f t="shared" si="1"/>
        <v>Saturday</v>
      </c>
      <c r="E362" s="41"/>
      <c r="F362" s="38"/>
      <c r="G362" s="65"/>
      <c r="H362" s="41"/>
      <c r="I362" s="38"/>
      <c r="J362" s="65"/>
      <c r="K362" s="32"/>
      <c r="L362" s="32"/>
      <c r="M362" s="32"/>
      <c r="N362" s="33"/>
      <c r="O362" s="62"/>
      <c r="P362" s="34" t="str">
        <f t="shared" si="3"/>
        <v/>
      </c>
    </row>
    <row r="363" ht="22.5" customHeight="1">
      <c r="A363" s="37"/>
      <c r="B363" s="38" t="str">
        <f>'Master Schedule'!B363</f>
        <v/>
      </c>
      <c r="C363" s="39"/>
      <c r="D363" s="40" t="str">
        <f t="shared" si="1"/>
        <v>Saturday</v>
      </c>
      <c r="E363" s="41"/>
      <c r="F363" s="38"/>
      <c r="G363" s="65"/>
      <c r="H363" s="41"/>
      <c r="I363" s="38"/>
      <c r="J363" s="65"/>
      <c r="K363" s="35"/>
      <c r="L363" s="35"/>
      <c r="M363" s="35"/>
      <c r="N363" s="36"/>
      <c r="O363" s="62"/>
      <c r="P363" s="34" t="str">
        <f t="shared" si="3"/>
        <v/>
      </c>
    </row>
    <row r="364" ht="22.5" customHeight="1">
      <c r="A364" s="37"/>
      <c r="B364" s="38" t="str">
        <f>'Master Schedule'!B364</f>
        <v/>
      </c>
      <c r="C364" s="39"/>
      <c r="D364" s="40" t="str">
        <f t="shared" si="1"/>
        <v>Saturday</v>
      </c>
      <c r="E364" s="41"/>
      <c r="F364" s="38"/>
      <c r="G364" s="65"/>
      <c r="H364" s="41"/>
      <c r="I364" s="38"/>
      <c r="J364" s="65"/>
      <c r="K364" s="32"/>
      <c r="L364" s="32"/>
      <c r="M364" s="32"/>
      <c r="N364" s="33"/>
      <c r="O364" s="62"/>
      <c r="P364" s="34" t="str">
        <f t="shared" si="3"/>
        <v/>
      </c>
    </row>
    <row r="365" ht="22.5" customHeight="1">
      <c r="A365" s="37"/>
      <c r="B365" s="38" t="str">
        <f>'Master Schedule'!B365</f>
        <v/>
      </c>
      <c r="C365" s="39"/>
      <c r="D365" s="40" t="str">
        <f t="shared" si="1"/>
        <v>Saturday</v>
      </c>
      <c r="E365" s="41"/>
      <c r="F365" s="38"/>
      <c r="G365" s="65"/>
      <c r="H365" s="41"/>
      <c r="I365" s="38"/>
      <c r="J365" s="65"/>
      <c r="K365" s="35"/>
      <c r="L365" s="35"/>
      <c r="M365" s="35"/>
      <c r="N365" s="36"/>
      <c r="O365" s="62"/>
      <c r="P365" s="34" t="str">
        <f t="shared" si="3"/>
        <v/>
      </c>
    </row>
    <row r="366" ht="22.5" customHeight="1">
      <c r="A366" s="37"/>
      <c r="B366" s="38" t="str">
        <f>'Master Schedule'!B366</f>
        <v/>
      </c>
      <c r="C366" s="39"/>
      <c r="D366" s="40" t="str">
        <f t="shared" si="1"/>
        <v>Saturday</v>
      </c>
      <c r="E366" s="41"/>
      <c r="F366" s="38"/>
      <c r="G366" s="65"/>
      <c r="H366" s="41"/>
      <c r="I366" s="38"/>
      <c r="J366" s="65"/>
      <c r="K366" s="32"/>
      <c r="L366" s="32"/>
      <c r="M366" s="32"/>
      <c r="N366" s="33"/>
      <c r="O366" s="62"/>
      <c r="P366" s="34" t="str">
        <f t="shared" si="3"/>
        <v/>
      </c>
    </row>
    <row r="367" ht="22.5" customHeight="1">
      <c r="A367" s="37"/>
      <c r="B367" s="38" t="str">
        <f>'Master Schedule'!B367</f>
        <v/>
      </c>
      <c r="C367" s="39"/>
      <c r="D367" s="40" t="str">
        <f t="shared" si="1"/>
        <v>Saturday</v>
      </c>
      <c r="E367" s="41"/>
      <c r="F367" s="38"/>
      <c r="G367" s="65"/>
      <c r="H367" s="41"/>
      <c r="I367" s="38"/>
      <c r="J367" s="65"/>
      <c r="K367" s="35"/>
      <c r="L367" s="35"/>
      <c r="M367" s="35"/>
      <c r="N367" s="36"/>
      <c r="O367" s="62"/>
      <c r="P367" s="34" t="str">
        <f t="shared" si="3"/>
        <v/>
      </c>
    </row>
    <row r="368" ht="22.5" customHeight="1">
      <c r="A368" s="37"/>
      <c r="B368" s="38" t="str">
        <f>'Master Schedule'!B368</f>
        <v/>
      </c>
      <c r="C368" s="39"/>
      <c r="D368" s="40" t="str">
        <f t="shared" si="1"/>
        <v>Saturday</v>
      </c>
      <c r="E368" s="41"/>
      <c r="F368" s="38"/>
      <c r="G368" s="65"/>
      <c r="H368" s="41"/>
      <c r="I368" s="38"/>
      <c r="J368" s="65"/>
      <c r="K368" s="32"/>
      <c r="L368" s="32"/>
      <c r="M368" s="32"/>
      <c r="N368" s="33"/>
      <c r="O368" s="62"/>
      <c r="P368" s="34" t="str">
        <f t="shared" si="3"/>
        <v/>
      </c>
    </row>
    <row r="369" ht="22.5" customHeight="1">
      <c r="A369" s="37"/>
      <c r="B369" s="38" t="str">
        <f>'Master Schedule'!B369</f>
        <v/>
      </c>
      <c r="C369" s="39"/>
      <c r="D369" s="40" t="str">
        <f t="shared" si="1"/>
        <v>Saturday</v>
      </c>
      <c r="E369" s="41"/>
      <c r="F369" s="38"/>
      <c r="G369" s="65"/>
      <c r="H369" s="41"/>
      <c r="I369" s="38"/>
      <c r="J369" s="65"/>
      <c r="K369" s="35"/>
      <c r="L369" s="35"/>
      <c r="M369" s="35"/>
      <c r="N369" s="36"/>
      <c r="O369" s="62"/>
      <c r="P369" s="34" t="str">
        <f t="shared" si="3"/>
        <v/>
      </c>
    </row>
    <row r="370" ht="22.5" customHeight="1">
      <c r="A370" s="37"/>
      <c r="B370" s="38" t="str">
        <f>'Master Schedule'!B370</f>
        <v/>
      </c>
      <c r="C370" s="39"/>
      <c r="D370" s="40" t="str">
        <f t="shared" si="1"/>
        <v>Saturday</v>
      </c>
      <c r="E370" s="41"/>
      <c r="F370" s="38"/>
      <c r="G370" s="65"/>
      <c r="H370" s="41"/>
      <c r="I370" s="38"/>
      <c r="J370" s="65"/>
      <c r="K370" s="32"/>
      <c r="L370" s="32"/>
      <c r="M370" s="32"/>
      <c r="N370" s="33"/>
      <c r="O370" s="62"/>
      <c r="P370" s="34" t="str">
        <f t="shared" si="3"/>
        <v/>
      </c>
    </row>
    <row r="371" ht="22.5" customHeight="1">
      <c r="A371" s="37"/>
      <c r="B371" s="38" t="str">
        <f>'Master Schedule'!B371</f>
        <v/>
      </c>
      <c r="C371" s="39"/>
      <c r="D371" s="40" t="str">
        <f t="shared" si="1"/>
        <v>Saturday</v>
      </c>
      <c r="E371" s="41"/>
      <c r="F371" s="38"/>
      <c r="G371" s="65"/>
      <c r="H371" s="41"/>
      <c r="I371" s="38"/>
      <c r="J371" s="65"/>
      <c r="K371" s="35"/>
      <c r="L371" s="35"/>
      <c r="M371" s="35"/>
      <c r="N371" s="36"/>
      <c r="O371" s="62"/>
      <c r="P371" s="34" t="str">
        <f t="shared" si="3"/>
        <v/>
      </c>
    </row>
    <row r="372" ht="22.5" customHeight="1">
      <c r="A372" s="37"/>
      <c r="B372" s="38" t="str">
        <f>'Master Schedule'!B372</f>
        <v/>
      </c>
      <c r="C372" s="39"/>
      <c r="D372" s="40" t="str">
        <f t="shared" si="1"/>
        <v>Saturday</v>
      </c>
      <c r="E372" s="41"/>
      <c r="F372" s="38"/>
      <c r="G372" s="65"/>
      <c r="H372" s="41"/>
      <c r="I372" s="38"/>
      <c r="J372" s="65"/>
      <c r="K372" s="32"/>
      <c r="L372" s="32"/>
      <c r="M372" s="32"/>
      <c r="N372" s="33"/>
      <c r="O372" s="62"/>
      <c r="P372" s="34" t="str">
        <f t="shared" si="3"/>
        <v/>
      </c>
    </row>
    <row r="373" ht="22.5" customHeight="1">
      <c r="A373" s="37"/>
      <c r="B373" s="38" t="str">
        <f>'Master Schedule'!B373</f>
        <v/>
      </c>
      <c r="C373" s="39"/>
      <c r="D373" s="40" t="str">
        <f t="shared" si="1"/>
        <v>Saturday</v>
      </c>
      <c r="E373" s="41"/>
      <c r="F373" s="38"/>
      <c r="G373" s="65"/>
      <c r="H373" s="41"/>
      <c r="I373" s="38"/>
      <c r="J373" s="65"/>
      <c r="K373" s="35"/>
      <c r="L373" s="35"/>
      <c r="M373" s="35"/>
      <c r="N373" s="36"/>
      <c r="O373" s="62"/>
      <c r="P373" s="34" t="str">
        <f t="shared" si="3"/>
        <v/>
      </c>
    </row>
    <row r="374" ht="22.5" customHeight="1">
      <c r="A374" s="37"/>
      <c r="B374" s="38" t="str">
        <f>'Master Schedule'!B374</f>
        <v/>
      </c>
      <c r="C374" s="39"/>
      <c r="D374" s="40" t="str">
        <f t="shared" si="1"/>
        <v>Saturday</v>
      </c>
      <c r="E374" s="41"/>
      <c r="F374" s="38"/>
      <c r="G374" s="65"/>
      <c r="H374" s="41"/>
      <c r="I374" s="38"/>
      <c r="J374" s="65"/>
      <c r="K374" s="32"/>
      <c r="L374" s="32"/>
      <c r="M374" s="32"/>
      <c r="N374" s="33"/>
      <c r="O374" s="62"/>
      <c r="P374" s="34" t="str">
        <f t="shared" si="3"/>
        <v/>
      </c>
    </row>
    <row r="375" ht="22.5" customHeight="1">
      <c r="A375" s="37"/>
      <c r="B375" s="38" t="str">
        <f>'Master Schedule'!B375</f>
        <v/>
      </c>
      <c r="C375" s="39"/>
      <c r="D375" s="40" t="str">
        <f t="shared" si="1"/>
        <v>Saturday</v>
      </c>
      <c r="E375" s="41"/>
      <c r="F375" s="38"/>
      <c r="G375" s="65"/>
      <c r="H375" s="41"/>
      <c r="I375" s="38"/>
      <c r="J375" s="65"/>
      <c r="K375" s="35"/>
      <c r="L375" s="35"/>
      <c r="M375" s="35"/>
      <c r="N375" s="36"/>
      <c r="O375" s="62"/>
      <c r="P375" s="34" t="str">
        <f t="shared" si="3"/>
        <v/>
      </c>
    </row>
    <row r="376" ht="22.5" customHeight="1">
      <c r="A376" s="37"/>
      <c r="B376" s="38" t="str">
        <f>'Master Schedule'!B376</f>
        <v/>
      </c>
      <c r="C376" s="39"/>
      <c r="D376" s="40" t="str">
        <f t="shared" si="1"/>
        <v>Saturday</v>
      </c>
      <c r="E376" s="41"/>
      <c r="F376" s="38"/>
      <c r="G376" s="65"/>
      <c r="H376" s="41"/>
      <c r="I376" s="38"/>
      <c r="J376" s="65"/>
      <c r="K376" s="32"/>
      <c r="L376" s="32"/>
      <c r="M376" s="32"/>
      <c r="N376" s="33"/>
      <c r="O376" s="62"/>
      <c r="P376" s="34" t="str">
        <f t="shared" si="3"/>
        <v/>
      </c>
    </row>
    <row r="377" ht="22.5" customHeight="1">
      <c r="A377" s="37"/>
      <c r="B377" s="38" t="str">
        <f>'Master Schedule'!B377</f>
        <v/>
      </c>
      <c r="C377" s="39"/>
      <c r="D377" s="40" t="str">
        <f t="shared" si="1"/>
        <v>Saturday</v>
      </c>
      <c r="E377" s="41"/>
      <c r="F377" s="38"/>
      <c r="G377" s="65"/>
      <c r="H377" s="41"/>
      <c r="I377" s="38"/>
      <c r="J377" s="65"/>
      <c r="K377" s="35"/>
      <c r="L377" s="35"/>
      <c r="M377" s="35"/>
      <c r="N377" s="36"/>
      <c r="O377" s="62"/>
      <c r="P377" s="34" t="str">
        <f t="shared" si="3"/>
        <v/>
      </c>
    </row>
    <row r="378" ht="22.5" customHeight="1">
      <c r="A378" s="37"/>
      <c r="B378" s="38" t="str">
        <f>'Master Schedule'!B378</f>
        <v/>
      </c>
      <c r="C378" s="39"/>
      <c r="D378" s="40" t="str">
        <f t="shared" si="1"/>
        <v>Saturday</v>
      </c>
      <c r="E378" s="41"/>
      <c r="F378" s="38"/>
      <c r="G378" s="65"/>
      <c r="H378" s="41"/>
      <c r="I378" s="38"/>
      <c r="J378" s="65"/>
      <c r="K378" s="32"/>
      <c r="L378" s="32"/>
      <c r="M378" s="32"/>
      <c r="N378" s="33"/>
      <c r="O378" s="62"/>
      <c r="P378" s="34" t="str">
        <f t="shared" si="3"/>
        <v/>
      </c>
    </row>
    <row r="379" ht="22.5" customHeight="1">
      <c r="A379" s="37"/>
      <c r="B379" s="38" t="str">
        <f>'Master Schedule'!B379</f>
        <v/>
      </c>
      <c r="C379" s="39"/>
      <c r="D379" s="40" t="str">
        <f t="shared" si="1"/>
        <v>Saturday</v>
      </c>
      <c r="E379" s="41"/>
      <c r="F379" s="38"/>
      <c r="G379" s="65"/>
      <c r="H379" s="41"/>
      <c r="I379" s="38"/>
      <c r="J379" s="65"/>
      <c r="K379" s="35"/>
      <c r="L379" s="35"/>
      <c r="M379" s="35"/>
      <c r="N379" s="36"/>
      <c r="O379" s="62"/>
      <c r="P379" s="34" t="str">
        <f t="shared" si="3"/>
        <v/>
      </c>
    </row>
    <row r="380" ht="22.5" customHeight="1">
      <c r="A380" s="37"/>
      <c r="B380" s="38" t="str">
        <f>'Master Schedule'!B380</f>
        <v/>
      </c>
      <c r="C380" s="39"/>
      <c r="D380" s="40" t="str">
        <f t="shared" si="1"/>
        <v>Saturday</v>
      </c>
      <c r="E380" s="41"/>
      <c r="F380" s="38"/>
      <c r="G380" s="65"/>
      <c r="H380" s="41"/>
      <c r="I380" s="38"/>
      <c r="J380" s="65"/>
      <c r="K380" s="32"/>
      <c r="L380" s="32"/>
      <c r="M380" s="32"/>
      <c r="N380" s="33"/>
      <c r="O380" s="62"/>
      <c r="P380" s="34" t="str">
        <f t="shared" si="3"/>
        <v/>
      </c>
    </row>
    <row r="381" ht="22.5" customHeight="1">
      <c r="A381" s="37"/>
      <c r="B381" s="38" t="str">
        <f>'Master Schedule'!B381</f>
        <v/>
      </c>
      <c r="C381" s="39"/>
      <c r="D381" s="40" t="str">
        <f t="shared" si="1"/>
        <v>Saturday</v>
      </c>
      <c r="E381" s="41"/>
      <c r="F381" s="38"/>
      <c r="G381" s="65"/>
      <c r="H381" s="41"/>
      <c r="I381" s="38"/>
      <c r="J381" s="65"/>
      <c r="K381" s="35"/>
      <c r="L381" s="35"/>
      <c r="M381" s="35"/>
      <c r="N381" s="36"/>
      <c r="O381" s="62"/>
      <c r="P381" s="34" t="str">
        <f t="shared" si="3"/>
        <v/>
      </c>
    </row>
    <row r="382" ht="22.5" customHeight="1">
      <c r="A382" s="37"/>
      <c r="B382" s="38" t="str">
        <f>'Master Schedule'!B382</f>
        <v/>
      </c>
      <c r="C382" s="39"/>
      <c r="D382" s="40" t="str">
        <f t="shared" si="1"/>
        <v>Saturday</v>
      </c>
      <c r="E382" s="41"/>
      <c r="F382" s="38"/>
      <c r="G382" s="65"/>
      <c r="H382" s="41"/>
      <c r="I382" s="38"/>
      <c r="J382" s="65"/>
      <c r="K382" s="32"/>
      <c r="L382" s="32"/>
      <c r="M382" s="32"/>
      <c r="N382" s="33"/>
      <c r="O382" s="62"/>
      <c r="P382" s="34" t="str">
        <f t="shared" si="3"/>
        <v/>
      </c>
    </row>
    <row r="383" ht="22.5" customHeight="1">
      <c r="A383" s="37"/>
      <c r="B383" s="38" t="str">
        <f>'Master Schedule'!B383</f>
        <v/>
      </c>
      <c r="C383" s="39"/>
      <c r="D383" s="40" t="str">
        <f t="shared" si="1"/>
        <v>Saturday</v>
      </c>
      <c r="E383" s="41"/>
      <c r="F383" s="38"/>
      <c r="G383" s="65"/>
      <c r="H383" s="41"/>
      <c r="I383" s="38"/>
      <c r="J383" s="65"/>
      <c r="K383" s="35"/>
      <c r="L383" s="35"/>
      <c r="M383" s="35"/>
      <c r="N383" s="36"/>
      <c r="O383" s="62"/>
      <c r="P383" s="34" t="str">
        <f t="shared" si="3"/>
        <v/>
      </c>
    </row>
    <row r="384" ht="22.5" customHeight="1">
      <c r="A384" s="37"/>
      <c r="B384" s="38" t="str">
        <f>'Master Schedule'!B384</f>
        <v/>
      </c>
      <c r="C384" s="39"/>
      <c r="D384" s="40" t="str">
        <f t="shared" si="1"/>
        <v>Saturday</v>
      </c>
      <c r="E384" s="41"/>
      <c r="F384" s="38"/>
      <c r="G384" s="65"/>
      <c r="H384" s="41"/>
      <c r="I384" s="38"/>
      <c r="J384" s="65"/>
      <c r="K384" s="32"/>
      <c r="L384" s="32"/>
      <c r="M384" s="32"/>
      <c r="N384" s="33"/>
      <c r="O384" s="62"/>
      <c r="P384" s="34" t="str">
        <f t="shared" si="3"/>
        <v/>
      </c>
    </row>
    <row r="385" ht="22.5" customHeight="1">
      <c r="A385" s="37"/>
      <c r="B385" s="38" t="str">
        <f>'Master Schedule'!B385</f>
        <v/>
      </c>
      <c r="C385" s="39"/>
      <c r="D385" s="40" t="str">
        <f t="shared" si="1"/>
        <v>Saturday</v>
      </c>
      <c r="E385" s="41"/>
      <c r="F385" s="38"/>
      <c r="G385" s="65"/>
      <c r="H385" s="41"/>
      <c r="I385" s="38"/>
      <c r="J385" s="65"/>
      <c r="K385" s="35"/>
      <c r="L385" s="35"/>
      <c r="M385" s="35"/>
      <c r="N385" s="36"/>
      <c r="O385" s="62"/>
      <c r="P385" s="34" t="str">
        <f t="shared" si="3"/>
        <v/>
      </c>
    </row>
    <row r="386" ht="22.5" customHeight="1">
      <c r="A386" s="37"/>
      <c r="B386" s="38" t="str">
        <f>'Master Schedule'!B386</f>
        <v/>
      </c>
      <c r="C386" s="39"/>
      <c r="D386" s="40" t="str">
        <f t="shared" si="1"/>
        <v>Saturday</v>
      </c>
      <c r="E386" s="41"/>
      <c r="F386" s="38"/>
      <c r="G386" s="65"/>
      <c r="H386" s="41"/>
      <c r="I386" s="38"/>
      <c r="J386" s="65"/>
      <c r="K386" s="32"/>
      <c r="L386" s="32"/>
      <c r="M386" s="32"/>
      <c r="N386" s="33"/>
      <c r="O386" s="62"/>
      <c r="P386" s="34" t="str">
        <f t="shared" si="3"/>
        <v/>
      </c>
    </row>
    <row r="387" ht="22.5" customHeight="1">
      <c r="A387" s="37"/>
      <c r="B387" s="38" t="str">
        <f>'Master Schedule'!B387</f>
        <v/>
      </c>
      <c r="C387" s="39"/>
      <c r="D387" s="40" t="str">
        <f t="shared" si="1"/>
        <v>Saturday</v>
      </c>
      <c r="E387" s="41"/>
      <c r="F387" s="38"/>
      <c r="G387" s="65"/>
      <c r="H387" s="41"/>
      <c r="I387" s="38"/>
      <c r="J387" s="65"/>
      <c r="K387" s="35"/>
      <c r="L387" s="35"/>
      <c r="M387" s="35"/>
      <c r="N387" s="36"/>
      <c r="O387" s="62"/>
      <c r="P387" s="34" t="str">
        <f t="shared" si="3"/>
        <v/>
      </c>
    </row>
    <row r="388" ht="22.5" customHeight="1">
      <c r="A388" s="37"/>
      <c r="B388" s="38" t="str">
        <f>'Master Schedule'!B388</f>
        <v/>
      </c>
      <c r="C388" s="39"/>
      <c r="D388" s="40" t="str">
        <f t="shared" si="1"/>
        <v>Saturday</v>
      </c>
      <c r="E388" s="41"/>
      <c r="F388" s="38"/>
      <c r="G388" s="65"/>
      <c r="H388" s="41"/>
      <c r="I388" s="38"/>
      <c r="J388" s="65"/>
      <c r="K388" s="32"/>
      <c r="L388" s="32"/>
      <c r="M388" s="32"/>
      <c r="N388" s="33"/>
      <c r="O388" s="62"/>
      <c r="P388" s="34" t="str">
        <f t="shared" si="3"/>
        <v/>
      </c>
    </row>
    <row r="389" ht="22.5" customHeight="1">
      <c r="A389" s="37"/>
      <c r="B389" s="38" t="str">
        <f>'Master Schedule'!B389</f>
        <v/>
      </c>
      <c r="C389" s="39"/>
      <c r="D389" s="40" t="str">
        <f t="shared" si="1"/>
        <v>Saturday</v>
      </c>
      <c r="E389" s="41"/>
      <c r="F389" s="38"/>
      <c r="G389" s="65"/>
      <c r="H389" s="41"/>
      <c r="I389" s="38"/>
      <c r="J389" s="65"/>
      <c r="K389" s="35"/>
      <c r="L389" s="35"/>
      <c r="M389" s="35"/>
      <c r="N389" s="36"/>
      <c r="O389" s="62"/>
      <c r="P389" s="34" t="str">
        <f t="shared" si="3"/>
        <v/>
      </c>
    </row>
    <row r="390" ht="22.5" customHeight="1">
      <c r="A390" s="37"/>
      <c r="B390" s="38" t="str">
        <f>'Master Schedule'!B390</f>
        <v/>
      </c>
      <c r="C390" s="39"/>
      <c r="D390" s="40" t="str">
        <f t="shared" si="1"/>
        <v>Saturday</v>
      </c>
      <c r="E390" s="41"/>
      <c r="F390" s="38"/>
      <c r="G390" s="65"/>
      <c r="H390" s="41"/>
      <c r="I390" s="38"/>
      <c r="J390" s="65"/>
      <c r="K390" s="32"/>
      <c r="L390" s="32"/>
      <c r="M390" s="32"/>
      <c r="N390" s="33"/>
      <c r="O390" s="62"/>
      <c r="P390" s="34" t="str">
        <f t="shared" si="3"/>
        <v/>
      </c>
    </row>
    <row r="391" ht="22.5" customHeight="1">
      <c r="A391" s="37"/>
      <c r="B391" s="38" t="str">
        <f>'Master Schedule'!B391</f>
        <v/>
      </c>
      <c r="C391" s="39"/>
      <c r="D391" s="40" t="str">
        <f t="shared" si="1"/>
        <v>Saturday</v>
      </c>
      <c r="E391" s="41"/>
      <c r="F391" s="38"/>
      <c r="G391" s="65"/>
      <c r="H391" s="41"/>
      <c r="I391" s="38"/>
      <c r="J391" s="65"/>
      <c r="K391" s="35"/>
      <c r="L391" s="35"/>
      <c r="M391" s="35"/>
      <c r="N391" s="36"/>
      <c r="O391" s="62"/>
      <c r="P391" s="34" t="str">
        <f t="shared" si="3"/>
        <v/>
      </c>
    </row>
    <row r="392" ht="22.5" customHeight="1">
      <c r="A392" s="37"/>
      <c r="B392" s="38" t="str">
        <f>'Master Schedule'!B392</f>
        <v/>
      </c>
      <c r="C392" s="39"/>
      <c r="D392" s="40" t="str">
        <f t="shared" si="1"/>
        <v>Saturday</v>
      </c>
      <c r="E392" s="41"/>
      <c r="F392" s="38"/>
      <c r="G392" s="65"/>
      <c r="H392" s="41"/>
      <c r="I392" s="38"/>
      <c r="J392" s="65"/>
      <c r="K392" s="32"/>
      <c r="L392" s="32"/>
      <c r="M392" s="32"/>
      <c r="N392" s="33"/>
      <c r="O392" s="62"/>
      <c r="P392" s="34" t="str">
        <f t="shared" si="3"/>
        <v/>
      </c>
    </row>
    <row r="393" ht="22.5" customHeight="1">
      <c r="A393" s="37"/>
      <c r="B393" s="38" t="str">
        <f>'Master Schedule'!B393</f>
        <v/>
      </c>
      <c r="C393" s="39"/>
      <c r="D393" s="40" t="str">
        <f t="shared" si="1"/>
        <v>Saturday</v>
      </c>
      <c r="E393" s="41"/>
      <c r="F393" s="38"/>
      <c r="G393" s="65"/>
      <c r="H393" s="41"/>
      <c r="I393" s="38"/>
      <c r="J393" s="65"/>
      <c r="K393" s="35"/>
      <c r="L393" s="35"/>
      <c r="M393" s="35"/>
      <c r="N393" s="36"/>
      <c r="O393" s="62"/>
      <c r="P393" s="34" t="str">
        <f t="shared" si="3"/>
        <v/>
      </c>
    </row>
    <row r="394" ht="22.5" customHeight="1">
      <c r="A394" s="37"/>
      <c r="B394" s="38" t="str">
        <f>'Master Schedule'!B394</f>
        <v/>
      </c>
      <c r="C394" s="39"/>
      <c r="D394" s="40" t="str">
        <f t="shared" si="1"/>
        <v>Saturday</v>
      </c>
      <c r="E394" s="41"/>
      <c r="F394" s="38"/>
      <c r="G394" s="65"/>
      <c r="H394" s="41"/>
      <c r="I394" s="38"/>
      <c r="J394" s="65"/>
      <c r="K394" s="32"/>
      <c r="L394" s="32"/>
      <c r="M394" s="32"/>
      <c r="N394" s="33"/>
      <c r="O394" s="62"/>
      <c r="P394" s="34" t="str">
        <f t="shared" si="3"/>
        <v/>
      </c>
    </row>
    <row r="395" ht="22.5" customHeight="1">
      <c r="A395" s="37"/>
      <c r="B395" s="38" t="str">
        <f>'Master Schedule'!B395</f>
        <v/>
      </c>
      <c r="C395" s="39"/>
      <c r="D395" s="40" t="str">
        <f t="shared" si="1"/>
        <v>Saturday</v>
      </c>
      <c r="E395" s="41"/>
      <c r="F395" s="38"/>
      <c r="G395" s="65"/>
      <c r="H395" s="41"/>
      <c r="I395" s="38"/>
      <c r="J395" s="65"/>
      <c r="K395" s="35"/>
      <c r="L395" s="35"/>
      <c r="M395" s="35"/>
      <c r="N395" s="36"/>
      <c r="O395" s="62"/>
      <c r="P395" s="34" t="str">
        <f t="shared" si="3"/>
        <v/>
      </c>
    </row>
    <row r="396" ht="22.5" customHeight="1">
      <c r="A396" s="37"/>
      <c r="B396" s="38" t="str">
        <f>'Master Schedule'!B396</f>
        <v/>
      </c>
      <c r="C396" s="39"/>
      <c r="D396" s="40" t="str">
        <f t="shared" si="1"/>
        <v>Saturday</v>
      </c>
      <c r="E396" s="41"/>
      <c r="F396" s="38"/>
      <c r="G396" s="65"/>
      <c r="H396" s="41"/>
      <c r="I396" s="38"/>
      <c r="J396" s="65"/>
      <c r="K396" s="32"/>
      <c r="L396" s="32"/>
      <c r="M396" s="32"/>
      <c r="N396" s="33"/>
      <c r="O396" s="62"/>
      <c r="P396" s="34" t="str">
        <f t="shared" si="3"/>
        <v/>
      </c>
    </row>
    <row r="397" ht="22.5" customHeight="1">
      <c r="A397" s="37"/>
      <c r="B397" s="38" t="str">
        <f>'Master Schedule'!B397</f>
        <v/>
      </c>
      <c r="C397" s="39"/>
      <c r="D397" s="40" t="str">
        <f t="shared" si="1"/>
        <v>Saturday</v>
      </c>
      <c r="E397" s="41"/>
      <c r="F397" s="38"/>
      <c r="G397" s="65"/>
      <c r="H397" s="41"/>
      <c r="I397" s="38"/>
      <c r="J397" s="65"/>
      <c r="K397" s="35"/>
      <c r="L397" s="35"/>
      <c r="M397" s="35"/>
      <c r="N397" s="36"/>
      <c r="O397" s="62"/>
      <c r="P397" s="34" t="str">
        <f t="shared" si="3"/>
        <v/>
      </c>
    </row>
    <row r="398" ht="22.5" customHeight="1">
      <c r="A398" s="37"/>
      <c r="B398" s="38" t="str">
        <f>'Master Schedule'!B398</f>
        <v/>
      </c>
      <c r="C398" s="39"/>
      <c r="D398" s="40" t="str">
        <f t="shared" si="1"/>
        <v>Saturday</v>
      </c>
      <c r="E398" s="41"/>
      <c r="F398" s="38"/>
      <c r="G398" s="65"/>
      <c r="H398" s="41"/>
      <c r="I398" s="38"/>
      <c r="J398" s="65"/>
      <c r="K398" s="32"/>
      <c r="L398" s="32"/>
      <c r="M398" s="32"/>
      <c r="N398" s="33"/>
      <c r="O398" s="62"/>
      <c r="P398" s="34" t="str">
        <f t="shared" si="3"/>
        <v/>
      </c>
    </row>
    <row r="399" ht="22.5" customHeight="1">
      <c r="A399" s="37"/>
      <c r="B399" s="38" t="str">
        <f>'Master Schedule'!B399</f>
        <v/>
      </c>
      <c r="C399" s="39"/>
      <c r="D399" s="40" t="str">
        <f t="shared" si="1"/>
        <v>Saturday</v>
      </c>
      <c r="E399" s="41"/>
      <c r="F399" s="38"/>
      <c r="G399" s="65"/>
      <c r="H399" s="41"/>
      <c r="I399" s="38"/>
      <c r="J399" s="65"/>
      <c r="K399" s="35"/>
      <c r="L399" s="35"/>
      <c r="M399" s="35"/>
      <c r="N399" s="36"/>
      <c r="O399" s="62"/>
      <c r="P399" s="34" t="str">
        <f t="shared" si="3"/>
        <v/>
      </c>
    </row>
    <row r="400" ht="22.5" customHeight="1">
      <c r="A400" s="37"/>
      <c r="B400" s="38" t="str">
        <f>'Master Schedule'!B400</f>
        <v/>
      </c>
      <c r="C400" s="39"/>
      <c r="D400" s="40" t="str">
        <f t="shared" si="1"/>
        <v>Saturday</v>
      </c>
      <c r="E400" s="41"/>
      <c r="F400" s="38"/>
      <c r="G400" s="65"/>
      <c r="H400" s="41"/>
      <c r="I400" s="38"/>
      <c r="J400" s="65"/>
      <c r="K400" s="32"/>
      <c r="L400" s="32"/>
      <c r="M400" s="32"/>
      <c r="N400" s="33"/>
      <c r="O400" s="62"/>
      <c r="P400" s="34" t="str">
        <f t="shared" si="3"/>
        <v/>
      </c>
    </row>
    <row r="401" ht="22.5" customHeight="1">
      <c r="A401" s="37"/>
      <c r="B401" s="38" t="str">
        <f>'Master Schedule'!B401</f>
        <v/>
      </c>
      <c r="C401" s="39"/>
      <c r="D401" s="40" t="str">
        <f t="shared" si="1"/>
        <v>Saturday</v>
      </c>
      <c r="E401" s="41"/>
      <c r="F401" s="38"/>
      <c r="G401" s="65"/>
      <c r="H401" s="41"/>
      <c r="I401" s="38"/>
      <c r="J401" s="65"/>
      <c r="K401" s="35"/>
      <c r="L401" s="35"/>
      <c r="M401" s="35"/>
      <c r="N401" s="36"/>
      <c r="O401" s="62"/>
      <c r="P401" s="34" t="str">
        <f t="shared" si="3"/>
        <v/>
      </c>
    </row>
    <row r="402" ht="22.5" customHeight="1">
      <c r="A402" s="37"/>
      <c r="B402" s="38" t="str">
        <f>'Master Schedule'!B402</f>
        <v/>
      </c>
      <c r="C402" s="39"/>
      <c r="D402" s="40" t="str">
        <f t="shared" si="1"/>
        <v>Saturday</v>
      </c>
      <c r="E402" s="41"/>
      <c r="F402" s="38"/>
      <c r="G402" s="65"/>
      <c r="H402" s="41"/>
      <c r="I402" s="38"/>
      <c r="J402" s="65"/>
      <c r="K402" s="32"/>
      <c r="L402" s="32"/>
      <c r="M402" s="32"/>
      <c r="N402" s="33"/>
      <c r="O402" s="62"/>
      <c r="P402" s="34" t="str">
        <f t="shared" si="3"/>
        <v/>
      </c>
    </row>
    <row r="403" ht="22.5" customHeight="1">
      <c r="A403" s="37"/>
      <c r="B403" s="38" t="str">
        <f>'Master Schedule'!B403</f>
        <v/>
      </c>
      <c r="C403" s="39"/>
      <c r="D403" s="40" t="str">
        <f t="shared" si="1"/>
        <v>Saturday</v>
      </c>
      <c r="E403" s="41"/>
      <c r="F403" s="38"/>
      <c r="G403" s="65"/>
      <c r="H403" s="41"/>
      <c r="I403" s="38"/>
      <c r="J403" s="65"/>
      <c r="K403" s="35"/>
      <c r="L403" s="35"/>
      <c r="M403" s="35"/>
      <c r="N403" s="36"/>
      <c r="O403" s="62"/>
      <c r="P403" s="34" t="str">
        <f t="shared" si="3"/>
        <v/>
      </c>
    </row>
    <row r="404" ht="22.5" customHeight="1">
      <c r="A404" s="37"/>
      <c r="B404" s="38" t="str">
        <f>'Master Schedule'!B404</f>
        <v/>
      </c>
      <c r="C404" s="39"/>
      <c r="D404" s="40" t="str">
        <f t="shared" si="1"/>
        <v>Saturday</v>
      </c>
      <c r="E404" s="41"/>
      <c r="F404" s="38"/>
      <c r="G404" s="65"/>
      <c r="H404" s="41"/>
      <c r="I404" s="38"/>
      <c r="J404" s="65"/>
      <c r="K404" s="32"/>
      <c r="L404" s="32"/>
      <c r="M404" s="32"/>
      <c r="N404" s="33"/>
      <c r="O404" s="62"/>
      <c r="P404" s="34" t="str">
        <f t="shared" si="3"/>
        <v/>
      </c>
    </row>
    <row r="405" ht="22.5" customHeight="1">
      <c r="A405" s="37"/>
      <c r="B405" s="38" t="str">
        <f>'Master Schedule'!B405</f>
        <v/>
      </c>
      <c r="C405" s="39"/>
      <c r="D405" s="40" t="str">
        <f t="shared" si="1"/>
        <v>Saturday</v>
      </c>
      <c r="E405" s="41"/>
      <c r="F405" s="38"/>
      <c r="G405" s="65"/>
      <c r="H405" s="41"/>
      <c r="I405" s="38"/>
      <c r="J405" s="65"/>
      <c r="K405" s="35"/>
      <c r="L405" s="35"/>
      <c r="M405" s="35"/>
      <c r="N405" s="36"/>
      <c r="O405" s="62"/>
      <c r="P405" s="34" t="str">
        <f t="shared" si="3"/>
        <v/>
      </c>
    </row>
    <row r="406" ht="22.5" customHeight="1">
      <c r="A406" s="37"/>
      <c r="B406" s="38" t="str">
        <f>'Master Schedule'!B406</f>
        <v/>
      </c>
      <c r="C406" s="39"/>
      <c r="D406" s="40" t="str">
        <f t="shared" si="1"/>
        <v>Saturday</v>
      </c>
      <c r="E406" s="41"/>
      <c r="F406" s="38"/>
      <c r="G406" s="65"/>
      <c r="H406" s="41"/>
      <c r="I406" s="38"/>
      <c r="J406" s="65"/>
      <c r="K406" s="32"/>
      <c r="L406" s="32"/>
      <c r="M406" s="32"/>
      <c r="N406" s="33"/>
      <c r="O406" s="62"/>
      <c r="P406" s="34" t="str">
        <f t="shared" si="3"/>
        <v/>
      </c>
    </row>
    <row r="407" ht="22.5" customHeight="1">
      <c r="A407" s="37"/>
      <c r="B407" s="38" t="str">
        <f>'Master Schedule'!B407</f>
        <v/>
      </c>
      <c r="C407" s="39"/>
      <c r="D407" s="40" t="str">
        <f t="shared" si="1"/>
        <v>Saturday</v>
      </c>
      <c r="E407" s="41"/>
      <c r="F407" s="38"/>
      <c r="G407" s="65"/>
      <c r="H407" s="41"/>
      <c r="I407" s="38"/>
      <c r="J407" s="65"/>
      <c r="K407" s="35"/>
      <c r="L407" s="35"/>
      <c r="M407" s="35"/>
      <c r="N407" s="36"/>
      <c r="O407" s="62"/>
      <c r="P407" s="34" t="str">
        <f t="shared" si="3"/>
        <v/>
      </c>
    </row>
    <row r="408" ht="22.5" customHeight="1">
      <c r="A408" s="37"/>
      <c r="B408" s="38" t="str">
        <f>'Master Schedule'!B408</f>
        <v/>
      </c>
      <c r="C408" s="39"/>
      <c r="D408" s="40" t="str">
        <f t="shared" si="1"/>
        <v>Saturday</v>
      </c>
      <c r="E408" s="41"/>
      <c r="F408" s="38"/>
      <c r="G408" s="65"/>
      <c r="H408" s="41"/>
      <c r="I408" s="38"/>
      <c r="J408" s="65"/>
      <c r="K408" s="32"/>
      <c r="L408" s="32"/>
      <c r="M408" s="32"/>
      <c r="N408" s="33"/>
      <c r="O408" s="62"/>
      <c r="P408" s="34" t="str">
        <f t="shared" si="3"/>
        <v/>
      </c>
    </row>
    <row r="409" ht="22.5" customHeight="1">
      <c r="A409" s="37"/>
      <c r="B409" s="38" t="str">
        <f>'Master Schedule'!B409</f>
        <v/>
      </c>
      <c r="C409" s="39"/>
      <c r="D409" s="40" t="str">
        <f t="shared" si="1"/>
        <v>Saturday</v>
      </c>
      <c r="E409" s="41"/>
      <c r="F409" s="38"/>
      <c r="G409" s="65"/>
      <c r="H409" s="41"/>
      <c r="I409" s="38"/>
      <c r="J409" s="65"/>
      <c r="K409" s="35"/>
      <c r="L409" s="35"/>
      <c r="M409" s="35"/>
      <c r="N409" s="36"/>
      <c r="O409" s="62"/>
      <c r="P409" s="34" t="str">
        <f t="shared" si="3"/>
        <v/>
      </c>
    </row>
    <row r="410" ht="22.5" customHeight="1">
      <c r="A410" s="37"/>
      <c r="B410" s="38" t="str">
        <f>'Master Schedule'!B410</f>
        <v/>
      </c>
      <c r="C410" s="39"/>
      <c r="D410" s="40" t="str">
        <f t="shared" si="1"/>
        <v>Saturday</v>
      </c>
      <c r="E410" s="41"/>
      <c r="F410" s="38"/>
      <c r="G410" s="65"/>
      <c r="H410" s="41"/>
      <c r="I410" s="38"/>
      <c r="J410" s="65"/>
      <c r="K410" s="32"/>
      <c r="L410" s="32"/>
      <c r="M410" s="32"/>
      <c r="N410" s="33"/>
      <c r="O410" s="62"/>
      <c r="P410" s="34" t="str">
        <f t="shared" si="3"/>
        <v/>
      </c>
    </row>
    <row r="411" ht="22.5" customHeight="1">
      <c r="A411" s="37"/>
      <c r="B411" s="38" t="str">
        <f>'Master Schedule'!B411</f>
        <v/>
      </c>
      <c r="C411" s="39"/>
      <c r="D411" s="40" t="str">
        <f t="shared" si="1"/>
        <v>Saturday</v>
      </c>
      <c r="E411" s="41"/>
      <c r="F411" s="38"/>
      <c r="G411" s="65"/>
      <c r="H411" s="41"/>
      <c r="I411" s="38"/>
      <c r="J411" s="65"/>
      <c r="K411" s="35"/>
      <c r="L411" s="35"/>
      <c r="M411" s="35"/>
      <c r="N411" s="36"/>
      <c r="O411" s="62"/>
      <c r="P411" s="34" t="str">
        <f t="shared" si="3"/>
        <v/>
      </c>
    </row>
    <row r="412" ht="22.5" customHeight="1">
      <c r="A412" s="37"/>
      <c r="B412" s="38" t="str">
        <f>'Master Schedule'!B412</f>
        <v/>
      </c>
      <c r="C412" s="39"/>
      <c r="D412" s="40" t="str">
        <f t="shared" si="1"/>
        <v>Saturday</v>
      </c>
      <c r="E412" s="41"/>
      <c r="F412" s="38"/>
      <c r="G412" s="65"/>
      <c r="H412" s="41"/>
      <c r="I412" s="38"/>
      <c r="J412" s="65"/>
      <c r="K412" s="32"/>
      <c r="L412" s="32"/>
      <c r="M412" s="32"/>
      <c r="N412" s="33"/>
      <c r="O412" s="62"/>
      <c r="P412" s="34" t="str">
        <f t="shared" si="3"/>
        <v/>
      </c>
    </row>
    <row r="413" ht="22.5" customHeight="1">
      <c r="A413" s="37"/>
      <c r="B413" s="38" t="str">
        <f>'Master Schedule'!B413</f>
        <v/>
      </c>
      <c r="C413" s="39"/>
      <c r="D413" s="40" t="str">
        <f t="shared" si="1"/>
        <v>Saturday</v>
      </c>
      <c r="E413" s="41"/>
      <c r="F413" s="38"/>
      <c r="G413" s="65"/>
      <c r="H413" s="41"/>
      <c r="I413" s="38"/>
      <c r="J413" s="65"/>
      <c r="K413" s="35"/>
      <c r="L413" s="35"/>
      <c r="M413" s="35"/>
      <c r="N413" s="36"/>
      <c r="O413" s="62"/>
      <c r="P413" s="34" t="str">
        <f t="shared" si="3"/>
        <v/>
      </c>
    </row>
    <row r="414" ht="22.5" customHeight="1">
      <c r="A414" s="37"/>
      <c r="B414" s="38" t="str">
        <f>'Master Schedule'!B414</f>
        <v/>
      </c>
      <c r="C414" s="39"/>
      <c r="D414" s="40" t="str">
        <f t="shared" si="1"/>
        <v>Saturday</v>
      </c>
      <c r="E414" s="41"/>
      <c r="F414" s="38"/>
      <c r="G414" s="65"/>
      <c r="H414" s="41"/>
      <c r="I414" s="38"/>
      <c r="J414" s="65"/>
      <c r="K414" s="32"/>
      <c r="L414" s="32"/>
      <c r="M414" s="32"/>
      <c r="N414" s="33"/>
      <c r="O414" s="62"/>
      <c r="P414" s="34" t="str">
        <f t="shared" si="3"/>
        <v/>
      </c>
    </row>
    <row r="415" ht="22.5" customHeight="1">
      <c r="A415" s="37"/>
      <c r="B415" s="38" t="str">
        <f>'Master Schedule'!B415</f>
        <v/>
      </c>
      <c r="C415" s="39"/>
      <c r="D415" s="40" t="str">
        <f t="shared" si="1"/>
        <v>Saturday</v>
      </c>
      <c r="E415" s="41"/>
      <c r="F415" s="38"/>
      <c r="G415" s="65"/>
      <c r="H415" s="41"/>
      <c r="I415" s="38"/>
      <c r="J415" s="65"/>
      <c r="K415" s="35"/>
      <c r="L415" s="35"/>
      <c r="M415" s="35"/>
      <c r="N415" s="36"/>
      <c r="O415" s="62"/>
      <c r="P415" s="34" t="str">
        <f t="shared" si="3"/>
        <v/>
      </c>
    </row>
    <row r="416" ht="22.5" customHeight="1">
      <c r="A416" s="37"/>
      <c r="B416" s="38" t="str">
        <f>'Master Schedule'!B416</f>
        <v/>
      </c>
      <c r="C416" s="39"/>
      <c r="D416" s="40" t="str">
        <f t="shared" si="1"/>
        <v>Saturday</v>
      </c>
      <c r="E416" s="41"/>
      <c r="F416" s="38"/>
      <c r="G416" s="65"/>
      <c r="H416" s="41"/>
      <c r="I416" s="38"/>
      <c r="J416" s="65"/>
      <c r="K416" s="32"/>
      <c r="L416" s="32"/>
      <c r="M416" s="32"/>
      <c r="N416" s="33"/>
      <c r="O416" s="62"/>
      <c r="P416" s="34" t="str">
        <f t="shared" si="3"/>
        <v/>
      </c>
    </row>
    <row r="417" ht="22.5" customHeight="1">
      <c r="A417" s="37"/>
      <c r="B417" s="38" t="str">
        <f>'Master Schedule'!B417</f>
        <v/>
      </c>
      <c r="C417" s="39"/>
      <c r="D417" s="40" t="str">
        <f t="shared" si="1"/>
        <v>Saturday</v>
      </c>
      <c r="E417" s="41"/>
      <c r="F417" s="38"/>
      <c r="G417" s="65"/>
      <c r="H417" s="41"/>
      <c r="I417" s="38"/>
      <c r="J417" s="65"/>
      <c r="K417" s="35"/>
      <c r="L417" s="35"/>
      <c r="M417" s="35"/>
      <c r="N417" s="36"/>
      <c r="O417" s="62"/>
      <c r="P417" s="34" t="str">
        <f t="shared" si="3"/>
        <v/>
      </c>
    </row>
    <row r="418" ht="22.5" customHeight="1">
      <c r="A418" s="37"/>
      <c r="B418" s="38" t="str">
        <f>'Master Schedule'!B418</f>
        <v/>
      </c>
      <c r="C418" s="39"/>
      <c r="D418" s="40" t="str">
        <f t="shared" si="1"/>
        <v>Saturday</v>
      </c>
      <c r="E418" s="41"/>
      <c r="F418" s="38"/>
      <c r="G418" s="65"/>
      <c r="H418" s="41"/>
      <c r="I418" s="38"/>
      <c r="J418" s="65"/>
      <c r="K418" s="32"/>
      <c r="L418" s="32"/>
      <c r="M418" s="32"/>
      <c r="N418" s="33"/>
      <c r="O418" s="62"/>
      <c r="P418" s="34" t="str">
        <f t="shared" si="3"/>
        <v/>
      </c>
    </row>
    <row r="419" ht="22.5" customHeight="1">
      <c r="A419" s="37"/>
      <c r="B419" s="38" t="str">
        <f>'Master Schedule'!B419</f>
        <v/>
      </c>
      <c r="C419" s="39"/>
      <c r="D419" s="40" t="str">
        <f t="shared" si="1"/>
        <v>Saturday</v>
      </c>
      <c r="E419" s="41"/>
      <c r="F419" s="38"/>
      <c r="G419" s="65"/>
      <c r="H419" s="41"/>
      <c r="I419" s="38"/>
      <c r="J419" s="65"/>
      <c r="K419" s="35"/>
      <c r="L419" s="35"/>
      <c r="M419" s="35"/>
      <c r="N419" s="36"/>
      <c r="O419" s="62"/>
      <c r="P419" s="34" t="str">
        <f t="shared" si="3"/>
        <v/>
      </c>
    </row>
    <row r="420" ht="22.5" customHeight="1">
      <c r="A420" s="37"/>
      <c r="B420" s="38" t="str">
        <f>'Master Schedule'!B420</f>
        <v/>
      </c>
      <c r="C420" s="39"/>
      <c r="D420" s="40" t="str">
        <f t="shared" si="1"/>
        <v>Saturday</v>
      </c>
      <c r="E420" s="41"/>
      <c r="F420" s="38"/>
      <c r="G420" s="65"/>
      <c r="H420" s="41"/>
      <c r="I420" s="38"/>
      <c r="J420" s="65"/>
      <c r="K420" s="32"/>
      <c r="L420" s="32"/>
      <c r="M420" s="32"/>
      <c r="N420" s="33"/>
      <c r="O420" s="62"/>
      <c r="P420" s="34" t="str">
        <f t="shared" si="3"/>
        <v/>
      </c>
    </row>
    <row r="421" ht="22.5" customHeight="1">
      <c r="A421" s="37"/>
      <c r="B421" s="38" t="str">
        <f>'Master Schedule'!B421</f>
        <v/>
      </c>
      <c r="C421" s="39"/>
      <c r="D421" s="40" t="str">
        <f t="shared" si="1"/>
        <v>Saturday</v>
      </c>
      <c r="E421" s="41"/>
      <c r="F421" s="38"/>
      <c r="G421" s="65"/>
      <c r="H421" s="41"/>
      <c r="I421" s="38"/>
      <c r="J421" s="65"/>
      <c r="K421" s="35"/>
      <c r="L421" s="35"/>
      <c r="M421" s="35"/>
      <c r="N421" s="36"/>
      <c r="O421" s="62"/>
      <c r="P421" s="34" t="str">
        <f t="shared" si="3"/>
        <v/>
      </c>
    </row>
    <row r="422" ht="22.5" customHeight="1">
      <c r="A422" s="37"/>
      <c r="B422" s="38" t="str">
        <f>'Master Schedule'!B422</f>
        <v/>
      </c>
      <c r="C422" s="39"/>
      <c r="D422" s="40" t="str">
        <f t="shared" si="1"/>
        <v>Saturday</v>
      </c>
      <c r="E422" s="41"/>
      <c r="F422" s="38"/>
      <c r="G422" s="65"/>
      <c r="H422" s="41"/>
      <c r="I422" s="38"/>
      <c r="J422" s="65"/>
      <c r="K422" s="32"/>
      <c r="L422" s="32"/>
      <c r="M422" s="32"/>
      <c r="N422" s="33"/>
      <c r="O422" s="62"/>
      <c r="P422" s="34" t="str">
        <f t="shared" si="3"/>
        <v/>
      </c>
    </row>
    <row r="423" ht="22.5" customHeight="1">
      <c r="A423" s="37"/>
      <c r="B423" s="38" t="str">
        <f>'Master Schedule'!B423</f>
        <v/>
      </c>
      <c r="C423" s="39"/>
      <c r="D423" s="40" t="str">
        <f t="shared" si="1"/>
        <v>Saturday</v>
      </c>
      <c r="E423" s="41"/>
      <c r="F423" s="38"/>
      <c r="G423" s="65"/>
      <c r="H423" s="41"/>
      <c r="I423" s="38"/>
      <c r="J423" s="65"/>
      <c r="K423" s="35"/>
      <c r="L423" s="35"/>
      <c r="M423" s="35"/>
      <c r="N423" s="36"/>
      <c r="O423" s="62"/>
      <c r="P423" s="34" t="str">
        <f t="shared" si="3"/>
        <v/>
      </c>
    </row>
    <row r="424" ht="22.5" customHeight="1">
      <c r="A424" s="37"/>
      <c r="B424" s="38" t="str">
        <f>'Master Schedule'!B424</f>
        <v/>
      </c>
      <c r="C424" s="39"/>
      <c r="D424" s="40" t="str">
        <f t="shared" si="1"/>
        <v>Saturday</v>
      </c>
      <c r="E424" s="41"/>
      <c r="F424" s="38"/>
      <c r="G424" s="65"/>
      <c r="H424" s="41"/>
      <c r="I424" s="38"/>
      <c r="J424" s="65"/>
      <c r="K424" s="32"/>
      <c r="L424" s="32"/>
      <c r="M424" s="32"/>
      <c r="N424" s="33"/>
      <c r="O424" s="62"/>
      <c r="P424" s="34" t="str">
        <f t="shared" si="3"/>
        <v/>
      </c>
    </row>
    <row r="425" ht="22.5" customHeight="1">
      <c r="A425" s="37"/>
      <c r="B425" s="38" t="str">
        <f>'Master Schedule'!B425</f>
        <v/>
      </c>
      <c r="C425" s="39"/>
      <c r="D425" s="40" t="str">
        <f t="shared" si="1"/>
        <v>Saturday</v>
      </c>
      <c r="E425" s="41"/>
      <c r="F425" s="38"/>
      <c r="G425" s="65"/>
      <c r="H425" s="41"/>
      <c r="I425" s="38"/>
      <c r="J425" s="65"/>
      <c r="K425" s="35"/>
      <c r="L425" s="35"/>
      <c r="M425" s="35"/>
      <c r="N425" s="36"/>
      <c r="O425" s="62"/>
      <c r="P425" s="34" t="str">
        <f t="shared" si="3"/>
        <v/>
      </c>
    </row>
    <row r="426" ht="22.5" customHeight="1">
      <c r="A426" s="37"/>
      <c r="B426" s="38" t="str">
        <f>'Master Schedule'!B426</f>
        <v/>
      </c>
      <c r="C426" s="39"/>
      <c r="D426" s="40" t="str">
        <f t="shared" si="1"/>
        <v>Saturday</v>
      </c>
      <c r="E426" s="41"/>
      <c r="F426" s="38"/>
      <c r="G426" s="65"/>
      <c r="H426" s="41"/>
      <c r="I426" s="38"/>
      <c r="J426" s="65"/>
      <c r="K426" s="32"/>
      <c r="L426" s="32"/>
      <c r="M426" s="32"/>
      <c r="N426" s="33"/>
      <c r="O426" s="62"/>
      <c r="P426" s="34" t="str">
        <f t="shared" si="3"/>
        <v/>
      </c>
    </row>
    <row r="427" ht="22.5" customHeight="1">
      <c r="A427" s="37"/>
      <c r="B427" s="38" t="str">
        <f>'Master Schedule'!B427</f>
        <v/>
      </c>
      <c r="C427" s="39"/>
      <c r="D427" s="40" t="str">
        <f t="shared" si="1"/>
        <v>Saturday</v>
      </c>
      <c r="E427" s="41"/>
      <c r="F427" s="38"/>
      <c r="G427" s="65"/>
      <c r="H427" s="41"/>
      <c r="I427" s="38"/>
      <c r="J427" s="65"/>
      <c r="K427" s="35"/>
      <c r="L427" s="35"/>
      <c r="M427" s="35"/>
      <c r="N427" s="36"/>
      <c r="O427" s="62"/>
      <c r="P427" s="34" t="str">
        <f t="shared" si="3"/>
        <v/>
      </c>
    </row>
    <row r="428" ht="22.5" customHeight="1">
      <c r="A428" s="37"/>
      <c r="B428" s="38" t="str">
        <f>'Master Schedule'!B428</f>
        <v/>
      </c>
      <c r="C428" s="39"/>
      <c r="D428" s="40" t="str">
        <f t="shared" si="1"/>
        <v>Saturday</v>
      </c>
      <c r="E428" s="41"/>
      <c r="F428" s="38"/>
      <c r="G428" s="65"/>
      <c r="H428" s="41"/>
      <c r="I428" s="38"/>
      <c r="J428" s="65"/>
      <c r="K428" s="32"/>
      <c r="L428" s="32"/>
      <c r="M428" s="32"/>
      <c r="N428" s="33"/>
      <c r="O428" s="62"/>
      <c r="P428" s="34" t="str">
        <f t="shared" si="3"/>
        <v/>
      </c>
    </row>
    <row r="429" ht="22.5" customHeight="1">
      <c r="A429" s="37"/>
      <c r="B429" s="38" t="str">
        <f>'Master Schedule'!B429</f>
        <v/>
      </c>
      <c r="C429" s="39"/>
      <c r="D429" s="40" t="str">
        <f t="shared" si="1"/>
        <v>Saturday</v>
      </c>
      <c r="E429" s="41"/>
      <c r="F429" s="38"/>
      <c r="G429" s="65"/>
      <c r="H429" s="41"/>
      <c r="I429" s="38"/>
      <c r="J429" s="65"/>
      <c r="K429" s="35"/>
      <c r="L429" s="35"/>
      <c r="M429" s="35"/>
      <c r="N429" s="36"/>
      <c r="O429" s="62"/>
      <c r="P429" s="34" t="str">
        <f t="shared" si="3"/>
        <v/>
      </c>
    </row>
    <row r="430" ht="22.5" customHeight="1">
      <c r="A430" s="37"/>
      <c r="B430" s="38" t="str">
        <f>'Master Schedule'!B430</f>
        <v/>
      </c>
      <c r="C430" s="39"/>
      <c r="D430" s="40" t="str">
        <f t="shared" si="1"/>
        <v>Saturday</v>
      </c>
      <c r="E430" s="41"/>
      <c r="F430" s="38"/>
      <c r="G430" s="65"/>
      <c r="H430" s="41"/>
      <c r="I430" s="38"/>
      <c r="J430" s="65"/>
      <c r="K430" s="32"/>
      <c r="L430" s="32"/>
      <c r="M430" s="32"/>
      <c r="N430" s="33"/>
      <c r="O430" s="62"/>
      <c r="P430" s="34" t="str">
        <f t="shared" si="3"/>
        <v/>
      </c>
    </row>
    <row r="431" ht="22.5" customHeight="1">
      <c r="A431" s="37"/>
      <c r="B431" s="38" t="str">
        <f>'Master Schedule'!B431</f>
        <v/>
      </c>
      <c r="C431" s="39"/>
      <c r="D431" s="40" t="str">
        <f t="shared" si="1"/>
        <v>Saturday</v>
      </c>
      <c r="E431" s="41"/>
      <c r="F431" s="38"/>
      <c r="G431" s="65"/>
      <c r="H431" s="41"/>
      <c r="I431" s="38"/>
      <c r="J431" s="65"/>
      <c r="K431" s="35"/>
      <c r="L431" s="35"/>
      <c r="M431" s="35"/>
      <c r="N431" s="36"/>
      <c r="O431" s="62"/>
      <c r="P431" s="34" t="str">
        <f t="shared" si="3"/>
        <v/>
      </c>
    </row>
    <row r="432" ht="22.5" customHeight="1">
      <c r="A432" s="37"/>
      <c r="B432" s="38" t="str">
        <f>'Master Schedule'!B432</f>
        <v/>
      </c>
      <c r="C432" s="39"/>
      <c r="D432" s="40" t="str">
        <f t="shared" si="1"/>
        <v>Saturday</v>
      </c>
      <c r="E432" s="41"/>
      <c r="F432" s="38"/>
      <c r="G432" s="65"/>
      <c r="H432" s="41"/>
      <c r="I432" s="38"/>
      <c r="J432" s="65"/>
      <c r="K432" s="32"/>
      <c r="L432" s="32"/>
      <c r="M432" s="32"/>
      <c r="N432" s="33"/>
      <c r="O432" s="62"/>
      <c r="P432" s="34" t="str">
        <f t="shared" si="3"/>
        <v/>
      </c>
    </row>
    <row r="433" ht="22.5" customHeight="1">
      <c r="A433" s="37"/>
      <c r="B433" s="38" t="str">
        <f>'Master Schedule'!B433</f>
        <v/>
      </c>
      <c r="C433" s="39"/>
      <c r="D433" s="40" t="str">
        <f t="shared" si="1"/>
        <v>Saturday</v>
      </c>
      <c r="E433" s="41"/>
      <c r="F433" s="38"/>
      <c r="G433" s="65"/>
      <c r="H433" s="41"/>
      <c r="I433" s="38"/>
      <c r="J433" s="65"/>
      <c r="K433" s="35"/>
      <c r="L433" s="35"/>
      <c r="M433" s="35"/>
      <c r="N433" s="36"/>
      <c r="O433" s="62"/>
      <c r="P433" s="34" t="str">
        <f t="shared" si="3"/>
        <v/>
      </c>
    </row>
    <row r="434" ht="22.5" customHeight="1">
      <c r="A434" s="37"/>
      <c r="B434" s="38" t="str">
        <f>'Master Schedule'!B434</f>
        <v/>
      </c>
      <c r="C434" s="39"/>
      <c r="D434" s="40" t="str">
        <f t="shared" si="1"/>
        <v>Saturday</v>
      </c>
      <c r="E434" s="41"/>
      <c r="F434" s="38"/>
      <c r="G434" s="65"/>
      <c r="H434" s="41"/>
      <c r="I434" s="38"/>
      <c r="J434" s="65"/>
      <c r="K434" s="32"/>
      <c r="L434" s="32"/>
      <c r="M434" s="32"/>
      <c r="N434" s="33"/>
      <c r="O434" s="62"/>
      <c r="P434" s="34" t="str">
        <f t="shared" si="3"/>
        <v/>
      </c>
    </row>
    <row r="435" ht="22.5" customHeight="1">
      <c r="A435" s="37"/>
      <c r="B435" s="38" t="str">
        <f>'Master Schedule'!B435</f>
        <v/>
      </c>
      <c r="C435" s="39"/>
      <c r="D435" s="40" t="str">
        <f t="shared" si="1"/>
        <v>Saturday</v>
      </c>
      <c r="E435" s="41"/>
      <c r="F435" s="38"/>
      <c r="G435" s="65"/>
      <c r="H435" s="41"/>
      <c r="I435" s="38"/>
      <c r="J435" s="65"/>
      <c r="K435" s="35"/>
      <c r="L435" s="35"/>
      <c r="M435" s="35"/>
      <c r="N435" s="36"/>
      <c r="O435" s="62"/>
      <c r="P435" s="34" t="str">
        <f t="shared" si="3"/>
        <v/>
      </c>
    </row>
    <row r="436" ht="22.5" customHeight="1">
      <c r="A436" s="37"/>
      <c r="B436" s="38" t="str">
        <f>'Master Schedule'!B436</f>
        <v/>
      </c>
      <c r="C436" s="39"/>
      <c r="D436" s="40" t="str">
        <f t="shared" si="1"/>
        <v>Saturday</v>
      </c>
      <c r="E436" s="41"/>
      <c r="F436" s="38"/>
      <c r="G436" s="65"/>
      <c r="H436" s="41"/>
      <c r="I436" s="38"/>
      <c r="J436" s="65"/>
      <c r="K436" s="32"/>
      <c r="L436" s="32"/>
      <c r="M436" s="32"/>
      <c r="N436" s="33"/>
      <c r="O436" s="62"/>
      <c r="P436" s="34" t="str">
        <f t="shared" si="3"/>
        <v/>
      </c>
    </row>
    <row r="437" ht="22.5" customHeight="1">
      <c r="A437" s="37"/>
      <c r="B437" s="38" t="str">
        <f>'Master Schedule'!B437</f>
        <v/>
      </c>
      <c r="C437" s="39"/>
      <c r="D437" s="40" t="str">
        <f t="shared" si="1"/>
        <v>Saturday</v>
      </c>
      <c r="E437" s="41"/>
      <c r="F437" s="38"/>
      <c r="G437" s="65"/>
      <c r="H437" s="41"/>
      <c r="I437" s="38"/>
      <c r="J437" s="65"/>
      <c r="K437" s="35"/>
      <c r="L437" s="35"/>
      <c r="M437" s="35"/>
      <c r="N437" s="36"/>
      <c r="O437" s="62"/>
      <c r="P437" s="34" t="str">
        <f t="shared" si="3"/>
        <v/>
      </c>
    </row>
    <row r="438" ht="22.5" customHeight="1">
      <c r="A438" s="37"/>
      <c r="B438" s="38" t="str">
        <f>'Master Schedule'!B438</f>
        <v/>
      </c>
      <c r="C438" s="39"/>
      <c r="D438" s="40" t="str">
        <f t="shared" si="1"/>
        <v>Saturday</v>
      </c>
      <c r="E438" s="41"/>
      <c r="F438" s="38"/>
      <c r="G438" s="65"/>
      <c r="H438" s="41"/>
      <c r="I438" s="38"/>
      <c r="J438" s="65"/>
      <c r="K438" s="32"/>
      <c r="L438" s="32"/>
      <c r="M438" s="32"/>
      <c r="N438" s="33"/>
      <c r="O438" s="62"/>
      <c r="P438" s="34" t="str">
        <f t="shared" si="3"/>
        <v/>
      </c>
    </row>
    <row r="439" ht="22.5" customHeight="1">
      <c r="A439" s="37"/>
      <c r="B439" s="38" t="str">
        <f>'Master Schedule'!B439</f>
        <v/>
      </c>
      <c r="C439" s="39"/>
      <c r="D439" s="40" t="str">
        <f t="shared" si="1"/>
        <v>Saturday</v>
      </c>
      <c r="E439" s="41"/>
      <c r="F439" s="38"/>
      <c r="G439" s="65"/>
      <c r="H439" s="41"/>
      <c r="I439" s="38"/>
      <c r="J439" s="65"/>
      <c r="K439" s="35"/>
      <c r="L439" s="35"/>
      <c r="M439" s="35"/>
      <c r="N439" s="36"/>
      <c r="O439" s="62"/>
      <c r="P439" s="34" t="str">
        <f t="shared" si="3"/>
        <v/>
      </c>
    </row>
    <row r="440" ht="22.5" customHeight="1">
      <c r="A440" s="37"/>
      <c r="B440" s="38" t="str">
        <f>'Master Schedule'!B440</f>
        <v/>
      </c>
      <c r="C440" s="39"/>
      <c r="D440" s="40" t="str">
        <f t="shared" si="1"/>
        <v>Saturday</v>
      </c>
      <c r="E440" s="41"/>
      <c r="F440" s="38"/>
      <c r="G440" s="65"/>
      <c r="H440" s="41"/>
      <c r="I440" s="38"/>
      <c r="J440" s="65"/>
      <c r="K440" s="32"/>
      <c r="L440" s="32"/>
      <c r="M440" s="32"/>
      <c r="N440" s="33"/>
      <c r="O440" s="62"/>
      <c r="P440" s="34" t="str">
        <f t="shared" si="3"/>
        <v/>
      </c>
    </row>
    <row r="441" ht="22.5" customHeight="1">
      <c r="A441" s="37"/>
      <c r="B441" s="38" t="str">
        <f>'Master Schedule'!B441</f>
        <v/>
      </c>
      <c r="C441" s="39"/>
      <c r="D441" s="40" t="str">
        <f t="shared" si="1"/>
        <v>Saturday</v>
      </c>
      <c r="E441" s="41"/>
      <c r="F441" s="38"/>
      <c r="G441" s="65"/>
      <c r="H441" s="41"/>
      <c r="I441" s="38"/>
      <c r="J441" s="65"/>
      <c r="K441" s="35"/>
      <c r="L441" s="35"/>
      <c r="M441" s="35"/>
      <c r="N441" s="36"/>
      <c r="O441" s="62"/>
      <c r="P441" s="34" t="str">
        <f t="shared" si="3"/>
        <v/>
      </c>
    </row>
    <row r="442" ht="22.5" customHeight="1">
      <c r="A442" s="37"/>
      <c r="B442" s="38" t="str">
        <f>'Master Schedule'!B442</f>
        <v/>
      </c>
      <c r="C442" s="39"/>
      <c r="D442" s="40" t="str">
        <f t="shared" si="1"/>
        <v>Saturday</v>
      </c>
      <c r="E442" s="41"/>
      <c r="F442" s="38"/>
      <c r="G442" s="65"/>
      <c r="H442" s="41"/>
      <c r="I442" s="38"/>
      <c r="J442" s="65"/>
      <c r="K442" s="32"/>
      <c r="L442" s="32"/>
      <c r="M442" s="32"/>
      <c r="N442" s="33"/>
      <c r="O442" s="62"/>
      <c r="P442" s="34" t="str">
        <f t="shared" si="3"/>
        <v/>
      </c>
    </row>
    <row r="443" ht="22.5" customHeight="1">
      <c r="A443" s="37"/>
      <c r="B443" s="38" t="str">
        <f>'Master Schedule'!B443</f>
        <v/>
      </c>
      <c r="C443" s="39"/>
      <c r="D443" s="40" t="str">
        <f t="shared" si="1"/>
        <v>Saturday</v>
      </c>
      <c r="E443" s="41"/>
      <c r="F443" s="38"/>
      <c r="G443" s="65"/>
      <c r="H443" s="41"/>
      <c r="I443" s="38"/>
      <c r="J443" s="65"/>
      <c r="K443" s="35"/>
      <c r="L443" s="35"/>
      <c r="M443" s="35"/>
      <c r="N443" s="36"/>
      <c r="O443" s="62"/>
      <c r="P443" s="34" t="str">
        <f t="shared" si="3"/>
        <v/>
      </c>
    </row>
    <row r="444" ht="22.5" customHeight="1">
      <c r="A444" s="37"/>
      <c r="B444" s="38" t="str">
        <f>'Master Schedule'!B444</f>
        <v/>
      </c>
      <c r="C444" s="39"/>
      <c r="D444" s="40" t="str">
        <f t="shared" si="1"/>
        <v>Saturday</v>
      </c>
      <c r="E444" s="41"/>
      <c r="F444" s="38"/>
      <c r="G444" s="65"/>
      <c r="H444" s="41"/>
      <c r="I444" s="38"/>
      <c r="J444" s="65"/>
      <c r="K444" s="32"/>
      <c r="L444" s="32"/>
      <c r="M444" s="32"/>
      <c r="N444" s="33"/>
      <c r="O444" s="62"/>
      <c r="P444" s="34" t="str">
        <f t="shared" si="3"/>
        <v/>
      </c>
    </row>
    <row r="445" ht="22.5" customHeight="1">
      <c r="A445" s="37"/>
      <c r="B445" s="38" t="str">
        <f>'Master Schedule'!B445</f>
        <v/>
      </c>
      <c r="C445" s="39"/>
      <c r="D445" s="40" t="str">
        <f t="shared" si="1"/>
        <v>Saturday</v>
      </c>
      <c r="E445" s="41"/>
      <c r="F445" s="38"/>
      <c r="G445" s="65"/>
      <c r="H445" s="41"/>
      <c r="I445" s="38"/>
      <c r="J445" s="65"/>
      <c r="K445" s="35"/>
      <c r="L445" s="35"/>
      <c r="M445" s="35"/>
      <c r="N445" s="36"/>
      <c r="O445" s="62"/>
      <c r="P445" s="34" t="str">
        <f t="shared" si="3"/>
        <v/>
      </c>
    </row>
    <row r="446" ht="22.5" customHeight="1">
      <c r="A446" s="37"/>
      <c r="B446" s="38" t="str">
        <f>'Master Schedule'!B446</f>
        <v/>
      </c>
      <c r="C446" s="39"/>
      <c r="D446" s="40" t="str">
        <f t="shared" si="1"/>
        <v>Saturday</v>
      </c>
      <c r="E446" s="41"/>
      <c r="F446" s="38"/>
      <c r="G446" s="65"/>
      <c r="H446" s="41"/>
      <c r="I446" s="38"/>
      <c r="J446" s="65"/>
      <c r="K446" s="32"/>
      <c r="L446" s="32"/>
      <c r="M446" s="32"/>
      <c r="N446" s="33"/>
      <c r="O446" s="62"/>
      <c r="P446" s="34" t="str">
        <f t="shared" si="3"/>
        <v/>
      </c>
    </row>
    <row r="447" ht="22.5" customHeight="1">
      <c r="A447" s="37"/>
      <c r="B447" s="38" t="str">
        <f>'Master Schedule'!B447</f>
        <v/>
      </c>
      <c r="C447" s="39"/>
      <c r="D447" s="40" t="str">
        <f t="shared" si="1"/>
        <v>Saturday</v>
      </c>
      <c r="E447" s="41"/>
      <c r="F447" s="38"/>
      <c r="G447" s="65"/>
      <c r="H447" s="41"/>
      <c r="I447" s="38"/>
      <c r="J447" s="65"/>
      <c r="K447" s="35"/>
      <c r="L447" s="35"/>
      <c r="M447" s="35"/>
      <c r="N447" s="36"/>
      <c r="O447" s="62"/>
      <c r="P447" s="34" t="str">
        <f t="shared" si="3"/>
        <v/>
      </c>
    </row>
    <row r="448" ht="22.5" customHeight="1">
      <c r="A448" s="37"/>
      <c r="B448" s="38" t="str">
        <f>'Master Schedule'!B448</f>
        <v/>
      </c>
      <c r="C448" s="39"/>
      <c r="D448" s="40" t="str">
        <f t="shared" si="1"/>
        <v>Saturday</v>
      </c>
      <c r="E448" s="41"/>
      <c r="F448" s="38"/>
      <c r="G448" s="65"/>
      <c r="H448" s="41"/>
      <c r="I448" s="38"/>
      <c r="J448" s="65"/>
      <c r="K448" s="32"/>
      <c r="L448" s="32"/>
      <c r="M448" s="32"/>
      <c r="N448" s="33"/>
      <c r="O448" s="62"/>
      <c r="P448" s="34" t="str">
        <f t="shared" si="3"/>
        <v/>
      </c>
    </row>
    <row r="449" ht="22.5" customHeight="1">
      <c r="A449" s="37"/>
      <c r="B449" s="38" t="str">
        <f>'Master Schedule'!B449</f>
        <v/>
      </c>
      <c r="C449" s="39"/>
      <c r="D449" s="40" t="str">
        <f t="shared" si="1"/>
        <v>Saturday</v>
      </c>
      <c r="E449" s="41"/>
      <c r="F449" s="38"/>
      <c r="G449" s="65"/>
      <c r="H449" s="41"/>
      <c r="I449" s="38"/>
      <c r="J449" s="65"/>
      <c r="K449" s="35"/>
      <c r="L449" s="35"/>
      <c r="M449" s="35"/>
      <c r="N449" s="36"/>
      <c r="O449" s="62"/>
      <c r="P449" s="34" t="str">
        <f t="shared" si="3"/>
        <v/>
      </c>
    </row>
    <row r="450" ht="22.5" customHeight="1">
      <c r="A450" s="37"/>
      <c r="B450" s="38" t="str">
        <f>'Master Schedule'!B450</f>
        <v/>
      </c>
      <c r="C450" s="39"/>
      <c r="D450" s="40" t="str">
        <f t="shared" si="1"/>
        <v>Saturday</v>
      </c>
      <c r="E450" s="41"/>
      <c r="F450" s="38"/>
      <c r="G450" s="65"/>
      <c r="H450" s="41"/>
      <c r="I450" s="38"/>
      <c r="J450" s="65"/>
      <c r="K450" s="32"/>
      <c r="L450" s="32"/>
      <c r="M450" s="32"/>
      <c r="N450" s="33"/>
      <c r="O450" s="62"/>
      <c r="P450" s="34" t="str">
        <f t="shared" si="3"/>
        <v/>
      </c>
    </row>
    <row r="451" ht="22.5" customHeight="1">
      <c r="A451" s="37"/>
      <c r="B451" s="38" t="str">
        <f>'Master Schedule'!B451</f>
        <v/>
      </c>
      <c r="C451" s="39"/>
      <c r="D451" s="40" t="str">
        <f t="shared" si="1"/>
        <v>Saturday</v>
      </c>
      <c r="E451" s="41"/>
      <c r="F451" s="38"/>
      <c r="G451" s="65"/>
      <c r="H451" s="41"/>
      <c r="I451" s="38"/>
      <c r="J451" s="65"/>
      <c r="K451" s="35"/>
      <c r="L451" s="35"/>
      <c r="M451" s="35"/>
      <c r="N451" s="36"/>
      <c r="O451" s="62"/>
      <c r="P451" s="34" t="str">
        <f t="shared" si="3"/>
        <v/>
      </c>
    </row>
    <row r="452" ht="22.5" customHeight="1">
      <c r="A452" s="37"/>
      <c r="B452" s="38" t="str">
        <f>'Master Schedule'!B452</f>
        <v/>
      </c>
      <c r="C452" s="39"/>
      <c r="D452" s="40" t="str">
        <f t="shared" si="1"/>
        <v>Saturday</v>
      </c>
      <c r="E452" s="41"/>
      <c r="F452" s="38"/>
      <c r="G452" s="65"/>
      <c r="H452" s="41"/>
      <c r="I452" s="38"/>
      <c r="J452" s="65"/>
      <c r="K452" s="32"/>
      <c r="L452" s="32"/>
      <c r="M452" s="32"/>
      <c r="N452" s="33"/>
      <c r="O452" s="62"/>
      <c r="P452" s="34" t="str">
        <f t="shared" si="3"/>
        <v/>
      </c>
    </row>
    <row r="453" ht="22.5" customHeight="1">
      <c r="A453" s="37"/>
      <c r="B453" s="38" t="str">
        <f>'Master Schedule'!B453</f>
        <v/>
      </c>
      <c r="C453" s="39"/>
      <c r="D453" s="40" t="str">
        <f t="shared" si="1"/>
        <v>Saturday</v>
      </c>
      <c r="E453" s="41"/>
      <c r="F453" s="38"/>
      <c r="G453" s="65"/>
      <c r="H453" s="41"/>
      <c r="I453" s="38"/>
      <c r="J453" s="65"/>
      <c r="K453" s="35"/>
      <c r="L453" s="35"/>
      <c r="M453" s="35"/>
      <c r="N453" s="36"/>
      <c r="O453" s="62"/>
      <c r="P453" s="34" t="str">
        <f t="shared" si="3"/>
        <v/>
      </c>
    </row>
    <row r="454" ht="22.5" customHeight="1">
      <c r="A454" s="37"/>
      <c r="B454" s="38" t="str">
        <f>'Master Schedule'!B454</f>
        <v/>
      </c>
      <c r="C454" s="39"/>
      <c r="D454" s="40" t="str">
        <f t="shared" si="1"/>
        <v>Saturday</v>
      </c>
      <c r="E454" s="41"/>
      <c r="F454" s="38"/>
      <c r="G454" s="65"/>
      <c r="H454" s="41"/>
      <c r="I454" s="38"/>
      <c r="J454" s="65"/>
      <c r="K454" s="32"/>
      <c r="L454" s="32"/>
      <c r="M454" s="32"/>
      <c r="N454" s="33"/>
      <c r="O454" s="62"/>
      <c r="P454" s="34" t="str">
        <f t="shared" si="3"/>
        <v/>
      </c>
    </row>
    <row r="455" ht="22.5" customHeight="1">
      <c r="A455" s="37"/>
      <c r="B455" s="38" t="str">
        <f>'Master Schedule'!B455</f>
        <v/>
      </c>
      <c r="C455" s="39"/>
      <c r="D455" s="40" t="str">
        <f t="shared" si="1"/>
        <v>Saturday</v>
      </c>
      <c r="E455" s="41"/>
      <c r="F455" s="38"/>
      <c r="G455" s="65"/>
      <c r="H455" s="41"/>
      <c r="I455" s="38"/>
      <c r="J455" s="65"/>
      <c r="K455" s="35"/>
      <c r="L455" s="35"/>
      <c r="M455" s="35"/>
      <c r="N455" s="36"/>
      <c r="O455" s="62"/>
      <c r="P455" s="34" t="str">
        <f t="shared" si="3"/>
        <v/>
      </c>
    </row>
    <row r="456" ht="22.5" customHeight="1">
      <c r="A456" s="37"/>
      <c r="B456" s="38" t="str">
        <f>'Master Schedule'!B456</f>
        <v/>
      </c>
      <c r="C456" s="39"/>
      <c r="D456" s="40" t="str">
        <f t="shared" si="1"/>
        <v>Saturday</v>
      </c>
      <c r="E456" s="41"/>
      <c r="F456" s="38"/>
      <c r="G456" s="65"/>
      <c r="H456" s="41"/>
      <c r="I456" s="38"/>
      <c r="J456" s="65"/>
      <c r="K456" s="32"/>
      <c r="L456" s="32"/>
      <c r="M456" s="32"/>
      <c r="N456" s="33"/>
      <c r="O456" s="62"/>
      <c r="P456" s="34" t="str">
        <f t="shared" si="3"/>
        <v/>
      </c>
    </row>
    <row r="457" ht="22.5" customHeight="1">
      <c r="A457" s="37"/>
      <c r="B457" s="38" t="str">
        <f>'Master Schedule'!B457</f>
        <v/>
      </c>
      <c r="C457" s="39"/>
      <c r="D457" s="40" t="str">
        <f t="shared" si="1"/>
        <v>Saturday</v>
      </c>
      <c r="E457" s="41"/>
      <c r="F457" s="38"/>
      <c r="G457" s="65"/>
      <c r="H457" s="41"/>
      <c r="I457" s="38"/>
      <c r="J457" s="65"/>
      <c r="K457" s="35"/>
      <c r="L457" s="35"/>
      <c r="M457" s="35"/>
      <c r="N457" s="36"/>
      <c r="O457" s="62"/>
      <c r="P457" s="34" t="str">
        <f t="shared" si="3"/>
        <v/>
      </c>
    </row>
    <row r="458" ht="22.5" customHeight="1">
      <c r="A458" s="37"/>
      <c r="B458" s="38" t="str">
        <f>'Master Schedule'!B458</f>
        <v/>
      </c>
      <c r="C458" s="39"/>
      <c r="D458" s="40" t="str">
        <f t="shared" si="1"/>
        <v>Saturday</v>
      </c>
      <c r="E458" s="41"/>
      <c r="F458" s="38"/>
      <c r="G458" s="65"/>
      <c r="H458" s="41"/>
      <c r="I458" s="38"/>
      <c r="J458" s="65"/>
      <c r="K458" s="32"/>
      <c r="L458" s="32"/>
      <c r="M458" s="32"/>
      <c r="N458" s="33"/>
      <c r="O458" s="62"/>
      <c r="P458" s="34" t="str">
        <f t="shared" si="3"/>
        <v/>
      </c>
    </row>
    <row r="459" ht="22.5" customHeight="1">
      <c r="A459" s="37"/>
      <c r="B459" s="38" t="str">
        <f>'Master Schedule'!B459</f>
        <v/>
      </c>
      <c r="C459" s="39"/>
      <c r="D459" s="40" t="str">
        <f t="shared" si="1"/>
        <v>Saturday</v>
      </c>
      <c r="E459" s="41"/>
      <c r="F459" s="38"/>
      <c r="G459" s="65"/>
      <c r="H459" s="41"/>
      <c r="I459" s="38"/>
      <c r="J459" s="65"/>
      <c r="K459" s="35"/>
      <c r="L459" s="35"/>
      <c r="M459" s="35"/>
      <c r="N459" s="36"/>
      <c r="O459" s="62"/>
      <c r="P459" s="34" t="str">
        <f t="shared" si="3"/>
        <v/>
      </c>
    </row>
    <row r="460" ht="22.5" customHeight="1">
      <c r="A460" s="37"/>
      <c r="B460" s="38" t="str">
        <f>'Master Schedule'!B460</f>
        <v/>
      </c>
      <c r="C460" s="39"/>
      <c r="D460" s="40" t="str">
        <f t="shared" si="1"/>
        <v>Saturday</v>
      </c>
      <c r="E460" s="41"/>
      <c r="F460" s="38"/>
      <c r="G460" s="65"/>
      <c r="H460" s="41"/>
      <c r="I460" s="38"/>
      <c r="J460" s="65"/>
      <c r="K460" s="32"/>
      <c r="L460" s="32"/>
      <c r="M460" s="32"/>
      <c r="N460" s="33"/>
      <c r="O460" s="62"/>
      <c r="P460" s="34" t="str">
        <f t="shared" si="3"/>
        <v/>
      </c>
    </row>
    <row r="461" ht="22.5" customHeight="1">
      <c r="A461" s="37"/>
      <c r="B461" s="38" t="str">
        <f>'Master Schedule'!B461</f>
        <v/>
      </c>
      <c r="C461" s="39"/>
      <c r="D461" s="40" t="str">
        <f t="shared" si="1"/>
        <v>Saturday</v>
      </c>
      <c r="E461" s="41"/>
      <c r="F461" s="38"/>
      <c r="G461" s="65"/>
      <c r="H461" s="41"/>
      <c r="I461" s="38"/>
      <c r="J461" s="65"/>
      <c r="K461" s="35"/>
      <c r="L461" s="35"/>
      <c r="M461" s="35"/>
      <c r="N461" s="36"/>
      <c r="O461" s="62"/>
      <c r="P461" s="34" t="str">
        <f t="shared" si="3"/>
        <v/>
      </c>
    </row>
    <row r="462" ht="22.5" customHeight="1">
      <c r="A462" s="37"/>
      <c r="B462" s="38" t="str">
        <f>'Master Schedule'!B462</f>
        <v/>
      </c>
      <c r="C462" s="39"/>
      <c r="D462" s="40" t="str">
        <f t="shared" si="1"/>
        <v>Saturday</v>
      </c>
      <c r="E462" s="41"/>
      <c r="F462" s="38"/>
      <c r="G462" s="65"/>
      <c r="H462" s="41"/>
      <c r="I462" s="38"/>
      <c r="J462" s="65"/>
      <c r="K462" s="32"/>
      <c r="L462" s="32"/>
      <c r="M462" s="32"/>
      <c r="N462" s="33"/>
      <c r="O462" s="62"/>
      <c r="P462" s="34" t="str">
        <f t="shared" si="3"/>
        <v/>
      </c>
    </row>
    <row r="463" ht="22.5" customHeight="1">
      <c r="A463" s="37"/>
      <c r="B463" s="38" t="str">
        <f>'Master Schedule'!B463</f>
        <v/>
      </c>
      <c r="C463" s="39"/>
      <c r="D463" s="40" t="str">
        <f t="shared" si="1"/>
        <v>Saturday</v>
      </c>
      <c r="E463" s="41"/>
      <c r="F463" s="38"/>
      <c r="G463" s="65"/>
      <c r="H463" s="41"/>
      <c r="I463" s="38"/>
      <c r="J463" s="65"/>
      <c r="K463" s="35"/>
      <c r="L463" s="35"/>
      <c r="M463" s="35"/>
      <c r="N463" s="36"/>
      <c r="O463" s="62"/>
      <c r="P463" s="34" t="str">
        <f t="shared" si="3"/>
        <v/>
      </c>
    </row>
    <row r="464" ht="22.5" customHeight="1">
      <c r="A464" s="37"/>
      <c r="B464" s="38" t="str">
        <f>'Master Schedule'!B464</f>
        <v/>
      </c>
      <c r="C464" s="39"/>
      <c r="D464" s="40" t="str">
        <f t="shared" si="1"/>
        <v>Saturday</v>
      </c>
      <c r="E464" s="41"/>
      <c r="F464" s="38"/>
      <c r="G464" s="65"/>
      <c r="H464" s="41"/>
      <c r="I464" s="38"/>
      <c r="J464" s="65"/>
      <c r="K464" s="32"/>
      <c r="L464" s="32"/>
      <c r="M464" s="32"/>
      <c r="N464" s="33"/>
      <c r="O464" s="62"/>
      <c r="P464" s="34" t="str">
        <f t="shared" si="3"/>
        <v/>
      </c>
    </row>
    <row r="465" ht="22.5" customHeight="1">
      <c r="A465" s="37"/>
      <c r="B465" s="38" t="str">
        <f>'Master Schedule'!B465</f>
        <v/>
      </c>
      <c r="C465" s="39"/>
      <c r="D465" s="40" t="str">
        <f t="shared" si="1"/>
        <v>Saturday</v>
      </c>
      <c r="E465" s="41"/>
      <c r="F465" s="38"/>
      <c r="G465" s="65"/>
      <c r="H465" s="41"/>
      <c r="I465" s="38"/>
      <c r="J465" s="65"/>
      <c r="K465" s="35"/>
      <c r="L465" s="35"/>
      <c r="M465" s="35"/>
      <c r="N465" s="36"/>
      <c r="O465" s="62"/>
      <c r="P465" s="34" t="str">
        <f t="shared" si="3"/>
        <v/>
      </c>
    </row>
    <row r="466" ht="22.5" customHeight="1">
      <c r="A466" s="37"/>
      <c r="B466" s="38" t="str">
        <f>'Master Schedule'!B466</f>
        <v/>
      </c>
      <c r="C466" s="39"/>
      <c r="D466" s="40" t="str">
        <f t="shared" si="1"/>
        <v>Saturday</v>
      </c>
      <c r="E466" s="41"/>
      <c r="F466" s="38"/>
      <c r="G466" s="65"/>
      <c r="H466" s="41"/>
      <c r="I466" s="38"/>
      <c r="J466" s="65"/>
      <c r="K466" s="32"/>
      <c r="L466" s="32"/>
      <c r="M466" s="32"/>
      <c r="N466" s="33"/>
      <c r="O466" s="62"/>
      <c r="P466" s="34" t="str">
        <f t="shared" si="3"/>
        <v/>
      </c>
    </row>
    <row r="467" ht="22.5" customHeight="1">
      <c r="A467" s="37"/>
      <c r="B467" s="38" t="str">
        <f>'Master Schedule'!B467</f>
        <v/>
      </c>
      <c r="C467" s="39"/>
      <c r="D467" s="40" t="str">
        <f t="shared" si="1"/>
        <v>Saturday</v>
      </c>
      <c r="E467" s="41"/>
      <c r="F467" s="38"/>
      <c r="G467" s="65"/>
      <c r="H467" s="41"/>
      <c r="I467" s="38"/>
      <c r="J467" s="65"/>
      <c r="K467" s="35"/>
      <c r="L467" s="35"/>
      <c r="M467" s="35"/>
      <c r="N467" s="36"/>
      <c r="O467" s="62"/>
      <c r="P467" s="34" t="str">
        <f t="shared" si="3"/>
        <v/>
      </c>
    </row>
    <row r="468" ht="22.5" customHeight="1">
      <c r="A468" s="37"/>
      <c r="B468" s="38" t="str">
        <f>'Master Schedule'!B468</f>
        <v/>
      </c>
      <c r="C468" s="39"/>
      <c r="D468" s="40" t="str">
        <f t="shared" si="1"/>
        <v>Saturday</v>
      </c>
      <c r="E468" s="41"/>
      <c r="F468" s="38"/>
      <c r="G468" s="65"/>
      <c r="H468" s="41"/>
      <c r="I468" s="38"/>
      <c r="J468" s="65"/>
      <c r="K468" s="32"/>
      <c r="L468" s="32"/>
      <c r="M468" s="32"/>
      <c r="N468" s="33"/>
      <c r="O468" s="62"/>
      <c r="P468" s="34" t="str">
        <f t="shared" si="3"/>
        <v/>
      </c>
    </row>
    <row r="469" ht="22.5" customHeight="1">
      <c r="A469" s="37"/>
      <c r="B469" s="38" t="str">
        <f>'Master Schedule'!B469</f>
        <v/>
      </c>
      <c r="C469" s="39"/>
      <c r="D469" s="40" t="str">
        <f t="shared" si="1"/>
        <v>Saturday</v>
      </c>
      <c r="E469" s="41"/>
      <c r="F469" s="38"/>
      <c r="G469" s="65"/>
      <c r="H469" s="41"/>
      <c r="I469" s="38"/>
      <c r="J469" s="65"/>
      <c r="K469" s="35"/>
      <c r="L469" s="35"/>
      <c r="M469" s="35"/>
      <c r="N469" s="36"/>
      <c r="O469" s="62"/>
      <c r="P469" s="34" t="str">
        <f t="shared" si="3"/>
        <v/>
      </c>
    </row>
    <row r="470" ht="22.5" customHeight="1">
      <c r="A470" s="37"/>
      <c r="B470" s="38" t="str">
        <f>'Master Schedule'!B470</f>
        <v/>
      </c>
      <c r="C470" s="39"/>
      <c r="D470" s="40" t="str">
        <f t="shared" si="1"/>
        <v>Saturday</v>
      </c>
      <c r="E470" s="41"/>
      <c r="F470" s="38"/>
      <c r="G470" s="65"/>
      <c r="H470" s="41"/>
      <c r="I470" s="38"/>
      <c r="J470" s="65"/>
      <c r="K470" s="32"/>
      <c r="L470" s="32"/>
      <c r="M470" s="32"/>
      <c r="N470" s="33"/>
      <c r="O470" s="62"/>
      <c r="P470" s="34" t="str">
        <f t="shared" si="3"/>
        <v/>
      </c>
    </row>
    <row r="471" ht="22.5" customHeight="1">
      <c r="A471" s="37"/>
      <c r="B471" s="38" t="str">
        <f>'Master Schedule'!B471</f>
        <v/>
      </c>
      <c r="C471" s="39"/>
      <c r="D471" s="40" t="str">
        <f t="shared" si="1"/>
        <v>Saturday</v>
      </c>
      <c r="E471" s="41"/>
      <c r="F471" s="38"/>
      <c r="G471" s="65"/>
      <c r="H471" s="41"/>
      <c r="I471" s="38"/>
      <c r="J471" s="65"/>
      <c r="K471" s="35"/>
      <c r="L471" s="35"/>
      <c r="M471" s="35"/>
      <c r="N471" s="36"/>
      <c r="O471" s="62"/>
      <c r="P471" s="34" t="str">
        <f t="shared" si="3"/>
        <v/>
      </c>
    </row>
    <row r="472" ht="22.5" customHeight="1">
      <c r="A472" s="37"/>
      <c r="B472" s="38" t="str">
        <f>'Master Schedule'!B472</f>
        <v/>
      </c>
      <c r="C472" s="39"/>
      <c r="D472" s="40" t="str">
        <f t="shared" si="1"/>
        <v>Saturday</v>
      </c>
      <c r="E472" s="41"/>
      <c r="F472" s="38"/>
      <c r="G472" s="65"/>
      <c r="H472" s="41"/>
      <c r="I472" s="38"/>
      <c r="J472" s="65"/>
      <c r="K472" s="32"/>
      <c r="L472" s="32"/>
      <c r="M472" s="32"/>
      <c r="N472" s="33"/>
      <c r="O472" s="62"/>
      <c r="P472" s="34" t="str">
        <f t="shared" si="3"/>
        <v/>
      </c>
    </row>
    <row r="473" ht="22.5" customHeight="1">
      <c r="A473" s="37"/>
      <c r="B473" s="38" t="str">
        <f>'Master Schedule'!B473</f>
        <v/>
      </c>
      <c r="C473" s="39"/>
      <c r="D473" s="40" t="str">
        <f t="shared" si="1"/>
        <v>Saturday</v>
      </c>
      <c r="E473" s="41"/>
      <c r="F473" s="38"/>
      <c r="G473" s="65"/>
      <c r="H473" s="41"/>
      <c r="I473" s="38"/>
      <c r="J473" s="65"/>
      <c r="K473" s="35"/>
      <c r="L473" s="35"/>
      <c r="M473" s="35"/>
      <c r="N473" s="36"/>
      <c r="O473" s="62"/>
      <c r="P473" s="34" t="str">
        <f t="shared" si="3"/>
        <v/>
      </c>
    </row>
    <row r="474" ht="22.5" customHeight="1">
      <c r="A474" s="37"/>
      <c r="B474" s="38" t="str">
        <f>'Master Schedule'!B474</f>
        <v/>
      </c>
      <c r="C474" s="39"/>
      <c r="D474" s="40" t="str">
        <f t="shared" si="1"/>
        <v>Saturday</v>
      </c>
      <c r="E474" s="41"/>
      <c r="F474" s="38"/>
      <c r="G474" s="65"/>
      <c r="H474" s="41"/>
      <c r="I474" s="38"/>
      <c r="J474" s="65"/>
      <c r="K474" s="32"/>
      <c r="L474" s="32"/>
      <c r="M474" s="32"/>
      <c r="N474" s="33"/>
      <c r="O474" s="62"/>
      <c r="P474" s="34" t="str">
        <f t="shared" si="3"/>
        <v/>
      </c>
    </row>
    <row r="475" ht="22.5" customHeight="1">
      <c r="A475" s="37"/>
      <c r="B475" s="38" t="str">
        <f>'Master Schedule'!B475</f>
        <v/>
      </c>
      <c r="C475" s="39"/>
      <c r="D475" s="40" t="str">
        <f t="shared" si="1"/>
        <v>Saturday</v>
      </c>
      <c r="E475" s="41"/>
      <c r="F475" s="38"/>
      <c r="G475" s="65"/>
      <c r="H475" s="41"/>
      <c r="I475" s="38"/>
      <c r="J475" s="65"/>
      <c r="K475" s="35"/>
      <c r="L475" s="35"/>
      <c r="M475" s="35"/>
      <c r="N475" s="36"/>
      <c r="O475" s="62"/>
      <c r="P475" s="34" t="str">
        <f t="shared" si="3"/>
        <v/>
      </c>
    </row>
    <row r="476" ht="22.5" customHeight="1">
      <c r="A476" s="37"/>
      <c r="B476" s="38" t="str">
        <f>'Master Schedule'!B476</f>
        <v/>
      </c>
      <c r="C476" s="39"/>
      <c r="D476" s="40" t="str">
        <f t="shared" si="1"/>
        <v>Saturday</v>
      </c>
      <c r="E476" s="41"/>
      <c r="F476" s="38"/>
      <c r="G476" s="65"/>
      <c r="H476" s="41"/>
      <c r="I476" s="38"/>
      <c r="J476" s="65"/>
      <c r="K476" s="32"/>
      <c r="L476" s="32"/>
      <c r="M476" s="32"/>
      <c r="N476" s="33"/>
      <c r="O476" s="62"/>
      <c r="P476" s="34" t="str">
        <f t="shared" si="3"/>
        <v/>
      </c>
    </row>
    <row r="477" ht="22.5" customHeight="1">
      <c r="A477" s="37"/>
      <c r="B477" s="38" t="str">
        <f>'Master Schedule'!B477</f>
        <v/>
      </c>
      <c r="C477" s="39"/>
      <c r="D477" s="40" t="str">
        <f t="shared" si="1"/>
        <v>Saturday</v>
      </c>
      <c r="E477" s="41"/>
      <c r="F477" s="38"/>
      <c r="G477" s="65"/>
      <c r="H477" s="41"/>
      <c r="I477" s="38"/>
      <c r="J477" s="65"/>
      <c r="K477" s="35"/>
      <c r="L477" s="35"/>
      <c r="M477" s="35"/>
      <c r="N477" s="36"/>
      <c r="O477" s="62"/>
      <c r="P477" s="34" t="str">
        <f t="shared" si="3"/>
        <v/>
      </c>
    </row>
    <row r="478" ht="22.5" customHeight="1">
      <c r="A478" s="37"/>
      <c r="B478" s="38" t="str">
        <f>'Master Schedule'!B478</f>
        <v/>
      </c>
      <c r="C478" s="39"/>
      <c r="D478" s="40" t="str">
        <f t="shared" si="1"/>
        <v>Saturday</v>
      </c>
      <c r="E478" s="41"/>
      <c r="F478" s="38"/>
      <c r="G478" s="65"/>
      <c r="H478" s="41"/>
      <c r="I478" s="38"/>
      <c r="J478" s="65"/>
      <c r="K478" s="32"/>
      <c r="L478" s="32"/>
      <c r="M478" s="32"/>
      <c r="N478" s="33"/>
      <c r="O478" s="62"/>
      <c r="P478" s="34" t="str">
        <f t="shared" si="3"/>
        <v/>
      </c>
    </row>
    <row r="479" ht="22.5" customHeight="1">
      <c r="A479" s="37"/>
      <c r="B479" s="38" t="str">
        <f>'Master Schedule'!B479</f>
        <v/>
      </c>
      <c r="C479" s="39"/>
      <c r="D479" s="40" t="str">
        <f t="shared" si="1"/>
        <v>Saturday</v>
      </c>
      <c r="E479" s="41"/>
      <c r="F479" s="38"/>
      <c r="G479" s="65"/>
      <c r="H479" s="41"/>
      <c r="I479" s="38"/>
      <c r="J479" s="65"/>
      <c r="K479" s="35"/>
      <c r="L479" s="35"/>
      <c r="M479" s="35"/>
      <c r="N479" s="36"/>
      <c r="O479" s="62"/>
      <c r="P479" s="34" t="str">
        <f t="shared" si="3"/>
        <v/>
      </c>
    </row>
    <row r="480" ht="22.5" customHeight="1">
      <c r="A480" s="37"/>
      <c r="B480" s="38" t="str">
        <f>'Master Schedule'!B480</f>
        <v/>
      </c>
      <c r="C480" s="39"/>
      <c r="D480" s="40" t="str">
        <f t="shared" si="1"/>
        <v>Saturday</v>
      </c>
      <c r="E480" s="41"/>
      <c r="F480" s="38"/>
      <c r="G480" s="65"/>
      <c r="H480" s="41"/>
      <c r="I480" s="38"/>
      <c r="J480" s="65"/>
      <c r="K480" s="32"/>
      <c r="L480" s="32"/>
      <c r="M480" s="32"/>
      <c r="N480" s="33"/>
      <c r="O480" s="62"/>
      <c r="P480" s="34" t="str">
        <f t="shared" si="3"/>
        <v/>
      </c>
    </row>
    <row r="481" ht="22.5" customHeight="1">
      <c r="A481" s="37"/>
      <c r="B481" s="38" t="str">
        <f>'Master Schedule'!B481</f>
        <v/>
      </c>
      <c r="C481" s="39"/>
      <c r="D481" s="40" t="str">
        <f t="shared" si="1"/>
        <v>Saturday</v>
      </c>
      <c r="E481" s="41"/>
      <c r="F481" s="38"/>
      <c r="G481" s="65"/>
      <c r="H481" s="41"/>
      <c r="I481" s="38"/>
      <c r="J481" s="65"/>
      <c r="K481" s="35"/>
      <c r="L481" s="35"/>
      <c r="M481" s="35"/>
      <c r="N481" s="36"/>
      <c r="O481" s="62"/>
      <c r="P481" s="34" t="str">
        <f t="shared" si="3"/>
        <v/>
      </c>
    </row>
    <row r="482" ht="22.5" customHeight="1">
      <c r="A482" s="37"/>
      <c r="B482" s="38" t="str">
        <f>'Master Schedule'!B482</f>
        <v/>
      </c>
      <c r="C482" s="39"/>
      <c r="D482" s="40" t="str">
        <f t="shared" si="1"/>
        <v>Saturday</v>
      </c>
      <c r="E482" s="41"/>
      <c r="F482" s="38"/>
      <c r="G482" s="65"/>
      <c r="H482" s="41"/>
      <c r="I482" s="38"/>
      <c r="J482" s="65"/>
      <c r="K482" s="32"/>
      <c r="L482" s="32"/>
      <c r="M482" s="32"/>
      <c r="N482" s="33"/>
      <c r="O482" s="62"/>
      <c r="P482" s="34" t="str">
        <f t="shared" si="3"/>
        <v/>
      </c>
    </row>
    <row r="483" ht="22.5" customHeight="1">
      <c r="A483" s="37"/>
      <c r="B483" s="38" t="str">
        <f>'Master Schedule'!B483</f>
        <v/>
      </c>
      <c r="C483" s="39"/>
      <c r="D483" s="40" t="str">
        <f t="shared" si="1"/>
        <v>Saturday</v>
      </c>
      <c r="E483" s="41"/>
      <c r="F483" s="38"/>
      <c r="G483" s="65"/>
      <c r="H483" s="41"/>
      <c r="I483" s="38"/>
      <c r="J483" s="65"/>
      <c r="K483" s="35"/>
      <c r="L483" s="35"/>
      <c r="M483" s="35"/>
      <c r="N483" s="36"/>
      <c r="O483" s="62"/>
      <c r="P483" s="34" t="str">
        <f t="shared" si="3"/>
        <v/>
      </c>
    </row>
    <row r="484" ht="22.5" customHeight="1">
      <c r="A484" s="37"/>
      <c r="B484" s="38" t="str">
        <f>'Master Schedule'!B484</f>
        <v/>
      </c>
      <c r="C484" s="39"/>
      <c r="D484" s="40" t="str">
        <f t="shared" si="1"/>
        <v>Saturday</v>
      </c>
      <c r="E484" s="41"/>
      <c r="F484" s="38"/>
      <c r="G484" s="65"/>
      <c r="H484" s="41"/>
      <c r="I484" s="38"/>
      <c r="J484" s="65"/>
      <c r="K484" s="32"/>
      <c r="L484" s="32"/>
      <c r="M484" s="32"/>
      <c r="N484" s="33"/>
      <c r="O484" s="62"/>
      <c r="P484" s="34" t="str">
        <f t="shared" si="3"/>
        <v/>
      </c>
    </row>
    <row r="485" ht="22.5" customHeight="1">
      <c r="A485" s="37"/>
      <c r="B485" s="38" t="str">
        <f>'Master Schedule'!B485</f>
        <v/>
      </c>
      <c r="C485" s="39"/>
      <c r="D485" s="40" t="str">
        <f t="shared" si="1"/>
        <v>Saturday</v>
      </c>
      <c r="E485" s="41"/>
      <c r="F485" s="38"/>
      <c r="G485" s="65"/>
      <c r="H485" s="41"/>
      <c r="I485" s="38"/>
      <c r="J485" s="65"/>
      <c r="K485" s="35"/>
      <c r="L485" s="35"/>
      <c r="M485" s="35"/>
      <c r="N485" s="36"/>
      <c r="O485" s="62"/>
      <c r="P485" s="34" t="str">
        <f t="shared" si="3"/>
        <v/>
      </c>
    </row>
    <row r="486" ht="22.5" customHeight="1">
      <c r="A486" s="37"/>
      <c r="B486" s="38" t="str">
        <f>'Master Schedule'!B486</f>
        <v/>
      </c>
      <c r="C486" s="39"/>
      <c r="D486" s="40" t="str">
        <f t="shared" si="1"/>
        <v>Saturday</v>
      </c>
      <c r="E486" s="41"/>
      <c r="F486" s="38"/>
      <c r="G486" s="65"/>
      <c r="H486" s="41"/>
      <c r="I486" s="38"/>
      <c r="J486" s="65"/>
      <c r="K486" s="32"/>
      <c r="L486" s="32"/>
      <c r="M486" s="32"/>
      <c r="N486" s="33"/>
      <c r="O486" s="62"/>
      <c r="P486" s="34" t="str">
        <f t="shared" si="3"/>
        <v/>
      </c>
    </row>
    <row r="487" ht="22.5" customHeight="1">
      <c r="A487" s="37"/>
      <c r="B487" s="38" t="str">
        <f>'Master Schedule'!B487</f>
        <v/>
      </c>
      <c r="C487" s="39"/>
      <c r="D487" s="40" t="str">
        <f t="shared" si="1"/>
        <v>Saturday</v>
      </c>
      <c r="E487" s="41"/>
      <c r="F487" s="38"/>
      <c r="G487" s="65"/>
      <c r="H487" s="41"/>
      <c r="I487" s="38"/>
      <c r="J487" s="65"/>
      <c r="K487" s="35"/>
      <c r="L487" s="35"/>
      <c r="M487" s="35"/>
      <c r="N487" s="36"/>
      <c r="O487" s="62"/>
      <c r="P487" s="34" t="str">
        <f t="shared" si="3"/>
        <v/>
      </c>
    </row>
    <row r="488" ht="22.5" customHeight="1">
      <c r="A488" s="37"/>
      <c r="B488" s="38" t="str">
        <f>'Master Schedule'!B488</f>
        <v/>
      </c>
      <c r="C488" s="39"/>
      <c r="D488" s="40" t="str">
        <f t="shared" si="1"/>
        <v>Saturday</v>
      </c>
      <c r="E488" s="41"/>
      <c r="F488" s="38"/>
      <c r="G488" s="65"/>
      <c r="H488" s="41"/>
      <c r="I488" s="38"/>
      <c r="J488" s="65"/>
      <c r="K488" s="32"/>
      <c r="L488" s="32"/>
      <c r="M488" s="32"/>
      <c r="N488" s="33"/>
      <c r="O488" s="62"/>
      <c r="P488" s="34" t="str">
        <f t="shared" si="3"/>
        <v/>
      </c>
    </row>
    <row r="489" ht="22.5" customHeight="1">
      <c r="A489" s="37"/>
      <c r="B489" s="38" t="str">
        <f>'Master Schedule'!B489</f>
        <v/>
      </c>
      <c r="C489" s="39"/>
      <c r="D489" s="40" t="str">
        <f t="shared" si="1"/>
        <v>Saturday</v>
      </c>
      <c r="E489" s="41"/>
      <c r="F489" s="38"/>
      <c r="G489" s="65"/>
      <c r="H489" s="41"/>
      <c r="I489" s="38"/>
      <c r="J489" s="65"/>
      <c r="K489" s="35"/>
      <c r="L489" s="35"/>
      <c r="M489" s="35"/>
      <c r="N489" s="36"/>
      <c r="O489" s="62"/>
      <c r="P489" s="34" t="str">
        <f t="shared" si="3"/>
        <v/>
      </c>
    </row>
    <row r="490" ht="22.5" customHeight="1">
      <c r="A490" s="37"/>
      <c r="B490" s="38" t="str">
        <f>'Master Schedule'!B490</f>
        <v/>
      </c>
      <c r="C490" s="39"/>
      <c r="D490" s="40" t="str">
        <f t="shared" si="1"/>
        <v>Saturday</v>
      </c>
      <c r="E490" s="41"/>
      <c r="F490" s="38"/>
      <c r="G490" s="65"/>
      <c r="H490" s="41"/>
      <c r="I490" s="38"/>
      <c r="J490" s="65"/>
      <c r="K490" s="32"/>
      <c r="L490" s="32"/>
      <c r="M490" s="32"/>
      <c r="N490" s="33"/>
      <c r="O490" s="62"/>
      <c r="P490" s="34" t="str">
        <f t="shared" si="3"/>
        <v/>
      </c>
    </row>
    <row r="491" ht="22.5" customHeight="1">
      <c r="A491" s="37"/>
      <c r="B491" s="38" t="str">
        <f>'Master Schedule'!B491</f>
        <v/>
      </c>
      <c r="C491" s="39"/>
      <c r="D491" s="40" t="str">
        <f t="shared" si="1"/>
        <v>Saturday</v>
      </c>
      <c r="E491" s="41"/>
      <c r="F491" s="38"/>
      <c r="G491" s="65"/>
      <c r="H491" s="41"/>
      <c r="I491" s="38"/>
      <c r="J491" s="65"/>
      <c r="K491" s="35"/>
      <c r="L491" s="35"/>
      <c r="M491" s="35"/>
      <c r="N491" s="36"/>
      <c r="O491" s="62"/>
      <c r="P491" s="34" t="str">
        <f t="shared" si="3"/>
        <v/>
      </c>
    </row>
    <row r="492" ht="22.5" customHeight="1">
      <c r="A492" s="37"/>
      <c r="B492" s="38" t="str">
        <f>'Master Schedule'!B492</f>
        <v/>
      </c>
      <c r="C492" s="39"/>
      <c r="D492" s="40" t="str">
        <f t="shared" si="1"/>
        <v>Saturday</v>
      </c>
      <c r="E492" s="41"/>
      <c r="F492" s="38"/>
      <c r="G492" s="65"/>
      <c r="H492" s="41"/>
      <c r="I492" s="38"/>
      <c r="J492" s="65"/>
      <c r="K492" s="32"/>
      <c r="L492" s="32"/>
      <c r="M492" s="32"/>
      <c r="N492" s="33"/>
      <c r="O492" s="62"/>
      <c r="P492" s="34" t="str">
        <f t="shared" si="3"/>
        <v/>
      </c>
    </row>
    <row r="493" ht="22.5" customHeight="1">
      <c r="A493" s="37"/>
      <c r="B493" s="38" t="str">
        <f>'Master Schedule'!B493</f>
        <v/>
      </c>
      <c r="C493" s="39"/>
      <c r="D493" s="40" t="str">
        <f t="shared" si="1"/>
        <v>Saturday</v>
      </c>
      <c r="E493" s="41"/>
      <c r="F493" s="38"/>
      <c r="G493" s="65"/>
      <c r="H493" s="41"/>
      <c r="I493" s="38"/>
      <c r="J493" s="65"/>
      <c r="K493" s="35"/>
      <c r="L493" s="35"/>
      <c r="M493" s="35"/>
      <c r="N493" s="36"/>
      <c r="O493" s="62"/>
      <c r="P493" s="34" t="str">
        <f t="shared" si="3"/>
        <v/>
      </c>
    </row>
    <row r="494" ht="22.5" customHeight="1">
      <c r="A494" s="37"/>
      <c r="B494" s="38" t="str">
        <f>'Master Schedule'!B494</f>
        <v/>
      </c>
      <c r="C494" s="39"/>
      <c r="D494" s="40" t="str">
        <f t="shared" si="1"/>
        <v>Saturday</v>
      </c>
      <c r="E494" s="41"/>
      <c r="F494" s="38"/>
      <c r="G494" s="65"/>
      <c r="H494" s="41"/>
      <c r="I494" s="38"/>
      <c r="J494" s="65"/>
      <c r="K494" s="32"/>
      <c r="L494" s="32"/>
      <c r="M494" s="32"/>
      <c r="N494" s="33"/>
      <c r="O494" s="62"/>
      <c r="P494" s="34" t="str">
        <f t="shared" si="3"/>
        <v/>
      </c>
    </row>
    <row r="495" ht="22.5" customHeight="1">
      <c r="A495" s="37"/>
      <c r="B495" s="38" t="str">
        <f>'Master Schedule'!B495</f>
        <v/>
      </c>
      <c r="C495" s="39"/>
      <c r="D495" s="40" t="str">
        <f t="shared" si="1"/>
        <v>Saturday</v>
      </c>
      <c r="E495" s="41"/>
      <c r="F495" s="38"/>
      <c r="G495" s="65"/>
      <c r="H495" s="41"/>
      <c r="I495" s="38"/>
      <c r="J495" s="65"/>
      <c r="K495" s="35"/>
      <c r="L495" s="35"/>
      <c r="M495" s="35"/>
      <c r="N495" s="36"/>
      <c r="O495" s="62"/>
      <c r="P495" s="34" t="str">
        <f t="shared" si="3"/>
        <v/>
      </c>
    </row>
    <row r="496" ht="22.5" customHeight="1">
      <c r="A496" s="37"/>
      <c r="B496" s="38" t="str">
        <f>'Master Schedule'!B496</f>
        <v/>
      </c>
      <c r="C496" s="39"/>
      <c r="D496" s="40" t="str">
        <f t="shared" si="1"/>
        <v>Saturday</v>
      </c>
      <c r="E496" s="41"/>
      <c r="F496" s="38"/>
      <c r="G496" s="65"/>
      <c r="H496" s="41"/>
      <c r="I496" s="38"/>
      <c r="J496" s="65"/>
      <c r="K496" s="32"/>
      <c r="L496" s="32"/>
      <c r="M496" s="32"/>
      <c r="N496" s="33"/>
      <c r="O496" s="62"/>
      <c r="P496" s="34" t="str">
        <f t="shared" si="3"/>
        <v/>
      </c>
    </row>
    <row r="497" ht="22.5" customHeight="1">
      <c r="A497" s="37"/>
      <c r="B497" s="38" t="str">
        <f>'Master Schedule'!B497</f>
        <v/>
      </c>
      <c r="C497" s="39"/>
      <c r="D497" s="40" t="str">
        <f t="shared" si="1"/>
        <v>Saturday</v>
      </c>
      <c r="E497" s="41"/>
      <c r="F497" s="38"/>
      <c r="G497" s="65"/>
      <c r="H497" s="41"/>
      <c r="I497" s="38"/>
      <c r="J497" s="65"/>
      <c r="K497" s="35"/>
      <c r="L497" s="35"/>
      <c r="M497" s="35"/>
      <c r="N497" s="36"/>
      <c r="O497" s="62"/>
      <c r="P497" s="34" t="str">
        <f t="shared" si="3"/>
        <v/>
      </c>
    </row>
    <row r="498" ht="22.5" customHeight="1">
      <c r="A498" s="37"/>
      <c r="B498" s="38" t="str">
        <f>'Master Schedule'!B498</f>
        <v/>
      </c>
      <c r="C498" s="39"/>
      <c r="D498" s="40" t="str">
        <f t="shared" si="1"/>
        <v>Saturday</v>
      </c>
      <c r="E498" s="41"/>
      <c r="F498" s="38"/>
      <c r="G498" s="65"/>
      <c r="H498" s="41"/>
      <c r="I498" s="38"/>
      <c r="J498" s="65"/>
      <c r="K498" s="32"/>
      <c r="L498" s="32"/>
      <c r="M498" s="32"/>
      <c r="N498" s="33"/>
      <c r="O498" s="62"/>
      <c r="P498" s="34" t="str">
        <f t="shared" si="3"/>
        <v/>
      </c>
    </row>
    <row r="499" ht="22.5" customHeight="1">
      <c r="A499" s="37"/>
      <c r="B499" s="38" t="str">
        <f>'Master Schedule'!B499</f>
        <v/>
      </c>
      <c r="C499" s="39"/>
      <c r="D499" s="40" t="str">
        <f t="shared" si="1"/>
        <v>Saturday</v>
      </c>
      <c r="E499" s="41"/>
      <c r="F499" s="38"/>
      <c r="G499" s="65"/>
      <c r="H499" s="41"/>
      <c r="I499" s="38"/>
      <c r="J499" s="65"/>
      <c r="K499" s="35"/>
      <c r="L499" s="35"/>
      <c r="M499" s="35"/>
      <c r="N499" s="36"/>
      <c r="O499" s="62"/>
      <c r="P499" s="34" t="str">
        <f t="shared" si="3"/>
        <v/>
      </c>
    </row>
    <row r="500" ht="22.5" customHeight="1">
      <c r="A500" s="37"/>
      <c r="B500" s="38" t="str">
        <f>'Master Schedule'!B500</f>
        <v/>
      </c>
      <c r="C500" s="39"/>
      <c r="D500" s="40" t="str">
        <f t="shared" si="1"/>
        <v>Saturday</v>
      </c>
      <c r="E500" s="41"/>
      <c r="F500" s="38"/>
      <c r="G500" s="65"/>
      <c r="H500" s="41"/>
      <c r="I500" s="38"/>
      <c r="J500" s="65"/>
      <c r="K500" s="32"/>
      <c r="L500" s="32"/>
      <c r="M500" s="32"/>
      <c r="N500" s="33"/>
      <c r="O500" s="62"/>
      <c r="P500" s="34" t="str">
        <f t="shared" si="3"/>
        <v/>
      </c>
    </row>
    <row r="501" ht="22.5" customHeight="1">
      <c r="A501" s="37"/>
      <c r="B501" s="38" t="str">
        <f>'Master Schedule'!B501</f>
        <v/>
      </c>
      <c r="C501" s="39"/>
      <c r="D501" s="40" t="str">
        <f t="shared" si="1"/>
        <v>Saturday</v>
      </c>
      <c r="E501" s="41"/>
      <c r="F501" s="38"/>
      <c r="G501" s="65"/>
      <c r="H501" s="41"/>
      <c r="I501" s="38"/>
      <c r="J501" s="65"/>
      <c r="K501" s="35"/>
      <c r="L501" s="35"/>
      <c r="M501" s="35"/>
      <c r="N501" s="36"/>
      <c r="O501" s="62"/>
      <c r="P501" s="34" t="str">
        <f t="shared" si="3"/>
        <v/>
      </c>
    </row>
    <row r="502" ht="22.5" customHeight="1">
      <c r="A502" s="37"/>
      <c r="B502" s="38" t="str">
        <f>'Master Schedule'!B502</f>
        <v/>
      </c>
      <c r="C502" s="39"/>
      <c r="D502" s="40" t="str">
        <f t="shared" si="1"/>
        <v>Saturday</v>
      </c>
      <c r="E502" s="41"/>
      <c r="F502" s="38"/>
      <c r="G502" s="65"/>
      <c r="H502" s="41"/>
      <c r="I502" s="38"/>
      <c r="J502" s="65"/>
      <c r="K502" s="32"/>
      <c r="L502" s="32"/>
      <c r="M502" s="32"/>
      <c r="N502" s="33"/>
      <c r="O502" s="62"/>
      <c r="P502" s="34" t="str">
        <f t="shared" si="3"/>
        <v/>
      </c>
    </row>
    <row r="503" ht="22.5" customHeight="1">
      <c r="A503" s="37"/>
      <c r="B503" s="38" t="str">
        <f>'Master Schedule'!B503</f>
        <v/>
      </c>
      <c r="C503" s="39"/>
      <c r="D503" s="40" t="str">
        <f t="shared" si="1"/>
        <v>Saturday</v>
      </c>
      <c r="E503" s="41"/>
      <c r="F503" s="38"/>
      <c r="G503" s="65"/>
      <c r="H503" s="41"/>
      <c r="I503" s="38"/>
      <c r="J503" s="65"/>
      <c r="K503" s="35"/>
      <c r="L503" s="35"/>
      <c r="M503" s="35"/>
      <c r="N503" s="36"/>
      <c r="O503" s="62"/>
      <c r="P503" s="34" t="str">
        <f t="shared" si="3"/>
        <v/>
      </c>
    </row>
    <row r="504" ht="22.5" customHeight="1">
      <c r="A504" s="37"/>
      <c r="B504" s="38" t="str">
        <f>'Master Schedule'!B504</f>
        <v/>
      </c>
      <c r="C504" s="39"/>
      <c r="D504" s="40" t="str">
        <f t="shared" si="1"/>
        <v>Saturday</v>
      </c>
      <c r="E504" s="41"/>
      <c r="F504" s="38"/>
      <c r="G504" s="65"/>
      <c r="H504" s="41"/>
      <c r="I504" s="38"/>
      <c r="J504" s="65"/>
      <c r="K504" s="32"/>
      <c r="L504" s="32"/>
      <c r="M504" s="32"/>
      <c r="N504" s="33"/>
      <c r="O504" s="62"/>
      <c r="P504" s="34" t="str">
        <f t="shared" si="3"/>
        <v/>
      </c>
    </row>
    <row r="505" ht="22.5" customHeight="1">
      <c r="A505" s="37"/>
      <c r="B505" s="38" t="str">
        <f>'Master Schedule'!B505</f>
        <v/>
      </c>
      <c r="C505" s="39"/>
      <c r="D505" s="40" t="str">
        <f t="shared" si="1"/>
        <v>Saturday</v>
      </c>
      <c r="E505" s="41"/>
      <c r="F505" s="38"/>
      <c r="G505" s="65"/>
      <c r="H505" s="41"/>
      <c r="I505" s="38"/>
      <c r="J505" s="65"/>
      <c r="K505" s="35"/>
      <c r="L505" s="35"/>
      <c r="M505" s="35"/>
      <c r="N505" s="36"/>
      <c r="O505" s="62"/>
      <c r="P505" s="34" t="str">
        <f t="shared" si="3"/>
        <v/>
      </c>
    </row>
    <row r="506" ht="22.5" customHeight="1">
      <c r="A506" s="37"/>
      <c r="B506" s="38" t="str">
        <f>'Master Schedule'!B506</f>
        <v/>
      </c>
      <c r="C506" s="39"/>
      <c r="D506" s="40" t="str">
        <f t="shared" si="1"/>
        <v>Saturday</v>
      </c>
      <c r="E506" s="41"/>
      <c r="F506" s="38"/>
      <c r="G506" s="65"/>
      <c r="H506" s="41"/>
      <c r="I506" s="38"/>
      <c r="J506" s="65"/>
      <c r="K506" s="32"/>
      <c r="L506" s="32"/>
      <c r="M506" s="32"/>
      <c r="N506" s="33"/>
      <c r="O506" s="62"/>
      <c r="P506" s="34" t="str">
        <f t="shared" si="3"/>
        <v/>
      </c>
    </row>
    <row r="507" ht="22.5" customHeight="1">
      <c r="A507" s="37"/>
      <c r="B507" s="38" t="str">
        <f>'Master Schedule'!B507</f>
        <v/>
      </c>
      <c r="C507" s="39"/>
      <c r="D507" s="40" t="str">
        <f t="shared" si="1"/>
        <v>Saturday</v>
      </c>
      <c r="E507" s="41"/>
      <c r="F507" s="38"/>
      <c r="G507" s="65"/>
      <c r="H507" s="41"/>
      <c r="I507" s="38"/>
      <c r="J507" s="65"/>
      <c r="K507" s="35"/>
      <c r="L507" s="35"/>
      <c r="M507" s="35"/>
      <c r="N507" s="36"/>
      <c r="O507" s="62"/>
      <c r="P507" s="34" t="str">
        <f t="shared" si="3"/>
        <v/>
      </c>
    </row>
    <row r="508" ht="22.5" customHeight="1">
      <c r="A508" s="37"/>
      <c r="B508" s="38" t="str">
        <f>'Master Schedule'!B508</f>
        <v/>
      </c>
      <c r="C508" s="39"/>
      <c r="D508" s="40" t="str">
        <f t="shared" si="1"/>
        <v>Saturday</v>
      </c>
      <c r="E508" s="41"/>
      <c r="F508" s="38"/>
      <c r="G508" s="65"/>
      <c r="H508" s="41"/>
      <c r="I508" s="38"/>
      <c r="J508" s="65"/>
      <c r="K508" s="32"/>
      <c r="L508" s="32"/>
      <c r="M508" s="32"/>
      <c r="N508" s="33"/>
      <c r="O508" s="62"/>
      <c r="P508" s="34" t="str">
        <f t="shared" si="3"/>
        <v/>
      </c>
    </row>
    <row r="509" ht="22.5" customHeight="1">
      <c r="A509" s="37"/>
      <c r="B509" s="38" t="str">
        <f>'Master Schedule'!B509</f>
        <v/>
      </c>
      <c r="C509" s="39"/>
      <c r="D509" s="40" t="str">
        <f t="shared" si="1"/>
        <v>Saturday</v>
      </c>
      <c r="E509" s="41"/>
      <c r="F509" s="38"/>
      <c r="G509" s="65"/>
      <c r="H509" s="41"/>
      <c r="I509" s="38"/>
      <c r="J509" s="65"/>
      <c r="K509" s="35"/>
      <c r="L509" s="35"/>
      <c r="M509" s="35"/>
      <c r="N509" s="36"/>
      <c r="O509" s="62"/>
      <c r="P509" s="34" t="str">
        <f t="shared" si="3"/>
        <v/>
      </c>
    </row>
    <row r="510" ht="22.5" customHeight="1">
      <c r="A510" s="37"/>
      <c r="B510" s="38" t="str">
        <f>'Master Schedule'!B510</f>
        <v/>
      </c>
      <c r="C510" s="39"/>
      <c r="D510" s="40" t="str">
        <f t="shared" si="1"/>
        <v>Saturday</v>
      </c>
      <c r="E510" s="41"/>
      <c r="F510" s="38"/>
      <c r="G510" s="65"/>
      <c r="H510" s="41"/>
      <c r="I510" s="38"/>
      <c r="J510" s="65"/>
      <c r="K510" s="32"/>
      <c r="L510" s="32"/>
      <c r="M510" s="32"/>
      <c r="N510" s="33"/>
      <c r="O510" s="62"/>
      <c r="P510" s="34" t="str">
        <f t="shared" si="3"/>
        <v/>
      </c>
    </row>
    <row r="511" ht="22.5" customHeight="1">
      <c r="A511" s="37"/>
      <c r="B511" s="38" t="str">
        <f>'Master Schedule'!B511</f>
        <v/>
      </c>
      <c r="C511" s="39"/>
      <c r="D511" s="40" t="str">
        <f t="shared" si="1"/>
        <v>Saturday</v>
      </c>
      <c r="E511" s="41"/>
      <c r="F511" s="38"/>
      <c r="G511" s="65"/>
      <c r="H511" s="41"/>
      <c r="I511" s="38"/>
      <c r="J511" s="65"/>
      <c r="K511" s="35"/>
      <c r="L511" s="35"/>
      <c r="M511" s="35"/>
      <c r="N511" s="36"/>
      <c r="O511" s="62"/>
      <c r="P511" s="34" t="str">
        <f t="shared" si="3"/>
        <v/>
      </c>
    </row>
    <row r="512" ht="22.5" customHeight="1">
      <c r="A512" s="37"/>
      <c r="B512" s="38" t="str">
        <f>'Master Schedule'!B512</f>
        <v/>
      </c>
      <c r="C512" s="39"/>
      <c r="D512" s="40" t="str">
        <f t="shared" si="1"/>
        <v>Saturday</v>
      </c>
      <c r="E512" s="41"/>
      <c r="F512" s="38"/>
      <c r="G512" s="65"/>
      <c r="H512" s="41"/>
      <c r="I512" s="38"/>
      <c r="J512" s="65"/>
      <c r="K512" s="32"/>
      <c r="L512" s="32"/>
      <c r="M512" s="32"/>
      <c r="N512" s="33"/>
      <c r="O512" s="62"/>
      <c r="P512" s="34" t="str">
        <f t="shared" si="3"/>
        <v/>
      </c>
    </row>
    <row r="513" ht="22.5" customHeight="1">
      <c r="A513" s="37"/>
      <c r="B513" s="38" t="str">
        <f>'Master Schedule'!B513</f>
        <v/>
      </c>
      <c r="C513" s="39"/>
      <c r="D513" s="40" t="str">
        <f t="shared" si="1"/>
        <v>Saturday</v>
      </c>
      <c r="E513" s="41"/>
      <c r="F513" s="38"/>
      <c r="G513" s="65"/>
      <c r="H513" s="41"/>
      <c r="I513" s="38"/>
      <c r="J513" s="65"/>
      <c r="K513" s="35"/>
      <c r="L513" s="35"/>
      <c r="M513" s="35"/>
      <c r="N513" s="36"/>
      <c r="O513" s="62"/>
      <c r="P513" s="34" t="str">
        <f t="shared" si="3"/>
        <v/>
      </c>
    </row>
    <row r="514" ht="22.5" customHeight="1">
      <c r="A514" s="37"/>
      <c r="B514" s="38" t="str">
        <f>'Master Schedule'!B514</f>
        <v/>
      </c>
      <c r="C514" s="39"/>
      <c r="D514" s="40" t="str">
        <f t="shared" si="1"/>
        <v>Saturday</v>
      </c>
      <c r="E514" s="41"/>
      <c r="F514" s="38"/>
      <c r="G514" s="65"/>
      <c r="H514" s="41"/>
      <c r="I514" s="38"/>
      <c r="J514" s="65"/>
      <c r="K514" s="32"/>
      <c r="L514" s="32"/>
      <c r="M514" s="32"/>
      <c r="N514" s="33"/>
      <c r="O514" s="62"/>
      <c r="P514" s="34" t="str">
        <f t="shared" si="3"/>
        <v/>
      </c>
    </row>
    <row r="515" ht="22.5" customHeight="1">
      <c r="A515" s="37"/>
      <c r="B515" s="38" t="str">
        <f>'Master Schedule'!B515</f>
        <v/>
      </c>
      <c r="C515" s="39"/>
      <c r="D515" s="40" t="str">
        <f t="shared" si="1"/>
        <v>Saturday</v>
      </c>
      <c r="E515" s="41"/>
      <c r="F515" s="38"/>
      <c r="G515" s="65"/>
      <c r="H515" s="41"/>
      <c r="I515" s="38"/>
      <c r="J515" s="65"/>
      <c r="K515" s="35"/>
      <c r="L515" s="35"/>
      <c r="M515" s="35"/>
      <c r="N515" s="36"/>
      <c r="O515" s="62"/>
      <c r="P515" s="34" t="str">
        <f t="shared" si="3"/>
        <v/>
      </c>
    </row>
    <row r="516" ht="22.5" customHeight="1">
      <c r="A516" s="37"/>
      <c r="B516" s="38" t="str">
        <f>'Master Schedule'!B516</f>
        <v/>
      </c>
      <c r="C516" s="39"/>
      <c r="D516" s="40" t="str">
        <f t="shared" si="1"/>
        <v>Saturday</v>
      </c>
      <c r="E516" s="41"/>
      <c r="F516" s="38"/>
      <c r="G516" s="65"/>
      <c r="H516" s="41"/>
      <c r="I516" s="38"/>
      <c r="J516" s="65"/>
      <c r="K516" s="32"/>
      <c r="L516" s="32"/>
      <c r="M516" s="32"/>
      <c r="N516" s="33"/>
      <c r="O516" s="62"/>
      <c r="P516" s="34" t="str">
        <f t="shared" si="3"/>
        <v/>
      </c>
    </row>
    <row r="517" ht="22.5" customHeight="1">
      <c r="A517" s="37"/>
      <c r="B517" s="38" t="str">
        <f>'Master Schedule'!B517</f>
        <v/>
      </c>
      <c r="C517" s="39"/>
      <c r="D517" s="40" t="str">
        <f t="shared" si="1"/>
        <v>Saturday</v>
      </c>
      <c r="E517" s="41"/>
      <c r="F517" s="38"/>
      <c r="G517" s="65"/>
      <c r="H517" s="41"/>
      <c r="I517" s="38"/>
      <c r="J517" s="65"/>
      <c r="K517" s="35"/>
      <c r="L517" s="35"/>
      <c r="M517" s="35"/>
      <c r="N517" s="36"/>
      <c r="O517" s="62"/>
      <c r="P517" s="34" t="str">
        <f t="shared" si="3"/>
        <v/>
      </c>
    </row>
    <row r="518" ht="22.5" customHeight="1">
      <c r="A518" s="37"/>
      <c r="B518" s="38" t="str">
        <f>'Master Schedule'!B518</f>
        <v/>
      </c>
      <c r="C518" s="39"/>
      <c r="D518" s="40" t="str">
        <f t="shared" si="1"/>
        <v>Saturday</v>
      </c>
      <c r="E518" s="41"/>
      <c r="F518" s="38"/>
      <c r="G518" s="65"/>
      <c r="H518" s="41"/>
      <c r="I518" s="38"/>
      <c r="J518" s="65"/>
      <c r="K518" s="32"/>
      <c r="L518" s="32"/>
      <c r="M518" s="32"/>
      <c r="N518" s="33"/>
      <c r="O518" s="62"/>
      <c r="P518" s="34" t="str">
        <f t="shared" si="3"/>
        <v/>
      </c>
    </row>
    <row r="519" ht="22.5" customHeight="1">
      <c r="A519" s="37"/>
      <c r="B519" s="38" t="str">
        <f>'Master Schedule'!B519</f>
        <v/>
      </c>
      <c r="C519" s="39"/>
      <c r="D519" s="40" t="str">
        <f t="shared" si="1"/>
        <v>Saturday</v>
      </c>
      <c r="E519" s="41"/>
      <c r="F519" s="38"/>
      <c r="G519" s="65"/>
      <c r="H519" s="41"/>
      <c r="I519" s="38"/>
      <c r="J519" s="65"/>
      <c r="K519" s="35"/>
      <c r="L519" s="35"/>
      <c r="M519" s="35"/>
      <c r="N519" s="36"/>
      <c r="O519" s="62"/>
      <c r="P519" s="34" t="str">
        <f t="shared" si="3"/>
        <v/>
      </c>
    </row>
    <row r="520" ht="22.5" customHeight="1">
      <c r="A520" s="37"/>
      <c r="B520" s="38" t="str">
        <f>'Master Schedule'!B520</f>
        <v/>
      </c>
      <c r="C520" s="39"/>
      <c r="D520" s="40" t="str">
        <f t="shared" si="1"/>
        <v>Saturday</v>
      </c>
      <c r="E520" s="41"/>
      <c r="F520" s="38"/>
      <c r="G520" s="65"/>
      <c r="H520" s="41"/>
      <c r="I520" s="38"/>
      <c r="J520" s="65"/>
      <c r="K520" s="32"/>
      <c r="L520" s="32"/>
      <c r="M520" s="32"/>
      <c r="N520" s="33"/>
      <c r="O520" s="62"/>
      <c r="P520" s="34" t="str">
        <f t="shared" si="3"/>
        <v/>
      </c>
    </row>
    <row r="521" ht="22.5" customHeight="1">
      <c r="A521" s="37"/>
      <c r="B521" s="38" t="str">
        <f>'Master Schedule'!B521</f>
        <v/>
      </c>
      <c r="C521" s="39"/>
      <c r="D521" s="40" t="str">
        <f t="shared" si="1"/>
        <v>Saturday</v>
      </c>
      <c r="E521" s="41"/>
      <c r="F521" s="38"/>
      <c r="G521" s="65"/>
      <c r="H521" s="41"/>
      <c r="I521" s="38"/>
      <c r="J521" s="65"/>
      <c r="K521" s="35"/>
      <c r="L521" s="35"/>
      <c r="M521" s="35"/>
      <c r="N521" s="36"/>
      <c r="O521" s="62"/>
      <c r="P521" s="34" t="str">
        <f t="shared" si="3"/>
        <v/>
      </c>
    </row>
    <row r="522" ht="22.5" customHeight="1">
      <c r="A522" s="37"/>
      <c r="B522" s="38" t="str">
        <f>'Master Schedule'!B522</f>
        <v/>
      </c>
      <c r="C522" s="39"/>
      <c r="D522" s="40" t="str">
        <f t="shared" si="1"/>
        <v>Saturday</v>
      </c>
      <c r="E522" s="41"/>
      <c r="F522" s="38"/>
      <c r="G522" s="65"/>
      <c r="H522" s="41"/>
      <c r="I522" s="38"/>
      <c r="J522" s="65"/>
      <c r="K522" s="32"/>
      <c r="L522" s="32"/>
      <c r="M522" s="32"/>
      <c r="N522" s="33"/>
      <c r="O522" s="62"/>
      <c r="P522" s="34" t="str">
        <f t="shared" si="3"/>
        <v/>
      </c>
    </row>
    <row r="523" ht="22.5" customHeight="1">
      <c r="A523" s="37"/>
      <c r="B523" s="38" t="str">
        <f>'Master Schedule'!B523</f>
        <v/>
      </c>
      <c r="C523" s="39"/>
      <c r="D523" s="40" t="str">
        <f t="shared" si="1"/>
        <v>Saturday</v>
      </c>
      <c r="E523" s="41"/>
      <c r="F523" s="38"/>
      <c r="G523" s="65"/>
      <c r="H523" s="41"/>
      <c r="I523" s="38"/>
      <c r="J523" s="65"/>
      <c r="K523" s="35"/>
      <c r="L523" s="35"/>
      <c r="M523" s="35"/>
      <c r="N523" s="36"/>
      <c r="O523" s="62"/>
      <c r="P523" s="34" t="str">
        <f t="shared" si="3"/>
        <v/>
      </c>
    </row>
    <row r="524" ht="22.5" customHeight="1">
      <c r="A524" s="37"/>
      <c r="B524" s="38" t="str">
        <f>'Master Schedule'!B524</f>
        <v/>
      </c>
      <c r="C524" s="39"/>
      <c r="D524" s="40" t="str">
        <f t="shared" si="1"/>
        <v>Saturday</v>
      </c>
      <c r="E524" s="41"/>
      <c r="F524" s="38"/>
      <c r="G524" s="65"/>
      <c r="H524" s="41"/>
      <c r="I524" s="38"/>
      <c r="J524" s="65"/>
      <c r="K524" s="32"/>
      <c r="L524" s="32"/>
      <c r="M524" s="32"/>
      <c r="N524" s="33"/>
      <c r="O524" s="62"/>
      <c r="P524" s="34" t="str">
        <f t="shared" si="3"/>
        <v/>
      </c>
    </row>
    <row r="525" ht="22.5" customHeight="1">
      <c r="A525" s="37"/>
      <c r="B525" s="38" t="str">
        <f>'Master Schedule'!B525</f>
        <v/>
      </c>
      <c r="C525" s="39"/>
      <c r="D525" s="40" t="str">
        <f t="shared" si="1"/>
        <v>Saturday</v>
      </c>
      <c r="E525" s="41"/>
      <c r="F525" s="38"/>
      <c r="G525" s="65"/>
      <c r="H525" s="41"/>
      <c r="I525" s="38"/>
      <c r="J525" s="65"/>
      <c r="K525" s="35"/>
      <c r="L525" s="35"/>
      <c r="M525" s="35"/>
      <c r="N525" s="36"/>
      <c r="O525" s="62"/>
      <c r="P525" s="34" t="str">
        <f t="shared" si="3"/>
        <v/>
      </c>
    </row>
    <row r="526" ht="22.5" customHeight="1">
      <c r="A526" s="37"/>
      <c r="B526" s="38" t="str">
        <f>'Master Schedule'!B526</f>
        <v/>
      </c>
      <c r="C526" s="39"/>
      <c r="D526" s="40" t="str">
        <f t="shared" si="1"/>
        <v>Saturday</v>
      </c>
      <c r="E526" s="41"/>
      <c r="F526" s="38"/>
      <c r="G526" s="65"/>
      <c r="H526" s="41"/>
      <c r="I526" s="38"/>
      <c r="J526" s="65"/>
      <c r="K526" s="32"/>
      <c r="L526" s="32"/>
      <c r="M526" s="32"/>
      <c r="N526" s="33"/>
      <c r="O526" s="62"/>
      <c r="P526" s="34" t="str">
        <f t="shared" si="3"/>
        <v/>
      </c>
    </row>
    <row r="527" ht="22.5" customHeight="1">
      <c r="A527" s="37"/>
      <c r="B527" s="38" t="str">
        <f>'Master Schedule'!B527</f>
        <v/>
      </c>
      <c r="C527" s="39"/>
      <c r="D527" s="40" t="str">
        <f t="shared" si="1"/>
        <v>Saturday</v>
      </c>
      <c r="E527" s="41"/>
      <c r="F527" s="38"/>
      <c r="G527" s="65"/>
      <c r="H527" s="41"/>
      <c r="I527" s="38"/>
      <c r="J527" s="65"/>
      <c r="K527" s="35"/>
      <c r="L527" s="35"/>
      <c r="M527" s="35"/>
      <c r="N527" s="36"/>
      <c r="O527" s="62"/>
      <c r="P527" s="34" t="str">
        <f t="shared" si="3"/>
        <v/>
      </c>
    </row>
    <row r="528" ht="22.5" customHeight="1">
      <c r="A528" s="37"/>
      <c r="B528" s="38" t="str">
        <f>'Master Schedule'!B528</f>
        <v/>
      </c>
      <c r="C528" s="39"/>
      <c r="D528" s="40" t="str">
        <f t="shared" si="1"/>
        <v>Saturday</v>
      </c>
      <c r="E528" s="41"/>
      <c r="F528" s="38"/>
      <c r="G528" s="65"/>
      <c r="H528" s="41"/>
      <c r="I528" s="38"/>
      <c r="J528" s="65"/>
      <c r="K528" s="32"/>
      <c r="L528" s="32"/>
      <c r="M528" s="32"/>
      <c r="N528" s="33"/>
      <c r="O528" s="62"/>
      <c r="P528" s="34" t="str">
        <f t="shared" si="3"/>
        <v/>
      </c>
    </row>
    <row r="529" ht="22.5" customHeight="1">
      <c r="A529" s="37"/>
      <c r="B529" s="38" t="str">
        <f>'Master Schedule'!B529</f>
        <v/>
      </c>
      <c r="C529" s="39"/>
      <c r="D529" s="40" t="str">
        <f t="shared" si="1"/>
        <v>Saturday</v>
      </c>
      <c r="E529" s="41"/>
      <c r="F529" s="38"/>
      <c r="G529" s="65"/>
      <c r="H529" s="41"/>
      <c r="I529" s="38"/>
      <c r="J529" s="65"/>
      <c r="K529" s="35"/>
      <c r="L529" s="35"/>
      <c r="M529" s="35"/>
      <c r="N529" s="36"/>
      <c r="O529" s="62"/>
      <c r="P529" s="34" t="str">
        <f t="shared" si="3"/>
        <v/>
      </c>
    </row>
    <row r="530" ht="22.5" customHeight="1">
      <c r="A530" s="37"/>
      <c r="B530" s="38" t="str">
        <f>'Master Schedule'!B530</f>
        <v/>
      </c>
      <c r="C530" s="39"/>
      <c r="D530" s="40" t="str">
        <f t="shared" si="1"/>
        <v>Saturday</v>
      </c>
      <c r="E530" s="41"/>
      <c r="F530" s="38"/>
      <c r="G530" s="65"/>
      <c r="H530" s="41"/>
      <c r="I530" s="38"/>
      <c r="J530" s="65"/>
      <c r="K530" s="32"/>
      <c r="L530" s="32"/>
      <c r="M530" s="32"/>
      <c r="N530" s="33"/>
      <c r="O530" s="62"/>
      <c r="P530" s="34" t="str">
        <f t="shared" si="3"/>
        <v/>
      </c>
    </row>
    <row r="531" ht="22.5" customHeight="1">
      <c r="A531" s="37"/>
      <c r="B531" s="38" t="str">
        <f>'Master Schedule'!B531</f>
        <v/>
      </c>
      <c r="C531" s="39"/>
      <c r="D531" s="40" t="str">
        <f t="shared" si="1"/>
        <v>Saturday</v>
      </c>
      <c r="E531" s="41"/>
      <c r="F531" s="38"/>
      <c r="G531" s="65"/>
      <c r="H531" s="41"/>
      <c r="I531" s="38"/>
      <c r="J531" s="65"/>
      <c r="K531" s="35"/>
      <c r="L531" s="35"/>
      <c r="M531" s="35"/>
      <c r="N531" s="36"/>
      <c r="O531" s="62"/>
      <c r="P531" s="34" t="str">
        <f t="shared" si="3"/>
        <v/>
      </c>
    </row>
    <row r="532" ht="22.5" customHeight="1">
      <c r="A532" s="37"/>
      <c r="B532" s="38" t="str">
        <f>'Master Schedule'!B532</f>
        <v/>
      </c>
      <c r="C532" s="39"/>
      <c r="D532" s="40" t="str">
        <f t="shared" si="1"/>
        <v>Saturday</v>
      </c>
      <c r="E532" s="41"/>
      <c r="F532" s="38"/>
      <c r="G532" s="65"/>
      <c r="H532" s="41"/>
      <c r="I532" s="38"/>
      <c r="J532" s="65"/>
      <c r="K532" s="32"/>
      <c r="L532" s="32"/>
      <c r="M532" s="32"/>
      <c r="N532" s="33"/>
      <c r="O532" s="62"/>
      <c r="P532" s="34" t="str">
        <f t="shared" si="3"/>
        <v/>
      </c>
    </row>
    <row r="533" ht="22.5" customHeight="1">
      <c r="A533" s="37"/>
      <c r="B533" s="38" t="str">
        <f>'Master Schedule'!B533</f>
        <v/>
      </c>
      <c r="C533" s="39"/>
      <c r="D533" s="40" t="str">
        <f t="shared" si="1"/>
        <v>Saturday</v>
      </c>
      <c r="E533" s="41"/>
      <c r="F533" s="38"/>
      <c r="G533" s="65"/>
      <c r="H533" s="41"/>
      <c r="I533" s="38"/>
      <c r="J533" s="65"/>
      <c r="K533" s="35"/>
      <c r="L533" s="35"/>
      <c r="M533" s="35"/>
      <c r="N533" s="36"/>
      <c r="O533" s="62"/>
      <c r="P533" s="34" t="str">
        <f t="shared" si="3"/>
        <v/>
      </c>
    </row>
    <row r="534" ht="22.5" customHeight="1">
      <c r="A534" s="37"/>
      <c r="B534" s="38" t="str">
        <f>'Master Schedule'!B534</f>
        <v/>
      </c>
      <c r="C534" s="39"/>
      <c r="D534" s="40" t="str">
        <f t="shared" si="1"/>
        <v>Saturday</v>
      </c>
      <c r="E534" s="41"/>
      <c r="F534" s="38"/>
      <c r="G534" s="65"/>
      <c r="H534" s="41"/>
      <c r="I534" s="38"/>
      <c r="J534" s="65"/>
      <c r="K534" s="32"/>
      <c r="L534" s="32"/>
      <c r="M534" s="32"/>
      <c r="N534" s="33"/>
      <c r="O534" s="62"/>
      <c r="P534" s="34" t="str">
        <f t="shared" si="3"/>
        <v/>
      </c>
    </row>
    <row r="535" ht="22.5" customHeight="1">
      <c r="A535" s="37"/>
      <c r="B535" s="38" t="str">
        <f>'Master Schedule'!B535</f>
        <v/>
      </c>
      <c r="C535" s="39"/>
      <c r="D535" s="40" t="str">
        <f t="shared" si="1"/>
        <v>Saturday</v>
      </c>
      <c r="E535" s="41"/>
      <c r="F535" s="38"/>
      <c r="G535" s="65"/>
      <c r="H535" s="41"/>
      <c r="I535" s="38"/>
      <c r="J535" s="65"/>
      <c r="K535" s="35"/>
      <c r="L535" s="35"/>
      <c r="M535" s="35"/>
      <c r="N535" s="36"/>
      <c r="O535" s="62"/>
      <c r="P535" s="34" t="str">
        <f t="shared" si="3"/>
        <v/>
      </c>
    </row>
    <row r="536" ht="22.5" customHeight="1">
      <c r="A536" s="37"/>
      <c r="B536" s="38" t="str">
        <f>'Master Schedule'!B536</f>
        <v/>
      </c>
      <c r="C536" s="39"/>
      <c r="D536" s="40" t="str">
        <f t="shared" si="1"/>
        <v>Saturday</v>
      </c>
      <c r="E536" s="41"/>
      <c r="F536" s="38"/>
      <c r="G536" s="65"/>
      <c r="H536" s="41"/>
      <c r="I536" s="38"/>
      <c r="J536" s="65"/>
      <c r="K536" s="32"/>
      <c r="L536" s="32"/>
      <c r="M536" s="32"/>
      <c r="N536" s="33"/>
      <c r="O536" s="62"/>
      <c r="P536" s="34" t="str">
        <f t="shared" si="3"/>
        <v/>
      </c>
    </row>
    <row r="537" ht="22.5" customHeight="1">
      <c r="A537" s="37"/>
      <c r="B537" s="38" t="str">
        <f>'Master Schedule'!B537</f>
        <v/>
      </c>
      <c r="C537" s="39"/>
      <c r="D537" s="40" t="str">
        <f t="shared" si="1"/>
        <v>Saturday</v>
      </c>
      <c r="E537" s="41"/>
      <c r="F537" s="38"/>
      <c r="G537" s="65"/>
      <c r="H537" s="41"/>
      <c r="I537" s="38"/>
      <c r="J537" s="65"/>
      <c r="K537" s="35"/>
      <c r="L537" s="35"/>
      <c r="M537" s="35"/>
      <c r="N537" s="36"/>
      <c r="O537" s="62"/>
      <c r="P537" s="34" t="str">
        <f t="shared" si="3"/>
        <v/>
      </c>
    </row>
    <row r="538" ht="22.5" customHeight="1">
      <c r="A538" s="37"/>
      <c r="B538" s="38" t="str">
        <f>'Master Schedule'!B538</f>
        <v/>
      </c>
      <c r="C538" s="39"/>
      <c r="D538" s="40" t="str">
        <f t="shared" si="1"/>
        <v>Saturday</v>
      </c>
      <c r="E538" s="41"/>
      <c r="F538" s="38"/>
      <c r="G538" s="65"/>
      <c r="H538" s="41"/>
      <c r="I538" s="38"/>
      <c r="J538" s="65"/>
      <c r="K538" s="32"/>
      <c r="L538" s="32"/>
      <c r="M538" s="32"/>
      <c r="N538" s="33"/>
      <c r="O538" s="62"/>
      <c r="P538" s="34" t="str">
        <f t="shared" si="3"/>
        <v/>
      </c>
    </row>
    <row r="539" ht="22.5" customHeight="1">
      <c r="A539" s="37"/>
      <c r="B539" s="38" t="str">
        <f>'Master Schedule'!B539</f>
        <v/>
      </c>
      <c r="C539" s="39"/>
      <c r="D539" s="40" t="str">
        <f t="shared" si="1"/>
        <v>Saturday</v>
      </c>
      <c r="E539" s="41"/>
      <c r="F539" s="38"/>
      <c r="G539" s="65"/>
      <c r="H539" s="41"/>
      <c r="I539" s="38"/>
      <c r="J539" s="65"/>
      <c r="K539" s="35"/>
      <c r="L539" s="35"/>
      <c r="M539" s="35"/>
      <c r="N539" s="36"/>
      <c r="O539" s="62"/>
      <c r="P539" s="34" t="str">
        <f t="shared" si="3"/>
        <v/>
      </c>
    </row>
    <row r="540" ht="22.5" customHeight="1">
      <c r="A540" s="37"/>
      <c r="B540" s="38" t="str">
        <f>'Master Schedule'!B540</f>
        <v/>
      </c>
      <c r="C540" s="39"/>
      <c r="D540" s="40" t="str">
        <f t="shared" si="1"/>
        <v>Saturday</v>
      </c>
      <c r="E540" s="41"/>
      <c r="F540" s="38"/>
      <c r="G540" s="65"/>
      <c r="H540" s="41"/>
      <c r="I540" s="38"/>
      <c r="J540" s="65"/>
      <c r="K540" s="32"/>
      <c r="L540" s="32"/>
      <c r="M540" s="32"/>
      <c r="N540" s="33"/>
      <c r="O540" s="62"/>
      <c r="P540" s="34" t="str">
        <f t="shared" si="3"/>
        <v/>
      </c>
    </row>
    <row r="541" ht="22.5" customHeight="1">
      <c r="A541" s="37"/>
      <c r="B541" s="38" t="str">
        <f>'Master Schedule'!B541</f>
        <v/>
      </c>
      <c r="C541" s="39"/>
      <c r="D541" s="40" t="str">
        <f t="shared" si="1"/>
        <v>Saturday</v>
      </c>
      <c r="E541" s="41"/>
      <c r="F541" s="38"/>
      <c r="G541" s="65"/>
      <c r="H541" s="41"/>
      <c r="I541" s="38"/>
      <c r="J541" s="65"/>
      <c r="K541" s="35"/>
      <c r="L541" s="35"/>
      <c r="M541" s="35"/>
      <c r="N541" s="36"/>
      <c r="O541" s="62"/>
      <c r="P541" s="34" t="str">
        <f t="shared" si="3"/>
        <v/>
      </c>
    </row>
    <row r="542" ht="22.5" customHeight="1">
      <c r="A542" s="37"/>
      <c r="B542" s="38" t="str">
        <f>'Master Schedule'!B542</f>
        <v/>
      </c>
      <c r="C542" s="39"/>
      <c r="D542" s="40" t="str">
        <f t="shared" si="1"/>
        <v>Saturday</v>
      </c>
      <c r="E542" s="41"/>
      <c r="F542" s="38"/>
      <c r="G542" s="65"/>
      <c r="H542" s="41"/>
      <c r="I542" s="38"/>
      <c r="J542" s="65"/>
      <c r="K542" s="32"/>
      <c r="L542" s="32"/>
      <c r="M542" s="32"/>
      <c r="N542" s="33"/>
      <c r="O542" s="62"/>
      <c r="P542" s="34" t="str">
        <f t="shared" si="3"/>
        <v/>
      </c>
    </row>
    <row r="543" ht="22.5" customHeight="1">
      <c r="A543" s="37"/>
      <c r="B543" s="38" t="str">
        <f>'Master Schedule'!B543</f>
        <v/>
      </c>
      <c r="C543" s="39"/>
      <c r="D543" s="40" t="str">
        <f t="shared" si="1"/>
        <v>Saturday</v>
      </c>
      <c r="E543" s="41"/>
      <c r="F543" s="38"/>
      <c r="G543" s="65"/>
      <c r="H543" s="41"/>
      <c r="I543" s="38"/>
      <c r="J543" s="65"/>
      <c r="K543" s="35"/>
      <c r="L543" s="35"/>
      <c r="M543" s="35"/>
      <c r="N543" s="36"/>
      <c r="O543" s="62"/>
      <c r="P543" s="34" t="str">
        <f t="shared" si="3"/>
        <v/>
      </c>
    </row>
    <row r="544" ht="22.5" customHeight="1">
      <c r="A544" s="37"/>
      <c r="B544" s="38" t="str">
        <f>'Master Schedule'!B544</f>
        <v/>
      </c>
      <c r="C544" s="39"/>
      <c r="D544" s="40" t="str">
        <f t="shared" si="1"/>
        <v>Saturday</v>
      </c>
      <c r="E544" s="41"/>
      <c r="F544" s="38"/>
      <c r="G544" s="65"/>
      <c r="H544" s="41"/>
      <c r="I544" s="38"/>
      <c r="J544" s="65"/>
      <c r="K544" s="32"/>
      <c r="L544" s="32"/>
      <c r="M544" s="32"/>
      <c r="N544" s="33"/>
      <c r="O544" s="62"/>
      <c r="P544" s="34" t="str">
        <f t="shared" si="3"/>
        <v/>
      </c>
    </row>
    <row r="545" ht="22.5" customHeight="1">
      <c r="A545" s="37"/>
      <c r="B545" s="38" t="str">
        <f>'Master Schedule'!B545</f>
        <v/>
      </c>
      <c r="C545" s="39"/>
      <c r="D545" s="40" t="str">
        <f t="shared" si="1"/>
        <v>Saturday</v>
      </c>
      <c r="E545" s="41"/>
      <c r="F545" s="38"/>
      <c r="G545" s="65"/>
      <c r="H545" s="41"/>
      <c r="I545" s="38"/>
      <c r="J545" s="65"/>
      <c r="K545" s="35"/>
      <c r="L545" s="35"/>
      <c r="M545" s="35"/>
      <c r="N545" s="36"/>
      <c r="O545" s="62"/>
      <c r="P545" s="34" t="str">
        <f t="shared" si="3"/>
        <v/>
      </c>
    </row>
    <row r="546" ht="22.5" customHeight="1">
      <c r="A546" s="37"/>
      <c r="B546" s="38" t="str">
        <f>'Master Schedule'!B546</f>
        <v/>
      </c>
      <c r="C546" s="39"/>
      <c r="D546" s="40" t="str">
        <f t="shared" si="1"/>
        <v>Saturday</v>
      </c>
      <c r="E546" s="41"/>
      <c r="F546" s="38"/>
      <c r="G546" s="65"/>
      <c r="H546" s="41"/>
      <c r="I546" s="38"/>
      <c r="J546" s="65"/>
      <c r="K546" s="32"/>
      <c r="L546" s="32"/>
      <c r="M546" s="32"/>
      <c r="N546" s="33"/>
      <c r="O546" s="62"/>
      <c r="P546" s="34" t="str">
        <f t="shared" si="3"/>
        <v/>
      </c>
    </row>
    <row r="547" ht="22.5" customHeight="1">
      <c r="A547" s="37"/>
      <c r="B547" s="38" t="str">
        <f>'Master Schedule'!B547</f>
        <v/>
      </c>
      <c r="C547" s="39"/>
      <c r="D547" s="40" t="str">
        <f t="shared" si="1"/>
        <v>Saturday</v>
      </c>
      <c r="E547" s="41"/>
      <c r="F547" s="38"/>
      <c r="G547" s="65"/>
      <c r="H547" s="41"/>
      <c r="I547" s="38"/>
      <c r="J547" s="65"/>
      <c r="K547" s="35"/>
      <c r="L547" s="35"/>
      <c r="M547" s="35"/>
      <c r="N547" s="36"/>
      <c r="O547" s="62"/>
      <c r="P547" s="34" t="str">
        <f t="shared" si="3"/>
        <v/>
      </c>
    </row>
    <row r="548" ht="22.5" customHeight="1">
      <c r="A548" s="37"/>
      <c r="B548" s="38" t="str">
        <f>'Master Schedule'!B548</f>
        <v/>
      </c>
      <c r="C548" s="39"/>
      <c r="D548" s="40" t="str">
        <f t="shared" si="1"/>
        <v>Saturday</v>
      </c>
      <c r="E548" s="41"/>
      <c r="F548" s="38"/>
      <c r="G548" s="65"/>
      <c r="H548" s="41"/>
      <c r="I548" s="38"/>
      <c r="J548" s="65"/>
      <c r="K548" s="32"/>
      <c r="L548" s="32"/>
      <c r="M548" s="32"/>
      <c r="N548" s="33"/>
      <c r="O548" s="62"/>
      <c r="P548" s="34" t="str">
        <f t="shared" si="3"/>
        <v/>
      </c>
    </row>
    <row r="549" ht="22.5" customHeight="1">
      <c r="A549" s="37"/>
      <c r="B549" s="38" t="str">
        <f>'Master Schedule'!B549</f>
        <v/>
      </c>
      <c r="C549" s="39"/>
      <c r="D549" s="40" t="str">
        <f t="shared" si="1"/>
        <v>Saturday</v>
      </c>
      <c r="E549" s="41"/>
      <c r="F549" s="38"/>
      <c r="G549" s="65"/>
      <c r="H549" s="41"/>
      <c r="I549" s="38"/>
      <c r="J549" s="65"/>
      <c r="K549" s="35"/>
      <c r="L549" s="35"/>
      <c r="M549" s="35"/>
      <c r="N549" s="36"/>
      <c r="O549" s="62"/>
      <c r="P549" s="34" t="str">
        <f t="shared" si="3"/>
        <v/>
      </c>
    </row>
    <row r="550" ht="22.5" customHeight="1">
      <c r="A550" s="37"/>
      <c r="B550" s="38" t="str">
        <f>'Master Schedule'!B550</f>
        <v/>
      </c>
      <c r="C550" s="39"/>
      <c r="D550" s="40" t="str">
        <f t="shared" si="1"/>
        <v>Saturday</v>
      </c>
      <c r="E550" s="41"/>
      <c r="F550" s="38"/>
      <c r="G550" s="65"/>
      <c r="H550" s="41"/>
      <c r="I550" s="38"/>
      <c r="J550" s="65"/>
      <c r="K550" s="32"/>
      <c r="L550" s="32"/>
      <c r="M550" s="32"/>
      <c r="N550" s="33"/>
      <c r="O550" s="62"/>
      <c r="P550" s="34" t="str">
        <f t="shared" si="3"/>
        <v/>
      </c>
    </row>
    <row r="551" ht="22.5" customHeight="1">
      <c r="A551" s="37"/>
      <c r="B551" s="38" t="str">
        <f>'Master Schedule'!B551</f>
        <v/>
      </c>
      <c r="C551" s="39"/>
      <c r="D551" s="40" t="str">
        <f t="shared" si="1"/>
        <v>Saturday</v>
      </c>
      <c r="E551" s="41"/>
      <c r="F551" s="38"/>
      <c r="G551" s="65"/>
      <c r="H551" s="41"/>
      <c r="I551" s="38"/>
      <c r="J551" s="65"/>
      <c r="K551" s="35"/>
      <c r="L551" s="35"/>
      <c r="M551" s="35"/>
      <c r="N551" s="36"/>
      <c r="O551" s="62"/>
      <c r="P551" s="34" t="str">
        <f t="shared" si="3"/>
        <v/>
      </c>
    </row>
    <row r="552" ht="22.5" customHeight="1">
      <c r="A552" s="37"/>
      <c r="B552" s="38" t="str">
        <f>'Master Schedule'!B552</f>
        <v/>
      </c>
      <c r="C552" s="39"/>
      <c r="D552" s="40" t="str">
        <f t="shared" si="1"/>
        <v>Saturday</v>
      </c>
      <c r="E552" s="41"/>
      <c r="F552" s="38"/>
      <c r="G552" s="65"/>
      <c r="H552" s="41"/>
      <c r="I552" s="38"/>
      <c r="J552" s="65"/>
      <c r="K552" s="32"/>
      <c r="L552" s="32"/>
      <c r="M552" s="32"/>
      <c r="N552" s="33"/>
      <c r="O552" s="62"/>
      <c r="P552" s="34" t="str">
        <f t="shared" si="3"/>
        <v/>
      </c>
    </row>
    <row r="553" ht="22.5" customHeight="1">
      <c r="A553" s="37"/>
      <c r="B553" s="38" t="str">
        <f>'Master Schedule'!B553</f>
        <v/>
      </c>
      <c r="C553" s="39"/>
      <c r="D553" s="40" t="str">
        <f t="shared" si="1"/>
        <v>Saturday</v>
      </c>
      <c r="E553" s="41"/>
      <c r="F553" s="38"/>
      <c r="G553" s="65"/>
      <c r="H553" s="41"/>
      <c r="I553" s="38"/>
      <c r="J553" s="65"/>
      <c r="K553" s="35"/>
      <c r="L553" s="35"/>
      <c r="M553" s="35"/>
      <c r="N553" s="36"/>
      <c r="O553" s="62"/>
      <c r="P553" s="34" t="str">
        <f t="shared" si="3"/>
        <v/>
      </c>
    </row>
    <row r="554" ht="22.5" customHeight="1">
      <c r="A554" s="37"/>
      <c r="B554" s="38" t="str">
        <f>'Master Schedule'!B554</f>
        <v/>
      </c>
      <c r="C554" s="39"/>
      <c r="D554" s="40" t="str">
        <f t="shared" si="1"/>
        <v>Saturday</v>
      </c>
      <c r="E554" s="41"/>
      <c r="F554" s="38"/>
      <c r="G554" s="65"/>
      <c r="H554" s="41"/>
      <c r="I554" s="38"/>
      <c r="J554" s="65"/>
      <c r="K554" s="32"/>
      <c r="L554" s="32"/>
      <c r="M554" s="32"/>
      <c r="N554" s="33"/>
      <c r="O554" s="62"/>
      <c r="P554" s="34" t="str">
        <f t="shared" si="3"/>
        <v/>
      </c>
    </row>
    <row r="555" ht="22.5" customHeight="1">
      <c r="A555" s="37"/>
      <c r="B555" s="38" t="str">
        <f>'Master Schedule'!B555</f>
        <v/>
      </c>
      <c r="C555" s="39"/>
      <c r="D555" s="40" t="str">
        <f t="shared" si="1"/>
        <v>Saturday</v>
      </c>
      <c r="E555" s="41"/>
      <c r="F555" s="38"/>
      <c r="G555" s="65"/>
      <c r="H555" s="41"/>
      <c r="I555" s="38"/>
      <c r="J555" s="65"/>
      <c r="K555" s="35"/>
      <c r="L555" s="35"/>
      <c r="M555" s="35"/>
      <c r="N555" s="36"/>
      <c r="O555" s="62"/>
      <c r="P555" s="34" t="str">
        <f t="shared" si="3"/>
        <v/>
      </c>
    </row>
    <row r="556" ht="22.5" customHeight="1">
      <c r="A556" s="37"/>
      <c r="B556" s="38" t="str">
        <f>'Master Schedule'!B556</f>
        <v/>
      </c>
      <c r="C556" s="39"/>
      <c r="D556" s="40" t="str">
        <f t="shared" si="1"/>
        <v>Saturday</v>
      </c>
      <c r="E556" s="41"/>
      <c r="F556" s="38"/>
      <c r="G556" s="65"/>
      <c r="H556" s="41"/>
      <c r="I556" s="38"/>
      <c r="J556" s="65"/>
      <c r="K556" s="32"/>
      <c r="L556" s="32"/>
      <c r="M556" s="32"/>
      <c r="N556" s="33"/>
      <c r="O556" s="62"/>
      <c r="P556" s="34" t="str">
        <f t="shared" si="3"/>
        <v/>
      </c>
    </row>
    <row r="557" ht="22.5" customHeight="1">
      <c r="A557" s="37"/>
      <c r="B557" s="38" t="str">
        <f>'Master Schedule'!B557</f>
        <v/>
      </c>
      <c r="C557" s="39"/>
      <c r="D557" s="40" t="str">
        <f t="shared" si="1"/>
        <v>Saturday</v>
      </c>
      <c r="E557" s="41"/>
      <c r="F557" s="38"/>
      <c r="G557" s="65"/>
      <c r="H557" s="41"/>
      <c r="I557" s="38"/>
      <c r="J557" s="65"/>
      <c r="K557" s="35"/>
      <c r="L557" s="35"/>
      <c r="M557" s="35"/>
      <c r="N557" s="36"/>
      <c r="O557" s="62"/>
      <c r="P557" s="34" t="str">
        <f t="shared" si="3"/>
        <v/>
      </c>
    </row>
    <row r="558" ht="22.5" customHeight="1">
      <c r="A558" s="37"/>
      <c r="B558" s="38" t="str">
        <f>'Master Schedule'!B558</f>
        <v/>
      </c>
      <c r="C558" s="39"/>
      <c r="D558" s="40" t="str">
        <f t="shared" si="1"/>
        <v>Saturday</v>
      </c>
      <c r="E558" s="41"/>
      <c r="F558" s="38"/>
      <c r="G558" s="65"/>
      <c r="H558" s="41"/>
      <c r="I558" s="38"/>
      <c r="J558" s="65"/>
      <c r="K558" s="32"/>
      <c r="L558" s="32"/>
      <c r="M558" s="32"/>
      <c r="N558" s="33"/>
      <c r="O558" s="62"/>
      <c r="P558" s="34" t="str">
        <f t="shared" si="3"/>
        <v/>
      </c>
    </row>
    <row r="559" ht="22.5" customHeight="1">
      <c r="A559" s="37"/>
      <c r="B559" s="38" t="str">
        <f>'Master Schedule'!B559</f>
        <v/>
      </c>
      <c r="C559" s="39"/>
      <c r="D559" s="40" t="str">
        <f t="shared" si="1"/>
        <v>Saturday</v>
      </c>
      <c r="E559" s="41"/>
      <c r="F559" s="38"/>
      <c r="G559" s="65"/>
      <c r="H559" s="41"/>
      <c r="I559" s="38"/>
      <c r="J559" s="65"/>
      <c r="K559" s="35"/>
      <c r="L559" s="35"/>
      <c r="M559" s="35"/>
      <c r="N559" s="36"/>
      <c r="O559" s="62"/>
      <c r="P559" s="34" t="str">
        <f t="shared" si="3"/>
        <v/>
      </c>
    </row>
    <row r="560" ht="22.5" customHeight="1">
      <c r="A560" s="37"/>
      <c r="B560" s="38" t="str">
        <f>'Master Schedule'!B560</f>
        <v/>
      </c>
      <c r="C560" s="39"/>
      <c r="D560" s="40" t="str">
        <f t="shared" si="1"/>
        <v>Saturday</v>
      </c>
      <c r="E560" s="41"/>
      <c r="F560" s="38"/>
      <c r="G560" s="65"/>
      <c r="H560" s="41"/>
      <c r="I560" s="38"/>
      <c r="J560" s="65"/>
      <c r="K560" s="32"/>
      <c r="L560" s="32"/>
      <c r="M560" s="32"/>
      <c r="N560" s="33"/>
      <c r="O560" s="62"/>
      <c r="P560" s="34" t="str">
        <f t="shared" si="3"/>
        <v/>
      </c>
    </row>
    <row r="561" ht="22.5" customHeight="1">
      <c r="A561" s="37"/>
      <c r="B561" s="38" t="str">
        <f>'Master Schedule'!B561</f>
        <v/>
      </c>
      <c r="C561" s="39"/>
      <c r="D561" s="40" t="str">
        <f t="shared" si="1"/>
        <v>Saturday</v>
      </c>
      <c r="E561" s="41"/>
      <c r="F561" s="38"/>
      <c r="G561" s="65"/>
      <c r="H561" s="41"/>
      <c r="I561" s="38"/>
      <c r="J561" s="65"/>
      <c r="K561" s="35"/>
      <c r="L561" s="35"/>
      <c r="M561" s="35"/>
      <c r="N561" s="36"/>
      <c r="O561" s="62"/>
      <c r="P561" s="34" t="str">
        <f t="shared" si="3"/>
        <v/>
      </c>
    </row>
    <row r="562" ht="22.5" customHeight="1">
      <c r="A562" s="37"/>
      <c r="B562" s="38" t="str">
        <f>'Master Schedule'!B562</f>
        <v/>
      </c>
      <c r="C562" s="39"/>
      <c r="D562" s="40" t="str">
        <f t="shared" si="1"/>
        <v>Saturday</v>
      </c>
      <c r="E562" s="41"/>
      <c r="F562" s="38"/>
      <c r="G562" s="65"/>
      <c r="H562" s="41"/>
      <c r="I562" s="38"/>
      <c r="J562" s="65"/>
      <c r="K562" s="32"/>
      <c r="L562" s="32"/>
      <c r="M562" s="32"/>
      <c r="N562" s="33"/>
      <c r="O562" s="62"/>
      <c r="P562" s="34" t="str">
        <f t="shared" si="3"/>
        <v/>
      </c>
    </row>
    <row r="563" ht="22.5" customHeight="1">
      <c r="A563" s="37"/>
      <c r="B563" s="38" t="str">
        <f>'Master Schedule'!B563</f>
        <v/>
      </c>
      <c r="C563" s="39"/>
      <c r="D563" s="40" t="str">
        <f t="shared" si="1"/>
        <v>Saturday</v>
      </c>
      <c r="E563" s="41"/>
      <c r="F563" s="38"/>
      <c r="G563" s="65"/>
      <c r="H563" s="41"/>
      <c r="I563" s="38"/>
      <c r="J563" s="65"/>
      <c r="K563" s="35"/>
      <c r="L563" s="35"/>
      <c r="M563" s="35"/>
      <c r="N563" s="36"/>
      <c r="O563" s="62"/>
      <c r="P563" s="34" t="str">
        <f t="shared" si="3"/>
        <v/>
      </c>
    </row>
    <row r="564" ht="22.5" customHeight="1">
      <c r="A564" s="37"/>
      <c r="B564" s="38" t="str">
        <f>'Master Schedule'!B564</f>
        <v/>
      </c>
      <c r="C564" s="39"/>
      <c r="D564" s="40" t="str">
        <f t="shared" si="1"/>
        <v>Saturday</v>
      </c>
      <c r="E564" s="41"/>
      <c r="F564" s="38"/>
      <c r="G564" s="65"/>
      <c r="H564" s="41"/>
      <c r="I564" s="38"/>
      <c r="J564" s="65"/>
      <c r="K564" s="32"/>
      <c r="L564" s="32"/>
      <c r="M564" s="32"/>
      <c r="N564" s="33"/>
      <c r="O564" s="62"/>
      <c r="P564" s="34" t="str">
        <f t="shared" si="3"/>
        <v/>
      </c>
    </row>
    <row r="565" ht="22.5" customHeight="1">
      <c r="A565" s="37"/>
      <c r="B565" s="38" t="str">
        <f>'Master Schedule'!B565</f>
        <v/>
      </c>
      <c r="C565" s="39"/>
      <c r="D565" s="40" t="str">
        <f t="shared" si="1"/>
        <v>Saturday</v>
      </c>
      <c r="E565" s="41"/>
      <c r="F565" s="38"/>
      <c r="G565" s="65"/>
      <c r="H565" s="41"/>
      <c r="I565" s="38"/>
      <c r="J565" s="65"/>
      <c r="K565" s="35"/>
      <c r="L565" s="35"/>
      <c r="M565" s="35"/>
      <c r="N565" s="36"/>
      <c r="O565" s="62"/>
      <c r="P565" s="34" t="str">
        <f t="shared" si="3"/>
        <v/>
      </c>
    </row>
    <row r="566" ht="22.5" customHeight="1">
      <c r="A566" s="37"/>
      <c r="B566" s="38" t="str">
        <f>'Master Schedule'!B566</f>
        <v/>
      </c>
      <c r="C566" s="39"/>
      <c r="D566" s="40" t="str">
        <f t="shared" si="1"/>
        <v>Saturday</v>
      </c>
      <c r="E566" s="41"/>
      <c r="F566" s="38"/>
      <c r="G566" s="65"/>
      <c r="H566" s="41"/>
      <c r="I566" s="38"/>
      <c r="J566" s="65"/>
      <c r="K566" s="32"/>
      <c r="L566" s="32"/>
      <c r="M566" s="32"/>
      <c r="N566" s="33"/>
      <c r="O566" s="62"/>
      <c r="P566" s="34" t="str">
        <f t="shared" si="3"/>
        <v/>
      </c>
    </row>
    <row r="567" ht="22.5" customHeight="1">
      <c r="A567" s="37"/>
      <c r="B567" s="38" t="str">
        <f>'Master Schedule'!B567</f>
        <v/>
      </c>
      <c r="C567" s="39"/>
      <c r="D567" s="40" t="str">
        <f t="shared" si="1"/>
        <v>Saturday</v>
      </c>
      <c r="E567" s="41"/>
      <c r="F567" s="38"/>
      <c r="G567" s="65"/>
      <c r="H567" s="41"/>
      <c r="I567" s="38"/>
      <c r="J567" s="65"/>
      <c r="K567" s="35"/>
      <c r="L567" s="35"/>
      <c r="M567" s="35"/>
      <c r="N567" s="36"/>
      <c r="O567" s="62"/>
      <c r="P567" s="34" t="str">
        <f t="shared" si="3"/>
        <v/>
      </c>
    </row>
    <row r="568" ht="22.5" customHeight="1">
      <c r="A568" s="37"/>
      <c r="B568" s="38" t="str">
        <f>'Master Schedule'!B568</f>
        <v/>
      </c>
      <c r="C568" s="39"/>
      <c r="D568" s="40" t="str">
        <f t="shared" si="1"/>
        <v>Saturday</v>
      </c>
      <c r="E568" s="41"/>
      <c r="F568" s="38"/>
      <c r="G568" s="65"/>
      <c r="H568" s="41"/>
      <c r="I568" s="38"/>
      <c r="J568" s="65"/>
      <c r="K568" s="32"/>
      <c r="L568" s="32"/>
      <c r="M568" s="32"/>
      <c r="N568" s="33"/>
      <c r="O568" s="62"/>
      <c r="P568" s="34" t="str">
        <f t="shared" si="3"/>
        <v/>
      </c>
    </row>
    <row r="569" ht="22.5" customHeight="1">
      <c r="A569" s="37"/>
      <c r="B569" s="38" t="str">
        <f>'Master Schedule'!B569</f>
        <v/>
      </c>
      <c r="C569" s="39"/>
      <c r="D569" s="40" t="str">
        <f t="shared" si="1"/>
        <v>Saturday</v>
      </c>
      <c r="E569" s="41"/>
      <c r="F569" s="38"/>
      <c r="G569" s="65"/>
      <c r="H569" s="41"/>
      <c r="I569" s="38"/>
      <c r="J569" s="65"/>
      <c r="K569" s="35"/>
      <c r="L569" s="35"/>
      <c r="M569" s="35"/>
      <c r="N569" s="36"/>
      <c r="O569" s="62"/>
      <c r="P569" s="34" t="str">
        <f t="shared" si="3"/>
        <v/>
      </c>
    </row>
    <row r="570" ht="22.5" customHeight="1">
      <c r="A570" s="37"/>
      <c r="B570" s="38" t="str">
        <f>'Master Schedule'!B570</f>
        <v/>
      </c>
      <c r="C570" s="39"/>
      <c r="D570" s="40" t="str">
        <f t="shared" si="1"/>
        <v>Saturday</v>
      </c>
      <c r="E570" s="41"/>
      <c r="F570" s="38"/>
      <c r="G570" s="65"/>
      <c r="H570" s="41"/>
      <c r="I570" s="38"/>
      <c r="J570" s="65"/>
      <c r="K570" s="32"/>
      <c r="L570" s="32"/>
      <c r="M570" s="32"/>
      <c r="N570" s="33"/>
      <c r="O570" s="62"/>
      <c r="P570" s="34" t="str">
        <f t="shared" si="3"/>
        <v/>
      </c>
    </row>
    <row r="571" ht="22.5" customHeight="1">
      <c r="A571" s="37"/>
      <c r="B571" s="38" t="str">
        <f>'Master Schedule'!B571</f>
        <v/>
      </c>
      <c r="C571" s="39"/>
      <c r="D571" s="40" t="str">
        <f t="shared" si="1"/>
        <v>Saturday</v>
      </c>
      <c r="E571" s="41"/>
      <c r="F571" s="38"/>
      <c r="G571" s="65"/>
      <c r="H571" s="41"/>
      <c r="I571" s="38"/>
      <c r="J571" s="65"/>
      <c r="K571" s="35"/>
      <c r="L571" s="35"/>
      <c r="M571" s="35"/>
      <c r="N571" s="36"/>
      <c r="O571" s="62"/>
      <c r="P571" s="34" t="str">
        <f t="shared" si="3"/>
        <v/>
      </c>
    </row>
    <row r="572" ht="22.5" customHeight="1">
      <c r="A572" s="37"/>
      <c r="B572" s="38" t="str">
        <f>'Master Schedule'!B572</f>
        <v/>
      </c>
      <c r="C572" s="39"/>
      <c r="D572" s="40" t="str">
        <f t="shared" si="1"/>
        <v>Saturday</v>
      </c>
      <c r="E572" s="41"/>
      <c r="F572" s="38"/>
      <c r="G572" s="65"/>
      <c r="H572" s="41"/>
      <c r="I572" s="38"/>
      <c r="J572" s="65"/>
      <c r="K572" s="32"/>
      <c r="L572" s="32"/>
      <c r="M572" s="32"/>
      <c r="N572" s="33"/>
      <c r="O572" s="62"/>
      <c r="P572" s="34" t="str">
        <f t="shared" si="3"/>
        <v/>
      </c>
    </row>
    <row r="573" ht="22.5" customHeight="1">
      <c r="A573" s="37"/>
      <c r="B573" s="38" t="str">
        <f>'Master Schedule'!B573</f>
        <v/>
      </c>
      <c r="C573" s="39"/>
      <c r="D573" s="40" t="str">
        <f t="shared" si="1"/>
        <v>Saturday</v>
      </c>
      <c r="E573" s="41"/>
      <c r="F573" s="38"/>
      <c r="G573" s="65"/>
      <c r="H573" s="41"/>
      <c r="I573" s="38"/>
      <c r="J573" s="65"/>
      <c r="K573" s="35"/>
      <c r="L573" s="35"/>
      <c r="M573" s="35"/>
      <c r="N573" s="36"/>
      <c r="O573" s="62"/>
      <c r="P573" s="34" t="str">
        <f t="shared" si="3"/>
        <v/>
      </c>
    </row>
    <row r="574" ht="22.5" customHeight="1">
      <c r="A574" s="37"/>
      <c r="B574" s="38" t="str">
        <f>'Master Schedule'!B574</f>
        <v/>
      </c>
      <c r="C574" s="39"/>
      <c r="D574" s="40" t="str">
        <f t="shared" si="1"/>
        <v>Saturday</v>
      </c>
      <c r="E574" s="41"/>
      <c r="F574" s="38"/>
      <c r="G574" s="65"/>
      <c r="H574" s="41"/>
      <c r="I574" s="38"/>
      <c r="J574" s="65"/>
      <c r="K574" s="32"/>
      <c r="L574" s="32"/>
      <c r="M574" s="32"/>
      <c r="N574" s="33"/>
      <c r="O574" s="62"/>
      <c r="P574" s="34" t="str">
        <f t="shared" si="3"/>
        <v/>
      </c>
    </row>
    <row r="575" ht="22.5" customHeight="1">
      <c r="A575" s="37"/>
      <c r="B575" s="38" t="str">
        <f>'Master Schedule'!B575</f>
        <v/>
      </c>
      <c r="C575" s="39"/>
      <c r="D575" s="40" t="str">
        <f t="shared" si="1"/>
        <v>Saturday</v>
      </c>
      <c r="E575" s="41"/>
      <c r="F575" s="38"/>
      <c r="G575" s="65"/>
      <c r="H575" s="41"/>
      <c r="I575" s="38"/>
      <c r="J575" s="65"/>
      <c r="K575" s="35"/>
      <c r="L575" s="35"/>
      <c r="M575" s="35"/>
      <c r="N575" s="36"/>
      <c r="O575" s="62"/>
      <c r="P575" s="34" t="str">
        <f t="shared" si="3"/>
        <v/>
      </c>
    </row>
    <row r="576" ht="22.5" customHeight="1">
      <c r="A576" s="37"/>
      <c r="B576" s="38" t="str">
        <f>'Master Schedule'!B576</f>
        <v/>
      </c>
      <c r="C576" s="39"/>
      <c r="D576" s="40" t="str">
        <f t="shared" si="1"/>
        <v>Saturday</v>
      </c>
      <c r="E576" s="41"/>
      <c r="F576" s="38"/>
      <c r="G576" s="65"/>
      <c r="H576" s="41"/>
      <c r="I576" s="38"/>
      <c r="J576" s="65"/>
      <c r="K576" s="32"/>
      <c r="L576" s="32"/>
      <c r="M576" s="32"/>
      <c r="N576" s="33"/>
      <c r="O576" s="62"/>
      <c r="P576" s="34" t="str">
        <f t="shared" si="3"/>
        <v/>
      </c>
    </row>
    <row r="577" ht="22.5" customHeight="1">
      <c r="A577" s="37"/>
      <c r="B577" s="38" t="str">
        <f>'Master Schedule'!B577</f>
        <v/>
      </c>
      <c r="C577" s="39"/>
      <c r="D577" s="40" t="str">
        <f t="shared" si="1"/>
        <v>Saturday</v>
      </c>
      <c r="E577" s="41"/>
      <c r="F577" s="38"/>
      <c r="G577" s="65"/>
      <c r="H577" s="41"/>
      <c r="I577" s="38"/>
      <c r="J577" s="65"/>
      <c r="K577" s="35"/>
      <c r="L577" s="35"/>
      <c r="M577" s="35"/>
      <c r="N577" s="36"/>
      <c r="O577" s="62"/>
      <c r="P577" s="34" t="str">
        <f t="shared" si="3"/>
        <v/>
      </c>
    </row>
    <row r="578" ht="22.5" customHeight="1">
      <c r="A578" s="37"/>
      <c r="B578" s="38" t="str">
        <f>'Master Schedule'!B578</f>
        <v/>
      </c>
      <c r="C578" s="39"/>
      <c r="D578" s="40" t="str">
        <f t="shared" si="1"/>
        <v>Saturday</v>
      </c>
      <c r="E578" s="41"/>
      <c r="F578" s="38"/>
      <c r="G578" s="65"/>
      <c r="H578" s="41"/>
      <c r="I578" s="38"/>
      <c r="J578" s="65"/>
      <c r="K578" s="32"/>
      <c r="L578" s="32"/>
      <c r="M578" s="32"/>
      <c r="N578" s="33"/>
      <c r="O578" s="62"/>
      <c r="P578" s="34" t="str">
        <f t="shared" si="3"/>
        <v/>
      </c>
    </row>
    <row r="579" ht="22.5" customHeight="1">
      <c r="A579" s="37"/>
      <c r="B579" s="38" t="str">
        <f>'Master Schedule'!B579</f>
        <v/>
      </c>
      <c r="C579" s="39"/>
      <c r="D579" s="40" t="str">
        <f t="shared" si="1"/>
        <v>Saturday</v>
      </c>
      <c r="E579" s="41"/>
      <c r="F579" s="38"/>
      <c r="G579" s="65"/>
      <c r="H579" s="41"/>
      <c r="I579" s="38"/>
      <c r="J579" s="65"/>
      <c r="K579" s="35"/>
      <c r="L579" s="35"/>
      <c r="M579" s="35"/>
      <c r="N579" s="36"/>
      <c r="O579" s="62"/>
      <c r="P579" s="34" t="str">
        <f t="shared" si="3"/>
        <v/>
      </c>
    </row>
    <row r="580" ht="22.5" customHeight="1">
      <c r="A580" s="37"/>
      <c r="B580" s="38" t="str">
        <f>'Master Schedule'!B580</f>
        <v/>
      </c>
      <c r="C580" s="39"/>
      <c r="D580" s="40" t="str">
        <f t="shared" si="1"/>
        <v>Saturday</v>
      </c>
      <c r="E580" s="41"/>
      <c r="F580" s="38"/>
      <c r="G580" s="65"/>
      <c r="H580" s="41"/>
      <c r="I580" s="38"/>
      <c r="J580" s="65"/>
      <c r="K580" s="32"/>
      <c r="L580" s="32"/>
      <c r="M580" s="32"/>
      <c r="N580" s="33"/>
      <c r="O580" s="62"/>
      <c r="P580" s="34" t="str">
        <f t="shared" si="3"/>
        <v/>
      </c>
    </row>
    <row r="581" ht="22.5" customHeight="1">
      <c r="A581" s="37"/>
      <c r="B581" s="38" t="str">
        <f>'Master Schedule'!B581</f>
        <v/>
      </c>
      <c r="C581" s="39"/>
      <c r="D581" s="40" t="str">
        <f t="shared" si="1"/>
        <v>Saturday</v>
      </c>
      <c r="E581" s="41"/>
      <c r="F581" s="38"/>
      <c r="G581" s="65"/>
      <c r="H581" s="41"/>
      <c r="I581" s="38"/>
      <c r="J581" s="65"/>
      <c r="K581" s="35"/>
      <c r="L581" s="35"/>
      <c r="M581" s="35"/>
      <c r="N581" s="36"/>
      <c r="O581" s="62"/>
      <c r="P581" s="34" t="str">
        <f t="shared" si="3"/>
        <v/>
      </c>
    </row>
    <row r="582" ht="22.5" customHeight="1">
      <c r="A582" s="37"/>
      <c r="B582" s="38" t="str">
        <f>'Master Schedule'!B582</f>
        <v/>
      </c>
      <c r="C582" s="39"/>
      <c r="D582" s="40" t="str">
        <f t="shared" si="1"/>
        <v>Saturday</v>
      </c>
      <c r="E582" s="41"/>
      <c r="F582" s="38"/>
      <c r="G582" s="65"/>
      <c r="H582" s="41"/>
      <c r="I582" s="38"/>
      <c r="J582" s="65"/>
      <c r="K582" s="32"/>
      <c r="L582" s="32"/>
      <c r="M582" s="32"/>
      <c r="N582" s="33"/>
      <c r="O582" s="62"/>
      <c r="P582" s="34" t="str">
        <f t="shared" si="3"/>
        <v/>
      </c>
    </row>
    <row r="583" ht="22.5" customHeight="1">
      <c r="A583" s="37"/>
      <c r="B583" s="38" t="str">
        <f>'Master Schedule'!B583</f>
        <v/>
      </c>
      <c r="C583" s="39"/>
      <c r="D583" s="40" t="str">
        <f t="shared" si="1"/>
        <v>Saturday</v>
      </c>
      <c r="E583" s="41"/>
      <c r="F583" s="38"/>
      <c r="G583" s="65"/>
      <c r="H583" s="41"/>
      <c r="I583" s="38"/>
      <c r="J583" s="65"/>
      <c r="K583" s="35"/>
      <c r="L583" s="35"/>
      <c r="M583" s="35"/>
      <c r="N583" s="36"/>
      <c r="O583" s="62"/>
      <c r="P583" s="34" t="str">
        <f t="shared" si="3"/>
        <v/>
      </c>
    </row>
    <row r="584" ht="22.5" customHeight="1">
      <c r="A584" s="37"/>
      <c r="B584" s="38" t="str">
        <f>'Master Schedule'!B584</f>
        <v/>
      </c>
      <c r="C584" s="39"/>
      <c r="D584" s="40" t="str">
        <f t="shared" si="1"/>
        <v>Saturday</v>
      </c>
      <c r="E584" s="41"/>
      <c r="F584" s="38"/>
      <c r="G584" s="65"/>
      <c r="H584" s="41"/>
      <c r="I584" s="38"/>
      <c r="J584" s="65"/>
      <c r="K584" s="32"/>
      <c r="L584" s="32"/>
      <c r="M584" s="32"/>
      <c r="N584" s="33"/>
      <c r="O584" s="62"/>
      <c r="P584" s="34" t="str">
        <f t="shared" si="3"/>
        <v/>
      </c>
    </row>
    <row r="585" ht="22.5" customHeight="1">
      <c r="A585" s="37"/>
      <c r="B585" s="38" t="str">
        <f>'Master Schedule'!B585</f>
        <v/>
      </c>
      <c r="C585" s="39"/>
      <c r="D585" s="40" t="str">
        <f t="shared" si="1"/>
        <v>Saturday</v>
      </c>
      <c r="E585" s="41"/>
      <c r="F585" s="38"/>
      <c r="G585" s="65"/>
      <c r="H585" s="41"/>
      <c r="I585" s="38"/>
      <c r="J585" s="65"/>
      <c r="K585" s="35"/>
      <c r="L585" s="35"/>
      <c r="M585" s="35"/>
      <c r="N585" s="36"/>
      <c r="O585" s="62"/>
      <c r="P585" s="34" t="str">
        <f t="shared" si="3"/>
        <v/>
      </c>
    </row>
    <row r="586" ht="22.5" customHeight="1">
      <c r="A586" s="37"/>
      <c r="B586" s="38" t="str">
        <f>'Master Schedule'!B586</f>
        <v/>
      </c>
      <c r="C586" s="39"/>
      <c r="D586" s="40" t="str">
        <f t="shared" si="1"/>
        <v>Saturday</v>
      </c>
      <c r="E586" s="41"/>
      <c r="F586" s="38"/>
      <c r="G586" s="65"/>
      <c r="H586" s="41"/>
      <c r="I586" s="38"/>
      <c r="J586" s="65"/>
      <c r="K586" s="32"/>
      <c r="L586" s="32"/>
      <c r="M586" s="32"/>
      <c r="N586" s="33"/>
      <c r="O586" s="62"/>
      <c r="P586" s="34" t="str">
        <f t="shared" si="3"/>
        <v/>
      </c>
    </row>
    <row r="587" ht="22.5" customHeight="1">
      <c r="A587" s="37"/>
      <c r="B587" s="38" t="str">
        <f>'Master Schedule'!B587</f>
        <v/>
      </c>
      <c r="C587" s="39"/>
      <c r="D587" s="40" t="str">
        <f t="shared" si="1"/>
        <v>Saturday</v>
      </c>
      <c r="E587" s="41"/>
      <c r="F587" s="38"/>
      <c r="G587" s="65"/>
      <c r="H587" s="41"/>
      <c r="I587" s="38"/>
      <c r="J587" s="65"/>
      <c r="K587" s="35"/>
      <c r="L587" s="35"/>
      <c r="M587" s="35"/>
      <c r="N587" s="36"/>
      <c r="O587" s="62"/>
      <c r="P587" s="34" t="str">
        <f t="shared" si="3"/>
        <v/>
      </c>
    </row>
    <row r="588" ht="22.5" customHeight="1">
      <c r="A588" s="37"/>
      <c r="B588" s="38" t="str">
        <f>'Master Schedule'!B588</f>
        <v/>
      </c>
      <c r="C588" s="39"/>
      <c r="D588" s="40" t="str">
        <f t="shared" si="1"/>
        <v>Saturday</v>
      </c>
      <c r="E588" s="41"/>
      <c r="F588" s="38"/>
      <c r="G588" s="65"/>
      <c r="H588" s="41"/>
      <c r="I588" s="38"/>
      <c r="J588" s="65"/>
      <c r="K588" s="32"/>
      <c r="L588" s="32"/>
      <c r="M588" s="32"/>
      <c r="N588" s="33"/>
      <c r="O588" s="62"/>
      <c r="P588" s="34" t="str">
        <f t="shared" si="3"/>
        <v/>
      </c>
    </row>
    <row r="589" ht="22.5" customHeight="1">
      <c r="A589" s="37"/>
      <c r="B589" s="38" t="str">
        <f>'Master Schedule'!B589</f>
        <v/>
      </c>
      <c r="C589" s="39"/>
      <c r="D589" s="40" t="str">
        <f t="shared" si="1"/>
        <v>Saturday</v>
      </c>
      <c r="E589" s="41"/>
      <c r="F589" s="38"/>
      <c r="G589" s="65"/>
      <c r="H589" s="41"/>
      <c r="I589" s="38"/>
      <c r="J589" s="65"/>
      <c r="K589" s="35"/>
      <c r="L589" s="35"/>
      <c r="M589" s="35"/>
      <c r="N589" s="36"/>
      <c r="O589" s="62"/>
      <c r="P589" s="34" t="str">
        <f t="shared" si="3"/>
        <v/>
      </c>
    </row>
    <row r="590" ht="22.5" customHeight="1">
      <c r="A590" s="37"/>
      <c r="B590" s="38" t="str">
        <f>'Master Schedule'!B590</f>
        <v/>
      </c>
      <c r="C590" s="39"/>
      <c r="D590" s="40" t="str">
        <f t="shared" si="1"/>
        <v>Saturday</v>
      </c>
      <c r="E590" s="41"/>
      <c r="F590" s="38"/>
      <c r="G590" s="65"/>
      <c r="H590" s="41"/>
      <c r="I590" s="38"/>
      <c r="J590" s="65"/>
      <c r="K590" s="32"/>
      <c r="L590" s="32"/>
      <c r="M590" s="32"/>
      <c r="N590" s="33"/>
      <c r="O590" s="62"/>
      <c r="P590" s="34" t="str">
        <f t="shared" si="3"/>
        <v/>
      </c>
    </row>
    <row r="591" ht="22.5" customHeight="1">
      <c r="A591" s="37"/>
      <c r="B591" s="38" t="str">
        <f>'Master Schedule'!B591</f>
        <v/>
      </c>
      <c r="C591" s="39"/>
      <c r="D591" s="40" t="str">
        <f t="shared" si="1"/>
        <v>Saturday</v>
      </c>
      <c r="E591" s="41"/>
      <c r="F591" s="38"/>
      <c r="G591" s="65"/>
      <c r="H591" s="41"/>
      <c r="I591" s="38"/>
      <c r="J591" s="65"/>
      <c r="K591" s="35"/>
      <c r="L591" s="35"/>
      <c r="M591" s="35"/>
      <c r="N591" s="36"/>
      <c r="O591" s="62"/>
      <c r="P591" s="34" t="str">
        <f t="shared" si="3"/>
        <v/>
      </c>
    </row>
    <row r="592" ht="22.5" customHeight="1">
      <c r="A592" s="37"/>
      <c r="B592" s="38" t="str">
        <f>'Master Schedule'!B592</f>
        <v/>
      </c>
      <c r="C592" s="39"/>
      <c r="D592" s="40" t="str">
        <f t="shared" si="1"/>
        <v>Saturday</v>
      </c>
      <c r="E592" s="41"/>
      <c r="F592" s="38"/>
      <c r="G592" s="65"/>
      <c r="H592" s="41"/>
      <c r="I592" s="38"/>
      <c r="J592" s="65"/>
      <c r="K592" s="32"/>
      <c r="L592" s="32"/>
      <c r="M592" s="32"/>
      <c r="N592" s="33"/>
      <c r="O592" s="62"/>
      <c r="P592" s="34" t="str">
        <f t="shared" si="3"/>
        <v/>
      </c>
    </row>
    <row r="593" ht="22.5" customHeight="1">
      <c r="A593" s="37"/>
      <c r="B593" s="38" t="str">
        <f>'Master Schedule'!B593</f>
        <v/>
      </c>
      <c r="C593" s="39"/>
      <c r="D593" s="40" t="str">
        <f t="shared" si="1"/>
        <v>Saturday</v>
      </c>
      <c r="E593" s="41"/>
      <c r="F593" s="38"/>
      <c r="G593" s="65"/>
      <c r="H593" s="41"/>
      <c r="I593" s="38"/>
      <c r="J593" s="65"/>
      <c r="K593" s="35"/>
      <c r="L593" s="35"/>
      <c r="M593" s="35"/>
      <c r="N593" s="36"/>
      <c r="O593" s="62"/>
      <c r="P593" s="34" t="str">
        <f t="shared" si="3"/>
        <v/>
      </c>
    </row>
    <row r="594" ht="22.5" customHeight="1">
      <c r="A594" s="37"/>
      <c r="B594" s="38" t="str">
        <f>'Master Schedule'!B594</f>
        <v/>
      </c>
      <c r="C594" s="39"/>
      <c r="D594" s="40" t="str">
        <f t="shared" si="1"/>
        <v>Saturday</v>
      </c>
      <c r="E594" s="41"/>
      <c r="F594" s="38"/>
      <c r="G594" s="65"/>
      <c r="H594" s="41"/>
      <c r="I594" s="38"/>
      <c r="J594" s="65"/>
      <c r="K594" s="32"/>
      <c r="L594" s="32"/>
      <c r="M594" s="32"/>
      <c r="N594" s="33"/>
      <c r="O594" s="62"/>
      <c r="P594" s="34" t="str">
        <f t="shared" si="3"/>
        <v/>
      </c>
    </row>
    <row r="595" ht="22.5" customHeight="1">
      <c r="A595" s="37"/>
      <c r="B595" s="38" t="str">
        <f>'Master Schedule'!B595</f>
        <v/>
      </c>
      <c r="C595" s="39"/>
      <c r="D595" s="40" t="str">
        <f t="shared" si="1"/>
        <v>Saturday</v>
      </c>
      <c r="E595" s="41"/>
      <c r="F595" s="38"/>
      <c r="G595" s="65"/>
      <c r="H595" s="41"/>
      <c r="I595" s="38"/>
      <c r="J595" s="65"/>
      <c r="K595" s="35"/>
      <c r="L595" s="35"/>
      <c r="M595" s="35"/>
      <c r="N595" s="36"/>
      <c r="O595" s="62"/>
      <c r="P595" s="34" t="str">
        <f t="shared" si="3"/>
        <v/>
      </c>
    </row>
    <row r="596" ht="22.5" customHeight="1">
      <c r="A596" s="37"/>
      <c r="B596" s="38" t="str">
        <f>'Master Schedule'!B596</f>
        <v/>
      </c>
      <c r="C596" s="39"/>
      <c r="D596" s="40" t="str">
        <f t="shared" si="1"/>
        <v>Saturday</v>
      </c>
      <c r="E596" s="41"/>
      <c r="F596" s="38"/>
      <c r="G596" s="65"/>
      <c r="H596" s="41"/>
      <c r="I596" s="38"/>
      <c r="J596" s="65"/>
      <c r="K596" s="32"/>
      <c r="L596" s="32"/>
      <c r="M596" s="32"/>
      <c r="N596" s="33"/>
      <c r="O596" s="62"/>
      <c r="P596" s="34" t="str">
        <f t="shared" si="3"/>
        <v/>
      </c>
    </row>
    <row r="597" ht="22.5" customHeight="1">
      <c r="A597" s="37"/>
      <c r="B597" s="38" t="str">
        <f>'Master Schedule'!B597</f>
        <v/>
      </c>
      <c r="C597" s="39"/>
      <c r="D597" s="40" t="str">
        <f t="shared" si="1"/>
        <v>Saturday</v>
      </c>
      <c r="E597" s="41"/>
      <c r="F597" s="38"/>
      <c r="G597" s="65"/>
      <c r="H597" s="41"/>
      <c r="I597" s="38"/>
      <c r="J597" s="65"/>
      <c r="K597" s="35"/>
      <c r="L597" s="35"/>
      <c r="M597" s="35"/>
      <c r="N597" s="36"/>
      <c r="O597" s="62"/>
      <c r="P597" s="34" t="str">
        <f t="shared" si="3"/>
        <v/>
      </c>
    </row>
    <row r="598" ht="22.5" customHeight="1">
      <c r="A598" s="37"/>
      <c r="B598" s="38" t="str">
        <f>'Master Schedule'!B598</f>
        <v/>
      </c>
      <c r="C598" s="39"/>
      <c r="D598" s="40" t="str">
        <f t="shared" si="1"/>
        <v>Saturday</v>
      </c>
      <c r="E598" s="41"/>
      <c r="F598" s="38"/>
      <c r="G598" s="65"/>
      <c r="H598" s="41"/>
      <c r="I598" s="38"/>
      <c r="J598" s="65"/>
      <c r="K598" s="32"/>
      <c r="L598" s="32"/>
      <c r="M598" s="32"/>
      <c r="N598" s="33"/>
      <c r="O598" s="62"/>
      <c r="P598" s="34" t="str">
        <f t="shared" si="3"/>
        <v/>
      </c>
    </row>
    <row r="599" ht="22.5" customHeight="1">
      <c r="A599" s="37"/>
      <c r="B599" s="38" t="str">
        <f>'Master Schedule'!B599</f>
        <v/>
      </c>
      <c r="C599" s="39"/>
      <c r="D599" s="40" t="str">
        <f t="shared" si="1"/>
        <v>Saturday</v>
      </c>
      <c r="E599" s="41"/>
      <c r="F599" s="38"/>
      <c r="G599" s="65"/>
      <c r="H599" s="41"/>
      <c r="I599" s="38"/>
      <c r="J599" s="65"/>
      <c r="K599" s="35"/>
      <c r="L599" s="35"/>
      <c r="M599" s="35"/>
      <c r="N599" s="36"/>
      <c r="O599" s="62"/>
      <c r="P599" s="34" t="str">
        <f t="shared" si="3"/>
        <v/>
      </c>
    </row>
    <row r="600" ht="22.5" customHeight="1">
      <c r="A600" s="37"/>
      <c r="B600" s="38" t="str">
        <f>'Master Schedule'!B600</f>
        <v/>
      </c>
      <c r="C600" s="39"/>
      <c r="D600" s="40" t="str">
        <f t="shared" si="1"/>
        <v>Saturday</v>
      </c>
      <c r="E600" s="41"/>
      <c r="F600" s="38"/>
      <c r="G600" s="65"/>
      <c r="H600" s="41"/>
      <c r="I600" s="38"/>
      <c r="J600" s="65"/>
      <c r="K600" s="32"/>
      <c r="L600" s="32"/>
      <c r="M600" s="32"/>
      <c r="N600" s="33"/>
      <c r="O600" s="62"/>
      <c r="P600" s="34" t="str">
        <f t="shared" si="3"/>
        <v/>
      </c>
    </row>
    <row r="601" ht="22.5" customHeight="1">
      <c r="A601" s="37"/>
      <c r="B601" s="38" t="str">
        <f>'Master Schedule'!B601</f>
        <v/>
      </c>
      <c r="C601" s="39"/>
      <c r="D601" s="40" t="str">
        <f t="shared" si="1"/>
        <v>Saturday</v>
      </c>
      <c r="E601" s="41"/>
      <c r="F601" s="38"/>
      <c r="G601" s="65"/>
      <c r="H601" s="41"/>
      <c r="I601" s="38"/>
      <c r="J601" s="65"/>
      <c r="K601" s="35"/>
      <c r="L601" s="35"/>
      <c r="M601" s="35"/>
      <c r="N601" s="36"/>
      <c r="O601" s="62"/>
      <c r="P601" s="34" t="str">
        <f t="shared" si="3"/>
        <v/>
      </c>
    </row>
    <row r="602" ht="22.5" customHeight="1">
      <c r="A602" s="37"/>
      <c r="B602" s="38" t="str">
        <f>'Master Schedule'!B602</f>
        <v/>
      </c>
      <c r="C602" s="39"/>
      <c r="D602" s="40" t="str">
        <f t="shared" si="1"/>
        <v>Saturday</v>
      </c>
      <c r="E602" s="41"/>
      <c r="F602" s="38"/>
      <c r="G602" s="65"/>
      <c r="H602" s="41"/>
      <c r="I602" s="38"/>
      <c r="J602" s="65"/>
      <c r="K602" s="32"/>
      <c r="L602" s="32"/>
      <c r="M602" s="32"/>
      <c r="N602" s="33"/>
      <c r="O602" s="62"/>
      <c r="P602" s="34" t="str">
        <f t="shared" si="3"/>
        <v/>
      </c>
    </row>
    <row r="603" ht="22.5" customHeight="1">
      <c r="A603" s="37"/>
      <c r="B603" s="38" t="str">
        <f>'Master Schedule'!B603</f>
        <v/>
      </c>
      <c r="C603" s="39"/>
      <c r="D603" s="40" t="str">
        <f t="shared" si="1"/>
        <v>Saturday</v>
      </c>
      <c r="E603" s="41"/>
      <c r="F603" s="38"/>
      <c r="G603" s="65"/>
      <c r="H603" s="41"/>
      <c r="I603" s="38"/>
      <c r="J603" s="65"/>
      <c r="K603" s="35"/>
      <c r="L603" s="35"/>
      <c r="M603" s="35"/>
      <c r="N603" s="36"/>
      <c r="O603" s="62"/>
      <c r="P603" s="34" t="str">
        <f t="shared" si="3"/>
        <v/>
      </c>
    </row>
    <row r="604" ht="22.5" customHeight="1">
      <c r="A604" s="37"/>
      <c r="B604" s="38" t="str">
        <f>'Master Schedule'!B604</f>
        <v/>
      </c>
      <c r="C604" s="39"/>
      <c r="D604" s="40" t="str">
        <f t="shared" si="1"/>
        <v>Saturday</v>
      </c>
      <c r="E604" s="41"/>
      <c r="F604" s="38"/>
      <c r="G604" s="65"/>
      <c r="H604" s="41"/>
      <c r="I604" s="38"/>
      <c r="J604" s="65"/>
      <c r="K604" s="32"/>
      <c r="L604" s="32"/>
      <c r="M604" s="32"/>
      <c r="N604" s="33"/>
      <c r="O604" s="62"/>
      <c r="P604" s="34" t="str">
        <f t="shared" si="3"/>
        <v/>
      </c>
    </row>
    <row r="605" ht="22.5" customHeight="1">
      <c r="A605" s="37"/>
      <c r="B605" s="38" t="str">
        <f>'Master Schedule'!B605</f>
        <v/>
      </c>
      <c r="C605" s="39"/>
      <c r="D605" s="40" t="str">
        <f t="shared" si="1"/>
        <v>Saturday</v>
      </c>
      <c r="E605" s="41"/>
      <c r="F605" s="38"/>
      <c r="G605" s="65"/>
      <c r="H605" s="41"/>
      <c r="I605" s="38"/>
      <c r="J605" s="65"/>
      <c r="K605" s="35"/>
      <c r="L605" s="35"/>
      <c r="M605" s="35"/>
      <c r="N605" s="36"/>
      <c r="O605" s="62"/>
      <c r="P605" s="34" t="str">
        <f t="shared" si="3"/>
        <v/>
      </c>
    </row>
    <row r="606" ht="22.5" customHeight="1">
      <c r="A606" s="37"/>
      <c r="B606" s="38" t="str">
        <f>'Master Schedule'!B606</f>
        <v/>
      </c>
      <c r="C606" s="39"/>
      <c r="D606" s="40" t="str">
        <f t="shared" si="1"/>
        <v>Saturday</v>
      </c>
      <c r="E606" s="41"/>
      <c r="F606" s="38"/>
      <c r="G606" s="65"/>
      <c r="H606" s="41"/>
      <c r="I606" s="38"/>
      <c r="J606" s="65"/>
      <c r="K606" s="32"/>
      <c r="L606" s="32"/>
      <c r="M606" s="32"/>
      <c r="N606" s="33"/>
      <c r="O606" s="62"/>
      <c r="P606" s="34" t="str">
        <f t="shared" si="3"/>
        <v/>
      </c>
    </row>
    <row r="607" ht="22.5" customHeight="1">
      <c r="A607" s="37"/>
      <c r="B607" s="38" t="str">
        <f>'Master Schedule'!B607</f>
        <v/>
      </c>
      <c r="C607" s="39"/>
      <c r="D607" s="40" t="str">
        <f t="shared" si="1"/>
        <v>Saturday</v>
      </c>
      <c r="E607" s="41"/>
      <c r="F607" s="38"/>
      <c r="G607" s="65"/>
      <c r="H607" s="41"/>
      <c r="I607" s="38"/>
      <c r="J607" s="65"/>
      <c r="K607" s="35"/>
      <c r="L607" s="35"/>
      <c r="M607" s="35"/>
      <c r="N607" s="36"/>
      <c r="O607" s="62"/>
      <c r="P607" s="34" t="str">
        <f t="shared" si="3"/>
        <v/>
      </c>
    </row>
    <row r="608" ht="22.5" customHeight="1">
      <c r="A608" s="37"/>
      <c r="B608" s="38" t="str">
        <f>'Master Schedule'!B608</f>
        <v/>
      </c>
      <c r="C608" s="39"/>
      <c r="D608" s="40" t="str">
        <f t="shared" si="1"/>
        <v>Saturday</v>
      </c>
      <c r="E608" s="41"/>
      <c r="F608" s="38"/>
      <c r="G608" s="65"/>
      <c r="H608" s="41"/>
      <c r="I608" s="38"/>
      <c r="J608" s="65"/>
      <c r="K608" s="32"/>
      <c r="L608" s="32"/>
      <c r="M608" s="32"/>
      <c r="N608" s="33"/>
      <c r="O608" s="62"/>
      <c r="P608" s="34" t="str">
        <f t="shared" si="3"/>
        <v/>
      </c>
    </row>
    <row r="609" ht="22.5" customHeight="1">
      <c r="A609" s="37"/>
      <c r="B609" s="38" t="str">
        <f>'Master Schedule'!B609</f>
        <v/>
      </c>
      <c r="C609" s="39"/>
      <c r="D609" s="40" t="str">
        <f t="shared" si="1"/>
        <v>Saturday</v>
      </c>
      <c r="E609" s="41"/>
      <c r="F609" s="38"/>
      <c r="G609" s="65"/>
      <c r="H609" s="41"/>
      <c r="I609" s="38"/>
      <c r="J609" s="65"/>
      <c r="K609" s="35"/>
      <c r="L609" s="35"/>
      <c r="M609" s="35"/>
      <c r="N609" s="36"/>
      <c r="O609" s="62"/>
      <c r="P609" s="34" t="str">
        <f t="shared" si="3"/>
        <v/>
      </c>
    </row>
    <row r="610" ht="22.5" customHeight="1">
      <c r="A610" s="37"/>
      <c r="B610" s="38" t="str">
        <f>'Master Schedule'!B610</f>
        <v/>
      </c>
      <c r="C610" s="39"/>
      <c r="D610" s="40" t="str">
        <f t="shared" si="1"/>
        <v>Saturday</v>
      </c>
      <c r="E610" s="41"/>
      <c r="F610" s="38"/>
      <c r="G610" s="65"/>
      <c r="H610" s="41"/>
      <c r="I610" s="38"/>
      <c r="J610" s="65"/>
      <c r="K610" s="32"/>
      <c r="L610" s="32"/>
      <c r="M610" s="32"/>
      <c r="N610" s="33"/>
      <c r="O610" s="62"/>
      <c r="P610" s="34" t="str">
        <f t="shared" si="3"/>
        <v/>
      </c>
    </row>
    <row r="611" ht="22.5" customHeight="1">
      <c r="A611" s="37"/>
      <c r="B611" s="38" t="str">
        <f>'Master Schedule'!B611</f>
        <v/>
      </c>
      <c r="C611" s="39"/>
      <c r="D611" s="40" t="str">
        <f t="shared" si="1"/>
        <v>Saturday</v>
      </c>
      <c r="E611" s="41"/>
      <c r="F611" s="38"/>
      <c r="G611" s="65"/>
      <c r="H611" s="41"/>
      <c r="I611" s="38"/>
      <c r="J611" s="65"/>
      <c r="K611" s="42" t="s">
        <v>12</v>
      </c>
      <c r="L611" s="42" t="s">
        <v>13</v>
      </c>
      <c r="M611" s="23" t="s">
        <v>14</v>
      </c>
      <c r="N611" s="24" t="s">
        <v>15</v>
      </c>
      <c r="O611" s="58" t="s">
        <v>17</v>
      </c>
      <c r="P611" s="25" t="s">
        <v>9</v>
      </c>
    </row>
    <row r="612" ht="22.5" customHeight="1">
      <c r="A612" s="37"/>
      <c r="B612" s="38" t="str">
        <f>'Master Schedule'!B612</f>
        <v/>
      </c>
      <c r="C612" s="39"/>
      <c r="D612" s="40" t="str">
        <f t="shared" si="1"/>
        <v>Saturday</v>
      </c>
      <c r="E612" s="41"/>
      <c r="F612" s="38"/>
      <c r="G612" s="65"/>
      <c r="H612" s="41"/>
      <c r="I612" s="38"/>
      <c r="J612" s="65"/>
      <c r="K612" s="53" t="s">
        <v>16</v>
      </c>
      <c r="L612" s="53" t="s">
        <v>16</v>
      </c>
      <c r="M612" s="53" t="s">
        <v>16</v>
      </c>
      <c r="N612" s="59" t="s">
        <v>49</v>
      </c>
      <c r="O612" s="60" t="s">
        <v>16</v>
      </c>
      <c r="P612" s="34" t="str">
        <f t="shared" ref="P612:P915" si="4">IF(G612="", "",
   IF(AND(K612="✅", L612="✅", M612="✅", N612="✅", O612="✅"), "✅ Approved",
   IF(OR(K612="❌", L612="❌", M612="❌", N612="❌", O612="❌"), "❌ Denied",
   "⌛️ Pending")))
</f>
        <v/>
      </c>
    </row>
    <row r="613" ht="22.5" customHeight="1">
      <c r="A613" s="37"/>
      <c r="B613" s="38" t="str">
        <f>'Master Schedule'!B613</f>
        <v/>
      </c>
      <c r="C613" s="39"/>
      <c r="D613" s="40" t="str">
        <f t="shared" si="1"/>
        <v>Saturday</v>
      </c>
      <c r="E613" s="41"/>
      <c r="F613" s="38"/>
      <c r="G613" s="65"/>
      <c r="H613" s="41"/>
      <c r="I613" s="38"/>
      <c r="J613" s="65"/>
      <c r="K613" s="32"/>
      <c r="L613" s="32"/>
      <c r="M613" s="32"/>
      <c r="N613" s="33"/>
      <c r="O613" s="62"/>
      <c r="P613" s="34" t="str">
        <f t="shared" si="4"/>
        <v/>
      </c>
    </row>
    <row r="614" ht="22.5" customHeight="1">
      <c r="A614" s="37"/>
      <c r="B614" s="38" t="str">
        <f>'Master Schedule'!B614</f>
        <v/>
      </c>
      <c r="C614" s="39"/>
      <c r="D614" s="40" t="str">
        <f t="shared" si="1"/>
        <v>Saturday</v>
      </c>
      <c r="E614" s="41"/>
      <c r="F614" s="38"/>
      <c r="G614" s="65"/>
      <c r="H614" s="41"/>
      <c r="I614" s="38"/>
      <c r="J614" s="65"/>
      <c r="K614" s="35"/>
      <c r="L614" s="35"/>
      <c r="M614" s="35"/>
      <c r="N614" s="36"/>
      <c r="O614" s="62"/>
      <c r="P614" s="34" t="str">
        <f t="shared" si="4"/>
        <v/>
      </c>
    </row>
    <row r="615" ht="22.5" customHeight="1">
      <c r="A615" s="37"/>
      <c r="B615" s="38" t="str">
        <f>'Master Schedule'!B615</f>
        <v/>
      </c>
      <c r="C615" s="39"/>
      <c r="D615" s="40" t="str">
        <f t="shared" si="1"/>
        <v>Saturday</v>
      </c>
      <c r="E615" s="41"/>
      <c r="F615" s="38"/>
      <c r="G615" s="65"/>
      <c r="H615" s="41"/>
      <c r="I615" s="38"/>
      <c r="J615" s="65"/>
      <c r="K615" s="32"/>
      <c r="L615" s="32"/>
      <c r="M615" s="32"/>
      <c r="N615" s="33"/>
      <c r="O615" s="62"/>
      <c r="P615" s="34" t="str">
        <f t="shared" si="4"/>
        <v/>
      </c>
    </row>
    <row r="616" ht="22.5" customHeight="1">
      <c r="A616" s="37"/>
      <c r="B616" s="38" t="str">
        <f>'Master Schedule'!B616</f>
        <v/>
      </c>
      <c r="C616" s="39"/>
      <c r="D616" s="40" t="str">
        <f t="shared" si="1"/>
        <v>Saturday</v>
      </c>
      <c r="E616" s="41"/>
      <c r="F616" s="38"/>
      <c r="G616" s="65"/>
      <c r="H616" s="41"/>
      <c r="I616" s="38"/>
      <c r="J616" s="65"/>
      <c r="K616" s="35"/>
      <c r="L616" s="35"/>
      <c r="M616" s="35"/>
      <c r="N616" s="36"/>
      <c r="O616" s="62"/>
      <c r="P616" s="34" t="str">
        <f t="shared" si="4"/>
        <v/>
      </c>
    </row>
    <row r="617" ht="22.5" customHeight="1">
      <c r="A617" s="37"/>
      <c r="B617" s="38" t="str">
        <f>'Master Schedule'!B617</f>
        <v/>
      </c>
      <c r="C617" s="39"/>
      <c r="D617" s="40" t="str">
        <f t="shared" si="1"/>
        <v>Saturday</v>
      </c>
      <c r="E617" s="41"/>
      <c r="F617" s="38"/>
      <c r="G617" s="65"/>
      <c r="H617" s="41"/>
      <c r="I617" s="38"/>
      <c r="J617" s="65"/>
      <c r="K617" s="32"/>
      <c r="L617" s="32"/>
      <c r="M617" s="32"/>
      <c r="N617" s="33"/>
      <c r="O617" s="62"/>
      <c r="P617" s="34" t="str">
        <f t="shared" si="4"/>
        <v/>
      </c>
    </row>
    <row r="618" ht="22.5" customHeight="1">
      <c r="A618" s="37"/>
      <c r="B618" s="38" t="str">
        <f>'Master Schedule'!B618</f>
        <v/>
      </c>
      <c r="C618" s="39"/>
      <c r="D618" s="40" t="str">
        <f t="shared" si="1"/>
        <v>Saturday</v>
      </c>
      <c r="E618" s="41"/>
      <c r="F618" s="38"/>
      <c r="G618" s="65"/>
      <c r="H618" s="41"/>
      <c r="I618" s="38"/>
      <c r="J618" s="65"/>
      <c r="K618" s="35"/>
      <c r="L618" s="35"/>
      <c r="M618" s="35"/>
      <c r="N618" s="36"/>
      <c r="O618" s="62"/>
      <c r="P618" s="34" t="str">
        <f t="shared" si="4"/>
        <v/>
      </c>
    </row>
    <row r="619" ht="22.5" customHeight="1">
      <c r="A619" s="37"/>
      <c r="B619" s="38" t="str">
        <f>'Master Schedule'!B619</f>
        <v/>
      </c>
      <c r="C619" s="39"/>
      <c r="D619" s="40" t="str">
        <f t="shared" si="1"/>
        <v>Saturday</v>
      </c>
      <c r="E619" s="41"/>
      <c r="F619" s="38"/>
      <c r="G619" s="65"/>
      <c r="H619" s="41"/>
      <c r="I619" s="38"/>
      <c r="J619" s="65"/>
      <c r="K619" s="32"/>
      <c r="L619" s="32"/>
      <c r="M619" s="32"/>
      <c r="N619" s="33"/>
      <c r="O619" s="62"/>
      <c r="P619" s="34" t="str">
        <f t="shared" si="4"/>
        <v/>
      </c>
    </row>
    <row r="620" ht="22.5" customHeight="1">
      <c r="A620" s="37"/>
      <c r="B620" s="38" t="str">
        <f>'Master Schedule'!B620</f>
        <v/>
      </c>
      <c r="C620" s="39"/>
      <c r="D620" s="40" t="str">
        <f t="shared" si="1"/>
        <v>Saturday</v>
      </c>
      <c r="E620" s="41"/>
      <c r="F620" s="38"/>
      <c r="G620" s="65"/>
      <c r="H620" s="41"/>
      <c r="I620" s="38"/>
      <c r="J620" s="65"/>
      <c r="K620" s="35"/>
      <c r="L620" s="35"/>
      <c r="M620" s="35"/>
      <c r="N620" s="36"/>
      <c r="O620" s="62"/>
      <c r="P620" s="34" t="str">
        <f t="shared" si="4"/>
        <v/>
      </c>
    </row>
    <row r="621" ht="22.5" customHeight="1">
      <c r="A621" s="37"/>
      <c r="B621" s="38" t="str">
        <f>'Master Schedule'!B621</f>
        <v/>
      </c>
      <c r="C621" s="39"/>
      <c r="D621" s="40" t="str">
        <f t="shared" si="1"/>
        <v>Saturday</v>
      </c>
      <c r="E621" s="41"/>
      <c r="F621" s="38"/>
      <c r="G621" s="65"/>
      <c r="H621" s="41"/>
      <c r="I621" s="38"/>
      <c r="J621" s="65"/>
      <c r="K621" s="32"/>
      <c r="L621" s="32"/>
      <c r="M621" s="32"/>
      <c r="N621" s="33"/>
      <c r="O621" s="62"/>
      <c r="P621" s="34" t="str">
        <f t="shared" si="4"/>
        <v/>
      </c>
    </row>
    <row r="622" ht="22.5" customHeight="1">
      <c r="A622" s="37"/>
      <c r="B622" s="38" t="str">
        <f>'Master Schedule'!B622</f>
        <v/>
      </c>
      <c r="C622" s="39"/>
      <c r="D622" s="40" t="str">
        <f t="shared" si="1"/>
        <v>Saturday</v>
      </c>
      <c r="E622" s="41"/>
      <c r="F622" s="38"/>
      <c r="G622" s="65"/>
      <c r="H622" s="41"/>
      <c r="I622" s="38"/>
      <c r="J622" s="65"/>
      <c r="K622" s="35"/>
      <c r="L622" s="35"/>
      <c r="M622" s="35"/>
      <c r="N622" s="36"/>
      <c r="O622" s="62"/>
      <c r="P622" s="34" t="str">
        <f t="shared" si="4"/>
        <v/>
      </c>
    </row>
    <row r="623" ht="22.5" customHeight="1">
      <c r="A623" s="37"/>
      <c r="B623" s="38" t="str">
        <f>'Master Schedule'!B623</f>
        <v/>
      </c>
      <c r="C623" s="39"/>
      <c r="D623" s="40" t="str">
        <f t="shared" si="1"/>
        <v>Saturday</v>
      </c>
      <c r="E623" s="41"/>
      <c r="F623" s="38"/>
      <c r="G623" s="65"/>
      <c r="H623" s="41"/>
      <c r="I623" s="38"/>
      <c r="J623" s="65"/>
      <c r="K623" s="32"/>
      <c r="L623" s="32"/>
      <c r="M623" s="32"/>
      <c r="N623" s="33"/>
      <c r="O623" s="62"/>
      <c r="P623" s="34" t="str">
        <f t="shared" si="4"/>
        <v/>
      </c>
    </row>
    <row r="624" ht="22.5" customHeight="1">
      <c r="A624" s="37"/>
      <c r="B624" s="38" t="str">
        <f>'Master Schedule'!B624</f>
        <v/>
      </c>
      <c r="C624" s="39"/>
      <c r="D624" s="40" t="str">
        <f t="shared" si="1"/>
        <v>Saturday</v>
      </c>
      <c r="E624" s="41"/>
      <c r="F624" s="38"/>
      <c r="G624" s="65"/>
      <c r="H624" s="41"/>
      <c r="I624" s="38"/>
      <c r="J624" s="65"/>
      <c r="K624" s="35"/>
      <c r="L624" s="35"/>
      <c r="M624" s="35"/>
      <c r="N624" s="36"/>
      <c r="O624" s="62"/>
      <c r="P624" s="34" t="str">
        <f t="shared" si="4"/>
        <v/>
      </c>
    </row>
    <row r="625" ht="22.5" customHeight="1">
      <c r="A625" s="37"/>
      <c r="B625" s="38" t="str">
        <f>'Master Schedule'!B625</f>
        <v/>
      </c>
      <c r="C625" s="39"/>
      <c r="D625" s="40" t="str">
        <f t="shared" si="1"/>
        <v>Saturday</v>
      </c>
      <c r="E625" s="41"/>
      <c r="F625" s="38"/>
      <c r="G625" s="65"/>
      <c r="H625" s="41"/>
      <c r="I625" s="38"/>
      <c r="J625" s="65"/>
      <c r="K625" s="32"/>
      <c r="L625" s="32"/>
      <c r="M625" s="32"/>
      <c r="N625" s="33"/>
      <c r="O625" s="62"/>
      <c r="P625" s="34" t="str">
        <f t="shared" si="4"/>
        <v/>
      </c>
    </row>
    <row r="626" ht="22.5" customHeight="1">
      <c r="A626" s="37"/>
      <c r="B626" s="38" t="str">
        <f>'Master Schedule'!B626</f>
        <v/>
      </c>
      <c r="C626" s="39"/>
      <c r="D626" s="40" t="str">
        <f t="shared" si="1"/>
        <v>Saturday</v>
      </c>
      <c r="E626" s="41"/>
      <c r="F626" s="38"/>
      <c r="G626" s="65"/>
      <c r="H626" s="41"/>
      <c r="I626" s="38"/>
      <c r="J626" s="65"/>
      <c r="K626" s="35"/>
      <c r="L626" s="35"/>
      <c r="M626" s="35"/>
      <c r="N626" s="36"/>
      <c r="O626" s="62"/>
      <c r="P626" s="34" t="str">
        <f t="shared" si="4"/>
        <v/>
      </c>
    </row>
    <row r="627" ht="22.5" customHeight="1">
      <c r="A627" s="37"/>
      <c r="B627" s="38" t="str">
        <f>'Master Schedule'!B627</f>
        <v/>
      </c>
      <c r="C627" s="39"/>
      <c r="D627" s="40" t="str">
        <f t="shared" si="1"/>
        <v>Saturday</v>
      </c>
      <c r="E627" s="41"/>
      <c r="F627" s="38"/>
      <c r="G627" s="65"/>
      <c r="H627" s="41"/>
      <c r="I627" s="38"/>
      <c r="J627" s="65"/>
      <c r="K627" s="32"/>
      <c r="L627" s="32"/>
      <c r="M627" s="32"/>
      <c r="N627" s="33"/>
      <c r="O627" s="62"/>
      <c r="P627" s="34" t="str">
        <f t="shared" si="4"/>
        <v/>
      </c>
    </row>
    <row r="628" ht="22.5" customHeight="1">
      <c r="A628" s="37"/>
      <c r="B628" s="38" t="str">
        <f>'Master Schedule'!B628</f>
        <v/>
      </c>
      <c r="C628" s="39"/>
      <c r="D628" s="40" t="str">
        <f t="shared" si="1"/>
        <v>Saturday</v>
      </c>
      <c r="E628" s="41"/>
      <c r="F628" s="38"/>
      <c r="G628" s="65"/>
      <c r="H628" s="41"/>
      <c r="I628" s="38"/>
      <c r="J628" s="65"/>
      <c r="K628" s="35"/>
      <c r="L628" s="35"/>
      <c r="M628" s="35"/>
      <c r="N628" s="36"/>
      <c r="O628" s="62"/>
      <c r="P628" s="34" t="str">
        <f t="shared" si="4"/>
        <v/>
      </c>
    </row>
    <row r="629" ht="22.5" customHeight="1">
      <c r="A629" s="37"/>
      <c r="B629" s="38" t="str">
        <f>'Master Schedule'!B629</f>
        <v/>
      </c>
      <c r="C629" s="39"/>
      <c r="D629" s="40" t="str">
        <f t="shared" si="1"/>
        <v>Saturday</v>
      </c>
      <c r="E629" s="41"/>
      <c r="F629" s="38"/>
      <c r="G629" s="65"/>
      <c r="H629" s="41"/>
      <c r="I629" s="38"/>
      <c r="J629" s="65"/>
      <c r="K629" s="32"/>
      <c r="L629" s="32"/>
      <c r="M629" s="32"/>
      <c r="N629" s="33"/>
      <c r="O629" s="62"/>
      <c r="P629" s="34" t="str">
        <f t="shared" si="4"/>
        <v/>
      </c>
    </row>
    <row r="630" ht="22.5" customHeight="1">
      <c r="A630" s="37"/>
      <c r="B630" s="38" t="str">
        <f>'Master Schedule'!B630</f>
        <v/>
      </c>
      <c r="C630" s="39"/>
      <c r="D630" s="40" t="str">
        <f t="shared" si="1"/>
        <v>Saturday</v>
      </c>
      <c r="E630" s="41"/>
      <c r="F630" s="38"/>
      <c r="G630" s="65"/>
      <c r="H630" s="41"/>
      <c r="I630" s="38"/>
      <c r="J630" s="65"/>
      <c r="K630" s="35"/>
      <c r="L630" s="35"/>
      <c r="M630" s="35"/>
      <c r="N630" s="36"/>
      <c r="O630" s="62"/>
      <c r="P630" s="34" t="str">
        <f t="shared" si="4"/>
        <v/>
      </c>
    </row>
    <row r="631" ht="22.5" customHeight="1">
      <c r="A631" s="37"/>
      <c r="B631" s="38" t="str">
        <f>'Master Schedule'!B631</f>
        <v/>
      </c>
      <c r="C631" s="39"/>
      <c r="D631" s="40" t="str">
        <f t="shared" si="1"/>
        <v>Saturday</v>
      </c>
      <c r="E631" s="41"/>
      <c r="F631" s="38"/>
      <c r="G631" s="65"/>
      <c r="H631" s="41"/>
      <c r="I631" s="38"/>
      <c r="J631" s="65"/>
      <c r="K631" s="32"/>
      <c r="L631" s="32"/>
      <c r="M631" s="32"/>
      <c r="N631" s="33"/>
      <c r="O631" s="62"/>
      <c r="P631" s="34" t="str">
        <f t="shared" si="4"/>
        <v/>
      </c>
    </row>
    <row r="632" ht="22.5" customHeight="1">
      <c r="A632" s="37"/>
      <c r="B632" s="38" t="str">
        <f>'Master Schedule'!B632</f>
        <v/>
      </c>
      <c r="C632" s="39"/>
      <c r="D632" s="40" t="str">
        <f t="shared" si="1"/>
        <v>Saturday</v>
      </c>
      <c r="E632" s="41"/>
      <c r="F632" s="38"/>
      <c r="G632" s="65"/>
      <c r="H632" s="41"/>
      <c r="I632" s="38"/>
      <c r="J632" s="65"/>
      <c r="K632" s="35"/>
      <c r="L632" s="35"/>
      <c r="M632" s="35"/>
      <c r="N632" s="36"/>
      <c r="O632" s="62"/>
      <c r="P632" s="34" t="str">
        <f t="shared" si="4"/>
        <v/>
      </c>
    </row>
    <row r="633" ht="22.5" customHeight="1">
      <c r="A633" s="37"/>
      <c r="B633" s="38" t="str">
        <f>'Master Schedule'!B633</f>
        <v/>
      </c>
      <c r="C633" s="39"/>
      <c r="D633" s="40" t="str">
        <f t="shared" si="1"/>
        <v>Saturday</v>
      </c>
      <c r="E633" s="41"/>
      <c r="F633" s="38"/>
      <c r="G633" s="65"/>
      <c r="H633" s="41"/>
      <c r="I633" s="38"/>
      <c r="J633" s="65"/>
      <c r="K633" s="32"/>
      <c r="L633" s="32"/>
      <c r="M633" s="32"/>
      <c r="N633" s="33"/>
      <c r="O633" s="62"/>
      <c r="P633" s="34" t="str">
        <f t="shared" si="4"/>
        <v/>
      </c>
    </row>
    <row r="634" ht="22.5" customHeight="1">
      <c r="A634" s="37"/>
      <c r="B634" s="38" t="str">
        <f>'Master Schedule'!B634</f>
        <v/>
      </c>
      <c r="C634" s="39"/>
      <c r="D634" s="40" t="str">
        <f t="shared" si="1"/>
        <v>Saturday</v>
      </c>
      <c r="E634" s="41"/>
      <c r="F634" s="38"/>
      <c r="G634" s="65"/>
      <c r="H634" s="41"/>
      <c r="I634" s="38"/>
      <c r="J634" s="65"/>
      <c r="K634" s="35"/>
      <c r="L634" s="35"/>
      <c r="M634" s="35"/>
      <c r="N634" s="36"/>
      <c r="O634" s="62"/>
      <c r="P634" s="34" t="str">
        <f t="shared" si="4"/>
        <v/>
      </c>
    </row>
    <row r="635" ht="22.5" customHeight="1">
      <c r="A635" s="37"/>
      <c r="B635" s="38" t="str">
        <f>'Master Schedule'!B635</f>
        <v/>
      </c>
      <c r="C635" s="39"/>
      <c r="D635" s="40" t="str">
        <f t="shared" si="1"/>
        <v>Saturday</v>
      </c>
      <c r="E635" s="41"/>
      <c r="F635" s="38"/>
      <c r="G635" s="65"/>
      <c r="H635" s="41"/>
      <c r="I635" s="38"/>
      <c r="J635" s="65"/>
      <c r="K635" s="32"/>
      <c r="L635" s="32"/>
      <c r="M635" s="32"/>
      <c r="N635" s="33"/>
      <c r="O635" s="62"/>
      <c r="P635" s="34" t="str">
        <f t="shared" si="4"/>
        <v/>
      </c>
    </row>
    <row r="636" ht="22.5" customHeight="1">
      <c r="A636" s="37"/>
      <c r="B636" s="38" t="str">
        <f>'Master Schedule'!B636</f>
        <v/>
      </c>
      <c r="C636" s="39"/>
      <c r="D636" s="40" t="str">
        <f t="shared" si="1"/>
        <v>Saturday</v>
      </c>
      <c r="E636" s="41"/>
      <c r="F636" s="38"/>
      <c r="G636" s="65"/>
      <c r="H636" s="41"/>
      <c r="I636" s="38"/>
      <c r="J636" s="65"/>
      <c r="K636" s="35"/>
      <c r="L636" s="35"/>
      <c r="M636" s="35"/>
      <c r="N636" s="36"/>
      <c r="O636" s="62"/>
      <c r="P636" s="34" t="str">
        <f t="shared" si="4"/>
        <v/>
      </c>
    </row>
    <row r="637" ht="22.5" customHeight="1">
      <c r="A637" s="37"/>
      <c r="B637" s="38" t="str">
        <f>'Master Schedule'!B637</f>
        <v/>
      </c>
      <c r="C637" s="39"/>
      <c r="D637" s="40" t="str">
        <f t="shared" si="1"/>
        <v>Saturday</v>
      </c>
      <c r="E637" s="41"/>
      <c r="F637" s="38"/>
      <c r="G637" s="65"/>
      <c r="H637" s="41"/>
      <c r="I637" s="38"/>
      <c r="J637" s="65"/>
      <c r="K637" s="32"/>
      <c r="L637" s="32"/>
      <c r="M637" s="32"/>
      <c r="N637" s="33"/>
      <c r="O637" s="62"/>
      <c r="P637" s="34" t="str">
        <f t="shared" si="4"/>
        <v/>
      </c>
    </row>
    <row r="638" ht="22.5" customHeight="1">
      <c r="A638" s="37"/>
      <c r="B638" s="38" t="str">
        <f>'Master Schedule'!B638</f>
        <v/>
      </c>
      <c r="C638" s="39"/>
      <c r="D638" s="40" t="str">
        <f t="shared" si="1"/>
        <v>Saturday</v>
      </c>
      <c r="E638" s="41"/>
      <c r="F638" s="38"/>
      <c r="G638" s="65"/>
      <c r="H638" s="41"/>
      <c r="I638" s="38"/>
      <c r="J638" s="65"/>
      <c r="K638" s="35"/>
      <c r="L638" s="35"/>
      <c r="M638" s="35"/>
      <c r="N638" s="36"/>
      <c r="O638" s="62"/>
      <c r="P638" s="34" t="str">
        <f t="shared" si="4"/>
        <v/>
      </c>
    </row>
    <row r="639" ht="22.5" customHeight="1">
      <c r="A639" s="37"/>
      <c r="B639" s="38" t="str">
        <f>'Master Schedule'!B639</f>
        <v/>
      </c>
      <c r="C639" s="39"/>
      <c r="D639" s="40" t="str">
        <f t="shared" si="1"/>
        <v>Saturday</v>
      </c>
      <c r="E639" s="41"/>
      <c r="F639" s="38"/>
      <c r="G639" s="65"/>
      <c r="H639" s="41"/>
      <c r="I639" s="38"/>
      <c r="J639" s="65"/>
      <c r="K639" s="32"/>
      <c r="L639" s="32"/>
      <c r="M639" s="32"/>
      <c r="N639" s="33"/>
      <c r="O639" s="62"/>
      <c r="P639" s="34" t="str">
        <f t="shared" si="4"/>
        <v/>
      </c>
    </row>
    <row r="640" ht="22.5" customHeight="1">
      <c r="A640" s="37"/>
      <c r="B640" s="38" t="str">
        <f>'Master Schedule'!B640</f>
        <v/>
      </c>
      <c r="C640" s="39"/>
      <c r="D640" s="40" t="str">
        <f t="shared" si="1"/>
        <v>Saturday</v>
      </c>
      <c r="E640" s="41"/>
      <c r="F640" s="38"/>
      <c r="G640" s="65"/>
      <c r="H640" s="41"/>
      <c r="I640" s="38"/>
      <c r="J640" s="65"/>
      <c r="K640" s="35"/>
      <c r="L640" s="35"/>
      <c r="M640" s="35"/>
      <c r="N640" s="36"/>
      <c r="O640" s="62"/>
      <c r="P640" s="34" t="str">
        <f t="shared" si="4"/>
        <v/>
      </c>
    </row>
    <row r="641" ht="22.5" customHeight="1">
      <c r="A641" s="37"/>
      <c r="B641" s="38" t="str">
        <f>'Master Schedule'!B641</f>
        <v/>
      </c>
      <c r="C641" s="39"/>
      <c r="D641" s="40" t="str">
        <f t="shared" si="1"/>
        <v>Saturday</v>
      </c>
      <c r="E641" s="41"/>
      <c r="F641" s="38"/>
      <c r="G641" s="65"/>
      <c r="H641" s="41"/>
      <c r="I641" s="38"/>
      <c r="J641" s="65"/>
      <c r="K641" s="32"/>
      <c r="L641" s="32"/>
      <c r="M641" s="32"/>
      <c r="N641" s="33"/>
      <c r="O641" s="62"/>
      <c r="P641" s="34" t="str">
        <f t="shared" si="4"/>
        <v/>
      </c>
    </row>
    <row r="642" ht="22.5" customHeight="1">
      <c r="A642" s="37"/>
      <c r="B642" s="38" t="str">
        <f>'Master Schedule'!B642</f>
        <v/>
      </c>
      <c r="C642" s="39"/>
      <c r="D642" s="40" t="str">
        <f t="shared" si="1"/>
        <v>Saturday</v>
      </c>
      <c r="E642" s="41"/>
      <c r="F642" s="38"/>
      <c r="G642" s="65"/>
      <c r="H642" s="41"/>
      <c r="I642" s="38"/>
      <c r="J642" s="65"/>
      <c r="K642" s="35"/>
      <c r="L642" s="35"/>
      <c r="M642" s="35"/>
      <c r="N642" s="36"/>
      <c r="O642" s="62"/>
      <c r="P642" s="34" t="str">
        <f t="shared" si="4"/>
        <v/>
      </c>
    </row>
    <row r="643" ht="22.5" customHeight="1">
      <c r="A643" s="37"/>
      <c r="B643" s="38" t="str">
        <f>'Master Schedule'!B643</f>
        <v/>
      </c>
      <c r="C643" s="39"/>
      <c r="D643" s="40" t="str">
        <f t="shared" si="1"/>
        <v>Saturday</v>
      </c>
      <c r="E643" s="41"/>
      <c r="F643" s="38"/>
      <c r="G643" s="65"/>
      <c r="H643" s="41"/>
      <c r="I643" s="38"/>
      <c r="J643" s="65"/>
      <c r="K643" s="32"/>
      <c r="L643" s="32"/>
      <c r="M643" s="32"/>
      <c r="N643" s="33"/>
      <c r="O643" s="62"/>
      <c r="P643" s="34" t="str">
        <f t="shared" si="4"/>
        <v/>
      </c>
    </row>
    <row r="644" ht="22.5" customHeight="1">
      <c r="A644" s="37"/>
      <c r="B644" s="38" t="str">
        <f>'Master Schedule'!B644</f>
        <v/>
      </c>
      <c r="C644" s="39"/>
      <c r="D644" s="40" t="str">
        <f t="shared" si="1"/>
        <v>Saturday</v>
      </c>
      <c r="E644" s="41"/>
      <c r="F644" s="38"/>
      <c r="G644" s="65"/>
      <c r="H644" s="41"/>
      <c r="I644" s="38"/>
      <c r="J644" s="65"/>
      <c r="K644" s="35"/>
      <c r="L644" s="35"/>
      <c r="M644" s="35"/>
      <c r="N644" s="36"/>
      <c r="O644" s="62"/>
      <c r="P644" s="34" t="str">
        <f t="shared" si="4"/>
        <v/>
      </c>
    </row>
    <row r="645" ht="22.5" customHeight="1">
      <c r="A645" s="37"/>
      <c r="B645" s="38" t="str">
        <f>'Master Schedule'!B645</f>
        <v/>
      </c>
      <c r="C645" s="39"/>
      <c r="D645" s="40" t="str">
        <f t="shared" si="1"/>
        <v>Saturday</v>
      </c>
      <c r="E645" s="41"/>
      <c r="F645" s="38"/>
      <c r="G645" s="65"/>
      <c r="H645" s="41"/>
      <c r="I645" s="38"/>
      <c r="J645" s="65"/>
      <c r="K645" s="32"/>
      <c r="L645" s="32"/>
      <c r="M645" s="32"/>
      <c r="N645" s="33"/>
      <c r="O645" s="62"/>
      <c r="P645" s="34" t="str">
        <f t="shared" si="4"/>
        <v/>
      </c>
    </row>
    <row r="646" ht="22.5" customHeight="1">
      <c r="A646" s="37"/>
      <c r="B646" s="38" t="str">
        <f>'Master Schedule'!B646</f>
        <v/>
      </c>
      <c r="C646" s="39"/>
      <c r="D646" s="40" t="str">
        <f t="shared" si="1"/>
        <v>Saturday</v>
      </c>
      <c r="E646" s="41"/>
      <c r="F646" s="38"/>
      <c r="G646" s="65"/>
      <c r="H646" s="41"/>
      <c r="I646" s="38"/>
      <c r="J646" s="65"/>
      <c r="K646" s="35"/>
      <c r="L646" s="35"/>
      <c r="M646" s="35"/>
      <c r="N646" s="36"/>
      <c r="O646" s="62"/>
      <c r="P646" s="34" t="str">
        <f t="shared" si="4"/>
        <v/>
      </c>
    </row>
    <row r="647" ht="22.5" customHeight="1">
      <c r="A647" s="37"/>
      <c r="B647" s="38" t="str">
        <f>'Master Schedule'!B647</f>
        <v/>
      </c>
      <c r="C647" s="39"/>
      <c r="D647" s="40" t="str">
        <f t="shared" si="1"/>
        <v>Saturday</v>
      </c>
      <c r="E647" s="41"/>
      <c r="F647" s="38"/>
      <c r="G647" s="65"/>
      <c r="H647" s="41"/>
      <c r="I647" s="38"/>
      <c r="J647" s="65"/>
      <c r="K647" s="32"/>
      <c r="L647" s="32"/>
      <c r="M647" s="32"/>
      <c r="N647" s="33"/>
      <c r="O647" s="62"/>
      <c r="P647" s="34" t="str">
        <f t="shared" si="4"/>
        <v/>
      </c>
    </row>
    <row r="648" ht="22.5" customHeight="1">
      <c r="A648" s="37"/>
      <c r="B648" s="38" t="str">
        <f>'Master Schedule'!B648</f>
        <v/>
      </c>
      <c r="C648" s="39"/>
      <c r="D648" s="40" t="str">
        <f t="shared" si="1"/>
        <v>Saturday</v>
      </c>
      <c r="E648" s="41"/>
      <c r="F648" s="38"/>
      <c r="G648" s="65"/>
      <c r="H648" s="41"/>
      <c r="I648" s="38"/>
      <c r="J648" s="65"/>
      <c r="K648" s="35"/>
      <c r="L648" s="35"/>
      <c r="M648" s="35"/>
      <c r="N648" s="36"/>
      <c r="O648" s="62"/>
      <c r="P648" s="34" t="str">
        <f t="shared" si="4"/>
        <v/>
      </c>
    </row>
    <row r="649" ht="22.5" customHeight="1">
      <c r="A649" s="37"/>
      <c r="B649" s="38" t="str">
        <f>'Master Schedule'!B649</f>
        <v/>
      </c>
      <c r="C649" s="39"/>
      <c r="D649" s="40" t="str">
        <f t="shared" si="1"/>
        <v>Saturday</v>
      </c>
      <c r="E649" s="41"/>
      <c r="F649" s="38"/>
      <c r="G649" s="65"/>
      <c r="H649" s="41"/>
      <c r="I649" s="38"/>
      <c r="J649" s="65"/>
      <c r="K649" s="32"/>
      <c r="L649" s="32"/>
      <c r="M649" s="32"/>
      <c r="N649" s="33"/>
      <c r="O649" s="62"/>
      <c r="P649" s="34" t="str">
        <f t="shared" si="4"/>
        <v/>
      </c>
    </row>
    <row r="650" ht="22.5" customHeight="1">
      <c r="A650" s="37"/>
      <c r="B650" s="38" t="str">
        <f>'Master Schedule'!B650</f>
        <v/>
      </c>
      <c r="C650" s="39"/>
      <c r="D650" s="40" t="str">
        <f t="shared" si="1"/>
        <v>Saturday</v>
      </c>
      <c r="E650" s="41"/>
      <c r="F650" s="38"/>
      <c r="G650" s="65"/>
      <c r="H650" s="41"/>
      <c r="I650" s="38"/>
      <c r="J650" s="65"/>
      <c r="K650" s="35"/>
      <c r="L650" s="35"/>
      <c r="M650" s="35"/>
      <c r="N650" s="36"/>
      <c r="O650" s="62"/>
      <c r="P650" s="34" t="str">
        <f t="shared" si="4"/>
        <v/>
      </c>
    </row>
    <row r="651" ht="22.5" customHeight="1">
      <c r="A651" s="37"/>
      <c r="B651" s="38" t="str">
        <f>'Master Schedule'!B651</f>
        <v/>
      </c>
      <c r="C651" s="39"/>
      <c r="D651" s="40" t="str">
        <f t="shared" si="1"/>
        <v>Saturday</v>
      </c>
      <c r="E651" s="41"/>
      <c r="F651" s="38"/>
      <c r="G651" s="65"/>
      <c r="H651" s="41"/>
      <c r="I651" s="38"/>
      <c r="J651" s="65"/>
      <c r="K651" s="32"/>
      <c r="L651" s="32"/>
      <c r="M651" s="32"/>
      <c r="N651" s="33"/>
      <c r="O651" s="62"/>
      <c r="P651" s="34" t="str">
        <f t="shared" si="4"/>
        <v/>
      </c>
    </row>
    <row r="652" ht="22.5" customHeight="1">
      <c r="A652" s="37"/>
      <c r="B652" s="38" t="str">
        <f>'Master Schedule'!B652</f>
        <v/>
      </c>
      <c r="C652" s="39"/>
      <c r="D652" s="40" t="str">
        <f t="shared" si="1"/>
        <v>Saturday</v>
      </c>
      <c r="E652" s="41"/>
      <c r="F652" s="38"/>
      <c r="G652" s="65"/>
      <c r="H652" s="41"/>
      <c r="I652" s="38"/>
      <c r="J652" s="65"/>
      <c r="K652" s="35"/>
      <c r="L652" s="35"/>
      <c r="M652" s="35"/>
      <c r="N652" s="36"/>
      <c r="O652" s="62"/>
      <c r="P652" s="34" t="str">
        <f t="shared" si="4"/>
        <v/>
      </c>
    </row>
    <row r="653" ht="22.5" customHeight="1">
      <c r="A653" s="37"/>
      <c r="B653" s="38" t="str">
        <f>'Master Schedule'!B653</f>
        <v/>
      </c>
      <c r="C653" s="39"/>
      <c r="D653" s="40" t="str">
        <f t="shared" si="1"/>
        <v>Saturday</v>
      </c>
      <c r="E653" s="41"/>
      <c r="F653" s="38"/>
      <c r="G653" s="65"/>
      <c r="H653" s="41"/>
      <c r="I653" s="38"/>
      <c r="J653" s="65"/>
      <c r="K653" s="32"/>
      <c r="L653" s="32"/>
      <c r="M653" s="32"/>
      <c r="N653" s="33"/>
      <c r="O653" s="62"/>
      <c r="P653" s="34" t="str">
        <f t="shared" si="4"/>
        <v/>
      </c>
    </row>
    <row r="654" ht="22.5" customHeight="1">
      <c r="A654" s="37"/>
      <c r="B654" s="38" t="str">
        <f>'Master Schedule'!B654</f>
        <v/>
      </c>
      <c r="C654" s="39"/>
      <c r="D654" s="40" t="str">
        <f t="shared" si="1"/>
        <v>Saturday</v>
      </c>
      <c r="E654" s="41"/>
      <c r="F654" s="38"/>
      <c r="G654" s="65"/>
      <c r="H654" s="41"/>
      <c r="I654" s="38"/>
      <c r="J654" s="65"/>
      <c r="K654" s="35"/>
      <c r="L654" s="35"/>
      <c r="M654" s="35"/>
      <c r="N654" s="36"/>
      <c r="O654" s="62"/>
      <c r="P654" s="34" t="str">
        <f t="shared" si="4"/>
        <v/>
      </c>
    </row>
    <row r="655" ht="22.5" customHeight="1">
      <c r="A655" s="37"/>
      <c r="B655" s="38" t="str">
        <f>'Master Schedule'!B655</f>
        <v/>
      </c>
      <c r="C655" s="39"/>
      <c r="D655" s="40" t="str">
        <f t="shared" si="1"/>
        <v>Saturday</v>
      </c>
      <c r="E655" s="41"/>
      <c r="F655" s="38"/>
      <c r="G655" s="65"/>
      <c r="H655" s="41"/>
      <c r="I655" s="38"/>
      <c r="J655" s="65"/>
      <c r="K655" s="32"/>
      <c r="L655" s="32"/>
      <c r="M655" s="32"/>
      <c r="N655" s="33"/>
      <c r="O655" s="62"/>
      <c r="P655" s="34" t="str">
        <f t="shared" si="4"/>
        <v/>
      </c>
    </row>
    <row r="656" ht="22.5" customHeight="1">
      <c r="A656" s="37"/>
      <c r="B656" s="38" t="str">
        <f>'Master Schedule'!B656</f>
        <v/>
      </c>
      <c r="C656" s="39"/>
      <c r="D656" s="40" t="str">
        <f t="shared" si="1"/>
        <v>Saturday</v>
      </c>
      <c r="E656" s="41"/>
      <c r="F656" s="38"/>
      <c r="G656" s="65"/>
      <c r="H656" s="41"/>
      <c r="I656" s="38"/>
      <c r="J656" s="65"/>
      <c r="K656" s="35"/>
      <c r="L656" s="35"/>
      <c r="M656" s="35"/>
      <c r="N656" s="36"/>
      <c r="O656" s="62"/>
      <c r="P656" s="34" t="str">
        <f t="shared" si="4"/>
        <v/>
      </c>
    </row>
    <row r="657" ht="22.5" customHeight="1">
      <c r="A657" s="37"/>
      <c r="B657" s="38" t="str">
        <f>'Master Schedule'!B657</f>
        <v/>
      </c>
      <c r="C657" s="39"/>
      <c r="D657" s="40" t="str">
        <f t="shared" si="1"/>
        <v>Saturday</v>
      </c>
      <c r="E657" s="41"/>
      <c r="F657" s="38"/>
      <c r="G657" s="65"/>
      <c r="H657" s="41"/>
      <c r="I657" s="38"/>
      <c r="J657" s="65"/>
      <c r="K657" s="32"/>
      <c r="L657" s="32"/>
      <c r="M657" s="32"/>
      <c r="N657" s="33"/>
      <c r="O657" s="62"/>
      <c r="P657" s="34" t="str">
        <f t="shared" si="4"/>
        <v/>
      </c>
    </row>
    <row r="658" ht="22.5" customHeight="1">
      <c r="A658" s="37"/>
      <c r="B658" s="38" t="str">
        <f>'Master Schedule'!B658</f>
        <v/>
      </c>
      <c r="C658" s="39"/>
      <c r="D658" s="40" t="str">
        <f t="shared" si="1"/>
        <v>Saturday</v>
      </c>
      <c r="E658" s="41"/>
      <c r="F658" s="38"/>
      <c r="G658" s="65"/>
      <c r="H658" s="41"/>
      <c r="I658" s="38"/>
      <c r="J658" s="65"/>
      <c r="K658" s="35"/>
      <c r="L658" s="35"/>
      <c r="M658" s="35"/>
      <c r="N658" s="36"/>
      <c r="O658" s="62"/>
      <c r="P658" s="34" t="str">
        <f t="shared" si="4"/>
        <v/>
      </c>
    </row>
    <row r="659" ht="22.5" customHeight="1">
      <c r="A659" s="37"/>
      <c r="B659" s="38" t="str">
        <f>'Master Schedule'!B659</f>
        <v/>
      </c>
      <c r="C659" s="39"/>
      <c r="D659" s="40" t="str">
        <f t="shared" si="1"/>
        <v>Saturday</v>
      </c>
      <c r="E659" s="41"/>
      <c r="F659" s="38"/>
      <c r="G659" s="65"/>
      <c r="H659" s="41"/>
      <c r="I659" s="38"/>
      <c r="J659" s="65"/>
      <c r="K659" s="32"/>
      <c r="L659" s="32"/>
      <c r="M659" s="32"/>
      <c r="N659" s="33"/>
      <c r="O659" s="62"/>
      <c r="P659" s="34" t="str">
        <f t="shared" si="4"/>
        <v/>
      </c>
    </row>
    <row r="660" ht="22.5" customHeight="1">
      <c r="A660" s="37"/>
      <c r="B660" s="38" t="str">
        <f>'Master Schedule'!B660</f>
        <v/>
      </c>
      <c r="C660" s="39"/>
      <c r="D660" s="40" t="str">
        <f t="shared" si="1"/>
        <v>Saturday</v>
      </c>
      <c r="E660" s="41"/>
      <c r="F660" s="38"/>
      <c r="G660" s="65"/>
      <c r="H660" s="41"/>
      <c r="I660" s="38"/>
      <c r="J660" s="65"/>
      <c r="K660" s="35"/>
      <c r="L660" s="35"/>
      <c r="M660" s="35"/>
      <c r="N660" s="36"/>
      <c r="O660" s="62"/>
      <c r="P660" s="34" t="str">
        <f t="shared" si="4"/>
        <v/>
      </c>
    </row>
    <row r="661" ht="22.5" customHeight="1">
      <c r="A661" s="37"/>
      <c r="B661" s="38" t="str">
        <f>'Master Schedule'!B661</f>
        <v/>
      </c>
      <c r="C661" s="39"/>
      <c r="D661" s="40" t="str">
        <f t="shared" si="1"/>
        <v>Saturday</v>
      </c>
      <c r="E661" s="41"/>
      <c r="F661" s="38"/>
      <c r="G661" s="65"/>
      <c r="H661" s="41"/>
      <c r="I661" s="38"/>
      <c r="J661" s="65"/>
      <c r="K661" s="32"/>
      <c r="L661" s="32"/>
      <c r="M661" s="32"/>
      <c r="N661" s="33"/>
      <c r="O661" s="62"/>
      <c r="P661" s="34" t="str">
        <f t="shared" si="4"/>
        <v/>
      </c>
    </row>
    <row r="662" ht="22.5" customHeight="1">
      <c r="A662" s="37"/>
      <c r="B662" s="38" t="str">
        <f>'Master Schedule'!B662</f>
        <v/>
      </c>
      <c r="C662" s="39"/>
      <c r="D662" s="40" t="str">
        <f t="shared" si="1"/>
        <v>Saturday</v>
      </c>
      <c r="E662" s="41"/>
      <c r="F662" s="38"/>
      <c r="G662" s="65"/>
      <c r="H662" s="41"/>
      <c r="I662" s="38"/>
      <c r="J662" s="65"/>
      <c r="K662" s="35"/>
      <c r="L662" s="35"/>
      <c r="M662" s="35"/>
      <c r="N662" s="36"/>
      <c r="O662" s="62"/>
      <c r="P662" s="34" t="str">
        <f t="shared" si="4"/>
        <v/>
      </c>
    </row>
    <row r="663" ht="22.5" customHeight="1">
      <c r="A663" s="37"/>
      <c r="B663" s="38" t="str">
        <f>'Master Schedule'!B663</f>
        <v/>
      </c>
      <c r="C663" s="39"/>
      <c r="D663" s="40" t="str">
        <f t="shared" si="1"/>
        <v>Saturday</v>
      </c>
      <c r="E663" s="41"/>
      <c r="F663" s="38"/>
      <c r="G663" s="65"/>
      <c r="H663" s="41"/>
      <c r="I663" s="38"/>
      <c r="J663" s="65"/>
      <c r="K663" s="32"/>
      <c r="L663" s="32"/>
      <c r="M663" s="32"/>
      <c r="N663" s="33"/>
      <c r="O663" s="62"/>
      <c r="P663" s="34" t="str">
        <f t="shared" si="4"/>
        <v/>
      </c>
    </row>
    <row r="664" ht="22.5" customHeight="1">
      <c r="A664" s="37"/>
      <c r="B664" s="38" t="str">
        <f>'Master Schedule'!B664</f>
        <v/>
      </c>
      <c r="C664" s="39"/>
      <c r="D664" s="40" t="str">
        <f t="shared" si="1"/>
        <v>Saturday</v>
      </c>
      <c r="E664" s="41"/>
      <c r="F664" s="38"/>
      <c r="G664" s="65"/>
      <c r="H664" s="41"/>
      <c r="I664" s="38"/>
      <c r="J664" s="65"/>
      <c r="K664" s="35"/>
      <c r="L664" s="35"/>
      <c r="M664" s="35"/>
      <c r="N664" s="36"/>
      <c r="O664" s="62"/>
      <c r="P664" s="34" t="str">
        <f t="shared" si="4"/>
        <v/>
      </c>
    </row>
    <row r="665" ht="22.5" customHeight="1">
      <c r="A665" s="37"/>
      <c r="B665" s="38" t="str">
        <f>'Master Schedule'!B665</f>
        <v/>
      </c>
      <c r="C665" s="39"/>
      <c r="D665" s="40" t="str">
        <f t="shared" si="1"/>
        <v>Saturday</v>
      </c>
      <c r="E665" s="41"/>
      <c r="F665" s="38"/>
      <c r="G665" s="65"/>
      <c r="H665" s="41"/>
      <c r="I665" s="38"/>
      <c r="J665" s="65"/>
      <c r="K665" s="32"/>
      <c r="L665" s="32"/>
      <c r="M665" s="32"/>
      <c r="N665" s="33"/>
      <c r="O665" s="62"/>
      <c r="P665" s="34" t="str">
        <f t="shared" si="4"/>
        <v/>
      </c>
    </row>
    <row r="666" ht="22.5" customHeight="1">
      <c r="A666" s="37"/>
      <c r="B666" s="38" t="str">
        <f>'Master Schedule'!B666</f>
        <v/>
      </c>
      <c r="C666" s="39"/>
      <c r="D666" s="40" t="str">
        <f t="shared" si="1"/>
        <v>Saturday</v>
      </c>
      <c r="E666" s="41"/>
      <c r="F666" s="38"/>
      <c r="G666" s="65"/>
      <c r="H666" s="41"/>
      <c r="I666" s="38"/>
      <c r="J666" s="65"/>
      <c r="K666" s="35"/>
      <c r="L666" s="35"/>
      <c r="M666" s="35"/>
      <c r="N666" s="36"/>
      <c r="O666" s="62"/>
      <c r="P666" s="34" t="str">
        <f t="shared" si="4"/>
        <v/>
      </c>
    </row>
    <row r="667" ht="22.5" customHeight="1">
      <c r="A667" s="37"/>
      <c r="B667" s="38" t="str">
        <f>'Master Schedule'!B667</f>
        <v/>
      </c>
      <c r="C667" s="39"/>
      <c r="D667" s="40" t="str">
        <f t="shared" si="1"/>
        <v>Saturday</v>
      </c>
      <c r="E667" s="41"/>
      <c r="F667" s="38"/>
      <c r="G667" s="65"/>
      <c r="H667" s="41"/>
      <c r="I667" s="38"/>
      <c r="J667" s="65"/>
      <c r="K667" s="32"/>
      <c r="L667" s="32"/>
      <c r="M667" s="32"/>
      <c r="N667" s="33"/>
      <c r="O667" s="62"/>
      <c r="P667" s="34" t="str">
        <f t="shared" si="4"/>
        <v/>
      </c>
    </row>
    <row r="668" ht="22.5" customHeight="1">
      <c r="A668" s="37"/>
      <c r="B668" s="38" t="str">
        <f>'Master Schedule'!B668</f>
        <v/>
      </c>
      <c r="C668" s="39"/>
      <c r="D668" s="40" t="str">
        <f t="shared" si="1"/>
        <v>Saturday</v>
      </c>
      <c r="E668" s="41"/>
      <c r="F668" s="38"/>
      <c r="G668" s="65"/>
      <c r="H668" s="41"/>
      <c r="I668" s="38"/>
      <c r="J668" s="65"/>
      <c r="K668" s="35"/>
      <c r="L668" s="35"/>
      <c r="M668" s="35"/>
      <c r="N668" s="36"/>
      <c r="O668" s="62"/>
      <c r="P668" s="34" t="str">
        <f t="shared" si="4"/>
        <v/>
      </c>
    </row>
    <row r="669" ht="22.5" customHeight="1">
      <c r="A669" s="37"/>
      <c r="B669" s="38" t="str">
        <f>'Master Schedule'!B669</f>
        <v/>
      </c>
      <c r="C669" s="39"/>
      <c r="D669" s="40" t="str">
        <f t="shared" si="1"/>
        <v>Saturday</v>
      </c>
      <c r="E669" s="41"/>
      <c r="F669" s="38"/>
      <c r="G669" s="65"/>
      <c r="H669" s="41"/>
      <c r="I669" s="38"/>
      <c r="J669" s="65"/>
      <c r="K669" s="32"/>
      <c r="L669" s="32"/>
      <c r="M669" s="32"/>
      <c r="N669" s="33"/>
      <c r="O669" s="62"/>
      <c r="P669" s="34" t="str">
        <f t="shared" si="4"/>
        <v/>
      </c>
    </row>
    <row r="670" ht="22.5" customHeight="1">
      <c r="A670" s="37"/>
      <c r="B670" s="38" t="str">
        <f>'Master Schedule'!B670</f>
        <v/>
      </c>
      <c r="C670" s="39"/>
      <c r="D670" s="40" t="str">
        <f t="shared" si="1"/>
        <v>Saturday</v>
      </c>
      <c r="E670" s="41"/>
      <c r="F670" s="38"/>
      <c r="G670" s="65"/>
      <c r="H670" s="41"/>
      <c r="I670" s="38"/>
      <c r="J670" s="65"/>
      <c r="K670" s="35"/>
      <c r="L670" s="35"/>
      <c r="M670" s="35"/>
      <c r="N670" s="36"/>
      <c r="O670" s="62"/>
      <c r="P670" s="34" t="str">
        <f t="shared" si="4"/>
        <v/>
      </c>
    </row>
    <row r="671" ht="22.5" customHeight="1">
      <c r="A671" s="37"/>
      <c r="B671" s="38" t="str">
        <f>'Master Schedule'!B671</f>
        <v/>
      </c>
      <c r="C671" s="39"/>
      <c r="D671" s="40" t="str">
        <f t="shared" si="1"/>
        <v>Saturday</v>
      </c>
      <c r="E671" s="41"/>
      <c r="F671" s="38"/>
      <c r="G671" s="65"/>
      <c r="H671" s="41"/>
      <c r="I671" s="38"/>
      <c r="J671" s="65"/>
      <c r="K671" s="32"/>
      <c r="L671" s="32"/>
      <c r="M671" s="32"/>
      <c r="N671" s="33"/>
      <c r="O671" s="62"/>
      <c r="P671" s="34" t="str">
        <f t="shared" si="4"/>
        <v/>
      </c>
    </row>
    <row r="672" ht="22.5" customHeight="1">
      <c r="A672" s="37"/>
      <c r="B672" s="38" t="str">
        <f>'Master Schedule'!B672</f>
        <v/>
      </c>
      <c r="C672" s="39"/>
      <c r="D672" s="40" t="str">
        <f t="shared" si="1"/>
        <v>Saturday</v>
      </c>
      <c r="E672" s="41"/>
      <c r="F672" s="38"/>
      <c r="G672" s="65"/>
      <c r="H672" s="41"/>
      <c r="I672" s="38"/>
      <c r="J672" s="65"/>
      <c r="K672" s="35"/>
      <c r="L672" s="35"/>
      <c r="M672" s="35"/>
      <c r="N672" s="36"/>
      <c r="O672" s="62"/>
      <c r="P672" s="34" t="str">
        <f t="shared" si="4"/>
        <v/>
      </c>
    </row>
    <row r="673" ht="22.5" customHeight="1">
      <c r="A673" s="37"/>
      <c r="B673" s="38" t="str">
        <f>'Master Schedule'!B673</f>
        <v/>
      </c>
      <c r="C673" s="39"/>
      <c r="D673" s="40" t="str">
        <f t="shared" si="1"/>
        <v>Saturday</v>
      </c>
      <c r="E673" s="41"/>
      <c r="F673" s="38"/>
      <c r="G673" s="65"/>
      <c r="H673" s="41"/>
      <c r="I673" s="38"/>
      <c r="J673" s="65"/>
      <c r="K673" s="32"/>
      <c r="L673" s="32"/>
      <c r="M673" s="32"/>
      <c r="N673" s="33"/>
      <c r="O673" s="62"/>
      <c r="P673" s="34" t="str">
        <f t="shared" si="4"/>
        <v/>
      </c>
    </row>
    <row r="674" ht="22.5" customHeight="1">
      <c r="A674" s="37"/>
      <c r="B674" s="38" t="str">
        <f>'Master Schedule'!B674</f>
        <v/>
      </c>
      <c r="C674" s="39"/>
      <c r="D674" s="40" t="str">
        <f t="shared" si="1"/>
        <v>Saturday</v>
      </c>
      <c r="E674" s="41"/>
      <c r="F674" s="38"/>
      <c r="G674" s="65"/>
      <c r="H674" s="41"/>
      <c r="I674" s="38"/>
      <c r="J674" s="65"/>
      <c r="K674" s="35"/>
      <c r="L674" s="35"/>
      <c r="M674" s="35"/>
      <c r="N674" s="36"/>
      <c r="O674" s="62"/>
      <c r="P674" s="34" t="str">
        <f t="shared" si="4"/>
        <v/>
      </c>
    </row>
    <row r="675" ht="22.5" customHeight="1">
      <c r="A675" s="37"/>
      <c r="B675" s="38" t="str">
        <f>'Master Schedule'!B675</f>
        <v/>
      </c>
      <c r="C675" s="39"/>
      <c r="D675" s="40" t="str">
        <f t="shared" si="1"/>
        <v>Saturday</v>
      </c>
      <c r="E675" s="41"/>
      <c r="F675" s="38"/>
      <c r="G675" s="65"/>
      <c r="H675" s="41"/>
      <c r="I675" s="38"/>
      <c r="J675" s="65"/>
      <c r="K675" s="32"/>
      <c r="L675" s="32"/>
      <c r="M675" s="32"/>
      <c r="N675" s="33"/>
      <c r="O675" s="62"/>
      <c r="P675" s="34" t="str">
        <f t="shared" si="4"/>
        <v/>
      </c>
    </row>
    <row r="676" ht="22.5" customHeight="1">
      <c r="A676" s="37"/>
      <c r="B676" s="38" t="str">
        <f>'Master Schedule'!B676</f>
        <v/>
      </c>
      <c r="C676" s="39"/>
      <c r="D676" s="40" t="str">
        <f t="shared" si="1"/>
        <v>Saturday</v>
      </c>
      <c r="E676" s="41"/>
      <c r="F676" s="38"/>
      <c r="G676" s="65"/>
      <c r="H676" s="41"/>
      <c r="I676" s="38"/>
      <c r="J676" s="65"/>
      <c r="K676" s="35"/>
      <c r="L676" s="35"/>
      <c r="M676" s="35"/>
      <c r="N676" s="36"/>
      <c r="O676" s="62"/>
      <c r="P676" s="34" t="str">
        <f t="shared" si="4"/>
        <v/>
      </c>
    </row>
    <row r="677" ht="22.5" customHeight="1">
      <c r="A677" s="37"/>
      <c r="B677" s="38" t="str">
        <f>'Master Schedule'!B677</f>
        <v/>
      </c>
      <c r="C677" s="39"/>
      <c r="D677" s="40" t="str">
        <f t="shared" si="1"/>
        <v>Saturday</v>
      </c>
      <c r="E677" s="41"/>
      <c r="F677" s="38"/>
      <c r="G677" s="65"/>
      <c r="H677" s="41"/>
      <c r="I677" s="38"/>
      <c r="J677" s="65"/>
      <c r="K677" s="32"/>
      <c r="L677" s="32"/>
      <c r="M677" s="32"/>
      <c r="N677" s="33"/>
      <c r="O677" s="62"/>
      <c r="P677" s="34" t="str">
        <f t="shared" si="4"/>
        <v/>
      </c>
    </row>
    <row r="678" ht="22.5" customHeight="1">
      <c r="A678" s="37"/>
      <c r="B678" s="38" t="str">
        <f>'Master Schedule'!B678</f>
        <v/>
      </c>
      <c r="C678" s="39"/>
      <c r="D678" s="40" t="str">
        <f t="shared" si="1"/>
        <v>Saturday</v>
      </c>
      <c r="E678" s="41"/>
      <c r="F678" s="38"/>
      <c r="G678" s="65"/>
      <c r="H678" s="41"/>
      <c r="I678" s="38"/>
      <c r="J678" s="65"/>
      <c r="K678" s="35"/>
      <c r="L678" s="35"/>
      <c r="M678" s="35"/>
      <c r="N678" s="36"/>
      <c r="O678" s="62"/>
      <c r="P678" s="34" t="str">
        <f t="shared" si="4"/>
        <v/>
      </c>
    </row>
    <row r="679" ht="22.5" customHeight="1">
      <c r="A679" s="37"/>
      <c r="B679" s="38" t="str">
        <f>'Master Schedule'!B679</f>
        <v/>
      </c>
      <c r="C679" s="39"/>
      <c r="D679" s="40" t="str">
        <f t="shared" si="1"/>
        <v>Saturday</v>
      </c>
      <c r="E679" s="41"/>
      <c r="F679" s="38"/>
      <c r="G679" s="65"/>
      <c r="H679" s="41"/>
      <c r="I679" s="38"/>
      <c r="J679" s="65"/>
      <c r="K679" s="32"/>
      <c r="L679" s="32"/>
      <c r="M679" s="32"/>
      <c r="N679" s="33"/>
      <c r="O679" s="62"/>
      <c r="P679" s="34" t="str">
        <f t="shared" si="4"/>
        <v/>
      </c>
    </row>
    <row r="680" ht="22.5" customHeight="1">
      <c r="A680" s="37"/>
      <c r="B680" s="38" t="str">
        <f>'Master Schedule'!B680</f>
        <v/>
      </c>
      <c r="C680" s="39"/>
      <c r="D680" s="40" t="str">
        <f t="shared" si="1"/>
        <v>Saturday</v>
      </c>
      <c r="E680" s="41"/>
      <c r="F680" s="38"/>
      <c r="G680" s="65"/>
      <c r="H680" s="41"/>
      <c r="I680" s="38"/>
      <c r="J680" s="65"/>
      <c r="K680" s="35"/>
      <c r="L680" s="35"/>
      <c r="M680" s="35"/>
      <c r="N680" s="36"/>
      <c r="O680" s="62"/>
      <c r="P680" s="34" t="str">
        <f t="shared" si="4"/>
        <v/>
      </c>
    </row>
    <row r="681" ht="22.5" customHeight="1">
      <c r="A681" s="37"/>
      <c r="B681" s="38" t="str">
        <f>'Master Schedule'!B681</f>
        <v/>
      </c>
      <c r="C681" s="39"/>
      <c r="D681" s="40" t="str">
        <f t="shared" si="1"/>
        <v>Saturday</v>
      </c>
      <c r="E681" s="41"/>
      <c r="F681" s="38"/>
      <c r="G681" s="65"/>
      <c r="H681" s="41"/>
      <c r="I681" s="38"/>
      <c r="J681" s="65"/>
      <c r="K681" s="32"/>
      <c r="L681" s="32"/>
      <c r="M681" s="32"/>
      <c r="N681" s="33"/>
      <c r="O681" s="62"/>
      <c r="P681" s="34" t="str">
        <f t="shared" si="4"/>
        <v/>
      </c>
    </row>
    <row r="682" ht="22.5" customHeight="1">
      <c r="A682" s="37"/>
      <c r="B682" s="38" t="str">
        <f>'Master Schedule'!B682</f>
        <v/>
      </c>
      <c r="C682" s="39"/>
      <c r="D682" s="40" t="str">
        <f t="shared" si="1"/>
        <v>Saturday</v>
      </c>
      <c r="E682" s="41"/>
      <c r="F682" s="38"/>
      <c r="G682" s="65"/>
      <c r="H682" s="41"/>
      <c r="I682" s="38"/>
      <c r="J682" s="65"/>
      <c r="K682" s="35"/>
      <c r="L682" s="35"/>
      <c r="M682" s="35"/>
      <c r="N682" s="36"/>
      <c r="O682" s="62"/>
      <c r="P682" s="34" t="str">
        <f t="shared" si="4"/>
        <v/>
      </c>
    </row>
    <row r="683" ht="22.5" customHeight="1">
      <c r="A683" s="37"/>
      <c r="B683" s="38" t="str">
        <f>'Master Schedule'!B683</f>
        <v/>
      </c>
      <c r="C683" s="39"/>
      <c r="D683" s="40" t="str">
        <f t="shared" si="1"/>
        <v>Saturday</v>
      </c>
      <c r="E683" s="41"/>
      <c r="F683" s="38"/>
      <c r="G683" s="65"/>
      <c r="H683" s="41"/>
      <c r="I683" s="38"/>
      <c r="J683" s="65"/>
      <c r="K683" s="32"/>
      <c r="L683" s="32"/>
      <c r="M683" s="32"/>
      <c r="N683" s="33"/>
      <c r="O683" s="62"/>
      <c r="P683" s="34" t="str">
        <f t="shared" si="4"/>
        <v/>
      </c>
    </row>
    <row r="684" ht="22.5" customHeight="1">
      <c r="A684" s="37"/>
      <c r="B684" s="38" t="str">
        <f>'Master Schedule'!B684</f>
        <v/>
      </c>
      <c r="C684" s="39"/>
      <c r="D684" s="40" t="str">
        <f t="shared" si="1"/>
        <v>Saturday</v>
      </c>
      <c r="E684" s="41"/>
      <c r="F684" s="38"/>
      <c r="G684" s="65"/>
      <c r="H684" s="41"/>
      <c r="I684" s="38"/>
      <c r="J684" s="65"/>
      <c r="K684" s="35"/>
      <c r="L684" s="35"/>
      <c r="M684" s="35"/>
      <c r="N684" s="36"/>
      <c r="O684" s="62"/>
      <c r="P684" s="34" t="str">
        <f t="shared" si="4"/>
        <v/>
      </c>
    </row>
    <row r="685" ht="22.5" customHeight="1">
      <c r="A685" s="37"/>
      <c r="B685" s="38" t="str">
        <f>'Master Schedule'!B685</f>
        <v/>
      </c>
      <c r="C685" s="39"/>
      <c r="D685" s="40" t="str">
        <f t="shared" si="1"/>
        <v>Saturday</v>
      </c>
      <c r="E685" s="41"/>
      <c r="F685" s="38"/>
      <c r="G685" s="65"/>
      <c r="H685" s="41"/>
      <c r="I685" s="38"/>
      <c r="J685" s="65"/>
      <c r="K685" s="32"/>
      <c r="L685" s="32"/>
      <c r="M685" s="32"/>
      <c r="N685" s="33"/>
      <c r="O685" s="62"/>
      <c r="P685" s="34" t="str">
        <f t="shared" si="4"/>
        <v/>
      </c>
    </row>
    <row r="686" ht="22.5" customHeight="1">
      <c r="A686" s="37"/>
      <c r="B686" s="38" t="str">
        <f>'Master Schedule'!B686</f>
        <v/>
      </c>
      <c r="C686" s="39"/>
      <c r="D686" s="40" t="str">
        <f t="shared" si="1"/>
        <v>Saturday</v>
      </c>
      <c r="E686" s="41"/>
      <c r="F686" s="38"/>
      <c r="G686" s="65"/>
      <c r="H686" s="41"/>
      <c r="I686" s="38"/>
      <c r="J686" s="65"/>
      <c r="K686" s="35"/>
      <c r="L686" s="35"/>
      <c r="M686" s="35"/>
      <c r="N686" s="36"/>
      <c r="O686" s="62"/>
      <c r="P686" s="34" t="str">
        <f t="shared" si="4"/>
        <v/>
      </c>
    </row>
    <row r="687" ht="22.5" customHeight="1">
      <c r="A687" s="37"/>
      <c r="B687" s="38" t="str">
        <f>'Master Schedule'!B687</f>
        <v/>
      </c>
      <c r="C687" s="39"/>
      <c r="D687" s="40" t="str">
        <f t="shared" si="1"/>
        <v>Saturday</v>
      </c>
      <c r="E687" s="41"/>
      <c r="F687" s="38"/>
      <c r="G687" s="65"/>
      <c r="H687" s="41"/>
      <c r="I687" s="38"/>
      <c r="J687" s="65"/>
      <c r="K687" s="32"/>
      <c r="L687" s="32"/>
      <c r="M687" s="32"/>
      <c r="N687" s="33"/>
      <c r="O687" s="62"/>
      <c r="P687" s="34" t="str">
        <f t="shared" si="4"/>
        <v/>
      </c>
    </row>
    <row r="688" ht="22.5" customHeight="1">
      <c r="A688" s="37"/>
      <c r="B688" s="38" t="str">
        <f>'Master Schedule'!B688</f>
        <v/>
      </c>
      <c r="C688" s="39"/>
      <c r="D688" s="40" t="str">
        <f t="shared" si="1"/>
        <v>Saturday</v>
      </c>
      <c r="E688" s="41"/>
      <c r="F688" s="38"/>
      <c r="G688" s="65"/>
      <c r="H688" s="41"/>
      <c r="I688" s="38"/>
      <c r="J688" s="65"/>
      <c r="K688" s="35"/>
      <c r="L688" s="35"/>
      <c r="M688" s="35"/>
      <c r="N688" s="36"/>
      <c r="O688" s="62"/>
      <c r="P688" s="34" t="str">
        <f t="shared" si="4"/>
        <v/>
      </c>
    </row>
    <row r="689" ht="22.5" customHeight="1">
      <c r="A689" s="37"/>
      <c r="B689" s="38" t="str">
        <f>'Master Schedule'!B689</f>
        <v/>
      </c>
      <c r="C689" s="39"/>
      <c r="D689" s="40" t="str">
        <f t="shared" si="1"/>
        <v>Saturday</v>
      </c>
      <c r="E689" s="41"/>
      <c r="F689" s="38"/>
      <c r="G689" s="65"/>
      <c r="H689" s="41"/>
      <c r="I689" s="38"/>
      <c r="J689" s="65"/>
      <c r="K689" s="32"/>
      <c r="L689" s="32"/>
      <c r="M689" s="32"/>
      <c r="N689" s="33"/>
      <c r="O689" s="62"/>
      <c r="P689" s="34" t="str">
        <f t="shared" si="4"/>
        <v/>
      </c>
    </row>
    <row r="690" ht="22.5" customHeight="1">
      <c r="A690" s="37"/>
      <c r="B690" s="38" t="str">
        <f>'Master Schedule'!B690</f>
        <v/>
      </c>
      <c r="C690" s="39"/>
      <c r="D690" s="40" t="str">
        <f t="shared" si="1"/>
        <v>Saturday</v>
      </c>
      <c r="E690" s="41"/>
      <c r="F690" s="38"/>
      <c r="G690" s="65"/>
      <c r="H690" s="41"/>
      <c r="I690" s="38"/>
      <c r="J690" s="65"/>
      <c r="K690" s="35"/>
      <c r="L690" s="35"/>
      <c r="M690" s="35"/>
      <c r="N690" s="36"/>
      <c r="O690" s="62"/>
      <c r="P690" s="34" t="str">
        <f t="shared" si="4"/>
        <v/>
      </c>
    </row>
    <row r="691" ht="22.5" customHeight="1">
      <c r="A691" s="37"/>
      <c r="B691" s="38" t="str">
        <f>'Master Schedule'!B691</f>
        <v/>
      </c>
      <c r="C691" s="39"/>
      <c r="D691" s="40" t="str">
        <f t="shared" si="1"/>
        <v>Saturday</v>
      </c>
      <c r="E691" s="41"/>
      <c r="F691" s="38"/>
      <c r="G691" s="65"/>
      <c r="H691" s="41"/>
      <c r="I691" s="38"/>
      <c r="J691" s="65"/>
      <c r="K691" s="32"/>
      <c r="L691" s="32"/>
      <c r="M691" s="32"/>
      <c r="N691" s="33"/>
      <c r="O691" s="62"/>
      <c r="P691" s="34" t="str">
        <f t="shared" si="4"/>
        <v/>
      </c>
    </row>
    <row r="692" ht="22.5" customHeight="1">
      <c r="A692" s="37"/>
      <c r="B692" s="38" t="str">
        <f>'Master Schedule'!B692</f>
        <v/>
      </c>
      <c r="C692" s="39"/>
      <c r="D692" s="40" t="str">
        <f t="shared" si="1"/>
        <v>Saturday</v>
      </c>
      <c r="E692" s="41"/>
      <c r="F692" s="38"/>
      <c r="G692" s="65"/>
      <c r="H692" s="41"/>
      <c r="I692" s="38"/>
      <c r="J692" s="65"/>
      <c r="K692" s="35"/>
      <c r="L692" s="35"/>
      <c r="M692" s="35"/>
      <c r="N692" s="36"/>
      <c r="O692" s="62"/>
      <c r="P692" s="34" t="str">
        <f t="shared" si="4"/>
        <v/>
      </c>
    </row>
    <row r="693" ht="22.5" customHeight="1">
      <c r="A693" s="37"/>
      <c r="B693" s="38" t="str">
        <f>'Master Schedule'!B693</f>
        <v/>
      </c>
      <c r="C693" s="39"/>
      <c r="D693" s="40" t="str">
        <f t="shared" si="1"/>
        <v>Saturday</v>
      </c>
      <c r="E693" s="41"/>
      <c r="F693" s="38"/>
      <c r="G693" s="65"/>
      <c r="H693" s="41"/>
      <c r="I693" s="38"/>
      <c r="J693" s="65"/>
      <c r="K693" s="32"/>
      <c r="L693" s="32"/>
      <c r="M693" s="32"/>
      <c r="N693" s="33"/>
      <c r="O693" s="62"/>
      <c r="P693" s="34" t="str">
        <f t="shared" si="4"/>
        <v/>
      </c>
    </row>
    <row r="694" ht="22.5" customHeight="1">
      <c r="A694" s="37"/>
      <c r="B694" s="38" t="str">
        <f>'Master Schedule'!B694</f>
        <v/>
      </c>
      <c r="C694" s="39"/>
      <c r="D694" s="40" t="str">
        <f t="shared" si="1"/>
        <v>Saturday</v>
      </c>
      <c r="E694" s="41"/>
      <c r="F694" s="38"/>
      <c r="G694" s="65"/>
      <c r="H694" s="41"/>
      <c r="I694" s="38"/>
      <c r="J694" s="65"/>
      <c r="K694" s="35"/>
      <c r="L694" s="35"/>
      <c r="M694" s="35"/>
      <c r="N694" s="36"/>
      <c r="O694" s="62"/>
      <c r="P694" s="34" t="str">
        <f t="shared" si="4"/>
        <v/>
      </c>
    </row>
    <row r="695" ht="22.5" customHeight="1">
      <c r="A695" s="37"/>
      <c r="B695" s="38" t="str">
        <f>'Master Schedule'!B695</f>
        <v/>
      </c>
      <c r="C695" s="39"/>
      <c r="D695" s="40" t="str">
        <f t="shared" si="1"/>
        <v>Saturday</v>
      </c>
      <c r="E695" s="41"/>
      <c r="F695" s="38"/>
      <c r="G695" s="65"/>
      <c r="H695" s="41"/>
      <c r="I695" s="38"/>
      <c r="J695" s="65"/>
      <c r="K695" s="32"/>
      <c r="L695" s="32"/>
      <c r="M695" s="32"/>
      <c r="N695" s="33"/>
      <c r="O695" s="62"/>
      <c r="P695" s="34" t="str">
        <f t="shared" si="4"/>
        <v/>
      </c>
    </row>
    <row r="696" ht="22.5" customHeight="1">
      <c r="A696" s="37"/>
      <c r="B696" s="38" t="str">
        <f>'Master Schedule'!B696</f>
        <v/>
      </c>
      <c r="C696" s="39"/>
      <c r="D696" s="40" t="str">
        <f t="shared" si="1"/>
        <v>Saturday</v>
      </c>
      <c r="E696" s="41"/>
      <c r="F696" s="38"/>
      <c r="G696" s="65"/>
      <c r="H696" s="41"/>
      <c r="I696" s="38"/>
      <c r="J696" s="65"/>
      <c r="K696" s="35"/>
      <c r="L696" s="35"/>
      <c r="M696" s="35"/>
      <c r="N696" s="36"/>
      <c r="O696" s="62"/>
      <c r="P696" s="34" t="str">
        <f t="shared" si="4"/>
        <v/>
      </c>
    </row>
    <row r="697" ht="22.5" customHeight="1">
      <c r="A697" s="37"/>
      <c r="B697" s="38" t="str">
        <f>'Master Schedule'!B697</f>
        <v/>
      </c>
      <c r="C697" s="39"/>
      <c r="D697" s="40" t="str">
        <f t="shared" si="1"/>
        <v>Saturday</v>
      </c>
      <c r="E697" s="41"/>
      <c r="F697" s="38"/>
      <c r="G697" s="65"/>
      <c r="H697" s="41"/>
      <c r="I697" s="38"/>
      <c r="J697" s="65"/>
      <c r="K697" s="32"/>
      <c r="L697" s="32"/>
      <c r="M697" s="32"/>
      <c r="N697" s="33"/>
      <c r="O697" s="62"/>
      <c r="P697" s="34" t="str">
        <f t="shared" si="4"/>
        <v/>
      </c>
    </row>
    <row r="698" ht="22.5" customHeight="1">
      <c r="A698" s="37"/>
      <c r="B698" s="38" t="str">
        <f>'Master Schedule'!B698</f>
        <v/>
      </c>
      <c r="C698" s="39"/>
      <c r="D698" s="40" t="str">
        <f t="shared" si="1"/>
        <v>Saturday</v>
      </c>
      <c r="E698" s="41"/>
      <c r="F698" s="38"/>
      <c r="G698" s="65"/>
      <c r="H698" s="41"/>
      <c r="I698" s="38"/>
      <c r="J698" s="65"/>
      <c r="K698" s="35"/>
      <c r="L698" s="35"/>
      <c r="M698" s="35"/>
      <c r="N698" s="36"/>
      <c r="O698" s="62"/>
      <c r="P698" s="34" t="str">
        <f t="shared" si="4"/>
        <v/>
      </c>
    </row>
    <row r="699" ht="22.5" customHeight="1">
      <c r="A699" s="37"/>
      <c r="B699" s="38" t="str">
        <f>'Master Schedule'!B699</f>
        <v/>
      </c>
      <c r="C699" s="39"/>
      <c r="D699" s="40" t="str">
        <f t="shared" si="1"/>
        <v>Saturday</v>
      </c>
      <c r="E699" s="41"/>
      <c r="F699" s="38"/>
      <c r="G699" s="65"/>
      <c r="H699" s="41"/>
      <c r="I699" s="38"/>
      <c r="J699" s="65"/>
      <c r="K699" s="32"/>
      <c r="L699" s="32"/>
      <c r="M699" s="32"/>
      <c r="N699" s="33"/>
      <c r="O699" s="62"/>
      <c r="P699" s="34" t="str">
        <f t="shared" si="4"/>
        <v/>
      </c>
    </row>
    <row r="700" ht="22.5" customHeight="1">
      <c r="A700" s="37"/>
      <c r="B700" s="38" t="str">
        <f>'Master Schedule'!B700</f>
        <v/>
      </c>
      <c r="C700" s="39"/>
      <c r="D700" s="40" t="str">
        <f t="shared" si="1"/>
        <v>Saturday</v>
      </c>
      <c r="E700" s="41"/>
      <c r="F700" s="38"/>
      <c r="G700" s="65"/>
      <c r="H700" s="41"/>
      <c r="I700" s="38"/>
      <c r="J700" s="65"/>
      <c r="K700" s="35"/>
      <c r="L700" s="35"/>
      <c r="M700" s="35"/>
      <c r="N700" s="36"/>
      <c r="O700" s="62"/>
      <c r="P700" s="34" t="str">
        <f t="shared" si="4"/>
        <v/>
      </c>
    </row>
    <row r="701" ht="22.5" customHeight="1">
      <c r="A701" s="37"/>
      <c r="B701" s="38" t="str">
        <f>'Master Schedule'!B701</f>
        <v/>
      </c>
      <c r="C701" s="39"/>
      <c r="D701" s="40" t="str">
        <f t="shared" si="1"/>
        <v>Saturday</v>
      </c>
      <c r="E701" s="41"/>
      <c r="F701" s="38"/>
      <c r="G701" s="65"/>
      <c r="H701" s="41"/>
      <c r="I701" s="38"/>
      <c r="J701" s="65"/>
      <c r="K701" s="32"/>
      <c r="L701" s="32"/>
      <c r="M701" s="32"/>
      <c r="N701" s="33"/>
      <c r="O701" s="62"/>
      <c r="P701" s="34" t="str">
        <f t="shared" si="4"/>
        <v/>
      </c>
    </row>
    <row r="702" ht="22.5" customHeight="1">
      <c r="A702" s="37"/>
      <c r="B702" s="38" t="str">
        <f>'Master Schedule'!B702</f>
        <v/>
      </c>
      <c r="C702" s="39"/>
      <c r="D702" s="40" t="str">
        <f t="shared" si="1"/>
        <v>Saturday</v>
      </c>
      <c r="E702" s="41"/>
      <c r="F702" s="38"/>
      <c r="G702" s="65"/>
      <c r="H702" s="41"/>
      <c r="I702" s="38"/>
      <c r="J702" s="65"/>
      <c r="K702" s="35"/>
      <c r="L702" s="35"/>
      <c r="M702" s="35"/>
      <c r="N702" s="36"/>
      <c r="O702" s="62"/>
      <c r="P702" s="34" t="str">
        <f t="shared" si="4"/>
        <v/>
      </c>
    </row>
    <row r="703" ht="22.5" customHeight="1">
      <c r="A703" s="37"/>
      <c r="B703" s="38" t="str">
        <f>'Master Schedule'!B703</f>
        <v/>
      </c>
      <c r="C703" s="39"/>
      <c r="D703" s="40" t="str">
        <f t="shared" si="1"/>
        <v>Saturday</v>
      </c>
      <c r="E703" s="41"/>
      <c r="F703" s="38"/>
      <c r="G703" s="65"/>
      <c r="H703" s="41"/>
      <c r="I703" s="38"/>
      <c r="J703" s="65"/>
      <c r="K703" s="32"/>
      <c r="L703" s="32"/>
      <c r="M703" s="32"/>
      <c r="N703" s="33"/>
      <c r="O703" s="62"/>
      <c r="P703" s="34" t="str">
        <f t="shared" si="4"/>
        <v/>
      </c>
    </row>
    <row r="704" ht="22.5" customHeight="1">
      <c r="A704" s="37"/>
      <c r="B704" s="38" t="str">
        <f>'Master Schedule'!B704</f>
        <v/>
      </c>
      <c r="C704" s="39"/>
      <c r="D704" s="40" t="str">
        <f t="shared" si="1"/>
        <v>Saturday</v>
      </c>
      <c r="E704" s="41"/>
      <c r="F704" s="38"/>
      <c r="G704" s="65"/>
      <c r="H704" s="41"/>
      <c r="I704" s="38"/>
      <c r="J704" s="65"/>
      <c r="K704" s="35"/>
      <c r="L704" s="35"/>
      <c r="M704" s="35"/>
      <c r="N704" s="36"/>
      <c r="O704" s="62"/>
      <c r="P704" s="34" t="str">
        <f t="shared" si="4"/>
        <v/>
      </c>
    </row>
    <row r="705" ht="22.5" customHeight="1">
      <c r="A705" s="37"/>
      <c r="B705" s="38" t="str">
        <f>'Master Schedule'!B705</f>
        <v/>
      </c>
      <c r="C705" s="39"/>
      <c r="D705" s="40" t="str">
        <f t="shared" si="1"/>
        <v>Saturday</v>
      </c>
      <c r="E705" s="41"/>
      <c r="F705" s="38"/>
      <c r="G705" s="65"/>
      <c r="H705" s="41"/>
      <c r="I705" s="38"/>
      <c r="J705" s="65"/>
      <c r="K705" s="32"/>
      <c r="L705" s="32"/>
      <c r="M705" s="32"/>
      <c r="N705" s="33"/>
      <c r="O705" s="62"/>
      <c r="P705" s="34" t="str">
        <f t="shared" si="4"/>
        <v/>
      </c>
    </row>
    <row r="706" ht="22.5" customHeight="1">
      <c r="A706" s="37"/>
      <c r="B706" s="38" t="str">
        <f>'Master Schedule'!B706</f>
        <v/>
      </c>
      <c r="C706" s="39"/>
      <c r="D706" s="40" t="str">
        <f t="shared" si="1"/>
        <v>Saturday</v>
      </c>
      <c r="E706" s="41"/>
      <c r="F706" s="38"/>
      <c r="G706" s="65"/>
      <c r="H706" s="41"/>
      <c r="I706" s="38"/>
      <c r="J706" s="65"/>
      <c r="K706" s="35"/>
      <c r="L706" s="35"/>
      <c r="M706" s="35"/>
      <c r="N706" s="36"/>
      <c r="O706" s="62"/>
      <c r="P706" s="34" t="str">
        <f t="shared" si="4"/>
        <v/>
      </c>
    </row>
    <row r="707" ht="22.5" customHeight="1">
      <c r="A707" s="37"/>
      <c r="B707" s="38" t="str">
        <f>'Master Schedule'!B707</f>
        <v/>
      </c>
      <c r="C707" s="39"/>
      <c r="D707" s="40" t="str">
        <f t="shared" si="1"/>
        <v>Saturday</v>
      </c>
      <c r="E707" s="41"/>
      <c r="F707" s="38"/>
      <c r="G707" s="65"/>
      <c r="H707" s="41"/>
      <c r="I707" s="38"/>
      <c r="J707" s="65"/>
      <c r="K707" s="32"/>
      <c r="L707" s="32"/>
      <c r="M707" s="32"/>
      <c r="N707" s="33"/>
      <c r="O707" s="62"/>
      <c r="P707" s="34" t="str">
        <f t="shared" si="4"/>
        <v/>
      </c>
    </row>
    <row r="708" ht="22.5" customHeight="1">
      <c r="A708" s="37"/>
      <c r="B708" s="38" t="str">
        <f>'Master Schedule'!B708</f>
        <v/>
      </c>
      <c r="C708" s="39"/>
      <c r="D708" s="40" t="str">
        <f t="shared" si="1"/>
        <v>Saturday</v>
      </c>
      <c r="E708" s="41"/>
      <c r="F708" s="38"/>
      <c r="G708" s="65"/>
      <c r="H708" s="41"/>
      <c r="I708" s="38"/>
      <c r="J708" s="65"/>
      <c r="K708" s="35"/>
      <c r="L708" s="35"/>
      <c r="M708" s="35"/>
      <c r="N708" s="36"/>
      <c r="O708" s="62"/>
      <c r="P708" s="34" t="str">
        <f t="shared" si="4"/>
        <v/>
      </c>
    </row>
    <row r="709" ht="22.5" customHeight="1">
      <c r="A709" s="37"/>
      <c r="B709" s="38" t="str">
        <f>'Master Schedule'!B709</f>
        <v/>
      </c>
      <c r="C709" s="39"/>
      <c r="D709" s="40" t="str">
        <f t="shared" si="1"/>
        <v>Saturday</v>
      </c>
      <c r="E709" s="41"/>
      <c r="F709" s="38"/>
      <c r="G709" s="65"/>
      <c r="H709" s="41"/>
      <c r="I709" s="38"/>
      <c r="J709" s="65"/>
      <c r="K709" s="32"/>
      <c r="L709" s="32"/>
      <c r="M709" s="32"/>
      <c r="N709" s="33"/>
      <c r="O709" s="62"/>
      <c r="P709" s="34" t="str">
        <f t="shared" si="4"/>
        <v/>
      </c>
    </row>
    <row r="710" ht="22.5" customHeight="1">
      <c r="A710" s="37"/>
      <c r="B710" s="38" t="str">
        <f>'Master Schedule'!B710</f>
        <v/>
      </c>
      <c r="C710" s="39"/>
      <c r="D710" s="40" t="str">
        <f t="shared" si="1"/>
        <v>Saturday</v>
      </c>
      <c r="E710" s="41"/>
      <c r="F710" s="38"/>
      <c r="G710" s="65"/>
      <c r="H710" s="41"/>
      <c r="I710" s="38"/>
      <c r="J710" s="65"/>
      <c r="K710" s="35"/>
      <c r="L710" s="35"/>
      <c r="M710" s="35"/>
      <c r="N710" s="36"/>
      <c r="O710" s="62"/>
      <c r="P710" s="34" t="str">
        <f t="shared" si="4"/>
        <v/>
      </c>
    </row>
    <row r="711" ht="22.5" customHeight="1">
      <c r="A711" s="37"/>
      <c r="B711" s="38" t="str">
        <f>'Master Schedule'!B711</f>
        <v/>
      </c>
      <c r="C711" s="39"/>
      <c r="D711" s="40" t="str">
        <f t="shared" si="1"/>
        <v>Saturday</v>
      </c>
      <c r="E711" s="41"/>
      <c r="F711" s="38"/>
      <c r="G711" s="65"/>
      <c r="H711" s="41"/>
      <c r="I711" s="38"/>
      <c r="J711" s="65"/>
      <c r="K711" s="32"/>
      <c r="L711" s="32"/>
      <c r="M711" s="32"/>
      <c r="N711" s="33"/>
      <c r="O711" s="62"/>
      <c r="P711" s="34" t="str">
        <f t="shared" si="4"/>
        <v/>
      </c>
    </row>
    <row r="712" ht="22.5" customHeight="1">
      <c r="A712" s="37"/>
      <c r="B712" s="38" t="str">
        <f>'Master Schedule'!B712</f>
        <v/>
      </c>
      <c r="C712" s="39"/>
      <c r="D712" s="40" t="str">
        <f t="shared" si="1"/>
        <v>Saturday</v>
      </c>
      <c r="E712" s="41"/>
      <c r="F712" s="38"/>
      <c r="G712" s="65"/>
      <c r="H712" s="41"/>
      <c r="I712" s="38"/>
      <c r="J712" s="65"/>
      <c r="K712" s="35"/>
      <c r="L712" s="35"/>
      <c r="M712" s="35"/>
      <c r="N712" s="36"/>
      <c r="O712" s="62"/>
      <c r="P712" s="34" t="str">
        <f t="shared" si="4"/>
        <v/>
      </c>
    </row>
    <row r="713" ht="22.5" customHeight="1">
      <c r="A713" s="37"/>
      <c r="B713" s="38" t="str">
        <f>'Master Schedule'!B713</f>
        <v/>
      </c>
      <c r="C713" s="39"/>
      <c r="D713" s="40" t="str">
        <f t="shared" si="1"/>
        <v>Saturday</v>
      </c>
      <c r="E713" s="41"/>
      <c r="F713" s="38"/>
      <c r="G713" s="65"/>
      <c r="H713" s="41"/>
      <c r="I713" s="38"/>
      <c r="J713" s="65"/>
      <c r="K713" s="32"/>
      <c r="L713" s="32"/>
      <c r="M713" s="32"/>
      <c r="N713" s="33"/>
      <c r="O713" s="62"/>
      <c r="P713" s="34" t="str">
        <f t="shared" si="4"/>
        <v/>
      </c>
    </row>
    <row r="714" ht="22.5" customHeight="1">
      <c r="A714" s="37"/>
      <c r="B714" s="38" t="str">
        <f>'Master Schedule'!B714</f>
        <v/>
      </c>
      <c r="C714" s="39"/>
      <c r="D714" s="40" t="str">
        <f t="shared" si="1"/>
        <v>Saturday</v>
      </c>
      <c r="E714" s="41"/>
      <c r="F714" s="38"/>
      <c r="G714" s="65"/>
      <c r="H714" s="41"/>
      <c r="I714" s="38"/>
      <c r="J714" s="65"/>
      <c r="K714" s="35"/>
      <c r="L714" s="35"/>
      <c r="M714" s="35"/>
      <c r="N714" s="36"/>
      <c r="O714" s="62"/>
      <c r="P714" s="34" t="str">
        <f t="shared" si="4"/>
        <v/>
      </c>
    </row>
    <row r="715" ht="22.5" customHeight="1">
      <c r="A715" s="37"/>
      <c r="B715" s="38" t="str">
        <f>'Master Schedule'!B715</f>
        <v/>
      </c>
      <c r="C715" s="39"/>
      <c r="D715" s="40" t="str">
        <f t="shared" si="1"/>
        <v>Saturday</v>
      </c>
      <c r="E715" s="41"/>
      <c r="F715" s="38"/>
      <c r="G715" s="65"/>
      <c r="H715" s="41"/>
      <c r="I715" s="38"/>
      <c r="J715" s="65"/>
      <c r="K715" s="32"/>
      <c r="L715" s="32"/>
      <c r="M715" s="32"/>
      <c r="N715" s="33"/>
      <c r="O715" s="62"/>
      <c r="P715" s="34" t="str">
        <f t="shared" si="4"/>
        <v/>
      </c>
    </row>
    <row r="716" ht="22.5" customHeight="1">
      <c r="A716" s="37"/>
      <c r="B716" s="38" t="str">
        <f>'Master Schedule'!B716</f>
        <v/>
      </c>
      <c r="C716" s="39"/>
      <c r="D716" s="40" t="str">
        <f t="shared" si="1"/>
        <v>Saturday</v>
      </c>
      <c r="E716" s="41"/>
      <c r="F716" s="38"/>
      <c r="G716" s="65"/>
      <c r="H716" s="41"/>
      <c r="I716" s="38"/>
      <c r="J716" s="65"/>
      <c r="K716" s="35"/>
      <c r="L716" s="35"/>
      <c r="M716" s="35"/>
      <c r="N716" s="36"/>
      <c r="O716" s="62"/>
      <c r="P716" s="34" t="str">
        <f t="shared" si="4"/>
        <v/>
      </c>
    </row>
    <row r="717" ht="22.5" customHeight="1">
      <c r="A717" s="37"/>
      <c r="B717" s="38" t="str">
        <f>'Master Schedule'!B717</f>
        <v/>
      </c>
      <c r="C717" s="39"/>
      <c r="D717" s="40" t="str">
        <f t="shared" si="1"/>
        <v>Saturday</v>
      </c>
      <c r="E717" s="41"/>
      <c r="F717" s="38"/>
      <c r="G717" s="65"/>
      <c r="H717" s="41"/>
      <c r="I717" s="38"/>
      <c r="J717" s="65"/>
      <c r="K717" s="32"/>
      <c r="L717" s="32"/>
      <c r="M717" s="32"/>
      <c r="N717" s="33"/>
      <c r="O717" s="62"/>
      <c r="P717" s="34" t="str">
        <f t="shared" si="4"/>
        <v/>
      </c>
    </row>
    <row r="718" ht="22.5" customHeight="1">
      <c r="A718" s="37"/>
      <c r="B718" s="38" t="str">
        <f>'Master Schedule'!B718</f>
        <v/>
      </c>
      <c r="C718" s="39"/>
      <c r="D718" s="40" t="str">
        <f t="shared" si="1"/>
        <v>Saturday</v>
      </c>
      <c r="E718" s="41"/>
      <c r="F718" s="38"/>
      <c r="G718" s="65"/>
      <c r="H718" s="41"/>
      <c r="I718" s="38"/>
      <c r="J718" s="65"/>
      <c r="K718" s="35"/>
      <c r="L718" s="35"/>
      <c r="M718" s="35"/>
      <c r="N718" s="36"/>
      <c r="O718" s="62"/>
      <c r="P718" s="34" t="str">
        <f t="shared" si="4"/>
        <v/>
      </c>
    </row>
    <row r="719" ht="22.5" customHeight="1">
      <c r="A719" s="37"/>
      <c r="B719" s="38" t="str">
        <f>'Master Schedule'!B719</f>
        <v/>
      </c>
      <c r="C719" s="39"/>
      <c r="D719" s="40" t="str">
        <f t="shared" si="1"/>
        <v>Saturday</v>
      </c>
      <c r="E719" s="41"/>
      <c r="F719" s="38"/>
      <c r="G719" s="65"/>
      <c r="H719" s="41"/>
      <c r="I719" s="38"/>
      <c r="J719" s="65"/>
      <c r="K719" s="32"/>
      <c r="L719" s="32"/>
      <c r="M719" s="32"/>
      <c r="N719" s="33"/>
      <c r="O719" s="62"/>
      <c r="P719" s="34" t="str">
        <f t="shared" si="4"/>
        <v/>
      </c>
    </row>
    <row r="720" ht="22.5" customHeight="1">
      <c r="A720" s="37"/>
      <c r="B720" s="38" t="str">
        <f>'Master Schedule'!B720</f>
        <v/>
      </c>
      <c r="C720" s="39"/>
      <c r="D720" s="40" t="str">
        <f t="shared" si="1"/>
        <v>Saturday</v>
      </c>
      <c r="E720" s="41"/>
      <c r="F720" s="38"/>
      <c r="G720" s="65"/>
      <c r="H720" s="41"/>
      <c r="I720" s="38"/>
      <c r="J720" s="65"/>
      <c r="K720" s="35"/>
      <c r="L720" s="35"/>
      <c r="M720" s="35"/>
      <c r="N720" s="36"/>
      <c r="O720" s="62"/>
      <c r="P720" s="34" t="str">
        <f t="shared" si="4"/>
        <v/>
      </c>
    </row>
    <row r="721" ht="22.5" customHeight="1">
      <c r="A721" s="37"/>
      <c r="B721" s="38" t="str">
        <f>'Master Schedule'!B721</f>
        <v/>
      </c>
      <c r="C721" s="39"/>
      <c r="D721" s="40" t="str">
        <f t="shared" si="1"/>
        <v>Saturday</v>
      </c>
      <c r="E721" s="41"/>
      <c r="F721" s="38"/>
      <c r="G721" s="65"/>
      <c r="H721" s="41"/>
      <c r="I721" s="38"/>
      <c r="J721" s="65"/>
      <c r="K721" s="32"/>
      <c r="L721" s="32"/>
      <c r="M721" s="32"/>
      <c r="N721" s="33"/>
      <c r="O721" s="62"/>
      <c r="P721" s="34" t="str">
        <f t="shared" si="4"/>
        <v/>
      </c>
    </row>
    <row r="722" ht="22.5" customHeight="1">
      <c r="A722" s="37"/>
      <c r="B722" s="38" t="str">
        <f>'Master Schedule'!B722</f>
        <v/>
      </c>
      <c r="C722" s="39"/>
      <c r="D722" s="40" t="str">
        <f t="shared" si="1"/>
        <v>Saturday</v>
      </c>
      <c r="E722" s="41"/>
      <c r="F722" s="38"/>
      <c r="G722" s="65"/>
      <c r="H722" s="41"/>
      <c r="I722" s="38"/>
      <c r="J722" s="65"/>
      <c r="K722" s="35"/>
      <c r="L722" s="35"/>
      <c r="M722" s="35"/>
      <c r="N722" s="36"/>
      <c r="O722" s="62"/>
      <c r="P722" s="34" t="str">
        <f t="shared" si="4"/>
        <v/>
      </c>
    </row>
    <row r="723" ht="22.5" customHeight="1">
      <c r="A723" s="37"/>
      <c r="B723" s="38" t="str">
        <f>'Master Schedule'!B723</f>
        <v/>
      </c>
      <c r="C723" s="39"/>
      <c r="D723" s="40" t="str">
        <f t="shared" si="1"/>
        <v>Saturday</v>
      </c>
      <c r="E723" s="41"/>
      <c r="F723" s="38"/>
      <c r="G723" s="65"/>
      <c r="H723" s="41"/>
      <c r="I723" s="38"/>
      <c r="J723" s="65"/>
      <c r="K723" s="32"/>
      <c r="L723" s="32"/>
      <c r="M723" s="32"/>
      <c r="N723" s="33"/>
      <c r="O723" s="62"/>
      <c r="P723" s="34" t="str">
        <f t="shared" si="4"/>
        <v/>
      </c>
    </row>
    <row r="724" ht="22.5" customHeight="1">
      <c r="A724" s="37"/>
      <c r="B724" s="38" t="str">
        <f>'Master Schedule'!B724</f>
        <v/>
      </c>
      <c r="C724" s="39"/>
      <c r="D724" s="40" t="str">
        <f t="shared" si="1"/>
        <v>Saturday</v>
      </c>
      <c r="E724" s="41"/>
      <c r="F724" s="38"/>
      <c r="G724" s="65"/>
      <c r="H724" s="41"/>
      <c r="I724" s="38"/>
      <c r="J724" s="65"/>
      <c r="K724" s="35"/>
      <c r="L724" s="35"/>
      <c r="M724" s="35"/>
      <c r="N724" s="36"/>
      <c r="O724" s="62"/>
      <c r="P724" s="34" t="str">
        <f t="shared" si="4"/>
        <v/>
      </c>
    </row>
    <row r="725" ht="22.5" customHeight="1">
      <c r="A725" s="37"/>
      <c r="B725" s="38" t="str">
        <f>'Master Schedule'!B725</f>
        <v/>
      </c>
      <c r="C725" s="39"/>
      <c r="D725" s="40" t="str">
        <f t="shared" si="1"/>
        <v>Saturday</v>
      </c>
      <c r="E725" s="41"/>
      <c r="F725" s="38"/>
      <c r="G725" s="65"/>
      <c r="H725" s="41"/>
      <c r="I725" s="38"/>
      <c r="J725" s="65"/>
      <c r="K725" s="32"/>
      <c r="L725" s="32"/>
      <c r="M725" s="32"/>
      <c r="N725" s="33"/>
      <c r="O725" s="62"/>
      <c r="P725" s="34" t="str">
        <f t="shared" si="4"/>
        <v/>
      </c>
    </row>
    <row r="726" ht="22.5" customHeight="1">
      <c r="A726" s="37"/>
      <c r="B726" s="38" t="str">
        <f>'Master Schedule'!B726</f>
        <v/>
      </c>
      <c r="C726" s="39"/>
      <c r="D726" s="40" t="str">
        <f t="shared" si="1"/>
        <v>Saturday</v>
      </c>
      <c r="E726" s="41"/>
      <c r="F726" s="38"/>
      <c r="G726" s="65"/>
      <c r="H726" s="41"/>
      <c r="I726" s="38"/>
      <c r="J726" s="65"/>
      <c r="K726" s="35"/>
      <c r="L726" s="35"/>
      <c r="M726" s="35"/>
      <c r="N726" s="36"/>
      <c r="O726" s="62"/>
      <c r="P726" s="34" t="str">
        <f t="shared" si="4"/>
        <v/>
      </c>
    </row>
    <row r="727" ht="22.5" customHeight="1">
      <c r="A727" s="37"/>
      <c r="B727" s="38" t="str">
        <f>'Master Schedule'!B727</f>
        <v/>
      </c>
      <c r="C727" s="39"/>
      <c r="D727" s="40" t="str">
        <f t="shared" si="1"/>
        <v>Saturday</v>
      </c>
      <c r="E727" s="41"/>
      <c r="F727" s="38"/>
      <c r="G727" s="65"/>
      <c r="H727" s="41"/>
      <c r="I727" s="38"/>
      <c r="J727" s="65"/>
      <c r="K727" s="32"/>
      <c r="L727" s="32"/>
      <c r="M727" s="32"/>
      <c r="N727" s="33"/>
      <c r="O727" s="62"/>
      <c r="P727" s="34" t="str">
        <f t="shared" si="4"/>
        <v/>
      </c>
    </row>
    <row r="728" ht="22.5" customHeight="1">
      <c r="A728" s="37"/>
      <c r="B728" s="38" t="str">
        <f>'Master Schedule'!B728</f>
        <v/>
      </c>
      <c r="C728" s="39"/>
      <c r="D728" s="40" t="str">
        <f t="shared" si="1"/>
        <v>Saturday</v>
      </c>
      <c r="E728" s="41"/>
      <c r="F728" s="38"/>
      <c r="G728" s="65"/>
      <c r="H728" s="41"/>
      <c r="I728" s="38"/>
      <c r="J728" s="65"/>
      <c r="K728" s="35"/>
      <c r="L728" s="35"/>
      <c r="M728" s="35"/>
      <c r="N728" s="36"/>
      <c r="O728" s="62"/>
      <c r="P728" s="34" t="str">
        <f t="shared" si="4"/>
        <v/>
      </c>
    </row>
    <row r="729" ht="22.5" customHeight="1">
      <c r="A729" s="37"/>
      <c r="B729" s="38" t="str">
        <f>'Master Schedule'!B729</f>
        <v/>
      </c>
      <c r="C729" s="39"/>
      <c r="D729" s="40" t="str">
        <f t="shared" si="1"/>
        <v>Saturday</v>
      </c>
      <c r="E729" s="41"/>
      <c r="F729" s="38"/>
      <c r="G729" s="65"/>
      <c r="H729" s="41"/>
      <c r="I729" s="38"/>
      <c r="J729" s="65"/>
      <c r="K729" s="32"/>
      <c r="L729" s="32"/>
      <c r="M729" s="32"/>
      <c r="N729" s="33"/>
      <c r="O729" s="62"/>
      <c r="P729" s="34" t="str">
        <f t="shared" si="4"/>
        <v/>
      </c>
    </row>
    <row r="730" ht="22.5" customHeight="1">
      <c r="A730" s="37"/>
      <c r="B730" s="38" t="str">
        <f>'Master Schedule'!B730</f>
        <v/>
      </c>
      <c r="C730" s="39"/>
      <c r="D730" s="40" t="str">
        <f t="shared" si="1"/>
        <v>Saturday</v>
      </c>
      <c r="E730" s="41"/>
      <c r="F730" s="38"/>
      <c r="G730" s="65"/>
      <c r="H730" s="41"/>
      <c r="I730" s="38"/>
      <c r="J730" s="65"/>
      <c r="K730" s="35"/>
      <c r="L730" s="35"/>
      <c r="M730" s="35"/>
      <c r="N730" s="36"/>
      <c r="O730" s="62"/>
      <c r="P730" s="34" t="str">
        <f t="shared" si="4"/>
        <v/>
      </c>
    </row>
    <row r="731" ht="22.5" customHeight="1">
      <c r="A731" s="37"/>
      <c r="B731" s="38" t="str">
        <f>'Master Schedule'!B731</f>
        <v/>
      </c>
      <c r="C731" s="39"/>
      <c r="D731" s="40" t="str">
        <f t="shared" si="1"/>
        <v>Saturday</v>
      </c>
      <c r="E731" s="41"/>
      <c r="F731" s="38"/>
      <c r="G731" s="65"/>
      <c r="H731" s="41"/>
      <c r="I731" s="38"/>
      <c r="J731" s="65"/>
      <c r="K731" s="32"/>
      <c r="L731" s="32"/>
      <c r="M731" s="32"/>
      <c r="N731" s="33"/>
      <c r="O731" s="62"/>
      <c r="P731" s="34" t="str">
        <f t="shared" si="4"/>
        <v/>
      </c>
    </row>
    <row r="732" ht="22.5" customHeight="1">
      <c r="A732" s="37"/>
      <c r="B732" s="38" t="str">
        <f>'Master Schedule'!B732</f>
        <v/>
      </c>
      <c r="C732" s="39"/>
      <c r="D732" s="40" t="str">
        <f t="shared" si="1"/>
        <v>Saturday</v>
      </c>
      <c r="E732" s="41"/>
      <c r="F732" s="38"/>
      <c r="G732" s="65"/>
      <c r="H732" s="41"/>
      <c r="I732" s="38"/>
      <c r="J732" s="65"/>
      <c r="K732" s="35"/>
      <c r="L732" s="35"/>
      <c r="M732" s="35"/>
      <c r="N732" s="36"/>
      <c r="O732" s="62"/>
      <c r="P732" s="34" t="str">
        <f t="shared" si="4"/>
        <v/>
      </c>
    </row>
    <row r="733" ht="22.5" customHeight="1">
      <c r="A733" s="37"/>
      <c r="B733" s="38" t="str">
        <f>'Master Schedule'!B733</f>
        <v/>
      </c>
      <c r="C733" s="39"/>
      <c r="D733" s="40" t="str">
        <f t="shared" si="1"/>
        <v>Saturday</v>
      </c>
      <c r="E733" s="41"/>
      <c r="F733" s="38"/>
      <c r="G733" s="65"/>
      <c r="H733" s="41"/>
      <c r="I733" s="38"/>
      <c r="J733" s="65"/>
      <c r="K733" s="32"/>
      <c r="L733" s="32"/>
      <c r="M733" s="32"/>
      <c r="N733" s="33"/>
      <c r="O733" s="62"/>
      <c r="P733" s="34" t="str">
        <f t="shared" si="4"/>
        <v/>
      </c>
    </row>
    <row r="734" ht="22.5" customHeight="1">
      <c r="A734" s="37"/>
      <c r="B734" s="38" t="str">
        <f>'Master Schedule'!B734</f>
        <v/>
      </c>
      <c r="C734" s="39"/>
      <c r="D734" s="40" t="str">
        <f t="shared" si="1"/>
        <v>Saturday</v>
      </c>
      <c r="E734" s="41"/>
      <c r="F734" s="38"/>
      <c r="G734" s="65"/>
      <c r="H734" s="41"/>
      <c r="I734" s="38"/>
      <c r="J734" s="65"/>
      <c r="K734" s="35"/>
      <c r="L734" s="35"/>
      <c r="M734" s="35"/>
      <c r="N734" s="36"/>
      <c r="O734" s="62"/>
      <c r="P734" s="34" t="str">
        <f t="shared" si="4"/>
        <v/>
      </c>
    </row>
    <row r="735" ht="22.5" customHeight="1">
      <c r="A735" s="37"/>
      <c r="B735" s="38" t="str">
        <f>'Master Schedule'!B735</f>
        <v/>
      </c>
      <c r="C735" s="39"/>
      <c r="D735" s="40" t="str">
        <f t="shared" si="1"/>
        <v>Saturday</v>
      </c>
      <c r="E735" s="41"/>
      <c r="F735" s="38"/>
      <c r="G735" s="65"/>
      <c r="H735" s="41"/>
      <c r="I735" s="38"/>
      <c r="J735" s="65"/>
      <c r="K735" s="32"/>
      <c r="L735" s="32"/>
      <c r="M735" s="32"/>
      <c r="N735" s="33"/>
      <c r="O735" s="62"/>
      <c r="P735" s="34" t="str">
        <f t="shared" si="4"/>
        <v/>
      </c>
    </row>
    <row r="736" ht="22.5" customHeight="1">
      <c r="A736" s="37"/>
      <c r="B736" s="38" t="str">
        <f>'Master Schedule'!B736</f>
        <v/>
      </c>
      <c r="C736" s="39"/>
      <c r="D736" s="40" t="str">
        <f t="shared" si="1"/>
        <v>Saturday</v>
      </c>
      <c r="E736" s="41"/>
      <c r="F736" s="38"/>
      <c r="G736" s="65"/>
      <c r="H736" s="41"/>
      <c r="I736" s="38"/>
      <c r="J736" s="65"/>
      <c r="K736" s="35"/>
      <c r="L736" s="35"/>
      <c r="M736" s="35"/>
      <c r="N736" s="36"/>
      <c r="O736" s="62"/>
      <c r="P736" s="34" t="str">
        <f t="shared" si="4"/>
        <v/>
      </c>
    </row>
    <row r="737" ht="22.5" customHeight="1">
      <c r="A737" s="37"/>
      <c r="B737" s="38" t="str">
        <f>'Master Schedule'!B737</f>
        <v/>
      </c>
      <c r="C737" s="39"/>
      <c r="D737" s="40" t="str">
        <f t="shared" si="1"/>
        <v>Saturday</v>
      </c>
      <c r="E737" s="41"/>
      <c r="F737" s="38"/>
      <c r="G737" s="65"/>
      <c r="H737" s="41"/>
      <c r="I737" s="38"/>
      <c r="J737" s="65"/>
      <c r="K737" s="32"/>
      <c r="L737" s="32"/>
      <c r="M737" s="32"/>
      <c r="N737" s="33"/>
      <c r="O737" s="62"/>
      <c r="P737" s="34" t="str">
        <f t="shared" si="4"/>
        <v/>
      </c>
    </row>
    <row r="738" ht="22.5" customHeight="1">
      <c r="A738" s="37"/>
      <c r="B738" s="38" t="str">
        <f>'Master Schedule'!B738</f>
        <v/>
      </c>
      <c r="C738" s="39"/>
      <c r="D738" s="40" t="str">
        <f t="shared" si="1"/>
        <v>Saturday</v>
      </c>
      <c r="E738" s="41"/>
      <c r="F738" s="38"/>
      <c r="G738" s="65"/>
      <c r="H738" s="41"/>
      <c r="I738" s="38"/>
      <c r="J738" s="65"/>
      <c r="K738" s="35"/>
      <c r="L738" s="35"/>
      <c r="M738" s="35"/>
      <c r="N738" s="36"/>
      <c r="O738" s="62"/>
      <c r="P738" s="34" t="str">
        <f t="shared" si="4"/>
        <v/>
      </c>
    </row>
    <row r="739" ht="22.5" customHeight="1">
      <c r="A739" s="37"/>
      <c r="B739" s="38" t="str">
        <f>'Master Schedule'!B739</f>
        <v/>
      </c>
      <c r="C739" s="39"/>
      <c r="D739" s="40" t="str">
        <f t="shared" si="1"/>
        <v>Saturday</v>
      </c>
      <c r="E739" s="41"/>
      <c r="F739" s="38"/>
      <c r="G739" s="65"/>
      <c r="H739" s="41"/>
      <c r="I739" s="38"/>
      <c r="J739" s="65"/>
      <c r="K739" s="32"/>
      <c r="L739" s="32"/>
      <c r="M739" s="32"/>
      <c r="N739" s="33"/>
      <c r="O739" s="62"/>
      <c r="P739" s="34" t="str">
        <f t="shared" si="4"/>
        <v/>
      </c>
    </row>
    <row r="740" ht="22.5" customHeight="1">
      <c r="A740" s="37"/>
      <c r="B740" s="38" t="str">
        <f>'Master Schedule'!B740</f>
        <v/>
      </c>
      <c r="C740" s="39"/>
      <c r="D740" s="40" t="str">
        <f t="shared" si="1"/>
        <v>Saturday</v>
      </c>
      <c r="E740" s="41"/>
      <c r="F740" s="38"/>
      <c r="G740" s="65"/>
      <c r="H740" s="41"/>
      <c r="I740" s="38"/>
      <c r="J740" s="65"/>
      <c r="K740" s="35"/>
      <c r="L740" s="35"/>
      <c r="M740" s="35"/>
      <c r="N740" s="36"/>
      <c r="O740" s="62"/>
      <c r="P740" s="34" t="str">
        <f t="shared" si="4"/>
        <v/>
      </c>
    </row>
    <row r="741" ht="22.5" customHeight="1">
      <c r="A741" s="37"/>
      <c r="B741" s="38" t="str">
        <f>'Master Schedule'!B741</f>
        <v/>
      </c>
      <c r="C741" s="39"/>
      <c r="D741" s="40" t="str">
        <f t="shared" si="1"/>
        <v>Saturday</v>
      </c>
      <c r="E741" s="41"/>
      <c r="F741" s="38"/>
      <c r="G741" s="65"/>
      <c r="H741" s="41"/>
      <c r="I741" s="38"/>
      <c r="J741" s="65"/>
      <c r="K741" s="32"/>
      <c r="L741" s="32"/>
      <c r="M741" s="32"/>
      <c r="N741" s="33"/>
      <c r="O741" s="62"/>
      <c r="P741" s="34" t="str">
        <f t="shared" si="4"/>
        <v/>
      </c>
    </row>
    <row r="742" ht="22.5" customHeight="1">
      <c r="A742" s="37"/>
      <c r="B742" s="38" t="str">
        <f>'Master Schedule'!B742</f>
        <v/>
      </c>
      <c r="C742" s="39"/>
      <c r="D742" s="40" t="str">
        <f t="shared" si="1"/>
        <v>Saturday</v>
      </c>
      <c r="E742" s="41"/>
      <c r="F742" s="38"/>
      <c r="G742" s="65"/>
      <c r="H742" s="41"/>
      <c r="I742" s="38"/>
      <c r="J742" s="65"/>
      <c r="K742" s="35"/>
      <c r="L742" s="35"/>
      <c r="M742" s="35"/>
      <c r="N742" s="36"/>
      <c r="O742" s="62"/>
      <c r="P742" s="34" t="str">
        <f t="shared" si="4"/>
        <v/>
      </c>
    </row>
    <row r="743" ht="22.5" customHeight="1">
      <c r="A743" s="37"/>
      <c r="B743" s="38" t="str">
        <f>'Master Schedule'!B743</f>
        <v/>
      </c>
      <c r="C743" s="39"/>
      <c r="D743" s="40" t="str">
        <f t="shared" si="1"/>
        <v>Saturday</v>
      </c>
      <c r="E743" s="41"/>
      <c r="F743" s="38"/>
      <c r="G743" s="65"/>
      <c r="H743" s="41"/>
      <c r="I743" s="38"/>
      <c r="J743" s="65"/>
      <c r="K743" s="32"/>
      <c r="L743" s="32"/>
      <c r="M743" s="32"/>
      <c r="N743" s="33"/>
      <c r="O743" s="62"/>
      <c r="P743" s="34" t="str">
        <f t="shared" si="4"/>
        <v/>
      </c>
    </row>
    <row r="744" ht="22.5" customHeight="1">
      <c r="A744" s="37"/>
      <c r="B744" s="38" t="str">
        <f>'Master Schedule'!B744</f>
        <v/>
      </c>
      <c r="C744" s="39"/>
      <c r="D744" s="40" t="str">
        <f t="shared" si="1"/>
        <v>Saturday</v>
      </c>
      <c r="E744" s="41"/>
      <c r="F744" s="38"/>
      <c r="G744" s="65"/>
      <c r="H744" s="41"/>
      <c r="I744" s="38"/>
      <c r="J744" s="65"/>
      <c r="K744" s="35"/>
      <c r="L744" s="35"/>
      <c r="M744" s="35"/>
      <c r="N744" s="36"/>
      <c r="O744" s="62"/>
      <c r="P744" s="34" t="str">
        <f t="shared" si="4"/>
        <v/>
      </c>
    </row>
    <row r="745" ht="22.5" customHeight="1">
      <c r="A745" s="37"/>
      <c r="B745" s="38" t="str">
        <f>'Master Schedule'!B745</f>
        <v/>
      </c>
      <c r="C745" s="39"/>
      <c r="D745" s="40" t="str">
        <f t="shared" si="1"/>
        <v>Saturday</v>
      </c>
      <c r="E745" s="41"/>
      <c r="F745" s="38"/>
      <c r="G745" s="65"/>
      <c r="H745" s="41"/>
      <c r="I745" s="38"/>
      <c r="J745" s="65"/>
      <c r="K745" s="32"/>
      <c r="L745" s="32"/>
      <c r="M745" s="32"/>
      <c r="N745" s="33"/>
      <c r="O745" s="62"/>
      <c r="P745" s="34" t="str">
        <f t="shared" si="4"/>
        <v/>
      </c>
    </row>
    <row r="746" ht="22.5" customHeight="1">
      <c r="A746" s="37"/>
      <c r="B746" s="38" t="str">
        <f>'Master Schedule'!B746</f>
        <v/>
      </c>
      <c r="C746" s="39"/>
      <c r="D746" s="40" t="str">
        <f t="shared" si="1"/>
        <v>Saturday</v>
      </c>
      <c r="E746" s="41"/>
      <c r="F746" s="38"/>
      <c r="G746" s="65"/>
      <c r="H746" s="41"/>
      <c r="I746" s="38"/>
      <c r="J746" s="65"/>
      <c r="K746" s="35"/>
      <c r="L746" s="35"/>
      <c r="M746" s="35"/>
      <c r="N746" s="36"/>
      <c r="O746" s="62"/>
      <c r="P746" s="34" t="str">
        <f t="shared" si="4"/>
        <v/>
      </c>
    </row>
    <row r="747" ht="22.5" customHeight="1">
      <c r="A747" s="37"/>
      <c r="B747" s="38" t="str">
        <f>'Master Schedule'!B747</f>
        <v/>
      </c>
      <c r="C747" s="39"/>
      <c r="D747" s="40" t="str">
        <f t="shared" si="1"/>
        <v>Saturday</v>
      </c>
      <c r="E747" s="41"/>
      <c r="F747" s="38"/>
      <c r="G747" s="65"/>
      <c r="H747" s="41"/>
      <c r="I747" s="38"/>
      <c r="J747" s="65"/>
      <c r="K747" s="32"/>
      <c r="L747" s="32"/>
      <c r="M747" s="32"/>
      <c r="N747" s="33"/>
      <c r="O747" s="62"/>
      <c r="P747" s="34" t="str">
        <f t="shared" si="4"/>
        <v/>
      </c>
    </row>
    <row r="748" ht="22.5" customHeight="1">
      <c r="A748" s="37"/>
      <c r="B748" s="38" t="str">
        <f>'Master Schedule'!B748</f>
        <v/>
      </c>
      <c r="C748" s="39"/>
      <c r="D748" s="40" t="str">
        <f t="shared" si="1"/>
        <v>Saturday</v>
      </c>
      <c r="E748" s="41"/>
      <c r="F748" s="38"/>
      <c r="G748" s="65"/>
      <c r="H748" s="41"/>
      <c r="I748" s="38"/>
      <c r="J748" s="65"/>
      <c r="K748" s="35"/>
      <c r="L748" s="35"/>
      <c r="M748" s="35"/>
      <c r="N748" s="36"/>
      <c r="O748" s="62"/>
      <c r="P748" s="34" t="str">
        <f t="shared" si="4"/>
        <v/>
      </c>
    </row>
    <row r="749" ht="22.5" customHeight="1">
      <c r="A749" s="37"/>
      <c r="B749" s="38" t="str">
        <f>'Master Schedule'!B749</f>
        <v/>
      </c>
      <c r="C749" s="39"/>
      <c r="D749" s="40" t="str">
        <f t="shared" si="1"/>
        <v>Saturday</v>
      </c>
      <c r="E749" s="41"/>
      <c r="F749" s="38"/>
      <c r="G749" s="65"/>
      <c r="H749" s="41"/>
      <c r="I749" s="38"/>
      <c r="J749" s="65"/>
      <c r="K749" s="32"/>
      <c r="L749" s="32"/>
      <c r="M749" s="32"/>
      <c r="N749" s="33"/>
      <c r="O749" s="62"/>
      <c r="P749" s="34" t="str">
        <f t="shared" si="4"/>
        <v/>
      </c>
    </row>
    <row r="750" ht="22.5" customHeight="1">
      <c r="A750" s="37"/>
      <c r="B750" s="38" t="str">
        <f>'Master Schedule'!B750</f>
        <v/>
      </c>
      <c r="C750" s="39"/>
      <c r="D750" s="40" t="str">
        <f t="shared" si="1"/>
        <v>Saturday</v>
      </c>
      <c r="E750" s="41"/>
      <c r="F750" s="38"/>
      <c r="G750" s="65"/>
      <c r="H750" s="41"/>
      <c r="I750" s="38"/>
      <c r="J750" s="65"/>
      <c r="K750" s="35"/>
      <c r="L750" s="35"/>
      <c r="M750" s="35"/>
      <c r="N750" s="36"/>
      <c r="O750" s="62"/>
      <c r="P750" s="34" t="str">
        <f t="shared" si="4"/>
        <v/>
      </c>
    </row>
    <row r="751" ht="22.5" customHeight="1">
      <c r="A751" s="37"/>
      <c r="B751" s="38" t="str">
        <f>'Master Schedule'!B751</f>
        <v/>
      </c>
      <c r="C751" s="39"/>
      <c r="D751" s="40" t="str">
        <f t="shared" si="1"/>
        <v>Saturday</v>
      </c>
      <c r="E751" s="41"/>
      <c r="F751" s="38"/>
      <c r="G751" s="65"/>
      <c r="H751" s="41"/>
      <c r="I751" s="38"/>
      <c r="J751" s="65"/>
      <c r="K751" s="32"/>
      <c r="L751" s="32"/>
      <c r="M751" s="32"/>
      <c r="N751" s="33"/>
      <c r="O751" s="62"/>
      <c r="P751" s="34" t="str">
        <f t="shared" si="4"/>
        <v/>
      </c>
    </row>
    <row r="752" ht="22.5" customHeight="1">
      <c r="A752" s="37"/>
      <c r="B752" s="38" t="str">
        <f>'Master Schedule'!B752</f>
        <v/>
      </c>
      <c r="C752" s="39"/>
      <c r="D752" s="40" t="str">
        <f t="shared" si="1"/>
        <v>Saturday</v>
      </c>
      <c r="E752" s="41"/>
      <c r="F752" s="38"/>
      <c r="G752" s="65"/>
      <c r="H752" s="41"/>
      <c r="I752" s="38"/>
      <c r="J752" s="65"/>
      <c r="K752" s="35"/>
      <c r="L752" s="35"/>
      <c r="M752" s="35"/>
      <c r="N752" s="36"/>
      <c r="O752" s="62"/>
      <c r="P752" s="34" t="str">
        <f t="shared" si="4"/>
        <v/>
      </c>
    </row>
    <row r="753" ht="22.5" customHeight="1">
      <c r="A753" s="37"/>
      <c r="B753" s="38" t="str">
        <f>'Master Schedule'!B753</f>
        <v/>
      </c>
      <c r="C753" s="39"/>
      <c r="D753" s="40" t="str">
        <f t="shared" si="1"/>
        <v>Saturday</v>
      </c>
      <c r="E753" s="41"/>
      <c r="F753" s="38"/>
      <c r="G753" s="65"/>
      <c r="H753" s="41"/>
      <c r="I753" s="38"/>
      <c r="J753" s="65"/>
      <c r="K753" s="32"/>
      <c r="L753" s="32"/>
      <c r="M753" s="32"/>
      <c r="N753" s="33"/>
      <c r="O753" s="62"/>
      <c r="P753" s="34" t="str">
        <f t="shared" si="4"/>
        <v/>
      </c>
    </row>
    <row r="754" ht="22.5" customHeight="1">
      <c r="A754" s="37"/>
      <c r="B754" s="38" t="str">
        <f>'Master Schedule'!B754</f>
        <v/>
      </c>
      <c r="C754" s="39"/>
      <c r="D754" s="40" t="str">
        <f t="shared" si="1"/>
        <v>Saturday</v>
      </c>
      <c r="E754" s="41"/>
      <c r="F754" s="38"/>
      <c r="G754" s="65"/>
      <c r="H754" s="41"/>
      <c r="I754" s="38"/>
      <c r="J754" s="65"/>
      <c r="K754" s="35"/>
      <c r="L754" s="35"/>
      <c r="M754" s="35"/>
      <c r="N754" s="36"/>
      <c r="O754" s="62"/>
      <c r="P754" s="34" t="str">
        <f t="shared" si="4"/>
        <v/>
      </c>
    </row>
    <row r="755" ht="22.5" customHeight="1">
      <c r="A755" s="37"/>
      <c r="B755" s="38" t="str">
        <f>'Master Schedule'!B755</f>
        <v/>
      </c>
      <c r="C755" s="39"/>
      <c r="D755" s="40" t="str">
        <f t="shared" si="1"/>
        <v>Saturday</v>
      </c>
      <c r="E755" s="41"/>
      <c r="F755" s="38"/>
      <c r="G755" s="65"/>
      <c r="H755" s="41"/>
      <c r="I755" s="38"/>
      <c r="J755" s="65"/>
      <c r="K755" s="32"/>
      <c r="L755" s="32"/>
      <c r="M755" s="32"/>
      <c r="N755" s="33"/>
      <c r="O755" s="62"/>
      <c r="P755" s="34" t="str">
        <f t="shared" si="4"/>
        <v/>
      </c>
    </row>
    <row r="756" ht="22.5" customHeight="1">
      <c r="A756" s="37"/>
      <c r="B756" s="38" t="str">
        <f>'Master Schedule'!B756</f>
        <v/>
      </c>
      <c r="C756" s="39"/>
      <c r="D756" s="40" t="str">
        <f t="shared" si="1"/>
        <v>Saturday</v>
      </c>
      <c r="E756" s="41"/>
      <c r="F756" s="38"/>
      <c r="G756" s="65"/>
      <c r="H756" s="41"/>
      <c r="I756" s="38"/>
      <c r="J756" s="65"/>
      <c r="K756" s="35"/>
      <c r="L756" s="35"/>
      <c r="M756" s="35"/>
      <c r="N756" s="36"/>
      <c r="O756" s="62"/>
      <c r="P756" s="34" t="str">
        <f t="shared" si="4"/>
        <v/>
      </c>
    </row>
    <row r="757" ht="22.5" customHeight="1">
      <c r="A757" s="37"/>
      <c r="B757" s="38" t="str">
        <f>'Master Schedule'!B757</f>
        <v/>
      </c>
      <c r="C757" s="39"/>
      <c r="D757" s="40" t="str">
        <f t="shared" si="1"/>
        <v>Saturday</v>
      </c>
      <c r="E757" s="41"/>
      <c r="F757" s="38"/>
      <c r="G757" s="65"/>
      <c r="H757" s="41"/>
      <c r="I757" s="38"/>
      <c r="J757" s="65"/>
      <c r="K757" s="32"/>
      <c r="L757" s="32"/>
      <c r="M757" s="32"/>
      <c r="N757" s="33"/>
      <c r="O757" s="62"/>
      <c r="P757" s="34" t="str">
        <f t="shared" si="4"/>
        <v/>
      </c>
    </row>
    <row r="758" ht="22.5" customHeight="1">
      <c r="A758" s="37"/>
      <c r="B758" s="38" t="str">
        <f>'Master Schedule'!B758</f>
        <v/>
      </c>
      <c r="C758" s="39"/>
      <c r="D758" s="40" t="str">
        <f t="shared" si="1"/>
        <v>Saturday</v>
      </c>
      <c r="E758" s="41"/>
      <c r="F758" s="38"/>
      <c r="G758" s="65"/>
      <c r="H758" s="41"/>
      <c r="I758" s="38"/>
      <c r="J758" s="65"/>
      <c r="K758" s="35"/>
      <c r="L758" s="35"/>
      <c r="M758" s="35"/>
      <c r="N758" s="36"/>
      <c r="O758" s="62"/>
      <c r="P758" s="34" t="str">
        <f t="shared" si="4"/>
        <v/>
      </c>
    </row>
    <row r="759" ht="22.5" customHeight="1">
      <c r="A759" s="37"/>
      <c r="B759" s="38" t="str">
        <f>'Master Schedule'!B759</f>
        <v/>
      </c>
      <c r="C759" s="39"/>
      <c r="D759" s="40" t="str">
        <f t="shared" si="1"/>
        <v>Saturday</v>
      </c>
      <c r="E759" s="41"/>
      <c r="F759" s="38"/>
      <c r="G759" s="65"/>
      <c r="H759" s="41"/>
      <c r="I759" s="38"/>
      <c r="J759" s="65"/>
      <c r="K759" s="32"/>
      <c r="L759" s="32"/>
      <c r="M759" s="32"/>
      <c r="N759" s="33"/>
      <c r="O759" s="62"/>
      <c r="P759" s="34" t="str">
        <f t="shared" si="4"/>
        <v/>
      </c>
    </row>
    <row r="760" ht="22.5" customHeight="1">
      <c r="A760" s="37"/>
      <c r="B760" s="38" t="str">
        <f>'Master Schedule'!B760</f>
        <v/>
      </c>
      <c r="C760" s="39"/>
      <c r="D760" s="40" t="str">
        <f t="shared" si="1"/>
        <v>Saturday</v>
      </c>
      <c r="E760" s="41"/>
      <c r="F760" s="38"/>
      <c r="G760" s="65"/>
      <c r="H760" s="41"/>
      <c r="I760" s="38"/>
      <c r="J760" s="65"/>
      <c r="K760" s="35"/>
      <c r="L760" s="35"/>
      <c r="M760" s="35"/>
      <c r="N760" s="36"/>
      <c r="O760" s="62"/>
      <c r="P760" s="34" t="str">
        <f t="shared" si="4"/>
        <v/>
      </c>
    </row>
    <row r="761" ht="22.5" customHeight="1">
      <c r="A761" s="37"/>
      <c r="B761" s="38" t="str">
        <f>'Master Schedule'!B761</f>
        <v/>
      </c>
      <c r="C761" s="39"/>
      <c r="D761" s="40" t="str">
        <f t="shared" si="1"/>
        <v>Saturday</v>
      </c>
      <c r="E761" s="41"/>
      <c r="F761" s="38"/>
      <c r="G761" s="65"/>
      <c r="H761" s="41"/>
      <c r="I761" s="38"/>
      <c r="J761" s="65"/>
      <c r="K761" s="32"/>
      <c r="L761" s="32"/>
      <c r="M761" s="32"/>
      <c r="N761" s="33"/>
      <c r="O761" s="62"/>
      <c r="P761" s="34" t="str">
        <f t="shared" si="4"/>
        <v/>
      </c>
    </row>
    <row r="762" ht="22.5" customHeight="1">
      <c r="A762" s="37"/>
      <c r="B762" s="38" t="str">
        <f>'Master Schedule'!B762</f>
        <v/>
      </c>
      <c r="C762" s="39"/>
      <c r="D762" s="40" t="str">
        <f t="shared" si="1"/>
        <v>Saturday</v>
      </c>
      <c r="E762" s="41"/>
      <c r="F762" s="38"/>
      <c r="G762" s="65"/>
      <c r="H762" s="41"/>
      <c r="I762" s="38"/>
      <c r="J762" s="65"/>
      <c r="K762" s="35"/>
      <c r="L762" s="35"/>
      <c r="M762" s="35"/>
      <c r="N762" s="36"/>
      <c r="O762" s="62"/>
      <c r="P762" s="34" t="str">
        <f t="shared" si="4"/>
        <v/>
      </c>
    </row>
    <row r="763" ht="22.5" customHeight="1">
      <c r="A763" s="37"/>
      <c r="B763" s="38" t="str">
        <f>'Master Schedule'!B763</f>
        <v/>
      </c>
      <c r="C763" s="39"/>
      <c r="D763" s="40" t="str">
        <f t="shared" si="1"/>
        <v>Saturday</v>
      </c>
      <c r="E763" s="41"/>
      <c r="F763" s="38"/>
      <c r="G763" s="65"/>
      <c r="H763" s="41"/>
      <c r="I763" s="38"/>
      <c r="J763" s="65"/>
      <c r="K763" s="32"/>
      <c r="L763" s="32"/>
      <c r="M763" s="32"/>
      <c r="N763" s="33"/>
      <c r="O763" s="62"/>
      <c r="P763" s="34" t="str">
        <f t="shared" si="4"/>
        <v/>
      </c>
    </row>
    <row r="764" ht="22.5" customHeight="1">
      <c r="A764" s="37"/>
      <c r="B764" s="38" t="str">
        <f>'Master Schedule'!B764</f>
        <v/>
      </c>
      <c r="C764" s="39"/>
      <c r="D764" s="40" t="str">
        <f t="shared" si="1"/>
        <v>Saturday</v>
      </c>
      <c r="E764" s="41"/>
      <c r="F764" s="38"/>
      <c r="G764" s="65"/>
      <c r="H764" s="41"/>
      <c r="I764" s="38"/>
      <c r="J764" s="65"/>
      <c r="K764" s="35"/>
      <c r="L764" s="35"/>
      <c r="M764" s="35"/>
      <c r="N764" s="36"/>
      <c r="O764" s="62"/>
      <c r="P764" s="34" t="str">
        <f t="shared" si="4"/>
        <v/>
      </c>
    </row>
    <row r="765" ht="22.5" customHeight="1">
      <c r="A765" s="37"/>
      <c r="B765" s="38" t="str">
        <f>'Master Schedule'!B765</f>
        <v/>
      </c>
      <c r="C765" s="39"/>
      <c r="D765" s="40" t="str">
        <f t="shared" si="1"/>
        <v>Saturday</v>
      </c>
      <c r="E765" s="41"/>
      <c r="F765" s="38"/>
      <c r="G765" s="65"/>
      <c r="H765" s="41"/>
      <c r="I765" s="38"/>
      <c r="J765" s="65"/>
      <c r="K765" s="32"/>
      <c r="L765" s="32"/>
      <c r="M765" s="32"/>
      <c r="N765" s="33"/>
      <c r="O765" s="62"/>
      <c r="P765" s="34" t="str">
        <f t="shared" si="4"/>
        <v/>
      </c>
    </row>
    <row r="766" ht="22.5" customHeight="1">
      <c r="A766" s="37"/>
      <c r="B766" s="38" t="str">
        <f>'Master Schedule'!B766</f>
        <v/>
      </c>
      <c r="C766" s="39"/>
      <c r="D766" s="40" t="str">
        <f t="shared" si="1"/>
        <v>Saturday</v>
      </c>
      <c r="E766" s="41"/>
      <c r="F766" s="38"/>
      <c r="G766" s="65"/>
      <c r="H766" s="41"/>
      <c r="I766" s="38"/>
      <c r="J766" s="65"/>
      <c r="K766" s="35"/>
      <c r="L766" s="35"/>
      <c r="M766" s="35"/>
      <c r="N766" s="36"/>
      <c r="O766" s="62"/>
      <c r="P766" s="34" t="str">
        <f t="shared" si="4"/>
        <v/>
      </c>
    </row>
    <row r="767" ht="22.5" customHeight="1">
      <c r="A767" s="37"/>
      <c r="B767" s="38" t="str">
        <f>'Master Schedule'!B767</f>
        <v/>
      </c>
      <c r="C767" s="39"/>
      <c r="D767" s="40" t="str">
        <f t="shared" si="1"/>
        <v>Saturday</v>
      </c>
      <c r="E767" s="41"/>
      <c r="F767" s="38"/>
      <c r="G767" s="65"/>
      <c r="H767" s="41"/>
      <c r="I767" s="38"/>
      <c r="J767" s="65"/>
      <c r="K767" s="32"/>
      <c r="L767" s="32"/>
      <c r="M767" s="32"/>
      <c r="N767" s="33"/>
      <c r="O767" s="62"/>
      <c r="P767" s="34" t="str">
        <f t="shared" si="4"/>
        <v/>
      </c>
    </row>
    <row r="768" ht="22.5" customHeight="1">
      <c r="A768" s="37"/>
      <c r="B768" s="38" t="str">
        <f>'Master Schedule'!B768</f>
        <v/>
      </c>
      <c r="C768" s="39"/>
      <c r="D768" s="40" t="str">
        <f t="shared" si="1"/>
        <v>Saturday</v>
      </c>
      <c r="E768" s="41"/>
      <c r="F768" s="38"/>
      <c r="G768" s="65"/>
      <c r="H768" s="41"/>
      <c r="I768" s="38"/>
      <c r="J768" s="65"/>
      <c r="K768" s="35"/>
      <c r="L768" s="35"/>
      <c r="M768" s="35"/>
      <c r="N768" s="36"/>
      <c r="O768" s="62"/>
      <c r="P768" s="34" t="str">
        <f t="shared" si="4"/>
        <v/>
      </c>
    </row>
    <row r="769" ht="22.5" customHeight="1">
      <c r="A769" s="37"/>
      <c r="B769" s="38" t="str">
        <f>'Master Schedule'!B769</f>
        <v/>
      </c>
      <c r="C769" s="39"/>
      <c r="D769" s="40" t="str">
        <f t="shared" si="1"/>
        <v>Saturday</v>
      </c>
      <c r="E769" s="41"/>
      <c r="F769" s="38"/>
      <c r="G769" s="65"/>
      <c r="H769" s="41"/>
      <c r="I769" s="38"/>
      <c r="J769" s="65"/>
      <c r="K769" s="32"/>
      <c r="L769" s="32"/>
      <c r="M769" s="32"/>
      <c r="N769" s="33"/>
      <c r="O769" s="62"/>
      <c r="P769" s="34" t="str">
        <f t="shared" si="4"/>
        <v/>
      </c>
    </row>
    <row r="770" ht="22.5" customHeight="1">
      <c r="A770" s="37"/>
      <c r="B770" s="38" t="str">
        <f>'Master Schedule'!B770</f>
        <v/>
      </c>
      <c r="C770" s="39"/>
      <c r="D770" s="40" t="str">
        <f t="shared" si="1"/>
        <v>Saturday</v>
      </c>
      <c r="E770" s="41"/>
      <c r="F770" s="38"/>
      <c r="G770" s="65"/>
      <c r="H770" s="41"/>
      <c r="I770" s="38"/>
      <c r="J770" s="65"/>
      <c r="K770" s="35"/>
      <c r="L770" s="35"/>
      <c r="M770" s="35"/>
      <c r="N770" s="36"/>
      <c r="O770" s="62"/>
      <c r="P770" s="34" t="str">
        <f t="shared" si="4"/>
        <v/>
      </c>
    </row>
    <row r="771" ht="22.5" customHeight="1">
      <c r="A771" s="37"/>
      <c r="B771" s="38" t="str">
        <f>'Master Schedule'!B771</f>
        <v/>
      </c>
      <c r="C771" s="39"/>
      <c r="D771" s="40" t="str">
        <f t="shared" si="1"/>
        <v>Saturday</v>
      </c>
      <c r="E771" s="41"/>
      <c r="F771" s="38"/>
      <c r="G771" s="65"/>
      <c r="H771" s="41"/>
      <c r="I771" s="38"/>
      <c r="J771" s="65"/>
      <c r="K771" s="32"/>
      <c r="L771" s="32"/>
      <c r="M771" s="32"/>
      <c r="N771" s="33"/>
      <c r="O771" s="62"/>
      <c r="P771" s="34" t="str">
        <f t="shared" si="4"/>
        <v/>
      </c>
    </row>
    <row r="772" ht="22.5" customHeight="1">
      <c r="A772" s="37"/>
      <c r="B772" s="38" t="str">
        <f>'Master Schedule'!B772</f>
        <v/>
      </c>
      <c r="C772" s="39"/>
      <c r="D772" s="40" t="str">
        <f t="shared" si="1"/>
        <v>Saturday</v>
      </c>
      <c r="E772" s="41"/>
      <c r="F772" s="38"/>
      <c r="G772" s="65"/>
      <c r="H772" s="41"/>
      <c r="I772" s="38"/>
      <c r="J772" s="65"/>
      <c r="K772" s="35"/>
      <c r="L772" s="35"/>
      <c r="M772" s="35"/>
      <c r="N772" s="36"/>
      <c r="O772" s="62"/>
      <c r="P772" s="34" t="str">
        <f t="shared" si="4"/>
        <v/>
      </c>
    </row>
    <row r="773" ht="22.5" customHeight="1">
      <c r="A773" s="37"/>
      <c r="B773" s="38" t="str">
        <f>'Master Schedule'!B773</f>
        <v/>
      </c>
      <c r="C773" s="39"/>
      <c r="D773" s="40" t="str">
        <f t="shared" si="1"/>
        <v>Saturday</v>
      </c>
      <c r="E773" s="41"/>
      <c r="F773" s="38"/>
      <c r="G773" s="65"/>
      <c r="H773" s="41"/>
      <c r="I773" s="38"/>
      <c r="J773" s="65"/>
      <c r="K773" s="32"/>
      <c r="L773" s="32"/>
      <c r="M773" s="32"/>
      <c r="N773" s="33"/>
      <c r="O773" s="62"/>
      <c r="P773" s="34" t="str">
        <f t="shared" si="4"/>
        <v/>
      </c>
    </row>
    <row r="774" ht="22.5" customHeight="1">
      <c r="A774" s="37"/>
      <c r="B774" s="38" t="str">
        <f>'Master Schedule'!B774</f>
        <v/>
      </c>
      <c r="C774" s="39"/>
      <c r="D774" s="40" t="str">
        <f t="shared" si="1"/>
        <v>Saturday</v>
      </c>
      <c r="E774" s="41"/>
      <c r="F774" s="38"/>
      <c r="G774" s="65"/>
      <c r="H774" s="41"/>
      <c r="I774" s="38"/>
      <c r="J774" s="65"/>
      <c r="K774" s="35"/>
      <c r="L774" s="35"/>
      <c r="M774" s="35"/>
      <c r="N774" s="36"/>
      <c r="O774" s="62"/>
      <c r="P774" s="34" t="str">
        <f t="shared" si="4"/>
        <v/>
      </c>
    </row>
    <row r="775" ht="22.5" customHeight="1">
      <c r="A775" s="37"/>
      <c r="B775" s="38" t="str">
        <f>'Master Schedule'!B775</f>
        <v/>
      </c>
      <c r="C775" s="39"/>
      <c r="D775" s="40" t="str">
        <f t="shared" si="1"/>
        <v>Saturday</v>
      </c>
      <c r="E775" s="41"/>
      <c r="F775" s="38"/>
      <c r="G775" s="65"/>
      <c r="H775" s="41"/>
      <c r="I775" s="38"/>
      <c r="J775" s="65"/>
      <c r="K775" s="32"/>
      <c r="L775" s="32"/>
      <c r="M775" s="32"/>
      <c r="N775" s="33"/>
      <c r="O775" s="62"/>
      <c r="P775" s="34" t="str">
        <f t="shared" si="4"/>
        <v/>
      </c>
    </row>
    <row r="776" ht="22.5" customHeight="1">
      <c r="A776" s="37"/>
      <c r="B776" s="38" t="str">
        <f>'Master Schedule'!B776</f>
        <v/>
      </c>
      <c r="C776" s="39"/>
      <c r="D776" s="40" t="str">
        <f t="shared" si="1"/>
        <v>Saturday</v>
      </c>
      <c r="E776" s="41"/>
      <c r="F776" s="38"/>
      <c r="G776" s="65"/>
      <c r="H776" s="41"/>
      <c r="I776" s="38"/>
      <c r="J776" s="65"/>
      <c r="K776" s="35"/>
      <c r="L776" s="35"/>
      <c r="M776" s="35"/>
      <c r="N776" s="36"/>
      <c r="O776" s="62"/>
      <c r="P776" s="34" t="str">
        <f t="shared" si="4"/>
        <v/>
      </c>
    </row>
    <row r="777" ht="22.5" customHeight="1">
      <c r="A777" s="37"/>
      <c r="B777" s="38" t="str">
        <f>'Master Schedule'!B777</f>
        <v/>
      </c>
      <c r="C777" s="39"/>
      <c r="D777" s="40" t="str">
        <f t="shared" si="1"/>
        <v>Saturday</v>
      </c>
      <c r="E777" s="41"/>
      <c r="F777" s="38"/>
      <c r="G777" s="65"/>
      <c r="H777" s="41"/>
      <c r="I777" s="38"/>
      <c r="J777" s="65"/>
      <c r="K777" s="32"/>
      <c r="L777" s="32"/>
      <c r="M777" s="32"/>
      <c r="N777" s="33"/>
      <c r="O777" s="62"/>
      <c r="P777" s="34" t="str">
        <f t="shared" si="4"/>
        <v/>
      </c>
    </row>
    <row r="778" ht="22.5" customHeight="1">
      <c r="A778" s="37"/>
      <c r="B778" s="38" t="str">
        <f>'Master Schedule'!B778</f>
        <v/>
      </c>
      <c r="C778" s="39"/>
      <c r="D778" s="40" t="str">
        <f t="shared" si="1"/>
        <v>Saturday</v>
      </c>
      <c r="E778" s="41"/>
      <c r="F778" s="38"/>
      <c r="G778" s="65"/>
      <c r="H778" s="41"/>
      <c r="I778" s="38"/>
      <c r="J778" s="65"/>
      <c r="K778" s="35"/>
      <c r="L778" s="35"/>
      <c r="M778" s="35"/>
      <c r="N778" s="36"/>
      <c r="O778" s="62"/>
      <c r="P778" s="34" t="str">
        <f t="shared" si="4"/>
        <v/>
      </c>
    </row>
    <row r="779" ht="22.5" customHeight="1">
      <c r="A779" s="37"/>
      <c r="B779" s="38" t="str">
        <f>'Master Schedule'!B779</f>
        <v/>
      </c>
      <c r="C779" s="39"/>
      <c r="D779" s="40" t="str">
        <f t="shared" si="1"/>
        <v>Saturday</v>
      </c>
      <c r="E779" s="41"/>
      <c r="F779" s="38"/>
      <c r="G779" s="65"/>
      <c r="H779" s="41"/>
      <c r="I779" s="38"/>
      <c r="J779" s="65"/>
      <c r="K779" s="32"/>
      <c r="L779" s="32"/>
      <c r="M779" s="32"/>
      <c r="N779" s="33"/>
      <c r="O779" s="62"/>
      <c r="P779" s="34" t="str">
        <f t="shared" si="4"/>
        <v/>
      </c>
    </row>
    <row r="780" ht="22.5" customHeight="1">
      <c r="A780" s="37"/>
      <c r="B780" s="38" t="str">
        <f>'Master Schedule'!B780</f>
        <v/>
      </c>
      <c r="C780" s="39"/>
      <c r="D780" s="40" t="str">
        <f t="shared" si="1"/>
        <v>Saturday</v>
      </c>
      <c r="E780" s="41"/>
      <c r="F780" s="38"/>
      <c r="G780" s="65"/>
      <c r="H780" s="41"/>
      <c r="I780" s="38"/>
      <c r="J780" s="65"/>
      <c r="K780" s="35"/>
      <c r="L780" s="35"/>
      <c r="M780" s="35"/>
      <c r="N780" s="36"/>
      <c r="O780" s="62"/>
      <c r="P780" s="34" t="str">
        <f t="shared" si="4"/>
        <v/>
      </c>
    </row>
    <row r="781" ht="22.5" customHeight="1">
      <c r="A781" s="37"/>
      <c r="B781" s="38" t="str">
        <f>'Master Schedule'!B781</f>
        <v/>
      </c>
      <c r="C781" s="39"/>
      <c r="D781" s="40" t="str">
        <f t="shared" si="1"/>
        <v>Saturday</v>
      </c>
      <c r="E781" s="41"/>
      <c r="F781" s="38"/>
      <c r="G781" s="65"/>
      <c r="H781" s="41"/>
      <c r="I781" s="38"/>
      <c r="J781" s="65"/>
      <c r="K781" s="32"/>
      <c r="L781" s="32"/>
      <c r="M781" s="32"/>
      <c r="N781" s="33"/>
      <c r="O781" s="62"/>
      <c r="P781" s="34" t="str">
        <f t="shared" si="4"/>
        <v/>
      </c>
    </row>
    <row r="782" ht="22.5" customHeight="1">
      <c r="A782" s="37"/>
      <c r="B782" s="38" t="str">
        <f>'Master Schedule'!B782</f>
        <v/>
      </c>
      <c r="C782" s="39"/>
      <c r="D782" s="40" t="str">
        <f t="shared" si="1"/>
        <v>Saturday</v>
      </c>
      <c r="E782" s="41"/>
      <c r="F782" s="38"/>
      <c r="G782" s="65"/>
      <c r="H782" s="41"/>
      <c r="I782" s="38"/>
      <c r="J782" s="65"/>
      <c r="K782" s="35"/>
      <c r="L782" s="35"/>
      <c r="M782" s="35"/>
      <c r="N782" s="36"/>
      <c r="O782" s="62"/>
      <c r="P782" s="34" t="str">
        <f t="shared" si="4"/>
        <v/>
      </c>
    </row>
    <row r="783" ht="22.5" customHeight="1">
      <c r="A783" s="37"/>
      <c r="B783" s="38" t="str">
        <f>'Master Schedule'!B783</f>
        <v/>
      </c>
      <c r="C783" s="39"/>
      <c r="D783" s="40" t="str">
        <f t="shared" si="1"/>
        <v>Saturday</v>
      </c>
      <c r="E783" s="41"/>
      <c r="F783" s="38"/>
      <c r="G783" s="65"/>
      <c r="H783" s="41"/>
      <c r="I783" s="38"/>
      <c r="J783" s="65"/>
      <c r="K783" s="32"/>
      <c r="L783" s="32"/>
      <c r="M783" s="32"/>
      <c r="N783" s="33"/>
      <c r="O783" s="62"/>
      <c r="P783" s="34" t="str">
        <f t="shared" si="4"/>
        <v/>
      </c>
    </row>
    <row r="784" ht="22.5" customHeight="1">
      <c r="A784" s="37"/>
      <c r="B784" s="38" t="str">
        <f>'Master Schedule'!B784</f>
        <v/>
      </c>
      <c r="C784" s="39"/>
      <c r="D784" s="40" t="str">
        <f t="shared" si="1"/>
        <v>Saturday</v>
      </c>
      <c r="E784" s="41"/>
      <c r="F784" s="38"/>
      <c r="G784" s="65"/>
      <c r="H784" s="41"/>
      <c r="I784" s="38"/>
      <c r="J784" s="65"/>
      <c r="K784" s="35"/>
      <c r="L784" s="35"/>
      <c r="M784" s="35"/>
      <c r="N784" s="36"/>
      <c r="O784" s="62"/>
      <c r="P784" s="34" t="str">
        <f t="shared" si="4"/>
        <v/>
      </c>
    </row>
    <row r="785" ht="22.5" customHeight="1">
      <c r="A785" s="37"/>
      <c r="B785" s="38" t="str">
        <f>'Master Schedule'!B785</f>
        <v/>
      </c>
      <c r="C785" s="39"/>
      <c r="D785" s="40" t="str">
        <f t="shared" si="1"/>
        <v>Saturday</v>
      </c>
      <c r="E785" s="41"/>
      <c r="F785" s="38"/>
      <c r="G785" s="65"/>
      <c r="H785" s="41"/>
      <c r="I785" s="38"/>
      <c r="J785" s="65"/>
      <c r="K785" s="32"/>
      <c r="L785" s="32"/>
      <c r="M785" s="32"/>
      <c r="N785" s="33"/>
      <c r="O785" s="62"/>
      <c r="P785" s="34" t="str">
        <f t="shared" si="4"/>
        <v/>
      </c>
    </row>
    <row r="786" ht="22.5" customHeight="1">
      <c r="A786" s="37"/>
      <c r="B786" s="38" t="str">
        <f>'Master Schedule'!B786</f>
        <v/>
      </c>
      <c r="C786" s="39"/>
      <c r="D786" s="40" t="str">
        <f t="shared" si="1"/>
        <v>Saturday</v>
      </c>
      <c r="E786" s="41"/>
      <c r="F786" s="38"/>
      <c r="G786" s="65"/>
      <c r="H786" s="41"/>
      <c r="I786" s="38"/>
      <c r="J786" s="65"/>
      <c r="K786" s="35"/>
      <c r="L786" s="35"/>
      <c r="M786" s="35"/>
      <c r="N786" s="36"/>
      <c r="O786" s="62"/>
      <c r="P786" s="34" t="str">
        <f t="shared" si="4"/>
        <v/>
      </c>
    </row>
    <row r="787" ht="22.5" customHeight="1">
      <c r="A787" s="37"/>
      <c r="B787" s="38" t="str">
        <f>'Master Schedule'!B787</f>
        <v/>
      </c>
      <c r="C787" s="39"/>
      <c r="D787" s="40" t="str">
        <f t="shared" si="1"/>
        <v>Saturday</v>
      </c>
      <c r="E787" s="41"/>
      <c r="F787" s="38"/>
      <c r="G787" s="65"/>
      <c r="H787" s="41"/>
      <c r="I787" s="38"/>
      <c r="J787" s="65"/>
      <c r="K787" s="32"/>
      <c r="L787" s="32"/>
      <c r="M787" s="32"/>
      <c r="N787" s="33"/>
      <c r="O787" s="62"/>
      <c r="P787" s="34" t="str">
        <f t="shared" si="4"/>
        <v/>
      </c>
    </row>
    <row r="788" ht="22.5" customHeight="1">
      <c r="A788" s="37"/>
      <c r="B788" s="38" t="str">
        <f>'Master Schedule'!B788</f>
        <v/>
      </c>
      <c r="C788" s="39"/>
      <c r="D788" s="40" t="str">
        <f t="shared" si="1"/>
        <v>Saturday</v>
      </c>
      <c r="E788" s="41"/>
      <c r="F788" s="38"/>
      <c r="G788" s="65"/>
      <c r="H788" s="41"/>
      <c r="I788" s="38"/>
      <c r="J788" s="65"/>
      <c r="K788" s="35"/>
      <c r="L788" s="35"/>
      <c r="M788" s="35"/>
      <c r="N788" s="36"/>
      <c r="O788" s="62"/>
      <c r="P788" s="34" t="str">
        <f t="shared" si="4"/>
        <v/>
      </c>
    </row>
    <row r="789" ht="22.5" customHeight="1">
      <c r="A789" s="37"/>
      <c r="B789" s="38" t="str">
        <f>'Master Schedule'!B789</f>
        <v/>
      </c>
      <c r="C789" s="39"/>
      <c r="D789" s="40" t="str">
        <f t="shared" si="1"/>
        <v>Saturday</v>
      </c>
      <c r="E789" s="41"/>
      <c r="F789" s="38"/>
      <c r="G789" s="65"/>
      <c r="H789" s="41"/>
      <c r="I789" s="38"/>
      <c r="J789" s="65"/>
      <c r="K789" s="32"/>
      <c r="L789" s="32"/>
      <c r="M789" s="32"/>
      <c r="N789" s="33"/>
      <c r="O789" s="62"/>
      <c r="P789" s="34" t="str">
        <f t="shared" si="4"/>
        <v/>
      </c>
    </row>
    <row r="790" ht="22.5" customHeight="1">
      <c r="A790" s="37"/>
      <c r="B790" s="38" t="str">
        <f>'Master Schedule'!B790</f>
        <v/>
      </c>
      <c r="C790" s="39"/>
      <c r="D790" s="40" t="str">
        <f t="shared" si="1"/>
        <v>Saturday</v>
      </c>
      <c r="E790" s="41"/>
      <c r="F790" s="38"/>
      <c r="G790" s="65"/>
      <c r="H790" s="41"/>
      <c r="I790" s="38"/>
      <c r="J790" s="65"/>
      <c r="K790" s="35"/>
      <c r="L790" s="35"/>
      <c r="M790" s="35"/>
      <c r="N790" s="36"/>
      <c r="O790" s="62"/>
      <c r="P790" s="34" t="str">
        <f t="shared" si="4"/>
        <v/>
      </c>
    </row>
    <row r="791" ht="22.5" customHeight="1">
      <c r="A791" s="37"/>
      <c r="B791" s="38" t="str">
        <f>'Master Schedule'!B791</f>
        <v/>
      </c>
      <c r="C791" s="39"/>
      <c r="D791" s="40" t="str">
        <f t="shared" si="1"/>
        <v>Saturday</v>
      </c>
      <c r="E791" s="41"/>
      <c r="F791" s="38"/>
      <c r="G791" s="65"/>
      <c r="H791" s="41"/>
      <c r="I791" s="38"/>
      <c r="J791" s="65"/>
      <c r="K791" s="32"/>
      <c r="L791" s="32"/>
      <c r="M791" s="32"/>
      <c r="N791" s="33"/>
      <c r="O791" s="62"/>
      <c r="P791" s="34" t="str">
        <f t="shared" si="4"/>
        <v/>
      </c>
    </row>
    <row r="792" ht="22.5" customHeight="1">
      <c r="A792" s="37"/>
      <c r="B792" s="38" t="str">
        <f>'Master Schedule'!B792</f>
        <v/>
      </c>
      <c r="C792" s="39"/>
      <c r="D792" s="40" t="str">
        <f t="shared" si="1"/>
        <v>Saturday</v>
      </c>
      <c r="E792" s="41"/>
      <c r="F792" s="38"/>
      <c r="G792" s="65"/>
      <c r="H792" s="41"/>
      <c r="I792" s="38"/>
      <c r="J792" s="65"/>
      <c r="K792" s="35"/>
      <c r="L792" s="35"/>
      <c r="M792" s="35"/>
      <c r="N792" s="36"/>
      <c r="O792" s="62"/>
      <c r="P792" s="34" t="str">
        <f t="shared" si="4"/>
        <v/>
      </c>
    </row>
    <row r="793" ht="22.5" customHeight="1">
      <c r="A793" s="37"/>
      <c r="B793" s="38" t="str">
        <f>'Master Schedule'!B793</f>
        <v/>
      </c>
      <c r="C793" s="39"/>
      <c r="D793" s="40" t="str">
        <f t="shared" si="1"/>
        <v>Saturday</v>
      </c>
      <c r="E793" s="41"/>
      <c r="F793" s="38"/>
      <c r="G793" s="65"/>
      <c r="H793" s="41"/>
      <c r="I793" s="38"/>
      <c r="J793" s="65"/>
      <c r="K793" s="32"/>
      <c r="L793" s="32"/>
      <c r="M793" s="32"/>
      <c r="N793" s="33"/>
      <c r="O793" s="62"/>
      <c r="P793" s="34" t="str">
        <f t="shared" si="4"/>
        <v/>
      </c>
    </row>
    <row r="794" ht="22.5" customHeight="1">
      <c r="A794" s="37"/>
      <c r="B794" s="38" t="str">
        <f>'Master Schedule'!B794</f>
        <v/>
      </c>
      <c r="C794" s="39"/>
      <c r="D794" s="40" t="str">
        <f t="shared" si="1"/>
        <v>Saturday</v>
      </c>
      <c r="E794" s="41"/>
      <c r="F794" s="38"/>
      <c r="G794" s="65"/>
      <c r="H794" s="41"/>
      <c r="I794" s="38"/>
      <c r="J794" s="65"/>
      <c r="K794" s="35"/>
      <c r="L794" s="35"/>
      <c r="M794" s="35"/>
      <c r="N794" s="36"/>
      <c r="O794" s="62"/>
      <c r="P794" s="34" t="str">
        <f t="shared" si="4"/>
        <v/>
      </c>
    </row>
    <row r="795" ht="22.5" customHeight="1">
      <c r="A795" s="37"/>
      <c r="B795" s="38" t="str">
        <f>'Master Schedule'!B795</f>
        <v/>
      </c>
      <c r="C795" s="39"/>
      <c r="D795" s="40" t="str">
        <f t="shared" si="1"/>
        <v>Saturday</v>
      </c>
      <c r="E795" s="41"/>
      <c r="F795" s="38"/>
      <c r="G795" s="65"/>
      <c r="H795" s="41"/>
      <c r="I795" s="38"/>
      <c r="J795" s="65"/>
      <c r="K795" s="32"/>
      <c r="L795" s="32"/>
      <c r="M795" s="32"/>
      <c r="N795" s="33"/>
      <c r="O795" s="62"/>
      <c r="P795" s="34" t="str">
        <f t="shared" si="4"/>
        <v/>
      </c>
    </row>
    <row r="796" ht="22.5" customHeight="1">
      <c r="A796" s="37"/>
      <c r="B796" s="38" t="str">
        <f>'Master Schedule'!B796</f>
        <v/>
      </c>
      <c r="C796" s="39"/>
      <c r="D796" s="40" t="str">
        <f t="shared" si="1"/>
        <v>Saturday</v>
      </c>
      <c r="E796" s="41"/>
      <c r="F796" s="38"/>
      <c r="G796" s="65"/>
      <c r="H796" s="41"/>
      <c r="I796" s="38"/>
      <c r="J796" s="65"/>
      <c r="K796" s="35"/>
      <c r="L796" s="35"/>
      <c r="M796" s="35"/>
      <c r="N796" s="36"/>
      <c r="O796" s="62"/>
      <c r="P796" s="34" t="str">
        <f t="shared" si="4"/>
        <v/>
      </c>
    </row>
    <row r="797" ht="22.5" customHeight="1">
      <c r="A797" s="37"/>
      <c r="B797" s="38" t="str">
        <f>'Master Schedule'!B797</f>
        <v/>
      </c>
      <c r="C797" s="39"/>
      <c r="D797" s="40" t="str">
        <f t="shared" si="1"/>
        <v>Saturday</v>
      </c>
      <c r="E797" s="41"/>
      <c r="F797" s="38"/>
      <c r="G797" s="65"/>
      <c r="H797" s="41"/>
      <c r="I797" s="38"/>
      <c r="J797" s="65"/>
      <c r="K797" s="32"/>
      <c r="L797" s="32"/>
      <c r="M797" s="32"/>
      <c r="N797" s="33"/>
      <c r="O797" s="62"/>
      <c r="P797" s="34" t="str">
        <f t="shared" si="4"/>
        <v/>
      </c>
    </row>
    <row r="798" ht="22.5" customHeight="1">
      <c r="A798" s="37"/>
      <c r="B798" s="38" t="str">
        <f>'Master Schedule'!B798</f>
        <v/>
      </c>
      <c r="C798" s="39"/>
      <c r="D798" s="40" t="str">
        <f t="shared" si="1"/>
        <v>Saturday</v>
      </c>
      <c r="E798" s="41"/>
      <c r="F798" s="38"/>
      <c r="G798" s="65"/>
      <c r="H798" s="41"/>
      <c r="I798" s="38"/>
      <c r="J798" s="65"/>
      <c r="K798" s="35"/>
      <c r="L798" s="35"/>
      <c r="M798" s="35"/>
      <c r="N798" s="36"/>
      <c r="O798" s="62"/>
      <c r="P798" s="34" t="str">
        <f t="shared" si="4"/>
        <v/>
      </c>
    </row>
    <row r="799" ht="22.5" customHeight="1">
      <c r="A799" s="37"/>
      <c r="B799" s="38" t="str">
        <f>'Master Schedule'!B799</f>
        <v/>
      </c>
      <c r="C799" s="39"/>
      <c r="D799" s="40" t="str">
        <f t="shared" si="1"/>
        <v>Saturday</v>
      </c>
      <c r="E799" s="41"/>
      <c r="F799" s="38"/>
      <c r="G799" s="65"/>
      <c r="H799" s="41"/>
      <c r="I799" s="38"/>
      <c r="J799" s="65"/>
      <c r="K799" s="32"/>
      <c r="L799" s="32"/>
      <c r="M799" s="32"/>
      <c r="N799" s="33"/>
      <c r="O799" s="62"/>
      <c r="P799" s="34" t="str">
        <f t="shared" si="4"/>
        <v/>
      </c>
    </row>
    <row r="800" ht="22.5" customHeight="1">
      <c r="A800" s="37"/>
      <c r="B800" s="38" t="str">
        <f>'Master Schedule'!B800</f>
        <v/>
      </c>
      <c r="C800" s="39"/>
      <c r="D800" s="40" t="str">
        <f t="shared" si="1"/>
        <v>Saturday</v>
      </c>
      <c r="E800" s="41"/>
      <c r="F800" s="38"/>
      <c r="G800" s="65"/>
      <c r="H800" s="41"/>
      <c r="I800" s="38"/>
      <c r="J800" s="65"/>
      <c r="K800" s="35"/>
      <c r="L800" s="35"/>
      <c r="M800" s="35"/>
      <c r="N800" s="36"/>
      <c r="O800" s="62"/>
      <c r="P800" s="34" t="str">
        <f t="shared" si="4"/>
        <v/>
      </c>
    </row>
    <row r="801" ht="22.5" customHeight="1">
      <c r="A801" s="37"/>
      <c r="B801" s="38" t="str">
        <f>'Master Schedule'!B801</f>
        <v/>
      </c>
      <c r="C801" s="39"/>
      <c r="D801" s="40" t="str">
        <f t="shared" si="1"/>
        <v>Saturday</v>
      </c>
      <c r="E801" s="41"/>
      <c r="F801" s="38"/>
      <c r="G801" s="65"/>
      <c r="H801" s="41"/>
      <c r="I801" s="38"/>
      <c r="J801" s="65"/>
      <c r="K801" s="32"/>
      <c r="L801" s="32"/>
      <c r="M801" s="32"/>
      <c r="N801" s="33"/>
      <c r="O801" s="62"/>
      <c r="P801" s="34" t="str">
        <f t="shared" si="4"/>
        <v/>
      </c>
    </row>
    <row r="802" ht="22.5" customHeight="1">
      <c r="A802" s="37"/>
      <c r="B802" s="38" t="str">
        <f>'Master Schedule'!B802</f>
        <v/>
      </c>
      <c r="C802" s="39"/>
      <c r="D802" s="40" t="str">
        <f t="shared" si="1"/>
        <v>Saturday</v>
      </c>
      <c r="E802" s="41"/>
      <c r="F802" s="38"/>
      <c r="G802" s="65"/>
      <c r="H802" s="41"/>
      <c r="I802" s="38"/>
      <c r="J802" s="65"/>
      <c r="K802" s="35"/>
      <c r="L802" s="35"/>
      <c r="M802" s="35"/>
      <c r="N802" s="36"/>
      <c r="O802" s="62"/>
      <c r="P802" s="34" t="str">
        <f t="shared" si="4"/>
        <v/>
      </c>
    </row>
    <row r="803" ht="22.5" customHeight="1">
      <c r="A803" s="37"/>
      <c r="B803" s="38" t="str">
        <f>'Master Schedule'!B803</f>
        <v/>
      </c>
      <c r="C803" s="39"/>
      <c r="D803" s="40" t="str">
        <f t="shared" si="1"/>
        <v>Saturday</v>
      </c>
      <c r="E803" s="41"/>
      <c r="F803" s="38"/>
      <c r="G803" s="65"/>
      <c r="H803" s="41"/>
      <c r="I803" s="38"/>
      <c r="J803" s="65"/>
      <c r="K803" s="32"/>
      <c r="L803" s="32"/>
      <c r="M803" s="32"/>
      <c r="N803" s="33"/>
      <c r="O803" s="62"/>
      <c r="P803" s="34" t="str">
        <f t="shared" si="4"/>
        <v/>
      </c>
    </row>
    <row r="804" ht="22.5" customHeight="1">
      <c r="A804" s="37"/>
      <c r="B804" s="38" t="str">
        <f>'Master Schedule'!B804</f>
        <v/>
      </c>
      <c r="C804" s="39"/>
      <c r="D804" s="40" t="str">
        <f t="shared" si="1"/>
        <v>Saturday</v>
      </c>
      <c r="E804" s="41"/>
      <c r="F804" s="38"/>
      <c r="G804" s="65"/>
      <c r="H804" s="41"/>
      <c r="I804" s="38"/>
      <c r="J804" s="65"/>
      <c r="K804" s="35"/>
      <c r="L804" s="35"/>
      <c r="M804" s="35"/>
      <c r="N804" s="36"/>
      <c r="O804" s="62"/>
      <c r="P804" s="34" t="str">
        <f t="shared" si="4"/>
        <v/>
      </c>
    </row>
    <row r="805" ht="22.5" customHeight="1">
      <c r="A805" s="37"/>
      <c r="B805" s="38" t="str">
        <f>'Master Schedule'!B805</f>
        <v/>
      </c>
      <c r="C805" s="39"/>
      <c r="D805" s="40" t="str">
        <f t="shared" si="1"/>
        <v>Saturday</v>
      </c>
      <c r="E805" s="41"/>
      <c r="F805" s="38"/>
      <c r="G805" s="65"/>
      <c r="H805" s="41"/>
      <c r="I805" s="38"/>
      <c r="J805" s="65"/>
      <c r="K805" s="32"/>
      <c r="L805" s="32"/>
      <c r="M805" s="32"/>
      <c r="N805" s="33"/>
      <c r="O805" s="62"/>
      <c r="P805" s="34" t="str">
        <f t="shared" si="4"/>
        <v/>
      </c>
    </row>
    <row r="806" ht="22.5" customHeight="1">
      <c r="A806" s="37"/>
      <c r="B806" s="38" t="str">
        <f>'Master Schedule'!B806</f>
        <v/>
      </c>
      <c r="C806" s="39"/>
      <c r="D806" s="40" t="str">
        <f t="shared" si="1"/>
        <v>Saturday</v>
      </c>
      <c r="E806" s="41"/>
      <c r="F806" s="38"/>
      <c r="G806" s="65"/>
      <c r="H806" s="41"/>
      <c r="I806" s="38"/>
      <c r="J806" s="65"/>
      <c r="K806" s="35"/>
      <c r="L806" s="35"/>
      <c r="M806" s="35"/>
      <c r="N806" s="36"/>
      <c r="O806" s="62"/>
      <c r="P806" s="34" t="str">
        <f t="shared" si="4"/>
        <v/>
      </c>
    </row>
    <row r="807" ht="22.5" customHeight="1">
      <c r="A807" s="37"/>
      <c r="B807" s="38" t="str">
        <f>'Master Schedule'!B807</f>
        <v/>
      </c>
      <c r="C807" s="39"/>
      <c r="D807" s="40" t="str">
        <f t="shared" si="1"/>
        <v>Saturday</v>
      </c>
      <c r="E807" s="41"/>
      <c r="F807" s="38"/>
      <c r="G807" s="65"/>
      <c r="H807" s="41"/>
      <c r="I807" s="38"/>
      <c r="J807" s="65"/>
      <c r="K807" s="32"/>
      <c r="L807" s="32"/>
      <c r="M807" s="32"/>
      <c r="N807" s="33"/>
      <c r="O807" s="62"/>
      <c r="P807" s="34" t="str">
        <f t="shared" si="4"/>
        <v/>
      </c>
    </row>
    <row r="808" ht="22.5" customHeight="1">
      <c r="A808" s="37"/>
      <c r="B808" s="38" t="str">
        <f>'Master Schedule'!B808</f>
        <v/>
      </c>
      <c r="C808" s="39"/>
      <c r="D808" s="40" t="str">
        <f t="shared" si="1"/>
        <v>Saturday</v>
      </c>
      <c r="E808" s="41"/>
      <c r="F808" s="38"/>
      <c r="G808" s="65"/>
      <c r="H808" s="41"/>
      <c r="I808" s="38"/>
      <c r="J808" s="65"/>
      <c r="K808" s="35"/>
      <c r="L808" s="35"/>
      <c r="M808" s="35"/>
      <c r="N808" s="36"/>
      <c r="O808" s="62"/>
      <c r="P808" s="34" t="str">
        <f t="shared" si="4"/>
        <v/>
      </c>
    </row>
    <row r="809" ht="22.5" customHeight="1">
      <c r="A809" s="37"/>
      <c r="B809" s="38" t="str">
        <f>'Master Schedule'!B809</f>
        <v/>
      </c>
      <c r="C809" s="39"/>
      <c r="D809" s="40" t="str">
        <f t="shared" si="1"/>
        <v>Saturday</v>
      </c>
      <c r="E809" s="41"/>
      <c r="F809" s="38"/>
      <c r="G809" s="65"/>
      <c r="H809" s="41"/>
      <c r="I809" s="38"/>
      <c r="J809" s="65"/>
      <c r="K809" s="32"/>
      <c r="L809" s="32"/>
      <c r="M809" s="32"/>
      <c r="N809" s="33"/>
      <c r="O809" s="62"/>
      <c r="P809" s="34" t="str">
        <f t="shared" si="4"/>
        <v/>
      </c>
    </row>
    <row r="810" ht="22.5" customHeight="1">
      <c r="A810" s="37"/>
      <c r="B810" s="38" t="str">
        <f>'Master Schedule'!B810</f>
        <v/>
      </c>
      <c r="C810" s="39"/>
      <c r="D810" s="40" t="str">
        <f t="shared" si="1"/>
        <v>Saturday</v>
      </c>
      <c r="E810" s="41"/>
      <c r="F810" s="38"/>
      <c r="G810" s="65"/>
      <c r="H810" s="41"/>
      <c r="I810" s="38"/>
      <c r="J810" s="65"/>
      <c r="K810" s="35"/>
      <c r="L810" s="35"/>
      <c r="M810" s="35"/>
      <c r="N810" s="36"/>
      <c r="O810" s="62"/>
      <c r="P810" s="34" t="str">
        <f t="shared" si="4"/>
        <v/>
      </c>
    </row>
    <row r="811" ht="22.5" customHeight="1">
      <c r="A811" s="37"/>
      <c r="B811" s="38" t="str">
        <f>'Master Schedule'!B811</f>
        <v/>
      </c>
      <c r="C811" s="39"/>
      <c r="D811" s="40" t="str">
        <f t="shared" si="1"/>
        <v>Saturday</v>
      </c>
      <c r="E811" s="41"/>
      <c r="F811" s="38"/>
      <c r="G811" s="65"/>
      <c r="H811" s="41"/>
      <c r="I811" s="38"/>
      <c r="J811" s="65"/>
      <c r="K811" s="32"/>
      <c r="L811" s="32"/>
      <c r="M811" s="32"/>
      <c r="N811" s="33"/>
      <c r="O811" s="62"/>
      <c r="P811" s="34" t="str">
        <f t="shared" si="4"/>
        <v/>
      </c>
    </row>
    <row r="812" ht="22.5" customHeight="1">
      <c r="A812" s="37"/>
      <c r="B812" s="38" t="str">
        <f>'Master Schedule'!B812</f>
        <v/>
      </c>
      <c r="C812" s="39"/>
      <c r="D812" s="40" t="str">
        <f t="shared" si="1"/>
        <v>Saturday</v>
      </c>
      <c r="E812" s="41"/>
      <c r="F812" s="38"/>
      <c r="G812" s="65"/>
      <c r="H812" s="41"/>
      <c r="I812" s="38"/>
      <c r="J812" s="65"/>
      <c r="K812" s="35"/>
      <c r="L812" s="35"/>
      <c r="M812" s="35"/>
      <c r="N812" s="36"/>
      <c r="O812" s="62"/>
      <c r="P812" s="34" t="str">
        <f t="shared" si="4"/>
        <v/>
      </c>
    </row>
    <row r="813" ht="22.5" customHeight="1">
      <c r="A813" s="37"/>
      <c r="B813" s="38" t="str">
        <f>'Master Schedule'!B813</f>
        <v/>
      </c>
      <c r="C813" s="39"/>
      <c r="D813" s="40" t="str">
        <f t="shared" si="1"/>
        <v>Saturday</v>
      </c>
      <c r="E813" s="41"/>
      <c r="F813" s="38"/>
      <c r="G813" s="65"/>
      <c r="H813" s="41"/>
      <c r="I813" s="38"/>
      <c r="J813" s="65"/>
      <c r="K813" s="32"/>
      <c r="L813" s="32"/>
      <c r="M813" s="32"/>
      <c r="N813" s="33"/>
      <c r="O813" s="62"/>
      <c r="P813" s="34" t="str">
        <f t="shared" si="4"/>
        <v/>
      </c>
    </row>
    <row r="814" ht="22.5" customHeight="1">
      <c r="A814" s="37"/>
      <c r="B814" s="38" t="str">
        <f>'Master Schedule'!B814</f>
        <v/>
      </c>
      <c r="C814" s="39"/>
      <c r="D814" s="40" t="str">
        <f t="shared" si="1"/>
        <v>Saturday</v>
      </c>
      <c r="E814" s="41"/>
      <c r="F814" s="38"/>
      <c r="G814" s="65"/>
      <c r="H814" s="41"/>
      <c r="I814" s="38"/>
      <c r="J814" s="65"/>
      <c r="K814" s="35"/>
      <c r="L814" s="35"/>
      <c r="M814" s="35"/>
      <c r="N814" s="36"/>
      <c r="O814" s="62"/>
      <c r="P814" s="34" t="str">
        <f t="shared" si="4"/>
        <v/>
      </c>
    </row>
    <row r="815" ht="22.5" customHeight="1">
      <c r="A815" s="37"/>
      <c r="B815" s="38" t="str">
        <f>'Master Schedule'!B815</f>
        <v/>
      </c>
      <c r="C815" s="39"/>
      <c r="D815" s="40" t="str">
        <f t="shared" si="1"/>
        <v>Saturday</v>
      </c>
      <c r="E815" s="41"/>
      <c r="F815" s="38"/>
      <c r="G815" s="65"/>
      <c r="H815" s="41"/>
      <c r="I815" s="38"/>
      <c r="J815" s="65"/>
      <c r="K815" s="32"/>
      <c r="L815" s="32"/>
      <c r="M815" s="32"/>
      <c r="N815" s="33"/>
      <c r="O815" s="62"/>
      <c r="P815" s="34" t="str">
        <f t="shared" si="4"/>
        <v/>
      </c>
    </row>
    <row r="816" ht="22.5" customHeight="1">
      <c r="A816" s="37"/>
      <c r="B816" s="38" t="str">
        <f>'Master Schedule'!B816</f>
        <v/>
      </c>
      <c r="C816" s="39"/>
      <c r="D816" s="40" t="str">
        <f t="shared" si="1"/>
        <v>Saturday</v>
      </c>
      <c r="E816" s="41"/>
      <c r="F816" s="38"/>
      <c r="G816" s="65"/>
      <c r="H816" s="41"/>
      <c r="I816" s="38"/>
      <c r="J816" s="65"/>
      <c r="K816" s="35"/>
      <c r="L816" s="35"/>
      <c r="M816" s="35"/>
      <c r="N816" s="36"/>
      <c r="O816" s="62"/>
      <c r="P816" s="34" t="str">
        <f t="shared" si="4"/>
        <v/>
      </c>
    </row>
    <row r="817" ht="22.5" customHeight="1">
      <c r="A817" s="37"/>
      <c r="B817" s="38" t="str">
        <f>'Master Schedule'!B817</f>
        <v/>
      </c>
      <c r="C817" s="39"/>
      <c r="D817" s="40" t="str">
        <f t="shared" si="1"/>
        <v>Saturday</v>
      </c>
      <c r="E817" s="41"/>
      <c r="F817" s="38"/>
      <c r="G817" s="65"/>
      <c r="H817" s="41"/>
      <c r="I817" s="38"/>
      <c r="J817" s="65"/>
      <c r="K817" s="32"/>
      <c r="L817" s="32"/>
      <c r="M817" s="32"/>
      <c r="N817" s="33"/>
      <c r="O817" s="62"/>
      <c r="P817" s="34" t="str">
        <f t="shared" si="4"/>
        <v/>
      </c>
    </row>
    <row r="818" ht="22.5" customHeight="1">
      <c r="A818" s="37"/>
      <c r="B818" s="38" t="str">
        <f>'Master Schedule'!B818</f>
        <v/>
      </c>
      <c r="C818" s="39"/>
      <c r="D818" s="40" t="str">
        <f t="shared" si="1"/>
        <v>Saturday</v>
      </c>
      <c r="E818" s="41"/>
      <c r="F818" s="38"/>
      <c r="G818" s="65"/>
      <c r="H818" s="41"/>
      <c r="I818" s="38"/>
      <c r="J818" s="65"/>
      <c r="K818" s="35"/>
      <c r="L818" s="35"/>
      <c r="M818" s="35"/>
      <c r="N818" s="36"/>
      <c r="O818" s="62"/>
      <c r="P818" s="34" t="str">
        <f t="shared" si="4"/>
        <v/>
      </c>
    </row>
    <row r="819" ht="22.5" customHeight="1">
      <c r="A819" s="37"/>
      <c r="B819" s="38" t="str">
        <f>'Master Schedule'!B819</f>
        <v/>
      </c>
      <c r="C819" s="39"/>
      <c r="D819" s="40" t="str">
        <f t="shared" si="1"/>
        <v>Saturday</v>
      </c>
      <c r="E819" s="41"/>
      <c r="F819" s="38"/>
      <c r="G819" s="65"/>
      <c r="H819" s="41"/>
      <c r="I819" s="38"/>
      <c r="J819" s="65"/>
      <c r="K819" s="32"/>
      <c r="L819" s="32"/>
      <c r="M819" s="32"/>
      <c r="N819" s="33"/>
      <c r="O819" s="62"/>
      <c r="P819" s="34" t="str">
        <f t="shared" si="4"/>
        <v/>
      </c>
    </row>
    <row r="820" ht="22.5" customHeight="1">
      <c r="A820" s="37"/>
      <c r="B820" s="38" t="str">
        <f>'Master Schedule'!B820</f>
        <v/>
      </c>
      <c r="C820" s="39"/>
      <c r="D820" s="40" t="str">
        <f t="shared" si="1"/>
        <v>Saturday</v>
      </c>
      <c r="E820" s="41"/>
      <c r="F820" s="38"/>
      <c r="G820" s="65"/>
      <c r="H820" s="41"/>
      <c r="I820" s="38"/>
      <c r="J820" s="65"/>
      <c r="K820" s="35"/>
      <c r="L820" s="35"/>
      <c r="M820" s="35"/>
      <c r="N820" s="36"/>
      <c r="O820" s="62"/>
      <c r="P820" s="34" t="str">
        <f t="shared" si="4"/>
        <v/>
      </c>
    </row>
    <row r="821" ht="22.5" customHeight="1">
      <c r="A821" s="37"/>
      <c r="B821" s="38" t="str">
        <f>'Master Schedule'!B821</f>
        <v/>
      </c>
      <c r="C821" s="39"/>
      <c r="D821" s="40" t="str">
        <f t="shared" si="1"/>
        <v>Saturday</v>
      </c>
      <c r="E821" s="41"/>
      <c r="F821" s="38"/>
      <c r="G821" s="65"/>
      <c r="H821" s="41"/>
      <c r="I821" s="38"/>
      <c r="J821" s="65"/>
      <c r="K821" s="32"/>
      <c r="L821" s="32"/>
      <c r="M821" s="32"/>
      <c r="N821" s="33"/>
      <c r="O821" s="62"/>
      <c r="P821" s="34" t="str">
        <f t="shared" si="4"/>
        <v/>
      </c>
    </row>
    <row r="822" ht="22.5" customHeight="1">
      <c r="A822" s="37"/>
      <c r="B822" s="38" t="str">
        <f>'Master Schedule'!B822</f>
        <v/>
      </c>
      <c r="C822" s="39"/>
      <c r="D822" s="40" t="str">
        <f t="shared" si="1"/>
        <v>Saturday</v>
      </c>
      <c r="E822" s="41"/>
      <c r="F822" s="38"/>
      <c r="G822" s="65"/>
      <c r="H822" s="41"/>
      <c r="I822" s="38"/>
      <c r="J822" s="65"/>
      <c r="K822" s="35"/>
      <c r="L822" s="35"/>
      <c r="M822" s="35"/>
      <c r="N822" s="36"/>
      <c r="O822" s="62"/>
      <c r="P822" s="34" t="str">
        <f t="shared" si="4"/>
        <v/>
      </c>
    </row>
    <row r="823" ht="22.5" customHeight="1">
      <c r="A823" s="37"/>
      <c r="B823" s="38" t="str">
        <f>'Master Schedule'!B823</f>
        <v/>
      </c>
      <c r="C823" s="39"/>
      <c r="D823" s="40" t="str">
        <f t="shared" si="1"/>
        <v>Saturday</v>
      </c>
      <c r="E823" s="41"/>
      <c r="F823" s="38"/>
      <c r="G823" s="65"/>
      <c r="H823" s="41"/>
      <c r="I823" s="38"/>
      <c r="J823" s="65"/>
      <c r="K823" s="32"/>
      <c r="L823" s="32"/>
      <c r="M823" s="32"/>
      <c r="N823" s="33"/>
      <c r="O823" s="62"/>
      <c r="P823" s="34" t="str">
        <f t="shared" si="4"/>
        <v/>
      </c>
    </row>
    <row r="824" ht="22.5" customHeight="1">
      <c r="A824" s="37"/>
      <c r="B824" s="38" t="str">
        <f>'Master Schedule'!B824</f>
        <v/>
      </c>
      <c r="C824" s="39"/>
      <c r="D824" s="40" t="str">
        <f t="shared" si="1"/>
        <v>Saturday</v>
      </c>
      <c r="E824" s="41"/>
      <c r="F824" s="38"/>
      <c r="G824" s="65"/>
      <c r="H824" s="41"/>
      <c r="I824" s="38"/>
      <c r="J824" s="65"/>
      <c r="K824" s="35"/>
      <c r="L824" s="35"/>
      <c r="M824" s="35"/>
      <c r="N824" s="36"/>
      <c r="O824" s="62"/>
      <c r="P824" s="34" t="str">
        <f t="shared" si="4"/>
        <v/>
      </c>
    </row>
    <row r="825" ht="22.5" customHeight="1">
      <c r="A825" s="37"/>
      <c r="B825" s="38" t="str">
        <f>'Master Schedule'!B825</f>
        <v/>
      </c>
      <c r="C825" s="39"/>
      <c r="D825" s="40" t="str">
        <f t="shared" si="1"/>
        <v>Saturday</v>
      </c>
      <c r="E825" s="41"/>
      <c r="F825" s="38"/>
      <c r="G825" s="65"/>
      <c r="H825" s="41"/>
      <c r="I825" s="38"/>
      <c r="J825" s="65"/>
      <c r="K825" s="32"/>
      <c r="L825" s="32"/>
      <c r="M825" s="32"/>
      <c r="N825" s="33"/>
      <c r="O825" s="62"/>
      <c r="P825" s="34" t="str">
        <f t="shared" si="4"/>
        <v/>
      </c>
    </row>
    <row r="826" ht="22.5" customHeight="1">
      <c r="A826" s="37"/>
      <c r="B826" s="38" t="str">
        <f>'Master Schedule'!B826</f>
        <v/>
      </c>
      <c r="C826" s="39"/>
      <c r="D826" s="40" t="str">
        <f t="shared" si="1"/>
        <v>Saturday</v>
      </c>
      <c r="E826" s="41"/>
      <c r="F826" s="38"/>
      <c r="G826" s="65"/>
      <c r="H826" s="41"/>
      <c r="I826" s="38"/>
      <c r="J826" s="65"/>
      <c r="K826" s="35"/>
      <c r="L826" s="35"/>
      <c r="M826" s="35"/>
      <c r="N826" s="36"/>
      <c r="O826" s="62"/>
      <c r="P826" s="34" t="str">
        <f t="shared" si="4"/>
        <v/>
      </c>
    </row>
    <row r="827" ht="22.5" customHeight="1">
      <c r="A827" s="37"/>
      <c r="B827" s="38" t="str">
        <f>'Master Schedule'!B827</f>
        <v/>
      </c>
      <c r="C827" s="39"/>
      <c r="D827" s="40" t="str">
        <f t="shared" si="1"/>
        <v>Saturday</v>
      </c>
      <c r="E827" s="41"/>
      <c r="F827" s="38"/>
      <c r="G827" s="65"/>
      <c r="H827" s="41"/>
      <c r="I827" s="38"/>
      <c r="J827" s="65"/>
      <c r="K827" s="32"/>
      <c r="L827" s="32"/>
      <c r="M827" s="32"/>
      <c r="N827" s="33"/>
      <c r="O827" s="62"/>
      <c r="P827" s="34" t="str">
        <f t="shared" si="4"/>
        <v/>
      </c>
    </row>
    <row r="828" ht="22.5" customHeight="1">
      <c r="A828" s="37"/>
      <c r="B828" s="38" t="str">
        <f>'Master Schedule'!B828</f>
        <v/>
      </c>
      <c r="C828" s="39"/>
      <c r="D828" s="40" t="str">
        <f t="shared" si="1"/>
        <v>Saturday</v>
      </c>
      <c r="E828" s="41"/>
      <c r="F828" s="38"/>
      <c r="G828" s="65"/>
      <c r="H828" s="41"/>
      <c r="I828" s="38"/>
      <c r="J828" s="65"/>
      <c r="K828" s="35"/>
      <c r="L828" s="35"/>
      <c r="M828" s="35"/>
      <c r="N828" s="36"/>
      <c r="O828" s="62"/>
      <c r="P828" s="34" t="str">
        <f t="shared" si="4"/>
        <v/>
      </c>
    </row>
    <row r="829" ht="22.5" customHeight="1">
      <c r="A829" s="37"/>
      <c r="B829" s="38" t="str">
        <f>'Master Schedule'!B829</f>
        <v/>
      </c>
      <c r="C829" s="39"/>
      <c r="D829" s="40" t="str">
        <f t="shared" si="1"/>
        <v>Saturday</v>
      </c>
      <c r="E829" s="41"/>
      <c r="F829" s="38"/>
      <c r="G829" s="65"/>
      <c r="H829" s="41"/>
      <c r="I829" s="38"/>
      <c r="J829" s="65"/>
      <c r="K829" s="32"/>
      <c r="L829" s="32"/>
      <c r="M829" s="32"/>
      <c r="N829" s="33"/>
      <c r="O829" s="62"/>
      <c r="P829" s="34" t="str">
        <f t="shared" si="4"/>
        <v/>
      </c>
    </row>
    <row r="830" ht="22.5" customHeight="1">
      <c r="A830" s="37"/>
      <c r="B830" s="38" t="str">
        <f>'Master Schedule'!B830</f>
        <v/>
      </c>
      <c r="C830" s="39"/>
      <c r="D830" s="40" t="str">
        <f t="shared" si="1"/>
        <v>Saturday</v>
      </c>
      <c r="E830" s="41"/>
      <c r="F830" s="38"/>
      <c r="G830" s="65"/>
      <c r="H830" s="41"/>
      <c r="I830" s="38"/>
      <c r="J830" s="65"/>
      <c r="K830" s="35"/>
      <c r="L830" s="35"/>
      <c r="M830" s="35"/>
      <c r="N830" s="36"/>
      <c r="O830" s="62"/>
      <c r="P830" s="34" t="str">
        <f t="shared" si="4"/>
        <v/>
      </c>
    </row>
    <row r="831" ht="22.5" customHeight="1">
      <c r="A831" s="37"/>
      <c r="B831" s="38" t="str">
        <f>'Master Schedule'!B831</f>
        <v/>
      </c>
      <c r="C831" s="39"/>
      <c r="D831" s="40" t="str">
        <f t="shared" si="1"/>
        <v>Saturday</v>
      </c>
      <c r="E831" s="41"/>
      <c r="F831" s="38"/>
      <c r="G831" s="65"/>
      <c r="H831" s="41"/>
      <c r="I831" s="38"/>
      <c r="J831" s="65"/>
      <c r="K831" s="32"/>
      <c r="L831" s="32"/>
      <c r="M831" s="32"/>
      <c r="N831" s="33"/>
      <c r="O831" s="62"/>
      <c r="P831" s="34" t="str">
        <f t="shared" si="4"/>
        <v/>
      </c>
    </row>
    <row r="832" ht="22.5" customHeight="1">
      <c r="A832" s="37"/>
      <c r="B832" s="38" t="str">
        <f>'Master Schedule'!B832</f>
        <v/>
      </c>
      <c r="C832" s="39"/>
      <c r="D832" s="40" t="str">
        <f t="shared" si="1"/>
        <v>Saturday</v>
      </c>
      <c r="E832" s="41"/>
      <c r="F832" s="38"/>
      <c r="G832" s="65"/>
      <c r="H832" s="41"/>
      <c r="I832" s="38"/>
      <c r="J832" s="65"/>
      <c r="K832" s="35"/>
      <c r="L832" s="35"/>
      <c r="M832" s="35"/>
      <c r="N832" s="36"/>
      <c r="O832" s="62"/>
      <c r="P832" s="34" t="str">
        <f t="shared" si="4"/>
        <v/>
      </c>
    </row>
    <row r="833" ht="22.5" customHeight="1">
      <c r="A833" s="37"/>
      <c r="B833" s="38" t="str">
        <f>'Master Schedule'!B833</f>
        <v/>
      </c>
      <c r="C833" s="39"/>
      <c r="D833" s="40" t="str">
        <f t="shared" si="1"/>
        <v>Saturday</v>
      </c>
      <c r="E833" s="41"/>
      <c r="F833" s="38"/>
      <c r="G833" s="65"/>
      <c r="H833" s="41"/>
      <c r="I833" s="38"/>
      <c r="J833" s="65"/>
      <c r="K833" s="32"/>
      <c r="L833" s="32"/>
      <c r="M833" s="32"/>
      <c r="N833" s="33"/>
      <c r="O833" s="62"/>
      <c r="P833" s="34" t="str">
        <f t="shared" si="4"/>
        <v/>
      </c>
    </row>
    <row r="834" ht="22.5" customHeight="1">
      <c r="A834" s="37"/>
      <c r="B834" s="38" t="str">
        <f>'Master Schedule'!B834</f>
        <v/>
      </c>
      <c r="C834" s="39"/>
      <c r="D834" s="40" t="str">
        <f t="shared" si="1"/>
        <v>Saturday</v>
      </c>
      <c r="E834" s="41"/>
      <c r="F834" s="38"/>
      <c r="G834" s="65"/>
      <c r="H834" s="41"/>
      <c r="I834" s="38"/>
      <c r="J834" s="65"/>
      <c r="K834" s="35"/>
      <c r="L834" s="35"/>
      <c r="M834" s="35"/>
      <c r="N834" s="36"/>
      <c r="O834" s="62"/>
      <c r="P834" s="34" t="str">
        <f t="shared" si="4"/>
        <v/>
      </c>
    </row>
    <row r="835" ht="22.5" customHeight="1">
      <c r="A835" s="37"/>
      <c r="B835" s="38" t="str">
        <f>'Master Schedule'!B835</f>
        <v/>
      </c>
      <c r="C835" s="39"/>
      <c r="D835" s="40" t="str">
        <f t="shared" si="1"/>
        <v>Saturday</v>
      </c>
      <c r="E835" s="41"/>
      <c r="F835" s="38"/>
      <c r="G835" s="65"/>
      <c r="H835" s="41"/>
      <c r="I835" s="38"/>
      <c r="J835" s="65"/>
      <c r="K835" s="32"/>
      <c r="L835" s="32"/>
      <c r="M835" s="32"/>
      <c r="N835" s="33"/>
      <c r="O835" s="62"/>
      <c r="P835" s="34" t="str">
        <f t="shared" si="4"/>
        <v/>
      </c>
    </row>
    <row r="836" ht="22.5" customHeight="1">
      <c r="A836" s="37"/>
      <c r="B836" s="38" t="str">
        <f>'Master Schedule'!B836</f>
        <v/>
      </c>
      <c r="C836" s="39"/>
      <c r="D836" s="40" t="str">
        <f t="shared" si="1"/>
        <v>Saturday</v>
      </c>
      <c r="E836" s="41"/>
      <c r="F836" s="38"/>
      <c r="G836" s="65"/>
      <c r="H836" s="41"/>
      <c r="I836" s="38"/>
      <c r="J836" s="65"/>
      <c r="K836" s="35"/>
      <c r="L836" s="35"/>
      <c r="M836" s="35"/>
      <c r="N836" s="36"/>
      <c r="O836" s="62"/>
      <c r="P836" s="34" t="str">
        <f t="shared" si="4"/>
        <v/>
      </c>
    </row>
    <row r="837" ht="22.5" customHeight="1">
      <c r="A837" s="37"/>
      <c r="B837" s="38" t="str">
        <f>'Master Schedule'!B837</f>
        <v/>
      </c>
      <c r="C837" s="39"/>
      <c r="D837" s="40" t="str">
        <f t="shared" si="1"/>
        <v>Saturday</v>
      </c>
      <c r="E837" s="41"/>
      <c r="F837" s="38"/>
      <c r="G837" s="65"/>
      <c r="H837" s="41"/>
      <c r="I837" s="38"/>
      <c r="J837" s="65"/>
      <c r="K837" s="32"/>
      <c r="L837" s="32"/>
      <c r="M837" s="32"/>
      <c r="N837" s="33"/>
      <c r="O837" s="62"/>
      <c r="P837" s="34" t="str">
        <f t="shared" si="4"/>
        <v/>
      </c>
    </row>
    <row r="838" ht="22.5" customHeight="1">
      <c r="A838" s="37"/>
      <c r="B838" s="38" t="str">
        <f>'Master Schedule'!B838</f>
        <v/>
      </c>
      <c r="C838" s="39"/>
      <c r="D838" s="40" t="str">
        <f t="shared" si="1"/>
        <v>Saturday</v>
      </c>
      <c r="E838" s="41"/>
      <c r="F838" s="38"/>
      <c r="G838" s="65"/>
      <c r="H838" s="41"/>
      <c r="I838" s="38"/>
      <c r="J838" s="65"/>
      <c r="K838" s="35"/>
      <c r="L838" s="35"/>
      <c r="M838" s="35"/>
      <c r="N838" s="36"/>
      <c r="O838" s="62"/>
      <c r="P838" s="34" t="str">
        <f t="shared" si="4"/>
        <v/>
      </c>
    </row>
    <row r="839" ht="22.5" customHeight="1">
      <c r="A839" s="37"/>
      <c r="B839" s="38" t="str">
        <f>'Master Schedule'!B839</f>
        <v/>
      </c>
      <c r="C839" s="39"/>
      <c r="D839" s="40" t="str">
        <f t="shared" si="1"/>
        <v>Saturday</v>
      </c>
      <c r="E839" s="41"/>
      <c r="F839" s="38"/>
      <c r="G839" s="65"/>
      <c r="H839" s="41"/>
      <c r="I839" s="38"/>
      <c r="J839" s="65"/>
      <c r="K839" s="32"/>
      <c r="L839" s="32"/>
      <c r="M839" s="32"/>
      <c r="N839" s="33"/>
      <c r="O839" s="62"/>
      <c r="P839" s="34" t="str">
        <f t="shared" si="4"/>
        <v/>
      </c>
    </row>
    <row r="840" ht="22.5" customHeight="1">
      <c r="A840" s="37"/>
      <c r="B840" s="38" t="str">
        <f>'Master Schedule'!B840</f>
        <v/>
      </c>
      <c r="C840" s="39"/>
      <c r="D840" s="40" t="str">
        <f t="shared" si="1"/>
        <v>Saturday</v>
      </c>
      <c r="E840" s="41"/>
      <c r="F840" s="38"/>
      <c r="G840" s="65"/>
      <c r="H840" s="41"/>
      <c r="I840" s="38"/>
      <c r="J840" s="65"/>
      <c r="K840" s="35"/>
      <c r="L840" s="35"/>
      <c r="M840" s="35"/>
      <c r="N840" s="36"/>
      <c r="O840" s="62"/>
      <c r="P840" s="34" t="str">
        <f t="shared" si="4"/>
        <v/>
      </c>
    </row>
    <row r="841" ht="22.5" customHeight="1">
      <c r="A841" s="37"/>
      <c r="B841" s="38" t="str">
        <f>'Master Schedule'!B841</f>
        <v/>
      </c>
      <c r="C841" s="39"/>
      <c r="D841" s="40" t="str">
        <f t="shared" si="1"/>
        <v>Saturday</v>
      </c>
      <c r="E841" s="41"/>
      <c r="F841" s="38"/>
      <c r="G841" s="65"/>
      <c r="H841" s="41"/>
      <c r="I841" s="38"/>
      <c r="J841" s="65"/>
      <c r="K841" s="32"/>
      <c r="L841" s="32"/>
      <c r="M841" s="32"/>
      <c r="N841" s="33"/>
      <c r="O841" s="62"/>
      <c r="P841" s="34" t="str">
        <f t="shared" si="4"/>
        <v/>
      </c>
    </row>
    <row r="842" ht="22.5" customHeight="1">
      <c r="A842" s="37"/>
      <c r="B842" s="38" t="str">
        <f>'Master Schedule'!B842</f>
        <v/>
      </c>
      <c r="C842" s="39"/>
      <c r="D842" s="40" t="str">
        <f t="shared" si="1"/>
        <v>Saturday</v>
      </c>
      <c r="E842" s="41"/>
      <c r="F842" s="38"/>
      <c r="G842" s="65"/>
      <c r="H842" s="41"/>
      <c r="I842" s="38"/>
      <c r="J842" s="65"/>
      <c r="K842" s="35"/>
      <c r="L842" s="35"/>
      <c r="M842" s="35"/>
      <c r="N842" s="36"/>
      <c r="O842" s="62"/>
      <c r="P842" s="34" t="str">
        <f t="shared" si="4"/>
        <v/>
      </c>
    </row>
    <row r="843" ht="22.5" customHeight="1">
      <c r="A843" s="37"/>
      <c r="B843" s="38" t="str">
        <f>'Master Schedule'!B843</f>
        <v/>
      </c>
      <c r="C843" s="39"/>
      <c r="D843" s="40" t="str">
        <f t="shared" si="1"/>
        <v>Saturday</v>
      </c>
      <c r="E843" s="41"/>
      <c r="F843" s="38"/>
      <c r="G843" s="65"/>
      <c r="H843" s="41"/>
      <c r="I843" s="38"/>
      <c r="J843" s="65"/>
      <c r="K843" s="32"/>
      <c r="L843" s="32"/>
      <c r="M843" s="32"/>
      <c r="N843" s="33"/>
      <c r="O843" s="62"/>
      <c r="P843" s="34" t="str">
        <f t="shared" si="4"/>
        <v/>
      </c>
    </row>
    <row r="844" ht="22.5" customHeight="1">
      <c r="A844" s="37"/>
      <c r="B844" s="38" t="str">
        <f>'Master Schedule'!B844</f>
        <v/>
      </c>
      <c r="C844" s="39"/>
      <c r="D844" s="40" t="str">
        <f t="shared" si="1"/>
        <v>Saturday</v>
      </c>
      <c r="E844" s="41"/>
      <c r="F844" s="38"/>
      <c r="G844" s="65"/>
      <c r="H844" s="41"/>
      <c r="I844" s="38"/>
      <c r="J844" s="65"/>
      <c r="K844" s="35"/>
      <c r="L844" s="35"/>
      <c r="M844" s="35"/>
      <c r="N844" s="36"/>
      <c r="O844" s="62"/>
      <c r="P844" s="34" t="str">
        <f t="shared" si="4"/>
        <v/>
      </c>
    </row>
    <row r="845" ht="22.5" customHeight="1">
      <c r="A845" s="37"/>
      <c r="B845" s="38" t="str">
        <f>'Master Schedule'!B845</f>
        <v/>
      </c>
      <c r="C845" s="39"/>
      <c r="D845" s="40" t="str">
        <f t="shared" si="1"/>
        <v>Saturday</v>
      </c>
      <c r="E845" s="41"/>
      <c r="F845" s="38"/>
      <c r="G845" s="65"/>
      <c r="H845" s="41"/>
      <c r="I845" s="38"/>
      <c r="J845" s="65"/>
      <c r="K845" s="32"/>
      <c r="L845" s="32"/>
      <c r="M845" s="32"/>
      <c r="N845" s="33"/>
      <c r="O845" s="62"/>
      <c r="P845" s="34" t="str">
        <f t="shared" si="4"/>
        <v/>
      </c>
    </row>
    <row r="846" ht="22.5" customHeight="1">
      <c r="A846" s="37"/>
      <c r="B846" s="38" t="str">
        <f>'Master Schedule'!B846</f>
        <v/>
      </c>
      <c r="C846" s="39"/>
      <c r="D846" s="40" t="str">
        <f t="shared" si="1"/>
        <v>Saturday</v>
      </c>
      <c r="E846" s="41"/>
      <c r="F846" s="38"/>
      <c r="G846" s="65"/>
      <c r="H846" s="41"/>
      <c r="I846" s="38"/>
      <c r="J846" s="65"/>
      <c r="K846" s="35"/>
      <c r="L846" s="35"/>
      <c r="M846" s="35"/>
      <c r="N846" s="36"/>
      <c r="O846" s="62"/>
      <c r="P846" s="34" t="str">
        <f t="shared" si="4"/>
        <v/>
      </c>
    </row>
    <row r="847" ht="22.5" customHeight="1">
      <c r="A847" s="37"/>
      <c r="B847" s="38" t="str">
        <f>'Master Schedule'!B847</f>
        <v/>
      </c>
      <c r="C847" s="39"/>
      <c r="D847" s="40" t="str">
        <f t="shared" si="1"/>
        <v>Saturday</v>
      </c>
      <c r="E847" s="41"/>
      <c r="F847" s="38"/>
      <c r="G847" s="65"/>
      <c r="H847" s="41"/>
      <c r="I847" s="38"/>
      <c r="J847" s="65"/>
      <c r="K847" s="32"/>
      <c r="L847" s="32"/>
      <c r="M847" s="32"/>
      <c r="N847" s="33"/>
      <c r="O847" s="62"/>
      <c r="P847" s="34" t="str">
        <f t="shared" si="4"/>
        <v/>
      </c>
    </row>
    <row r="848" ht="22.5" customHeight="1">
      <c r="A848" s="37"/>
      <c r="B848" s="38" t="str">
        <f>'Master Schedule'!B848</f>
        <v/>
      </c>
      <c r="C848" s="39"/>
      <c r="D848" s="40" t="str">
        <f t="shared" si="1"/>
        <v>Saturday</v>
      </c>
      <c r="E848" s="41"/>
      <c r="F848" s="38"/>
      <c r="G848" s="65"/>
      <c r="H848" s="41"/>
      <c r="I848" s="38"/>
      <c r="J848" s="65"/>
      <c r="K848" s="35"/>
      <c r="L848" s="35"/>
      <c r="M848" s="35"/>
      <c r="N848" s="36"/>
      <c r="O848" s="62"/>
      <c r="P848" s="34" t="str">
        <f t="shared" si="4"/>
        <v/>
      </c>
    </row>
    <row r="849" ht="22.5" customHeight="1">
      <c r="A849" s="37"/>
      <c r="B849" s="38" t="str">
        <f>'Master Schedule'!B849</f>
        <v/>
      </c>
      <c r="C849" s="39"/>
      <c r="D849" s="40" t="str">
        <f t="shared" si="1"/>
        <v>Saturday</v>
      </c>
      <c r="E849" s="41"/>
      <c r="F849" s="38"/>
      <c r="G849" s="65"/>
      <c r="H849" s="41"/>
      <c r="I849" s="38"/>
      <c r="J849" s="65"/>
      <c r="K849" s="32"/>
      <c r="L849" s="32"/>
      <c r="M849" s="32"/>
      <c r="N849" s="33"/>
      <c r="O849" s="62"/>
      <c r="P849" s="34" t="str">
        <f t="shared" si="4"/>
        <v/>
      </c>
    </row>
    <row r="850" ht="22.5" customHeight="1">
      <c r="A850" s="37"/>
      <c r="B850" s="38" t="str">
        <f>'Master Schedule'!B850</f>
        <v/>
      </c>
      <c r="C850" s="39"/>
      <c r="D850" s="40" t="str">
        <f t="shared" si="1"/>
        <v>Saturday</v>
      </c>
      <c r="E850" s="41"/>
      <c r="F850" s="38"/>
      <c r="G850" s="65"/>
      <c r="H850" s="41"/>
      <c r="I850" s="38"/>
      <c r="J850" s="65"/>
      <c r="K850" s="35"/>
      <c r="L850" s="35"/>
      <c r="M850" s="35"/>
      <c r="N850" s="36"/>
      <c r="O850" s="62"/>
      <c r="P850" s="34" t="str">
        <f t="shared" si="4"/>
        <v/>
      </c>
    </row>
    <row r="851" ht="22.5" customHeight="1">
      <c r="A851" s="37"/>
      <c r="B851" s="38" t="str">
        <f>'Master Schedule'!B851</f>
        <v/>
      </c>
      <c r="C851" s="39"/>
      <c r="D851" s="40" t="str">
        <f t="shared" si="1"/>
        <v>Saturday</v>
      </c>
      <c r="E851" s="41"/>
      <c r="F851" s="38"/>
      <c r="G851" s="65"/>
      <c r="H851" s="41"/>
      <c r="I851" s="38"/>
      <c r="J851" s="65"/>
      <c r="K851" s="32"/>
      <c r="L851" s="32"/>
      <c r="M851" s="32"/>
      <c r="N851" s="33"/>
      <c r="O851" s="62"/>
      <c r="P851" s="34" t="str">
        <f t="shared" si="4"/>
        <v/>
      </c>
    </row>
    <row r="852" ht="22.5" customHeight="1">
      <c r="A852" s="37"/>
      <c r="B852" s="38" t="str">
        <f>'Master Schedule'!B852</f>
        <v/>
      </c>
      <c r="C852" s="39"/>
      <c r="D852" s="40" t="str">
        <f t="shared" si="1"/>
        <v>Saturday</v>
      </c>
      <c r="E852" s="41"/>
      <c r="F852" s="38"/>
      <c r="G852" s="65"/>
      <c r="H852" s="41"/>
      <c r="I852" s="38"/>
      <c r="J852" s="65"/>
      <c r="K852" s="35"/>
      <c r="L852" s="35"/>
      <c r="M852" s="35"/>
      <c r="N852" s="36"/>
      <c r="O852" s="62"/>
      <c r="P852" s="34" t="str">
        <f t="shared" si="4"/>
        <v/>
      </c>
    </row>
    <row r="853" ht="22.5" customHeight="1">
      <c r="A853" s="37"/>
      <c r="B853" s="38" t="str">
        <f>'Master Schedule'!B853</f>
        <v/>
      </c>
      <c r="C853" s="39"/>
      <c r="D853" s="40" t="str">
        <f t="shared" si="1"/>
        <v>Saturday</v>
      </c>
      <c r="E853" s="41"/>
      <c r="F853" s="38"/>
      <c r="G853" s="65"/>
      <c r="H853" s="41"/>
      <c r="I853" s="38"/>
      <c r="J853" s="65"/>
      <c r="K853" s="32"/>
      <c r="L853" s="32"/>
      <c r="M853" s="32"/>
      <c r="N853" s="33"/>
      <c r="O853" s="62"/>
      <c r="P853" s="34" t="str">
        <f t="shared" si="4"/>
        <v/>
      </c>
    </row>
    <row r="854" ht="22.5" customHeight="1">
      <c r="A854" s="37"/>
      <c r="B854" s="38" t="str">
        <f>'Master Schedule'!B854</f>
        <v/>
      </c>
      <c r="C854" s="39"/>
      <c r="D854" s="40" t="str">
        <f t="shared" si="1"/>
        <v>Saturday</v>
      </c>
      <c r="E854" s="41"/>
      <c r="F854" s="38"/>
      <c r="G854" s="65"/>
      <c r="H854" s="41"/>
      <c r="I854" s="38"/>
      <c r="J854" s="65"/>
      <c r="K854" s="35"/>
      <c r="L854" s="35"/>
      <c r="M854" s="35"/>
      <c r="N854" s="36"/>
      <c r="O854" s="62"/>
      <c r="P854" s="34" t="str">
        <f t="shared" si="4"/>
        <v/>
      </c>
    </row>
    <row r="855" ht="22.5" customHeight="1">
      <c r="A855" s="37"/>
      <c r="B855" s="38" t="str">
        <f>'Master Schedule'!B855</f>
        <v/>
      </c>
      <c r="C855" s="39"/>
      <c r="D855" s="40" t="str">
        <f t="shared" si="1"/>
        <v>Saturday</v>
      </c>
      <c r="E855" s="41"/>
      <c r="F855" s="38"/>
      <c r="G855" s="65"/>
      <c r="H855" s="41"/>
      <c r="I855" s="38"/>
      <c r="J855" s="65"/>
      <c r="K855" s="32"/>
      <c r="L855" s="32"/>
      <c r="M855" s="32"/>
      <c r="N855" s="33"/>
      <c r="O855" s="62"/>
      <c r="P855" s="34" t="str">
        <f t="shared" si="4"/>
        <v/>
      </c>
    </row>
    <row r="856" ht="22.5" customHeight="1">
      <c r="A856" s="37"/>
      <c r="B856" s="38" t="str">
        <f>'Master Schedule'!B856</f>
        <v/>
      </c>
      <c r="C856" s="39"/>
      <c r="D856" s="40" t="str">
        <f t="shared" si="1"/>
        <v>Saturday</v>
      </c>
      <c r="E856" s="41"/>
      <c r="F856" s="38"/>
      <c r="G856" s="65"/>
      <c r="H856" s="41"/>
      <c r="I856" s="38"/>
      <c r="J856" s="65"/>
      <c r="K856" s="35"/>
      <c r="L856" s="35"/>
      <c r="M856" s="35"/>
      <c r="N856" s="36"/>
      <c r="O856" s="62"/>
      <c r="P856" s="34" t="str">
        <f t="shared" si="4"/>
        <v/>
      </c>
    </row>
    <row r="857" ht="22.5" customHeight="1">
      <c r="A857" s="37"/>
      <c r="B857" s="38" t="str">
        <f>'Master Schedule'!B857</f>
        <v/>
      </c>
      <c r="C857" s="39"/>
      <c r="D857" s="40" t="str">
        <f t="shared" si="1"/>
        <v>Saturday</v>
      </c>
      <c r="E857" s="41"/>
      <c r="F857" s="38"/>
      <c r="G857" s="65"/>
      <c r="H857" s="41"/>
      <c r="I857" s="38"/>
      <c r="J857" s="65"/>
      <c r="K857" s="32"/>
      <c r="L857" s="32"/>
      <c r="M857" s="32"/>
      <c r="N857" s="33"/>
      <c r="O857" s="62"/>
      <c r="P857" s="34" t="str">
        <f t="shared" si="4"/>
        <v/>
      </c>
    </row>
    <row r="858" ht="22.5" customHeight="1">
      <c r="A858" s="37"/>
      <c r="B858" s="38" t="str">
        <f>'Master Schedule'!B858</f>
        <v/>
      </c>
      <c r="C858" s="39"/>
      <c r="D858" s="40" t="str">
        <f t="shared" si="1"/>
        <v>Saturday</v>
      </c>
      <c r="E858" s="41"/>
      <c r="F858" s="38"/>
      <c r="G858" s="65"/>
      <c r="H858" s="41"/>
      <c r="I858" s="38"/>
      <c r="J858" s="65"/>
      <c r="K858" s="35"/>
      <c r="L858" s="35"/>
      <c r="M858" s="35"/>
      <c r="N858" s="36"/>
      <c r="O858" s="62"/>
      <c r="P858" s="34" t="str">
        <f t="shared" si="4"/>
        <v/>
      </c>
    </row>
    <row r="859" ht="22.5" customHeight="1">
      <c r="A859" s="37"/>
      <c r="B859" s="38" t="str">
        <f>'Master Schedule'!B859</f>
        <v/>
      </c>
      <c r="C859" s="39"/>
      <c r="D859" s="40" t="str">
        <f t="shared" si="1"/>
        <v>Saturday</v>
      </c>
      <c r="E859" s="41"/>
      <c r="F859" s="38"/>
      <c r="G859" s="65"/>
      <c r="H859" s="41"/>
      <c r="I859" s="38"/>
      <c r="J859" s="65"/>
      <c r="K859" s="32"/>
      <c r="L859" s="32"/>
      <c r="M859" s="32"/>
      <c r="N859" s="33"/>
      <c r="O859" s="62"/>
      <c r="P859" s="34" t="str">
        <f t="shared" si="4"/>
        <v/>
      </c>
    </row>
    <row r="860" ht="22.5" customHeight="1">
      <c r="A860" s="37"/>
      <c r="B860" s="38" t="str">
        <f>'Master Schedule'!B860</f>
        <v/>
      </c>
      <c r="C860" s="39"/>
      <c r="D860" s="40" t="str">
        <f t="shared" si="1"/>
        <v>Saturday</v>
      </c>
      <c r="E860" s="41"/>
      <c r="F860" s="38"/>
      <c r="G860" s="65"/>
      <c r="H860" s="41"/>
      <c r="I860" s="38"/>
      <c r="J860" s="65"/>
      <c r="K860" s="35"/>
      <c r="L860" s="35"/>
      <c r="M860" s="35"/>
      <c r="N860" s="36"/>
      <c r="O860" s="62"/>
      <c r="P860" s="34" t="str">
        <f t="shared" si="4"/>
        <v/>
      </c>
    </row>
    <row r="861" ht="22.5" customHeight="1">
      <c r="A861" s="37"/>
      <c r="B861" s="38" t="str">
        <f>'Master Schedule'!B861</f>
        <v/>
      </c>
      <c r="C861" s="39"/>
      <c r="D861" s="40" t="str">
        <f t="shared" si="1"/>
        <v>Saturday</v>
      </c>
      <c r="E861" s="41"/>
      <c r="F861" s="38"/>
      <c r="G861" s="65"/>
      <c r="H861" s="41"/>
      <c r="I861" s="38"/>
      <c r="J861" s="65"/>
      <c r="K861" s="32"/>
      <c r="L861" s="32"/>
      <c r="M861" s="32"/>
      <c r="N861" s="33"/>
      <c r="O861" s="62"/>
      <c r="P861" s="34" t="str">
        <f t="shared" si="4"/>
        <v/>
      </c>
    </row>
    <row r="862" ht="22.5" customHeight="1">
      <c r="A862" s="37"/>
      <c r="B862" s="38" t="str">
        <f>'Master Schedule'!B862</f>
        <v/>
      </c>
      <c r="C862" s="39"/>
      <c r="D862" s="40" t="str">
        <f t="shared" si="1"/>
        <v>Saturday</v>
      </c>
      <c r="E862" s="41"/>
      <c r="F862" s="38"/>
      <c r="G862" s="65"/>
      <c r="H862" s="41"/>
      <c r="I862" s="38"/>
      <c r="J862" s="65"/>
      <c r="K862" s="35"/>
      <c r="L862" s="35"/>
      <c r="M862" s="35"/>
      <c r="N862" s="36"/>
      <c r="O862" s="62"/>
      <c r="P862" s="34" t="str">
        <f t="shared" si="4"/>
        <v/>
      </c>
    </row>
    <row r="863" ht="22.5" customHeight="1">
      <c r="A863" s="37"/>
      <c r="B863" s="38" t="str">
        <f>'Master Schedule'!B863</f>
        <v/>
      </c>
      <c r="C863" s="39"/>
      <c r="D863" s="40" t="str">
        <f t="shared" si="1"/>
        <v>Saturday</v>
      </c>
      <c r="E863" s="41"/>
      <c r="F863" s="38"/>
      <c r="G863" s="65"/>
      <c r="H863" s="41"/>
      <c r="I863" s="38"/>
      <c r="J863" s="65"/>
      <c r="K863" s="32"/>
      <c r="L863" s="32"/>
      <c r="M863" s="32"/>
      <c r="N863" s="33"/>
      <c r="O863" s="62"/>
      <c r="P863" s="34" t="str">
        <f t="shared" si="4"/>
        <v/>
      </c>
    </row>
    <row r="864" ht="22.5" customHeight="1">
      <c r="A864" s="37"/>
      <c r="B864" s="38" t="str">
        <f>'Master Schedule'!B864</f>
        <v/>
      </c>
      <c r="C864" s="39"/>
      <c r="D864" s="40" t="str">
        <f t="shared" si="1"/>
        <v>Saturday</v>
      </c>
      <c r="E864" s="41"/>
      <c r="F864" s="38"/>
      <c r="G864" s="65"/>
      <c r="H864" s="41"/>
      <c r="I864" s="38"/>
      <c r="J864" s="65"/>
      <c r="K864" s="35"/>
      <c r="L864" s="35"/>
      <c r="M864" s="35"/>
      <c r="N864" s="36"/>
      <c r="O864" s="62"/>
      <c r="P864" s="34" t="str">
        <f t="shared" si="4"/>
        <v/>
      </c>
    </row>
    <row r="865" ht="22.5" customHeight="1">
      <c r="A865" s="37"/>
      <c r="B865" s="38" t="str">
        <f>'Master Schedule'!B865</f>
        <v/>
      </c>
      <c r="C865" s="39"/>
      <c r="D865" s="40" t="str">
        <f t="shared" si="1"/>
        <v>Saturday</v>
      </c>
      <c r="E865" s="41"/>
      <c r="F865" s="38"/>
      <c r="G865" s="65"/>
      <c r="H865" s="41"/>
      <c r="I865" s="38"/>
      <c r="J865" s="65"/>
      <c r="K865" s="32"/>
      <c r="L865" s="32"/>
      <c r="M865" s="32"/>
      <c r="N865" s="33"/>
      <c r="O865" s="62"/>
      <c r="P865" s="34" t="str">
        <f t="shared" si="4"/>
        <v/>
      </c>
    </row>
    <row r="866" ht="22.5" customHeight="1">
      <c r="A866" s="37"/>
      <c r="B866" s="38" t="str">
        <f>'Master Schedule'!B866</f>
        <v/>
      </c>
      <c r="C866" s="39"/>
      <c r="D866" s="40" t="str">
        <f t="shared" si="1"/>
        <v>Saturday</v>
      </c>
      <c r="E866" s="41"/>
      <c r="F866" s="38"/>
      <c r="G866" s="65"/>
      <c r="H866" s="41"/>
      <c r="I866" s="38"/>
      <c r="J866" s="65"/>
      <c r="K866" s="35"/>
      <c r="L866" s="35"/>
      <c r="M866" s="35"/>
      <c r="N866" s="36"/>
      <c r="O866" s="62"/>
      <c r="P866" s="34" t="str">
        <f t="shared" si="4"/>
        <v/>
      </c>
    </row>
    <row r="867" ht="22.5" customHeight="1">
      <c r="A867" s="37"/>
      <c r="B867" s="38" t="str">
        <f>'Master Schedule'!B867</f>
        <v/>
      </c>
      <c r="C867" s="39"/>
      <c r="D867" s="40" t="str">
        <f t="shared" si="1"/>
        <v>Saturday</v>
      </c>
      <c r="E867" s="41"/>
      <c r="F867" s="38"/>
      <c r="G867" s="65"/>
      <c r="H867" s="41"/>
      <c r="I867" s="38"/>
      <c r="J867" s="65"/>
      <c r="K867" s="32"/>
      <c r="L867" s="32"/>
      <c r="M867" s="32"/>
      <c r="N867" s="33"/>
      <c r="O867" s="62"/>
      <c r="P867" s="34" t="str">
        <f t="shared" si="4"/>
        <v/>
      </c>
    </row>
    <row r="868" ht="22.5" customHeight="1">
      <c r="A868" s="37"/>
      <c r="B868" s="38" t="str">
        <f>'Master Schedule'!B868</f>
        <v/>
      </c>
      <c r="C868" s="39"/>
      <c r="D868" s="40" t="str">
        <f t="shared" si="1"/>
        <v>Saturday</v>
      </c>
      <c r="E868" s="41"/>
      <c r="F868" s="38"/>
      <c r="G868" s="65"/>
      <c r="H868" s="41"/>
      <c r="I868" s="38"/>
      <c r="J868" s="65"/>
      <c r="K868" s="35"/>
      <c r="L868" s="35"/>
      <c r="M868" s="35"/>
      <c r="N868" s="36"/>
      <c r="O868" s="62"/>
      <c r="P868" s="34" t="str">
        <f t="shared" si="4"/>
        <v/>
      </c>
    </row>
    <row r="869" ht="22.5" customHeight="1">
      <c r="A869" s="37"/>
      <c r="B869" s="38" t="str">
        <f>'Master Schedule'!B869</f>
        <v/>
      </c>
      <c r="C869" s="39"/>
      <c r="D869" s="40" t="str">
        <f t="shared" si="1"/>
        <v>Saturday</v>
      </c>
      <c r="E869" s="41"/>
      <c r="F869" s="38"/>
      <c r="G869" s="65"/>
      <c r="H869" s="41"/>
      <c r="I869" s="38"/>
      <c r="J869" s="65"/>
      <c r="K869" s="32"/>
      <c r="L869" s="32"/>
      <c r="M869" s="32"/>
      <c r="N869" s="33"/>
      <c r="O869" s="62"/>
      <c r="P869" s="34" t="str">
        <f t="shared" si="4"/>
        <v/>
      </c>
    </row>
    <row r="870" ht="22.5" customHeight="1">
      <c r="A870" s="37"/>
      <c r="B870" s="38" t="str">
        <f>'Master Schedule'!B870</f>
        <v/>
      </c>
      <c r="C870" s="39"/>
      <c r="D870" s="40" t="str">
        <f t="shared" si="1"/>
        <v>Saturday</v>
      </c>
      <c r="E870" s="41"/>
      <c r="F870" s="38"/>
      <c r="G870" s="65"/>
      <c r="H870" s="41"/>
      <c r="I870" s="38"/>
      <c r="J870" s="65"/>
      <c r="K870" s="35"/>
      <c r="L870" s="35"/>
      <c r="M870" s="35"/>
      <c r="N870" s="36"/>
      <c r="O870" s="62"/>
      <c r="P870" s="34" t="str">
        <f t="shared" si="4"/>
        <v/>
      </c>
    </row>
    <row r="871" ht="22.5" customHeight="1">
      <c r="A871" s="37"/>
      <c r="B871" s="38" t="str">
        <f>'Master Schedule'!B871</f>
        <v/>
      </c>
      <c r="C871" s="39"/>
      <c r="D871" s="40" t="str">
        <f t="shared" si="1"/>
        <v>Saturday</v>
      </c>
      <c r="E871" s="41"/>
      <c r="F871" s="38"/>
      <c r="G871" s="65"/>
      <c r="H871" s="41"/>
      <c r="I871" s="38"/>
      <c r="J871" s="65"/>
      <c r="K871" s="32"/>
      <c r="L871" s="32"/>
      <c r="M871" s="32"/>
      <c r="N871" s="33"/>
      <c r="O871" s="62"/>
      <c r="P871" s="34" t="str">
        <f t="shared" si="4"/>
        <v/>
      </c>
    </row>
    <row r="872" ht="22.5" customHeight="1">
      <c r="A872" s="37"/>
      <c r="B872" s="38" t="str">
        <f>'Master Schedule'!B872</f>
        <v/>
      </c>
      <c r="C872" s="39"/>
      <c r="D872" s="40" t="str">
        <f t="shared" si="1"/>
        <v>Saturday</v>
      </c>
      <c r="E872" s="41"/>
      <c r="F872" s="38"/>
      <c r="G872" s="65"/>
      <c r="H872" s="41"/>
      <c r="I872" s="38"/>
      <c r="J872" s="65"/>
      <c r="K872" s="35"/>
      <c r="L872" s="35"/>
      <c r="M872" s="35"/>
      <c r="N872" s="36"/>
      <c r="O872" s="62"/>
      <c r="P872" s="34" t="str">
        <f t="shared" si="4"/>
        <v/>
      </c>
    </row>
    <row r="873" ht="22.5" customHeight="1">
      <c r="A873" s="37"/>
      <c r="B873" s="38" t="str">
        <f>'Master Schedule'!B873</f>
        <v/>
      </c>
      <c r="C873" s="39"/>
      <c r="D873" s="40" t="str">
        <f t="shared" si="1"/>
        <v>Saturday</v>
      </c>
      <c r="E873" s="41"/>
      <c r="F873" s="38"/>
      <c r="G873" s="65"/>
      <c r="H873" s="41"/>
      <c r="I873" s="38"/>
      <c r="J873" s="65"/>
      <c r="K873" s="32"/>
      <c r="L873" s="32"/>
      <c r="M873" s="32"/>
      <c r="N873" s="33"/>
      <c r="O873" s="62"/>
      <c r="P873" s="34" t="str">
        <f t="shared" si="4"/>
        <v/>
      </c>
    </row>
    <row r="874" ht="22.5" customHeight="1">
      <c r="A874" s="37"/>
      <c r="B874" s="38" t="str">
        <f>'Master Schedule'!B874</f>
        <v/>
      </c>
      <c r="C874" s="39"/>
      <c r="D874" s="40" t="str">
        <f t="shared" si="1"/>
        <v>Saturday</v>
      </c>
      <c r="E874" s="41"/>
      <c r="F874" s="38"/>
      <c r="G874" s="65"/>
      <c r="H874" s="41"/>
      <c r="I874" s="38"/>
      <c r="J874" s="65"/>
      <c r="K874" s="35"/>
      <c r="L874" s="35"/>
      <c r="M874" s="35"/>
      <c r="N874" s="36"/>
      <c r="O874" s="62"/>
      <c r="P874" s="34" t="str">
        <f t="shared" si="4"/>
        <v/>
      </c>
    </row>
    <row r="875" ht="22.5" customHeight="1">
      <c r="A875" s="37"/>
      <c r="B875" s="38" t="str">
        <f>'Master Schedule'!B875</f>
        <v/>
      </c>
      <c r="C875" s="39"/>
      <c r="D875" s="40" t="str">
        <f t="shared" si="1"/>
        <v>Saturday</v>
      </c>
      <c r="E875" s="41"/>
      <c r="F875" s="38"/>
      <c r="G875" s="65"/>
      <c r="H875" s="41"/>
      <c r="I875" s="38"/>
      <c r="J875" s="65"/>
      <c r="K875" s="32"/>
      <c r="L875" s="32"/>
      <c r="M875" s="32"/>
      <c r="N875" s="33"/>
      <c r="O875" s="62"/>
      <c r="P875" s="34" t="str">
        <f t="shared" si="4"/>
        <v/>
      </c>
    </row>
    <row r="876" ht="22.5" customHeight="1">
      <c r="A876" s="37"/>
      <c r="B876" s="38" t="str">
        <f>'Master Schedule'!B876</f>
        <v/>
      </c>
      <c r="C876" s="39"/>
      <c r="D876" s="40" t="str">
        <f t="shared" si="1"/>
        <v>Saturday</v>
      </c>
      <c r="E876" s="41"/>
      <c r="F876" s="38"/>
      <c r="G876" s="65"/>
      <c r="H876" s="41"/>
      <c r="I876" s="38"/>
      <c r="J876" s="65"/>
      <c r="K876" s="35"/>
      <c r="L876" s="35"/>
      <c r="M876" s="35"/>
      <c r="N876" s="36"/>
      <c r="O876" s="62"/>
      <c r="P876" s="34" t="str">
        <f t="shared" si="4"/>
        <v/>
      </c>
    </row>
    <row r="877" ht="22.5" customHeight="1">
      <c r="A877" s="37"/>
      <c r="B877" s="38" t="str">
        <f>'Master Schedule'!B877</f>
        <v/>
      </c>
      <c r="C877" s="39"/>
      <c r="D877" s="40" t="str">
        <f t="shared" si="1"/>
        <v>Saturday</v>
      </c>
      <c r="E877" s="41"/>
      <c r="F877" s="38"/>
      <c r="G877" s="65"/>
      <c r="H877" s="41"/>
      <c r="I877" s="38"/>
      <c r="J877" s="65"/>
      <c r="K877" s="32"/>
      <c r="L877" s="32"/>
      <c r="M877" s="32"/>
      <c r="N877" s="33"/>
      <c r="O877" s="62"/>
      <c r="P877" s="34" t="str">
        <f t="shared" si="4"/>
        <v/>
      </c>
    </row>
    <row r="878" ht="22.5" customHeight="1">
      <c r="A878" s="37"/>
      <c r="B878" s="38" t="str">
        <f>'Master Schedule'!B878</f>
        <v/>
      </c>
      <c r="C878" s="39"/>
      <c r="D878" s="40" t="str">
        <f t="shared" si="1"/>
        <v>Saturday</v>
      </c>
      <c r="E878" s="41"/>
      <c r="F878" s="38"/>
      <c r="G878" s="65"/>
      <c r="H878" s="41"/>
      <c r="I878" s="38"/>
      <c r="J878" s="65"/>
      <c r="K878" s="35"/>
      <c r="L878" s="35"/>
      <c r="M878" s="35"/>
      <c r="N878" s="36"/>
      <c r="O878" s="62"/>
      <c r="P878" s="34" t="str">
        <f t="shared" si="4"/>
        <v/>
      </c>
    </row>
    <row r="879" ht="22.5" customHeight="1">
      <c r="A879" s="37"/>
      <c r="B879" s="38" t="str">
        <f>'Master Schedule'!B879</f>
        <v/>
      </c>
      <c r="C879" s="39"/>
      <c r="D879" s="40" t="str">
        <f t="shared" si="1"/>
        <v>Saturday</v>
      </c>
      <c r="E879" s="41"/>
      <c r="F879" s="38"/>
      <c r="G879" s="65"/>
      <c r="H879" s="41"/>
      <c r="I879" s="38"/>
      <c r="J879" s="65"/>
      <c r="K879" s="32"/>
      <c r="L879" s="32"/>
      <c r="M879" s="32"/>
      <c r="N879" s="33"/>
      <c r="O879" s="62"/>
      <c r="P879" s="34" t="str">
        <f t="shared" si="4"/>
        <v/>
      </c>
    </row>
    <row r="880" ht="22.5" customHeight="1">
      <c r="A880" s="37"/>
      <c r="B880" s="38" t="str">
        <f>'Master Schedule'!B880</f>
        <v/>
      </c>
      <c r="C880" s="39"/>
      <c r="D880" s="40" t="str">
        <f t="shared" si="1"/>
        <v>Saturday</v>
      </c>
      <c r="E880" s="41"/>
      <c r="F880" s="38"/>
      <c r="G880" s="65"/>
      <c r="H880" s="41"/>
      <c r="I880" s="38"/>
      <c r="J880" s="65"/>
      <c r="K880" s="35"/>
      <c r="L880" s="35"/>
      <c r="M880" s="35"/>
      <c r="N880" s="36"/>
      <c r="O880" s="62"/>
      <c r="P880" s="34" t="str">
        <f t="shared" si="4"/>
        <v/>
      </c>
    </row>
    <row r="881" ht="22.5" customHeight="1">
      <c r="A881" s="37"/>
      <c r="B881" s="38" t="str">
        <f>'Master Schedule'!B881</f>
        <v/>
      </c>
      <c r="C881" s="39"/>
      <c r="D881" s="40" t="str">
        <f t="shared" si="1"/>
        <v>Saturday</v>
      </c>
      <c r="E881" s="41"/>
      <c r="F881" s="38"/>
      <c r="G881" s="65"/>
      <c r="H881" s="41"/>
      <c r="I881" s="38"/>
      <c r="J881" s="65"/>
      <c r="K881" s="32"/>
      <c r="L881" s="32"/>
      <c r="M881" s="32"/>
      <c r="N881" s="33"/>
      <c r="O881" s="62"/>
      <c r="P881" s="34" t="str">
        <f t="shared" si="4"/>
        <v/>
      </c>
    </row>
    <row r="882" ht="22.5" customHeight="1">
      <c r="A882" s="37"/>
      <c r="B882" s="38" t="str">
        <f>'Master Schedule'!B882</f>
        <v/>
      </c>
      <c r="C882" s="39"/>
      <c r="D882" s="40" t="str">
        <f t="shared" si="1"/>
        <v>Saturday</v>
      </c>
      <c r="E882" s="41"/>
      <c r="F882" s="38"/>
      <c r="G882" s="65"/>
      <c r="H882" s="41"/>
      <c r="I882" s="38"/>
      <c r="J882" s="65"/>
      <c r="K882" s="35"/>
      <c r="L882" s="35"/>
      <c r="M882" s="35"/>
      <c r="N882" s="36"/>
      <c r="O882" s="62"/>
      <c r="P882" s="34" t="str">
        <f t="shared" si="4"/>
        <v/>
      </c>
    </row>
    <row r="883" ht="22.5" customHeight="1">
      <c r="A883" s="37"/>
      <c r="B883" s="38" t="str">
        <f>'Master Schedule'!B883</f>
        <v/>
      </c>
      <c r="C883" s="39"/>
      <c r="D883" s="40" t="str">
        <f t="shared" si="1"/>
        <v>Saturday</v>
      </c>
      <c r="E883" s="41"/>
      <c r="F883" s="38"/>
      <c r="G883" s="65"/>
      <c r="H883" s="41"/>
      <c r="I883" s="38"/>
      <c r="J883" s="65"/>
      <c r="K883" s="32"/>
      <c r="L883" s="32"/>
      <c r="M883" s="32"/>
      <c r="N883" s="33"/>
      <c r="O883" s="62"/>
      <c r="P883" s="34" t="str">
        <f t="shared" si="4"/>
        <v/>
      </c>
    </row>
    <row r="884" ht="22.5" customHeight="1">
      <c r="A884" s="37"/>
      <c r="B884" s="38" t="str">
        <f>'Master Schedule'!B884</f>
        <v/>
      </c>
      <c r="C884" s="39"/>
      <c r="D884" s="40" t="str">
        <f t="shared" si="1"/>
        <v>Saturday</v>
      </c>
      <c r="E884" s="41"/>
      <c r="F884" s="38"/>
      <c r="G884" s="65"/>
      <c r="H884" s="41"/>
      <c r="I884" s="38"/>
      <c r="J884" s="65"/>
      <c r="K884" s="35"/>
      <c r="L884" s="35"/>
      <c r="M884" s="35"/>
      <c r="N884" s="36"/>
      <c r="O884" s="62"/>
      <c r="P884" s="34" t="str">
        <f t="shared" si="4"/>
        <v/>
      </c>
    </row>
    <row r="885" ht="22.5" customHeight="1">
      <c r="A885" s="37"/>
      <c r="B885" s="38" t="str">
        <f>'Master Schedule'!B885</f>
        <v/>
      </c>
      <c r="C885" s="39"/>
      <c r="D885" s="40" t="str">
        <f t="shared" si="1"/>
        <v>Saturday</v>
      </c>
      <c r="E885" s="41"/>
      <c r="F885" s="38"/>
      <c r="G885" s="65"/>
      <c r="H885" s="41"/>
      <c r="I885" s="38"/>
      <c r="J885" s="65"/>
      <c r="K885" s="32"/>
      <c r="L885" s="32"/>
      <c r="M885" s="32"/>
      <c r="N885" s="33"/>
      <c r="O885" s="62"/>
      <c r="P885" s="34" t="str">
        <f t="shared" si="4"/>
        <v/>
      </c>
    </row>
    <row r="886" ht="22.5" customHeight="1">
      <c r="A886" s="37"/>
      <c r="B886" s="38" t="str">
        <f>'Master Schedule'!B886</f>
        <v/>
      </c>
      <c r="C886" s="39"/>
      <c r="D886" s="40" t="str">
        <f t="shared" si="1"/>
        <v>Saturday</v>
      </c>
      <c r="E886" s="41"/>
      <c r="F886" s="38"/>
      <c r="G886" s="65"/>
      <c r="H886" s="41"/>
      <c r="I886" s="38"/>
      <c r="J886" s="65"/>
      <c r="K886" s="35"/>
      <c r="L886" s="35"/>
      <c r="M886" s="35"/>
      <c r="N886" s="36"/>
      <c r="O886" s="62"/>
      <c r="P886" s="34" t="str">
        <f t="shared" si="4"/>
        <v/>
      </c>
    </row>
    <row r="887" ht="22.5" customHeight="1">
      <c r="A887" s="37"/>
      <c r="B887" s="38" t="str">
        <f>'Master Schedule'!B887</f>
        <v/>
      </c>
      <c r="C887" s="39"/>
      <c r="D887" s="40" t="str">
        <f t="shared" si="1"/>
        <v>Saturday</v>
      </c>
      <c r="E887" s="41"/>
      <c r="F887" s="38"/>
      <c r="G887" s="65"/>
      <c r="H887" s="41"/>
      <c r="I887" s="38"/>
      <c r="J887" s="65"/>
      <c r="K887" s="32"/>
      <c r="L887" s="32"/>
      <c r="M887" s="32"/>
      <c r="N887" s="33"/>
      <c r="O887" s="62"/>
      <c r="P887" s="34" t="str">
        <f t="shared" si="4"/>
        <v/>
      </c>
    </row>
    <row r="888" ht="22.5" customHeight="1">
      <c r="A888" s="37"/>
      <c r="B888" s="38" t="str">
        <f>'Master Schedule'!B888</f>
        <v/>
      </c>
      <c r="C888" s="39"/>
      <c r="D888" s="40" t="str">
        <f t="shared" si="1"/>
        <v>Saturday</v>
      </c>
      <c r="E888" s="41"/>
      <c r="F888" s="38"/>
      <c r="G888" s="65"/>
      <c r="H888" s="41"/>
      <c r="I888" s="38"/>
      <c r="J888" s="65"/>
      <c r="K888" s="35"/>
      <c r="L888" s="35"/>
      <c r="M888" s="35"/>
      <c r="N888" s="36"/>
      <c r="O888" s="62"/>
      <c r="P888" s="34" t="str">
        <f t="shared" si="4"/>
        <v/>
      </c>
    </row>
    <row r="889" ht="22.5" customHeight="1">
      <c r="A889" s="37"/>
      <c r="B889" s="38" t="str">
        <f>'Master Schedule'!B889</f>
        <v/>
      </c>
      <c r="C889" s="39"/>
      <c r="D889" s="40" t="str">
        <f t="shared" si="1"/>
        <v>Saturday</v>
      </c>
      <c r="E889" s="41"/>
      <c r="F889" s="38"/>
      <c r="G889" s="65"/>
      <c r="H889" s="41"/>
      <c r="I889" s="38"/>
      <c r="J889" s="65"/>
      <c r="K889" s="32"/>
      <c r="L889" s="32"/>
      <c r="M889" s="32"/>
      <c r="N889" s="33"/>
      <c r="O889" s="62"/>
      <c r="P889" s="34" t="str">
        <f t="shared" si="4"/>
        <v/>
      </c>
    </row>
    <row r="890" ht="22.5" customHeight="1">
      <c r="A890" s="37"/>
      <c r="B890" s="38" t="str">
        <f>'Master Schedule'!B890</f>
        <v/>
      </c>
      <c r="C890" s="39"/>
      <c r="D890" s="40" t="str">
        <f t="shared" si="1"/>
        <v>Saturday</v>
      </c>
      <c r="E890" s="41"/>
      <c r="F890" s="38"/>
      <c r="G890" s="65"/>
      <c r="H890" s="41"/>
      <c r="I890" s="38"/>
      <c r="J890" s="65"/>
      <c r="K890" s="35"/>
      <c r="L890" s="35"/>
      <c r="M890" s="35"/>
      <c r="N890" s="36"/>
      <c r="O890" s="62"/>
      <c r="P890" s="34" t="str">
        <f t="shared" si="4"/>
        <v/>
      </c>
    </row>
    <row r="891" ht="22.5" customHeight="1">
      <c r="A891" s="37"/>
      <c r="B891" s="38" t="str">
        <f>'Master Schedule'!B891</f>
        <v/>
      </c>
      <c r="C891" s="39"/>
      <c r="D891" s="40" t="str">
        <f t="shared" si="1"/>
        <v>Saturday</v>
      </c>
      <c r="E891" s="41"/>
      <c r="F891" s="38"/>
      <c r="G891" s="65"/>
      <c r="H891" s="41"/>
      <c r="I891" s="38"/>
      <c r="J891" s="65"/>
      <c r="K891" s="32"/>
      <c r="L891" s="32"/>
      <c r="M891" s="32"/>
      <c r="N891" s="33"/>
      <c r="O891" s="62"/>
      <c r="P891" s="34" t="str">
        <f t="shared" si="4"/>
        <v/>
      </c>
    </row>
    <row r="892" ht="22.5" customHeight="1">
      <c r="A892" s="37"/>
      <c r="B892" s="38" t="str">
        <f>'Master Schedule'!B892</f>
        <v/>
      </c>
      <c r="C892" s="39"/>
      <c r="D892" s="40" t="str">
        <f t="shared" si="1"/>
        <v>Saturday</v>
      </c>
      <c r="E892" s="41"/>
      <c r="F892" s="38"/>
      <c r="G892" s="65"/>
      <c r="H892" s="41"/>
      <c r="I892" s="38"/>
      <c r="J892" s="65"/>
      <c r="K892" s="35"/>
      <c r="L892" s="35"/>
      <c r="M892" s="35"/>
      <c r="N892" s="36"/>
      <c r="O892" s="62"/>
      <c r="P892" s="34" t="str">
        <f t="shared" si="4"/>
        <v/>
      </c>
    </row>
    <row r="893" ht="22.5" customHeight="1">
      <c r="A893" s="37"/>
      <c r="B893" s="38" t="str">
        <f>'Master Schedule'!B893</f>
        <v/>
      </c>
      <c r="C893" s="39"/>
      <c r="D893" s="40" t="str">
        <f t="shared" si="1"/>
        <v>Saturday</v>
      </c>
      <c r="E893" s="41"/>
      <c r="F893" s="38"/>
      <c r="G893" s="65"/>
      <c r="H893" s="41"/>
      <c r="I893" s="38"/>
      <c r="J893" s="65"/>
      <c r="K893" s="32"/>
      <c r="L893" s="32"/>
      <c r="M893" s="32"/>
      <c r="N893" s="33"/>
      <c r="O893" s="62"/>
      <c r="P893" s="34" t="str">
        <f t="shared" si="4"/>
        <v/>
      </c>
    </row>
    <row r="894" ht="22.5" customHeight="1">
      <c r="A894" s="37"/>
      <c r="B894" s="38" t="str">
        <f>'Master Schedule'!B894</f>
        <v/>
      </c>
      <c r="C894" s="39"/>
      <c r="D894" s="40" t="str">
        <f t="shared" si="1"/>
        <v>Saturday</v>
      </c>
      <c r="E894" s="41"/>
      <c r="F894" s="38"/>
      <c r="G894" s="65"/>
      <c r="H894" s="41"/>
      <c r="I894" s="38"/>
      <c r="J894" s="65"/>
      <c r="K894" s="35"/>
      <c r="L894" s="35"/>
      <c r="M894" s="35"/>
      <c r="N894" s="36"/>
      <c r="O894" s="62"/>
      <c r="P894" s="34" t="str">
        <f t="shared" si="4"/>
        <v/>
      </c>
    </row>
    <row r="895" ht="22.5" customHeight="1">
      <c r="A895" s="37"/>
      <c r="B895" s="38" t="str">
        <f>'Master Schedule'!B895</f>
        <v/>
      </c>
      <c r="C895" s="39"/>
      <c r="D895" s="40" t="str">
        <f t="shared" si="1"/>
        <v>Saturday</v>
      </c>
      <c r="E895" s="41"/>
      <c r="F895" s="38"/>
      <c r="G895" s="65"/>
      <c r="H895" s="41"/>
      <c r="I895" s="38"/>
      <c r="J895" s="65"/>
      <c r="K895" s="32"/>
      <c r="L895" s="32"/>
      <c r="M895" s="32"/>
      <c r="N895" s="33"/>
      <c r="O895" s="62"/>
      <c r="P895" s="34" t="str">
        <f t="shared" si="4"/>
        <v/>
      </c>
    </row>
    <row r="896" ht="22.5" customHeight="1">
      <c r="A896" s="37"/>
      <c r="B896" s="38" t="str">
        <f>'Master Schedule'!B896</f>
        <v/>
      </c>
      <c r="C896" s="39"/>
      <c r="D896" s="40" t="str">
        <f t="shared" si="1"/>
        <v>Saturday</v>
      </c>
      <c r="E896" s="41"/>
      <c r="F896" s="38"/>
      <c r="G896" s="65"/>
      <c r="H896" s="41"/>
      <c r="I896" s="38"/>
      <c r="J896" s="65"/>
      <c r="K896" s="35"/>
      <c r="L896" s="35"/>
      <c r="M896" s="35"/>
      <c r="N896" s="36"/>
      <c r="O896" s="62"/>
      <c r="P896" s="34" t="str">
        <f t="shared" si="4"/>
        <v/>
      </c>
    </row>
    <row r="897" ht="22.5" customHeight="1">
      <c r="A897" s="37"/>
      <c r="B897" s="38" t="str">
        <f>'Master Schedule'!B897</f>
        <v/>
      </c>
      <c r="C897" s="39"/>
      <c r="D897" s="40" t="str">
        <f t="shared" si="1"/>
        <v>Saturday</v>
      </c>
      <c r="E897" s="41"/>
      <c r="F897" s="38"/>
      <c r="G897" s="65"/>
      <c r="H897" s="41"/>
      <c r="I897" s="38"/>
      <c r="J897" s="65"/>
      <c r="K897" s="32"/>
      <c r="L897" s="32"/>
      <c r="M897" s="32"/>
      <c r="N897" s="33"/>
      <c r="O897" s="62"/>
      <c r="P897" s="34" t="str">
        <f t="shared" si="4"/>
        <v/>
      </c>
    </row>
    <row r="898" ht="22.5" customHeight="1">
      <c r="A898" s="37"/>
      <c r="B898" s="38" t="str">
        <f>'Master Schedule'!B898</f>
        <v/>
      </c>
      <c r="C898" s="39"/>
      <c r="D898" s="40" t="str">
        <f t="shared" si="1"/>
        <v>Saturday</v>
      </c>
      <c r="E898" s="41"/>
      <c r="F898" s="38"/>
      <c r="G898" s="65"/>
      <c r="H898" s="41"/>
      <c r="I898" s="38"/>
      <c r="J898" s="65"/>
      <c r="K898" s="35"/>
      <c r="L898" s="35"/>
      <c r="M898" s="35"/>
      <c r="N898" s="36"/>
      <c r="O898" s="62"/>
      <c r="P898" s="34" t="str">
        <f t="shared" si="4"/>
        <v/>
      </c>
    </row>
    <row r="899" ht="22.5" customHeight="1">
      <c r="A899" s="37"/>
      <c r="B899" s="38" t="str">
        <f>'Master Schedule'!B899</f>
        <v/>
      </c>
      <c r="C899" s="39"/>
      <c r="D899" s="40" t="str">
        <f t="shared" si="1"/>
        <v>Saturday</v>
      </c>
      <c r="E899" s="41"/>
      <c r="F899" s="38"/>
      <c r="G899" s="65"/>
      <c r="H899" s="41"/>
      <c r="I899" s="38"/>
      <c r="J899" s="65"/>
      <c r="K899" s="32"/>
      <c r="L899" s="32"/>
      <c r="M899" s="32"/>
      <c r="N899" s="33"/>
      <c r="O899" s="62"/>
      <c r="P899" s="34" t="str">
        <f t="shared" si="4"/>
        <v/>
      </c>
    </row>
    <row r="900" ht="22.5" customHeight="1">
      <c r="A900" s="37"/>
      <c r="B900" s="38" t="str">
        <f>'Master Schedule'!B900</f>
        <v/>
      </c>
      <c r="C900" s="39"/>
      <c r="D900" s="40" t="str">
        <f t="shared" si="1"/>
        <v>Saturday</v>
      </c>
      <c r="E900" s="41"/>
      <c r="F900" s="38"/>
      <c r="G900" s="65"/>
      <c r="H900" s="41"/>
      <c r="I900" s="38"/>
      <c r="J900" s="65"/>
      <c r="K900" s="35"/>
      <c r="L900" s="35"/>
      <c r="M900" s="35"/>
      <c r="N900" s="36"/>
      <c r="O900" s="62"/>
      <c r="P900" s="34" t="str">
        <f t="shared" si="4"/>
        <v/>
      </c>
    </row>
    <row r="901" ht="22.5" customHeight="1">
      <c r="A901" s="37"/>
      <c r="B901" s="38" t="str">
        <f>'Master Schedule'!B901</f>
        <v/>
      </c>
      <c r="C901" s="39"/>
      <c r="D901" s="40" t="str">
        <f t="shared" si="1"/>
        <v>Saturday</v>
      </c>
      <c r="E901" s="41"/>
      <c r="F901" s="38"/>
      <c r="G901" s="65"/>
      <c r="H901" s="41"/>
      <c r="I901" s="38"/>
      <c r="J901" s="65"/>
      <c r="K901" s="32"/>
      <c r="L901" s="32"/>
      <c r="M901" s="32"/>
      <c r="N901" s="33"/>
      <c r="O901" s="62"/>
      <c r="P901" s="34" t="str">
        <f t="shared" si="4"/>
        <v/>
      </c>
    </row>
    <row r="902" ht="22.5" customHeight="1">
      <c r="A902" s="37"/>
      <c r="B902" s="38" t="str">
        <f>'Master Schedule'!B902</f>
        <v/>
      </c>
      <c r="C902" s="39"/>
      <c r="D902" s="40" t="str">
        <f t="shared" si="1"/>
        <v>Saturday</v>
      </c>
      <c r="E902" s="41"/>
      <c r="F902" s="38"/>
      <c r="G902" s="65"/>
      <c r="H902" s="41"/>
      <c r="I902" s="38"/>
      <c r="J902" s="65"/>
      <c r="K902" s="35"/>
      <c r="L902" s="35"/>
      <c r="M902" s="35"/>
      <c r="N902" s="36"/>
      <c r="O902" s="62"/>
      <c r="P902" s="34" t="str">
        <f t="shared" si="4"/>
        <v/>
      </c>
    </row>
    <row r="903" ht="22.5" customHeight="1">
      <c r="A903" s="37"/>
      <c r="B903" s="38" t="str">
        <f>'Master Schedule'!B903</f>
        <v/>
      </c>
      <c r="C903" s="39"/>
      <c r="D903" s="40" t="str">
        <f t="shared" si="1"/>
        <v>Saturday</v>
      </c>
      <c r="E903" s="41"/>
      <c r="F903" s="38"/>
      <c r="G903" s="65"/>
      <c r="H903" s="41"/>
      <c r="I903" s="38"/>
      <c r="J903" s="65"/>
      <c r="K903" s="32"/>
      <c r="L903" s="32"/>
      <c r="M903" s="32"/>
      <c r="N903" s="33"/>
      <c r="O903" s="62"/>
      <c r="P903" s="34" t="str">
        <f t="shared" si="4"/>
        <v/>
      </c>
    </row>
    <row r="904" ht="22.5" customHeight="1">
      <c r="A904" s="37"/>
      <c r="B904" s="38" t="str">
        <f>'Master Schedule'!B904</f>
        <v/>
      </c>
      <c r="C904" s="39"/>
      <c r="D904" s="40" t="str">
        <f t="shared" si="1"/>
        <v>Saturday</v>
      </c>
      <c r="E904" s="41"/>
      <c r="F904" s="38"/>
      <c r="G904" s="65"/>
      <c r="H904" s="41"/>
      <c r="I904" s="38"/>
      <c r="J904" s="65"/>
      <c r="K904" s="35"/>
      <c r="L904" s="35"/>
      <c r="M904" s="35"/>
      <c r="N904" s="36"/>
      <c r="O904" s="62"/>
      <c r="P904" s="34" t="str">
        <f t="shared" si="4"/>
        <v/>
      </c>
    </row>
    <row r="905" ht="22.5" customHeight="1">
      <c r="A905" s="37"/>
      <c r="B905" s="38" t="str">
        <f>'Master Schedule'!B905</f>
        <v/>
      </c>
      <c r="C905" s="39"/>
      <c r="D905" s="40" t="str">
        <f t="shared" si="1"/>
        <v>Saturday</v>
      </c>
      <c r="E905" s="41"/>
      <c r="F905" s="38"/>
      <c r="G905" s="65"/>
      <c r="H905" s="41"/>
      <c r="I905" s="38"/>
      <c r="J905" s="65"/>
      <c r="K905" s="32"/>
      <c r="L905" s="32"/>
      <c r="M905" s="32"/>
      <c r="N905" s="33"/>
      <c r="O905" s="62"/>
      <c r="P905" s="34" t="str">
        <f t="shared" si="4"/>
        <v/>
      </c>
    </row>
    <row r="906" ht="22.5" customHeight="1">
      <c r="A906" s="37"/>
      <c r="B906" s="38" t="str">
        <f>'Master Schedule'!B906</f>
        <v/>
      </c>
      <c r="C906" s="39"/>
      <c r="D906" s="40" t="str">
        <f t="shared" si="1"/>
        <v>Saturday</v>
      </c>
      <c r="E906" s="41"/>
      <c r="F906" s="38"/>
      <c r="G906" s="65"/>
      <c r="H906" s="41"/>
      <c r="I906" s="38"/>
      <c r="J906" s="65"/>
      <c r="K906" s="35"/>
      <c r="L906" s="35"/>
      <c r="M906" s="35"/>
      <c r="N906" s="36"/>
      <c r="O906" s="62"/>
      <c r="P906" s="34" t="str">
        <f t="shared" si="4"/>
        <v/>
      </c>
    </row>
    <row r="907" ht="22.5" customHeight="1">
      <c r="A907" s="37"/>
      <c r="B907" s="38" t="str">
        <f>'Master Schedule'!B907</f>
        <v/>
      </c>
      <c r="C907" s="39"/>
      <c r="D907" s="40" t="str">
        <f t="shared" si="1"/>
        <v>Saturday</v>
      </c>
      <c r="E907" s="41"/>
      <c r="F907" s="38"/>
      <c r="G907" s="65"/>
      <c r="H907" s="41"/>
      <c r="I907" s="38"/>
      <c r="J907" s="65"/>
      <c r="K907" s="32"/>
      <c r="L907" s="32"/>
      <c r="M907" s="32"/>
      <c r="N907" s="33"/>
      <c r="O907" s="62"/>
      <c r="P907" s="34" t="str">
        <f t="shared" si="4"/>
        <v/>
      </c>
    </row>
    <row r="908" ht="22.5" customHeight="1">
      <c r="A908" s="37"/>
      <c r="B908" s="38" t="str">
        <f>'Master Schedule'!B908</f>
        <v/>
      </c>
      <c r="C908" s="39"/>
      <c r="D908" s="40" t="str">
        <f t="shared" si="1"/>
        <v>Saturday</v>
      </c>
      <c r="E908" s="41"/>
      <c r="F908" s="38"/>
      <c r="G908" s="65"/>
      <c r="H908" s="41"/>
      <c r="I908" s="38"/>
      <c r="J908" s="65"/>
      <c r="K908" s="35"/>
      <c r="L908" s="35"/>
      <c r="M908" s="35"/>
      <c r="N908" s="36"/>
      <c r="O908" s="62"/>
      <c r="P908" s="34" t="str">
        <f t="shared" si="4"/>
        <v/>
      </c>
    </row>
    <row r="909" ht="22.5" customHeight="1">
      <c r="A909" s="37"/>
      <c r="B909" s="38" t="str">
        <f>'Master Schedule'!B909</f>
        <v/>
      </c>
      <c r="C909" s="39"/>
      <c r="D909" s="40" t="str">
        <f t="shared" si="1"/>
        <v>Saturday</v>
      </c>
      <c r="E909" s="41"/>
      <c r="F909" s="38"/>
      <c r="G909" s="65"/>
      <c r="H909" s="41"/>
      <c r="I909" s="38"/>
      <c r="J909" s="65"/>
      <c r="K909" s="32"/>
      <c r="L909" s="32"/>
      <c r="M909" s="32"/>
      <c r="N909" s="33"/>
      <c r="O909" s="62"/>
      <c r="P909" s="34" t="str">
        <f t="shared" si="4"/>
        <v/>
      </c>
    </row>
    <row r="910" ht="22.5" customHeight="1">
      <c r="A910" s="37"/>
      <c r="B910" s="38" t="str">
        <f>'Master Schedule'!B910</f>
        <v/>
      </c>
      <c r="C910" s="39"/>
      <c r="D910" s="40" t="str">
        <f t="shared" si="1"/>
        <v>Saturday</v>
      </c>
      <c r="E910" s="41"/>
      <c r="F910" s="38"/>
      <c r="G910" s="65"/>
      <c r="H910" s="41"/>
      <c r="I910" s="38"/>
      <c r="J910" s="65"/>
      <c r="K910" s="35"/>
      <c r="L910" s="35"/>
      <c r="M910" s="35"/>
      <c r="N910" s="36"/>
      <c r="O910" s="62"/>
      <c r="P910" s="34" t="str">
        <f t="shared" si="4"/>
        <v/>
      </c>
    </row>
    <row r="911" ht="22.5" customHeight="1">
      <c r="A911" s="37"/>
      <c r="B911" s="38" t="str">
        <f>'Master Schedule'!B911</f>
        <v/>
      </c>
      <c r="C911" s="39"/>
      <c r="D911" s="40" t="str">
        <f t="shared" si="1"/>
        <v>Saturday</v>
      </c>
      <c r="E911" s="41"/>
      <c r="F911" s="38"/>
      <c r="G911" s="65"/>
      <c r="H911" s="41"/>
      <c r="I911" s="38"/>
      <c r="J911" s="65"/>
      <c r="K911" s="32"/>
      <c r="L911" s="32"/>
      <c r="M911" s="32"/>
      <c r="N911" s="33"/>
      <c r="O911" s="62"/>
      <c r="P911" s="34" t="str">
        <f t="shared" si="4"/>
        <v/>
      </c>
    </row>
    <row r="912" ht="22.5" customHeight="1">
      <c r="A912" s="37"/>
      <c r="B912" s="38" t="str">
        <f>'Master Schedule'!B912</f>
        <v/>
      </c>
      <c r="C912" s="39"/>
      <c r="D912" s="40" t="str">
        <f t="shared" si="1"/>
        <v>Saturday</v>
      </c>
      <c r="E912" s="41"/>
      <c r="F912" s="38"/>
      <c r="G912" s="65"/>
      <c r="H912" s="41"/>
      <c r="I912" s="38"/>
      <c r="J912" s="65"/>
      <c r="K912" s="35"/>
      <c r="L912" s="35"/>
      <c r="M912" s="35"/>
      <c r="N912" s="36"/>
      <c r="O912" s="62"/>
      <c r="P912" s="34" t="str">
        <f t="shared" si="4"/>
        <v/>
      </c>
    </row>
    <row r="913" ht="22.5" customHeight="1">
      <c r="A913" s="37"/>
      <c r="B913" s="38" t="str">
        <f>'Master Schedule'!B913</f>
        <v/>
      </c>
      <c r="C913" s="39"/>
      <c r="D913" s="40" t="str">
        <f t="shared" si="1"/>
        <v>Saturday</v>
      </c>
      <c r="E913" s="41"/>
      <c r="F913" s="38"/>
      <c r="G913" s="65"/>
      <c r="H913" s="41"/>
      <c r="I913" s="38"/>
      <c r="J913" s="65"/>
      <c r="K913" s="32"/>
      <c r="L913" s="32"/>
      <c r="M913" s="32"/>
      <c r="N913" s="33"/>
      <c r="O913" s="62"/>
      <c r="P913" s="34" t="str">
        <f t="shared" si="4"/>
        <v/>
      </c>
    </row>
    <row r="914" ht="22.5" customHeight="1">
      <c r="A914" s="37"/>
      <c r="B914" s="38" t="str">
        <f>'Master Schedule'!B914</f>
        <v/>
      </c>
      <c r="C914" s="39"/>
      <c r="D914" s="40" t="str">
        <f t="shared" si="1"/>
        <v>Saturday</v>
      </c>
      <c r="E914" s="41"/>
      <c r="F914" s="38"/>
      <c r="G914" s="65"/>
      <c r="H914" s="41"/>
      <c r="I914" s="38"/>
      <c r="J914" s="65"/>
      <c r="K914" s="35"/>
      <c r="L914" s="35"/>
      <c r="M914" s="35"/>
      <c r="N914" s="36"/>
      <c r="O914" s="62"/>
      <c r="P914" s="34" t="str">
        <f t="shared" si="4"/>
        <v/>
      </c>
    </row>
    <row r="915" ht="22.5" customHeight="1">
      <c r="A915" s="37"/>
      <c r="B915" s="38" t="str">
        <f>'Master Schedule'!B915</f>
        <v/>
      </c>
      <c r="C915" s="39"/>
      <c r="D915" s="40" t="str">
        <f t="shared" si="1"/>
        <v>Saturday</v>
      </c>
      <c r="E915" s="41"/>
      <c r="F915" s="38"/>
      <c r="G915" s="65"/>
      <c r="H915" s="41"/>
      <c r="I915" s="38"/>
      <c r="J915" s="65"/>
      <c r="K915" s="32"/>
      <c r="L915" s="32"/>
      <c r="M915" s="32"/>
      <c r="N915" s="33"/>
      <c r="O915" s="62"/>
      <c r="P915" s="34" t="str">
        <f t="shared" si="4"/>
        <v/>
      </c>
    </row>
    <row r="916" ht="22.5" customHeight="1">
      <c r="A916" s="37"/>
      <c r="B916" s="38" t="str">
        <f>'Master Schedule'!B916</f>
        <v/>
      </c>
      <c r="C916" s="39"/>
      <c r="D916" s="40" t="str">
        <f t="shared" si="1"/>
        <v>Saturday</v>
      </c>
      <c r="E916" s="41"/>
      <c r="F916" s="38"/>
      <c r="G916" s="65"/>
      <c r="H916" s="41"/>
      <c r="I916" s="38"/>
      <c r="J916" s="65"/>
      <c r="K916" s="43"/>
      <c r="L916" s="43"/>
      <c r="M916" s="44"/>
      <c r="N916" s="45"/>
    </row>
    <row r="917" ht="22.5" customHeight="1">
      <c r="A917" s="37"/>
      <c r="B917" s="38" t="str">
        <f>'Master Schedule'!B917</f>
        <v/>
      </c>
      <c r="C917" s="39"/>
      <c r="D917" s="40" t="str">
        <f t="shared" si="1"/>
        <v>Saturday</v>
      </c>
      <c r="E917" s="41"/>
      <c r="F917" s="38"/>
      <c r="G917" s="65"/>
      <c r="H917" s="41"/>
      <c r="I917" s="38"/>
      <c r="J917" s="65"/>
      <c r="K917" s="43"/>
      <c r="L917" s="43"/>
      <c r="M917" s="44"/>
      <c r="N917" s="45"/>
    </row>
    <row r="918" ht="22.5" customHeight="1">
      <c r="A918" s="37"/>
      <c r="B918" s="38" t="str">
        <f>'Master Schedule'!B918</f>
        <v/>
      </c>
      <c r="C918" s="39"/>
      <c r="D918" s="40" t="str">
        <f t="shared" si="1"/>
        <v>Saturday</v>
      </c>
      <c r="E918" s="41"/>
      <c r="F918" s="38"/>
      <c r="G918" s="65"/>
      <c r="H918" s="41"/>
      <c r="I918" s="38"/>
      <c r="J918" s="65"/>
      <c r="K918" s="43"/>
      <c r="L918" s="43"/>
      <c r="M918" s="44"/>
      <c r="N918" s="45"/>
    </row>
    <row r="919" ht="22.5" customHeight="1">
      <c r="A919" s="37"/>
      <c r="B919" s="38" t="str">
        <f>'Master Schedule'!B919</f>
        <v/>
      </c>
      <c r="C919" s="39"/>
      <c r="D919" s="40" t="str">
        <f t="shared" si="1"/>
        <v>Saturday</v>
      </c>
      <c r="E919" s="41"/>
      <c r="F919" s="38"/>
      <c r="G919" s="65"/>
      <c r="H919" s="41"/>
      <c r="I919" s="38"/>
      <c r="J919" s="65"/>
      <c r="K919" s="43"/>
      <c r="L919" s="43"/>
      <c r="M919" s="44"/>
      <c r="N919" s="45"/>
    </row>
    <row r="920" ht="22.5" customHeight="1">
      <c r="A920" s="37"/>
      <c r="B920" s="38" t="str">
        <f>'Master Schedule'!B920</f>
        <v/>
      </c>
      <c r="C920" s="39"/>
      <c r="D920" s="40" t="str">
        <f t="shared" si="1"/>
        <v>Saturday</v>
      </c>
      <c r="E920" s="41"/>
      <c r="F920" s="38"/>
      <c r="G920" s="65"/>
      <c r="H920" s="41"/>
      <c r="I920" s="38"/>
      <c r="J920" s="65"/>
      <c r="K920" s="43"/>
      <c r="L920" s="43"/>
      <c r="M920" s="44"/>
      <c r="N920" s="45"/>
    </row>
    <row r="921" ht="22.5" customHeight="1">
      <c r="A921" s="37"/>
      <c r="B921" s="38" t="str">
        <f>'Master Schedule'!B921</f>
        <v/>
      </c>
      <c r="C921" s="39"/>
      <c r="D921" s="40" t="str">
        <f t="shared" si="1"/>
        <v>Saturday</v>
      </c>
      <c r="E921" s="41"/>
      <c r="F921" s="38"/>
      <c r="G921" s="65"/>
      <c r="H921" s="41"/>
      <c r="I921" s="38"/>
      <c r="J921" s="65"/>
      <c r="K921" s="43"/>
      <c r="L921" s="43"/>
      <c r="M921" s="44"/>
      <c r="N921" s="45"/>
    </row>
    <row r="922" ht="22.5" customHeight="1">
      <c r="A922" s="37"/>
      <c r="B922" s="38" t="str">
        <f>'Master Schedule'!B922</f>
        <v/>
      </c>
      <c r="C922" s="39"/>
      <c r="D922" s="40" t="str">
        <f t="shared" si="1"/>
        <v>Saturday</v>
      </c>
      <c r="E922" s="41"/>
      <c r="F922" s="38"/>
      <c r="G922" s="65"/>
      <c r="H922" s="41"/>
      <c r="I922" s="38"/>
      <c r="J922" s="65"/>
      <c r="K922" s="43"/>
      <c r="L922" s="43"/>
      <c r="M922" s="44"/>
      <c r="N922" s="45"/>
    </row>
    <row r="923" ht="22.5" customHeight="1">
      <c r="A923" s="37"/>
      <c r="B923" s="38" t="str">
        <f>'Master Schedule'!B923</f>
        <v/>
      </c>
      <c r="C923" s="39"/>
      <c r="D923" s="40" t="str">
        <f t="shared" si="1"/>
        <v>Saturday</v>
      </c>
      <c r="E923" s="41"/>
      <c r="F923" s="38"/>
      <c r="G923" s="65"/>
      <c r="H923" s="41"/>
      <c r="I923" s="38"/>
      <c r="J923" s="65"/>
      <c r="K923" s="43"/>
      <c r="L923" s="43"/>
      <c r="M923" s="44"/>
      <c r="N923" s="45"/>
    </row>
    <row r="924" ht="22.5" customHeight="1">
      <c r="A924" s="37"/>
      <c r="B924" s="38" t="str">
        <f>'Master Schedule'!B924</f>
        <v/>
      </c>
      <c r="C924" s="39"/>
      <c r="D924" s="40" t="str">
        <f t="shared" si="1"/>
        <v>Saturday</v>
      </c>
      <c r="E924" s="41"/>
      <c r="F924" s="38"/>
      <c r="G924" s="65"/>
      <c r="H924" s="41"/>
      <c r="I924" s="38"/>
      <c r="J924" s="65"/>
      <c r="K924" s="43"/>
      <c r="L924" s="43"/>
      <c r="M924" s="44"/>
      <c r="N924" s="45"/>
    </row>
    <row r="925" ht="22.5" customHeight="1">
      <c r="A925" s="37"/>
      <c r="B925" s="38" t="str">
        <f>'Master Schedule'!B925</f>
        <v/>
      </c>
      <c r="C925" s="39"/>
      <c r="D925" s="40" t="str">
        <f t="shared" si="1"/>
        <v>Saturday</v>
      </c>
      <c r="E925" s="41"/>
      <c r="F925" s="38"/>
      <c r="G925" s="65"/>
      <c r="H925" s="41"/>
      <c r="I925" s="38"/>
      <c r="J925" s="65"/>
      <c r="K925" s="43"/>
      <c r="L925" s="43"/>
      <c r="M925" s="44"/>
      <c r="N925" s="45"/>
    </row>
    <row r="926" ht="22.5" customHeight="1">
      <c r="A926" s="37"/>
      <c r="B926" s="38" t="str">
        <f>'Master Schedule'!B926</f>
        <v/>
      </c>
      <c r="C926" s="39"/>
      <c r="D926" s="40" t="str">
        <f t="shared" si="1"/>
        <v>Saturday</v>
      </c>
      <c r="E926" s="41"/>
      <c r="F926" s="38"/>
      <c r="G926" s="65"/>
      <c r="H926" s="41"/>
      <c r="I926" s="38"/>
      <c r="J926" s="65"/>
      <c r="K926" s="43"/>
      <c r="L926" s="43"/>
      <c r="M926" s="44"/>
      <c r="N926" s="45"/>
    </row>
    <row r="927" ht="22.5" customHeight="1">
      <c r="A927" s="37"/>
      <c r="B927" s="38" t="str">
        <f>'Master Schedule'!B927</f>
        <v/>
      </c>
      <c r="C927" s="39"/>
      <c r="D927" s="40" t="str">
        <f t="shared" si="1"/>
        <v>Saturday</v>
      </c>
      <c r="E927" s="41"/>
      <c r="F927" s="38"/>
      <c r="G927" s="65"/>
      <c r="H927" s="41"/>
      <c r="I927" s="38"/>
      <c r="J927" s="65"/>
      <c r="K927" s="43"/>
      <c r="L927" s="43"/>
      <c r="M927" s="44"/>
      <c r="N927" s="45"/>
    </row>
    <row r="928" ht="22.5" customHeight="1">
      <c r="A928" s="37"/>
      <c r="B928" s="38" t="str">
        <f>'Master Schedule'!B928</f>
        <v/>
      </c>
      <c r="C928" s="39"/>
      <c r="D928" s="40" t="str">
        <f t="shared" si="1"/>
        <v>Saturday</v>
      </c>
      <c r="E928" s="41"/>
      <c r="F928" s="38"/>
      <c r="G928" s="65"/>
      <c r="H928" s="41"/>
      <c r="I928" s="38"/>
      <c r="J928" s="65"/>
      <c r="K928" s="43"/>
      <c r="L928" s="43"/>
      <c r="M928" s="44"/>
      <c r="N928" s="45"/>
    </row>
    <row r="929" ht="22.5" customHeight="1">
      <c r="A929" s="37"/>
      <c r="B929" s="38" t="str">
        <f>'Master Schedule'!B929</f>
        <v/>
      </c>
      <c r="C929" s="39"/>
      <c r="D929" s="40" t="str">
        <f t="shared" si="1"/>
        <v>Saturday</v>
      </c>
      <c r="E929" s="41"/>
      <c r="F929" s="38"/>
      <c r="G929" s="65"/>
      <c r="H929" s="41"/>
      <c r="I929" s="38"/>
      <c r="J929" s="65"/>
      <c r="K929" s="43"/>
      <c r="L929" s="43"/>
      <c r="M929" s="44"/>
      <c r="N929" s="45"/>
    </row>
    <row r="930" ht="22.5" customHeight="1">
      <c r="A930" s="37"/>
      <c r="B930" s="38" t="str">
        <f>'Master Schedule'!B930</f>
        <v/>
      </c>
      <c r="C930" s="39"/>
      <c r="D930" s="40" t="str">
        <f t="shared" si="1"/>
        <v>Saturday</v>
      </c>
      <c r="E930" s="41"/>
      <c r="F930" s="38"/>
      <c r="G930" s="65"/>
      <c r="H930" s="41"/>
      <c r="I930" s="38"/>
      <c r="J930" s="65"/>
      <c r="K930" s="43"/>
      <c r="L930" s="43"/>
      <c r="M930" s="44"/>
      <c r="N930" s="45"/>
    </row>
    <row r="931" ht="22.5" customHeight="1">
      <c r="A931" s="37"/>
      <c r="B931" s="38" t="str">
        <f>'Master Schedule'!B931</f>
        <v/>
      </c>
      <c r="C931" s="39"/>
      <c r="D931" s="40" t="str">
        <f t="shared" si="1"/>
        <v>Saturday</v>
      </c>
      <c r="E931" s="41"/>
      <c r="F931" s="38"/>
      <c r="G931" s="65"/>
      <c r="H931" s="41"/>
      <c r="I931" s="38"/>
      <c r="J931" s="65"/>
      <c r="K931" s="43"/>
      <c r="L931" s="43"/>
      <c r="M931" s="44"/>
      <c r="N931" s="45"/>
    </row>
    <row r="932" ht="22.5" customHeight="1">
      <c r="A932" s="37"/>
      <c r="B932" s="38" t="str">
        <f>'Master Schedule'!B932</f>
        <v/>
      </c>
      <c r="C932" s="39"/>
      <c r="D932" s="40" t="str">
        <f t="shared" si="1"/>
        <v>Saturday</v>
      </c>
      <c r="E932" s="41"/>
      <c r="F932" s="38"/>
      <c r="G932" s="65"/>
      <c r="H932" s="41"/>
      <c r="I932" s="38"/>
      <c r="J932" s="65"/>
      <c r="K932" s="43"/>
      <c r="L932" s="43"/>
      <c r="M932" s="44"/>
      <c r="N932" s="45"/>
    </row>
    <row r="933" ht="22.5" customHeight="1">
      <c r="A933" s="37"/>
      <c r="B933" s="38" t="str">
        <f>'Master Schedule'!B933</f>
        <v/>
      </c>
      <c r="C933" s="39"/>
      <c r="D933" s="40" t="str">
        <f t="shared" si="1"/>
        <v>Saturday</v>
      </c>
      <c r="E933" s="41"/>
      <c r="F933" s="38"/>
      <c r="G933" s="65"/>
      <c r="H933" s="41"/>
      <c r="I933" s="38"/>
      <c r="J933" s="65"/>
      <c r="K933" s="43"/>
      <c r="L933" s="43"/>
      <c r="M933" s="44"/>
      <c r="N933" s="45"/>
    </row>
    <row r="934" ht="22.5" customHeight="1">
      <c r="A934" s="37"/>
      <c r="B934" s="38" t="str">
        <f>'Master Schedule'!B934</f>
        <v/>
      </c>
      <c r="C934" s="39"/>
      <c r="D934" s="40" t="str">
        <f t="shared" si="1"/>
        <v>Saturday</v>
      </c>
      <c r="E934" s="41"/>
      <c r="F934" s="38"/>
      <c r="G934" s="65"/>
      <c r="H934" s="41"/>
      <c r="I934" s="38"/>
      <c r="J934" s="65"/>
      <c r="K934" s="43"/>
      <c r="L934" s="43"/>
      <c r="M934" s="44"/>
      <c r="N934" s="45"/>
    </row>
    <row r="935" ht="22.5" customHeight="1">
      <c r="A935" s="37"/>
      <c r="B935" s="38" t="str">
        <f>'Master Schedule'!B935</f>
        <v/>
      </c>
      <c r="C935" s="39"/>
      <c r="D935" s="40" t="str">
        <f t="shared" si="1"/>
        <v>Saturday</v>
      </c>
      <c r="E935" s="41"/>
      <c r="F935" s="38"/>
      <c r="G935" s="65"/>
      <c r="H935" s="41"/>
      <c r="I935" s="38"/>
      <c r="J935" s="65"/>
      <c r="K935" s="43"/>
      <c r="L935" s="43"/>
      <c r="M935" s="44"/>
      <c r="N935" s="45"/>
    </row>
    <row r="936" ht="22.5" customHeight="1">
      <c r="A936" s="37"/>
      <c r="B936" s="38" t="str">
        <f>'Master Schedule'!B936</f>
        <v/>
      </c>
      <c r="C936" s="39"/>
      <c r="D936" s="40" t="str">
        <f t="shared" si="1"/>
        <v>Saturday</v>
      </c>
      <c r="E936" s="41"/>
      <c r="F936" s="38"/>
      <c r="G936" s="65"/>
      <c r="H936" s="41"/>
      <c r="I936" s="38"/>
      <c r="J936" s="65"/>
      <c r="K936" s="43"/>
      <c r="L936" s="43"/>
      <c r="M936" s="44"/>
      <c r="N936" s="45"/>
    </row>
    <row r="937" ht="22.5" customHeight="1">
      <c r="A937" s="37"/>
      <c r="B937" s="38" t="str">
        <f>'Master Schedule'!B937</f>
        <v/>
      </c>
      <c r="C937" s="39"/>
      <c r="D937" s="40" t="str">
        <f t="shared" si="1"/>
        <v>Saturday</v>
      </c>
      <c r="E937" s="41"/>
      <c r="F937" s="38"/>
      <c r="G937" s="65"/>
      <c r="H937" s="41"/>
      <c r="I937" s="38"/>
      <c r="J937" s="65"/>
      <c r="K937" s="43"/>
      <c r="L937" s="43"/>
      <c r="M937" s="44"/>
      <c r="N937" s="45"/>
    </row>
    <row r="938" ht="22.5" customHeight="1">
      <c r="A938" s="37"/>
      <c r="B938" s="38" t="str">
        <f>'Master Schedule'!B938</f>
        <v/>
      </c>
      <c r="C938" s="39"/>
      <c r="D938" s="40" t="str">
        <f t="shared" si="1"/>
        <v>Saturday</v>
      </c>
      <c r="E938" s="41"/>
      <c r="F938" s="38"/>
      <c r="G938" s="65"/>
      <c r="H938" s="41"/>
      <c r="I938" s="38"/>
      <c r="J938" s="65"/>
      <c r="K938" s="43"/>
      <c r="L938" s="43"/>
      <c r="M938" s="44"/>
      <c r="N938" s="45"/>
    </row>
    <row r="939" ht="22.5" customHeight="1">
      <c r="A939" s="37"/>
      <c r="B939" s="38" t="str">
        <f>'Master Schedule'!B939</f>
        <v/>
      </c>
      <c r="C939" s="39"/>
      <c r="D939" s="40" t="str">
        <f t="shared" si="1"/>
        <v>Saturday</v>
      </c>
      <c r="E939" s="41"/>
      <c r="F939" s="38"/>
      <c r="G939" s="65"/>
      <c r="H939" s="41"/>
      <c r="I939" s="38"/>
      <c r="J939" s="65"/>
      <c r="K939" s="43"/>
      <c r="L939" s="43"/>
      <c r="M939" s="44"/>
      <c r="N939" s="45"/>
    </row>
    <row r="940" ht="22.5" customHeight="1">
      <c r="A940" s="37"/>
      <c r="B940" s="38" t="str">
        <f>'Master Schedule'!B940</f>
        <v/>
      </c>
      <c r="C940" s="39"/>
      <c r="D940" s="40" t="str">
        <f t="shared" si="1"/>
        <v>Saturday</v>
      </c>
      <c r="E940" s="41"/>
      <c r="F940" s="38"/>
      <c r="G940" s="65"/>
      <c r="H940" s="41"/>
      <c r="I940" s="38"/>
      <c r="J940" s="65"/>
      <c r="K940" s="43"/>
      <c r="L940" s="43"/>
      <c r="M940" s="44"/>
      <c r="N940" s="45"/>
    </row>
    <row r="941" ht="22.5" customHeight="1">
      <c r="A941" s="37"/>
      <c r="B941" s="38" t="str">
        <f>'Master Schedule'!B941</f>
        <v/>
      </c>
      <c r="C941" s="39"/>
      <c r="D941" s="40" t="str">
        <f t="shared" si="1"/>
        <v>Saturday</v>
      </c>
      <c r="E941" s="41"/>
      <c r="F941" s="38"/>
      <c r="G941" s="65"/>
      <c r="H941" s="41"/>
      <c r="I941" s="38"/>
      <c r="J941" s="65"/>
      <c r="K941" s="43"/>
      <c r="L941" s="43"/>
      <c r="M941" s="44"/>
      <c r="N941" s="45"/>
    </row>
    <row r="942" ht="22.5" customHeight="1">
      <c r="A942" s="37"/>
      <c r="B942" s="38" t="str">
        <f>'Master Schedule'!B942</f>
        <v/>
      </c>
      <c r="C942" s="39"/>
      <c r="D942" s="40" t="str">
        <f t="shared" si="1"/>
        <v>Saturday</v>
      </c>
      <c r="E942" s="41"/>
      <c r="F942" s="38"/>
      <c r="G942" s="65"/>
      <c r="H942" s="41"/>
      <c r="I942" s="38"/>
      <c r="J942" s="65"/>
      <c r="K942" s="43"/>
      <c r="L942" s="43"/>
      <c r="M942" s="44"/>
      <c r="N942" s="45"/>
    </row>
    <row r="943" ht="22.5" customHeight="1">
      <c r="A943" s="37"/>
      <c r="B943" s="38" t="str">
        <f>'Master Schedule'!B943</f>
        <v/>
      </c>
      <c r="C943" s="39"/>
      <c r="D943" s="40" t="str">
        <f t="shared" si="1"/>
        <v>Saturday</v>
      </c>
      <c r="E943" s="41"/>
      <c r="F943" s="38"/>
      <c r="G943" s="65"/>
      <c r="H943" s="41"/>
      <c r="I943" s="38"/>
      <c r="J943" s="65"/>
      <c r="K943" s="43"/>
      <c r="L943" s="43"/>
      <c r="M943" s="44"/>
      <c r="N943" s="45"/>
    </row>
    <row r="944" ht="22.5" customHeight="1">
      <c r="A944" s="37"/>
      <c r="B944" s="38" t="str">
        <f>'Master Schedule'!B944</f>
        <v/>
      </c>
      <c r="C944" s="39"/>
      <c r="D944" s="40" t="str">
        <f t="shared" si="1"/>
        <v>Saturday</v>
      </c>
      <c r="E944" s="41"/>
      <c r="F944" s="38"/>
      <c r="G944" s="65"/>
      <c r="H944" s="41"/>
      <c r="I944" s="38"/>
      <c r="J944" s="65"/>
      <c r="K944" s="43"/>
      <c r="L944" s="43"/>
      <c r="M944" s="44"/>
      <c r="N944" s="45"/>
    </row>
    <row r="945" ht="22.5" customHeight="1">
      <c r="A945" s="37"/>
      <c r="B945" s="38" t="str">
        <f>'Master Schedule'!B945</f>
        <v/>
      </c>
      <c r="C945" s="39"/>
      <c r="D945" s="40" t="str">
        <f t="shared" si="1"/>
        <v>Saturday</v>
      </c>
      <c r="E945" s="41"/>
      <c r="F945" s="38"/>
      <c r="G945" s="65"/>
      <c r="H945" s="41"/>
      <c r="I945" s="38"/>
      <c r="J945" s="65"/>
      <c r="K945" s="43"/>
      <c r="L945" s="43"/>
      <c r="M945" s="44"/>
      <c r="N945" s="45"/>
    </row>
    <row r="946" ht="22.5" customHeight="1">
      <c r="A946" s="37"/>
      <c r="B946" s="38" t="str">
        <f>'Master Schedule'!B946</f>
        <v/>
      </c>
      <c r="C946" s="39"/>
      <c r="D946" s="40" t="str">
        <f t="shared" si="1"/>
        <v>Saturday</v>
      </c>
      <c r="E946" s="41"/>
      <c r="F946" s="38"/>
      <c r="G946" s="65"/>
      <c r="H946" s="41"/>
      <c r="I946" s="38"/>
      <c r="J946" s="65"/>
      <c r="K946" s="43"/>
      <c r="L946" s="43"/>
      <c r="M946" s="44"/>
      <c r="N946" s="45"/>
    </row>
    <row r="947" ht="22.5" customHeight="1">
      <c r="A947" s="37"/>
      <c r="B947" s="38" t="str">
        <f>'Master Schedule'!B947</f>
        <v/>
      </c>
      <c r="C947" s="39"/>
      <c r="D947" s="40" t="str">
        <f t="shared" si="1"/>
        <v>Saturday</v>
      </c>
      <c r="E947" s="41"/>
      <c r="F947" s="38"/>
      <c r="G947" s="65"/>
      <c r="H947" s="41"/>
      <c r="I947" s="38"/>
      <c r="J947" s="65"/>
      <c r="K947" s="43"/>
      <c r="L947" s="43"/>
      <c r="M947" s="44"/>
      <c r="N947" s="45"/>
    </row>
    <row r="948" ht="22.5" customHeight="1">
      <c r="A948" s="37"/>
      <c r="B948" s="38" t="str">
        <f>'Master Schedule'!B948</f>
        <v/>
      </c>
      <c r="C948" s="39"/>
      <c r="D948" s="40" t="str">
        <f t="shared" si="1"/>
        <v>Saturday</v>
      </c>
      <c r="E948" s="41"/>
      <c r="F948" s="38"/>
      <c r="G948" s="65"/>
      <c r="H948" s="41"/>
      <c r="I948" s="38"/>
      <c r="J948" s="65"/>
      <c r="K948" s="43"/>
      <c r="L948" s="43"/>
      <c r="M948" s="44"/>
      <c r="N948" s="45"/>
    </row>
    <row r="949" ht="22.5" customHeight="1">
      <c r="A949" s="37"/>
      <c r="B949" s="38" t="str">
        <f>'Master Schedule'!B949</f>
        <v/>
      </c>
      <c r="C949" s="39"/>
      <c r="D949" s="40" t="str">
        <f t="shared" si="1"/>
        <v>Saturday</v>
      </c>
      <c r="E949" s="41"/>
      <c r="F949" s="38"/>
      <c r="G949" s="65"/>
      <c r="H949" s="41"/>
      <c r="I949" s="38"/>
      <c r="J949" s="65"/>
      <c r="K949" s="43"/>
      <c r="L949" s="43"/>
      <c r="M949" s="44"/>
      <c r="N949" s="45"/>
    </row>
    <row r="950" ht="22.5" customHeight="1">
      <c r="A950" s="37"/>
      <c r="B950" s="38" t="str">
        <f>'Master Schedule'!B950</f>
        <v/>
      </c>
      <c r="C950" s="39"/>
      <c r="D950" s="40" t="str">
        <f t="shared" si="1"/>
        <v>Saturday</v>
      </c>
      <c r="E950" s="41"/>
      <c r="F950" s="38"/>
      <c r="G950" s="65"/>
      <c r="H950" s="41"/>
      <c r="I950" s="38"/>
      <c r="J950" s="65"/>
      <c r="K950" s="43"/>
      <c r="L950" s="43"/>
      <c r="M950" s="44"/>
      <c r="N950" s="45"/>
    </row>
    <row r="951" ht="22.5" customHeight="1">
      <c r="A951" s="37"/>
      <c r="B951" s="38" t="str">
        <f>'Master Schedule'!B951</f>
        <v/>
      </c>
      <c r="C951" s="39"/>
      <c r="D951" s="40" t="str">
        <f t="shared" si="1"/>
        <v>Saturday</v>
      </c>
      <c r="E951" s="41"/>
      <c r="F951" s="38"/>
      <c r="G951" s="65"/>
      <c r="H951" s="41"/>
      <c r="I951" s="38"/>
      <c r="J951" s="65"/>
      <c r="K951" s="43"/>
      <c r="L951" s="43"/>
      <c r="M951" s="44"/>
      <c r="N951" s="45"/>
    </row>
    <row r="952" ht="22.5" customHeight="1">
      <c r="A952" s="37"/>
      <c r="B952" s="38" t="str">
        <f>'Master Schedule'!B952</f>
        <v/>
      </c>
      <c r="C952" s="39"/>
      <c r="D952" s="40" t="str">
        <f t="shared" si="1"/>
        <v>Saturday</v>
      </c>
      <c r="E952" s="41"/>
      <c r="F952" s="38"/>
      <c r="G952" s="65"/>
      <c r="H952" s="41"/>
      <c r="I952" s="38"/>
      <c r="J952" s="65"/>
      <c r="K952" s="43"/>
      <c r="L952" s="43"/>
      <c r="M952" s="44"/>
      <c r="N952" s="45"/>
    </row>
    <row r="953" ht="22.5" customHeight="1">
      <c r="A953" s="37"/>
      <c r="B953" s="38" t="str">
        <f>'Master Schedule'!B953</f>
        <v/>
      </c>
      <c r="C953" s="39"/>
      <c r="D953" s="40" t="str">
        <f t="shared" si="1"/>
        <v>Saturday</v>
      </c>
      <c r="E953" s="41"/>
      <c r="F953" s="38"/>
      <c r="G953" s="65"/>
      <c r="H953" s="41"/>
      <c r="I953" s="38"/>
      <c r="J953" s="65"/>
      <c r="K953" s="43"/>
      <c r="L953" s="43"/>
      <c r="M953" s="44"/>
      <c r="N953" s="45"/>
    </row>
    <row r="954" ht="22.5" customHeight="1">
      <c r="A954" s="37"/>
      <c r="B954" s="38" t="str">
        <f>'Master Schedule'!B954</f>
        <v/>
      </c>
      <c r="C954" s="39"/>
      <c r="D954" s="40" t="str">
        <f t="shared" si="1"/>
        <v>Saturday</v>
      </c>
      <c r="E954" s="41"/>
      <c r="F954" s="38"/>
      <c r="G954" s="65"/>
      <c r="H954" s="41"/>
      <c r="I954" s="38"/>
      <c r="J954" s="65"/>
      <c r="K954" s="43"/>
      <c r="L954" s="43"/>
      <c r="M954" s="44"/>
      <c r="N954" s="45"/>
    </row>
    <row r="955" ht="22.5" customHeight="1">
      <c r="A955" s="37"/>
      <c r="B955" s="38" t="str">
        <f>'Master Schedule'!B955</f>
        <v/>
      </c>
      <c r="C955" s="39"/>
      <c r="D955" s="40" t="str">
        <f t="shared" si="1"/>
        <v>Saturday</v>
      </c>
      <c r="E955" s="41"/>
      <c r="F955" s="38"/>
      <c r="G955" s="65"/>
      <c r="H955" s="41"/>
      <c r="I955" s="38"/>
      <c r="J955" s="65"/>
      <c r="K955" s="43"/>
      <c r="L955" s="43"/>
      <c r="M955" s="44"/>
      <c r="N955" s="45"/>
    </row>
    <row r="956" ht="22.5" customHeight="1">
      <c r="A956" s="37"/>
      <c r="B956" s="38" t="str">
        <f>'Master Schedule'!B956</f>
        <v/>
      </c>
      <c r="C956" s="39"/>
      <c r="D956" s="40" t="str">
        <f t="shared" si="1"/>
        <v>Saturday</v>
      </c>
      <c r="E956" s="41"/>
      <c r="F956" s="38"/>
      <c r="G956" s="65"/>
      <c r="H956" s="41"/>
      <c r="I956" s="38"/>
      <c r="J956" s="65"/>
      <c r="K956" s="43"/>
      <c r="L956" s="43"/>
      <c r="M956" s="44"/>
      <c r="N956" s="45"/>
    </row>
    <row r="957" ht="22.5" customHeight="1">
      <c r="A957" s="37"/>
      <c r="B957" s="38" t="str">
        <f>'Master Schedule'!B957</f>
        <v/>
      </c>
      <c r="C957" s="39"/>
      <c r="D957" s="40" t="str">
        <f t="shared" si="1"/>
        <v>Saturday</v>
      </c>
      <c r="E957" s="41"/>
      <c r="F957" s="38"/>
      <c r="G957" s="65"/>
      <c r="H957" s="41"/>
      <c r="I957" s="38"/>
      <c r="J957" s="65"/>
      <c r="K957" s="43"/>
      <c r="L957" s="43"/>
      <c r="M957" s="44"/>
      <c r="N957" s="45"/>
    </row>
    <row r="958" ht="22.5" customHeight="1">
      <c r="A958" s="37"/>
      <c r="B958" s="38" t="str">
        <f>'Master Schedule'!B958</f>
        <v/>
      </c>
      <c r="C958" s="39"/>
      <c r="D958" s="40" t="str">
        <f t="shared" si="1"/>
        <v>Saturday</v>
      </c>
      <c r="E958" s="41"/>
      <c r="F958" s="38"/>
      <c r="G958" s="65"/>
      <c r="H958" s="41"/>
      <c r="I958" s="38"/>
      <c r="J958" s="65"/>
      <c r="K958" s="43"/>
      <c r="L958" s="43"/>
      <c r="M958" s="44"/>
      <c r="N958" s="45"/>
    </row>
    <row r="959" ht="22.5" customHeight="1">
      <c r="A959" s="37"/>
      <c r="B959" s="38" t="str">
        <f>'Master Schedule'!B959</f>
        <v/>
      </c>
      <c r="C959" s="39"/>
      <c r="D959" s="40" t="str">
        <f t="shared" si="1"/>
        <v>Saturday</v>
      </c>
      <c r="E959" s="41"/>
      <c r="F959" s="38"/>
      <c r="G959" s="65"/>
      <c r="H959" s="41"/>
      <c r="I959" s="38"/>
      <c r="J959" s="65"/>
      <c r="K959" s="43"/>
      <c r="L959" s="43"/>
      <c r="M959" s="44"/>
      <c r="N959" s="45"/>
    </row>
    <row r="960" ht="22.5" customHeight="1">
      <c r="A960" s="37"/>
      <c r="B960" s="38" t="str">
        <f>'Master Schedule'!B960</f>
        <v/>
      </c>
      <c r="C960" s="39"/>
      <c r="D960" s="40" t="str">
        <f t="shared" si="1"/>
        <v>Saturday</v>
      </c>
      <c r="E960" s="41"/>
      <c r="F960" s="38"/>
      <c r="G960" s="65"/>
      <c r="H960" s="41"/>
      <c r="I960" s="38"/>
      <c r="J960" s="65"/>
      <c r="K960" s="43"/>
      <c r="L960" s="43"/>
      <c r="M960" s="44"/>
      <c r="N960" s="45"/>
    </row>
    <row r="961" ht="22.5" customHeight="1">
      <c r="A961" s="37"/>
      <c r="B961" s="38" t="str">
        <f>'Master Schedule'!B961</f>
        <v/>
      </c>
      <c r="C961" s="39"/>
      <c r="D961" s="40" t="str">
        <f t="shared" si="1"/>
        <v>Saturday</v>
      </c>
      <c r="E961" s="41"/>
      <c r="F961" s="38"/>
      <c r="G961" s="65"/>
      <c r="H961" s="41"/>
      <c r="I961" s="38"/>
      <c r="J961" s="65"/>
      <c r="K961" s="43"/>
      <c r="L961" s="43"/>
      <c r="M961" s="44"/>
      <c r="N961" s="45"/>
    </row>
    <row r="962" ht="22.5" customHeight="1">
      <c r="A962" s="37"/>
      <c r="B962" s="38" t="str">
        <f>'Master Schedule'!B962</f>
        <v/>
      </c>
      <c r="C962" s="39"/>
      <c r="D962" s="40" t="str">
        <f t="shared" si="1"/>
        <v>Saturday</v>
      </c>
      <c r="E962" s="41"/>
      <c r="F962" s="38"/>
      <c r="G962" s="65"/>
      <c r="H962" s="41"/>
      <c r="I962" s="38"/>
      <c r="J962" s="65"/>
      <c r="K962" s="43"/>
      <c r="L962" s="43"/>
      <c r="M962" s="44"/>
      <c r="N962" s="45"/>
    </row>
    <row r="963" ht="22.5" customHeight="1">
      <c r="A963" s="37"/>
      <c r="B963" s="38" t="str">
        <f>'Master Schedule'!B963</f>
        <v/>
      </c>
      <c r="C963" s="39"/>
      <c r="D963" s="40" t="str">
        <f t="shared" si="1"/>
        <v>Saturday</v>
      </c>
      <c r="E963" s="41"/>
      <c r="F963" s="38"/>
      <c r="G963" s="65"/>
      <c r="H963" s="41"/>
      <c r="I963" s="38"/>
      <c r="J963" s="65"/>
      <c r="K963" s="43"/>
      <c r="L963" s="43"/>
      <c r="M963" s="44"/>
      <c r="N963" s="45"/>
    </row>
    <row r="964" ht="22.5" customHeight="1">
      <c r="A964" s="37"/>
      <c r="B964" s="38" t="str">
        <f>'Master Schedule'!B964</f>
        <v/>
      </c>
      <c r="C964" s="39"/>
      <c r="D964" s="40" t="str">
        <f t="shared" si="1"/>
        <v>Saturday</v>
      </c>
      <c r="E964" s="41"/>
      <c r="F964" s="38"/>
      <c r="G964" s="65"/>
      <c r="H964" s="41"/>
      <c r="I964" s="38"/>
      <c r="J964" s="65"/>
      <c r="K964" s="43"/>
      <c r="L964" s="43"/>
      <c r="M964" s="44"/>
      <c r="N964" s="45"/>
    </row>
    <row r="965" ht="22.5" customHeight="1">
      <c r="A965" s="37"/>
      <c r="B965" s="38" t="str">
        <f>'Master Schedule'!B965</f>
        <v/>
      </c>
      <c r="C965" s="39"/>
      <c r="D965" s="40" t="str">
        <f t="shared" si="1"/>
        <v>Saturday</v>
      </c>
      <c r="E965" s="41"/>
      <c r="F965" s="38"/>
      <c r="G965" s="65"/>
      <c r="H965" s="41"/>
      <c r="I965" s="38"/>
      <c r="J965" s="65"/>
      <c r="K965" s="43"/>
      <c r="L965" s="43"/>
      <c r="M965" s="44"/>
      <c r="N965" s="45"/>
    </row>
    <row r="966" ht="22.5" customHeight="1">
      <c r="A966" s="37"/>
      <c r="B966" s="38" t="str">
        <f>'Master Schedule'!B966</f>
        <v/>
      </c>
      <c r="C966" s="39"/>
      <c r="D966" s="40" t="str">
        <f t="shared" si="1"/>
        <v>Saturday</v>
      </c>
      <c r="E966" s="41"/>
      <c r="F966" s="38"/>
      <c r="G966" s="65"/>
      <c r="H966" s="41"/>
      <c r="I966" s="38"/>
      <c r="J966" s="65"/>
      <c r="K966" s="43"/>
      <c r="L966" s="43"/>
      <c r="M966" s="44"/>
      <c r="N966" s="45"/>
    </row>
    <row r="967" ht="22.5" customHeight="1">
      <c r="A967" s="37"/>
      <c r="B967" s="38" t="str">
        <f>'Master Schedule'!B967</f>
        <v/>
      </c>
      <c r="C967" s="39"/>
      <c r="D967" s="40" t="str">
        <f t="shared" si="1"/>
        <v>Saturday</v>
      </c>
      <c r="E967" s="41"/>
      <c r="F967" s="38"/>
      <c r="G967" s="65"/>
      <c r="H967" s="41"/>
      <c r="I967" s="38"/>
      <c r="J967" s="65"/>
      <c r="K967" s="43"/>
      <c r="L967" s="43"/>
      <c r="M967" s="44"/>
      <c r="N967" s="45"/>
    </row>
    <row r="968" ht="22.5" customHeight="1">
      <c r="A968" s="37"/>
      <c r="B968" s="38" t="str">
        <f>'Master Schedule'!B968</f>
        <v/>
      </c>
      <c r="C968" s="39"/>
      <c r="D968" s="40" t="str">
        <f t="shared" si="1"/>
        <v>Saturday</v>
      </c>
      <c r="E968" s="41"/>
      <c r="F968" s="38"/>
      <c r="G968" s="65"/>
      <c r="H968" s="41"/>
      <c r="I968" s="38"/>
      <c r="J968" s="65"/>
      <c r="K968" s="43"/>
      <c r="L968" s="43"/>
      <c r="M968" s="44"/>
      <c r="N968" s="45"/>
    </row>
    <row r="969" ht="22.5" customHeight="1">
      <c r="A969" s="37"/>
      <c r="B969" s="38" t="str">
        <f>'Master Schedule'!B969</f>
        <v/>
      </c>
      <c r="C969" s="39"/>
      <c r="D969" s="40" t="str">
        <f t="shared" si="1"/>
        <v>Saturday</v>
      </c>
      <c r="E969" s="41"/>
      <c r="F969" s="38"/>
      <c r="G969" s="65"/>
      <c r="H969" s="41"/>
      <c r="I969" s="38"/>
      <c r="J969" s="65"/>
      <c r="K969" s="43"/>
      <c r="L969" s="43"/>
      <c r="M969" s="44"/>
      <c r="N969" s="45"/>
    </row>
    <row r="970" ht="22.5" customHeight="1">
      <c r="A970" s="37"/>
      <c r="B970" s="38" t="str">
        <f>'Master Schedule'!B970</f>
        <v/>
      </c>
      <c r="C970" s="39"/>
      <c r="D970" s="40" t="str">
        <f t="shared" si="1"/>
        <v>Saturday</v>
      </c>
      <c r="E970" s="41"/>
      <c r="F970" s="38"/>
      <c r="G970" s="65"/>
      <c r="H970" s="41"/>
      <c r="I970" s="38"/>
      <c r="J970" s="65"/>
      <c r="K970" s="43"/>
      <c r="L970" s="43"/>
      <c r="M970" s="44"/>
      <c r="N970" s="45"/>
    </row>
    <row r="971" ht="22.5" customHeight="1">
      <c r="A971" s="37"/>
      <c r="B971" s="38" t="str">
        <f>'Master Schedule'!B971</f>
        <v/>
      </c>
      <c r="C971" s="39"/>
      <c r="D971" s="40" t="str">
        <f t="shared" si="1"/>
        <v>Saturday</v>
      </c>
      <c r="E971" s="41"/>
      <c r="F971" s="38"/>
      <c r="G971" s="65"/>
      <c r="H971" s="41"/>
      <c r="I971" s="38"/>
      <c r="J971" s="65"/>
      <c r="K971" s="43"/>
      <c r="L971" s="43"/>
      <c r="M971" s="44"/>
      <c r="N971" s="45"/>
    </row>
    <row r="972" ht="22.5" customHeight="1">
      <c r="A972" s="37"/>
      <c r="B972" s="38" t="str">
        <f>'Master Schedule'!B972</f>
        <v/>
      </c>
      <c r="C972" s="39"/>
      <c r="D972" s="40" t="str">
        <f t="shared" si="1"/>
        <v>Saturday</v>
      </c>
      <c r="E972" s="41"/>
      <c r="F972" s="38"/>
      <c r="G972" s="65"/>
      <c r="H972" s="41"/>
      <c r="I972" s="38"/>
      <c r="J972" s="65"/>
      <c r="K972" s="43"/>
      <c r="L972" s="43"/>
      <c r="M972" s="44"/>
      <c r="N972" s="45"/>
    </row>
    <row r="973" ht="22.5" customHeight="1">
      <c r="A973" s="37"/>
      <c r="B973" s="38" t="str">
        <f>'Master Schedule'!B973</f>
        <v/>
      </c>
      <c r="C973" s="39"/>
      <c r="D973" s="40" t="str">
        <f t="shared" si="1"/>
        <v>Saturday</v>
      </c>
      <c r="E973" s="41"/>
      <c r="F973" s="38"/>
      <c r="G973" s="65"/>
      <c r="H973" s="41"/>
      <c r="I973" s="38"/>
      <c r="J973" s="65"/>
      <c r="K973" s="43"/>
      <c r="L973" s="43"/>
      <c r="M973" s="44"/>
      <c r="N973" s="45"/>
    </row>
    <row r="974" ht="22.5" customHeight="1">
      <c r="A974" s="37"/>
      <c r="B974" s="38" t="str">
        <f>'Master Schedule'!B974</f>
        <v/>
      </c>
      <c r="C974" s="39"/>
      <c r="D974" s="40" t="str">
        <f t="shared" si="1"/>
        <v>Saturday</v>
      </c>
      <c r="E974" s="41"/>
      <c r="F974" s="38"/>
      <c r="G974" s="65"/>
      <c r="H974" s="41"/>
      <c r="I974" s="38"/>
      <c r="J974" s="65"/>
      <c r="K974" s="43"/>
      <c r="L974" s="43"/>
      <c r="M974" s="44"/>
      <c r="N974" s="45"/>
    </row>
    <row r="975" ht="22.5" customHeight="1">
      <c r="A975" s="37"/>
      <c r="B975" s="38" t="str">
        <f>'Master Schedule'!B975</f>
        <v/>
      </c>
      <c r="C975" s="39"/>
      <c r="D975" s="40" t="str">
        <f t="shared" si="1"/>
        <v>Saturday</v>
      </c>
      <c r="E975" s="41"/>
      <c r="F975" s="38"/>
      <c r="G975" s="65"/>
      <c r="H975" s="41"/>
      <c r="I975" s="38"/>
      <c r="J975" s="65"/>
      <c r="K975" s="43"/>
      <c r="L975" s="43"/>
      <c r="M975" s="44"/>
      <c r="N975" s="45"/>
    </row>
    <row r="976" ht="22.5" customHeight="1">
      <c r="A976" s="37"/>
      <c r="B976" s="38" t="str">
        <f>'Master Schedule'!B976</f>
        <v/>
      </c>
      <c r="C976" s="39"/>
      <c r="D976" s="40" t="str">
        <f t="shared" si="1"/>
        <v>Saturday</v>
      </c>
      <c r="E976" s="41"/>
      <c r="F976" s="38"/>
      <c r="G976" s="65"/>
      <c r="H976" s="41"/>
      <c r="I976" s="38"/>
      <c r="J976" s="65"/>
      <c r="K976" s="43"/>
      <c r="L976" s="43"/>
      <c r="M976" s="44"/>
      <c r="N976" s="45"/>
    </row>
    <row r="977" ht="22.5" customHeight="1">
      <c r="A977" s="37"/>
      <c r="B977" s="38" t="str">
        <f>'Master Schedule'!B977</f>
        <v/>
      </c>
      <c r="C977" s="39"/>
      <c r="D977" s="40" t="str">
        <f t="shared" si="1"/>
        <v>Saturday</v>
      </c>
      <c r="E977" s="41"/>
      <c r="F977" s="38"/>
      <c r="G977" s="65"/>
      <c r="H977" s="41"/>
      <c r="I977" s="38"/>
      <c r="J977" s="65"/>
      <c r="K977" s="43"/>
      <c r="L977" s="43"/>
      <c r="M977" s="44"/>
      <c r="N977" s="45"/>
    </row>
    <row r="978" ht="22.5" customHeight="1">
      <c r="A978" s="37"/>
      <c r="B978" s="38" t="str">
        <f>'Master Schedule'!B978</f>
        <v/>
      </c>
      <c r="C978" s="39"/>
      <c r="D978" s="40" t="str">
        <f t="shared" si="1"/>
        <v>Saturday</v>
      </c>
      <c r="E978" s="41"/>
      <c r="F978" s="38"/>
      <c r="G978" s="65"/>
      <c r="H978" s="41"/>
      <c r="I978" s="38"/>
      <c r="J978" s="65"/>
      <c r="K978" s="43"/>
      <c r="L978" s="43"/>
      <c r="M978" s="44"/>
      <c r="N978" s="45"/>
    </row>
    <row r="979" ht="22.5" customHeight="1">
      <c r="A979" s="37"/>
      <c r="B979" s="38" t="str">
        <f>'Master Schedule'!B979</f>
        <v/>
      </c>
      <c r="C979" s="39"/>
      <c r="D979" s="40" t="str">
        <f t="shared" si="1"/>
        <v>Saturday</v>
      </c>
      <c r="E979" s="41"/>
      <c r="F979" s="38"/>
      <c r="G979" s="65"/>
      <c r="H979" s="41"/>
      <c r="I979" s="38"/>
      <c r="J979" s="65"/>
      <c r="K979" s="43"/>
      <c r="L979" s="43"/>
      <c r="M979" s="44"/>
      <c r="N979" s="45"/>
    </row>
    <row r="980" ht="22.5" customHeight="1">
      <c r="A980" s="37"/>
      <c r="B980" s="38" t="str">
        <f>'Master Schedule'!B980</f>
        <v/>
      </c>
      <c r="C980" s="39"/>
      <c r="D980" s="40" t="str">
        <f t="shared" si="1"/>
        <v>Saturday</v>
      </c>
      <c r="E980" s="41"/>
      <c r="F980" s="38"/>
      <c r="G980" s="65"/>
      <c r="H980" s="41"/>
      <c r="I980" s="38"/>
      <c r="J980" s="65"/>
      <c r="K980" s="43"/>
      <c r="L980" s="43"/>
      <c r="M980" s="44"/>
      <c r="N980" s="45"/>
    </row>
    <row r="981" ht="22.5" customHeight="1">
      <c r="A981" s="37"/>
      <c r="B981" s="38" t="str">
        <f>'Master Schedule'!B981</f>
        <v/>
      </c>
      <c r="C981" s="39"/>
      <c r="D981" s="40" t="str">
        <f t="shared" si="1"/>
        <v>Saturday</v>
      </c>
      <c r="E981" s="41"/>
      <c r="F981" s="38"/>
      <c r="G981" s="65"/>
      <c r="H981" s="41"/>
      <c r="I981" s="38"/>
      <c r="J981" s="65"/>
      <c r="K981" s="43"/>
      <c r="L981" s="43"/>
      <c r="M981" s="44"/>
      <c r="N981" s="45"/>
    </row>
    <row r="982" ht="22.5" customHeight="1">
      <c r="A982" s="37"/>
      <c r="B982" s="38" t="str">
        <f>'Master Schedule'!B982</f>
        <v/>
      </c>
      <c r="C982" s="39"/>
      <c r="D982" s="40" t="str">
        <f t="shared" si="1"/>
        <v>Saturday</v>
      </c>
      <c r="E982" s="41"/>
      <c r="F982" s="38"/>
      <c r="G982" s="65"/>
      <c r="H982" s="41"/>
      <c r="I982" s="38"/>
      <c r="J982" s="65"/>
      <c r="K982" s="43"/>
      <c r="L982" s="43"/>
      <c r="M982" s="44"/>
      <c r="N982" s="45"/>
    </row>
    <row r="983" ht="22.5" customHeight="1">
      <c r="A983" s="37"/>
      <c r="B983" s="38" t="str">
        <f>'Master Schedule'!B983</f>
        <v/>
      </c>
      <c r="C983" s="39"/>
      <c r="D983" s="40" t="str">
        <f t="shared" si="1"/>
        <v>Saturday</v>
      </c>
      <c r="E983" s="41"/>
      <c r="F983" s="38"/>
      <c r="G983" s="65"/>
      <c r="H983" s="41"/>
      <c r="I983" s="38"/>
      <c r="J983" s="65"/>
      <c r="K983" s="43"/>
      <c r="L983" s="43"/>
      <c r="M983" s="44"/>
      <c r="N983" s="45"/>
    </row>
    <row r="984" ht="22.5" customHeight="1">
      <c r="A984" s="37"/>
      <c r="B984" s="38" t="str">
        <f>'Master Schedule'!B984</f>
        <v/>
      </c>
      <c r="C984" s="39"/>
      <c r="D984" s="40" t="str">
        <f t="shared" si="1"/>
        <v>Saturday</v>
      </c>
      <c r="E984" s="41"/>
      <c r="F984" s="38"/>
      <c r="G984" s="65"/>
      <c r="H984" s="41"/>
      <c r="I984" s="38"/>
      <c r="J984" s="65"/>
      <c r="K984" s="43"/>
      <c r="L984" s="43"/>
      <c r="M984" s="44"/>
      <c r="N984" s="45"/>
    </row>
    <row r="985" ht="22.5" customHeight="1">
      <c r="A985" s="37"/>
      <c r="B985" s="38" t="str">
        <f>'Master Schedule'!B985</f>
        <v/>
      </c>
      <c r="C985" s="39"/>
      <c r="D985" s="40" t="str">
        <f t="shared" si="1"/>
        <v>Saturday</v>
      </c>
      <c r="E985" s="41"/>
      <c r="F985" s="38"/>
      <c r="G985" s="65"/>
      <c r="H985" s="41"/>
      <c r="I985" s="38"/>
      <c r="J985" s="65"/>
      <c r="K985" s="43"/>
      <c r="L985" s="43"/>
      <c r="M985" s="44"/>
      <c r="N985" s="45"/>
    </row>
    <row r="986" ht="22.5" customHeight="1">
      <c r="A986" s="37"/>
      <c r="B986" s="38" t="str">
        <f>'Master Schedule'!B986</f>
        <v/>
      </c>
      <c r="C986" s="39"/>
      <c r="D986" s="40" t="str">
        <f t="shared" si="1"/>
        <v>Saturday</v>
      </c>
      <c r="E986" s="41"/>
      <c r="F986" s="38"/>
      <c r="G986" s="65"/>
      <c r="H986" s="41"/>
      <c r="I986" s="38"/>
      <c r="J986" s="65"/>
      <c r="K986" s="43"/>
      <c r="L986" s="43"/>
      <c r="M986" s="44"/>
      <c r="N986" s="45"/>
    </row>
    <row r="987" ht="22.5" customHeight="1">
      <c r="A987" s="37"/>
      <c r="B987" s="38" t="str">
        <f>'Master Schedule'!B987</f>
        <v/>
      </c>
      <c r="C987" s="39"/>
      <c r="D987" s="40" t="str">
        <f t="shared" si="1"/>
        <v>Saturday</v>
      </c>
      <c r="E987" s="41"/>
      <c r="F987" s="38"/>
      <c r="G987" s="65"/>
      <c r="H987" s="41"/>
      <c r="I987" s="38"/>
      <c r="J987" s="65"/>
      <c r="K987" s="43"/>
      <c r="L987" s="43"/>
      <c r="M987" s="44"/>
      <c r="N987" s="45"/>
    </row>
    <row r="988" ht="22.5" customHeight="1">
      <c r="A988" s="37"/>
      <c r="B988" s="38" t="str">
        <f>'Master Schedule'!B988</f>
        <v/>
      </c>
      <c r="C988" s="39"/>
      <c r="D988" s="40" t="str">
        <f t="shared" si="1"/>
        <v>Saturday</v>
      </c>
      <c r="E988" s="41"/>
      <c r="F988" s="38"/>
      <c r="G988" s="65"/>
      <c r="H988" s="41"/>
      <c r="I988" s="38"/>
      <c r="J988" s="65"/>
      <c r="K988" s="43"/>
      <c r="L988" s="43"/>
      <c r="M988" s="44"/>
      <c r="N988" s="45"/>
    </row>
    <row r="989" ht="22.5" customHeight="1">
      <c r="A989" s="37"/>
      <c r="B989" s="38" t="str">
        <f>'Master Schedule'!B989</f>
        <v/>
      </c>
      <c r="C989" s="39"/>
      <c r="D989" s="40" t="str">
        <f t="shared" si="1"/>
        <v>Saturday</v>
      </c>
      <c r="E989" s="41"/>
      <c r="F989" s="38"/>
      <c r="G989" s="65"/>
      <c r="H989" s="41"/>
      <c r="I989" s="38"/>
      <c r="J989" s="65"/>
      <c r="K989" s="43"/>
      <c r="L989" s="43"/>
      <c r="M989" s="44"/>
      <c r="N989" s="45"/>
    </row>
    <row r="990" ht="22.5" customHeight="1">
      <c r="A990" s="37"/>
      <c r="B990" s="38" t="str">
        <f>'Master Schedule'!B990</f>
        <v/>
      </c>
      <c r="C990" s="39"/>
      <c r="D990" s="40" t="str">
        <f t="shared" si="1"/>
        <v>Saturday</v>
      </c>
      <c r="E990" s="41"/>
      <c r="F990" s="38"/>
      <c r="G990" s="65"/>
      <c r="H990" s="41"/>
      <c r="I990" s="38"/>
      <c r="J990" s="65"/>
      <c r="K990" s="43"/>
      <c r="L990" s="43"/>
      <c r="M990" s="44"/>
      <c r="N990" s="45"/>
    </row>
    <row r="991" ht="22.5" customHeight="1">
      <c r="A991" s="37"/>
      <c r="B991" s="38" t="str">
        <f>'Master Schedule'!B991</f>
        <v/>
      </c>
      <c r="C991" s="39"/>
      <c r="D991" s="40" t="str">
        <f t="shared" si="1"/>
        <v>Saturday</v>
      </c>
      <c r="E991" s="41"/>
      <c r="F991" s="38"/>
      <c r="G991" s="65"/>
      <c r="H991" s="41"/>
      <c r="I991" s="38"/>
      <c r="J991" s="65"/>
      <c r="K991" s="43"/>
      <c r="L991" s="43"/>
      <c r="M991" s="44"/>
      <c r="N991" s="45"/>
    </row>
    <row r="992" ht="22.5" customHeight="1">
      <c r="A992" s="37"/>
      <c r="B992" s="38" t="str">
        <f>'Master Schedule'!B992</f>
        <v/>
      </c>
      <c r="C992" s="39"/>
      <c r="D992" s="40" t="str">
        <f t="shared" si="1"/>
        <v>Saturday</v>
      </c>
      <c r="E992" s="41"/>
      <c r="F992" s="38"/>
      <c r="G992" s="65"/>
      <c r="H992" s="41"/>
      <c r="I992" s="38"/>
      <c r="J992" s="65"/>
      <c r="K992" s="43"/>
      <c r="L992" s="43"/>
      <c r="M992" s="44"/>
      <c r="N992" s="45"/>
    </row>
    <row r="993" ht="22.5" customHeight="1">
      <c r="A993" s="37"/>
      <c r="B993" s="38" t="str">
        <f>'Master Schedule'!B993</f>
        <v/>
      </c>
      <c r="C993" s="39"/>
      <c r="D993" s="40" t="str">
        <f t="shared" si="1"/>
        <v>Saturday</v>
      </c>
      <c r="E993" s="41"/>
      <c r="F993" s="38"/>
      <c r="G993" s="65"/>
      <c r="H993" s="41"/>
      <c r="I993" s="38"/>
      <c r="J993" s="65"/>
      <c r="K993" s="43"/>
      <c r="L993" s="43"/>
      <c r="M993" s="44"/>
      <c r="N993" s="45"/>
    </row>
    <row r="994" ht="22.5" customHeight="1">
      <c r="A994" s="37"/>
      <c r="B994" s="38" t="str">
        <f>'Master Schedule'!B994</f>
        <v/>
      </c>
      <c r="C994" s="39"/>
      <c r="D994" s="40" t="str">
        <f t="shared" si="1"/>
        <v>Saturday</v>
      </c>
      <c r="E994" s="41"/>
      <c r="F994" s="38"/>
      <c r="G994" s="65"/>
      <c r="H994" s="41"/>
      <c r="I994" s="38"/>
      <c r="J994" s="65"/>
      <c r="K994" s="43"/>
      <c r="L994" s="43"/>
      <c r="M994" s="44"/>
      <c r="N994" s="45"/>
    </row>
    <row r="995" ht="22.5" customHeight="1">
      <c r="A995" s="37"/>
      <c r="B995" s="38" t="str">
        <f>'Master Schedule'!B995</f>
        <v/>
      </c>
      <c r="C995" s="39"/>
      <c r="D995" s="40" t="str">
        <f t="shared" si="1"/>
        <v>Saturday</v>
      </c>
      <c r="E995" s="41"/>
      <c r="F995" s="38"/>
      <c r="G995" s="65"/>
      <c r="H995" s="41"/>
      <c r="I995" s="38"/>
      <c r="J995" s="65"/>
      <c r="K995" s="43"/>
      <c r="L995" s="43"/>
      <c r="M995" s="44"/>
      <c r="N995" s="45"/>
    </row>
    <row r="996" ht="22.5" customHeight="1">
      <c r="A996" s="37"/>
      <c r="B996" s="38" t="str">
        <f>'Master Schedule'!B996</f>
        <v/>
      </c>
      <c r="C996" s="39"/>
      <c r="D996" s="40" t="str">
        <f t="shared" si="1"/>
        <v>Saturday</v>
      </c>
      <c r="E996" s="41"/>
      <c r="F996" s="38"/>
      <c r="G996" s="65"/>
      <c r="H996" s="41"/>
      <c r="I996" s="38"/>
      <c r="J996" s="65"/>
      <c r="K996" s="43"/>
      <c r="L996" s="43"/>
      <c r="M996" s="44"/>
      <c r="N996" s="45"/>
    </row>
    <row r="997" ht="22.5" customHeight="1">
      <c r="A997" s="37"/>
      <c r="B997" s="38" t="str">
        <f>'Master Schedule'!B997</f>
        <v/>
      </c>
      <c r="C997" s="39"/>
      <c r="D997" s="40" t="str">
        <f t="shared" si="1"/>
        <v>Saturday</v>
      </c>
      <c r="E997" s="41"/>
      <c r="F997" s="38"/>
      <c r="G997" s="65"/>
      <c r="H997" s="41"/>
      <c r="I997" s="38"/>
      <c r="J997" s="65"/>
      <c r="K997" s="43"/>
      <c r="L997" s="43"/>
      <c r="M997" s="44"/>
      <c r="N997" s="45"/>
    </row>
    <row r="998" ht="22.5" customHeight="1">
      <c r="A998" s="37"/>
      <c r="B998" s="38" t="str">
        <f>'Master Schedule'!B998</f>
        <v/>
      </c>
      <c r="C998" s="39"/>
      <c r="D998" s="40" t="str">
        <f t="shared" si="1"/>
        <v>Saturday</v>
      </c>
      <c r="E998" s="41"/>
      <c r="F998" s="38"/>
      <c r="G998" s="65"/>
      <c r="H998" s="41"/>
      <c r="I998" s="38"/>
      <c r="J998" s="65"/>
      <c r="K998" s="43"/>
      <c r="L998" s="43"/>
      <c r="M998" s="44"/>
      <c r="N998" s="45"/>
    </row>
    <row r="999" ht="22.5" customHeight="1">
      <c r="A999" s="37"/>
      <c r="B999" s="38" t="str">
        <f>'Master Schedule'!B999</f>
        <v/>
      </c>
      <c r="C999" s="39"/>
      <c r="D999" s="40" t="str">
        <f t="shared" si="1"/>
        <v>Saturday</v>
      </c>
      <c r="E999" s="41"/>
      <c r="F999" s="38"/>
      <c r="G999" s="65"/>
      <c r="H999" s="41"/>
      <c r="I999" s="38"/>
      <c r="J999" s="65"/>
      <c r="K999" s="43"/>
      <c r="L999" s="43"/>
      <c r="M999" s="44"/>
      <c r="N999" s="45"/>
    </row>
    <row r="1000" ht="22.5" customHeight="1">
      <c r="A1000" s="37"/>
      <c r="B1000" s="38" t="str">
        <f>'Master Schedule'!B1000</f>
        <v/>
      </c>
      <c r="C1000" s="39"/>
      <c r="D1000" s="40" t="str">
        <f t="shared" si="1"/>
        <v>Saturday</v>
      </c>
      <c r="E1000" s="41"/>
      <c r="F1000" s="38"/>
      <c r="G1000" s="65"/>
      <c r="H1000" s="41"/>
      <c r="I1000" s="38"/>
      <c r="J1000" s="65"/>
      <c r="K1000" s="43"/>
      <c r="L1000" s="43"/>
      <c r="M1000" s="44"/>
      <c r="N1000" s="45"/>
    </row>
  </sheetData>
  <dataValidations>
    <dataValidation type="list" allowBlank="1" sqref="H2:H1000">
      <formula1>"Home,Away,TBD"</formula1>
    </dataValidation>
    <dataValidation type="list" allowBlank="1" sqref="E2:E1000">
      <formula1>"WLAX"</formula1>
    </dataValidation>
    <dataValidation type="list" allowBlank="1" sqref="M2:N305 M307:N610 M612:N915">
      <formula1>"✅,⌛️,❌"</formula1>
    </dataValidation>
    <dataValidation type="custom" allowBlank="1" showDropDown="1" sqref="C2:C1000">
      <formula1>OR(NOT(ISERROR(DATEVALUE(C2))), AND(ISNUMBER(C2), LEFT(CELL("format", C2))="D"))</formula1>
    </dataValidation>
    <dataValidation type="list" allowBlank="1" sqref="O2:O305 O307:O610 O612:O915">
      <formula1>"✅,⌛️,❌"</formula1>
    </dataValidation>
    <dataValidation type="list" allowBlank="1" sqref="K2:L1000">
      <formula1>"✅,⌛️,❌"</formula1>
    </dataValidation>
  </dataValidations>
  <drawing r:id="rId1"/>
  <tableParts count="1">
    <tablePart r:id="rId3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5" max="5" width="25.0"/>
    <col customWidth="1" min="6" max="6" width="18.0"/>
    <col customWidth="1" min="7" max="7" width="22.0"/>
    <col customWidth="1" min="8" max="8" width="24.38"/>
    <col customWidth="1" min="9" max="9" width="23.38"/>
    <col customWidth="1" min="10" max="10" width="40.25"/>
    <col customWidth="1" min="11" max="11" width="18.5"/>
    <col customWidth="1" min="12" max="14" width="15.63"/>
    <col customWidth="1" min="15" max="15" width="15.38"/>
  </cols>
  <sheetData>
    <row r="1" ht="22.5" customHeight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 t="s">
        <v>5</v>
      </c>
      <c r="G1" s="2" t="s">
        <v>6</v>
      </c>
      <c r="H1" s="2" t="s">
        <v>7</v>
      </c>
      <c r="I1" s="4" t="s">
        <v>8</v>
      </c>
      <c r="J1" s="5" t="s">
        <v>11</v>
      </c>
      <c r="K1" s="23" t="s">
        <v>12</v>
      </c>
      <c r="L1" s="23" t="s">
        <v>13</v>
      </c>
      <c r="M1" s="23" t="s">
        <v>14</v>
      </c>
      <c r="N1" s="24" t="s">
        <v>15</v>
      </c>
      <c r="O1" s="58" t="s">
        <v>17</v>
      </c>
      <c r="P1" s="25" t="s">
        <v>9</v>
      </c>
    </row>
    <row r="2" ht="22.5" customHeight="1">
      <c r="A2" s="6">
        <v>1.0</v>
      </c>
      <c r="B2" s="6" t="str">
        <f>'Master Schedule'!B2</f>
        <v/>
      </c>
      <c r="C2" s="7">
        <v>46235.0</v>
      </c>
      <c r="D2" s="8" t="str">
        <f t="shared" ref="D2:D305" si="1">text(C2,"dddd")</f>
        <v>Saturday</v>
      </c>
      <c r="E2" s="50"/>
      <c r="F2" s="57"/>
      <c r="G2" s="6"/>
      <c r="H2" s="50"/>
      <c r="I2" s="11"/>
      <c r="J2" s="22"/>
      <c r="K2" s="64"/>
      <c r="L2" s="64"/>
      <c r="M2" s="53"/>
      <c r="N2" s="59"/>
      <c r="O2" s="60"/>
      <c r="P2" s="34" t="str">
        <f t="shared" ref="P2:P205" si="2">IF(G2="", "",
   IF(AND(K2="✅", L2="✅", M2="✅", N2="✅", O2="✅"), "✅ Approved",
   IF(OR(K2="❌", L2="❌", M2="❌", N2="❌", O2="❌"), "❌ Denied",
   "⌛️ Pending")))
</f>
        <v/>
      </c>
    </row>
    <row r="3" ht="22.5" customHeight="1">
      <c r="A3" s="6">
        <v>2.0</v>
      </c>
      <c r="B3" s="6" t="str">
        <f>'Master Schedule'!B3</f>
        <v/>
      </c>
      <c r="C3" s="7">
        <v>46236.0</v>
      </c>
      <c r="D3" s="8" t="str">
        <f t="shared" si="1"/>
        <v>Sunday</v>
      </c>
      <c r="E3" s="50"/>
      <c r="F3" s="57"/>
      <c r="G3" s="6"/>
      <c r="H3" s="50"/>
      <c r="I3" s="57"/>
      <c r="J3" s="22"/>
      <c r="K3" s="32"/>
      <c r="L3" s="32"/>
      <c r="M3" s="32"/>
      <c r="N3" s="33"/>
      <c r="O3" s="62"/>
      <c r="P3" s="34" t="str">
        <f t="shared" si="2"/>
        <v/>
      </c>
    </row>
    <row r="4" ht="22.5" customHeight="1">
      <c r="A4" s="6">
        <v>3.0</v>
      </c>
      <c r="B4" s="6" t="str">
        <f>'Master Schedule'!B4</f>
        <v/>
      </c>
      <c r="C4" s="7">
        <v>46237.0</v>
      </c>
      <c r="D4" s="8" t="str">
        <f t="shared" si="1"/>
        <v>Monday</v>
      </c>
      <c r="E4" s="50"/>
      <c r="F4" s="57"/>
      <c r="G4" s="6"/>
      <c r="H4" s="50"/>
      <c r="I4" s="66"/>
      <c r="J4" s="67"/>
      <c r="K4" s="35"/>
      <c r="L4" s="35"/>
      <c r="M4" s="35"/>
      <c r="N4" s="36"/>
      <c r="O4" s="62"/>
      <c r="P4" s="34" t="str">
        <f t="shared" si="2"/>
        <v/>
      </c>
    </row>
    <row r="5" ht="22.5" customHeight="1">
      <c r="A5" s="6">
        <v>4.0</v>
      </c>
      <c r="B5" s="6" t="str">
        <f>'Master Schedule'!B5</f>
        <v/>
      </c>
      <c r="C5" s="7">
        <v>46238.0</v>
      </c>
      <c r="D5" s="8" t="str">
        <f t="shared" si="1"/>
        <v>Tuesday</v>
      </c>
      <c r="E5" s="50"/>
      <c r="F5" s="57"/>
      <c r="G5" s="6"/>
      <c r="H5" s="50"/>
      <c r="I5" s="11"/>
      <c r="J5" s="67"/>
      <c r="K5" s="32"/>
      <c r="L5" s="32"/>
      <c r="M5" s="32"/>
      <c r="N5" s="33"/>
      <c r="O5" s="62"/>
      <c r="P5" s="34" t="str">
        <f t="shared" si="2"/>
        <v/>
      </c>
    </row>
    <row r="6" ht="22.5" customHeight="1">
      <c r="A6" s="6">
        <v>5.0</v>
      </c>
      <c r="B6" s="6" t="str">
        <f>'Master Schedule'!B6</f>
        <v/>
      </c>
      <c r="C6" s="7">
        <v>46239.0</v>
      </c>
      <c r="D6" s="8" t="str">
        <f t="shared" si="1"/>
        <v>Wednesday</v>
      </c>
      <c r="E6" s="50"/>
      <c r="F6" s="6"/>
      <c r="G6" s="6"/>
      <c r="H6" s="50"/>
      <c r="I6" s="11"/>
      <c r="J6" s="22"/>
      <c r="K6" s="35"/>
      <c r="L6" s="35"/>
      <c r="M6" s="35"/>
      <c r="N6" s="36"/>
      <c r="O6" s="62"/>
      <c r="P6" s="34" t="str">
        <f t="shared" si="2"/>
        <v/>
      </c>
    </row>
    <row r="7" ht="22.5" customHeight="1">
      <c r="A7" s="6">
        <v>6.0</v>
      </c>
      <c r="B7" s="6" t="str">
        <f>'Master Schedule'!B7</f>
        <v/>
      </c>
      <c r="C7" s="7">
        <v>46240.0</v>
      </c>
      <c r="D7" s="8" t="str">
        <f t="shared" si="1"/>
        <v>Thursday</v>
      </c>
      <c r="E7" s="50"/>
      <c r="F7" s="6"/>
      <c r="G7" s="6"/>
      <c r="H7" s="50"/>
      <c r="I7" s="11"/>
      <c r="J7" s="22"/>
      <c r="K7" s="32"/>
      <c r="L7" s="32"/>
      <c r="M7" s="32"/>
      <c r="N7" s="33"/>
      <c r="O7" s="62"/>
      <c r="P7" s="34" t="str">
        <f t="shared" si="2"/>
        <v/>
      </c>
    </row>
    <row r="8" ht="22.5" customHeight="1">
      <c r="A8" s="6">
        <v>7.0</v>
      </c>
      <c r="B8" s="6" t="str">
        <f>'Master Schedule'!B8</f>
        <v/>
      </c>
      <c r="C8" s="7">
        <v>46241.0</v>
      </c>
      <c r="D8" s="8" t="str">
        <f t="shared" si="1"/>
        <v>Friday</v>
      </c>
      <c r="E8" s="50"/>
      <c r="F8" s="6"/>
      <c r="G8" s="6"/>
      <c r="H8" s="50"/>
      <c r="I8" s="11"/>
      <c r="J8" s="22"/>
      <c r="K8" s="35"/>
      <c r="L8" s="35"/>
      <c r="M8" s="35"/>
      <c r="N8" s="36"/>
      <c r="O8" s="62"/>
      <c r="P8" s="34" t="str">
        <f t="shared" si="2"/>
        <v/>
      </c>
    </row>
    <row r="9" ht="22.5" customHeight="1">
      <c r="A9" s="6">
        <v>8.0</v>
      </c>
      <c r="B9" s="6" t="str">
        <f>'Master Schedule'!B9</f>
        <v/>
      </c>
      <c r="C9" s="7">
        <v>46242.0</v>
      </c>
      <c r="D9" s="8" t="str">
        <f t="shared" si="1"/>
        <v>Saturday</v>
      </c>
      <c r="E9" s="50"/>
      <c r="F9" s="57"/>
      <c r="G9" s="6"/>
      <c r="H9" s="50"/>
      <c r="I9" s="11"/>
      <c r="J9" s="22"/>
      <c r="K9" s="32"/>
      <c r="L9" s="32"/>
      <c r="M9" s="32"/>
      <c r="N9" s="33"/>
      <c r="O9" s="62"/>
      <c r="P9" s="34" t="str">
        <f t="shared" si="2"/>
        <v/>
      </c>
    </row>
    <row r="10" ht="22.5" customHeight="1">
      <c r="A10" s="6">
        <v>9.0</v>
      </c>
      <c r="B10" s="6" t="str">
        <f>'Master Schedule'!B10</f>
        <v/>
      </c>
      <c r="C10" s="7">
        <v>46243.0</v>
      </c>
      <c r="D10" s="8" t="str">
        <f t="shared" si="1"/>
        <v>Sunday</v>
      </c>
      <c r="E10" s="50"/>
      <c r="F10" s="57"/>
      <c r="G10" s="6"/>
      <c r="H10" s="50"/>
      <c r="I10" s="11"/>
      <c r="J10" s="22"/>
      <c r="K10" s="35"/>
      <c r="L10" s="35"/>
      <c r="M10" s="35"/>
      <c r="N10" s="36"/>
      <c r="O10" s="62"/>
      <c r="P10" s="34" t="str">
        <f t="shared" si="2"/>
        <v/>
      </c>
    </row>
    <row r="11" ht="22.5" customHeight="1">
      <c r="A11" s="6">
        <v>10.0</v>
      </c>
      <c r="B11" s="6" t="str">
        <f>'Master Schedule'!B11</f>
        <v/>
      </c>
      <c r="C11" s="7">
        <v>46244.0</v>
      </c>
      <c r="D11" s="8" t="str">
        <f t="shared" si="1"/>
        <v>Monday</v>
      </c>
      <c r="E11" s="50"/>
      <c r="F11" s="57"/>
      <c r="G11" s="6"/>
      <c r="H11" s="50"/>
      <c r="I11" s="6"/>
      <c r="J11" s="22"/>
      <c r="K11" s="32"/>
      <c r="L11" s="32"/>
      <c r="M11" s="32"/>
      <c r="N11" s="33"/>
      <c r="O11" s="62"/>
      <c r="P11" s="34" t="str">
        <f t="shared" si="2"/>
        <v/>
      </c>
    </row>
    <row r="12" ht="22.5" customHeight="1">
      <c r="A12" s="6">
        <v>11.0</v>
      </c>
      <c r="B12" s="6" t="str">
        <f>'Master Schedule'!B12</f>
        <v/>
      </c>
      <c r="C12" s="7">
        <v>46245.0</v>
      </c>
      <c r="D12" s="8" t="str">
        <f t="shared" si="1"/>
        <v>Tuesday</v>
      </c>
      <c r="E12" s="50"/>
      <c r="F12" s="6"/>
      <c r="G12" s="6"/>
      <c r="H12" s="50"/>
      <c r="I12" s="11"/>
      <c r="J12" s="67"/>
      <c r="K12" s="35"/>
      <c r="L12" s="35"/>
      <c r="M12" s="35"/>
      <c r="N12" s="36"/>
      <c r="O12" s="62"/>
      <c r="P12" s="34" t="str">
        <f t="shared" si="2"/>
        <v/>
      </c>
    </row>
    <row r="13" ht="22.5" customHeight="1">
      <c r="A13" s="6">
        <v>12.0</v>
      </c>
      <c r="B13" s="6" t="str">
        <f>'Master Schedule'!B13</f>
        <v/>
      </c>
      <c r="C13" s="7">
        <v>46246.0</v>
      </c>
      <c r="D13" s="8" t="str">
        <f t="shared" si="1"/>
        <v>Wednesday</v>
      </c>
      <c r="E13" s="50"/>
      <c r="F13" s="6"/>
      <c r="G13" s="6"/>
      <c r="H13" s="50"/>
      <c r="I13" s="11"/>
      <c r="J13" s="22"/>
      <c r="K13" s="32"/>
      <c r="L13" s="32"/>
      <c r="M13" s="32"/>
      <c r="N13" s="33"/>
      <c r="O13" s="62"/>
      <c r="P13" s="34" t="str">
        <f t="shared" si="2"/>
        <v/>
      </c>
    </row>
    <row r="14" ht="22.5" customHeight="1">
      <c r="A14" s="6">
        <v>13.0</v>
      </c>
      <c r="B14" s="6" t="str">
        <f>'Master Schedule'!B14</f>
        <v/>
      </c>
      <c r="C14" s="7">
        <v>46247.0</v>
      </c>
      <c r="D14" s="8" t="str">
        <f t="shared" si="1"/>
        <v>Thursday</v>
      </c>
      <c r="E14" s="50"/>
      <c r="F14" s="57"/>
      <c r="G14" s="6"/>
      <c r="H14" s="50"/>
      <c r="I14" s="57"/>
      <c r="J14" s="22"/>
      <c r="K14" s="35"/>
      <c r="L14" s="35"/>
      <c r="M14" s="35"/>
      <c r="N14" s="36"/>
      <c r="O14" s="62"/>
      <c r="P14" s="34" t="str">
        <f t="shared" si="2"/>
        <v/>
      </c>
    </row>
    <row r="15" ht="22.5" customHeight="1">
      <c r="A15" s="6">
        <v>14.0</v>
      </c>
      <c r="B15" s="6" t="str">
        <f>'Master Schedule'!B15</f>
        <v/>
      </c>
      <c r="C15" s="7">
        <v>46248.0</v>
      </c>
      <c r="D15" s="8" t="str">
        <f t="shared" si="1"/>
        <v>Friday</v>
      </c>
      <c r="E15" s="50"/>
      <c r="F15" s="57"/>
      <c r="G15" s="6"/>
      <c r="H15" s="50"/>
      <c r="I15" s="57"/>
      <c r="J15" s="22"/>
      <c r="K15" s="32"/>
      <c r="L15" s="32"/>
      <c r="M15" s="32"/>
      <c r="N15" s="33"/>
      <c r="O15" s="62"/>
      <c r="P15" s="34" t="str">
        <f t="shared" si="2"/>
        <v/>
      </c>
    </row>
    <row r="16" ht="22.5" customHeight="1">
      <c r="A16" s="6">
        <v>15.0</v>
      </c>
      <c r="B16" s="6" t="str">
        <f>'Master Schedule'!B16</f>
        <v/>
      </c>
      <c r="C16" s="7">
        <v>46249.0</v>
      </c>
      <c r="D16" s="8" t="str">
        <f t="shared" si="1"/>
        <v>Saturday</v>
      </c>
      <c r="E16" s="50"/>
      <c r="F16" s="57"/>
      <c r="G16" s="6"/>
      <c r="H16" s="50"/>
      <c r="I16" s="11"/>
      <c r="J16" s="22"/>
      <c r="K16" s="35"/>
      <c r="L16" s="35"/>
      <c r="M16" s="35"/>
      <c r="N16" s="36"/>
      <c r="O16" s="62"/>
      <c r="P16" s="34" t="str">
        <f t="shared" si="2"/>
        <v/>
      </c>
    </row>
    <row r="17" ht="22.5" customHeight="1">
      <c r="A17" s="6">
        <v>16.0</v>
      </c>
      <c r="B17" s="6" t="str">
        <f>'Master Schedule'!B17</f>
        <v/>
      </c>
      <c r="C17" s="7">
        <v>46250.0</v>
      </c>
      <c r="D17" s="8" t="str">
        <f t="shared" si="1"/>
        <v>Sunday</v>
      </c>
      <c r="E17" s="50"/>
      <c r="F17" s="57"/>
      <c r="G17" s="6"/>
      <c r="H17" s="50"/>
      <c r="I17" s="11"/>
      <c r="J17" s="22"/>
      <c r="K17" s="32"/>
      <c r="L17" s="32"/>
      <c r="M17" s="32"/>
      <c r="N17" s="33"/>
      <c r="O17" s="62"/>
      <c r="P17" s="34" t="str">
        <f t="shared" si="2"/>
        <v/>
      </c>
    </row>
    <row r="18" ht="22.5" customHeight="1">
      <c r="A18" s="6">
        <v>17.0</v>
      </c>
      <c r="B18" s="6" t="str">
        <f>'Master Schedule'!B18</f>
        <v/>
      </c>
      <c r="C18" s="7">
        <v>46251.0</v>
      </c>
      <c r="D18" s="8" t="str">
        <f t="shared" si="1"/>
        <v>Monday</v>
      </c>
      <c r="E18" s="31"/>
      <c r="F18" s="11"/>
      <c r="G18" s="11"/>
      <c r="H18" s="31"/>
      <c r="I18" s="11"/>
      <c r="J18" s="22"/>
      <c r="K18" s="35"/>
      <c r="L18" s="35"/>
      <c r="M18" s="35"/>
      <c r="N18" s="36"/>
      <c r="O18" s="62"/>
      <c r="P18" s="34" t="str">
        <f t="shared" si="2"/>
        <v/>
      </c>
    </row>
    <row r="19" ht="22.5" customHeight="1">
      <c r="A19" s="6">
        <v>18.0</v>
      </c>
      <c r="B19" s="6" t="str">
        <f>'Master Schedule'!B19</f>
        <v/>
      </c>
      <c r="C19" s="7">
        <v>46252.0</v>
      </c>
      <c r="D19" s="8" t="str">
        <f t="shared" si="1"/>
        <v>Tuesday</v>
      </c>
      <c r="E19" s="31"/>
      <c r="F19" s="11"/>
      <c r="G19" s="11"/>
      <c r="H19" s="31"/>
      <c r="I19" s="11"/>
      <c r="J19" s="22"/>
      <c r="K19" s="32"/>
      <c r="L19" s="32"/>
      <c r="M19" s="32"/>
      <c r="N19" s="33"/>
      <c r="O19" s="62"/>
      <c r="P19" s="34" t="str">
        <f t="shared" si="2"/>
        <v/>
      </c>
    </row>
    <row r="20" ht="22.5" customHeight="1">
      <c r="A20" s="6">
        <v>19.0</v>
      </c>
      <c r="B20" s="6" t="str">
        <f>'Master Schedule'!B20</f>
        <v/>
      </c>
      <c r="C20" s="7">
        <v>46253.0</v>
      </c>
      <c r="D20" s="8" t="str">
        <f t="shared" si="1"/>
        <v>Wednesday</v>
      </c>
      <c r="E20" s="31"/>
      <c r="F20" s="11"/>
      <c r="G20" s="11"/>
      <c r="H20" s="31"/>
      <c r="I20" s="11"/>
      <c r="J20" s="22"/>
      <c r="K20" s="35"/>
      <c r="L20" s="35"/>
      <c r="M20" s="35"/>
      <c r="N20" s="36"/>
      <c r="O20" s="62"/>
      <c r="P20" s="34" t="str">
        <f t="shared" si="2"/>
        <v/>
      </c>
    </row>
    <row r="21" ht="22.5" customHeight="1">
      <c r="A21" s="6">
        <v>20.0</v>
      </c>
      <c r="B21" s="6" t="str">
        <f>'Master Schedule'!B21</f>
        <v/>
      </c>
      <c r="C21" s="7">
        <v>46254.0</v>
      </c>
      <c r="D21" s="8" t="str">
        <f t="shared" si="1"/>
        <v>Thursday</v>
      </c>
      <c r="E21" s="31"/>
      <c r="F21" s="11"/>
      <c r="G21" s="11"/>
      <c r="H21" s="31"/>
      <c r="I21" s="11"/>
      <c r="J21" s="22"/>
      <c r="K21" s="32"/>
      <c r="L21" s="32"/>
      <c r="M21" s="32"/>
      <c r="N21" s="33"/>
      <c r="O21" s="62"/>
      <c r="P21" s="34" t="str">
        <f t="shared" si="2"/>
        <v/>
      </c>
    </row>
    <row r="22" ht="22.5" customHeight="1">
      <c r="A22" s="6">
        <v>21.0</v>
      </c>
      <c r="B22" s="6" t="str">
        <f>'Master Schedule'!B22</f>
        <v/>
      </c>
      <c r="C22" s="7">
        <v>46255.0</v>
      </c>
      <c r="D22" s="8" t="str">
        <f t="shared" si="1"/>
        <v>Friday</v>
      </c>
      <c r="E22" s="31"/>
      <c r="F22" s="11"/>
      <c r="G22" s="11"/>
      <c r="H22" s="31"/>
      <c r="I22" s="11"/>
      <c r="J22" s="22"/>
      <c r="K22" s="35"/>
      <c r="L22" s="35"/>
      <c r="M22" s="35"/>
      <c r="N22" s="36"/>
      <c r="O22" s="62"/>
      <c r="P22" s="34" t="str">
        <f t="shared" si="2"/>
        <v/>
      </c>
    </row>
    <row r="23" ht="22.5" customHeight="1">
      <c r="A23" s="6">
        <v>22.0</v>
      </c>
      <c r="B23" s="6" t="str">
        <f>'Master Schedule'!B23</f>
        <v/>
      </c>
      <c r="C23" s="7">
        <v>46256.0</v>
      </c>
      <c r="D23" s="8" t="str">
        <f t="shared" si="1"/>
        <v>Saturday</v>
      </c>
      <c r="E23" s="31"/>
      <c r="F23" s="11"/>
      <c r="G23" s="11"/>
      <c r="H23" s="31"/>
      <c r="I23" s="11"/>
      <c r="J23" s="22"/>
      <c r="K23" s="32"/>
      <c r="L23" s="32"/>
      <c r="M23" s="32"/>
      <c r="N23" s="33"/>
      <c r="O23" s="62"/>
      <c r="P23" s="34" t="str">
        <f t="shared" si="2"/>
        <v/>
      </c>
    </row>
    <row r="24" ht="22.5" customHeight="1">
      <c r="A24" s="6">
        <v>23.0</v>
      </c>
      <c r="B24" s="6" t="str">
        <f>'Master Schedule'!B24</f>
        <v/>
      </c>
      <c r="C24" s="7">
        <v>46257.0</v>
      </c>
      <c r="D24" s="8" t="str">
        <f t="shared" si="1"/>
        <v>Sunday</v>
      </c>
      <c r="E24" s="31"/>
      <c r="F24" s="11"/>
      <c r="G24" s="11"/>
      <c r="H24" s="31"/>
      <c r="I24" s="11"/>
      <c r="J24" s="22"/>
      <c r="K24" s="35"/>
      <c r="L24" s="35"/>
      <c r="M24" s="35"/>
      <c r="N24" s="36"/>
      <c r="O24" s="62"/>
      <c r="P24" s="34" t="str">
        <f t="shared" si="2"/>
        <v/>
      </c>
    </row>
    <row r="25" ht="22.5" customHeight="1">
      <c r="A25" s="6">
        <v>24.0</v>
      </c>
      <c r="B25" s="6" t="str">
        <f>'Master Schedule'!B25</f>
        <v/>
      </c>
      <c r="C25" s="7">
        <v>46258.0</v>
      </c>
      <c r="D25" s="8" t="str">
        <f t="shared" si="1"/>
        <v>Monday</v>
      </c>
      <c r="E25" s="31"/>
      <c r="F25" s="11"/>
      <c r="G25" s="11"/>
      <c r="H25" s="31"/>
      <c r="I25" s="11"/>
      <c r="J25" s="22"/>
      <c r="K25" s="32"/>
      <c r="L25" s="32"/>
      <c r="M25" s="32"/>
      <c r="N25" s="33"/>
      <c r="O25" s="62"/>
      <c r="P25" s="34" t="str">
        <f t="shared" si="2"/>
        <v/>
      </c>
    </row>
    <row r="26" ht="22.5" customHeight="1">
      <c r="A26" s="6">
        <v>25.0</v>
      </c>
      <c r="B26" s="6" t="str">
        <f>'Master Schedule'!B26</f>
        <v/>
      </c>
      <c r="C26" s="7">
        <v>46259.0</v>
      </c>
      <c r="D26" s="8" t="str">
        <f t="shared" si="1"/>
        <v>Tuesday</v>
      </c>
      <c r="E26" s="31"/>
      <c r="F26" s="11"/>
      <c r="G26" s="11"/>
      <c r="H26" s="31"/>
      <c r="I26" s="11"/>
      <c r="J26" s="22"/>
      <c r="K26" s="35"/>
      <c r="L26" s="35"/>
      <c r="M26" s="35"/>
      <c r="N26" s="36"/>
      <c r="O26" s="62"/>
      <c r="P26" s="34" t="str">
        <f t="shared" si="2"/>
        <v/>
      </c>
    </row>
    <row r="27" ht="22.5" customHeight="1">
      <c r="A27" s="6">
        <v>26.0</v>
      </c>
      <c r="B27" s="6" t="str">
        <f>'Master Schedule'!B27</f>
        <v/>
      </c>
      <c r="C27" s="7">
        <v>46260.0</v>
      </c>
      <c r="D27" s="8" t="str">
        <f t="shared" si="1"/>
        <v>Wednesday</v>
      </c>
      <c r="E27" s="31"/>
      <c r="F27" s="11"/>
      <c r="G27" s="11"/>
      <c r="H27" s="31"/>
      <c r="I27" s="11"/>
      <c r="J27" s="22"/>
      <c r="K27" s="32"/>
      <c r="L27" s="32"/>
      <c r="M27" s="32"/>
      <c r="N27" s="33"/>
      <c r="O27" s="62"/>
      <c r="P27" s="34" t="str">
        <f t="shared" si="2"/>
        <v/>
      </c>
    </row>
    <row r="28" ht="22.5" customHeight="1">
      <c r="A28" s="6">
        <v>27.0</v>
      </c>
      <c r="B28" s="6" t="str">
        <f>'Master Schedule'!B28</f>
        <v/>
      </c>
      <c r="C28" s="7">
        <v>46261.0</v>
      </c>
      <c r="D28" s="8" t="str">
        <f t="shared" si="1"/>
        <v>Thursday</v>
      </c>
      <c r="E28" s="31"/>
      <c r="F28" s="11"/>
      <c r="G28" s="11"/>
      <c r="H28" s="31"/>
      <c r="I28" s="11"/>
      <c r="J28" s="22"/>
      <c r="K28" s="35"/>
      <c r="L28" s="35"/>
      <c r="M28" s="35"/>
      <c r="N28" s="36"/>
      <c r="O28" s="62"/>
      <c r="P28" s="34" t="str">
        <f t="shared" si="2"/>
        <v/>
      </c>
    </row>
    <row r="29" ht="22.5" customHeight="1">
      <c r="A29" s="6">
        <v>28.0</v>
      </c>
      <c r="B29" s="6" t="str">
        <f>'Master Schedule'!B29</f>
        <v/>
      </c>
      <c r="C29" s="7">
        <v>46262.0</v>
      </c>
      <c r="D29" s="8" t="str">
        <f t="shared" si="1"/>
        <v>Friday</v>
      </c>
      <c r="E29" s="31"/>
      <c r="F29" s="11"/>
      <c r="G29" s="11"/>
      <c r="H29" s="31"/>
      <c r="I29" s="11"/>
      <c r="J29" s="22"/>
      <c r="K29" s="32"/>
      <c r="L29" s="32"/>
      <c r="M29" s="32"/>
      <c r="N29" s="33"/>
      <c r="O29" s="62"/>
      <c r="P29" s="34" t="str">
        <f t="shared" si="2"/>
        <v/>
      </c>
    </row>
    <row r="30" ht="22.5" customHeight="1">
      <c r="A30" s="6">
        <v>29.0</v>
      </c>
      <c r="B30" s="6" t="str">
        <f>'Master Schedule'!B30</f>
        <v/>
      </c>
      <c r="C30" s="7">
        <v>46263.0</v>
      </c>
      <c r="D30" s="8" t="str">
        <f t="shared" si="1"/>
        <v>Saturday</v>
      </c>
      <c r="E30" s="31"/>
      <c r="F30" s="11"/>
      <c r="G30" s="11"/>
      <c r="H30" s="31"/>
      <c r="I30" s="11"/>
      <c r="J30" s="22"/>
      <c r="K30" s="35"/>
      <c r="L30" s="35"/>
      <c r="M30" s="35"/>
      <c r="N30" s="36"/>
      <c r="O30" s="62"/>
      <c r="P30" s="34" t="str">
        <f t="shared" si="2"/>
        <v/>
      </c>
    </row>
    <row r="31" ht="22.5" customHeight="1">
      <c r="A31" s="6">
        <v>30.0</v>
      </c>
      <c r="B31" s="6" t="str">
        <f>'Master Schedule'!B31</f>
        <v/>
      </c>
      <c r="C31" s="7">
        <v>46264.0</v>
      </c>
      <c r="D31" s="8" t="str">
        <f t="shared" si="1"/>
        <v>Sunday</v>
      </c>
      <c r="E31" s="31"/>
      <c r="F31" s="11"/>
      <c r="G31" s="11"/>
      <c r="H31" s="31"/>
      <c r="I31" s="11"/>
      <c r="J31" s="22"/>
      <c r="K31" s="32"/>
      <c r="L31" s="32"/>
      <c r="M31" s="32"/>
      <c r="N31" s="33"/>
      <c r="O31" s="62"/>
      <c r="P31" s="34" t="str">
        <f t="shared" si="2"/>
        <v/>
      </c>
    </row>
    <row r="32" ht="22.5" customHeight="1">
      <c r="A32" s="6">
        <v>31.0</v>
      </c>
      <c r="B32" s="6" t="str">
        <f>'Master Schedule'!B32</f>
        <v/>
      </c>
      <c r="C32" s="7">
        <v>46265.0</v>
      </c>
      <c r="D32" s="8" t="str">
        <f t="shared" si="1"/>
        <v>Monday</v>
      </c>
      <c r="E32" s="31"/>
      <c r="F32" s="11"/>
      <c r="G32" s="11"/>
      <c r="H32" s="31"/>
      <c r="I32" s="11"/>
      <c r="J32" s="22"/>
      <c r="K32" s="35"/>
      <c r="L32" s="35"/>
      <c r="M32" s="35"/>
      <c r="N32" s="36"/>
      <c r="O32" s="62"/>
      <c r="P32" s="34" t="str">
        <f t="shared" si="2"/>
        <v/>
      </c>
    </row>
    <row r="33" ht="22.5" customHeight="1">
      <c r="A33" s="6">
        <v>32.0</v>
      </c>
      <c r="B33" s="6" t="str">
        <f>'Master Schedule'!B33</f>
        <v/>
      </c>
      <c r="C33" s="7">
        <v>46266.0</v>
      </c>
      <c r="D33" s="8" t="str">
        <f t="shared" si="1"/>
        <v>Tuesday</v>
      </c>
      <c r="E33" s="31"/>
      <c r="F33" s="11"/>
      <c r="G33" s="11"/>
      <c r="H33" s="31"/>
      <c r="I33" s="11"/>
      <c r="J33" s="22"/>
      <c r="K33" s="32"/>
      <c r="L33" s="32"/>
      <c r="M33" s="32"/>
      <c r="N33" s="33"/>
      <c r="O33" s="62"/>
      <c r="P33" s="34" t="str">
        <f t="shared" si="2"/>
        <v/>
      </c>
    </row>
    <row r="34" ht="22.5" customHeight="1">
      <c r="A34" s="6">
        <v>33.0</v>
      </c>
      <c r="B34" s="6" t="str">
        <f>'Master Schedule'!B34</f>
        <v/>
      </c>
      <c r="C34" s="7">
        <v>46267.0</v>
      </c>
      <c r="D34" s="8" t="str">
        <f t="shared" si="1"/>
        <v>Wednesday</v>
      </c>
      <c r="E34" s="31"/>
      <c r="F34" s="11"/>
      <c r="G34" s="11"/>
      <c r="H34" s="31"/>
      <c r="I34" s="11"/>
      <c r="J34" s="22"/>
      <c r="K34" s="35"/>
      <c r="L34" s="35"/>
      <c r="M34" s="35"/>
      <c r="N34" s="36"/>
      <c r="O34" s="62"/>
      <c r="P34" s="34" t="str">
        <f t="shared" si="2"/>
        <v/>
      </c>
    </row>
    <row r="35" ht="22.5" customHeight="1">
      <c r="A35" s="6">
        <v>34.0</v>
      </c>
      <c r="B35" s="6" t="str">
        <f>'Master Schedule'!B35</f>
        <v/>
      </c>
      <c r="C35" s="7">
        <v>46268.0</v>
      </c>
      <c r="D35" s="8" t="str">
        <f t="shared" si="1"/>
        <v>Thursday</v>
      </c>
      <c r="E35" s="31"/>
      <c r="F35" s="11"/>
      <c r="G35" s="11"/>
      <c r="H35" s="31"/>
      <c r="I35" s="11"/>
      <c r="J35" s="22"/>
      <c r="K35" s="32"/>
      <c r="L35" s="32"/>
      <c r="M35" s="32"/>
      <c r="N35" s="33"/>
      <c r="O35" s="62"/>
      <c r="P35" s="34" t="str">
        <f t="shared" si="2"/>
        <v/>
      </c>
    </row>
    <row r="36" ht="22.5" customHeight="1">
      <c r="A36" s="6">
        <v>35.0</v>
      </c>
      <c r="B36" s="6" t="str">
        <f>'Master Schedule'!B36</f>
        <v/>
      </c>
      <c r="C36" s="7">
        <v>46269.0</v>
      </c>
      <c r="D36" s="8" t="str">
        <f t="shared" si="1"/>
        <v>Friday</v>
      </c>
      <c r="E36" s="31"/>
      <c r="F36" s="11"/>
      <c r="G36" s="11"/>
      <c r="H36" s="31"/>
      <c r="I36" s="11"/>
      <c r="J36" s="22"/>
      <c r="K36" s="35"/>
      <c r="L36" s="35"/>
      <c r="M36" s="35"/>
      <c r="N36" s="36"/>
      <c r="O36" s="62"/>
      <c r="P36" s="34" t="str">
        <f t="shared" si="2"/>
        <v/>
      </c>
    </row>
    <row r="37" ht="22.5" customHeight="1">
      <c r="A37" s="6">
        <v>36.0</v>
      </c>
      <c r="B37" s="6" t="str">
        <f>'Master Schedule'!B37</f>
        <v/>
      </c>
      <c r="C37" s="7">
        <v>46270.0</v>
      </c>
      <c r="D37" s="8" t="str">
        <f t="shared" si="1"/>
        <v>Saturday</v>
      </c>
      <c r="E37" s="31"/>
      <c r="F37" s="11"/>
      <c r="G37" s="11"/>
      <c r="H37" s="31"/>
      <c r="I37" s="11"/>
      <c r="J37" s="22"/>
      <c r="K37" s="32"/>
      <c r="L37" s="32"/>
      <c r="M37" s="32"/>
      <c r="N37" s="33"/>
      <c r="O37" s="62"/>
      <c r="P37" s="34" t="str">
        <f t="shared" si="2"/>
        <v/>
      </c>
    </row>
    <row r="38" ht="22.5" customHeight="1">
      <c r="A38" s="6">
        <v>37.0</v>
      </c>
      <c r="B38" s="6" t="str">
        <f>'Master Schedule'!B38</f>
        <v/>
      </c>
      <c r="C38" s="7">
        <v>46271.0</v>
      </c>
      <c r="D38" s="8" t="str">
        <f t="shared" si="1"/>
        <v>Sunday</v>
      </c>
      <c r="E38" s="31"/>
      <c r="F38" s="11"/>
      <c r="G38" s="11"/>
      <c r="H38" s="31"/>
      <c r="I38" s="11"/>
      <c r="J38" s="22"/>
      <c r="K38" s="35"/>
      <c r="L38" s="35"/>
      <c r="M38" s="35"/>
      <c r="N38" s="36"/>
      <c r="O38" s="62"/>
      <c r="P38" s="34" t="str">
        <f t="shared" si="2"/>
        <v/>
      </c>
    </row>
    <row r="39" ht="22.5" customHeight="1">
      <c r="A39" s="6">
        <v>38.0</v>
      </c>
      <c r="B39" s="6" t="str">
        <f>'Master Schedule'!B39</f>
        <v/>
      </c>
      <c r="C39" s="7">
        <v>46272.0</v>
      </c>
      <c r="D39" s="8" t="str">
        <f t="shared" si="1"/>
        <v>Monday</v>
      </c>
      <c r="E39" s="31"/>
      <c r="F39" s="11"/>
      <c r="G39" s="11"/>
      <c r="H39" s="31"/>
      <c r="I39" s="11"/>
      <c r="J39" s="22"/>
      <c r="K39" s="32"/>
      <c r="L39" s="32"/>
      <c r="M39" s="32"/>
      <c r="N39" s="33"/>
      <c r="O39" s="62"/>
      <c r="P39" s="34" t="str">
        <f t="shared" si="2"/>
        <v/>
      </c>
    </row>
    <row r="40" ht="22.5" customHeight="1">
      <c r="A40" s="6">
        <v>39.0</v>
      </c>
      <c r="B40" s="6" t="str">
        <f>'Master Schedule'!B40</f>
        <v/>
      </c>
      <c r="C40" s="7">
        <v>46273.0</v>
      </c>
      <c r="D40" s="8" t="str">
        <f t="shared" si="1"/>
        <v>Tuesday</v>
      </c>
      <c r="E40" s="31"/>
      <c r="F40" s="11"/>
      <c r="G40" s="11"/>
      <c r="H40" s="31"/>
      <c r="I40" s="11"/>
      <c r="J40" s="22"/>
      <c r="K40" s="35"/>
      <c r="L40" s="35"/>
      <c r="M40" s="35"/>
      <c r="N40" s="36"/>
      <c r="O40" s="62"/>
      <c r="P40" s="34" t="str">
        <f t="shared" si="2"/>
        <v/>
      </c>
    </row>
    <row r="41" ht="22.5" customHeight="1">
      <c r="A41" s="6">
        <v>40.0</v>
      </c>
      <c r="B41" s="6" t="str">
        <f>'Master Schedule'!B41</f>
        <v/>
      </c>
      <c r="C41" s="7">
        <v>46274.0</v>
      </c>
      <c r="D41" s="8" t="str">
        <f t="shared" si="1"/>
        <v>Wednesday</v>
      </c>
      <c r="E41" s="31"/>
      <c r="F41" s="11"/>
      <c r="G41" s="11"/>
      <c r="H41" s="31"/>
      <c r="I41" s="11"/>
      <c r="J41" s="22"/>
      <c r="K41" s="32"/>
      <c r="L41" s="32"/>
      <c r="M41" s="32"/>
      <c r="N41" s="33"/>
      <c r="O41" s="62"/>
      <c r="P41" s="34" t="str">
        <f t="shared" si="2"/>
        <v/>
      </c>
    </row>
    <row r="42" ht="22.5" customHeight="1">
      <c r="A42" s="6">
        <v>41.0</v>
      </c>
      <c r="B42" s="6" t="str">
        <f>'Master Schedule'!B42</f>
        <v/>
      </c>
      <c r="C42" s="7">
        <v>46275.0</v>
      </c>
      <c r="D42" s="8" t="str">
        <f t="shared" si="1"/>
        <v>Thursday</v>
      </c>
      <c r="E42" s="31"/>
      <c r="F42" s="11"/>
      <c r="G42" s="11"/>
      <c r="H42" s="31"/>
      <c r="I42" s="11"/>
      <c r="J42" s="22"/>
      <c r="K42" s="35"/>
      <c r="L42" s="35"/>
      <c r="M42" s="35"/>
      <c r="N42" s="36"/>
      <c r="O42" s="62"/>
      <c r="P42" s="34" t="str">
        <f t="shared" si="2"/>
        <v/>
      </c>
    </row>
    <row r="43" ht="22.5" customHeight="1">
      <c r="A43" s="6">
        <v>42.0</v>
      </c>
      <c r="B43" s="6" t="str">
        <f>'Master Schedule'!B43</f>
        <v/>
      </c>
      <c r="C43" s="7">
        <v>46276.0</v>
      </c>
      <c r="D43" s="8" t="str">
        <f t="shared" si="1"/>
        <v>Friday</v>
      </c>
      <c r="E43" s="31"/>
      <c r="F43" s="11"/>
      <c r="G43" s="11"/>
      <c r="H43" s="31"/>
      <c r="I43" s="11"/>
      <c r="J43" s="22"/>
      <c r="K43" s="32"/>
      <c r="L43" s="32"/>
      <c r="M43" s="32"/>
      <c r="N43" s="33"/>
      <c r="O43" s="62"/>
      <c r="P43" s="34" t="str">
        <f t="shared" si="2"/>
        <v/>
      </c>
    </row>
    <row r="44" ht="22.5" customHeight="1">
      <c r="A44" s="6">
        <v>43.0</v>
      </c>
      <c r="B44" s="6" t="str">
        <f>'Master Schedule'!B44</f>
        <v/>
      </c>
      <c r="C44" s="7">
        <v>46277.0</v>
      </c>
      <c r="D44" s="8" t="str">
        <f t="shared" si="1"/>
        <v>Saturday</v>
      </c>
      <c r="E44" s="31"/>
      <c r="F44" s="11"/>
      <c r="G44" s="11"/>
      <c r="H44" s="31"/>
      <c r="I44" s="11"/>
      <c r="J44" s="22"/>
      <c r="K44" s="35"/>
      <c r="L44" s="35"/>
      <c r="M44" s="35"/>
      <c r="N44" s="36"/>
      <c r="O44" s="62"/>
      <c r="P44" s="34" t="str">
        <f t="shared" si="2"/>
        <v/>
      </c>
    </row>
    <row r="45" ht="22.5" customHeight="1">
      <c r="A45" s="6">
        <v>44.0</v>
      </c>
      <c r="B45" s="6" t="str">
        <f>'Master Schedule'!B45</f>
        <v/>
      </c>
      <c r="C45" s="7">
        <v>46278.0</v>
      </c>
      <c r="D45" s="8" t="str">
        <f t="shared" si="1"/>
        <v>Sunday</v>
      </c>
      <c r="E45" s="31"/>
      <c r="F45" s="11"/>
      <c r="G45" s="11"/>
      <c r="H45" s="31"/>
      <c r="I45" s="11"/>
      <c r="J45" s="22"/>
      <c r="K45" s="32"/>
      <c r="L45" s="32"/>
      <c r="M45" s="32"/>
      <c r="N45" s="33"/>
      <c r="O45" s="62"/>
      <c r="P45" s="34" t="str">
        <f t="shared" si="2"/>
        <v/>
      </c>
    </row>
    <row r="46" ht="22.5" customHeight="1">
      <c r="A46" s="6">
        <v>45.0</v>
      </c>
      <c r="B46" s="6" t="str">
        <f>'Master Schedule'!B46</f>
        <v/>
      </c>
      <c r="C46" s="7">
        <v>46279.0</v>
      </c>
      <c r="D46" s="8" t="str">
        <f t="shared" si="1"/>
        <v>Monday</v>
      </c>
      <c r="E46" s="31"/>
      <c r="F46" s="11"/>
      <c r="G46" s="11"/>
      <c r="H46" s="31"/>
      <c r="I46" s="11"/>
      <c r="J46" s="22"/>
      <c r="K46" s="35"/>
      <c r="L46" s="35"/>
      <c r="M46" s="35"/>
      <c r="N46" s="36"/>
      <c r="O46" s="62"/>
      <c r="P46" s="34" t="str">
        <f t="shared" si="2"/>
        <v/>
      </c>
    </row>
    <row r="47" ht="22.5" customHeight="1">
      <c r="A47" s="6">
        <v>46.0</v>
      </c>
      <c r="B47" s="6" t="str">
        <f>'Master Schedule'!B47</f>
        <v/>
      </c>
      <c r="C47" s="7">
        <v>46280.0</v>
      </c>
      <c r="D47" s="8" t="str">
        <f t="shared" si="1"/>
        <v>Tuesday</v>
      </c>
      <c r="E47" s="31"/>
      <c r="F47" s="11"/>
      <c r="G47" s="11"/>
      <c r="H47" s="31"/>
      <c r="I47" s="11"/>
      <c r="J47" s="22"/>
      <c r="K47" s="32"/>
      <c r="L47" s="32"/>
      <c r="M47" s="32"/>
      <c r="N47" s="33"/>
      <c r="O47" s="62"/>
      <c r="P47" s="34" t="str">
        <f t="shared" si="2"/>
        <v/>
      </c>
    </row>
    <row r="48" ht="22.5" customHeight="1">
      <c r="A48" s="6">
        <v>47.0</v>
      </c>
      <c r="B48" s="6" t="str">
        <f>'Master Schedule'!B48</f>
        <v/>
      </c>
      <c r="C48" s="7">
        <v>46281.0</v>
      </c>
      <c r="D48" s="8" t="str">
        <f t="shared" si="1"/>
        <v>Wednesday</v>
      </c>
      <c r="E48" s="31"/>
      <c r="F48" s="11"/>
      <c r="G48" s="11"/>
      <c r="H48" s="31"/>
      <c r="I48" s="11"/>
      <c r="J48" s="22"/>
      <c r="K48" s="35"/>
      <c r="L48" s="35"/>
      <c r="M48" s="35"/>
      <c r="N48" s="36"/>
      <c r="O48" s="62"/>
      <c r="P48" s="34" t="str">
        <f t="shared" si="2"/>
        <v/>
      </c>
    </row>
    <row r="49" ht="22.5" customHeight="1">
      <c r="A49" s="6">
        <v>48.0</v>
      </c>
      <c r="B49" s="6" t="str">
        <f>'Master Schedule'!B49</f>
        <v/>
      </c>
      <c r="C49" s="7">
        <v>46282.0</v>
      </c>
      <c r="D49" s="8" t="str">
        <f t="shared" si="1"/>
        <v>Thursday</v>
      </c>
      <c r="E49" s="31"/>
      <c r="F49" s="11"/>
      <c r="G49" s="11"/>
      <c r="H49" s="31"/>
      <c r="I49" s="11"/>
      <c r="J49" s="22"/>
      <c r="K49" s="32"/>
      <c r="L49" s="32"/>
      <c r="M49" s="32"/>
      <c r="N49" s="33"/>
      <c r="O49" s="62"/>
      <c r="P49" s="34" t="str">
        <f t="shared" si="2"/>
        <v/>
      </c>
    </row>
    <row r="50" ht="22.5" customHeight="1">
      <c r="A50" s="6">
        <v>49.0</v>
      </c>
      <c r="B50" s="6" t="str">
        <f>'Master Schedule'!B50</f>
        <v/>
      </c>
      <c r="C50" s="7">
        <v>46283.0</v>
      </c>
      <c r="D50" s="8" t="str">
        <f t="shared" si="1"/>
        <v>Friday</v>
      </c>
      <c r="E50" s="31"/>
      <c r="F50" s="11"/>
      <c r="G50" s="11"/>
      <c r="H50" s="31"/>
      <c r="I50" s="11"/>
      <c r="J50" s="22"/>
      <c r="K50" s="35"/>
      <c r="L50" s="35"/>
      <c r="M50" s="35"/>
      <c r="N50" s="36"/>
      <c r="O50" s="62"/>
      <c r="P50" s="34" t="str">
        <f t="shared" si="2"/>
        <v/>
      </c>
    </row>
    <row r="51" ht="22.5" customHeight="1">
      <c r="A51" s="6">
        <v>50.0</v>
      </c>
      <c r="B51" s="6" t="str">
        <f>'Master Schedule'!B51</f>
        <v/>
      </c>
      <c r="C51" s="7">
        <v>46284.0</v>
      </c>
      <c r="D51" s="8" t="str">
        <f t="shared" si="1"/>
        <v>Saturday</v>
      </c>
      <c r="E51" s="31"/>
      <c r="F51" s="11"/>
      <c r="G51" s="11"/>
      <c r="H51" s="31"/>
      <c r="I51" s="11"/>
      <c r="J51" s="22"/>
      <c r="K51" s="32"/>
      <c r="L51" s="32"/>
      <c r="M51" s="32"/>
      <c r="N51" s="33"/>
      <c r="O51" s="62"/>
      <c r="P51" s="34" t="str">
        <f t="shared" si="2"/>
        <v/>
      </c>
    </row>
    <row r="52" ht="22.5" customHeight="1">
      <c r="A52" s="6">
        <v>51.0</v>
      </c>
      <c r="B52" s="6" t="str">
        <f>'Master Schedule'!B52</f>
        <v/>
      </c>
      <c r="C52" s="7">
        <v>46285.0</v>
      </c>
      <c r="D52" s="8" t="str">
        <f t="shared" si="1"/>
        <v>Sunday</v>
      </c>
      <c r="E52" s="31"/>
      <c r="F52" s="11"/>
      <c r="G52" s="11"/>
      <c r="H52" s="31"/>
      <c r="I52" s="11"/>
      <c r="J52" s="22"/>
      <c r="K52" s="35"/>
      <c r="L52" s="35"/>
      <c r="M52" s="35"/>
      <c r="N52" s="36"/>
      <c r="O52" s="62"/>
      <c r="P52" s="34" t="str">
        <f t="shared" si="2"/>
        <v/>
      </c>
    </row>
    <row r="53" ht="22.5" customHeight="1">
      <c r="A53" s="6">
        <v>52.0</v>
      </c>
      <c r="B53" s="6" t="str">
        <f>'Master Schedule'!B53</f>
        <v/>
      </c>
      <c r="C53" s="7">
        <v>46286.0</v>
      </c>
      <c r="D53" s="8" t="str">
        <f t="shared" si="1"/>
        <v>Monday</v>
      </c>
      <c r="E53" s="31"/>
      <c r="F53" s="11"/>
      <c r="G53" s="11"/>
      <c r="H53" s="31"/>
      <c r="I53" s="11"/>
      <c r="J53" s="22"/>
      <c r="K53" s="32"/>
      <c r="L53" s="32"/>
      <c r="M53" s="32"/>
      <c r="N53" s="33"/>
      <c r="O53" s="62"/>
      <c r="P53" s="34" t="str">
        <f t="shared" si="2"/>
        <v/>
      </c>
    </row>
    <row r="54" ht="22.5" customHeight="1">
      <c r="A54" s="6">
        <v>53.0</v>
      </c>
      <c r="B54" s="6" t="str">
        <f>'Master Schedule'!B54</f>
        <v/>
      </c>
      <c r="C54" s="7">
        <v>46287.0</v>
      </c>
      <c r="D54" s="8" t="str">
        <f t="shared" si="1"/>
        <v>Tuesday</v>
      </c>
      <c r="E54" s="31"/>
      <c r="F54" s="11"/>
      <c r="G54" s="11"/>
      <c r="H54" s="31"/>
      <c r="I54" s="11"/>
      <c r="J54" s="22"/>
      <c r="K54" s="35"/>
      <c r="L54" s="35"/>
      <c r="M54" s="35"/>
      <c r="N54" s="36"/>
      <c r="O54" s="62"/>
      <c r="P54" s="34" t="str">
        <f t="shared" si="2"/>
        <v/>
      </c>
    </row>
    <row r="55" ht="22.5" customHeight="1">
      <c r="A55" s="6">
        <v>54.0</v>
      </c>
      <c r="B55" s="6" t="str">
        <f>'Master Schedule'!B55</f>
        <v/>
      </c>
      <c r="C55" s="7">
        <v>46288.0</v>
      </c>
      <c r="D55" s="8" t="str">
        <f t="shared" si="1"/>
        <v>Wednesday</v>
      </c>
      <c r="E55" s="31"/>
      <c r="F55" s="11"/>
      <c r="G55" s="11"/>
      <c r="H55" s="31"/>
      <c r="I55" s="11"/>
      <c r="J55" s="22"/>
      <c r="K55" s="32"/>
      <c r="L55" s="32"/>
      <c r="M55" s="32"/>
      <c r="N55" s="33"/>
      <c r="O55" s="62"/>
      <c r="P55" s="34" t="str">
        <f t="shared" si="2"/>
        <v/>
      </c>
    </row>
    <row r="56" ht="22.5" customHeight="1">
      <c r="A56" s="6">
        <v>55.0</v>
      </c>
      <c r="B56" s="6" t="str">
        <f>'Master Schedule'!B56</f>
        <v/>
      </c>
      <c r="C56" s="7">
        <v>46289.0</v>
      </c>
      <c r="D56" s="8" t="str">
        <f t="shared" si="1"/>
        <v>Thursday</v>
      </c>
      <c r="E56" s="31"/>
      <c r="F56" s="11"/>
      <c r="G56" s="11"/>
      <c r="H56" s="31"/>
      <c r="I56" s="11"/>
      <c r="J56" s="22"/>
      <c r="K56" s="35"/>
      <c r="L56" s="35"/>
      <c r="M56" s="35"/>
      <c r="N56" s="36"/>
      <c r="O56" s="62"/>
      <c r="P56" s="34" t="str">
        <f t="shared" si="2"/>
        <v/>
      </c>
    </row>
    <row r="57" ht="22.5" customHeight="1">
      <c r="A57" s="6">
        <v>56.0</v>
      </c>
      <c r="B57" s="6" t="str">
        <f>'Master Schedule'!B57</f>
        <v/>
      </c>
      <c r="C57" s="7">
        <v>46290.0</v>
      </c>
      <c r="D57" s="8" t="str">
        <f t="shared" si="1"/>
        <v>Friday</v>
      </c>
      <c r="E57" s="31"/>
      <c r="F57" s="11"/>
      <c r="G57" s="11"/>
      <c r="H57" s="31"/>
      <c r="I57" s="11"/>
      <c r="J57" s="22"/>
      <c r="K57" s="32"/>
      <c r="L57" s="32"/>
      <c r="M57" s="32"/>
      <c r="N57" s="33"/>
      <c r="O57" s="62"/>
      <c r="P57" s="34" t="str">
        <f t="shared" si="2"/>
        <v/>
      </c>
    </row>
    <row r="58" ht="22.5" customHeight="1">
      <c r="A58" s="6">
        <v>57.0</v>
      </c>
      <c r="B58" s="6" t="str">
        <f>'Master Schedule'!B58</f>
        <v/>
      </c>
      <c r="C58" s="7">
        <v>46291.0</v>
      </c>
      <c r="D58" s="8" t="str">
        <f t="shared" si="1"/>
        <v>Saturday</v>
      </c>
      <c r="E58" s="31"/>
      <c r="F58" s="11"/>
      <c r="G58" s="11"/>
      <c r="H58" s="31"/>
      <c r="I58" s="11"/>
      <c r="J58" s="22"/>
      <c r="K58" s="35"/>
      <c r="L58" s="35"/>
      <c r="M58" s="35"/>
      <c r="N58" s="36"/>
      <c r="O58" s="62"/>
      <c r="P58" s="34" t="str">
        <f t="shared" si="2"/>
        <v/>
      </c>
    </row>
    <row r="59" ht="22.5" customHeight="1">
      <c r="A59" s="6">
        <v>58.0</v>
      </c>
      <c r="B59" s="6" t="str">
        <f>'Master Schedule'!B59</f>
        <v/>
      </c>
      <c r="C59" s="7">
        <v>46292.0</v>
      </c>
      <c r="D59" s="8" t="str">
        <f t="shared" si="1"/>
        <v>Sunday</v>
      </c>
      <c r="E59" s="31"/>
      <c r="F59" s="11"/>
      <c r="G59" s="11"/>
      <c r="H59" s="31"/>
      <c r="I59" s="11"/>
      <c r="J59" s="22"/>
      <c r="K59" s="32"/>
      <c r="L59" s="32"/>
      <c r="M59" s="32"/>
      <c r="N59" s="33"/>
      <c r="O59" s="62"/>
      <c r="P59" s="34" t="str">
        <f t="shared" si="2"/>
        <v/>
      </c>
    </row>
    <row r="60" ht="22.5" customHeight="1">
      <c r="A60" s="6">
        <v>59.0</v>
      </c>
      <c r="B60" s="6" t="str">
        <f>'Master Schedule'!B60</f>
        <v/>
      </c>
      <c r="C60" s="7">
        <v>46293.0</v>
      </c>
      <c r="D60" s="8" t="str">
        <f t="shared" si="1"/>
        <v>Monday</v>
      </c>
      <c r="E60" s="31"/>
      <c r="F60" s="11"/>
      <c r="G60" s="11"/>
      <c r="H60" s="31"/>
      <c r="I60" s="11"/>
      <c r="J60" s="22"/>
      <c r="K60" s="35"/>
      <c r="L60" s="35"/>
      <c r="M60" s="35"/>
      <c r="N60" s="36"/>
      <c r="O60" s="62"/>
      <c r="P60" s="34" t="str">
        <f t="shared" si="2"/>
        <v/>
      </c>
    </row>
    <row r="61" ht="22.5" customHeight="1">
      <c r="A61" s="6">
        <v>60.0</v>
      </c>
      <c r="B61" s="6" t="str">
        <f>'Master Schedule'!B61</f>
        <v/>
      </c>
      <c r="C61" s="7">
        <v>46294.0</v>
      </c>
      <c r="D61" s="8" t="str">
        <f t="shared" si="1"/>
        <v>Tuesday</v>
      </c>
      <c r="E61" s="31"/>
      <c r="F61" s="11"/>
      <c r="G61" s="11"/>
      <c r="H61" s="31"/>
      <c r="I61" s="11"/>
      <c r="J61" s="22"/>
      <c r="K61" s="32"/>
      <c r="L61" s="32"/>
      <c r="M61" s="32"/>
      <c r="N61" s="33"/>
      <c r="O61" s="62"/>
      <c r="P61" s="34" t="str">
        <f t="shared" si="2"/>
        <v/>
      </c>
    </row>
    <row r="62" ht="22.5" customHeight="1">
      <c r="A62" s="6">
        <v>61.0</v>
      </c>
      <c r="B62" s="6" t="str">
        <f>'Master Schedule'!B62</f>
        <v/>
      </c>
      <c r="C62" s="7">
        <v>46295.0</v>
      </c>
      <c r="D62" s="8" t="str">
        <f t="shared" si="1"/>
        <v>Wednesday</v>
      </c>
      <c r="E62" s="31"/>
      <c r="F62" s="11"/>
      <c r="G62" s="11"/>
      <c r="H62" s="31"/>
      <c r="I62" s="11"/>
      <c r="J62" s="22"/>
      <c r="K62" s="35"/>
      <c r="L62" s="35"/>
      <c r="M62" s="35"/>
      <c r="N62" s="36"/>
      <c r="O62" s="62"/>
      <c r="P62" s="34" t="str">
        <f t="shared" si="2"/>
        <v/>
      </c>
    </row>
    <row r="63" ht="22.5" customHeight="1">
      <c r="A63" s="6">
        <v>62.0</v>
      </c>
      <c r="B63" s="6" t="str">
        <f>'Master Schedule'!B63</f>
        <v/>
      </c>
      <c r="C63" s="7">
        <v>46296.0</v>
      </c>
      <c r="D63" s="8" t="str">
        <f t="shared" si="1"/>
        <v>Thursday</v>
      </c>
      <c r="E63" s="31"/>
      <c r="F63" s="11"/>
      <c r="G63" s="11"/>
      <c r="H63" s="31"/>
      <c r="I63" s="11"/>
      <c r="J63" s="22"/>
      <c r="K63" s="32"/>
      <c r="L63" s="32"/>
      <c r="M63" s="32"/>
      <c r="N63" s="33"/>
      <c r="O63" s="62"/>
      <c r="P63" s="34" t="str">
        <f t="shared" si="2"/>
        <v/>
      </c>
    </row>
    <row r="64" ht="22.5" customHeight="1">
      <c r="A64" s="6">
        <v>63.0</v>
      </c>
      <c r="B64" s="6" t="str">
        <f>'Master Schedule'!B64</f>
        <v/>
      </c>
      <c r="C64" s="7">
        <v>46297.0</v>
      </c>
      <c r="D64" s="8" t="str">
        <f t="shared" si="1"/>
        <v>Friday</v>
      </c>
      <c r="E64" s="31"/>
      <c r="F64" s="11"/>
      <c r="G64" s="11"/>
      <c r="H64" s="31"/>
      <c r="I64" s="11"/>
      <c r="J64" s="22"/>
      <c r="K64" s="35"/>
      <c r="L64" s="35"/>
      <c r="M64" s="35"/>
      <c r="N64" s="36"/>
      <c r="O64" s="62"/>
      <c r="P64" s="34" t="str">
        <f t="shared" si="2"/>
        <v/>
      </c>
    </row>
    <row r="65" ht="22.5" customHeight="1">
      <c r="A65" s="6">
        <v>64.0</v>
      </c>
      <c r="B65" s="6" t="str">
        <f>'Master Schedule'!B65</f>
        <v/>
      </c>
      <c r="C65" s="7">
        <v>46298.0</v>
      </c>
      <c r="D65" s="8" t="str">
        <f t="shared" si="1"/>
        <v>Saturday</v>
      </c>
      <c r="E65" s="31"/>
      <c r="F65" s="11"/>
      <c r="G65" s="11"/>
      <c r="H65" s="31"/>
      <c r="I65" s="11"/>
      <c r="J65" s="22"/>
      <c r="K65" s="32"/>
      <c r="L65" s="32"/>
      <c r="M65" s="32"/>
      <c r="N65" s="33"/>
      <c r="O65" s="62"/>
      <c r="P65" s="34" t="str">
        <f t="shared" si="2"/>
        <v/>
      </c>
    </row>
    <row r="66" ht="22.5" customHeight="1">
      <c r="A66" s="6">
        <v>65.0</v>
      </c>
      <c r="B66" s="6" t="str">
        <f>'Master Schedule'!B66</f>
        <v/>
      </c>
      <c r="C66" s="7">
        <v>46299.0</v>
      </c>
      <c r="D66" s="8" t="str">
        <f t="shared" si="1"/>
        <v>Sunday</v>
      </c>
      <c r="E66" s="31"/>
      <c r="F66" s="11"/>
      <c r="G66" s="11"/>
      <c r="H66" s="31"/>
      <c r="I66" s="11"/>
      <c r="J66" s="22"/>
      <c r="K66" s="35"/>
      <c r="L66" s="35"/>
      <c r="M66" s="35"/>
      <c r="N66" s="36"/>
      <c r="O66" s="62"/>
      <c r="P66" s="34" t="str">
        <f t="shared" si="2"/>
        <v/>
      </c>
    </row>
    <row r="67" ht="22.5" customHeight="1">
      <c r="A67" s="6">
        <v>66.0</v>
      </c>
      <c r="B67" s="6" t="str">
        <f>'Master Schedule'!B67</f>
        <v/>
      </c>
      <c r="C67" s="7">
        <v>46300.0</v>
      </c>
      <c r="D67" s="8" t="str">
        <f t="shared" si="1"/>
        <v>Monday</v>
      </c>
      <c r="E67" s="31"/>
      <c r="F67" s="11"/>
      <c r="G67" s="11"/>
      <c r="H67" s="31"/>
      <c r="I67" s="11"/>
      <c r="J67" s="22"/>
      <c r="K67" s="32"/>
      <c r="L67" s="32"/>
      <c r="M67" s="32"/>
      <c r="N67" s="33"/>
      <c r="O67" s="62"/>
      <c r="P67" s="34" t="str">
        <f t="shared" si="2"/>
        <v/>
      </c>
    </row>
    <row r="68" ht="22.5" customHeight="1">
      <c r="A68" s="6">
        <v>67.0</v>
      </c>
      <c r="B68" s="6" t="str">
        <f>'Master Schedule'!B68</f>
        <v/>
      </c>
      <c r="C68" s="7">
        <v>46301.0</v>
      </c>
      <c r="D68" s="8" t="str">
        <f t="shared" si="1"/>
        <v>Tuesday</v>
      </c>
      <c r="E68" s="31"/>
      <c r="F68" s="11"/>
      <c r="G68" s="11"/>
      <c r="H68" s="31"/>
      <c r="I68" s="11"/>
      <c r="J68" s="22"/>
      <c r="K68" s="35"/>
      <c r="L68" s="35"/>
      <c r="M68" s="35"/>
      <c r="N68" s="36"/>
      <c r="O68" s="62"/>
      <c r="P68" s="34" t="str">
        <f t="shared" si="2"/>
        <v/>
      </c>
    </row>
    <row r="69" ht="22.5" customHeight="1">
      <c r="A69" s="6">
        <v>68.0</v>
      </c>
      <c r="B69" s="6" t="str">
        <f>'Master Schedule'!B69</f>
        <v/>
      </c>
      <c r="C69" s="7">
        <v>46302.0</v>
      </c>
      <c r="D69" s="8" t="str">
        <f t="shared" si="1"/>
        <v>Wednesday</v>
      </c>
      <c r="E69" s="31"/>
      <c r="F69" s="11"/>
      <c r="G69" s="11"/>
      <c r="H69" s="31"/>
      <c r="I69" s="11"/>
      <c r="J69" s="22"/>
      <c r="K69" s="32"/>
      <c r="L69" s="32"/>
      <c r="M69" s="32"/>
      <c r="N69" s="33"/>
      <c r="O69" s="62"/>
      <c r="P69" s="34" t="str">
        <f t="shared" si="2"/>
        <v/>
      </c>
    </row>
    <row r="70" ht="22.5" customHeight="1">
      <c r="A70" s="6">
        <v>69.0</v>
      </c>
      <c r="B70" s="6" t="str">
        <f>'Master Schedule'!B70</f>
        <v/>
      </c>
      <c r="C70" s="7">
        <v>46303.0</v>
      </c>
      <c r="D70" s="8" t="str">
        <f t="shared" si="1"/>
        <v>Thursday</v>
      </c>
      <c r="E70" s="31"/>
      <c r="F70" s="11"/>
      <c r="G70" s="11"/>
      <c r="H70" s="31"/>
      <c r="I70" s="11"/>
      <c r="J70" s="22"/>
      <c r="K70" s="35"/>
      <c r="L70" s="35"/>
      <c r="M70" s="35"/>
      <c r="N70" s="36"/>
      <c r="O70" s="62"/>
      <c r="P70" s="34" t="str">
        <f t="shared" si="2"/>
        <v/>
      </c>
    </row>
    <row r="71" ht="22.5" customHeight="1">
      <c r="A71" s="6">
        <v>70.0</v>
      </c>
      <c r="B71" s="6" t="str">
        <f>'Master Schedule'!B71</f>
        <v/>
      </c>
      <c r="C71" s="7">
        <v>46304.0</v>
      </c>
      <c r="D71" s="8" t="str">
        <f t="shared" si="1"/>
        <v>Friday</v>
      </c>
      <c r="E71" s="31"/>
      <c r="F71" s="11"/>
      <c r="G71" s="11"/>
      <c r="H71" s="31"/>
      <c r="I71" s="11"/>
      <c r="J71" s="22"/>
      <c r="K71" s="32"/>
      <c r="L71" s="32"/>
      <c r="M71" s="32"/>
      <c r="N71" s="33"/>
      <c r="O71" s="62"/>
      <c r="P71" s="34" t="str">
        <f t="shared" si="2"/>
        <v/>
      </c>
    </row>
    <row r="72" ht="22.5" customHeight="1">
      <c r="A72" s="6">
        <v>71.0</v>
      </c>
      <c r="B72" s="6" t="str">
        <f>'Master Schedule'!B72</f>
        <v/>
      </c>
      <c r="C72" s="7">
        <v>46305.0</v>
      </c>
      <c r="D72" s="8" t="str">
        <f t="shared" si="1"/>
        <v>Saturday</v>
      </c>
      <c r="E72" s="31"/>
      <c r="F72" s="11"/>
      <c r="G72" s="11"/>
      <c r="H72" s="31"/>
      <c r="I72" s="11"/>
      <c r="J72" s="22"/>
      <c r="K72" s="35"/>
      <c r="L72" s="35"/>
      <c r="M72" s="35"/>
      <c r="N72" s="36"/>
      <c r="O72" s="62"/>
      <c r="P72" s="34" t="str">
        <f t="shared" si="2"/>
        <v/>
      </c>
    </row>
    <row r="73" ht="22.5" customHeight="1">
      <c r="A73" s="6">
        <v>72.0</v>
      </c>
      <c r="B73" s="6" t="str">
        <f>'Master Schedule'!B73</f>
        <v/>
      </c>
      <c r="C73" s="7">
        <v>46306.0</v>
      </c>
      <c r="D73" s="8" t="str">
        <f t="shared" si="1"/>
        <v>Sunday</v>
      </c>
      <c r="E73" s="31"/>
      <c r="F73" s="11"/>
      <c r="G73" s="11"/>
      <c r="H73" s="31"/>
      <c r="I73" s="11"/>
      <c r="J73" s="22"/>
      <c r="K73" s="32"/>
      <c r="L73" s="32"/>
      <c r="M73" s="32"/>
      <c r="N73" s="33"/>
      <c r="O73" s="62"/>
      <c r="P73" s="34" t="str">
        <f t="shared" si="2"/>
        <v/>
      </c>
    </row>
    <row r="74" ht="22.5" customHeight="1">
      <c r="A74" s="6">
        <v>73.0</v>
      </c>
      <c r="B74" s="6" t="str">
        <f>'Master Schedule'!B74</f>
        <v/>
      </c>
      <c r="C74" s="7">
        <v>46307.0</v>
      </c>
      <c r="D74" s="8" t="str">
        <f t="shared" si="1"/>
        <v>Monday</v>
      </c>
      <c r="E74" s="31"/>
      <c r="F74" s="11"/>
      <c r="G74" s="11"/>
      <c r="H74" s="31"/>
      <c r="I74" s="11"/>
      <c r="J74" s="22"/>
      <c r="K74" s="35"/>
      <c r="L74" s="35"/>
      <c r="M74" s="35"/>
      <c r="N74" s="36"/>
      <c r="O74" s="62"/>
      <c r="P74" s="34" t="str">
        <f t="shared" si="2"/>
        <v/>
      </c>
    </row>
    <row r="75" ht="22.5" customHeight="1">
      <c r="A75" s="6">
        <v>74.0</v>
      </c>
      <c r="B75" s="6" t="str">
        <f>'Master Schedule'!B75</f>
        <v/>
      </c>
      <c r="C75" s="7">
        <v>46308.0</v>
      </c>
      <c r="D75" s="8" t="str">
        <f t="shared" si="1"/>
        <v>Tuesday</v>
      </c>
      <c r="E75" s="31"/>
      <c r="F75" s="11"/>
      <c r="G75" s="11"/>
      <c r="H75" s="31"/>
      <c r="I75" s="11"/>
      <c r="J75" s="22"/>
      <c r="K75" s="32"/>
      <c r="L75" s="32"/>
      <c r="M75" s="32"/>
      <c r="N75" s="33"/>
      <c r="O75" s="62"/>
      <c r="P75" s="34" t="str">
        <f t="shared" si="2"/>
        <v/>
      </c>
    </row>
    <row r="76" ht="22.5" customHeight="1">
      <c r="A76" s="6">
        <v>75.0</v>
      </c>
      <c r="B76" s="6" t="str">
        <f>'Master Schedule'!B76</f>
        <v/>
      </c>
      <c r="C76" s="7">
        <v>46309.0</v>
      </c>
      <c r="D76" s="8" t="str">
        <f t="shared" si="1"/>
        <v>Wednesday</v>
      </c>
      <c r="E76" s="31"/>
      <c r="F76" s="11"/>
      <c r="G76" s="11"/>
      <c r="H76" s="31"/>
      <c r="I76" s="11"/>
      <c r="J76" s="22"/>
      <c r="K76" s="35"/>
      <c r="L76" s="35"/>
      <c r="M76" s="35"/>
      <c r="N76" s="36"/>
      <c r="O76" s="62"/>
      <c r="P76" s="34" t="str">
        <f t="shared" si="2"/>
        <v/>
      </c>
    </row>
    <row r="77" ht="22.5" customHeight="1">
      <c r="A77" s="6">
        <v>76.0</v>
      </c>
      <c r="B77" s="6" t="str">
        <f>'Master Schedule'!B77</f>
        <v/>
      </c>
      <c r="C77" s="7">
        <v>46310.0</v>
      </c>
      <c r="D77" s="8" t="str">
        <f t="shared" si="1"/>
        <v>Thursday</v>
      </c>
      <c r="E77" s="31"/>
      <c r="F77" s="11"/>
      <c r="G77" s="11"/>
      <c r="H77" s="31"/>
      <c r="I77" s="11"/>
      <c r="J77" s="22"/>
      <c r="K77" s="32"/>
      <c r="L77" s="32"/>
      <c r="M77" s="32"/>
      <c r="N77" s="33"/>
      <c r="O77" s="62"/>
      <c r="P77" s="34" t="str">
        <f t="shared" si="2"/>
        <v/>
      </c>
    </row>
    <row r="78" ht="22.5" customHeight="1">
      <c r="A78" s="6">
        <v>77.0</v>
      </c>
      <c r="B78" s="6" t="str">
        <f>'Master Schedule'!B78</f>
        <v/>
      </c>
      <c r="C78" s="7">
        <v>46311.0</v>
      </c>
      <c r="D78" s="8" t="str">
        <f t="shared" si="1"/>
        <v>Friday</v>
      </c>
      <c r="E78" s="31"/>
      <c r="F78" s="11"/>
      <c r="G78" s="11"/>
      <c r="H78" s="31"/>
      <c r="I78" s="11"/>
      <c r="J78" s="22"/>
      <c r="K78" s="35"/>
      <c r="L78" s="35"/>
      <c r="M78" s="35"/>
      <c r="N78" s="36"/>
      <c r="O78" s="62"/>
      <c r="P78" s="34" t="str">
        <f t="shared" si="2"/>
        <v/>
      </c>
    </row>
    <row r="79" ht="22.5" customHeight="1">
      <c r="A79" s="6">
        <v>78.0</v>
      </c>
      <c r="B79" s="6" t="str">
        <f>'Master Schedule'!B79</f>
        <v/>
      </c>
      <c r="C79" s="7">
        <v>46312.0</v>
      </c>
      <c r="D79" s="8" t="str">
        <f t="shared" si="1"/>
        <v>Saturday</v>
      </c>
      <c r="E79" s="31"/>
      <c r="F79" s="11"/>
      <c r="G79" s="11"/>
      <c r="H79" s="31"/>
      <c r="I79" s="11"/>
      <c r="J79" s="22"/>
      <c r="K79" s="32"/>
      <c r="L79" s="32"/>
      <c r="M79" s="32"/>
      <c r="N79" s="33"/>
      <c r="O79" s="62"/>
      <c r="P79" s="34" t="str">
        <f t="shared" si="2"/>
        <v/>
      </c>
    </row>
    <row r="80" ht="22.5" customHeight="1">
      <c r="A80" s="6">
        <v>79.0</v>
      </c>
      <c r="B80" s="6" t="str">
        <f>'Master Schedule'!B80</f>
        <v/>
      </c>
      <c r="C80" s="7">
        <v>46313.0</v>
      </c>
      <c r="D80" s="8" t="str">
        <f t="shared" si="1"/>
        <v>Sunday</v>
      </c>
      <c r="E80" s="31"/>
      <c r="F80" s="11"/>
      <c r="G80" s="11"/>
      <c r="H80" s="31"/>
      <c r="I80" s="11"/>
      <c r="J80" s="22"/>
      <c r="K80" s="35"/>
      <c r="L80" s="35"/>
      <c r="M80" s="35"/>
      <c r="N80" s="36"/>
      <c r="O80" s="62"/>
      <c r="P80" s="34" t="str">
        <f t="shared" si="2"/>
        <v/>
      </c>
    </row>
    <row r="81" ht="22.5" customHeight="1">
      <c r="A81" s="6">
        <v>80.0</v>
      </c>
      <c r="B81" s="6" t="str">
        <f>'Master Schedule'!B81</f>
        <v/>
      </c>
      <c r="C81" s="7">
        <v>46314.0</v>
      </c>
      <c r="D81" s="8" t="str">
        <f t="shared" si="1"/>
        <v>Monday</v>
      </c>
      <c r="E81" s="31"/>
      <c r="F81" s="11"/>
      <c r="G81" s="11"/>
      <c r="H81" s="31"/>
      <c r="I81" s="11"/>
      <c r="J81" s="22"/>
      <c r="K81" s="32"/>
      <c r="L81" s="32"/>
      <c r="M81" s="32"/>
      <c r="N81" s="33"/>
      <c r="O81" s="62"/>
      <c r="P81" s="34" t="str">
        <f t="shared" si="2"/>
        <v/>
      </c>
    </row>
    <row r="82" ht="22.5" customHeight="1">
      <c r="A82" s="6">
        <v>81.0</v>
      </c>
      <c r="B82" s="6" t="str">
        <f>'Master Schedule'!B82</f>
        <v/>
      </c>
      <c r="C82" s="7">
        <v>46315.0</v>
      </c>
      <c r="D82" s="8" t="str">
        <f t="shared" si="1"/>
        <v>Tuesday</v>
      </c>
      <c r="E82" s="31"/>
      <c r="F82" s="11"/>
      <c r="G82" s="11"/>
      <c r="H82" s="31"/>
      <c r="I82" s="11"/>
      <c r="J82" s="22"/>
      <c r="K82" s="35"/>
      <c r="L82" s="35"/>
      <c r="M82" s="35"/>
      <c r="N82" s="36"/>
      <c r="O82" s="62"/>
      <c r="P82" s="34" t="str">
        <f t="shared" si="2"/>
        <v/>
      </c>
    </row>
    <row r="83" ht="22.5" customHeight="1">
      <c r="A83" s="6">
        <v>82.0</v>
      </c>
      <c r="B83" s="6" t="str">
        <f>'Master Schedule'!B83</f>
        <v/>
      </c>
      <c r="C83" s="7">
        <v>46316.0</v>
      </c>
      <c r="D83" s="8" t="str">
        <f t="shared" si="1"/>
        <v>Wednesday</v>
      </c>
      <c r="E83" s="31"/>
      <c r="F83" s="11"/>
      <c r="G83" s="11"/>
      <c r="H83" s="31"/>
      <c r="I83" s="11"/>
      <c r="J83" s="22"/>
      <c r="K83" s="32"/>
      <c r="L83" s="32"/>
      <c r="M83" s="32"/>
      <c r="N83" s="33"/>
      <c r="O83" s="62"/>
      <c r="P83" s="34" t="str">
        <f t="shared" si="2"/>
        <v/>
      </c>
    </row>
    <row r="84" ht="22.5" customHeight="1">
      <c r="A84" s="6">
        <v>83.0</v>
      </c>
      <c r="B84" s="6" t="str">
        <f>'Master Schedule'!B84</f>
        <v/>
      </c>
      <c r="C84" s="7">
        <v>46317.0</v>
      </c>
      <c r="D84" s="8" t="str">
        <f t="shared" si="1"/>
        <v>Thursday</v>
      </c>
      <c r="E84" s="31"/>
      <c r="F84" s="11"/>
      <c r="G84" s="11"/>
      <c r="H84" s="31"/>
      <c r="I84" s="11"/>
      <c r="J84" s="22"/>
      <c r="K84" s="35"/>
      <c r="L84" s="35"/>
      <c r="M84" s="35"/>
      <c r="N84" s="36"/>
      <c r="O84" s="62"/>
      <c r="P84" s="34" t="str">
        <f t="shared" si="2"/>
        <v/>
      </c>
    </row>
    <row r="85" ht="22.5" customHeight="1">
      <c r="A85" s="6">
        <v>84.0</v>
      </c>
      <c r="B85" s="6" t="str">
        <f>'Master Schedule'!B85</f>
        <v/>
      </c>
      <c r="C85" s="7">
        <v>46318.0</v>
      </c>
      <c r="D85" s="8" t="str">
        <f t="shared" si="1"/>
        <v>Friday</v>
      </c>
      <c r="E85" s="31"/>
      <c r="F85" s="11"/>
      <c r="G85" s="11"/>
      <c r="H85" s="31"/>
      <c r="I85" s="11"/>
      <c r="J85" s="22"/>
      <c r="K85" s="32"/>
      <c r="L85" s="32"/>
      <c r="M85" s="32"/>
      <c r="N85" s="33"/>
      <c r="O85" s="62"/>
      <c r="P85" s="34" t="str">
        <f t="shared" si="2"/>
        <v/>
      </c>
    </row>
    <row r="86" ht="22.5" customHeight="1">
      <c r="A86" s="6">
        <v>85.0</v>
      </c>
      <c r="B86" s="6" t="str">
        <f>'Master Schedule'!B86</f>
        <v/>
      </c>
      <c r="C86" s="7">
        <v>46319.0</v>
      </c>
      <c r="D86" s="8" t="str">
        <f t="shared" si="1"/>
        <v>Saturday</v>
      </c>
      <c r="E86" s="31"/>
      <c r="F86" s="11"/>
      <c r="G86" s="11"/>
      <c r="H86" s="31"/>
      <c r="I86" s="11"/>
      <c r="J86" s="22"/>
      <c r="K86" s="35"/>
      <c r="L86" s="35"/>
      <c r="M86" s="35"/>
      <c r="N86" s="36"/>
      <c r="O86" s="62"/>
      <c r="P86" s="34" t="str">
        <f t="shared" si="2"/>
        <v/>
      </c>
    </row>
    <row r="87" ht="22.5" customHeight="1">
      <c r="A87" s="6">
        <v>86.0</v>
      </c>
      <c r="B87" s="6" t="str">
        <f>'Master Schedule'!B87</f>
        <v/>
      </c>
      <c r="C87" s="7">
        <v>46320.0</v>
      </c>
      <c r="D87" s="8" t="str">
        <f t="shared" si="1"/>
        <v>Sunday</v>
      </c>
      <c r="E87" s="31"/>
      <c r="F87" s="11"/>
      <c r="G87" s="11"/>
      <c r="H87" s="31"/>
      <c r="I87" s="11"/>
      <c r="J87" s="22"/>
      <c r="K87" s="32"/>
      <c r="L87" s="32"/>
      <c r="M87" s="32"/>
      <c r="N87" s="33"/>
      <c r="O87" s="62"/>
      <c r="P87" s="34" t="str">
        <f t="shared" si="2"/>
        <v/>
      </c>
    </row>
    <row r="88" ht="22.5" customHeight="1">
      <c r="A88" s="6">
        <v>87.0</v>
      </c>
      <c r="B88" s="6" t="str">
        <f>'Master Schedule'!B88</f>
        <v/>
      </c>
      <c r="C88" s="7">
        <v>46321.0</v>
      </c>
      <c r="D88" s="8" t="str">
        <f t="shared" si="1"/>
        <v>Monday</v>
      </c>
      <c r="E88" s="31"/>
      <c r="F88" s="11"/>
      <c r="G88" s="11"/>
      <c r="H88" s="31"/>
      <c r="I88" s="11"/>
      <c r="J88" s="22"/>
      <c r="K88" s="35"/>
      <c r="L88" s="35"/>
      <c r="M88" s="35"/>
      <c r="N88" s="36"/>
      <c r="O88" s="62"/>
      <c r="P88" s="34" t="str">
        <f t="shared" si="2"/>
        <v/>
      </c>
    </row>
    <row r="89" ht="22.5" customHeight="1">
      <c r="A89" s="6">
        <v>88.0</v>
      </c>
      <c r="B89" s="6" t="str">
        <f>'Master Schedule'!B89</f>
        <v/>
      </c>
      <c r="C89" s="7">
        <v>46322.0</v>
      </c>
      <c r="D89" s="8" t="str">
        <f t="shared" si="1"/>
        <v>Tuesday</v>
      </c>
      <c r="E89" s="31"/>
      <c r="F89" s="11"/>
      <c r="G89" s="11"/>
      <c r="H89" s="31"/>
      <c r="I89" s="11"/>
      <c r="J89" s="22"/>
      <c r="K89" s="32"/>
      <c r="L89" s="32"/>
      <c r="M89" s="32"/>
      <c r="N89" s="33"/>
      <c r="O89" s="62"/>
      <c r="P89" s="34" t="str">
        <f t="shared" si="2"/>
        <v/>
      </c>
    </row>
    <row r="90" ht="22.5" customHeight="1">
      <c r="A90" s="6">
        <v>89.0</v>
      </c>
      <c r="B90" s="6" t="str">
        <f>'Master Schedule'!B90</f>
        <v/>
      </c>
      <c r="C90" s="7">
        <v>46323.0</v>
      </c>
      <c r="D90" s="8" t="str">
        <f t="shared" si="1"/>
        <v>Wednesday</v>
      </c>
      <c r="E90" s="31"/>
      <c r="F90" s="11"/>
      <c r="G90" s="11"/>
      <c r="H90" s="31"/>
      <c r="I90" s="11"/>
      <c r="J90" s="22"/>
      <c r="K90" s="35"/>
      <c r="L90" s="35"/>
      <c r="M90" s="35"/>
      <c r="N90" s="36"/>
      <c r="O90" s="62"/>
      <c r="P90" s="34" t="str">
        <f t="shared" si="2"/>
        <v/>
      </c>
    </row>
    <row r="91" ht="22.5" customHeight="1">
      <c r="A91" s="6">
        <v>90.0</v>
      </c>
      <c r="B91" s="6" t="str">
        <f>'Master Schedule'!B91</f>
        <v/>
      </c>
      <c r="C91" s="7">
        <v>46324.0</v>
      </c>
      <c r="D91" s="8" t="str">
        <f t="shared" si="1"/>
        <v>Thursday</v>
      </c>
      <c r="E91" s="31"/>
      <c r="F91" s="11"/>
      <c r="G91" s="11"/>
      <c r="H91" s="31"/>
      <c r="I91" s="11"/>
      <c r="J91" s="22"/>
      <c r="K91" s="32"/>
      <c r="L91" s="32"/>
      <c r="M91" s="32"/>
      <c r="N91" s="33"/>
      <c r="O91" s="62"/>
      <c r="P91" s="34" t="str">
        <f t="shared" si="2"/>
        <v/>
      </c>
    </row>
    <row r="92" ht="22.5" customHeight="1">
      <c r="A92" s="6">
        <v>91.0</v>
      </c>
      <c r="B92" s="6" t="str">
        <f>'Master Schedule'!B92</f>
        <v/>
      </c>
      <c r="C92" s="7">
        <v>46325.0</v>
      </c>
      <c r="D92" s="8" t="str">
        <f t="shared" si="1"/>
        <v>Friday</v>
      </c>
      <c r="E92" s="31"/>
      <c r="F92" s="11"/>
      <c r="G92" s="11"/>
      <c r="H92" s="31"/>
      <c r="I92" s="11"/>
      <c r="J92" s="22"/>
      <c r="K92" s="35"/>
      <c r="L92" s="35"/>
      <c r="M92" s="35"/>
      <c r="N92" s="36"/>
      <c r="O92" s="62"/>
      <c r="P92" s="34" t="str">
        <f t="shared" si="2"/>
        <v/>
      </c>
    </row>
    <row r="93" ht="22.5" customHeight="1">
      <c r="A93" s="6">
        <v>92.0</v>
      </c>
      <c r="B93" s="6" t="str">
        <f>'Master Schedule'!B93</f>
        <v/>
      </c>
      <c r="C93" s="7">
        <v>46326.0</v>
      </c>
      <c r="D93" s="8" t="str">
        <f t="shared" si="1"/>
        <v>Saturday</v>
      </c>
      <c r="E93" s="31"/>
      <c r="F93" s="11"/>
      <c r="G93" s="11"/>
      <c r="H93" s="31"/>
      <c r="I93" s="11"/>
      <c r="J93" s="22"/>
      <c r="K93" s="32"/>
      <c r="L93" s="32"/>
      <c r="M93" s="32"/>
      <c r="N93" s="33"/>
      <c r="O93" s="62"/>
      <c r="P93" s="34" t="str">
        <f t="shared" si="2"/>
        <v/>
      </c>
    </row>
    <row r="94" ht="22.5" customHeight="1">
      <c r="A94" s="6">
        <v>93.0</v>
      </c>
      <c r="B94" s="6" t="str">
        <f>'Master Schedule'!B94</f>
        <v/>
      </c>
      <c r="C94" s="7">
        <v>46327.0</v>
      </c>
      <c r="D94" s="8" t="str">
        <f t="shared" si="1"/>
        <v>Sunday</v>
      </c>
      <c r="E94" s="31"/>
      <c r="F94" s="11"/>
      <c r="G94" s="11"/>
      <c r="H94" s="31"/>
      <c r="I94" s="11"/>
      <c r="J94" s="22"/>
      <c r="K94" s="35"/>
      <c r="L94" s="35"/>
      <c r="M94" s="35"/>
      <c r="N94" s="36"/>
      <c r="O94" s="62"/>
      <c r="P94" s="34" t="str">
        <f t="shared" si="2"/>
        <v/>
      </c>
    </row>
    <row r="95" ht="22.5" customHeight="1">
      <c r="A95" s="6">
        <v>94.0</v>
      </c>
      <c r="B95" s="6" t="str">
        <f>'Master Schedule'!B95</f>
        <v/>
      </c>
      <c r="C95" s="7">
        <v>46328.0</v>
      </c>
      <c r="D95" s="8" t="str">
        <f t="shared" si="1"/>
        <v>Monday</v>
      </c>
      <c r="E95" s="31"/>
      <c r="F95" s="11"/>
      <c r="G95" s="11"/>
      <c r="H95" s="31"/>
      <c r="I95" s="11"/>
      <c r="J95" s="22"/>
      <c r="K95" s="32"/>
      <c r="L95" s="32"/>
      <c r="M95" s="32"/>
      <c r="N95" s="33"/>
      <c r="O95" s="62"/>
      <c r="P95" s="34" t="str">
        <f t="shared" si="2"/>
        <v/>
      </c>
    </row>
    <row r="96" ht="22.5" customHeight="1">
      <c r="A96" s="6">
        <v>95.0</v>
      </c>
      <c r="B96" s="6" t="str">
        <f>'Master Schedule'!B96</f>
        <v/>
      </c>
      <c r="C96" s="7">
        <v>46329.0</v>
      </c>
      <c r="D96" s="8" t="str">
        <f t="shared" si="1"/>
        <v>Tuesday</v>
      </c>
      <c r="E96" s="31"/>
      <c r="F96" s="11"/>
      <c r="G96" s="11"/>
      <c r="H96" s="31"/>
      <c r="I96" s="11"/>
      <c r="J96" s="22"/>
      <c r="K96" s="35"/>
      <c r="L96" s="35"/>
      <c r="M96" s="35"/>
      <c r="N96" s="36"/>
      <c r="O96" s="62"/>
      <c r="P96" s="34" t="str">
        <f t="shared" si="2"/>
        <v/>
      </c>
    </row>
    <row r="97" ht="22.5" customHeight="1">
      <c r="A97" s="6">
        <v>96.0</v>
      </c>
      <c r="B97" s="6" t="str">
        <f>'Master Schedule'!B97</f>
        <v/>
      </c>
      <c r="C97" s="7">
        <v>46330.0</v>
      </c>
      <c r="D97" s="8" t="str">
        <f t="shared" si="1"/>
        <v>Wednesday</v>
      </c>
      <c r="E97" s="31"/>
      <c r="F97" s="11"/>
      <c r="G97" s="11"/>
      <c r="H97" s="31"/>
      <c r="I97" s="11"/>
      <c r="J97" s="22"/>
      <c r="K97" s="32"/>
      <c r="L97" s="32"/>
      <c r="M97" s="32"/>
      <c r="N97" s="33"/>
      <c r="O97" s="62"/>
      <c r="P97" s="34" t="str">
        <f t="shared" si="2"/>
        <v/>
      </c>
    </row>
    <row r="98" ht="22.5" customHeight="1">
      <c r="A98" s="6">
        <v>97.0</v>
      </c>
      <c r="B98" s="6" t="str">
        <f>'Master Schedule'!B98</f>
        <v/>
      </c>
      <c r="C98" s="7">
        <v>46331.0</v>
      </c>
      <c r="D98" s="8" t="str">
        <f t="shared" si="1"/>
        <v>Thursday</v>
      </c>
      <c r="E98" s="31"/>
      <c r="F98" s="11"/>
      <c r="G98" s="11"/>
      <c r="H98" s="31"/>
      <c r="I98" s="11"/>
      <c r="J98" s="22"/>
      <c r="K98" s="35"/>
      <c r="L98" s="35"/>
      <c r="M98" s="35"/>
      <c r="N98" s="36"/>
      <c r="O98" s="62"/>
      <c r="P98" s="34" t="str">
        <f t="shared" si="2"/>
        <v/>
      </c>
    </row>
    <row r="99" ht="22.5" customHeight="1">
      <c r="A99" s="6">
        <v>98.0</v>
      </c>
      <c r="B99" s="6" t="str">
        <f>'Master Schedule'!B99</f>
        <v/>
      </c>
      <c r="C99" s="7">
        <v>46332.0</v>
      </c>
      <c r="D99" s="8" t="str">
        <f t="shared" si="1"/>
        <v>Friday</v>
      </c>
      <c r="E99" s="31"/>
      <c r="F99" s="11"/>
      <c r="G99" s="11"/>
      <c r="H99" s="31"/>
      <c r="I99" s="11"/>
      <c r="J99" s="22"/>
      <c r="K99" s="32"/>
      <c r="L99" s="32"/>
      <c r="M99" s="32"/>
      <c r="N99" s="33"/>
      <c r="O99" s="62"/>
      <c r="P99" s="34" t="str">
        <f t="shared" si="2"/>
        <v/>
      </c>
    </row>
    <row r="100" ht="22.5" customHeight="1">
      <c r="A100" s="6">
        <v>99.0</v>
      </c>
      <c r="B100" s="6" t="str">
        <f>'Master Schedule'!B100</f>
        <v/>
      </c>
      <c r="C100" s="7">
        <v>46333.0</v>
      </c>
      <c r="D100" s="8" t="str">
        <f t="shared" si="1"/>
        <v>Saturday</v>
      </c>
      <c r="E100" s="31"/>
      <c r="F100" s="11"/>
      <c r="G100" s="11"/>
      <c r="H100" s="31"/>
      <c r="I100" s="11"/>
      <c r="J100" s="22"/>
      <c r="K100" s="35"/>
      <c r="L100" s="35"/>
      <c r="M100" s="35"/>
      <c r="N100" s="36"/>
      <c r="O100" s="62"/>
      <c r="P100" s="34" t="str">
        <f t="shared" si="2"/>
        <v/>
      </c>
    </row>
    <row r="101" ht="22.5" customHeight="1">
      <c r="A101" s="6">
        <v>100.0</v>
      </c>
      <c r="B101" s="6" t="str">
        <f>'Master Schedule'!B101</f>
        <v/>
      </c>
      <c r="C101" s="7">
        <v>46334.0</v>
      </c>
      <c r="D101" s="8" t="str">
        <f t="shared" si="1"/>
        <v>Sunday</v>
      </c>
      <c r="E101" s="31"/>
      <c r="F101" s="11"/>
      <c r="G101" s="11"/>
      <c r="H101" s="31"/>
      <c r="I101" s="11"/>
      <c r="J101" s="22"/>
      <c r="K101" s="32"/>
      <c r="L101" s="32"/>
      <c r="M101" s="32"/>
      <c r="N101" s="33"/>
      <c r="O101" s="62"/>
      <c r="P101" s="34" t="str">
        <f t="shared" si="2"/>
        <v/>
      </c>
    </row>
    <row r="102" ht="22.5" customHeight="1">
      <c r="A102" s="6">
        <v>101.0</v>
      </c>
      <c r="B102" s="6" t="str">
        <f>'Master Schedule'!B102</f>
        <v/>
      </c>
      <c r="C102" s="7">
        <v>46335.0</v>
      </c>
      <c r="D102" s="8" t="str">
        <f t="shared" si="1"/>
        <v>Monday</v>
      </c>
      <c r="E102" s="31"/>
      <c r="F102" s="11"/>
      <c r="G102" s="11"/>
      <c r="H102" s="31"/>
      <c r="I102" s="11"/>
      <c r="J102" s="22"/>
      <c r="K102" s="35"/>
      <c r="L102" s="35"/>
      <c r="M102" s="35"/>
      <c r="N102" s="36"/>
      <c r="O102" s="62"/>
      <c r="P102" s="34" t="str">
        <f t="shared" si="2"/>
        <v/>
      </c>
    </row>
    <row r="103" ht="22.5" customHeight="1">
      <c r="A103" s="6">
        <v>102.0</v>
      </c>
      <c r="B103" s="6" t="str">
        <f>'Master Schedule'!B103</f>
        <v/>
      </c>
      <c r="C103" s="7">
        <v>46336.0</v>
      </c>
      <c r="D103" s="8" t="str">
        <f t="shared" si="1"/>
        <v>Tuesday</v>
      </c>
      <c r="E103" s="31"/>
      <c r="F103" s="11"/>
      <c r="G103" s="11"/>
      <c r="H103" s="31"/>
      <c r="I103" s="11"/>
      <c r="J103" s="22"/>
      <c r="K103" s="32"/>
      <c r="L103" s="32"/>
      <c r="M103" s="32"/>
      <c r="N103" s="33"/>
      <c r="O103" s="62"/>
      <c r="P103" s="34" t="str">
        <f t="shared" si="2"/>
        <v/>
      </c>
    </row>
    <row r="104" ht="22.5" customHeight="1">
      <c r="A104" s="6">
        <v>103.0</v>
      </c>
      <c r="B104" s="6" t="str">
        <f>'Master Schedule'!B104</f>
        <v/>
      </c>
      <c r="C104" s="7">
        <v>46337.0</v>
      </c>
      <c r="D104" s="8" t="str">
        <f t="shared" si="1"/>
        <v>Wednesday</v>
      </c>
      <c r="E104" s="31"/>
      <c r="F104" s="11"/>
      <c r="G104" s="11"/>
      <c r="H104" s="31"/>
      <c r="I104" s="11"/>
      <c r="J104" s="22"/>
      <c r="K104" s="35"/>
      <c r="L104" s="35"/>
      <c r="M104" s="35"/>
      <c r="N104" s="36"/>
      <c r="O104" s="62"/>
      <c r="P104" s="34" t="str">
        <f t="shared" si="2"/>
        <v/>
      </c>
    </row>
    <row r="105" ht="22.5" customHeight="1">
      <c r="A105" s="6">
        <v>104.0</v>
      </c>
      <c r="B105" s="6" t="str">
        <f>'Master Schedule'!B105</f>
        <v/>
      </c>
      <c r="C105" s="7">
        <v>46338.0</v>
      </c>
      <c r="D105" s="8" t="str">
        <f t="shared" si="1"/>
        <v>Thursday</v>
      </c>
      <c r="E105" s="31"/>
      <c r="F105" s="11"/>
      <c r="G105" s="11"/>
      <c r="H105" s="31"/>
      <c r="I105" s="11"/>
      <c r="J105" s="22"/>
      <c r="K105" s="32"/>
      <c r="L105" s="32"/>
      <c r="M105" s="32"/>
      <c r="N105" s="33"/>
      <c r="O105" s="62"/>
      <c r="P105" s="34" t="str">
        <f t="shared" si="2"/>
        <v/>
      </c>
    </row>
    <row r="106" ht="22.5" customHeight="1">
      <c r="A106" s="6">
        <v>105.0</v>
      </c>
      <c r="B106" s="6" t="str">
        <f>'Master Schedule'!B106</f>
        <v/>
      </c>
      <c r="C106" s="7">
        <v>46339.0</v>
      </c>
      <c r="D106" s="8" t="str">
        <f t="shared" si="1"/>
        <v>Friday</v>
      </c>
      <c r="E106" s="31"/>
      <c r="F106" s="11"/>
      <c r="G106" s="11"/>
      <c r="H106" s="31"/>
      <c r="I106" s="11"/>
      <c r="J106" s="22"/>
      <c r="K106" s="35"/>
      <c r="L106" s="35"/>
      <c r="M106" s="35"/>
      <c r="N106" s="36"/>
      <c r="O106" s="62"/>
      <c r="P106" s="34" t="str">
        <f t="shared" si="2"/>
        <v/>
      </c>
    </row>
    <row r="107" ht="22.5" customHeight="1">
      <c r="A107" s="6">
        <v>106.0</v>
      </c>
      <c r="B107" s="6" t="str">
        <f>'Master Schedule'!B107</f>
        <v/>
      </c>
      <c r="C107" s="7">
        <v>46340.0</v>
      </c>
      <c r="D107" s="8" t="str">
        <f t="shared" si="1"/>
        <v>Saturday</v>
      </c>
      <c r="E107" s="31"/>
      <c r="F107" s="11"/>
      <c r="G107" s="11"/>
      <c r="H107" s="31"/>
      <c r="I107" s="11"/>
      <c r="J107" s="22"/>
      <c r="K107" s="32"/>
      <c r="L107" s="32"/>
      <c r="M107" s="32"/>
      <c r="N107" s="33"/>
      <c r="O107" s="62"/>
      <c r="P107" s="34" t="str">
        <f t="shared" si="2"/>
        <v/>
      </c>
    </row>
    <row r="108" ht="22.5" customHeight="1">
      <c r="A108" s="6">
        <v>107.0</v>
      </c>
      <c r="B108" s="6" t="str">
        <f>'Master Schedule'!B108</f>
        <v/>
      </c>
      <c r="C108" s="7">
        <v>46341.0</v>
      </c>
      <c r="D108" s="8" t="str">
        <f t="shared" si="1"/>
        <v>Sunday</v>
      </c>
      <c r="E108" s="31"/>
      <c r="F108" s="11"/>
      <c r="G108" s="11"/>
      <c r="H108" s="31"/>
      <c r="I108" s="11"/>
      <c r="J108" s="22"/>
      <c r="K108" s="35"/>
      <c r="L108" s="35"/>
      <c r="M108" s="35"/>
      <c r="N108" s="36"/>
      <c r="O108" s="62"/>
      <c r="P108" s="34" t="str">
        <f t="shared" si="2"/>
        <v/>
      </c>
    </row>
    <row r="109" ht="22.5" customHeight="1">
      <c r="A109" s="6">
        <v>108.0</v>
      </c>
      <c r="B109" s="6" t="str">
        <f>'Master Schedule'!B109</f>
        <v/>
      </c>
      <c r="C109" s="7">
        <v>46342.0</v>
      </c>
      <c r="D109" s="8" t="str">
        <f t="shared" si="1"/>
        <v>Monday</v>
      </c>
      <c r="E109" s="31"/>
      <c r="F109" s="11"/>
      <c r="G109" s="11"/>
      <c r="H109" s="31"/>
      <c r="I109" s="11"/>
      <c r="J109" s="22"/>
      <c r="K109" s="32"/>
      <c r="L109" s="32"/>
      <c r="M109" s="32"/>
      <c r="N109" s="33"/>
      <c r="O109" s="62"/>
      <c r="P109" s="34" t="str">
        <f t="shared" si="2"/>
        <v/>
      </c>
    </row>
    <row r="110" ht="22.5" customHeight="1">
      <c r="A110" s="6">
        <v>109.0</v>
      </c>
      <c r="B110" s="6" t="str">
        <f>'Master Schedule'!B110</f>
        <v/>
      </c>
      <c r="C110" s="7">
        <v>46343.0</v>
      </c>
      <c r="D110" s="8" t="str">
        <f t="shared" si="1"/>
        <v>Tuesday</v>
      </c>
      <c r="E110" s="31"/>
      <c r="F110" s="11"/>
      <c r="G110" s="11"/>
      <c r="H110" s="31"/>
      <c r="I110" s="11"/>
      <c r="J110" s="22"/>
      <c r="K110" s="35"/>
      <c r="L110" s="35"/>
      <c r="M110" s="35"/>
      <c r="N110" s="36"/>
      <c r="O110" s="62"/>
      <c r="P110" s="34" t="str">
        <f t="shared" si="2"/>
        <v/>
      </c>
    </row>
    <row r="111" ht="22.5" customHeight="1">
      <c r="A111" s="6">
        <v>110.0</v>
      </c>
      <c r="B111" s="6" t="str">
        <f>'Master Schedule'!B111</f>
        <v/>
      </c>
      <c r="C111" s="7">
        <v>46344.0</v>
      </c>
      <c r="D111" s="8" t="str">
        <f t="shared" si="1"/>
        <v>Wednesday</v>
      </c>
      <c r="E111" s="31"/>
      <c r="F111" s="11"/>
      <c r="G111" s="11"/>
      <c r="H111" s="31"/>
      <c r="I111" s="11"/>
      <c r="J111" s="22"/>
      <c r="K111" s="32"/>
      <c r="L111" s="32"/>
      <c r="M111" s="32"/>
      <c r="N111" s="33"/>
      <c r="O111" s="62"/>
      <c r="P111" s="34" t="str">
        <f t="shared" si="2"/>
        <v/>
      </c>
    </row>
    <row r="112" ht="22.5" customHeight="1">
      <c r="A112" s="6">
        <v>111.0</v>
      </c>
      <c r="B112" s="6" t="str">
        <f>'Master Schedule'!B112</f>
        <v/>
      </c>
      <c r="C112" s="7">
        <v>46345.0</v>
      </c>
      <c r="D112" s="8" t="str">
        <f t="shared" si="1"/>
        <v>Thursday</v>
      </c>
      <c r="E112" s="31"/>
      <c r="F112" s="11"/>
      <c r="G112" s="11"/>
      <c r="H112" s="31"/>
      <c r="I112" s="11"/>
      <c r="J112" s="22"/>
      <c r="K112" s="35"/>
      <c r="L112" s="35"/>
      <c r="M112" s="35"/>
      <c r="N112" s="36"/>
      <c r="O112" s="62"/>
      <c r="P112" s="34" t="str">
        <f t="shared" si="2"/>
        <v/>
      </c>
    </row>
    <row r="113" ht="22.5" customHeight="1">
      <c r="A113" s="6">
        <v>112.0</v>
      </c>
      <c r="B113" s="6" t="str">
        <f>'Master Schedule'!B113</f>
        <v/>
      </c>
      <c r="C113" s="7">
        <v>46346.0</v>
      </c>
      <c r="D113" s="8" t="str">
        <f t="shared" si="1"/>
        <v>Friday</v>
      </c>
      <c r="E113" s="31"/>
      <c r="F113" s="11"/>
      <c r="G113" s="11"/>
      <c r="H113" s="31"/>
      <c r="I113" s="11"/>
      <c r="J113" s="22"/>
      <c r="K113" s="32"/>
      <c r="L113" s="32"/>
      <c r="M113" s="32"/>
      <c r="N113" s="33"/>
      <c r="O113" s="62"/>
      <c r="P113" s="34" t="str">
        <f t="shared" si="2"/>
        <v/>
      </c>
    </row>
    <row r="114" ht="22.5" customHeight="1">
      <c r="A114" s="6">
        <v>113.0</v>
      </c>
      <c r="B114" s="6" t="str">
        <f>'Master Schedule'!B114</f>
        <v/>
      </c>
      <c r="C114" s="7">
        <v>46347.0</v>
      </c>
      <c r="D114" s="8" t="str">
        <f t="shared" si="1"/>
        <v>Saturday</v>
      </c>
      <c r="E114" s="31"/>
      <c r="F114" s="11"/>
      <c r="G114" s="11"/>
      <c r="H114" s="31"/>
      <c r="I114" s="11"/>
      <c r="J114" s="22"/>
      <c r="K114" s="35"/>
      <c r="L114" s="35"/>
      <c r="M114" s="35"/>
      <c r="N114" s="36"/>
      <c r="O114" s="62"/>
      <c r="P114" s="34" t="str">
        <f t="shared" si="2"/>
        <v/>
      </c>
    </row>
    <row r="115" ht="22.5" customHeight="1">
      <c r="A115" s="6">
        <v>114.0</v>
      </c>
      <c r="B115" s="6" t="str">
        <f>'Master Schedule'!B115</f>
        <v/>
      </c>
      <c r="C115" s="7">
        <v>46348.0</v>
      </c>
      <c r="D115" s="8" t="str">
        <f t="shared" si="1"/>
        <v>Sunday</v>
      </c>
      <c r="E115" s="31"/>
      <c r="F115" s="11"/>
      <c r="G115" s="11"/>
      <c r="H115" s="31"/>
      <c r="I115" s="11"/>
      <c r="J115" s="22"/>
      <c r="K115" s="32"/>
      <c r="L115" s="32"/>
      <c r="M115" s="32"/>
      <c r="N115" s="33"/>
      <c r="O115" s="62"/>
      <c r="P115" s="34" t="str">
        <f t="shared" si="2"/>
        <v/>
      </c>
    </row>
    <row r="116" ht="22.5" customHeight="1">
      <c r="A116" s="6">
        <v>115.0</v>
      </c>
      <c r="B116" s="6" t="str">
        <f>'Master Schedule'!B116</f>
        <v/>
      </c>
      <c r="C116" s="7">
        <v>46349.0</v>
      </c>
      <c r="D116" s="8" t="str">
        <f t="shared" si="1"/>
        <v>Monday</v>
      </c>
      <c r="E116" s="31"/>
      <c r="F116" s="11"/>
      <c r="G116" s="11"/>
      <c r="H116" s="31"/>
      <c r="I116" s="11"/>
      <c r="J116" s="22"/>
      <c r="K116" s="35"/>
      <c r="L116" s="35"/>
      <c r="M116" s="35"/>
      <c r="N116" s="36"/>
      <c r="O116" s="62"/>
      <c r="P116" s="34" t="str">
        <f t="shared" si="2"/>
        <v/>
      </c>
    </row>
    <row r="117" ht="22.5" customHeight="1">
      <c r="A117" s="6">
        <v>116.0</v>
      </c>
      <c r="B117" s="6" t="str">
        <f>'Master Schedule'!B117</f>
        <v/>
      </c>
      <c r="C117" s="7">
        <v>46350.0</v>
      </c>
      <c r="D117" s="8" t="str">
        <f t="shared" si="1"/>
        <v>Tuesday</v>
      </c>
      <c r="E117" s="31"/>
      <c r="F117" s="11"/>
      <c r="G117" s="11"/>
      <c r="H117" s="31"/>
      <c r="I117" s="11"/>
      <c r="J117" s="22"/>
      <c r="K117" s="32"/>
      <c r="L117" s="32"/>
      <c r="M117" s="32"/>
      <c r="N117" s="33"/>
      <c r="O117" s="62"/>
      <c r="P117" s="34" t="str">
        <f t="shared" si="2"/>
        <v/>
      </c>
    </row>
    <row r="118" ht="22.5" customHeight="1">
      <c r="A118" s="6">
        <v>117.0</v>
      </c>
      <c r="B118" s="6" t="str">
        <f>'Master Schedule'!B118</f>
        <v/>
      </c>
      <c r="C118" s="7">
        <v>46351.0</v>
      </c>
      <c r="D118" s="8" t="str">
        <f t="shared" si="1"/>
        <v>Wednesday</v>
      </c>
      <c r="E118" s="31"/>
      <c r="F118" s="11"/>
      <c r="G118" s="11"/>
      <c r="H118" s="31"/>
      <c r="I118" s="11"/>
      <c r="J118" s="22"/>
      <c r="K118" s="35"/>
      <c r="L118" s="35"/>
      <c r="M118" s="35"/>
      <c r="N118" s="36"/>
      <c r="O118" s="62"/>
      <c r="P118" s="34" t="str">
        <f t="shared" si="2"/>
        <v/>
      </c>
    </row>
    <row r="119" ht="22.5" customHeight="1">
      <c r="A119" s="6">
        <v>118.0</v>
      </c>
      <c r="B119" s="6" t="str">
        <f>'Master Schedule'!B119</f>
        <v/>
      </c>
      <c r="C119" s="7">
        <v>46352.0</v>
      </c>
      <c r="D119" s="8" t="str">
        <f t="shared" si="1"/>
        <v>Thursday</v>
      </c>
      <c r="E119" s="31"/>
      <c r="F119" s="11"/>
      <c r="G119" s="11"/>
      <c r="H119" s="31"/>
      <c r="I119" s="11"/>
      <c r="J119" s="22"/>
      <c r="K119" s="32"/>
      <c r="L119" s="32"/>
      <c r="M119" s="32"/>
      <c r="N119" s="33"/>
      <c r="O119" s="62"/>
      <c r="P119" s="34" t="str">
        <f t="shared" si="2"/>
        <v/>
      </c>
    </row>
    <row r="120" ht="22.5" customHeight="1">
      <c r="A120" s="6">
        <v>119.0</v>
      </c>
      <c r="B120" s="6" t="str">
        <f>'Master Schedule'!B120</f>
        <v/>
      </c>
      <c r="C120" s="7">
        <v>46353.0</v>
      </c>
      <c r="D120" s="8" t="str">
        <f t="shared" si="1"/>
        <v>Friday</v>
      </c>
      <c r="E120" s="31"/>
      <c r="F120" s="11"/>
      <c r="G120" s="11"/>
      <c r="H120" s="31"/>
      <c r="I120" s="11"/>
      <c r="J120" s="22"/>
      <c r="K120" s="35"/>
      <c r="L120" s="35"/>
      <c r="M120" s="35"/>
      <c r="N120" s="36"/>
      <c r="O120" s="62"/>
      <c r="P120" s="34" t="str">
        <f t="shared" si="2"/>
        <v/>
      </c>
    </row>
    <row r="121" ht="22.5" customHeight="1">
      <c r="A121" s="6">
        <v>120.0</v>
      </c>
      <c r="B121" s="6" t="str">
        <f>'Master Schedule'!B121</f>
        <v/>
      </c>
      <c r="C121" s="7">
        <v>46354.0</v>
      </c>
      <c r="D121" s="8" t="str">
        <f t="shared" si="1"/>
        <v>Saturday</v>
      </c>
      <c r="E121" s="31"/>
      <c r="F121" s="11"/>
      <c r="G121" s="11"/>
      <c r="H121" s="31"/>
      <c r="I121" s="11"/>
      <c r="J121" s="22"/>
      <c r="K121" s="32"/>
      <c r="L121" s="32"/>
      <c r="M121" s="32"/>
      <c r="N121" s="33"/>
      <c r="O121" s="62"/>
      <c r="P121" s="34" t="str">
        <f t="shared" si="2"/>
        <v/>
      </c>
    </row>
    <row r="122" ht="22.5" customHeight="1">
      <c r="A122" s="6">
        <v>121.0</v>
      </c>
      <c r="B122" s="6" t="str">
        <f>'Master Schedule'!B122</f>
        <v/>
      </c>
      <c r="C122" s="7">
        <v>46355.0</v>
      </c>
      <c r="D122" s="8" t="str">
        <f t="shared" si="1"/>
        <v>Sunday</v>
      </c>
      <c r="E122" s="31"/>
      <c r="F122" s="11"/>
      <c r="G122" s="11"/>
      <c r="H122" s="31"/>
      <c r="I122" s="11"/>
      <c r="J122" s="22"/>
      <c r="K122" s="35"/>
      <c r="L122" s="35"/>
      <c r="M122" s="35"/>
      <c r="N122" s="36"/>
      <c r="O122" s="62"/>
      <c r="P122" s="34" t="str">
        <f t="shared" si="2"/>
        <v/>
      </c>
    </row>
    <row r="123" ht="22.5" customHeight="1">
      <c r="A123" s="6">
        <v>122.0</v>
      </c>
      <c r="B123" s="6" t="str">
        <f>'Master Schedule'!B123</f>
        <v/>
      </c>
      <c r="C123" s="7">
        <v>46356.0</v>
      </c>
      <c r="D123" s="8" t="str">
        <f t="shared" si="1"/>
        <v>Monday</v>
      </c>
      <c r="E123" s="31"/>
      <c r="F123" s="11"/>
      <c r="G123" s="11"/>
      <c r="H123" s="31"/>
      <c r="I123" s="11"/>
      <c r="J123" s="22"/>
      <c r="K123" s="32"/>
      <c r="L123" s="32"/>
      <c r="M123" s="32"/>
      <c r="N123" s="33"/>
      <c r="O123" s="62"/>
      <c r="P123" s="34" t="str">
        <f t="shared" si="2"/>
        <v/>
      </c>
    </row>
    <row r="124" ht="22.5" customHeight="1">
      <c r="A124" s="6">
        <v>123.0</v>
      </c>
      <c r="B124" s="6" t="str">
        <f>'Master Schedule'!B124</f>
        <v/>
      </c>
      <c r="C124" s="7">
        <v>46357.0</v>
      </c>
      <c r="D124" s="8" t="str">
        <f t="shared" si="1"/>
        <v>Tuesday</v>
      </c>
      <c r="E124" s="31"/>
      <c r="F124" s="11"/>
      <c r="G124" s="11"/>
      <c r="H124" s="31"/>
      <c r="I124" s="11"/>
      <c r="J124" s="22"/>
      <c r="K124" s="35"/>
      <c r="L124" s="35"/>
      <c r="M124" s="35"/>
      <c r="N124" s="36"/>
      <c r="O124" s="62"/>
      <c r="P124" s="34" t="str">
        <f t="shared" si="2"/>
        <v/>
      </c>
    </row>
    <row r="125" ht="22.5" customHeight="1">
      <c r="A125" s="6">
        <v>124.0</v>
      </c>
      <c r="B125" s="6" t="str">
        <f>'Master Schedule'!B125</f>
        <v/>
      </c>
      <c r="C125" s="7">
        <v>46358.0</v>
      </c>
      <c r="D125" s="8" t="str">
        <f t="shared" si="1"/>
        <v>Wednesday</v>
      </c>
      <c r="E125" s="31"/>
      <c r="F125" s="11"/>
      <c r="G125" s="11"/>
      <c r="H125" s="31"/>
      <c r="I125" s="11"/>
      <c r="J125" s="22"/>
      <c r="K125" s="32"/>
      <c r="L125" s="32"/>
      <c r="M125" s="32"/>
      <c r="N125" s="33"/>
      <c r="O125" s="62"/>
      <c r="P125" s="34" t="str">
        <f t="shared" si="2"/>
        <v/>
      </c>
    </row>
    <row r="126" ht="22.5" customHeight="1">
      <c r="A126" s="6">
        <v>125.0</v>
      </c>
      <c r="B126" s="6" t="str">
        <f>'Master Schedule'!B126</f>
        <v/>
      </c>
      <c r="C126" s="7">
        <v>46359.0</v>
      </c>
      <c r="D126" s="8" t="str">
        <f t="shared" si="1"/>
        <v>Thursday</v>
      </c>
      <c r="E126" s="31"/>
      <c r="F126" s="11"/>
      <c r="G126" s="11"/>
      <c r="H126" s="31"/>
      <c r="I126" s="11"/>
      <c r="J126" s="22"/>
      <c r="K126" s="35"/>
      <c r="L126" s="35"/>
      <c r="M126" s="35"/>
      <c r="N126" s="36"/>
      <c r="O126" s="62"/>
      <c r="P126" s="34" t="str">
        <f t="shared" si="2"/>
        <v/>
      </c>
    </row>
    <row r="127" ht="22.5" customHeight="1">
      <c r="A127" s="6">
        <v>126.0</v>
      </c>
      <c r="B127" s="6" t="str">
        <f>'Master Schedule'!B127</f>
        <v/>
      </c>
      <c r="C127" s="7">
        <v>46360.0</v>
      </c>
      <c r="D127" s="8" t="str">
        <f t="shared" si="1"/>
        <v>Friday</v>
      </c>
      <c r="E127" s="31"/>
      <c r="F127" s="11"/>
      <c r="G127" s="11"/>
      <c r="H127" s="31"/>
      <c r="I127" s="11"/>
      <c r="J127" s="22"/>
      <c r="K127" s="32"/>
      <c r="L127" s="32"/>
      <c r="M127" s="32"/>
      <c r="N127" s="33"/>
      <c r="O127" s="62"/>
      <c r="P127" s="34" t="str">
        <f t="shared" si="2"/>
        <v/>
      </c>
    </row>
    <row r="128" ht="22.5" customHeight="1">
      <c r="A128" s="6">
        <v>127.0</v>
      </c>
      <c r="B128" s="6" t="str">
        <f>'Master Schedule'!B128</f>
        <v/>
      </c>
      <c r="C128" s="7">
        <v>46361.0</v>
      </c>
      <c r="D128" s="8" t="str">
        <f t="shared" si="1"/>
        <v>Saturday</v>
      </c>
      <c r="E128" s="31"/>
      <c r="F128" s="11"/>
      <c r="G128" s="11"/>
      <c r="H128" s="31"/>
      <c r="I128" s="11"/>
      <c r="J128" s="22"/>
      <c r="K128" s="35"/>
      <c r="L128" s="35"/>
      <c r="M128" s="35"/>
      <c r="N128" s="36"/>
      <c r="O128" s="62"/>
      <c r="P128" s="34" t="str">
        <f t="shared" si="2"/>
        <v/>
      </c>
    </row>
    <row r="129" ht="22.5" customHeight="1">
      <c r="A129" s="6">
        <v>128.0</v>
      </c>
      <c r="B129" s="6" t="str">
        <f>'Master Schedule'!B129</f>
        <v/>
      </c>
      <c r="C129" s="7">
        <v>46362.0</v>
      </c>
      <c r="D129" s="8" t="str">
        <f t="shared" si="1"/>
        <v>Sunday</v>
      </c>
      <c r="E129" s="31"/>
      <c r="F129" s="11"/>
      <c r="G129" s="11"/>
      <c r="H129" s="31"/>
      <c r="I129" s="11"/>
      <c r="J129" s="22"/>
      <c r="K129" s="32"/>
      <c r="L129" s="32"/>
      <c r="M129" s="32"/>
      <c r="N129" s="33"/>
      <c r="O129" s="62"/>
      <c r="P129" s="34" t="str">
        <f t="shared" si="2"/>
        <v/>
      </c>
    </row>
    <row r="130" ht="22.5" customHeight="1">
      <c r="A130" s="6">
        <v>129.0</v>
      </c>
      <c r="B130" s="6" t="str">
        <f>'Master Schedule'!B130</f>
        <v/>
      </c>
      <c r="C130" s="7">
        <v>46363.0</v>
      </c>
      <c r="D130" s="8" t="str">
        <f t="shared" si="1"/>
        <v>Monday</v>
      </c>
      <c r="E130" s="31"/>
      <c r="F130" s="11"/>
      <c r="G130" s="11"/>
      <c r="H130" s="31"/>
      <c r="I130" s="11"/>
      <c r="J130" s="22"/>
      <c r="K130" s="35"/>
      <c r="L130" s="35"/>
      <c r="M130" s="35"/>
      <c r="N130" s="36"/>
      <c r="O130" s="62"/>
      <c r="P130" s="34" t="str">
        <f t="shared" si="2"/>
        <v/>
      </c>
    </row>
    <row r="131" ht="22.5" customHeight="1">
      <c r="A131" s="6">
        <v>130.0</v>
      </c>
      <c r="B131" s="6" t="str">
        <f>'Master Schedule'!B131</f>
        <v/>
      </c>
      <c r="C131" s="7">
        <v>46364.0</v>
      </c>
      <c r="D131" s="8" t="str">
        <f t="shared" si="1"/>
        <v>Tuesday</v>
      </c>
      <c r="E131" s="31"/>
      <c r="F131" s="11"/>
      <c r="G131" s="11"/>
      <c r="H131" s="31"/>
      <c r="I131" s="11"/>
      <c r="J131" s="22"/>
      <c r="K131" s="32"/>
      <c r="L131" s="32"/>
      <c r="M131" s="32"/>
      <c r="N131" s="33"/>
      <c r="O131" s="62"/>
      <c r="P131" s="34" t="str">
        <f t="shared" si="2"/>
        <v/>
      </c>
    </row>
    <row r="132" ht="22.5" customHeight="1">
      <c r="A132" s="6">
        <v>131.0</v>
      </c>
      <c r="B132" s="6" t="str">
        <f>'Master Schedule'!B132</f>
        <v/>
      </c>
      <c r="C132" s="7">
        <v>46365.0</v>
      </c>
      <c r="D132" s="8" t="str">
        <f t="shared" si="1"/>
        <v>Wednesday</v>
      </c>
      <c r="E132" s="31"/>
      <c r="F132" s="11"/>
      <c r="G132" s="11"/>
      <c r="H132" s="31"/>
      <c r="I132" s="11"/>
      <c r="J132" s="22"/>
      <c r="K132" s="35"/>
      <c r="L132" s="35"/>
      <c r="M132" s="35"/>
      <c r="N132" s="36"/>
      <c r="O132" s="62"/>
      <c r="P132" s="34" t="str">
        <f t="shared" si="2"/>
        <v/>
      </c>
    </row>
    <row r="133" ht="22.5" customHeight="1">
      <c r="A133" s="6">
        <v>132.0</v>
      </c>
      <c r="B133" s="6" t="str">
        <f>'Master Schedule'!B133</f>
        <v/>
      </c>
      <c r="C133" s="7">
        <v>46366.0</v>
      </c>
      <c r="D133" s="8" t="str">
        <f t="shared" si="1"/>
        <v>Thursday</v>
      </c>
      <c r="E133" s="31"/>
      <c r="F133" s="11"/>
      <c r="G133" s="11"/>
      <c r="H133" s="31"/>
      <c r="I133" s="11"/>
      <c r="J133" s="22"/>
      <c r="K133" s="32"/>
      <c r="L133" s="32"/>
      <c r="M133" s="32"/>
      <c r="N133" s="33"/>
      <c r="O133" s="62"/>
      <c r="P133" s="34" t="str">
        <f t="shared" si="2"/>
        <v/>
      </c>
    </row>
    <row r="134" ht="22.5" customHeight="1">
      <c r="A134" s="6">
        <v>133.0</v>
      </c>
      <c r="B134" s="6" t="str">
        <f>'Master Schedule'!B134</f>
        <v/>
      </c>
      <c r="C134" s="7">
        <v>46367.0</v>
      </c>
      <c r="D134" s="8" t="str">
        <f t="shared" si="1"/>
        <v>Friday</v>
      </c>
      <c r="E134" s="31"/>
      <c r="F134" s="11"/>
      <c r="G134" s="11"/>
      <c r="H134" s="31"/>
      <c r="I134" s="11"/>
      <c r="J134" s="22"/>
      <c r="K134" s="35"/>
      <c r="L134" s="35"/>
      <c r="M134" s="35"/>
      <c r="N134" s="36"/>
      <c r="O134" s="62"/>
      <c r="P134" s="34" t="str">
        <f t="shared" si="2"/>
        <v/>
      </c>
    </row>
    <row r="135" ht="22.5" customHeight="1">
      <c r="A135" s="6">
        <v>134.0</v>
      </c>
      <c r="B135" s="6" t="str">
        <f>'Master Schedule'!B135</f>
        <v/>
      </c>
      <c r="C135" s="7">
        <v>46368.0</v>
      </c>
      <c r="D135" s="8" t="str">
        <f t="shared" si="1"/>
        <v>Saturday</v>
      </c>
      <c r="E135" s="31"/>
      <c r="F135" s="11"/>
      <c r="G135" s="11"/>
      <c r="H135" s="31"/>
      <c r="I135" s="11"/>
      <c r="J135" s="22"/>
      <c r="K135" s="32"/>
      <c r="L135" s="32"/>
      <c r="M135" s="32"/>
      <c r="N135" s="33"/>
      <c r="O135" s="62"/>
      <c r="P135" s="34" t="str">
        <f t="shared" si="2"/>
        <v/>
      </c>
    </row>
    <row r="136" ht="22.5" customHeight="1">
      <c r="A136" s="6">
        <v>135.0</v>
      </c>
      <c r="B136" s="6" t="str">
        <f>'Master Schedule'!B136</f>
        <v/>
      </c>
      <c r="C136" s="7">
        <v>46369.0</v>
      </c>
      <c r="D136" s="8" t="str">
        <f t="shared" si="1"/>
        <v>Sunday</v>
      </c>
      <c r="E136" s="31"/>
      <c r="F136" s="11"/>
      <c r="G136" s="11"/>
      <c r="H136" s="31"/>
      <c r="I136" s="11"/>
      <c r="J136" s="22"/>
      <c r="K136" s="35"/>
      <c r="L136" s="35"/>
      <c r="M136" s="35"/>
      <c r="N136" s="36"/>
      <c r="O136" s="62"/>
      <c r="P136" s="34" t="str">
        <f t="shared" si="2"/>
        <v/>
      </c>
    </row>
    <row r="137" ht="22.5" customHeight="1">
      <c r="A137" s="6">
        <v>136.0</v>
      </c>
      <c r="B137" s="6" t="str">
        <f>'Master Schedule'!B137</f>
        <v/>
      </c>
      <c r="C137" s="7">
        <v>46370.0</v>
      </c>
      <c r="D137" s="8" t="str">
        <f t="shared" si="1"/>
        <v>Monday</v>
      </c>
      <c r="E137" s="31"/>
      <c r="F137" s="11"/>
      <c r="G137" s="11"/>
      <c r="H137" s="31"/>
      <c r="I137" s="11"/>
      <c r="J137" s="22"/>
      <c r="K137" s="32"/>
      <c r="L137" s="32"/>
      <c r="M137" s="32"/>
      <c r="N137" s="33"/>
      <c r="O137" s="62"/>
      <c r="P137" s="34" t="str">
        <f t="shared" si="2"/>
        <v/>
      </c>
    </row>
    <row r="138" ht="22.5" customHeight="1">
      <c r="A138" s="6">
        <v>137.0</v>
      </c>
      <c r="B138" s="6" t="str">
        <f>'Master Schedule'!B138</f>
        <v/>
      </c>
      <c r="C138" s="7">
        <v>46371.0</v>
      </c>
      <c r="D138" s="8" t="str">
        <f t="shared" si="1"/>
        <v>Tuesday</v>
      </c>
      <c r="E138" s="31"/>
      <c r="F138" s="11"/>
      <c r="G138" s="11"/>
      <c r="H138" s="31"/>
      <c r="I138" s="11"/>
      <c r="J138" s="22"/>
      <c r="K138" s="35"/>
      <c r="L138" s="35"/>
      <c r="M138" s="35"/>
      <c r="N138" s="36"/>
      <c r="O138" s="62"/>
      <c r="P138" s="34" t="str">
        <f t="shared" si="2"/>
        <v/>
      </c>
    </row>
    <row r="139" ht="22.5" customHeight="1">
      <c r="A139" s="6">
        <v>138.0</v>
      </c>
      <c r="B139" s="6" t="str">
        <f>'Master Schedule'!B139</f>
        <v/>
      </c>
      <c r="C139" s="7">
        <v>46372.0</v>
      </c>
      <c r="D139" s="8" t="str">
        <f t="shared" si="1"/>
        <v>Wednesday</v>
      </c>
      <c r="E139" s="31"/>
      <c r="F139" s="11"/>
      <c r="G139" s="11"/>
      <c r="H139" s="31"/>
      <c r="I139" s="11"/>
      <c r="J139" s="22"/>
      <c r="K139" s="32"/>
      <c r="L139" s="32"/>
      <c r="M139" s="32"/>
      <c r="N139" s="33"/>
      <c r="O139" s="62"/>
      <c r="P139" s="34" t="str">
        <f t="shared" si="2"/>
        <v/>
      </c>
    </row>
    <row r="140" ht="22.5" customHeight="1">
      <c r="A140" s="6">
        <v>139.0</v>
      </c>
      <c r="B140" s="6" t="str">
        <f>'Master Schedule'!B140</f>
        <v/>
      </c>
      <c r="C140" s="7">
        <v>46373.0</v>
      </c>
      <c r="D140" s="8" t="str">
        <f t="shared" si="1"/>
        <v>Thursday</v>
      </c>
      <c r="E140" s="31"/>
      <c r="F140" s="11"/>
      <c r="G140" s="11"/>
      <c r="H140" s="31"/>
      <c r="I140" s="11"/>
      <c r="J140" s="22"/>
      <c r="K140" s="35"/>
      <c r="L140" s="35"/>
      <c r="M140" s="35"/>
      <c r="N140" s="36"/>
      <c r="O140" s="62"/>
      <c r="P140" s="34" t="str">
        <f t="shared" si="2"/>
        <v/>
      </c>
    </row>
    <row r="141" ht="22.5" customHeight="1">
      <c r="A141" s="6">
        <v>140.0</v>
      </c>
      <c r="B141" s="6" t="str">
        <f>'Master Schedule'!B141</f>
        <v/>
      </c>
      <c r="C141" s="7">
        <v>46374.0</v>
      </c>
      <c r="D141" s="8" t="str">
        <f t="shared" si="1"/>
        <v>Friday</v>
      </c>
      <c r="E141" s="31"/>
      <c r="F141" s="11"/>
      <c r="G141" s="11"/>
      <c r="H141" s="31"/>
      <c r="I141" s="11"/>
      <c r="J141" s="22"/>
      <c r="K141" s="32"/>
      <c r="L141" s="32"/>
      <c r="M141" s="32"/>
      <c r="N141" s="33"/>
      <c r="O141" s="62"/>
      <c r="P141" s="34" t="str">
        <f t="shared" si="2"/>
        <v/>
      </c>
    </row>
    <row r="142" ht="22.5" customHeight="1">
      <c r="A142" s="6">
        <v>141.0</v>
      </c>
      <c r="B142" s="6" t="str">
        <f>'Master Schedule'!B142</f>
        <v/>
      </c>
      <c r="C142" s="7">
        <v>46375.0</v>
      </c>
      <c r="D142" s="8" t="str">
        <f t="shared" si="1"/>
        <v>Saturday</v>
      </c>
      <c r="E142" s="31"/>
      <c r="F142" s="11"/>
      <c r="G142" s="11"/>
      <c r="H142" s="31"/>
      <c r="I142" s="11"/>
      <c r="J142" s="22"/>
      <c r="K142" s="35"/>
      <c r="L142" s="35"/>
      <c r="M142" s="35"/>
      <c r="N142" s="36"/>
      <c r="O142" s="62"/>
      <c r="P142" s="34" t="str">
        <f t="shared" si="2"/>
        <v/>
      </c>
    </row>
    <row r="143" ht="22.5" customHeight="1">
      <c r="A143" s="6">
        <v>142.0</v>
      </c>
      <c r="B143" s="6" t="str">
        <f>'Master Schedule'!B143</f>
        <v/>
      </c>
      <c r="C143" s="7">
        <v>46376.0</v>
      </c>
      <c r="D143" s="8" t="str">
        <f t="shared" si="1"/>
        <v>Sunday</v>
      </c>
      <c r="E143" s="31"/>
      <c r="F143" s="11"/>
      <c r="G143" s="11"/>
      <c r="H143" s="31"/>
      <c r="I143" s="11"/>
      <c r="J143" s="22"/>
      <c r="K143" s="32"/>
      <c r="L143" s="32"/>
      <c r="M143" s="32"/>
      <c r="N143" s="33"/>
      <c r="O143" s="62"/>
      <c r="P143" s="34" t="str">
        <f t="shared" si="2"/>
        <v/>
      </c>
    </row>
    <row r="144" ht="22.5" customHeight="1">
      <c r="A144" s="6">
        <v>143.0</v>
      </c>
      <c r="B144" s="6" t="str">
        <f>'Master Schedule'!B144</f>
        <v/>
      </c>
      <c r="C144" s="7">
        <v>46377.0</v>
      </c>
      <c r="D144" s="8" t="str">
        <f t="shared" si="1"/>
        <v>Monday</v>
      </c>
      <c r="E144" s="31"/>
      <c r="F144" s="11"/>
      <c r="G144" s="11"/>
      <c r="H144" s="31"/>
      <c r="I144" s="11"/>
      <c r="J144" s="22"/>
      <c r="K144" s="35"/>
      <c r="L144" s="35"/>
      <c r="M144" s="35"/>
      <c r="N144" s="36"/>
      <c r="O144" s="62"/>
      <c r="P144" s="34" t="str">
        <f t="shared" si="2"/>
        <v/>
      </c>
    </row>
    <row r="145" ht="22.5" customHeight="1">
      <c r="A145" s="6">
        <v>144.0</v>
      </c>
      <c r="B145" s="6" t="str">
        <f>'Master Schedule'!B145</f>
        <v/>
      </c>
      <c r="C145" s="7">
        <v>46378.0</v>
      </c>
      <c r="D145" s="8" t="str">
        <f t="shared" si="1"/>
        <v>Tuesday</v>
      </c>
      <c r="E145" s="31"/>
      <c r="F145" s="11"/>
      <c r="G145" s="11"/>
      <c r="H145" s="31"/>
      <c r="I145" s="11"/>
      <c r="J145" s="22"/>
      <c r="K145" s="32"/>
      <c r="L145" s="32"/>
      <c r="M145" s="32"/>
      <c r="N145" s="33"/>
      <c r="O145" s="62"/>
      <c r="P145" s="34" t="str">
        <f t="shared" si="2"/>
        <v/>
      </c>
    </row>
    <row r="146" ht="22.5" customHeight="1">
      <c r="A146" s="6">
        <v>145.0</v>
      </c>
      <c r="B146" s="6" t="str">
        <f>'Master Schedule'!B146</f>
        <v/>
      </c>
      <c r="C146" s="7">
        <v>46379.0</v>
      </c>
      <c r="D146" s="8" t="str">
        <f t="shared" si="1"/>
        <v>Wednesday</v>
      </c>
      <c r="E146" s="31"/>
      <c r="F146" s="11"/>
      <c r="G146" s="11"/>
      <c r="H146" s="31"/>
      <c r="I146" s="11"/>
      <c r="J146" s="22"/>
      <c r="K146" s="35"/>
      <c r="L146" s="35"/>
      <c r="M146" s="35"/>
      <c r="N146" s="36"/>
      <c r="O146" s="62"/>
      <c r="P146" s="34" t="str">
        <f t="shared" si="2"/>
        <v/>
      </c>
    </row>
    <row r="147" ht="22.5" customHeight="1">
      <c r="A147" s="6">
        <v>146.0</v>
      </c>
      <c r="B147" s="6" t="str">
        <f>'Master Schedule'!B147</f>
        <v/>
      </c>
      <c r="C147" s="7">
        <v>46380.0</v>
      </c>
      <c r="D147" s="8" t="str">
        <f t="shared" si="1"/>
        <v>Thursday</v>
      </c>
      <c r="E147" s="31"/>
      <c r="F147" s="11"/>
      <c r="G147" s="11"/>
      <c r="H147" s="31"/>
      <c r="I147" s="11"/>
      <c r="J147" s="22"/>
      <c r="K147" s="32"/>
      <c r="L147" s="32"/>
      <c r="M147" s="32"/>
      <c r="N147" s="33"/>
      <c r="O147" s="62"/>
      <c r="P147" s="34" t="str">
        <f t="shared" si="2"/>
        <v/>
      </c>
    </row>
    <row r="148" ht="22.5" customHeight="1">
      <c r="A148" s="6">
        <v>147.0</v>
      </c>
      <c r="B148" s="6" t="str">
        <f>'Master Schedule'!B148</f>
        <v/>
      </c>
      <c r="C148" s="7">
        <v>46381.0</v>
      </c>
      <c r="D148" s="8" t="str">
        <f t="shared" si="1"/>
        <v>Friday</v>
      </c>
      <c r="E148" s="31"/>
      <c r="F148" s="11"/>
      <c r="G148" s="11"/>
      <c r="H148" s="31"/>
      <c r="I148" s="11"/>
      <c r="J148" s="22"/>
      <c r="K148" s="35"/>
      <c r="L148" s="35"/>
      <c r="M148" s="35"/>
      <c r="N148" s="36"/>
      <c r="O148" s="62"/>
      <c r="P148" s="34" t="str">
        <f t="shared" si="2"/>
        <v/>
      </c>
    </row>
    <row r="149" ht="22.5" customHeight="1">
      <c r="A149" s="6">
        <v>148.0</v>
      </c>
      <c r="B149" s="6" t="str">
        <f>'Master Schedule'!B149</f>
        <v/>
      </c>
      <c r="C149" s="7">
        <v>46382.0</v>
      </c>
      <c r="D149" s="8" t="str">
        <f t="shared" si="1"/>
        <v>Saturday</v>
      </c>
      <c r="E149" s="31"/>
      <c r="F149" s="11"/>
      <c r="G149" s="11"/>
      <c r="H149" s="31"/>
      <c r="I149" s="11"/>
      <c r="J149" s="22"/>
      <c r="K149" s="32"/>
      <c r="L149" s="32"/>
      <c r="M149" s="32"/>
      <c r="N149" s="33"/>
      <c r="O149" s="62"/>
      <c r="P149" s="34" t="str">
        <f t="shared" si="2"/>
        <v/>
      </c>
    </row>
    <row r="150" ht="22.5" customHeight="1">
      <c r="A150" s="6">
        <v>149.0</v>
      </c>
      <c r="B150" s="6" t="str">
        <f>'Master Schedule'!B150</f>
        <v/>
      </c>
      <c r="C150" s="7">
        <v>46383.0</v>
      </c>
      <c r="D150" s="8" t="str">
        <f t="shared" si="1"/>
        <v>Sunday</v>
      </c>
      <c r="E150" s="31"/>
      <c r="F150" s="11"/>
      <c r="G150" s="11"/>
      <c r="H150" s="31"/>
      <c r="I150" s="11"/>
      <c r="J150" s="22"/>
      <c r="K150" s="35"/>
      <c r="L150" s="35"/>
      <c r="M150" s="35"/>
      <c r="N150" s="36"/>
      <c r="O150" s="62"/>
      <c r="P150" s="34" t="str">
        <f t="shared" si="2"/>
        <v/>
      </c>
    </row>
    <row r="151" ht="22.5" customHeight="1">
      <c r="A151" s="6">
        <v>150.0</v>
      </c>
      <c r="B151" s="6" t="str">
        <f>'Master Schedule'!B151</f>
        <v/>
      </c>
      <c r="C151" s="7">
        <v>46384.0</v>
      </c>
      <c r="D151" s="8" t="str">
        <f t="shared" si="1"/>
        <v>Monday</v>
      </c>
      <c r="E151" s="31"/>
      <c r="F151" s="11"/>
      <c r="G151" s="11"/>
      <c r="H151" s="31"/>
      <c r="I151" s="11"/>
      <c r="J151" s="22"/>
      <c r="K151" s="32"/>
      <c r="L151" s="32"/>
      <c r="M151" s="32"/>
      <c r="N151" s="33"/>
      <c r="O151" s="62"/>
      <c r="P151" s="34" t="str">
        <f t="shared" si="2"/>
        <v/>
      </c>
    </row>
    <row r="152" ht="22.5" customHeight="1">
      <c r="A152" s="6">
        <v>151.0</v>
      </c>
      <c r="B152" s="6" t="str">
        <f>'Master Schedule'!B152</f>
        <v/>
      </c>
      <c r="C152" s="7">
        <v>46385.0</v>
      </c>
      <c r="D152" s="8" t="str">
        <f t="shared" si="1"/>
        <v>Tuesday</v>
      </c>
      <c r="E152" s="31"/>
      <c r="F152" s="11"/>
      <c r="G152" s="11"/>
      <c r="H152" s="31"/>
      <c r="I152" s="11"/>
      <c r="J152" s="22"/>
      <c r="K152" s="35"/>
      <c r="L152" s="35"/>
      <c r="M152" s="35"/>
      <c r="N152" s="36"/>
      <c r="O152" s="62"/>
      <c r="P152" s="34" t="str">
        <f t="shared" si="2"/>
        <v/>
      </c>
    </row>
    <row r="153" ht="22.5" customHeight="1">
      <c r="A153" s="6">
        <v>152.0</v>
      </c>
      <c r="B153" s="6" t="str">
        <f>'Master Schedule'!B153</f>
        <v/>
      </c>
      <c r="C153" s="7">
        <v>46386.0</v>
      </c>
      <c r="D153" s="8" t="str">
        <f t="shared" si="1"/>
        <v>Wednesday</v>
      </c>
      <c r="E153" s="31"/>
      <c r="F153" s="11"/>
      <c r="G153" s="11"/>
      <c r="H153" s="31"/>
      <c r="I153" s="11"/>
      <c r="J153" s="22"/>
      <c r="K153" s="32"/>
      <c r="L153" s="32"/>
      <c r="M153" s="32"/>
      <c r="N153" s="33"/>
      <c r="O153" s="62"/>
      <c r="P153" s="34" t="str">
        <f t="shared" si="2"/>
        <v/>
      </c>
    </row>
    <row r="154" ht="22.5" customHeight="1">
      <c r="A154" s="6">
        <v>153.0</v>
      </c>
      <c r="B154" s="6" t="str">
        <f>'Master Schedule'!B154</f>
        <v/>
      </c>
      <c r="C154" s="7">
        <v>46387.0</v>
      </c>
      <c r="D154" s="8" t="str">
        <f t="shared" si="1"/>
        <v>Thursday</v>
      </c>
      <c r="E154" s="31"/>
      <c r="F154" s="11"/>
      <c r="G154" s="11"/>
      <c r="H154" s="31"/>
      <c r="I154" s="11"/>
      <c r="J154" s="22"/>
      <c r="K154" s="35"/>
      <c r="L154" s="35"/>
      <c r="M154" s="35"/>
      <c r="N154" s="36"/>
      <c r="O154" s="62"/>
      <c r="P154" s="34" t="str">
        <f t="shared" si="2"/>
        <v/>
      </c>
    </row>
    <row r="155" ht="22.5" customHeight="1">
      <c r="A155" s="6">
        <v>154.0</v>
      </c>
      <c r="B155" s="6" t="str">
        <f>'Master Schedule'!B155</f>
        <v/>
      </c>
      <c r="C155" s="7">
        <v>46388.0</v>
      </c>
      <c r="D155" s="8" t="str">
        <f t="shared" si="1"/>
        <v>Friday</v>
      </c>
      <c r="E155" s="31"/>
      <c r="F155" s="11"/>
      <c r="G155" s="11"/>
      <c r="H155" s="31"/>
      <c r="I155" s="11"/>
      <c r="J155" s="22"/>
      <c r="K155" s="32"/>
      <c r="L155" s="32"/>
      <c r="M155" s="32"/>
      <c r="N155" s="33"/>
      <c r="O155" s="62"/>
      <c r="P155" s="34" t="str">
        <f t="shared" si="2"/>
        <v/>
      </c>
    </row>
    <row r="156" ht="22.5" customHeight="1">
      <c r="A156" s="6">
        <v>155.0</v>
      </c>
      <c r="B156" s="6" t="str">
        <f>'Master Schedule'!B156</f>
        <v/>
      </c>
      <c r="C156" s="7">
        <v>46389.0</v>
      </c>
      <c r="D156" s="8" t="str">
        <f t="shared" si="1"/>
        <v>Saturday</v>
      </c>
      <c r="E156" s="31"/>
      <c r="F156" s="11"/>
      <c r="G156" s="11"/>
      <c r="H156" s="31"/>
      <c r="I156" s="11"/>
      <c r="J156" s="22"/>
      <c r="K156" s="35"/>
      <c r="L156" s="35"/>
      <c r="M156" s="35"/>
      <c r="N156" s="36"/>
      <c r="O156" s="62"/>
      <c r="P156" s="34" t="str">
        <f t="shared" si="2"/>
        <v/>
      </c>
    </row>
    <row r="157" ht="22.5" customHeight="1">
      <c r="A157" s="6">
        <v>156.0</v>
      </c>
      <c r="B157" s="6" t="str">
        <f>'Master Schedule'!B157</f>
        <v/>
      </c>
      <c r="C157" s="7">
        <v>46390.0</v>
      </c>
      <c r="D157" s="8" t="str">
        <f t="shared" si="1"/>
        <v>Sunday</v>
      </c>
      <c r="E157" s="31"/>
      <c r="F157" s="11"/>
      <c r="G157" s="11"/>
      <c r="H157" s="31"/>
      <c r="I157" s="11"/>
      <c r="J157" s="22"/>
      <c r="K157" s="32"/>
      <c r="L157" s="32"/>
      <c r="M157" s="32"/>
      <c r="N157" s="33"/>
      <c r="O157" s="62"/>
      <c r="P157" s="34" t="str">
        <f t="shared" si="2"/>
        <v/>
      </c>
    </row>
    <row r="158" ht="22.5" customHeight="1">
      <c r="A158" s="6">
        <v>157.0</v>
      </c>
      <c r="B158" s="6" t="str">
        <f>'Master Schedule'!B158</f>
        <v/>
      </c>
      <c r="C158" s="7">
        <v>46391.0</v>
      </c>
      <c r="D158" s="8" t="str">
        <f t="shared" si="1"/>
        <v>Monday</v>
      </c>
      <c r="E158" s="31"/>
      <c r="F158" s="11"/>
      <c r="G158" s="11"/>
      <c r="H158" s="31"/>
      <c r="I158" s="11"/>
      <c r="J158" s="22"/>
      <c r="K158" s="35"/>
      <c r="L158" s="35"/>
      <c r="M158" s="35"/>
      <c r="N158" s="36"/>
      <c r="O158" s="62"/>
      <c r="P158" s="34" t="str">
        <f t="shared" si="2"/>
        <v/>
      </c>
    </row>
    <row r="159" ht="22.5" customHeight="1">
      <c r="A159" s="6">
        <v>158.0</v>
      </c>
      <c r="B159" s="6" t="str">
        <f>'Master Schedule'!B159</f>
        <v/>
      </c>
      <c r="C159" s="7">
        <v>46392.0</v>
      </c>
      <c r="D159" s="8" t="str">
        <f t="shared" si="1"/>
        <v>Tuesday</v>
      </c>
      <c r="E159" s="31"/>
      <c r="F159" s="11"/>
      <c r="G159" s="11"/>
      <c r="H159" s="31"/>
      <c r="I159" s="11"/>
      <c r="J159" s="22"/>
      <c r="K159" s="32"/>
      <c r="L159" s="32"/>
      <c r="M159" s="32"/>
      <c r="N159" s="33"/>
      <c r="O159" s="62"/>
      <c r="P159" s="34" t="str">
        <f t="shared" si="2"/>
        <v/>
      </c>
    </row>
    <row r="160" ht="22.5" customHeight="1">
      <c r="A160" s="6">
        <v>159.0</v>
      </c>
      <c r="B160" s="6" t="str">
        <f>'Master Schedule'!B160</f>
        <v/>
      </c>
      <c r="C160" s="7">
        <v>46393.0</v>
      </c>
      <c r="D160" s="8" t="str">
        <f t="shared" si="1"/>
        <v>Wednesday</v>
      </c>
      <c r="E160" s="31"/>
      <c r="F160" s="11"/>
      <c r="G160" s="11"/>
      <c r="H160" s="31"/>
      <c r="I160" s="11"/>
      <c r="J160" s="22"/>
      <c r="K160" s="35"/>
      <c r="L160" s="35"/>
      <c r="M160" s="35"/>
      <c r="N160" s="36"/>
      <c r="O160" s="62"/>
      <c r="P160" s="34" t="str">
        <f t="shared" si="2"/>
        <v/>
      </c>
    </row>
    <row r="161" ht="22.5" customHeight="1">
      <c r="A161" s="6">
        <v>160.0</v>
      </c>
      <c r="B161" s="6" t="str">
        <f>'Master Schedule'!B161</f>
        <v/>
      </c>
      <c r="C161" s="7">
        <v>46394.0</v>
      </c>
      <c r="D161" s="8" t="str">
        <f t="shared" si="1"/>
        <v>Thursday</v>
      </c>
      <c r="E161" s="31"/>
      <c r="F161" s="11"/>
      <c r="G161" s="11"/>
      <c r="H161" s="31"/>
      <c r="I161" s="11"/>
      <c r="J161" s="22"/>
      <c r="K161" s="32"/>
      <c r="L161" s="32"/>
      <c r="M161" s="32"/>
      <c r="N161" s="33"/>
      <c r="O161" s="62"/>
      <c r="P161" s="34" t="str">
        <f t="shared" si="2"/>
        <v/>
      </c>
    </row>
    <row r="162" ht="22.5" customHeight="1">
      <c r="A162" s="6">
        <v>161.0</v>
      </c>
      <c r="B162" s="6" t="str">
        <f>'Master Schedule'!B162</f>
        <v/>
      </c>
      <c r="C162" s="7">
        <v>46395.0</v>
      </c>
      <c r="D162" s="8" t="str">
        <f t="shared" si="1"/>
        <v>Friday</v>
      </c>
      <c r="E162" s="31"/>
      <c r="F162" s="11"/>
      <c r="G162" s="11"/>
      <c r="H162" s="31"/>
      <c r="I162" s="11"/>
      <c r="J162" s="22"/>
      <c r="K162" s="35"/>
      <c r="L162" s="35"/>
      <c r="M162" s="35"/>
      <c r="N162" s="36"/>
      <c r="O162" s="62"/>
      <c r="P162" s="34" t="str">
        <f t="shared" si="2"/>
        <v/>
      </c>
    </row>
    <row r="163" ht="22.5" customHeight="1">
      <c r="A163" s="6">
        <v>162.0</v>
      </c>
      <c r="B163" s="6" t="str">
        <f>'Master Schedule'!B163</f>
        <v/>
      </c>
      <c r="C163" s="7">
        <v>46396.0</v>
      </c>
      <c r="D163" s="8" t="str">
        <f t="shared" si="1"/>
        <v>Saturday</v>
      </c>
      <c r="E163" s="31"/>
      <c r="F163" s="11"/>
      <c r="G163" s="11"/>
      <c r="H163" s="31"/>
      <c r="I163" s="11"/>
      <c r="J163" s="22"/>
      <c r="K163" s="32"/>
      <c r="L163" s="32"/>
      <c r="M163" s="32"/>
      <c r="N163" s="33"/>
      <c r="O163" s="62"/>
      <c r="P163" s="34" t="str">
        <f t="shared" si="2"/>
        <v/>
      </c>
    </row>
    <row r="164" ht="22.5" customHeight="1">
      <c r="A164" s="6">
        <v>163.0</v>
      </c>
      <c r="B164" s="6" t="str">
        <f>'Master Schedule'!B164</f>
        <v/>
      </c>
      <c r="C164" s="7">
        <v>46397.0</v>
      </c>
      <c r="D164" s="8" t="str">
        <f t="shared" si="1"/>
        <v>Sunday</v>
      </c>
      <c r="E164" s="31"/>
      <c r="F164" s="11"/>
      <c r="G164" s="11"/>
      <c r="H164" s="31"/>
      <c r="I164" s="11"/>
      <c r="J164" s="22"/>
      <c r="K164" s="35"/>
      <c r="L164" s="35"/>
      <c r="M164" s="35"/>
      <c r="N164" s="36"/>
      <c r="O164" s="62"/>
      <c r="P164" s="34" t="str">
        <f t="shared" si="2"/>
        <v/>
      </c>
    </row>
    <row r="165" ht="22.5" customHeight="1">
      <c r="A165" s="6">
        <v>164.0</v>
      </c>
      <c r="B165" s="6" t="str">
        <f>'Master Schedule'!B165</f>
        <v/>
      </c>
      <c r="C165" s="7">
        <v>46398.0</v>
      </c>
      <c r="D165" s="8" t="str">
        <f t="shared" si="1"/>
        <v>Monday</v>
      </c>
      <c r="E165" s="31"/>
      <c r="F165" s="11"/>
      <c r="G165" s="11"/>
      <c r="H165" s="31"/>
      <c r="I165" s="11"/>
      <c r="J165" s="22"/>
      <c r="K165" s="32"/>
      <c r="L165" s="32"/>
      <c r="M165" s="32"/>
      <c r="N165" s="33"/>
      <c r="O165" s="62"/>
      <c r="P165" s="34" t="str">
        <f t="shared" si="2"/>
        <v/>
      </c>
    </row>
    <row r="166" ht="22.5" customHeight="1">
      <c r="A166" s="6">
        <v>165.0</v>
      </c>
      <c r="B166" s="6" t="str">
        <f>'Master Schedule'!B166</f>
        <v/>
      </c>
      <c r="C166" s="7">
        <v>46399.0</v>
      </c>
      <c r="D166" s="8" t="str">
        <f t="shared" si="1"/>
        <v>Tuesday</v>
      </c>
      <c r="E166" s="31"/>
      <c r="F166" s="11"/>
      <c r="G166" s="11"/>
      <c r="H166" s="31"/>
      <c r="I166" s="11"/>
      <c r="J166" s="22"/>
      <c r="K166" s="35"/>
      <c r="L166" s="35"/>
      <c r="M166" s="35"/>
      <c r="N166" s="36"/>
      <c r="O166" s="62"/>
      <c r="P166" s="34" t="str">
        <f t="shared" si="2"/>
        <v/>
      </c>
    </row>
    <row r="167" ht="22.5" customHeight="1">
      <c r="A167" s="6">
        <v>166.0</v>
      </c>
      <c r="B167" s="6" t="str">
        <f>'Master Schedule'!B167</f>
        <v/>
      </c>
      <c r="C167" s="7">
        <v>46400.0</v>
      </c>
      <c r="D167" s="8" t="str">
        <f t="shared" si="1"/>
        <v>Wednesday</v>
      </c>
      <c r="E167" s="31"/>
      <c r="F167" s="11"/>
      <c r="G167" s="11"/>
      <c r="H167" s="31"/>
      <c r="I167" s="11"/>
      <c r="J167" s="22"/>
      <c r="K167" s="32"/>
      <c r="L167" s="32"/>
      <c r="M167" s="32"/>
      <c r="N167" s="33"/>
      <c r="O167" s="62"/>
      <c r="P167" s="34" t="str">
        <f t="shared" si="2"/>
        <v/>
      </c>
    </row>
    <row r="168" ht="22.5" customHeight="1">
      <c r="A168" s="6">
        <v>167.0</v>
      </c>
      <c r="B168" s="6" t="str">
        <f>'Master Schedule'!B168</f>
        <v/>
      </c>
      <c r="C168" s="7">
        <v>46401.0</v>
      </c>
      <c r="D168" s="8" t="str">
        <f t="shared" si="1"/>
        <v>Thursday</v>
      </c>
      <c r="E168" s="31"/>
      <c r="F168" s="11"/>
      <c r="G168" s="11"/>
      <c r="H168" s="31"/>
      <c r="I168" s="11"/>
      <c r="J168" s="22"/>
      <c r="K168" s="35"/>
      <c r="L168" s="35"/>
      <c r="M168" s="35"/>
      <c r="N168" s="36"/>
      <c r="O168" s="62"/>
      <c r="P168" s="34" t="str">
        <f t="shared" si="2"/>
        <v/>
      </c>
    </row>
    <row r="169" ht="22.5" customHeight="1">
      <c r="A169" s="6">
        <v>168.0</v>
      </c>
      <c r="B169" s="6" t="str">
        <f>'Master Schedule'!B169</f>
        <v/>
      </c>
      <c r="C169" s="7">
        <v>46402.0</v>
      </c>
      <c r="D169" s="8" t="str">
        <f t="shared" si="1"/>
        <v>Friday</v>
      </c>
      <c r="E169" s="31"/>
      <c r="F169" s="11"/>
      <c r="G169" s="11"/>
      <c r="H169" s="31"/>
      <c r="I169" s="11"/>
      <c r="J169" s="22"/>
      <c r="K169" s="32"/>
      <c r="L169" s="32"/>
      <c r="M169" s="32"/>
      <c r="N169" s="33"/>
      <c r="O169" s="62"/>
      <c r="P169" s="34" t="str">
        <f t="shared" si="2"/>
        <v/>
      </c>
    </row>
    <row r="170" ht="22.5" customHeight="1">
      <c r="A170" s="6">
        <v>169.0</v>
      </c>
      <c r="B170" s="6" t="str">
        <f>'Master Schedule'!B170</f>
        <v/>
      </c>
      <c r="C170" s="7">
        <v>46403.0</v>
      </c>
      <c r="D170" s="8" t="str">
        <f t="shared" si="1"/>
        <v>Saturday</v>
      </c>
      <c r="E170" s="31"/>
      <c r="F170" s="11"/>
      <c r="G170" s="11"/>
      <c r="H170" s="31"/>
      <c r="I170" s="11"/>
      <c r="J170" s="22"/>
      <c r="K170" s="35"/>
      <c r="L170" s="35"/>
      <c r="M170" s="35"/>
      <c r="N170" s="36"/>
      <c r="O170" s="62"/>
      <c r="P170" s="34" t="str">
        <f t="shared" si="2"/>
        <v/>
      </c>
    </row>
    <row r="171" ht="22.5" customHeight="1">
      <c r="A171" s="6">
        <v>170.0</v>
      </c>
      <c r="B171" s="6" t="str">
        <f>'Master Schedule'!B171</f>
        <v/>
      </c>
      <c r="C171" s="7">
        <v>46404.0</v>
      </c>
      <c r="D171" s="8" t="str">
        <f t="shared" si="1"/>
        <v>Sunday</v>
      </c>
      <c r="E171" s="31"/>
      <c r="F171" s="11"/>
      <c r="G171" s="11"/>
      <c r="H171" s="31"/>
      <c r="I171" s="11"/>
      <c r="J171" s="22"/>
      <c r="K171" s="32"/>
      <c r="L171" s="32"/>
      <c r="M171" s="32"/>
      <c r="N171" s="33"/>
      <c r="O171" s="62"/>
      <c r="P171" s="34" t="str">
        <f t="shared" si="2"/>
        <v/>
      </c>
    </row>
    <row r="172" ht="22.5" customHeight="1">
      <c r="A172" s="6">
        <v>171.0</v>
      </c>
      <c r="B172" s="6" t="str">
        <f>'Master Schedule'!B172</f>
        <v/>
      </c>
      <c r="C172" s="7">
        <v>46405.0</v>
      </c>
      <c r="D172" s="8" t="str">
        <f t="shared" si="1"/>
        <v>Monday</v>
      </c>
      <c r="E172" s="31"/>
      <c r="F172" s="11"/>
      <c r="G172" s="11"/>
      <c r="H172" s="31"/>
      <c r="I172" s="11"/>
      <c r="J172" s="22"/>
      <c r="K172" s="35"/>
      <c r="L172" s="35"/>
      <c r="M172" s="35"/>
      <c r="N172" s="36"/>
      <c r="O172" s="62"/>
      <c r="P172" s="34" t="str">
        <f t="shared" si="2"/>
        <v/>
      </c>
    </row>
    <row r="173" ht="22.5" customHeight="1">
      <c r="A173" s="6">
        <v>172.0</v>
      </c>
      <c r="B173" s="6" t="str">
        <f>'Master Schedule'!B173</f>
        <v/>
      </c>
      <c r="C173" s="7">
        <v>46406.0</v>
      </c>
      <c r="D173" s="8" t="str">
        <f t="shared" si="1"/>
        <v>Tuesday</v>
      </c>
      <c r="E173" s="31"/>
      <c r="F173" s="11"/>
      <c r="G173" s="11"/>
      <c r="H173" s="31"/>
      <c r="I173" s="11"/>
      <c r="J173" s="22"/>
      <c r="K173" s="32"/>
      <c r="L173" s="32"/>
      <c r="M173" s="32"/>
      <c r="N173" s="33"/>
      <c r="O173" s="62"/>
      <c r="P173" s="34" t="str">
        <f t="shared" si="2"/>
        <v/>
      </c>
    </row>
    <row r="174" ht="22.5" customHeight="1">
      <c r="A174" s="6">
        <v>173.0</v>
      </c>
      <c r="B174" s="6" t="str">
        <f>'Master Schedule'!B174</f>
        <v/>
      </c>
      <c r="C174" s="7">
        <v>46407.0</v>
      </c>
      <c r="D174" s="8" t="str">
        <f t="shared" si="1"/>
        <v>Wednesday</v>
      </c>
      <c r="E174" s="31"/>
      <c r="F174" s="11"/>
      <c r="G174" s="11"/>
      <c r="H174" s="31"/>
      <c r="I174" s="11"/>
      <c r="J174" s="22"/>
      <c r="K174" s="35"/>
      <c r="L174" s="35"/>
      <c r="M174" s="35"/>
      <c r="N174" s="36"/>
      <c r="O174" s="62"/>
      <c r="P174" s="34" t="str">
        <f t="shared" si="2"/>
        <v/>
      </c>
    </row>
    <row r="175" ht="22.5" customHeight="1">
      <c r="A175" s="6">
        <v>174.0</v>
      </c>
      <c r="B175" s="6" t="str">
        <f>'Master Schedule'!B175</f>
        <v/>
      </c>
      <c r="C175" s="7">
        <v>46408.0</v>
      </c>
      <c r="D175" s="8" t="str">
        <f t="shared" si="1"/>
        <v>Thursday</v>
      </c>
      <c r="E175" s="31"/>
      <c r="F175" s="11"/>
      <c r="G175" s="11"/>
      <c r="H175" s="31"/>
      <c r="I175" s="11"/>
      <c r="J175" s="22"/>
      <c r="K175" s="32"/>
      <c r="L175" s="32"/>
      <c r="M175" s="32"/>
      <c r="N175" s="33"/>
      <c r="O175" s="62"/>
      <c r="P175" s="34" t="str">
        <f t="shared" si="2"/>
        <v/>
      </c>
    </row>
    <row r="176" ht="22.5" customHeight="1">
      <c r="A176" s="6">
        <v>175.0</v>
      </c>
      <c r="B176" s="6" t="str">
        <f>'Master Schedule'!B176</f>
        <v/>
      </c>
      <c r="C176" s="7">
        <v>46409.0</v>
      </c>
      <c r="D176" s="8" t="str">
        <f t="shared" si="1"/>
        <v>Friday</v>
      </c>
      <c r="E176" s="31"/>
      <c r="F176" s="11"/>
      <c r="G176" s="11"/>
      <c r="H176" s="31"/>
      <c r="I176" s="11"/>
      <c r="J176" s="22"/>
      <c r="K176" s="35"/>
      <c r="L176" s="35"/>
      <c r="M176" s="35"/>
      <c r="N176" s="36"/>
      <c r="O176" s="62"/>
      <c r="P176" s="34" t="str">
        <f t="shared" si="2"/>
        <v/>
      </c>
    </row>
    <row r="177" ht="22.5" customHeight="1">
      <c r="A177" s="6">
        <v>176.0</v>
      </c>
      <c r="B177" s="6" t="str">
        <f>'Master Schedule'!B177</f>
        <v/>
      </c>
      <c r="C177" s="7">
        <v>46410.0</v>
      </c>
      <c r="D177" s="8" t="str">
        <f t="shared" si="1"/>
        <v>Saturday</v>
      </c>
      <c r="E177" s="31"/>
      <c r="F177" s="11"/>
      <c r="G177" s="11"/>
      <c r="H177" s="31"/>
      <c r="I177" s="11"/>
      <c r="J177" s="22"/>
      <c r="K177" s="32"/>
      <c r="L177" s="32"/>
      <c r="M177" s="32"/>
      <c r="N177" s="33"/>
      <c r="O177" s="62"/>
      <c r="P177" s="34" t="str">
        <f t="shared" si="2"/>
        <v/>
      </c>
    </row>
    <row r="178" ht="22.5" customHeight="1">
      <c r="A178" s="6">
        <v>177.0</v>
      </c>
      <c r="B178" s="6" t="str">
        <f>'Master Schedule'!B178</f>
        <v/>
      </c>
      <c r="C178" s="7">
        <v>46411.0</v>
      </c>
      <c r="D178" s="8" t="str">
        <f t="shared" si="1"/>
        <v>Sunday</v>
      </c>
      <c r="E178" s="31"/>
      <c r="F178" s="11"/>
      <c r="G178" s="11"/>
      <c r="H178" s="31"/>
      <c r="I178" s="11"/>
      <c r="J178" s="22"/>
      <c r="K178" s="35"/>
      <c r="L178" s="35"/>
      <c r="M178" s="35"/>
      <c r="N178" s="36"/>
      <c r="O178" s="62"/>
      <c r="P178" s="34" t="str">
        <f t="shared" si="2"/>
        <v/>
      </c>
    </row>
    <row r="179" ht="22.5" customHeight="1">
      <c r="A179" s="6">
        <v>178.0</v>
      </c>
      <c r="B179" s="6" t="str">
        <f>'Master Schedule'!B179</f>
        <v/>
      </c>
      <c r="C179" s="7">
        <v>46412.0</v>
      </c>
      <c r="D179" s="8" t="str">
        <f t="shared" si="1"/>
        <v>Monday</v>
      </c>
      <c r="E179" s="31"/>
      <c r="F179" s="11"/>
      <c r="G179" s="11"/>
      <c r="H179" s="31"/>
      <c r="I179" s="11"/>
      <c r="J179" s="22"/>
      <c r="K179" s="32"/>
      <c r="L179" s="32"/>
      <c r="M179" s="32"/>
      <c r="N179" s="33"/>
      <c r="O179" s="62"/>
      <c r="P179" s="34" t="str">
        <f t="shared" si="2"/>
        <v/>
      </c>
    </row>
    <row r="180" ht="22.5" customHeight="1">
      <c r="A180" s="6">
        <v>179.0</v>
      </c>
      <c r="B180" s="6" t="str">
        <f>'Master Schedule'!B180</f>
        <v/>
      </c>
      <c r="C180" s="7">
        <v>46413.0</v>
      </c>
      <c r="D180" s="8" t="str">
        <f t="shared" si="1"/>
        <v>Tuesday</v>
      </c>
      <c r="E180" s="31"/>
      <c r="F180" s="11"/>
      <c r="G180" s="11"/>
      <c r="H180" s="31"/>
      <c r="I180" s="11"/>
      <c r="J180" s="22"/>
      <c r="K180" s="35"/>
      <c r="L180" s="35"/>
      <c r="M180" s="35"/>
      <c r="N180" s="36"/>
      <c r="O180" s="62"/>
      <c r="P180" s="34" t="str">
        <f t="shared" si="2"/>
        <v/>
      </c>
    </row>
    <row r="181" ht="22.5" customHeight="1">
      <c r="A181" s="6">
        <v>180.0</v>
      </c>
      <c r="B181" s="6" t="str">
        <f>'Master Schedule'!B181</f>
        <v/>
      </c>
      <c r="C181" s="7">
        <v>46414.0</v>
      </c>
      <c r="D181" s="8" t="str">
        <f t="shared" si="1"/>
        <v>Wednesday</v>
      </c>
      <c r="E181" s="31"/>
      <c r="F181" s="11"/>
      <c r="G181" s="11"/>
      <c r="H181" s="31"/>
      <c r="I181" s="11"/>
      <c r="J181" s="22"/>
      <c r="K181" s="32"/>
      <c r="L181" s="32"/>
      <c r="M181" s="32"/>
      <c r="N181" s="33"/>
      <c r="O181" s="62"/>
      <c r="P181" s="34" t="str">
        <f t="shared" si="2"/>
        <v/>
      </c>
    </row>
    <row r="182" ht="22.5" customHeight="1">
      <c r="A182" s="6">
        <v>181.0</v>
      </c>
      <c r="B182" s="6" t="str">
        <f>'Master Schedule'!B182</f>
        <v/>
      </c>
      <c r="C182" s="7">
        <v>46415.0</v>
      </c>
      <c r="D182" s="8" t="str">
        <f t="shared" si="1"/>
        <v>Thursday</v>
      </c>
      <c r="E182" s="31"/>
      <c r="F182" s="11"/>
      <c r="G182" s="11"/>
      <c r="H182" s="31"/>
      <c r="I182" s="11"/>
      <c r="J182" s="22"/>
      <c r="K182" s="35"/>
      <c r="L182" s="35"/>
      <c r="M182" s="35"/>
      <c r="N182" s="36"/>
      <c r="O182" s="62"/>
      <c r="P182" s="34" t="str">
        <f t="shared" si="2"/>
        <v/>
      </c>
    </row>
    <row r="183" ht="22.5" customHeight="1">
      <c r="A183" s="6">
        <v>182.0</v>
      </c>
      <c r="B183" s="6" t="str">
        <f>'Master Schedule'!B183</f>
        <v/>
      </c>
      <c r="C183" s="7">
        <v>46416.0</v>
      </c>
      <c r="D183" s="8" t="str">
        <f t="shared" si="1"/>
        <v>Friday</v>
      </c>
      <c r="E183" s="31"/>
      <c r="F183" s="11"/>
      <c r="G183" s="11"/>
      <c r="H183" s="31"/>
      <c r="I183" s="11"/>
      <c r="J183" s="22"/>
      <c r="K183" s="32"/>
      <c r="L183" s="32"/>
      <c r="M183" s="32"/>
      <c r="N183" s="33"/>
      <c r="O183" s="62"/>
      <c r="P183" s="34" t="str">
        <f t="shared" si="2"/>
        <v/>
      </c>
    </row>
    <row r="184" ht="22.5" customHeight="1">
      <c r="A184" s="6">
        <v>183.0</v>
      </c>
      <c r="B184" s="6" t="str">
        <f>'Master Schedule'!B184</f>
        <v/>
      </c>
      <c r="C184" s="7">
        <v>46417.0</v>
      </c>
      <c r="D184" s="8" t="str">
        <f t="shared" si="1"/>
        <v>Saturday</v>
      </c>
      <c r="E184" s="31"/>
      <c r="F184" s="11"/>
      <c r="G184" s="11"/>
      <c r="H184" s="31"/>
      <c r="I184" s="11"/>
      <c r="J184" s="22"/>
      <c r="K184" s="35"/>
      <c r="L184" s="35"/>
      <c r="M184" s="35"/>
      <c r="N184" s="36"/>
      <c r="O184" s="62"/>
      <c r="P184" s="34" t="str">
        <f t="shared" si="2"/>
        <v/>
      </c>
    </row>
    <row r="185" ht="22.5" customHeight="1">
      <c r="A185" s="6">
        <v>184.0</v>
      </c>
      <c r="B185" s="6" t="str">
        <f>'Master Schedule'!B185</f>
        <v/>
      </c>
      <c r="C185" s="7">
        <v>46418.0</v>
      </c>
      <c r="D185" s="8" t="str">
        <f t="shared" si="1"/>
        <v>Sunday</v>
      </c>
      <c r="E185" s="31"/>
      <c r="F185" s="11"/>
      <c r="G185" s="11"/>
      <c r="H185" s="31"/>
      <c r="I185" s="11"/>
      <c r="J185" s="22"/>
      <c r="K185" s="32"/>
      <c r="L185" s="32"/>
      <c r="M185" s="32"/>
      <c r="N185" s="33"/>
      <c r="O185" s="62"/>
      <c r="P185" s="34" t="str">
        <f t="shared" si="2"/>
        <v/>
      </c>
    </row>
    <row r="186" ht="22.5" customHeight="1">
      <c r="A186" s="6">
        <v>185.0</v>
      </c>
      <c r="B186" s="6" t="str">
        <f>'Master Schedule'!B186</f>
        <v/>
      </c>
      <c r="C186" s="7">
        <v>46419.0</v>
      </c>
      <c r="D186" s="8" t="str">
        <f t="shared" si="1"/>
        <v>Monday</v>
      </c>
      <c r="E186" s="31"/>
      <c r="F186" s="11"/>
      <c r="G186" s="11"/>
      <c r="H186" s="31"/>
      <c r="I186" s="11"/>
      <c r="J186" s="22"/>
      <c r="K186" s="35"/>
      <c r="L186" s="35"/>
      <c r="M186" s="35"/>
      <c r="N186" s="36"/>
      <c r="O186" s="62"/>
      <c r="P186" s="34" t="str">
        <f t="shared" si="2"/>
        <v/>
      </c>
    </row>
    <row r="187" ht="22.5" customHeight="1">
      <c r="A187" s="6">
        <v>186.0</v>
      </c>
      <c r="B187" s="6" t="str">
        <f>'Master Schedule'!B187</f>
        <v/>
      </c>
      <c r="C187" s="7">
        <v>46420.0</v>
      </c>
      <c r="D187" s="8" t="str">
        <f t="shared" si="1"/>
        <v>Tuesday</v>
      </c>
      <c r="E187" s="31"/>
      <c r="F187" s="11"/>
      <c r="G187" s="11"/>
      <c r="H187" s="31"/>
      <c r="I187" s="11"/>
      <c r="J187" s="22"/>
      <c r="K187" s="32"/>
      <c r="L187" s="32"/>
      <c r="M187" s="32"/>
      <c r="N187" s="33"/>
      <c r="O187" s="62"/>
      <c r="P187" s="34" t="str">
        <f t="shared" si="2"/>
        <v/>
      </c>
    </row>
    <row r="188" ht="22.5" customHeight="1">
      <c r="A188" s="6">
        <v>187.0</v>
      </c>
      <c r="B188" s="6" t="str">
        <f>'Master Schedule'!B188</f>
        <v/>
      </c>
      <c r="C188" s="7">
        <v>46421.0</v>
      </c>
      <c r="D188" s="8" t="str">
        <f t="shared" si="1"/>
        <v>Wednesday</v>
      </c>
      <c r="E188" s="31"/>
      <c r="F188" s="11"/>
      <c r="G188" s="11"/>
      <c r="H188" s="31"/>
      <c r="I188" s="11"/>
      <c r="J188" s="22"/>
      <c r="K188" s="35"/>
      <c r="L188" s="35"/>
      <c r="M188" s="35"/>
      <c r="N188" s="36"/>
      <c r="O188" s="62"/>
      <c r="P188" s="34" t="str">
        <f t="shared" si="2"/>
        <v/>
      </c>
    </row>
    <row r="189" ht="22.5" customHeight="1">
      <c r="A189" s="6">
        <v>188.0</v>
      </c>
      <c r="B189" s="6" t="str">
        <f>'Master Schedule'!B189</f>
        <v/>
      </c>
      <c r="C189" s="7">
        <v>46422.0</v>
      </c>
      <c r="D189" s="8" t="str">
        <f t="shared" si="1"/>
        <v>Thursday</v>
      </c>
      <c r="E189" s="31"/>
      <c r="F189" s="11"/>
      <c r="G189" s="11"/>
      <c r="H189" s="31"/>
      <c r="I189" s="11"/>
      <c r="J189" s="22"/>
      <c r="K189" s="32"/>
      <c r="L189" s="32"/>
      <c r="M189" s="32"/>
      <c r="N189" s="33"/>
      <c r="O189" s="62"/>
      <c r="P189" s="34" t="str">
        <f t="shared" si="2"/>
        <v/>
      </c>
    </row>
    <row r="190" ht="22.5" customHeight="1">
      <c r="A190" s="6">
        <v>189.0</v>
      </c>
      <c r="B190" s="6" t="str">
        <f>'Master Schedule'!B190</f>
        <v/>
      </c>
      <c r="C190" s="7">
        <v>46423.0</v>
      </c>
      <c r="D190" s="8" t="str">
        <f t="shared" si="1"/>
        <v>Friday</v>
      </c>
      <c r="E190" s="31"/>
      <c r="F190" s="11"/>
      <c r="G190" s="11"/>
      <c r="H190" s="31"/>
      <c r="I190" s="11"/>
      <c r="J190" s="22"/>
      <c r="K190" s="35"/>
      <c r="L190" s="35"/>
      <c r="M190" s="35"/>
      <c r="N190" s="36"/>
      <c r="O190" s="62"/>
      <c r="P190" s="34" t="str">
        <f t="shared" si="2"/>
        <v/>
      </c>
    </row>
    <row r="191" ht="22.5" customHeight="1">
      <c r="A191" s="6">
        <v>190.0</v>
      </c>
      <c r="B191" s="6" t="str">
        <f>'Master Schedule'!B191</f>
        <v/>
      </c>
      <c r="C191" s="7">
        <v>46424.0</v>
      </c>
      <c r="D191" s="8" t="str">
        <f t="shared" si="1"/>
        <v>Saturday</v>
      </c>
      <c r="E191" s="31"/>
      <c r="F191" s="11"/>
      <c r="G191" s="11"/>
      <c r="H191" s="31"/>
      <c r="I191" s="11"/>
      <c r="J191" s="22"/>
      <c r="K191" s="32"/>
      <c r="L191" s="32"/>
      <c r="M191" s="32"/>
      <c r="N191" s="33"/>
      <c r="O191" s="62"/>
      <c r="P191" s="34" t="str">
        <f t="shared" si="2"/>
        <v/>
      </c>
    </row>
    <row r="192" ht="22.5" customHeight="1">
      <c r="A192" s="6">
        <v>191.0</v>
      </c>
      <c r="B192" s="6" t="str">
        <f>'Master Schedule'!B192</f>
        <v/>
      </c>
      <c r="C192" s="7">
        <v>46425.0</v>
      </c>
      <c r="D192" s="8" t="str">
        <f t="shared" si="1"/>
        <v>Sunday</v>
      </c>
      <c r="E192" s="31"/>
      <c r="F192" s="11"/>
      <c r="G192" s="11"/>
      <c r="H192" s="31"/>
      <c r="I192" s="11"/>
      <c r="J192" s="22"/>
      <c r="K192" s="35"/>
      <c r="L192" s="35"/>
      <c r="M192" s="35"/>
      <c r="N192" s="36"/>
      <c r="O192" s="62"/>
      <c r="P192" s="34" t="str">
        <f t="shared" si="2"/>
        <v/>
      </c>
    </row>
    <row r="193" ht="22.5" customHeight="1">
      <c r="A193" s="6">
        <v>192.0</v>
      </c>
      <c r="B193" s="6" t="str">
        <f>'Master Schedule'!B193</f>
        <v/>
      </c>
      <c r="C193" s="7">
        <v>46426.0</v>
      </c>
      <c r="D193" s="8" t="str">
        <f t="shared" si="1"/>
        <v>Monday</v>
      </c>
      <c r="E193" s="31"/>
      <c r="F193" s="11"/>
      <c r="G193" s="11"/>
      <c r="H193" s="31"/>
      <c r="I193" s="11"/>
      <c r="J193" s="22"/>
      <c r="K193" s="32"/>
      <c r="L193" s="32"/>
      <c r="M193" s="32"/>
      <c r="N193" s="33"/>
      <c r="O193" s="62"/>
      <c r="P193" s="34" t="str">
        <f t="shared" si="2"/>
        <v/>
      </c>
    </row>
    <row r="194" ht="22.5" customHeight="1">
      <c r="A194" s="6">
        <v>193.0</v>
      </c>
      <c r="B194" s="6" t="str">
        <f>'Master Schedule'!B194</f>
        <v/>
      </c>
      <c r="C194" s="7">
        <v>46427.0</v>
      </c>
      <c r="D194" s="8" t="str">
        <f t="shared" si="1"/>
        <v>Tuesday</v>
      </c>
      <c r="E194" s="31"/>
      <c r="F194" s="11"/>
      <c r="G194" s="11"/>
      <c r="H194" s="31"/>
      <c r="I194" s="11"/>
      <c r="J194" s="22"/>
      <c r="K194" s="35"/>
      <c r="L194" s="35"/>
      <c r="M194" s="35"/>
      <c r="N194" s="36"/>
      <c r="O194" s="62"/>
      <c r="P194" s="34" t="str">
        <f t="shared" si="2"/>
        <v/>
      </c>
    </row>
    <row r="195" ht="22.5" customHeight="1">
      <c r="A195" s="6">
        <v>194.0</v>
      </c>
      <c r="B195" s="6" t="str">
        <f>'Master Schedule'!B195</f>
        <v/>
      </c>
      <c r="C195" s="7">
        <v>46428.0</v>
      </c>
      <c r="D195" s="8" t="str">
        <f t="shared" si="1"/>
        <v>Wednesday</v>
      </c>
      <c r="E195" s="31"/>
      <c r="F195" s="11"/>
      <c r="G195" s="11"/>
      <c r="H195" s="31"/>
      <c r="I195" s="11"/>
      <c r="J195" s="22"/>
      <c r="K195" s="32"/>
      <c r="L195" s="32"/>
      <c r="M195" s="32"/>
      <c r="N195" s="33"/>
      <c r="O195" s="62"/>
      <c r="P195" s="34" t="str">
        <f t="shared" si="2"/>
        <v/>
      </c>
    </row>
    <row r="196" ht="22.5" customHeight="1">
      <c r="A196" s="6">
        <v>195.0</v>
      </c>
      <c r="B196" s="6" t="str">
        <f>'Master Schedule'!B196</f>
        <v/>
      </c>
      <c r="C196" s="7">
        <v>46429.0</v>
      </c>
      <c r="D196" s="8" t="str">
        <f t="shared" si="1"/>
        <v>Thursday</v>
      </c>
      <c r="E196" s="31"/>
      <c r="F196" s="11"/>
      <c r="G196" s="11"/>
      <c r="H196" s="31"/>
      <c r="I196" s="11"/>
      <c r="J196" s="22"/>
      <c r="K196" s="35"/>
      <c r="L196" s="35"/>
      <c r="M196" s="35"/>
      <c r="N196" s="36"/>
      <c r="O196" s="62"/>
      <c r="P196" s="34" t="str">
        <f t="shared" si="2"/>
        <v/>
      </c>
    </row>
    <row r="197" ht="22.5" customHeight="1">
      <c r="A197" s="6">
        <v>196.0</v>
      </c>
      <c r="B197" s="6" t="str">
        <f>'Master Schedule'!B197</f>
        <v/>
      </c>
      <c r="C197" s="7">
        <v>46430.0</v>
      </c>
      <c r="D197" s="8" t="str">
        <f t="shared" si="1"/>
        <v>Friday</v>
      </c>
      <c r="E197" s="31"/>
      <c r="F197" s="11"/>
      <c r="G197" s="11"/>
      <c r="H197" s="31"/>
      <c r="I197" s="11"/>
      <c r="J197" s="22"/>
      <c r="K197" s="32"/>
      <c r="L197" s="32"/>
      <c r="M197" s="32"/>
      <c r="N197" s="33"/>
      <c r="O197" s="62"/>
      <c r="P197" s="34" t="str">
        <f t="shared" si="2"/>
        <v/>
      </c>
    </row>
    <row r="198" ht="22.5" customHeight="1">
      <c r="A198" s="6">
        <v>197.0</v>
      </c>
      <c r="B198" s="6" t="str">
        <f>'Master Schedule'!B198</f>
        <v/>
      </c>
      <c r="C198" s="7">
        <v>46431.0</v>
      </c>
      <c r="D198" s="8" t="str">
        <f t="shared" si="1"/>
        <v>Saturday</v>
      </c>
      <c r="E198" s="31"/>
      <c r="F198" s="11"/>
      <c r="G198" s="11"/>
      <c r="H198" s="31"/>
      <c r="I198" s="11"/>
      <c r="J198" s="22"/>
      <c r="K198" s="35"/>
      <c r="L198" s="35"/>
      <c r="M198" s="35"/>
      <c r="N198" s="36"/>
      <c r="O198" s="62"/>
      <c r="P198" s="34" t="str">
        <f t="shared" si="2"/>
        <v/>
      </c>
    </row>
    <row r="199" ht="22.5" customHeight="1">
      <c r="A199" s="6">
        <v>198.0</v>
      </c>
      <c r="B199" s="6" t="str">
        <f>'Master Schedule'!B199</f>
        <v/>
      </c>
      <c r="C199" s="7">
        <v>46432.0</v>
      </c>
      <c r="D199" s="8" t="str">
        <f t="shared" si="1"/>
        <v>Sunday</v>
      </c>
      <c r="E199" s="31"/>
      <c r="F199" s="11"/>
      <c r="G199" s="11"/>
      <c r="H199" s="31"/>
      <c r="I199" s="11"/>
      <c r="J199" s="22"/>
      <c r="K199" s="32"/>
      <c r="L199" s="32"/>
      <c r="M199" s="32"/>
      <c r="N199" s="33"/>
      <c r="O199" s="62"/>
      <c r="P199" s="34" t="str">
        <f t="shared" si="2"/>
        <v/>
      </c>
    </row>
    <row r="200" ht="22.5" customHeight="1">
      <c r="A200" s="6">
        <v>199.0</v>
      </c>
      <c r="B200" s="6" t="str">
        <f>'Master Schedule'!B200</f>
        <v/>
      </c>
      <c r="C200" s="7">
        <v>46433.0</v>
      </c>
      <c r="D200" s="8" t="str">
        <f t="shared" si="1"/>
        <v>Monday</v>
      </c>
      <c r="E200" s="31"/>
      <c r="F200" s="11"/>
      <c r="G200" s="11"/>
      <c r="H200" s="31"/>
      <c r="I200" s="11"/>
      <c r="J200" s="22"/>
      <c r="K200" s="35"/>
      <c r="L200" s="35"/>
      <c r="M200" s="35"/>
      <c r="N200" s="36"/>
      <c r="O200" s="62"/>
      <c r="P200" s="34" t="str">
        <f t="shared" si="2"/>
        <v/>
      </c>
    </row>
    <row r="201" ht="22.5" customHeight="1">
      <c r="A201" s="6">
        <v>200.0</v>
      </c>
      <c r="B201" s="6" t="str">
        <f>'Master Schedule'!B201</f>
        <v/>
      </c>
      <c r="C201" s="7">
        <v>46434.0</v>
      </c>
      <c r="D201" s="8" t="str">
        <f t="shared" si="1"/>
        <v>Tuesday</v>
      </c>
      <c r="E201" s="31"/>
      <c r="F201" s="11"/>
      <c r="G201" s="11"/>
      <c r="H201" s="31"/>
      <c r="I201" s="11"/>
      <c r="J201" s="22"/>
      <c r="K201" s="32"/>
      <c r="L201" s="32"/>
      <c r="M201" s="32"/>
      <c r="N201" s="33"/>
      <c r="O201" s="62"/>
      <c r="P201" s="34" t="str">
        <f t="shared" si="2"/>
        <v/>
      </c>
    </row>
    <row r="202" ht="22.5" customHeight="1">
      <c r="A202" s="6">
        <v>201.0</v>
      </c>
      <c r="B202" s="6" t="str">
        <f>'Master Schedule'!B202</f>
        <v/>
      </c>
      <c r="C202" s="7">
        <v>46435.0</v>
      </c>
      <c r="D202" s="8" t="str">
        <f t="shared" si="1"/>
        <v>Wednesday</v>
      </c>
      <c r="E202" s="31"/>
      <c r="F202" s="11"/>
      <c r="G202" s="11"/>
      <c r="H202" s="31"/>
      <c r="I202" s="11"/>
      <c r="J202" s="22"/>
      <c r="K202" s="35"/>
      <c r="L202" s="35"/>
      <c r="M202" s="35"/>
      <c r="N202" s="36"/>
      <c r="O202" s="62"/>
      <c r="P202" s="34" t="str">
        <f t="shared" si="2"/>
        <v/>
      </c>
    </row>
    <row r="203" ht="22.5" customHeight="1">
      <c r="A203" s="6">
        <v>202.0</v>
      </c>
      <c r="B203" s="6" t="str">
        <f>'Master Schedule'!B203</f>
        <v/>
      </c>
      <c r="C203" s="7">
        <v>46436.0</v>
      </c>
      <c r="D203" s="8" t="str">
        <f t="shared" si="1"/>
        <v>Thursday</v>
      </c>
      <c r="E203" s="31"/>
      <c r="F203" s="11"/>
      <c r="G203" s="11"/>
      <c r="H203" s="31"/>
      <c r="I203" s="11"/>
      <c r="J203" s="22"/>
      <c r="K203" s="32"/>
      <c r="L203" s="32"/>
      <c r="M203" s="32"/>
      <c r="N203" s="33"/>
      <c r="O203" s="62"/>
      <c r="P203" s="34" t="str">
        <f t="shared" si="2"/>
        <v/>
      </c>
    </row>
    <row r="204" ht="22.5" customHeight="1">
      <c r="A204" s="6">
        <v>203.0</v>
      </c>
      <c r="B204" s="6" t="str">
        <f>'Master Schedule'!B204</f>
        <v/>
      </c>
      <c r="C204" s="7">
        <v>46437.0</v>
      </c>
      <c r="D204" s="8" t="str">
        <f t="shared" si="1"/>
        <v>Friday</v>
      </c>
      <c r="E204" s="31"/>
      <c r="F204" s="11"/>
      <c r="G204" s="11"/>
      <c r="H204" s="31"/>
      <c r="I204" s="11"/>
      <c r="J204" s="22"/>
      <c r="K204" s="35"/>
      <c r="L204" s="35"/>
      <c r="M204" s="35"/>
      <c r="N204" s="36"/>
      <c r="O204" s="62"/>
      <c r="P204" s="34" t="str">
        <f t="shared" si="2"/>
        <v/>
      </c>
    </row>
    <row r="205" ht="22.5" customHeight="1">
      <c r="A205" s="6">
        <v>204.0</v>
      </c>
      <c r="B205" s="6" t="str">
        <f>'Master Schedule'!B205</f>
        <v/>
      </c>
      <c r="C205" s="7">
        <v>46438.0</v>
      </c>
      <c r="D205" s="8" t="str">
        <f t="shared" si="1"/>
        <v>Saturday</v>
      </c>
      <c r="E205" s="50" t="s">
        <v>50</v>
      </c>
      <c r="F205" s="57">
        <v>0.5416666666666666</v>
      </c>
      <c r="G205" s="6" t="s">
        <v>51</v>
      </c>
      <c r="H205" s="50" t="s">
        <v>22</v>
      </c>
      <c r="I205" s="11"/>
      <c r="J205" s="22"/>
      <c r="K205" s="32"/>
      <c r="L205" s="32"/>
      <c r="M205" s="32"/>
      <c r="N205" s="33"/>
      <c r="O205" s="62"/>
      <c r="P205" s="34" t="str">
        <f t="shared" si="2"/>
        <v>⌛️ Pending</v>
      </c>
    </row>
    <row r="206" ht="22.5" customHeight="1">
      <c r="A206" s="6">
        <v>205.0</v>
      </c>
      <c r="B206" s="6" t="str">
        <f>'Master Schedule'!B206</f>
        <v/>
      </c>
      <c r="C206" s="7">
        <v>46439.0</v>
      </c>
      <c r="D206" s="8" t="str">
        <f t="shared" si="1"/>
        <v>Sunday</v>
      </c>
      <c r="E206" s="31"/>
      <c r="F206" s="11"/>
      <c r="G206" s="11"/>
      <c r="H206" s="31"/>
      <c r="I206" s="11"/>
      <c r="J206" s="22"/>
      <c r="K206" s="35"/>
      <c r="L206" s="35"/>
      <c r="M206" s="35"/>
      <c r="N206" s="36"/>
      <c r="O206" s="62"/>
      <c r="P206" s="34" t="str">
        <f>IF(G209="", "",
   IF(AND(K206="✅", L206="✅", M206="✅", N206="✅", O206="✅"), "✅ Approved",
   IF(OR(K206="❌", L206="❌", M206="❌", N206="❌", O206="❌"), "❌ Denied",
   "⌛️ Pending")))
</f>
        <v>⌛️ Pending</v>
      </c>
    </row>
    <row r="207" ht="22.5" customHeight="1">
      <c r="A207" s="6">
        <v>206.0</v>
      </c>
      <c r="B207" s="6" t="str">
        <f>'Master Schedule'!B207</f>
        <v/>
      </c>
      <c r="C207" s="7">
        <v>46440.0</v>
      </c>
      <c r="D207" s="8" t="str">
        <f t="shared" si="1"/>
        <v>Monday</v>
      </c>
      <c r="E207" s="31"/>
      <c r="F207" s="11"/>
      <c r="G207" s="11"/>
      <c r="H207" s="31"/>
      <c r="I207" s="11"/>
      <c r="J207" s="22"/>
      <c r="K207" s="32"/>
      <c r="L207" s="32"/>
      <c r="M207" s="32"/>
      <c r="N207" s="33"/>
      <c r="O207" s="62"/>
      <c r="P207" s="34" t="str">
        <f>IF(G212="", "",
   IF(AND(K207="✅", L207="✅", M207="✅", N207="✅", O207="✅"), "✅ Approved",
   IF(OR(K207="❌", L207="❌", M207="❌", N207="❌", O207="❌"), "❌ Denied",
   "⌛️ Pending")))
</f>
        <v>⌛️ Pending</v>
      </c>
    </row>
    <row r="208" ht="22.5" customHeight="1">
      <c r="A208" s="6">
        <v>207.0</v>
      </c>
      <c r="B208" s="6" t="str">
        <f>'Master Schedule'!B208</f>
        <v/>
      </c>
      <c r="C208" s="7">
        <v>46441.0</v>
      </c>
      <c r="D208" s="8" t="str">
        <f t="shared" si="1"/>
        <v>Tuesday</v>
      </c>
      <c r="E208" s="31"/>
      <c r="F208" s="11"/>
      <c r="G208" s="11"/>
      <c r="H208" s="31"/>
      <c r="I208" s="11"/>
      <c r="J208" s="22"/>
      <c r="K208" s="35"/>
      <c r="L208" s="35"/>
      <c r="M208" s="35"/>
      <c r="N208" s="36"/>
      <c r="O208" s="62"/>
      <c r="P208" s="34" t="str">
        <f>IF(G219="", "",
   IF(AND(K208="✅", L208="✅", M208="✅", N208="✅", O208="✅"), "✅ Approved",
   IF(OR(K208="❌", L208="❌", M208="❌", N208="❌", O208="❌"), "❌ Denied",
   "⌛️ Pending")))
</f>
        <v>⌛️ Pending</v>
      </c>
    </row>
    <row r="209" ht="22.5" customHeight="1">
      <c r="A209" s="6">
        <v>208.0</v>
      </c>
      <c r="B209" s="6" t="str">
        <f>'Master Schedule'!B209</f>
        <v/>
      </c>
      <c r="C209" s="7">
        <v>46442.0</v>
      </c>
      <c r="D209" s="8" t="str">
        <f t="shared" si="1"/>
        <v>Wednesday</v>
      </c>
      <c r="E209" s="50" t="s">
        <v>50</v>
      </c>
      <c r="F209" s="57">
        <v>0.7916666666666666</v>
      </c>
      <c r="G209" s="6" t="s">
        <v>52</v>
      </c>
      <c r="H209" s="50" t="s">
        <v>20</v>
      </c>
      <c r="I209" s="57">
        <v>0.625</v>
      </c>
      <c r="J209" s="22"/>
      <c r="K209" s="32"/>
      <c r="L209" s="32"/>
      <c r="M209" s="32"/>
      <c r="N209" s="33"/>
      <c r="O209" s="62"/>
      <c r="P209" s="34" t="str">
        <f>IF(#REF!="", "",
   IF(AND(K209="✅", L209="✅", M209="✅", N209="✅", O209="✅"), "✅ Approved",
   IF(OR(K209="❌", L209="❌", M209="❌", N209="❌", O209="❌"), "❌ Denied",
   "⌛️ Pending")))
</f>
        <v>#REF!</v>
      </c>
    </row>
    <row r="210" ht="22.5" customHeight="1">
      <c r="A210" s="6">
        <v>209.0</v>
      </c>
      <c r="B210" s="6" t="str">
        <f>'Master Schedule'!B210</f>
        <v/>
      </c>
      <c r="C210" s="7">
        <v>46443.0</v>
      </c>
      <c r="D210" s="8" t="str">
        <f t="shared" si="1"/>
        <v>Thursday</v>
      </c>
      <c r="E210" s="31"/>
      <c r="F210" s="11"/>
      <c r="G210" s="11"/>
      <c r="H210" s="31"/>
      <c r="I210" s="11"/>
      <c r="J210" s="22"/>
      <c r="K210" s="35"/>
      <c r="L210" s="35"/>
      <c r="M210" s="35"/>
      <c r="N210" s="36"/>
      <c r="O210" s="62"/>
      <c r="P210" s="34" t="str">
        <f t="shared" ref="P210:P211" si="3">IF(G210="", "",
   IF(AND(K210="✅", L210="✅", M210="✅", N210="✅", O210="✅"), "✅ Approved",
   IF(OR(K210="❌", L210="❌", M210="❌", N210="❌", O210="❌"), "❌ Denied",
   "⌛️ Pending")))
</f>
        <v/>
      </c>
    </row>
    <row r="211" ht="22.5" customHeight="1">
      <c r="A211" s="6">
        <v>210.0</v>
      </c>
      <c r="B211" s="6" t="str">
        <f>'Master Schedule'!B211</f>
        <v/>
      </c>
      <c r="C211" s="7">
        <v>46444.0</v>
      </c>
      <c r="D211" s="8" t="str">
        <f t="shared" si="1"/>
        <v>Friday</v>
      </c>
      <c r="E211" s="31"/>
      <c r="F211" s="11"/>
      <c r="G211" s="11"/>
      <c r="H211" s="31"/>
      <c r="I211" s="11"/>
      <c r="J211" s="22"/>
      <c r="K211" s="32"/>
      <c r="L211" s="32"/>
      <c r="M211" s="32"/>
      <c r="N211" s="33"/>
      <c r="O211" s="62"/>
      <c r="P211" s="34" t="str">
        <f t="shared" si="3"/>
        <v/>
      </c>
    </row>
    <row r="212" ht="22.5" customHeight="1">
      <c r="A212" s="6">
        <v>211.0</v>
      </c>
      <c r="B212" s="6" t="str">
        <f>'Master Schedule'!B212</f>
        <v/>
      </c>
      <c r="C212" s="7">
        <v>46445.0</v>
      </c>
      <c r="D212" s="8" t="str">
        <f t="shared" si="1"/>
        <v>Saturday</v>
      </c>
      <c r="E212" s="50" t="s">
        <v>50</v>
      </c>
      <c r="F212" s="57">
        <v>0.5416666666666666</v>
      </c>
      <c r="G212" s="6" t="s">
        <v>53</v>
      </c>
      <c r="H212" s="50" t="s">
        <v>20</v>
      </c>
      <c r="I212" s="11"/>
      <c r="J212" s="22"/>
      <c r="K212" s="35"/>
      <c r="L212" s="35"/>
      <c r="M212" s="35"/>
      <c r="N212" s="36"/>
      <c r="O212" s="62"/>
      <c r="P212" s="34" t="str">
        <f>IF(#REF!="", "",
   IF(AND(K212="✅", L212="✅", M212="✅", N212="✅", O212="✅"), "✅ Approved",
   IF(OR(K212="❌", L212="❌", M212="❌", N212="❌", O212="❌"), "❌ Denied",
   "⌛️ Pending")))
</f>
        <v>#REF!</v>
      </c>
    </row>
    <row r="213" ht="22.5" customHeight="1">
      <c r="A213" s="6">
        <v>212.0</v>
      </c>
      <c r="B213" s="6" t="str">
        <f>'Master Schedule'!B213</f>
        <v/>
      </c>
      <c r="C213" s="7">
        <v>46446.0</v>
      </c>
      <c r="D213" s="8" t="str">
        <f t="shared" si="1"/>
        <v>Sunday</v>
      </c>
      <c r="E213" s="31"/>
      <c r="F213" s="11"/>
      <c r="G213" s="11"/>
      <c r="H213" s="31"/>
      <c r="I213" s="11"/>
      <c r="J213" s="22"/>
      <c r="K213" s="32"/>
      <c r="L213" s="32"/>
      <c r="M213" s="32"/>
      <c r="N213" s="33"/>
      <c r="O213" s="62"/>
      <c r="P213" s="34" t="str">
        <f t="shared" ref="P213:P218" si="4">IF(G213="", "",
   IF(AND(K213="✅", L213="✅", M213="✅", N213="✅", O213="✅"), "✅ Approved",
   IF(OR(K213="❌", L213="❌", M213="❌", N213="❌", O213="❌"), "❌ Denied",
   "⌛️ Pending")))
</f>
        <v/>
      </c>
    </row>
    <row r="214" ht="22.5" customHeight="1">
      <c r="A214" s="6">
        <v>213.0</v>
      </c>
      <c r="B214" s="6" t="str">
        <f>'Master Schedule'!B214</f>
        <v/>
      </c>
      <c r="C214" s="7">
        <v>46447.0</v>
      </c>
      <c r="D214" s="8" t="str">
        <f t="shared" si="1"/>
        <v>Monday</v>
      </c>
      <c r="E214" s="31"/>
      <c r="F214" s="11"/>
      <c r="G214" s="11"/>
      <c r="H214" s="31"/>
      <c r="I214" s="11"/>
      <c r="J214" s="22"/>
      <c r="K214" s="35"/>
      <c r="L214" s="35"/>
      <c r="M214" s="35"/>
      <c r="N214" s="36"/>
      <c r="O214" s="62"/>
      <c r="P214" s="34" t="str">
        <f t="shared" si="4"/>
        <v/>
      </c>
    </row>
    <row r="215" ht="22.5" customHeight="1">
      <c r="A215" s="6">
        <v>214.0</v>
      </c>
      <c r="B215" s="6" t="str">
        <f>'Master Schedule'!B215</f>
        <v/>
      </c>
      <c r="C215" s="7">
        <v>46448.0</v>
      </c>
      <c r="D215" s="8" t="str">
        <f t="shared" si="1"/>
        <v>Tuesday</v>
      </c>
      <c r="E215" s="31"/>
      <c r="F215" s="11"/>
      <c r="G215" s="11"/>
      <c r="H215" s="31"/>
      <c r="I215" s="11"/>
      <c r="J215" s="22"/>
      <c r="K215" s="32"/>
      <c r="L215" s="32"/>
      <c r="M215" s="32"/>
      <c r="N215" s="33"/>
      <c r="O215" s="62"/>
      <c r="P215" s="34" t="str">
        <f t="shared" si="4"/>
        <v/>
      </c>
    </row>
    <row r="216" ht="22.5" customHeight="1">
      <c r="A216" s="6">
        <v>215.0</v>
      </c>
      <c r="B216" s="6" t="str">
        <f>'Master Schedule'!B216</f>
        <v/>
      </c>
      <c r="C216" s="7">
        <v>46449.0</v>
      </c>
      <c r="D216" s="8" t="str">
        <f t="shared" si="1"/>
        <v>Wednesday</v>
      </c>
      <c r="E216" s="31"/>
      <c r="F216" s="11"/>
      <c r="G216" s="11"/>
      <c r="H216" s="31"/>
      <c r="I216" s="11"/>
      <c r="J216" s="22"/>
      <c r="K216" s="35"/>
      <c r="L216" s="35"/>
      <c r="M216" s="35"/>
      <c r="N216" s="36"/>
      <c r="O216" s="62"/>
      <c r="P216" s="34" t="str">
        <f t="shared" si="4"/>
        <v/>
      </c>
    </row>
    <row r="217" ht="22.5" customHeight="1">
      <c r="A217" s="6">
        <v>216.0</v>
      </c>
      <c r="B217" s="6" t="str">
        <f>'Master Schedule'!B217</f>
        <v/>
      </c>
      <c r="C217" s="7">
        <v>46450.0</v>
      </c>
      <c r="D217" s="8" t="str">
        <f t="shared" si="1"/>
        <v>Thursday</v>
      </c>
      <c r="E217" s="31"/>
      <c r="F217" s="11"/>
      <c r="G217" s="11"/>
      <c r="H217" s="31"/>
      <c r="I217" s="11"/>
      <c r="J217" s="22"/>
      <c r="K217" s="32"/>
      <c r="L217" s="32"/>
      <c r="M217" s="32"/>
      <c r="N217" s="33"/>
      <c r="O217" s="62"/>
      <c r="P217" s="34" t="str">
        <f t="shared" si="4"/>
        <v/>
      </c>
    </row>
    <row r="218" ht="22.5" customHeight="1">
      <c r="A218" s="6">
        <v>217.0</v>
      </c>
      <c r="B218" s="6" t="str">
        <f>'Master Schedule'!B218</f>
        <v/>
      </c>
      <c r="C218" s="7">
        <v>46451.0</v>
      </c>
      <c r="D218" s="8" t="str">
        <f t="shared" si="1"/>
        <v>Friday</v>
      </c>
      <c r="E218" s="31"/>
      <c r="F218" s="11"/>
      <c r="G218" s="11"/>
      <c r="H218" s="31"/>
      <c r="I218" s="11"/>
      <c r="J218" s="22"/>
      <c r="K218" s="35"/>
      <c r="L218" s="35"/>
      <c r="M218" s="35"/>
      <c r="N218" s="36"/>
      <c r="O218" s="62"/>
      <c r="P218" s="34" t="str">
        <f t="shared" si="4"/>
        <v/>
      </c>
    </row>
    <row r="219" ht="22.5" customHeight="1">
      <c r="A219" s="6">
        <v>218.0</v>
      </c>
      <c r="B219" s="6" t="str">
        <f>'Master Schedule'!B219</f>
        <v/>
      </c>
      <c r="C219" s="7">
        <v>46452.0</v>
      </c>
      <c r="D219" s="8" t="str">
        <f t="shared" si="1"/>
        <v>Saturday</v>
      </c>
      <c r="E219" s="50" t="s">
        <v>50</v>
      </c>
      <c r="F219" s="57">
        <v>0.5416666666666666</v>
      </c>
      <c r="G219" s="6" t="s">
        <v>54</v>
      </c>
      <c r="H219" s="50" t="s">
        <v>20</v>
      </c>
      <c r="I219" s="11"/>
      <c r="J219" s="22"/>
      <c r="K219" s="32"/>
      <c r="L219" s="32"/>
      <c r="M219" s="32"/>
      <c r="N219" s="33"/>
      <c r="O219" s="62"/>
      <c r="P219" s="34" t="str">
        <f>IF(#REF!="", "",
   IF(AND(K219="✅", L219="✅", M219="✅", N219="✅", O219="✅"), "✅ Approved",
   IF(OR(K219="❌", L219="❌", M219="❌", N219="❌", O219="❌"), "❌ Denied",
   "⌛️ Pending")))
</f>
        <v>#REF!</v>
      </c>
    </row>
    <row r="220" ht="22.5" customHeight="1">
      <c r="A220" s="6">
        <v>219.0</v>
      </c>
      <c r="B220" s="6" t="str">
        <f>'Master Schedule'!B220</f>
        <v/>
      </c>
      <c r="C220" s="7">
        <v>46453.0</v>
      </c>
      <c r="D220" s="8" t="str">
        <f t="shared" si="1"/>
        <v>Sunday</v>
      </c>
      <c r="E220" s="31"/>
      <c r="F220" s="11"/>
      <c r="G220" s="11"/>
      <c r="H220" s="31"/>
      <c r="I220" s="11"/>
      <c r="J220" s="22"/>
      <c r="K220" s="35"/>
      <c r="L220" s="35"/>
      <c r="M220" s="35"/>
      <c r="N220" s="36"/>
      <c r="O220" s="62"/>
      <c r="P220" s="34" t="str">
        <f t="shared" ref="P220:P305" si="5">IF(G220="", "",
   IF(AND(K220="✅", L220="✅", M220="✅", N220="✅", O220="✅"), "✅ Approved",
   IF(OR(K220="❌", L220="❌", M220="❌", N220="❌", O220="❌"), "❌ Denied",
   "⌛️ Pending")))
</f>
        <v/>
      </c>
    </row>
    <row r="221" ht="22.5" customHeight="1">
      <c r="A221" s="6">
        <v>220.0</v>
      </c>
      <c r="B221" s="6" t="str">
        <f>'Master Schedule'!B221</f>
        <v/>
      </c>
      <c r="C221" s="7">
        <v>46454.0</v>
      </c>
      <c r="D221" s="8" t="str">
        <f t="shared" si="1"/>
        <v>Monday</v>
      </c>
      <c r="E221" s="50" t="s">
        <v>50</v>
      </c>
      <c r="F221" s="6" t="s">
        <v>42</v>
      </c>
      <c r="G221" s="6" t="s">
        <v>55</v>
      </c>
      <c r="H221" s="50" t="s">
        <v>20</v>
      </c>
      <c r="I221" s="11"/>
      <c r="J221" s="22"/>
      <c r="K221" s="32"/>
      <c r="L221" s="32"/>
      <c r="M221" s="32"/>
      <c r="N221" s="33"/>
      <c r="O221" s="62"/>
      <c r="P221" s="34" t="str">
        <f t="shared" si="5"/>
        <v>⌛️ Pending</v>
      </c>
    </row>
    <row r="222" ht="22.5" customHeight="1">
      <c r="A222" s="6">
        <v>221.0</v>
      </c>
      <c r="B222" s="6" t="str">
        <f>'Master Schedule'!B222</f>
        <v>Spring Break</v>
      </c>
      <c r="C222" s="7">
        <v>46455.0</v>
      </c>
      <c r="D222" s="8" t="str">
        <f t="shared" si="1"/>
        <v>Tuesday</v>
      </c>
      <c r="E222" s="31"/>
      <c r="F222" s="11"/>
      <c r="G222" s="11"/>
      <c r="H222" s="50"/>
      <c r="I222" s="11"/>
      <c r="J222" s="22"/>
      <c r="K222" s="35"/>
      <c r="L222" s="35"/>
      <c r="M222" s="35"/>
      <c r="N222" s="36"/>
      <c r="O222" s="62"/>
      <c r="P222" s="34" t="str">
        <f t="shared" si="5"/>
        <v/>
      </c>
    </row>
    <row r="223" ht="22.5" customHeight="1">
      <c r="A223" s="6">
        <v>222.0</v>
      </c>
      <c r="B223" s="6" t="str">
        <f>'Master Schedule'!B223</f>
        <v>Spring Break</v>
      </c>
      <c r="C223" s="7">
        <v>46456.0</v>
      </c>
      <c r="D223" s="8" t="str">
        <f t="shared" si="1"/>
        <v>Wednesday</v>
      </c>
      <c r="E223" s="50" t="s">
        <v>50</v>
      </c>
      <c r="F223" s="6" t="s">
        <v>42</v>
      </c>
      <c r="G223" s="6" t="s">
        <v>56</v>
      </c>
      <c r="H223" s="50" t="s">
        <v>20</v>
      </c>
      <c r="I223" s="11"/>
      <c r="J223" s="22"/>
      <c r="K223" s="32"/>
      <c r="L223" s="32"/>
      <c r="M223" s="32"/>
      <c r="N223" s="33"/>
      <c r="O223" s="62"/>
      <c r="P223" s="34" t="str">
        <f t="shared" si="5"/>
        <v>⌛️ Pending</v>
      </c>
    </row>
    <row r="224" ht="22.5" customHeight="1">
      <c r="A224" s="6">
        <v>223.0</v>
      </c>
      <c r="B224" s="6" t="str">
        <f>'Master Schedule'!B224</f>
        <v>Spring Break</v>
      </c>
      <c r="C224" s="7">
        <v>46457.0</v>
      </c>
      <c r="D224" s="8" t="str">
        <f t="shared" si="1"/>
        <v>Thursday</v>
      </c>
      <c r="E224" s="31"/>
      <c r="F224" s="11"/>
      <c r="G224" s="11"/>
      <c r="H224" s="31"/>
      <c r="I224" s="11"/>
      <c r="J224" s="22"/>
      <c r="K224" s="35"/>
      <c r="L224" s="35"/>
      <c r="M224" s="35"/>
      <c r="N224" s="36"/>
      <c r="O224" s="62"/>
      <c r="P224" s="34" t="str">
        <f t="shared" si="5"/>
        <v/>
      </c>
    </row>
    <row r="225" ht="22.5" customHeight="1">
      <c r="A225" s="6">
        <v>224.0</v>
      </c>
      <c r="B225" s="6" t="str">
        <f>'Master Schedule'!B225</f>
        <v>Spring Break</v>
      </c>
      <c r="C225" s="7">
        <v>46458.0</v>
      </c>
      <c r="D225" s="8" t="str">
        <f t="shared" si="1"/>
        <v>Friday</v>
      </c>
      <c r="E225" s="31"/>
      <c r="F225" s="11"/>
      <c r="G225" s="11"/>
      <c r="H225" s="31"/>
      <c r="I225" s="11"/>
      <c r="J225" s="22"/>
      <c r="K225" s="32"/>
      <c r="L225" s="32"/>
      <c r="M225" s="32"/>
      <c r="N225" s="33"/>
      <c r="O225" s="62"/>
      <c r="P225" s="34" t="str">
        <f t="shared" si="5"/>
        <v/>
      </c>
    </row>
    <row r="226" ht="22.5" customHeight="1">
      <c r="A226" s="6">
        <v>225.0</v>
      </c>
      <c r="B226" s="6" t="str">
        <f>'Master Schedule'!B226</f>
        <v>Spring Break</v>
      </c>
      <c r="C226" s="7">
        <v>46459.0</v>
      </c>
      <c r="D226" s="8" t="str">
        <f t="shared" si="1"/>
        <v>Saturday</v>
      </c>
      <c r="E226" s="50" t="s">
        <v>50</v>
      </c>
      <c r="F226" s="57">
        <v>0.5416666666666666</v>
      </c>
      <c r="G226" s="6" t="s">
        <v>19</v>
      </c>
      <c r="H226" s="31"/>
      <c r="I226" s="11"/>
      <c r="J226" s="22"/>
      <c r="K226" s="35"/>
      <c r="L226" s="35"/>
      <c r="M226" s="35"/>
      <c r="N226" s="36"/>
      <c r="O226" s="62"/>
      <c r="P226" s="34" t="str">
        <f t="shared" si="5"/>
        <v>⌛️ Pending</v>
      </c>
    </row>
    <row r="227" ht="22.5" customHeight="1">
      <c r="A227" s="6">
        <v>226.0</v>
      </c>
      <c r="B227" s="6" t="str">
        <f>'Master Schedule'!B227</f>
        <v/>
      </c>
      <c r="C227" s="7">
        <v>46460.0</v>
      </c>
      <c r="D227" s="8" t="str">
        <f t="shared" si="1"/>
        <v>Sunday</v>
      </c>
      <c r="E227" s="31"/>
      <c r="F227" s="11"/>
      <c r="G227" s="11"/>
      <c r="H227" s="31"/>
      <c r="I227" s="11"/>
      <c r="J227" s="22"/>
      <c r="K227" s="32"/>
      <c r="L227" s="32"/>
      <c r="M227" s="32"/>
      <c r="N227" s="33"/>
      <c r="O227" s="62"/>
      <c r="P227" s="34" t="str">
        <f t="shared" si="5"/>
        <v/>
      </c>
    </row>
    <row r="228" ht="22.5" customHeight="1">
      <c r="A228" s="6">
        <v>227.0</v>
      </c>
      <c r="B228" s="6" t="str">
        <f>'Master Schedule'!B228</f>
        <v/>
      </c>
      <c r="C228" s="7">
        <v>46461.0</v>
      </c>
      <c r="D228" s="8" t="str">
        <f t="shared" si="1"/>
        <v>Monday</v>
      </c>
      <c r="E228" s="31"/>
      <c r="F228" s="11"/>
      <c r="G228" s="11"/>
      <c r="H228" s="31"/>
      <c r="I228" s="11"/>
      <c r="J228" s="22"/>
      <c r="K228" s="35"/>
      <c r="L228" s="35"/>
      <c r="M228" s="35"/>
      <c r="N228" s="36"/>
      <c r="O228" s="62"/>
      <c r="P228" s="34" t="str">
        <f t="shared" si="5"/>
        <v/>
      </c>
    </row>
    <row r="229" ht="22.5" customHeight="1">
      <c r="A229" s="6">
        <v>228.0</v>
      </c>
      <c r="B229" s="6" t="str">
        <f>'Master Schedule'!B229</f>
        <v/>
      </c>
      <c r="C229" s="7">
        <v>46462.0</v>
      </c>
      <c r="D229" s="8" t="str">
        <f t="shared" si="1"/>
        <v>Tuesday</v>
      </c>
      <c r="E229" s="31"/>
      <c r="F229" s="11"/>
      <c r="G229" s="11"/>
      <c r="H229" s="31"/>
      <c r="I229" s="11"/>
      <c r="J229" s="22"/>
      <c r="K229" s="32"/>
      <c r="L229" s="32"/>
      <c r="M229" s="32"/>
      <c r="N229" s="33"/>
      <c r="O229" s="62"/>
      <c r="P229" s="34" t="str">
        <f t="shared" si="5"/>
        <v/>
      </c>
    </row>
    <row r="230" ht="22.5" customHeight="1">
      <c r="A230" s="6">
        <v>229.0</v>
      </c>
      <c r="B230" s="6" t="str">
        <f>'Master Schedule'!B230</f>
        <v/>
      </c>
      <c r="C230" s="7">
        <v>46463.0</v>
      </c>
      <c r="D230" s="8" t="str">
        <f t="shared" si="1"/>
        <v>Wednesday</v>
      </c>
      <c r="E230" s="31"/>
      <c r="F230" s="11"/>
      <c r="G230" s="11"/>
      <c r="H230" s="31"/>
      <c r="I230" s="11"/>
      <c r="J230" s="22"/>
      <c r="K230" s="35"/>
      <c r="L230" s="35"/>
      <c r="M230" s="35"/>
      <c r="N230" s="36"/>
      <c r="O230" s="62"/>
      <c r="P230" s="34" t="str">
        <f t="shared" si="5"/>
        <v/>
      </c>
    </row>
    <row r="231" ht="22.5" customHeight="1">
      <c r="A231" s="6">
        <v>230.0</v>
      </c>
      <c r="B231" s="6" t="str">
        <f>'Master Schedule'!B231</f>
        <v/>
      </c>
      <c r="C231" s="7">
        <v>46464.0</v>
      </c>
      <c r="D231" s="8" t="str">
        <f t="shared" si="1"/>
        <v>Thursday</v>
      </c>
      <c r="E231" s="31"/>
      <c r="F231" s="11"/>
      <c r="G231" s="11"/>
      <c r="H231" s="31"/>
      <c r="I231" s="11"/>
      <c r="J231" s="22"/>
      <c r="K231" s="32"/>
      <c r="L231" s="32"/>
      <c r="M231" s="32"/>
      <c r="N231" s="33"/>
      <c r="O231" s="62"/>
      <c r="P231" s="34" t="str">
        <f t="shared" si="5"/>
        <v/>
      </c>
    </row>
    <row r="232" ht="22.5" customHeight="1">
      <c r="A232" s="6">
        <v>231.0</v>
      </c>
      <c r="B232" s="6" t="str">
        <f>'Master Schedule'!B232</f>
        <v/>
      </c>
      <c r="C232" s="7">
        <v>46465.0</v>
      </c>
      <c r="D232" s="8" t="str">
        <f t="shared" si="1"/>
        <v>Friday</v>
      </c>
      <c r="E232" s="31"/>
      <c r="F232" s="11"/>
      <c r="G232" s="11"/>
      <c r="H232" s="31"/>
      <c r="I232" s="11"/>
      <c r="J232" s="22"/>
      <c r="K232" s="35"/>
      <c r="L232" s="35"/>
      <c r="M232" s="35"/>
      <c r="N232" s="36"/>
      <c r="O232" s="62"/>
      <c r="P232" s="34" t="str">
        <f t="shared" si="5"/>
        <v/>
      </c>
    </row>
    <row r="233" ht="22.5" customHeight="1">
      <c r="A233" s="6">
        <v>232.0</v>
      </c>
      <c r="B233" s="6" t="str">
        <f>'Master Schedule'!B233</f>
        <v/>
      </c>
      <c r="C233" s="7">
        <v>46466.0</v>
      </c>
      <c r="D233" s="8" t="str">
        <f t="shared" si="1"/>
        <v>Saturday</v>
      </c>
      <c r="E233" s="50" t="s">
        <v>50</v>
      </c>
      <c r="F233" s="57">
        <v>0.5416666666666666</v>
      </c>
      <c r="G233" s="6" t="s">
        <v>57</v>
      </c>
      <c r="H233" s="50" t="s">
        <v>22</v>
      </c>
      <c r="I233" s="11"/>
      <c r="J233" s="22"/>
      <c r="K233" s="32"/>
      <c r="L233" s="32"/>
      <c r="M233" s="32"/>
      <c r="N233" s="33"/>
      <c r="O233" s="62"/>
      <c r="P233" s="34" t="str">
        <f t="shared" si="5"/>
        <v>⌛️ Pending</v>
      </c>
    </row>
    <row r="234" ht="22.5" customHeight="1">
      <c r="A234" s="6">
        <v>233.0</v>
      </c>
      <c r="B234" s="6" t="str">
        <f>'Master Schedule'!B234</f>
        <v/>
      </c>
      <c r="C234" s="7">
        <v>46467.0</v>
      </c>
      <c r="D234" s="8" t="str">
        <f t="shared" si="1"/>
        <v>Sunday</v>
      </c>
      <c r="E234" s="31"/>
      <c r="F234" s="11"/>
      <c r="G234" s="11"/>
      <c r="H234" s="31"/>
      <c r="I234" s="11"/>
      <c r="J234" s="22"/>
      <c r="K234" s="35"/>
      <c r="L234" s="35"/>
      <c r="M234" s="35"/>
      <c r="N234" s="36"/>
      <c r="O234" s="62"/>
      <c r="P234" s="34" t="str">
        <f t="shared" si="5"/>
        <v/>
      </c>
    </row>
    <row r="235" ht="22.5" customHeight="1">
      <c r="A235" s="6">
        <v>234.0</v>
      </c>
      <c r="B235" s="6" t="str">
        <f>'Master Schedule'!B235</f>
        <v/>
      </c>
      <c r="C235" s="7">
        <v>46468.0</v>
      </c>
      <c r="D235" s="8" t="str">
        <f t="shared" si="1"/>
        <v>Monday</v>
      </c>
      <c r="E235" s="31"/>
      <c r="F235" s="11"/>
      <c r="G235" s="11"/>
      <c r="H235" s="31"/>
      <c r="I235" s="11"/>
      <c r="J235" s="22"/>
      <c r="K235" s="32"/>
      <c r="L235" s="32"/>
      <c r="M235" s="32"/>
      <c r="N235" s="33"/>
      <c r="O235" s="62"/>
      <c r="P235" s="34" t="str">
        <f t="shared" si="5"/>
        <v/>
      </c>
    </row>
    <row r="236" ht="22.5" customHeight="1">
      <c r="A236" s="6">
        <v>235.0</v>
      </c>
      <c r="B236" s="6" t="str">
        <f>'Master Schedule'!B236</f>
        <v/>
      </c>
      <c r="C236" s="7">
        <v>46469.0</v>
      </c>
      <c r="D236" s="8" t="str">
        <f t="shared" si="1"/>
        <v>Tuesday</v>
      </c>
      <c r="E236" s="31"/>
      <c r="F236" s="11"/>
      <c r="G236" s="11"/>
      <c r="H236" s="31"/>
      <c r="I236" s="11"/>
      <c r="J236" s="22"/>
      <c r="K236" s="35"/>
      <c r="L236" s="35"/>
      <c r="M236" s="35"/>
      <c r="N236" s="36"/>
      <c r="O236" s="62"/>
      <c r="P236" s="34" t="str">
        <f t="shared" si="5"/>
        <v/>
      </c>
    </row>
    <row r="237" ht="22.5" customHeight="1">
      <c r="A237" s="6">
        <v>236.0</v>
      </c>
      <c r="B237" s="6" t="str">
        <f>'Master Schedule'!B237</f>
        <v/>
      </c>
      <c r="C237" s="7">
        <v>46470.0</v>
      </c>
      <c r="D237" s="8" t="str">
        <f t="shared" si="1"/>
        <v>Wednesday</v>
      </c>
      <c r="E237" s="31"/>
      <c r="F237" s="11"/>
      <c r="G237" s="11"/>
      <c r="H237" s="31"/>
      <c r="I237" s="11"/>
      <c r="J237" s="22"/>
      <c r="K237" s="32"/>
      <c r="L237" s="32"/>
      <c r="M237" s="32"/>
      <c r="N237" s="33"/>
      <c r="O237" s="62"/>
      <c r="P237" s="34" t="str">
        <f t="shared" si="5"/>
        <v/>
      </c>
    </row>
    <row r="238" ht="22.5" customHeight="1">
      <c r="A238" s="6">
        <v>237.0</v>
      </c>
      <c r="B238" s="6" t="str">
        <f>'Master Schedule'!B238</f>
        <v/>
      </c>
      <c r="C238" s="7">
        <v>46471.0</v>
      </c>
      <c r="D238" s="8" t="str">
        <f t="shared" si="1"/>
        <v>Thursday</v>
      </c>
      <c r="E238" s="31"/>
      <c r="F238" s="11"/>
      <c r="G238" s="11"/>
      <c r="H238" s="31"/>
      <c r="I238" s="11"/>
      <c r="J238" s="22"/>
      <c r="K238" s="35"/>
      <c r="L238" s="35"/>
      <c r="M238" s="35"/>
      <c r="N238" s="36"/>
      <c r="O238" s="62"/>
      <c r="P238" s="34" t="str">
        <f t="shared" si="5"/>
        <v/>
      </c>
    </row>
    <row r="239" ht="22.5" customHeight="1">
      <c r="A239" s="6">
        <v>238.0</v>
      </c>
      <c r="B239" s="6" t="str">
        <f>'Master Schedule'!B239</f>
        <v/>
      </c>
      <c r="C239" s="7">
        <v>46472.0</v>
      </c>
      <c r="D239" s="8" t="str">
        <f t="shared" si="1"/>
        <v>Friday</v>
      </c>
      <c r="E239" s="31"/>
      <c r="F239" s="11"/>
      <c r="G239" s="11"/>
      <c r="H239" s="31"/>
      <c r="I239" s="11"/>
      <c r="J239" s="22"/>
      <c r="K239" s="32"/>
      <c r="L239" s="32"/>
      <c r="M239" s="32"/>
      <c r="N239" s="33"/>
      <c r="O239" s="62"/>
      <c r="P239" s="34" t="str">
        <f t="shared" si="5"/>
        <v/>
      </c>
    </row>
    <row r="240" ht="22.5" customHeight="1">
      <c r="A240" s="6">
        <v>239.0</v>
      </c>
      <c r="B240" s="6" t="str">
        <f>'Master Schedule'!B240</f>
        <v/>
      </c>
      <c r="C240" s="7">
        <v>46473.0</v>
      </c>
      <c r="D240" s="8" t="str">
        <f t="shared" si="1"/>
        <v>Saturday</v>
      </c>
      <c r="E240" s="50" t="s">
        <v>50</v>
      </c>
      <c r="F240" s="57">
        <v>0.5416666666666666</v>
      </c>
      <c r="G240" s="6" t="s">
        <v>40</v>
      </c>
      <c r="H240" s="50" t="s">
        <v>22</v>
      </c>
      <c r="I240" s="11"/>
      <c r="J240" s="22"/>
      <c r="K240" s="35"/>
      <c r="L240" s="35"/>
      <c r="M240" s="35"/>
      <c r="N240" s="36"/>
      <c r="O240" s="62"/>
      <c r="P240" s="34" t="str">
        <f t="shared" si="5"/>
        <v>⌛️ Pending</v>
      </c>
    </row>
    <row r="241" ht="22.5" customHeight="1">
      <c r="A241" s="6">
        <v>240.0</v>
      </c>
      <c r="B241" s="6" t="str">
        <f>'Master Schedule'!B241</f>
        <v/>
      </c>
      <c r="C241" s="7">
        <v>46474.0</v>
      </c>
      <c r="D241" s="8" t="str">
        <f t="shared" si="1"/>
        <v>Sunday</v>
      </c>
      <c r="E241" s="31"/>
      <c r="F241" s="11"/>
      <c r="G241" s="11"/>
      <c r="H241" s="31"/>
      <c r="I241" s="11"/>
      <c r="J241" s="22"/>
      <c r="K241" s="32"/>
      <c r="L241" s="32"/>
      <c r="M241" s="32"/>
      <c r="N241" s="33"/>
      <c r="O241" s="62"/>
      <c r="P241" s="34" t="str">
        <f t="shared" si="5"/>
        <v/>
      </c>
    </row>
    <row r="242" ht="22.5" customHeight="1">
      <c r="A242" s="6">
        <v>241.0</v>
      </c>
      <c r="B242" s="6" t="str">
        <f>'Master Schedule'!B242</f>
        <v/>
      </c>
      <c r="C242" s="7">
        <v>46475.0</v>
      </c>
      <c r="D242" s="8" t="str">
        <f t="shared" si="1"/>
        <v>Monday</v>
      </c>
      <c r="E242" s="31"/>
      <c r="F242" s="11"/>
      <c r="G242" s="11"/>
      <c r="H242" s="31"/>
      <c r="I242" s="11"/>
      <c r="J242" s="22"/>
      <c r="K242" s="35"/>
      <c r="L242" s="35"/>
      <c r="M242" s="35"/>
      <c r="N242" s="36"/>
      <c r="O242" s="62"/>
      <c r="P242" s="34" t="str">
        <f t="shared" si="5"/>
        <v/>
      </c>
    </row>
    <row r="243" ht="22.5" customHeight="1">
      <c r="A243" s="6">
        <v>242.0</v>
      </c>
      <c r="B243" s="6" t="str">
        <f>'Master Schedule'!B243</f>
        <v/>
      </c>
      <c r="C243" s="7">
        <v>46476.0</v>
      </c>
      <c r="D243" s="8" t="str">
        <f t="shared" si="1"/>
        <v>Tuesday</v>
      </c>
      <c r="E243" s="31"/>
      <c r="F243" s="11"/>
      <c r="G243" s="11"/>
      <c r="H243" s="31"/>
      <c r="I243" s="11"/>
      <c r="J243" s="22"/>
      <c r="K243" s="32"/>
      <c r="L243" s="32"/>
      <c r="M243" s="32"/>
      <c r="N243" s="33"/>
      <c r="O243" s="62"/>
      <c r="P243" s="34" t="str">
        <f t="shared" si="5"/>
        <v/>
      </c>
    </row>
    <row r="244" ht="22.5" customHeight="1">
      <c r="A244" s="6">
        <v>243.0</v>
      </c>
      <c r="B244" s="6" t="str">
        <f>'Master Schedule'!B244</f>
        <v/>
      </c>
      <c r="C244" s="7">
        <v>46477.0</v>
      </c>
      <c r="D244" s="8" t="str">
        <f t="shared" si="1"/>
        <v>Wednesday</v>
      </c>
      <c r="E244" s="50" t="s">
        <v>50</v>
      </c>
      <c r="F244" s="57">
        <v>0.6666666666666666</v>
      </c>
      <c r="G244" s="6" t="s">
        <v>58</v>
      </c>
      <c r="H244" s="50" t="s">
        <v>20</v>
      </c>
      <c r="I244" s="57">
        <v>0.5</v>
      </c>
      <c r="J244" s="22"/>
      <c r="K244" s="35"/>
      <c r="L244" s="35"/>
      <c r="M244" s="35"/>
      <c r="N244" s="36"/>
      <c r="O244" s="62"/>
      <c r="P244" s="34" t="str">
        <f t="shared" si="5"/>
        <v>⌛️ Pending</v>
      </c>
    </row>
    <row r="245" ht="22.5" customHeight="1">
      <c r="A245" s="6">
        <v>244.0</v>
      </c>
      <c r="B245" s="6" t="str">
        <f>'Master Schedule'!B245</f>
        <v/>
      </c>
      <c r="C245" s="7">
        <v>46478.0</v>
      </c>
      <c r="D245" s="8" t="str">
        <f t="shared" si="1"/>
        <v>Thursday</v>
      </c>
      <c r="E245" s="31"/>
      <c r="F245" s="11"/>
      <c r="G245" s="11"/>
      <c r="H245" s="31"/>
      <c r="I245" s="11"/>
      <c r="J245" s="22"/>
      <c r="K245" s="32"/>
      <c r="L245" s="32"/>
      <c r="M245" s="32"/>
      <c r="N245" s="33"/>
      <c r="O245" s="62"/>
      <c r="P245" s="34" t="str">
        <f t="shared" si="5"/>
        <v/>
      </c>
    </row>
    <row r="246" ht="22.5" customHeight="1">
      <c r="A246" s="6">
        <v>245.0</v>
      </c>
      <c r="B246" s="6" t="str">
        <f>'Master Schedule'!B246</f>
        <v/>
      </c>
      <c r="C246" s="7">
        <v>46479.0</v>
      </c>
      <c r="D246" s="8" t="str">
        <f t="shared" si="1"/>
        <v>Friday</v>
      </c>
      <c r="E246" s="31"/>
      <c r="F246" s="11"/>
      <c r="G246" s="11"/>
      <c r="H246" s="31"/>
      <c r="I246" s="11"/>
      <c r="J246" s="22"/>
      <c r="K246" s="35"/>
      <c r="L246" s="35"/>
      <c r="M246" s="35"/>
      <c r="N246" s="36"/>
      <c r="O246" s="62"/>
      <c r="P246" s="34" t="str">
        <f t="shared" si="5"/>
        <v/>
      </c>
    </row>
    <row r="247" ht="22.5" customHeight="1">
      <c r="A247" s="6">
        <v>246.0</v>
      </c>
      <c r="B247" s="6" t="str">
        <f>'Master Schedule'!B247</f>
        <v/>
      </c>
      <c r="C247" s="7">
        <v>46480.0</v>
      </c>
      <c r="D247" s="8" t="str">
        <f t="shared" si="1"/>
        <v>Saturday</v>
      </c>
      <c r="E247" s="50" t="s">
        <v>50</v>
      </c>
      <c r="F247" s="6" t="s">
        <v>42</v>
      </c>
      <c r="G247" s="6" t="s">
        <v>59</v>
      </c>
      <c r="H247" s="50" t="s">
        <v>20</v>
      </c>
      <c r="I247" s="11"/>
      <c r="J247" s="22"/>
      <c r="K247" s="32"/>
      <c r="L247" s="32"/>
      <c r="M247" s="32"/>
      <c r="N247" s="33"/>
      <c r="O247" s="62"/>
      <c r="P247" s="34" t="str">
        <f t="shared" si="5"/>
        <v>⌛️ Pending</v>
      </c>
    </row>
    <row r="248" ht="22.5" customHeight="1">
      <c r="A248" s="6">
        <v>247.0</v>
      </c>
      <c r="B248" s="6" t="str">
        <f>'Master Schedule'!B248</f>
        <v/>
      </c>
      <c r="C248" s="7">
        <v>46481.0</v>
      </c>
      <c r="D248" s="8" t="str">
        <f t="shared" si="1"/>
        <v>Sunday</v>
      </c>
      <c r="E248" s="50" t="s">
        <v>50</v>
      </c>
      <c r="F248" s="6" t="s">
        <v>42</v>
      </c>
      <c r="G248" s="6" t="s">
        <v>60</v>
      </c>
      <c r="H248" s="50" t="s">
        <v>20</v>
      </c>
      <c r="I248" s="11"/>
      <c r="J248" s="22"/>
      <c r="K248" s="35"/>
      <c r="L248" s="35"/>
      <c r="M248" s="35"/>
      <c r="N248" s="36"/>
      <c r="O248" s="62"/>
      <c r="P248" s="34" t="str">
        <f t="shared" si="5"/>
        <v>⌛️ Pending</v>
      </c>
    </row>
    <row r="249" ht="22.5" customHeight="1">
      <c r="A249" s="6">
        <v>248.0</v>
      </c>
      <c r="B249" s="6" t="str">
        <f>'Master Schedule'!B249</f>
        <v/>
      </c>
      <c r="C249" s="7">
        <v>46482.0</v>
      </c>
      <c r="D249" s="8" t="str">
        <f t="shared" si="1"/>
        <v>Monday</v>
      </c>
      <c r="E249" s="31"/>
      <c r="F249" s="11"/>
      <c r="G249" s="11"/>
      <c r="H249" s="31"/>
      <c r="I249" s="11"/>
      <c r="J249" s="22"/>
      <c r="K249" s="32"/>
      <c r="L249" s="32"/>
      <c r="M249" s="32"/>
      <c r="N249" s="33"/>
      <c r="O249" s="62"/>
      <c r="P249" s="34" t="str">
        <f t="shared" si="5"/>
        <v/>
      </c>
    </row>
    <row r="250" ht="22.5" customHeight="1">
      <c r="A250" s="6">
        <v>249.0</v>
      </c>
      <c r="B250" s="6" t="str">
        <f>'Master Schedule'!B250</f>
        <v/>
      </c>
      <c r="C250" s="7">
        <v>46483.0</v>
      </c>
      <c r="D250" s="8" t="str">
        <f t="shared" si="1"/>
        <v>Tuesday</v>
      </c>
      <c r="E250" s="31"/>
      <c r="F250" s="11"/>
      <c r="G250" s="11"/>
      <c r="H250" s="31"/>
      <c r="I250" s="11"/>
      <c r="J250" s="22"/>
      <c r="K250" s="35"/>
      <c r="L250" s="35"/>
      <c r="M250" s="35"/>
      <c r="N250" s="36"/>
      <c r="O250" s="62"/>
      <c r="P250" s="34" t="str">
        <f t="shared" si="5"/>
        <v/>
      </c>
    </row>
    <row r="251" ht="22.5" customHeight="1">
      <c r="A251" s="6">
        <v>250.0</v>
      </c>
      <c r="B251" s="6" t="str">
        <f>'Master Schedule'!B251</f>
        <v/>
      </c>
      <c r="C251" s="7">
        <v>46484.0</v>
      </c>
      <c r="D251" s="8" t="str">
        <f t="shared" si="1"/>
        <v>Wednesday</v>
      </c>
      <c r="E251" s="31"/>
      <c r="F251" s="11"/>
      <c r="G251" s="11"/>
      <c r="H251" s="31"/>
      <c r="I251" s="11"/>
      <c r="J251" s="22"/>
      <c r="K251" s="32"/>
      <c r="L251" s="32"/>
      <c r="M251" s="32"/>
      <c r="N251" s="33"/>
      <c r="O251" s="62"/>
      <c r="P251" s="34" t="str">
        <f t="shared" si="5"/>
        <v/>
      </c>
    </row>
    <row r="252" ht="22.5" customHeight="1">
      <c r="A252" s="6">
        <v>251.0</v>
      </c>
      <c r="B252" s="6" t="str">
        <f>'Master Schedule'!B252</f>
        <v/>
      </c>
      <c r="C252" s="7">
        <v>46485.0</v>
      </c>
      <c r="D252" s="8" t="str">
        <f t="shared" si="1"/>
        <v>Thursday</v>
      </c>
      <c r="E252" s="31"/>
      <c r="F252" s="11"/>
      <c r="G252" s="11"/>
      <c r="H252" s="31"/>
      <c r="I252" s="11"/>
      <c r="J252" s="22"/>
      <c r="K252" s="35"/>
      <c r="L252" s="35"/>
      <c r="M252" s="35"/>
      <c r="N252" s="36"/>
      <c r="O252" s="62"/>
      <c r="P252" s="34" t="str">
        <f t="shared" si="5"/>
        <v/>
      </c>
    </row>
    <row r="253" ht="22.5" customHeight="1">
      <c r="A253" s="6">
        <v>252.0</v>
      </c>
      <c r="B253" s="6" t="str">
        <f>'Master Schedule'!B253</f>
        <v/>
      </c>
      <c r="C253" s="7">
        <v>46486.0</v>
      </c>
      <c r="D253" s="8" t="str">
        <f t="shared" si="1"/>
        <v>Friday</v>
      </c>
      <c r="E253" s="31"/>
      <c r="F253" s="11"/>
      <c r="G253" s="11"/>
      <c r="H253" s="31"/>
      <c r="I253" s="11"/>
      <c r="J253" s="22"/>
      <c r="K253" s="32"/>
      <c r="L253" s="32"/>
      <c r="M253" s="32"/>
      <c r="N253" s="33"/>
      <c r="O253" s="62"/>
      <c r="P253" s="34" t="str">
        <f t="shared" si="5"/>
        <v/>
      </c>
    </row>
    <row r="254" ht="22.5" customHeight="1">
      <c r="A254" s="6">
        <v>253.0</v>
      </c>
      <c r="B254" s="6" t="str">
        <f>'Master Schedule'!B254</f>
        <v/>
      </c>
      <c r="C254" s="7">
        <v>46487.0</v>
      </c>
      <c r="D254" s="8" t="str">
        <f t="shared" si="1"/>
        <v>Saturday</v>
      </c>
      <c r="E254" s="50" t="s">
        <v>50</v>
      </c>
      <c r="F254" s="57">
        <v>0.5416666666666666</v>
      </c>
      <c r="G254" s="6" t="s">
        <v>61</v>
      </c>
      <c r="H254" s="50" t="s">
        <v>20</v>
      </c>
      <c r="I254" s="57">
        <v>0.4166666666666667</v>
      </c>
      <c r="J254" s="22"/>
      <c r="K254" s="35"/>
      <c r="L254" s="35"/>
      <c r="M254" s="35"/>
      <c r="N254" s="36"/>
      <c r="O254" s="62"/>
      <c r="P254" s="34" t="str">
        <f t="shared" si="5"/>
        <v>⌛️ Pending</v>
      </c>
    </row>
    <row r="255" ht="22.5" customHeight="1">
      <c r="A255" s="6">
        <v>254.0</v>
      </c>
      <c r="B255" s="6" t="str">
        <f>'Master Schedule'!B255</f>
        <v/>
      </c>
      <c r="C255" s="7">
        <v>46488.0</v>
      </c>
      <c r="D255" s="8" t="str">
        <f t="shared" si="1"/>
        <v>Sunday</v>
      </c>
      <c r="E255" s="31"/>
      <c r="F255" s="11"/>
      <c r="G255" s="11"/>
      <c r="H255" s="31"/>
      <c r="I255" s="11"/>
      <c r="J255" s="22"/>
      <c r="K255" s="32"/>
      <c r="L255" s="32"/>
      <c r="M255" s="32"/>
      <c r="N255" s="33"/>
      <c r="O255" s="62"/>
      <c r="P255" s="34" t="str">
        <f t="shared" si="5"/>
        <v/>
      </c>
    </row>
    <row r="256" ht="22.5" customHeight="1">
      <c r="A256" s="6">
        <v>255.0</v>
      </c>
      <c r="B256" s="6" t="str">
        <f>'Master Schedule'!B256</f>
        <v/>
      </c>
      <c r="C256" s="7">
        <v>46489.0</v>
      </c>
      <c r="D256" s="8" t="str">
        <f t="shared" si="1"/>
        <v>Monday</v>
      </c>
      <c r="E256" s="31"/>
      <c r="F256" s="11"/>
      <c r="G256" s="11"/>
      <c r="H256" s="31"/>
      <c r="I256" s="11"/>
      <c r="J256" s="22"/>
      <c r="K256" s="35"/>
      <c r="L256" s="35"/>
      <c r="M256" s="35"/>
      <c r="N256" s="36"/>
      <c r="O256" s="62"/>
      <c r="P256" s="34" t="str">
        <f t="shared" si="5"/>
        <v/>
      </c>
    </row>
    <row r="257" ht="22.5" customHeight="1">
      <c r="A257" s="6">
        <v>256.0</v>
      </c>
      <c r="B257" s="6" t="str">
        <f>'Master Schedule'!B257</f>
        <v/>
      </c>
      <c r="C257" s="7">
        <v>46490.0</v>
      </c>
      <c r="D257" s="8" t="str">
        <f t="shared" si="1"/>
        <v>Tuesday</v>
      </c>
      <c r="E257" s="31"/>
      <c r="F257" s="11"/>
      <c r="G257" s="11"/>
      <c r="H257" s="31"/>
      <c r="I257" s="11"/>
      <c r="J257" s="22"/>
      <c r="K257" s="32"/>
      <c r="L257" s="32"/>
      <c r="M257" s="32"/>
      <c r="N257" s="33"/>
      <c r="O257" s="62"/>
      <c r="P257" s="34" t="str">
        <f t="shared" si="5"/>
        <v/>
      </c>
    </row>
    <row r="258" ht="22.5" customHeight="1">
      <c r="A258" s="6">
        <v>257.0</v>
      </c>
      <c r="B258" s="6" t="str">
        <f>'Master Schedule'!B258</f>
        <v/>
      </c>
      <c r="C258" s="7">
        <v>46491.0</v>
      </c>
      <c r="D258" s="8" t="str">
        <f t="shared" si="1"/>
        <v>Wednesday</v>
      </c>
      <c r="E258" s="31"/>
      <c r="F258" s="11"/>
      <c r="G258" s="11"/>
      <c r="H258" s="31"/>
      <c r="I258" s="11"/>
      <c r="J258" s="22"/>
      <c r="K258" s="35"/>
      <c r="L258" s="35"/>
      <c r="M258" s="35"/>
      <c r="N258" s="36"/>
      <c r="O258" s="62"/>
      <c r="P258" s="34" t="str">
        <f t="shared" si="5"/>
        <v/>
      </c>
    </row>
    <row r="259" ht="22.5" customHeight="1">
      <c r="A259" s="6">
        <v>258.0</v>
      </c>
      <c r="B259" s="6" t="str">
        <f>'Master Schedule'!B259</f>
        <v/>
      </c>
      <c r="C259" s="7">
        <v>46492.0</v>
      </c>
      <c r="D259" s="8" t="str">
        <f t="shared" si="1"/>
        <v>Thursday</v>
      </c>
      <c r="E259" s="31"/>
      <c r="F259" s="11"/>
      <c r="G259" s="11"/>
      <c r="H259" s="31"/>
      <c r="I259" s="11"/>
      <c r="J259" s="22"/>
      <c r="K259" s="32"/>
      <c r="L259" s="32"/>
      <c r="M259" s="32"/>
      <c r="N259" s="33"/>
      <c r="O259" s="62"/>
      <c r="P259" s="34" t="str">
        <f t="shared" si="5"/>
        <v/>
      </c>
    </row>
    <row r="260" ht="22.5" customHeight="1">
      <c r="A260" s="6">
        <v>259.0</v>
      </c>
      <c r="B260" s="6" t="str">
        <f>'Master Schedule'!B260</f>
        <v/>
      </c>
      <c r="C260" s="7">
        <v>46493.0</v>
      </c>
      <c r="D260" s="8" t="str">
        <f t="shared" si="1"/>
        <v>Friday</v>
      </c>
      <c r="E260" s="31"/>
      <c r="F260" s="11"/>
      <c r="G260" s="11"/>
      <c r="H260" s="31"/>
      <c r="I260" s="11"/>
      <c r="J260" s="22"/>
      <c r="K260" s="35"/>
      <c r="L260" s="35"/>
      <c r="M260" s="35"/>
      <c r="N260" s="36"/>
      <c r="O260" s="62"/>
      <c r="P260" s="34" t="str">
        <f t="shared" si="5"/>
        <v/>
      </c>
    </row>
    <row r="261" ht="22.5" customHeight="1">
      <c r="A261" s="6">
        <v>260.0</v>
      </c>
      <c r="B261" s="6" t="str">
        <f>'Master Schedule'!B261</f>
        <v/>
      </c>
      <c r="C261" s="7">
        <v>46494.0</v>
      </c>
      <c r="D261" s="8" t="str">
        <f t="shared" si="1"/>
        <v>Saturday</v>
      </c>
      <c r="E261" s="50" t="s">
        <v>50</v>
      </c>
      <c r="F261" s="57">
        <v>0.6666666666666666</v>
      </c>
      <c r="G261" s="6" t="s">
        <v>62</v>
      </c>
      <c r="H261" s="50" t="s">
        <v>20</v>
      </c>
      <c r="I261" s="57">
        <v>0.3333333333333333</v>
      </c>
      <c r="J261" s="22"/>
      <c r="K261" s="32"/>
      <c r="L261" s="32"/>
      <c r="M261" s="32"/>
      <c r="N261" s="33"/>
      <c r="O261" s="62"/>
      <c r="P261" s="34" t="str">
        <f t="shared" si="5"/>
        <v>⌛️ Pending</v>
      </c>
    </row>
    <row r="262" ht="22.5" customHeight="1">
      <c r="A262" s="6">
        <v>261.0</v>
      </c>
      <c r="B262" s="6" t="str">
        <f>'Master Schedule'!B262</f>
        <v/>
      </c>
      <c r="C262" s="7">
        <v>46495.0</v>
      </c>
      <c r="D262" s="8" t="str">
        <f t="shared" si="1"/>
        <v>Sunday</v>
      </c>
      <c r="E262" s="31"/>
      <c r="F262" s="11"/>
      <c r="G262" s="11"/>
      <c r="H262" s="31"/>
      <c r="I262" s="11"/>
      <c r="J262" s="22"/>
      <c r="K262" s="35"/>
      <c r="L262" s="35"/>
      <c r="M262" s="35"/>
      <c r="N262" s="36"/>
      <c r="O262" s="62"/>
      <c r="P262" s="34" t="str">
        <f t="shared" si="5"/>
        <v/>
      </c>
    </row>
    <row r="263" ht="22.5" customHeight="1">
      <c r="A263" s="6">
        <v>262.0</v>
      </c>
      <c r="B263" s="6" t="str">
        <f>'Master Schedule'!B263</f>
        <v/>
      </c>
      <c r="C263" s="7">
        <v>46496.0</v>
      </c>
      <c r="D263" s="8" t="str">
        <f t="shared" si="1"/>
        <v>Monday</v>
      </c>
      <c r="E263" s="31"/>
      <c r="F263" s="11"/>
      <c r="G263" s="11"/>
      <c r="H263" s="31"/>
      <c r="I263" s="11"/>
      <c r="J263" s="22"/>
      <c r="K263" s="32"/>
      <c r="L263" s="32"/>
      <c r="M263" s="32"/>
      <c r="N263" s="33"/>
      <c r="O263" s="62"/>
      <c r="P263" s="34" t="str">
        <f t="shared" si="5"/>
        <v/>
      </c>
    </row>
    <row r="264" ht="22.5" customHeight="1">
      <c r="A264" s="6">
        <v>263.0</v>
      </c>
      <c r="B264" s="6" t="str">
        <f>'Master Schedule'!B264</f>
        <v/>
      </c>
      <c r="C264" s="7">
        <v>46497.0</v>
      </c>
      <c r="D264" s="8" t="str">
        <f t="shared" si="1"/>
        <v>Tuesday</v>
      </c>
      <c r="E264" s="31"/>
      <c r="F264" s="11"/>
      <c r="G264" s="11"/>
      <c r="H264" s="31"/>
      <c r="I264" s="11"/>
      <c r="J264" s="22"/>
      <c r="K264" s="35"/>
      <c r="L264" s="35"/>
      <c r="M264" s="35"/>
      <c r="N264" s="36"/>
      <c r="O264" s="62"/>
      <c r="P264" s="34" t="str">
        <f t="shared" si="5"/>
        <v/>
      </c>
    </row>
    <row r="265" ht="22.5" customHeight="1">
      <c r="A265" s="6">
        <v>264.0</v>
      </c>
      <c r="B265" s="6" t="str">
        <f>'Master Schedule'!B265</f>
        <v/>
      </c>
      <c r="C265" s="7">
        <v>46498.0</v>
      </c>
      <c r="D265" s="8" t="str">
        <f t="shared" si="1"/>
        <v>Wednesday</v>
      </c>
      <c r="E265" s="31"/>
      <c r="F265" s="11"/>
      <c r="G265" s="11"/>
      <c r="H265" s="31"/>
      <c r="I265" s="11"/>
      <c r="J265" s="22"/>
      <c r="K265" s="32"/>
      <c r="L265" s="32"/>
      <c r="M265" s="32"/>
      <c r="N265" s="33"/>
      <c r="O265" s="62"/>
      <c r="P265" s="34" t="str">
        <f t="shared" si="5"/>
        <v/>
      </c>
    </row>
    <row r="266" ht="22.5" customHeight="1">
      <c r="A266" s="6">
        <v>265.0</v>
      </c>
      <c r="B266" s="6" t="str">
        <f>'Master Schedule'!B266</f>
        <v/>
      </c>
      <c r="C266" s="7">
        <v>46499.0</v>
      </c>
      <c r="D266" s="8" t="str">
        <f t="shared" si="1"/>
        <v>Thursday</v>
      </c>
      <c r="E266" s="31"/>
      <c r="F266" s="11"/>
      <c r="G266" s="11"/>
      <c r="H266" s="31"/>
      <c r="I266" s="11"/>
      <c r="J266" s="22"/>
      <c r="K266" s="35"/>
      <c r="L266" s="35"/>
      <c r="M266" s="35"/>
      <c r="N266" s="36"/>
      <c r="O266" s="62"/>
      <c r="P266" s="34" t="str">
        <f t="shared" si="5"/>
        <v/>
      </c>
    </row>
    <row r="267" ht="22.5" customHeight="1">
      <c r="A267" s="6">
        <v>266.0</v>
      </c>
      <c r="B267" s="6" t="str">
        <f>'Master Schedule'!B267</f>
        <v/>
      </c>
      <c r="C267" s="7">
        <v>46500.0</v>
      </c>
      <c r="D267" s="8" t="str">
        <f t="shared" si="1"/>
        <v>Friday</v>
      </c>
      <c r="E267" s="31"/>
      <c r="F267" s="11"/>
      <c r="G267" s="11"/>
      <c r="H267" s="31"/>
      <c r="I267" s="11"/>
      <c r="J267" s="22"/>
      <c r="K267" s="32"/>
      <c r="L267" s="32"/>
      <c r="M267" s="32"/>
      <c r="N267" s="33"/>
      <c r="O267" s="62"/>
      <c r="P267" s="34" t="str">
        <f t="shared" si="5"/>
        <v/>
      </c>
    </row>
    <row r="268" ht="22.5" customHeight="1">
      <c r="A268" s="6">
        <v>267.0</v>
      </c>
      <c r="B268" s="6" t="str">
        <f>'Master Schedule'!B268</f>
        <v/>
      </c>
      <c r="C268" s="7">
        <v>46501.0</v>
      </c>
      <c r="D268" s="8" t="str">
        <f t="shared" si="1"/>
        <v>Saturday</v>
      </c>
      <c r="E268" s="50" t="s">
        <v>50</v>
      </c>
      <c r="F268" s="57">
        <v>0.5416666666666666</v>
      </c>
      <c r="G268" s="6" t="s">
        <v>63</v>
      </c>
      <c r="H268" s="50" t="s">
        <v>22</v>
      </c>
      <c r="I268" s="11"/>
      <c r="J268" s="22"/>
      <c r="K268" s="35"/>
      <c r="L268" s="35"/>
      <c r="M268" s="35"/>
      <c r="N268" s="36"/>
      <c r="O268" s="62"/>
      <c r="P268" s="34" t="str">
        <f t="shared" si="5"/>
        <v>⌛️ Pending</v>
      </c>
    </row>
    <row r="269" ht="22.5" customHeight="1">
      <c r="A269" s="6">
        <v>268.0</v>
      </c>
      <c r="B269" s="6" t="str">
        <f>'Master Schedule'!B269</f>
        <v/>
      </c>
      <c r="C269" s="7">
        <v>46502.0</v>
      </c>
      <c r="D269" s="8" t="str">
        <f t="shared" si="1"/>
        <v>Sunday</v>
      </c>
      <c r="E269" s="31"/>
      <c r="F269" s="11"/>
      <c r="G269" s="11"/>
      <c r="H269" s="31"/>
      <c r="I269" s="11"/>
      <c r="J269" s="22"/>
      <c r="K269" s="32"/>
      <c r="L269" s="32"/>
      <c r="M269" s="32"/>
      <c r="N269" s="33"/>
      <c r="O269" s="62"/>
      <c r="P269" s="34" t="str">
        <f t="shared" si="5"/>
        <v/>
      </c>
    </row>
    <row r="270" ht="22.5" customHeight="1">
      <c r="A270" s="6">
        <v>269.0</v>
      </c>
      <c r="B270" s="6" t="str">
        <f>'Master Schedule'!B270</f>
        <v/>
      </c>
      <c r="C270" s="7">
        <v>46503.0</v>
      </c>
      <c r="D270" s="8" t="str">
        <f t="shared" si="1"/>
        <v>Monday</v>
      </c>
      <c r="E270" s="31"/>
      <c r="F270" s="11"/>
      <c r="G270" s="11"/>
      <c r="H270" s="31"/>
      <c r="I270" s="11"/>
      <c r="J270" s="22"/>
      <c r="K270" s="35"/>
      <c r="L270" s="35"/>
      <c r="M270" s="35"/>
      <c r="N270" s="36"/>
      <c r="O270" s="62"/>
      <c r="P270" s="34" t="str">
        <f t="shared" si="5"/>
        <v/>
      </c>
    </row>
    <row r="271" ht="22.5" customHeight="1">
      <c r="A271" s="6">
        <v>270.0</v>
      </c>
      <c r="B271" s="6" t="str">
        <f>'Master Schedule'!B271</f>
        <v/>
      </c>
      <c r="C271" s="7">
        <v>46504.0</v>
      </c>
      <c r="D271" s="8" t="str">
        <f t="shared" si="1"/>
        <v>Tuesday</v>
      </c>
      <c r="E271" s="31"/>
      <c r="F271" s="11"/>
      <c r="G271" s="11"/>
      <c r="H271" s="31"/>
      <c r="I271" s="11"/>
      <c r="J271" s="22"/>
      <c r="K271" s="32"/>
      <c r="L271" s="32"/>
      <c r="M271" s="32"/>
      <c r="N271" s="33"/>
      <c r="O271" s="62"/>
      <c r="P271" s="34" t="str">
        <f t="shared" si="5"/>
        <v/>
      </c>
    </row>
    <row r="272" ht="22.5" customHeight="1">
      <c r="A272" s="6">
        <v>271.0</v>
      </c>
      <c r="B272" s="6" t="str">
        <f>'Master Schedule'!B272</f>
        <v/>
      </c>
      <c r="C272" s="7">
        <v>46505.0</v>
      </c>
      <c r="D272" s="8" t="str">
        <f t="shared" si="1"/>
        <v>Wednesday</v>
      </c>
      <c r="E272" s="31"/>
      <c r="F272" s="11"/>
      <c r="G272" s="11"/>
      <c r="H272" s="31"/>
      <c r="I272" s="11"/>
      <c r="J272" s="22"/>
      <c r="K272" s="35"/>
      <c r="L272" s="35"/>
      <c r="M272" s="35"/>
      <c r="N272" s="36"/>
      <c r="O272" s="62"/>
      <c r="P272" s="34" t="str">
        <f t="shared" si="5"/>
        <v/>
      </c>
    </row>
    <row r="273" ht="22.5" customHeight="1">
      <c r="A273" s="6">
        <v>272.0</v>
      </c>
      <c r="B273" s="6" t="str">
        <f>'Master Schedule'!B273</f>
        <v/>
      </c>
      <c r="C273" s="7">
        <v>46506.0</v>
      </c>
      <c r="D273" s="8" t="str">
        <f t="shared" si="1"/>
        <v>Thursday</v>
      </c>
      <c r="E273" s="31"/>
      <c r="F273" s="11"/>
      <c r="G273" s="11"/>
      <c r="H273" s="31"/>
      <c r="I273" s="11"/>
      <c r="J273" s="22"/>
      <c r="K273" s="32"/>
      <c r="L273" s="32"/>
      <c r="M273" s="32"/>
      <c r="N273" s="33"/>
      <c r="O273" s="62"/>
      <c r="P273" s="34" t="str">
        <f t="shared" si="5"/>
        <v/>
      </c>
    </row>
    <row r="274" ht="22.5" customHeight="1">
      <c r="A274" s="6">
        <v>273.0</v>
      </c>
      <c r="B274" s="6" t="str">
        <f>'Master Schedule'!B274</f>
        <v/>
      </c>
      <c r="C274" s="7">
        <v>46507.0</v>
      </c>
      <c r="D274" s="8" t="str">
        <f t="shared" si="1"/>
        <v>Friday</v>
      </c>
      <c r="E274" s="31"/>
      <c r="F274" s="11"/>
      <c r="G274" s="11"/>
      <c r="H274" s="31"/>
      <c r="I274" s="11"/>
      <c r="J274" s="22"/>
      <c r="K274" s="35"/>
      <c r="L274" s="35"/>
      <c r="M274" s="35"/>
      <c r="N274" s="36"/>
      <c r="O274" s="62"/>
      <c r="P274" s="34" t="str">
        <f t="shared" si="5"/>
        <v/>
      </c>
    </row>
    <row r="275" ht="22.5" customHeight="1">
      <c r="A275" s="6">
        <v>274.0</v>
      </c>
      <c r="B275" s="6" t="str">
        <f>'Master Schedule'!B275</f>
        <v/>
      </c>
      <c r="C275" s="7">
        <v>46508.0</v>
      </c>
      <c r="D275" s="8" t="str">
        <f t="shared" si="1"/>
        <v>Saturday</v>
      </c>
      <c r="E275" s="31"/>
      <c r="F275" s="11"/>
      <c r="G275" s="11"/>
      <c r="H275" s="31"/>
      <c r="I275" s="11"/>
      <c r="J275" s="22"/>
      <c r="K275" s="32"/>
      <c r="L275" s="32"/>
      <c r="M275" s="32"/>
      <c r="N275" s="33"/>
      <c r="O275" s="62"/>
      <c r="P275" s="34" t="str">
        <f t="shared" si="5"/>
        <v/>
      </c>
    </row>
    <row r="276" ht="22.5" customHeight="1">
      <c r="A276" s="6">
        <v>275.0</v>
      </c>
      <c r="B276" s="6" t="str">
        <f>'Master Schedule'!B276</f>
        <v/>
      </c>
      <c r="C276" s="7">
        <v>46509.0</v>
      </c>
      <c r="D276" s="8" t="str">
        <f t="shared" si="1"/>
        <v>Sunday</v>
      </c>
      <c r="E276" s="31"/>
      <c r="F276" s="11"/>
      <c r="G276" s="11"/>
      <c r="H276" s="31"/>
      <c r="I276" s="11"/>
      <c r="J276" s="22"/>
      <c r="K276" s="35"/>
      <c r="L276" s="35"/>
      <c r="M276" s="35"/>
      <c r="N276" s="36"/>
      <c r="O276" s="62"/>
      <c r="P276" s="34" t="str">
        <f t="shared" si="5"/>
        <v/>
      </c>
    </row>
    <row r="277" ht="22.5" customHeight="1">
      <c r="A277" s="6">
        <v>276.0</v>
      </c>
      <c r="B277" s="6" t="str">
        <f>'Master Schedule'!B277</f>
        <v/>
      </c>
      <c r="C277" s="7">
        <v>46510.0</v>
      </c>
      <c r="D277" s="8" t="str">
        <f t="shared" si="1"/>
        <v>Monday</v>
      </c>
      <c r="E277" s="31"/>
      <c r="F277" s="11"/>
      <c r="G277" s="11"/>
      <c r="H277" s="31"/>
      <c r="I277" s="11"/>
      <c r="J277" s="22"/>
      <c r="K277" s="32"/>
      <c r="L277" s="32"/>
      <c r="M277" s="32"/>
      <c r="N277" s="33"/>
      <c r="O277" s="62"/>
      <c r="P277" s="34" t="str">
        <f t="shared" si="5"/>
        <v/>
      </c>
    </row>
    <row r="278" ht="22.5" customHeight="1">
      <c r="A278" s="6">
        <v>277.0</v>
      </c>
      <c r="B278" s="6" t="str">
        <f>'Master Schedule'!B278</f>
        <v/>
      </c>
      <c r="C278" s="7">
        <v>46511.0</v>
      </c>
      <c r="D278" s="8" t="str">
        <f t="shared" si="1"/>
        <v>Tuesday</v>
      </c>
      <c r="E278" s="31"/>
      <c r="F278" s="11"/>
      <c r="G278" s="11"/>
      <c r="H278" s="31"/>
      <c r="I278" s="11"/>
      <c r="J278" s="22"/>
      <c r="K278" s="35"/>
      <c r="L278" s="35"/>
      <c r="M278" s="35"/>
      <c r="N278" s="36"/>
      <c r="O278" s="62"/>
      <c r="P278" s="34" t="str">
        <f t="shared" si="5"/>
        <v/>
      </c>
    </row>
    <row r="279" ht="22.5" customHeight="1">
      <c r="A279" s="6">
        <v>278.0</v>
      </c>
      <c r="B279" s="6" t="str">
        <f>'Master Schedule'!B279</f>
        <v/>
      </c>
      <c r="C279" s="7">
        <v>46512.0</v>
      </c>
      <c r="D279" s="8" t="str">
        <f t="shared" si="1"/>
        <v>Wednesday</v>
      </c>
      <c r="E279" s="31"/>
      <c r="F279" s="11"/>
      <c r="G279" s="11"/>
      <c r="H279" s="31"/>
      <c r="I279" s="11"/>
      <c r="J279" s="22"/>
      <c r="K279" s="32"/>
      <c r="L279" s="32"/>
      <c r="M279" s="32"/>
      <c r="N279" s="33"/>
      <c r="O279" s="62"/>
      <c r="P279" s="34" t="str">
        <f t="shared" si="5"/>
        <v/>
      </c>
    </row>
    <row r="280" ht="22.5" customHeight="1">
      <c r="A280" s="6">
        <v>279.0</v>
      </c>
      <c r="B280" s="6" t="str">
        <f>'Master Schedule'!B280</f>
        <v/>
      </c>
      <c r="C280" s="7">
        <v>46513.0</v>
      </c>
      <c r="D280" s="8" t="str">
        <f t="shared" si="1"/>
        <v>Thursday</v>
      </c>
      <c r="E280" s="31"/>
      <c r="F280" s="11"/>
      <c r="G280" s="11"/>
      <c r="H280" s="31"/>
      <c r="I280" s="11"/>
      <c r="J280" s="22"/>
      <c r="K280" s="35"/>
      <c r="L280" s="35"/>
      <c r="M280" s="35"/>
      <c r="N280" s="36"/>
      <c r="O280" s="62"/>
      <c r="P280" s="34" t="str">
        <f t="shared" si="5"/>
        <v/>
      </c>
    </row>
    <row r="281" ht="22.5" customHeight="1">
      <c r="A281" s="6">
        <v>280.0</v>
      </c>
      <c r="B281" s="6" t="str">
        <f>'Master Schedule'!B281</f>
        <v/>
      </c>
      <c r="C281" s="7">
        <v>46514.0</v>
      </c>
      <c r="D281" s="8" t="str">
        <f t="shared" si="1"/>
        <v>Friday</v>
      </c>
      <c r="E281" s="31"/>
      <c r="F281" s="11"/>
      <c r="G281" s="11"/>
      <c r="H281" s="31"/>
      <c r="I281" s="11"/>
      <c r="J281" s="22"/>
      <c r="K281" s="32"/>
      <c r="L281" s="32"/>
      <c r="M281" s="32"/>
      <c r="N281" s="33"/>
      <c r="O281" s="62"/>
      <c r="P281" s="34" t="str">
        <f t="shared" si="5"/>
        <v/>
      </c>
    </row>
    <row r="282" ht="22.5" customHeight="1">
      <c r="A282" s="6">
        <v>281.0</v>
      </c>
      <c r="B282" s="6" t="str">
        <f>'Master Schedule'!B282</f>
        <v/>
      </c>
      <c r="C282" s="7">
        <v>46515.0</v>
      </c>
      <c r="D282" s="8" t="str">
        <f t="shared" si="1"/>
        <v>Saturday</v>
      </c>
      <c r="E282" s="31"/>
      <c r="F282" s="11"/>
      <c r="G282" s="11"/>
      <c r="H282" s="31"/>
      <c r="I282" s="11"/>
      <c r="J282" s="22"/>
      <c r="K282" s="35"/>
      <c r="L282" s="35"/>
      <c r="M282" s="35"/>
      <c r="N282" s="36"/>
      <c r="O282" s="62"/>
      <c r="P282" s="34" t="str">
        <f t="shared" si="5"/>
        <v/>
      </c>
    </row>
    <row r="283" ht="22.5" customHeight="1">
      <c r="A283" s="6">
        <v>282.0</v>
      </c>
      <c r="B283" s="6" t="str">
        <f>'Master Schedule'!B283</f>
        <v/>
      </c>
      <c r="C283" s="7">
        <v>46516.0</v>
      </c>
      <c r="D283" s="8" t="str">
        <f t="shared" si="1"/>
        <v>Sunday</v>
      </c>
      <c r="E283" s="31"/>
      <c r="F283" s="11"/>
      <c r="G283" s="11"/>
      <c r="H283" s="31"/>
      <c r="I283" s="11"/>
      <c r="J283" s="22"/>
      <c r="K283" s="32"/>
      <c r="L283" s="32"/>
      <c r="M283" s="32"/>
      <c r="N283" s="33"/>
      <c r="O283" s="62"/>
      <c r="P283" s="34" t="str">
        <f t="shared" si="5"/>
        <v/>
      </c>
    </row>
    <row r="284" ht="22.5" customHeight="1">
      <c r="A284" s="6">
        <v>283.0</v>
      </c>
      <c r="B284" s="6" t="str">
        <f>'Master Schedule'!B284</f>
        <v/>
      </c>
      <c r="C284" s="7">
        <v>46517.0</v>
      </c>
      <c r="D284" s="8" t="str">
        <f t="shared" si="1"/>
        <v>Monday</v>
      </c>
      <c r="E284" s="31"/>
      <c r="F284" s="11"/>
      <c r="G284" s="11"/>
      <c r="H284" s="31"/>
      <c r="I284" s="11"/>
      <c r="J284" s="22"/>
      <c r="K284" s="35"/>
      <c r="L284" s="35"/>
      <c r="M284" s="35"/>
      <c r="N284" s="36"/>
      <c r="O284" s="62"/>
      <c r="P284" s="34" t="str">
        <f t="shared" si="5"/>
        <v/>
      </c>
    </row>
    <row r="285" ht="22.5" customHeight="1">
      <c r="A285" s="6">
        <v>284.0</v>
      </c>
      <c r="B285" s="6" t="str">
        <f>'Master Schedule'!B285</f>
        <v/>
      </c>
      <c r="C285" s="7">
        <v>46518.0</v>
      </c>
      <c r="D285" s="8" t="str">
        <f t="shared" si="1"/>
        <v>Tuesday</v>
      </c>
      <c r="E285" s="31"/>
      <c r="F285" s="11"/>
      <c r="G285" s="11"/>
      <c r="H285" s="31"/>
      <c r="I285" s="11"/>
      <c r="J285" s="22"/>
      <c r="K285" s="32"/>
      <c r="L285" s="32"/>
      <c r="M285" s="32"/>
      <c r="N285" s="33"/>
      <c r="O285" s="62"/>
      <c r="P285" s="34" t="str">
        <f t="shared" si="5"/>
        <v/>
      </c>
    </row>
    <row r="286" ht="22.5" customHeight="1">
      <c r="A286" s="6">
        <v>285.0</v>
      </c>
      <c r="B286" s="6" t="str">
        <f>'Master Schedule'!B286</f>
        <v/>
      </c>
      <c r="C286" s="7">
        <v>46519.0</v>
      </c>
      <c r="D286" s="8" t="str">
        <f t="shared" si="1"/>
        <v>Wednesday</v>
      </c>
      <c r="E286" s="31"/>
      <c r="F286" s="11"/>
      <c r="G286" s="11"/>
      <c r="H286" s="31"/>
      <c r="I286" s="11"/>
      <c r="J286" s="22"/>
      <c r="K286" s="35"/>
      <c r="L286" s="35"/>
      <c r="M286" s="35"/>
      <c r="N286" s="36"/>
      <c r="O286" s="62"/>
      <c r="P286" s="34" t="str">
        <f t="shared" si="5"/>
        <v/>
      </c>
    </row>
    <row r="287" ht="22.5" customHeight="1">
      <c r="A287" s="6">
        <v>286.0</v>
      </c>
      <c r="B287" s="6" t="str">
        <f>'Master Schedule'!B287</f>
        <v/>
      </c>
      <c r="C287" s="7">
        <v>46520.0</v>
      </c>
      <c r="D287" s="8" t="str">
        <f t="shared" si="1"/>
        <v>Thursday</v>
      </c>
      <c r="E287" s="31"/>
      <c r="F287" s="11"/>
      <c r="G287" s="11"/>
      <c r="H287" s="31"/>
      <c r="I287" s="11"/>
      <c r="J287" s="22"/>
      <c r="K287" s="32"/>
      <c r="L287" s="32"/>
      <c r="M287" s="32"/>
      <c r="N287" s="33"/>
      <c r="O287" s="62"/>
      <c r="P287" s="34" t="str">
        <f t="shared" si="5"/>
        <v/>
      </c>
    </row>
    <row r="288" ht="22.5" customHeight="1">
      <c r="A288" s="6">
        <v>287.0</v>
      </c>
      <c r="B288" s="6" t="str">
        <f>'Master Schedule'!B288</f>
        <v/>
      </c>
      <c r="C288" s="7">
        <v>46521.0</v>
      </c>
      <c r="D288" s="8" t="str">
        <f t="shared" si="1"/>
        <v>Friday</v>
      </c>
      <c r="E288" s="31"/>
      <c r="F288" s="11"/>
      <c r="G288" s="11"/>
      <c r="H288" s="31"/>
      <c r="I288" s="11"/>
      <c r="J288" s="22"/>
      <c r="K288" s="35"/>
      <c r="L288" s="35"/>
      <c r="M288" s="35"/>
      <c r="N288" s="36"/>
      <c r="O288" s="62"/>
      <c r="P288" s="34" t="str">
        <f t="shared" si="5"/>
        <v/>
      </c>
    </row>
    <row r="289" ht="22.5" customHeight="1">
      <c r="A289" s="6">
        <v>288.0</v>
      </c>
      <c r="B289" s="6" t="str">
        <f>'Master Schedule'!B289</f>
        <v/>
      </c>
      <c r="C289" s="7">
        <v>46522.0</v>
      </c>
      <c r="D289" s="8" t="str">
        <f t="shared" si="1"/>
        <v>Saturday</v>
      </c>
      <c r="E289" s="31"/>
      <c r="F289" s="11"/>
      <c r="G289" s="11"/>
      <c r="H289" s="31"/>
      <c r="I289" s="11"/>
      <c r="J289" s="22"/>
      <c r="K289" s="32"/>
      <c r="L289" s="32"/>
      <c r="M289" s="32"/>
      <c r="N289" s="33"/>
      <c r="O289" s="62"/>
      <c r="P289" s="34" t="str">
        <f t="shared" si="5"/>
        <v/>
      </c>
    </row>
    <row r="290" ht="22.5" customHeight="1">
      <c r="A290" s="6">
        <v>289.0</v>
      </c>
      <c r="B290" s="6" t="str">
        <f>'Master Schedule'!B290</f>
        <v/>
      </c>
      <c r="C290" s="7">
        <v>46523.0</v>
      </c>
      <c r="D290" s="8" t="str">
        <f t="shared" si="1"/>
        <v>Sunday</v>
      </c>
      <c r="E290" s="31"/>
      <c r="F290" s="11"/>
      <c r="G290" s="11"/>
      <c r="H290" s="31"/>
      <c r="I290" s="11"/>
      <c r="J290" s="22"/>
      <c r="K290" s="35"/>
      <c r="L290" s="35"/>
      <c r="M290" s="35"/>
      <c r="N290" s="36"/>
      <c r="O290" s="62"/>
      <c r="P290" s="34" t="str">
        <f t="shared" si="5"/>
        <v/>
      </c>
    </row>
    <row r="291" ht="22.5" customHeight="1">
      <c r="A291" s="6">
        <v>290.0</v>
      </c>
      <c r="B291" s="6" t="str">
        <f>'Master Schedule'!B291</f>
        <v/>
      </c>
      <c r="C291" s="7">
        <v>46524.0</v>
      </c>
      <c r="D291" s="8" t="str">
        <f t="shared" si="1"/>
        <v>Monday</v>
      </c>
      <c r="E291" s="31"/>
      <c r="F291" s="11"/>
      <c r="G291" s="11"/>
      <c r="H291" s="31"/>
      <c r="I291" s="11"/>
      <c r="J291" s="22"/>
      <c r="K291" s="32"/>
      <c r="L291" s="32"/>
      <c r="M291" s="32"/>
      <c r="N291" s="33"/>
      <c r="O291" s="62"/>
      <c r="P291" s="34" t="str">
        <f t="shared" si="5"/>
        <v/>
      </c>
    </row>
    <row r="292" ht="22.5" customHeight="1">
      <c r="A292" s="6">
        <v>291.0</v>
      </c>
      <c r="B292" s="6" t="str">
        <f>'Master Schedule'!B292</f>
        <v/>
      </c>
      <c r="C292" s="7">
        <v>46525.0</v>
      </c>
      <c r="D292" s="8" t="str">
        <f t="shared" si="1"/>
        <v>Tuesday</v>
      </c>
      <c r="E292" s="31"/>
      <c r="F292" s="11"/>
      <c r="G292" s="11"/>
      <c r="H292" s="31"/>
      <c r="I292" s="11"/>
      <c r="J292" s="22"/>
      <c r="K292" s="35"/>
      <c r="L292" s="35"/>
      <c r="M292" s="35"/>
      <c r="N292" s="36"/>
      <c r="O292" s="62"/>
      <c r="P292" s="34" t="str">
        <f t="shared" si="5"/>
        <v/>
      </c>
    </row>
    <row r="293" ht="22.5" customHeight="1">
      <c r="A293" s="6">
        <v>292.0</v>
      </c>
      <c r="B293" s="6" t="str">
        <f>'Master Schedule'!B293</f>
        <v/>
      </c>
      <c r="C293" s="7">
        <v>46526.0</v>
      </c>
      <c r="D293" s="8" t="str">
        <f t="shared" si="1"/>
        <v>Wednesday</v>
      </c>
      <c r="E293" s="31"/>
      <c r="F293" s="11"/>
      <c r="G293" s="11"/>
      <c r="H293" s="31"/>
      <c r="I293" s="11"/>
      <c r="J293" s="22"/>
      <c r="K293" s="32"/>
      <c r="L293" s="32"/>
      <c r="M293" s="32"/>
      <c r="N293" s="33"/>
      <c r="O293" s="62"/>
      <c r="P293" s="34" t="str">
        <f t="shared" si="5"/>
        <v/>
      </c>
    </row>
    <row r="294" ht="22.5" customHeight="1">
      <c r="A294" s="6">
        <v>293.0</v>
      </c>
      <c r="B294" s="6" t="str">
        <f>'Master Schedule'!B294</f>
        <v/>
      </c>
      <c r="C294" s="7">
        <v>46527.0</v>
      </c>
      <c r="D294" s="8" t="str">
        <f t="shared" si="1"/>
        <v>Thursday</v>
      </c>
      <c r="E294" s="31"/>
      <c r="F294" s="11"/>
      <c r="G294" s="11"/>
      <c r="H294" s="31"/>
      <c r="I294" s="11"/>
      <c r="J294" s="22"/>
      <c r="K294" s="35"/>
      <c r="L294" s="35"/>
      <c r="M294" s="35"/>
      <c r="N294" s="36"/>
      <c r="O294" s="62"/>
      <c r="P294" s="34" t="str">
        <f t="shared" si="5"/>
        <v/>
      </c>
    </row>
    <row r="295" ht="22.5" customHeight="1">
      <c r="A295" s="6">
        <v>294.0</v>
      </c>
      <c r="B295" s="6" t="str">
        <f>'Master Schedule'!B295</f>
        <v/>
      </c>
      <c r="C295" s="7">
        <v>46528.0</v>
      </c>
      <c r="D295" s="8" t="str">
        <f t="shared" si="1"/>
        <v>Friday</v>
      </c>
      <c r="E295" s="31"/>
      <c r="F295" s="11"/>
      <c r="G295" s="11"/>
      <c r="H295" s="31"/>
      <c r="I295" s="11"/>
      <c r="J295" s="22"/>
      <c r="K295" s="32"/>
      <c r="L295" s="32"/>
      <c r="M295" s="32"/>
      <c r="N295" s="33"/>
      <c r="O295" s="62"/>
      <c r="P295" s="34" t="str">
        <f t="shared" si="5"/>
        <v/>
      </c>
    </row>
    <row r="296" ht="22.5" customHeight="1">
      <c r="A296" s="6">
        <v>295.0</v>
      </c>
      <c r="B296" s="6" t="str">
        <f>'Master Schedule'!B296</f>
        <v/>
      </c>
      <c r="C296" s="7">
        <v>46529.0</v>
      </c>
      <c r="D296" s="8" t="str">
        <f t="shared" si="1"/>
        <v>Saturday</v>
      </c>
      <c r="E296" s="31"/>
      <c r="F296" s="11"/>
      <c r="G296" s="11"/>
      <c r="H296" s="31"/>
      <c r="I296" s="11"/>
      <c r="J296" s="22"/>
      <c r="K296" s="35"/>
      <c r="L296" s="35"/>
      <c r="M296" s="35"/>
      <c r="N296" s="36"/>
      <c r="O296" s="62"/>
      <c r="P296" s="34" t="str">
        <f t="shared" si="5"/>
        <v/>
      </c>
    </row>
    <row r="297" ht="22.5" customHeight="1">
      <c r="A297" s="6">
        <v>296.0</v>
      </c>
      <c r="B297" s="6" t="str">
        <f>'Master Schedule'!B297</f>
        <v/>
      </c>
      <c r="C297" s="7">
        <v>46530.0</v>
      </c>
      <c r="D297" s="8" t="str">
        <f t="shared" si="1"/>
        <v>Sunday</v>
      </c>
      <c r="E297" s="31"/>
      <c r="F297" s="11"/>
      <c r="G297" s="11"/>
      <c r="H297" s="31"/>
      <c r="I297" s="11"/>
      <c r="J297" s="22"/>
      <c r="K297" s="32"/>
      <c r="L297" s="32"/>
      <c r="M297" s="32"/>
      <c r="N297" s="33"/>
      <c r="O297" s="62"/>
      <c r="P297" s="34" t="str">
        <f t="shared" si="5"/>
        <v/>
      </c>
    </row>
    <row r="298" ht="22.5" customHeight="1">
      <c r="A298" s="6">
        <v>297.0</v>
      </c>
      <c r="B298" s="6" t="str">
        <f>'Master Schedule'!B298</f>
        <v/>
      </c>
      <c r="C298" s="7">
        <v>46531.0</v>
      </c>
      <c r="D298" s="8" t="str">
        <f t="shared" si="1"/>
        <v>Monday</v>
      </c>
      <c r="E298" s="31"/>
      <c r="F298" s="11"/>
      <c r="G298" s="11"/>
      <c r="H298" s="31"/>
      <c r="I298" s="11"/>
      <c r="J298" s="22"/>
      <c r="K298" s="35"/>
      <c r="L298" s="35"/>
      <c r="M298" s="35"/>
      <c r="N298" s="36"/>
      <c r="O298" s="62"/>
      <c r="P298" s="34" t="str">
        <f t="shared" si="5"/>
        <v/>
      </c>
    </row>
    <row r="299" ht="22.5" customHeight="1">
      <c r="A299" s="6">
        <v>298.0</v>
      </c>
      <c r="B299" s="6" t="str">
        <f>'Master Schedule'!B299</f>
        <v/>
      </c>
      <c r="C299" s="7">
        <v>46532.0</v>
      </c>
      <c r="D299" s="8" t="str">
        <f t="shared" si="1"/>
        <v>Tuesday</v>
      </c>
      <c r="E299" s="31"/>
      <c r="F299" s="11"/>
      <c r="G299" s="11"/>
      <c r="H299" s="31"/>
      <c r="I299" s="11"/>
      <c r="J299" s="22"/>
      <c r="K299" s="32"/>
      <c r="L299" s="32"/>
      <c r="M299" s="32"/>
      <c r="N299" s="33"/>
      <c r="O299" s="62"/>
      <c r="P299" s="34" t="str">
        <f t="shared" si="5"/>
        <v/>
      </c>
    </row>
    <row r="300" ht="22.5" customHeight="1">
      <c r="A300" s="6">
        <v>299.0</v>
      </c>
      <c r="B300" s="6" t="str">
        <f>'Master Schedule'!B300</f>
        <v/>
      </c>
      <c r="C300" s="7">
        <v>46533.0</v>
      </c>
      <c r="D300" s="8" t="str">
        <f t="shared" si="1"/>
        <v>Wednesday</v>
      </c>
      <c r="E300" s="31"/>
      <c r="F300" s="11"/>
      <c r="G300" s="11"/>
      <c r="H300" s="31"/>
      <c r="I300" s="11"/>
      <c r="J300" s="22"/>
      <c r="K300" s="35"/>
      <c r="L300" s="35"/>
      <c r="M300" s="35"/>
      <c r="N300" s="36"/>
      <c r="O300" s="62"/>
      <c r="P300" s="34" t="str">
        <f t="shared" si="5"/>
        <v/>
      </c>
    </row>
    <row r="301" ht="22.5" customHeight="1">
      <c r="A301" s="6">
        <v>300.0</v>
      </c>
      <c r="B301" s="6" t="str">
        <f>'Master Schedule'!B301</f>
        <v/>
      </c>
      <c r="C301" s="7">
        <v>46534.0</v>
      </c>
      <c r="D301" s="8" t="str">
        <f t="shared" si="1"/>
        <v>Thursday</v>
      </c>
      <c r="E301" s="31"/>
      <c r="F301" s="11"/>
      <c r="G301" s="11"/>
      <c r="H301" s="31"/>
      <c r="I301" s="11"/>
      <c r="J301" s="22"/>
      <c r="K301" s="32"/>
      <c r="L301" s="32"/>
      <c r="M301" s="32"/>
      <c r="N301" s="33"/>
      <c r="O301" s="62"/>
      <c r="P301" s="34" t="str">
        <f t="shared" si="5"/>
        <v/>
      </c>
    </row>
    <row r="302" ht="22.5" customHeight="1">
      <c r="A302" s="6">
        <v>301.0</v>
      </c>
      <c r="B302" s="6" t="str">
        <f>'Master Schedule'!B302</f>
        <v/>
      </c>
      <c r="C302" s="7">
        <v>46535.0</v>
      </c>
      <c r="D302" s="8" t="str">
        <f t="shared" si="1"/>
        <v>Friday</v>
      </c>
      <c r="E302" s="31"/>
      <c r="F302" s="11"/>
      <c r="G302" s="11"/>
      <c r="H302" s="31"/>
      <c r="I302" s="11"/>
      <c r="J302" s="22"/>
      <c r="K302" s="35"/>
      <c r="L302" s="35"/>
      <c r="M302" s="35"/>
      <c r="N302" s="36"/>
      <c r="O302" s="62"/>
      <c r="P302" s="34" t="str">
        <f t="shared" si="5"/>
        <v/>
      </c>
    </row>
    <row r="303" ht="22.5" customHeight="1">
      <c r="A303" s="6">
        <v>302.0</v>
      </c>
      <c r="B303" s="6" t="str">
        <f>'Master Schedule'!B303</f>
        <v/>
      </c>
      <c r="C303" s="7">
        <v>46536.0</v>
      </c>
      <c r="D303" s="8" t="str">
        <f t="shared" si="1"/>
        <v>Saturday</v>
      </c>
      <c r="E303" s="31"/>
      <c r="F303" s="11"/>
      <c r="G303" s="11"/>
      <c r="H303" s="31"/>
      <c r="I303" s="11"/>
      <c r="J303" s="22"/>
      <c r="K303" s="32"/>
      <c r="L303" s="32"/>
      <c r="M303" s="32"/>
      <c r="N303" s="33"/>
      <c r="O303" s="62"/>
      <c r="P303" s="34" t="str">
        <f t="shared" si="5"/>
        <v/>
      </c>
    </row>
    <row r="304" ht="22.5" customHeight="1">
      <c r="A304" s="6">
        <v>303.0</v>
      </c>
      <c r="B304" s="6" t="str">
        <f>'Master Schedule'!B304</f>
        <v/>
      </c>
      <c r="C304" s="7">
        <v>46537.0</v>
      </c>
      <c r="D304" s="8" t="str">
        <f t="shared" si="1"/>
        <v>Sunday</v>
      </c>
      <c r="E304" s="31"/>
      <c r="F304" s="11"/>
      <c r="G304" s="11"/>
      <c r="H304" s="31"/>
      <c r="I304" s="11"/>
      <c r="J304" s="22"/>
      <c r="K304" s="35"/>
      <c r="L304" s="35"/>
      <c r="M304" s="35"/>
      <c r="N304" s="36"/>
      <c r="O304" s="62"/>
      <c r="P304" s="34" t="str">
        <f t="shared" si="5"/>
        <v/>
      </c>
    </row>
    <row r="305" ht="22.5" customHeight="1">
      <c r="A305" s="6">
        <v>304.0</v>
      </c>
      <c r="B305" s="6" t="str">
        <f>'Master Schedule'!B305</f>
        <v/>
      </c>
      <c r="C305" s="7">
        <v>46538.0</v>
      </c>
      <c r="D305" s="8" t="str">
        <f t="shared" si="1"/>
        <v>Monday</v>
      </c>
      <c r="E305" s="31"/>
      <c r="F305" s="11"/>
      <c r="G305" s="11"/>
      <c r="H305" s="31"/>
      <c r="I305" s="11"/>
      <c r="J305" s="22"/>
      <c r="K305" s="32"/>
      <c r="L305" s="32"/>
      <c r="M305" s="32"/>
      <c r="N305" s="33"/>
      <c r="O305" s="62"/>
      <c r="P305" s="34" t="str">
        <f t="shared" si="5"/>
        <v/>
      </c>
    </row>
  </sheetData>
  <dataValidations>
    <dataValidation type="list" allowBlank="1" sqref="E2:E305">
      <formula1>"MLAX"</formula1>
    </dataValidation>
    <dataValidation type="list" allowBlank="1" sqref="H2:H305">
      <formula1>"Home,Away,TBD"</formula1>
    </dataValidation>
    <dataValidation type="list" allowBlank="1" sqref="M2:N305">
      <formula1>"✅,⌛️,❌"</formula1>
    </dataValidation>
    <dataValidation type="custom" allowBlank="1" showDropDown="1" sqref="C2:C305">
      <formula1>OR(NOT(ISERROR(DATEVALUE(C2))), AND(ISNUMBER(C2), LEFT(CELL("format", C2))="D"))</formula1>
    </dataValidation>
    <dataValidation type="list" allowBlank="1" sqref="O2:O305">
      <formula1>"✅,⌛️,❌"</formula1>
    </dataValidation>
    <dataValidation type="list" allowBlank="1" sqref="K2:L305">
      <formula1>"✅,⌛️,❌"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3.75"/>
    <col customWidth="1" min="11" max="11" width="18.5"/>
    <col customWidth="1" min="12" max="14" width="15.63"/>
    <col customWidth="1" min="15" max="15" width="15.38"/>
  </cols>
  <sheetData>
    <row r="1" ht="22.5" customHeight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 t="s">
        <v>5</v>
      </c>
      <c r="G1" s="2" t="s">
        <v>6</v>
      </c>
      <c r="H1" s="2" t="s">
        <v>7</v>
      </c>
      <c r="I1" s="4" t="s">
        <v>8</v>
      </c>
      <c r="J1" s="5" t="s">
        <v>11</v>
      </c>
      <c r="K1" s="23" t="s">
        <v>12</v>
      </c>
      <c r="L1" s="23" t="s">
        <v>13</v>
      </c>
      <c r="M1" s="23" t="s">
        <v>14</v>
      </c>
      <c r="N1" s="24" t="s">
        <v>15</v>
      </c>
      <c r="O1" s="58" t="s">
        <v>17</v>
      </c>
      <c r="P1" s="25" t="s">
        <v>9</v>
      </c>
    </row>
    <row r="2" ht="22.5" customHeight="1">
      <c r="A2" s="6">
        <v>1.0</v>
      </c>
      <c r="B2" s="6" t="str">
        <f>'Master Schedule'!B2</f>
        <v/>
      </c>
      <c r="C2" s="7">
        <v>46235.0</v>
      </c>
      <c r="D2" s="8" t="str">
        <f t="shared" ref="D2:D1000" si="1">text(C2,"dddd")</f>
        <v>Saturday</v>
      </c>
      <c r="E2" s="31"/>
      <c r="F2" s="11"/>
      <c r="G2" s="11"/>
      <c r="H2" s="31"/>
      <c r="I2" s="11"/>
      <c r="J2" s="22"/>
      <c r="K2" s="64"/>
      <c r="L2" s="64"/>
      <c r="M2" s="53"/>
      <c r="N2" s="59"/>
      <c r="O2" s="60"/>
      <c r="P2" s="34" t="str">
        <f t="shared" ref="P2:P305" si="2">IF(G2="", "",
   IF(AND(K2="✅", L2="✅", M2="✅", N2="✅", O2="✅"), "✅ Approved",
   IF(OR(K2="❌", L2="❌", M2="❌", N2="❌", O2="❌"), "❌ Denied",
   "⌛️ Pending")))
</f>
        <v/>
      </c>
    </row>
    <row r="3" ht="22.5" customHeight="1">
      <c r="A3" s="6">
        <v>2.0</v>
      </c>
      <c r="B3" s="11" t="str">
        <f>'Master Schedule'!B3</f>
        <v/>
      </c>
      <c r="C3" s="7">
        <v>46236.0</v>
      </c>
      <c r="D3" s="8" t="str">
        <f t="shared" si="1"/>
        <v>Sunday</v>
      </c>
      <c r="E3" s="31"/>
      <c r="F3" s="11"/>
      <c r="G3" s="11"/>
      <c r="H3" s="31"/>
      <c r="I3" s="11"/>
      <c r="J3" s="22"/>
      <c r="K3" s="32"/>
      <c r="L3" s="32"/>
      <c r="M3" s="32"/>
      <c r="N3" s="33"/>
      <c r="O3" s="62"/>
      <c r="P3" s="34" t="str">
        <f t="shared" si="2"/>
        <v/>
      </c>
    </row>
    <row r="4" ht="22.5" customHeight="1">
      <c r="A4" s="6">
        <v>3.0</v>
      </c>
      <c r="B4" s="11" t="str">
        <f>'Master Schedule'!B4</f>
        <v/>
      </c>
      <c r="C4" s="7">
        <v>46237.0</v>
      </c>
      <c r="D4" s="8" t="str">
        <f t="shared" si="1"/>
        <v>Monday</v>
      </c>
      <c r="E4" s="31"/>
      <c r="F4" s="11"/>
      <c r="G4" s="11"/>
      <c r="H4" s="31"/>
      <c r="I4" s="11"/>
      <c r="J4" s="22"/>
      <c r="K4" s="35"/>
      <c r="L4" s="35"/>
      <c r="M4" s="35"/>
      <c r="N4" s="36"/>
      <c r="O4" s="62"/>
      <c r="P4" s="34" t="str">
        <f t="shared" si="2"/>
        <v/>
      </c>
    </row>
    <row r="5" ht="22.5" customHeight="1">
      <c r="A5" s="6">
        <v>4.0</v>
      </c>
      <c r="B5" s="11" t="str">
        <f>'Master Schedule'!B5</f>
        <v/>
      </c>
      <c r="C5" s="7">
        <v>46238.0</v>
      </c>
      <c r="D5" s="8" t="str">
        <f t="shared" si="1"/>
        <v>Tuesday</v>
      </c>
      <c r="E5" s="31"/>
      <c r="F5" s="11"/>
      <c r="G5" s="11"/>
      <c r="H5" s="31"/>
      <c r="I5" s="11"/>
      <c r="J5" s="22"/>
      <c r="K5" s="32"/>
      <c r="L5" s="32"/>
      <c r="M5" s="32"/>
      <c r="N5" s="33"/>
      <c r="O5" s="62"/>
      <c r="P5" s="34" t="str">
        <f t="shared" si="2"/>
        <v/>
      </c>
    </row>
    <row r="6" ht="22.5" customHeight="1">
      <c r="A6" s="6">
        <v>5.0</v>
      </c>
      <c r="B6" s="11" t="str">
        <f>'Master Schedule'!B6</f>
        <v/>
      </c>
      <c r="C6" s="7">
        <v>46239.0</v>
      </c>
      <c r="D6" s="8" t="str">
        <f t="shared" si="1"/>
        <v>Wednesday</v>
      </c>
      <c r="E6" s="31"/>
      <c r="F6" s="11"/>
      <c r="G6" s="11"/>
      <c r="H6" s="31"/>
      <c r="I6" s="11"/>
      <c r="J6" s="22"/>
      <c r="K6" s="35"/>
      <c r="L6" s="35"/>
      <c r="M6" s="35"/>
      <c r="N6" s="36"/>
      <c r="O6" s="62"/>
      <c r="P6" s="34" t="str">
        <f t="shared" si="2"/>
        <v/>
      </c>
    </row>
    <row r="7" ht="22.5" customHeight="1">
      <c r="A7" s="6">
        <v>6.0</v>
      </c>
      <c r="B7" s="11" t="str">
        <f>'Master Schedule'!B7</f>
        <v/>
      </c>
      <c r="C7" s="7">
        <v>46240.0</v>
      </c>
      <c r="D7" s="8" t="str">
        <f t="shared" si="1"/>
        <v>Thursday</v>
      </c>
      <c r="E7" s="31"/>
      <c r="F7" s="11"/>
      <c r="G7" s="11"/>
      <c r="H7" s="31"/>
      <c r="I7" s="11"/>
      <c r="J7" s="22"/>
      <c r="K7" s="32"/>
      <c r="L7" s="32"/>
      <c r="M7" s="32"/>
      <c r="N7" s="33"/>
      <c r="O7" s="62"/>
      <c r="P7" s="34" t="str">
        <f t="shared" si="2"/>
        <v/>
      </c>
    </row>
    <row r="8" ht="22.5" customHeight="1">
      <c r="A8" s="6">
        <v>7.0</v>
      </c>
      <c r="B8" s="11" t="str">
        <f>'Master Schedule'!B8</f>
        <v/>
      </c>
      <c r="C8" s="7">
        <v>46241.0</v>
      </c>
      <c r="D8" s="8" t="str">
        <f t="shared" si="1"/>
        <v>Friday</v>
      </c>
      <c r="E8" s="31"/>
      <c r="F8" s="11"/>
      <c r="G8" s="11"/>
      <c r="H8" s="31"/>
      <c r="I8" s="11"/>
      <c r="J8" s="22"/>
      <c r="K8" s="35"/>
      <c r="L8" s="35"/>
      <c r="M8" s="35"/>
      <c r="N8" s="36"/>
      <c r="O8" s="62"/>
      <c r="P8" s="34" t="str">
        <f t="shared" si="2"/>
        <v/>
      </c>
    </row>
    <row r="9" ht="22.5" customHeight="1">
      <c r="A9" s="6">
        <v>8.0</v>
      </c>
      <c r="B9" s="11" t="str">
        <f>'Master Schedule'!B9</f>
        <v/>
      </c>
      <c r="C9" s="7">
        <v>46242.0</v>
      </c>
      <c r="D9" s="8" t="str">
        <f t="shared" si="1"/>
        <v>Saturday</v>
      </c>
      <c r="E9" s="31"/>
      <c r="F9" s="11"/>
      <c r="G9" s="11"/>
      <c r="H9" s="31"/>
      <c r="I9" s="11"/>
      <c r="J9" s="22"/>
      <c r="K9" s="32"/>
      <c r="L9" s="32"/>
      <c r="M9" s="32"/>
      <c r="N9" s="33"/>
      <c r="O9" s="62"/>
      <c r="P9" s="34" t="str">
        <f t="shared" si="2"/>
        <v/>
      </c>
    </row>
    <row r="10" ht="22.5" customHeight="1">
      <c r="A10" s="6">
        <v>9.0</v>
      </c>
      <c r="B10" s="11" t="str">
        <f>'Master Schedule'!B10</f>
        <v/>
      </c>
      <c r="C10" s="7">
        <v>46243.0</v>
      </c>
      <c r="D10" s="8" t="str">
        <f t="shared" si="1"/>
        <v>Sunday</v>
      </c>
      <c r="E10" s="31"/>
      <c r="F10" s="11"/>
      <c r="G10" s="11"/>
      <c r="H10" s="31"/>
      <c r="I10" s="11"/>
      <c r="J10" s="22"/>
      <c r="K10" s="35"/>
      <c r="L10" s="35"/>
      <c r="M10" s="35"/>
      <c r="N10" s="36"/>
      <c r="O10" s="62"/>
      <c r="P10" s="34" t="str">
        <f t="shared" si="2"/>
        <v/>
      </c>
    </row>
    <row r="11" ht="22.5" customHeight="1">
      <c r="A11" s="6">
        <v>10.0</v>
      </c>
      <c r="B11" s="11" t="str">
        <f>'Master Schedule'!B11</f>
        <v/>
      </c>
      <c r="C11" s="7">
        <v>46244.0</v>
      </c>
      <c r="D11" s="8" t="str">
        <f t="shared" si="1"/>
        <v>Monday</v>
      </c>
      <c r="E11" s="31"/>
      <c r="F11" s="11"/>
      <c r="G11" s="11"/>
      <c r="H11" s="31"/>
      <c r="I11" s="11"/>
      <c r="J11" s="22"/>
      <c r="K11" s="32"/>
      <c r="L11" s="32"/>
      <c r="M11" s="32"/>
      <c r="N11" s="33"/>
      <c r="O11" s="62"/>
      <c r="P11" s="34" t="str">
        <f t="shared" si="2"/>
        <v/>
      </c>
    </row>
    <row r="12" ht="22.5" customHeight="1">
      <c r="A12" s="6">
        <v>11.0</v>
      </c>
      <c r="B12" s="11" t="str">
        <f>'Master Schedule'!B12</f>
        <v/>
      </c>
      <c r="C12" s="7">
        <v>46245.0</v>
      </c>
      <c r="D12" s="8" t="str">
        <f t="shared" si="1"/>
        <v>Tuesday</v>
      </c>
      <c r="E12" s="31"/>
      <c r="F12" s="11"/>
      <c r="G12" s="11"/>
      <c r="H12" s="31"/>
      <c r="I12" s="11"/>
      <c r="J12" s="22"/>
      <c r="K12" s="35"/>
      <c r="L12" s="35"/>
      <c r="M12" s="35"/>
      <c r="N12" s="36"/>
      <c r="O12" s="62"/>
      <c r="P12" s="34" t="str">
        <f t="shared" si="2"/>
        <v/>
      </c>
    </row>
    <row r="13" ht="22.5" customHeight="1">
      <c r="A13" s="6">
        <v>12.0</v>
      </c>
      <c r="B13" s="11" t="str">
        <f>'Master Schedule'!B13</f>
        <v/>
      </c>
      <c r="C13" s="7">
        <v>46246.0</v>
      </c>
      <c r="D13" s="8" t="str">
        <f t="shared" si="1"/>
        <v>Wednesday</v>
      </c>
      <c r="E13" s="31"/>
      <c r="F13" s="11"/>
      <c r="G13" s="11"/>
      <c r="H13" s="31"/>
      <c r="I13" s="11"/>
      <c r="J13" s="22"/>
      <c r="K13" s="32"/>
      <c r="L13" s="32"/>
      <c r="M13" s="32"/>
      <c r="N13" s="33"/>
      <c r="O13" s="62"/>
      <c r="P13" s="34" t="str">
        <f t="shared" si="2"/>
        <v/>
      </c>
    </row>
    <row r="14" ht="22.5" customHeight="1">
      <c r="A14" s="6">
        <v>13.0</v>
      </c>
      <c r="B14" s="11" t="str">
        <f>'Master Schedule'!B14</f>
        <v/>
      </c>
      <c r="C14" s="7">
        <v>46247.0</v>
      </c>
      <c r="D14" s="8" t="str">
        <f t="shared" si="1"/>
        <v>Thursday</v>
      </c>
      <c r="E14" s="31"/>
      <c r="F14" s="11"/>
      <c r="G14" s="11"/>
      <c r="H14" s="31"/>
      <c r="I14" s="11"/>
      <c r="J14" s="22"/>
      <c r="K14" s="35"/>
      <c r="L14" s="35"/>
      <c r="M14" s="35"/>
      <c r="N14" s="36"/>
      <c r="O14" s="62"/>
      <c r="P14" s="34" t="str">
        <f t="shared" si="2"/>
        <v/>
      </c>
    </row>
    <row r="15" ht="22.5" customHeight="1">
      <c r="A15" s="6">
        <v>14.0</v>
      </c>
      <c r="B15" s="11" t="str">
        <f>'Master Schedule'!B15</f>
        <v/>
      </c>
      <c r="C15" s="7">
        <v>46248.0</v>
      </c>
      <c r="D15" s="8" t="str">
        <f t="shared" si="1"/>
        <v>Friday</v>
      </c>
      <c r="E15" s="31"/>
      <c r="F15" s="11"/>
      <c r="G15" s="11"/>
      <c r="H15" s="31"/>
      <c r="I15" s="11"/>
      <c r="J15" s="22"/>
      <c r="K15" s="32"/>
      <c r="L15" s="32"/>
      <c r="M15" s="32"/>
      <c r="N15" s="33"/>
      <c r="O15" s="62"/>
      <c r="P15" s="34" t="str">
        <f t="shared" si="2"/>
        <v/>
      </c>
    </row>
    <row r="16" ht="22.5" customHeight="1">
      <c r="A16" s="6">
        <v>15.0</v>
      </c>
      <c r="B16" s="11" t="str">
        <f>'Master Schedule'!B16</f>
        <v/>
      </c>
      <c r="C16" s="7">
        <v>46249.0</v>
      </c>
      <c r="D16" s="8" t="str">
        <f t="shared" si="1"/>
        <v>Saturday</v>
      </c>
      <c r="E16" s="31"/>
      <c r="F16" s="11"/>
      <c r="G16" s="11"/>
      <c r="H16" s="31"/>
      <c r="I16" s="11"/>
      <c r="J16" s="22"/>
      <c r="K16" s="35"/>
      <c r="L16" s="35"/>
      <c r="M16" s="35"/>
      <c r="N16" s="36"/>
      <c r="O16" s="62"/>
      <c r="P16" s="34" t="str">
        <f t="shared" si="2"/>
        <v/>
      </c>
    </row>
    <row r="17" ht="22.5" customHeight="1">
      <c r="A17" s="6">
        <v>16.0</v>
      </c>
      <c r="B17" s="11" t="str">
        <f>'Master Schedule'!B17</f>
        <v/>
      </c>
      <c r="C17" s="7">
        <v>46250.0</v>
      </c>
      <c r="D17" s="8" t="str">
        <f t="shared" si="1"/>
        <v>Sunday</v>
      </c>
      <c r="E17" s="31"/>
      <c r="F17" s="11"/>
      <c r="G17" s="11"/>
      <c r="H17" s="31"/>
      <c r="I17" s="11"/>
      <c r="J17" s="22"/>
      <c r="K17" s="32"/>
      <c r="L17" s="32"/>
      <c r="M17" s="32"/>
      <c r="N17" s="33"/>
      <c r="O17" s="62"/>
      <c r="P17" s="34" t="str">
        <f t="shared" si="2"/>
        <v/>
      </c>
    </row>
    <row r="18" ht="22.5" customHeight="1">
      <c r="A18" s="6">
        <v>17.0</v>
      </c>
      <c r="B18" s="11" t="str">
        <f>'Master Schedule'!B18</f>
        <v/>
      </c>
      <c r="C18" s="7">
        <v>46251.0</v>
      </c>
      <c r="D18" s="8" t="str">
        <f t="shared" si="1"/>
        <v>Monday</v>
      </c>
      <c r="E18" s="31"/>
      <c r="F18" s="11"/>
      <c r="G18" s="11"/>
      <c r="H18" s="31"/>
      <c r="I18" s="11"/>
      <c r="J18" s="22"/>
      <c r="K18" s="35"/>
      <c r="L18" s="35"/>
      <c r="M18" s="35"/>
      <c r="N18" s="36"/>
      <c r="O18" s="62"/>
      <c r="P18" s="34" t="str">
        <f t="shared" si="2"/>
        <v/>
      </c>
    </row>
    <row r="19" ht="22.5" customHeight="1">
      <c r="A19" s="6">
        <v>18.0</v>
      </c>
      <c r="B19" s="11" t="str">
        <f>'Master Schedule'!B19</f>
        <v/>
      </c>
      <c r="C19" s="7">
        <v>46252.0</v>
      </c>
      <c r="D19" s="8" t="str">
        <f t="shared" si="1"/>
        <v>Tuesday</v>
      </c>
      <c r="E19" s="31"/>
      <c r="F19" s="11"/>
      <c r="G19" s="11"/>
      <c r="H19" s="31"/>
      <c r="I19" s="11"/>
      <c r="J19" s="22"/>
      <c r="K19" s="32"/>
      <c r="L19" s="32"/>
      <c r="M19" s="32"/>
      <c r="N19" s="33"/>
      <c r="O19" s="62"/>
      <c r="P19" s="34" t="str">
        <f t="shared" si="2"/>
        <v/>
      </c>
    </row>
    <row r="20" ht="22.5" customHeight="1">
      <c r="A20" s="6">
        <v>19.0</v>
      </c>
      <c r="B20" s="11" t="str">
        <f>'Master Schedule'!B20</f>
        <v/>
      </c>
      <c r="C20" s="7">
        <v>46253.0</v>
      </c>
      <c r="D20" s="8" t="str">
        <f t="shared" si="1"/>
        <v>Wednesday</v>
      </c>
      <c r="E20" s="31"/>
      <c r="F20" s="11"/>
      <c r="G20" s="11"/>
      <c r="H20" s="31"/>
      <c r="I20" s="11"/>
      <c r="J20" s="22"/>
      <c r="K20" s="35"/>
      <c r="L20" s="35"/>
      <c r="M20" s="35"/>
      <c r="N20" s="36"/>
      <c r="O20" s="62"/>
      <c r="P20" s="34" t="str">
        <f t="shared" si="2"/>
        <v/>
      </c>
    </row>
    <row r="21" ht="22.5" customHeight="1">
      <c r="A21" s="6">
        <v>20.0</v>
      </c>
      <c r="B21" s="11" t="str">
        <f>'Master Schedule'!B21</f>
        <v/>
      </c>
      <c r="C21" s="7">
        <v>46254.0</v>
      </c>
      <c r="D21" s="8" t="str">
        <f t="shared" si="1"/>
        <v>Thursday</v>
      </c>
      <c r="E21" s="31"/>
      <c r="F21" s="11"/>
      <c r="G21" s="11"/>
      <c r="H21" s="31"/>
      <c r="I21" s="11"/>
      <c r="J21" s="22"/>
      <c r="K21" s="32"/>
      <c r="L21" s="32"/>
      <c r="M21" s="32"/>
      <c r="N21" s="33"/>
      <c r="O21" s="62"/>
      <c r="P21" s="34" t="str">
        <f t="shared" si="2"/>
        <v/>
      </c>
    </row>
    <row r="22" ht="22.5" customHeight="1">
      <c r="A22" s="6">
        <v>21.0</v>
      </c>
      <c r="B22" s="11" t="str">
        <f>'Master Schedule'!B22</f>
        <v/>
      </c>
      <c r="C22" s="7">
        <v>46255.0</v>
      </c>
      <c r="D22" s="8" t="str">
        <f t="shared" si="1"/>
        <v>Friday</v>
      </c>
      <c r="E22" s="31"/>
      <c r="F22" s="11"/>
      <c r="G22" s="11"/>
      <c r="H22" s="31"/>
      <c r="I22" s="11"/>
      <c r="J22" s="22"/>
      <c r="K22" s="35"/>
      <c r="L22" s="35"/>
      <c r="M22" s="35"/>
      <c r="N22" s="36"/>
      <c r="O22" s="62"/>
      <c r="P22" s="34" t="str">
        <f t="shared" si="2"/>
        <v/>
      </c>
    </row>
    <row r="23" ht="22.5" customHeight="1">
      <c r="A23" s="6">
        <v>22.0</v>
      </c>
      <c r="B23" s="11" t="str">
        <f>'Master Schedule'!B23</f>
        <v/>
      </c>
      <c r="C23" s="7">
        <v>46256.0</v>
      </c>
      <c r="D23" s="8" t="str">
        <f t="shared" si="1"/>
        <v>Saturday</v>
      </c>
      <c r="E23" s="31"/>
      <c r="F23" s="11"/>
      <c r="G23" s="11"/>
      <c r="H23" s="31"/>
      <c r="I23" s="11"/>
      <c r="J23" s="22"/>
      <c r="K23" s="32"/>
      <c r="L23" s="32"/>
      <c r="M23" s="32"/>
      <c r="N23" s="33"/>
      <c r="O23" s="62"/>
      <c r="P23" s="34" t="str">
        <f t="shared" si="2"/>
        <v/>
      </c>
    </row>
    <row r="24" ht="22.5" customHeight="1">
      <c r="A24" s="6">
        <v>23.0</v>
      </c>
      <c r="B24" s="11" t="str">
        <f>'Master Schedule'!B24</f>
        <v/>
      </c>
      <c r="C24" s="7">
        <v>46257.0</v>
      </c>
      <c r="D24" s="8" t="str">
        <f t="shared" si="1"/>
        <v>Sunday</v>
      </c>
      <c r="E24" s="31"/>
      <c r="F24" s="11"/>
      <c r="G24" s="11"/>
      <c r="H24" s="31"/>
      <c r="I24" s="11"/>
      <c r="J24" s="22"/>
      <c r="K24" s="35"/>
      <c r="L24" s="35"/>
      <c r="M24" s="35"/>
      <c r="N24" s="36"/>
      <c r="O24" s="62"/>
      <c r="P24" s="34" t="str">
        <f t="shared" si="2"/>
        <v/>
      </c>
    </row>
    <row r="25" ht="22.5" customHeight="1">
      <c r="A25" s="6">
        <v>24.0</v>
      </c>
      <c r="B25" s="11" t="str">
        <f>'Master Schedule'!B25</f>
        <v/>
      </c>
      <c r="C25" s="7">
        <v>46258.0</v>
      </c>
      <c r="D25" s="8" t="str">
        <f t="shared" si="1"/>
        <v>Monday</v>
      </c>
      <c r="E25" s="31"/>
      <c r="F25" s="11"/>
      <c r="G25" s="11"/>
      <c r="H25" s="31"/>
      <c r="I25" s="11"/>
      <c r="J25" s="22"/>
      <c r="K25" s="32"/>
      <c r="L25" s="32"/>
      <c r="M25" s="32"/>
      <c r="N25" s="33"/>
      <c r="O25" s="62"/>
      <c r="P25" s="34" t="str">
        <f t="shared" si="2"/>
        <v/>
      </c>
    </row>
    <row r="26" ht="22.5" customHeight="1">
      <c r="A26" s="6">
        <v>25.0</v>
      </c>
      <c r="B26" s="11" t="str">
        <f>'Master Schedule'!B26</f>
        <v/>
      </c>
      <c r="C26" s="7">
        <v>46259.0</v>
      </c>
      <c r="D26" s="8" t="str">
        <f t="shared" si="1"/>
        <v>Tuesday</v>
      </c>
      <c r="E26" s="31"/>
      <c r="F26" s="11"/>
      <c r="G26" s="11"/>
      <c r="H26" s="31"/>
      <c r="I26" s="11"/>
      <c r="J26" s="22"/>
      <c r="K26" s="35"/>
      <c r="L26" s="35"/>
      <c r="M26" s="35"/>
      <c r="N26" s="36"/>
      <c r="O26" s="62"/>
      <c r="P26" s="34" t="str">
        <f t="shared" si="2"/>
        <v/>
      </c>
    </row>
    <row r="27" ht="22.5" customHeight="1">
      <c r="A27" s="6">
        <v>26.0</v>
      </c>
      <c r="B27" s="11" t="str">
        <f>'Master Schedule'!B27</f>
        <v/>
      </c>
      <c r="C27" s="7">
        <v>46260.0</v>
      </c>
      <c r="D27" s="8" t="str">
        <f t="shared" si="1"/>
        <v>Wednesday</v>
      </c>
      <c r="E27" s="31"/>
      <c r="F27" s="11"/>
      <c r="G27" s="11"/>
      <c r="H27" s="31"/>
      <c r="I27" s="11"/>
      <c r="J27" s="22"/>
      <c r="K27" s="32"/>
      <c r="L27" s="32"/>
      <c r="M27" s="32"/>
      <c r="N27" s="33"/>
      <c r="O27" s="62"/>
      <c r="P27" s="34" t="str">
        <f t="shared" si="2"/>
        <v/>
      </c>
    </row>
    <row r="28" ht="22.5" customHeight="1">
      <c r="A28" s="6">
        <v>27.0</v>
      </c>
      <c r="B28" s="11" t="str">
        <f>'Master Schedule'!B28</f>
        <v/>
      </c>
      <c r="C28" s="7">
        <v>46261.0</v>
      </c>
      <c r="D28" s="8" t="str">
        <f t="shared" si="1"/>
        <v>Thursday</v>
      </c>
      <c r="E28" s="31"/>
      <c r="F28" s="11"/>
      <c r="G28" s="11"/>
      <c r="H28" s="31"/>
      <c r="I28" s="11"/>
      <c r="J28" s="22"/>
      <c r="K28" s="35"/>
      <c r="L28" s="35"/>
      <c r="M28" s="35"/>
      <c r="N28" s="36"/>
      <c r="O28" s="62"/>
      <c r="P28" s="34" t="str">
        <f t="shared" si="2"/>
        <v/>
      </c>
    </row>
    <row r="29" ht="22.5" customHeight="1">
      <c r="A29" s="6">
        <v>28.0</v>
      </c>
      <c r="B29" s="11" t="str">
        <f>'Master Schedule'!B29</f>
        <v/>
      </c>
      <c r="C29" s="7">
        <v>46262.0</v>
      </c>
      <c r="D29" s="8" t="str">
        <f t="shared" si="1"/>
        <v>Friday</v>
      </c>
      <c r="E29" s="31"/>
      <c r="F29" s="11"/>
      <c r="G29" s="11"/>
      <c r="H29" s="31"/>
      <c r="I29" s="11"/>
      <c r="J29" s="22"/>
      <c r="K29" s="32"/>
      <c r="L29" s="32"/>
      <c r="M29" s="32"/>
      <c r="N29" s="33"/>
      <c r="O29" s="62"/>
      <c r="P29" s="34" t="str">
        <f t="shared" si="2"/>
        <v/>
      </c>
    </row>
    <row r="30" ht="22.5" customHeight="1">
      <c r="A30" s="6">
        <v>29.0</v>
      </c>
      <c r="B30" s="11" t="str">
        <f>'Master Schedule'!B30</f>
        <v/>
      </c>
      <c r="C30" s="7">
        <v>46263.0</v>
      </c>
      <c r="D30" s="8" t="str">
        <f t="shared" si="1"/>
        <v>Saturday</v>
      </c>
      <c r="E30" s="31"/>
      <c r="F30" s="11"/>
      <c r="G30" s="11"/>
      <c r="H30" s="31"/>
      <c r="I30" s="11"/>
      <c r="J30" s="22"/>
      <c r="K30" s="35"/>
      <c r="L30" s="35"/>
      <c r="M30" s="35"/>
      <c r="N30" s="36"/>
      <c r="O30" s="62"/>
      <c r="P30" s="34" t="str">
        <f t="shared" si="2"/>
        <v/>
      </c>
    </row>
    <row r="31" ht="22.5" customHeight="1">
      <c r="A31" s="6">
        <v>30.0</v>
      </c>
      <c r="B31" s="11" t="str">
        <f>'Master Schedule'!B31</f>
        <v/>
      </c>
      <c r="C31" s="7">
        <v>46264.0</v>
      </c>
      <c r="D31" s="8" t="str">
        <f t="shared" si="1"/>
        <v>Sunday</v>
      </c>
      <c r="E31" s="31"/>
      <c r="F31" s="11"/>
      <c r="G31" s="11"/>
      <c r="H31" s="31"/>
      <c r="I31" s="11"/>
      <c r="J31" s="22"/>
      <c r="K31" s="32"/>
      <c r="L31" s="32"/>
      <c r="M31" s="32"/>
      <c r="N31" s="33"/>
      <c r="O31" s="62"/>
      <c r="P31" s="34" t="str">
        <f t="shared" si="2"/>
        <v/>
      </c>
    </row>
    <row r="32" ht="22.5" customHeight="1">
      <c r="A32" s="6">
        <v>31.0</v>
      </c>
      <c r="B32" s="11" t="str">
        <f>'Master Schedule'!B32</f>
        <v/>
      </c>
      <c r="C32" s="7">
        <v>46265.0</v>
      </c>
      <c r="D32" s="8" t="str">
        <f t="shared" si="1"/>
        <v>Monday</v>
      </c>
      <c r="E32" s="31"/>
      <c r="F32" s="11"/>
      <c r="G32" s="11"/>
      <c r="H32" s="31"/>
      <c r="I32" s="11"/>
      <c r="J32" s="22"/>
      <c r="K32" s="35"/>
      <c r="L32" s="35"/>
      <c r="M32" s="35"/>
      <c r="N32" s="36"/>
      <c r="O32" s="62"/>
      <c r="P32" s="34" t="str">
        <f t="shared" si="2"/>
        <v/>
      </c>
    </row>
    <row r="33" ht="22.5" customHeight="1">
      <c r="A33" s="6">
        <v>32.0</v>
      </c>
      <c r="B33" s="11" t="str">
        <f>'Master Schedule'!B33</f>
        <v/>
      </c>
      <c r="C33" s="7">
        <v>46266.0</v>
      </c>
      <c r="D33" s="8" t="str">
        <f t="shared" si="1"/>
        <v>Tuesday</v>
      </c>
      <c r="E33" s="31"/>
      <c r="F33" s="11"/>
      <c r="G33" s="11"/>
      <c r="H33" s="31"/>
      <c r="I33" s="11"/>
      <c r="J33" s="22"/>
      <c r="K33" s="32"/>
      <c r="L33" s="32"/>
      <c r="M33" s="32"/>
      <c r="N33" s="33"/>
      <c r="O33" s="62"/>
      <c r="P33" s="34" t="str">
        <f t="shared" si="2"/>
        <v/>
      </c>
    </row>
    <row r="34" ht="22.5" customHeight="1">
      <c r="A34" s="6">
        <v>33.0</v>
      </c>
      <c r="B34" s="11" t="str">
        <f>'Master Schedule'!B34</f>
        <v/>
      </c>
      <c r="C34" s="7">
        <v>46267.0</v>
      </c>
      <c r="D34" s="8" t="str">
        <f t="shared" si="1"/>
        <v>Wednesday</v>
      </c>
      <c r="E34" s="31"/>
      <c r="F34" s="11"/>
      <c r="G34" s="11"/>
      <c r="H34" s="31"/>
      <c r="I34" s="11"/>
      <c r="J34" s="22"/>
      <c r="K34" s="35"/>
      <c r="L34" s="35"/>
      <c r="M34" s="35"/>
      <c r="N34" s="36"/>
      <c r="O34" s="62"/>
      <c r="P34" s="34" t="str">
        <f t="shared" si="2"/>
        <v/>
      </c>
    </row>
    <row r="35" ht="22.5" customHeight="1">
      <c r="A35" s="6">
        <v>34.0</v>
      </c>
      <c r="B35" s="11" t="str">
        <f>'Master Schedule'!B35</f>
        <v/>
      </c>
      <c r="C35" s="7">
        <v>46268.0</v>
      </c>
      <c r="D35" s="8" t="str">
        <f t="shared" si="1"/>
        <v>Thursday</v>
      </c>
      <c r="E35" s="31"/>
      <c r="F35" s="11"/>
      <c r="G35" s="11"/>
      <c r="H35" s="31"/>
      <c r="I35" s="11"/>
      <c r="J35" s="22"/>
      <c r="K35" s="32"/>
      <c r="L35" s="32"/>
      <c r="M35" s="32"/>
      <c r="N35" s="33"/>
      <c r="O35" s="62"/>
      <c r="P35" s="34" t="str">
        <f t="shared" si="2"/>
        <v/>
      </c>
    </row>
    <row r="36" ht="22.5" customHeight="1">
      <c r="A36" s="6">
        <v>35.0</v>
      </c>
      <c r="B36" s="11" t="str">
        <f>'Master Schedule'!B36</f>
        <v/>
      </c>
      <c r="C36" s="7">
        <v>46269.0</v>
      </c>
      <c r="D36" s="8" t="str">
        <f t="shared" si="1"/>
        <v>Friday</v>
      </c>
      <c r="E36" s="31"/>
      <c r="F36" s="11"/>
      <c r="G36" s="11"/>
      <c r="H36" s="31"/>
      <c r="I36" s="11"/>
      <c r="J36" s="22"/>
      <c r="K36" s="35"/>
      <c r="L36" s="35"/>
      <c r="M36" s="35"/>
      <c r="N36" s="36"/>
      <c r="O36" s="62"/>
      <c r="P36" s="34" t="str">
        <f t="shared" si="2"/>
        <v/>
      </c>
    </row>
    <row r="37" ht="22.5" customHeight="1">
      <c r="A37" s="6">
        <v>36.0</v>
      </c>
      <c r="B37" s="11" t="str">
        <f>'Master Schedule'!B37</f>
        <v/>
      </c>
      <c r="C37" s="7">
        <v>46270.0</v>
      </c>
      <c r="D37" s="8" t="str">
        <f t="shared" si="1"/>
        <v>Saturday</v>
      </c>
      <c r="E37" s="31"/>
      <c r="F37" s="11"/>
      <c r="G37" s="11"/>
      <c r="H37" s="31"/>
      <c r="I37" s="11"/>
      <c r="J37" s="22"/>
      <c r="K37" s="32"/>
      <c r="L37" s="32"/>
      <c r="M37" s="32"/>
      <c r="N37" s="33"/>
      <c r="O37" s="62"/>
      <c r="P37" s="34" t="str">
        <f t="shared" si="2"/>
        <v/>
      </c>
    </row>
    <row r="38" ht="22.5" customHeight="1">
      <c r="A38" s="6">
        <v>37.0</v>
      </c>
      <c r="B38" s="11" t="str">
        <f>'Master Schedule'!B38</f>
        <v/>
      </c>
      <c r="C38" s="7">
        <v>46271.0</v>
      </c>
      <c r="D38" s="8" t="str">
        <f t="shared" si="1"/>
        <v>Sunday</v>
      </c>
      <c r="E38" s="31"/>
      <c r="F38" s="11"/>
      <c r="G38" s="11"/>
      <c r="H38" s="31"/>
      <c r="I38" s="11"/>
      <c r="J38" s="22"/>
      <c r="K38" s="35"/>
      <c r="L38" s="35"/>
      <c r="M38" s="35"/>
      <c r="N38" s="36"/>
      <c r="O38" s="62"/>
      <c r="P38" s="34" t="str">
        <f t="shared" si="2"/>
        <v/>
      </c>
    </row>
    <row r="39" ht="22.5" customHeight="1">
      <c r="A39" s="6">
        <v>38.0</v>
      </c>
      <c r="B39" s="11" t="str">
        <f>'Master Schedule'!B39</f>
        <v/>
      </c>
      <c r="C39" s="7">
        <v>46272.0</v>
      </c>
      <c r="D39" s="8" t="str">
        <f t="shared" si="1"/>
        <v>Monday</v>
      </c>
      <c r="E39" s="31"/>
      <c r="F39" s="11"/>
      <c r="G39" s="11"/>
      <c r="H39" s="31"/>
      <c r="I39" s="11"/>
      <c r="J39" s="22"/>
      <c r="K39" s="32"/>
      <c r="L39" s="32"/>
      <c r="M39" s="32"/>
      <c r="N39" s="33"/>
      <c r="O39" s="62"/>
      <c r="P39" s="34" t="str">
        <f t="shared" si="2"/>
        <v/>
      </c>
    </row>
    <row r="40" ht="22.5" customHeight="1">
      <c r="A40" s="6">
        <v>39.0</v>
      </c>
      <c r="B40" s="11" t="str">
        <f>'Master Schedule'!B40</f>
        <v/>
      </c>
      <c r="C40" s="7">
        <v>46273.0</v>
      </c>
      <c r="D40" s="8" t="str">
        <f t="shared" si="1"/>
        <v>Tuesday</v>
      </c>
      <c r="E40" s="31"/>
      <c r="F40" s="11"/>
      <c r="G40" s="11"/>
      <c r="H40" s="31"/>
      <c r="I40" s="11"/>
      <c r="J40" s="22"/>
      <c r="K40" s="35"/>
      <c r="L40" s="35"/>
      <c r="M40" s="35"/>
      <c r="N40" s="36"/>
      <c r="O40" s="62"/>
      <c r="P40" s="34" t="str">
        <f t="shared" si="2"/>
        <v/>
      </c>
    </row>
    <row r="41" ht="22.5" customHeight="1">
      <c r="A41" s="6">
        <v>40.0</v>
      </c>
      <c r="B41" s="11" t="str">
        <f>'Master Schedule'!B41</f>
        <v/>
      </c>
      <c r="C41" s="7">
        <v>46274.0</v>
      </c>
      <c r="D41" s="8" t="str">
        <f t="shared" si="1"/>
        <v>Wednesday</v>
      </c>
      <c r="E41" s="31"/>
      <c r="F41" s="11"/>
      <c r="G41" s="11"/>
      <c r="H41" s="31"/>
      <c r="I41" s="11"/>
      <c r="J41" s="22"/>
      <c r="K41" s="32"/>
      <c r="L41" s="32"/>
      <c r="M41" s="32"/>
      <c r="N41" s="33"/>
      <c r="O41" s="62"/>
      <c r="P41" s="34" t="str">
        <f t="shared" si="2"/>
        <v/>
      </c>
    </row>
    <row r="42" ht="22.5" customHeight="1">
      <c r="A42" s="6">
        <v>41.0</v>
      </c>
      <c r="B42" s="11" t="str">
        <f>'Master Schedule'!B42</f>
        <v/>
      </c>
      <c r="C42" s="7">
        <v>46275.0</v>
      </c>
      <c r="D42" s="8" t="str">
        <f t="shared" si="1"/>
        <v>Thursday</v>
      </c>
      <c r="E42" s="31"/>
      <c r="F42" s="11"/>
      <c r="G42" s="11"/>
      <c r="H42" s="31"/>
      <c r="I42" s="11"/>
      <c r="J42" s="22"/>
      <c r="K42" s="35"/>
      <c r="L42" s="35"/>
      <c r="M42" s="35"/>
      <c r="N42" s="36"/>
      <c r="O42" s="62"/>
      <c r="P42" s="34" t="str">
        <f t="shared" si="2"/>
        <v/>
      </c>
    </row>
    <row r="43" ht="22.5" customHeight="1">
      <c r="A43" s="6">
        <v>42.0</v>
      </c>
      <c r="B43" s="11" t="str">
        <f>'Master Schedule'!B43</f>
        <v/>
      </c>
      <c r="C43" s="7">
        <v>46276.0</v>
      </c>
      <c r="D43" s="8" t="str">
        <f t="shared" si="1"/>
        <v>Friday</v>
      </c>
      <c r="E43" s="31"/>
      <c r="F43" s="11"/>
      <c r="G43" s="11"/>
      <c r="H43" s="31"/>
      <c r="I43" s="11"/>
      <c r="J43" s="22"/>
      <c r="K43" s="32"/>
      <c r="L43" s="32"/>
      <c r="M43" s="32"/>
      <c r="N43" s="33"/>
      <c r="O43" s="62"/>
      <c r="P43" s="34" t="str">
        <f t="shared" si="2"/>
        <v/>
      </c>
    </row>
    <row r="44" ht="22.5" customHeight="1">
      <c r="A44" s="6">
        <v>43.0</v>
      </c>
      <c r="B44" s="11" t="str">
        <f>'Master Schedule'!B44</f>
        <v/>
      </c>
      <c r="C44" s="7">
        <v>46277.0</v>
      </c>
      <c r="D44" s="8" t="str">
        <f t="shared" si="1"/>
        <v>Saturday</v>
      </c>
      <c r="E44" s="31"/>
      <c r="F44" s="11"/>
      <c r="G44" s="11"/>
      <c r="H44" s="31"/>
      <c r="I44" s="11"/>
      <c r="J44" s="22"/>
      <c r="K44" s="35"/>
      <c r="L44" s="35"/>
      <c r="M44" s="35"/>
      <c r="N44" s="36"/>
      <c r="O44" s="62"/>
      <c r="P44" s="34" t="str">
        <f t="shared" si="2"/>
        <v/>
      </c>
    </row>
    <row r="45" ht="22.5" customHeight="1">
      <c r="A45" s="6">
        <v>44.0</v>
      </c>
      <c r="B45" s="11" t="str">
        <f>'Master Schedule'!B45</f>
        <v/>
      </c>
      <c r="C45" s="7">
        <v>46278.0</v>
      </c>
      <c r="D45" s="8" t="str">
        <f t="shared" si="1"/>
        <v>Sunday</v>
      </c>
      <c r="E45" s="31"/>
      <c r="F45" s="11"/>
      <c r="G45" s="11"/>
      <c r="H45" s="31"/>
      <c r="I45" s="11"/>
      <c r="J45" s="22"/>
      <c r="K45" s="32"/>
      <c r="L45" s="32"/>
      <c r="M45" s="32"/>
      <c r="N45" s="33"/>
      <c r="O45" s="62"/>
      <c r="P45" s="34" t="str">
        <f t="shared" si="2"/>
        <v/>
      </c>
    </row>
    <row r="46" ht="22.5" customHeight="1">
      <c r="A46" s="6">
        <v>45.0</v>
      </c>
      <c r="B46" s="11" t="str">
        <f>'Master Schedule'!B46</f>
        <v/>
      </c>
      <c r="C46" s="7">
        <v>46279.0</v>
      </c>
      <c r="D46" s="8" t="str">
        <f t="shared" si="1"/>
        <v>Monday</v>
      </c>
      <c r="E46" s="31"/>
      <c r="F46" s="11"/>
      <c r="G46" s="11"/>
      <c r="H46" s="31"/>
      <c r="I46" s="11"/>
      <c r="J46" s="22"/>
      <c r="K46" s="35"/>
      <c r="L46" s="35"/>
      <c r="M46" s="35"/>
      <c r="N46" s="36"/>
      <c r="O46" s="62"/>
      <c r="P46" s="34" t="str">
        <f t="shared" si="2"/>
        <v/>
      </c>
    </row>
    <row r="47" ht="22.5" customHeight="1">
      <c r="A47" s="6">
        <v>46.0</v>
      </c>
      <c r="B47" s="11" t="str">
        <f>'Master Schedule'!B47</f>
        <v/>
      </c>
      <c r="C47" s="7">
        <v>46280.0</v>
      </c>
      <c r="D47" s="8" t="str">
        <f t="shared" si="1"/>
        <v>Tuesday</v>
      </c>
      <c r="E47" s="31"/>
      <c r="F47" s="11"/>
      <c r="G47" s="11"/>
      <c r="H47" s="31"/>
      <c r="I47" s="11"/>
      <c r="J47" s="22"/>
      <c r="K47" s="32"/>
      <c r="L47" s="32"/>
      <c r="M47" s="32"/>
      <c r="N47" s="33"/>
      <c r="O47" s="62"/>
      <c r="P47" s="34" t="str">
        <f t="shared" si="2"/>
        <v/>
      </c>
    </row>
    <row r="48" ht="22.5" customHeight="1">
      <c r="A48" s="6">
        <v>47.0</v>
      </c>
      <c r="B48" s="11" t="str">
        <f>'Master Schedule'!B48</f>
        <v/>
      </c>
      <c r="C48" s="7">
        <v>46281.0</v>
      </c>
      <c r="D48" s="8" t="str">
        <f t="shared" si="1"/>
        <v>Wednesday</v>
      </c>
      <c r="E48" s="31"/>
      <c r="F48" s="11"/>
      <c r="G48" s="11"/>
      <c r="H48" s="31"/>
      <c r="I48" s="11"/>
      <c r="J48" s="22"/>
      <c r="K48" s="35"/>
      <c r="L48" s="35"/>
      <c r="M48" s="35"/>
      <c r="N48" s="36"/>
      <c r="O48" s="62"/>
      <c r="P48" s="34" t="str">
        <f t="shared" si="2"/>
        <v/>
      </c>
    </row>
    <row r="49" ht="22.5" customHeight="1">
      <c r="A49" s="6">
        <v>48.0</v>
      </c>
      <c r="B49" s="11" t="str">
        <f>'Master Schedule'!B49</f>
        <v/>
      </c>
      <c r="C49" s="7">
        <v>46282.0</v>
      </c>
      <c r="D49" s="8" t="str">
        <f t="shared" si="1"/>
        <v>Thursday</v>
      </c>
      <c r="E49" s="31"/>
      <c r="F49" s="11"/>
      <c r="G49" s="11"/>
      <c r="H49" s="31"/>
      <c r="I49" s="11"/>
      <c r="J49" s="22"/>
      <c r="K49" s="32"/>
      <c r="L49" s="32"/>
      <c r="M49" s="32"/>
      <c r="N49" s="33"/>
      <c r="O49" s="62"/>
      <c r="P49" s="34" t="str">
        <f t="shared" si="2"/>
        <v/>
      </c>
    </row>
    <row r="50" ht="22.5" customHeight="1">
      <c r="A50" s="6">
        <v>49.0</v>
      </c>
      <c r="B50" s="11" t="str">
        <f>'Master Schedule'!B50</f>
        <v/>
      </c>
      <c r="C50" s="7">
        <v>46283.0</v>
      </c>
      <c r="D50" s="8" t="str">
        <f t="shared" si="1"/>
        <v>Friday</v>
      </c>
      <c r="E50" s="31"/>
      <c r="F50" s="11"/>
      <c r="G50" s="11"/>
      <c r="H50" s="31"/>
      <c r="I50" s="11"/>
      <c r="J50" s="22"/>
      <c r="K50" s="35"/>
      <c r="L50" s="35"/>
      <c r="M50" s="35"/>
      <c r="N50" s="36"/>
      <c r="O50" s="62"/>
      <c r="P50" s="34" t="str">
        <f t="shared" si="2"/>
        <v/>
      </c>
    </row>
    <row r="51" ht="22.5" customHeight="1">
      <c r="A51" s="6">
        <v>50.0</v>
      </c>
      <c r="B51" s="11" t="str">
        <f>'Master Schedule'!B51</f>
        <v/>
      </c>
      <c r="C51" s="7">
        <v>46284.0</v>
      </c>
      <c r="D51" s="8" t="str">
        <f t="shared" si="1"/>
        <v>Saturday</v>
      </c>
      <c r="E51" s="31"/>
      <c r="F51" s="11"/>
      <c r="G51" s="11"/>
      <c r="H51" s="31"/>
      <c r="I51" s="11"/>
      <c r="J51" s="22"/>
      <c r="K51" s="32"/>
      <c r="L51" s="32"/>
      <c r="M51" s="32"/>
      <c r="N51" s="33"/>
      <c r="O51" s="62"/>
      <c r="P51" s="34" t="str">
        <f t="shared" si="2"/>
        <v/>
      </c>
    </row>
    <row r="52" ht="22.5" customHeight="1">
      <c r="A52" s="6">
        <v>51.0</v>
      </c>
      <c r="B52" s="11" t="str">
        <f>'Master Schedule'!B52</f>
        <v/>
      </c>
      <c r="C52" s="7">
        <v>46285.0</v>
      </c>
      <c r="D52" s="8" t="str">
        <f t="shared" si="1"/>
        <v>Sunday</v>
      </c>
      <c r="E52" s="31"/>
      <c r="F52" s="11"/>
      <c r="G52" s="11"/>
      <c r="H52" s="31"/>
      <c r="I52" s="11"/>
      <c r="J52" s="22"/>
      <c r="K52" s="35"/>
      <c r="L52" s="35"/>
      <c r="M52" s="35"/>
      <c r="N52" s="36"/>
      <c r="O52" s="62"/>
      <c r="P52" s="34" t="str">
        <f t="shared" si="2"/>
        <v/>
      </c>
    </row>
    <row r="53" ht="22.5" customHeight="1">
      <c r="A53" s="6">
        <v>52.0</v>
      </c>
      <c r="B53" s="11" t="str">
        <f>'Master Schedule'!B53</f>
        <v/>
      </c>
      <c r="C53" s="7">
        <v>46286.0</v>
      </c>
      <c r="D53" s="8" t="str">
        <f t="shared" si="1"/>
        <v>Monday</v>
      </c>
      <c r="E53" s="31"/>
      <c r="F53" s="11"/>
      <c r="G53" s="11"/>
      <c r="H53" s="31"/>
      <c r="I53" s="11"/>
      <c r="J53" s="22"/>
      <c r="K53" s="32"/>
      <c r="L53" s="32"/>
      <c r="M53" s="32"/>
      <c r="N53" s="33"/>
      <c r="O53" s="62"/>
      <c r="P53" s="34" t="str">
        <f t="shared" si="2"/>
        <v/>
      </c>
    </row>
    <row r="54" ht="22.5" customHeight="1">
      <c r="A54" s="6">
        <v>53.0</v>
      </c>
      <c r="B54" s="11" t="str">
        <f>'Master Schedule'!B54</f>
        <v/>
      </c>
      <c r="C54" s="7">
        <v>46287.0</v>
      </c>
      <c r="D54" s="8" t="str">
        <f t="shared" si="1"/>
        <v>Tuesday</v>
      </c>
      <c r="E54" s="31"/>
      <c r="F54" s="11"/>
      <c r="G54" s="11"/>
      <c r="H54" s="31"/>
      <c r="I54" s="11"/>
      <c r="J54" s="22"/>
      <c r="K54" s="35"/>
      <c r="L54" s="35"/>
      <c r="M54" s="35"/>
      <c r="N54" s="36"/>
      <c r="O54" s="62"/>
      <c r="P54" s="34" t="str">
        <f t="shared" si="2"/>
        <v/>
      </c>
    </row>
    <row r="55" ht="22.5" customHeight="1">
      <c r="A55" s="6">
        <v>54.0</v>
      </c>
      <c r="B55" s="11" t="str">
        <f>'Master Schedule'!B55</f>
        <v/>
      </c>
      <c r="C55" s="7">
        <v>46288.0</v>
      </c>
      <c r="D55" s="8" t="str">
        <f t="shared" si="1"/>
        <v>Wednesday</v>
      </c>
      <c r="E55" s="31"/>
      <c r="F55" s="11"/>
      <c r="G55" s="11"/>
      <c r="H55" s="31"/>
      <c r="I55" s="11"/>
      <c r="J55" s="22"/>
      <c r="K55" s="32"/>
      <c r="L55" s="32"/>
      <c r="M55" s="32"/>
      <c r="N55" s="33"/>
      <c r="O55" s="62"/>
      <c r="P55" s="34" t="str">
        <f t="shared" si="2"/>
        <v/>
      </c>
    </row>
    <row r="56" ht="22.5" customHeight="1">
      <c r="A56" s="6">
        <v>55.0</v>
      </c>
      <c r="B56" s="11" t="str">
        <f>'Master Schedule'!B56</f>
        <v/>
      </c>
      <c r="C56" s="7">
        <v>46289.0</v>
      </c>
      <c r="D56" s="8" t="str">
        <f t="shared" si="1"/>
        <v>Thursday</v>
      </c>
      <c r="E56" s="31"/>
      <c r="F56" s="11"/>
      <c r="G56" s="11"/>
      <c r="H56" s="31"/>
      <c r="I56" s="11"/>
      <c r="J56" s="22"/>
      <c r="K56" s="35"/>
      <c r="L56" s="35"/>
      <c r="M56" s="35"/>
      <c r="N56" s="36"/>
      <c r="O56" s="62"/>
      <c r="P56" s="34" t="str">
        <f t="shared" si="2"/>
        <v/>
      </c>
    </row>
    <row r="57" ht="22.5" customHeight="1">
      <c r="A57" s="6">
        <v>56.0</v>
      </c>
      <c r="B57" s="11" t="str">
        <f>'Master Schedule'!B57</f>
        <v/>
      </c>
      <c r="C57" s="7">
        <v>46290.0</v>
      </c>
      <c r="D57" s="8" t="str">
        <f t="shared" si="1"/>
        <v>Friday</v>
      </c>
      <c r="E57" s="31"/>
      <c r="F57" s="11"/>
      <c r="G57" s="11"/>
      <c r="H57" s="31"/>
      <c r="I57" s="11"/>
      <c r="J57" s="22"/>
      <c r="K57" s="32"/>
      <c r="L57" s="32"/>
      <c r="M57" s="32"/>
      <c r="N57" s="33"/>
      <c r="O57" s="62"/>
      <c r="P57" s="34" t="str">
        <f t="shared" si="2"/>
        <v/>
      </c>
    </row>
    <row r="58" ht="22.5" customHeight="1">
      <c r="A58" s="6">
        <v>57.0</v>
      </c>
      <c r="B58" s="11" t="str">
        <f>'Master Schedule'!B58</f>
        <v/>
      </c>
      <c r="C58" s="7">
        <v>46291.0</v>
      </c>
      <c r="D58" s="8" t="str">
        <f t="shared" si="1"/>
        <v>Saturday</v>
      </c>
      <c r="E58" s="31"/>
      <c r="F58" s="11"/>
      <c r="G58" s="11"/>
      <c r="H58" s="31"/>
      <c r="I58" s="11"/>
      <c r="J58" s="22"/>
      <c r="K58" s="35"/>
      <c r="L58" s="35"/>
      <c r="M58" s="35"/>
      <c r="N58" s="36"/>
      <c r="O58" s="62"/>
      <c r="P58" s="34" t="str">
        <f t="shared" si="2"/>
        <v/>
      </c>
    </row>
    <row r="59" ht="22.5" customHeight="1">
      <c r="A59" s="6">
        <v>58.0</v>
      </c>
      <c r="B59" s="11" t="str">
        <f>'Master Schedule'!B59</f>
        <v/>
      </c>
      <c r="C59" s="7">
        <v>46292.0</v>
      </c>
      <c r="D59" s="8" t="str">
        <f t="shared" si="1"/>
        <v>Sunday</v>
      </c>
      <c r="E59" s="31"/>
      <c r="F59" s="11"/>
      <c r="G59" s="11"/>
      <c r="H59" s="31"/>
      <c r="I59" s="11"/>
      <c r="J59" s="22"/>
      <c r="K59" s="32"/>
      <c r="L59" s="32"/>
      <c r="M59" s="32"/>
      <c r="N59" s="33"/>
      <c r="O59" s="62"/>
      <c r="P59" s="34" t="str">
        <f t="shared" si="2"/>
        <v/>
      </c>
    </row>
    <row r="60" ht="22.5" customHeight="1">
      <c r="A60" s="6">
        <v>59.0</v>
      </c>
      <c r="B60" s="11" t="str">
        <f>'Master Schedule'!B60</f>
        <v/>
      </c>
      <c r="C60" s="7">
        <v>46293.0</v>
      </c>
      <c r="D60" s="8" t="str">
        <f t="shared" si="1"/>
        <v>Monday</v>
      </c>
      <c r="E60" s="31"/>
      <c r="F60" s="11"/>
      <c r="G60" s="11"/>
      <c r="H60" s="31"/>
      <c r="I60" s="11"/>
      <c r="J60" s="22"/>
      <c r="K60" s="35"/>
      <c r="L60" s="35"/>
      <c r="M60" s="35"/>
      <c r="N60" s="36"/>
      <c r="O60" s="62"/>
      <c r="P60" s="34" t="str">
        <f t="shared" si="2"/>
        <v/>
      </c>
    </row>
    <row r="61" ht="22.5" customHeight="1">
      <c r="A61" s="6">
        <v>60.0</v>
      </c>
      <c r="B61" s="11" t="str">
        <f>'Master Schedule'!B61</f>
        <v/>
      </c>
      <c r="C61" s="7">
        <v>46294.0</v>
      </c>
      <c r="D61" s="8" t="str">
        <f t="shared" si="1"/>
        <v>Tuesday</v>
      </c>
      <c r="E61" s="31"/>
      <c r="F61" s="11"/>
      <c r="G61" s="11"/>
      <c r="H61" s="31"/>
      <c r="I61" s="11"/>
      <c r="J61" s="22"/>
      <c r="K61" s="32"/>
      <c r="L61" s="32"/>
      <c r="M61" s="32"/>
      <c r="N61" s="33"/>
      <c r="O61" s="62"/>
      <c r="P61" s="34" t="str">
        <f t="shared" si="2"/>
        <v/>
      </c>
    </row>
    <row r="62" ht="22.5" customHeight="1">
      <c r="A62" s="6">
        <v>61.0</v>
      </c>
      <c r="B62" s="11" t="str">
        <f>'Master Schedule'!B62</f>
        <v/>
      </c>
      <c r="C62" s="7">
        <v>46295.0</v>
      </c>
      <c r="D62" s="8" t="str">
        <f t="shared" si="1"/>
        <v>Wednesday</v>
      </c>
      <c r="E62" s="31"/>
      <c r="F62" s="11"/>
      <c r="G62" s="11"/>
      <c r="H62" s="31"/>
      <c r="I62" s="11"/>
      <c r="J62" s="22"/>
      <c r="K62" s="35"/>
      <c r="L62" s="35"/>
      <c r="M62" s="35"/>
      <c r="N62" s="36"/>
      <c r="O62" s="62"/>
      <c r="P62" s="34" t="str">
        <f t="shared" si="2"/>
        <v/>
      </c>
    </row>
    <row r="63" ht="22.5" customHeight="1">
      <c r="A63" s="6">
        <v>62.0</v>
      </c>
      <c r="B63" s="11" t="str">
        <f>'Master Schedule'!B63</f>
        <v/>
      </c>
      <c r="C63" s="7">
        <v>46296.0</v>
      </c>
      <c r="D63" s="8" t="str">
        <f t="shared" si="1"/>
        <v>Thursday</v>
      </c>
      <c r="E63" s="31"/>
      <c r="F63" s="11"/>
      <c r="G63" s="11"/>
      <c r="H63" s="31"/>
      <c r="I63" s="11"/>
      <c r="J63" s="22"/>
      <c r="K63" s="32"/>
      <c r="L63" s="32"/>
      <c r="M63" s="32"/>
      <c r="N63" s="33"/>
      <c r="O63" s="62"/>
      <c r="P63" s="34" t="str">
        <f t="shared" si="2"/>
        <v/>
      </c>
    </row>
    <row r="64" ht="22.5" customHeight="1">
      <c r="A64" s="6">
        <v>63.0</v>
      </c>
      <c r="B64" s="11" t="str">
        <f>'Master Schedule'!B64</f>
        <v/>
      </c>
      <c r="C64" s="7">
        <v>46297.0</v>
      </c>
      <c r="D64" s="8" t="str">
        <f t="shared" si="1"/>
        <v>Friday</v>
      </c>
      <c r="E64" s="31"/>
      <c r="F64" s="11"/>
      <c r="G64" s="11"/>
      <c r="H64" s="31"/>
      <c r="I64" s="11"/>
      <c r="J64" s="22"/>
      <c r="K64" s="35"/>
      <c r="L64" s="35"/>
      <c r="M64" s="35"/>
      <c r="N64" s="36"/>
      <c r="O64" s="62"/>
      <c r="P64" s="34" t="str">
        <f t="shared" si="2"/>
        <v/>
      </c>
    </row>
    <row r="65" ht="22.5" customHeight="1">
      <c r="A65" s="6">
        <v>64.0</v>
      </c>
      <c r="B65" s="11" t="str">
        <f>'Master Schedule'!B65</f>
        <v/>
      </c>
      <c r="C65" s="7">
        <v>46298.0</v>
      </c>
      <c r="D65" s="8" t="str">
        <f t="shared" si="1"/>
        <v>Saturday</v>
      </c>
      <c r="E65" s="31"/>
      <c r="F65" s="11"/>
      <c r="G65" s="11"/>
      <c r="H65" s="31"/>
      <c r="I65" s="11"/>
      <c r="J65" s="22"/>
      <c r="K65" s="32"/>
      <c r="L65" s="32"/>
      <c r="M65" s="32"/>
      <c r="N65" s="33"/>
      <c r="O65" s="62"/>
      <c r="P65" s="34" t="str">
        <f t="shared" si="2"/>
        <v/>
      </c>
    </row>
    <row r="66" ht="22.5" customHeight="1">
      <c r="A66" s="6">
        <v>65.0</v>
      </c>
      <c r="B66" s="11" t="str">
        <f>'Master Schedule'!B66</f>
        <v/>
      </c>
      <c r="C66" s="7">
        <v>46299.0</v>
      </c>
      <c r="D66" s="8" t="str">
        <f t="shared" si="1"/>
        <v>Sunday</v>
      </c>
      <c r="E66" s="31"/>
      <c r="F66" s="11"/>
      <c r="G66" s="11"/>
      <c r="H66" s="31"/>
      <c r="I66" s="11"/>
      <c r="J66" s="22"/>
      <c r="K66" s="35"/>
      <c r="L66" s="35"/>
      <c r="M66" s="35"/>
      <c r="N66" s="36"/>
      <c r="O66" s="62"/>
      <c r="P66" s="34" t="str">
        <f t="shared" si="2"/>
        <v/>
      </c>
    </row>
    <row r="67" ht="22.5" customHeight="1">
      <c r="A67" s="6">
        <v>66.0</v>
      </c>
      <c r="B67" s="11" t="str">
        <f>'Master Schedule'!B67</f>
        <v/>
      </c>
      <c r="C67" s="7">
        <v>46300.0</v>
      </c>
      <c r="D67" s="8" t="str">
        <f t="shared" si="1"/>
        <v>Monday</v>
      </c>
      <c r="E67" s="31"/>
      <c r="F67" s="11"/>
      <c r="G67" s="11"/>
      <c r="H67" s="31"/>
      <c r="I67" s="11"/>
      <c r="J67" s="22"/>
      <c r="K67" s="32"/>
      <c r="L67" s="32"/>
      <c r="M67" s="32"/>
      <c r="N67" s="33"/>
      <c r="O67" s="62"/>
      <c r="P67" s="34" t="str">
        <f t="shared" si="2"/>
        <v/>
      </c>
    </row>
    <row r="68" ht="22.5" customHeight="1">
      <c r="A68" s="6">
        <v>67.0</v>
      </c>
      <c r="B68" s="11" t="str">
        <f>'Master Schedule'!B68</f>
        <v/>
      </c>
      <c r="C68" s="7">
        <v>46301.0</v>
      </c>
      <c r="D68" s="8" t="str">
        <f t="shared" si="1"/>
        <v>Tuesday</v>
      </c>
      <c r="E68" s="31"/>
      <c r="F68" s="11"/>
      <c r="G68" s="11"/>
      <c r="H68" s="31"/>
      <c r="I68" s="11"/>
      <c r="J68" s="22"/>
      <c r="K68" s="35"/>
      <c r="L68" s="35"/>
      <c r="M68" s="35"/>
      <c r="N68" s="36"/>
      <c r="O68" s="62"/>
      <c r="P68" s="34" t="str">
        <f t="shared" si="2"/>
        <v/>
      </c>
    </row>
    <row r="69" ht="22.5" customHeight="1">
      <c r="A69" s="6">
        <v>68.0</v>
      </c>
      <c r="B69" s="11" t="str">
        <f>'Master Schedule'!B69</f>
        <v/>
      </c>
      <c r="C69" s="7">
        <v>46302.0</v>
      </c>
      <c r="D69" s="8" t="str">
        <f t="shared" si="1"/>
        <v>Wednesday</v>
      </c>
      <c r="E69" s="31"/>
      <c r="F69" s="11"/>
      <c r="G69" s="11"/>
      <c r="H69" s="31"/>
      <c r="I69" s="11"/>
      <c r="J69" s="22"/>
      <c r="K69" s="32"/>
      <c r="L69" s="32"/>
      <c r="M69" s="32"/>
      <c r="N69" s="33"/>
      <c r="O69" s="62"/>
      <c r="P69" s="34" t="str">
        <f t="shared" si="2"/>
        <v/>
      </c>
    </row>
    <row r="70" ht="22.5" customHeight="1">
      <c r="A70" s="6">
        <v>69.0</v>
      </c>
      <c r="B70" s="11" t="str">
        <f>'Master Schedule'!B70</f>
        <v/>
      </c>
      <c r="C70" s="7">
        <v>46303.0</v>
      </c>
      <c r="D70" s="8" t="str">
        <f t="shared" si="1"/>
        <v>Thursday</v>
      </c>
      <c r="E70" s="31"/>
      <c r="F70" s="11"/>
      <c r="G70" s="11"/>
      <c r="H70" s="31"/>
      <c r="I70" s="11"/>
      <c r="J70" s="22"/>
      <c r="K70" s="35"/>
      <c r="L70" s="35"/>
      <c r="M70" s="35"/>
      <c r="N70" s="36"/>
      <c r="O70" s="62"/>
      <c r="P70" s="34" t="str">
        <f t="shared" si="2"/>
        <v/>
      </c>
    </row>
    <row r="71" ht="22.5" customHeight="1">
      <c r="A71" s="6">
        <v>70.0</v>
      </c>
      <c r="B71" s="11" t="str">
        <f>'Master Schedule'!B71</f>
        <v/>
      </c>
      <c r="C71" s="7">
        <v>46304.0</v>
      </c>
      <c r="D71" s="8" t="str">
        <f t="shared" si="1"/>
        <v>Friday</v>
      </c>
      <c r="E71" s="31"/>
      <c r="F71" s="11"/>
      <c r="G71" s="11"/>
      <c r="H71" s="31"/>
      <c r="I71" s="11"/>
      <c r="J71" s="22"/>
      <c r="K71" s="32"/>
      <c r="L71" s="32"/>
      <c r="M71" s="32"/>
      <c r="N71" s="33"/>
      <c r="O71" s="62"/>
      <c r="P71" s="34" t="str">
        <f t="shared" si="2"/>
        <v/>
      </c>
    </row>
    <row r="72" ht="22.5" customHeight="1">
      <c r="A72" s="6">
        <v>71.0</v>
      </c>
      <c r="B72" s="11" t="str">
        <f>'Master Schedule'!B72</f>
        <v/>
      </c>
      <c r="C72" s="7">
        <v>46305.0</v>
      </c>
      <c r="D72" s="8" t="str">
        <f t="shared" si="1"/>
        <v>Saturday</v>
      </c>
      <c r="E72" s="31"/>
      <c r="F72" s="11"/>
      <c r="G72" s="11"/>
      <c r="H72" s="31"/>
      <c r="I72" s="11"/>
      <c r="J72" s="22"/>
      <c r="K72" s="35"/>
      <c r="L72" s="35"/>
      <c r="M72" s="35"/>
      <c r="N72" s="36"/>
      <c r="O72" s="62"/>
      <c r="P72" s="34" t="str">
        <f t="shared" si="2"/>
        <v/>
      </c>
    </row>
    <row r="73" ht="22.5" customHeight="1">
      <c r="A73" s="6">
        <v>72.0</v>
      </c>
      <c r="B73" s="11" t="str">
        <f>'Master Schedule'!B73</f>
        <v/>
      </c>
      <c r="C73" s="7">
        <v>46306.0</v>
      </c>
      <c r="D73" s="8" t="str">
        <f t="shared" si="1"/>
        <v>Sunday</v>
      </c>
      <c r="E73" s="31"/>
      <c r="F73" s="11"/>
      <c r="G73" s="11"/>
      <c r="H73" s="31"/>
      <c r="I73" s="11"/>
      <c r="J73" s="22"/>
      <c r="K73" s="32"/>
      <c r="L73" s="32"/>
      <c r="M73" s="32"/>
      <c r="N73" s="33"/>
      <c r="O73" s="62"/>
      <c r="P73" s="34" t="str">
        <f t="shared" si="2"/>
        <v/>
      </c>
    </row>
    <row r="74" ht="22.5" customHeight="1">
      <c r="A74" s="6">
        <v>73.0</v>
      </c>
      <c r="B74" s="11" t="str">
        <f>'Master Schedule'!B74</f>
        <v/>
      </c>
      <c r="C74" s="7">
        <v>46307.0</v>
      </c>
      <c r="D74" s="8" t="str">
        <f t="shared" si="1"/>
        <v>Monday</v>
      </c>
      <c r="E74" s="31"/>
      <c r="F74" s="11"/>
      <c r="G74" s="11"/>
      <c r="H74" s="31"/>
      <c r="I74" s="11"/>
      <c r="J74" s="22"/>
      <c r="K74" s="35"/>
      <c r="L74" s="35"/>
      <c r="M74" s="35"/>
      <c r="N74" s="36"/>
      <c r="O74" s="62"/>
      <c r="P74" s="34" t="str">
        <f t="shared" si="2"/>
        <v/>
      </c>
    </row>
    <row r="75" ht="22.5" customHeight="1">
      <c r="A75" s="6">
        <v>74.0</v>
      </c>
      <c r="B75" s="11" t="str">
        <f>'Master Schedule'!B75</f>
        <v/>
      </c>
      <c r="C75" s="7">
        <v>46308.0</v>
      </c>
      <c r="D75" s="8" t="str">
        <f t="shared" si="1"/>
        <v>Tuesday</v>
      </c>
      <c r="E75" s="31"/>
      <c r="F75" s="11"/>
      <c r="G75" s="11"/>
      <c r="H75" s="31"/>
      <c r="I75" s="11"/>
      <c r="J75" s="22"/>
      <c r="K75" s="32"/>
      <c r="L75" s="32"/>
      <c r="M75" s="32"/>
      <c r="N75" s="33"/>
      <c r="O75" s="62"/>
      <c r="P75" s="34" t="str">
        <f t="shared" si="2"/>
        <v/>
      </c>
    </row>
    <row r="76" ht="22.5" customHeight="1">
      <c r="A76" s="6">
        <v>75.0</v>
      </c>
      <c r="B76" s="11" t="str">
        <f>'Master Schedule'!B76</f>
        <v/>
      </c>
      <c r="C76" s="7">
        <v>46309.0</v>
      </c>
      <c r="D76" s="8" t="str">
        <f t="shared" si="1"/>
        <v>Wednesday</v>
      </c>
      <c r="E76" s="31"/>
      <c r="F76" s="11"/>
      <c r="G76" s="11"/>
      <c r="H76" s="31"/>
      <c r="I76" s="11"/>
      <c r="J76" s="22"/>
      <c r="K76" s="35"/>
      <c r="L76" s="35"/>
      <c r="M76" s="35"/>
      <c r="N76" s="36"/>
      <c r="O76" s="62"/>
      <c r="P76" s="34" t="str">
        <f t="shared" si="2"/>
        <v/>
      </c>
    </row>
    <row r="77" ht="22.5" customHeight="1">
      <c r="A77" s="6">
        <v>76.0</v>
      </c>
      <c r="B77" s="11" t="str">
        <f>'Master Schedule'!B77</f>
        <v/>
      </c>
      <c r="C77" s="7">
        <v>46310.0</v>
      </c>
      <c r="D77" s="8" t="str">
        <f t="shared" si="1"/>
        <v>Thursday</v>
      </c>
      <c r="E77" s="31"/>
      <c r="F77" s="11"/>
      <c r="G77" s="11"/>
      <c r="H77" s="31"/>
      <c r="I77" s="11"/>
      <c r="J77" s="22"/>
      <c r="K77" s="32"/>
      <c r="L77" s="32"/>
      <c r="M77" s="32"/>
      <c r="N77" s="33"/>
      <c r="O77" s="62"/>
      <c r="P77" s="34" t="str">
        <f t="shared" si="2"/>
        <v/>
      </c>
    </row>
    <row r="78" ht="22.5" customHeight="1">
      <c r="A78" s="6">
        <v>77.0</v>
      </c>
      <c r="B78" s="11" t="str">
        <f>'Master Schedule'!B78</f>
        <v/>
      </c>
      <c r="C78" s="7">
        <v>46311.0</v>
      </c>
      <c r="D78" s="8" t="str">
        <f t="shared" si="1"/>
        <v>Friday</v>
      </c>
      <c r="E78" s="31"/>
      <c r="F78" s="11"/>
      <c r="G78" s="11"/>
      <c r="H78" s="31"/>
      <c r="I78" s="11"/>
      <c r="J78" s="22"/>
      <c r="K78" s="35"/>
      <c r="L78" s="35"/>
      <c r="M78" s="35"/>
      <c r="N78" s="36"/>
      <c r="O78" s="62"/>
      <c r="P78" s="34" t="str">
        <f t="shared" si="2"/>
        <v/>
      </c>
    </row>
    <row r="79" ht="22.5" customHeight="1">
      <c r="A79" s="6">
        <v>78.0</v>
      </c>
      <c r="B79" s="11" t="str">
        <f>'Master Schedule'!B79</f>
        <v/>
      </c>
      <c r="C79" s="7">
        <v>46312.0</v>
      </c>
      <c r="D79" s="8" t="str">
        <f t="shared" si="1"/>
        <v>Saturday</v>
      </c>
      <c r="E79" s="31"/>
      <c r="F79" s="11"/>
      <c r="G79" s="11"/>
      <c r="H79" s="31"/>
      <c r="I79" s="11"/>
      <c r="J79" s="22"/>
      <c r="K79" s="32"/>
      <c r="L79" s="32"/>
      <c r="M79" s="32"/>
      <c r="N79" s="33"/>
      <c r="O79" s="62"/>
      <c r="P79" s="34" t="str">
        <f t="shared" si="2"/>
        <v/>
      </c>
    </row>
    <row r="80" ht="22.5" customHeight="1">
      <c r="A80" s="6">
        <v>79.0</v>
      </c>
      <c r="B80" s="11" t="str">
        <f>'Master Schedule'!B80</f>
        <v/>
      </c>
      <c r="C80" s="7">
        <v>46313.0</v>
      </c>
      <c r="D80" s="8" t="str">
        <f t="shared" si="1"/>
        <v>Sunday</v>
      </c>
      <c r="E80" s="31"/>
      <c r="F80" s="11"/>
      <c r="G80" s="11"/>
      <c r="H80" s="31"/>
      <c r="I80" s="11"/>
      <c r="J80" s="22"/>
      <c r="K80" s="35"/>
      <c r="L80" s="35"/>
      <c r="M80" s="35"/>
      <c r="N80" s="36"/>
      <c r="O80" s="62"/>
      <c r="P80" s="34" t="str">
        <f t="shared" si="2"/>
        <v/>
      </c>
    </row>
    <row r="81" ht="22.5" customHeight="1">
      <c r="A81" s="6">
        <v>80.0</v>
      </c>
      <c r="B81" s="11" t="str">
        <f>'Master Schedule'!B81</f>
        <v/>
      </c>
      <c r="C81" s="7">
        <v>46314.0</v>
      </c>
      <c r="D81" s="8" t="str">
        <f t="shared" si="1"/>
        <v>Monday</v>
      </c>
      <c r="E81" s="31"/>
      <c r="F81" s="11"/>
      <c r="G81" s="11"/>
      <c r="H81" s="31"/>
      <c r="I81" s="11"/>
      <c r="J81" s="22"/>
      <c r="K81" s="32"/>
      <c r="L81" s="32"/>
      <c r="M81" s="32"/>
      <c r="N81" s="33"/>
      <c r="O81" s="62"/>
      <c r="P81" s="34" t="str">
        <f t="shared" si="2"/>
        <v/>
      </c>
    </row>
    <row r="82" ht="22.5" customHeight="1">
      <c r="A82" s="6">
        <v>81.0</v>
      </c>
      <c r="B82" s="11" t="str">
        <f>'Master Schedule'!B82</f>
        <v/>
      </c>
      <c r="C82" s="7">
        <v>46315.0</v>
      </c>
      <c r="D82" s="8" t="str">
        <f t="shared" si="1"/>
        <v>Tuesday</v>
      </c>
      <c r="E82" s="31"/>
      <c r="F82" s="11"/>
      <c r="G82" s="11"/>
      <c r="H82" s="31"/>
      <c r="I82" s="11"/>
      <c r="J82" s="22"/>
      <c r="K82" s="35"/>
      <c r="L82" s="35"/>
      <c r="M82" s="35"/>
      <c r="N82" s="36"/>
      <c r="O82" s="62"/>
      <c r="P82" s="34" t="str">
        <f t="shared" si="2"/>
        <v/>
      </c>
    </row>
    <row r="83" ht="22.5" customHeight="1">
      <c r="A83" s="6">
        <v>82.0</v>
      </c>
      <c r="B83" s="11" t="str">
        <f>'Master Schedule'!B83</f>
        <v/>
      </c>
      <c r="C83" s="7">
        <v>46316.0</v>
      </c>
      <c r="D83" s="8" t="str">
        <f t="shared" si="1"/>
        <v>Wednesday</v>
      </c>
      <c r="E83" s="31"/>
      <c r="F83" s="11"/>
      <c r="G83" s="11"/>
      <c r="H83" s="31"/>
      <c r="I83" s="11"/>
      <c r="J83" s="22"/>
      <c r="K83" s="32"/>
      <c r="L83" s="32"/>
      <c r="M83" s="32"/>
      <c r="N83" s="33"/>
      <c r="O83" s="62"/>
      <c r="P83" s="34" t="str">
        <f t="shared" si="2"/>
        <v/>
      </c>
    </row>
    <row r="84" ht="22.5" customHeight="1">
      <c r="A84" s="6">
        <v>83.0</v>
      </c>
      <c r="B84" s="11" t="str">
        <f>'Master Schedule'!B84</f>
        <v/>
      </c>
      <c r="C84" s="7">
        <v>46317.0</v>
      </c>
      <c r="D84" s="8" t="str">
        <f t="shared" si="1"/>
        <v>Thursday</v>
      </c>
      <c r="E84" s="31"/>
      <c r="F84" s="11"/>
      <c r="G84" s="11"/>
      <c r="H84" s="31"/>
      <c r="I84" s="11"/>
      <c r="J84" s="22"/>
      <c r="K84" s="35"/>
      <c r="L84" s="35"/>
      <c r="M84" s="35"/>
      <c r="N84" s="36"/>
      <c r="O84" s="62"/>
      <c r="P84" s="34" t="str">
        <f t="shared" si="2"/>
        <v/>
      </c>
    </row>
    <row r="85" ht="22.5" customHeight="1">
      <c r="A85" s="6">
        <v>84.0</v>
      </c>
      <c r="B85" s="11" t="str">
        <f>'Master Schedule'!B85</f>
        <v/>
      </c>
      <c r="C85" s="7">
        <v>46318.0</v>
      </c>
      <c r="D85" s="8" t="str">
        <f t="shared" si="1"/>
        <v>Friday</v>
      </c>
      <c r="E85" s="31"/>
      <c r="F85" s="11"/>
      <c r="G85" s="11"/>
      <c r="H85" s="31"/>
      <c r="I85" s="11"/>
      <c r="J85" s="22"/>
      <c r="K85" s="32"/>
      <c r="L85" s="32"/>
      <c r="M85" s="32"/>
      <c r="N85" s="33"/>
      <c r="O85" s="62"/>
      <c r="P85" s="34" t="str">
        <f t="shared" si="2"/>
        <v/>
      </c>
    </row>
    <row r="86" ht="22.5" customHeight="1">
      <c r="A86" s="6">
        <v>85.0</v>
      </c>
      <c r="B86" s="11" t="str">
        <f>'Master Schedule'!B86</f>
        <v/>
      </c>
      <c r="C86" s="7">
        <v>46319.0</v>
      </c>
      <c r="D86" s="8" t="str">
        <f t="shared" si="1"/>
        <v>Saturday</v>
      </c>
      <c r="E86" s="31"/>
      <c r="F86" s="11"/>
      <c r="G86" s="11"/>
      <c r="H86" s="31"/>
      <c r="I86" s="11"/>
      <c r="J86" s="22"/>
      <c r="K86" s="35"/>
      <c r="L86" s="35"/>
      <c r="M86" s="35"/>
      <c r="N86" s="36"/>
      <c r="O86" s="62"/>
      <c r="P86" s="34" t="str">
        <f t="shared" si="2"/>
        <v/>
      </c>
    </row>
    <row r="87" ht="22.5" customHeight="1">
      <c r="A87" s="6">
        <v>86.0</v>
      </c>
      <c r="B87" s="11" t="str">
        <f>'Master Schedule'!B87</f>
        <v/>
      </c>
      <c r="C87" s="7">
        <v>46320.0</v>
      </c>
      <c r="D87" s="8" t="str">
        <f t="shared" si="1"/>
        <v>Sunday</v>
      </c>
      <c r="E87" s="31"/>
      <c r="F87" s="11"/>
      <c r="G87" s="11"/>
      <c r="H87" s="31"/>
      <c r="I87" s="11"/>
      <c r="J87" s="22"/>
      <c r="K87" s="32"/>
      <c r="L87" s="32"/>
      <c r="M87" s="32"/>
      <c r="N87" s="33"/>
      <c r="O87" s="62"/>
      <c r="P87" s="34" t="str">
        <f t="shared" si="2"/>
        <v/>
      </c>
    </row>
    <row r="88" ht="22.5" customHeight="1">
      <c r="A88" s="6">
        <v>87.0</v>
      </c>
      <c r="B88" s="11" t="str">
        <f>'Master Schedule'!B88</f>
        <v/>
      </c>
      <c r="C88" s="7">
        <v>46321.0</v>
      </c>
      <c r="D88" s="8" t="str">
        <f t="shared" si="1"/>
        <v>Monday</v>
      </c>
      <c r="E88" s="31"/>
      <c r="F88" s="11"/>
      <c r="G88" s="11"/>
      <c r="H88" s="31"/>
      <c r="I88" s="11"/>
      <c r="J88" s="22"/>
      <c r="K88" s="35"/>
      <c r="L88" s="35"/>
      <c r="M88" s="35"/>
      <c r="N88" s="36"/>
      <c r="O88" s="62"/>
      <c r="P88" s="34" t="str">
        <f t="shared" si="2"/>
        <v/>
      </c>
    </row>
    <row r="89" ht="22.5" customHeight="1">
      <c r="A89" s="6">
        <v>88.0</v>
      </c>
      <c r="B89" s="11" t="str">
        <f>'Master Schedule'!B89</f>
        <v/>
      </c>
      <c r="C89" s="7">
        <v>46322.0</v>
      </c>
      <c r="D89" s="8" t="str">
        <f t="shared" si="1"/>
        <v>Tuesday</v>
      </c>
      <c r="E89" s="31"/>
      <c r="F89" s="11"/>
      <c r="G89" s="11"/>
      <c r="H89" s="31"/>
      <c r="I89" s="11"/>
      <c r="J89" s="22"/>
      <c r="K89" s="32"/>
      <c r="L89" s="32"/>
      <c r="M89" s="32"/>
      <c r="N89" s="33"/>
      <c r="O89" s="62"/>
      <c r="P89" s="34" t="str">
        <f t="shared" si="2"/>
        <v/>
      </c>
    </row>
    <row r="90" ht="22.5" customHeight="1">
      <c r="A90" s="6">
        <v>89.0</v>
      </c>
      <c r="B90" s="11" t="str">
        <f>'Master Schedule'!B90</f>
        <v/>
      </c>
      <c r="C90" s="7">
        <v>46323.0</v>
      </c>
      <c r="D90" s="8" t="str">
        <f t="shared" si="1"/>
        <v>Wednesday</v>
      </c>
      <c r="E90" s="31"/>
      <c r="F90" s="11"/>
      <c r="G90" s="11"/>
      <c r="H90" s="31"/>
      <c r="I90" s="11"/>
      <c r="J90" s="22"/>
      <c r="K90" s="35"/>
      <c r="L90" s="35"/>
      <c r="M90" s="35"/>
      <c r="N90" s="36"/>
      <c r="O90" s="62"/>
      <c r="P90" s="34" t="str">
        <f t="shared" si="2"/>
        <v/>
      </c>
    </row>
    <row r="91" ht="22.5" customHeight="1">
      <c r="A91" s="6">
        <v>90.0</v>
      </c>
      <c r="B91" s="11" t="str">
        <f>'Master Schedule'!B91</f>
        <v/>
      </c>
      <c r="C91" s="7">
        <v>46324.0</v>
      </c>
      <c r="D91" s="8" t="str">
        <f t="shared" si="1"/>
        <v>Thursday</v>
      </c>
      <c r="E91" s="31"/>
      <c r="F91" s="11"/>
      <c r="G91" s="11"/>
      <c r="H91" s="31"/>
      <c r="I91" s="11"/>
      <c r="J91" s="22"/>
      <c r="K91" s="32"/>
      <c r="L91" s="32"/>
      <c r="M91" s="32"/>
      <c r="N91" s="33"/>
      <c r="O91" s="62"/>
      <c r="P91" s="34" t="str">
        <f t="shared" si="2"/>
        <v/>
      </c>
    </row>
    <row r="92" ht="22.5" customHeight="1">
      <c r="A92" s="6">
        <v>91.0</v>
      </c>
      <c r="B92" s="11" t="str">
        <f>'Master Schedule'!B92</f>
        <v/>
      </c>
      <c r="C92" s="7">
        <v>46325.0</v>
      </c>
      <c r="D92" s="8" t="str">
        <f t="shared" si="1"/>
        <v>Friday</v>
      </c>
      <c r="E92" s="31"/>
      <c r="F92" s="11"/>
      <c r="G92" s="11"/>
      <c r="H92" s="31"/>
      <c r="I92" s="11"/>
      <c r="J92" s="22"/>
      <c r="K92" s="35"/>
      <c r="L92" s="35"/>
      <c r="M92" s="35"/>
      <c r="N92" s="36"/>
      <c r="O92" s="62"/>
      <c r="P92" s="34" t="str">
        <f t="shared" si="2"/>
        <v/>
      </c>
    </row>
    <row r="93" ht="22.5" customHeight="1">
      <c r="A93" s="6">
        <v>92.0</v>
      </c>
      <c r="B93" s="11" t="str">
        <f>'Master Schedule'!B93</f>
        <v/>
      </c>
      <c r="C93" s="7">
        <v>46326.0</v>
      </c>
      <c r="D93" s="8" t="str">
        <f t="shared" si="1"/>
        <v>Saturday</v>
      </c>
      <c r="E93" s="31"/>
      <c r="F93" s="11"/>
      <c r="G93" s="11"/>
      <c r="H93" s="31"/>
      <c r="I93" s="11"/>
      <c r="J93" s="22"/>
      <c r="K93" s="32"/>
      <c r="L93" s="32"/>
      <c r="M93" s="32"/>
      <c r="N93" s="33"/>
      <c r="O93" s="62"/>
      <c r="P93" s="34" t="str">
        <f t="shared" si="2"/>
        <v/>
      </c>
    </row>
    <row r="94" ht="22.5" customHeight="1">
      <c r="A94" s="6">
        <v>93.0</v>
      </c>
      <c r="B94" s="11" t="str">
        <f>'Master Schedule'!B94</f>
        <v/>
      </c>
      <c r="C94" s="7">
        <v>46327.0</v>
      </c>
      <c r="D94" s="8" t="str">
        <f t="shared" si="1"/>
        <v>Sunday</v>
      </c>
      <c r="E94" s="31"/>
      <c r="F94" s="11"/>
      <c r="G94" s="11"/>
      <c r="H94" s="31"/>
      <c r="I94" s="11"/>
      <c r="J94" s="22"/>
      <c r="K94" s="35"/>
      <c r="L94" s="35"/>
      <c r="M94" s="35"/>
      <c r="N94" s="36"/>
      <c r="O94" s="62"/>
      <c r="P94" s="34" t="str">
        <f t="shared" si="2"/>
        <v/>
      </c>
    </row>
    <row r="95" ht="22.5" customHeight="1">
      <c r="A95" s="6">
        <v>94.0</v>
      </c>
      <c r="B95" s="11" t="str">
        <f>'Master Schedule'!B95</f>
        <v/>
      </c>
      <c r="C95" s="7">
        <v>46328.0</v>
      </c>
      <c r="D95" s="8" t="str">
        <f t="shared" si="1"/>
        <v>Monday</v>
      </c>
      <c r="E95" s="31"/>
      <c r="F95" s="11"/>
      <c r="G95" s="11"/>
      <c r="H95" s="31"/>
      <c r="I95" s="11"/>
      <c r="J95" s="22"/>
      <c r="K95" s="32"/>
      <c r="L95" s="32"/>
      <c r="M95" s="32"/>
      <c r="N95" s="33"/>
      <c r="O95" s="62"/>
      <c r="P95" s="34" t="str">
        <f t="shared" si="2"/>
        <v/>
      </c>
    </row>
    <row r="96" ht="22.5" customHeight="1">
      <c r="A96" s="6">
        <v>95.0</v>
      </c>
      <c r="B96" s="11" t="str">
        <f>'Master Schedule'!B96</f>
        <v/>
      </c>
      <c r="C96" s="7">
        <v>46329.0</v>
      </c>
      <c r="D96" s="8" t="str">
        <f t="shared" si="1"/>
        <v>Tuesday</v>
      </c>
      <c r="E96" s="31"/>
      <c r="F96" s="11"/>
      <c r="G96" s="11"/>
      <c r="H96" s="31"/>
      <c r="I96" s="11"/>
      <c r="J96" s="22"/>
      <c r="K96" s="35"/>
      <c r="L96" s="35"/>
      <c r="M96" s="35"/>
      <c r="N96" s="36"/>
      <c r="O96" s="62"/>
      <c r="P96" s="34" t="str">
        <f t="shared" si="2"/>
        <v/>
      </c>
    </row>
    <row r="97" ht="22.5" customHeight="1">
      <c r="A97" s="6">
        <v>96.0</v>
      </c>
      <c r="B97" s="11" t="str">
        <f>'Master Schedule'!B97</f>
        <v/>
      </c>
      <c r="C97" s="7">
        <v>46330.0</v>
      </c>
      <c r="D97" s="8" t="str">
        <f t="shared" si="1"/>
        <v>Wednesday</v>
      </c>
      <c r="E97" s="31"/>
      <c r="F97" s="11"/>
      <c r="G97" s="11"/>
      <c r="H97" s="31"/>
      <c r="I97" s="11"/>
      <c r="J97" s="22"/>
      <c r="K97" s="32"/>
      <c r="L97" s="32"/>
      <c r="M97" s="32"/>
      <c r="N97" s="33"/>
      <c r="O97" s="62"/>
      <c r="P97" s="34" t="str">
        <f t="shared" si="2"/>
        <v/>
      </c>
    </row>
    <row r="98" ht="22.5" customHeight="1">
      <c r="A98" s="6">
        <v>97.0</v>
      </c>
      <c r="B98" s="11" t="str">
        <f>'Master Schedule'!B98</f>
        <v/>
      </c>
      <c r="C98" s="7">
        <v>46331.0</v>
      </c>
      <c r="D98" s="8" t="str">
        <f t="shared" si="1"/>
        <v>Thursday</v>
      </c>
      <c r="E98" s="31"/>
      <c r="F98" s="11"/>
      <c r="G98" s="11"/>
      <c r="H98" s="31"/>
      <c r="I98" s="11"/>
      <c r="J98" s="22"/>
      <c r="K98" s="35"/>
      <c r="L98" s="35"/>
      <c r="M98" s="35"/>
      <c r="N98" s="36"/>
      <c r="O98" s="62"/>
      <c r="P98" s="34" t="str">
        <f t="shared" si="2"/>
        <v/>
      </c>
    </row>
    <row r="99" ht="22.5" customHeight="1">
      <c r="A99" s="6">
        <v>98.0</v>
      </c>
      <c r="B99" s="11" t="str">
        <f>'Master Schedule'!B99</f>
        <v/>
      </c>
      <c r="C99" s="7">
        <v>46332.0</v>
      </c>
      <c r="D99" s="8" t="str">
        <f t="shared" si="1"/>
        <v>Friday</v>
      </c>
      <c r="E99" s="31"/>
      <c r="F99" s="11"/>
      <c r="G99" s="11"/>
      <c r="H99" s="31"/>
      <c r="I99" s="11"/>
      <c r="J99" s="22"/>
      <c r="K99" s="32"/>
      <c r="L99" s="32"/>
      <c r="M99" s="32"/>
      <c r="N99" s="33"/>
      <c r="O99" s="62"/>
      <c r="P99" s="34" t="str">
        <f t="shared" si="2"/>
        <v/>
      </c>
    </row>
    <row r="100" ht="22.5" customHeight="1">
      <c r="A100" s="6">
        <v>99.0</v>
      </c>
      <c r="B100" s="11" t="str">
        <f>'Master Schedule'!B100</f>
        <v/>
      </c>
      <c r="C100" s="7">
        <v>46333.0</v>
      </c>
      <c r="D100" s="8" t="str">
        <f t="shared" si="1"/>
        <v>Saturday</v>
      </c>
      <c r="E100" s="31"/>
      <c r="F100" s="11"/>
      <c r="G100" s="11"/>
      <c r="H100" s="31"/>
      <c r="I100" s="11"/>
      <c r="J100" s="22"/>
      <c r="K100" s="35"/>
      <c r="L100" s="35"/>
      <c r="M100" s="35"/>
      <c r="N100" s="36"/>
      <c r="O100" s="62"/>
      <c r="P100" s="34" t="str">
        <f t="shared" si="2"/>
        <v/>
      </c>
    </row>
    <row r="101" ht="22.5" customHeight="1">
      <c r="A101" s="6">
        <v>100.0</v>
      </c>
      <c r="B101" s="11" t="str">
        <f>'Master Schedule'!B101</f>
        <v/>
      </c>
      <c r="C101" s="7">
        <v>46334.0</v>
      </c>
      <c r="D101" s="8" t="str">
        <f t="shared" si="1"/>
        <v>Sunday</v>
      </c>
      <c r="E101" s="31"/>
      <c r="F101" s="11"/>
      <c r="G101" s="11"/>
      <c r="H101" s="31"/>
      <c r="I101" s="11"/>
      <c r="J101" s="22"/>
      <c r="K101" s="32"/>
      <c r="L101" s="32"/>
      <c r="M101" s="32"/>
      <c r="N101" s="33"/>
      <c r="O101" s="62"/>
      <c r="P101" s="34" t="str">
        <f t="shared" si="2"/>
        <v/>
      </c>
    </row>
    <row r="102" ht="22.5" customHeight="1">
      <c r="A102" s="6">
        <v>101.0</v>
      </c>
      <c r="B102" s="11" t="str">
        <f>'Master Schedule'!B102</f>
        <v/>
      </c>
      <c r="C102" s="7">
        <v>46335.0</v>
      </c>
      <c r="D102" s="8" t="str">
        <f t="shared" si="1"/>
        <v>Monday</v>
      </c>
      <c r="E102" s="31"/>
      <c r="F102" s="11"/>
      <c r="G102" s="11"/>
      <c r="H102" s="31"/>
      <c r="I102" s="11"/>
      <c r="J102" s="22"/>
      <c r="K102" s="35"/>
      <c r="L102" s="35"/>
      <c r="M102" s="35"/>
      <c r="N102" s="36"/>
      <c r="O102" s="62"/>
      <c r="P102" s="34" t="str">
        <f t="shared" si="2"/>
        <v/>
      </c>
    </row>
    <row r="103" ht="22.5" customHeight="1">
      <c r="A103" s="6">
        <v>102.0</v>
      </c>
      <c r="B103" s="11" t="str">
        <f>'Master Schedule'!B103</f>
        <v/>
      </c>
      <c r="C103" s="7">
        <v>46336.0</v>
      </c>
      <c r="D103" s="8" t="str">
        <f t="shared" si="1"/>
        <v>Tuesday</v>
      </c>
      <c r="E103" s="31"/>
      <c r="F103" s="11"/>
      <c r="G103" s="11"/>
      <c r="H103" s="31"/>
      <c r="I103" s="11"/>
      <c r="J103" s="22"/>
      <c r="K103" s="32"/>
      <c r="L103" s="32"/>
      <c r="M103" s="32"/>
      <c r="N103" s="33"/>
      <c r="O103" s="62"/>
      <c r="P103" s="34" t="str">
        <f t="shared" si="2"/>
        <v/>
      </c>
    </row>
    <row r="104" ht="22.5" customHeight="1">
      <c r="A104" s="6">
        <v>103.0</v>
      </c>
      <c r="B104" s="11" t="str">
        <f>'Master Schedule'!B104</f>
        <v/>
      </c>
      <c r="C104" s="7">
        <v>46337.0</v>
      </c>
      <c r="D104" s="8" t="str">
        <f t="shared" si="1"/>
        <v>Wednesday</v>
      </c>
      <c r="E104" s="31"/>
      <c r="F104" s="11"/>
      <c r="G104" s="11"/>
      <c r="H104" s="31"/>
      <c r="I104" s="11"/>
      <c r="J104" s="22"/>
      <c r="K104" s="35"/>
      <c r="L104" s="35"/>
      <c r="M104" s="35"/>
      <c r="N104" s="36"/>
      <c r="O104" s="62"/>
      <c r="P104" s="34" t="str">
        <f t="shared" si="2"/>
        <v/>
      </c>
    </row>
    <row r="105" ht="22.5" customHeight="1">
      <c r="A105" s="6">
        <v>104.0</v>
      </c>
      <c r="B105" s="11" t="str">
        <f>'Master Schedule'!B105</f>
        <v/>
      </c>
      <c r="C105" s="7">
        <v>46338.0</v>
      </c>
      <c r="D105" s="8" t="str">
        <f t="shared" si="1"/>
        <v>Thursday</v>
      </c>
      <c r="E105" s="31"/>
      <c r="F105" s="11"/>
      <c r="G105" s="11"/>
      <c r="H105" s="31"/>
      <c r="I105" s="11"/>
      <c r="J105" s="22"/>
      <c r="K105" s="32"/>
      <c r="L105" s="32"/>
      <c r="M105" s="32"/>
      <c r="N105" s="33"/>
      <c r="O105" s="62"/>
      <c r="P105" s="34" t="str">
        <f t="shared" si="2"/>
        <v/>
      </c>
    </row>
    <row r="106" ht="22.5" customHeight="1">
      <c r="A106" s="6">
        <v>105.0</v>
      </c>
      <c r="B106" s="11" t="str">
        <f>'Master Schedule'!B106</f>
        <v/>
      </c>
      <c r="C106" s="7">
        <v>46339.0</v>
      </c>
      <c r="D106" s="8" t="str">
        <f t="shared" si="1"/>
        <v>Friday</v>
      </c>
      <c r="E106" s="31"/>
      <c r="F106" s="11"/>
      <c r="G106" s="11"/>
      <c r="H106" s="31"/>
      <c r="I106" s="11"/>
      <c r="J106" s="22"/>
      <c r="K106" s="35"/>
      <c r="L106" s="35"/>
      <c r="M106" s="35"/>
      <c r="N106" s="36"/>
      <c r="O106" s="62"/>
      <c r="P106" s="34" t="str">
        <f t="shared" si="2"/>
        <v/>
      </c>
    </row>
    <row r="107" ht="22.5" customHeight="1">
      <c r="A107" s="6">
        <v>106.0</v>
      </c>
      <c r="B107" s="11" t="str">
        <f>'Master Schedule'!B107</f>
        <v/>
      </c>
      <c r="C107" s="7">
        <v>46340.0</v>
      </c>
      <c r="D107" s="8" t="str">
        <f t="shared" si="1"/>
        <v>Saturday</v>
      </c>
      <c r="E107" s="31"/>
      <c r="F107" s="11"/>
      <c r="G107" s="11"/>
      <c r="H107" s="31"/>
      <c r="I107" s="11"/>
      <c r="J107" s="22"/>
      <c r="K107" s="32"/>
      <c r="L107" s="32"/>
      <c r="M107" s="32"/>
      <c r="N107" s="33"/>
      <c r="O107" s="62"/>
      <c r="P107" s="34" t="str">
        <f t="shared" si="2"/>
        <v/>
      </c>
    </row>
    <row r="108" ht="22.5" customHeight="1">
      <c r="A108" s="6">
        <v>107.0</v>
      </c>
      <c r="B108" s="11" t="str">
        <f>'Master Schedule'!B108</f>
        <v/>
      </c>
      <c r="C108" s="7">
        <v>46341.0</v>
      </c>
      <c r="D108" s="8" t="str">
        <f t="shared" si="1"/>
        <v>Sunday</v>
      </c>
      <c r="E108" s="31"/>
      <c r="F108" s="11"/>
      <c r="G108" s="11"/>
      <c r="H108" s="31"/>
      <c r="I108" s="11"/>
      <c r="J108" s="22"/>
      <c r="K108" s="35"/>
      <c r="L108" s="35"/>
      <c r="M108" s="35"/>
      <c r="N108" s="36"/>
      <c r="O108" s="62"/>
      <c r="P108" s="34" t="str">
        <f t="shared" si="2"/>
        <v/>
      </c>
    </row>
    <row r="109" ht="22.5" customHeight="1">
      <c r="A109" s="6">
        <v>108.0</v>
      </c>
      <c r="B109" s="11" t="str">
        <f>'Master Schedule'!B109</f>
        <v/>
      </c>
      <c r="C109" s="7">
        <v>46342.0</v>
      </c>
      <c r="D109" s="8" t="str">
        <f t="shared" si="1"/>
        <v>Monday</v>
      </c>
      <c r="E109" s="31"/>
      <c r="F109" s="11"/>
      <c r="G109" s="11"/>
      <c r="H109" s="31"/>
      <c r="I109" s="11"/>
      <c r="J109" s="22"/>
      <c r="K109" s="32"/>
      <c r="L109" s="32"/>
      <c r="M109" s="32"/>
      <c r="N109" s="33"/>
      <c r="O109" s="62"/>
      <c r="P109" s="34" t="str">
        <f t="shared" si="2"/>
        <v/>
      </c>
    </row>
    <row r="110" ht="22.5" customHeight="1">
      <c r="A110" s="6">
        <v>109.0</v>
      </c>
      <c r="B110" s="11" t="str">
        <f>'Master Schedule'!B110</f>
        <v/>
      </c>
      <c r="C110" s="7">
        <v>46343.0</v>
      </c>
      <c r="D110" s="8" t="str">
        <f t="shared" si="1"/>
        <v>Tuesday</v>
      </c>
      <c r="E110" s="31"/>
      <c r="F110" s="11"/>
      <c r="G110" s="11"/>
      <c r="H110" s="31"/>
      <c r="I110" s="11"/>
      <c r="J110" s="22"/>
      <c r="K110" s="35"/>
      <c r="L110" s="35"/>
      <c r="M110" s="35"/>
      <c r="N110" s="36"/>
      <c r="O110" s="62"/>
      <c r="P110" s="34" t="str">
        <f t="shared" si="2"/>
        <v/>
      </c>
    </row>
    <row r="111" ht="22.5" customHeight="1">
      <c r="A111" s="6">
        <v>110.0</v>
      </c>
      <c r="B111" s="11" t="str">
        <f>'Master Schedule'!B111</f>
        <v/>
      </c>
      <c r="C111" s="7">
        <v>46344.0</v>
      </c>
      <c r="D111" s="8" t="str">
        <f t="shared" si="1"/>
        <v>Wednesday</v>
      </c>
      <c r="E111" s="31"/>
      <c r="F111" s="11"/>
      <c r="G111" s="11"/>
      <c r="H111" s="31"/>
      <c r="I111" s="11"/>
      <c r="J111" s="22"/>
      <c r="K111" s="32"/>
      <c r="L111" s="32"/>
      <c r="M111" s="32"/>
      <c r="N111" s="33"/>
      <c r="O111" s="62"/>
      <c r="P111" s="34" t="str">
        <f t="shared" si="2"/>
        <v/>
      </c>
    </row>
    <row r="112" ht="22.5" customHeight="1">
      <c r="A112" s="6">
        <v>111.0</v>
      </c>
      <c r="B112" s="11" t="str">
        <f>'Master Schedule'!B112</f>
        <v/>
      </c>
      <c r="C112" s="7">
        <v>46345.0</v>
      </c>
      <c r="D112" s="8" t="str">
        <f t="shared" si="1"/>
        <v>Thursday</v>
      </c>
      <c r="E112" s="31"/>
      <c r="F112" s="11"/>
      <c r="G112" s="11"/>
      <c r="H112" s="31"/>
      <c r="I112" s="11"/>
      <c r="J112" s="22"/>
      <c r="K112" s="35"/>
      <c r="L112" s="35"/>
      <c r="M112" s="35"/>
      <c r="N112" s="36"/>
      <c r="O112" s="62"/>
      <c r="P112" s="34" t="str">
        <f t="shared" si="2"/>
        <v/>
      </c>
    </row>
    <row r="113" ht="22.5" customHeight="1">
      <c r="A113" s="6">
        <v>112.0</v>
      </c>
      <c r="B113" s="11" t="str">
        <f>'Master Schedule'!B113</f>
        <v/>
      </c>
      <c r="C113" s="7">
        <v>46346.0</v>
      </c>
      <c r="D113" s="8" t="str">
        <f t="shared" si="1"/>
        <v>Friday</v>
      </c>
      <c r="E113" s="31"/>
      <c r="F113" s="11"/>
      <c r="G113" s="11"/>
      <c r="H113" s="31"/>
      <c r="I113" s="11"/>
      <c r="J113" s="22"/>
      <c r="K113" s="32"/>
      <c r="L113" s="32"/>
      <c r="M113" s="32"/>
      <c r="N113" s="33"/>
      <c r="O113" s="62"/>
      <c r="P113" s="34" t="str">
        <f t="shared" si="2"/>
        <v/>
      </c>
    </row>
    <row r="114" ht="22.5" customHeight="1">
      <c r="A114" s="6">
        <v>113.0</v>
      </c>
      <c r="B114" s="11" t="str">
        <f>'Master Schedule'!B114</f>
        <v/>
      </c>
      <c r="C114" s="7">
        <v>46347.0</v>
      </c>
      <c r="D114" s="8" t="str">
        <f t="shared" si="1"/>
        <v>Saturday</v>
      </c>
      <c r="E114" s="31"/>
      <c r="F114" s="11"/>
      <c r="G114" s="11"/>
      <c r="H114" s="31"/>
      <c r="I114" s="11"/>
      <c r="J114" s="22"/>
      <c r="K114" s="35"/>
      <c r="L114" s="35"/>
      <c r="M114" s="35"/>
      <c r="N114" s="36"/>
      <c r="O114" s="62"/>
      <c r="P114" s="34" t="str">
        <f t="shared" si="2"/>
        <v/>
      </c>
    </row>
    <row r="115" ht="22.5" customHeight="1">
      <c r="A115" s="6">
        <v>114.0</v>
      </c>
      <c r="B115" s="11" t="str">
        <f>'Master Schedule'!B115</f>
        <v/>
      </c>
      <c r="C115" s="7">
        <v>46348.0</v>
      </c>
      <c r="D115" s="8" t="str">
        <f t="shared" si="1"/>
        <v>Sunday</v>
      </c>
      <c r="E115" s="31"/>
      <c r="F115" s="11"/>
      <c r="G115" s="11"/>
      <c r="H115" s="31"/>
      <c r="I115" s="11"/>
      <c r="J115" s="22"/>
      <c r="K115" s="32"/>
      <c r="L115" s="32"/>
      <c r="M115" s="32"/>
      <c r="N115" s="33"/>
      <c r="O115" s="62"/>
      <c r="P115" s="34" t="str">
        <f t="shared" si="2"/>
        <v/>
      </c>
    </row>
    <row r="116" ht="22.5" customHeight="1">
      <c r="A116" s="6">
        <v>115.0</v>
      </c>
      <c r="B116" s="11" t="str">
        <f>'Master Schedule'!B116</f>
        <v/>
      </c>
      <c r="C116" s="7">
        <v>46349.0</v>
      </c>
      <c r="D116" s="8" t="str">
        <f t="shared" si="1"/>
        <v>Monday</v>
      </c>
      <c r="E116" s="31"/>
      <c r="F116" s="11"/>
      <c r="G116" s="11"/>
      <c r="H116" s="31"/>
      <c r="I116" s="11"/>
      <c r="J116" s="22"/>
      <c r="K116" s="35"/>
      <c r="L116" s="35"/>
      <c r="M116" s="35"/>
      <c r="N116" s="36"/>
      <c r="O116" s="62"/>
      <c r="P116" s="34" t="str">
        <f t="shared" si="2"/>
        <v/>
      </c>
    </row>
    <row r="117" ht="22.5" customHeight="1">
      <c r="A117" s="6">
        <v>116.0</v>
      </c>
      <c r="B117" s="11" t="str">
        <f>'Master Schedule'!B117</f>
        <v/>
      </c>
      <c r="C117" s="7">
        <v>46350.0</v>
      </c>
      <c r="D117" s="8" t="str">
        <f t="shared" si="1"/>
        <v>Tuesday</v>
      </c>
      <c r="E117" s="31"/>
      <c r="F117" s="11"/>
      <c r="G117" s="11"/>
      <c r="H117" s="31"/>
      <c r="I117" s="11"/>
      <c r="J117" s="22"/>
      <c r="K117" s="32"/>
      <c r="L117" s="32"/>
      <c r="M117" s="32"/>
      <c r="N117" s="33"/>
      <c r="O117" s="62"/>
      <c r="P117" s="34" t="str">
        <f t="shared" si="2"/>
        <v/>
      </c>
    </row>
    <row r="118" ht="22.5" customHeight="1">
      <c r="A118" s="6">
        <v>117.0</v>
      </c>
      <c r="B118" s="11" t="str">
        <f>'Master Schedule'!B118</f>
        <v/>
      </c>
      <c r="C118" s="7">
        <v>46351.0</v>
      </c>
      <c r="D118" s="8" t="str">
        <f t="shared" si="1"/>
        <v>Wednesday</v>
      </c>
      <c r="E118" s="31"/>
      <c r="F118" s="11"/>
      <c r="G118" s="11"/>
      <c r="H118" s="31"/>
      <c r="I118" s="11"/>
      <c r="J118" s="22"/>
      <c r="K118" s="35"/>
      <c r="L118" s="35"/>
      <c r="M118" s="35"/>
      <c r="N118" s="36"/>
      <c r="O118" s="62"/>
      <c r="P118" s="34" t="str">
        <f t="shared" si="2"/>
        <v/>
      </c>
    </row>
    <row r="119" ht="22.5" customHeight="1">
      <c r="A119" s="6">
        <v>118.0</v>
      </c>
      <c r="B119" s="11" t="str">
        <f>'Master Schedule'!B119</f>
        <v/>
      </c>
      <c r="C119" s="7">
        <v>46352.0</v>
      </c>
      <c r="D119" s="8" t="str">
        <f t="shared" si="1"/>
        <v>Thursday</v>
      </c>
      <c r="E119" s="31"/>
      <c r="F119" s="11"/>
      <c r="G119" s="11"/>
      <c r="H119" s="31"/>
      <c r="I119" s="11"/>
      <c r="J119" s="22"/>
      <c r="K119" s="32"/>
      <c r="L119" s="32"/>
      <c r="M119" s="32"/>
      <c r="N119" s="33"/>
      <c r="O119" s="62"/>
      <c r="P119" s="34" t="str">
        <f t="shared" si="2"/>
        <v/>
      </c>
    </row>
    <row r="120" ht="22.5" customHeight="1">
      <c r="A120" s="6">
        <v>119.0</v>
      </c>
      <c r="B120" s="11" t="str">
        <f>'Master Schedule'!B120</f>
        <v/>
      </c>
      <c r="C120" s="7">
        <v>46353.0</v>
      </c>
      <c r="D120" s="8" t="str">
        <f t="shared" si="1"/>
        <v>Friday</v>
      </c>
      <c r="E120" s="31"/>
      <c r="F120" s="11"/>
      <c r="G120" s="11"/>
      <c r="H120" s="31"/>
      <c r="I120" s="11"/>
      <c r="J120" s="22"/>
      <c r="K120" s="35"/>
      <c r="L120" s="35"/>
      <c r="M120" s="35"/>
      <c r="N120" s="36"/>
      <c r="O120" s="62"/>
      <c r="P120" s="34" t="str">
        <f t="shared" si="2"/>
        <v/>
      </c>
    </row>
    <row r="121" ht="22.5" customHeight="1">
      <c r="A121" s="6">
        <v>120.0</v>
      </c>
      <c r="B121" s="11" t="str">
        <f>'Master Schedule'!B121</f>
        <v/>
      </c>
      <c r="C121" s="7">
        <v>46354.0</v>
      </c>
      <c r="D121" s="8" t="str">
        <f t="shared" si="1"/>
        <v>Saturday</v>
      </c>
      <c r="E121" s="31"/>
      <c r="F121" s="11"/>
      <c r="G121" s="11"/>
      <c r="H121" s="31"/>
      <c r="I121" s="11"/>
      <c r="J121" s="22"/>
      <c r="K121" s="32"/>
      <c r="L121" s="32"/>
      <c r="M121" s="32"/>
      <c r="N121" s="33"/>
      <c r="O121" s="62"/>
      <c r="P121" s="34" t="str">
        <f t="shared" si="2"/>
        <v/>
      </c>
    </row>
    <row r="122" ht="22.5" customHeight="1">
      <c r="A122" s="6">
        <v>121.0</v>
      </c>
      <c r="B122" s="11" t="str">
        <f>'Master Schedule'!B122</f>
        <v/>
      </c>
      <c r="C122" s="7">
        <v>46355.0</v>
      </c>
      <c r="D122" s="8" t="str">
        <f t="shared" si="1"/>
        <v>Sunday</v>
      </c>
      <c r="E122" s="31"/>
      <c r="F122" s="11"/>
      <c r="G122" s="11"/>
      <c r="H122" s="31"/>
      <c r="I122" s="11"/>
      <c r="J122" s="22"/>
      <c r="K122" s="35"/>
      <c r="L122" s="35"/>
      <c r="M122" s="35"/>
      <c r="N122" s="36"/>
      <c r="O122" s="62"/>
      <c r="P122" s="34" t="str">
        <f t="shared" si="2"/>
        <v/>
      </c>
    </row>
    <row r="123" ht="22.5" customHeight="1">
      <c r="A123" s="6">
        <v>122.0</v>
      </c>
      <c r="B123" s="11" t="str">
        <f>'Master Schedule'!B123</f>
        <v/>
      </c>
      <c r="C123" s="7">
        <v>46356.0</v>
      </c>
      <c r="D123" s="8" t="str">
        <f t="shared" si="1"/>
        <v>Monday</v>
      </c>
      <c r="E123" s="31"/>
      <c r="F123" s="11"/>
      <c r="G123" s="11"/>
      <c r="H123" s="31"/>
      <c r="I123" s="11"/>
      <c r="J123" s="22"/>
      <c r="K123" s="32"/>
      <c r="L123" s="32"/>
      <c r="M123" s="32"/>
      <c r="N123" s="33"/>
      <c r="O123" s="62"/>
      <c r="P123" s="34" t="str">
        <f t="shared" si="2"/>
        <v/>
      </c>
    </row>
    <row r="124" ht="22.5" customHeight="1">
      <c r="A124" s="6">
        <v>123.0</v>
      </c>
      <c r="B124" s="11" t="str">
        <f>'Master Schedule'!B124</f>
        <v/>
      </c>
      <c r="C124" s="7">
        <v>46357.0</v>
      </c>
      <c r="D124" s="8" t="str">
        <f t="shared" si="1"/>
        <v>Tuesday</v>
      </c>
      <c r="E124" s="31"/>
      <c r="F124" s="11"/>
      <c r="G124" s="11"/>
      <c r="H124" s="31"/>
      <c r="I124" s="11"/>
      <c r="J124" s="22"/>
      <c r="K124" s="35"/>
      <c r="L124" s="35"/>
      <c r="M124" s="35"/>
      <c r="N124" s="36"/>
      <c r="O124" s="62"/>
      <c r="P124" s="34" t="str">
        <f t="shared" si="2"/>
        <v/>
      </c>
    </row>
    <row r="125" ht="22.5" customHeight="1">
      <c r="A125" s="6">
        <v>124.0</v>
      </c>
      <c r="B125" s="11" t="str">
        <f>'Master Schedule'!B125</f>
        <v/>
      </c>
      <c r="C125" s="7">
        <v>46358.0</v>
      </c>
      <c r="D125" s="8" t="str">
        <f t="shared" si="1"/>
        <v>Wednesday</v>
      </c>
      <c r="E125" s="31"/>
      <c r="F125" s="11"/>
      <c r="G125" s="11"/>
      <c r="H125" s="31"/>
      <c r="I125" s="11"/>
      <c r="J125" s="22"/>
      <c r="K125" s="32"/>
      <c r="L125" s="32"/>
      <c r="M125" s="32"/>
      <c r="N125" s="33"/>
      <c r="O125" s="62"/>
      <c r="P125" s="34" t="str">
        <f t="shared" si="2"/>
        <v/>
      </c>
    </row>
    <row r="126" ht="22.5" customHeight="1">
      <c r="A126" s="6">
        <v>125.0</v>
      </c>
      <c r="B126" s="11" t="str">
        <f>'Master Schedule'!B126</f>
        <v/>
      </c>
      <c r="C126" s="7">
        <v>46359.0</v>
      </c>
      <c r="D126" s="8" t="str">
        <f t="shared" si="1"/>
        <v>Thursday</v>
      </c>
      <c r="E126" s="31"/>
      <c r="F126" s="11"/>
      <c r="G126" s="11"/>
      <c r="H126" s="31"/>
      <c r="I126" s="11"/>
      <c r="J126" s="22"/>
      <c r="K126" s="35"/>
      <c r="L126" s="35"/>
      <c r="M126" s="35"/>
      <c r="N126" s="36"/>
      <c r="O126" s="62"/>
      <c r="P126" s="34" t="str">
        <f t="shared" si="2"/>
        <v/>
      </c>
    </row>
    <row r="127" ht="22.5" customHeight="1">
      <c r="A127" s="6">
        <v>126.0</v>
      </c>
      <c r="B127" s="11" t="str">
        <f>'Master Schedule'!B127</f>
        <v/>
      </c>
      <c r="C127" s="7">
        <v>46360.0</v>
      </c>
      <c r="D127" s="8" t="str">
        <f t="shared" si="1"/>
        <v>Friday</v>
      </c>
      <c r="E127" s="31"/>
      <c r="F127" s="11"/>
      <c r="G127" s="11"/>
      <c r="H127" s="31"/>
      <c r="I127" s="11"/>
      <c r="J127" s="22"/>
      <c r="K127" s="32"/>
      <c r="L127" s="32"/>
      <c r="M127" s="32"/>
      <c r="N127" s="33"/>
      <c r="O127" s="62"/>
      <c r="P127" s="34" t="str">
        <f t="shared" si="2"/>
        <v/>
      </c>
    </row>
    <row r="128" ht="22.5" customHeight="1">
      <c r="A128" s="6">
        <v>127.0</v>
      </c>
      <c r="B128" s="11" t="str">
        <f>'Master Schedule'!B128</f>
        <v/>
      </c>
      <c r="C128" s="7">
        <v>46361.0</v>
      </c>
      <c r="D128" s="8" t="str">
        <f t="shared" si="1"/>
        <v>Saturday</v>
      </c>
      <c r="E128" s="31"/>
      <c r="F128" s="11"/>
      <c r="G128" s="11"/>
      <c r="H128" s="31"/>
      <c r="I128" s="11"/>
      <c r="J128" s="22"/>
      <c r="K128" s="35"/>
      <c r="L128" s="35"/>
      <c r="M128" s="35"/>
      <c r="N128" s="36"/>
      <c r="O128" s="62"/>
      <c r="P128" s="34" t="str">
        <f t="shared" si="2"/>
        <v/>
      </c>
    </row>
    <row r="129" ht="22.5" customHeight="1">
      <c r="A129" s="6">
        <v>128.0</v>
      </c>
      <c r="B129" s="11" t="str">
        <f>'Master Schedule'!B129</f>
        <v/>
      </c>
      <c r="C129" s="7">
        <v>46362.0</v>
      </c>
      <c r="D129" s="8" t="str">
        <f t="shared" si="1"/>
        <v>Sunday</v>
      </c>
      <c r="E129" s="31"/>
      <c r="F129" s="11"/>
      <c r="G129" s="11"/>
      <c r="H129" s="31"/>
      <c r="I129" s="11"/>
      <c r="J129" s="22"/>
      <c r="K129" s="32"/>
      <c r="L129" s="32"/>
      <c r="M129" s="32"/>
      <c r="N129" s="33"/>
      <c r="O129" s="62"/>
      <c r="P129" s="34" t="str">
        <f t="shared" si="2"/>
        <v/>
      </c>
    </row>
    <row r="130" ht="22.5" customHeight="1">
      <c r="A130" s="6">
        <v>129.0</v>
      </c>
      <c r="B130" s="11" t="str">
        <f>'Master Schedule'!B130</f>
        <v/>
      </c>
      <c r="C130" s="7">
        <v>46363.0</v>
      </c>
      <c r="D130" s="8" t="str">
        <f t="shared" si="1"/>
        <v>Monday</v>
      </c>
      <c r="E130" s="31"/>
      <c r="F130" s="11"/>
      <c r="G130" s="11"/>
      <c r="H130" s="31"/>
      <c r="I130" s="11"/>
      <c r="J130" s="22"/>
      <c r="K130" s="35"/>
      <c r="L130" s="35"/>
      <c r="M130" s="35"/>
      <c r="N130" s="36"/>
      <c r="O130" s="62"/>
      <c r="P130" s="34" t="str">
        <f t="shared" si="2"/>
        <v/>
      </c>
    </row>
    <row r="131" ht="22.5" customHeight="1">
      <c r="A131" s="6">
        <v>130.0</v>
      </c>
      <c r="B131" s="11" t="str">
        <f>'Master Schedule'!B131</f>
        <v/>
      </c>
      <c r="C131" s="7">
        <v>46364.0</v>
      </c>
      <c r="D131" s="8" t="str">
        <f t="shared" si="1"/>
        <v>Tuesday</v>
      </c>
      <c r="E131" s="31"/>
      <c r="F131" s="11"/>
      <c r="G131" s="11"/>
      <c r="H131" s="31"/>
      <c r="I131" s="11"/>
      <c r="J131" s="22"/>
      <c r="K131" s="32"/>
      <c r="L131" s="32"/>
      <c r="M131" s="32"/>
      <c r="N131" s="33"/>
      <c r="O131" s="62"/>
      <c r="P131" s="34" t="str">
        <f t="shared" si="2"/>
        <v/>
      </c>
    </row>
    <row r="132" ht="22.5" customHeight="1">
      <c r="A132" s="6">
        <v>131.0</v>
      </c>
      <c r="B132" s="11" t="str">
        <f>'Master Schedule'!B132</f>
        <v/>
      </c>
      <c r="C132" s="7">
        <v>46365.0</v>
      </c>
      <c r="D132" s="8" t="str">
        <f t="shared" si="1"/>
        <v>Wednesday</v>
      </c>
      <c r="E132" s="31"/>
      <c r="F132" s="11"/>
      <c r="G132" s="11"/>
      <c r="H132" s="31"/>
      <c r="I132" s="11"/>
      <c r="J132" s="22"/>
      <c r="K132" s="35"/>
      <c r="L132" s="35"/>
      <c r="M132" s="35"/>
      <c r="N132" s="36"/>
      <c r="O132" s="62"/>
      <c r="P132" s="34" t="str">
        <f t="shared" si="2"/>
        <v/>
      </c>
    </row>
    <row r="133" ht="22.5" customHeight="1">
      <c r="A133" s="6">
        <v>132.0</v>
      </c>
      <c r="B133" s="11" t="str">
        <f>'Master Schedule'!B133</f>
        <v/>
      </c>
      <c r="C133" s="7">
        <v>46366.0</v>
      </c>
      <c r="D133" s="8" t="str">
        <f t="shared" si="1"/>
        <v>Thursday</v>
      </c>
      <c r="E133" s="31"/>
      <c r="F133" s="11"/>
      <c r="G133" s="11"/>
      <c r="H133" s="31"/>
      <c r="I133" s="11"/>
      <c r="J133" s="22"/>
      <c r="K133" s="32"/>
      <c r="L133" s="32"/>
      <c r="M133" s="32"/>
      <c r="N133" s="33"/>
      <c r="O133" s="62"/>
      <c r="P133" s="34" t="str">
        <f t="shared" si="2"/>
        <v/>
      </c>
    </row>
    <row r="134" ht="22.5" customHeight="1">
      <c r="A134" s="6">
        <v>133.0</v>
      </c>
      <c r="B134" s="11" t="str">
        <f>'Master Schedule'!B134</f>
        <v/>
      </c>
      <c r="C134" s="7">
        <v>46367.0</v>
      </c>
      <c r="D134" s="8" t="str">
        <f t="shared" si="1"/>
        <v>Friday</v>
      </c>
      <c r="E134" s="31"/>
      <c r="F134" s="11"/>
      <c r="G134" s="11"/>
      <c r="H134" s="31"/>
      <c r="I134" s="11"/>
      <c r="J134" s="22"/>
      <c r="K134" s="35"/>
      <c r="L134" s="35"/>
      <c r="M134" s="35"/>
      <c r="N134" s="36"/>
      <c r="O134" s="62"/>
      <c r="P134" s="34" t="str">
        <f t="shared" si="2"/>
        <v/>
      </c>
    </row>
    <row r="135" ht="22.5" customHeight="1">
      <c r="A135" s="6">
        <v>134.0</v>
      </c>
      <c r="B135" s="11" t="str">
        <f>'Master Schedule'!B135</f>
        <v/>
      </c>
      <c r="C135" s="7">
        <v>46368.0</v>
      </c>
      <c r="D135" s="8" t="str">
        <f t="shared" si="1"/>
        <v>Saturday</v>
      </c>
      <c r="E135" s="31"/>
      <c r="F135" s="11"/>
      <c r="G135" s="11"/>
      <c r="H135" s="31"/>
      <c r="I135" s="11"/>
      <c r="J135" s="22"/>
      <c r="K135" s="32"/>
      <c r="L135" s="32"/>
      <c r="M135" s="32"/>
      <c r="N135" s="33"/>
      <c r="O135" s="62"/>
      <c r="P135" s="34" t="str">
        <f t="shared" si="2"/>
        <v/>
      </c>
    </row>
    <row r="136" ht="22.5" customHeight="1">
      <c r="A136" s="6">
        <v>135.0</v>
      </c>
      <c r="B136" s="11" t="str">
        <f>'Master Schedule'!B136</f>
        <v/>
      </c>
      <c r="C136" s="7">
        <v>46369.0</v>
      </c>
      <c r="D136" s="8" t="str">
        <f t="shared" si="1"/>
        <v>Sunday</v>
      </c>
      <c r="E136" s="31"/>
      <c r="F136" s="11"/>
      <c r="G136" s="11"/>
      <c r="H136" s="31"/>
      <c r="I136" s="11"/>
      <c r="J136" s="22"/>
      <c r="K136" s="35"/>
      <c r="L136" s="35"/>
      <c r="M136" s="35"/>
      <c r="N136" s="36"/>
      <c r="O136" s="62"/>
      <c r="P136" s="34" t="str">
        <f t="shared" si="2"/>
        <v/>
      </c>
    </row>
    <row r="137" ht="22.5" customHeight="1">
      <c r="A137" s="6">
        <v>136.0</v>
      </c>
      <c r="B137" s="11" t="str">
        <f>'Master Schedule'!B137</f>
        <v/>
      </c>
      <c r="C137" s="7">
        <v>46370.0</v>
      </c>
      <c r="D137" s="8" t="str">
        <f t="shared" si="1"/>
        <v>Monday</v>
      </c>
      <c r="E137" s="31"/>
      <c r="F137" s="11"/>
      <c r="G137" s="11"/>
      <c r="H137" s="31"/>
      <c r="I137" s="11"/>
      <c r="J137" s="22"/>
      <c r="K137" s="32"/>
      <c r="L137" s="32"/>
      <c r="M137" s="32"/>
      <c r="N137" s="33"/>
      <c r="O137" s="62"/>
      <c r="P137" s="34" t="str">
        <f t="shared" si="2"/>
        <v/>
      </c>
    </row>
    <row r="138" ht="22.5" customHeight="1">
      <c r="A138" s="6">
        <v>137.0</v>
      </c>
      <c r="B138" s="11" t="str">
        <f>'Master Schedule'!B138</f>
        <v/>
      </c>
      <c r="C138" s="7">
        <v>46371.0</v>
      </c>
      <c r="D138" s="8" t="str">
        <f t="shared" si="1"/>
        <v>Tuesday</v>
      </c>
      <c r="E138" s="31"/>
      <c r="F138" s="11"/>
      <c r="G138" s="11"/>
      <c r="H138" s="31"/>
      <c r="I138" s="11"/>
      <c r="J138" s="22"/>
      <c r="K138" s="35"/>
      <c r="L138" s="35"/>
      <c r="M138" s="35"/>
      <c r="N138" s="36"/>
      <c r="O138" s="62"/>
      <c r="P138" s="34" t="str">
        <f t="shared" si="2"/>
        <v/>
      </c>
    </row>
    <row r="139" ht="22.5" customHeight="1">
      <c r="A139" s="6">
        <v>138.0</v>
      </c>
      <c r="B139" s="11" t="str">
        <f>'Master Schedule'!B139</f>
        <v/>
      </c>
      <c r="C139" s="7">
        <v>46372.0</v>
      </c>
      <c r="D139" s="8" t="str">
        <f t="shared" si="1"/>
        <v>Wednesday</v>
      </c>
      <c r="E139" s="31"/>
      <c r="F139" s="11"/>
      <c r="G139" s="11"/>
      <c r="H139" s="31"/>
      <c r="I139" s="11"/>
      <c r="J139" s="22"/>
      <c r="K139" s="32"/>
      <c r="L139" s="32"/>
      <c r="M139" s="32"/>
      <c r="N139" s="33"/>
      <c r="O139" s="62"/>
      <c r="P139" s="34" t="str">
        <f t="shared" si="2"/>
        <v/>
      </c>
    </row>
    <row r="140" ht="22.5" customHeight="1">
      <c r="A140" s="6">
        <v>139.0</v>
      </c>
      <c r="B140" s="11" t="str">
        <f>'Master Schedule'!B140</f>
        <v/>
      </c>
      <c r="C140" s="7">
        <v>46373.0</v>
      </c>
      <c r="D140" s="8" t="str">
        <f t="shared" si="1"/>
        <v>Thursday</v>
      </c>
      <c r="E140" s="31"/>
      <c r="F140" s="11"/>
      <c r="G140" s="11"/>
      <c r="H140" s="31"/>
      <c r="I140" s="11"/>
      <c r="J140" s="22"/>
      <c r="K140" s="35"/>
      <c r="L140" s="35"/>
      <c r="M140" s="35"/>
      <c r="N140" s="36"/>
      <c r="O140" s="62"/>
      <c r="P140" s="34" t="str">
        <f t="shared" si="2"/>
        <v/>
      </c>
    </row>
    <row r="141" ht="22.5" customHeight="1">
      <c r="A141" s="6">
        <v>140.0</v>
      </c>
      <c r="B141" s="11" t="str">
        <f>'Master Schedule'!B141</f>
        <v/>
      </c>
      <c r="C141" s="7">
        <v>46374.0</v>
      </c>
      <c r="D141" s="8" t="str">
        <f t="shared" si="1"/>
        <v>Friday</v>
      </c>
      <c r="E141" s="31"/>
      <c r="F141" s="11"/>
      <c r="G141" s="11"/>
      <c r="H141" s="31"/>
      <c r="I141" s="11"/>
      <c r="J141" s="22"/>
      <c r="K141" s="32"/>
      <c r="L141" s="32"/>
      <c r="M141" s="32"/>
      <c r="N141" s="33"/>
      <c r="O141" s="62"/>
      <c r="P141" s="34" t="str">
        <f t="shared" si="2"/>
        <v/>
      </c>
    </row>
    <row r="142" ht="22.5" customHeight="1">
      <c r="A142" s="6">
        <v>141.0</v>
      </c>
      <c r="B142" s="11" t="str">
        <f>'Master Schedule'!B142</f>
        <v/>
      </c>
      <c r="C142" s="7">
        <v>46375.0</v>
      </c>
      <c r="D142" s="8" t="str">
        <f t="shared" si="1"/>
        <v>Saturday</v>
      </c>
      <c r="E142" s="31"/>
      <c r="F142" s="11"/>
      <c r="G142" s="11"/>
      <c r="H142" s="31"/>
      <c r="I142" s="11"/>
      <c r="J142" s="22"/>
      <c r="K142" s="35"/>
      <c r="L142" s="35"/>
      <c r="M142" s="35"/>
      <c r="N142" s="36"/>
      <c r="O142" s="62"/>
      <c r="P142" s="34" t="str">
        <f t="shared" si="2"/>
        <v/>
      </c>
    </row>
    <row r="143" ht="22.5" customHeight="1">
      <c r="A143" s="6">
        <v>142.0</v>
      </c>
      <c r="B143" s="11" t="str">
        <f>'Master Schedule'!B143</f>
        <v/>
      </c>
      <c r="C143" s="7">
        <v>46376.0</v>
      </c>
      <c r="D143" s="8" t="str">
        <f t="shared" si="1"/>
        <v>Sunday</v>
      </c>
      <c r="E143" s="31"/>
      <c r="F143" s="11"/>
      <c r="G143" s="11"/>
      <c r="H143" s="31"/>
      <c r="I143" s="11"/>
      <c r="J143" s="22"/>
      <c r="K143" s="32"/>
      <c r="L143" s="32"/>
      <c r="M143" s="32"/>
      <c r="N143" s="33"/>
      <c r="O143" s="62"/>
      <c r="P143" s="34" t="str">
        <f t="shared" si="2"/>
        <v/>
      </c>
    </row>
    <row r="144" ht="22.5" customHeight="1">
      <c r="A144" s="6">
        <v>143.0</v>
      </c>
      <c r="B144" s="11" t="str">
        <f>'Master Schedule'!B144</f>
        <v/>
      </c>
      <c r="C144" s="7">
        <v>46377.0</v>
      </c>
      <c r="D144" s="8" t="str">
        <f t="shared" si="1"/>
        <v>Monday</v>
      </c>
      <c r="E144" s="31"/>
      <c r="F144" s="11"/>
      <c r="G144" s="11"/>
      <c r="H144" s="31"/>
      <c r="I144" s="11"/>
      <c r="J144" s="22"/>
      <c r="K144" s="35"/>
      <c r="L144" s="35"/>
      <c r="M144" s="35"/>
      <c r="N144" s="36"/>
      <c r="O144" s="62"/>
      <c r="P144" s="34" t="str">
        <f t="shared" si="2"/>
        <v/>
      </c>
    </row>
    <row r="145" ht="22.5" customHeight="1">
      <c r="A145" s="6">
        <v>144.0</v>
      </c>
      <c r="B145" s="11" t="str">
        <f>'Master Schedule'!B145</f>
        <v/>
      </c>
      <c r="C145" s="7">
        <v>46378.0</v>
      </c>
      <c r="D145" s="8" t="str">
        <f t="shared" si="1"/>
        <v>Tuesday</v>
      </c>
      <c r="E145" s="31"/>
      <c r="F145" s="11"/>
      <c r="G145" s="11"/>
      <c r="H145" s="31"/>
      <c r="I145" s="11"/>
      <c r="J145" s="22"/>
      <c r="K145" s="32"/>
      <c r="L145" s="32"/>
      <c r="M145" s="32"/>
      <c r="N145" s="33"/>
      <c r="O145" s="62"/>
      <c r="P145" s="34" t="str">
        <f t="shared" si="2"/>
        <v/>
      </c>
    </row>
    <row r="146" ht="22.5" customHeight="1">
      <c r="A146" s="6">
        <v>145.0</v>
      </c>
      <c r="B146" s="11" t="str">
        <f>'Master Schedule'!B146</f>
        <v/>
      </c>
      <c r="C146" s="7">
        <v>46379.0</v>
      </c>
      <c r="D146" s="8" t="str">
        <f t="shared" si="1"/>
        <v>Wednesday</v>
      </c>
      <c r="E146" s="31"/>
      <c r="F146" s="11"/>
      <c r="G146" s="11"/>
      <c r="H146" s="31"/>
      <c r="I146" s="11"/>
      <c r="J146" s="22"/>
      <c r="K146" s="35"/>
      <c r="L146" s="35"/>
      <c r="M146" s="35"/>
      <c r="N146" s="36"/>
      <c r="O146" s="62"/>
      <c r="P146" s="34" t="str">
        <f t="shared" si="2"/>
        <v/>
      </c>
    </row>
    <row r="147" ht="22.5" customHeight="1">
      <c r="A147" s="6">
        <v>146.0</v>
      </c>
      <c r="B147" s="11" t="str">
        <f>'Master Schedule'!B147</f>
        <v/>
      </c>
      <c r="C147" s="7">
        <v>46380.0</v>
      </c>
      <c r="D147" s="8" t="str">
        <f t="shared" si="1"/>
        <v>Thursday</v>
      </c>
      <c r="E147" s="31"/>
      <c r="F147" s="11"/>
      <c r="G147" s="11"/>
      <c r="H147" s="31"/>
      <c r="I147" s="11"/>
      <c r="J147" s="22"/>
      <c r="K147" s="32"/>
      <c r="L147" s="32"/>
      <c r="M147" s="32"/>
      <c r="N147" s="33"/>
      <c r="O147" s="62"/>
      <c r="P147" s="34" t="str">
        <f t="shared" si="2"/>
        <v/>
      </c>
    </row>
    <row r="148" ht="22.5" customHeight="1">
      <c r="A148" s="6">
        <v>147.0</v>
      </c>
      <c r="B148" s="11" t="str">
        <f>'Master Schedule'!B148</f>
        <v/>
      </c>
      <c r="C148" s="7">
        <v>46381.0</v>
      </c>
      <c r="D148" s="8" t="str">
        <f t="shared" si="1"/>
        <v>Friday</v>
      </c>
      <c r="E148" s="31"/>
      <c r="F148" s="11"/>
      <c r="G148" s="11"/>
      <c r="H148" s="31"/>
      <c r="I148" s="11"/>
      <c r="J148" s="22"/>
      <c r="K148" s="35"/>
      <c r="L148" s="35"/>
      <c r="M148" s="35"/>
      <c r="N148" s="36"/>
      <c r="O148" s="62"/>
      <c r="P148" s="34" t="str">
        <f t="shared" si="2"/>
        <v/>
      </c>
    </row>
    <row r="149" ht="22.5" customHeight="1">
      <c r="A149" s="6">
        <v>148.0</v>
      </c>
      <c r="B149" s="11" t="str">
        <f>'Master Schedule'!B149</f>
        <v/>
      </c>
      <c r="C149" s="7">
        <v>46382.0</v>
      </c>
      <c r="D149" s="8" t="str">
        <f t="shared" si="1"/>
        <v>Saturday</v>
      </c>
      <c r="E149" s="31"/>
      <c r="F149" s="11"/>
      <c r="G149" s="11"/>
      <c r="H149" s="31"/>
      <c r="I149" s="11"/>
      <c r="J149" s="22"/>
      <c r="K149" s="32"/>
      <c r="L149" s="32"/>
      <c r="M149" s="32"/>
      <c r="N149" s="33"/>
      <c r="O149" s="62"/>
      <c r="P149" s="34" t="str">
        <f t="shared" si="2"/>
        <v/>
      </c>
    </row>
    <row r="150" ht="22.5" customHeight="1">
      <c r="A150" s="6">
        <v>149.0</v>
      </c>
      <c r="B150" s="11" t="str">
        <f>'Master Schedule'!B150</f>
        <v/>
      </c>
      <c r="C150" s="7">
        <v>46383.0</v>
      </c>
      <c r="D150" s="8" t="str">
        <f t="shared" si="1"/>
        <v>Sunday</v>
      </c>
      <c r="E150" s="31"/>
      <c r="F150" s="11"/>
      <c r="G150" s="11"/>
      <c r="H150" s="31"/>
      <c r="I150" s="11"/>
      <c r="J150" s="22"/>
      <c r="K150" s="35"/>
      <c r="L150" s="35"/>
      <c r="M150" s="35"/>
      <c r="N150" s="36"/>
      <c r="O150" s="62"/>
      <c r="P150" s="34" t="str">
        <f t="shared" si="2"/>
        <v/>
      </c>
    </row>
    <row r="151" ht="22.5" customHeight="1">
      <c r="A151" s="6">
        <v>150.0</v>
      </c>
      <c r="B151" s="11" t="str">
        <f>'Master Schedule'!B151</f>
        <v/>
      </c>
      <c r="C151" s="7">
        <v>46384.0</v>
      </c>
      <c r="D151" s="8" t="str">
        <f t="shared" si="1"/>
        <v>Monday</v>
      </c>
      <c r="E151" s="31"/>
      <c r="F151" s="11"/>
      <c r="G151" s="11"/>
      <c r="H151" s="31"/>
      <c r="I151" s="11"/>
      <c r="J151" s="22"/>
      <c r="K151" s="32"/>
      <c r="L151" s="32"/>
      <c r="M151" s="32"/>
      <c r="N151" s="33"/>
      <c r="O151" s="62"/>
      <c r="P151" s="34" t="str">
        <f t="shared" si="2"/>
        <v/>
      </c>
    </row>
    <row r="152" ht="22.5" customHeight="1">
      <c r="A152" s="6">
        <v>151.0</v>
      </c>
      <c r="B152" s="11" t="str">
        <f>'Master Schedule'!B152</f>
        <v/>
      </c>
      <c r="C152" s="7">
        <v>46385.0</v>
      </c>
      <c r="D152" s="8" t="str">
        <f t="shared" si="1"/>
        <v>Tuesday</v>
      </c>
      <c r="E152" s="31"/>
      <c r="F152" s="11"/>
      <c r="G152" s="11"/>
      <c r="H152" s="31"/>
      <c r="I152" s="11"/>
      <c r="J152" s="22"/>
      <c r="K152" s="35"/>
      <c r="L152" s="35"/>
      <c r="M152" s="35"/>
      <c r="N152" s="36"/>
      <c r="O152" s="62"/>
      <c r="P152" s="34" t="str">
        <f t="shared" si="2"/>
        <v/>
      </c>
    </row>
    <row r="153" ht="22.5" customHeight="1">
      <c r="A153" s="6">
        <v>152.0</v>
      </c>
      <c r="B153" s="11" t="str">
        <f>'Master Schedule'!B153</f>
        <v/>
      </c>
      <c r="C153" s="7">
        <v>46386.0</v>
      </c>
      <c r="D153" s="8" t="str">
        <f t="shared" si="1"/>
        <v>Wednesday</v>
      </c>
      <c r="E153" s="31"/>
      <c r="F153" s="11"/>
      <c r="G153" s="11"/>
      <c r="H153" s="31"/>
      <c r="I153" s="11"/>
      <c r="J153" s="22"/>
      <c r="K153" s="32"/>
      <c r="L153" s="32"/>
      <c r="M153" s="32"/>
      <c r="N153" s="33"/>
      <c r="O153" s="62"/>
      <c r="P153" s="34" t="str">
        <f t="shared" si="2"/>
        <v/>
      </c>
    </row>
    <row r="154" ht="22.5" customHeight="1">
      <c r="A154" s="6">
        <v>153.0</v>
      </c>
      <c r="B154" s="11" t="str">
        <f>'Master Schedule'!B154</f>
        <v/>
      </c>
      <c r="C154" s="7">
        <v>46387.0</v>
      </c>
      <c r="D154" s="8" t="str">
        <f t="shared" si="1"/>
        <v>Thursday</v>
      </c>
      <c r="E154" s="31"/>
      <c r="F154" s="11"/>
      <c r="G154" s="11"/>
      <c r="H154" s="31"/>
      <c r="I154" s="11"/>
      <c r="J154" s="22"/>
      <c r="K154" s="35"/>
      <c r="L154" s="35"/>
      <c r="M154" s="35"/>
      <c r="N154" s="36"/>
      <c r="O154" s="62"/>
      <c r="P154" s="34" t="str">
        <f t="shared" si="2"/>
        <v/>
      </c>
    </row>
    <row r="155" ht="22.5" customHeight="1">
      <c r="A155" s="6">
        <v>154.0</v>
      </c>
      <c r="B155" s="11" t="str">
        <f>'Master Schedule'!B155</f>
        <v/>
      </c>
      <c r="C155" s="7">
        <v>46388.0</v>
      </c>
      <c r="D155" s="8" t="str">
        <f t="shared" si="1"/>
        <v>Friday</v>
      </c>
      <c r="E155" s="31"/>
      <c r="F155" s="11"/>
      <c r="G155" s="11"/>
      <c r="H155" s="31"/>
      <c r="I155" s="11"/>
      <c r="J155" s="22"/>
      <c r="K155" s="32"/>
      <c r="L155" s="32"/>
      <c r="M155" s="32"/>
      <c r="N155" s="33"/>
      <c r="O155" s="62"/>
      <c r="P155" s="34" t="str">
        <f t="shared" si="2"/>
        <v/>
      </c>
    </row>
    <row r="156" ht="22.5" customHeight="1">
      <c r="A156" s="6">
        <v>155.0</v>
      </c>
      <c r="B156" s="11" t="str">
        <f>'Master Schedule'!B156</f>
        <v/>
      </c>
      <c r="C156" s="7">
        <v>46389.0</v>
      </c>
      <c r="D156" s="8" t="str">
        <f t="shared" si="1"/>
        <v>Saturday</v>
      </c>
      <c r="E156" s="31"/>
      <c r="F156" s="11"/>
      <c r="G156" s="11"/>
      <c r="H156" s="31"/>
      <c r="I156" s="11"/>
      <c r="J156" s="22"/>
      <c r="K156" s="35"/>
      <c r="L156" s="35"/>
      <c r="M156" s="35"/>
      <c r="N156" s="36"/>
      <c r="O156" s="62"/>
      <c r="P156" s="34" t="str">
        <f t="shared" si="2"/>
        <v/>
      </c>
    </row>
    <row r="157" ht="22.5" customHeight="1">
      <c r="A157" s="6">
        <v>156.0</v>
      </c>
      <c r="B157" s="11" t="str">
        <f>'Master Schedule'!B157</f>
        <v/>
      </c>
      <c r="C157" s="7">
        <v>46390.0</v>
      </c>
      <c r="D157" s="8" t="str">
        <f t="shared" si="1"/>
        <v>Sunday</v>
      </c>
      <c r="E157" s="31"/>
      <c r="F157" s="11"/>
      <c r="G157" s="11"/>
      <c r="H157" s="31"/>
      <c r="I157" s="11"/>
      <c r="J157" s="22"/>
      <c r="K157" s="32"/>
      <c r="L157" s="32"/>
      <c r="M157" s="32"/>
      <c r="N157" s="33"/>
      <c r="O157" s="62"/>
      <c r="P157" s="34" t="str">
        <f t="shared" si="2"/>
        <v/>
      </c>
    </row>
    <row r="158" ht="22.5" customHeight="1">
      <c r="A158" s="6">
        <v>157.0</v>
      </c>
      <c r="B158" s="11" t="str">
        <f>'Master Schedule'!B158</f>
        <v/>
      </c>
      <c r="C158" s="7">
        <v>46391.0</v>
      </c>
      <c r="D158" s="8" t="str">
        <f t="shared" si="1"/>
        <v>Monday</v>
      </c>
      <c r="E158" s="31"/>
      <c r="F158" s="11"/>
      <c r="G158" s="11"/>
      <c r="H158" s="31"/>
      <c r="I158" s="11"/>
      <c r="J158" s="22"/>
      <c r="K158" s="35"/>
      <c r="L158" s="35"/>
      <c r="M158" s="35"/>
      <c r="N158" s="36"/>
      <c r="O158" s="62"/>
      <c r="P158" s="34" t="str">
        <f t="shared" si="2"/>
        <v/>
      </c>
    </row>
    <row r="159" ht="22.5" customHeight="1">
      <c r="A159" s="6">
        <v>158.0</v>
      </c>
      <c r="B159" s="11" t="str">
        <f>'Master Schedule'!B159</f>
        <v/>
      </c>
      <c r="C159" s="7">
        <v>46392.0</v>
      </c>
      <c r="D159" s="8" t="str">
        <f t="shared" si="1"/>
        <v>Tuesday</v>
      </c>
      <c r="E159" s="31"/>
      <c r="F159" s="11"/>
      <c r="G159" s="11"/>
      <c r="H159" s="31"/>
      <c r="I159" s="11"/>
      <c r="J159" s="22"/>
      <c r="K159" s="32"/>
      <c r="L159" s="32"/>
      <c r="M159" s="32"/>
      <c r="N159" s="33"/>
      <c r="O159" s="62"/>
      <c r="P159" s="34" t="str">
        <f t="shared" si="2"/>
        <v/>
      </c>
    </row>
    <row r="160" ht="22.5" customHeight="1">
      <c r="A160" s="6">
        <v>159.0</v>
      </c>
      <c r="B160" s="11" t="str">
        <f>'Master Schedule'!B160</f>
        <v/>
      </c>
      <c r="C160" s="7">
        <v>46393.0</v>
      </c>
      <c r="D160" s="8" t="str">
        <f t="shared" si="1"/>
        <v>Wednesday</v>
      </c>
      <c r="E160" s="31"/>
      <c r="F160" s="11"/>
      <c r="G160" s="11"/>
      <c r="H160" s="31"/>
      <c r="I160" s="11"/>
      <c r="J160" s="22"/>
      <c r="K160" s="35"/>
      <c r="L160" s="35"/>
      <c r="M160" s="35"/>
      <c r="N160" s="36"/>
      <c r="O160" s="62"/>
      <c r="P160" s="34" t="str">
        <f t="shared" si="2"/>
        <v/>
      </c>
    </row>
    <row r="161" ht="22.5" customHeight="1">
      <c r="A161" s="6">
        <v>160.0</v>
      </c>
      <c r="B161" s="11" t="str">
        <f>'Master Schedule'!B161</f>
        <v/>
      </c>
      <c r="C161" s="7">
        <v>46394.0</v>
      </c>
      <c r="D161" s="8" t="str">
        <f t="shared" si="1"/>
        <v>Thursday</v>
      </c>
      <c r="E161" s="31"/>
      <c r="F161" s="11"/>
      <c r="G161" s="11"/>
      <c r="H161" s="31"/>
      <c r="I161" s="11"/>
      <c r="J161" s="22"/>
      <c r="K161" s="32"/>
      <c r="L161" s="32"/>
      <c r="M161" s="32"/>
      <c r="N161" s="33"/>
      <c r="O161" s="62"/>
      <c r="P161" s="34" t="str">
        <f t="shared" si="2"/>
        <v/>
      </c>
    </row>
    <row r="162" ht="22.5" customHeight="1">
      <c r="A162" s="6">
        <v>161.0</v>
      </c>
      <c r="B162" s="11" t="str">
        <f>'Master Schedule'!B162</f>
        <v/>
      </c>
      <c r="C162" s="7">
        <v>46395.0</v>
      </c>
      <c r="D162" s="8" t="str">
        <f t="shared" si="1"/>
        <v>Friday</v>
      </c>
      <c r="E162" s="31"/>
      <c r="F162" s="11"/>
      <c r="G162" s="11"/>
      <c r="H162" s="31"/>
      <c r="I162" s="11"/>
      <c r="J162" s="22"/>
      <c r="K162" s="35"/>
      <c r="L162" s="35"/>
      <c r="M162" s="35"/>
      <c r="N162" s="36"/>
      <c r="O162" s="62"/>
      <c r="P162" s="34" t="str">
        <f t="shared" si="2"/>
        <v/>
      </c>
    </row>
    <row r="163" ht="22.5" customHeight="1">
      <c r="A163" s="6">
        <v>162.0</v>
      </c>
      <c r="B163" s="11" t="str">
        <f>'Master Schedule'!B163</f>
        <v/>
      </c>
      <c r="C163" s="7">
        <v>46396.0</v>
      </c>
      <c r="D163" s="8" t="str">
        <f t="shared" si="1"/>
        <v>Saturday</v>
      </c>
      <c r="E163" s="31"/>
      <c r="F163" s="11"/>
      <c r="G163" s="11"/>
      <c r="H163" s="31"/>
      <c r="I163" s="11"/>
      <c r="J163" s="22"/>
      <c r="K163" s="32"/>
      <c r="L163" s="32"/>
      <c r="M163" s="32"/>
      <c r="N163" s="33"/>
      <c r="O163" s="62"/>
      <c r="P163" s="34" t="str">
        <f t="shared" si="2"/>
        <v/>
      </c>
    </row>
    <row r="164" ht="22.5" customHeight="1">
      <c r="A164" s="6">
        <v>163.0</v>
      </c>
      <c r="B164" s="11" t="str">
        <f>'Master Schedule'!B164</f>
        <v/>
      </c>
      <c r="C164" s="7">
        <v>46397.0</v>
      </c>
      <c r="D164" s="8" t="str">
        <f t="shared" si="1"/>
        <v>Sunday</v>
      </c>
      <c r="E164" s="31"/>
      <c r="F164" s="11"/>
      <c r="G164" s="11"/>
      <c r="H164" s="31"/>
      <c r="I164" s="11"/>
      <c r="J164" s="22"/>
      <c r="K164" s="35"/>
      <c r="L164" s="35"/>
      <c r="M164" s="35"/>
      <c r="N164" s="36"/>
      <c r="O164" s="62"/>
      <c r="P164" s="34" t="str">
        <f t="shared" si="2"/>
        <v/>
      </c>
    </row>
    <row r="165" ht="22.5" customHeight="1">
      <c r="A165" s="6">
        <v>164.0</v>
      </c>
      <c r="B165" s="11" t="str">
        <f>'Master Schedule'!B165</f>
        <v/>
      </c>
      <c r="C165" s="7">
        <v>46398.0</v>
      </c>
      <c r="D165" s="8" t="str">
        <f t="shared" si="1"/>
        <v>Monday</v>
      </c>
      <c r="E165" s="31"/>
      <c r="F165" s="11"/>
      <c r="G165" s="11"/>
      <c r="H165" s="31"/>
      <c r="I165" s="11"/>
      <c r="J165" s="22"/>
      <c r="K165" s="32"/>
      <c r="L165" s="32"/>
      <c r="M165" s="32"/>
      <c r="N165" s="33"/>
      <c r="O165" s="62"/>
      <c r="P165" s="34" t="str">
        <f t="shared" si="2"/>
        <v/>
      </c>
    </row>
    <row r="166" ht="22.5" customHeight="1">
      <c r="A166" s="6">
        <v>165.0</v>
      </c>
      <c r="B166" s="11" t="str">
        <f>'Master Schedule'!B166</f>
        <v/>
      </c>
      <c r="C166" s="7">
        <v>46399.0</v>
      </c>
      <c r="D166" s="8" t="str">
        <f t="shared" si="1"/>
        <v>Tuesday</v>
      </c>
      <c r="E166" s="31"/>
      <c r="F166" s="11"/>
      <c r="G166" s="11"/>
      <c r="H166" s="31"/>
      <c r="I166" s="11"/>
      <c r="J166" s="22"/>
      <c r="K166" s="35"/>
      <c r="L166" s="35"/>
      <c r="M166" s="35"/>
      <c r="N166" s="36"/>
      <c r="O166" s="62"/>
      <c r="P166" s="34" t="str">
        <f t="shared" si="2"/>
        <v/>
      </c>
    </row>
    <row r="167" ht="22.5" customHeight="1">
      <c r="A167" s="6">
        <v>166.0</v>
      </c>
      <c r="B167" s="11" t="str">
        <f>'Master Schedule'!B167</f>
        <v/>
      </c>
      <c r="C167" s="7">
        <v>46400.0</v>
      </c>
      <c r="D167" s="8" t="str">
        <f t="shared" si="1"/>
        <v>Wednesday</v>
      </c>
      <c r="E167" s="31"/>
      <c r="F167" s="11"/>
      <c r="G167" s="11"/>
      <c r="H167" s="31"/>
      <c r="I167" s="11"/>
      <c r="J167" s="22"/>
      <c r="K167" s="32"/>
      <c r="L167" s="32"/>
      <c r="M167" s="32"/>
      <c r="N167" s="33"/>
      <c r="O167" s="62"/>
      <c r="P167" s="34" t="str">
        <f t="shared" si="2"/>
        <v/>
      </c>
    </row>
    <row r="168" ht="22.5" customHeight="1">
      <c r="A168" s="6">
        <v>167.0</v>
      </c>
      <c r="B168" s="11" t="str">
        <f>'Master Schedule'!B168</f>
        <v/>
      </c>
      <c r="C168" s="7">
        <v>46401.0</v>
      </c>
      <c r="D168" s="8" t="str">
        <f t="shared" si="1"/>
        <v>Thursday</v>
      </c>
      <c r="E168" s="31"/>
      <c r="F168" s="11"/>
      <c r="G168" s="11"/>
      <c r="H168" s="31"/>
      <c r="I168" s="11"/>
      <c r="J168" s="22"/>
      <c r="K168" s="35"/>
      <c r="L168" s="35"/>
      <c r="M168" s="35"/>
      <c r="N168" s="36"/>
      <c r="O168" s="62"/>
      <c r="P168" s="34" t="str">
        <f t="shared" si="2"/>
        <v/>
      </c>
    </row>
    <row r="169" ht="22.5" customHeight="1">
      <c r="A169" s="6">
        <v>168.0</v>
      </c>
      <c r="B169" s="11" t="str">
        <f>'Master Schedule'!B169</f>
        <v/>
      </c>
      <c r="C169" s="7">
        <v>46402.0</v>
      </c>
      <c r="D169" s="8" t="str">
        <f t="shared" si="1"/>
        <v>Friday</v>
      </c>
      <c r="E169" s="31"/>
      <c r="F169" s="11"/>
      <c r="G169" s="11"/>
      <c r="H169" s="31"/>
      <c r="I169" s="11"/>
      <c r="J169" s="22"/>
      <c r="K169" s="32"/>
      <c r="L169" s="32"/>
      <c r="M169" s="32"/>
      <c r="N169" s="33"/>
      <c r="O169" s="62"/>
      <c r="P169" s="34" t="str">
        <f t="shared" si="2"/>
        <v/>
      </c>
    </row>
    <row r="170" ht="22.5" customHeight="1">
      <c r="A170" s="6">
        <v>169.0</v>
      </c>
      <c r="B170" s="11" t="str">
        <f>'Master Schedule'!B170</f>
        <v/>
      </c>
      <c r="C170" s="7">
        <v>46403.0</v>
      </c>
      <c r="D170" s="8" t="str">
        <f t="shared" si="1"/>
        <v>Saturday</v>
      </c>
      <c r="E170" s="31"/>
      <c r="F170" s="11"/>
      <c r="G170" s="11"/>
      <c r="H170" s="31"/>
      <c r="I170" s="11"/>
      <c r="J170" s="22"/>
      <c r="K170" s="35"/>
      <c r="L170" s="35"/>
      <c r="M170" s="35"/>
      <c r="N170" s="36"/>
      <c r="O170" s="62"/>
      <c r="P170" s="34" t="str">
        <f t="shared" si="2"/>
        <v/>
      </c>
    </row>
    <row r="171" ht="22.5" customHeight="1">
      <c r="A171" s="6">
        <v>170.0</v>
      </c>
      <c r="B171" s="11" t="str">
        <f>'Master Schedule'!B171</f>
        <v/>
      </c>
      <c r="C171" s="7">
        <v>46404.0</v>
      </c>
      <c r="D171" s="8" t="str">
        <f t="shared" si="1"/>
        <v>Sunday</v>
      </c>
      <c r="E171" s="31"/>
      <c r="F171" s="11"/>
      <c r="G171" s="11"/>
      <c r="H171" s="31"/>
      <c r="I171" s="11"/>
      <c r="J171" s="22"/>
      <c r="K171" s="32"/>
      <c r="L171" s="32"/>
      <c r="M171" s="32"/>
      <c r="N171" s="33"/>
      <c r="O171" s="62"/>
      <c r="P171" s="34" t="str">
        <f t="shared" si="2"/>
        <v/>
      </c>
    </row>
    <row r="172" ht="22.5" customHeight="1">
      <c r="A172" s="6">
        <v>171.0</v>
      </c>
      <c r="B172" s="11" t="str">
        <f>'Master Schedule'!B172</f>
        <v/>
      </c>
      <c r="C172" s="7">
        <v>46405.0</v>
      </c>
      <c r="D172" s="8" t="str">
        <f t="shared" si="1"/>
        <v>Monday</v>
      </c>
      <c r="E172" s="31"/>
      <c r="F172" s="11"/>
      <c r="G172" s="11"/>
      <c r="H172" s="31"/>
      <c r="I172" s="11"/>
      <c r="J172" s="22"/>
      <c r="K172" s="35"/>
      <c r="L172" s="35"/>
      <c r="M172" s="35"/>
      <c r="N172" s="36"/>
      <c r="O172" s="62"/>
      <c r="P172" s="34" t="str">
        <f t="shared" si="2"/>
        <v/>
      </c>
    </row>
    <row r="173" ht="22.5" customHeight="1">
      <c r="A173" s="6">
        <v>172.0</v>
      </c>
      <c r="B173" s="11" t="str">
        <f>'Master Schedule'!B173</f>
        <v/>
      </c>
      <c r="C173" s="7">
        <v>46406.0</v>
      </c>
      <c r="D173" s="8" t="str">
        <f t="shared" si="1"/>
        <v>Tuesday</v>
      </c>
      <c r="E173" s="31"/>
      <c r="F173" s="11"/>
      <c r="G173" s="11"/>
      <c r="H173" s="31"/>
      <c r="I173" s="11"/>
      <c r="J173" s="22"/>
      <c r="K173" s="32"/>
      <c r="L173" s="32"/>
      <c r="M173" s="32"/>
      <c r="N173" s="33"/>
      <c r="O173" s="62"/>
      <c r="P173" s="34" t="str">
        <f t="shared" si="2"/>
        <v/>
      </c>
    </row>
    <row r="174" ht="22.5" customHeight="1">
      <c r="A174" s="6">
        <v>173.0</v>
      </c>
      <c r="B174" s="11" t="str">
        <f>'Master Schedule'!B174</f>
        <v/>
      </c>
      <c r="C174" s="7">
        <v>46407.0</v>
      </c>
      <c r="D174" s="8" t="str">
        <f t="shared" si="1"/>
        <v>Wednesday</v>
      </c>
      <c r="E174" s="31"/>
      <c r="F174" s="11"/>
      <c r="G174" s="11"/>
      <c r="H174" s="31"/>
      <c r="I174" s="11"/>
      <c r="J174" s="22"/>
      <c r="K174" s="35"/>
      <c r="L174" s="35"/>
      <c r="M174" s="35"/>
      <c r="N174" s="36"/>
      <c r="O174" s="62"/>
      <c r="P174" s="34" t="str">
        <f t="shared" si="2"/>
        <v/>
      </c>
    </row>
    <row r="175" ht="22.5" customHeight="1">
      <c r="A175" s="6">
        <v>174.0</v>
      </c>
      <c r="B175" s="11" t="str">
        <f>'Master Schedule'!B175</f>
        <v/>
      </c>
      <c r="C175" s="7">
        <v>46408.0</v>
      </c>
      <c r="D175" s="8" t="str">
        <f t="shared" si="1"/>
        <v>Thursday</v>
      </c>
      <c r="E175" s="31"/>
      <c r="F175" s="11"/>
      <c r="G175" s="11"/>
      <c r="H175" s="31"/>
      <c r="I175" s="11"/>
      <c r="J175" s="22"/>
      <c r="K175" s="32"/>
      <c r="L175" s="32"/>
      <c r="M175" s="32"/>
      <c r="N175" s="33"/>
      <c r="O175" s="62"/>
      <c r="P175" s="34" t="str">
        <f t="shared" si="2"/>
        <v/>
      </c>
    </row>
    <row r="176" ht="22.5" customHeight="1">
      <c r="A176" s="6">
        <v>175.0</v>
      </c>
      <c r="B176" s="11" t="str">
        <f>'Master Schedule'!B176</f>
        <v/>
      </c>
      <c r="C176" s="7">
        <v>46409.0</v>
      </c>
      <c r="D176" s="8" t="str">
        <f t="shared" si="1"/>
        <v>Friday</v>
      </c>
      <c r="E176" s="31"/>
      <c r="F176" s="11"/>
      <c r="G176" s="11"/>
      <c r="H176" s="31"/>
      <c r="I176" s="11"/>
      <c r="J176" s="22"/>
      <c r="K176" s="35"/>
      <c r="L176" s="35"/>
      <c r="M176" s="35"/>
      <c r="N176" s="36"/>
      <c r="O176" s="62"/>
      <c r="P176" s="34" t="str">
        <f t="shared" si="2"/>
        <v/>
      </c>
    </row>
    <row r="177" ht="22.5" customHeight="1">
      <c r="A177" s="6">
        <v>176.0</v>
      </c>
      <c r="B177" s="11" t="str">
        <f>'Master Schedule'!B177</f>
        <v/>
      </c>
      <c r="C177" s="7">
        <v>46410.0</v>
      </c>
      <c r="D177" s="8" t="str">
        <f t="shared" si="1"/>
        <v>Saturday</v>
      </c>
      <c r="E177" s="31"/>
      <c r="F177" s="11"/>
      <c r="G177" s="11"/>
      <c r="H177" s="31"/>
      <c r="I177" s="11"/>
      <c r="J177" s="22"/>
      <c r="K177" s="32"/>
      <c r="L177" s="32"/>
      <c r="M177" s="32"/>
      <c r="N177" s="33"/>
      <c r="O177" s="62"/>
      <c r="P177" s="34" t="str">
        <f t="shared" si="2"/>
        <v/>
      </c>
    </row>
    <row r="178" ht="22.5" customHeight="1">
      <c r="A178" s="6">
        <v>177.0</v>
      </c>
      <c r="B178" s="11" t="str">
        <f>'Master Schedule'!B178</f>
        <v/>
      </c>
      <c r="C178" s="7">
        <v>46411.0</v>
      </c>
      <c r="D178" s="8" t="str">
        <f t="shared" si="1"/>
        <v>Sunday</v>
      </c>
      <c r="E178" s="31"/>
      <c r="F178" s="11"/>
      <c r="G178" s="11"/>
      <c r="H178" s="31"/>
      <c r="I178" s="11"/>
      <c r="J178" s="22"/>
      <c r="K178" s="35"/>
      <c r="L178" s="35"/>
      <c r="M178" s="35"/>
      <c r="N178" s="36"/>
      <c r="O178" s="62"/>
      <c r="P178" s="34" t="str">
        <f t="shared" si="2"/>
        <v/>
      </c>
    </row>
    <row r="179" ht="22.5" customHeight="1">
      <c r="A179" s="6">
        <v>178.0</v>
      </c>
      <c r="B179" s="11" t="str">
        <f>'Master Schedule'!B179</f>
        <v/>
      </c>
      <c r="C179" s="7">
        <v>46412.0</v>
      </c>
      <c r="D179" s="8" t="str">
        <f t="shared" si="1"/>
        <v>Monday</v>
      </c>
      <c r="E179" s="31"/>
      <c r="F179" s="11"/>
      <c r="G179" s="11"/>
      <c r="H179" s="31"/>
      <c r="I179" s="11"/>
      <c r="J179" s="22"/>
      <c r="K179" s="32"/>
      <c r="L179" s="32"/>
      <c r="M179" s="32"/>
      <c r="N179" s="33"/>
      <c r="O179" s="62"/>
      <c r="P179" s="34" t="str">
        <f t="shared" si="2"/>
        <v/>
      </c>
    </row>
    <row r="180" ht="22.5" customHeight="1">
      <c r="A180" s="6">
        <v>179.0</v>
      </c>
      <c r="B180" s="11" t="str">
        <f>'Master Schedule'!B180</f>
        <v/>
      </c>
      <c r="C180" s="7">
        <v>46413.0</v>
      </c>
      <c r="D180" s="8" t="str">
        <f t="shared" si="1"/>
        <v>Tuesday</v>
      </c>
      <c r="E180" s="31"/>
      <c r="F180" s="11"/>
      <c r="G180" s="11"/>
      <c r="H180" s="31"/>
      <c r="I180" s="11"/>
      <c r="J180" s="22"/>
      <c r="K180" s="35"/>
      <c r="L180" s="35"/>
      <c r="M180" s="35"/>
      <c r="N180" s="36"/>
      <c r="O180" s="62"/>
      <c r="P180" s="34" t="str">
        <f t="shared" si="2"/>
        <v/>
      </c>
    </row>
    <row r="181" ht="22.5" customHeight="1">
      <c r="A181" s="6">
        <v>180.0</v>
      </c>
      <c r="B181" s="11" t="str">
        <f>'Master Schedule'!B181</f>
        <v/>
      </c>
      <c r="C181" s="7">
        <v>46414.0</v>
      </c>
      <c r="D181" s="8" t="str">
        <f t="shared" si="1"/>
        <v>Wednesday</v>
      </c>
      <c r="E181" s="31"/>
      <c r="F181" s="11"/>
      <c r="G181" s="11"/>
      <c r="H181" s="31"/>
      <c r="I181" s="11"/>
      <c r="J181" s="22"/>
      <c r="K181" s="32"/>
      <c r="L181" s="32"/>
      <c r="M181" s="32"/>
      <c r="N181" s="33"/>
      <c r="O181" s="62"/>
      <c r="P181" s="34" t="str">
        <f t="shared" si="2"/>
        <v/>
      </c>
    </row>
    <row r="182" ht="22.5" customHeight="1">
      <c r="A182" s="6">
        <v>181.0</v>
      </c>
      <c r="B182" s="11" t="str">
        <f>'Master Schedule'!B182</f>
        <v/>
      </c>
      <c r="C182" s="7">
        <v>46415.0</v>
      </c>
      <c r="D182" s="8" t="str">
        <f t="shared" si="1"/>
        <v>Thursday</v>
      </c>
      <c r="E182" s="31"/>
      <c r="F182" s="11"/>
      <c r="G182" s="11"/>
      <c r="H182" s="31"/>
      <c r="I182" s="11"/>
      <c r="J182" s="22"/>
      <c r="K182" s="35"/>
      <c r="L182" s="35"/>
      <c r="M182" s="35"/>
      <c r="N182" s="36"/>
      <c r="O182" s="62"/>
      <c r="P182" s="34" t="str">
        <f t="shared" si="2"/>
        <v/>
      </c>
    </row>
    <row r="183" ht="22.5" customHeight="1">
      <c r="A183" s="6">
        <v>182.0</v>
      </c>
      <c r="B183" s="11" t="str">
        <f>'Master Schedule'!B183</f>
        <v/>
      </c>
      <c r="C183" s="7">
        <v>46416.0</v>
      </c>
      <c r="D183" s="8" t="str">
        <f t="shared" si="1"/>
        <v>Friday</v>
      </c>
      <c r="E183" s="31"/>
      <c r="F183" s="11"/>
      <c r="G183" s="11"/>
      <c r="H183" s="31"/>
      <c r="I183" s="11"/>
      <c r="J183" s="22"/>
      <c r="K183" s="32"/>
      <c r="L183" s="32"/>
      <c r="M183" s="32"/>
      <c r="N183" s="33"/>
      <c r="O183" s="62"/>
      <c r="P183" s="34" t="str">
        <f t="shared" si="2"/>
        <v/>
      </c>
    </row>
    <row r="184" ht="22.5" customHeight="1">
      <c r="A184" s="6">
        <v>183.0</v>
      </c>
      <c r="B184" s="11" t="str">
        <f>'Master Schedule'!B184</f>
        <v/>
      </c>
      <c r="C184" s="7">
        <v>46417.0</v>
      </c>
      <c r="D184" s="8" t="str">
        <f t="shared" si="1"/>
        <v>Saturday</v>
      </c>
      <c r="E184" s="31"/>
      <c r="F184" s="11"/>
      <c r="G184" s="11"/>
      <c r="H184" s="31"/>
      <c r="I184" s="11"/>
      <c r="J184" s="22"/>
      <c r="K184" s="35"/>
      <c r="L184" s="35"/>
      <c r="M184" s="35"/>
      <c r="N184" s="36"/>
      <c r="O184" s="62"/>
      <c r="P184" s="34" t="str">
        <f t="shared" si="2"/>
        <v/>
      </c>
    </row>
    <row r="185" ht="22.5" customHeight="1">
      <c r="A185" s="6">
        <v>184.0</v>
      </c>
      <c r="B185" s="11" t="str">
        <f>'Master Schedule'!B185</f>
        <v/>
      </c>
      <c r="C185" s="7">
        <v>46418.0</v>
      </c>
      <c r="D185" s="8" t="str">
        <f t="shared" si="1"/>
        <v>Sunday</v>
      </c>
      <c r="E185" s="31"/>
      <c r="F185" s="11"/>
      <c r="G185" s="11"/>
      <c r="H185" s="31"/>
      <c r="I185" s="11"/>
      <c r="J185" s="22"/>
      <c r="K185" s="32"/>
      <c r="L185" s="32"/>
      <c r="M185" s="32"/>
      <c r="N185" s="33"/>
      <c r="O185" s="62"/>
      <c r="P185" s="34" t="str">
        <f t="shared" si="2"/>
        <v/>
      </c>
    </row>
    <row r="186" ht="22.5" customHeight="1">
      <c r="A186" s="6">
        <v>185.0</v>
      </c>
      <c r="B186" s="11" t="str">
        <f>'Master Schedule'!B186</f>
        <v/>
      </c>
      <c r="C186" s="7">
        <v>46419.0</v>
      </c>
      <c r="D186" s="8" t="str">
        <f t="shared" si="1"/>
        <v>Monday</v>
      </c>
      <c r="E186" s="31"/>
      <c r="F186" s="11"/>
      <c r="G186" s="11"/>
      <c r="H186" s="31"/>
      <c r="I186" s="11"/>
      <c r="J186" s="22"/>
      <c r="K186" s="35"/>
      <c r="L186" s="35"/>
      <c r="M186" s="35"/>
      <c r="N186" s="36"/>
      <c r="O186" s="62"/>
      <c r="P186" s="34" t="str">
        <f t="shared" si="2"/>
        <v/>
      </c>
    </row>
    <row r="187" ht="22.5" customHeight="1">
      <c r="A187" s="6">
        <v>186.0</v>
      </c>
      <c r="B187" s="11" t="str">
        <f>'Master Schedule'!B187</f>
        <v/>
      </c>
      <c r="C187" s="7">
        <v>46420.0</v>
      </c>
      <c r="D187" s="8" t="str">
        <f t="shared" si="1"/>
        <v>Tuesday</v>
      </c>
      <c r="E187" s="31"/>
      <c r="F187" s="11"/>
      <c r="G187" s="11"/>
      <c r="H187" s="31"/>
      <c r="I187" s="11"/>
      <c r="J187" s="22"/>
      <c r="K187" s="32"/>
      <c r="L187" s="32"/>
      <c r="M187" s="32"/>
      <c r="N187" s="33"/>
      <c r="O187" s="62"/>
      <c r="P187" s="34" t="str">
        <f t="shared" si="2"/>
        <v/>
      </c>
    </row>
    <row r="188" ht="22.5" customHeight="1">
      <c r="A188" s="6">
        <v>187.0</v>
      </c>
      <c r="B188" s="11" t="str">
        <f>'Master Schedule'!B188</f>
        <v/>
      </c>
      <c r="C188" s="7">
        <v>46421.0</v>
      </c>
      <c r="D188" s="8" t="str">
        <f t="shared" si="1"/>
        <v>Wednesday</v>
      </c>
      <c r="E188" s="31"/>
      <c r="F188" s="11"/>
      <c r="G188" s="11"/>
      <c r="H188" s="31"/>
      <c r="I188" s="11"/>
      <c r="J188" s="22"/>
      <c r="K188" s="35"/>
      <c r="L188" s="35"/>
      <c r="M188" s="35"/>
      <c r="N188" s="36"/>
      <c r="O188" s="62"/>
      <c r="P188" s="34" t="str">
        <f t="shared" si="2"/>
        <v/>
      </c>
    </row>
    <row r="189" ht="22.5" customHeight="1">
      <c r="A189" s="6">
        <v>188.0</v>
      </c>
      <c r="B189" s="11" t="str">
        <f>'Master Schedule'!B189</f>
        <v/>
      </c>
      <c r="C189" s="7">
        <v>46422.0</v>
      </c>
      <c r="D189" s="8" t="str">
        <f t="shared" si="1"/>
        <v>Thursday</v>
      </c>
      <c r="E189" s="31"/>
      <c r="F189" s="11"/>
      <c r="G189" s="11"/>
      <c r="H189" s="31"/>
      <c r="I189" s="11"/>
      <c r="J189" s="22"/>
      <c r="K189" s="32"/>
      <c r="L189" s="32"/>
      <c r="M189" s="32"/>
      <c r="N189" s="33"/>
      <c r="O189" s="62"/>
      <c r="P189" s="34" t="str">
        <f t="shared" si="2"/>
        <v/>
      </c>
    </row>
    <row r="190" ht="22.5" customHeight="1">
      <c r="A190" s="6">
        <v>189.0</v>
      </c>
      <c r="B190" s="11" t="str">
        <f>'Master Schedule'!B190</f>
        <v/>
      </c>
      <c r="C190" s="7">
        <v>46423.0</v>
      </c>
      <c r="D190" s="8" t="str">
        <f t="shared" si="1"/>
        <v>Friday</v>
      </c>
      <c r="E190" s="31"/>
      <c r="F190" s="11"/>
      <c r="G190" s="11"/>
      <c r="H190" s="31"/>
      <c r="I190" s="11"/>
      <c r="J190" s="22"/>
      <c r="K190" s="35"/>
      <c r="L190" s="35"/>
      <c r="M190" s="35"/>
      <c r="N190" s="36"/>
      <c r="O190" s="62"/>
      <c r="P190" s="34" t="str">
        <f t="shared" si="2"/>
        <v/>
      </c>
    </row>
    <row r="191" ht="22.5" customHeight="1">
      <c r="A191" s="6">
        <v>190.0</v>
      </c>
      <c r="B191" s="11" t="str">
        <f>'Master Schedule'!B191</f>
        <v/>
      </c>
      <c r="C191" s="7">
        <v>46424.0</v>
      </c>
      <c r="D191" s="8" t="str">
        <f t="shared" si="1"/>
        <v>Saturday</v>
      </c>
      <c r="E191" s="31"/>
      <c r="F191" s="11"/>
      <c r="G191" s="11"/>
      <c r="H191" s="31"/>
      <c r="I191" s="11"/>
      <c r="J191" s="22"/>
      <c r="K191" s="32"/>
      <c r="L191" s="32"/>
      <c r="M191" s="32"/>
      <c r="N191" s="33"/>
      <c r="O191" s="62"/>
      <c r="P191" s="34" t="str">
        <f t="shared" si="2"/>
        <v/>
      </c>
    </row>
    <row r="192" ht="22.5" customHeight="1">
      <c r="A192" s="6">
        <v>191.0</v>
      </c>
      <c r="B192" s="11" t="str">
        <f>'Master Schedule'!B192</f>
        <v/>
      </c>
      <c r="C192" s="7">
        <v>46425.0</v>
      </c>
      <c r="D192" s="8" t="str">
        <f t="shared" si="1"/>
        <v>Sunday</v>
      </c>
      <c r="E192" s="31"/>
      <c r="F192" s="11"/>
      <c r="G192" s="11"/>
      <c r="H192" s="31"/>
      <c r="I192" s="11"/>
      <c r="J192" s="22"/>
      <c r="K192" s="35"/>
      <c r="L192" s="35"/>
      <c r="M192" s="35"/>
      <c r="N192" s="36"/>
      <c r="O192" s="62"/>
      <c r="P192" s="34" t="str">
        <f t="shared" si="2"/>
        <v/>
      </c>
    </row>
    <row r="193" ht="22.5" customHeight="1">
      <c r="A193" s="6">
        <v>192.0</v>
      </c>
      <c r="B193" s="11" t="str">
        <f>'Master Schedule'!B193</f>
        <v/>
      </c>
      <c r="C193" s="7">
        <v>46426.0</v>
      </c>
      <c r="D193" s="8" t="str">
        <f t="shared" si="1"/>
        <v>Monday</v>
      </c>
      <c r="E193" s="31"/>
      <c r="F193" s="11"/>
      <c r="G193" s="11"/>
      <c r="H193" s="31"/>
      <c r="I193" s="11"/>
      <c r="J193" s="22"/>
      <c r="K193" s="32"/>
      <c r="L193" s="32"/>
      <c r="M193" s="32"/>
      <c r="N193" s="33"/>
      <c r="O193" s="62"/>
      <c r="P193" s="34" t="str">
        <f t="shared" si="2"/>
        <v/>
      </c>
    </row>
    <row r="194" ht="22.5" customHeight="1">
      <c r="A194" s="6">
        <v>193.0</v>
      </c>
      <c r="B194" s="11" t="str">
        <f>'Master Schedule'!B194</f>
        <v/>
      </c>
      <c r="C194" s="7">
        <v>46427.0</v>
      </c>
      <c r="D194" s="8" t="str">
        <f t="shared" si="1"/>
        <v>Tuesday</v>
      </c>
      <c r="E194" s="31"/>
      <c r="F194" s="11"/>
      <c r="G194" s="11"/>
      <c r="H194" s="31"/>
      <c r="I194" s="11"/>
      <c r="J194" s="22"/>
      <c r="K194" s="35"/>
      <c r="L194" s="35"/>
      <c r="M194" s="35"/>
      <c r="N194" s="36"/>
      <c r="O194" s="62"/>
      <c r="P194" s="34" t="str">
        <f t="shared" si="2"/>
        <v/>
      </c>
    </row>
    <row r="195" ht="22.5" customHeight="1">
      <c r="A195" s="6">
        <v>194.0</v>
      </c>
      <c r="B195" s="11" t="str">
        <f>'Master Schedule'!B195</f>
        <v/>
      </c>
      <c r="C195" s="7">
        <v>46428.0</v>
      </c>
      <c r="D195" s="8" t="str">
        <f t="shared" si="1"/>
        <v>Wednesday</v>
      </c>
      <c r="E195" s="31"/>
      <c r="F195" s="11"/>
      <c r="G195" s="11"/>
      <c r="H195" s="31"/>
      <c r="I195" s="11"/>
      <c r="J195" s="22"/>
      <c r="K195" s="32"/>
      <c r="L195" s="32"/>
      <c r="M195" s="32"/>
      <c r="N195" s="33"/>
      <c r="O195" s="62"/>
      <c r="P195" s="34" t="str">
        <f t="shared" si="2"/>
        <v/>
      </c>
    </row>
    <row r="196" ht="22.5" customHeight="1">
      <c r="A196" s="6">
        <v>195.0</v>
      </c>
      <c r="B196" s="11" t="str">
        <f>'Master Schedule'!B196</f>
        <v/>
      </c>
      <c r="C196" s="7">
        <v>46429.0</v>
      </c>
      <c r="D196" s="8" t="str">
        <f t="shared" si="1"/>
        <v>Thursday</v>
      </c>
      <c r="E196" s="31"/>
      <c r="F196" s="11"/>
      <c r="G196" s="11"/>
      <c r="H196" s="31"/>
      <c r="I196" s="11"/>
      <c r="J196" s="22"/>
      <c r="K196" s="35"/>
      <c r="L196" s="35"/>
      <c r="M196" s="35"/>
      <c r="N196" s="36"/>
      <c r="O196" s="62"/>
      <c r="P196" s="34" t="str">
        <f t="shared" si="2"/>
        <v/>
      </c>
    </row>
    <row r="197" ht="22.5" customHeight="1">
      <c r="A197" s="6">
        <v>196.0</v>
      </c>
      <c r="B197" s="11" t="str">
        <f>'Master Schedule'!B197</f>
        <v/>
      </c>
      <c r="C197" s="7">
        <v>46430.0</v>
      </c>
      <c r="D197" s="8" t="str">
        <f t="shared" si="1"/>
        <v>Friday</v>
      </c>
      <c r="E197" s="31"/>
      <c r="F197" s="11"/>
      <c r="G197" s="11"/>
      <c r="H197" s="31"/>
      <c r="I197" s="11"/>
      <c r="J197" s="22"/>
      <c r="K197" s="32"/>
      <c r="L197" s="32"/>
      <c r="M197" s="32"/>
      <c r="N197" s="33"/>
      <c r="O197" s="62"/>
      <c r="P197" s="34" t="str">
        <f t="shared" si="2"/>
        <v/>
      </c>
    </row>
    <row r="198" ht="22.5" customHeight="1">
      <c r="A198" s="6">
        <v>197.0</v>
      </c>
      <c r="B198" s="11" t="str">
        <f>'Master Schedule'!B198</f>
        <v/>
      </c>
      <c r="C198" s="7">
        <v>46431.0</v>
      </c>
      <c r="D198" s="8" t="str">
        <f t="shared" si="1"/>
        <v>Saturday</v>
      </c>
      <c r="E198" s="31"/>
      <c r="F198" s="11"/>
      <c r="G198" s="11"/>
      <c r="H198" s="31"/>
      <c r="I198" s="11"/>
      <c r="J198" s="22"/>
      <c r="K198" s="35"/>
      <c r="L198" s="35"/>
      <c r="M198" s="35"/>
      <c r="N198" s="36"/>
      <c r="O198" s="62"/>
      <c r="P198" s="34" t="str">
        <f t="shared" si="2"/>
        <v/>
      </c>
    </row>
    <row r="199" ht="22.5" customHeight="1">
      <c r="A199" s="6">
        <v>198.0</v>
      </c>
      <c r="B199" s="11" t="str">
        <f>'Master Schedule'!B199</f>
        <v/>
      </c>
      <c r="C199" s="7">
        <v>46432.0</v>
      </c>
      <c r="D199" s="8" t="str">
        <f t="shared" si="1"/>
        <v>Sunday</v>
      </c>
      <c r="E199" s="31"/>
      <c r="F199" s="11"/>
      <c r="G199" s="11"/>
      <c r="H199" s="31"/>
      <c r="I199" s="11"/>
      <c r="J199" s="22"/>
      <c r="K199" s="32"/>
      <c r="L199" s="32"/>
      <c r="M199" s="32"/>
      <c r="N199" s="33"/>
      <c r="O199" s="62"/>
      <c r="P199" s="34" t="str">
        <f t="shared" si="2"/>
        <v/>
      </c>
    </row>
    <row r="200" ht="22.5" customHeight="1">
      <c r="A200" s="6">
        <v>199.0</v>
      </c>
      <c r="B200" s="11" t="str">
        <f>'Master Schedule'!B200</f>
        <v/>
      </c>
      <c r="C200" s="7">
        <v>46433.0</v>
      </c>
      <c r="D200" s="8" t="str">
        <f t="shared" si="1"/>
        <v>Monday</v>
      </c>
      <c r="E200" s="31"/>
      <c r="F200" s="11"/>
      <c r="G200" s="11"/>
      <c r="H200" s="31"/>
      <c r="I200" s="11"/>
      <c r="J200" s="22"/>
      <c r="K200" s="35"/>
      <c r="L200" s="35"/>
      <c r="M200" s="35"/>
      <c r="N200" s="36"/>
      <c r="O200" s="62"/>
      <c r="P200" s="34" t="str">
        <f t="shared" si="2"/>
        <v/>
      </c>
    </row>
    <row r="201" ht="22.5" customHeight="1">
      <c r="A201" s="6">
        <v>200.0</v>
      </c>
      <c r="B201" s="11" t="str">
        <f>'Master Schedule'!B201</f>
        <v/>
      </c>
      <c r="C201" s="7">
        <v>46434.0</v>
      </c>
      <c r="D201" s="8" t="str">
        <f t="shared" si="1"/>
        <v>Tuesday</v>
      </c>
      <c r="E201" s="31"/>
      <c r="F201" s="11"/>
      <c r="G201" s="11"/>
      <c r="H201" s="31"/>
      <c r="I201" s="11"/>
      <c r="J201" s="22"/>
      <c r="K201" s="32"/>
      <c r="L201" s="32"/>
      <c r="M201" s="32"/>
      <c r="N201" s="33"/>
      <c r="O201" s="62"/>
      <c r="P201" s="34" t="str">
        <f t="shared" si="2"/>
        <v/>
      </c>
    </row>
    <row r="202" ht="22.5" customHeight="1">
      <c r="A202" s="6">
        <v>201.0</v>
      </c>
      <c r="B202" s="11" t="str">
        <f>'Master Schedule'!B202</f>
        <v/>
      </c>
      <c r="C202" s="7">
        <v>46435.0</v>
      </c>
      <c r="D202" s="8" t="str">
        <f t="shared" si="1"/>
        <v>Wednesday</v>
      </c>
      <c r="E202" s="31"/>
      <c r="F202" s="11"/>
      <c r="G202" s="11"/>
      <c r="H202" s="31"/>
      <c r="I202" s="11"/>
      <c r="J202" s="22"/>
      <c r="K202" s="35"/>
      <c r="L202" s="35"/>
      <c r="M202" s="35"/>
      <c r="N202" s="36"/>
      <c r="O202" s="62"/>
      <c r="P202" s="34" t="str">
        <f t="shared" si="2"/>
        <v/>
      </c>
    </row>
    <row r="203" ht="22.5" customHeight="1">
      <c r="A203" s="6">
        <v>202.0</v>
      </c>
      <c r="B203" s="11" t="str">
        <f>'Master Schedule'!B203</f>
        <v/>
      </c>
      <c r="C203" s="7">
        <v>46436.0</v>
      </c>
      <c r="D203" s="8" t="str">
        <f t="shared" si="1"/>
        <v>Thursday</v>
      </c>
      <c r="E203" s="31"/>
      <c r="F203" s="11"/>
      <c r="G203" s="11"/>
      <c r="H203" s="31"/>
      <c r="I203" s="11"/>
      <c r="J203" s="22"/>
      <c r="K203" s="32"/>
      <c r="L203" s="32"/>
      <c r="M203" s="32"/>
      <c r="N203" s="33"/>
      <c r="O203" s="62"/>
      <c r="P203" s="34" t="str">
        <f t="shared" si="2"/>
        <v/>
      </c>
    </row>
    <row r="204" ht="22.5" customHeight="1">
      <c r="A204" s="6">
        <v>203.0</v>
      </c>
      <c r="B204" s="11" t="str">
        <f>'Master Schedule'!B204</f>
        <v/>
      </c>
      <c r="C204" s="7">
        <v>46437.0</v>
      </c>
      <c r="D204" s="8" t="str">
        <f t="shared" si="1"/>
        <v>Friday</v>
      </c>
      <c r="E204" s="31"/>
      <c r="F204" s="11"/>
      <c r="G204" s="11"/>
      <c r="H204" s="31"/>
      <c r="I204" s="11"/>
      <c r="J204" s="22"/>
      <c r="K204" s="35"/>
      <c r="L204" s="35"/>
      <c r="M204" s="35"/>
      <c r="N204" s="36"/>
      <c r="O204" s="62"/>
      <c r="P204" s="34" t="str">
        <f t="shared" si="2"/>
        <v/>
      </c>
    </row>
    <row r="205" ht="22.5" customHeight="1">
      <c r="A205" s="6">
        <v>204.0</v>
      </c>
      <c r="B205" s="11" t="str">
        <f>'Master Schedule'!B205</f>
        <v/>
      </c>
      <c r="C205" s="7">
        <v>46438.0</v>
      </c>
      <c r="D205" s="8" t="str">
        <f t="shared" si="1"/>
        <v>Saturday</v>
      </c>
      <c r="E205" s="31"/>
      <c r="F205" s="11"/>
      <c r="G205" s="11"/>
      <c r="H205" s="31"/>
      <c r="I205" s="11"/>
      <c r="J205" s="22"/>
      <c r="K205" s="32"/>
      <c r="L205" s="32"/>
      <c r="M205" s="32"/>
      <c r="N205" s="33"/>
      <c r="O205" s="62"/>
      <c r="P205" s="34" t="str">
        <f t="shared" si="2"/>
        <v/>
      </c>
    </row>
    <row r="206" ht="22.5" customHeight="1">
      <c r="A206" s="6">
        <v>205.0</v>
      </c>
      <c r="B206" s="11" t="str">
        <f>'Master Schedule'!B206</f>
        <v/>
      </c>
      <c r="C206" s="7">
        <v>46439.0</v>
      </c>
      <c r="D206" s="8" t="str">
        <f t="shared" si="1"/>
        <v>Sunday</v>
      </c>
      <c r="E206" s="31"/>
      <c r="F206" s="11"/>
      <c r="G206" s="11"/>
      <c r="H206" s="31"/>
      <c r="I206" s="11"/>
      <c r="J206" s="22"/>
      <c r="K206" s="35"/>
      <c r="L206" s="35"/>
      <c r="M206" s="35"/>
      <c r="N206" s="36"/>
      <c r="O206" s="62"/>
      <c r="P206" s="34" t="str">
        <f t="shared" si="2"/>
        <v/>
      </c>
    </row>
    <row r="207" ht="22.5" customHeight="1">
      <c r="A207" s="6">
        <v>206.0</v>
      </c>
      <c r="B207" s="11" t="str">
        <f>'Master Schedule'!B207</f>
        <v/>
      </c>
      <c r="C207" s="7">
        <v>46440.0</v>
      </c>
      <c r="D207" s="8" t="str">
        <f t="shared" si="1"/>
        <v>Monday</v>
      </c>
      <c r="E207" s="31"/>
      <c r="F207" s="11"/>
      <c r="G207" s="11"/>
      <c r="H207" s="31"/>
      <c r="I207" s="11"/>
      <c r="J207" s="22"/>
      <c r="K207" s="32"/>
      <c r="L207" s="32"/>
      <c r="M207" s="32"/>
      <c r="N207" s="33"/>
      <c r="O207" s="62"/>
      <c r="P207" s="34" t="str">
        <f t="shared" si="2"/>
        <v/>
      </c>
    </row>
    <row r="208" ht="22.5" customHeight="1">
      <c r="A208" s="6">
        <v>207.0</v>
      </c>
      <c r="B208" s="11" t="str">
        <f>'Master Schedule'!B208</f>
        <v/>
      </c>
      <c r="C208" s="7">
        <v>46441.0</v>
      </c>
      <c r="D208" s="8" t="str">
        <f t="shared" si="1"/>
        <v>Tuesday</v>
      </c>
      <c r="E208" s="31"/>
      <c r="F208" s="11"/>
      <c r="G208" s="11"/>
      <c r="H208" s="31"/>
      <c r="I208" s="11"/>
      <c r="J208" s="22"/>
      <c r="K208" s="35"/>
      <c r="L208" s="35"/>
      <c r="M208" s="35"/>
      <c r="N208" s="36"/>
      <c r="O208" s="62"/>
      <c r="P208" s="34" t="str">
        <f t="shared" si="2"/>
        <v/>
      </c>
    </row>
    <row r="209" ht="22.5" customHeight="1">
      <c r="A209" s="6">
        <v>208.0</v>
      </c>
      <c r="B209" s="11" t="str">
        <f>'Master Schedule'!B209</f>
        <v/>
      </c>
      <c r="C209" s="7">
        <v>46442.0</v>
      </c>
      <c r="D209" s="8" t="str">
        <f t="shared" si="1"/>
        <v>Wednesday</v>
      </c>
      <c r="E209" s="31"/>
      <c r="F209" s="11"/>
      <c r="G209" s="11"/>
      <c r="H209" s="31"/>
      <c r="I209" s="11"/>
      <c r="J209" s="22"/>
      <c r="K209" s="32"/>
      <c r="L209" s="32"/>
      <c r="M209" s="32"/>
      <c r="N209" s="33"/>
      <c r="O209" s="62"/>
      <c r="P209" s="34" t="str">
        <f t="shared" si="2"/>
        <v/>
      </c>
    </row>
    <row r="210" ht="22.5" customHeight="1">
      <c r="A210" s="6">
        <v>209.0</v>
      </c>
      <c r="B210" s="11" t="str">
        <f>'Master Schedule'!B210</f>
        <v/>
      </c>
      <c r="C210" s="7">
        <v>46443.0</v>
      </c>
      <c r="D210" s="8" t="str">
        <f t="shared" si="1"/>
        <v>Thursday</v>
      </c>
      <c r="E210" s="31"/>
      <c r="F210" s="11"/>
      <c r="G210" s="11"/>
      <c r="H210" s="31"/>
      <c r="I210" s="11"/>
      <c r="J210" s="22"/>
      <c r="K210" s="35"/>
      <c r="L210" s="35"/>
      <c r="M210" s="35"/>
      <c r="N210" s="36"/>
      <c r="O210" s="62"/>
      <c r="P210" s="34" t="str">
        <f t="shared" si="2"/>
        <v/>
      </c>
    </row>
    <row r="211" ht="22.5" customHeight="1">
      <c r="A211" s="6">
        <v>210.0</v>
      </c>
      <c r="B211" s="11" t="str">
        <f>'Master Schedule'!B211</f>
        <v/>
      </c>
      <c r="C211" s="7">
        <v>46444.0</v>
      </c>
      <c r="D211" s="8" t="str">
        <f t="shared" si="1"/>
        <v>Friday</v>
      </c>
      <c r="E211" s="31"/>
      <c r="F211" s="11"/>
      <c r="G211" s="11"/>
      <c r="H211" s="31"/>
      <c r="I211" s="11"/>
      <c r="J211" s="22"/>
      <c r="K211" s="32"/>
      <c r="L211" s="32"/>
      <c r="M211" s="32"/>
      <c r="N211" s="33"/>
      <c r="O211" s="62"/>
      <c r="P211" s="34" t="str">
        <f t="shared" si="2"/>
        <v/>
      </c>
    </row>
    <row r="212" ht="22.5" customHeight="1">
      <c r="A212" s="6">
        <v>211.0</v>
      </c>
      <c r="B212" s="11" t="str">
        <f>'Master Schedule'!B212</f>
        <v/>
      </c>
      <c r="C212" s="7">
        <v>46445.0</v>
      </c>
      <c r="D212" s="8" t="str">
        <f t="shared" si="1"/>
        <v>Saturday</v>
      </c>
      <c r="E212" s="31"/>
      <c r="F212" s="11"/>
      <c r="G212" s="11"/>
      <c r="H212" s="31"/>
      <c r="I212" s="11"/>
      <c r="J212" s="22"/>
      <c r="K212" s="35"/>
      <c r="L212" s="35"/>
      <c r="M212" s="35"/>
      <c r="N212" s="36"/>
      <c r="O212" s="62"/>
      <c r="P212" s="34" t="str">
        <f t="shared" si="2"/>
        <v/>
      </c>
    </row>
    <row r="213" ht="22.5" customHeight="1">
      <c r="A213" s="6">
        <v>212.0</v>
      </c>
      <c r="B213" s="11" t="str">
        <f>'Master Schedule'!B213</f>
        <v/>
      </c>
      <c r="C213" s="7">
        <v>46446.0</v>
      </c>
      <c r="D213" s="8" t="str">
        <f t="shared" si="1"/>
        <v>Sunday</v>
      </c>
      <c r="E213" s="31"/>
      <c r="F213" s="11"/>
      <c r="G213" s="11"/>
      <c r="H213" s="31"/>
      <c r="I213" s="11"/>
      <c r="J213" s="22"/>
      <c r="K213" s="32"/>
      <c r="L213" s="32"/>
      <c r="M213" s="32"/>
      <c r="N213" s="33"/>
      <c r="O213" s="62"/>
      <c r="P213" s="34" t="str">
        <f t="shared" si="2"/>
        <v/>
      </c>
    </row>
    <row r="214" ht="22.5" customHeight="1">
      <c r="A214" s="6">
        <v>213.0</v>
      </c>
      <c r="B214" s="11" t="str">
        <f>'Master Schedule'!B214</f>
        <v/>
      </c>
      <c r="C214" s="7">
        <v>46447.0</v>
      </c>
      <c r="D214" s="8" t="str">
        <f t="shared" si="1"/>
        <v>Monday</v>
      </c>
      <c r="E214" s="31"/>
      <c r="F214" s="11"/>
      <c r="G214" s="11"/>
      <c r="H214" s="31"/>
      <c r="I214" s="11"/>
      <c r="J214" s="22"/>
      <c r="K214" s="35"/>
      <c r="L214" s="35"/>
      <c r="M214" s="35"/>
      <c r="N214" s="36"/>
      <c r="O214" s="62"/>
      <c r="P214" s="34" t="str">
        <f t="shared" si="2"/>
        <v/>
      </c>
    </row>
    <row r="215" ht="22.5" customHeight="1">
      <c r="A215" s="6">
        <v>214.0</v>
      </c>
      <c r="B215" s="11" t="str">
        <f>'Master Schedule'!B215</f>
        <v/>
      </c>
      <c r="C215" s="7">
        <v>46448.0</v>
      </c>
      <c r="D215" s="8" t="str">
        <f t="shared" si="1"/>
        <v>Tuesday</v>
      </c>
      <c r="E215" s="31"/>
      <c r="F215" s="11"/>
      <c r="G215" s="11"/>
      <c r="H215" s="31"/>
      <c r="I215" s="11"/>
      <c r="J215" s="22"/>
      <c r="K215" s="32"/>
      <c r="L215" s="32"/>
      <c r="M215" s="32"/>
      <c r="N215" s="33"/>
      <c r="O215" s="62"/>
      <c r="P215" s="34" t="str">
        <f t="shared" si="2"/>
        <v/>
      </c>
    </row>
    <row r="216" ht="22.5" customHeight="1">
      <c r="A216" s="6">
        <v>215.0</v>
      </c>
      <c r="B216" s="11" t="str">
        <f>'Master Schedule'!B216</f>
        <v/>
      </c>
      <c r="C216" s="7">
        <v>46449.0</v>
      </c>
      <c r="D216" s="8" t="str">
        <f t="shared" si="1"/>
        <v>Wednesday</v>
      </c>
      <c r="E216" s="31"/>
      <c r="F216" s="11"/>
      <c r="G216" s="11"/>
      <c r="H216" s="31"/>
      <c r="I216" s="11"/>
      <c r="J216" s="22"/>
      <c r="K216" s="35"/>
      <c r="L216" s="35"/>
      <c r="M216" s="35"/>
      <c r="N216" s="36"/>
      <c r="O216" s="62"/>
      <c r="P216" s="34" t="str">
        <f t="shared" si="2"/>
        <v/>
      </c>
    </row>
    <row r="217" ht="22.5" customHeight="1">
      <c r="A217" s="6">
        <v>216.0</v>
      </c>
      <c r="B217" s="11" t="str">
        <f>'Master Schedule'!B217</f>
        <v/>
      </c>
      <c r="C217" s="7">
        <v>46450.0</v>
      </c>
      <c r="D217" s="8" t="str">
        <f t="shared" si="1"/>
        <v>Thursday</v>
      </c>
      <c r="E217" s="31"/>
      <c r="F217" s="11"/>
      <c r="G217" s="11"/>
      <c r="H217" s="31"/>
      <c r="I217" s="11"/>
      <c r="J217" s="22"/>
      <c r="K217" s="32"/>
      <c r="L217" s="32"/>
      <c r="M217" s="32"/>
      <c r="N217" s="33"/>
      <c r="O217" s="62"/>
      <c r="P217" s="34" t="str">
        <f t="shared" si="2"/>
        <v/>
      </c>
    </row>
    <row r="218" ht="22.5" customHeight="1">
      <c r="A218" s="6">
        <v>217.0</v>
      </c>
      <c r="B218" s="11" t="str">
        <f>'Master Schedule'!B218</f>
        <v/>
      </c>
      <c r="C218" s="7">
        <v>46451.0</v>
      </c>
      <c r="D218" s="8" t="str">
        <f t="shared" si="1"/>
        <v>Friday</v>
      </c>
      <c r="E218" s="31"/>
      <c r="F218" s="11"/>
      <c r="G218" s="11"/>
      <c r="H218" s="31"/>
      <c r="I218" s="11"/>
      <c r="J218" s="22"/>
      <c r="K218" s="35"/>
      <c r="L218" s="35"/>
      <c r="M218" s="35"/>
      <c r="N218" s="36"/>
      <c r="O218" s="62"/>
      <c r="P218" s="34" t="str">
        <f t="shared" si="2"/>
        <v/>
      </c>
    </row>
    <row r="219" ht="22.5" customHeight="1">
      <c r="A219" s="6">
        <v>218.0</v>
      </c>
      <c r="B219" s="11" t="str">
        <f>'Master Schedule'!B219</f>
        <v/>
      </c>
      <c r="C219" s="7">
        <v>46452.0</v>
      </c>
      <c r="D219" s="8" t="str">
        <f t="shared" si="1"/>
        <v>Saturday</v>
      </c>
      <c r="E219" s="31"/>
      <c r="F219" s="11"/>
      <c r="G219" s="11"/>
      <c r="H219" s="31"/>
      <c r="I219" s="11"/>
      <c r="J219" s="22"/>
      <c r="K219" s="32"/>
      <c r="L219" s="32"/>
      <c r="M219" s="32"/>
      <c r="N219" s="33"/>
      <c r="O219" s="62"/>
      <c r="P219" s="34" t="str">
        <f t="shared" si="2"/>
        <v/>
      </c>
    </row>
    <row r="220" ht="22.5" customHeight="1">
      <c r="A220" s="6">
        <v>219.0</v>
      </c>
      <c r="B220" s="11" t="str">
        <f>'Master Schedule'!B220</f>
        <v/>
      </c>
      <c r="C220" s="7">
        <v>46453.0</v>
      </c>
      <c r="D220" s="8" t="str">
        <f t="shared" si="1"/>
        <v>Sunday</v>
      </c>
      <c r="E220" s="31"/>
      <c r="F220" s="11"/>
      <c r="G220" s="11"/>
      <c r="H220" s="31"/>
      <c r="I220" s="11"/>
      <c r="J220" s="22"/>
      <c r="K220" s="35"/>
      <c r="L220" s="35"/>
      <c r="M220" s="35"/>
      <c r="N220" s="36"/>
      <c r="O220" s="62"/>
      <c r="P220" s="34" t="str">
        <f t="shared" si="2"/>
        <v/>
      </c>
    </row>
    <row r="221" ht="22.5" customHeight="1">
      <c r="A221" s="6">
        <v>220.0</v>
      </c>
      <c r="B221" s="11" t="str">
        <f>'Master Schedule'!B221</f>
        <v/>
      </c>
      <c r="C221" s="7">
        <v>46454.0</v>
      </c>
      <c r="D221" s="8" t="str">
        <f t="shared" si="1"/>
        <v>Monday</v>
      </c>
      <c r="E221" s="31"/>
      <c r="F221" s="11"/>
      <c r="G221" s="11"/>
      <c r="H221" s="31"/>
      <c r="I221" s="11"/>
      <c r="J221" s="22"/>
      <c r="K221" s="32"/>
      <c r="L221" s="32"/>
      <c r="M221" s="32"/>
      <c r="N221" s="33"/>
      <c r="O221" s="62"/>
      <c r="P221" s="34" t="str">
        <f t="shared" si="2"/>
        <v/>
      </c>
    </row>
    <row r="222" ht="22.5" customHeight="1">
      <c r="A222" s="6">
        <v>221.0</v>
      </c>
      <c r="B222" s="11" t="str">
        <f>'Master Schedule'!B222</f>
        <v>Spring Break</v>
      </c>
      <c r="C222" s="7">
        <v>46455.0</v>
      </c>
      <c r="D222" s="8" t="str">
        <f t="shared" si="1"/>
        <v>Tuesday</v>
      </c>
      <c r="E222" s="31"/>
      <c r="F222" s="11"/>
      <c r="G222" s="11"/>
      <c r="H222" s="31"/>
      <c r="I222" s="11"/>
      <c r="J222" s="22"/>
      <c r="K222" s="35"/>
      <c r="L222" s="35"/>
      <c r="M222" s="35"/>
      <c r="N222" s="36"/>
      <c r="O222" s="62"/>
      <c r="P222" s="34" t="str">
        <f t="shared" si="2"/>
        <v/>
      </c>
    </row>
    <row r="223" ht="22.5" customHeight="1">
      <c r="A223" s="6">
        <v>222.0</v>
      </c>
      <c r="B223" s="11" t="str">
        <f>'Master Schedule'!B223</f>
        <v>Spring Break</v>
      </c>
      <c r="C223" s="7">
        <v>46456.0</v>
      </c>
      <c r="D223" s="8" t="str">
        <f t="shared" si="1"/>
        <v>Wednesday</v>
      </c>
      <c r="E223" s="31"/>
      <c r="F223" s="11"/>
      <c r="G223" s="11"/>
      <c r="H223" s="31"/>
      <c r="I223" s="11"/>
      <c r="J223" s="22"/>
      <c r="K223" s="32"/>
      <c r="L223" s="32"/>
      <c r="M223" s="32"/>
      <c r="N223" s="33"/>
      <c r="O223" s="62"/>
      <c r="P223" s="34" t="str">
        <f t="shared" si="2"/>
        <v/>
      </c>
    </row>
    <row r="224" ht="22.5" customHeight="1">
      <c r="A224" s="6">
        <v>223.0</v>
      </c>
      <c r="B224" s="11" t="str">
        <f>'Master Schedule'!B224</f>
        <v>Spring Break</v>
      </c>
      <c r="C224" s="7">
        <v>46457.0</v>
      </c>
      <c r="D224" s="8" t="str">
        <f t="shared" si="1"/>
        <v>Thursday</v>
      </c>
      <c r="E224" s="31"/>
      <c r="F224" s="11"/>
      <c r="G224" s="11"/>
      <c r="H224" s="31"/>
      <c r="I224" s="11"/>
      <c r="J224" s="22"/>
      <c r="K224" s="35"/>
      <c r="L224" s="35"/>
      <c r="M224" s="35"/>
      <c r="N224" s="36"/>
      <c r="O224" s="62"/>
      <c r="P224" s="34" t="str">
        <f t="shared" si="2"/>
        <v/>
      </c>
    </row>
    <row r="225" ht="22.5" customHeight="1">
      <c r="A225" s="6">
        <v>224.0</v>
      </c>
      <c r="B225" s="11" t="str">
        <f>'Master Schedule'!B225</f>
        <v>Spring Break</v>
      </c>
      <c r="C225" s="7">
        <v>46458.0</v>
      </c>
      <c r="D225" s="8" t="str">
        <f t="shared" si="1"/>
        <v>Friday</v>
      </c>
      <c r="E225" s="31"/>
      <c r="F225" s="11"/>
      <c r="G225" s="11"/>
      <c r="H225" s="31"/>
      <c r="I225" s="11"/>
      <c r="J225" s="22"/>
      <c r="K225" s="32"/>
      <c r="L225" s="32"/>
      <c r="M225" s="32"/>
      <c r="N225" s="33"/>
      <c r="O225" s="62"/>
      <c r="P225" s="34" t="str">
        <f t="shared" si="2"/>
        <v/>
      </c>
    </row>
    <row r="226" ht="22.5" customHeight="1">
      <c r="A226" s="6">
        <v>225.0</v>
      </c>
      <c r="B226" s="11" t="str">
        <f>'Master Schedule'!B226</f>
        <v>Spring Break</v>
      </c>
      <c r="C226" s="7">
        <v>46459.0</v>
      </c>
      <c r="D226" s="8" t="str">
        <f t="shared" si="1"/>
        <v>Saturday</v>
      </c>
      <c r="E226" s="31"/>
      <c r="F226" s="11"/>
      <c r="G226" s="11"/>
      <c r="H226" s="31"/>
      <c r="I226" s="11"/>
      <c r="J226" s="22"/>
      <c r="K226" s="35"/>
      <c r="L226" s="35"/>
      <c r="M226" s="35"/>
      <c r="N226" s="36"/>
      <c r="O226" s="62"/>
      <c r="P226" s="34" t="str">
        <f t="shared" si="2"/>
        <v/>
      </c>
    </row>
    <row r="227" ht="22.5" customHeight="1">
      <c r="A227" s="6">
        <v>226.0</v>
      </c>
      <c r="B227" s="11" t="str">
        <f>'Master Schedule'!B227</f>
        <v/>
      </c>
      <c r="C227" s="7">
        <v>46460.0</v>
      </c>
      <c r="D227" s="8" t="str">
        <f t="shared" si="1"/>
        <v>Sunday</v>
      </c>
      <c r="E227" s="31"/>
      <c r="F227" s="11"/>
      <c r="G227" s="11"/>
      <c r="H227" s="31"/>
      <c r="I227" s="11"/>
      <c r="J227" s="22"/>
      <c r="K227" s="32"/>
      <c r="L227" s="32"/>
      <c r="M227" s="32"/>
      <c r="N227" s="33"/>
      <c r="O227" s="62"/>
      <c r="P227" s="34" t="str">
        <f t="shared" si="2"/>
        <v/>
      </c>
    </row>
    <row r="228" ht="22.5" customHeight="1">
      <c r="A228" s="6">
        <v>227.0</v>
      </c>
      <c r="B228" s="11" t="str">
        <f>'Master Schedule'!B228</f>
        <v/>
      </c>
      <c r="C228" s="7">
        <v>46461.0</v>
      </c>
      <c r="D228" s="8" t="str">
        <f t="shared" si="1"/>
        <v>Monday</v>
      </c>
      <c r="E228" s="31"/>
      <c r="F228" s="11"/>
      <c r="G228" s="11"/>
      <c r="H228" s="31"/>
      <c r="I228" s="11"/>
      <c r="J228" s="22"/>
      <c r="K228" s="35"/>
      <c r="L228" s="35"/>
      <c r="M228" s="35"/>
      <c r="N228" s="36"/>
      <c r="O228" s="62"/>
      <c r="P228" s="34" t="str">
        <f t="shared" si="2"/>
        <v/>
      </c>
    </row>
    <row r="229" ht="22.5" customHeight="1">
      <c r="A229" s="6">
        <v>228.0</v>
      </c>
      <c r="B229" s="11" t="str">
        <f>'Master Schedule'!B229</f>
        <v/>
      </c>
      <c r="C229" s="7">
        <v>46462.0</v>
      </c>
      <c r="D229" s="8" t="str">
        <f t="shared" si="1"/>
        <v>Tuesday</v>
      </c>
      <c r="E229" s="31"/>
      <c r="F229" s="11"/>
      <c r="G229" s="11"/>
      <c r="H229" s="31"/>
      <c r="I229" s="11"/>
      <c r="J229" s="22"/>
      <c r="K229" s="32"/>
      <c r="L229" s="32"/>
      <c r="M229" s="32"/>
      <c r="N229" s="33"/>
      <c r="O229" s="62"/>
      <c r="P229" s="34" t="str">
        <f t="shared" si="2"/>
        <v/>
      </c>
    </row>
    <row r="230" ht="22.5" customHeight="1">
      <c r="A230" s="6">
        <v>229.0</v>
      </c>
      <c r="B230" s="11" t="str">
        <f>'Master Schedule'!B230</f>
        <v/>
      </c>
      <c r="C230" s="7">
        <v>46463.0</v>
      </c>
      <c r="D230" s="8" t="str">
        <f t="shared" si="1"/>
        <v>Wednesday</v>
      </c>
      <c r="E230" s="31"/>
      <c r="F230" s="11"/>
      <c r="G230" s="11"/>
      <c r="H230" s="31"/>
      <c r="I230" s="11"/>
      <c r="J230" s="22"/>
      <c r="K230" s="35"/>
      <c r="L230" s="35"/>
      <c r="M230" s="35"/>
      <c r="N230" s="36"/>
      <c r="O230" s="62"/>
      <c r="P230" s="34" t="str">
        <f t="shared" si="2"/>
        <v/>
      </c>
    </row>
    <row r="231" ht="22.5" customHeight="1">
      <c r="A231" s="6">
        <v>230.0</v>
      </c>
      <c r="B231" s="11" t="str">
        <f>'Master Schedule'!B231</f>
        <v/>
      </c>
      <c r="C231" s="7">
        <v>46464.0</v>
      </c>
      <c r="D231" s="8" t="str">
        <f t="shared" si="1"/>
        <v>Thursday</v>
      </c>
      <c r="E231" s="31"/>
      <c r="F231" s="11"/>
      <c r="G231" s="11"/>
      <c r="H231" s="31"/>
      <c r="I231" s="11"/>
      <c r="J231" s="22"/>
      <c r="K231" s="32"/>
      <c r="L231" s="32"/>
      <c r="M231" s="32"/>
      <c r="N231" s="33"/>
      <c r="O231" s="62"/>
      <c r="P231" s="34" t="str">
        <f t="shared" si="2"/>
        <v/>
      </c>
    </row>
    <row r="232" ht="22.5" customHeight="1">
      <c r="A232" s="6">
        <v>231.0</v>
      </c>
      <c r="B232" s="11" t="str">
        <f>'Master Schedule'!B232</f>
        <v/>
      </c>
      <c r="C232" s="7">
        <v>46465.0</v>
      </c>
      <c r="D232" s="8" t="str">
        <f t="shared" si="1"/>
        <v>Friday</v>
      </c>
      <c r="E232" s="31"/>
      <c r="F232" s="11"/>
      <c r="G232" s="11"/>
      <c r="H232" s="31"/>
      <c r="I232" s="11"/>
      <c r="J232" s="22"/>
      <c r="K232" s="35"/>
      <c r="L232" s="35"/>
      <c r="M232" s="35"/>
      <c r="N232" s="36"/>
      <c r="O232" s="62"/>
      <c r="P232" s="34" t="str">
        <f t="shared" si="2"/>
        <v/>
      </c>
    </row>
    <row r="233" ht="22.5" customHeight="1">
      <c r="A233" s="6">
        <v>232.0</v>
      </c>
      <c r="B233" s="11" t="str">
        <f>'Master Schedule'!B233</f>
        <v/>
      </c>
      <c r="C233" s="7">
        <v>46466.0</v>
      </c>
      <c r="D233" s="8" t="str">
        <f t="shared" si="1"/>
        <v>Saturday</v>
      </c>
      <c r="E233" s="31"/>
      <c r="F233" s="11"/>
      <c r="G233" s="11"/>
      <c r="H233" s="31"/>
      <c r="I233" s="11"/>
      <c r="J233" s="22"/>
      <c r="K233" s="32"/>
      <c r="L233" s="32"/>
      <c r="M233" s="32"/>
      <c r="N233" s="33"/>
      <c r="O233" s="62"/>
      <c r="P233" s="34" t="str">
        <f t="shared" si="2"/>
        <v/>
      </c>
    </row>
    <row r="234" ht="22.5" customHeight="1">
      <c r="A234" s="6">
        <v>233.0</v>
      </c>
      <c r="B234" s="11" t="str">
        <f>'Master Schedule'!B234</f>
        <v/>
      </c>
      <c r="C234" s="7">
        <v>46467.0</v>
      </c>
      <c r="D234" s="8" t="str">
        <f t="shared" si="1"/>
        <v>Sunday</v>
      </c>
      <c r="E234" s="31"/>
      <c r="F234" s="11"/>
      <c r="G234" s="11"/>
      <c r="H234" s="31"/>
      <c r="I234" s="11"/>
      <c r="J234" s="22"/>
      <c r="K234" s="35"/>
      <c r="L234" s="35"/>
      <c r="M234" s="35"/>
      <c r="N234" s="36"/>
      <c r="O234" s="62"/>
      <c r="P234" s="34" t="str">
        <f t="shared" si="2"/>
        <v/>
      </c>
    </row>
    <row r="235" ht="22.5" customHeight="1">
      <c r="A235" s="6">
        <v>234.0</v>
      </c>
      <c r="B235" s="11" t="str">
        <f>'Master Schedule'!B235</f>
        <v/>
      </c>
      <c r="C235" s="7">
        <v>46468.0</v>
      </c>
      <c r="D235" s="8" t="str">
        <f t="shared" si="1"/>
        <v>Monday</v>
      </c>
      <c r="E235" s="31"/>
      <c r="F235" s="11"/>
      <c r="G235" s="11"/>
      <c r="H235" s="31"/>
      <c r="I235" s="11"/>
      <c r="J235" s="22"/>
      <c r="K235" s="32"/>
      <c r="L235" s="32"/>
      <c r="M235" s="32"/>
      <c r="N235" s="33"/>
      <c r="O235" s="62"/>
      <c r="P235" s="34" t="str">
        <f t="shared" si="2"/>
        <v/>
      </c>
    </row>
    <row r="236" ht="22.5" customHeight="1">
      <c r="A236" s="6">
        <v>235.0</v>
      </c>
      <c r="B236" s="11" t="str">
        <f>'Master Schedule'!B236</f>
        <v/>
      </c>
      <c r="C236" s="7">
        <v>46469.0</v>
      </c>
      <c r="D236" s="8" t="str">
        <f t="shared" si="1"/>
        <v>Tuesday</v>
      </c>
      <c r="E236" s="31"/>
      <c r="F236" s="11"/>
      <c r="G236" s="11"/>
      <c r="H236" s="31"/>
      <c r="I236" s="11"/>
      <c r="J236" s="22"/>
      <c r="K236" s="35"/>
      <c r="L236" s="35"/>
      <c r="M236" s="35"/>
      <c r="N236" s="36"/>
      <c r="O236" s="62"/>
      <c r="P236" s="34" t="str">
        <f t="shared" si="2"/>
        <v/>
      </c>
    </row>
    <row r="237" ht="22.5" customHeight="1">
      <c r="A237" s="6">
        <v>236.0</v>
      </c>
      <c r="B237" s="11" t="str">
        <f>'Master Schedule'!B237</f>
        <v/>
      </c>
      <c r="C237" s="7">
        <v>46470.0</v>
      </c>
      <c r="D237" s="8" t="str">
        <f t="shared" si="1"/>
        <v>Wednesday</v>
      </c>
      <c r="E237" s="31"/>
      <c r="F237" s="11"/>
      <c r="G237" s="11"/>
      <c r="H237" s="31"/>
      <c r="I237" s="11"/>
      <c r="J237" s="22"/>
      <c r="K237" s="32"/>
      <c r="L237" s="32"/>
      <c r="M237" s="32"/>
      <c r="N237" s="33"/>
      <c r="O237" s="62"/>
      <c r="P237" s="34" t="str">
        <f t="shared" si="2"/>
        <v/>
      </c>
    </row>
    <row r="238" ht="22.5" customHeight="1">
      <c r="A238" s="6">
        <v>237.0</v>
      </c>
      <c r="B238" s="11" t="str">
        <f>'Master Schedule'!B238</f>
        <v/>
      </c>
      <c r="C238" s="7">
        <v>46471.0</v>
      </c>
      <c r="D238" s="8" t="str">
        <f t="shared" si="1"/>
        <v>Thursday</v>
      </c>
      <c r="E238" s="31"/>
      <c r="F238" s="11"/>
      <c r="G238" s="11"/>
      <c r="H238" s="31"/>
      <c r="I238" s="11"/>
      <c r="J238" s="22"/>
      <c r="K238" s="35"/>
      <c r="L238" s="35"/>
      <c r="M238" s="35"/>
      <c r="N238" s="36"/>
      <c r="O238" s="62"/>
      <c r="P238" s="34" t="str">
        <f t="shared" si="2"/>
        <v/>
      </c>
    </row>
    <row r="239" ht="22.5" customHeight="1">
      <c r="A239" s="6">
        <v>238.0</v>
      </c>
      <c r="B239" s="11" t="str">
        <f>'Master Schedule'!B239</f>
        <v/>
      </c>
      <c r="C239" s="7">
        <v>46472.0</v>
      </c>
      <c r="D239" s="8" t="str">
        <f t="shared" si="1"/>
        <v>Friday</v>
      </c>
      <c r="E239" s="31"/>
      <c r="F239" s="11"/>
      <c r="G239" s="11"/>
      <c r="H239" s="31"/>
      <c r="I239" s="11"/>
      <c r="J239" s="22"/>
      <c r="K239" s="32"/>
      <c r="L239" s="32"/>
      <c r="M239" s="32"/>
      <c r="N239" s="33"/>
      <c r="O239" s="62"/>
      <c r="P239" s="34" t="str">
        <f t="shared" si="2"/>
        <v/>
      </c>
    </row>
    <row r="240" ht="22.5" customHeight="1">
      <c r="A240" s="6">
        <v>239.0</v>
      </c>
      <c r="B240" s="11" t="str">
        <f>'Master Schedule'!B240</f>
        <v/>
      </c>
      <c r="C240" s="7">
        <v>46473.0</v>
      </c>
      <c r="D240" s="8" t="str">
        <f t="shared" si="1"/>
        <v>Saturday</v>
      </c>
      <c r="E240" s="31"/>
      <c r="F240" s="11"/>
      <c r="G240" s="11"/>
      <c r="H240" s="31"/>
      <c r="I240" s="11"/>
      <c r="J240" s="22"/>
      <c r="K240" s="35"/>
      <c r="L240" s="35"/>
      <c r="M240" s="35"/>
      <c r="N240" s="36"/>
      <c r="O240" s="62"/>
      <c r="P240" s="34" t="str">
        <f t="shared" si="2"/>
        <v/>
      </c>
    </row>
    <row r="241" ht="22.5" customHeight="1">
      <c r="A241" s="6">
        <v>240.0</v>
      </c>
      <c r="B241" s="11" t="str">
        <f>'Master Schedule'!B241</f>
        <v/>
      </c>
      <c r="C241" s="7">
        <v>46474.0</v>
      </c>
      <c r="D241" s="8" t="str">
        <f t="shared" si="1"/>
        <v>Sunday</v>
      </c>
      <c r="E241" s="31"/>
      <c r="F241" s="11"/>
      <c r="G241" s="11"/>
      <c r="H241" s="31"/>
      <c r="I241" s="11"/>
      <c r="J241" s="22"/>
      <c r="K241" s="32"/>
      <c r="L241" s="32"/>
      <c r="M241" s="32"/>
      <c r="N241" s="33"/>
      <c r="O241" s="62"/>
      <c r="P241" s="34" t="str">
        <f t="shared" si="2"/>
        <v/>
      </c>
    </row>
    <row r="242" ht="22.5" customHeight="1">
      <c r="A242" s="6">
        <v>241.0</v>
      </c>
      <c r="B242" s="11" t="str">
        <f>'Master Schedule'!B242</f>
        <v/>
      </c>
      <c r="C242" s="7">
        <v>46475.0</v>
      </c>
      <c r="D242" s="8" t="str">
        <f t="shared" si="1"/>
        <v>Monday</v>
      </c>
      <c r="E242" s="31"/>
      <c r="F242" s="11"/>
      <c r="G242" s="11"/>
      <c r="H242" s="31"/>
      <c r="I242" s="11"/>
      <c r="J242" s="22"/>
      <c r="K242" s="35"/>
      <c r="L242" s="35"/>
      <c r="M242" s="35"/>
      <c r="N242" s="36"/>
      <c r="O242" s="62"/>
      <c r="P242" s="34" t="str">
        <f t="shared" si="2"/>
        <v/>
      </c>
    </row>
    <row r="243" ht="22.5" customHeight="1">
      <c r="A243" s="6">
        <v>242.0</v>
      </c>
      <c r="B243" s="11" t="str">
        <f>'Master Schedule'!B243</f>
        <v/>
      </c>
      <c r="C243" s="7">
        <v>46476.0</v>
      </c>
      <c r="D243" s="8" t="str">
        <f t="shared" si="1"/>
        <v>Tuesday</v>
      </c>
      <c r="E243" s="31"/>
      <c r="F243" s="11"/>
      <c r="G243" s="11"/>
      <c r="H243" s="31"/>
      <c r="I243" s="11"/>
      <c r="J243" s="22"/>
      <c r="K243" s="32"/>
      <c r="L243" s="32"/>
      <c r="M243" s="32"/>
      <c r="N243" s="33"/>
      <c r="O243" s="62"/>
      <c r="P243" s="34" t="str">
        <f t="shared" si="2"/>
        <v/>
      </c>
    </row>
    <row r="244" ht="22.5" customHeight="1">
      <c r="A244" s="6">
        <v>243.0</v>
      </c>
      <c r="B244" s="11" t="str">
        <f>'Master Schedule'!B244</f>
        <v/>
      </c>
      <c r="C244" s="7">
        <v>46477.0</v>
      </c>
      <c r="D244" s="8" t="str">
        <f t="shared" si="1"/>
        <v>Wednesday</v>
      </c>
      <c r="E244" s="31"/>
      <c r="F244" s="11"/>
      <c r="G244" s="11"/>
      <c r="H244" s="31"/>
      <c r="I244" s="11"/>
      <c r="J244" s="22"/>
      <c r="K244" s="35"/>
      <c r="L244" s="35"/>
      <c r="M244" s="35"/>
      <c r="N244" s="36"/>
      <c r="O244" s="62"/>
      <c r="P244" s="34" t="str">
        <f t="shared" si="2"/>
        <v/>
      </c>
    </row>
    <row r="245" ht="22.5" customHeight="1">
      <c r="A245" s="6">
        <v>244.0</v>
      </c>
      <c r="B245" s="11" t="str">
        <f>'Master Schedule'!B245</f>
        <v/>
      </c>
      <c r="C245" s="7">
        <v>46478.0</v>
      </c>
      <c r="D245" s="8" t="str">
        <f t="shared" si="1"/>
        <v>Thursday</v>
      </c>
      <c r="E245" s="31"/>
      <c r="F245" s="11"/>
      <c r="G245" s="11"/>
      <c r="H245" s="31"/>
      <c r="I245" s="11"/>
      <c r="J245" s="22"/>
      <c r="K245" s="32"/>
      <c r="L245" s="32"/>
      <c r="M245" s="32"/>
      <c r="N245" s="33"/>
      <c r="O245" s="62"/>
      <c r="P245" s="34" t="str">
        <f t="shared" si="2"/>
        <v/>
      </c>
    </row>
    <row r="246" ht="22.5" customHeight="1">
      <c r="A246" s="6">
        <v>245.0</v>
      </c>
      <c r="B246" s="11" t="str">
        <f>'Master Schedule'!B246</f>
        <v/>
      </c>
      <c r="C246" s="7">
        <v>46479.0</v>
      </c>
      <c r="D246" s="8" t="str">
        <f t="shared" si="1"/>
        <v>Friday</v>
      </c>
      <c r="E246" s="31"/>
      <c r="F246" s="11"/>
      <c r="G246" s="11"/>
      <c r="H246" s="31"/>
      <c r="I246" s="11"/>
      <c r="J246" s="22"/>
      <c r="K246" s="35"/>
      <c r="L246" s="35"/>
      <c r="M246" s="35"/>
      <c r="N246" s="36"/>
      <c r="O246" s="62"/>
      <c r="P246" s="34" t="str">
        <f t="shared" si="2"/>
        <v/>
      </c>
    </row>
    <row r="247" ht="22.5" customHeight="1">
      <c r="A247" s="6">
        <v>246.0</v>
      </c>
      <c r="B247" s="11" t="str">
        <f>'Master Schedule'!B247</f>
        <v/>
      </c>
      <c r="C247" s="7">
        <v>46480.0</v>
      </c>
      <c r="D247" s="8" t="str">
        <f t="shared" si="1"/>
        <v>Saturday</v>
      </c>
      <c r="E247" s="31"/>
      <c r="F247" s="11"/>
      <c r="G247" s="11"/>
      <c r="H247" s="31"/>
      <c r="I247" s="11"/>
      <c r="J247" s="22"/>
      <c r="K247" s="32"/>
      <c r="L247" s="32"/>
      <c r="M247" s="32"/>
      <c r="N247" s="33"/>
      <c r="O247" s="62"/>
      <c r="P247" s="34" t="str">
        <f t="shared" si="2"/>
        <v/>
      </c>
    </row>
    <row r="248" ht="22.5" customHeight="1">
      <c r="A248" s="6">
        <v>247.0</v>
      </c>
      <c r="B248" s="11" t="str">
        <f>'Master Schedule'!B248</f>
        <v/>
      </c>
      <c r="C248" s="7">
        <v>46481.0</v>
      </c>
      <c r="D248" s="8" t="str">
        <f t="shared" si="1"/>
        <v>Sunday</v>
      </c>
      <c r="E248" s="31"/>
      <c r="F248" s="11"/>
      <c r="G248" s="11"/>
      <c r="H248" s="31"/>
      <c r="I248" s="11"/>
      <c r="J248" s="22"/>
      <c r="K248" s="35"/>
      <c r="L248" s="35"/>
      <c r="M248" s="35"/>
      <c r="N248" s="36"/>
      <c r="O248" s="62"/>
      <c r="P248" s="34" t="str">
        <f t="shared" si="2"/>
        <v/>
      </c>
    </row>
    <row r="249" ht="22.5" customHeight="1">
      <c r="A249" s="6">
        <v>248.0</v>
      </c>
      <c r="B249" s="11" t="str">
        <f>'Master Schedule'!B249</f>
        <v/>
      </c>
      <c r="C249" s="7">
        <v>46482.0</v>
      </c>
      <c r="D249" s="8" t="str">
        <f t="shared" si="1"/>
        <v>Monday</v>
      </c>
      <c r="E249" s="31"/>
      <c r="F249" s="11"/>
      <c r="G249" s="11"/>
      <c r="H249" s="31"/>
      <c r="I249" s="11"/>
      <c r="J249" s="22"/>
      <c r="K249" s="32"/>
      <c r="L249" s="32"/>
      <c r="M249" s="32"/>
      <c r="N249" s="33"/>
      <c r="O249" s="62"/>
      <c r="P249" s="34" t="str">
        <f t="shared" si="2"/>
        <v/>
      </c>
    </row>
    <row r="250" ht="22.5" customHeight="1">
      <c r="A250" s="6">
        <v>249.0</v>
      </c>
      <c r="B250" s="11" t="str">
        <f>'Master Schedule'!B250</f>
        <v/>
      </c>
      <c r="C250" s="7">
        <v>46483.0</v>
      </c>
      <c r="D250" s="8" t="str">
        <f t="shared" si="1"/>
        <v>Tuesday</v>
      </c>
      <c r="E250" s="31"/>
      <c r="F250" s="11"/>
      <c r="G250" s="11"/>
      <c r="H250" s="31"/>
      <c r="I250" s="11"/>
      <c r="J250" s="22"/>
      <c r="K250" s="35"/>
      <c r="L250" s="35"/>
      <c r="M250" s="35"/>
      <c r="N250" s="36"/>
      <c r="O250" s="62"/>
      <c r="P250" s="34" t="str">
        <f t="shared" si="2"/>
        <v/>
      </c>
    </row>
    <row r="251" ht="22.5" customHeight="1">
      <c r="A251" s="6">
        <v>250.0</v>
      </c>
      <c r="B251" s="11" t="str">
        <f>'Master Schedule'!B251</f>
        <v/>
      </c>
      <c r="C251" s="7">
        <v>46484.0</v>
      </c>
      <c r="D251" s="8" t="str">
        <f t="shared" si="1"/>
        <v>Wednesday</v>
      </c>
      <c r="E251" s="31"/>
      <c r="F251" s="11"/>
      <c r="G251" s="11"/>
      <c r="H251" s="31"/>
      <c r="I251" s="11"/>
      <c r="J251" s="22"/>
      <c r="K251" s="32"/>
      <c r="L251" s="32"/>
      <c r="M251" s="32"/>
      <c r="N251" s="33"/>
      <c r="O251" s="62"/>
      <c r="P251" s="34" t="str">
        <f t="shared" si="2"/>
        <v/>
      </c>
    </row>
    <row r="252" ht="22.5" customHeight="1">
      <c r="A252" s="6">
        <v>251.0</v>
      </c>
      <c r="B252" s="11" t="str">
        <f>'Master Schedule'!B252</f>
        <v/>
      </c>
      <c r="C252" s="7">
        <v>46485.0</v>
      </c>
      <c r="D252" s="8" t="str">
        <f t="shared" si="1"/>
        <v>Thursday</v>
      </c>
      <c r="E252" s="31"/>
      <c r="F252" s="11"/>
      <c r="G252" s="11"/>
      <c r="H252" s="31"/>
      <c r="I252" s="11"/>
      <c r="J252" s="22"/>
      <c r="K252" s="35"/>
      <c r="L252" s="35"/>
      <c r="M252" s="35"/>
      <c r="N252" s="36"/>
      <c r="O252" s="62"/>
      <c r="P252" s="34" t="str">
        <f t="shared" si="2"/>
        <v/>
      </c>
    </row>
    <row r="253" ht="22.5" customHeight="1">
      <c r="A253" s="6">
        <v>252.0</v>
      </c>
      <c r="B253" s="11" t="str">
        <f>'Master Schedule'!B253</f>
        <v/>
      </c>
      <c r="C253" s="7">
        <v>46486.0</v>
      </c>
      <c r="D253" s="8" t="str">
        <f t="shared" si="1"/>
        <v>Friday</v>
      </c>
      <c r="E253" s="31"/>
      <c r="F253" s="11"/>
      <c r="G253" s="11"/>
      <c r="H253" s="31"/>
      <c r="I253" s="11"/>
      <c r="J253" s="22"/>
      <c r="K253" s="32"/>
      <c r="L253" s="32"/>
      <c r="M253" s="32"/>
      <c r="N253" s="33"/>
      <c r="O253" s="62"/>
      <c r="P253" s="34" t="str">
        <f t="shared" si="2"/>
        <v/>
      </c>
    </row>
    <row r="254" ht="22.5" customHeight="1">
      <c r="A254" s="6">
        <v>253.0</v>
      </c>
      <c r="B254" s="11" t="str">
        <f>'Master Schedule'!B254</f>
        <v/>
      </c>
      <c r="C254" s="7">
        <v>46487.0</v>
      </c>
      <c r="D254" s="8" t="str">
        <f t="shared" si="1"/>
        <v>Saturday</v>
      </c>
      <c r="E254" s="31"/>
      <c r="F254" s="11"/>
      <c r="G254" s="11"/>
      <c r="H254" s="31"/>
      <c r="I254" s="11"/>
      <c r="J254" s="22"/>
      <c r="K254" s="35"/>
      <c r="L254" s="35"/>
      <c r="M254" s="35"/>
      <c r="N254" s="36"/>
      <c r="O254" s="62"/>
      <c r="P254" s="34" t="str">
        <f t="shared" si="2"/>
        <v/>
      </c>
    </row>
    <row r="255" ht="22.5" customHeight="1">
      <c r="A255" s="6">
        <v>254.0</v>
      </c>
      <c r="B255" s="11" t="str">
        <f>'Master Schedule'!B255</f>
        <v/>
      </c>
      <c r="C255" s="7">
        <v>46488.0</v>
      </c>
      <c r="D255" s="8" t="str">
        <f t="shared" si="1"/>
        <v>Sunday</v>
      </c>
      <c r="E255" s="31"/>
      <c r="F255" s="11"/>
      <c r="G255" s="11"/>
      <c r="H255" s="31"/>
      <c r="I255" s="11"/>
      <c r="J255" s="22"/>
      <c r="K255" s="32"/>
      <c r="L255" s="32"/>
      <c r="M255" s="32"/>
      <c r="N255" s="33"/>
      <c r="O255" s="62"/>
      <c r="P255" s="34" t="str">
        <f t="shared" si="2"/>
        <v/>
      </c>
    </row>
    <row r="256" ht="22.5" customHeight="1">
      <c r="A256" s="6">
        <v>255.0</v>
      </c>
      <c r="B256" s="11" t="str">
        <f>'Master Schedule'!B256</f>
        <v/>
      </c>
      <c r="C256" s="7">
        <v>46489.0</v>
      </c>
      <c r="D256" s="8" t="str">
        <f t="shared" si="1"/>
        <v>Monday</v>
      </c>
      <c r="E256" s="31"/>
      <c r="F256" s="11"/>
      <c r="G256" s="11"/>
      <c r="H256" s="31"/>
      <c r="I256" s="11"/>
      <c r="J256" s="22"/>
      <c r="K256" s="35"/>
      <c r="L256" s="35"/>
      <c r="M256" s="35"/>
      <c r="N256" s="36"/>
      <c r="O256" s="62"/>
      <c r="P256" s="34" t="str">
        <f t="shared" si="2"/>
        <v/>
      </c>
    </row>
    <row r="257" ht="22.5" customHeight="1">
      <c r="A257" s="6">
        <v>256.0</v>
      </c>
      <c r="B257" s="11" t="str">
        <f>'Master Schedule'!B257</f>
        <v/>
      </c>
      <c r="C257" s="7">
        <v>46490.0</v>
      </c>
      <c r="D257" s="8" t="str">
        <f t="shared" si="1"/>
        <v>Tuesday</v>
      </c>
      <c r="E257" s="31"/>
      <c r="F257" s="11"/>
      <c r="G257" s="11"/>
      <c r="H257" s="31"/>
      <c r="I257" s="11"/>
      <c r="J257" s="22"/>
      <c r="K257" s="32"/>
      <c r="L257" s="32"/>
      <c r="M257" s="32"/>
      <c r="N257" s="33"/>
      <c r="O257" s="62"/>
      <c r="P257" s="34" t="str">
        <f t="shared" si="2"/>
        <v/>
      </c>
    </row>
    <row r="258" ht="22.5" customHeight="1">
      <c r="A258" s="6">
        <v>257.0</v>
      </c>
      <c r="B258" s="11" t="str">
        <f>'Master Schedule'!B258</f>
        <v/>
      </c>
      <c r="C258" s="7">
        <v>46491.0</v>
      </c>
      <c r="D258" s="8" t="str">
        <f t="shared" si="1"/>
        <v>Wednesday</v>
      </c>
      <c r="E258" s="31"/>
      <c r="F258" s="11"/>
      <c r="G258" s="11"/>
      <c r="H258" s="31"/>
      <c r="I258" s="11"/>
      <c r="J258" s="22"/>
      <c r="K258" s="35"/>
      <c r="L258" s="35"/>
      <c r="M258" s="35"/>
      <c r="N258" s="36"/>
      <c r="O258" s="62"/>
      <c r="P258" s="34" t="str">
        <f t="shared" si="2"/>
        <v/>
      </c>
    </row>
    <row r="259" ht="22.5" customHeight="1">
      <c r="A259" s="6">
        <v>258.0</v>
      </c>
      <c r="B259" s="11" t="str">
        <f>'Master Schedule'!B259</f>
        <v/>
      </c>
      <c r="C259" s="7">
        <v>46492.0</v>
      </c>
      <c r="D259" s="8" t="str">
        <f t="shared" si="1"/>
        <v>Thursday</v>
      </c>
      <c r="E259" s="31"/>
      <c r="F259" s="11"/>
      <c r="G259" s="11"/>
      <c r="H259" s="31"/>
      <c r="I259" s="11"/>
      <c r="J259" s="22"/>
      <c r="K259" s="32"/>
      <c r="L259" s="32"/>
      <c r="M259" s="32"/>
      <c r="N259" s="33"/>
      <c r="O259" s="62"/>
      <c r="P259" s="34" t="str">
        <f t="shared" si="2"/>
        <v/>
      </c>
    </row>
    <row r="260" ht="22.5" customHeight="1">
      <c r="A260" s="6">
        <v>259.0</v>
      </c>
      <c r="B260" s="11" t="str">
        <f>'Master Schedule'!B260</f>
        <v/>
      </c>
      <c r="C260" s="7">
        <v>46493.0</v>
      </c>
      <c r="D260" s="8" t="str">
        <f t="shared" si="1"/>
        <v>Friday</v>
      </c>
      <c r="E260" s="31"/>
      <c r="F260" s="11"/>
      <c r="G260" s="11"/>
      <c r="H260" s="31"/>
      <c r="I260" s="11"/>
      <c r="J260" s="22"/>
      <c r="K260" s="35"/>
      <c r="L260" s="35"/>
      <c r="M260" s="35"/>
      <c r="N260" s="36"/>
      <c r="O260" s="62"/>
      <c r="P260" s="34" t="str">
        <f t="shared" si="2"/>
        <v/>
      </c>
    </row>
    <row r="261" ht="22.5" customHeight="1">
      <c r="A261" s="6">
        <v>260.0</v>
      </c>
      <c r="B261" s="11" t="str">
        <f>'Master Schedule'!B261</f>
        <v/>
      </c>
      <c r="C261" s="7">
        <v>46494.0</v>
      </c>
      <c r="D261" s="8" t="str">
        <f t="shared" si="1"/>
        <v>Saturday</v>
      </c>
      <c r="E261" s="31"/>
      <c r="F261" s="11"/>
      <c r="G261" s="11"/>
      <c r="H261" s="31"/>
      <c r="I261" s="11"/>
      <c r="J261" s="22"/>
      <c r="K261" s="32"/>
      <c r="L261" s="32"/>
      <c r="M261" s="32"/>
      <c r="N261" s="33"/>
      <c r="O261" s="62"/>
      <c r="P261" s="34" t="str">
        <f t="shared" si="2"/>
        <v/>
      </c>
    </row>
    <row r="262" ht="22.5" customHeight="1">
      <c r="A262" s="6">
        <v>261.0</v>
      </c>
      <c r="B262" s="11" t="str">
        <f>'Master Schedule'!B262</f>
        <v/>
      </c>
      <c r="C262" s="7">
        <v>46495.0</v>
      </c>
      <c r="D262" s="8" t="str">
        <f t="shared" si="1"/>
        <v>Sunday</v>
      </c>
      <c r="E262" s="31"/>
      <c r="F262" s="11"/>
      <c r="G262" s="11"/>
      <c r="H262" s="31"/>
      <c r="I262" s="11"/>
      <c r="J262" s="22"/>
      <c r="K262" s="35"/>
      <c r="L262" s="35"/>
      <c r="M262" s="35"/>
      <c r="N262" s="36"/>
      <c r="O262" s="62"/>
      <c r="P262" s="34" t="str">
        <f t="shared" si="2"/>
        <v/>
      </c>
    </row>
    <row r="263" ht="22.5" customHeight="1">
      <c r="A263" s="6">
        <v>262.0</v>
      </c>
      <c r="B263" s="11" t="str">
        <f>'Master Schedule'!B263</f>
        <v/>
      </c>
      <c r="C263" s="7">
        <v>46496.0</v>
      </c>
      <c r="D263" s="8" t="str">
        <f t="shared" si="1"/>
        <v>Monday</v>
      </c>
      <c r="E263" s="31"/>
      <c r="F263" s="11"/>
      <c r="G263" s="11"/>
      <c r="H263" s="31"/>
      <c r="I263" s="11"/>
      <c r="J263" s="22"/>
      <c r="K263" s="32"/>
      <c r="L263" s="32"/>
      <c r="M263" s="32"/>
      <c r="N263" s="33"/>
      <c r="O263" s="62"/>
      <c r="P263" s="34" t="str">
        <f t="shared" si="2"/>
        <v/>
      </c>
    </row>
    <row r="264" ht="22.5" customHeight="1">
      <c r="A264" s="6">
        <v>263.0</v>
      </c>
      <c r="B264" s="11" t="str">
        <f>'Master Schedule'!B264</f>
        <v/>
      </c>
      <c r="C264" s="7">
        <v>46497.0</v>
      </c>
      <c r="D264" s="8" t="str">
        <f t="shared" si="1"/>
        <v>Tuesday</v>
      </c>
      <c r="E264" s="31"/>
      <c r="F264" s="11"/>
      <c r="G264" s="11"/>
      <c r="H264" s="31"/>
      <c r="I264" s="11"/>
      <c r="J264" s="22"/>
      <c r="K264" s="35"/>
      <c r="L264" s="35"/>
      <c r="M264" s="35"/>
      <c r="N264" s="36"/>
      <c r="O264" s="62"/>
      <c r="P264" s="34" t="str">
        <f t="shared" si="2"/>
        <v/>
      </c>
    </row>
    <row r="265" ht="22.5" customHeight="1">
      <c r="A265" s="6">
        <v>264.0</v>
      </c>
      <c r="B265" s="11" t="str">
        <f>'Master Schedule'!B265</f>
        <v/>
      </c>
      <c r="C265" s="7">
        <v>46498.0</v>
      </c>
      <c r="D265" s="8" t="str">
        <f t="shared" si="1"/>
        <v>Wednesday</v>
      </c>
      <c r="E265" s="31"/>
      <c r="F265" s="11"/>
      <c r="G265" s="11"/>
      <c r="H265" s="31"/>
      <c r="I265" s="11"/>
      <c r="J265" s="22"/>
      <c r="K265" s="32"/>
      <c r="L265" s="32"/>
      <c r="M265" s="32"/>
      <c r="N265" s="33"/>
      <c r="O265" s="62"/>
      <c r="P265" s="34" t="str">
        <f t="shared" si="2"/>
        <v/>
      </c>
    </row>
    <row r="266" ht="22.5" customHeight="1">
      <c r="A266" s="6">
        <v>265.0</v>
      </c>
      <c r="B266" s="11" t="str">
        <f>'Master Schedule'!B266</f>
        <v/>
      </c>
      <c r="C266" s="7">
        <v>46499.0</v>
      </c>
      <c r="D266" s="8" t="str">
        <f t="shared" si="1"/>
        <v>Thursday</v>
      </c>
      <c r="E266" s="31"/>
      <c r="F266" s="11"/>
      <c r="G266" s="11"/>
      <c r="H266" s="31"/>
      <c r="I266" s="11"/>
      <c r="J266" s="22"/>
      <c r="K266" s="35"/>
      <c r="L266" s="35"/>
      <c r="M266" s="35"/>
      <c r="N266" s="36"/>
      <c r="O266" s="62"/>
      <c r="P266" s="34" t="str">
        <f t="shared" si="2"/>
        <v/>
      </c>
    </row>
    <row r="267" ht="22.5" customHeight="1">
      <c r="A267" s="6">
        <v>266.0</v>
      </c>
      <c r="B267" s="11" t="str">
        <f>'Master Schedule'!B267</f>
        <v/>
      </c>
      <c r="C267" s="7">
        <v>46500.0</v>
      </c>
      <c r="D267" s="8" t="str">
        <f t="shared" si="1"/>
        <v>Friday</v>
      </c>
      <c r="E267" s="31"/>
      <c r="F267" s="11"/>
      <c r="G267" s="11"/>
      <c r="H267" s="31"/>
      <c r="I267" s="11"/>
      <c r="J267" s="22"/>
      <c r="K267" s="32"/>
      <c r="L267" s="32"/>
      <c r="M267" s="32"/>
      <c r="N267" s="33"/>
      <c r="O267" s="62"/>
      <c r="P267" s="34" t="str">
        <f t="shared" si="2"/>
        <v/>
      </c>
    </row>
    <row r="268" ht="22.5" customHeight="1">
      <c r="A268" s="6">
        <v>267.0</v>
      </c>
      <c r="B268" s="11" t="str">
        <f>'Master Schedule'!B268</f>
        <v/>
      </c>
      <c r="C268" s="7">
        <v>46501.0</v>
      </c>
      <c r="D268" s="8" t="str">
        <f t="shared" si="1"/>
        <v>Saturday</v>
      </c>
      <c r="E268" s="31"/>
      <c r="F268" s="11"/>
      <c r="G268" s="11"/>
      <c r="H268" s="31"/>
      <c r="I268" s="11"/>
      <c r="J268" s="22"/>
      <c r="K268" s="35"/>
      <c r="L268" s="35"/>
      <c r="M268" s="35"/>
      <c r="N268" s="36"/>
      <c r="O268" s="62"/>
      <c r="P268" s="34" t="str">
        <f t="shared" si="2"/>
        <v/>
      </c>
    </row>
    <row r="269" ht="22.5" customHeight="1">
      <c r="A269" s="6">
        <v>268.0</v>
      </c>
      <c r="B269" s="11" t="str">
        <f>'Master Schedule'!B269</f>
        <v/>
      </c>
      <c r="C269" s="7">
        <v>46502.0</v>
      </c>
      <c r="D269" s="8" t="str">
        <f t="shared" si="1"/>
        <v>Sunday</v>
      </c>
      <c r="E269" s="31"/>
      <c r="F269" s="11"/>
      <c r="G269" s="11"/>
      <c r="H269" s="31"/>
      <c r="I269" s="11"/>
      <c r="J269" s="22"/>
      <c r="K269" s="32"/>
      <c r="L269" s="32"/>
      <c r="M269" s="32"/>
      <c r="N269" s="33"/>
      <c r="O269" s="62"/>
      <c r="P269" s="34" t="str">
        <f t="shared" si="2"/>
        <v/>
      </c>
    </row>
    <row r="270" ht="22.5" customHeight="1">
      <c r="A270" s="6">
        <v>269.0</v>
      </c>
      <c r="B270" s="11" t="str">
        <f>'Master Schedule'!B270</f>
        <v/>
      </c>
      <c r="C270" s="7">
        <v>46503.0</v>
      </c>
      <c r="D270" s="8" t="str">
        <f t="shared" si="1"/>
        <v>Monday</v>
      </c>
      <c r="E270" s="31"/>
      <c r="F270" s="11"/>
      <c r="G270" s="11"/>
      <c r="H270" s="31"/>
      <c r="I270" s="11"/>
      <c r="J270" s="22"/>
      <c r="K270" s="35"/>
      <c r="L270" s="35"/>
      <c r="M270" s="35"/>
      <c r="N270" s="36"/>
      <c r="O270" s="62"/>
      <c r="P270" s="34" t="str">
        <f t="shared" si="2"/>
        <v/>
      </c>
    </row>
    <row r="271" ht="22.5" customHeight="1">
      <c r="A271" s="6">
        <v>270.0</v>
      </c>
      <c r="B271" s="11" t="str">
        <f>'Master Schedule'!B271</f>
        <v/>
      </c>
      <c r="C271" s="7">
        <v>46504.0</v>
      </c>
      <c r="D271" s="8" t="str">
        <f t="shared" si="1"/>
        <v>Tuesday</v>
      </c>
      <c r="E271" s="31"/>
      <c r="F271" s="11"/>
      <c r="G271" s="11"/>
      <c r="H271" s="31"/>
      <c r="I271" s="11"/>
      <c r="J271" s="22"/>
      <c r="K271" s="32"/>
      <c r="L271" s="32"/>
      <c r="M271" s="32"/>
      <c r="N271" s="33"/>
      <c r="O271" s="62"/>
      <c r="P271" s="34" t="str">
        <f t="shared" si="2"/>
        <v/>
      </c>
    </row>
    <row r="272" ht="22.5" customHeight="1">
      <c r="A272" s="6">
        <v>271.0</v>
      </c>
      <c r="B272" s="11" t="str">
        <f>'Master Schedule'!B272</f>
        <v/>
      </c>
      <c r="C272" s="7">
        <v>46505.0</v>
      </c>
      <c r="D272" s="8" t="str">
        <f t="shared" si="1"/>
        <v>Wednesday</v>
      </c>
      <c r="E272" s="31"/>
      <c r="F272" s="11"/>
      <c r="G272" s="11"/>
      <c r="H272" s="31"/>
      <c r="I272" s="11"/>
      <c r="J272" s="22"/>
      <c r="K272" s="35"/>
      <c r="L272" s="35"/>
      <c r="M272" s="35"/>
      <c r="N272" s="36"/>
      <c r="O272" s="62"/>
      <c r="P272" s="34" t="str">
        <f t="shared" si="2"/>
        <v/>
      </c>
    </row>
    <row r="273" ht="22.5" customHeight="1">
      <c r="A273" s="6">
        <v>272.0</v>
      </c>
      <c r="B273" s="11" t="str">
        <f>'Master Schedule'!B273</f>
        <v/>
      </c>
      <c r="C273" s="7">
        <v>46506.0</v>
      </c>
      <c r="D273" s="8" t="str">
        <f t="shared" si="1"/>
        <v>Thursday</v>
      </c>
      <c r="E273" s="31"/>
      <c r="F273" s="11"/>
      <c r="G273" s="11"/>
      <c r="H273" s="31"/>
      <c r="I273" s="11"/>
      <c r="J273" s="22"/>
      <c r="K273" s="32"/>
      <c r="L273" s="32"/>
      <c r="M273" s="32"/>
      <c r="N273" s="33"/>
      <c r="O273" s="62"/>
      <c r="P273" s="34" t="str">
        <f t="shared" si="2"/>
        <v/>
      </c>
    </row>
    <row r="274" ht="22.5" customHeight="1">
      <c r="A274" s="6">
        <v>273.0</v>
      </c>
      <c r="B274" s="11" t="str">
        <f>'Master Schedule'!B274</f>
        <v/>
      </c>
      <c r="C274" s="7">
        <v>46507.0</v>
      </c>
      <c r="D274" s="8" t="str">
        <f t="shared" si="1"/>
        <v>Friday</v>
      </c>
      <c r="E274" s="31"/>
      <c r="F274" s="11"/>
      <c r="G274" s="11"/>
      <c r="H274" s="31"/>
      <c r="I274" s="11"/>
      <c r="J274" s="22"/>
      <c r="K274" s="35"/>
      <c r="L274" s="35"/>
      <c r="M274" s="35"/>
      <c r="N274" s="36"/>
      <c r="O274" s="62"/>
      <c r="P274" s="34" t="str">
        <f t="shared" si="2"/>
        <v/>
      </c>
    </row>
    <row r="275" ht="22.5" customHeight="1">
      <c r="A275" s="6">
        <v>274.0</v>
      </c>
      <c r="B275" s="11" t="str">
        <f>'Master Schedule'!B275</f>
        <v/>
      </c>
      <c r="C275" s="7">
        <v>46508.0</v>
      </c>
      <c r="D275" s="8" t="str">
        <f t="shared" si="1"/>
        <v>Saturday</v>
      </c>
      <c r="E275" s="31"/>
      <c r="F275" s="11"/>
      <c r="G275" s="11"/>
      <c r="H275" s="31"/>
      <c r="I275" s="11"/>
      <c r="J275" s="22"/>
      <c r="K275" s="32"/>
      <c r="L275" s="32"/>
      <c r="M275" s="32"/>
      <c r="N275" s="33"/>
      <c r="O275" s="62"/>
      <c r="P275" s="34" t="str">
        <f t="shared" si="2"/>
        <v/>
      </c>
    </row>
    <row r="276" ht="22.5" customHeight="1">
      <c r="A276" s="6">
        <v>275.0</v>
      </c>
      <c r="B276" s="11" t="str">
        <f>'Master Schedule'!B276</f>
        <v/>
      </c>
      <c r="C276" s="7">
        <v>46509.0</v>
      </c>
      <c r="D276" s="8" t="str">
        <f t="shared" si="1"/>
        <v>Sunday</v>
      </c>
      <c r="E276" s="31"/>
      <c r="F276" s="11"/>
      <c r="G276" s="11"/>
      <c r="H276" s="31"/>
      <c r="I276" s="11"/>
      <c r="J276" s="22"/>
      <c r="K276" s="35"/>
      <c r="L276" s="35"/>
      <c r="M276" s="35"/>
      <c r="N276" s="36"/>
      <c r="O276" s="62"/>
      <c r="P276" s="34" t="str">
        <f t="shared" si="2"/>
        <v/>
      </c>
    </row>
    <row r="277" ht="22.5" customHeight="1">
      <c r="A277" s="6">
        <v>276.0</v>
      </c>
      <c r="B277" s="11" t="str">
        <f>'Master Schedule'!B277</f>
        <v/>
      </c>
      <c r="C277" s="7">
        <v>46510.0</v>
      </c>
      <c r="D277" s="8" t="str">
        <f t="shared" si="1"/>
        <v>Monday</v>
      </c>
      <c r="E277" s="31"/>
      <c r="F277" s="11"/>
      <c r="G277" s="11"/>
      <c r="H277" s="31"/>
      <c r="I277" s="11"/>
      <c r="J277" s="22"/>
      <c r="K277" s="32"/>
      <c r="L277" s="32"/>
      <c r="M277" s="32"/>
      <c r="N277" s="33"/>
      <c r="O277" s="62"/>
      <c r="P277" s="34" t="str">
        <f t="shared" si="2"/>
        <v/>
      </c>
    </row>
    <row r="278" ht="22.5" customHeight="1">
      <c r="A278" s="6">
        <v>277.0</v>
      </c>
      <c r="B278" s="11" t="str">
        <f>'Master Schedule'!B278</f>
        <v/>
      </c>
      <c r="C278" s="7">
        <v>46511.0</v>
      </c>
      <c r="D278" s="8" t="str">
        <f t="shared" si="1"/>
        <v>Tuesday</v>
      </c>
      <c r="E278" s="31"/>
      <c r="F278" s="11"/>
      <c r="G278" s="11"/>
      <c r="H278" s="31"/>
      <c r="I278" s="11"/>
      <c r="J278" s="22"/>
      <c r="K278" s="35"/>
      <c r="L278" s="35"/>
      <c r="M278" s="35"/>
      <c r="N278" s="36"/>
      <c r="O278" s="62"/>
      <c r="P278" s="34" t="str">
        <f t="shared" si="2"/>
        <v/>
      </c>
    </row>
    <row r="279" ht="22.5" customHeight="1">
      <c r="A279" s="6">
        <v>278.0</v>
      </c>
      <c r="B279" s="11" t="str">
        <f>'Master Schedule'!B279</f>
        <v/>
      </c>
      <c r="C279" s="7">
        <v>46512.0</v>
      </c>
      <c r="D279" s="8" t="str">
        <f t="shared" si="1"/>
        <v>Wednesday</v>
      </c>
      <c r="E279" s="31"/>
      <c r="F279" s="11"/>
      <c r="G279" s="11"/>
      <c r="H279" s="31"/>
      <c r="I279" s="11"/>
      <c r="J279" s="22"/>
      <c r="K279" s="32"/>
      <c r="L279" s="32"/>
      <c r="M279" s="32"/>
      <c r="N279" s="33"/>
      <c r="O279" s="62"/>
      <c r="P279" s="34" t="str">
        <f t="shared" si="2"/>
        <v/>
      </c>
    </row>
    <row r="280" ht="22.5" customHeight="1">
      <c r="A280" s="6">
        <v>279.0</v>
      </c>
      <c r="B280" s="11" t="str">
        <f>'Master Schedule'!B280</f>
        <v/>
      </c>
      <c r="C280" s="7">
        <v>46513.0</v>
      </c>
      <c r="D280" s="8" t="str">
        <f t="shared" si="1"/>
        <v>Thursday</v>
      </c>
      <c r="E280" s="31"/>
      <c r="F280" s="11"/>
      <c r="G280" s="11"/>
      <c r="H280" s="31"/>
      <c r="I280" s="11"/>
      <c r="J280" s="22"/>
      <c r="K280" s="35"/>
      <c r="L280" s="35"/>
      <c r="M280" s="35"/>
      <c r="N280" s="36"/>
      <c r="O280" s="62"/>
      <c r="P280" s="34" t="str">
        <f t="shared" si="2"/>
        <v/>
      </c>
    </row>
    <row r="281" ht="22.5" customHeight="1">
      <c r="A281" s="6">
        <v>280.0</v>
      </c>
      <c r="B281" s="11" t="str">
        <f>'Master Schedule'!B281</f>
        <v/>
      </c>
      <c r="C281" s="7">
        <v>46514.0</v>
      </c>
      <c r="D281" s="8" t="str">
        <f t="shared" si="1"/>
        <v>Friday</v>
      </c>
      <c r="E281" s="31"/>
      <c r="F281" s="11"/>
      <c r="G281" s="11"/>
      <c r="H281" s="31"/>
      <c r="I281" s="11"/>
      <c r="J281" s="22"/>
      <c r="K281" s="32"/>
      <c r="L281" s="32"/>
      <c r="M281" s="32"/>
      <c r="N281" s="33"/>
      <c r="O281" s="62"/>
      <c r="P281" s="34" t="str">
        <f t="shared" si="2"/>
        <v/>
      </c>
    </row>
    <row r="282" ht="22.5" customHeight="1">
      <c r="A282" s="6">
        <v>281.0</v>
      </c>
      <c r="B282" s="11" t="str">
        <f>'Master Schedule'!B282</f>
        <v/>
      </c>
      <c r="C282" s="7">
        <v>46515.0</v>
      </c>
      <c r="D282" s="8" t="str">
        <f t="shared" si="1"/>
        <v>Saturday</v>
      </c>
      <c r="E282" s="31"/>
      <c r="F282" s="11"/>
      <c r="G282" s="11"/>
      <c r="H282" s="31"/>
      <c r="I282" s="11"/>
      <c r="J282" s="22"/>
      <c r="K282" s="35"/>
      <c r="L282" s="35"/>
      <c r="M282" s="35"/>
      <c r="N282" s="36"/>
      <c r="O282" s="62"/>
      <c r="P282" s="34" t="str">
        <f t="shared" si="2"/>
        <v/>
      </c>
    </row>
    <row r="283" ht="22.5" customHeight="1">
      <c r="A283" s="6">
        <v>282.0</v>
      </c>
      <c r="B283" s="11" t="str">
        <f>'Master Schedule'!B283</f>
        <v/>
      </c>
      <c r="C283" s="7">
        <v>46516.0</v>
      </c>
      <c r="D283" s="8" t="str">
        <f t="shared" si="1"/>
        <v>Sunday</v>
      </c>
      <c r="E283" s="31"/>
      <c r="F283" s="11"/>
      <c r="G283" s="11"/>
      <c r="H283" s="31"/>
      <c r="I283" s="11"/>
      <c r="J283" s="22"/>
      <c r="K283" s="32"/>
      <c r="L283" s="32"/>
      <c r="M283" s="32"/>
      <c r="N283" s="33"/>
      <c r="O283" s="62"/>
      <c r="P283" s="34" t="str">
        <f t="shared" si="2"/>
        <v/>
      </c>
    </row>
    <row r="284" ht="22.5" customHeight="1">
      <c r="A284" s="6">
        <v>283.0</v>
      </c>
      <c r="B284" s="11" t="str">
        <f>'Master Schedule'!B284</f>
        <v/>
      </c>
      <c r="C284" s="7">
        <v>46517.0</v>
      </c>
      <c r="D284" s="8" t="str">
        <f t="shared" si="1"/>
        <v>Monday</v>
      </c>
      <c r="E284" s="31"/>
      <c r="F284" s="11"/>
      <c r="G284" s="11"/>
      <c r="H284" s="31"/>
      <c r="I284" s="11"/>
      <c r="J284" s="22"/>
      <c r="K284" s="35"/>
      <c r="L284" s="35"/>
      <c r="M284" s="35"/>
      <c r="N284" s="36"/>
      <c r="O284" s="62"/>
      <c r="P284" s="34" t="str">
        <f t="shared" si="2"/>
        <v/>
      </c>
    </row>
    <row r="285" ht="22.5" customHeight="1">
      <c r="A285" s="6">
        <v>284.0</v>
      </c>
      <c r="B285" s="11" t="str">
        <f>'Master Schedule'!B285</f>
        <v/>
      </c>
      <c r="C285" s="7">
        <v>46518.0</v>
      </c>
      <c r="D285" s="8" t="str">
        <f t="shared" si="1"/>
        <v>Tuesday</v>
      </c>
      <c r="E285" s="31"/>
      <c r="F285" s="11"/>
      <c r="G285" s="11"/>
      <c r="H285" s="31"/>
      <c r="I285" s="11"/>
      <c r="J285" s="22"/>
      <c r="K285" s="32"/>
      <c r="L285" s="32"/>
      <c r="M285" s="32"/>
      <c r="N285" s="33"/>
      <c r="O285" s="62"/>
      <c r="P285" s="34" t="str">
        <f t="shared" si="2"/>
        <v/>
      </c>
    </row>
    <row r="286" ht="22.5" customHeight="1">
      <c r="A286" s="6">
        <v>285.0</v>
      </c>
      <c r="B286" s="11" t="str">
        <f>'Master Schedule'!B286</f>
        <v/>
      </c>
      <c r="C286" s="7">
        <v>46519.0</v>
      </c>
      <c r="D286" s="8" t="str">
        <f t="shared" si="1"/>
        <v>Wednesday</v>
      </c>
      <c r="E286" s="31"/>
      <c r="F286" s="11"/>
      <c r="G286" s="11"/>
      <c r="H286" s="31"/>
      <c r="I286" s="11"/>
      <c r="J286" s="22"/>
      <c r="K286" s="35"/>
      <c r="L286" s="35"/>
      <c r="M286" s="35"/>
      <c r="N286" s="36"/>
      <c r="O286" s="62"/>
      <c r="P286" s="34" t="str">
        <f t="shared" si="2"/>
        <v/>
      </c>
    </row>
    <row r="287" ht="22.5" customHeight="1">
      <c r="A287" s="6">
        <v>286.0</v>
      </c>
      <c r="B287" s="11" t="str">
        <f>'Master Schedule'!B287</f>
        <v/>
      </c>
      <c r="C287" s="7">
        <v>46520.0</v>
      </c>
      <c r="D287" s="8" t="str">
        <f t="shared" si="1"/>
        <v>Thursday</v>
      </c>
      <c r="E287" s="31"/>
      <c r="F287" s="11"/>
      <c r="G287" s="11"/>
      <c r="H287" s="31"/>
      <c r="I287" s="11"/>
      <c r="J287" s="22"/>
      <c r="K287" s="32"/>
      <c r="L287" s="32"/>
      <c r="M287" s="32"/>
      <c r="N287" s="33"/>
      <c r="O287" s="62"/>
      <c r="P287" s="34" t="str">
        <f t="shared" si="2"/>
        <v/>
      </c>
    </row>
    <row r="288" ht="22.5" customHeight="1">
      <c r="A288" s="6">
        <v>287.0</v>
      </c>
      <c r="B288" s="11" t="str">
        <f>'Master Schedule'!B288</f>
        <v/>
      </c>
      <c r="C288" s="7">
        <v>46521.0</v>
      </c>
      <c r="D288" s="8" t="str">
        <f t="shared" si="1"/>
        <v>Friday</v>
      </c>
      <c r="E288" s="31"/>
      <c r="F288" s="11"/>
      <c r="G288" s="11"/>
      <c r="H288" s="31"/>
      <c r="I288" s="11"/>
      <c r="J288" s="22"/>
      <c r="K288" s="35"/>
      <c r="L288" s="35"/>
      <c r="M288" s="35"/>
      <c r="N288" s="36"/>
      <c r="O288" s="62"/>
      <c r="P288" s="34" t="str">
        <f t="shared" si="2"/>
        <v/>
      </c>
    </row>
    <row r="289" ht="22.5" customHeight="1">
      <c r="A289" s="6">
        <v>288.0</v>
      </c>
      <c r="B289" s="11" t="str">
        <f>'Master Schedule'!B289</f>
        <v/>
      </c>
      <c r="C289" s="7">
        <v>46522.0</v>
      </c>
      <c r="D289" s="8" t="str">
        <f t="shared" si="1"/>
        <v>Saturday</v>
      </c>
      <c r="E289" s="31"/>
      <c r="F289" s="11"/>
      <c r="G289" s="11"/>
      <c r="H289" s="31"/>
      <c r="I289" s="11"/>
      <c r="J289" s="22"/>
      <c r="K289" s="32"/>
      <c r="L289" s="32"/>
      <c r="M289" s="32"/>
      <c r="N289" s="33"/>
      <c r="O289" s="62"/>
      <c r="P289" s="34" t="str">
        <f t="shared" si="2"/>
        <v/>
      </c>
    </row>
    <row r="290" ht="22.5" customHeight="1">
      <c r="A290" s="6">
        <v>289.0</v>
      </c>
      <c r="B290" s="11" t="str">
        <f>'Master Schedule'!B290</f>
        <v/>
      </c>
      <c r="C290" s="7">
        <v>46523.0</v>
      </c>
      <c r="D290" s="8" t="str">
        <f t="shared" si="1"/>
        <v>Sunday</v>
      </c>
      <c r="E290" s="31"/>
      <c r="F290" s="11"/>
      <c r="G290" s="11"/>
      <c r="H290" s="31"/>
      <c r="I290" s="11"/>
      <c r="J290" s="22"/>
      <c r="K290" s="35"/>
      <c r="L290" s="35"/>
      <c r="M290" s="35"/>
      <c r="N290" s="36"/>
      <c r="O290" s="62"/>
      <c r="P290" s="34" t="str">
        <f t="shared" si="2"/>
        <v/>
      </c>
    </row>
    <row r="291" ht="22.5" customHeight="1">
      <c r="A291" s="6">
        <v>290.0</v>
      </c>
      <c r="B291" s="11" t="str">
        <f>'Master Schedule'!B291</f>
        <v/>
      </c>
      <c r="C291" s="7">
        <v>46524.0</v>
      </c>
      <c r="D291" s="8" t="str">
        <f t="shared" si="1"/>
        <v>Monday</v>
      </c>
      <c r="E291" s="31"/>
      <c r="F291" s="11"/>
      <c r="G291" s="11"/>
      <c r="H291" s="31"/>
      <c r="I291" s="11"/>
      <c r="J291" s="22"/>
      <c r="K291" s="32"/>
      <c r="L291" s="32"/>
      <c r="M291" s="32"/>
      <c r="N291" s="33"/>
      <c r="O291" s="62"/>
      <c r="P291" s="34" t="str">
        <f t="shared" si="2"/>
        <v/>
      </c>
    </row>
    <row r="292" ht="22.5" customHeight="1">
      <c r="A292" s="6">
        <v>291.0</v>
      </c>
      <c r="B292" s="11" t="str">
        <f>'Master Schedule'!B292</f>
        <v/>
      </c>
      <c r="C292" s="7">
        <v>46525.0</v>
      </c>
      <c r="D292" s="8" t="str">
        <f t="shared" si="1"/>
        <v>Tuesday</v>
      </c>
      <c r="E292" s="31"/>
      <c r="F292" s="11"/>
      <c r="G292" s="11"/>
      <c r="H292" s="31"/>
      <c r="I292" s="11"/>
      <c r="J292" s="22"/>
      <c r="K292" s="35"/>
      <c r="L292" s="35"/>
      <c r="M292" s="35"/>
      <c r="N292" s="36"/>
      <c r="O292" s="62"/>
      <c r="P292" s="34" t="str">
        <f t="shared" si="2"/>
        <v/>
      </c>
    </row>
    <row r="293" ht="22.5" customHeight="1">
      <c r="A293" s="6">
        <v>292.0</v>
      </c>
      <c r="B293" s="11" t="str">
        <f>'Master Schedule'!B293</f>
        <v/>
      </c>
      <c r="C293" s="7">
        <v>46526.0</v>
      </c>
      <c r="D293" s="8" t="str">
        <f t="shared" si="1"/>
        <v>Wednesday</v>
      </c>
      <c r="E293" s="31"/>
      <c r="F293" s="11"/>
      <c r="G293" s="11"/>
      <c r="H293" s="31"/>
      <c r="I293" s="11"/>
      <c r="J293" s="22"/>
      <c r="K293" s="32"/>
      <c r="L293" s="32"/>
      <c r="M293" s="32"/>
      <c r="N293" s="33"/>
      <c r="O293" s="62"/>
      <c r="P293" s="34" t="str">
        <f t="shared" si="2"/>
        <v/>
      </c>
    </row>
    <row r="294" ht="22.5" customHeight="1">
      <c r="A294" s="6">
        <v>293.0</v>
      </c>
      <c r="B294" s="11" t="str">
        <f>'Master Schedule'!B294</f>
        <v/>
      </c>
      <c r="C294" s="7">
        <v>46527.0</v>
      </c>
      <c r="D294" s="8" t="str">
        <f t="shared" si="1"/>
        <v>Thursday</v>
      </c>
      <c r="E294" s="31"/>
      <c r="F294" s="11"/>
      <c r="G294" s="11"/>
      <c r="H294" s="31"/>
      <c r="I294" s="11"/>
      <c r="J294" s="22"/>
      <c r="K294" s="35"/>
      <c r="L294" s="35"/>
      <c r="M294" s="35"/>
      <c r="N294" s="36"/>
      <c r="O294" s="62"/>
      <c r="P294" s="34" t="str">
        <f t="shared" si="2"/>
        <v/>
      </c>
    </row>
    <row r="295" ht="22.5" customHeight="1">
      <c r="A295" s="6">
        <v>294.0</v>
      </c>
      <c r="B295" s="11" t="str">
        <f>'Master Schedule'!B295</f>
        <v/>
      </c>
      <c r="C295" s="7">
        <v>46528.0</v>
      </c>
      <c r="D295" s="8" t="str">
        <f t="shared" si="1"/>
        <v>Friday</v>
      </c>
      <c r="E295" s="31"/>
      <c r="F295" s="11"/>
      <c r="G295" s="11"/>
      <c r="H295" s="31"/>
      <c r="I295" s="11"/>
      <c r="J295" s="22"/>
      <c r="K295" s="32"/>
      <c r="L295" s="32"/>
      <c r="M295" s="32"/>
      <c r="N295" s="33"/>
      <c r="O295" s="62"/>
      <c r="P295" s="34" t="str">
        <f t="shared" si="2"/>
        <v/>
      </c>
    </row>
    <row r="296" ht="22.5" customHeight="1">
      <c r="A296" s="6">
        <v>295.0</v>
      </c>
      <c r="B296" s="11" t="str">
        <f>'Master Schedule'!B296</f>
        <v/>
      </c>
      <c r="C296" s="7">
        <v>46529.0</v>
      </c>
      <c r="D296" s="8" t="str">
        <f t="shared" si="1"/>
        <v>Saturday</v>
      </c>
      <c r="E296" s="31"/>
      <c r="F296" s="11"/>
      <c r="G296" s="11"/>
      <c r="H296" s="31"/>
      <c r="I296" s="11"/>
      <c r="J296" s="22"/>
      <c r="K296" s="35"/>
      <c r="L296" s="35"/>
      <c r="M296" s="35"/>
      <c r="N296" s="36"/>
      <c r="O296" s="62"/>
      <c r="P296" s="34" t="str">
        <f t="shared" si="2"/>
        <v/>
      </c>
    </row>
    <row r="297" ht="22.5" customHeight="1">
      <c r="A297" s="6">
        <v>296.0</v>
      </c>
      <c r="B297" s="11" t="str">
        <f>'Master Schedule'!B297</f>
        <v/>
      </c>
      <c r="C297" s="7">
        <v>46530.0</v>
      </c>
      <c r="D297" s="8" t="str">
        <f t="shared" si="1"/>
        <v>Sunday</v>
      </c>
      <c r="E297" s="31"/>
      <c r="F297" s="11"/>
      <c r="G297" s="11"/>
      <c r="H297" s="31"/>
      <c r="I297" s="11"/>
      <c r="J297" s="22"/>
      <c r="K297" s="32"/>
      <c r="L297" s="32"/>
      <c r="M297" s="32"/>
      <c r="N297" s="33"/>
      <c r="O297" s="62"/>
      <c r="P297" s="34" t="str">
        <f t="shared" si="2"/>
        <v/>
      </c>
    </row>
    <row r="298" ht="22.5" customHeight="1">
      <c r="A298" s="6">
        <v>297.0</v>
      </c>
      <c r="B298" s="11" t="str">
        <f>'Master Schedule'!B298</f>
        <v/>
      </c>
      <c r="C298" s="7">
        <v>46531.0</v>
      </c>
      <c r="D298" s="8" t="str">
        <f t="shared" si="1"/>
        <v>Monday</v>
      </c>
      <c r="E298" s="31"/>
      <c r="F298" s="11"/>
      <c r="G298" s="11"/>
      <c r="H298" s="31"/>
      <c r="I298" s="11"/>
      <c r="J298" s="22"/>
      <c r="K298" s="35"/>
      <c r="L298" s="35"/>
      <c r="M298" s="35"/>
      <c r="N298" s="36"/>
      <c r="O298" s="62"/>
      <c r="P298" s="34" t="str">
        <f t="shared" si="2"/>
        <v/>
      </c>
    </row>
    <row r="299" ht="22.5" customHeight="1">
      <c r="A299" s="6">
        <v>298.0</v>
      </c>
      <c r="B299" s="11" t="str">
        <f>'Master Schedule'!B299</f>
        <v/>
      </c>
      <c r="C299" s="7">
        <v>46532.0</v>
      </c>
      <c r="D299" s="8" t="str">
        <f t="shared" si="1"/>
        <v>Tuesday</v>
      </c>
      <c r="E299" s="31"/>
      <c r="F299" s="11"/>
      <c r="G299" s="11"/>
      <c r="H299" s="31"/>
      <c r="I299" s="11"/>
      <c r="J299" s="22"/>
      <c r="K299" s="32"/>
      <c r="L299" s="32"/>
      <c r="M299" s="32"/>
      <c r="N299" s="33"/>
      <c r="O299" s="62"/>
      <c r="P299" s="34" t="str">
        <f t="shared" si="2"/>
        <v/>
      </c>
    </row>
    <row r="300" ht="22.5" customHeight="1">
      <c r="A300" s="6">
        <v>299.0</v>
      </c>
      <c r="B300" s="11" t="str">
        <f>'Master Schedule'!B300</f>
        <v/>
      </c>
      <c r="C300" s="7">
        <v>46533.0</v>
      </c>
      <c r="D300" s="8" t="str">
        <f t="shared" si="1"/>
        <v>Wednesday</v>
      </c>
      <c r="E300" s="31"/>
      <c r="F300" s="11"/>
      <c r="G300" s="11"/>
      <c r="H300" s="31"/>
      <c r="I300" s="11"/>
      <c r="J300" s="22"/>
      <c r="K300" s="35"/>
      <c r="L300" s="35"/>
      <c r="M300" s="35"/>
      <c r="N300" s="36"/>
      <c r="O300" s="62"/>
      <c r="P300" s="34" t="str">
        <f t="shared" si="2"/>
        <v/>
      </c>
    </row>
    <row r="301" ht="22.5" customHeight="1">
      <c r="A301" s="6">
        <v>300.0</v>
      </c>
      <c r="B301" s="11" t="str">
        <f>'Master Schedule'!B301</f>
        <v/>
      </c>
      <c r="C301" s="7">
        <v>46534.0</v>
      </c>
      <c r="D301" s="8" t="str">
        <f t="shared" si="1"/>
        <v>Thursday</v>
      </c>
      <c r="E301" s="31"/>
      <c r="F301" s="11"/>
      <c r="G301" s="11"/>
      <c r="H301" s="31"/>
      <c r="I301" s="11"/>
      <c r="J301" s="22"/>
      <c r="K301" s="32"/>
      <c r="L301" s="32"/>
      <c r="M301" s="32"/>
      <c r="N301" s="33"/>
      <c r="O301" s="62"/>
      <c r="P301" s="34" t="str">
        <f t="shared" si="2"/>
        <v/>
      </c>
    </row>
    <row r="302" ht="22.5" customHeight="1">
      <c r="A302" s="6">
        <v>301.0</v>
      </c>
      <c r="B302" s="11" t="str">
        <f>'Master Schedule'!B302</f>
        <v/>
      </c>
      <c r="C302" s="7">
        <v>46535.0</v>
      </c>
      <c r="D302" s="8" t="str">
        <f t="shared" si="1"/>
        <v>Friday</v>
      </c>
      <c r="E302" s="31"/>
      <c r="F302" s="11"/>
      <c r="G302" s="11"/>
      <c r="H302" s="31"/>
      <c r="I302" s="11"/>
      <c r="J302" s="22"/>
      <c r="K302" s="35"/>
      <c r="L302" s="35"/>
      <c r="M302" s="35"/>
      <c r="N302" s="36"/>
      <c r="O302" s="62"/>
      <c r="P302" s="34" t="str">
        <f t="shared" si="2"/>
        <v/>
      </c>
    </row>
    <row r="303" ht="22.5" customHeight="1">
      <c r="A303" s="6">
        <v>302.0</v>
      </c>
      <c r="B303" s="11" t="str">
        <f>'Master Schedule'!B303</f>
        <v/>
      </c>
      <c r="C303" s="7">
        <v>46536.0</v>
      </c>
      <c r="D303" s="8" t="str">
        <f t="shared" si="1"/>
        <v>Saturday</v>
      </c>
      <c r="E303" s="31"/>
      <c r="F303" s="11"/>
      <c r="G303" s="11"/>
      <c r="H303" s="31"/>
      <c r="I303" s="11"/>
      <c r="J303" s="22"/>
      <c r="K303" s="32"/>
      <c r="L303" s="32"/>
      <c r="M303" s="32"/>
      <c r="N303" s="33"/>
      <c r="O303" s="62"/>
      <c r="P303" s="34" t="str">
        <f t="shared" si="2"/>
        <v/>
      </c>
    </row>
    <row r="304" ht="22.5" customHeight="1">
      <c r="A304" s="6">
        <v>303.0</v>
      </c>
      <c r="B304" s="11" t="str">
        <f>'Master Schedule'!B304</f>
        <v/>
      </c>
      <c r="C304" s="7">
        <v>46537.0</v>
      </c>
      <c r="D304" s="8" t="str">
        <f t="shared" si="1"/>
        <v>Sunday</v>
      </c>
      <c r="E304" s="31"/>
      <c r="F304" s="11"/>
      <c r="G304" s="11"/>
      <c r="H304" s="31"/>
      <c r="I304" s="11"/>
      <c r="J304" s="22"/>
      <c r="K304" s="35"/>
      <c r="L304" s="35"/>
      <c r="M304" s="35"/>
      <c r="N304" s="36"/>
      <c r="O304" s="62"/>
      <c r="P304" s="34" t="str">
        <f t="shared" si="2"/>
        <v/>
      </c>
    </row>
    <row r="305" ht="22.5" customHeight="1">
      <c r="A305" s="6">
        <v>304.0</v>
      </c>
      <c r="B305" s="11" t="str">
        <f>'Master Schedule'!B305</f>
        <v/>
      </c>
      <c r="C305" s="7">
        <v>46538.0</v>
      </c>
      <c r="D305" s="8" t="str">
        <f t="shared" si="1"/>
        <v>Monday</v>
      </c>
      <c r="E305" s="31"/>
      <c r="F305" s="11"/>
      <c r="G305" s="11"/>
      <c r="H305" s="31"/>
      <c r="I305" s="11"/>
      <c r="J305" s="22"/>
      <c r="K305" s="32"/>
      <c r="L305" s="32"/>
      <c r="M305" s="32"/>
      <c r="N305" s="33"/>
      <c r="O305" s="62"/>
      <c r="P305" s="34" t="str">
        <f t="shared" si="2"/>
        <v/>
      </c>
    </row>
    <row r="306" ht="22.5" customHeight="1">
      <c r="A306" s="37"/>
      <c r="B306" s="38" t="str">
        <f>'Master Schedule'!B306</f>
        <v/>
      </c>
      <c r="C306" s="39"/>
      <c r="D306" s="40" t="str">
        <f t="shared" si="1"/>
        <v>Saturday</v>
      </c>
      <c r="E306" s="41"/>
      <c r="F306" s="38"/>
      <c r="G306" s="38"/>
      <c r="H306" s="41"/>
      <c r="I306" s="38"/>
      <c r="J306" s="38"/>
      <c r="K306" s="42" t="s">
        <v>12</v>
      </c>
      <c r="L306" s="42" t="s">
        <v>13</v>
      </c>
      <c r="M306" s="23" t="s">
        <v>14</v>
      </c>
      <c r="N306" s="24" t="s">
        <v>15</v>
      </c>
      <c r="O306" s="58" t="s">
        <v>17</v>
      </c>
      <c r="P306" s="25" t="s">
        <v>9</v>
      </c>
    </row>
    <row r="307" ht="22.5" customHeight="1">
      <c r="A307" s="37"/>
      <c r="B307" s="38" t="str">
        <f>'Master Schedule'!B307</f>
        <v/>
      </c>
      <c r="C307" s="39"/>
      <c r="D307" s="40" t="str">
        <f t="shared" si="1"/>
        <v>Saturday</v>
      </c>
      <c r="E307" s="41"/>
      <c r="F307" s="38"/>
      <c r="G307" s="38"/>
      <c r="H307" s="41"/>
      <c r="I307" s="38"/>
      <c r="J307" s="38"/>
      <c r="K307" s="53" t="s">
        <v>16</v>
      </c>
      <c r="L307" s="53" t="s">
        <v>16</v>
      </c>
      <c r="M307" s="53" t="s">
        <v>16</v>
      </c>
      <c r="N307" s="59" t="s">
        <v>49</v>
      </c>
      <c r="O307" s="60" t="s">
        <v>16</v>
      </c>
      <c r="P307" s="34" t="str">
        <f t="shared" ref="P307:P610" si="3">IF(G307="", "",
   IF(AND(K307="✅", L307="✅", M307="✅", N307="✅", O307="✅"), "✅ Approved",
   IF(OR(K307="❌", L307="❌", M307="❌", N307="❌", O307="❌"), "❌ Denied",
   "⌛️ Pending")))
</f>
        <v/>
      </c>
    </row>
    <row r="308" ht="22.5" customHeight="1">
      <c r="A308" s="37"/>
      <c r="B308" s="38" t="str">
        <f>'Master Schedule'!B308</f>
        <v/>
      </c>
      <c r="C308" s="39"/>
      <c r="D308" s="40" t="str">
        <f t="shared" si="1"/>
        <v>Saturday</v>
      </c>
      <c r="E308" s="41"/>
      <c r="F308" s="38"/>
      <c r="G308" s="38"/>
      <c r="H308" s="41"/>
      <c r="I308" s="38"/>
      <c r="J308" s="38"/>
      <c r="K308" s="32"/>
      <c r="L308" s="32"/>
      <c r="M308" s="32"/>
      <c r="N308" s="33"/>
      <c r="O308" s="62"/>
      <c r="P308" s="34" t="str">
        <f t="shared" si="3"/>
        <v/>
      </c>
    </row>
    <row r="309" ht="22.5" customHeight="1">
      <c r="A309" s="37"/>
      <c r="B309" s="38" t="str">
        <f>'Master Schedule'!B309</f>
        <v/>
      </c>
      <c r="C309" s="39"/>
      <c r="D309" s="40" t="str">
        <f t="shared" si="1"/>
        <v>Saturday</v>
      </c>
      <c r="E309" s="41"/>
      <c r="F309" s="38"/>
      <c r="G309" s="38"/>
      <c r="H309" s="41"/>
      <c r="I309" s="38"/>
      <c r="J309" s="38"/>
      <c r="K309" s="35"/>
      <c r="L309" s="35"/>
      <c r="M309" s="35"/>
      <c r="N309" s="36"/>
      <c r="O309" s="62"/>
      <c r="P309" s="34" t="str">
        <f t="shared" si="3"/>
        <v/>
      </c>
    </row>
    <row r="310" ht="22.5" customHeight="1">
      <c r="A310" s="37"/>
      <c r="B310" s="38" t="str">
        <f>'Master Schedule'!B310</f>
        <v/>
      </c>
      <c r="C310" s="39"/>
      <c r="D310" s="40" t="str">
        <f t="shared" si="1"/>
        <v>Saturday</v>
      </c>
      <c r="E310" s="41"/>
      <c r="F310" s="38"/>
      <c r="G310" s="38"/>
      <c r="H310" s="41"/>
      <c r="I310" s="38"/>
      <c r="J310" s="38"/>
      <c r="K310" s="32"/>
      <c r="L310" s="32"/>
      <c r="M310" s="32"/>
      <c r="N310" s="33"/>
      <c r="O310" s="62"/>
      <c r="P310" s="34" t="str">
        <f t="shared" si="3"/>
        <v/>
      </c>
    </row>
    <row r="311" ht="22.5" customHeight="1">
      <c r="A311" s="37"/>
      <c r="B311" s="38" t="str">
        <f>'Master Schedule'!B311</f>
        <v/>
      </c>
      <c r="C311" s="39"/>
      <c r="D311" s="40" t="str">
        <f t="shared" si="1"/>
        <v>Saturday</v>
      </c>
      <c r="E311" s="41"/>
      <c r="F311" s="38"/>
      <c r="G311" s="38"/>
      <c r="H311" s="41"/>
      <c r="I311" s="38"/>
      <c r="J311" s="38"/>
      <c r="K311" s="35"/>
      <c r="L311" s="35"/>
      <c r="M311" s="35"/>
      <c r="N311" s="36"/>
      <c r="O311" s="62"/>
      <c r="P311" s="34" t="str">
        <f t="shared" si="3"/>
        <v/>
      </c>
    </row>
    <row r="312" ht="22.5" customHeight="1">
      <c r="A312" s="37"/>
      <c r="B312" s="38" t="str">
        <f>'Master Schedule'!B312</f>
        <v/>
      </c>
      <c r="C312" s="39"/>
      <c r="D312" s="40" t="str">
        <f t="shared" si="1"/>
        <v>Saturday</v>
      </c>
      <c r="E312" s="41"/>
      <c r="F312" s="38"/>
      <c r="G312" s="38"/>
      <c r="H312" s="41"/>
      <c r="I312" s="38"/>
      <c r="J312" s="38"/>
      <c r="K312" s="32"/>
      <c r="L312" s="32"/>
      <c r="M312" s="32"/>
      <c r="N312" s="33"/>
      <c r="O312" s="62"/>
      <c r="P312" s="34" t="str">
        <f t="shared" si="3"/>
        <v/>
      </c>
    </row>
    <row r="313" ht="22.5" customHeight="1">
      <c r="A313" s="37"/>
      <c r="B313" s="38" t="str">
        <f>'Master Schedule'!B313</f>
        <v/>
      </c>
      <c r="C313" s="39"/>
      <c r="D313" s="40" t="str">
        <f t="shared" si="1"/>
        <v>Saturday</v>
      </c>
      <c r="E313" s="41"/>
      <c r="F313" s="38"/>
      <c r="G313" s="38"/>
      <c r="H313" s="41"/>
      <c r="I313" s="38"/>
      <c r="J313" s="38"/>
      <c r="K313" s="35"/>
      <c r="L313" s="35"/>
      <c r="M313" s="35"/>
      <c r="N313" s="36"/>
      <c r="O313" s="62"/>
      <c r="P313" s="34" t="str">
        <f t="shared" si="3"/>
        <v/>
      </c>
    </row>
    <row r="314" ht="22.5" customHeight="1">
      <c r="A314" s="37"/>
      <c r="B314" s="38" t="str">
        <f>'Master Schedule'!B314</f>
        <v/>
      </c>
      <c r="C314" s="39"/>
      <c r="D314" s="40" t="str">
        <f t="shared" si="1"/>
        <v>Saturday</v>
      </c>
      <c r="E314" s="41"/>
      <c r="F314" s="38"/>
      <c r="G314" s="38"/>
      <c r="H314" s="41"/>
      <c r="I314" s="38"/>
      <c r="J314" s="38"/>
      <c r="K314" s="32"/>
      <c r="L314" s="32"/>
      <c r="M314" s="32"/>
      <c r="N314" s="33"/>
      <c r="O314" s="62"/>
      <c r="P314" s="34" t="str">
        <f t="shared" si="3"/>
        <v/>
      </c>
    </row>
    <row r="315" ht="22.5" customHeight="1">
      <c r="A315" s="37"/>
      <c r="B315" s="38" t="str">
        <f>'Master Schedule'!B315</f>
        <v/>
      </c>
      <c r="C315" s="39"/>
      <c r="D315" s="40" t="str">
        <f t="shared" si="1"/>
        <v>Saturday</v>
      </c>
      <c r="E315" s="41"/>
      <c r="F315" s="38"/>
      <c r="G315" s="38"/>
      <c r="H315" s="41"/>
      <c r="I315" s="38"/>
      <c r="J315" s="38"/>
      <c r="K315" s="35"/>
      <c r="L315" s="35"/>
      <c r="M315" s="35"/>
      <c r="N315" s="36"/>
      <c r="O315" s="62"/>
      <c r="P315" s="34" t="str">
        <f t="shared" si="3"/>
        <v/>
      </c>
    </row>
    <row r="316" ht="22.5" customHeight="1">
      <c r="A316" s="37"/>
      <c r="B316" s="38" t="str">
        <f>'Master Schedule'!B316</f>
        <v/>
      </c>
      <c r="C316" s="39"/>
      <c r="D316" s="40" t="str">
        <f t="shared" si="1"/>
        <v>Saturday</v>
      </c>
      <c r="E316" s="41"/>
      <c r="F316" s="38"/>
      <c r="G316" s="38"/>
      <c r="H316" s="41"/>
      <c r="I316" s="38"/>
      <c r="J316" s="38"/>
      <c r="K316" s="32"/>
      <c r="L316" s="32"/>
      <c r="M316" s="32"/>
      <c r="N316" s="33"/>
      <c r="O316" s="62"/>
      <c r="P316" s="34" t="str">
        <f t="shared" si="3"/>
        <v/>
      </c>
    </row>
    <row r="317" ht="22.5" customHeight="1">
      <c r="A317" s="37"/>
      <c r="B317" s="38" t="str">
        <f>'Master Schedule'!B317</f>
        <v/>
      </c>
      <c r="C317" s="39"/>
      <c r="D317" s="40" t="str">
        <f t="shared" si="1"/>
        <v>Saturday</v>
      </c>
      <c r="E317" s="41"/>
      <c r="F317" s="38"/>
      <c r="G317" s="38"/>
      <c r="H317" s="41"/>
      <c r="I317" s="38"/>
      <c r="J317" s="38"/>
      <c r="K317" s="35"/>
      <c r="L317" s="35"/>
      <c r="M317" s="35"/>
      <c r="N317" s="36"/>
      <c r="O317" s="62"/>
      <c r="P317" s="34" t="str">
        <f t="shared" si="3"/>
        <v/>
      </c>
    </row>
    <row r="318" ht="22.5" customHeight="1">
      <c r="A318" s="37"/>
      <c r="B318" s="38" t="str">
        <f>'Master Schedule'!B318</f>
        <v/>
      </c>
      <c r="C318" s="39"/>
      <c r="D318" s="40" t="str">
        <f t="shared" si="1"/>
        <v>Saturday</v>
      </c>
      <c r="E318" s="41"/>
      <c r="F318" s="38"/>
      <c r="G318" s="38"/>
      <c r="H318" s="41"/>
      <c r="I318" s="38"/>
      <c r="J318" s="38"/>
      <c r="K318" s="32"/>
      <c r="L318" s="32"/>
      <c r="M318" s="32"/>
      <c r="N318" s="33"/>
      <c r="O318" s="62"/>
      <c r="P318" s="34" t="str">
        <f t="shared" si="3"/>
        <v/>
      </c>
    </row>
    <row r="319" ht="22.5" customHeight="1">
      <c r="A319" s="37"/>
      <c r="B319" s="38" t="str">
        <f>'Master Schedule'!B319</f>
        <v/>
      </c>
      <c r="C319" s="39"/>
      <c r="D319" s="40" t="str">
        <f t="shared" si="1"/>
        <v>Saturday</v>
      </c>
      <c r="E319" s="41"/>
      <c r="F319" s="38"/>
      <c r="G319" s="38"/>
      <c r="H319" s="41"/>
      <c r="I319" s="38"/>
      <c r="J319" s="38"/>
      <c r="K319" s="35"/>
      <c r="L319" s="35"/>
      <c r="M319" s="35"/>
      <c r="N319" s="36"/>
      <c r="O319" s="62"/>
      <c r="P319" s="34" t="str">
        <f t="shared" si="3"/>
        <v/>
      </c>
    </row>
    <row r="320" ht="22.5" customHeight="1">
      <c r="A320" s="37"/>
      <c r="B320" s="38" t="str">
        <f>'Master Schedule'!B320</f>
        <v/>
      </c>
      <c r="C320" s="39"/>
      <c r="D320" s="40" t="str">
        <f t="shared" si="1"/>
        <v>Saturday</v>
      </c>
      <c r="E320" s="41"/>
      <c r="F320" s="38"/>
      <c r="G320" s="38"/>
      <c r="H320" s="41"/>
      <c r="I320" s="38"/>
      <c r="J320" s="38"/>
      <c r="K320" s="32"/>
      <c r="L320" s="32"/>
      <c r="M320" s="32"/>
      <c r="N320" s="33"/>
      <c r="O320" s="62"/>
      <c r="P320" s="34" t="str">
        <f t="shared" si="3"/>
        <v/>
      </c>
    </row>
    <row r="321" ht="22.5" customHeight="1">
      <c r="A321" s="37"/>
      <c r="B321" s="38" t="str">
        <f>'Master Schedule'!B321</f>
        <v/>
      </c>
      <c r="C321" s="39"/>
      <c r="D321" s="40" t="str">
        <f t="shared" si="1"/>
        <v>Saturday</v>
      </c>
      <c r="E321" s="41"/>
      <c r="F321" s="38"/>
      <c r="G321" s="38"/>
      <c r="H321" s="41"/>
      <c r="I321" s="38"/>
      <c r="J321" s="38"/>
      <c r="K321" s="35"/>
      <c r="L321" s="35"/>
      <c r="M321" s="35"/>
      <c r="N321" s="36"/>
      <c r="O321" s="62"/>
      <c r="P321" s="34" t="str">
        <f t="shared" si="3"/>
        <v/>
      </c>
    </row>
    <row r="322" ht="22.5" customHeight="1">
      <c r="A322" s="37"/>
      <c r="B322" s="38" t="str">
        <f>'Master Schedule'!B322</f>
        <v/>
      </c>
      <c r="C322" s="39"/>
      <c r="D322" s="40" t="str">
        <f t="shared" si="1"/>
        <v>Saturday</v>
      </c>
      <c r="E322" s="41"/>
      <c r="F322" s="38"/>
      <c r="G322" s="38"/>
      <c r="H322" s="41"/>
      <c r="I322" s="38"/>
      <c r="J322" s="38"/>
      <c r="K322" s="32"/>
      <c r="L322" s="32"/>
      <c r="M322" s="32"/>
      <c r="N322" s="33"/>
      <c r="O322" s="62"/>
      <c r="P322" s="34" t="str">
        <f t="shared" si="3"/>
        <v/>
      </c>
    </row>
    <row r="323" ht="22.5" customHeight="1">
      <c r="A323" s="37"/>
      <c r="B323" s="38" t="str">
        <f>'Master Schedule'!B323</f>
        <v/>
      </c>
      <c r="C323" s="39"/>
      <c r="D323" s="40" t="str">
        <f t="shared" si="1"/>
        <v>Saturday</v>
      </c>
      <c r="E323" s="41"/>
      <c r="F323" s="38"/>
      <c r="G323" s="38"/>
      <c r="H323" s="41"/>
      <c r="I323" s="38"/>
      <c r="J323" s="38"/>
      <c r="K323" s="35"/>
      <c r="L323" s="35"/>
      <c r="M323" s="35"/>
      <c r="N323" s="36"/>
      <c r="O323" s="62"/>
      <c r="P323" s="34" t="str">
        <f t="shared" si="3"/>
        <v/>
      </c>
    </row>
    <row r="324" ht="22.5" customHeight="1">
      <c r="A324" s="37"/>
      <c r="B324" s="38" t="str">
        <f>'Master Schedule'!B324</f>
        <v/>
      </c>
      <c r="C324" s="39"/>
      <c r="D324" s="40" t="str">
        <f t="shared" si="1"/>
        <v>Saturday</v>
      </c>
      <c r="E324" s="41"/>
      <c r="F324" s="38"/>
      <c r="G324" s="38"/>
      <c r="H324" s="41"/>
      <c r="I324" s="38"/>
      <c r="J324" s="38"/>
      <c r="K324" s="32"/>
      <c r="L324" s="32"/>
      <c r="M324" s="32"/>
      <c r="N324" s="33"/>
      <c r="O324" s="62"/>
      <c r="P324" s="34" t="str">
        <f t="shared" si="3"/>
        <v/>
      </c>
    </row>
    <row r="325" ht="22.5" customHeight="1">
      <c r="A325" s="37"/>
      <c r="B325" s="38" t="str">
        <f>'Master Schedule'!B325</f>
        <v/>
      </c>
      <c r="C325" s="39"/>
      <c r="D325" s="40" t="str">
        <f t="shared" si="1"/>
        <v>Saturday</v>
      </c>
      <c r="E325" s="41"/>
      <c r="F325" s="38"/>
      <c r="G325" s="38"/>
      <c r="H325" s="41"/>
      <c r="I325" s="38"/>
      <c r="J325" s="38"/>
      <c r="K325" s="35"/>
      <c r="L325" s="35"/>
      <c r="M325" s="35"/>
      <c r="N325" s="36"/>
      <c r="O325" s="62"/>
      <c r="P325" s="34" t="str">
        <f t="shared" si="3"/>
        <v/>
      </c>
    </row>
    <row r="326" ht="22.5" customHeight="1">
      <c r="A326" s="37"/>
      <c r="B326" s="38" t="str">
        <f>'Master Schedule'!B326</f>
        <v/>
      </c>
      <c r="C326" s="39"/>
      <c r="D326" s="40" t="str">
        <f t="shared" si="1"/>
        <v>Saturday</v>
      </c>
      <c r="E326" s="41"/>
      <c r="F326" s="38"/>
      <c r="G326" s="38"/>
      <c r="H326" s="41"/>
      <c r="I326" s="38"/>
      <c r="J326" s="38"/>
      <c r="K326" s="32"/>
      <c r="L326" s="32"/>
      <c r="M326" s="32"/>
      <c r="N326" s="33"/>
      <c r="O326" s="62"/>
      <c r="P326" s="34" t="str">
        <f t="shared" si="3"/>
        <v/>
      </c>
    </row>
    <row r="327" ht="22.5" customHeight="1">
      <c r="A327" s="37"/>
      <c r="B327" s="38" t="str">
        <f>'Master Schedule'!B327</f>
        <v/>
      </c>
      <c r="C327" s="39"/>
      <c r="D327" s="40" t="str">
        <f t="shared" si="1"/>
        <v>Saturday</v>
      </c>
      <c r="E327" s="41"/>
      <c r="F327" s="38"/>
      <c r="G327" s="38"/>
      <c r="H327" s="41"/>
      <c r="I327" s="38"/>
      <c r="J327" s="38"/>
      <c r="K327" s="35"/>
      <c r="L327" s="35"/>
      <c r="M327" s="35"/>
      <c r="N327" s="36"/>
      <c r="O327" s="62"/>
      <c r="P327" s="34" t="str">
        <f t="shared" si="3"/>
        <v/>
      </c>
    </row>
    <row r="328" ht="22.5" customHeight="1">
      <c r="A328" s="37"/>
      <c r="B328" s="38" t="str">
        <f>'Master Schedule'!B328</f>
        <v/>
      </c>
      <c r="C328" s="39"/>
      <c r="D328" s="40" t="str">
        <f t="shared" si="1"/>
        <v>Saturday</v>
      </c>
      <c r="E328" s="41"/>
      <c r="F328" s="38"/>
      <c r="G328" s="38"/>
      <c r="H328" s="41"/>
      <c r="I328" s="38"/>
      <c r="J328" s="38"/>
      <c r="K328" s="32"/>
      <c r="L328" s="32"/>
      <c r="M328" s="32"/>
      <c r="N328" s="33"/>
      <c r="O328" s="62"/>
      <c r="P328" s="34" t="str">
        <f t="shared" si="3"/>
        <v/>
      </c>
    </row>
    <row r="329" ht="22.5" customHeight="1">
      <c r="A329" s="37"/>
      <c r="B329" s="38" t="str">
        <f>'Master Schedule'!B329</f>
        <v/>
      </c>
      <c r="C329" s="39"/>
      <c r="D329" s="40" t="str">
        <f t="shared" si="1"/>
        <v>Saturday</v>
      </c>
      <c r="E329" s="41"/>
      <c r="F329" s="38"/>
      <c r="G329" s="38"/>
      <c r="H329" s="41"/>
      <c r="I329" s="38"/>
      <c r="J329" s="38"/>
      <c r="K329" s="35"/>
      <c r="L329" s="35"/>
      <c r="M329" s="35"/>
      <c r="N329" s="36"/>
      <c r="O329" s="62"/>
      <c r="P329" s="34" t="str">
        <f t="shared" si="3"/>
        <v/>
      </c>
    </row>
    <row r="330" ht="22.5" customHeight="1">
      <c r="A330" s="37"/>
      <c r="B330" s="38" t="str">
        <f>'Master Schedule'!B330</f>
        <v/>
      </c>
      <c r="C330" s="39"/>
      <c r="D330" s="40" t="str">
        <f t="shared" si="1"/>
        <v>Saturday</v>
      </c>
      <c r="E330" s="41"/>
      <c r="F330" s="38"/>
      <c r="G330" s="38"/>
      <c r="H330" s="41"/>
      <c r="I330" s="38"/>
      <c r="J330" s="38"/>
      <c r="K330" s="32"/>
      <c r="L330" s="32"/>
      <c r="M330" s="32"/>
      <c r="N330" s="33"/>
      <c r="O330" s="62"/>
      <c r="P330" s="34" t="str">
        <f t="shared" si="3"/>
        <v/>
      </c>
    </row>
    <row r="331" ht="22.5" customHeight="1">
      <c r="A331" s="37"/>
      <c r="B331" s="38" t="str">
        <f>'Master Schedule'!B331</f>
        <v/>
      </c>
      <c r="C331" s="39"/>
      <c r="D331" s="40" t="str">
        <f t="shared" si="1"/>
        <v>Saturday</v>
      </c>
      <c r="E331" s="41"/>
      <c r="F331" s="38"/>
      <c r="G331" s="38"/>
      <c r="H331" s="41"/>
      <c r="I331" s="38"/>
      <c r="J331" s="38"/>
      <c r="K331" s="35"/>
      <c r="L331" s="35"/>
      <c r="M331" s="35"/>
      <c r="N331" s="36"/>
      <c r="O331" s="62"/>
      <c r="P331" s="34" t="str">
        <f t="shared" si="3"/>
        <v/>
      </c>
    </row>
    <row r="332" ht="22.5" customHeight="1">
      <c r="A332" s="37"/>
      <c r="B332" s="38" t="str">
        <f>'Master Schedule'!B332</f>
        <v/>
      </c>
      <c r="C332" s="39"/>
      <c r="D332" s="40" t="str">
        <f t="shared" si="1"/>
        <v>Saturday</v>
      </c>
      <c r="E332" s="41"/>
      <c r="F332" s="38"/>
      <c r="G332" s="38"/>
      <c r="H332" s="41"/>
      <c r="I332" s="38"/>
      <c r="J332" s="38"/>
      <c r="K332" s="32"/>
      <c r="L332" s="32"/>
      <c r="M332" s="32"/>
      <c r="N332" s="33"/>
      <c r="O332" s="62"/>
      <c r="P332" s="34" t="str">
        <f t="shared" si="3"/>
        <v/>
      </c>
    </row>
    <row r="333" ht="22.5" customHeight="1">
      <c r="A333" s="37"/>
      <c r="B333" s="38" t="str">
        <f>'Master Schedule'!B333</f>
        <v/>
      </c>
      <c r="C333" s="39"/>
      <c r="D333" s="40" t="str">
        <f t="shared" si="1"/>
        <v>Saturday</v>
      </c>
      <c r="E333" s="41"/>
      <c r="F333" s="38"/>
      <c r="G333" s="38"/>
      <c r="H333" s="41"/>
      <c r="I333" s="38"/>
      <c r="J333" s="38"/>
      <c r="K333" s="35"/>
      <c r="L333" s="35"/>
      <c r="M333" s="35"/>
      <c r="N333" s="36"/>
      <c r="O333" s="62"/>
      <c r="P333" s="34" t="str">
        <f t="shared" si="3"/>
        <v/>
      </c>
    </row>
    <row r="334" ht="22.5" customHeight="1">
      <c r="A334" s="37"/>
      <c r="B334" s="38" t="str">
        <f>'Master Schedule'!B334</f>
        <v/>
      </c>
      <c r="C334" s="39"/>
      <c r="D334" s="40" t="str">
        <f t="shared" si="1"/>
        <v>Saturday</v>
      </c>
      <c r="E334" s="41"/>
      <c r="F334" s="38"/>
      <c r="G334" s="38"/>
      <c r="H334" s="41"/>
      <c r="I334" s="38"/>
      <c r="J334" s="38"/>
      <c r="K334" s="32"/>
      <c r="L334" s="32"/>
      <c r="M334" s="32"/>
      <c r="N334" s="33"/>
      <c r="O334" s="62"/>
      <c r="P334" s="34" t="str">
        <f t="shared" si="3"/>
        <v/>
      </c>
    </row>
    <row r="335" ht="22.5" customHeight="1">
      <c r="A335" s="37"/>
      <c r="B335" s="38" t="str">
        <f>'Master Schedule'!B335</f>
        <v/>
      </c>
      <c r="C335" s="39"/>
      <c r="D335" s="40" t="str">
        <f t="shared" si="1"/>
        <v>Saturday</v>
      </c>
      <c r="E335" s="41"/>
      <c r="F335" s="38"/>
      <c r="G335" s="38"/>
      <c r="H335" s="41"/>
      <c r="I335" s="38"/>
      <c r="J335" s="38"/>
      <c r="K335" s="35"/>
      <c r="L335" s="35"/>
      <c r="M335" s="35"/>
      <c r="N335" s="36"/>
      <c r="O335" s="62"/>
      <c r="P335" s="34" t="str">
        <f t="shared" si="3"/>
        <v/>
      </c>
    </row>
    <row r="336" ht="22.5" customHeight="1">
      <c r="A336" s="37"/>
      <c r="B336" s="38" t="str">
        <f>'Master Schedule'!B336</f>
        <v/>
      </c>
      <c r="C336" s="39"/>
      <c r="D336" s="40" t="str">
        <f t="shared" si="1"/>
        <v>Saturday</v>
      </c>
      <c r="E336" s="41"/>
      <c r="F336" s="38"/>
      <c r="G336" s="38"/>
      <c r="H336" s="41"/>
      <c r="I336" s="38"/>
      <c r="J336" s="38"/>
      <c r="K336" s="32"/>
      <c r="L336" s="32"/>
      <c r="M336" s="32"/>
      <c r="N336" s="33"/>
      <c r="O336" s="62"/>
      <c r="P336" s="34" t="str">
        <f t="shared" si="3"/>
        <v/>
      </c>
    </row>
    <row r="337" ht="22.5" customHeight="1">
      <c r="A337" s="37"/>
      <c r="B337" s="38" t="str">
        <f>'Master Schedule'!B337</f>
        <v/>
      </c>
      <c r="C337" s="39"/>
      <c r="D337" s="40" t="str">
        <f t="shared" si="1"/>
        <v>Saturday</v>
      </c>
      <c r="E337" s="41"/>
      <c r="F337" s="38"/>
      <c r="G337" s="38"/>
      <c r="H337" s="41"/>
      <c r="I337" s="38"/>
      <c r="J337" s="38"/>
      <c r="K337" s="35"/>
      <c r="L337" s="35"/>
      <c r="M337" s="35"/>
      <c r="N337" s="36"/>
      <c r="O337" s="62"/>
      <c r="P337" s="34" t="str">
        <f t="shared" si="3"/>
        <v/>
      </c>
    </row>
    <row r="338" ht="22.5" customHeight="1">
      <c r="A338" s="37"/>
      <c r="B338" s="38" t="str">
        <f>'Master Schedule'!B338</f>
        <v/>
      </c>
      <c r="C338" s="39"/>
      <c r="D338" s="40" t="str">
        <f t="shared" si="1"/>
        <v>Saturday</v>
      </c>
      <c r="E338" s="41"/>
      <c r="F338" s="38"/>
      <c r="G338" s="38"/>
      <c r="H338" s="41"/>
      <c r="I338" s="38"/>
      <c r="J338" s="38"/>
      <c r="K338" s="32"/>
      <c r="L338" s="32"/>
      <c r="M338" s="32"/>
      <c r="N338" s="33"/>
      <c r="O338" s="62"/>
      <c r="P338" s="34" t="str">
        <f t="shared" si="3"/>
        <v/>
      </c>
    </row>
    <row r="339" ht="22.5" customHeight="1">
      <c r="A339" s="37"/>
      <c r="B339" s="38" t="str">
        <f>'Master Schedule'!B339</f>
        <v/>
      </c>
      <c r="C339" s="39"/>
      <c r="D339" s="40" t="str">
        <f t="shared" si="1"/>
        <v>Saturday</v>
      </c>
      <c r="E339" s="41"/>
      <c r="F339" s="38"/>
      <c r="G339" s="38"/>
      <c r="H339" s="41"/>
      <c r="I339" s="38"/>
      <c r="J339" s="38"/>
      <c r="K339" s="35"/>
      <c r="L339" s="35"/>
      <c r="M339" s="35"/>
      <c r="N339" s="36"/>
      <c r="O339" s="62"/>
      <c r="P339" s="34" t="str">
        <f t="shared" si="3"/>
        <v/>
      </c>
    </row>
    <row r="340" ht="22.5" customHeight="1">
      <c r="A340" s="37"/>
      <c r="B340" s="38" t="str">
        <f>'Master Schedule'!B340</f>
        <v/>
      </c>
      <c r="C340" s="39"/>
      <c r="D340" s="40" t="str">
        <f t="shared" si="1"/>
        <v>Saturday</v>
      </c>
      <c r="E340" s="41"/>
      <c r="F340" s="38"/>
      <c r="G340" s="38"/>
      <c r="H340" s="41"/>
      <c r="I340" s="38"/>
      <c r="J340" s="38"/>
      <c r="K340" s="32"/>
      <c r="L340" s="32"/>
      <c r="M340" s="32"/>
      <c r="N340" s="33"/>
      <c r="O340" s="62"/>
      <c r="P340" s="34" t="str">
        <f t="shared" si="3"/>
        <v/>
      </c>
    </row>
    <row r="341" ht="22.5" customHeight="1">
      <c r="A341" s="37"/>
      <c r="B341" s="38" t="str">
        <f>'Master Schedule'!B341</f>
        <v/>
      </c>
      <c r="C341" s="39"/>
      <c r="D341" s="40" t="str">
        <f t="shared" si="1"/>
        <v>Saturday</v>
      </c>
      <c r="E341" s="41"/>
      <c r="F341" s="38"/>
      <c r="G341" s="38"/>
      <c r="H341" s="41"/>
      <c r="I341" s="38"/>
      <c r="J341" s="38"/>
      <c r="K341" s="35"/>
      <c r="L341" s="35"/>
      <c r="M341" s="35"/>
      <c r="N341" s="36"/>
      <c r="O341" s="62"/>
      <c r="P341" s="34" t="str">
        <f t="shared" si="3"/>
        <v/>
      </c>
    </row>
    <row r="342" ht="22.5" customHeight="1">
      <c r="A342" s="37"/>
      <c r="B342" s="38" t="str">
        <f>'Master Schedule'!B342</f>
        <v/>
      </c>
      <c r="C342" s="39"/>
      <c r="D342" s="40" t="str">
        <f t="shared" si="1"/>
        <v>Saturday</v>
      </c>
      <c r="E342" s="41"/>
      <c r="F342" s="38"/>
      <c r="G342" s="38"/>
      <c r="H342" s="41"/>
      <c r="I342" s="38"/>
      <c r="J342" s="38"/>
      <c r="K342" s="32"/>
      <c r="L342" s="32"/>
      <c r="M342" s="32"/>
      <c r="N342" s="33"/>
      <c r="O342" s="62"/>
      <c r="P342" s="34" t="str">
        <f t="shared" si="3"/>
        <v/>
      </c>
    </row>
    <row r="343" ht="22.5" customHeight="1">
      <c r="A343" s="37"/>
      <c r="B343" s="38" t="str">
        <f>'Master Schedule'!B343</f>
        <v/>
      </c>
      <c r="C343" s="39"/>
      <c r="D343" s="40" t="str">
        <f t="shared" si="1"/>
        <v>Saturday</v>
      </c>
      <c r="E343" s="41"/>
      <c r="F343" s="38"/>
      <c r="G343" s="38"/>
      <c r="H343" s="41"/>
      <c r="I343" s="38"/>
      <c r="J343" s="38"/>
      <c r="K343" s="35"/>
      <c r="L343" s="35"/>
      <c r="M343" s="35"/>
      <c r="N343" s="36"/>
      <c r="O343" s="62"/>
      <c r="P343" s="34" t="str">
        <f t="shared" si="3"/>
        <v/>
      </c>
    </row>
    <row r="344" ht="22.5" customHeight="1">
      <c r="A344" s="37"/>
      <c r="B344" s="38" t="str">
        <f>'Master Schedule'!B344</f>
        <v/>
      </c>
      <c r="C344" s="39"/>
      <c r="D344" s="40" t="str">
        <f t="shared" si="1"/>
        <v>Saturday</v>
      </c>
      <c r="E344" s="41"/>
      <c r="F344" s="38"/>
      <c r="G344" s="38"/>
      <c r="H344" s="41"/>
      <c r="I344" s="38"/>
      <c r="J344" s="38"/>
      <c r="K344" s="32"/>
      <c r="L344" s="32"/>
      <c r="M344" s="32"/>
      <c r="N344" s="33"/>
      <c r="O344" s="62"/>
      <c r="P344" s="34" t="str">
        <f t="shared" si="3"/>
        <v/>
      </c>
    </row>
    <row r="345" ht="22.5" customHeight="1">
      <c r="A345" s="37"/>
      <c r="B345" s="38" t="str">
        <f>'Master Schedule'!B345</f>
        <v/>
      </c>
      <c r="C345" s="39"/>
      <c r="D345" s="40" t="str">
        <f t="shared" si="1"/>
        <v>Saturday</v>
      </c>
      <c r="E345" s="41"/>
      <c r="F345" s="38"/>
      <c r="G345" s="38"/>
      <c r="H345" s="41"/>
      <c r="I345" s="38"/>
      <c r="J345" s="38"/>
      <c r="K345" s="35"/>
      <c r="L345" s="35"/>
      <c r="M345" s="35"/>
      <c r="N345" s="36"/>
      <c r="O345" s="62"/>
      <c r="P345" s="34" t="str">
        <f t="shared" si="3"/>
        <v/>
      </c>
    </row>
    <row r="346" ht="22.5" customHeight="1">
      <c r="A346" s="37"/>
      <c r="B346" s="38" t="str">
        <f>'Master Schedule'!B346</f>
        <v/>
      </c>
      <c r="C346" s="39"/>
      <c r="D346" s="40" t="str">
        <f t="shared" si="1"/>
        <v>Saturday</v>
      </c>
      <c r="E346" s="41"/>
      <c r="F346" s="38"/>
      <c r="G346" s="38"/>
      <c r="H346" s="41"/>
      <c r="I346" s="38"/>
      <c r="J346" s="38"/>
      <c r="K346" s="32"/>
      <c r="L346" s="32"/>
      <c r="M346" s="32"/>
      <c r="N346" s="33"/>
      <c r="O346" s="62"/>
      <c r="P346" s="34" t="str">
        <f t="shared" si="3"/>
        <v/>
      </c>
    </row>
    <row r="347" ht="22.5" customHeight="1">
      <c r="A347" s="37"/>
      <c r="B347" s="38" t="str">
        <f>'Master Schedule'!B347</f>
        <v/>
      </c>
      <c r="C347" s="39"/>
      <c r="D347" s="40" t="str">
        <f t="shared" si="1"/>
        <v>Saturday</v>
      </c>
      <c r="E347" s="41"/>
      <c r="F347" s="38"/>
      <c r="G347" s="38"/>
      <c r="H347" s="41"/>
      <c r="I347" s="38"/>
      <c r="J347" s="38"/>
      <c r="K347" s="35"/>
      <c r="L347" s="35"/>
      <c r="M347" s="35"/>
      <c r="N347" s="36"/>
      <c r="O347" s="62"/>
      <c r="P347" s="34" t="str">
        <f t="shared" si="3"/>
        <v/>
      </c>
    </row>
    <row r="348" ht="22.5" customHeight="1">
      <c r="A348" s="37"/>
      <c r="B348" s="38" t="str">
        <f>'Master Schedule'!B348</f>
        <v/>
      </c>
      <c r="C348" s="39"/>
      <c r="D348" s="40" t="str">
        <f t="shared" si="1"/>
        <v>Saturday</v>
      </c>
      <c r="E348" s="41"/>
      <c r="F348" s="38"/>
      <c r="G348" s="38"/>
      <c r="H348" s="41"/>
      <c r="I348" s="38"/>
      <c r="J348" s="38"/>
      <c r="K348" s="32"/>
      <c r="L348" s="32"/>
      <c r="M348" s="32"/>
      <c r="N348" s="33"/>
      <c r="O348" s="62"/>
      <c r="P348" s="34" t="str">
        <f t="shared" si="3"/>
        <v/>
      </c>
    </row>
    <row r="349" ht="22.5" customHeight="1">
      <c r="A349" s="37"/>
      <c r="B349" s="38" t="str">
        <f>'Master Schedule'!B349</f>
        <v/>
      </c>
      <c r="C349" s="39"/>
      <c r="D349" s="40" t="str">
        <f t="shared" si="1"/>
        <v>Saturday</v>
      </c>
      <c r="E349" s="41"/>
      <c r="F349" s="38"/>
      <c r="G349" s="38"/>
      <c r="H349" s="41"/>
      <c r="I349" s="38"/>
      <c r="J349" s="38"/>
      <c r="K349" s="35"/>
      <c r="L349" s="35"/>
      <c r="M349" s="35"/>
      <c r="N349" s="36"/>
      <c r="O349" s="62"/>
      <c r="P349" s="34" t="str">
        <f t="shared" si="3"/>
        <v/>
      </c>
    </row>
    <row r="350" ht="22.5" customHeight="1">
      <c r="A350" s="37"/>
      <c r="B350" s="38" t="str">
        <f>'Master Schedule'!B350</f>
        <v/>
      </c>
      <c r="C350" s="39"/>
      <c r="D350" s="40" t="str">
        <f t="shared" si="1"/>
        <v>Saturday</v>
      </c>
      <c r="E350" s="41"/>
      <c r="F350" s="38"/>
      <c r="G350" s="38"/>
      <c r="H350" s="41"/>
      <c r="I350" s="38"/>
      <c r="J350" s="38"/>
      <c r="K350" s="32"/>
      <c r="L350" s="32"/>
      <c r="M350" s="32"/>
      <c r="N350" s="33"/>
      <c r="O350" s="62"/>
      <c r="P350" s="34" t="str">
        <f t="shared" si="3"/>
        <v/>
      </c>
    </row>
    <row r="351" ht="22.5" customHeight="1">
      <c r="A351" s="37"/>
      <c r="B351" s="38" t="str">
        <f>'Master Schedule'!B351</f>
        <v/>
      </c>
      <c r="C351" s="39"/>
      <c r="D351" s="40" t="str">
        <f t="shared" si="1"/>
        <v>Saturday</v>
      </c>
      <c r="E351" s="41"/>
      <c r="F351" s="38"/>
      <c r="G351" s="38"/>
      <c r="H351" s="41"/>
      <c r="I351" s="38"/>
      <c r="J351" s="38"/>
      <c r="K351" s="35"/>
      <c r="L351" s="35"/>
      <c r="M351" s="35"/>
      <c r="N351" s="36"/>
      <c r="O351" s="62"/>
      <c r="P351" s="34" t="str">
        <f t="shared" si="3"/>
        <v/>
      </c>
    </row>
    <row r="352" ht="22.5" customHeight="1">
      <c r="A352" s="37"/>
      <c r="B352" s="38" t="str">
        <f>'Master Schedule'!B352</f>
        <v/>
      </c>
      <c r="C352" s="39"/>
      <c r="D352" s="40" t="str">
        <f t="shared" si="1"/>
        <v>Saturday</v>
      </c>
      <c r="E352" s="41"/>
      <c r="F352" s="38"/>
      <c r="G352" s="38"/>
      <c r="H352" s="41"/>
      <c r="I352" s="38"/>
      <c r="J352" s="38"/>
      <c r="K352" s="32"/>
      <c r="L352" s="32"/>
      <c r="M352" s="32"/>
      <c r="N352" s="33"/>
      <c r="O352" s="62"/>
      <c r="P352" s="34" t="str">
        <f t="shared" si="3"/>
        <v/>
      </c>
    </row>
    <row r="353" ht="22.5" customHeight="1">
      <c r="A353" s="37"/>
      <c r="B353" s="38" t="str">
        <f>'Master Schedule'!B353</f>
        <v/>
      </c>
      <c r="C353" s="39"/>
      <c r="D353" s="40" t="str">
        <f t="shared" si="1"/>
        <v>Saturday</v>
      </c>
      <c r="E353" s="41"/>
      <c r="F353" s="38"/>
      <c r="G353" s="38"/>
      <c r="H353" s="41"/>
      <c r="I353" s="38"/>
      <c r="J353" s="38"/>
      <c r="K353" s="35"/>
      <c r="L353" s="35"/>
      <c r="M353" s="35"/>
      <c r="N353" s="36"/>
      <c r="O353" s="62"/>
      <c r="P353" s="34" t="str">
        <f t="shared" si="3"/>
        <v/>
      </c>
    </row>
    <row r="354" ht="22.5" customHeight="1">
      <c r="A354" s="37"/>
      <c r="B354" s="38" t="str">
        <f>'Master Schedule'!B354</f>
        <v/>
      </c>
      <c r="C354" s="39"/>
      <c r="D354" s="40" t="str">
        <f t="shared" si="1"/>
        <v>Saturday</v>
      </c>
      <c r="E354" s="41"/>
      <c r="F354" s="38"/>
      <c r="G354" s="38"/>
      <c r="H354" s="41"/>
      <c r="I354" s="38"/>
      <c r="J354" s="38"/>
      <c r="K354" s="32"/>
      <c r="L354" s="32"/>
      <c r="M354" s="32"/>
      <c r="N354" s="33"/>
      <c r="O354" s="62"/>
      <c r="P354" s="34" t="str">
        <f t="shared" si="3"/>
        <v/>
      </c>
    </row>
    <row r="355" ht="22.5" customHeight="1">
      <c r="A355" s="37"/>
      <c r="B355" s="38" t="str">
        <f>'Master Schedule'!B355</f>
        <v/>
      </c>
      <c r="C355" s="39"/>
      <c r="D355" s="40" t="str">
        <f t="shared" si="1"/>
        <v>Saturday</v>
      </c>
      <c r="E355" s="41"/>
      <c r="F355" s="38"/>
      <c r="G355" s="38"/>
      <c r="H355" s="41"/>
      <c r="I355" s="38"/>
      <c r="J355" s="38"/>
      <c r="K355" s="35"/>
      <c r="L355" s="35"/>
      <c r="M355" s="35"/>
      <c r="N355" s="36"/>
      <c r="O355" s="62"/>
      <c r="P355" s="34" t="str">
        <f t="shared" si="3"/>
        <v/>
      </c>
    </row>
    <row r="356" ht="22.5" customHeight="1">
      <c r="A356" s="37"/>
      <c r="B356" s="38" t="str">
        <f>'Master Schedule'!B356</f>
        <v/>
      </c>
      <c r="C356" s="39"/>
      <c r="D356" s="40" t="str">
        <f t="shared" si="1"/>
        <v>Saturday</v>
      </c>
      <c r="E356" s="41"/>
      <c r="F356" s="38"/>
      <c r="G356" s="38"/>
      <c r="H356" s="41"/>
      <c r="I356" s="38"/>
      <c r="J356" s="38"/>
      <c r="K356" s="32"/>
      <c r="L356" s="32"/>
      <c r="M356" s="32"/>
      <c r="N356" s="33"/>
      <c r="O356" s="62"/>
      <c r="P356" s="34" t="str">
        <f t="shared" si="3"/>
        <v/>
      </c>
    </row>
    <row r="357" ht="22.5" customHeight="1">
      <c r="A357" s="37"/>
      <c r="B357" s="38" t="str">
        <f>'Master Schedule'!B357</f>
        <v/>
      </c>
      <c r="C357" s="39"/>
      <c r="D357" s="40" t="str">
        <f t="shared" si="1"/>
        <v>Saturday</v>
      </c>
      <c r="E357" s="41"/>
      <c r="F357" s="38"/>
      <c r="G357" s="38"/>
      <c r="H357" s="41"/>
      <c r="I357" s="38"/>
      <c r="J357" s="38"/>
      <c r="K357" s="35"/>
      <c r="L357" s="35"/>
      <c r="M357" s="35"/>
      <c r="N357" s="36"/>
      <c r="O357" s="62"/>
      <c r="P357" s="34" t="str">
        <f t="shared" si="3"/>
        <v/>
      </c>
    </row>
    <row r="358" ht="22.5" customHeight="1">
      <c r="A358" s="37"/>
      <c r="B358" s="38" t="str">
        <f>'Master Schedule'!B358</f>
        <v/>
      </c>
      <c r="C358" s="39"/>
      <c r="D358" s="40" t="str">
        <f t="shared" si="1"/>
        <v>Saturday</v>
      </c>
      <c r="E358" s="41"/>
      <c r="F358" s="38"/>
      <c r="G358" s="38"/>
      <c r="H358" s="41"/>
      <c r="I358" s="38"/>
      <c r="J358" s="38"/>
      <c r="K358" s="32"/>
      <c r="L358" s="32"/>
      <c r="M358" s="32"/>
      <c r="N358" s="33"/>
      <c r="O358" s="62"/>
      <c r="P358" s="34" t="str">
        <f t="shared" si="3"/>
        <v/>
      </c>
    </row>
    <row r="359" ht="22.5" customHeight="1">
      <c r="A359" s="37"/>
      <c r="B359" s="38" t="str">
        <f>'Master Schedule'!B359</f>
        <v/>
      </c>
      <c r="C359" s="39"/>
      <c r="D359" s="40" t="str">
        <f t="shared" si="1"/>
        <v>Saturday</v>
      </c>
      <c r="E359" s="41"/>
      <c r="F359" s="38"/>
      <c r="G359" s="38"/>
      <c r="H359" s="41"/>
      <c r="I359" s="38"/>
      <c r="J359" s="38"/>
      <c r="K359" s="35"/>
      <c r="L359" s="35"/>
      <c r="M359" s="35"/>
      <c r="N359" s="36"/>
      <c r="O359" s="62"/>
      <c r="P359" s="34" t="str">
        <f t="shared" si="3"/>
        <v/>
      </c>
    </row>
    <row r="360" ht="22.5" customHeight="1">
      <c r="A360" s="37"/>
      <c r="B360" s="38" t="str">
        <f>'Master Schedule'!B360</f>
        <v/>
      </c>
      <c r="C360" s="39"/>
      <c r="D360" s="40" t="str">
        <f t="shared" si="1"/>
        <v>Saturday</v>
      </c>
      <c r="E360" s="41"/>
      <c r="F360" s="38"/>
      <c r="G360" s="38"/>
      <c r="H360" s="41"/>
      <c r="I360" s="38"/>
      <c r="J360" s="38"/>
      <c r="K360" s="32"/>
      <c r="L360" s="32"/>
      <c r="M360" s="32"/>
      <c r="N360" s="33"/>
      <c r="O360" s="62"/>
      <c r="P360" s="34" t="str">
        <f t="shared" si="3"/>
        <v/>
      </c>
    </row>
    <row r="361" ht="22.5" customHeight="1">
      <c r="A361" s="37"/>
      <c r="B361" s="38" t="str">
        <f>'Master Schedule'!B361</f>
        <v/>
      </c>
      <c r="C361" s="39"/>
      <c r="D361" s="40" t="str">
        <f t="shared" si="1"/>
        <v>Saturday</v>
      </c>
      <c r="E361" s="41"/>
      <c r="F361" s="38"/>
      <c r="G361" s="38"/>
      <c r="H361" s="41"/>
      <c r="I361" s="38"/>
      <c r="J361" s="38"/>
      <c r="K361" s="35"/>
      <c r="L361" s="35"/>
      <c r="M361" s="35"/>
      <c r="N361" s="36"/>
      <c r="O361" s="62"/>
      <c r="P361" s="34" t="str">
        <f t="shared" si="3"/>
        <v/>
      </c>
    </row>
    <row r="362" ht="22.5" customHeight="1">
      <c r="A362" s="37"/>
      <c r="B362" s="38" t="str">
        <f>'Master Schedule'!B362</f>
        <v/>
      </c>
      <c r="C362" s="39"/>
      <c r="D362" s="40" t="str">
        <f t="shared" si="1"/>
        <v>Saturday</v>
      </c>
      <c r="E362" s="41"/>
      <c r="F362" s="38"/>
      <c r="G362" s="38"/>
      <c r="H362" s="41"/>
      <c r="I362" s="38"/>
      <c r="J362" s="38"/>
      <c r="K362" s="32"/>
      <c r="L362" s="32"/>
      <c r="M362" s="32"/>
      <c r="N362" s="33"/>
      <c r="O362" s="62"/>
      <c r="P362" s="34" t="str">
        <f t="shared" si="3"/>
        <v/>
      </c>
    </row>
    <row r="363" ht="22.5" customHeight="1">
      <c r="A363" s="37"/>
      <c r="B363" s="38" t="str">
        <f>'Master Schedule'!B363</f>
        <v/>
      </c>
      <c r="C363" s="39"/>
      <c r="D363" s="40" t="str">
        <f t="shared" si="1"/>
        <v>Saturday</v>
      </c>
      <c r="E363" s="41"/>
      <c r="F363" s="38"/>
      <c r="G363" s="38"/>
      <c r="H363" s="41"/>
      <c r="I363" s="38"/>
      <c r="J363" s="38"/>
      <c r="K363" s="35"/>
      <c r="L363" s="35"/>
      <c r="M363" s="35"/>
      <c r="N363" s="36"/>
      <c r="O363" s="62"/>
      <c r="P363" s="34" t="str">
        <f t="shared" si="3"/>
        <v/>
      </c>
    </row>
    <row r="364" ht="22.5" customHeight="1">
      <c r="A364" s="37"/>
      <c r="B364" s="38" t="str">
        <f>'Master Schedule'!B364</f>
        <v/>
      </c>
      <c r="C364" s="39"/>
      <c r="D364" s="40" t="str">
        <f t="shared" si="1"/>
        <v>Saturday</v>
      </c>
      <c r="E364" s="41"/>
      <c r="F364" s="38"/>
      <c r="G364" s="38"/>
      <c r="H364" s="41"/>
      <c r="I364" s="38"/>
      <c r="J364" s="38"/>
      <c r="K364" s="32"/>
      <c r="L364" s="32"/>
      <c r="M364" s="32"/>
      <c r="N364" s="33"/>
      <c r="O364" s="62"/>
      <c r="P364" s="34" t="str">
        <f t="shared" si="3"/>
        <v/>
      </c>
    </row>
    <row r="365" ht="22.5" customHeight="1">
      <c r="A365" s="37"/>
      <c r="B365" s="38" t="str">
        <f>'Master Schedule'!B365</f>
        <v/>
      </c>
      <c r="C365" s="39"/>
      <c r="D365" s="40" t="str">
        <f t="shared" si="1"/>
        <v>Saturday</v>
      </c>
      <c r="E365" s="41"/>
      <c r="F365" s="38"/>
      <c r="G365" s="38"/>
      <c r="H365" s="41"/>
      <c r="I365" s="38"/>
      <c r="J365" s="38"/>
      <c r="K365" s="35"/>
      <c r="L365" s="35"/>
      <c r="M365" s="35"/>
      <c r="N365" s="36"/>
      <c r="O365" s="62"/>
      <c r="P365" s="34" t="str">
        <f t="shared" si="3"/>
        <v/>
      </c>
    </row>
    <row r="366" ht="22.5" customHeight="1">
      <c r="A366" s="37"/>
      <c r="B366" s="38" t="str">
        <f>'Master Schedule'!B366</f>
        <v/>
      </c>
      <c r="C366" s="39"/>
      <c r="D366" s="40" t="str">
        <f t="shared" si="1"/>
        <v>Saturday</v>
      </c>
      <c r="E366" s="41"/>
      <c r="F366" s="38"/>
      <c r="G366" s="38"/>
      <c r="H366" s="41"/>
      <c r="I366" s="38"/>
      <c r="J366" s="38"/>
      <c r="K366" s="32"/>
      <c r="L366" s="32"/>
      <c r="M366" s="32"/>
      <c r="N366" s="33"/>
      <c r="O366" s="62"/>
      <c r="P366" s="34" t="str">
        <f t="shared" si="3"/>
        <v/>
      </c>
    </row>
    <row r="367" ht="22.5" customHeight="1">
      <c r="A367" s="37"/>
      <c r="B367" s="38" t="str">
        <f>'Master Schedule'!B367</f>
        <v/>
      </c>
      <c r="C367" s="39"/>
      <c r="D367" s="40" t="str">
        <f t="shared" si="1"/>
        <v>Saturday</v>
      </c>
      <c r="E367" s="41"/>
      <c r="F367" s="38"/>
      <c r="G367" s="38"/>
      <c r="H367" s="41"/>
      <c r="I367" s="38"/>
      <c r="J367" s="38"/>
      <c r="K367" s="35"/>
      <c r="L367" s="35"/>
      <c r="M367" s="35"/>
      <c r="N367" s="36"/>
      <c r="O367" s="62"/>
      <c r="P367" s="34" t="str">
        <f t="shared" si="3"/>
        <v/>
      </c>
    </row>
    <row r="368" ht="22.5" customHeight="1">
      <c r="A368" s="37"/>
      <c r="B368" s="38" t="str">
        <f>'Master Schedule'!B368</f>
        <v/>
      </c>
      <c r="C368" s="39"/>
      <c r="D368" s="40" t="str">
        <f t="shared" si="1"/>
        <v>Saturday</v>
      </c>
      <c r="E368" s="41"/>
      <c r="F368" s="38"/>
      <c r="G368" s="38"/>
      <c r="H368" s="41"/>
      <c r="I368" s="38"/>
      <c r="J368" s="38"/>
      <c r="K368" s="32"/>
      <c r="L368" s="32"/>
      <c r="M368" s="32"/>
      <c r="N368" s="33"/>
      <c r="O368" s="62"/>
      <c r="P368" s="34" t="str">
        <f t="shared" si="3"/>
        <v/>
      </c>
    </row>
    <row r="369" ht="22.5" customHeight="1">
      <c r="A369" s="37"/>
      <c r="B369" s="38" t="str">
        <f>'Master Schedule'!B369</f>
        <v/>
      </c>
      <c r="C369" s="39"/>
      <c r="D369" s="40" t="str">
        <f t="shared" si="1"/>
        <v>Saturday</v>
      </c>
      <c r="E369" s="41"/>
      <c r="F369" s="38"/>
      <c r="G369" s="38"/>
      <c r="H369" s="41"/>
      <c r="I369" s="38"/>
      <c r="J369" s="38"/>
      <c r="K369" s="35"/>
      <c r="L369" s="35"/>
      <c r="M369" s="35"/>
      <c r="N369" s="36"/>
      <c r="O369" s="62"/>
      <c r="P369" s="34" t="str">
        <f t="shared" si="3"/>
        <v/>
      </c>
    </row>
    <row r="370" ht="22.5" customHeight="1">
      <c r="A370" s="37"/>
      <c r="B370" s="38" t="str">
        <f>'Master Schedule'!B370</f>
        <v/>
      </c>
      <c r="C370" s="39"/>
      <c r="D370" s="40" t="str">
        <f t="shared" si="1"/>
        <v>Saturday</v>
      </c>
      <c r="E370" s="41"/>
      <c r="F370" s="38"/>
      <c r="G370" s="38"/>
      <c r="H370" s="41"/>
      <c r="I370" s="38"/>
      <c r="J370" s="38"/>
      <c r="K370" s="32"/>
      <c r="L370" s="32"/>
      <c r="M370" s="32"/>
      <c r="N370" s="33"/>
      <c r="O370" s="62"/>
      <c r="P370" s="34" t="str">
        <f t="shared" si="3"/>
        <v/>
      </c>
    </row>
    <row r="371" ht="22.5" customHeight="1">
      <c r="A371" s="37"/>
      <c r="B371" s="38" t="str">
        <f>'Master Schedule'!B371</f>
        <v/>
      </c>
      <c r="C371" s="39"/>
      <c r="D371" s="40" t="str">
        <f t="shared" si="1"/>
        <v>Saturday</v>
      </c>
      <c r="E371" s="41"/>
      <c r="F371" s="38"/>
      <c r="G371" s="38"/>
      <c r="H371" s="41"/>
      <c r="I371" s="38"/>
      <c r="J371" s="38"/>
      <c r="K371" s="35"/>
      <c r="L371" s="35"/>
      <c r="M371" s="35"/>
      <c r="N371" s="36"/>
      <c r="O371" s="62"/>
      <c r="P371" s="34" t="str">
        <f t="shared" si="3"/>
        <v/>
      </c>
    </row>
    <row r="372" ht="22.5" customHeight="1">
      <c r="A372" s="37"/>
      <c r="B372" s="38" t="str">
        <f>'Master Schedule'!B372</f>
        <v/>
      </c>
      <c r="C372" s="39"/>
      <c r="D372" s="40" t="str">
        <f t="shared" si="1"/>
        <v>Saturday</v>
      </c>
      <c r="E372" s="41"/>
      <c r="F372" s="38"/>
      <c r="G372" s="38"/>
      <c r="H372" s="41"/>
      <c r="I372" s="38"/>
      <c r="J372" s="38"/>
      <c r="K372" s="32"/>
      <c r="L372" s="32"/>
      <c r="M372" s="32"/>
      <c r="N372" s="33"/>
      <c r="O372" s="62"/>
      <c r="P372" s="34" t="str">
        <f t="shared" si="3"/>
        <v/>
      </c>
    </row>
    <row r="373" ht="22.5" customHeight="1">
      <c r="A373" s="37"/>
      <c r="B373" s="38" t="str">
        <f>'Master Schedule'!B373</f>
        <v/>
      </c>
      <c r="C373" s="39"/>
      <c r="D373" s="40" t="str">
        <f t="shared" si="1"/>
        <v>Saturday</v>
      </c>
      <c r="E373" s="41"/>
      <c r="F373" s="38"/>
      <c r="G373" s="38"/>
      <c r="H373" s="41"/>
      <c r="I373" s="38"/>
      <c r="J373" s="38"/>
      <c r="K373" s="35"/>
      <c r="L373" s="35"/>
      <c r="M373" s="35"/>
      <c r="N373" s="36"/>
      <c r="O373" s="62"/>
      <c r="P373" s="34" t="str">
        <f t="shared" si="3"/>
        <v/>
      </c>
    </row>
    <row r="374" ht="22.5" customHeight="1">
      <c r="A374" s="37"/>
      <c r="B374" s="38" t="str">
        <f>'Master Schedule'!B374</f>
        <v/>
      </c>
      <c r="C374" s="39"/>
      <c r="D374" s="40" t="str">
        <f t="shared" si="1"/>
        <v>Saturday</v>
      </c>
      <c r="E374" s="41"/>
      <c r="F374" s="38"/>
      <c r="G374" s="38"/>
      <c r="H374" s="41"/>
      <c r="I374" s="38"/>
      <c r="J374" s="38"/>
      <c r="K374" s="32"/>
      <c r="L374" s="32"/>
      <c r="M374" s="32"/>
      <c r="N374" s="33"/>
      <c r="O374" s="62"/>
      <c r="P374" s="34" t="str">
        <f t="shared" si="3"/>
        <v/>
      </c>
    </row>
    <row r="375" ht="22.5" customHeight="1">
      <c r="A375" s="37"/>
      <c r="B375" s="38" t="str">
        <f>'Master Schedule'!B375</f>
        <v/>
      </c>
      <c r="C375" s="39"/>
      <c r="D375" s="40" t="str">
        <f t="shared" si="1"/>
        <v>Saturday</v>
      </c>
      <c r="E375" s="41"/>
      <c r="F375" s="38"/>
      <c r="G375" s="38"/>
      <c r="H375" s="41"/>
      <c r="I375" s="38"/>
      <c r="J375" s="38"/>
      <c r="K375" s="35"/>
      <c r="L375" s="35"/>
      <c r="M375" s="35"/>
      <c r="N375" s="36"/>
      <c r="O375" s="62"/>
      <c r="P375" s="34" t="str">
        <f t="shared" si="3"/>
        <v/>
      </c>
    </row>
    <row r="376" ht="22.5" customHeight="1">
      <c r="A376" s="37"/>
      <c r="B376" s="38" t="str">
        <f>'Master Schedule'!B376</f>
        <v/>
      </c>
      <c r="C376" s="39"/>
      <c r="D376" s="40" t="str">
        <f t="shared" si="1"/>
        <v>Saturday</v>
      </c>
      <c r="E376" s="41"/>
      <c r="F376" s="38"/>
      <c r="G376" s="38"/>
      <c r="H376" s="41"/>
      <c r="I376" s="38"/>
      <c r="J376" s="38"/>
      <c r="K376" s="32"/>
      <c r="L376" s="32"/>
      <c r="M376" s="32"/>
      <c r="N376" s="33"/>
      <c r="O376" s="62"/>
      <c r="P376" s="34" t="str">
        <f t="shared" si="3"/>
        <v/>
      </c>
    </row>
    <row r="377" ht="22.5" customHeight="1">
      <c r="A377" s="37"/>
      <c r="B377" s="38" t="str">
        <f>'Master Schedule'!B377</f>
        <v/>
      </c>
      <c r="C377" s="39"/>
      <c r="D377" s="40" t="str">
        <f t="shared" si="1"/>
        <v>Saturday</v>
      </c>
      <c r="E377" s="41"/>
      <c r="F377" s="38"/>
      <c r="G377" s="38"/>
      <c r="H377" s="41"/>
      <c r="I377" s="38"/>
      <c r="J377" s="38"/>
      <c r="K377" s="35"/>
      <c r="L377" s="35"/>
      <c r="M377" s="35"/>
      <c r="N377" s="36"/>
      <c r="O377" s="62"/>
      <c r="P377" s="34" t="str">
        <f t="shared" si="3"/>
        <v/>
      </c>
    </row>
    <row r="378" ht="22.5" customHeight="1">
      <c r="A378" s="37"/>
      <c r="B378" s="38" t="str">
        <f>'Master Schedule'!B378</f>
        <v/>
      </c>
      <c r="C378" s="39"/>
      <c r="D378" s="40" t="str">
        <f t="shared" si="1"/>
        <v>Saturday</v>
      </c>
      <c r="E378" s="41"/>
      <c r="F378" s="38"/>
      <c r="G378" s="38"/>
      <c r="H378" s="41"/>
      <c r="I378" s="38"/>
      <c r="J378" s="38"/>
      <c r="K378" s="32"/>
      <c r="L378" s="32"/>
      <c r="M378" s="32"/>
      <c r="N378" s="33"/>
      <c r="O378" s="62"/>
      <c r="P378" s="34" t="str">
        <f t="shared" si="3"/>
        <v/>
      </c>
    </row>
    <row r="379" ht="22.5" customHeight="1">
      <c r="A379" s="37"/>
      <c r="B379" s="38" t="str">
        <f>'Master Schedule'!B379</f>
        <v/>
      </c>
      <c r="C379" s="39"/>
      <c r="D379" s="40" t="str">
        <f t="shared" si="1"/>
        <v>Saturday</v>
      </c>
      <c r="E379" s="41"/>
      <c r="F379" s="38"/>
      <c r="G379" s="38"/>
      <c r="H379" s="41"/>
      <c r="I379" s="38"/>
      <c r="J379" s="38"/>
      <c r="K379" s="35"/>
      <c r="L379" s="35"/>
      <c r="M379" s="35"/>
      <c r="N379" s="36"/>
      <c r="O379" s="62"/>
      <c r="P379" s="34" t="str">
        <f t="shared" si="3"/>
        <v/>
      </c>
    </row>
    <row r="380" ht="22.5" customHeight="1">
      <c r="A380" s="37"/>
      <c r="B380" s="38" t="str">
        <f>'Master Schedule'!B380</f>
        <v/>
      </c>
      <c r="C380" s="39"/>
      <c r="D380" s="40" t="str">
        <f t="shared" si="1"/>
        <v>Saturday</v>
      </c>
      <c r="E380" s="41"/>
      <c r="F380" s="38"/>
      <c r="G380" s="38"/>
      <c r="H380" s="41"/>
      <c r="I380" s="38"/>
      <c r="J380" s="38"/>
      <c r="K380" s="32"/>
      <c r="L380" s="32"/>
      <c r="M380" s="32"/>
      <c r="N380" s="33"/>
      <c r="O380" s="62"/>
      <c r="P380" s="34" t="str">
        <f t="shared" si="3"/>
        <v/>
      </c>
    </row>
    <row r="381" ht="22.5" customHeight="1">
      <c r="A381" s="37"/>
      <c r="B381" s="38" t="str">
        <f>'Master Schedule'!B381</f>
        <v/>
      </c>
      <c r="C381" s="39"/>
      <c r="D381" s="40" t="str">
        <f t="shared" si="1"/>
        <v>Saturday</v>
      </c>
      <c r="E381" s="41"/>
      <c r="F381" s="38"/>
      <c r="G381" s="38"/>
      <c r="H381" s="41"/>
      <c r="I381" s="38"/>
      <c r="J381" s="38"/>
      <c r="K381" s="35"/>
      <c r="L381" s="35"/>
      <c r="M381" s="35"/>
      <c r="N381" s="36"/>
      <c r="O381" s="62"/>
      <c r="P381" s="34" t="str">
        <f t="shared" si="3"/>
        <v/>
      </c>
    </row>
    <row r="382" ht="22.5" customHeight="1">
      <c r="A382" s="37"/>
      <c r="B382" s="38" t="str">
        <f>'Master Schedule'!B382</f>
        <v/>
      </c>
      <c r="C382" s="39"/>
      <c r="D382" s="40" t="str">
        <f t="shared" si="1"/>
        <v>Saturday</v>
      </c>
      <c r="E382" s="41"/>
      <c r="F382" s="38"/>
      <c r="G382" s="38"/>
      <c r="H382" s="41"/>
      <c r="I382" s="38"/>
      <c r="J382" s="38"/>
      <c r="K382" s="32"/>
      <c r="L382" s="32"/>
      <c r="M382" s="32"/>
      <c r="N382" s="33"/>
      <c r="O382" s="62"/>
      <c r="P382" s="34" t="str">
        <f t="shared" si="3"/>
        <v/>
      </c>
    </row>
    <row r="383" ht="22.5" customHeight="1">
      <c r="A383" s="37"/>
      <c r="B383" s="38" t="str">
        <f>'Master Schedule'!B383</f>
        <v/>
      </c>
      <c r="C383" s="39"/>
      <c r="D383" s="40" t="str">
        <f t="shared" si="1"/>
        <v>Saturday</v>
      </c>
      <c r="E383" s="41"/>
      <c r="F383" s="38"/>
      <c r="G383" s="38"/>
      <c r="H383" s="41"/>
      <c r="I383" s="38"/>
      <c r="J383" s="38"/>
      <c r="K383" s="35"/>
      <c r="L383" s="35"/>
      <c r="M383" s="35"/>
      <c r="N383" s="36"/>
      <c r="O383" s="62"/>
      <c r="P383" s="34" t="str">
        <f t="shared" si="3"/>
        <v/>
      </c>
    </row>
    <row r="384" ht="22.5" customHeight="1">
      <c r="A384" s="37"/>
      <c r="B384" s="38" t="str">
        <f>'Master Schedule'!B384</f>
        <v/>
      </c>
      <c r="C384" s="39"/>
      <c r="D384" s="40" t="str">
        <f t="shared" si="1"/>
        <v>Saturday</v>
      </c>
      <c r="E384" s="41"/>
      <c r="F384" s="38"/>
      <c r="G384" s="38"/>
      <c r="H384" s="41"/>
      <c r="I384" s="38"/>
      <c r="J384" s="38"/>
      <c r="K384" s="32"/>
      <c r="L384" s="32"/>
      <c r="M384" s="32"/>
      <c r="N384" s="33"/>
      <c r="O384" s="62"/>
      <c r="P384" s="34" t="str">
        <f t="shared" si="3"/>
        <v/>
      </c>
    </row>
    <row r="385" ht="22.5" customHeight="1">
      <c r="A385" s="37"/>
      <c r="B385" s="38" t="str">
        <f>'Master Schedule'!B385</f>
        <v/>
      </c>
      <c r="C385" s="39"/>
      <c r="D385" s="40" t="str">
        <f t="shared" si="1"/>
        <v>Saturday</v>
      </c>
      <c r="E385" s="41"/>
      <c r="F385" s="38"/>
      <c r="G385" s="38"/>
      <c r="H385" s="41"/>
      <c r="I385" s="38"/>
      <c r="J385" s="38"/>
      <c r="K385" s="35"/>
      <c r="L385" s="35"/>
      <c r="M385" s="35"/>
      <c r="N385" s="36"/>
      <c r="O385" s="62"/>
      <c r="P385" s="34" t="str">
        <f t="shared" si="3"/>
        <v/>
      </c>
    </row>
    <row r="386" ht="22.5" customHeight="1">
      <c r="A386" s="37"/>
      <c r="B386" s="38" t="str">
        <f>'Master Schedule'!B386</f>
        <v/>
      </c>
      <c r="C386" s="39"/>
      <c r="D386" s="40" t="str">
        <f t="shared" si="1"/>
        <v>Saturday</v>
      </c>
      <c r="E386" s="41"/>
      <c r="F386" s="38"/>
      <c r="G386" s="38"/>
      <c r="H386" s="41"/>
      <c r="I386" s="38"/>
      <c r="J386" s="38"/>
      <c r="K386" s="32"/>
      <c r="L386" s="32"/>
      <c r="M386" s="32"/>
      <c r="N386" s="33"/>
      <c r="O386" s="62"/>
      <c r="P386" s="34" t="str">
        <f t="shared" si="3"/>
        <v/>
      </c>
    </row>
    <row r="387" ht="22.5" customHeight="1">
      <c r="A387" s="37"/>
      <c r="B387" s="38" t="str">
        <f>'Master Schedule'!B387</f>
        <v/>
      </c>
      <c r="C387" s="39"/>
      <c r="D387" s="40" t="str">
        <f t="shared" si="1"/>
        <v>Saturday</v>
      </c>
      <c r="E387" s="41"/>
      <c r="F387" s="38"/>
      <c r="G387" s="38"/>
      <c r="H387" s="41"/>
      <c r="I387" s="38"/>
      <c r="J387" s="38"/>
      <c r="K387" s="35"/>
      <c r="L387" s="35"/>
      <c r="M387" s="35"/>
      <c r="N387" s="36"/>
      <c r="O387" s="62"/>
      <c r="P387" s="34" t="str">
        <f t="shared" si="3"/>
        <v/>
      </c>
    </row>
    <row r="388" ht="22.5" customHeight="1">
      <c r="A388" s="37"/>
      <c r="B388" s="38" t="str">
        <f>'Master Schedule'!B388</f>
        <v/>
      </c>
      <c r="C388" s="39"/>
      <c r="D388" s="40" t="str">
        <f t="shared" si="1"/>
        <v>Saturday</v>
      </c>
      <c r="E388" s="41"/>
      <c r="F388" s="38"/>
      <c r="G388" s="38"/>
      <c r="H388" s="41"/>
      <c r="I388" s="38"/>
      <c r="J388" s="38"/>
      <c r="K388" s="32"/>
      <c r="L388" s="32"/>
      <c r="M388" s="32"/>
      <c r="N388" s="33"/>
      <c r="O388" s="62"/>
      <c r="P388" s="34" t="str">
        <f t="shared" si="3"/>
        <v/>
      </c>
    </row>
    <row r="389" ht="22.5" customHeight="1">
      <c r="A389" s="37"/>
      <c r="B389" s="38" t="str">
        <f>'Master Schedule'!B389</f>
        <v/>
      </c>
      <c r="C389" s="39"/>
      <c r="D389" s="40" t="str">
        <f t="shared" si="1"/>
        <v>Saturday</v>
      </c>
      <c r="E389" s="41"/>
      <c r="F389" s="38"/>
      <c r="G389" s="38"/>
      <c r="H389" s="41"/>
      <c r="I389" s="38"/>
      <c r="J389" s="38"/>
      <c r="K389" s="35"/>
      <c r="L389" s="35"/>
      <c r="M389" s="35"/>
      <c r="N389" s="36"/>
      <c r="O389" s="62"/>
      <c r="P389" s="34" t="str">
        <f t="shared" si="3"/>
        <v/>
      </c>
    </row>
    <row r="390" ht="22.5" customHeight="1">
      <c r="A390" s="37"/>
      <c r="B390" s="38" t="str">
        <f>'Master Schedule'!B390</f>
        <v/>
      </c>
      <c r="C390" s="39"/>
      <c r="D390" s="40" t="str">
        <f t="shared" si="1"/>
        <v>Saturday</v>
      </c>
      <c r="E390" s="41"/>
      <c r="F390" s="38"/>
      <c r="G390" s="38"/>
      <c r="H390" s="41"/>
      <c r="I390" s="38"/>
      <c r="J390" s="38"/>
      <c r="K390" s="32"/>
      <c r="L390" s="32"/>
      <c r="M390" s="32"/>
      <c r="N390" s="33"/>
      <c r="O390" s="62"/>
      <c r="P390" s="34" t="str">
        <f t="shared" si="3"/>
        <v/>
      </c>
    </row>
    <row r="391" ht="22.5" customHeight="1">
      <c r="A391" s="37"/>
      <c r="B391" s="38" t="str">
        <f>'Master Schedule'!B391</f>
        <v/>
      </c>
      <c r="C391" s="39"/>
      <c r="D391" s="40" t="str">
        <f t="shared" si="1"/>
        <v>Saturday</v>
      </c>
      <c r="E391" s="41"/>
      <c r="F391" s="38"/>
      <c r="G391" s="38"/>
      <c r="H391" s="41"/>
      <c r="I391" s="38"/>
      <c r="J391" s="38"/>
      <c r="K391" s="35"/>
      <c r="L391" s="35"/>
      <c r="M391" s="35"/>
      <c r="N391" s="36"/>
      <c r="O391" s="62"/>
      <c r="P391" s="34" t="str">
        <f t="shared" si="3"/>
        <v/>
      </c>
    </row>
    <row r="392" ht="22.5" customHeight="1">
      <c r="A392" s="37"/>
      <c r="B392" s="38" t="str">
        <f>'Master Schedule'!B392</f>
        <v/>
      </c>
      <c r="C392" s="39"/>
      <c r="D392" s="40" t="str">
        <f t="shared" si="1"/>
        <v>Saturday</v>
      </c>
      <c r="E392" s="41"/>
      <c r="F392" s="38"/>
      <c r="G392" s="38"/>
      <c r="H392" s="41"/>
      <c r="I392" s="38"/>
      <c r="J392" s="38"/>
      <c r="K392" s="32"/>
      <c r="L392" s="32"/>
      <c r="M392" s="32"/>
      <c r="N392" s="33"/>
      <c r="O392" s="62"/>
      <c r="P392" s="34" t="str">
        <f t="shared" si="3"/>
        <v/>
      </c>
    </row>
    <row r="393" ht="22.5" customHeight="1">
      <c r="A393" s="37"/>
      <c r="B393" s="38" t="str">
        <f>'Master Schedule'!B393</f>
        <v/>
      </c>
      <c r="C393" s="39"/>
      <c r="D393" s="40" t="str">
        <f t="shared" si="1"/>
        <v>Saturday</v>
      </c>
      <c r="E393" s="41"/>
      <c r="F393" s="38"/>
      <c r="G393" s="38"/>
      <c r="H393" s="41"/>
      <c r="I393" s="38"/>
      <c r="J393" s="38"/>
      <c r="K393" s="35"/>
      <c r="L393" s="35"/>
      <c r="M393" s="35"/>
      <c r="N393" s="36"/>
      <c r="O393" s="62"/>
      <c r="P393" s="34" t="str">
        <f t="shared" si="3"/>
        <v/>
      </c>
    </row>
    <row r="394" ht="22.5" customHeight="1">
      <c r="A394" s="37"/>
      <c r="B394" s="38" t="str">
        <f>'Master Schedule'!B394</f>
        <v/>
      </c>
      <c r="C394" s="39"/>
      <c r="D394" s="40" t="str">
        <f t="shared" si="1"/>
        <v>Saturday</v>
      </c>
      <c r="E394" s="41"/>
      <c r="F394" s="38"/>
      <c r="G394" s="38"/>
      <c r="H394" s="41"/>
      <c r="I394" s="38"/>
      <c r="J394" s="38"/>
      <c r="K394" s="32"/>
      <c r="L394" s="32"/>
      <c r="M394" s="32"/>
      <c r="N394" s="33"/>
      <c r="O394" s="62"/>
      <c r="P394" s="34" t="str">
        <f t="shared" si="3"/>
        <v/>
      </c>
    </row>
    <row r="395" ht="22.5" customHeight="1">
      <c r="A395" s="37"/>
      <c r="B395" s="38" t="str">
        <f>'Master Schedule'!B395</f>
        <v/>
      </c>
      <c r="C395" s="39"/>
      <c r="D395" s="40" t="str">
        <f t="shared" si="1"/>
        <v>Saturday</v>
      </c>
      <c r="E395" s="41"/>
      <c r="F395" s="38"/>
      <c r="G395" s="38"/>
      <c r="H395" s="41"/>
      <c r="I395" s="38"/>
      <c r="J395" s="38"/>
      <c r="K395" s="35"/>
      <c r="L395" s="35"/>
      <c r="M395" s="35"/>
      <c r="N395" s="36"/>
      <c r="O395" s="62"/>
      <c r="P395" s="34" t="str">
        <f t="shared" si="3"/>
        <v/>
      </c>
    </row>
    <row r="396" ht="22.5" customHeight="1">
      <c r="A396" s="37"/>
      <c r="B396" s="38" t="str">
        <f>'Master Schedule'!B396</f>
        <v/>
      </c>
      <c r="C396" s="39"/>
      <c r="D396" s="40" t="str">
        <f t="shared" si="1"/>
        <v>Saturday</v>
      </c>
      <c r="E396" s="41"/>
      <c r="F396" s="38"/>
      <c r="G396" s="38"/>
      <c r="H396" s="41"/>
      <c r="I396" s="38"/>
      <c r="J396" s="38"/>
      <c r="K396" s="32"/>
      <c r="L396" s="32"/>
      <c r="M396" s="32"/>
      <c r="N396" s="33"/>
      <c r="O396" s="62"/>
      <c r="P396" s="34" t="str">
        <f t="shared" si="3"/>
        <v/>
      </c>
    </row>
    <row r="397" ht="22.5" customHeight="1">
      <c r="A397" s="37"/>
      <c r="B397" s="38" t="str">
        <f>'Master Schedule'!B397</f>
        <v/>
      </c>
      <c r="C397" s="39"/>
      <c r="D397" s="40" t="str">
        <f t="shared" si="1"/>
        <v>Saturday</v>
      </c>
      <c r="E397" s="41"/>
      <c r="F397" s="38"/>
      <c r="G397" s="38"/>
      <c r="H397" s="41"/>
      <c r="I397" s="38"/>
      <c r="J397" s="38"/>
      <c r="K397" s="35"/>
      <c r="L397" s="35"/>
      <c r="M397" s="35"/>
      <c r="N397" s="36"/>
      <c r="O397" s="62"/>
      <c r="P397" s="34" t="str">
        <f t="shared" si="3"/>
        <v/>
      </c>
    </row>
    <row r="398" ht="22.5" customHeight="1">
      <c r="A398" s="37"/>
      <c r="B398" s="38" t="str">
        <f>'Master Schedule'!B398</f>
        <v/>
      </c>
      <c r="C398" s="39"/>
      <c r="D398" s="40" t="str">
        <f t="shared" si="1"/>
        <v>Saturday</v>
      </c>
      <c r="E398" s="41"/>
      <c r="F398" s="38"/>
      <c r="G398" s="38"/>
      <c r="H398" s="41"/>
      <c r="I398" s="38"/>
      <c r="J398" s="38"/>
      <c r="K398" s="32"/>
      <c r="L398" s="32"/>
      <c r="M398" s="32"/>
      <c r="N398" s="33"/>
      <c r="O398" s="62"/>
      <c r="P398" s="34" t="str">
        <f t="shared" si="3"/>
        <v/>
      </c>
    </row>
    <row r="399" ht="22.5" customHeight="1">
      <c r="A399" s="37"/>
      <c r="B399" s="38" t="str">
        <f>'Master Schedule'!B399</f>
        <v/>
      </c>
      <c r="C399" s="39"/>
      <c r="D399" s="40" t="str">
        <f t="shared" si="1"/>
        <v>Saturday</v>
      </c>
      <c r="E399" s="41"/>
      <c r="F399" s="38"/>
      <c r="G399" s="38"/>
      <c r="H399" s="41"/>
      <c r="I399" s="38"/>
      <c r="J399" s="38"/>
      <c r="K399" s="35"/>
      <c r="L399" s="35"/>
      <c r="M399" s="35"/>
      <c r="N399" s="36"/>
      <c r="O399" s="62"/>
      <c r="P399" s="34" t="str">
        <f t="shared" si="3"/>
        <v/>
      </c>
    </row>
    <row r="400" ht="22.5" customHeight="1">
      <c r="A400" s="37"/>
      <c r="B400" s="38" t="str">
        <f>'Master Schedule'!B400</f>
        <v/>
      </c>
      <c r="C400" s="39"/>
      <c r="D400" s="40" t="str">
        <f t="shared" si="1"/>
        <v>Saturday</v>
      </c>
      <c r="E400" s="41"/>
      <c r="F400" s="38"/>
      <c r="G400" s="38"/>
      <c r="H400" s="41"/>
      <c r="I400" s="38"/>
      <c r="J400" s="38"/>
      <c r="K400" s="32"/>
      <c r="L400" s="32"/>
      <c r="M400" s="32"/>
      <c r="N400" s="33"/>
      <c r="O400" s="62"/>
      <c r="P400" s="34" t="str">
        <f t="shared" si="3"/>
        <v/>
      </c>
    </row>
    <row r="401" ht="22.5" customHeight="1">
      <c r="A401" s="37"/>
      <c r="B401" s="38" t="str">
        <f>'Master Schedule'!B401</f>
        <v/>
      </c>
      <c r="C401" s="39"/>
      <c r="D401" s="40" t="str">
        <f t="shared" si="1"/>
        <v>Saturday</v>
      </c>
      <c r="E401" s="41"/>
      <c r="F401" s="38"/>
      <c r="G401" s="38"/>
      <c r="H401" s="41"/>
      <c r="I401" s="38"/>
      <c r="J401" s="38"/>
      <c r="K401" s="35"/>
      <c r="L401" s="35"/>
      <c r="M401" s="35"/>
      <c r="N401" s="36"/>
      <c r="O401" s="62"/>
      <c r="P401" s="34" t="str">
        <f t="shared" si="3"/>
        <v/>
      </c>
    </row>
    <row r="402" ht="22.5" customHeight="1">
      <c r="A402" s="37"/>
      <c r="B402" s="38" t="str">
        <f>'Master Schedule'!B402</f>
        <v/>
      </c>
      <c r="C402" s="39"/>
      <c r="D402" s="40" t="str">
        <f t="shared" si="1"/>
        <v>Saturday</v>
      </c>
      <c r="E402" s="41"/>
      <c r="F402" s="38"/>
      <c r="G402" s="38"/>
      <c r="H402" s="41"/>
      <c r="I402" s="38"/>
      <c r="J402" s="38"/>
      <c r="K402" s="32"/>
      <c r="L402" s="32"/>
      <c r="M402" s="32"/>
      <c r="N402" s="33"/>
      <c r="O402" s="62"/>
      <c r="P402" s="34" t="str">
        <f t="shared" si="3"/>
        <v/>
      </c>
    </row>
    <row r="403" ht="22.5" customHeight="1">
      <c r="A403" s="37"/>
      <c r="B403" s="38" t="str">
        <f>'Master Schedule'!B403</f>
        <v/>
      </c>
      <c r="C403" s="39"/>
      <c r="D403" s="40" t="str">
        <f t="shared" si="1"/>
        <v>Saturday</v>
      </c>
      <c r="E403" s="41"/>
      <c r="F403" s="38"/>
      <c r="G403" s="38"/>
      <c r="H403" s="41"/>
      <c r="I403" s="38"/>
      <c r="J403" s="38"/>
      <c r="K403" s="35"/>
      <c r="L403" s="35"/>
      <c r="M403" s="35"/>
      <c r="N403" s="36"/>
      <c r="O403" s="62"/>
      <c r="P403" s="34" t="str">
        <f t="shared" si="3"/>
        <v/>
      </c>
    </row>
    <row r="404" ht="22.5" customHeight="1">
      <c r="A404" s="37"/>
      <c r="B404" s="38" t="str">
        <f>'Master Schedule'!B404</f>
        <v/>
      </c>
      <c r="C404" s="39"/>
      <c r="D404" s="40" t="str">
        <f t="shared" si="1"/>
        <v>Saturday</v>
      </c>
      <c r="E404" s="41"/>
      <c r="F404" s="38"/>
      <c r="G404" s="38"/>
      <c r="H404" s="41"/>
      <c r="I404" s="38"/>
      <c r="J404" s="38"/>
      <c r="K404" s="32"/>
      <c r="L404" s="32"/>
      <c r="M404" s="32"/>
      <c r="N404" s="33"/>
      <c r="O404" s="62"/>
      <c r="P404" s="34" t="str">
        <f t="shared" si="3"/>
        <v/>
      </c>
    </row>
    <row r="405" ht="22.5" customHeight="1">
      <c r="A405" s="37"/>
      <c r="B405" s="38" t="str">
        <f>'Master Schedule'!B405</f>
        <v/>
      </c>
      <c r="C405" s="39"/>
      <c r="D405" s="40" t="str">
        <f t="shared" si="1"/>
        <v>Saturday</v>
      </c>
      <c r="E405" s="41"/>
      <c r="F405" s="38"/>
      <c r="G405" s="38"/>
      <c r="H405" s="41"/>
      <c r="I405" s="38"/>
      <c r="J405" s="38"/>
      <c r="K405" s="35"/>
      <c r="L405" s="35"/>
      <c r="M405" s="35"/>
      <c r="N405" s="36"/>
      <c r="O405" s="62"/>
      <c r="P405" s="34" t="str">
        <f t="shared" si="3"/>
        <v/>
      </c>
    </row>
    <row r="406" ht="22.5" customHeight="1">
      <c r="A406" s="37"/>
      <c r="B406" s="38" t="str">
        <f>'Master Schedule'!B406</f>
        <v/>
      </c>
      <c r="C406" s="39"/>
      <c r="D406" s="40" t="str">
        <f t="shared" si="1"/>
        <v>Saturday</v>
      </c>
      <c r="E406" s="41"/>
      <c r="F406" s="38"/>
      <c r="G406" s="38"/>
      <c r="H406" s="41"/>
      <c r="I406" s="38"/>
      <c r="J406" s="38"/>
      <c r="K406" s="32"/>
      <c r="L406" s="32"/>
      <c r="M406" s="32"/>
      <c r="N406" s="33"/>
      <c r="O406" s="62"/>
      <c r="P406" s="34" t="str">
        <f t="shared" si="3"/>
        <v/>
      </c>
    </row>
    <row r="407" ht="22.5" customHeight="1">
      <c r="A407" s="37"/>
      <c r="B407" s="38" t="str">
        <f>'Master Schedule'!B407</f>
        <v/>
      </c>
      <c r="C407" s="39"/>
      <c r="D407" s="40" t="str">
        <f t="shared" si="1"/>
        <v>Saturday</v>
      </c>
      <c r="E407" s="41"/>
      <c r="F407" s="38"/>
      <c r="G407" s="38"/>
      <c r="H407" s="41"/>
      <c r="I407" s="38"/>
      <c r="J407" s="38"/>
      <c r="K407" s="35"/>
      <c r="L407" s="35"/>
      <c r="M407" s="35"/>
      <c r="N407" s="36"/>
      <c r="O407" s="62"/>
      <c r="P407" s="34" t="str">
        <f t="shared" si="3"/>
        <v/>
      </c>
    </row>
    <row r="408" ht="22.5" customHeight="1">
      <c r="A408" s="37"/>
      <c r="B408" s="38" t="str">
        <f>'Master Schedule'!B408</f>
        <v/>
      </c>
      <c r="C408" s="39"/>
      <c r="D408" s="40" t="str">
        <f t="shared" si="1"/>
        <v>Saturday</v>
      </c>
      <c r="E408" s="41"/>
      <c r="F408" s="38"/>
      <c r="G408" s="38"/>
      <c r="H408" s="41"/>
      <c r="I408" s="38"/>
      <c r="J408" s="38"/>
      <c r="K408" s="32"/>
      <c r="L408" s="32"/>
      <c r="M408" s="32"/>
      <c r="N408" s="33"/>
      <c r="O408" s="62"/>
      <c r="P408" s="34" t="str">
        <f t="shared" si="3"/>
        <v/>
      </c>
    </row>
    <row r="409" ht="22.5" customHeight="1">
      <c r="A409" s="37"/>
      <c r="B409" s="38" t="str">
        <f>'Master Schedule'!B409</f>
        <v/>
      </c>
      <c r="C409" s="39"/>
      <c r="D409" s="40" t="str">
        <f t="shared" si="1"/>
        <v>Saturday</v>
      </c>
      <c r="E409" s="41"/>
      <c r="F409" s="38"/>
      <c r="G409" s="38"/>
      <c r="H409" s="41"/>
      <c r="I409" s="38"/>
      <c r="J409" s="38"/>
      <c r="K409" s="35"/>
      <c r="L409" s="35"/>
      <c r="M409" s="35"/>
      <c r="N409" s="36"/>
      <c r="O409" s="62"/>
      <c r="P409" s="34" t="str">
        <f t="shared" si="3"/>
        <v/>
      </c>
    </row>
    <row r="410" ht="22.5" customHeight="1">
      <c r="A410" s="37"/>
      <c r="B410" s="38" t="str">
        <f>'Master Schedule'!B410</f>
        <v/>
      </c>
      <c r="C410" s="39"/>
      <c r="D410" s="40" t="str">
        <f t="shared" si="1"/>
        <v>Saturday</v>
      </c>
      <c r="E410" s="41"/>
      <c r="F410" s="38"/>
      <c r="G410" s="38"/>
      <c r="H410" s="41"/>
      <c r="I410" s="38"/>
      <c r="J410" s="38"/>
      <c r="K410" s="32"/>
      <c r="L410" s="32"/>
      <c r="M410" s="32"/>
      <c r="N410" s="33"/>
      <c r="O410" s="62"/>
      <c r="P410" s="34" t="str">
        <f t="shared" si="3"/>
        <v/>
      </c>
    </row>
    <row r="411" ht="22.5" customHeight="1">
      <c r="A411" s="37"/>
      <c r="B411" s="38" t="str">
        <f>'Master Schedule'!B411</f>
        <v/>
      </c>
      <c r="C411" s="39"/>
      <c r="D411" s="40" t="str">
        <f t="shared" si="1"/>
        <v>Saturday</v>
      </c>
      <c r="E411" s="41"/>
      <c r="F411" s="38"/>
      <c r="G411" s="38"/>
      <c r="H411" s="41"/>
      <c r="I411" s="38"/>
      <c r="J411" s="38"/>
      <c r="K411" s="35"/>
      <c r="L411" s="35"/>
      <c r="M411" s="35"/>
      <c r="N411" s="36"/>
      <c r="O411" s="62"/>
      <c r="P411" s="34" t="str">
        <f t="shared" si="3"/>
        <v/>
      </c>
    </row>
    <row r="412" ht="22.5" customHeight="1">
      <c r="A412" s="37"/>
      <c r="B412" s="38" t="str">
        <f>'Master Schedule'!B412</f>
        <v/>
      </c>
      <c r="C412" s="39"/>
      <c r="D412" s="40" t="str">
        <f t="shared" si="1"/>
        <v>Saturday</v>
      </c>
      <c r="E412" s="41"/>
      <c r="F412" s="38"/>
      <c r="G412" s="38"/>
      <c r="H412" s="41"/>
      <c r="I412" s="38"/>
      <c r="J412" s="38"/>
      <c r="K412" s="32"/>
      <c r="L412" s="32"/>
      <c r="M412" s="32"/>
      <c r="N412" s="33"/>
      <c r="O412" s="62"/>
      <c r="P412" s="34" t="str">
        <f t="shared" si="3"/>
        <v/>
      </c>
    </row>
    <row r="413" ht="22.5" customHeight="1">
      <c r="A413" s="37"/>
      <c r="B413" s="38" t="str">
        <f>'Master Schedule'!B413</f>
        <v/>
      </c>
      <c r="C413" s="39"/>
      <c r="D413" s="40" t="str">
        <f t="shared" si="1"/>
        <v>Saturday</v>
      </c>
      <c r="E413" s="41"/>
      <c r="F413" s="38"/>
      <c r="G413" s="38"/>
      <c r="H413" s="41"/>
      <c r="I413" s="38"/>
      <c r="J413" s="38"/>
      <c r="K413" s="35"/>
      <c r="L413" s="35"/>
      <c r="M413" s="35"/>
      <c r="N413" s="36"/>
      <c r="O413" s="62"/>
      <c r="P413" s="34" t="str">
        <f t="shared" si="3"/>
        <v/>
      </c>
    </row>
    <row r="414" ht="22.5" customHeight="1">
      <c r="A414" s="37"/>
      <c r="B414" s="38" t="str">
        <f>'Master Schedule'!B414</f>
        <v/>
      </c>
      <c r="C414" s="39"/>
      <c r="D414" s="40" t="str">
        <f t="shared" si="1"/>
        <v>Saturday</v>
      </c>
      <c r="E414" s="41"/>
      <c r="F414" s="38"/>
      <c r="G414" s="38"/>
      <c r="H414" s="41"/>
      <c r="I414" s="38"/>
      <c r="J414" s="38"/>
      <c r="K414" s="32"/>
      <c r="L414" s="32"/>
      <c r="M414" s="32"/>
      <c r="N414" s="33"/>
      <c r="O414" s="62"/>
      <c r="P414" s="34" t="str">
        <f t="shared" si="3"/>
        <v/>
      </c>
    </row>
    <row r="415" ht="22.5" customHeight="1">
      <c r="A415" s="37"/>
      <c r="B415" s="38" t="str">
        <f>'Master Schedule'!B415</f>
        <v/>
      </c>
      <c r="C415" s="39"/>
      <c r="D415" s="40" t="str">
        <f t="shared" si="1"/>
        <v>Saturday</v>
      </c>
      <c r="E415" s="41"/>
      <c r="F415" s="38"/>
      <c r="G415" s="38"/>
      <c r="H415" s="41"/>
      <c r="I415" s="38"/>
      <c r="J415" s="38"/>
      <c r="K415" s="35"/>
      <c r="L415" s="35"/>
      <c r="M415" s="35"/>
      <c r="N415" s="36"/>
      <c r="O415" s="62"/>
      <c r="P415" s="34" t="str">
        <f t="shared" si="3"/>
        <v/>
      </c>
    </row>
    <row r="416" ht="22.5" customHeight="1">
      <c r="A416" s="37"/>
      <c r="B416" s="38" t="str">
        <f>'Master Schedule'!B416</f>
        <v/>
      </c>
      <c r="C416" s="39"/>
      <c r="D416" s="40" t="str">
        <f t="shared" si="1"/>
        <v>Saturday</v>
      </c>
      <c r="E416" s="41"/>
      <c r="F416" s="38"/>
      <c r="G416" s="38"/>
      <c r="H416" s="41"/>
      <c r="I416" s="38"/>
      <c r="J416" s="38"/>
      <c r="K416" s="32"/>
      <c r="L416" s="32"/>
      <c r="M416" s="32"/>
      <c r="N416" s="33"/>
      <c r="O416" s="62"/>
      <c r="P416" s="34" t="str">
        <f t="shared" si="3"/>
        <v/>
      </c>
    </row>
    <row r="417" ht="22.5" customHeight="1">
      <c r="A417" s="37"/>
      <c r="B417" s="38" t="str">
        <f>'Master Schedule'!B417</f>
        <v/>
      </c>
      <c r="C417" s="39"/>
      <c r="D417" s="40" t="str">
        <f t="shared" si="1"/>
        <v>Saturday</v>
      </c>
      <c r="E417" s="41"/>
      <c r="F417" s="38"/>
      <c r="G417" s="38"/>
      <c r="H417" s="41"/>
      <c r="I417" s="38"/>
      <c r="J417" s="38"/>
      <c r="K417" s="35"/>
      <c r="L417" s="35"/>
      <c r="M417" s="35"/>
      <c r="N417" s="36"/>
      <c r="O417" s="62"/>
      <c r="P417" s="34" t="str">
        <f t="shared" si="3"/>
        <v/>
      </c>
    </row>
    <row r="418" ht="22.5" customHeight="1">
      <c r="A418" s="37"/>
      <c r="B418" s="38" t="str">
        <f>'Master Schedule'!B418</f>
        <v/>
      </c>
      <c r="C418" s="39"/>
      <c r="D418" s="40" t="str">
        <f t="shared" si="1"/>
        <v>Saturday</v>
      </c>
      <c r="E418" s="41"/>
      <c r="F418" s="38"/>
      <c r="G418" s="38"/>
      <c r="H418" s="41"/>
      <c r="I418" s="38"/>
      <c r="J418" s="38"/>
      <c r="K418" s="32"/>
      <c r="L418" s="32"/>
      <c r="M418" s="32"/>
      <c r="N418" s="33"/>
      <c r="O418" s="62"/>
      <c r="P418" s="34" t="str">
        <f t="shared" si="3"/>
        <v/>
      </c>
    </row>
    <row r="419" ht="22.5" customHeight="1">
      <c r="A419" s="37"/>
      <c r="B419" s="38" t="str">
        <f>'Master Schedule'!B419</f>
        <v/>
      </c>
      <c r="C419" s="39"/>
      <c r="D419" s="40" t="str">
        <f t="shared" si="1"/>
        <v>Saturday</v>
      </c>
      <c r="E419" s="41"/>
      <c r="F419" s="38"/>
      <c r="G419" s="38"/>
      <c r="H419" s="41"/>
      <c r="I419" s="38"/>
      <c r="J419" s="38"/>
      <c r="K419" s="35"/>
      <c r="L419" s="35"/>
      <c r="M419" s="35"/>
      <c r="N419" s="36"/>
      <c r="O419" s="62"/>
      <c r="P419" s="34" t="str">
        <f t="shared" si="3"/>
        <v/>
      </c>
    </row>
    <row r="420" ht="22.5" customHeight="1">
      <c r="A420" s="37"/>
      <c r="B420" s="38" t="str">
        <f>'Master Schedule'!B420</f>
        <v/>
      </c>
      <c r="C420" s="39"/>
      <c r="D420" s="40" t="str">
        <f t="shared" si="1"/>
        <v>Saturday</v>
      </c>
      <c r="E420" s="41"/>
      <c r="F420" s="38"/>
      <c r="G420" s="38"/>
      <c r="H420" s="41"/>
      <c r="I420" s="38"/>
      <c r="J420" s="38"/>
      <c r="K420" s="32"/>
      <c r="L420" s="32"/>
      <c r="M420" s="32"/>
      <c r="N420" s="33"/>
      <c r="O420" s="62"/>
      <c r="P420" s="34" t="str">
        <f t="shared" si="3"/>
        <v/>
      </c>
    </row>
    <row r="421" ht="22.5" customHeight="1">
      <c r="A421" s="37"/>
      <c r="B421" s="38" t="str">
        <f>'Master Schedule'!B421</f>
        <v/>
      </c>
      <c r="C421" s="39"/>
      <c r="D421" s="40" t="str">
        <f t="shared" si="1"/>
        <v>Saturday</v>
      </c>
      <c r="E421" s="41"/>
      <c r="F421" s="38"/>
      <c r="G421" s="38"/>
      <c r="H421" s="41"/>
      <c r="I421" s="38"/>
      <c r="J421" s="38"/>
      <c r="K421" s="35"/>
      <c r="L421" s="35"/>
      <c r="M421" s="35"/>
      <c r="N421" s="36"/>
      <c r="O421" s="62"/>
      <c r="P421" s="34" t="str">
        <f t="shared" si="3"/>
        <v/>
      </c>
    </row>
    <row r="422" ht="22.5" customHeight="1">
      <c r="A422" s="37"/>
      <c r="B422" s="38" t="str">
        <f>'Master Schedule'!B422</f>
        <v/>
      </c>
      <c r="C422" s="39"/>
      <c r="D422" s="40" t="str">
        <f t="shared" si="1"/>
        <v>Saturday</v>
      </c>
      <c r="E422" s="41"/>
      <c r="F422" s="38"/>
      <c r="G422" s="38"/>
      <c r="H422" s="41"/>
      <c r="I422" s="38"/>
      <c r="J422" s="38"/>
      <c r="K422" s="32"/>
      <c r="L422" s="32"/>
      <c r="M422" s="32"/>
      <c r="N422" s="33"/>
      <c r="O422" s="62"/>
      <c r="P422" s="34" t="str">
        <f t="shared" si="3"/>
        <v/>
      </c>
    </row>
    <row r="423" ht="22.5" customHeight="1">
      <c r="A423" s="37"/>
      <c r="B423" s="38" t="str">
        <f>'Master Schedule'!B423</f>
        <v/>
      </c>
      <c r="C423" s="39"/>
      <c r="D423" s="40" t="str">
        <f t="shared" si="1"/>
        <v>Saturday</v>
      </c>
      <c r="E423" s="41"/>
      <c r="F423" s="38"/>
      <c r="G423" s="38"/>
      <c r="H423" s="41"/>
      <c r="I423" s="38"/>
      <c r="J423" s="38"/>
      <c r="K423" s="35"/>
      <c r="L423" s="35"/>
      <c r="M423" s="35"/>
      <c r="N423" s="36"/>
      <c r="O423" s="62"/>
      <c r="P423" s="34" t="str">
        <f t="shared" si="3"/>
        <v/>
      </c>
    </row>
    <row r="424" ht="22.5" customHeight="1">
      <c r="A424" s="37"/>
      <c r="B424" s="38" t="str">
        <f>'Master Schedule'!B424</f>
        <v/>
      </c>
      <c r="C424" s="39"/>
      <c r="D424" s="40" t="str">
        <f t="shared" si="1"/>
        <v>Saturday</v>
      </c>
      <c r="E424" s="41"/>
      <c r="F424" s="38"/>
      <c r="G424" s="38"/>
      <c r="H424" s="41"/>
      <c r="I424" s="38"/>
      <c r="J424" s="38"/>
      <c r="K424" s="32"/>
      <c r="L424" s="32"/>
      <c r="M424" s="32"/>
      <c r="N424" s="33"/>
      <c r="O424" s="62"/>
      <c r="P424" s="34" t="str">
        <f t="shared" si="3"/>
        <v/>
      </c>
    </row>
    <row r="425" ht="22.5" customHeight="1">
      <c r="A425" s="37"/>
      <c r="B425" s="38" t="str">
        <f>'Master Schedule'!B425</f>
        <v/>
      </c>
      <c r="C425" s="39"/>
      <c r="D425" s="40" t="str">
        <f t="shared" si="1"/>
        <v>Saturday</v>
      </c>
      <c r="E425" s="41"/>
      <c r="F425" s="38"/>
      <c r="G425" s="38"/>
      <c r="H425" s="41"/>
      <c r="I425" s="38"/>
      <c r="J425" s="38"/>
      <c r="K425" s="35"/>
      <c r="L425" s="35"/>
      <c r="M425" s="35"/>
      <c r="N425" s="36"/>
      <c r="O425" s="62"/>
      <c r="P425" s="34" t="str">
        <f t="shared" si="3"/>
        <v/>
      </c>
    </row>
    <row r="426" ht="22.5" customHeight="1">
      <c r="A426" s="37"/>
      <c r="B426" s="38" t="str">
        <f>'Master Schedule'!B426</f>
        <v/>
      </c>
      <c r="C426" s="39"/>
      <c r="D426" s="40" t="str">
        <f t="shared" si="1"/>
        <v>Saturday</v>
      </c>
      <c r="E426" s="41"/>
      <c r="F426" s="38"/>
      <c r="G426" s="38"/>
      <c r="H426" s="41"/>
      <c r="I426" s="38"/>
      <c r="J426" s="38"/>
      <c r="K426" s="32"/>
      <c r="L426" s="32"/>
      <c r="M426" s="32"/>
      <c r="N426" s="33"/>
      <c r="O426" s="62"/>
      <c r="P426" s="34" t="str">
        <f t="shared" si="3"/>
        <v/>
      </c>
    </row>
    <row r="427" ht="22.5" customHeight="1">
      <c r="A427" s="37"/>
      <c r="B427" s="38" t="str">
        <f>'Master Schedule'!B427</f>
        <v/>
      </c>
      <c r="C427" s="39"/>
      <c r="D427" s="40" t="str">
        <f t="shared" si="1"/>
        <v>Saturday</v>
      </c>
      <c r="E427" s="41"/>
      <c r="F427" s="38"/>
      <c r="G427" s="38"/>
      <c r="H427" s="41"/>
      <c r="I427" s="38"/>
      <c r="J427" s="38"/>
      <c r="K427" s="35"/>
      <c r="L427" s="35"/>
      <c r="M427" s="35"/>
      <c r="N427" s="36"/>
      <c r="O427" s="62"/>
      <c r="P427" s="34" t="str">
        <f t="shared" si="3"/>
        <v/>
      </c>
    </row>
    <row r="428" ht="22.5" customHeight="1">
      <c r="A428" s="37"/>
      <c r="B428" s="38" t="str">
        <f>'Master Schedule'!B428</f>
        <v/>
      </c>
      <c r="C428" s="39"/>
      <c r="D428" s="40" t="str">
        <f t="shared" si="1"/>
        <v>Saturday</v>
      </c>
      <c r="E428" s="41"/>
      <c r="F428" s="38"/>
      <c r="G428" s="38"/>
      <c r="H428" s="41"/>
      <c r="I428" s="38"/>
      <c r="J428" s="38"/>
      <c r="K428" s="32"/>
      <c r="L428" s="32"/>
      <c r="M428" s="32"/>
      <c r="N428" s="33"/>
      <c r="O428" s="62"/>
      <c r="P428" s="34" t="str">
        <f t="shared" si="3"/>
        <v/>
      </c>
    </row>
    <row r="429" ht="22.5" customHeight="1">
      <c r="A429" s="37"/>
      <c r="B429" s="38" t="str">
        <f>'Master Schedule'!B429</f>
        <v/>
      </c>
      <c r="C429" s="39"/>
      <c r="D429" s="40" t="str">
        <f t="shared" si="1"/>
        <v>Saturday</v>
      </c>
      <c r="E429" s="41"/>
      <c r="F429" s="38"/>
      <c r="G429" s="38"/>
      <c r="H429" s="41"/>
      <c r="I429" s="38"/>
      <c r="J429" s="38"/>
      <c r="K429" s="35"/>
      <c r="L429" s="35"/>
      <c r="M429" s="35"/>
      <c r="N429" s="36"/>
      <c r="O429" s="62"/>
      <c r="P429" s="34" t="str">
        <f t="shared" si="3"/>
        <v/>
      </c>
    </row>
    <row r="430" ht="22.5" customHeight="1">
      <c r="A430" s="37"/>
      <c r="B430" s="38" t="str">
        <f>'Master Schedule'!B430</f>
        <v/>
      </c>
      <c r="C430" s="39"/>
      <c r="D430" s="40" t="str">
        <f t="shared" si="1"/>
        <v>Saturday</v>
      </c>
      <c r="E430" s="41"/>
      <c r="F430" s="38"/>
      <c r="G430" s="38"/>
      <c r="H430" s="41"/>
      <c r="I430" s="38"/>
      <c r="J430" s="38"/>
      <c r="K430" s="32"/>
      <c r="L430" s="32"/>
      <c r="M430" s="32"/>
      <c r="N430" s="33"/>
      <c r="O430" s="62"/>
      <c r="P430" s="34" t="str">
        <f t="shared" si="3"/>
        <v/>
      </c>
    </row>
    <row r="431" ht="22.5" customHeight="1">
      <c r="A431" s="37"/>
      <c r="B431" s="38" t="str">
        <f>'Master Schedule'!B431</f>
        <v/>
      </c>
      <c r="C431" s="39"/>
      <c r="D431" s="40" t="str">
        <f t="shared" si="1"/>
        <v>Saturday</v>
      </c>
      <c r="E431" s="41"/>
      <c r="F431" s="38"/>
      <c r="G431" s="38"/>
      <c r="H431" s="41"/>
      <c r="I431" s="38"/>
      <c r="J431" s="38"/>
      <c r="K431" s="35"/>
      <c r="L431" s="35"/>
      <c r="M431" s="35"/>
      <c r="N431" s="36"/>
      <c r="O431" s="62"/>
      <c r="P431" s="34" t="str">
        <f t="shared" si="3"/>
        <v/>
      </c>
    </row>
    <row r="432" ht="22.5" customHeight="1">
      <c r="A432" s="37"/>
      <c r="B432" s="38" t="str">
        <f>'Master Schedule'!B432</f>
        <v/>
      </c>
      <c r="C432" s="39"/>
      <c r="D432" s="40" t="str">
        <f t="shared" si="1"/>
        <v>Saturday</v>
      </c>
      <c r="E432" s="41"/>
      <c r="F432" s="38"/>
      <c r="G432" s="38"/>
      <c r="H432" s="41"/>
      <c r="I432" s="38"/>
      <c r="J432" s="38"/>
      <c r="K432" s="32"/>
      <c r="L432" s="32"/>
      <c r="M432" s="32"/>
      <c r="N432" s="33"/>
      <c r="O432" s="62"/>
      <c r="P432" s="34" t="str">
        <f t="shared" si="3"/>
        <v/>
      </c>
    </row>
    <row r="433" ht="22.5" customHeight="1">
      <c r="A433" s="37"/>
      <c r="B433" s="38" t="str">
        <f>'Master Schedule'!B433</f>
        <v/>
      </c>
      <c r="C433" s="39"/>
      <c r="D433" s="40" t="str">
        <f t="shared" si="1"/>
        <v>Saturday</v>
      </c>
      <c r="E433" s="41"/>
      <c r="F433" s="38"/>
      <c r="G433" s="38"/>
      <c r="H433" s="41"/>
      <c r="I433" s="38"/>
      <c r="J433" s="38"/>
      <c r="K433" s="35"/>
      <c r="L433" s="35"/>
      <c r="M433" s="35"/>
      <c r="N433" s="36"/>
      <c r="O433" s="62"/>
      <c r="P433" s="34" t="str">
        <f t="shared" si="3"/>
        <v/>
      </c>
    </row>
    <row r="434" ht="22.5" customHeight="1">
      <c r="A434" s="37"/>
      <c r="B434" s="38" t="str">
        <f>'Master Schedule'!B434</f>
        <v/>
      </c>
      <c r="C434" s="39"/>
      <c r="D434" s="40" t="str">
        <f t="shared" si="1"/>
        <v>Saturday</v>
      </c>
      <c r="E434" s="41"/>
      <c r="F434" s="38"/>
      <c r="G434" s="38"/>
      <c r="H434" s="41"/>
      <c r="I434" s="38"/>
      <c r="J434" s="38"/>
      <c r="K434" s="32"/>
      <c r="L434" s="32"/>
      <c r="M434" s="32"/>
      <c r="N434" s="33"/>
      <c r="O434" s="62"/>
      <c r="P434" s="34" t="str">
        <f t="shared" si="3"/>
        <v/>
      </c>
    </row>
    <row r="435" ht="22.5" customHeight="1">
      <c r="A435" s="37"/>
      <c r="B435" s="38" t="str">
        <f>'Master Schedule'!B435</f>
        <v/>
      </c>
      <c r="C435" s="39"/>
      <c r="D435" s="40" t="str">
        <f t="shared" si="1"/>
        <v>Saturday</v>
      </c>
      <c r="E435" s="41"/>
      <c r="F435" s="38"/>
      <c r="G435" s="38"/>
      <c r="H435" s="41"/>
      <c r="I435" s="38"/>
      <c r="J435" s="38"/>
      <c r="K435" s="35"/>
      <c r="L435" s="35"/>
      <c r="M435" s="35"/>
      <c r="N435" s="36"/>
      <c r="O435" s="62"/>
      <c r="P435" s="34" t="str">
        <f t="shared" si="3"/>
        <v/>
      </c>
    </row>
    <row r="436" ht="22.5" customHeight="1">
      <c r="A436" s="37"/>
      <c r="B436" s="38" t="str">
        <f>'Master Schedule'!B436</f>
        <v/>
      </c>
      <c r="C436" s="39"/>
      <c r="D436" s="40" t="str">
        <f t="shared" si="1"/>
        <v>Saturday</v>
      </c>
      <c r="E436" s="41"/>
      <c r="F436" s="38"/>
      <c r="G436" s="38"/>
      <c r="H436" s="41"/>
      <c r="I436" s="38"/>
      <c r="J436" s="38"/>
      <c r="K436" s="32"/>
      <c r="L436" s="32"/>
      <c r="M436" s="32"/>
      <c r="N436" s="33"/>
      <c r="O436" s="62"/>
      <c r="P436" s="34" t="str">
        <f t="shared" si="3"/>
        <v/>
      </c>
    </row>
    <row r="437" ht="22.5" customHeight="1">
      <c r="A437" s="37"/>
      <c r="B437" s="38" t="str">
        <f>'Master Schedule'!B437</f>
        <v/>
      </c>
      <c r="C437" s="39"/>
      <c r="D437" s="40" t="str">
        <f t="shared" si="1"/>
        <v>Saturday</v>
      </c>
      <c r="E437" s="41"/>
      <c r="F437" s="38"/>
      <c r="G437" s="38"/>
      <c r="H437" s="41"/>
      <c r="I437" s="38"/>
      <c r="J437" s="38"/>
      <c r="K437" s="35"/>
      <c r="L437" s="35"/>
      <c r="M437" s="35"/>
      <c r="N437" s="36"/>
      <c r="O437" s="62"/>
      <c r="P437" s="34" t="str">
        <f t="shared" si="3"/>
        <v/>
      </c>
    </row>
    <row r="438" ht="22.5" customHeight="1">
      <c r="A438" s="37"/>
      <c r="B438" s="38" t="str">
        <f>'Master Schedule'!B438</f>
        <v/>
      </c>
      <c r="C438" s="39"/>
      <c r="D438" s="40" t="str">
        <f t="shared" si="1"/>
        <v>Saturday</v>
      </c>
      <c r="E438" s="41"/>
      <c r="F438" s="38"/>
      <c r="G438" s="38"/>
      <c r="H438" s="41"/>
      <c r="I438" s="38"/>
      <c r="J438" s="38"/>
      <c r="K438" s="32"/>
      <c r="L438" s="32"/>
      <c r="M438" s="32"/>
      <c r="N438" s="33"/>
      <c r="O438" s="62"/>
      <c r="P438" s="34" t="str">
        <f t="shared" si="3"/>
        <v/>
      </c>
    </row>
    <row r="439" ht="22.5" customHeight="1">
      <c r="A439" s="37"/>
      <c r="B439" s="38" t="str">
        <f>'Master Schedule'!B439</f>
        <v/>
      </c>
      <c r="C439" s="39"/>
      <c r="D439" s="40" t="str">
        <f t="shared" si="1"/>
        <v>Saturday</v>
      </c>
      <c r="E439" s="41"/>
      <c r="F439" s="38"/>
      <c r="G439" s="38"/>
      <c r="H439" s="41"/>
      <c r="I439" s="38"/>
      <c r="J439" s="38"/>
      <c r="K439" s="35"/>
      <c r="L439" s="35"/>
      <c r="M439" s="35"/>
      <c r="N439" s="36"/>
      <c r="O439" s="62"/>
      <c r="P439" s="34" t="str">
        <f t="shared" si="3"/>
        <v/>
      </c>
    </row>
    <row r="440" ht="22.5" customHeight="1">
      <c r="A440" s="37"/>
      <c r="B440" s="38" t="str">
        <f>'Master Schedule'!B440</f>
        <v/>
      </c>
      <c r="C440" s="39"/>
      <c r="D440" s="40" t="str">
        <f t="shared" si="1"/>
        <v>Saturday</v>
      </c>
      <c r="E440" s="41"/>
      <c r="F440" s="38"/>
      <c r="G440" s="38"/>
      <c r="H440" s="41"/>
      <c r="I440" s="38"/>
      <c r="J440" s="38"/>
      <c r="K440" s="32"/>
      <c r="L440" s="32"/>
      <c r="M440" s="32"/>
      <c r="N440" s="33"/>
      <c r="O440" s="62"/>
      <c r="P440" s="34" t="str">
        <f t="shared" si="3"/>
        <v/>
      </c>
    </row>
    <row r="441" ht="22.5" customHeight="1">
      <c r="A441" s="37"/>
      <c r="B441" s="38" t="str">
        <f>'Master Schedule'!B441</f>
        <v/>
      </c>
      <c r="C441" s="39"/>
      <c r="D441" s="40" t="str">
        <f t="shared" si="1"/>
        <v>Saturday</v>
      </c>
      <c r="E441" s="41"/>
      <c r="F441" s="38"/>
      <c r="G441" s="38"/>
      <c r="H441" s="41"/>
      <c r="I441" s="38"/>
      <c r="J441" s="38"/>
      <c r="K441" s="35"/>
      <c r="L441" s="35"/>
      <c r="M441" s="35"/>
      <c r="N441" s="36"/>
      <c r="O441" s="62"/>
      <c r="P441" s="34" t="str">
        <f t="shared" si="3"/>
        <v/>
      </c>
    </row>
    <row r="442" ht="22.5" customHeight="1">
      <c r="A442" s="37"/>
      <c r="B442" s="38" t="str">
        <f>'Master Schedule'!B442</f>
        <v/>
      </c>
      <c r="C442" s="39"/>
      <c r="D442" s="40" t="str">
        <f t="shared" si="1"/>
        <v>Saturday</v>
      </c>
      <c r="E442" s="41"/>
      <c r="F442" s="38"/>
      <c r="G442" s="38"/>
      <c r="H442" s="41"/>
      <c r="I442" s="38"/>
      <c r="J442" s="38"/>
      <c r="K442" s="32"/>
      <c r="L442" s="32"/>
      <c r="M442" s="32"/>
      <c r="N442" s="33"/>
      <c r="O442" s="62"/>
      <c r="P442" s="34" t="str">
        <f t="shared" si="3"/>
        <v/>
      </c>
    </row>
    <row r="443" ht="22.5" customHeight="1">
      <c r="A443" s="37"/>
      <c r="B443" s="38" t="str">
        <f>'Master Schedule'!B443</f>
        <v/>
      </c>
      <c r="C443" s="39"/>
      <c r="D443" s="40" t="str">
        <f t="shared" si="1"/>
        <v>Saturday</v>
      </c>
      <c r="E443" s="41"/>
      <c r="F443" s="38"/>
      <c r="G443" s="38"/>
      <c r="H443" s="41"/>
      <c r="I443" s="38"/>
      <c r="J443" s="38"/>
      <c r="K443" s="35"/>
      <c r="L443" s="35"/>
      <c r="M443" s="35"/>
      <c r="N443" s="36"/>
      <c r="O443" s="62"/>
      <c r="P443" s="34" t="str">
        <f t="shared" si="3"/>
        <v/>
      </c>
    </row>
    <row r="444" ht="22.5" customHeight="1">
      <c r="A444" s="37"/>
      <c r="B444" s="38" t="str">
        <f>'Master Schedule'!B444</f>
        <v/>
      </c>
      <c r="C444" s="39"/>
      <c r="D444" s="40" t="str">
        <f t="shared" si="1"/>
        <v>Saturday</v>
      </c>
      <c r="E444" s="41"/>
      <c r="F444" s="38"/>
      <c r="G444" s="38"/>
      <c r="H444" s="41"/>
      <c r="I444" s="38"/>
      <c r="J444" s="38"/>
      <c r="K444" s="32"/>
      <c r="L444" s="32"/>
      <c r="M444" s="32"/>
      <c r="N444" s="33"/>
      <c r="O444" s="62"/>
      <c r="P444" s="34" t="str">
        <f t="shared" si="3"/>
        <v/>
      </c>
    </row>
    <row r="445" ht="22.5" customHeight="1">
      <c r="A445" s="37"/>
      <c r="B445" s="38" t="str">
        <f>'Master Schedule'!B445</f>
        <v/>
      </c>
      <c r="C445" s="39"/>
      <c r="D445" s="40" t="str">
        <f t="shared" si="1"/>
        <v>Saturday</v>
      </c>
      <c r="E445" s="41"/>
      <c r="F445" s="38"/>
      <c r="G445" s="38"/>
      <c r="H445" s="41"/>
      <c r="I445" s="38"/>
      <c r="J445" s="38"/>
      <c r="K445" s="35"/>
      <c r="L445" s="35"/>
      <c r="M445" s="35"/>
      <c r="N445" s="36"/>
      <c r="O445" s="62"/>
      <c r="P445" s="34" t="str">
        <f t="shared" si="3"/>
        <v/>
      </c>
    </row>
    <row r="446" ht="22.5" customHeight="1">
      <c r="A446" s="37"/>
      <c r="B446" s="38" t="str">
        <f>'Master Schedule'!B446</f>
        <v/>
      </c>
      <c r="C446" s="39"/>
      <c r="D446" s="40" t="str">
        <f t="shared" si="1"/>
        <v>Saturday</v>
      </c>
      <c r="E446" s="41"/>
      <c r="F446" s="38"/>
      <c r="G446" s="38"/>
      <c r="H446" s="41"/>
      <c r="I446" s="38"/>
      <c r="J446" s="38"/>
      <c r="K446" s="32"/>
      <c r="L446" s="32"/>
      <c r="M446" s="32"/>
      <c r="N446" s="33"/>
      <c r="O446" s="62"/>
      <c r="P446" s="34" t="str">
        <f t="shared" si="3"/>
        <v/>
      </c>
    </row>
    <row r="447" ht="22.5" customHeight="1">
      <c r="A447" s="37"/>
      <c r="B447" s="38" t="str">
        <f>'Master Schedule'!B447</f>
        <v/>
      </c>
      <c r="C447" s="39"/>
      <c r="D447" s="40" t="str">
        <f t="shared" si="1"/>
        <v>Saturday</v>
      </c>
      <c r="E447" s="41"/>
      <c r="F447" s="38"/>
      <c r="G447" s="38"/>
      <c r="H447" s="41"/>
      <c r="I447" s="38"/>
      <c r="J447" s="38"/>
      <c r="K447" s="35"/>
      <c r="L447" s="35"/>
      <c r="M447" s="35"/>
      <c r="N447" s="36"/>
      <c r="O447" s="62"/>
      <c r="P447" s="34" t="str">
        <f t="shared" si="3"/>
        <v/>
      </c>
    </row>
    <row r="448" ht="22.5" customHeight="1">
      <c r="A448" s="37"/>
      <c r="B448" s="38" t="str">
        <f>'Master Schedule'!B448</f>
        <v/>
      </c>
      <c r="C448" s="39"/>
      <c r="D448" s="40" t="str">
        <f t="shared" si="1"/>
        <v>Saturday</v>
      </c>
      <c r="E448" s="41"/>
      <c r="F448" s="38"/>
      <c r="G448" s="38"/>
      <c r="H448" s="41"/>
      <c r="I448" s="38"/>
      <c r="J448" s="38"/>
      <c r="K448" s="32"/>
      <c r="L448" s="32"/>
      <c r="M448" s="32"/>
      <c r="N448" s="33"/>
      <c r="O448" s="62"/>
      <c r="P448" s="34" t="str">
        <f t="shared" si="3"/>
        <v/>
      </c>
    </row>
    <row r="449" ht="22.5" customHeight="1">
      <c r="A449" s="37"/>
      <c r="B449" s="38" t="str">
        <f>'Master Schedule'!B449</f>
        <v/>
      </c>
      <c r="C449" s="39"/>
      <c r="D449" s="40" t="str">
        <f t="shared" si="1"/>
        <v>Saturday</v>
      </c>
      <c r="E449" s="41"/>
      <c r="F449" s="38"/>
      <c r="G449" s="38"/>
      <c r="H449" s="41"/>
      <c r="I449" s="38"/>
      <c r="J449" s="38"/>
      <c r="K449" s="35"/>
      <c r="L449" s="35"/>
      <c r="M449" s="35"/>
      <c r="N449" s="36"/>
      <c r="O449" s="62"/>
      <c r="P449" s="34" t="str">
        <f t="shared" si="3"/>
        <v/>
      </c>
    </row>
    <row r="450" ht="22.5" customHeight="1">
      <c r="A450" s="37"/>
      <c r="B450" s="38" t="str">
        <f>'Master Schedule'!B450</f>
        <v/>
      </c>
      <c r="C450" s="39"/>
      <c r="D450" s="40" t="str">
        <f t="shared" si="1"/>
        <v>Saturday</v>
      </c>
      <c r="E450" s="41"/>
      <c r="F450" s="38"/>
      <c r="G450" s="38"/>
      <c r="H450" s="41"/>
      <c r="I450" s="38"/>
      <c r="J450" s="38"/>
      <c r="K450" s="32"/>
      <c r="L450" s="32"/>
      <c r="M450" s="32"/>
      <c r="N450" s="33"/>
      <c r="O450" s="62"/>
      <c r="P450" s="34" t="str">
        <f t="shared" si="3"/>
        <v/>
      </c>
    </row>
    <row r="451" ht="22.5" customHeight="1">
      <c r="A451" s="37"/>
      <c r="B451" s="38" t="str">
        <f>'Master Schedule'!B451</f>
        <v/>
      </c>
      <c r="C451" s="39"/>
      <c r="D451" s="40" t="str">
        <f t="shared" si="1"/>
        <v>Saturday</v>
      </c>
      <c r="E451" s="41"/>
      <c r="F451" s="38"/>
      <c r="G451" s="38"/>
      <c r="H451" s="41"/>
      <c r="I451" s="38"/>
      <c r="J451" s="38"/>
      <c r="K451" s="35"/>
      <c r="L451" s="35"/>
      <c r="M451" s="35"/>
      <c r="N451" s="36"/>
      <c r="O451" s="62"/>
      <c r="P451" s="34" t="str">
        <f t="shared" si="3"/>
        <v/>
      </c>
    </row>
    <row r="452" ht="22.5" customHeight="1">
      <c r="A452" s="37"/>
      <c r="B452" s="38" t="str">
        <f>'Master Schedule'!B452</f>
        <v/>
      </c>
      <c r="C452" s="39"/>
      <c r="D452" s="40" t="str">
        <f t="shared" si="1"/>
        <v>Saturday</v>
      </c>
      <c r="E452" s="41"/>
      <c r="F452" s="38"/>
      <c r="G452" s="38"/>
      <c r="H452" s="41"/>
      <c r="I452" s="38"/>
      <c r="J452" s="38"/>
      <c r="K452" s="32"/>
      <c r="L452" s="32"/>
      <c r="M452" s="32"/>
      <c r="N452" s="33"/>
      <c r="O452" s="62"/>
      <c r="P452" s="34" t="str">
        <f t="shared" si="3"/>
        <v/>
      </c>
    </row>
    <row r="453" ht="22.5" customHeight="1">
      <c r="A453" s="37"/>
      <c r="B453" s="38" t="str">
        <f>'Master Schedule'!B453</f>
        <v/>
      </c>
      <c r="C453" s="39"/>
      <c r="D453" s="40" t="str">
        <f t="shared" si="1"/>
        <v>Saturday</v>
      </c>
      <c r="E453" s="41"/>
      <c r="F453" s="38"/>
      <c r="G453" s="38"/>
      <c r="H453" s="41"/>
      <c r="I453" s="38"/>
      <c r="J453" s="38"/>
      <c r="K453" s="35"/>
      <c r="L453" s="35"/>
      <c r="M453" s="35"/>
      <c r="N453" s="36"/>
      <c r="O453" s="62"/>
      <c r="P453" s="34" t="str">
        <f t="shared" si="3"/>
        <v/>
      </c>
    </row>
    <row r="454" ht="22.5" customHeight="1">
      <c r="A454" s="37"/>
      <c r="B454" s="38" t="str">
        <f>'Master Schedule'!B454</f>
        <v/>
      </c>
      <c r="C454" s="39"/>
      <c r="D454" s="40" t="str">
        <f t="shared" si="1"/>
        <v>Saturday</v>
      </c>
      <c r="E454" s="41"/>
      <c r="F454" s="38"/>
      <c r="G454" s="38"/>
      <c r="H454" s="41"/>
      <c r="I454" s="38"/>
      <c r="J454" s="38"/>
      <c r="K454" s="32"/>
      <c r="L454" s="32"/>
      <c r="M454" s="32"/>
      <c r="N454" s="33"/>
      <c r="O454" s="62"/>
      <c r="P454" s="34" t="str">
        <f t="shared" si="3"/>
        <v/>
      </c>
    </row>
    <row r="455" ht="22.5" customHeight="1">
      <c r="A455" s="37"/>
      <c r="B455" s="38" t="str">
        <f>'Master Schedule'!B455</f>
        <v/>
      </c>
      <c r="C455" s="39"/>
      <c r="D455" s="40" t="str">
        <f t="shared" si="1"/>
        <v>Saturday</v>
      </c>
      <c r="E455" s="41"/>
      <c r="F455" s="38"/>
      <c r="G455" s="38"/>
      <c r="H455" s="41"/>
      <c r="I455" s="38"/>
      <c r="J455" s="38"/>
      <c r="K455" s="35"/>
      <c r="L455" s="35"/>
      <c r="M455" s="35"/>
      <c r="N455" s="36"/>
      <c r="O455" s="62"/>
      <c r="P455" s="34" t="str">
        <f t="shared" si="3"/>
        <v/>
      </c>
    </row>
    <row r="456" ht="22.5" customHeight="1">
      <c r="A456" s="37"/>
      <c r="B456" s="38" t="str">
        <f>'Master Schedule'!B456</f>
        <v/>
      </c>
      <c r="C456" s="39"/>
      <c r="D456" s="40" t="str">
        <f t="shared" si="1"/>
        <v>Saturday</v>
      </c>
      <c r="E456" s="41"/>
      <c r="F456" s="38"/>
      <c r="G456" s="38"/>
      <c r="H456" s="41"/>
      <c r="I456" s="38"/>
      <c r="J456" s="38"/>
      <c r="K456" s="32"/>
      <c r="L456" s="32"/>
      <c r="M456" s="32"/>
      <c r="N456" s="33"/>
      <c r="O456" s="62"/>
      <c r="P456" s="34" t="str">
        <f t="shared" si="3"/>
        <v/>
      </c>
    </row>
    <row r="457" ht="22.5" customHeight="1">
      <c r="A457" s="37"/>
      <c r="B457" s="38" t="str">
        <f>'Master Schedule'!B457</f>
        <v/>
      </c>
      <c r="C457" s="39"/>
      <c r="D457" s="40" t="str">
        <f t="shared" si="1"/>
        <v>Saturday</v>
      </c>
      <c r="E457" s="41"/>
      <c r="F457" s="38"/>
      <c r="G457" s="38"/>
      <c r="H457" s="41"/>
      <c r="I457" s="38"/>
      <c r="J457" s="38"/>
      <c r="K457" s="35"/>
      <c r="L457" s="35"/>
      <c r="M457" s="35"/>
      <c r="N457" s="36"/>
      <c r="O457" s="62"/>
      <c r="P457" s="34" t="str">
        <f t="shared" si="3"/>
        <v/>
      </c>
    </row>
    <row r="458" ht="22.5" customHeight="1">
      <c r="A458" s="37"/>
      <c r="B458" s="38" t="str">
        <f>'Master Schedule'!B458</f>
        <v/>
      </c>
      <c r="C458" s="39"/>
      <c r="D458" s="40" t="str">
        <f t="shared" si="1"/>
        <v>Saturday</v>
      </c>
      <c r="E458" s="41"/>
      <c r="F458" s="38"/>
      <c r="G458" s="38"/>
      <c r="H458" s="41"/>
      <c r="I458" s="38"/>
      <c r="J458" s="38"/>
      <c r="K458" s="32"/>
      <c r="L458" s="32"/>
      <c r="M458" s="32"/>
      <c r="N458" s="33"/>
      <c r="O458" s="62"/>
      <c r="P458" s="34" t="str">
        <f t="shared" si="3"/>
        <v/>
      </c>
    </row>
    <row r="459" ht="22.5" customHeight="1">
      <c r="A459" s="37"/>
      <c r="B459" s="38" t="str">
        <f>'Master Schedule'!B459</f>
        <v/>
      </c>
      <c r="C459" s="39"/>
      <c r="D459" s="40" t="str">
        <f t="shared" si="1"/>
        <v>Saturday</v>
      </c>
      <c r="E459" s="41"/>
      <c r="F459" s="38"/>
      <c r="G459" s="38"/>
      <c r="H459" s="41"/>
      <c r="I459" s="38"/>
      <c r="J459" s="38"/>
      <c r="K459" s="35"/>
      <c r="L459" s="35"/>
      <c r="M459" s="35"/>
      <c r="N459" s="36"/>
      <c r="O459" s="62"/>
      <c r="P459" s="34" t="str">
        <f t="shared" si="3"/>
        <v/>
      </c>
    </row>
    <row r="460" ht="22.5" customHeight="1">
      <c r="A460" s="37"/>
      <c r="B460" s="38" t="str">
        <f>'Master Schedule'!B460</f>
        <v/>
      </c>
      <c r="C460" s="39"/>
      <c r="D460" s="40" t="str">
        <f t="shared" si="1"/>
        <v>Saturday</v>
      </c>
      <c r="E460" s="41"/>
      <c r="F460" s="38"/>
      <c r="G460" s="38"/>
      <c r="H460" s="41"/>
      <c r="I460" s="38"/>
      <c r="J460" s="38"/>
      <c r="K460" s="32"/>
      <c r="L460" s="32"/>
      <c r="M460" s="32"/>
      <c r="N460" s="33"/>
      <c r="O460" s="62"/>
      <c r="P460" s="34" t="str">
        <f t="shared" si="3"/>
        <v/>
      </c>
    </row>
    <row r="461" ht="22.5" customHeight="1">
      <c r="A461" s="37"/>
      <c r="B461" s="38" t="str">
        <f>'Master Schedule'!B461</f>
        <v/>
      </c>
      <c r="C461" s="39"/>
      <c r="D461" s="40" t="str">
        <f t="shared" si="1"/>
        <v>Saturday</v>
      </c>
      <c r="E461" s="41"/>
      <c r="F461" s="38"/>
      <c r="G461" s="38"/>
      <c r="H461" s="41"/>
      <c r="I461" s="38"/>
      <c r="J461" s="38"/>
      <c r="K461" s="35"/>
      <c r="L461" s="35"/>
      <c r="M461" s="35"/>
      <c r="N461" s="36"/>
      <c r="O461" s="62"/>
      <c r="P461" s="34" t="str">
        <f t="shared" si="3"/>
        <v/>
      </c>
    </row>
    <row r="462" ht="22.5" customHeight="1">
      <c r="A462" s="37"/>
      <c r="B462" s="38" t="str">
        <f>'Master Schedule'!B462</f>
        <v/>
      </c>
      <c r="C462" s="39"/>
      <c r="D462" s="40" t="str">
        <f t="shared" si="1"/>
        <v>Saturday</v>
      </c>
      <c r="E462" s="41"/>
      <c r="F462" s="38"/>
      <c r="G462" s="38"/>
      <c r="H462" s="41"/>
      <c r="I462" s="38"/>
      <c r="J462" s="38"/>
      <c r="K462" s="32"/>
      <c r="L462" s="32"/>
      <c r="M462" s="32"/>
      <c r="N462" s="33"/>
      <c r="O462" s="62"/>
      <c r="P462" s="34" t="str">
        <f t="shared" si="3"/>
        <v/>
      </c>
    </row>
    <row r="463" ht="22.5" customHeight="1">
      <c r="A463" s="37"/>
      <c r="B463" s="38" t="str">
        <f>'Master Schedule'!B463</f>
        <v/>
      </c>
      <c r="C463" s="39"/>
      <c r="D463" s="40" t="str">
        <f t="shared" si="1"/>
        <v>Saturday</v>
      </c>
      <c r="E463" s="41"/>
      <c r="F463" s="38"/>
      <c r="G463" s="38"/>
      <c r="H463" s="41"/>
      <c r="I463" s="38"/>
      <c r="J463" s="38"/>
      <c r="K463" s="35"/>
      <c r="L463" s="35"/>
      <c r="M463" s="35"/>
      <c r="N463" s="36"/>
      <c r="O463" s="62"/>
      <c r="P463" s="34" t="str">
        <f t="shared" si="3"/>
        <v/>
      </c>
    </row>
    <row r="464" ht="22.5" customHeight="1">
      <c r="A464" s="37"/>
      <c r="B464" s="38" t="str">
        <f>'Master Schedule'!B464</f>
        <v/>
      </c>
      <c r="C464" s="39"/>
      <c r="D464" s="40" t="str">
        <f t="shared" si="1"/>
        <v>Saturday</v>
      </c>
      <c r="E464" s="41"/>
      <c r="F464" s="38"/>
      <c r="G464" s="38"/>
      <c r="H464" s="41"/>
      <c r="I464" s="38"/>
      <c r="J464" s="38"/>
      <c r="K464" s="32"/>
      <c r="L464" s="32"/>
      <c r="M464" s="32"/>
      <c r="N464" s="33"/>
      <c r="O464" s="62"/>
      <c r="P464" s="34" t="str">
        <f t="shared" si="3"/>
        <v/>
      </c>
    </row>
    <row r="465" ht="22.5" customHeight="1">
      <c r="A465" s="37"/>
      <c r="B465" s="38" t="str">
        <f>'Master Schedule'!B465</f>
        <v/>
      </c>
      <c r="C465" s="39"/>
      <c r="D465" s="40" t="str">
        <f t="shared" si="1"/>
        <v>Saturday</v>
      </c>
      <c r="E465" s="41"/>
      <c r="F465" s="38"/>
      <c r="G465" s="38"/>
      <c r="H465" s="41"/>
      <c r="I465" s="38"/>
      <c r="J465" s="38"/>
      <c r="K465" s="35"/>
      <c r="L465" s="35"/>
      <c r="M465" s="35"/>
      <c r="N465" s="36"/>
      <c r="O465" s="62"/>
      <c r="P465" s="34" t="str">
        <f t="shared" si="3"/>
        <v/>
      </c>
    </row>
    <row r="466" ht="22.5" customHeight="1">
      <c r="A466" s="37"/>
      <c r="B466" s="38" t="str">
        <f>'Master Schedule'!B466</f>
        <v/>
      </c>
      <c r="C466" s="39"/>
      <c r="D466" s="40" t="str">
        <f t="shared" si="1"/>
        <v>Saturday</v>
      </c>
      <c r="E466" s="41"/>
      <c r="F466" s="38"/>
      <c r="G466" s="38"/>
      <c r="H466" s="41"/>
      <c r="I466" s="38"/>
      <c r="J466" s="38"/>
      <c r="K466" s="32"/>
      <c r="L466" s="32"/>
      <c r="M466" s="32"/>
      <c r="N466" s="33"/>
      <c r="O466" s="62"/>
      <c r="P466" s="34" t="str">
        <f t="shared" si="3"/>
        <v/>
      </c>
    </row>
    <row r="467" ht="22.5" customHeight="1">
      <c r="A467" s="37"/>
      <c r="B467" s="38" t="str">
        <f>'Master Schedule'!B467</f>
        <v/>
      </c>
      <c r="C467" s="39"/>
      <c r="D467" s="40" t="str">
        <f t="shared" si="1"/>
        <v>Saturday</v>
      </c>
      <c r="E467" s="41"/>
      <c r="F467" s="38"/>
      <c r="G467" s="38"/>
      <c r="H467" s="41"/>
      <c r="I467" s="38"/>
      <c r="J467" s="38"/>
      <c r="K467" s="35"/>
      <c r="L467" s="35"/>
      <c r="M467" s="35"/>
      <c r="N467" s="36"/>
      <c r="O467" s="62"/>
      <c r="P467" s="34" t="str">
        <f t="shared" si="3"/>
        <v/>
      </c>
    </row>
    <row r="468" ht="22.5" customHeight="1">
      <c r="A468" s="37"/>
      <c r="B468" s="38" t="str">
        <f>'Master Schedule'!B468</f>
        <v/>
      </c>
      <c r="C468" s="39"/>
      <c r="D468" s="40" t="str">
        <f t="shared" si="1"/>
        <v>Saturday</v>
      </c>
      <c r="E468" s="41"/>
      <c r="F468" s="38"/>
      <c r="G468" s="38"/>
      <c r="H468" s="41"/>
      <c r="I468" s="38"/>
      <c r="J468" s="38"/>
      <c r="K468" s="32"/>
      <c r="L468" s="32"/>
      <c r="M468" s="32"/>
      <c r="N468" s="33"/>
      <c r="O468" s="62"/>
      <c r="P468" s="34" t="str">
        <f t="shared" si="3"/>
        <v/>
      </c>
    </row>
    <row r="469" ht="22.5" customHeight="1">
      <c r="A469" s="37"/>
      <c r="B469" s="38" t="str">
        <f>'Master Schedule'!B469</f>
        <v/>
      </c>
      <c r="C469" s="39"/>
      <c r="D469" s="40" t="str">
        <f t="shared" si="1"/>
        <v>Saturday</v>
      </c>
      <c r="E469" s="41"/>
      <c r="F469" s="38"/>
      <c r="G469" s="38"/>
      <c r="H469" s="41"/>
      <c r="I469" s="38"/>
      <c r="J469" s="38"/>
      <c r="K469" s="35"/>
      <c r="L469" s="35"/>
      <c r="M469" s="35"/>
      <c r="N469" s="36"/>
      <c r="O469" s="62"/>
      <c r="P469" s="34" t="str">
        <f t="shared" si="3"/>
        <v/>
      </c>
    </row>
    <row r="470" ht="22.5" customHeight="1">
      <c r="A470" s="37"/>
      <c r="B470" s="38" t="str">
        <f>'Master Schedule'!B470</f>
        <v/>
      </c>
      <c r="C470" s="39"/>
      <c r="D470" s="40" t="str">
        <f t="shared" si="1"/>
        <v>Saturday</v>
      </c>
      <c r="E470" s="41"/>
      <c r="F470" s="38"/>
      <c r="G470" s="38"/>
      <c r="H470" s="41"/>
      <c r="I470" s="38"/>
      <c r="J470" s="38"/>
      <c r="K470" s="32"/>
      <c r="L470" s="32"/>
      <c r="M470" s="32"/>
      <c r="N470" s="33"/>
      <c r="O470" s="62"/>
      <c r="P470" s="34" t="str">
        <f t="shared" si="3"/>
        <v/>
      </c>
    </row>
    <row r="471" ht="22.5" customHeight="1">
      <c r="A471" s="37"/>
      <c r="B471" s="38" t="str">
        <f>'Master Schedule'!B471</f>
        <v/>
      </c>
      <c r="C471" s="39"/>
      <c r="D471" s="40" t="str">
        <f t="shared" si="1"/>
        <v>Saturday</v>
      </c>
      <c r="E471" s="41"/>
      <c r="F471" s="38"/>
      <c r="G471" s="38"/>
      <c r="H471" s="41"/>
      <c r="I471" s="38"/>
      <c r="J471" s="38"/>
      <c r="K471" s="35"/>
      <c r="L471" s="35"/>
      <c r="M471" s="35"/>
      <c r="N471" s="36"/>
      <c r="O471" s="62"/>
      <c r="P471" s="34" t="str">
        <f t="shared" si="3"/>
        <v/>
      </c>
    </row>
    <row r="472" ht="22.5" customHeight="1">
      <c r="A472" s="37"/>
      <c r="B472" s="38" t="str">
        <f>'Master Schedule'!B472</f>
        <v/>
      </c>
      <c r="C472" s="39"/>
      <c r="D472" s="40" t="str">
        <f t="shared" si="1"/>
        <v>Saturday</v>
      </c>
      <c r="E472" s="41"/>
      <c r="F472" s="38"/>
      <c r="G472" s="38"/>
      <c r="H472" s="41"/>
      <c r="I472" s="38"/>
      <c r="J472" s="38"/>
      <c r="K472" s="32"/>
      <c r="L472" s="32"/>
      <c r="M472" s="32"/>
      <c r="N472" s="33"/>
      <c r="O472" s="62"/>
      <c r="P472" s="34" t="str">
        <f t="shared" si="3"/>
        <v/>
      </c>
    </row>
    <row r="473" ht="22.5" customHeight="1">
      <c r="A473" s="37"/>
      <c r="B473" s="38" t="str">
        <f>'Master Schedule'!B473</f>
        <v/>
      </c>
      <c r="C473" s="39"/>
      <c r="D473" s="40" t="str">
        <f t="shared" si="1"/>
        <v>Saturday</v>
      </c>
      <c r="E473" s="41"/>
      <c r="F473" s="38"/>
      <c r="G473" s="38"/>
      <c r="H473" s="41"/>
      <c r="I473" s="38"/>
      <c r="J473" s="38"/>
      <c r="K473" s="35"/>
      <c r="L473" s="35"/>
      <c r="M473" s="35"/>
      <c r="N473" s="36"/>
      <c r="O473" s="62"/>
      <c r="P473" s="34" t="str">
        <f t="shared" si="3"/>
        <v/>
      </c>
    </row>
    <row r="474" ht="22.5" customHeight="1">
      <c r="A474" s="37"/>
      <c r="B474" s="38" t="str">
        <f>'Master Schedule'!B474</f>
        <v/>
      </c>
      <c r="C474" s="39"/>
      <c r="D474" s="40" t="str">
        <f t="shared" si="1"/>
        <v>Saturday</v>
      </c>
      <c r="E474" s="41"/>
      <c r="F474" s="38"/>
      <c r="G474" s="38"/>
      <c r="H474" s="41"/>
      <c r="I474" s="38"/>
      <c r="J474" s="38"/>
      <c r="K474" s="32"/>
      <c r="L474" s="32"/>
      <c r="M474" s="32"/>
      <c r="N474" s="33"/>
      <c r="O474" s="62"/>
      <c r="P474" s="34" t="str">
        <f t="shared" si="3"/>
        <v/>
      </c>
    </row>
    <row r="475" ht="22.5" customHeight="1">
      <c r="A475" s="37"/>
      <c r="B475" s="38" t="str">
        <f>'Master Schedule'!B475</f>
        <v/>
      </c>
      <c r="C475" s="39"/>
      <c r="D475" s="40" t="str">
        <f t="shared" si="1"/>
        <v>Saturday</v>
      </c>
      <c r="E475" s="41"/>
      <c r="F475" s="38"/>
      <c r="G475" s="38"/>
      <c r="H475" s="41"/>
      <c r="I475" s="38"/>
      <c r="J475" s="38"/>
      <c r="K475" s="35"/>
      <c r="L475" s="35"/>
      <c r="M475" s="35"/>
      <c r="N475" s="36"/>
      <c r="O475" s="62"/>
      <c r="P475" s="34" t="str">
        <f t="shared" si="3"/>
        <v/>
      </c>
    </row>
    <row r="476" ht="22.5" customHeight="1">
      <c r="A476" s="37"/>
      <c r="B476" s="38" t="str">
        <f>'Master Schedule'!B476</f>
        <v/>
      </c>
      <c r="C476" s="39"/>
      <c r="D476" s="40" t="str">
        <f t="shared" si="1"/>
        <v>Saturday</v>
      </c>
      <c r="E476" s="41"/>
      <c r="F476" s="38"/>
      <c r="G476" s="38"/>
      <c r="H476" s="41"/>
      <c r="I476" s="38"/>
      <c r="J476" s="38"/>
      <c r="K476" s="32"/>
      <c r="L476" s="32"/>
      <c r="M476" s="32"/>
      <c r="N476" s="33"/>
      <c r="O476" s="62"/>
      <c r="P476" s="34" t="str">
        <f t="shared" si="3"/>
        <v/>
      </c>
    </row>
    <row r="477" ht="22.5" customHeight="1">
      <c r="A477" s="37"/>
      <c r="B477" s="38" t="str">
        <f>'Master Schedule'!B477</f>
        <v/>
      </c>
      <c r="C477" s="39"/>
      <c r="D477" s="40" t="str">
        <f t="shared" si="1"/>
        <v>Saturday</v>
      </c>
      <c r="E477" s="41"/>
      <c r="F477" s="38"/>
      <c r="G477" s="38"/>
      <c r="H477" s="41"/>
      <c r="I477" s="38"/>
      <c r="J477" s="38"/>
      <c r="K477" s="35"/>
      <c r="L477" s="35"/>
      <c r="M477" s="35"/>
      <c r="N477" s="36"/>
      <c r="O477" s="62"/>
      <c r="P477" s="34" t="str">
        <f t="shared" si="3"/>
        <v/>
      </c>
    </row>
    <row r="478" ht="22.5" customHeight="1">
      <c r="A478" s="37"/>
      <c r="B478" s="38" t="str">
        <f>'Master Schedule'!B478</f>
        <v/>
      </c>
      <c r="C478" s="39"/>
      <c r="D478" s="40" t="str">
        <f t="shared" si="1"/>
        <v>Saturday</v>
      </c>
      <c r="E478" s="41"/>
      <c r="F478" s="38"/>
      <c r="G478" s="38"/>
      <c r="H478" s="41"/>
      <c r="I478" s="38"/>
      <c r="J478" s="38"/>
      <c r="K478" s="32"/>
      <c r="L478" s="32"/>
      <c r="M478" s="32"/>
      <c r="N478" s="33"/>
      <c r="O478" s="62"/>
      <c r="P478" s="34" t="str">
        <f t="shared" si="3"/>
        <v/>
      </c>
    </row>
    <row r="479" ht="22.5" customHeight="1">
      <c r="A479" s="37"/>
      <c r="B479" s="38" t="str">
        <f>'Master Schedule'!B479</f>
        <v/>
      </c>
      <c r="C479" s="39"/>
      <c r="D479" s="40" t="str">
        <f t="shared" si="1"/>
        <v>Saturday</v>
      </c>
      <c r="E479" s="41"/>
      <c r="F479" s="38"/>
      <c r="G479" s="38"/>
      <c r="H479" s="41"/>
      <c r="I479" s="38"/>
      <c r="J479" s="38"/>
      <c r="K479" s="35"/>
      <c r="L479" s="35"/>
      <c r="M479" s="35"/>
      <c r="N479" s="36"/>
      <c r="O479" s="62"/>
      <c r="P479" s="34" t="str">
        <f t="shared" si="3"/>
        <v/>
      </c>
    </row>
    <row r="480" ht="22.5" customHeight="1">
      <c r="A480" s="37"/>
      <c r="B480" s="38" t="str">
        <f>'Master Schedule'!B480</f>
        <v/>
      </c>
      <c r="C480" s="39"/>
      <c r="D480" s="40" t="str">
        <f t="shared" si="1"/>
        <v>Saturday</v>
      </c>
      <c r="E480" s="41"/>
      <c r="F480" s="38"/>
      <c r="G480" s="38"/>
      <c r="H480" s="41"/>
      <c r="I480" s="38"/>
      <c r="J480" s="38"/>
      <c r="K480" s="32"/>
      <c r="L480" s="32"/>
      <c r="M480" s="32"/>
      <c r="N480" s="33"/>
      <c r="O480" s="62"/>
      <c r="P480" s="34" t="str">
        <f t="shared" si="3"/>
        <v/>
      </c>
    </row>
    <row r="481" ht="22.5" customHeight="1">
      <c r="A481" s="37"/>
      <c r="B481" s="38" t="str">
        <f>'Master Schedule'!B481</f>
        <v/>
      </c>
      <c r="C481" s="39"/>
      <c r="D481" s="40" t="str">
        <f t="shared" si="1"/>
        <v>Saturday</v>
      </c>
      <c r="E481" s="41"/>
      <c r="F481" s="38"/>
      <c r="G481" s="38"/>
      <c r="H481" s="41"/>
      <c r="I481" s="38"/>
      <c r="J481" s="38"/>
      <c r="K481" s="35"/>
      <c r="L481" s="35"/>
      <c r="M481" s="35"/>
      <c r="N481" s="36"/>
      <c r="O481" s="62"/>
      <c r="P481" s="34" t="str">
        <f t="shared" si="3"/>
        <v/>
      </c>
    </row>
    <row r="482" ht="22.5" customHeight="1">
      <c r="A482" s="37"/>
      <c r="B482" s="38" t="str">
        <f>'Master Schedule'!B482</f>
        <v/>
      </c>
      <c r="C482" s="39"/>
      <c r="D482" s="40" t="str">
        <f t="shared" si="1"/>
        <v>Saturday</v>
      </c>
      <c r="E482" s="41"/>
      <c r="F482" s="38"/>
      <c r="G482" s="38"/>
      <c r="H482" s="41"/>
      <c r="I482" s="38"/>
      <c r="J482" s="38"/>
      <c r="K482" s="32"/>
      <c r="L482" s="32"/>
      <c r="M482" s="32"/>
      <c r="N482" s="33"/>
      <c r="O482" s="62"/>
      <c r="P482" s="34" t="str">
        <f t="shared" si="3"/>
        <v/>
      </c>
    </row>
    <row r="483" ht="22.5" customHeight="1">
      <c r="A483" s="37"/>
      <c r="B483" s="38" t="str">
        <f>'Master Schedule'!B483</f>
        <v/>
      </c>
      <c r="C483" s="39"/>
      <c r="D483" s="40" t="str">
        <f t="shared" si="1"/>
        <v>Saturday</v>
      </c>
      <c r="E483" s="41"/>
      <c r="F483" s="38"/>
      <c r="G483" s="38"/>
      <c r="H483" s="41"/>
      <c r="I483" s="38"/>
      <c r="J483" s="38"/>
      <c r="K483" s="35"/>
      <c r="L483" s="35"/>
      <c r="M483" s="35"/>
      <c r="N483" s="36"/>
      <c r="O483" s="62"/>
      <c r="P483" s="34" t="str">
        <f t="shared" si="3"/>
        <v/>
      </c>
    </row>
    <row r="484" ht="22.5" customHeight="1">
      <c r="A484" s="37"/>
      <c r="B484" s="38" t="str">
        <f>'Master Schedule'!B484</f>
        <v/>
      </c>
      <c r="C484" s="39"/>
      <c r="D484" s="40" t="str">
        <f t="shared" si="1"/>
        <v>Saturday</v>
      </c>
      <c r="E484" s="41"/>
      <c r="F484" s="38"/>
      <c r="G484" s="38"/>
      <c r="H484" s="41"/>
      <c r="I484" s="38"/>
      <c r="J484" s="38"/>
      <c r="K484" s="32"/>
      <c r="L484" s="32"/>
      <c r="M484" s="32"/>
      <c r="N484" s="33"/>
      <c r="O484" s="62"/>
      <c r="P484" s="34" t="str">
        <f t="shared" si="3"/>
        <v/>
      </c>
    </row>
    <row r="485" ht="22.5" customHeight="1">
      <c r="A485" s="37"/>
      <c r="B485" s="38" t="str">
        <f>'Master Schedule'!B485</f>
        <v/>
      </c>
      <c r="C485" s="39"/>
      <c r="D485" s="40" t="str">
        <f t="shared" si="1"/>
        <v>Saturday</v>
      </c>
      <c r="E485" s="41"/>
      <c r="F485" s="38"/>
      <c r="G485" s="38"/>
      <c r="H485" s="41"/>
      <c r="I485" s="38"/>
      <c r="J485" s="38"/>
      <c r="K485" s="35"/>
      <c r="L485" s="35"/>
      <c r="M485" s="35"/>
      <c r="N485" s="36"/>
      <c r="O485" s="62"/>
      <c r="P485" s="34" t="str">
        <f t="shared" si="3"/>
        <v/>
      </c>
    </row>
    <row r="486" ht="22.5" customHeight="1">
      <c r="A486" s="37"/>
      <c r="B486" s="38" t="str">
        <f>'Master Schedule'!B486</f>
        <v/>
      </c>
      <c r="C486" s="39"/>
      <c r="D486" s="40" t="str">
        <f t="shared" si="1"/>
        <v>Saturday</v>
      </c>
      <c r="E486" s="41"/>
      <c r="F486" s="38"/>
      <c r="G486" s="38"/>
      <c r="H486" s="41"/>
      <c r="I486" s="38"/>
      <c r="J486" s="38"/>
      <c r="K486" s="32"/>
      <c r="L486" s="32"/>
      <c r="M486" s="32"/>
      <c r="N486" s="33"/>
      <c r="O486" s="62"/>
      <c r="P486" s="34" t="str">
        <f t="shared" si="3"/>
        <v/>
      </c>
    </row>
    <row r="487" ht="22.5" customHeight="1">
      <c r="A487" s="37"/>
      <c r="B487" s="38" t="str">
        <f>'Master Schedule'!B487</f>
        <v/>
      </c>
      <c r="C487" s="39"/>
      <c r="D487" s="40" t="str">
        <f t="shared" si="1"/>
        <v>Saturday</v>
      </c>
      <c r="E487" s="41"/>
      <c r="F487" s="38"/>
      <c r="G487" s="38"/>
      <c r="H487" s="41"/>
      <c r="I487" s="38"/>
      <c r="J487" s="38"/>
      <c r="K487" s="35"/>
      <c r="L487" s="35"/>
      <c r="M487" s="35"/>
      <c r="N487" s="36"/>
      <c r="O487" s="62"/>
      <c r="P487" s="34" t="str">
        <f t="shared" si="3"/>
        <v/>
      </c>
    </row>
    <row r="488" ht="22.5" customHeight="1">
      <c r="A488" s="37"/>
      <c r="B488" s="38" t="str">
        <f>'Master Schedule'!B488</f>
        <v/>
      </c>
      <c r="C488" s="39"/>
      <c r="D488" s="40" t="str">
        <f t="shared" si="1"/>
        <v>Saturday</v>
      </c>
      <c r="E488" s="41"/>
      <c r="F488" s="38"/>
      <c r="G488" s="38"/>
      <c r="H488" s="41"/>
      <c r="I488" s="38"/>
      <c r="J488" s="38"/>
      <c r="K488" s="32"/>
      <c r="L488" s="32"/>
      <c r="M488" s="32"/>
      <c r="N488" s="33"/>
      <c r="O488" s="62"/>
      <c r="P488" s="34" t="str">
        <f t="shared" si="3"/>
        <v/>
      </c>
    </row>
    <row r="489" ht="22.5" customHeight="1">
      <c r="A489" s="37"/>
      <c r="B489" s="38" t="str">
        <f>'Master Schedule'!B489</f>
        <v/>
      </c>
      <c r="C489" s="39"/>
      <c r="D489" s="40" t="str">
        <f t="shared" si="1"/>
        <v>Saturday</v>
      </c>
      <c r="E489" s="41"/>
      <c r="F489" s="38"/>
      <c r="G489" s="38"/>
      <c r="H489" s="41"/>
      <c r="I489" s="38"/>
      <c r="J489" s="38"/>
      <c r="K489" s="35"/>
      <c r="L489" s="35"/>
      <c r="M489" s="35"/>
      <c r="N489" s="36"/>
      <c r="O489" s="62"/>
      <c r="P489" s="34" t="str">
        <f t="shared" si="3"/>
        <v/>
      </c>
    </row>
    <row r="490" ht="22.5" customHeight="1">
      <c r="A490" s="37"/>
      <c r="B490" s="38" t="str">
        <f>'Master Schedule'!B490</f>
        <v/>
      </c>
      <c r="C490" s="39"/>
      <c r="D490" s="40" t="str">
        <f t="shared" si="1"/>
        <v>Saturday</v>
      </c>
      <c r="E490" s="41"/>
      <c r="F490" s="38"/>
      <c r="G490" s="38"/>
      <c r="H490" s="41"/>
      <c r="I490" s="38"/>
      <c r="J490" s="38"/>
      <c r="K490" s="32"/>
      <c r="L490" s="32"/>
      <c r="M490" s="32"/>
      <c r="N490" s="33"/>
      <c r="O490" s="62"/>
      <c r="P490" s="34" t="str">
        <f t="shared" si="3"/>
        <v/>
      </c>
    </row>
    <row r="491" ht="22.5" customHeight="1">
      <c r="A491" s="37"/>
      <c r="B491" s="38" t="str">
        <f>'Master Schedule'!B491</f>
        <v/>
      </c>
      <c r="C491" s="39"/>
      <c r="D491" s="40" t="str">
        <f t="shared" si="1"/>
        <v>Saturday</v>
      </c>
      <c r="E491" s="41"/>
      <c r="F491" s="38"/>
      <c r="G491" s="38"/>
      <c r="H491" s="41"/>
      <c r="I491" s="38"/>
      <c r="J491" s="38"/>
      <c r="K491" s="35"/>
      <c r="L491" s="35"/>
      <c r="M491" s="35"/>
      <c r="N491" s="36"/>
      <c r="O491" s="62"/>
      <c r="P491" s="34" t="str">
        <f t="shared" si="3"/>
        <v/>
      </c>
    </row>
    <row r="492" ht="22.5" customHeight="1">
      <c r="A492" s="37"/>
      <c r="B492" s="38" t="str">
        <f>'Master Schedule'!B492</f>
        <v/>
      </c>
      <c r="C492" s="39"/>
      <c r="D492" s="40" t="str">
        <f t="shared" si="1"/>
        <v>Saturday</v>
      </c>
      <c r="E492" s="41"/>
      <c r="F492" s="38"/>
      <c r="G492" s="38"/>
      <c r="H492" s="41"/>
      <c r="I492" s="38"/>
      <c r="J492" s="38"/>
      <c r="K492" s="32"/>
      <c r="L492" s="32"/>
      <c r="M492" s="32"/>
      <c r="N492" s="33"/>
      <c r="O492" s="62"/>
      <c r="P492" s="34" t="str">
        <f t="shared" si="3"/>
        <v/>
      </c>
    </row>
    <row r="493" ht="22.5" customHeight="1">
      <c r="A493" s="37"/>
      <c r="B493" s="38" t="str">
        <f>'Master Schedule'!B493</f>
        <v/>
      </c>
      <c r="C493" s="39"/>
      <c r="D493" s="40" t="str">
        <f t="shared" si="1"/>
        <v>Saturday</v>
      </c>
      <c r="E493" s="41"/>
      <c r="F493" s="38"/>
      <c r="G493" s="38"/>
      <c r="H493" s="41"/>
      <c r="I493" s="38"/>
      <c r="J493" s="38"/>
      <c r="K493" s="35"/>
      <c r="L493" s="35"/>
      <c r="M493" s="35"/>
      <c r="N493" s="36"/>
      <c r="O493" s="62"/>
      <c r="P493" s="34" t="str">
        <f t="shared" si="3"/>
        <v/>
      </c>
    </row>
    <row r="494" ht="22.5" customHeight="1">
      <c r="A494" s="37"/>
      <c r="B494" s="38" t="str">
        <f>'Master Schedule'!B494</f>
        <v/>
      </c>
      <c r="C494" s="39"/>
      <c r="D494" s="40" t="str">
        <f t="shared" si="1"/>
        <v>Saturday</v>
      </c>
      <c r="E494" s="41"/>
      <c r="F494" s="38"/>
      <c r="G494" s="38"/>
      <c r="H494" s="41"/>
      <c r="I494" s="38"/>
      <c r="J494" s="38"/>
      <c r="K494" s="32"/>
      <c r="L494" s="32"/>
      <c r="M494" s="32"/>
      <c r="N494" s="33"/>
      <c r="O494" s="62"/>
      <c r="P494" s="34" t="str">
        <f t="shared" si="3"/>
        <v/>
      </c>
    </row>
    <row r="495" ht="22.5" customHeight="1">
      <c r="A495" s="37"/>
      <c r="B495" s="38" t="str">
        <f>'Master Schedule'!B495</f>
        <v/>
      </c>
      <c r="C495" s="39"/>
      <c r="D495" s="40" t="str">
        <f t="shared" si="1"/>
        <v>Saturday</v>
      </c>
      <c r="E495" s="41"/>
      <c r="F495" s="38"/>
      <c r="G495" s="38"/>
      <c r="H495" s="41"/>
      <c r="I495" s="38"/>
      <c r="J495" s="38"/>
      <c r="K495" s="35"/>
      <c r="L495" s="35"/>
      <c r="M495" s="35"/>
      <c r="N495" s="36"/>
      <c r="O495" s="62"/>
      <c r="P495" s="34" t="str">
        <f t="shared" si="3"/>
        <v/>
      </c>
    </row>
    <row r="496" ht="22.5" customHeight="1">
      <c r="A496" s="37"/>
      <c r="B496" s="38" t="str">
        <f>'Master Schedule'!B496</f>
        <v/>
      </c>
      <c r="C496" s="39"/>
      <c r="D496" s="40" t="str">
        <f t="shared" si="1"/>
        <v>Saturday</v>
      </c>
      <c r="E496" s="41"/>
      <c r="F496" s="38"/>
      <c r="G496" s="38"/>
      <c r="H496" s="41"/>
      <c r="I496" s="38"/>
      <c r="J496" s="38"/>
      <c r="K496" s="32"/>
      <c r="L496" s="32"/>
      <c r="M496" s="32"/>
      <c r="N496" s="33"/>
      <c r="O496" s="62"/>
      <c r="P496" s="34" t="str">
        <f t="shared" si="3"/>
        <v/>
      </c>
    </row>
    <row r="497" ht="22.5" customHeight="1">
      <c r="A497" s="37"/>
      <c r="B497" s="38" t="str">
        <f>'Master Schedule'!B497</f>
        <v/>
      </c>
      <c r="C497" s="39"/>
      <c r="D497" s="40" t="str">
        <f t="shared" si="1"/>
        <v>Saturday</v>
      </c>
      <c r="E497" s="41"/>
      <c r="F497" s="38"/>
      <c r="G497" s="38"/>
      <c r="H497" s="41"/>
      <c r="I497" s="38"/>
      <c r="J497" s="38"/>
      <c r="K497" s="35"/>
      <c r="L497" s="35"/>
      <c r="M497" s="35"/>
      <c r="N497" s="36"/>
      <c r="O497" s="62"/>
      <c r="P497" s="34" t="str">
        <f t="shared" si="3"/>
        <v/>
      </c>
    </row>
    <row r="498" ht="22.5" customHeight="1">
      <c r="A498" s="37"/>
      <c r="B498" s="38" t="str">
        <f>'Master Schedule'!B498</f>
        <v/>
      </c>
      <c r="C498" s="39"/>
      <c r="D498" s="40" t="str">
        <f t="shared" si="1"/>
        <v>Saturday</v>
      </c>
      <c r="E498" s="41"/>
      <c r="F498" s="38"/>
      <c r="G498" s="38"/>
      <c r="H498" s="41"/>
      <c r="I498" s="38"/>
      <c r="J498" s="38"/>
      <c r="K498" s="32"/>
      <c r="L498" s="32"/>
      <c r="M498" s="32"/>
      <c r="N498" s="33"/>
      <c r="O498" s="62"/>
      <c r="P498" s="34" t="str">
        <f t="shared" si="3"/>
        <v/>
      </c>
    </row>
    <row r="499" ht="22.5" customHeight="1">
      <c r="A499" s="37"/>
      <c r="B499" s="38" t="str">
        <f>'Master Schedule'!B499</f>
        <v/>
      </c>
      <c r="C499" s="39"/>
      <c r="D499" s="40" t="str">
        <f t="shared" si="1"/>
        <v>Saturday</v>
      </c>
      <c r="E499" s="41"/>
      <c r="F499" s="38"/>
      <c r="G499" s="38"/>
      <c r="H499" s="41"/>
      <c r="I499" s="38"/>
      <c r="J499" s="38"/>
      <c r="K499" s="35"/>
      <c r="L499" s="35"/>
      <c r="M499" s="35"/>
      <c r="N499" s="36"/>
      <c r="O499" s="62"/>
      <c r="P499" s="34" t="str">
        <f t="shared" si="3"/>
        <v/>
      </c>
    </row>
    <row r="500" ht="22.5" customHeight="1">
      <c r="A500" s="37"/>
      <c r="B500" s="38" t="str">
        <f>'Master Schedule'!B500</f>
        <v/>
      </c>
      <c r="C500" s="39"/>
      <c r="D500" s="40" t="str">
        <f t="shared" si="1"/>
        <v>Saturday</v>
      </c>
      <c r="E500" s="41"/>
      <c r="F500" s="38"/>
      <c r="G500" s="38"/>
      <c r="H500" s="41"/>
      <c r="I500" s="38"/>
      <c r="J500" s="38"/>
      <c r="K500" s="32"/>
      <c r="L500" s="32"/>
      <c r="M500" s="32"/>
      <c r="N500" s="33"/>
      <c r="O500" s="62"/>
      <c r="P500" s="34" t="str">
        <f t="shared" si="3"/>
        <v/>
      </c>
    </row>
    <row r="501" ht="22.5" customHeight="1">
      <c r="A501" s="37"/>
      <c r="B501" s="38" t="str">
        <f>'Master Schedule'!B501</f>
        <v/>
      </c>
      <c r="C501" s="39"/>
      <c r="D501" s="40" t="str">
        <f t="shared" si="1"/>
        <v>Saturday</v>
      </c>
      <c r="E501" s="41"/>
      <c r="F501" s="38"/>
      <c r="G501" s="38"/>
      <c r="H501" s="41"/>
      <c r="I501" s="38"/>
      <c r="J501" s="38"/>
      <c r="K501" s="35"/>
      <c r="L501" s="35"/>
      <c r="M501" s="35"/>
      <c r="N501" s="36"/>
      <c r="O501" s="62"/>
      <c r="P501" s="34" t="str">
        <f t="shared" si="3"/>
        <v/>
      </c>
    </row>
    <row r="502" ht="22.5" customHeight="1">
      <c r="A502" s="37"/>
      <c r="B502" s="38" t="str">
        <f>'Master Schedule'!B502</f>
        <v/>
      </c>
      <c r="C502" s="39"/>
      <c r="D502" s="40" t="str">
        <f t="shared" si="1"/>
        <v>Saturday</v>
      </c>
      <c r="E502" s="41"/>
      <c r="F502" s="38"/>
      <c r="G502" s="38"/>
      <c r="H502" s="41"/>
      <c r="I502" s="38"/>
      <c r="J502" s="38"/>
      <c r="K502" s="32"/>
      <c r="L502" s="32"/>
      <c r="M502" s="32"/>
      <c r="N502" s="33"/>
      <c r="O502" s="62"/>
      <c r="P502" s="34" t="str">
        <f t="shared" si="3"/>
        <v/>
      </c>
    </row>
    <row r="503" ht="22.5" customHeight="1">
      <c r="A503" s="37"/>
      <c r="B503" s="38" t="str">
        <f>'Master Schedule'!B503</f>
        <v/>
      </c>
      <c r="C503" s="39"/>
      <c r="D503" s="40" t="str">
        <f t="shared" si="1"/>
        <v>Saturday</v>
      </c>
      <c r="E503" s="41"/>
      <c r="F503" s="38"/>
      <c r="G503" s="38"/>
      <c r="H503" s="41"/>
      <c r="I503" s="38"/>
      <c r="J503" s="38"/>
      <c r="K503" s="35"/>
      <c r="L503" s="35"/>
      <c r="M503" s="35"/>
      <c r="N503" s="36"/>
      <c r="O503" s="62"/>
      <c r="P503" s="34" t="str">
        <f t="shared" si="3"/>
        <v/>
      </c>
    </row>
    <row r="504" ht="22.5" customHeight="1">
      <c r="A504" s="37"/>
      <c r="B504" s="38" t="str">
        <f>'Master Schedule'!B504</f>
        <v/>
      </c>
      <c r="C504" s="39"/>
      <c r="D504" s="40" t="str">
        <f t="shared" si="1"/>
        <v>Saturday</v>
      </c>
      <c r="E504" s="41"/>
      <c r="F504" s="38"/>
      <c r="G504" s="38"/>
      <c r="H504" s="41"/>
      <c r="I504" s="38"/>
      <c r="J504" s="38"/>
      <c r="K504" s="32"/>
      <c r="L504" s="32"/>
      <c r="M504" s="32"/>
      <c r="N504" s="33"/>
      <c r="O504" s="62"/>
      <c r="P504" s="34" t="str">
        <f t="shared" si="3"/>
        <v/>
      </c>
    </row>
    <row r="505" ht="22.5" customHeight="1">
      <c r="A505" s="37"/>
      <c r="B505" s="38" t="str">
        <f>'Master Schedule'!B505</f>
        <v/>
      </c>
      <c r="C505" s="39"/>
      <c r="D505" s="40" t="str">
        <f t="shared" si="1"/>
        <v>Saturday</v>
      </c>
      <c r="E505" s="41"/>
      <c r="F505" s="38"/>
      <c r="G505" s="38"/>
      <c r="H505" s="41"/>
      <c r="I505" s="38"/>
      <c r="J505" s="38"/>
      <c r="K505" s="35"/>
      <c r="L505" s="35"/>
      <c r="M505" s="35"/>
      <c r="N505" s="36"/>
      <c r="O505" s="62"/>
      <c r="P505" s="34" t="str">
        <f t="shared" si="3"/>
        <v/>
      </c>
    </row>
    <row r="506" ht="22.5" customHeight="1">
      <c r="A506" s="37"/>
      <c r="B506" s="38" t="str">
        <f>'Master Schedule'!B506</f>
        <v/>
      </c>
      <c r="C506" s="39"/>
      <c r="D506" s="40" t="str">
        <f t="shared" si="1"/>
        <v>Saturday</v>
      </c>
      <c r="E506" s="41"/>
      <c r="F506" s="38"/>
      <c r="G506" s="38"/>
      <c r="H506" s="41"/>
      <c r="I506" s="38"/>
      <c r="J506" s="38"/>
      <c r="K506" s="32"/>
      <c r="L506" s="32"/>
      <c r="M506" s="32"/>
      <c r="N506" s="33"/>
      <c r="O506" s="62"/>
      <c r="P506" s="34" t="str">
        <f t="shared" si="3"/>
        <v/>
      </c>
    </row>
    <row r="507" ht="22.5" customHeight="1">
      <c r="A507" s="37"/>
      <c r="B507" s="38" t="str">
        <f>'Master Schedule'!B507</f>
        <v/>
      </c>
      <c r="C507" s="39"/>
      <c r="D507" s="40" t="str">
        <f t="shared" si="1"/>
        <v>Saturday</v>
      </c>
      <c r="E507" s="41"/>
      <c r="F507" s="38"/>
      <c r="G507" s="38"/>
      <c r="H507" s="41"/>
      <c r="I507" s="38"/>
      <c r="J507" s="38"/>
      <c r="K507" s="35"/>
      <c r="L507" s="35"/>
      <c r="M507" s="35"/>
      <c r="N507" s="36"/>
      <c r="O507" s="62"/>
      <c r="P507" s="34" t="str">
        <f t="shared" si="3"/>
        <v/>
      </c>
    </row>
    <row r="508" ht="22.5" customHeight="1">
      <c r="A508" s="37"/>
      <c r="B508" s="38" t="str">
        <f>'Master Schedule'!B508</f>
        <v/>
      </c>
      <c r="C508" s="39"/>
      <c r="D508" s="40" t="str">
        <f t="shared" si="1"/>
        <v>Saturday</v>
      </c>
      <c r="E508" s="41"/>
      <c r="F508" s="38"/>
      <c r="G508" s="38"/>
      <c r="H508" s="41"/>
      <c r="I508" s="38"/>
      <c r="J508" s="38"/>
      <c r="K508" s="32"/>
      <c r="L508" s="32"/>
      <c r="M508" s="32"/>
      <c r="N508" s="33"/>
      <c r="O508" s="62"/>
      <c r="P508" s="34" t="str">
        <f t="shared" si="3"/>
        <v/>
      </c>
    </row>
    <row r="509" ht="22.5" customHeight="1">
      <c r="A509" s="37"/>
      <c r="B509" s="38" t="str">
        <f>'Master Schedule'!B509</f>
        <v/>
      </c>
      <c r="C509" s="39"/>
      <c r="D509" s="40" t="str">
        <f t="shared" si="1"/>
        <v>Saturday</v>
      </c>
      <c r="E509" s="41"/>
      <c r="F509" s="38"/>
      <c r="G509" s="38"/>
      <c r="H509" s="41"/>
      <c r="I509" s="38"/>
      <c r="J509" s="38"/>
      <c r="K509" s="35"/>
      <c r="L509" s="35"/>
      <c r="M509" s="35"/>
      <c r="N509" s="36"/>
      <c r="O509" s="62"/>
      <c r="P509" s="34" t="str">
        <f t="shared" si="3"/>
        <v/>
      </c>
    </row>
    <row r="510" ht="22.5" customHeight="1">
      <c r="A510" s="37"/>
      <c r="B510" s="38" t="str">
        <f>'Master Schedule'!B510</f>
        <v/>
      </c>
      <c r="C510" s="39"/>
      <c r="D510" s="40" t="str">
        <f t="shared" si="1"/>
        <v>Saturday</v>
      </c>
      <c r="E510" s="41"/>
      <c r="F510" s="38"/>
      <c r="G510" s="38"/>
      <c r="H510" s="41"/>
      <c r="I510" s="38"/>
      <c r="J510" s="38"/>
      <c r="K510" s="32"/>
      <c r="L510" s="32"/>
      <c r="M510" s="32"/>
      <c r="N510" s="33"/>
      <c r="O510" s="62"/>
      <c r="P510" s="34" t="str">
        <f t="shared" si="3"/>
        <v/>
      </c>
    </row>
    <row r="511" ht="22.5" customHeight="1">
      <c r="A511" s="37"/>
      <c r="B511" s="38" t="str">
        <f>'Master Schedule'!B511</f>
        <v/>
      </c>
      <c r="C511" s="39"/>
      <c r="D511" s="40" t="str">
        <f t="shared" si="1"/>
        <v>Saturday</v>
      </c>
      <c r="E511" s="41"/>
      <c r="F511" s="38"/>
      <c r="G511" s="38"/>
      <c r="H511" s="41"/>
      <c r="I511" s="38"/>
      <c r="J511" s="38"/>
      <c r="K511" s="35"/>
      <c r="L511" s="35"/>
      <c r="M511" s="35"/>
      <c r="N511" s="36"/>
      <c r="O511" s="62"/>
      <c r="P511" s="34" t="str">
        <f t="shared" si="3"/>
        <v/>
      </c>
    </row>
    <row r="512" ht="22.5" customHeight="1">
      <c r="A512" s="37"/>
      <c r="B512" s="38" t="str">
        <f>'Master Schedule'!B512</f>
        <v/>
      </c>
      <c r="C512" s="39"/>
      <c r="D512" s="40" t="str">
        <f t="shared" si="1"/>
        <v>Saturday</v>
      </c>
      <c r="E512" s="41"/>
      <c r="F512" s="38"/>
      <c r="G512" s="38"/>
      <c r="H512" s="41"/>
      <c r="I512" s="38"/>
      <c r="J512" s="38"/>
      <c r="K512" s="32"/>
      <c r="L512" s="32"/>
      <c r="M512" s="32"/>
      <c r="N512" s="33"/>
      <c r="O512" s="62"/>
      <c r="P512" s="34" t="str">
        <f t="shared" si="3"/>
        <v/>
      </c>
    </row>
    <row r="513" ht="22.5" customHeight="1">
      <c r="A513" s="37"/>
      <c r="B513" s="38" t="str">
        <f>'Master Schedule'!B513</f>
        <v/>
      </c>
      <c r="C513" s="39"/>
      <c r="D513" s="40" t="str">
        <f t="shared" si="1"/>
        <v>Saturday</v>
      </c>
      <c r="E513" s="41"/>
      <c r="F513" s="38"/>
      <c r="G513" s="38"/>
      <c r="H513" s="41"/>
      <c r="I513" s="38"/>
      <c r="J513" s="38"/>
      <c r="K513" s="35"/>
      <c r="L513" s="35"/>
      <c r="M513" s="35"/>
      <c r="N513" s="36"/>
      <c r="O513" s="62"/>
      <c r="P513" s="34" t="str">
        <f t="shared" si="3"/>
        <v/>
      </c>
    </row>
    <row r="514" ht="22.5" customHeight="1">
      <c r="A514" s="37"/>
      <c r="B514" s="38" t="str">
        <f>'Master Schedule'!B514</f>
        <v/>
      </c>
      <c r="C514" s="39"/>
      <c r="D514" s="40" t="str">
        <f t="shared" si="1"/>
        <v>Saturday</v>
      </c>
      <c r="E514" s="41"/>
      <c r="F514" s="38"/>
      <c r="G514" s="38"/>
      <c r="H514" s="41"/>
      <c r="I514" s="38"/>
      <c r="J514" s="38"/>
      <c r="K514" s="32"/>
      <c r="L514" s="32"/>
      <c r="M514" s="32"/>
      <c r="N514" s="33"/>
      <c r="O514" s="62"/>
      <c r="P514" s="34" t="str">
        <f t="shared" si="3"/>
        <v/>
      </c>
    </row>
    <row r="515" ht="22.5" customHeight="1">
      <c r="A515" s="37"/>
      <c r="B515" s="38" t="str">
        <f>'Master Schedule'!B515</f>
        <v/>
      </c>
      <c r="C515" s="39"/>
      <c r="D515" s="40" t="str">
        <f t="shared" si="1"/>
        <v>Saturday</v>
      </c>
      <c r="E515" s="41"/>
      <c r="F515" s="38"/>
      <c r="G515" s="38"/>
      <c r="H515" s="41"/>
      <c r="I515" s="38"/>
      <c r="J515" s="38"/>
      <c r="K515" s="35"/>
      <c r="L515" s="35"/>
      <c r="M515" s="35"/>
      <c r="N515" s="36"/>
      <c r="O515" s="62"/>
      <c r="P515" s="34" t="str">
        <f t="shared" si="3"/>
        <v/>
      </c>
    </row>
    <row r="516" ht="22.5" customHeight="1">
      <c r="A516" s="37"/>
      <c r="B516" s="38" t="str">
        <f>'Master Schedule'!B516</f>
        <v/>
      </c>
      <c r="C516" s="39"/>
      <c r="D516" s="40" t="str">
        <f t="shared" si="1"/>
        <v>Saturday</v>
      </c>
      <c r="E516" s="41"/>
      <c r="F516" s="38"/>
      <c r="G516" s="38"/>
      <c r="H516" s="41"/>
      <c r="I516" s="38"/>
      <c r="J516" s="38"/>
      <c r="K516" s="32"/>
      <c r="L516" s="32"/>
      <c r="M516" s="32"/>
      <c r="N516" s="33"/>
      <c r="O516" s="62"/>
      <c r="P516" s="34" t="str">
        <f t="shared" si="3"/>
        <v/>
      </c>
    </row>
    <row r="517" ht="22.5" customHeight="1">
      <c r="A517" s="37"/>
      <c r="B517" s="38" t="str">
        <f>'Master Schedule'!B517</f>
        <v/>
      </c>
      <c r="C517" s="39"/>
      <c r="D517" s="40" t="str">
        <f t="shared" si="1"/>
        <v>Saturday</v>
      </c>
      <c r="E517" s="41"/>
      <c r="F517" s="38"/>
      <c r="G517" s="38"/>
      <c r="H517" s="41"/>
      <c r="I517" s="38"/>
      <c r="J517" s="38"/>
      <c r="K517" s="35"/>
      <c r="L517" s="35"/>
      <c r="M517" s="35"/>
      <c r="N517" s="36"/>
      <c r="O517" s="62"/>
      <c r="P517" s="34" t="str">
        <f t="shared" si="3"/>
        <v/>
      </c>
    </row>
    <row r="518" ht="22.5" customHeight="1">
      <c r="A518" s="37"/>
      <c r="B518" s="38" t="str">
        <f>'Master Schedule'!B518</f>
        <v/>
      </c>
      <c r="C518" s="39"/>
      <c r="D518" s="40" t="str">
        <f t="shared" si="1"/>
        <v>Saturday</v>
      </c>
      <c r="E518" s="41"/>
      <c r="F518" s="38"/>
      <c r="G518" s="38"/>
      <c r="H518" s="41"/>
      <c r="I518" s="38"/>
      <c r="J518" s="38"/>
      <c r="K518" s="32"/>
      <c r="L518" s="32"/>
      <c r="M518" s="32"/>
      <c r="N518" s="33"/>
      <c r="O518" s="62"/>
      <c r="P518" s="34" t="str">
        <f t="shared" si="3"/>
        <v/>
      </c>
    </row>
    <row r="519" ht="22.5" customHeight="1">
      <c r="A519" s="37"/>
      <c r="B519" s="38" t="str">
        <f>'Master Schedule'!B519</f>
        <v/>
      </c>
      <c r="C519" s="39"/>
      <c r="D519" s="40" t="str">
        <f t="shared" si="1"/>
        <v>Saturday</v>
      </c>
      <c r="E519" s="41"/>
      <c r="F519" s="38"/>
      <c r="G519" s="38"/>
      <c r="H519" s="41"/>
      <c r="I519" s="38"/>
      <c r="J519" s="38"/>
      <c r="K519" s="35"/>
      <c r="L519" s="35"/>
      <c r="M519" s="35"/>
      <c r="N519" s="36"/>
      <c r="O519" s="62"/>
      <c r="P519" s="34" t="str">
        <f t="shared" si="3"/>
        <v/>
      </c>
    </row>
    <row r="520" ht="22.5" customHeight="1">
      <c r="A520" s="37"/>
      <c r="B520" s="38" t="str">
        <f>'Master Schedule'!B520</f>
        <v/>
      </c>
      <c r="C520" s="39"/>
      <c r="D520" s="40" t="str">
        <f t="shared" si="1"/>
        <v>Saturday</v>
      </c>
      <c r="E520" s="41"/>
      <c r="F520" s="38"/>
      <c r="G520" s="38"/>
      <c r="H520" s="41"/>
      <c r="I520" s="38"/>
      <c r="J520" s="38"/>
      <c r="K520" s="32"/>
      <c r="L520" s="32"/>
      <c r="M520" s="32"/>
      <c r="N520" s="33"/>
      <c r="O520" s="62"/>
      <c r="P520" s="34" t="str">
        <f t="shared" si="3"/>
        <v/>
      </c>
    </row>
    <row r="521" ht="22.5" customHeight="1">
      <c r="A521" s="37"/>
      <c r="B521" s="38" t="str">
        <f>'Master Schedule'!B521</f>
        <v/>
      </c>
      <c r="C521" s="39"/>
      <c r="D521" s="40" t="str">
        <f t="shared" si="1"/>
        <v>Saturday</v>
      </c>
      <c r="E521" s="41"/>
      <c r="F521" s="38"/>
      <c r="G521" s="38"/>
      <c r="H521" s="41"/>
      <c r="I521" s="38"/>
      <c r="J521" s="38"/>
      <c r="K521" s="35"/>
      <c r="L521" s="35"/>
      <c r="M521" s="35"/>
      <c r="N521" s="36"/>
      <c r="O521" s="62"/>
      <c r="P521" s="34" t="str">
        <f t="shared" si="3"/>
        <v/>
      </c>
    </row>
    <row r="522" ht="22.5" customHeight="1">
      <c r="A522" s="37"/>
      <c r="B522" s="38" t="str">
        <f>'Master Schedule'!B522</f>
        <v/>
      </c>
      <c r="C522" s="39"/>
      <c r="D522" s="40" t="str">
        <f t="shared" si="1"/>
        <v>Saturday</v>
      </c>
      <c r="E522" s="41"/>
      <c r="F522" s="38"/>
      <c r="G522" s="38"/>
      <c r="H522" s="41"/>
      <c r="I522" s="38"/>
      <c r="J522" s="38"/>
      <c r="K522" s="32"/>
      <c r="L522" s="32"/>
      <c r="M522" s="32"/>
      <c r="N522" s="33"/>
      <c r="O522" s="62"/>
      <c r="P522" s="34" t="str">
        <f t="shared" si="3"/>
        <v/>
      </c>
    </row>
    <row r="523" ht="22.5" customHeight="1">
      <c r="A523" s="37"/>
      <c r="B523" s="38" t="str">
        <f>'Master Schedule'!B523</f>
        <v/>
      </c>
      <c r="C523" s="39"/>
      <c r="D523" s="40" t="str">
        <f t="shared" si="1"/>
        <v>Saturday</v>
      </c>
      <c r="E523" s="41"/>
      <c r="F523" s="38"/>
      <c r="G523" s="38"/>
      <c r="H523" s="41"/>
      <c r="I523" s="38"/>
      <c r="J523" s="38"/>
      <c r="K523" s="35"/>
      <c r="L523" s="35"/>
      <c r="M523" s="35"/>
      <c r="N523" s="36"/>
      <c r="O523" s="62"/>
      <c r="P523" s="34" t="str">
        <f t="shared" si="3"/>
        <v/>
      </c>
    </row>
    <row r="524" ht="22.5" customHeight="1">
      <c r="A524" s="37"/>
      <c r="B524" s="38" t="str">
        <f>'Master Schedule'!B524</f>
        <v/>
      </c>
      <c r="C524" s="39"/>
      <c r="D524" s="40" t="str">
        <f t="shared" si="1"/>
        <v>Saturday</v>
      </c>
      <c r="E524" s="41"/>
      <c r="F524" s="38"/>
      <c r="G524" s="38"/>
      <c r="H524" s="41"/>
      <c r="I524" s="38"/>
      <c r="J524" s="38"/>
      <c r="K524" s="32"/>
      <c r="L524" s="32"/>
      <c r="M524" s="32"/>
      <c r="N524" s="33"/>
      <c r="O524" s="62"/>
      <c r="P524" s="34" t="str">
        <f t="shared" si="3"/>
        <v/>
      </c>
    </row>
    <row r="525" ht="22.5" customHeight="1">
      <c r="A525" s="37"/>
      <c r="B525" s="38" t="str">
        <f>'Master Schedule'!B525</f>
        <v/>
      </c>
      <c r="C525" s="39"/>
      <c r="D525" s="40" t="str">
        <f t="shared" si="1"/>
        <v>Saturday</v>
      </c>
      <c r="E525" s="41"/>
      <c r="F525" s="38"/>
      <c r="G525" s="38"/>
      <c r="H525" s="41"/>
      <c r="I525" s="38"/>
      <c r="J525" s="38"/>
      <c r="K525" s="35"/>
      <c r="L525" s="35"/>
      <c r="M525" s="35"/>
      <c r="N525" s="36"/>
      <c r="O525" s="62"/>
      <c r="P525" s="34" t="str">
        <f t="shared" si="3"/>
        <v/>
      </c>
    </row>
    <row r="526" ht="22.5" customHeight="1">
      <c r="A526" s="37"/>
      <c r="B526" s="38" t="str">
        <f>'Master Schedule'!B526</f>
        <v/>
      </c>
      <c r="C526" s="39"/>
      <c r="D526" s="40" t="str">
        <f t="shared" si="1"/>
        <v>Saturday</v>
      </c>
      <c r="E526" s="41"/>
      <c r="F526" s="38"/>
      <c r="G526" s="38"/>
      <c r="H526" s="41"/>
      <c r="I526" s="38"/>
      <c r="J526" s="38"/>
      <c r="K526" s="32"/>
      <c r="L526" s="32"/>
      <c r="M526" s="32"/>
      <c r="N526" s="33"/>
      <c r="O526" s="62"/>
      <c r="P526" s="34" t="str">
        <f t="shared" si="3"/>
        <v/>
      </c>
    </row>
    <row r="527" ht="22.5" customHeight="1">
      <c r="A527" s="37"/>
      <c r="B527" s="38" t="str">
        <f>'Master Schedule'!B527</f>
        <v/>
      </c>
      <c r="C527" s="39"/>
      <c r="D527" s="40" t="str">
        <f t="shared" si="1"/>
        <v>Saturday</v>
      </c>
      <c r="E527" s="41"/>
      <c r="F527" s="38"/>
      <c r="G527" s="38"/>
      <c r="H527" s="41"/>
      <c r="I527" s="38"/>
      <c r="J527" s="38"/>
      <c r="K527" s="35"/>
      <c r="L527" s="35"/>
      <c r="M527" s="35"/>
      <c r="N527" s="36"/>
      <c r="O527" s="62"/>
      <c r="P527" s="34" t="str">
        <f t="shared" si="3"/>
        <v/>
      </c>
    </row>
    <row r="528" ht="22.5" customHeight="1">
      <c r="A528" s="37"/>
      <c r="B528" s="38" t="str">
        <f>'Master Schedule'!B528</f>
        <v/>
      </c>
      <c r="C528" s="39"/>
      <c r="D528" s="40" t="str">
        <f t="shared" si="1"/>
        <v>Saturday</v>
      </c>
      <c r="E528" s="41"/>
      <c r="F528" s="38"/>
      <c r="G528" s="38"/>
      <c r="H528" s="41"/>
      <c r="I528" s="38"/>
      <c r="J528" s="38"/>
      <c r="K528" s="32"/>
      <c r="L528" s="32"/>
      <c r="M528" s="32"/>
      <c r="N528" s="33"/>
      <c r="O528" s="62"/>
      <c r="P528" s="34" t="str">
        <f t="shared" si="3"/>
        <v/>
      </c>
    </row>
    <row r="529" ht="22.5" customHeight="1">
      <c r="A529" s="37"/>
      <c r="B529" s="38" t="str">
        <f>'Master Schedule'!B529</f>
        <v/>
      </c>
      <c r="C529" s="39"/>
      <c r="D529" s="40" t="str">
        <f t="shared" si="1"/>
        <v>Saturday</v>
      </c>
      <c r="E529" s="41"/>
      <c r="F529" s="38"/>
      <c r="G529" s="38"/>
      <c r="H529" s="41"/>
      <c r="I529" s="38"/>
      <c r="J529" s="38"/>
      <c r="K529" s="35"/>
      <c r="L529" s="35"/>
      <c r="M529" s="35"/>
      <c r="N529" s="36"/>
      <c r="O529" s="62"/>
      <c r="P529" s="34" t="str">
        <f t="shared" si="3"/>
        <v/>
      </c>
    </row>
    <row r="530" ht="22.5" customHeight="1">
      <c r="A530" s="37"/>
      <c r="B530" s="38" t="str">
        <f>'Master Schedule'!B530</f>
        <v/>
      </c>
      <c r="C530" s="39"/>
      <c r="D530" s="40" t="str">
        <f t="shared" si="1"/>
        <v>Saturday</v>
      </c>
      <c r="E530" s="41"/>
      <c r="F530" s="38"/>
      <c r="G530" s="38"/>
      <c r="H530" s="41"/>
      <c r="I530" s="38"/>
      <c r="J530" s="38"/>
      <c r="K530" s="32"/>
      <c r="L530" s="32"/>
      <c r="M530" s="32"/>
      <c r="N530" s="33"/>
      <c r="O530" s="62"/>
      <c r="P530" s="34" t="str">
        <f t="shared" si="3"/>
        <v/>
      </c>
    </row>
    <row r="531" ht="22.5" customHeight="1">
      <c r="A531" s="37"/>
      <c r="B531" s="38" t="str">
        <f>'Master Schedule'!B531</f>
        <v/>
      </c>
      <c r="C531" s="39"/>
      <c r="D531" s="40" t="str">
        <f t="shared" si="1"/>
        <v>Saturday</v>
      </c>
      <c r="E531" s="41"/>
      <c r="F531" s="38"/>
      <c r="G531" s="38"/>
      <c r="H531" s="41"/>
      <c r="I531" s="38"/>
      <c r="J531" s="38"/>
      <c r="K531" s="35"/>
      <c r="L531" s="35"/>
      <c r="M531" s="35"/>
      <c r="N531" s="36"/>
      <c r="O531" s="62"/>
      <c r="P531" s="34" t="str">
        <f t="shared" si="3"/>
        <v/>
      </c>
    </row>
    <row r="532" ht="22.5" customHeight="1">
      <c r="A532" s="37"/>
      <c r="B532" s="38" t="str">
        <f>'Master Schedule'!B532</f>
        <v/>
      </c>
      <c r="C532" s="39"/>
      <c r="D532" s="40" t="str">
        <f t="shared" si="1"/>
        <v>Saturday</v>
      </c>
      <c r="E532" s="41"/>
      <c r="F532" s="38"/>
      <c r="G532" s="38"/>
      <c r="H532" s="41"/>
      <c r="I532" s="38"/>
      <c r="J532" s="38"/>
      <c r="K532" s="32"/>
      <c r="L532" s="32"/>
      <c r="M532" s="32"/>
      <c r="N532" s="33"/>
      <c r="O532" s="62"/>
      <c r="P532" s="34" t="str">
        <f t="shared" si="3"/>
        <v/>
      </c>
    </row>
    <row r="533" ht="22.5" customHeight="1">
      <c r="A533" s="37"/>
      <c r="B533" s="38" t="str">
        <f>'Master Schedule'!B533</f>
        <v/>
      </c>
      <c r="C533" s="39"/>
      <c r="D533" s="40" t="str">
        <f t="shared" si="1"/>
        <v>Saturday</v>
      </c>
      <c r="E533" s="41"/>
      <c r="F533" s="38"/>
      <c r="G533" s="38"/>
      <c r="H533" s="41"/>
      <c r="I533" s="38"/>
      <c r="J533" s="38"/>
      <c r="K533" s="35"/>
      <c r="L533" s="35"/>
      <c r="M533" s="35"/>
      <c r="N533" s="36"/>
      <c r="O533" s="62"/>
      <c r="P533" s="34" t="str">
        <f t="shared" si="3"/>
        <v/>
      </c>
    </row>
    <row r="534" ht="22.5" customHeight="1">
      <c r="A534" s="37"/>
      <c r="B534" s="38" t="str">
        <f>'Master Schedule'!B534</f>
        <v/>
      </c>
      <c r="C534" s="39"/>
      <c r="D534" s="40" t="str">
        <f t="shared" si="1"/>
        <v>Saturday</v>
      </c>
      <c r="E534" s="41"/>
      <c r="F534" s="38"/>
      <c r="G534" s="38"/>
      <c r="H534" s="41"/>
      <c r="I534" s="38"/>
      <c r="J534" s="38"/>
      <c r="K534" s="32"/>
      <c r="L534" s="32"/>
      <c r="M534" s="32"/>
      <c r="N534" s="33"/>
      <c r="O534" s="62"/>
      <c r="P534" s="34" t="str">
        <f t="shared" si="3"/>
        <v/>
      </c>
    </row>
    <row r="535" ht="22.5" customHeight="1">
      <c r="A535" s="37"/>
      <c r="B535" s="38" t="str">
        <f>'Master Schedule'!B535</f>
        <v/>
      </c>
      <c r="C535" s="39"/>
      <c r="D535" s="40" t="str">
        <f t="shared" si="1"/>
        <v>Saturday</v>
      </c>
      <c r="E535" s="41"/>
      <c r="F535" s="38"/>
      <c r="G535" s="38"/>
      <c r="H535" s="41"/>
      <c r="I535" s="38"/>
      <c r="J535" s="38"/>
      <c r="K535" s="35"/>
      <c r="L535" s="35"/>
      <c r="M535" s="35"/>
      <c r="N535" s="36"/>
      <c r="O535" s="62"/>
      <c r="P535" s="34" t="str">
        <f t="shared" si="3"/>
        <v/>
      </c>
    </row>
    <row r="536" ht="22.5" customHeight="1">
      <c r="A536" s="37"/>
      <c r="B536" s="38" t="str">
        <f>'Master Schedule'!B536</f>
        <v/>
      </c>
      <c r="C536" s="39"/>
      <c r="D536" s="40" t="str">
        <f t="shared" si="1"/>
        <v>Saturday</v>
      </c>
      <c r="E536" s="41"/>
      <c r="F536" s="38"/>
      <c r="G536" s="38"/>
      <c r="H536" s="41"/>
      <c r="I536" s="38"/>
      <c r="J536" s="38"/>
      <c r="K536" s="32"/>
      <c r="L536" s="32"/>
      <c r="M536" s="32"/>
      <c r="N536" s="33"/>
      <c r="O536" s="62"/>
      <c r="P536" s="34" t="str">
        <f t="shared" si="3"/>
        <v/>
      </c>
    </row>
    <row r="537" ht="22.5" customHeight="1">
      <c r="A537" s="37"/>
      <c r="B537" s="38" t="str">
        <f>'Master Schedule'!B537</f>
        <v/>
      </c>
      <c r="C537" s="39"/>
      <c r="D537" s="40" t="str">
        <f t="shared" si="1"/>
        <v>Saturday</v>
      </c>
      <c r="E537" s="41"/>
      <c r="F537" s="38"/>
      <c r="G537" s="38"/>
      <c r="H537" s="41"/>
      <c r="I537" s="38"/>
      <c r="J537" s="38"/>
      <c r="K537" s="35"/>
      <c r="L537" s="35"/>
      <c r="M537" s="35"/>
      <c r="N537" s="36"/>
      <c r="O537" s="62"/>
      <c r="P537" s="34" t="str">
        <f t="shared" si="3"/>
        <v/>
      </c>
    </row>
    <row r="538" ht="22.5" customHeight="1">
      <c r="A538" s="37"/>
      <c r="B538" s="38" t="str">
        <f>'Master Schedule'!B538</f>
        <v/>
      </c>
      <c r="C538" s="39"/>
      <c r="D538" s="40" t="str">
        <f t="shared" si="1"/>
        <v>Saturday</v>
      </c>
      <c r="E538" s="41"/>
      <c r="F538" s="38"/>
      <c r="G538" s="38"/>
      <c r="H538" s="41"/>
      <c r="I538" s="38"/>
      <c r="J538" s="38"/>
      <c r="K538" s="32"/>
      <c r="L538" s="32"/>
      <c r="M538" s="32"/>
      <c r="N538" s="33"/>
      <c r="O538" s="62"/>
      <c r="P538" s="34" t="str">
        <f t="shared" si="3"/>
        <v/>
      </c>
    </row>
    <row r="539" ht="22.5" customHeight="1">
      <c r="A539" s="37"/>
      <c r="B539" s="38" t="str">
        <f>'Master Schedule'!B539</f>
        <v/>
      </c>
      <c r="C539" s="39"/>
      <c r="D539" s="40" t="str">
        <f t="shared" si="1"/>
        <v>Saturday</v>
      </c>
      <c r="E539" s="41"/>
      <c r="F539" s="38"/>
      <c r="G539" s="38"/>
      <c r="H539" s="41"/>
      <c r="I539" s="38"/>
      <c r="J539" s="38"/>
      <c r="K539" s="35"/>
      <c r="L539" s="35"/>
      <c r="M539" s="35"/>
      <c r="N539" s="36"/>
      <c r="O539" s="62"/>
      <c r="P539" s="34" t="str">
        <f t="shared" si="3"/>
        <v/>
      </c>
    </row>
    <row r="540" ht="22.5" customHeight="1">
      <c r="A540" s="37"/>
      <c r="B540" s="38" t="str">
        <f>'Master Schedule'!B540</f>
        <v/>
      </c>
      <c r="C540" s="39"/>
      <c r="D540" s="40" t="str">
        <f t="shared" si="1"/>
        <v>Saturday</v>
      </c>
      <c r="E540" s="41"/>
      <c r="F540" s="38"/>
      <c r="G540" s="38"/>
      <c r="H540" s="41"/>
      <c r="I540" s="38"/>
      <c r="J540" s="38"/>
      <c r="K540" s="32"/>
      <c r="L540" s="32"/>
      <c r="M540" s="32"/>
      <c r="N540" s="33"/>
      <c r="O540" s="62"/>
      <c r="P540" s="34" t="str">
        <f t="shared" si="3"/>
        <v/>
      </c>
    </row>
    <row r="541" ht="22.5" customHeight="1">
      <c r="A541" s="37"/>
      <c r="B541" s="38" t="str">
        <f>'Master Schedule'!B541</f>
        <v/>
      </c>
      <c r="C541" s="39"/>
      <c r="D541" s="40" t="str">
        <f t="shared" si="1"/>
        <v>Saturday</v>
      </c>
      <c r="E541" s="41"/>
      <c r="F541" s="38"/>
      <c r="G541" s="38"/>
      <c r="H541" s="41"/>
      <c r="I541" s="38"/>
      <c r="J541" s="38"/>
      <c r="K541" s="35"/>
      <c r="L541" s="35"/>
      <c r="M541" s="35"/>
      <c r="N541" s="36"/>
      <c r="O541" s="62"/>
      <c r="P541" s="34" t="str">
        <f t="shared" si="3"/>
        <v/>
      </c>
    </row>
    <row r="542" ht="22.5" customHeight="1">
      <c r="A542" s="37"/>
      <c r="B542" s="38" t="str">
        <f>'Master Schedule'!B542</f>
        <v/>
      </c>
      <c r="C542" s="39"/>
      <c r="D542" s="40" t="str">
        <f t="shared" si="1"/>
        <v>Saturday</v>
      </c>
      <c r="E542" s="41"/>
      <c r="F542" s="38"/>
      <c r="G542" s="38"/>
      <c r="H542" s="41"/>
      <c r="I542" s="38"/>
      <c r="J542" s="38"/>
      <c r="K542" s="32"/>
      <c r="L542" s="32"/>
      <c r="M542" s="32"/>
      <c r="N542" s="33"/>
      <c r="O542" s="62"/>
      <c r="P542" s="34" t="str">
        <f t="shared" si="3"/>
        <v/>
      </c>
    </row>
    <row r="543" ht="22.5" customHeight="1">
      <c r="A543" s="37"/>
      <c r="B543" s="38" t="str">
        <f>'Master Schedule'!B543</f>
        <v/>
      </c>
      <c r="C543" s="39"/>
      <c r="D543" s="40" t="str">
        <f t="shared" si="1"/>
        <v>Saturday</v>
      </c>
      <c r="E543" s="41"/>
      <c r="F543" s="38"/>
      <c r="G543" s="38"/>
      <c r="H543" s="41"/>
      <c r="I543" s="38"/>
      <c r="J543" s="38"/>
      <c r="K543" s="35"/>
      <c r="L543" s="35"/>
      <c r="M543" s="35"/>
      <c r="N543" s="36"/>
      <c r="O543" s="62"/>
      <c r="P543" s="34" t="str">
        <f t="shared" si="3"/>
        <v/>
      </c>
    </row>
    <row r="544" ht="22.5" customHeight="1">
      <c r="A544" s="37"/>
      <c r="B544" s="38" t="str">
        <f>'Master Schedule'!B544</f>
        <v/>
      </c>
      <c r="C544" s="39"/>
      <c r="D544" s="40" t="str">
        <f t="shared" si="1"/>
        <v>Saturday</v>
      </c>
      <c r="E544" s="41"/>
      <c r="F544" s="38"/>
      <c r="G544" s="38"/>
      <c r="H544" s="41"/>
      <c r="I544" s="38"/>
      <c r="J544" s="38"/>
      <c r="K544" s="32"/>
      <c r="L544" s="32"/>
      <c r="M544" s="32"/>
      <c r="N544" s="33"/>
      <c r="O544" s="62"/>
      <c r="P544" s="34" t="str">
        <f t="shared" si="3"/>
        <v/>
      </c>
    </row>
    <row r="545" ht="22.5" customHeight="1">
      <c r="A545" s="37"/>
      <c r="B545" s="38" t="str">
        <f>'Master Schedule'!B545</f>
        <v/>
      </c>
      <c r="C545" s="39"/>
      <c r="D545" s="40" t="str">
        <f t="shared" si="1"/>
        <v>Saturday</v>
      </c>
      <c r="E545" s="41"/>
      <c r="F545" s="38"/>
      <c r="G545" s="38"/>
      <c r="H545" s="41"/>
      <c r="I545" s="38"/>
      <c r="J545" s="38"/>
      <c r="K545" s="35"/>
      <c r="L545" s="35"/>
      <c r="M545" s="35"/>
      <c r="N545" s="36"/>
      <c r="O545" s="62"/>
      <c r="P545" s="34" t="str">
        <f t="shared" si="3"/>
        <v/>
      </c>
    </row>
    <row r="546" ht="22.5" customHeight="1">
      <c r="A546" s="37"/>
      <c r="B546" s="38" t="str">
        <f>'Master Schedule'!B546</f>
        <v/>
      </c>
      <c r="C546" s="39"/>
      <c r="D546" s="40" t="str">
        <f t="shared" si="1"/>
        <v>Saturday</v>
      </c>
      <c r="E546" s="41"/>
      <c r="F546" s="38"/>
      <c r="G546" s="38"/>
      <c r="H546" s="41"/>
      <c r="I546" s="38"/>
      <c r="J546" s="38"/>
      <c r="K546" s="32"/>
      <c r="L546" s="32"/>
      <c r="M546" s="32"/>
      <c r="N546" s="33"/>
      <c r="O546" s="62"/>
      <c r="P546" s="34" t="str">
        <f t="shared" si="3"/>
        <v/>
      </c>
    </row>
    <row r="547" ht="22.5" customHeight="1">
      <c r="A547" s="37"/>
      <c r="B547" s="38" t="str">
        <f>'Master Schedule'!B547</f>
        <v/>
      </c>
      <c r="C547" s="39"/>
      <c r="D547" s="40" t="str">
        <f t="shared" si="1"/>
        <v>Saturday</v>
      </c>
      <c r="E547" s="41"/>
      <c r="F547" s="38"/>
      <c r="G547" s="38"/>
      <c r="H547" s="41"/>
      <c r="I547" s="38"/>
      <c r="J547" s="38"/>
      <c r="K547" s="35"/>
      <c r="L547" s="35"/>
      <c r="M547" s="35"/>
      <c r="N547" s="36"/>
      <c r="O547" s="62"/>
      <c r="P547" s="34" t="str">
        <f t="shared" si="3"/>
        <v/>
      </c>
    </row>
    <row r="548" ht="22.5" customHeight="1">
      <c r="A548" s="37"/>
      <c r="B548" s="38" t="str">
        <f>'Master Schedule'!B548</f>
        <v/>
      </c>
      <c r="C548" s="39"/>
      <c r="D548" s="40" t="str">
        <f t="shared" si="1"/>
        <v>Saturday</v>
      </c>
      <c r="E548" s="41"/>
      <c r="F548" s="38"/>
      <c r="G548" s="38"/>
      <c r="H548" s="41"/>
      <c r="I548" s="38"/>
      <c r="J548" s="38"/>
      <c r="K548" s="32"/>
      <c r="L548" s="32"/>
      <c r="M548" s="32"/>
      <c r="N548" s="33"/>
      <c r="O548" s="62"/>
      <c r="P548" s="34" t="str">
        <f t="shared" si="3"/>
        <v/>
      </c>
    </row>
    <row r="549" ht="22.5" customHeight="1">
      <c r="A549" s="37"/>
      <c r="B549" s="38" t="str">
        <f>'Master Schedule'!B549</f>
        <v/>
      </c>
      <c r="C549" s="39"/>
      <c r="D549" s="40" t="str">
        <f t="shared" si="1"/>
        <v>Saturday</v>
      </c>
      <c r="E549" s="41"/>
      <c r="F549" s="38"/>
      <c r="G549" s="38"/>
      <c r="H549" s="41"/>
      <c r="I549" s="38"/>
      <c r="J549" s="38"/>
      <c r="K549" s="35"/>
      <c r="L549" s="35"/>
      <c r="M549" s="35"/>
      <c r="N549" s="36"/>
      <c r="O549" s="62"/>
      <c r="P549" s="34" t="str">
        <f t="shared" si="3"/>
        <v/>
      </c>
    </row>
    <row r="550" ht="22.5" customHeight="1">
      <c r="A550" s="37"/>
      <c r="B550" s="38" t="str">
        <f>'Master Schedule'!B550</f>
        <v/>
      </c>
      <c r="C550" s="39"/>
      <c r="D550" s="40" t="str">
        <f t="shared" si="1"/>
        <v>Saturday</v>
      </c>
      <c r="E550" s="41"/>
      <c r="F550" s="38"/>
      <c r="G550" s="38"/>
      <c r="H550" s="41"/>
      <c r="I550" s="38"/>
      <c r="J550" s="38"/>
      <c r="K550" s="32"/>
      <c r="L550" s="32"/>
      <c r="M550" s="32"/>
      <c r="N550" s="33"/>
      <c r="O550" s="62"/>
      <c r="P550" s="34" t="str">
        <f t="shared" si="3"/>
        <v/>
      </c>
    </row>
    <row r="551" ht="22.5" customHeight="1">
      <c r="A551" s="37"/>
      <c r="B551" s="38" t="str">
        <f>'Master Schedule'!B551</f>
        <v/>
      </c>
      <c r="C551" s="39"/>
      <c r="D551" s="40" t="str">
        <f t="shared" si="1"/>
        <v>Saturday</v>
      </c>
      <c r="E551" s="41"/>
      <c r="F551" s="38"/>
      <c r="G551" s="38"/>
      <c r="H551" s="41"/>
      <c r="I551" s="38"/>
      <c r="J551" s="38"/>
      <c r="K551" s="35"/>
      <c r="L551" s="35"/>
      <c r="M551" s="35"/>
      <c r="N551" s="36"/>
      <c r="O551" s="62"/>
      <c r="P551" s="34" t="str">
        <f t="shared" si="3"/>
        <v/>
      </c>
    </row>
    <row r="552" ht="22.5" customHeight="1">
      <c r="A552" s="37"/>
      <c r="B552" s="38" t="str">
        <f>'Master Schedule'!B552</f>
        <v/>
      </c>
      <c r="C552" s="39"/>
      <c r="D552" s="40" t="str">
        <f t="shared" si="1"/>
        <v>Saturday</v>
      </c>
      <c r="E552" s="41"/>
      <c r="F552" s="38"/>
      <c r="G552" s="38"/>
      <c r="H552" s="41"/>
      <c r="I552" s="38"/>
      <c r="J552" s="38"/>
      <c r="K552" s="32"/>
      <c r="L552" s="32"/>
      <c r="M552" s="32"/>
      <c r="N552" s="33"/>
      <c r="O552" s="62"/>
      <c r="P552" s="34" t="str">
        <f t="shared" si="3"/>
        <v/>
      </c>
    </row>
    <row r="553" ht="22.5" customHeight="1">
      <c r="A553" s="37"/>
      <c r="B553" s="38" t="str">
        <f>'Master Schedule'!B553</f>
        <v/>
      </c>
      <c r="C553" s="39"/>
      <c r="D553" s="40" t="str">
        <f t="shared" si="1"/>
        <v>Saturday</v>
      </c>
      <c r="E553" s="41"/>
      <c r="F553" s="38"/>
      <c r="G553" s="38"/>
      <c r="H553" s="41"/>
      <c r="I553" s="38"/>
      <c r="J553" s="38"/>
      <c r="K553" s="35"/>
      <c r="L553" s="35"/>
      <c r="M553" s="35"/>
      <c r="N553" s="36"/>
      <c r="O553" s="62"/>
      <c r="P553" s="34" t="str">
        <f t="shared" si="3"/>
        <v/>
      </c>
    </row>
    <row r="554" ht="22.5" customHeight="1">
      <c r="A554" s="37"/>
      <c r="B554" s="38" t="str">
        <f>'Master Schedule'!B554</f>
        <v/>
      </c>
      <c r="C554" s="39"/>
      <c r="D554" s="40" t="str">
        <f t="shared" si="1"/>
        <v>Saturday</v>
      </c>
      <c r="E554" s="41"/>
      <c r="F554" s="38"/>
      <c r="G554" s="38"/>
      <c r="H554" s="41"/>
      <c r="I554" s="38"/>
      <c r="J554" s="38"/>
      <c r="K554" s="32"/>
      <c r="L554" s="32"/>
      <c r="M554" s="32"/>
      <c r="N554" s="33"/>
      <c r="O554" s="62"/>
      <c r="P554" s="34" t="str">
        <f t="shared" si="3"/>
        <v/>
      </c>
    </row>
    <row r="555" ht="22.5" customHeight="1">
      <c r="A555" s="37"/>
      <c r="B555" s="38" t="str">
        <f>'Master Schedule'!B555</f>
        <v/>
      </c>
      <c r="C555" s="39"/>
      <c r="D555" s="40" t="str">
        <f t="shared" si="1"/>
        <v>Saturday</v>
      </c>
      <c r="E555" s="41"/>
      <c r="F555" s="38"/>
      <c r="G555" s="38"/>
      <c r="H555" s="41"/>
      <c r="I555" s="38"/>
      <c r="J555" s="38"/>
      <c r="K555" s="35"/>
      <c r="L555" s="35"/>
      <c r="M555" s="35"/>
      <c r="N555" s="36"/>
      <c r="O555" s="62"/>
      <c r="P555" s="34" t="str">
        <f t="shared" si="3"/>
        <v/>
      </c>
    </row>
    <row r="556" ht="22.5" customHeight="1">
      <c r="A556" s="37"/>
      <c r="B556" s="38" t="str">
        <f>'Master Schedule'!B556</f>
        <v/>
      </c>
      <c r="C556" s="39"/>
      <c r="D556" s="40" t="str">
        <f t="shared" si="1"/>
        <v>Saturday</v>
      </c>
      <c r="E556" s="41"/>
      <c r="F556" s="38"/>
      <c r="G556" s="38"/>
      <c r="H556" s="41"/>
      <c r="I556" s="38"/>
      <c r="J556" s="38"/>
      <c r="K556" s="32"/>
      <c r="L556" s="32"/>
      <c r="M556" s="32"/>
      <c r="N556" s="33"/>
      <c r="O556" s="62"/>
      <c r="P556" s="34" t="str">
        <f t="shared" si="3"/>
        <v/>
      </c>
    </row>
    <row r="557" ht="22.5" customHeight="1">
      <c r="A557" s="37"/>
      <c r="B557" s="38" t="str">
        <f>'Master Schedule'!B557</f>
        <v/>
      </c>
      <c r="C557" s="39"/>
      <c r="D557" s="40" t="str">
        <f t="shared" si="1"/>
        <v>Saturday</v>
      </c>
      <c r="E557" s="41"/>
      <c r="F557" s="38"/>
      <c r="G557" s="38"/>
      <c r="H557" s="41"/>
      <c r="I557" s="38"/>
      <c r="J557" s="38"/>
      <c r="K557" s="35"/>
      <c r="L557" s="35"/>
      <c r="M557" s="35"/>
      <c r="N557" s="36"/>
      <c r="O557" s="62"/>
      <c r="P557" s="34" t="str">
        <f t="shared" si="3"/>
        <v/>
      </c>
    </row>
    <row r="558" ht="22.5" customHeight="1">
      <c r="A558" s="37"/>
      <c r="B558" s="38" t="str">
        <f>'Master Schedule'!B558</f>
        <v/>
      </c>
      <c r="C558" s="39"/>
      <c r="D558" s="40" t="str">
        <f t="shared" si="1"/>
        <v>Saturday</v>
      </c>
      <c r="E558" s="41"/>
      <c r="F558" s="38"/>
      <c r="G558" s="38"/>
      <c r="H558" s="41"/>
      <c r="I558" s="38"/>
      <c r="J558" s="38"/>
      <c r="K558" s="32"/>
      <c r="L558" s="32"/>
      <c r="M558" s="32"/>
      <c r="N558" s="33"/>
      <c r="O558" s="62"/>
      <c r="P558" s="34" t="str">
        <f t="shared" si="3"/>
        <v/>
      </c>
    </row>
    <row r="559" ht="22.5" customHeight="1">
      <c r="A559" s="37"/>
      <c r="B559" s="38" t="str">
        <f>'Master Schedule'!B559</f>
        <v/>
      </c>
      <c r="C559" s="39"/>
      <c r="D559" s="40" t="str">
        <f t="shared" si="1"/>
        <v>Saturday</v>
      </c>
      <c r="E559" s="41"/>
      <c r="F559" s="38"/>
      <c r="G559" s="38"/>
      <c r="H559" s="41"/>
      <c r="I559" s="38"/>
      <c r="J559" s="38"/>
      <c r="K559" s="35"/>
      <c r="L559" s="35"/>
      <c r="M559" s="35"/>
      <c r="N559" s="36"/>
      <c r="O559" s="62"/>
      <c r="P559" s="34" t="str">
        <f t="shared" si="3"/>
        <v/>
      </c>
    </row>
    <row r="560" ht="22.5" customHeight="1">
      <c r="A560" s="37"/>
      <c r="B560" s="38" t="str">
        <f>'Master Schedule'!B560</f>
        <v/>
      </c>
      <c r="C560" s="39"/>
      <c r="D560" s="40" t="str">
        <f t="shared" si="1"/>
        <v>Saturday</v>
      </c>
      <c r="E560" s="41"/>
      <c r="F560" s="38"/>
      <c r="G560" s="38"/>
      <c r="H560" s="41"/>
      <c r="I560" s="38"/>
      <c r="J560" s="38"/>
      <c r="K560" s="32"/>
      <c r="L560" s="32"/>
      <c r="M560" s="32"/>
      <c r="N560" s="33"/>
      <c r="O560" s="62"/>
      <c r="P560" s="34" t="str">
        <f t="shared" si="3"/>
        <v/>
      </c>
    </row>
    <row r="561" ht="22.5" customHeight="1">
      <c r="A561" s="37"/>
      <c r="B561" s="38" t="str">
        <f>'Master Schedule'!B561</f>
        <v/>
      </c>
      <c r="C561" s="39"/>
      <c r="D561" s="40" t="str">
        <f t="shared" si="1"/>
        <v>Saturday</v>
      </c>
      <c r="E561" s="41"/>
      <c r="F561" s="38"/>
      <c r="G561" s="38"/>
      <c r="H561" s="41"/>
      <c r="I561" s="38"/>
      <c r="J561" s="38"/>
      <c r="K561" s="35"/>
      <c r="L561" s="35"/>
      <c r="M561" s="35"/>
      <c r="N561" s="36"/>
      <c r="O561" s="62"/>
      <c r="P561" s="34" t="str">
        <f t="shared" si="3"/>
        <v/>
      </c>
    </row>
    <row r="562" ht="22.5" customHeight="1">
      <c r="A562" s="37"/>
      <c r="B562" s="38" t="str">
        <f>'Master Schedule'!B562</f>
        <v/>
      </c>
      <c r="C562" s="39"/>
      <c r="D562" s="40" t="str">
        <f t="shared" si="1"/>
        <v>Saturday</v>
      </c>
      <c r="E562" s="41"/>
      <c r="F562" s="38"/>
      <c r="G562" s="38"/>
      <c r="H562" s="41"/>
      <c r="I562" s="38"/>
      <c r="J562" s="38"/>
      <c r="K562" s="32"/>
      <c r="L562" s="32"/>
      <c r="M562" s="32"/>
      <c r="N562" s="33"/>
      <c r="O562" s="62"/>
      <c r="P562" s="34" t="str">
        <f t="shared" si="3"/>
        <v/>
      </c>
    </row>
    <row r="563" ht="22.5" customHeight="1">
      <c r="A563" s="37"/>
      <c r="B563" s="38" t="str">
        <f>'Master Schedule'!B563</f>
        <v/>
      </c>
      <c r="C563" s="39"/>
      <c r="D563" s="40" t="str">
        <f t="shared" si="1"/>
        <v>Saturday</v>
      </c>
      <c r="E563" s="41"/>
      <c r="F563" s="38"/>
      <c r="G563" s="38"/>
      <c r="H563" s="41"/>
      <c r="I563" s="38"/>
      <c r="J563" s="38"/>
      <c r="K563" s="35"/>
      <c r="L563" s="35"/>
      <c r="M563" s="35"/>
      <c r="N563" s="36"/>
      <c r="O563" s="62"/>
      <c r="P563" s="34" t="str">
        <f t="shared" si="3"/>
        <v/>
      </c>
    </row>
    <row r="564" ht="22.5" customHeight="1">
      <c r="A564" s="37"/>
      <c r="B564" s="38" t="str">
        <f>'Master Schedule'!B564</f>
        <v/>
      </c>
      <c r="C564" s="39"/>
      <c r="D564" s="40" t="str">
        <f t="shared" si="1"/>
        <v>Saturday</v>
      </c>
      <c r="E564" s="41"/>
      <c r="F564" s="38"/>
      <c r="G564" s="38"/>
      <c r="H564" s="41"/>
      <c r="I564" s="38"/>
      <c r="J564" s="38"/>
      <c r="K564" s="32"/>
      <c r="L564" s="32"/>
      <c r="M564" s="32"/>
      <c r="N564" s="33"/>
      <c r="O564" s="62"/>
      <c r="P564" s="34" t="str">
        <f t="shared" si="3"/>
        <v/>
      </c>
    </row>
    <row r="565" ht="22.5" customHeight="1">
      <c r="A565" s="37"/>
      <c r="B565" s="38" t="str">
        <f>'Master Schedule'!B565</f>
        <v/>
      </c>
      <c r="C565" s="39"/>
      <c r="D565" s="40" t="str">
        <f t="shared" si="1"/>
        <v>Saturday</v>
      </c>
      <c r="E565" s="41"/>
      <c r="F565" s="38"/>
      <c r="G565" s="38"/>
      <c r="H565" s="41"/>
      <c r="I565" s="38"/>
      <c r="J565" s="38"/>
      <c r="K565" s="35"/>
      <c r="L565" s="35"/>
      <c r="M565" s="35"/>
      <c r="N565" s="36"/>
      <c r="O565" s="62"/>
      <c r="P565" s="34" t="str">
        <f t="shared" si="3"/>
        <v/>
      </c>
    </row>
    <row r="566" ht="22.5" customHeight="1">
      <c r="A566" s="37"/>
      <c r="B566" s="38" t="str">
        <f>'Master Schedule'!B566</f>
        <v/>
      </c>
      <c r="C566" s="39"/>
      <c r="D566" s="40" t="str">
        <f t="shared" si="1"/>
        <v>Saturday</v>
      </c>
      <c r="E566" s="41"/>
      <c r="F566" s="38"/>
      <c r="G566" s="38"/>
      <c r="H566" s="41"/>
      <c r="I566" s="38"/>
      <c r="J566" s="38"/>
      <c r="K566" s="32"/>
      <c r="L566" s="32"/>
      <c r="M566" s="32"/>
      <c r="N566" s="33"/>
      <c r="O566" s="62"/>
      <c r="P566" s="34" t="str">
        <f t="shared" si="3"/>
        <v/>
      </c>
    </row>
    <row r="567" ht="22.5" customHeight="1">
      <c r="A567" s="37"/>
      <c r="B567" s="38" t="str">
        <f>'Master Schedule'!B567</f>
        <v/>
      </c>
      <c r="C567" s="39"/>
      <c r="D567" s="40" t="str">
        <f t="shared" si="1"/>
        <v>Saturday</v>
      </c>
      <c r="E567" s="41"/>
      <c r="F567" s="38"/>
      <c r="G567" s="38"/>
      <c r="H567" s="41"/>
      <c r="I567" s="38"/>
      <c r="J567" s="38"/>
      <c r="K567" s="35"/>
      <c r="L567" s="35"/>
      <c r="M567" s="35"/>
      <c r="N567" s="36"/>
      <c r="O567" s="62"/>
      <c r="P567" s="34" t="str">
        <f t="shared" si="3"/>
        <v/>
      </c>
    </row>
    <row r="568" ht="22.5" customHeight="1">
      <c r="A568" s="37"/>
      <c r="B568" s="38" t="str">
        <f>'Master Schedule'!B568</f>
        <v/>
      </c>
      <c r="C568" s="39"/>
      <c r="D568" s="40" t="str">
        <f t="shared" si="1"/>
        <v>Saturday</v>
      </c>
      <c r="E568" s="41"/>
      <c r="F568" s="38"/>
      <c r="G568" s="38"/>
      <c r="H568" s="41"/>
      <c r="I568" s="38"/>
      <c r="J568" s="38"/>
      <c r="K568" s="32"/>
      <c r="L568" s="32"/>
      <c r="M568" s="32"/>
      <c r="N568" s="33"/>
      <c r="O568" s="62"/>
      <c r="P568" s="34" t="str">
        <f t="shared" si="3"/>
        <v/>
      </c>
    </row>
    <row r="569" ht="22.5" customHeight="1">
      <c r="A569" s="37"/>
      <c r="B569" s="38" t="str">
        <f>'Master Schedule'!B569</f>
        <v/>
      </c>
      <c r="C569" s="39"/>
      <c r="D569" s="40" t="str">
        <f t="shared" si="1"/>
        <v>Saturday</v>
      </c>
      <c r="E569" s="41"/>
      <c r="F569" s="38"/>
      <c r="G569" s="38"/>
      <c r="H569" s="41"/>
      <c r="I569" s="38"/>
      <c r="J569" s="38"/>
      <c r="K569" s="35"/>
      <c r="L569" s="35"/>
      <c r="M569" s="35"/>
      <c r="N569" s="36"/>
      <c r="O569" s="62"/>
      <c r="P569" s="34" t="str">
        <f t="shared" si="3"/>
        <v/>
      </c>
    </row>
    <row r="570" ht="22.5" customHeight="1">
      <c r="A570" s="37"/>
      <c r="B570" s="38" t="str">
        <f>'Master Schedule'!B570</f>
        <v/>
      </c>
      <c r="C570" s="39"/>
      <c r="D570" s="40" t="str">
        <f t="shared" si="1"/>
        <v>Saturday</v>
      </c>
      <c r="E570" s="41"/>
      <c r="F570" s="38"/>
      <c r="G570" s="38"/>
      <c r="H570" s="41"/>
      <c r="I570" s="38"/>
      <c r="J570" s="38"/>
      <c r="K570" s="32"/>
      <c r="L570" s="32"/>
      <c r="M570" s="32"/>
      <c r="N570" s="33"/>
      <c r="O570" s="62"/>
      <c r="P570" s="34" t="str">
        <f t="shared" si="3"/>
        <v/>
      </c>
    </row>
    <row r="571" ht="22.5" customHeight="1">
      <c r="A571" s="37"/>
      <c r="B571" s="38" t="str">
        <f>'Master Schedule'!B571</f>
        <v/>
      </c>
      <c r="C571" s="39"/>
      <c r="D571" s="40" t="str">
        <f t="shared" si="1"/>
        <v>Saturday</v>
      </c>
      <c r="E571" s="41"/>
      <c r="F571" s="38"/>
      <c r="G571" s="38"/>
      <c r="H571" s="41"/>
      <c r="I571" s="38"/>
      <c r="J571" s="38"/>
      <c r="K571" s="35"/>
      <c r="L571" s="35"/>
      <c r="M571" s="35"/>
      <c r="N571" s="36"/>
      <c r="O571" s="62"/>
      <c r="P571" s="34" t="str">
        <f t="shared" si="3"/>
        <v/>
      </c>
    </row>
    <row r="572" ht="22.5" customHeight="1">
      <c r="A572" s="37"/>
      <c r="B572" s="38" t="str">
        <f>'Master Schedule'!B572</f>
        <v/>
      </c>
      <c r="C572" s="39"/>
      <c r="D572" s="40" t="str">
        <f t="shared" si="1"/>
        <v>Saturday</v>
      </c>
      <c r="E572" s="41"/>
      <c r="F572" s="38"/>
      <c r="G572" s="38"/>
      <c r="H572" s="41"/>
      <c r="I572" s="38"/>
      <c r="J572" s="38"/>
      <c r="K572" s="32"/>
      <c r="L572" s="32"/>
      <c r="M572" s="32"/>
      <c r="N572" s="33"/>
      <c r="O572" s="62"/>
      <c r="P572" s="34" t="str">
        <f t="shared" si="3"/>
        <v/>
      </c>
    </row>
    <row r="573" ht="22.5" customHeight="1">
      <c r="A573" s="37"/>
      <c r="B573" s="38" t="str">
        <f>'Master Schedule'!B573</f>
        <v/>
      </c>
      <c r="C573" s="39"/>
      <c r="D573" s="40" t="str">
        <f t="shared" si="1"/>
        <v>Saturday</v>
      </c>
      <c r="E573" s="41"/>
      <c r="F573" s="38"/>
      <c r="G573" s="38"/>
      <c r="H573" s="41"/>
      <c r="I573" s="38"/>
      <c r="J573" s="38"/>
      <c r="K573" s="35"/>
      <c r="L573" s="35"/>
      <c r="M573" s="35"/>
      <c r="N573" s="36"/>
      <c r="O573" s="62"/>
      <c r="P573" s="34" t="str">
        <f t="shared" si="3"/>
        <v/>
      </c>
    </row>
    <row r="574" ht="22.5" customHeight="1">
      <c r="A574" s="37"/>
      <c r="B574" s="38" t="str">
        <f>'Master Schedule'!B574</f>
        <v/>
      </c>
      <c r="C574" s="39"/>
      <c r="D574" s="40" t="str">
        <f t="shared" si="1"/>
        <v>Saturday</v>
      </c>
      <c r="E574" s="41"/>
      <c r="F574" s="38"/>
      <c r="G574" s="38"/>
      <c r="H574" s="41"/>
      <c r="I574" s="38"/>
      <c r="J574" s="38"/>
      <c r="K574" s="32"/>
      <c r="L574" s="32"/>
      <c r="M574" s="32"/>
      <c r="N574" s="33"/>
      <c r="O574" s="62"/>
      <c r="P574" s="34" t="str">
        <f t="shared" si="3"/>
        <v/>
      </c>
    </row>
    <row r="575" ht="22.5" customHeight="1">
      <c r="A575" s="37"/>
      <c r="B575" s="38" t="str">
        <f>'Master Schedule'!B575</f>
        <v/>
      </c>
      <c r="C575" s="39"/>
      <c r="D575" s="40" t="str">
        <f t="shared" si="1"/>
        <v>Saturday</v>
      </c>
      <c r="E575" s="41"/>
      <c r="F575" s="38"/>
      <c r="G575" s="38"/>
      <c r="H575" s="41"/>
      <c r="I575" s="38"/>
      <c r="J575" s="38"/>
      <c r="K575" s="35"/>
      <c r="L575" s="35"/>
      <c r="M575" s="35"/>
      <c r="N575" s="36"/>
      <c r="O575" s="62"/>
      <c r="P575" s="34" t="str">
        <f t="shared" si="3"/>
        <v/>
      </c>
    </row>
    <row r="576" ht="22.5" customHeight="1">
      <c r="A576" s="37"/>
      <c r="B576" s="38" t="str">
        <f>'Master Schedule'!B576</f>
        <v/>
      </c>
      <c r="C576" s="39"/>
      <c r="D576" s="40" t="str">
        <f t="shared" si="1"/>
        <v>Saturday</v>
      </c>
      <c r="E576" s="41"/>
      <c r="F576" s="38"/>
      <c r="G576" s="38"/>
      <c r="H576" s="41"/>
      <c r="I576" s="38"/>
      <c r="J576" s="38"/>
      <c r="K576" s="32"/>
      <c r="L576" s="32"/>
      <c r="M576" s="32"/>
      <c r="N576" s="33"/>
      <c r="O576" s="62"/>
      <c r="P576" s="34" t="str">
        <f t="shared" si="3"/>
        <v/>
      </c>
    </row>
    <row r="577" ht="22.5" customHeight="1">
      <c r="A577" s="37"/>
      <c r="B577" s="38" t="str">
        <f>'Master Schedule'!B577</f>
        <v/>
      </c>
      <c r="C577" s="39"/>
      <c r="D577" s="40" t="str">
        <f t="shared" si="1"/>
        <v>Saturday</v>
      </c>
      <c r="E577" s="41"/>
      <c r="F577" s="38"/>
      <c r="G577" s="38"/>
      <c r="H577" s="41"/>
      <c r="I577" s="38"/>
      <c r="J577" s="38"/>
      <c r="K577" s="35"/>
      <c r="L577" s="35"/>
      <c r="M577" s="35"/>
      <c r="N577" s="36"/>
      <c r="O577" s="62"/>
      <c r="P577" s="34" t="str">
        <f t="shared" si="3"/>
        <v/>
      </c>
    </row>
    <row r="578" ht="22.5" customHeight="1">
      <c r="A578" s="37"/>
      <c r="B578" s="38" t="str">
        <f>'Master Schedule'!B578</f>
        <v/>
      </c>
      <c r="C578" s="39"/>
      <c r="D578" s="40" t="str">
        <f t="shared" si="1"/>
        <v>Saturday</v>
      </c>
      <c r="E578" s="41"/>
      <c r="F578" s="38"/>
      <c r="G578" s="38"/>
      <c r="H578" s="41"/>
      <c r="I578" s="38"/>
      <c r="J578" s="38"/>
      <c r="K578" s="32"/>
      <c r="L578" s="32"/>
      <c r="M578" s="32"/>
      <c r="N578" s="33"/>
      <c r="O578" s="62"/>
      <c r="P578" s="34" t="str">
        <f t="shared" si="3"/>
        <v/>
      </c>
    </row>
    <row r="579" ht="22.5" customHeight="1">
      <c r="A579" s="37"/>
      <c r="B579" s="38" t="str">
        <f>'Master Schedule'!B579</f>
        <v/>
      </c>
      <c r="C579" s="39"/>
      <c r="D579" s="40" t="str">
        <f t="shared" si="1"/>
        <v>Saturday</v>
      </c>
      <c r="E579" s="41"/>
      <c r="F579" s="38"/>
      <c r="G579" s="38"/>
      <c r="H579" s="41"/>
      <c r="I579" s="38"/>
      <c r="J579" s="38"/>
      <c r="K579" s="35"/>
      <c r="L579" s="35"/>
      <c r="M579" s="35"/>
      <c r="N579" s="36"/>
      <c r="O579" s="62"/>
      <c r="P579" s="34" t="str">
        <f t="shared" si="3"/>
        <v/>
      </c>
    </row>
    <row r="580" ht="22.5" customHeight="1">
      <c r="A580" s="37"/>
      <c r="B580" s="38" t="str">
        <f>'Master Schedule'!B580</f>
        <v/>
      </c>
      <c r="C580" s="39"/>
      <c r="D580" s="40" t="str">
        <f t="shared" si="1"/>
        <v>Saturday</v>
      </c>
      <c r="E580" s="41"/>
      <c r="F580" s="38"/>
      <c r="G580" s="38"/>
      <c r="H580" s="41"/>
      <c r="I580" s="38"/>
      <c r="J580" s="38"/>
      <c r="K580" s="32"/>
      <c r="L580" s="32"/>
      <c r="M580" s="32"/>
      <c r="N580" s="33"/>
      <c r="O580" s="62"/>
      <c r="P580" s="34" t="str">
        <f t="shared" si="3"/>
        <v/>
      </c>
    </row>
    <row r="581" ht="22.5" customHeight="1">
      <c r="A581" s="37"/>
      <c r="B581" s="38" t="str">
        <f>'Master Schedule'!B581</f>
        <v/>
      </c>
      <c r="C581" s="39"/>
      <c r="D581" s="40" t="str">
        <f t="shared" si="1"/>
        <v>Saturday</v>
      </c>
      <c r="E581" s="41"/>
      <c r="F581" s="38"/>
      <c r="G581" s="38"/>
      <c r="H581" s="41"/>
      <c r="I581" s="38"/>
      <c r="J581" s="38"/>
      <c r="K581" s="35"/>
      <c r="L581" s="35"/>
      <c r="M581" s="35"/>
      <c r="N581" s="36"/>
      <c r="O581" s="62"/>
      <c r="P581" s="34" t="str">
        <f t="shared" si="3"/>
        <v/>
      </c>
    </row>
    <row r="582" ht="22.5" customHeight="1">
      <c r="A582" s="37"/>
      <c r="B582" s="38" t="str">
        <f>'Master Schedule'!B582</f>
        <v/>
      </c>
      <c r="C582" s="39"/>
      <c r="D582" s="40" t="str">
        <f t="shared" si="1"/>
        <v>Saturday</v>
      </c>
      <c r="E582" s="41"/>
      <c r="F582" s="38"/>
      <c r="G582" s="38"/>
      <c r="H582" s="41"/>
      <c r="I582" s="38"/>
      <c r="J582" s="38"/>
      <c r="K582" s="32"/>
      <c r="L582" s="32"/>
      <c r="M582" s="32"/>
      <c r="N582" s="33"/>
      <c r="O582" s="62"/>
      <c r="P582" s="34" t="str">
        <f t="shared" si="3"/>
        <v/>
      </c>
    </row>
    <row r="583" ht="22.5" customHeight="1">
      <c r="A583" s="37"/>
      <c r="B583" s="38" t="str">
        <f>'Master Schedule'!B583</f>
        <v/>
      </c>
      <c r="C583" s="39"/>
      <c r="D583" s="40" t="str">
        <f t="shared" si="1"/>
        <v>Saturday</v>
      </c>
      <c r="E583" s="41"/>
      <c r="F583" s="38"/>
      <c r="G583" s="38"/>
      <c r="H583" s="41"/>
      <c r="I583" s="38"/>
      <c r="J583" s="38"/>
      <c r="K583" s="35"/>
      <c r="L583" s="35"/>
      <c r="M583" s="35"/>
      <c r="N583" s="36"/>
      <c r="O583" s="62"/>
      <c r="P583" s="34" t="str">
        <f t="shared" si="3"/>
        <v/>
      </c>
    </row>
    <row r="584" ht="22.5" customHeight="1">
      <c r="A584" s="37"/>
      <c r="B584" s="38" t="str">
        <f>'Master Schedule'!B584</f>
        <v/>
      </c>
      <c r="C584" s="39"/>
      <c r="D584" s="40" t="str">
        <f t="shared" si="1"/>
        <v>Saturday</v>
      </c>
      <c r="E584" s="41"/>
      <c r="F584" s="38"/>
      <c r="G584" s="38"/>
      <c r="H584" s="41"/>
      <c r="I584" s="38"/>
      <c r="J584" s="38"/>
      <c r="K584" s="32"/>
      <c r="L584" s="32"/>
      <c r="M584" s="32"/>
      <c r="N584" s="33"/>
      <c r="O584" s="62"/>
      <c r="P584" s="34" t="str">
        <f t="shared" si="3"/>
        <v/>
      </c>
    </row>
    <row r="585" ht="22.5" customHeight="1">
      <c r="A585" s="37"/>
      <c r="B585" s="38" t="str">
        <f>'Master Schedule'!B585</f>
        <v/>
      </c>
      <c r="C585" s="39"/>
      <c r="D585" s="40" t="str">
        <f t="shared" si="1"/>
        <v>Saturday</v>
      </c>
      <c r="E585" s="41"/>
      <c r="F585" s="38"/>
      <c r="G585" s="38"/>
      <c r="H585" s="41"/>
      <c r="I585" s="38"/>
      <c r="J585" s="38"/>
      <c r="K585" s="35"/>
      <c r="L585" s="35"/>
      <c r="M585" s="35"/>
      <c r="N585" s="36"/>
      <c r="O585" s="62"/>
      <c r="P585" s="34" t="str">
        <f t="shared" si="3"/>
        <v/>
      </c>
    </row>
    <row r="586" ht="22.5" customHeight="1">
      <c r="A586" s="37"/>
      <c r="B586" s="38" t="str">
        <f>'Master Schedule'!B586</f>
        <v/>
      </c>
      <c r="C586" s="39"/>
      <c r="D586" s="40" t="str">
        <f t="shared" si="1"/>
        <v>Saturday</v>
      </c>
      <c r="E586" s="41"/>
      <c r="F586" s="38"/>
      <c r="G586" s="38"/>
      <c r="H586" s="41"/>
      <c r="I586" s="38"/>
      <c r="J586" s="38"/>
      <c r="K586" s="32"/>
      <c r="L586" s="32"/>
      <c r="M586" s="32"/>
      <c r="N586" s="33"/>
      <c r="O586" s="62"/>
      <c r="P586" s="34" t="str">
        <f t="shared" si="3"/>
        <v/>
      </c>
    </row>
    <row r="587" ht="22.5" customHeight="1">
      <c r="A587" s="37"/>
      <c r="B587" s="38" t="str">
        <f>'Master Schedule'!B587</f>
        <v/>
      </c>
      <c r="C587" s="39"/>
      <c r="D587" s="40" t="str">
        <f t="shared" si="1"/>
        <v>Saturday</v>
      </c>
      <c r="E587" s="41"/>
      <c r="F587" s="38"/>
      <c r="G587" s="38"/>
      <c r="H587" s="41"/>
      <c r="I587" s="38"/>
      <c r="J587" s="38"/>
      <c r="K587" s="35"/>
      <c r="L587" s="35"/>
      <c r="M587" s="35"/>
      <c r="N587" s="36"/>
      <c r="O587" s="62"/>
      <c r="P587" s="34" t="str">
        <f t="shared" si="3"/>
        <v/>
      </c>
    </row>
    <row r="588" ht="22.5" customHeight="1">
      <c r="A588" s="37"/>
      <c r="B588" s="38" t="str">
        <f>'Master Schedule'!B588</f>
        <v/>
      </c>
      <c r="C588" s="39"/>
      <c r="D588" s="40" t="str">
        <f t="shared" si="1"/>
        <v>Saturday</v>
      </c>
      <c r="E588" s="41"/>
      <c r="F588" s="38"/>
      <c r="G588" s="38"/>
      <c r="H588" s="41"/>
      <c r="I588" s="38"/>
      <c r="J588" s="38"/>
      <c r="K588" s="32"/>
      <c r="L588" s="32"/>
      <c r="M588" s="32"/>
      <c r="N588" s="33"/>
      <c r="O588" s="62"/>
      <c r="P588" s="34" t="str">
        <f t="shared" si="3"/>
        <v/>
      </c>
    </row>
    <row r="589" ht="22.5" customHeight="1">
      <c r="A589" s="37"/>
      <c r="B589" s="38" t="str">
        <f>'Master Schedule'!B589</f>
        <v/>
      </c>
      <c r="C589" s="39"/>
      <c r="D589" s="40" t="str">
        <f t="shared" si="1"/>
        <v>Saturday</v>
      </c>
      <c r="E589" s="41"/>
      <c r="F589" s="38"/>
      <c r="G589" s="38"/>
      <c r="H589" s="41"/>
      <c r="I589" s="38"/>
      <c r="J589" s="38"/>
      <c r="K589" s="35"/>
      <c r="L589" s="35"/>
      <c r="M589" s="35"/>
      <c r="N589" s="36"/>
      <c r="O589" s="62"/>
      <c r="P589" s="34" t="str">
        <f t="shared" si="3"/>
        <v/>
      </c>
    </row>
    <row r="590" ht="22.5" customHeight="1">
      <c r="A590" s="37"/>
      <c r="B590" s="38" t="str">
        <f>'Master Schedule'!B590</f>
        <v/>
      </c>
      <c r="C590" s="39"/>
      <c r="D590" s="40" t="str">
        <f t="shared" si="1"/>
        <v>Saturday</v>
      </c>
      <c r="E590" s="41"/>
      <c r="F590" s="38"/>
      <c r="G590" s="38"/>
      <c r="H590" s="41"/>
      <c r="I590" s="38"/>
      <c r="J590" s="38"/>
      <c r="K590" s="32"/>
      <c r="L590" s="32"/>
      <c r="M590" s="32"/>
      <c r="N590" s="33"/>
      <c r="O590" s="62"/>
      <c r="P590" s="34" t="str">
        <f t="shared" si="3"/>
        <v/>
      </c>
    </row>
    <row r="591" ht="22.5" customHeight="1">
      <c r="A591" s="37"/>
      <c r="B591" s="38" t="str">
        <f>'Master Schedule'!B591</f>
        <v/>
      </c>
      <c r="C591" s="39"/>
      <c r="D591" s="40" t="str">
        <f t="shared" si="1"/>
        <v>Saturday</v>
      </c>
      <c r="E591" s="41"/>
      <c r="F591" s="38"/>
      <c r="G591" s="38"/>
      <c r="H591" s="41"/>
      <c r="I591" s="38"/>
      <c r="J591" s="38"/>
      <c r="K591" s="35"/>
      <c r="L591" s="35"/>
      <c r="M591" s="35"/>
      <c r="N591" s="36"/>
      <c r="O591" s="62"/>
      <c r="P591" s="34" t="str">
        <f t="shared" si="3"/>
        <v/>
      </c>
    </row>
    <row r="592" ht="22.5" customHeight="1">
      <c r="A592" s="37"/>
      <c r="B592" s="38" t="str">
        <f>'Master Schedule'!B592</f>
        <v/>
      </c>
      <c r="C592" s="39"/>
      <c r="D592" s="40" t="str">
        <f t="shared" si="1"/>
        <v>Saturday</v>
      </c>
      <c r="E592" s="41"/>
      <c r="F592" s="38"/>
      <c r="G592" s="38"/>
      <c r="H592" s="41"/>
      <c r="I592" s="38"/>
      <c r="J592" s="38"/>
      <c r="K592" s="32"/>
      <c r="L592" s="32"/>
      <c r="M592" s="32"/>
      <c r="N592" s="33"/>
      <c r="O592" s="62"/>
      <c r="P592" s="34" t="str">
        <f t="shared" si="3"/>
        <v/>
      </c>
    </row>
    <row r="593" ht="22.5" customHeight="1">
      <c r="A593" s="37"/>
      <c r="B593" s="38" t="str">
        <f>'Master Schedule'!B593</f>
        <v/>
      </c>
      <c r="C593" s="39"/>
      <c r="D593" s="40" t="str">
        <f t="shared" si="1"/>
        <v>Saturday</v>
      </c>
      <c r="E593" s="41"/>
      <c r="F593" s="38"/>
      <c r="G593" s="38"/>
      <c r="H593" s="41"/>
      <c r="I593" s="38"/>
      <c r="J593" s="38"/>
      <c r="K593" s="35"/>
      <c r="L593" s="35"/>
      <c r="M593" s="35"/>
      <c r="N593" s="36"/>
      <c r="O593" s="62"/>
      <c r="P593" s="34" t="str">
        <f t="shared" si="3"/>
        <v/>
      </c>
    </row>
    <row r="594" ht="22.5" customHeight="1">
      <c r="A594" s="37"/>
      <c r="B594" s="38" t="str">
        <f>'Master Schedule'!B594</f>
        <v/>
      </c>
      <c r="C594" s="39"/>
      <c r="D594" s="40" t="str">
        <f t="shared" si="1"/>
        <v>Saturday</v>
      </c>
      <c r="E594" s="41"/>
      <c r="F594" s="38"/>
      <c r="G594" s="38"/>
      <c r="H594" s="41"/>
      <c r="I594" s="38"/>
      <c r="J594" s="38"/>
      <c r="K594" s="32"/>
      <c r="L594" s="32"/>
      <c r="M594" s="32"/>
      <c r="N594" s="33"/>
      <c r="O594" s="62"/>
      <c r="P594" s="34" t="str">
        <f t="shared" si="3"/>
        <v/>
      </c>
    </row>
    <row r="595" ht="22.5" customHeight="1">
      <c r="A595" s="37"/>
      <c r="B595" s="38" t="str">
        <f>'Master Schedule'!B595</f>
        <v/>
      </c>
      <c r="C595" s="39"/>
      <c r="D595" s="40" t="str">
        <f t="shared" si="1"/>
        <v>Saturday</v>
      </c>
      <c r="E595" s="41"/>
      <c r="F595" s="38"/>
      <c r="G595" s="38"/>
      <c r="H595" s="41"/>
      <c r="I595" s="38"/>
      <c r="J595" s="38"/>
      <c r="K595" s="35"/>
      <c r="L595" s="35"/>
      <c r="M595" s="35"/>
      <c r="N595" s="36"/>
      <c r="O595" s="62"/>
      <c r="P595" s="34" t="str">
        <f t="shared" si="3"/>
        <v/>
      </c>
    </row>
    <row r="596" ht="22.5" customHeight="1">
      <c r="A596" s="37"/>
      <c r="B596" s="38" t="str">
        <f>'Master Schedule'!B596</f>
        <v/>
      </c>
      <c r="C596" s="39"/>
      <c r="D596" s="40" t="str">
        <f t="shared" si="1"/>
        <v>Saturday</v>
      </c>
      <c r="E596" s="41"/>
      <c r="F596" s="38"/>
      <c r="G596" s="38"/>
      <c r="H596" s="41"/>
      <c r="I596" s="38"/>
      <c r="J596" s="38"/>
      <c r="K596" s="32"/>
      <c r="L596" s="32"/>
      <c r="M596" s="32"/>
      <c r="N596" s="33"/>
      <c r="O596" s="62"/>
      <c r="P596" s="34" t="str">
        <f t="shared" si="3"/>
        <v/>
      </c>
    </row>
    <row r="597" ht="22.5" customHeight="1">
      <c r="A597" s="37"/>
      <c r="B597" s="38" t="str">
        <f>'Master Schedule'!B597</f>
        <v/>
      </c>
      <c r="C597" s="39"/>
      <c r="D597" s="40" t="str">
        <f t="shared" si="1"/>
        <v>Saturday</v>
      </c>
      <c r="E597" s="41"/>
      <c r="F597" s="38"/>
      <c r="G597" s="38"/>
      <c r="H597" s="41"/>
      <c r="I597" s="38"/>
      <c r="J597" s="38"/>
      <c r="K597" s="35"/>
      <c r="L597" s="35"/>
      <c r="M597" s="35"/>
      <c r="N597" s="36"/>
      <c r="O597" s="62"/>
      <c r="P597" s="34" t="str">
        <f t="shared" si="3"/>
        <v/>
      </c>
    </row>
    <row r="598" ht="22.5" customHeight="1">
      <c r="A598" s="37"/>
      <c r="B598" s="38" t="str">
        <f>'Master Schedule'!B598</f>
        <v/>
      </c>
      <c r="C598" s="39"/>
      <c r="D598" s="40" t="str">
        <f t="shared" si="1"/>
        <v>Saturday</v>
      </c>
      <c r="E598" s="41"/>
      <c r="F598" s="38"/>
      <c r="G598" s="38"/>
      <c r="H598" s="41"/>
      <c r="I598" s="38"/>
      <c r="J598" s="38"/>
      <c r="K598" s="32"/>
      <c r="L598" s="32"/>
      <c r="M598" s="32"/>
      <c r="N598" s="33"/>
      <c r="O598" s="62"/>
      <c r="P598" s="34" t="str">
        <f t="shared" si="3"/>
        <v/>
      </c>
    </row>
    <row r="599" ht="22.5" customHeight="1">
      <c r="A599" s="37"/>
      <c r="B599" s="38" t="str">
        <f>'Master Schedule'!B599</f>
        <v/>
      </c>
      <c r="C599" s="39"/>
      <c r="D599" s="40" t="str">
        <f t="shared" si="1"/>
        <v>Saturday</v>
      </c>
      <c r="E599" s="41"/>
      <c r="F599" s="38"/>
      <c r="G599" s="38"/>
      <c r="H599" s="41"/>
      <c r="I599" s="38"/>
      <c r="J599" s="38"/>
      <c r="K599" s="35"/>
      <c r="L599" s="35"/>
      <c r="M599" s="35"/>
      <c r="N599" s="36"/>
      <c r="O599" s="62"/>
      <c r="P599" s="34" t="str">
        <f t="shared" si="3"/>
        <v/>
      </c>
    </row>
    <row r="600" ht="22.5" customHeight="1">
      <c r="A600" s="37"/>
      <c r="B600" s="38" t="str">
        <f>'Master Schedule'!B600</f>
        <v/>
      </c>
      <c r="C600" s="39"/>
      <c r="D600" s="40" t="str">
        <f t="shared" si="1"/>
        <v>Saturday</v>
      </c>
      <c r="E600" s="41"/>
      <c r="F600" s="38"/>
      <c r="G600" s="38"/>
      <c r="H600" s="41"/>
      <c r="I600" s="38"/>
      <c r="J600" s="38"/>
      <c r="K600" s="32"/>
      <c r="L600" s="32"/>
      <c r="M600" s="32"/>
      <c r="N600" s="33"/>
      <c r="O600" s="62"/>
      <c r="P600" s="34" t="str">
        <f t="shared" si="3"/>
        <v/>
      </c>
    </row>
    <row r="601" ht="22.5" customHeight="1">
      <c r="A601" s="37"/>
      <c r="B601" s="38" t="str">
        <f>'Master Schedule'!B601</f>
        <v/>
      </c>
      <c r="C601" s="39"/>
      <c r="D601" s="40" t="str">
        <f t="shared" si="1"/>
        <v>Saturday</v>
      </c>
      <c r="E601" s="41"/>
      <c r="F601" s="38"/>
      <c r="G601" s="38"/>
      <c r="H601" s="41"/>
      <c r="I601" s="38"/>
      <c r="J601" s="38"/>
      <c r="K601" s="35"/>
      <c r="L601" s="35"/>
      <c r="M601" s="35"/>
      <c r="N601" s="36"/>
      <c r="O601" s="62"/>
      <c r="P601" s="34" t="str">
        <f t="shared" si="3"/>
        <v/>
      </c>
    </row>
    <row r="602" ht="22.5" customHeight="1">
      <c r="A602" s="37"/>
      <c r="B602" s="38" t="str">
        <f>'Master Schedule'!B602</f>
        <v/>
      </c>
      <c r="C602" s="39"/>
      <c r="D602" s="40" t="str">
        <f t="shared" si="1"/>
        <v>Saturday</v>
      </c>
      <c r="E602" s="41"/>
      <c r="F602" s="38"/>
      <c r="G602" s="38"/>
      <c r="H602" s="41"/>
      <c r="I602" s="38"/>
      <c r="J602" s="38"/>
      <c r="K602" s="32"/>
      <c r="L602" s="32"/>
      <c r="M602" s="32"/>
      <c r="N602" s="33"/>
      <c r="O602" s="62"/>
      <c r="P602" s="34" t="str">
        <f t="shared" si="3"/>
        <v/>
      </c>
    </row>
    <row r="603" ht="22.5" customHeight="1">
      <c r="A603" s="37"/>
      <c r="B603" s="38" t="str">
        <f>'Master Schedule'!B603</f>
        <v/>
      </c>
      <c r="C603" s="39"/>
      <c r="D603" s="40" t="str">
        <f t="shared" si="1"/>
        <v>Saturday</v>
      </c>
      <c r="E603" s="41"/>
      <c r="F603" s="38"/>
      <c r="G603" s="38"/>
      <c r="H603" s="41"/>
      <c r="I603" s="38"/>
      <c r="J603" s="38"/>
      <c r="K603" s="35"/>
      <c r="L603" s="35"/>
      <c r="M603" s="35"/>
      <c r="N603" s="36"/>
      <c r="O603" s="62"/>
      <c r="P603" s="34" t="str">
        <f t="shared" si="3"/>
        <v/>
      </c>
    </row>
    <row r="604" ht="22.5" customHeight="1">
      <c r="A604" s="37"/>
      <c r="B604" s="38" t="str">
        <f>'Master Schedule'!B604</f>
        <v/>
      </c>
      <c r="C604" s="39"/>
      <c r="D604" s="40" t="str">
        <f t="shared" si="1"/>
        <v>Saturday</v>
      </c>
      <c r="E604" s="41"/>
      <c r="F604" s="38"/>
      <c r="G604" s="38"/>
      <c r="H604" s="41"/>
      <c r="I604" s="38"/>
      <c r="J604" s="38"/>
      <c r="K604" s="32"/>
      <c r="L604" s="32"/>
      <c r="M604" s="32"/>
      <c r="N604" s="33"/>
      <c r="O604" s="62"/>
      <c r="P604" s="34" t="str">
        <f t="shared" si="3"/>
        <v/>
      </c>
    </row>
    <row r="605" ht="22.5" customHeight="1">
      <c r="A605" s="37"/>
      <c r="B605" s="38" t="str">
        <f>'Master Schedule'!B605</f>
        <v/>
      </c>
      <c r="C605" s="39"/>
      <c r="D605" s="40" t="str">
        <f t="shared" si="1"/>
        <v>Saturday</v>
      </c>
      <c r="E605" s="41"/>
      <c r="F605" s="38"/>
      <c r="G605" s="38"/>
      <c r="H605" s="41"/>
      <c r="I605" s="38"/>
      <c r="J605" s="38"/>
      <c r="K605" s="35"/>
      <c r="L605" s="35"/>
      <c r="M605" s="35"/>
      <c r="N605" s="36"/>
      <c r="O605" s="62"/>
      <c r="P605" s="34" t="str">
        <f t="shared" si="3"/>
        <v/>
      </c>
    </row>
    <row r="606" ht="22.5" customHeight="1">
      <c r="A606" s="37"/>
      <c r="B606" s="38" t="str">
        <f>'Master Schedule'!B606</f>
        <v/>
      </c>
      <c r="C606" s="39"/>
      <c r="D606" s="40" t="str">
        <f t="shared" si="1"/>
        <v>Saturday</v>
      </c>
      <c r="E606" s="41"/>
      <c r="F606" s="38"/>
      <c r="G606" s="38"/>
      <c r="H606" s="41"/>
      <c r="I606" s="38"/>
      <c r="J606" s="38"/>
      <c r="K606" s="32"/>
      <c r="L606" s="32"/>
      <c r="M606" s="32"/>
      <c r="N606" s="33"/>
      <c r="O606" s="62"/>
      <c r="P606" s="34" t="str">
        <f t="shared" si="3"/>
        <v/>
      </c>
    </row>
    <row r="607" ht="22.5" customHeight="1">
      <c r="A607" s="37"/>
      <c r="B607" s="38" t="str">
        <f>'Master Schedule'!B607</f>
        <v/>
      </c>
      <c r="C607" s="39"/>
      <c r="D607" s="40" t="str">
        <f t="shared" si="1"/>
        <v>Saturday</v>
      </c>
      <c r="E607" s="41"/>
      <c r="F607" s="38"/>
      <c r="G607" s="38"/>
      <c r="H607" s="41"/>
      <c r="I607" s="38"/>
      <c r="J607" s="38"/>
      <c r="K607" s="35"/>
      <c r="L607" s="35"/>
      <c r="M607" s="35"/>
      <c r="N607" s="36"/>
      <c r="O607" s="62"/>
      <c r="P607" s="34" t="str">
        <f t="shared" si="3"/>
        <v/>
      </c>
    </row>
    <row r="608" ht="22.5" customHeight="1">
      <c r="A608" s="37"/>
      <c r="B608" s="38" t="str">
        <f>'Master Schedule'!B608</f>
        <v/>
      </c>
      <c r="C608" s="39"/>
      <c r="D608" s="40" t="str">
        <f t="shared" si="1"/>
        <v>Saturday</v>
      </c>
      <c r="E608" s="41"/>
      <c r="F608" s="38"/>
      <c r="G608" s="38"/>
      <c r="H608" s="41"/>
      <c r="I608" s="38"/>
      <c r="J608" s="38"/>
      <c r="K608" s="32"/>
      <c r="L608" s="32"/>
      <c r="M608" s="32"/>
      <c r="N608" s="33"/>
      <c r="O608" s="62"/>
      <c r="P608" s="34" t="str">
        <f t="shared" si="3"/>
        <v/>
      </c>
    </row>
    <row r="609" ht="22.5" customHeight="1">
      <c r="A609" s="37"/>
      <c r="B609" s="38" t="str">
        <f>'Master Schedule'!B609</f>
        <v/>
      </c>
      <c r="C609" s="39"/>
      <c r="D609" s="40" t="str">
        <f t="shared" si="1"/>
        <v>Saturday</v>
      </c>
      <c r="E609" s="41"/>
      <c r="F609" s="38"/>
      <c r="G609" s="38"/>
      <c r="H609" s="41"/>
      <c r="I609" s="38"/>
      <c r="J609" s="38"/>
      <c r="K609" s="35"/>
      <c r="L609" s="35"/>
      <c r="M609" s="35"/>
      <c r="N609" s="36"/>
      <c r="O609" s="62"/>
      <c r="P609" s="34" t="str">
        <f t="shared" si="3"/>
        <v/>
      </c>
    </row>
    <row r="610" ht="22.5" customHeight="1">
      <c r="A610" s="37"/>
      <c r="B610" s="38" t="str">
        <f>'Master Schedule'!B610</f>
        <v/>
      </c>
      <c r="C610" s="39"/>
      <c r="D610" s="40" t="str">
        <f t="shared" si="1"/>
        <v>Saturday</v>
      </c>
      <c r="E610" s="41"/>
      <c r="F610" s="38"/>
      <c r="G610" s="38"/>
      <c r="H610" s="41"/>
      <c r="I610" s="38"/>
      <c r="J610" s="38"/>
      <c r="K610" s="32"/>
      <c r="L610" s="32"/>
      <c r="M610" s="32"/>
      <c r="N610" s="33"/>
      <c r="O610" s="62"/>
      <c r="P610" s="34" t="str">
        <f t="shared" si="3"/>
        <v/>
      </c>
    </row>
    <row r="611" ht="22.5" customHeight="1">
      <c r="A611" s="37"/>
      <c r="B611" s="38" t="str">
        <f>'Master Schedule'!B611</f>
        <v/>
      </c>
      <c r="C611" s="39"/>
      <c r="D611" s="40" t="str">
        <f t="shared" si="1"/>
        <v>Saturday</v>
      </c>
      <c r="E611" s="41"/>
      <c r="F611" s="38"/>
      <c r="G611" s="38"/>
      <c r="H611" s="41"/>
      <c r="I611" s="38"/>
      <c r="J611" s="38"/>
      <c r="K611" s="42" t="s">
        <v>12</v>
      </c>
      <c r="L611" s="42" t="s">
        <v>13</v>
      </c>
      <c r="M611" s="23" t="s">
        <v>14</v>
      </c>
      <c r="N611" s="24" t="s">
        <v>15</v>
      </c>
      <c r="O611" s="58" t="s">
        <v>17</v>
      </c>
      <c r="P611" s="25" t="s">
        <v>9</v>
      </c>
    </row>
    <row r="612" ht="22.5" customHeight="1">
      <c r="A612" s="37"/>
      <c r="B612" s="38" t="str">
        <f>'Master Schedule'!B612</f>
        <v/>
      </c>
      <c r="C612" s="39"/>
      <c r="D612" s="40" t="str">
        <f t="shared" si="1"/>
        <v>Saturday</v>
      </c>
      <c r="E612" s="41"/>
      <c r="F612" s="38"/>
      <c r="G612" s="38"/>
      <c r="H612" s="41"/>
      <c r="I612" s="38"/>
      <c r="J612" s="38"/>
      <c r="K612" s="53" t="s">
        <v>16</v>
      </c>
      <c r="L612" s="53" t="s">
        <v>16</v>
      </c>
      <c r="M612" s="53" t="s">
        <v>16</v>
      </c>
      <c r="N612" s="59" t="s">
        <v>49</v>
      </c>
      <c r="O612" s="60" t="s">
        <v>16</v>
      </c>
      <c r="P612" s="34" t="str">
        <f t="shared" ref="P612:P915" si="4">IF(G612="", "",
   IF(AND(K612="✅", L612="✅", M612="✅", N612="✅", O612="✅"), "✅ Approved",
   IF(OR(K612="❌", L612="❌", M612="❌", N612="❌", O612="❌"), "❌ Denied",
   "⌛️ Pending")))
</f>
        <v/>
      </c>
    </row>
    <row r="613" ht="22.5" customHeight="1">
      <c r="A613" s="37"/>
      <c r="B613" s="38" t="str">
        <f>'Master Schedule'!B613</f>
        <v/>
      </c>
      <c r="C613" s="39"/>
      <c r="D613" s="40" t="str">
        <f t="shared" si="1"/>
        <v>Saturday</v>
      </c>
      <c r="E613" s="41"/>
      <c r="F613" s="38"/>
      <c r="G613" s="38"/>
      <c r="H613" s="41"/>
      <c r="I613" s="38"/>
      <c r="J613" s="38"/>
      <c r="K613" s="32"/>
      <c r="L613" s="32"/>
      <c r="M613" s="32"/>
      <c r="N613" s="33"/>
      <c r="O613" s="62"/>
      <c r="P613" s="34" t="str">
        <f t="shared" si="4"/>
        <v/>
      </c>
    </row>
    <row r="614" ht="22.5" customHeight="1">
      <c r="A614" s="37"/>
      <c r="B614" s="38" t="str">
        <f>'Master Schedule'!B614</f>
        <v/>
      </c>
      <c r="C614" s="39"/>
      <c r="D614" s="40" t="str">
        <f t="shared" si="1"/>
        <v>Saturday</v>
      </c>
      <c r="E614" s="41"/>
      <c r="F614" s="38"/>
      <c r="G614" s="38"/>
      <c r="H614" s="41"/>
      <c r="I614" s="38"/>
      <c r="J614" s="38"/>
      <c r="K614" s="35"/>
      <c r="L614" s="35"/>
      <c r="M614" s="35"/>
      <c r="N614" s="36"/>
      <c r="O614" s="62"/>
      <c r="P614" s="34" t="str">
        <f t="shared" si="4"/>
        <v/>
      </c>
    </row>
    <row r="615" ht="22.5" customHeight="1">
      <c r="A615" s="37"/>
      <c r="B615" s="38" t="str">
        <f>'Master Schedule'!B615</f>
        <v/>
      </c>
      <c r="C615" s="39"/>
      <c r="D615" s="40" t="str">
        <f t="shared" si="1"/>
        <v>Saturday</v>
      </c>
      <c r="E615" s="41"/>
      <c r="F615" s="38"/>
      <c r="G615" s="38"/>
      <c r="H615" s="41"/>
      <c r="I615" s="38"/>
      <c r="J615" s="38"/>
      <c r="K615" s="32"/>
      <c r="L615" s="32"/>
      <c r="M615" s="32"/>
      <c r="N615" s="33"/>
      <c r="O615" s="62"/>
      <c r="P615" s="34" t="str">
        <f t="shared" si="4"/>
        <v/>
      </c>
    </row>
    <row r="616" ht="22.5" customHeight="1">
      <c r="A616" s="37"/>
      <c r="B616" s="38" t="str">
        <f>'Master Schedule'!B616</f>
        <v/>
      </c>
      <c r="C616" s="39"/>
      <c r="D616" s="40" t="str">
        <f t="shared" si="1"/>
        <v>Saturday</v>
      </c>
      <c r="E616" s="41"/>
      <c r="F616" s="38"/>
      <c r="G616" s="38"/>
      <c r="H616" s="41"/>
      <c r="I616" s="38"/>
      <c r="J616" s="38"/>
      <c r="K616" s="35"/>
      <c r="L616" s="35"/>
      <c r="M616" s="35"/>
      <c r="N616" s="36"/>
      <c r="O616" s="62"/>
      <c r="P616" s="34" t="str">
        <f t="shared" si="4"/>
        <v/>
      </c>
    </row>
    <row r="617" ht="22.5" customHeight="1">
      <c r="A617" s="37"/>
      <c r="B617" s="38" t="str">
        <f>'Master Schedule'!B617</f>
        <v/>
      </c>
      <c r="C617" s="39"/>
      <c r="D617" s="40" t="str">
        <f t="shared" si="1"/>
        <v>Saturday</v>
      </c>
      <c r="E617" s="41"/>
      <c r="F617" s="38"/>
      <c r="G617" s="38"/>
      <c r="H617" s="41"/>
      <c r="I617" s="38"/>
      <c r="J617" s="38"/>
      <c r="K617" s="32"/>
      <c r="L617" s="32"/>
      <c r="M617" s="32"/>
      <c r="N617" s="33"/>
      <c r="O617" s="62"/>
      <c r="P617" s="34" t="str">
        <f t="shared" si="4"/>
        <v/>
      </c>
    </row>
    <row r="618" ht="22.5" customHeight="1">
      <c r="A618" s="37"/>
      <c r="B618" s="38" t="str">
        <f>'Master Schedule'!B618</f>
        <v/>
      </c>
      <c r="C618" s="39"/>
      <c r="D618" s="40" t="str">
        <f t="shared" si="1"/>
        <v>Saturday</v>
      </c>
      <c r="E618" s="41"/>
      <c r="F618" s="38"/>
      <c r="G618" s="38"/>
      <c r="H618" s="41"/>
      <c r="I618" s="38"/>
      <c r="J618" s="38"/>
      <c r="K618" s="35"/>
      <c r="L618" s="35"/>
      <c r="M618" s="35"/>
      <c r="N618" s="36"/>
      <c r="O618" s="62"/>
      <c r="P618" s="34" t="str">
        <f t="shared" si="4"/>
        <v/>
      </c>
    </row>
    <row r="619" ht="22.5" customHeight="1">
      <c r="A619" s="37"/>
      <c r="B619" s="38" t="str">
        <f>'Master Schedule'!B619</f>
        <v/>
      </c>
      <c r="C619" s="39"/>
      <c r="D619" s="40" t="str">
        <f t="shared" si="1"/>
        <v>Saturday</v>
      </c>
      <c r="E619" s="41"/>
      <c r="F619" s="38"/>
      <c r="G619" s="38"/>
      <c r="H619" s="41"/>
      <c r="I619" s="38"/>
      <c r="J619" s="38"/>
      <c r="K619" s="32"/>
      <c r="L619" s="32"/>
      <c r="M619" s="32"/>
      <c r="N619" s="33"/>
      <c r="O619" s="62"/>
      <c r="P619" s="34" t="str">
        <f t="shared" si="4"/>
        <v/>
      </c>
    </row>
    <row r="620" ht="22.5" customHeight="1">
      <c r="A620" s="37"/>
      <c r="B620" s="38" t="str">
        <f>'Master Schedule'!B620</f>
        <v/>
      </c>
      <c r="C620" s="39"/>
      <c r="D620" s="40" t="str">
        <f t="shared" si="1"/>
        <v>Saturday</v>
      </c>
      <c r="E620" s="41"/>
      <c r="F620" s="38"/>
      <c r="G620" s="38"/>
      <c r="H620" s="41"/>
      <c r="I620" s="38"/>
      <c r="J620" s="38"/>
      <c r="K620" s="35"/>
      <c r="L620" s="35"/>
      <c r="M620" s="35"/>
      <c r="N620" s="36"/>
      <c r="O620" s="62"/>
      <c r="P620" s="34" t="str">
        <f t="shared" si="4"/>
        <v/>
      </c>
    </row>
    <row r="621" ht="22.5" customHeight="1">
      <c r="A621" s="37"/>
      <c r="B621" s="38" t="str">
        <f>'Master Schedule'!B621</f>
        <v/>
      </c>
      <c r="C621" s="39"/>
      <c r="D621" s="40" t="str">
        <f t="shared" si="1"/>
        <v>Saturday</v>
      </c>
      <c r="E621" s="41"/>
      <c r="F621" s="38"/>
      <c r="G621" s="38"/>
      <c r="H621" s="41"/>
      <c r="I621" s="38"/>
      <c r="J621" s="38"/>
      <c r="K621" s="32"/>
      <c r="L621" s="32"/>
      <c r="M621" s="32"/>
      <c r="N621" s="33"/>
      <c r="O621" s="62"/>
      <c r="P621" s="34" t="str">
        <f t="shared" si="4"/>
        <v/>
      </c>
    </row>
    <row r="622" ht="22.5" customHeight="1">
      <c r="A622" s="37"/>
      <c r="B622" s="38" t="str">
        <f>'Master Schedule'!B622</f>
        <v/>
      </c>
      <c r="C622" s="39"/>
      <c r="D622" s="40" t="str">
        <f t="shared" si="1"/>
        <v>Saturday</v>
      </c>
      <c r="E622" s="41"/>
      <c r="F622" s="38"/>
      <c r="G622" s="38"/>
      <c r="H622" s="41"/>
      <c r="I622" s="38"/>
      <c r="J622" s="38"/>
      <c r="K622" s="35"/>
      <c r="L622" s="35"/>
      <c r="M622" s="35"/>
      <c r="N622" s="36"/>
      <c r="O622" s="62"/>
      <c r="P622" s="34" t="str">
        <f t="shared" si="4"/>
        <v/>
      </c>
    </row>
    <row r="623" ht="22.5" customHeight="1">
      <c r="A623" s="37"/>
      <c r="B623" s="38" t="str">
        <f>'Master Schedule'!B623</f>
        <v/>
      </c>
      <c r="C623" s="39"/>
      <c r="D623" s="40" t="str">
        <f t="shared" si="1"/>
        <v>Saturday</v>
      </c>
      <c r="E623" s="41"/>
      <c r="F623" s="38"/>
      <c r="G623" s="38"/>
      <c r="H623" s="41"/>
      <c r="I623" s="38"/>
      <c r="J623" s="38"/>
      <c r="K623" s="32"/>
      <c r="L623" s="32"/>
      <c r="M623" s="32"/>
      <c r="N623" s="33"/>
      <c r="O623" s="62"/>
      <c r="P623" s="34" t="str">
        <f t="shared" si="4"/>
        <v/>
      </c>
    </row>
    <row r="624" ht="22.5" customHeight="1">
      <c r="A624" s="37"/>
      <c r="B624" s="38" t="str">
        <f>'Master Schedule'!B624</f>
        <v/>
      </c>
      <c r="C624" s="39"/>
      <c r="D624" s="40" t="str">
        <f t="shared" si="1"/>
        <v>Saturday</v>
      </c>
      <c r="E624" s="41"/>
      <c r="F624" s="38"/>
      <c r="G624" s="38"/>
      <c r="H624" s="41"/>
      <c r="I624" s="38"/>
      <c r="J624" s="38"/>
      <c r="K624" s="35"/>
      <c r="L624" s="35"/>
      <c r="M624" s="35"/>
      <c r="N624" s="36"/>
      <c r="O624" s="62"/>
      <c r="P624" s="34" t="str">
        <f t="shared" si="4"/>
        <v/>
      </c>
    </row>
    <row r="625" ht="22.5" customHeight="1">
      <c r="A625" s="37"/>
      <c r="B625" s="38" t="str">
        <f>'Master Schedule'!B625</f>
        <v/>
      </c>
      <c r="C625" s="39"/>
      <c r="D625" s="40" t="str">
        <f t="shared" si="1"/>
        <v>Saturday</v>
      </c>
      <c r="E625" s="41"/>
      <c r="F625" s="38"/>
      <c r="G625" s="38"/>
      <c r="H625" s="41"/>
      <c r="I625" s="38"/>
      <c r="J625" s="38"/>
      <c r="K625" s="32"/>
      <c r="L625" s="32"/>
      <c r="M625" s="32"/>
      <c r="N625" s="33"/>
      <c r="O625" s="62"/>
      <c r="P625" s="34" t="str">
        <f t="shared" si="4"/>
        <v/>
      </c>
    </row>
    <row r="626" ht="22.5" customHeight="1">
      <c r="A626" s="37"/>
      <c r="B626" s="38" t="str">
        <f>'Master Schedule'!B626</f>
        <v/>
      </c>
      <c r="C626" s="39"/>
      <c r="D626" s="40" t="str">
        <f t="shared" si="1"/>
        <v>Saturday</v>
      </c>
      <c r="E626" s="41"/>
      <c r="F626" s="38"/>
      <c r="G626" s="38"/>
      <c r="H626" s="41"/>
      <c r="I626" s="38"/>
      <c r="J626" s="38"/>
      <c r="K626" s="35"/>
      <c r="L626" s="35"/>
      <c r="M626" s="35"/>
      <c r="N626" s="36"/>
      <c r="O626" s="62"/>
      <c r="P626" s="34" t="str">
        <f t="shared" si="4"/>
        <v/>
      </c>
    </row>
    <row r="627" ht="22.5" customHeight="1">
      <c r="A627" s="37"/>
      <c r="B627" s="38" t="str">
        <f>'Master Schedule'!B627</f>
        <v/>
      </c>
      <c r="C627" s="39"/>
      <c r="D627" s="40" t="str">
        <f t="shared" si="1"/>
        <v>Saturday</v>
      </c>
      <c r="E627" s="41"/>
      <c r="F627" s="38"/>
      <c r="G627" s="38"/>
      <c r="H627" s="41"/>
      <c r="I627" s="38"/>
      <c r="J627" s="38"/>
      <c r="K627" s="32"/>
      <c r="L627" s="32"/>
      <c r="M627" s="32"/>
      <c r="N627" s="33"/>
      <c r="O627" s="62"/>
      <c r="P627" s="34" t="str">
        <f t="shared" si="4"/>
        <v/>
      </c>
    </row>
    <row r="628" ht="22.5" customHeight="1">
      <c r="A628" s="37"/>
      <c r="B628" s="38" t="str">
        <f>'Master Schedule'!B628</f>
        <v/>
      </c>
      <c r="C628" s="39"/>
      <c r="D628" s="40" t="str">
        <f t="shared" si="1"/>
        <v>Saturday</v>
      </c>
      <c r="E628" s="41"/>
      <c r="F628" s="38"/>
      <c r="G628" s="38"/>
      <c r="H628" s="41"/>
      <c r="I628" s="38"/>
      <c r="J628" s="38"/>
      <c r="K628" s="35"/>
      <c r="L628" s="35"/>
      <c r="M628" s="35"/>
      <c r="N628" s="36"/>
      <c r="O628" s="62"/>
      <c r="P628" s="34" t="str">
        <f t="shared" si="4"/>
        <v/>
      </c>
    </row>
    <row r="629" ht="22.5" customHeight="1">
      <c r="A629" s="37"/>
      <c r="B629" s="38" t="str">
        <f>'Master Schedule'!B629</f>
        <v/>
      </c>
      <c r="C629" s="39"/>
      <c r="D629" s="40" t="str">
        <f t="shared" si="1"/>
        <v>Saturday</v>
      </c>
      <c r="E629" s="41"/>
      <c r="F629" s="38"/>
      <c r="G629" s="38"/>
      <c r="H629" s="41"/>
      <c r="I629" s="38"/>
      <c r="J629" s="38"/>
      <c r="K629" s="32"/>
      <c r="L629" s="32"/>
      <c r="M629" s="32"/>
      <c r="N629" s="33"/>
      <c r="O629" s="62"/>
      <c r="P629" s="34" t="str">
        <f t="shared" si="4"/>
        <v/>
      </c>
    </row>
    <row r="630" ht="22.5" customHeight="1">
      <c r="A630" s="37"/>
      <c r="B630" s="38" t="str">
        <f>'Master Schedule'!B630</f>
        <v/>
      </c>
      <c r="C630" s="39"/>
      <c r="D630" s="40" t="str">
        <f t="shared" si="1"/>
        <v>Saturday</v>
      </c>
      <c r="E630" s="41"/>
      <c r="F630" s="38"/>
      <c r="G630" s="38"/>
      <c r="H630" s="41"/>
      <c r="I630" s="38"/>
      <c r="J630" s="38"/>
      <c r="K630" s="35"/>
      <c r="L630" s="35"/>
      <c r="M630" s="35"/>
      <c r="N630" s="36"/>
      <c r="O630" s="62"/>
      <c r="P630" s="34" t="str">
        <f t="shared" si="4"/>
        <v/>
      </c>
    </row>
    <row r="631" ht="22.5" customHeight="1">
      <c r="A631" s="37"/>
      <c r="B631" s="38" t="str">
        <f>'Master Schedule'!B631</f>
        <v/>
      </c>
      <c r="C631" s="39"/>
      <c r="D631" s="40" t="str">
        <f t="shared" si="1"/>
        <v>Saturday</v>
      </c>
      <c r="E631" s="41"/>
      <c r="F631" s="38"/>
      <c r="G631" s="38"/>
      <c r="H631" s="41"/>
      <c r="I631" s="38"/>
      <c r="J631" s="38"/>
      <c r="K631" s="32"/>
      <c r="L631" s="32"/>
      <c r="M631" s="32"/>
      <c r="N631" s="33"/>
      <c r="O631" s="62"/>
      <c r="P631" s="34" t="str">
        <f t="shared" si="4"/>
        <v/>
      </c>
    </row>
    <row r="632" ht="22.5" customHeight="1">
      <c r="A632" s="37"/>
      <c r="B632" s="38" t="str">
        <f>'Master Schedule'!B632</f>
        <v/>
      </c>
      <c r="C632" s="39"/>
      <c r="D632" s="40" t="str">
        <f t="shared" si="1"/>
        <v>Saturday</v>
      </c>
      <c r="E632" s="41"/>
      <c r="F632" s="38"/>
      <c r="G632" s="38"/>
      <c r="H632" s="41"/>
      <c r="I632" s="38"/>
      <c r="J632" s="38"/>
      <c r="K632" s="35"/>
      <c r="L632" s="35"/>
      <c r="M632" s="35"/>
      <c r="N632" s="36"/>
      <c r="O632" s="62"/>
      <c r="P632" s="34" t="str">
        <f t="shared" si="4"/>
        <v/>
      </c>
    </row>
    <row r="633" ht="22.5" customHeight="1">
      <c r="A633" s="37"/>
      <c r="B633" s="38" t="str">
        <f>'Master Schedule'!B633</f>
        <v/>
      </c>
      <c r="C633" s="39"/>
      <c r="D633" s="40" t="str">
        <f t="shared" si="1"/>
        <v>Saturday</v>
      </c>
      <c r="E633" s="41"/>
      <c r="F633" s="38"/>
      <c r="G633" s="38"/>
      <c r="H633" s="41"/>
      <c r="I633" s="38"/>
      <c r="J633" s="38"/>
      <c r="K633" s="32"/>
      <c r="L633" s="32"/>
      <c r="M633" s="32"/>
      <c r="N633" s="33"/>
      <c r="O633" s="62"/>
      <c r="P633" s="34" t="str">
        <f t="shared" si="4"/>
        <v/>
      </c>
    </row>
    <row r="634" ht="22.5" customHeight="1">
      <c r="A634" s="37"/>
      <c r="B634" s="38" t="str">
        <f>'Master Schedule'!B634</f>
        <v/>
      </c>
      <c r="C634" s="39"/>
      <c r="D634" s="40" t="str">
        <f t="shared" si="1"/>
        <v>Saturday</v>
      </c>
      <c r="E634" s="41"/>
      <c r="F634" s="38"/>
      <c r="G634" s="38"/>
      <c r="H634" s="41"/>
      <c r="I634" s="38"/>
      <c r="J634" s="38"/>
      <c r="K634" s="35"/>
      <c r="L634" s="35"/>
      <c r="M634" s="35"/>
      <c r="N634" s="36"/>
      <c r="O634" s="62"/>
      <c r="P634" s="34" t="str">
        <f t="shared" si="4"/>
        <v/>
      </c>
    </row>
    <row r="635" ht="22.5" customHeight="1">
      <c r="A635" s="37"/>
      <c r="B635" s="38" t="str">
        <f>'Master Schedule'!B635</f>
        <v/>
      </c>
      <c r="C635" s="39"/>
      <c r="D635" s="40" t="str">
        <f t="shared" si="1"/>
        <v>Saturday</v>
      </c>
      <c r="E635" s="41"/>
      <c r="F635" s="38"/>
      <c r="G635" s="38"/>
      <c r="H635" s="41"/>
      <c r="I635" s="38"/>
      <c r="J635" s="38"/>
      <c r="K635" s="32"/>
      <c r="L635" s="32"/>
      <c r="M635" s="32"/>
      <c r="N635" s="33"/>
      <c r="O635" s="62"/>
      <c r="P635" s="34" t="str">
        <f t="shared" si="4"/>
        <v/>
      </c>
    </row>
    <row r="636" ht="22.5" customHeight="1">
      <c r="A636" s="37"/>
      <c r="B636" s="38" t="str">
        <f>'Master Schedule'!B636</f>
        <v/>
      </c>
      <c r="C636" s="39"/>
      <c r="D636" s="40" t="str">
        <f t="shared" si="1"/>
        <v>Saturday</v>
      </c>
      <c r="E636" s="41"/>
      <c r="F636" s="38"/>
      <c r="G636" s="38"/>
      <c r="H636" s="41"/>
      <c r="I636" s="38"/>
      <c r="J636" s="38"/>
      <c r="K636" s="35"/>
      <c r="L636" s="35"/>
      <c r="M636" s="35"/>
      <c r="N636" s="36"/>
      <c r="O636" s="62"/>
      <c r="P636" s="34" t="str">
        <f t="shared" si="4"/>
        <v/>
      </c>
    </row>
    <row r="637" ht="22.5" customHeight="1">
      <c r="A637" s="37"/>
      <c r="B637" s="38" t="str">
        <f>'Master Schedule'!B637</f>
        <v/>
      </c>
      <c r="C637" s="39"/>
      <c r="D637" s="40" t="str">
        <f t="shared" si="1"/>
        <v>Saturday</v>
      </c>
      <c r="E637" s="41"/>
      <c r="F637" s="38"/>
      <c r="G637" s="38"/>
      <c r="H637" s="41"/>
      <c r="I637" s="38"/>
      <c r="J637" s="38"/>
      <c r="K637" s="32"/>
      <c r="L637" s="32"/>
      <c r="M637" s="32"/>
      <c r="N637" s="33"/>
      <c r="O637" s="62"/>
      <c r="P637" s="34" t="str">
        <f t="shared" si="4"/>
        <v/>
      </c>
    </row>
    <row r="638" ht="22.5" customHeight="1">
      <c r="A638" s="37"/>
      <c r="B638" s="38" t="str">
        <f>'Master Schedule'!B638</f>
        <v/>
      </c>
      <c r="C638" s="39"/>
      <c r="D638" s="40" t="str">
        <f t="shared" si="1"/>
        <v>Saturday</v>
      </c>
      <c r="E638" s="41"/>
      <c r="F638" s="38"/>
      <c r="G638" s="38"/>
      <c r="H638" s="41"/>
      <c r="I638" s="38"/>
      <c r="J638" s="38"/>
      <c r="K638" s="35"/>
      <c r="L638" s="35"/>
      <c r="M638" s="35"/>
      <c r="N638" s="36"/>
      <c r="O638" s="62"/>
      <c r="P638" s="34" t="str">
        <f t="shared" si="4"/>
        <v/>
      </c>
    </row>
    <row r="639" ht="22.5" customHeight="1">
      <c r="A639" s="37"/>
      <c r="B639" s="38" t="str">
        <f>'Master Schedule'!B639</f>
        <v/>
      </c>
      <c r="C639" s="39"/>
      <c r="D639" s="40" t="str">
        <f t="shared" si="1"/>
        <v>Saturday</v>
      </c>
      <c r="E639" s="41"/>
      <c r="F639" s="38"/>
      <c r="G639" s="38"/>
      <c r="H639" s="41"/>
      <c r="I639" s="38"/>
      <c r="J639" s="38"/>
      <c r="K639" s="32"/>
      <c r="L639" s="32"/>
      <c r="M639" s="32"/>
      <c r="N639" s="33"/>
      <c r="O639" s="62"/>
      <c r="P639" s="34" t="str">
        <f t="shared" si="4"/>
        <v/>
      </c>
    </row>
    <row r="640" ht="22.5" customHeight="1">
      <c r="A640" s="37"/>
      <c r="B640" s="38" t="str">
        <f>'Master Schedule'!B640</f>
        <v/>
      </c>
      <c r="C640" s="39"/>
      <c r="D640" s="40" t="str">
        <f t="shared" si="1"/>
        <v>Saturday</v>
      </c>
      <c r="E640" s="41"/>
      <c r="F640" s="38"/>
      <c r="G640" s="38"/>
      <c r="H640" s="41"/>
      <c r="I640" s="38"/>
      <c r="J640" s="38"/>
      <c r="K640" s="35"/>
      <c r="L640" s="35"/>
      <c r="M640" s="35"/>
      <c r="N640" s="36"/>
      <c r="O640" s="62"/>
      <c r="P640" s="34" t="str">
        <f t="shared" si="4"/>
        <v/>
      </c>
    </row>
    <row r="641" ht="22.5" customHeight="1">
      <c r="A641" s="37"/>
      <c r="B641" s="38" t="str">
        <f>'Master Schedule'!B641</f>
        <v/>
      </c>
      <c r="C641" s="39"/>
      <c r="D641" s="40" t="str">
        <f t="shared" si="1"/>
        <v>Saturday</v>
      </c>
      <c r="E641" s="41"/>
      <c r="F641" s="38"/>
      <c r="G641" s="38"/>
      <c r="H641" s="41"/>
      <c r="I641" s="38"/>
      <c r="J641" s="38"/>
      <c r="K641" s="32"/>
      <c r="L641" s="32"/>
      <c r="M641" s="32"/>
      <c r="N641" s="33"/>
      <c r="O641" s="62"/>
      <c r="P641" s="34" t="str">
        <f t="shared" si="4"/>
        <v/>
      </c>
    </row>
    <row r="642" ht="22.5" customHeight="1">
      <c r="A642" s="37"/>
      <c r="B642" s="38" t="str">
        <f>'Master Schedule'!B642</f>
        <v/>
      </c>
      <c r="C642" s="39"/>
      <c r="D642" s="40" t="str">
        <f t="shared" si="1"/>
        <v>Saturday</v>
      </c>
      <c r="E642" s="41"/>
      <c r="F642" s="38"/>
      <c r="G642" s="38"/>
      <c r="H642" s="41"/>
      <c r="I642" s="38"/>
      <c r="J642" s="38"/>
      <c r="K642" s="35"/>
      <c r="L642" s="35"/>
      <c r="M642" s="35"/>
      <c r="N642" s="36"/>
      <c r="O642" s="62"/>
      <c r="P642" s="34" t="str">
        <f t="shared" si="4"/>
        <v/>
      </c>
    </row>
    <row r="643" ht="22.5" customHeight="1">
      <c r="A643" s="37"/>
      <c r="B643" s="38" t="str">
        <f>'Master Schedule'!B643</f>
        <v/>
      </c>
      <c r="C643" s="39"/>
      <c r="D643" s="40" t="str">
        <f t="shared" si="1"/>
        <v>Saturday</v>
      </c>
      <c r="E643" s="41"/>
      <c r="F643" s="38"/>
      <c r="G643" s="38"/>
      <c r="H643" s="41"/>
      <c r="I643" s="38"/>
      <c r="J643" s="38"/>
      <c r="K643" s="32"/>
      <c r="L643" s="32"/>
      <c r="M643" s="32"/>
      <c r="N643" s="33"/>
      <c r="O643" s="62"/>
      <c r="P643" s="34" t="str">
        <f t="shared" si="4"/>
        <v/>
      </c>
    </row>
    <row r="644" ht="22.5" customHeight="1">
      <c r="A644" s="37"/>
      <c r="B644" s="38" t="str">
        <f>'Master Schedule'!B644</f>
        <v/>
      </c>
      <c r="C644" s="39"/>
      <c r="D644" s="40" t="str">
        <f t="shared" si="1"/>
        <v>Saturday</v>
      </c>
      <c r="E644" s="41"/>
      <c r="F644" s="38"/>
      <c r="G644" s="38"/>
      <c r="H644" s="41"/>
      <c r="I644" s="38"/>
      <c r="J644" s="38"/>
      <c r="K644" s="35"/>
      <c r="L644" s="35"/>
      <c r="M644" s="35"/>
      <c r="N644" s="36"/>
      <c r="O644" s="62"/>
      <c r="P644" s="34" t="str">
        <f t="shared" si="4"/>
        <v/>
      </c>
    </row>
    <row r="645" ht="22.5" customHeight="1">
      <c r="A645" s="37"/>
      <c r="B645" s="38" t="str">
        <f>'Master Schedule'!B645</f>
        <v/>
      </c>
      <c r="C645" s="39"/>
      <c r="D645" s="40" t="str">
        <f t="shared" si="1"/>
        <v>Saturday</v>
      </c>
      <c r="E645" s="41"/>
      <c r="F645" s="38"/>
      <c r="G645" s="38"/>
      <c r="H645" s="41"/>
      <c r="I645" s="38"/>
      <c r="J645" s="38"/>
      <c r="K645" s="32"/>
      <c r="L645" s="32"/>
      <c r="M645" s="32"/>
      <c r="N645" s="33"/>
      <c r="O645" s="62"/>
      <c r="P645" s="34" t="str">
        <f t="shared" si="4"/>
        <v/>
      </c>
    </row>
    <row r="646" ht="22.5" customHeight="1">
      <c r="A646" s="37"/>
      <c r="B646" s="38" t="str">
        <f>'Master Schedule'!B646</f>
        <v/>
      </c>
      <c r="C646" s="39"/>
      <c r="D646" s="40" t="str">
        <f t="shared" si="1"/>
        <v>Saturday</v>
      </c>
      <c r="E646" s="41"/>
      <c r="F646" s="38"/>
      <c r="G646" s="38"/>
      <c r="H646" s="41"/>
      <c r="I646" s="38"/>
      <c r="J646" s="38"/>
      <c r="K646" s="35"/>
      <c r="L646" s="35"/>
      <c r="M646" s="35"/>
      <c r="N646" s="36"/>
      <c r="O646" s="62"/>
      <c r="P646" s="34" t="str">
        <f t="shared" si="4"/>
        <v/>
      </c>
    </row>
    <row r="647" ht="22.5" customHeight="1">
      <c r="A647" s="37"/>
      <c r="B647" s="38" t="str">
        <f>'Master Schedule'!B647</f>
        <v/>
      </c>
      <c r="C647" s="39"/>
      <c r="D647" s="40" t="str">
        <f t="shared" si="1"/>
        <v>Saturday</v>
      </c>
      <c r="E647" s="41"/>
      <c r="F647" s="38"/>
      <c r="G647" s="38"/>
      <c r="H647" s="41"/>
      <c r="I647" s="38"/>
      <c r="J647" s="38"/>
      <c r="K647" s="32"/>
      <c r="L647" s="32"/>
      <c r="M647" s="32"/>
      <c r="N647" s="33"/>
      <c r="O647" s="62"/>
      <c r="P647" s="34" t="str">
        <f t="shared" si="4"/>
        <v/>
      </c>
    </row>
    <row r="648" ht="22.5" customHeight="1">
      <c r="A648" s="37"/>
      <c r="B648" s="38" t="str">
        <f>'Master Schedule'!B648</f>
        <v/>
      </c>
      <c r="C648" s="39"/>
      <c r="D648" s="40" t="str">
        <f t="shared" si="1"/>
        <v>Saturday</v>
      </c>
      <c r="E648" s="41"/>
      <c r="F648" s="38"/>
      <c r="G648" s="38"/>
      <c r="H648" s="41"/>
      <c r="I648" s="38"/>
      <c r="J648" s="38"/>
      <c r="K648" s="35"/>
      <c r="L648" s="35"/>
      <c r="M648" s="35"/>
      <c r="N648" s="36"/>
      <c r="O648" s="62"/>
      <c r="P648" s="34" t="str">
        <f t="shared" si="4"/>
        <v/>
      </c>
    </row>
    <row r="649" ht="22.5" customHeight="1">
      <c r="A649" s="37"/>
      <c r="B649" s="38" t="str">
        <f>'Master Schedule'!B649</f>
        <v/>
      </c>
      <c r="C649" s="39"/>
      <c r="D649" s="40" t="str">
        <f t="shared" si="1"/>
        <v>Saturday</v>
      </c>
      <c r="E649" s="41"/>
      <c r="F649" s="38"/>
      <c r="G649" s="38"/>
      <c r="H649" s="41"/>
      <c r="I649" s="38"/>
      <c r="J649" s="38"/>
      <c r="K649" s="32"/>
      <c r="L649" s="32"/>
      <c r="M649" s="32"/>
      <c r="N649" s="33"/>
      <c r="O649" s="62"/>
      <c r="P649" s="34" t="str">
        <f t="shared" si="4"/>
        <v/>
      </c>
    </row>
    <row r="650" ht="22.5" customHeight="1">
      <c r="A650" s="37"/>
      <c r="B650" s="38" t="str">
        <f>'Master Schedule'!B650</f>
        <v/>
      </c>
      <c r="C650" s="39"/>
      <c r="D650" s="40" t="str">
        <f t="shared" si="1"/>
        <v>Saturday</v>
      </c>
      <c r="E650" s="41"/>
      <c r="F650" s="38"/>
      <c r="G650" s="38"/>
      <c r="H650" s="41"/>
      <c r="I650" s="38"/>
      <c r="J650" s="38"/>
      <c r="K650" s="35"/>
      <c r="L650" s="35"/>
      <c r="M650" s="35"/>
      <c r="N650" s="36"/>
      <c r="O650" s="62"/>
      <c r="P650" s="34" t="str">
        <f t="shared" si="4"/>
        <v/>
      </c>
    </row>
    <row r="651" ht="22.5" customHeight="1">
      <c r="A651" s="37"/>
      <c r="B651" s="38" t="str">
        <f>'Master Schedule'!B651</f>
        <v/>
      </c>
      <c r="C651" s="39"/>
      <c r="D651" s="40" t="str">
        <f t="shared" si="1"/>
        <v>Saturday</v>
      </c>
      <c r="E651" s="41"/>
      <c r="F651" s="38"/>
      <c r="G651" s="38"/>
      <c r="H651" s="41"/>
      <c r="I651" s="38"/>
      <c r="J651" s="38"/>
      <c r="K651" s="32"/>
      <c r="L651" s="32"/>
      <c r="M651" s="32"/>
      <c r="N651" s="33"/>
      <c r="O651" s="62"/>
      <c r="P651" s="34" t="str">
        <f t="shared" si="4"/>
        <v/>
      </c>
    </row>
    <row r="652" ht="22.5" customHeight="1">
      <c r="A652" s="37"/>
      <c r="B652" s="38" t="str">
        <f>'Master Schedule'!B652</f>
        <v/>
      </c>
      <c r="C652" s="39"/>
      <c r="D652" s="40" t="str">
        <f t="shared" si="1"/>
        <v>Saturday</v>
      </c>
      <c r="E652" s="41"/>
      <c r="F652" s="38"/>
      <c r="G652" s="38"/>
      <c r="H652" s="41"/>
      <c r="I652" s="38"/>
      <c r="J652" s="38"/>
      <c r="K652" s="35"/>
      <c r="L652" s="35"/>
      <c r="M652" s="35"/>
      <c r="N652" s="36"/>
      <c r="O652" s="62"/>
      <c r="P652" s="34" t="str">
        <f t="shared" si="4"/>
        <v/>
      </c>
    </row>
    <row r="653" ht="22.5" customHeight="1">
      <c r="A653" s="37"/>
      <c r="B653" s="38" t="str">
        <f>'Master Schedule'!B653</f>
        <v/>
      </c>
      <c r="C653" s="39"/>
      <c r="D653" s="40" t="str">
        <f t="shared" si="1"/>
        <v>Saturday</v>
      </c>
      <c r="E653" s="41"/>
      <c r="F653" s="38"/>
      <c r="G653" s="38"/>
      <c r="H653" s="41"/>
      <c r="I653" s="38"/>
      <c r="J653" s="38"/>
      <c r="K653" s="32"/>
      <c r="L653" s="32"/>
      <c r="M653" s="32"/>
      <c r="N653" s="33"/>
      <c r="O653" s="62"/>
      <c r="P653" s="34" t="str">
        <f t="shared" si="4"/>
        <v/>
      </c>
    </row>
    <row r="654" ht="22.5" customHeight="1">
      <c r="A654" s="37"/>
      <c r="B654" s="38" t="str">
        <f>'Master Schedule'!B654</f>
        <v/>
      </c>
      <c r="C654" s="39"/>
      <c r="D654" s="40" t="str">
        <f t="shared" si="1"/>
        <v>Saturday</v>
      </c>
      <c r="E654" s="41"/>
      <c r="F654" s="38"/>
      <c r="G654" s="38"/>
      <c r="H654" s="41"/>
      <c r="I654" s="38"/>
      <c r="J654" s="38"/>
      <c r="K654" s="35"/>
      <c r="L654" s="35"/>
      <c r="M654" s="35"/>
      <c r="N654" s="36"/>
      <c r="O654" s="62"/>
      <c r="P654" s="34" t="str">
        <f t="shared" si="4"/>
        <v/>
      </c>
    </row>
    <row r="655" ht="22.5" customHeight="1">
      <c r="A655" s="37"/>
      <c r="B655" s="38" t="str">
        <f>'Master Schedule'!B655</f>
        <v/>
      </c>
      <c r="C655" s="39"/>
      <c r="D655" s="40" t="str">
        <f t="shared" si="1"/>
        <v>Saturday</v>
      </c>
      <c r="E655" s="41"/>
      <c r="F655" s="38"/>
      <c r="G655" s="38"/>
      <c r="H655" s="41"/>
      <c r="I655" s="38"/>
      <c r="J655" s="38"/>
      <c r="K655" s="32"/>
      <c r="L655" s="32"/>
      <c r="M655" s="32"/>
      <c r="N655" s="33"/>
      <c r="O655" s="62"/>
      <c r="P655" s="34" t="str">
        <f t="shared" si="4"/>
        <v/>
      </c>
    </row>
    <row r="656" ht="22.5" customHeight="1">
      <c r="A656" s="37"/>
      <c r="B656" s="38" t="str">
        <f>'Master Schedule'!B656</f>
        <v/>
      </c>
      <c r="C656" s="39"/>
      <c r="D656" s="40" t="str">
        <f t="shared" si="1"/>
        <v>Saturday</v>
      </c>
      <c r="E656" s="41"/>
      <c r="F656" s="38"/>
      <c r="G656" s="38"/>
      <c r="H656" s="41"/>
      <c r="I656" s="38"/>
      <c r="J656" s="38"/>
      <c r="K656" s="35"/>
      <c r="L656" s="35"/>
      <c r="M656" s="35"/>
      <c r="N656" s="36"/>
      <c r="O656" s="62"/>
      <c r="P656" s="34" t="str">
        <f t="shared" si="4"/>
        <v/>
      </c>
    </row>
    <row r="657" ht="22.5" customHeight="1">
      <c r="A657" s="37"/>
      <c r="B657" s="38" t="str">
        <f>'Master Schedule'!B657</f>
        <v/>
      </c>
      <c r="C657" s="39"/>
      <c r="D657" s="40" t="str">
        <f t="shared" si="1"/>
        <v>Saturday</v>
      </c>
      <c r="E657" s="41"/>
      <c r="F657" s="38"/>
      <c r="G657" s="38"/>
      <c r="H657" s="41"/>
      <c r="I657" s="38"/>
      <c r="J657" s="38"/>
      <c r="K657" s="32"/>
      <c r="L657" s="32"/>
      <c r="M657" s="32"/>
      <c r="N657" s="33"/>
      <c r="O657" s="62"/>
      <c r="P657" s="34" t="str">
        <f t="shared" si="4"/>
        <v/>
      </c>
    </row>
    <row r="658" ht="22.5" customHeight="1">
      <c r="A658" s="37"/>
      <c r="B658" s="38" t="str">
        <f>'Master Schedule'!B658</f>
        <v/>
      </c>
      <c r="C658" s="39"/>
      <c r="D658" s="40" t="str">
        <f t="shared" si="1"/>
        <v>Saturday</v>
      </c>
      <c r="E658" s="41"/>
      <c r="F658" s="38"/>
      <c r="G658" s="38"/>
      <c r="H658" s="41"/>
      <c r="I658" s="38"/>
      <c r="J658" s="38"/>
      <c r="K658" s="35"/>
      <c r="L658" s="35"/>
      <c r="M658" s="35"/>
      <c r="N658" s="36"/>
      <c r="O658" s="62"/>
      <c r="P658" s="34" t="str">
        <f t="shared" si="4"/>
        <v/>
      </c>
    </row>
    <row r="659" ht="22.5" customHeight="1">
      <c r="A659" s="37"/>
      <c r="B659" s="38" t="str">
        <f>'Master Schedule'!B659</f>
        <v/>
      </c>
      <c r="C659" s="39"/>
      <c r="D659" s="40" t="str">
        <f t="shared" si="1"/>
        <v>Saturday</v>
      </c>
      <c r="E659" s="41"/>
      <c r="F659" s="38"/>
      <c r="G659" s="38"/>
      <c r="H659" s="41"/>
      <c r="I659" s="38"/>
      <c r="J659" s="38"/>
      <c r="K659" s="32"/>
      <c r="L659" s="32"/>
      <c r="M659" s="32"/>
      <c r="N659" s="33"/>
      <c r="O659" s="62"/>
      <c r="P659" s="34" t="str">
        <f t="shared" si="4"/>
        <v/>
      </c>
    </row>
    <row r="660" ht="22.5" customHeight="1">
      <c r="A660" s="37"/>
      <c r="B660" s="38" t="str">
        <f>'Master Schedule'!B660</f>
        <v/>
      </c>
      <c r="C660" s="39"/>
      <c r="D660" s="40" t="str">
        <f t="shared" si="1"/>
        <v>Saturday</v>
      </c>
      <c r="E660" s="41"/>
      <c r="F660" s="38"/>
      <c r="G660" s="38"/>
      <c r="H660" s="41"/>
      <c r="I660" s="38"/>
      <c r="J660" s="38"/>
      <c r="K660" s="35"/>
      <c r="L660" s="35"/>
      <c r="M660" s="35"/>
      <c r="N660" s="36"/>
      <c r="O660" s="62"/>
      <c r="P660" s="34" t="str">
        <f t="shared" si="4"/>
        <v/>
      </c>
    </row>
    <row r="661" ht="22.5" customHeight="1">
      <c r="A661" s="37"/>
      <c r="B661" s="38" t="str">
        <f>'Master Schedule'!B661</f>
        <v/>
      </c>
      <c r="C661" s="39"/>
      <c r="D661" s="40" t="str">
        <f t="shared" si="1"/>
        <v>Saturday</v>
      </c>
      <c r="E661" s="41"/>
      <c r="F661" s="38"/>
      <c r="G661" s="38"/>
      <c r="H661" s="41"/>
      <c r="I661" s="38"/>
      <c r="J661" s="38"/>
      <c r="K661" s="32"/>
      <c r="L661" s="32"/>
      <c r="M661" s="32"/>
      <c r="N661" s="33"/>
      <c r="O661" s="62"/>
      <c r="P661" s="34" t="str">
        <f t="shared" si="4"/>
        <v/>
      </c>
    </row>
    <row r="662" ht="22.5" customHeight="1">
      <c r="A662" s="37"/>
      <c r="B662" s="38" t="str">
        <f>'Master Schedule'!B662</f>
        <v/>
      </c>
      <c r="C662" s="39"/>
      <c r="D662" s="40" t="str">
        <f t="shared" si="1"/>
        <v>Saturday</v>
      </c>
      <c r="E662" s="41"/>
      <c r="F662" s="38"/>
      <c r="G662" s="38"/>
      <c r="H662" s="41"/>
      <c r="I662" s="38"/>
      <c r="J662" s="38"/>
      <c r="K662" s="35"/>
      <c r="L662" s="35"/>
      <c r="M662" s="35"/>
      <c r="N662" s="36"/>
      <c r="O662" s="62"/>
      <c r="P662" s="34" t="str">
        <f t="shared" si="4"/>
        <v/>
      </c>
    </row>
    <row r="663" ht="22.5" customHeight="1">
      <c r="A663" s="37"/>
      <c r="B663" s="38" t="str">
        <f>'Master Schedule'!B663</f>
        <v/>
      </c>
      <c r="C663" s="39"/>
      <c r="D663" s="40" t="str">
        <f t="shared" si="1"/>
        <v>Saturday</v>
      </c>
      <c r="E663" s="41"/>
      <c r="F663" s="38"/>
      <c r="G663" s="38"/>
      <c r="H663" s="41"/>
      <c r="I663" s="38"/>
      <c r="J663" s="38"/>
      <c r="K663" s="32"/>
      <c r="L663" s="32"/>
      <c r="M663" s="32"/>
      <c r="N663" s="33"/>
      <c r="O663" s="62"/>
      <c r="P663" s="34" t="str">
        <f t="shared" si="4"/>
        <v/>
      </c>
    </row>
    <row r="664" ht="22.5" customHeight="1">
      <c r="A664" s="37"/>
      <c r="B664" s="38" t="str">
        <f>'Master Schedule'!B664</f>
        <v/>
      </c>
      <c r="C664" s="39"/>
      <c r="D664" s="40" t="str">
        <f t="shared" si="1"/>
        <v>Saturday</v>
      </c>
      <c r="E664" s="41"/>
      <c r="F664" s="38"/>
      <c r="G664" s="38"/>
      <c r="H664" s="41"/>
      <c r="I664" s="38"/>
      <c r="J664" s="38"/>
      <c r="K664" s="35"/>
      <c r="L664" s="35"/>
      <c r="M664" s="35"/>
      <c r="N664" s="36"/>
      <c r="O664" s="62"/>
      <c r="P664" s="34" t="str">
        <f t="shared" si="4"/>
        <v/>
      </c>
    </row>
    <row r="665" ht="22.5" customHeight="1">
      <c r="A665" s="37"/>
      <c r="B665" s="38" t="str">
        <f>'Master Schedule'!B665</f>
        <v/>
      </c>
      <c r="C665" s="39"/>
      <c r="D665" s="40" t="str">
        <f t="shared" si="1"/>
        <v>Saturday</v>
      </c>
      <c r="E665" s="41"/>
      <c r="F665" s="38"/>
      <c r="G665" s="38"/>
      <c r="H665" s="41"/>
      <c r="I665" s="38"/>
      <c r="J665" s="38"/>
      <c r="K665" s="32"/>
      <c r="L665" s="32"/>
      <c r="M665" s="32"/>
      <c r="N665" s="33"/>
      <c r="O665" s="62"/>
      <c r="P665" s="34" t="str">
        <f t="shared" si="4"/>
        <v/>
      </c>
    </row>
    <row r="666" ht="22.5" customHeight="1">
      <c r="A666" s="37"/>
      <c r="B666" s="38" t="str">
        <f>'Master Schedule'!B666</f>
        <v/>
      </c>
      <c r="C666" s="39"/>
      <c r="D666" s="40" t="str">
        <f t="shared" si="1"/>
        <v>Saturday</v>
      </c>
      <c r="E666" s="41"/>
      <c r="F666" s="38"/>
      <c r="G666" s="38"/>
      <c r="H666" s="41"/>
      <c r="I666" s="38"/>
      <c r="J666" s="38"/>
      <c r="K666" s="35"/>
      <c r="L666" s="35"/>
      <c r="M666" s="35"/>
      <c r="N666" s="36"/>
      <c r="O666" s="62"/>
      <c r="P666" s="34" t="str">
        <f t="shared" si="4"/>
        <v/>
      </c>
    </row>
    <row r="667" ht="22.5" customHeight="1">
      <c r="A667" s="37"/>
      <c r="B667" s="38" t="str">
        <f>'Master Schedule'!B667</f>
        <v/>
      </c>
      <c r="C667" s="39"/>
      <c r="D667" s="40" t="str">
        <f t="shared" si="1"/>
        <v>Saturday</v>
      </c>
      <c r="E667" s="41"/>
      <c r="F667" s="38"/>
      <c r="G667" s="38"/>
      <c r="H667" s="41"/>
      <c r="I667" s="38"/>
      <c r="J667" s="38"/>
      <c r="K667" s="32"/>
      <c r="L667" s="32"/>
      <c r="M667" s="32"/>
      <c r="N667" s="33"/>
      <c r="O667" s="62"/>
      <c r="P667" s="34" t="str">
        <f t="shared" si="4"/>
        <v/>
      </c>
    </row>
    <row r="668" ht="22.5" customHeight="1">
      <c r="A668" s="37"/>
      <c r="B668" s="38" t="str">
        <f>'Master Schedule'!B668</f>
        <v/>
      </c>
      <c r="C668" s="39"/>
      <c r="D668" s="40" t="str">
        <f t="shared" si="1"/>
        <v>Saturday</v>
      </c>
      <c r="E668" s="41"/>
      <c r="F668" s="38"/>
      <c r="G668" s="38"/>
      <c r="H668" s="41"/>
      <c r="I668" s="38"/>
      <c r="J668" s="38"/>
      <c r="K668" s="35"/>
      <c r="L668" s="35"/>
      <c r="M668" s="35"/>
      <c r="N668" s="36"/>
      <c r="O668" s="62"/>
      <c r="P668" s="34" t="str">
        <f t="shared" si="4"/>
        <v/>
      </c>
    </row>
    <row r="669" ht="22.5" customHeight="1">
      <c r="A669" s="37"/>
      <c r="B669" s="38" t="str">
        <f>'Master Schedule'!B669</f>
        <v/>
      </c>
      <c r="C669" s="39"/>
      <c r="D669" s="40" t="str">
        <f t="shared" si="1"/>
        <v>Saturday</v>
      </c>
      <c r="E669" s="41"/>
      <c r="F669" s="38"/>
      <c r="G669" s="38"/>
      <c r="H669" s="41"/>
      <c r="I669" s="38"/>
      <c r="J669" s="38"/>
      <c r="K669" s="32"/>
      <c r="L669" s="32"/>
      <c r="M669" s="32"/>
      <c r="N669" s="33"/>
      <c r="O669" s="62"/>
      <c r="P669" s="34" t="str">
        <f t="shared" si="4"/>
        <v/>
      </c>
    </row>
    <row r="670" ht="22.5" customHeight="1">
      <c r="A670" s="37"/>
      <c r="B670" s="38" t="str">
        <f>'Master Schedule'!B670</f>
        <v/>
      </c>
      <c r="C670" s="39"/>
      <c r="D670" s="40" t="str">
        <f t="shared" si="1"/>
        <v>Saturday</v>
      </c>
      <c r="E670" s="41"/>
      <c r="F670" s="38"/>
      <c r="G670" s="38"/>
      <c r="H670" s="41"/>
      <c r="I670" s="38"/>
      <c r="J670" s="38"/>
      <c r="K670" s="35"/>
      <c r="L670" s="35"/>
      <c r="M670" s="35"/>
      <c r="N670" s="36"/>
      <c r="O670" s="62"/>
      <c r="P670" s="34" t="str">
        <f t="shared" si="4"/>
        <v/>
      </c>
    </row>
    <row r="671" ht="22.5" customHeight="1">
      <c r="A671" s="37"/>
      <c r="B671" s="38" t="str">
        <f>'Master Schedule'!B671</f>
        <v/>
      </c>
      <c r="C671" s="39"/>
      <c r="D671" s="40" t="str">
        <f t="shared" si="1"/>
        <v>Saturday</v>
      </c>
      <c r="E671" s="41"/>
      <c r="F671" s="38"/>
      <c r="G671" s="38"/>
      <c r="H671" s="41"/>
      <c r="I671" s="38"/>
      <c r="J671" s="38"/>
      <c r="K671" s="32"/>
      <c r="L671" s="32"/>
      <c r="M671" s="32"/>
      <c r="N671" s="33"/>
      <c r="O671" s="62"/>
      <c r="P671" s="34" t="str">
        <f t="shared" si="4"/>
        <v/>
      </c>
    </row>
    <row r="672" ht="22.5" customHeight="1">
      <c r="A672" s="37"/>
      <c r="B672" s="38" t="str">
        <f>'Master Schedule'!B672</f>
        <v/>
      </c>
      <c r="C672" s="39"/>
      <c r="D672" s="40" t="str">
        <f t="shared" si="1"/>
        <v>Saturday</v>
      </c>
      <c r="E672" s="41"/>
      <c r="F672" s="38"/>
      <c r="G672" s="38"/>
      <c r="H672" s="41"/>
      <c r="I672" s="38"/>
      <c r="J672" s="38"/>
      <c r="K672" s="35"/>
      <c r="L672" s="35"/>
      <c r="M672" s="35"/>
      <c r="N672" s="36"/>
      <c r="O672" s="62"/>
      <c r="P672" s="34" t="str">
        <f t="shared" si="4"/>
        <v/>
      </c>
    </row>
    <row r="673" ht="22.5" customHeight="1">
      <c r="A673" s="37"/>
      <c r="B673" s="38" t="str">
        <f>'Master Schedule'!B673</f>
        <v/>
      </c>
      <c r="C673" s="39"/>
      <c r="D673" s="40" t="str">
        <f t="shared" si="1"/>
        <v>Saturday</v>
      </c>
      <c r="E673" s="41"/>
      <c r="F673" s="38"/>
      <c r="G673" s="38"/>
      <c r="H673" s="41"/>
      <c r="I673" s="38"/>
      <c r="J673" s="38"/>
      <c r="K673" s="32"/>
      <c r="L673" s="32"/>
      <c r="M673" s="32"/>
      <c r="N673" s="33"/>
      <c r="O673" s="62"/>
      <c r="P673" s="34" t="str">
        <f t="shared" si="4"/>
        <v/>
      </c>
    </row>
    <row r="674" ht="22.5" customHeight="1">
      <c r="A674" s="37"/>
      <c r="B674" s="38" t="str">
        <f>'Master Schedule'!B674</f>
        <v/>
      </c>
      <c r="C674" s="39"/>
      <c r="D674" s="40" t="str">
        <f t="shared" si="1"/>
        <v>Saturday</v>
      </c>
      <c r="E674" s="41"/>
      <c r="F674" s="38"/>
      <c r="G674" s="38"/>
      <c r="H674" s="41"/>
      <c r="I674" s="38"/>
      <c r="J674" s="38"/>
      <c r="K674" s="35"/>
      <c r="L674" s="35"/>
      <c r="M674" s="35"/>
      <c r="N674" s="36"/>
      <c r="O674" s="62"/>
      <c r="P674" s="34" t="str">
        <f t="shared" si="4"/>
        <v/>
      </c>
    </row>
    <row r="675" ht="22.5" customHeight="1">
      <c r="A675" s="37"/>
      <c r="B675" s="38" t="str">
        <f>'Master Schedule'!B675</f>
        <v/>
      </c>
      <c r="C675" s="39"/>
      <c r="D675" s="40" t="str">
        <f t="shared" si="1"/>
        <v>Saturday</v>
      </c>
      <c r="E675" s="41"/>
      <c r="F675" s="38"/>
      <c r="G675" s="38"/>
      <c r="H675" s="41"/>
      <c r="I675" s="38"/>
      <c r="J675" s="38"/>
      <c r="K675" s="32"/>
      <c r="L675" s="32"/>
      <c r="M675" s="32"/>
      <c r="N675" s="33"/>
      <c r="O675" s="62"/>
      <c r="P675" s="34" t="str">
        <f t="shared" si="4"/>
        <v/>
      </c>
    </row>
    <row r="676" ht="22.5" customHeight="1">
      <c r="A676" s="37"/>
      <c r="B676" s="38" t="str">
        <f>'Master Schedule'!B676</f>
        <v/>
      </c>
      <c r="C676" s="39"/>
      <c r="D676" s="40" t="str">
        <f t="shared" si="1"/>
        <v>Saturday</v>
      </c>
      <c r="E676" s="41"/>
      <c r="F676" s="38"/>
      <c r="G676" s="38"/>
      <c r="H676" s="41"/>
      <c r="I676" s="38"/>
      <c r="J676" s="38"/>
      <c r="K676" s="35"/>
      <c r="L676" s="35"/>
      <c r="M676" s="35"/>
      <c r="N676" s="36"/>
      <c r="O676" s="62"/>
      <c r="P676" s="34" t="str">
        <f t="shared" si="4"/>
        <v/>
      </c>
    </row>
    <row r="677" ht="22.5" customHeight="1">
      <c r="A677" s="37"/>
      <c r="B677" s="38" t="str">
        <f>'Master Schedule'!B677</f>
        <v/>
      </c>
      <c r="C677" s="39"/>
      <c r="D677" s="40" t="str">
        <f t="shared" si="1"/>
        <v>Saturday</v>
      </c>
      <c r="E677" s="41"/>
      <c r="F677" s="38"/>
      <c r="G677" s="38"/>
      <c r="H677" s="41"/>
      <c r="I677" s="38"/>
      <c r="J677" s="38"/>
      <c r="K677" s="32"/>
      <c r="L677" s="32"/>
      <c r="M677" s="32"/>
      <c r="N677" s="33"/>
      <c r="O677" s="62"/>
      <c r="P677" s="34" t="str">
        <f t="shared" si="4"/>
        <v/>
      </c>
    </row>
    <row r="678" ht="22.5" customHeight="1">
      <c r="A678" s="37"/>
      <c r="B678" s="38" t="str">
        <f>'Master Schedule'!B678</f>
        <v/>
      </c>
      <c r="C678" s="39"/>
      <c r="D678" s="40" t="str">
        <f t="shared" si="1"/>
        <v>Saturday</v>
      </c>
      <c r="E678" s="41"/>
      <c r="F678" s="38"/>
      <c r="G678" s="38"/>
      <c r="H678" s="41"/>
      <c r="I678" s="38"/>
      <c r="J678" s="38"/>
      <c r="K678" s="35"/>
      <c r="L678" s="35"/>
      <c r="M678" s="35"/>
      <c r="N678" s="36"/>
      <c r="O678" s="62"/>
      <c r="P678" s="34" t="str">
        <f t="shared" si="4"/>
        <v/>
      </c>
    </row>
    <row r="679" ht="22.5" customHeight="1">
      <c r="A679" s="37"/>
      <c r="B679" s="38" t="str">
        <f>'Master Schedule'!B679</f>
        <v/>
      </c>
      <c r="C679" s="39"/>
      <c r="D679" s="40" t="str">
        <f t="shared" si="1"/>
        <v>Saturday</v>
      </c>
      <c r="E679" s="41"/>
      <c r="F679" s="38"/>
      <c r="G679" s="38"/>
      <c r="H679" s="41"/>
      <c r="I679" s="38"/>
      <c r="J679" s="38"/>
      <c r="K679" s="32"/>
      <c r="L679" s="32"/>
      <c r="M679" s="32"/>
      <c r="N679" s="33"/>
      <c r="O679" s="62"/>
      <c r="P679" s="34" t="str">
        <f t="shared" si="4"/>
        <v/>
      </c>
    </row>
    <row r="680" ht="22.5" customHeight="1">
      <c r="A680" s="37"/>
      <c r="B680" s="38" t="str">
        <f>'Master Schedule'!B680</f>
        <v/>
      </c>
      <c r="C680" s="39"/>
      <c r="D680" s="40" t="str">
        <f t="shared" si="1"/>
        <v>Saturday</v>
      </c>
      <c r="E680" s="41"/>
      <c r="F680" s="38"/>
      <c r="G680" s="38"/>
      <c r="H680" s="41"/>
      <c r="I680" s="38"/>
      <c r="J680" s="38"/>
      <c r="K680" s="35"/>
      <c r="L680" s="35"/>
      <c r="M680" s="35"/>
      <c r="N680" s="36"/>
      <c r="O680" s="62"/>
      <c r="P680" s="34" t="str">
        <f t="shared" si="4"/>
        <v/>
      </c>
    </row>
    <row r="681" ht="22.5" customHeight="1">
      <c r="A681" s="37"/>
      <c r="B681" s="38" t="str">
        <f>'Master Schedule'!B681</f>
        <v/>
      </c>
      <c r="C681" s="39"/>
      <c r="D681" s="40" t="str">
        <f t="shared" si="1"/>
        <v>Saturday</v>
      </c>
      <c r="E681" s="41"/>
      <c r="F681" s="38"/>
      <c r="G681" s="38"/>
      <c r="H681" s="41"/>
      <c r="I681" s="38"/>
      <c r="J681" s="38"/>
      <c r="K681" s="32"/>
      <c r="L681" s="32"/>
      <c r="M681" s="32"/>
      <c r="N681" s="33"/>
      <c r="O681" s="62"/>
      <c r="P681" s="34" t="str">
        <f t="shared" si="4"/>
        <v/>
      </c>
    </row>
    <row r="682" ht="22.5" customHeight="1">
      <c r="A682" s="37"/>
      <c r="B682" s="38" t="str">
        <f>'Master Schedule'!B682</f>
        <v/>
      </c>
      <c r="C682" s="39"/>
      <c r="D682" s="40" t="str">
        <f t="shared" si="1"/>
        <v>Saturday</v>
      </c>
      <c r="E682" s="41"/>
      <c r="F682" s="38"/>
      <c r="G682" s="38"/>
      <c r="H682" s="41"/>
      <c r="I682" s="38"/>
      <c r="J682" s="38"/>
      <c r="K682" s="35"/>
      <c r="L682" s="35"/>
      <c r="M682" s="35"/>
      <c r="N682" s="36"/>
      <c r="O682" s="62"/>
      <c r="P682" s="34" t="str">
        <f t="shared" si="4"/>
        <v/>
      </c>
    </row>
    <row r="683" ht="22.5" customHeight="1">
      <c r="A683" s="37"/>
      <c r="B683" s="38" t="str">
        <f>'Master Schedule'!B683</f>
        <v/>
      </c>
      <c r="C683" s="39"/>
      <c r="D683" s="40" t="str">
        <f t="shared" si="1"/>
        <v>Saturday</v>
      </c>
      <c r="E683" s="41"/>
      <c r="F683" s="38"/>
      <c r="G683" s="38"/>
      <c r="H683" s="41"/>
      <c r="I683" s="38"/>
      <c r="J683" s="38"/>
      <c r="K683" s="32"/>
      <c r="L683" s="32"/>
      <c r="M683" s="32"/>
      <c r="N683" s="33"/>
      <c r="O683" s="62"/>
      <c r="P683" s="34" t="str">
        <f t="shared" si="4"/>
        <v/>
      </c>
    </row>
    <row r="684" ht="22.5" customHeight="1">
      <c r="A684" s="37"/>
      <c r="B684" s="38" t="str">
        <f>'Master Schedule'!B684</f>
        <v/>
      </c>
      <c r="C684" s="39"/>
      <c r="D684" s="40" t="str">
        <f t="shared" si="1"/>
        <v>Saturday</v>
      </c>
      <c r="E684" s="41"/>
      <c r="F684" s="38"/>
      <c r="G684" s="38"/>
      <c r="H684" s="41"/>
      <c r="I684" s="38"/>
      <c r="J684" s="38"/>
      <c r="K684" s="35"/>
      <c r="L684" s="35"/>
      <c r="M684" s="35"/>
      <c r="N684" s="36"/>
      <c r="O684" s="62"/>
      <c r="P684" s="34" t="str">
        <f t="shared" si="4"/>
        <v/>
      </c>
    </row>
    <row r="685" ht="22.5" customHeight="1">
      <c r="A685" s="37"/>
      <c r="B685" s="38" t="str">
        <f>'Master Schedule'!B685</f>
        <v/>
      </c>
      <c r="C685" s="39"/>
      <c r="D685" s="40" t="str">
        <f t="shared" si="1"/>
        <v>Saturday</v>
      </c>
      <c r="E685" s="41"/>
      <c r="F685" s="38"/>
      <c r="G685" s="38"/>
      <c r="H685" s="41"/>
      <c r="I685" s="38"/>
      <c r="J685" s="38"/>
      <c r="K685" s="32"/>
      <c r="L685" s="32"/>
      <c r="M685" s="32"/>
      <c r="N685" s="33"/>
      <c r="O685" s="62"/>
      <c r="P685" s="34" t="str">
        <f t="shared" si="4"/>
        <v/>
      </c>
    </row>
    <row r="686" ht="22.5" customHeight="1">
      <c r="A686" s="37"/>
      <c r="B686" s="38" t="str">
        <f>'Master Schedule'!B686</f>
        <v/>
      </c>
      <c r="C686" s="39"/>
      <c r="D686" s="40" t="str">
        <f t="shared" si="1"/>
        <v>Saturday</v>
      </c>
      <c r="E686" s="41"/>
      <c r="F686" s="38"/>
      <c r="G686" s="38"/>
      <c r="H686" s="41"/>
      <c r="I686" s="38"/>
      <c r="J686" s="38"/>
      <c r="K686" s="35"/>
      <c r="L686" s="35"/>
      <c r="M686" s="35"/>
      <c r="N686" s="36"/>
      <c r="O686" s="62"/>
      <c r="P686" s="34" t="str">
        <f t="shared" si="4"/>
        <v/>
      </c>
    </row>
    <row r="687" ht="22.5" customHeight="1">
      <c r="A687" s="37"/>
      <c r="B687" s="38" t="str">
        <f>'Master Schedule'!B687</f>
        <v/>
      </c>
      <c r="C687" s="39"/>
      <c r="D687" s="40" t="str">
        <f t="shared" si="1"/>
        <v>Saturday</v>
      </c>
      <c r="E687" s="41"/>
      <c r="F687" s="38"/>
      <c r="G687" s="38"/>
      <c r="H687" s="41"/>
      <c r="I687" s="38"/>
      <c r="J687" s="38"/>
      <c r="K687" s="32"/>
      <c r="L687" s="32"/>
      <c r="M687" s="32"/>
      <c r="N687" s="33"/>
      <c r="O687" s="62"/>
      <c r="P687" s="34" t="str">
        <f t="shared" si="4"/>
        <v/>
      </c>
    </row>
    <row r="688" ht="22.5" customHeight="1">
      <c r="A688" s="37"/>
      <c r="B688" s="38" t="str">
        <f>'Master Schedule'!B688</f>
        <v/>
      </c>
      <c r="C688" s="39"/>
      <c r="D688" s="40" t="str">
        <f t="shared" si="1"/>
        <v>Saturday</v>
      </c>
      <c r="E688" s="41"/>
      <c r="F688" s="38"/>
      <c r="G688" s="38"/>
      <c r="H688" s="41"/>
      <c r="I688" s="38"/>
      <c r="J688" s="38"/>
      <c r="K688" s="35"/>
      <c r="L688" s="35"/>
      <c r="M688" s="35"/>
      <c r="N688" s="36"/>
      <c r="O688" s="62"/>
      <c r="P688" s="34" t="str">
        <f t="shared" si="4"/>
        <v/>
      </c>
    </row>
    <row r="689" ht="22.5" customHeight="1">
      <c r="A689" s="37"/>
      <c r="B689" s="38" t="str">
        <f>'Master Schedule'!B689</f>
        <v/>
      </c>
      <c r="C689" s="39"/>
      <c r="D689" s="40" t="str">
        <f t="shared" si="1"/>
        <v>Saturday</v>
      </c>
      <c r="E689" s="41"/>
      <c r="F689" s="38"/>
      <c r="G689" s="38"/>
      <c r="H689" s="41"/>
      <c r="I689" s="38"/>
      <c r="J689" s="38"/>
      <c r="K689" s="32"/>
      <c r="L689" s="32"/>
      <c r="M689" s="32"/>
      <c r="N689" s="33"/>
      <c r="O689" s="62"/>
      <c r="P689" s="34" t="str">
        <f t="shared" si="4"/>
        <v/>
      </c>
    </row>
    <row r="690" ht="22.5" customHeight="1">
      <c r="A690" s="37"/>
      <c r="B690" s="38" t="str">
        <f>'Master Schedule'!B690</f>
        <v/>
      </c>
      <c r="C690" s="39"/>
      <c r="D690" s="40" t="str">
        <f t="shared" si="1"/>
        <v>Saturday</v>
      </c>
      <c r="E690" s="41"/>
      <c r="F690" s="38"/>
      <c r="G690" s="38"/>
      <c r="H690" s="41"/>
      <c r="I690" s="38"/>
      <c r="J690" s="38"/>
      <c r="K690" s="35"/>
      <c r="L690" s="35"/>
      <c r="M690" s="35"/>
      <c r="N690" s="36"/>
      <c r="O690" s="62"/>
      <c r="P690" s="34" t="str">
        <f t="shared" si="4"/>
        <v/>
      </c>
    </row>
    <row r="691" ht="22.5" customHeight="1">
      <c r="A691" s="37"/>
      <c r="B691" s="38" t="str">
        <f>'Master Schedule'!B691</f>
        <v/>
      </c>
      <c r="C691" s="39"/>
      <c r="D691" s="40" t="str">
        <f t="shared" si="1"/>
        <v>Saturday</v>
      </c>
      <c r="E691" s="41"/>
      <c r="F691" s="38"/>
      <c r="G691" s="38"/>
      <c r="H691" s="41"/>
      <c r="I691" s="38"/>
      <c r="J691" s="38"/>
      <c r="K691" s="32"/>
      <c r="L691" s="32"/>
      <c r="M691" s="32"/>
      <c r="N691" s="33"/>
      <c r="O691" s="62"/>
      <c r="P691" s="34" t="str">
        <f t="shared" si="4"/>
        <v/>
      </c>
    </row>
    <row r="692" ht="22.5" customHeight="1">
      <c r="A692" s="37"/>
      <c r="B692" s="38" t="str">
        <f>'Master Schedule'!B692</f>
        <v/>
      </c>
      <c r="C692" s="39"/>
      <c r="D692" s="40" t="str">
        <f t="shared" si="1"/>
        <v>Saturday</v>
      </c>
      <c r="E692" s="41"/>
      <c r="F692" s="38"/>
      <c r="G692" s="38"/>
      <c r="H692" s="41"/>
      <c r="I692" s="38"/>
      <c r="J692" s="38"/>
      <c r="K692" s="35"/>
      <c r="L692" s="35"/>
      <c r="M692" s="35"/>
      <c r="N692" s="36"/>
      <c r="O692" s="62"/>
      <c r="P692" s="34" t="str">
        <f t="shared" si="4"/>
        <v/>
      </c>
    </row>
    <row r="693" ht="22.5" customHeight="1">
      <c r="A693" s="37"/>
      <c r="B693" s="38" t="str">
        <f>'Master Schedule'!B693</f>
        <v/>
      </c>
      <c r="C693" s="39"/>
      <c r="D693" s="40" t="str">
        <f t="shared" si="1"/>
        <v>Saturday</v>
      </c>
      <c r="E693" s="41"/>
      <c r="F693" s="38"/>
      <c r="G693" s="38"/>
      <c r="H693" s="41"/>
      <c r="I693" s="38"/>
      <c r="J693" s="38"/>
      <c r="K693" s="32"/>
      <c r="L693" s="32"/>
      <c r="M693" s="32"/>
      <c r="N693" s="33"/>
      <c r="O693" s="62"/>
      <c r="P693" s="34" t="str">
        <f t="shared" si="4"/>
        <v/>
      </c>
    </row>
    <row r="694" ht="22.5" customHeight="1">
      <c r="A694" s="37"/>
      <c r="B694" s="38" t="str">
        <f>'Master Schedule'!B694</f>
        <v/>
      </c>
      <c r="C694" s="39"/>
      <c r="D694" s="40" t="str">
        <f t="shared" si="1"/>
        <v>Saturday</v>
      </c>
      <c r="E694" s="41"/>
      <c r="F694" s="38"/>
      <c r="G694" s="38"/>
      <c r="H694" s="41"/>
      <c r="I694" s="38"/>
      <c r="J694" s="38"/>
      <c r="K694" s="35"/>
      <c r="L694" s="35"/>
      <c r="M694" s="35"/>
      <c r="N694" s="36"/>
      <c r="O694" s="62"/>
      <c r="P694" s="34" t="str">
        <f t="shared" si="4"/>
        <v/>
      </c>
    </row>
    <row r="695" ht="22.5" customHeight="1">
      <c r="A695" s="37"/>
      <c r="B695" s="38" t="str">
        <f>'Master Schedule'!B695</f>
        <v/>
      </c>
      <c r="C695" s="39"/>
      <c r="D695" s="40" t="str">
        <f t="shared" si="1"/>
        <v>Saturday</v>
      </c>
      <c r="E695" s="41"/>
      <c r="F695" s="38"/>
      <c r="G695" s="38"/>
      <c r="H695" s="41"/>
      <c r="I695" s="38"/>
      <c r="J695" s="38"/>
      <c r="K695" s="32"/>
      <c r="L695" s="32"/>
      <c r="M695" s="32"/>
      <c r="N695" s="33"/>
      <c r="O695" s="62"/>
      <c r="P695" s="34" t="str">
        <f t="shared" si="4"/>
        <v/>
      </c>
    </row>
    <row r="696" ht="22.5" customHeight="1">
      <c r="A696" s="37"/>
      <c r="B696" s="38" t="str">
        <f>'Master Schedule'!B696</f>
        <v/>
      </c>
      <c r="C696" s="39"/>
      <c r="D696" s="40" t="str">
        <f t="shared" si="1"/>
        <v>Saturday</v>
      </c>
      <c r="E696" s="41"/>
      <c r="F696" s="38"/>
      <c r="G696" s="38"/>
      <c r="H696" s="41"/>
      <c r="I696" s="38"/>
      <c r="J696" s="38"/>
      <c r="K696" s="35"/>
      <c r="L696" s="35"/>
      <c r="M696" s="35"/>
      <c r="N696" s="36"/>
      <c r="O696" s="62"/>
      <c r="P696" s="34" t="str">
        <f t="shared" si="4"/>
        <v/>
      </c>
    </row>
    <row r="697" ht="22.5" customHeight="1">
      <c r="A697" s="37"/>
      <c r="B697" s="38" t="str">
        <f>'Master Schedule'!B697</f>
        <v/>
      </c>
      <c r="C697" s="39"/>
      <c r="D697" s="40" t="str">
        <f t="shared" si="1"/>
        <v>Saturday</v>
      </c>
      <c r="E697" s="41"/>
      <c r="F697" s="38"/>
      <c r="G697" s="38"/>
      <c r="H697" s="41"/>
      <c r="I697" s="38"/>
      <c r="J697" s="38"/>
      <c r="K697" s="32"/>
      <c r="L697" s="32"/>
      <c r="M697" s="32"/>
      <c r="N697" s="33"/>
      <c r="O697" s="62"/>
      <c r="P697" s="34" t="str">
        <f t="shared" si="4"/>
        <v/>
      </c>
    </row>
    <row r="698" ht="22.5" customHeight="1">
      <c r="A698" s="37"/>
      <c r="B698" s="38" t="str">
        <f>'Master Schedule'!B698</f>
        <v/>
      </c>
      <c r="C698" s="39"/>
      <c r="D698" s="40" t="str">
        <f t="shared" si="1"/>
        <v>Saturday</v>
      </c>
      <c r="E698" s="41"/>
      <c r="F698" s="38"/>
      <c r="G698" s="38"/>
      <c r="H698" s="41"/>
      <c r="I698" s="38"/>
      <c r="J698" s="38"/>
      <c r="K698" s="35"/>
      <c r="L698" s="35"/>
      <c r="M698" s="35"/>
      <c r="N698" s="36"/>
      <c r="O698" s="62"/>
      <c r="P698" s="34" t="str">
        <f t="shared" si="4"/>
        <v/>
      </c>
    </row>
    <row r="699" ht="22.5" customHeight="1">
      <c r="A699" s="37"/>
      <c r="B699" s="38" t="str">
        <f>'Master Schedule'!B699</f>
        <v/>
      </c>
      <c r="C699" s="39"/>
      <c r="D699" s="40" t="str">
        <f t="shared" si="1"/>
        <v>Saturday</v>
      </c>
      <c r="E699" s="41"/>
      <c r="F699" s="38"/>
      <c r="G699" s="38"/>
      <c r="H699" s="41"/>
      <c r="I699" s="38"/>
      <c r="J699" s="38"/>
      <c r="K699" s="32"/>
      <c r="L699" s="32"/>
      <c r="M699" s="32"/>
      <c r="N699" s="33"/>
      <c r="O699" s="62"/>
      <c r="P699" s="34" t="str">
        <f t="shared" si="4"/>
        <v/>
      </c>
    </row>
    <row r="700" ht="22.5" customHeight="1">
      <c r="A700" s="37"/>
      <c r="B700" s="38" t="str">
        <f>'Master Schedule'!B700</f>
        <v/>
      </c>
      <c r="C700" s="39"/>
      <c r="D700" s="40" t="str">
        <f t="shared" si="1"/>
        <v>Saturday</v>
      </c>
      <c r="E700" s="41"/>
      <c r="F700" s="38"/>
      <c r="G700" s="38"/>
      <c r="H700" s="41"/>
      <c r="I700" s="38"/>
      <c r="J700" s="38"/>
      <c r="K700" s="35"/>
      <c r="L700" s="35"/>
      <c r="M700" s="35"/>
      <c r="N700" s="36"/>
      <c r="O700" s="62"/>
      <c r="P700" s="34" t="str">
        <f t="shared" si="4"/>
        <v/>
      </c>
    </row>
    <row r="701" ht="22.5" customHeight="1">
      <c r="A701" s="37"/>
      <c r="B701" s="38" t="str">
        <f>'Master Schedule'!B701</f>
        <v/>
      </c>
      <c r="C701" s="39"/>
      <c r="D701" s="40" t="str">
        <f t="shared" si="1"/>
        <v>Saturday</v>
      </c>
      <c r="E701" s="41"/>
      <c r="F701" s="38"/>
      <c r="G701" s="38"/>
      <c r="H701" s="41"/>
      <c r="I701" s="38"/>
      <c r="J701" s="38"/>
      <c r="K701" s="32"/>
      <c r="L701" s="32"/>
      <c r="M701" s="32"/>
      <c r="N701" s="33"/>
      <c r="O701" s="62"/>
      <c r="P701" s="34" t="str">
        <f t="shared" si="4"/>
        <v/>
      </c>
    </row>
    <row r="702" ht="22.5" customHeight="1">
      <c r="A702" s="37"/>
      <c r="B702" s="38" t="str">
        <f>'Master Schedule'!B702</f>
        <v/>
      </c>
      <c r="C702" s="39"/>
      <c r="D702" s="40" t="str">
        <f t="shared" si="1"/>
        <v>Saturday</v>
      </c>
      <c r="E702" s="41"/>
      <c r="F702" s="38"/>
      <c r="G702" s="38"/>
      <c r="H702" s="41"/>
      <c r="I702" s="38"/>
      <c r="J702" s="38"/>
      <c r="K702" s="35"/>
      <c r="L702" s="35"/>
      <c r="M702" s="35"/>
      <c r="N702" s="36"/>
      <c r="O702" s="62"/>
      <c r="P702" s="34" t="str">
        <f t="shared" si="4"/>
        <v/>
      </c>
    </row>
    <row r="703" ht="22.5" customHeight="1">
      <c r="A703" s="37"/>
      <c r="B703" s="38" t="str">
        <f>'Master Schedule'!B703</f>
        <v/>
      </c>
      <c r="C703" s="39"/>
      <c r="D703" s="40" t="str">
        <f t="shared" si="1"/>
        <v>Saturday</v>
      </c>
      <c r="E703" s="41"/>
      <c r="F703" s="38"/>
      <c r="G703" s="38"/>
      <c r="H703" s="41"/>
      <c r="I703" s="38"/>
      <c r="J703" s="38"/>
      <c r="K703" s="32"/>
      <c r="L703" s="32"/>
      <c r="M703" s="32"/>
      <c r="N703" s="33"/>
      <c r="O703" s="62"/>
      <c r="P703" s="34" t="str">
        <f t="shared" si="4"/>
        <v/>
      </c>
    </row>
    <row r="704" ht="22.5" customHeight="1">
      <c r="A704" s="37"/>
      <c r="B704" s="38" t="str">
        <f>'Master Schedule'!B704</f>
        <v/>
      </c>
      <c r="C704" s="39"/>
      <c r="D704" s="40" t="str">
        <f t="shared" si="1"/>
        <v>Saturday</v>
      </c>
      <c r="E704" s="41"/>
      <c r="F704" s="38"/>
      <c r="G704" s="38"/>
      <c r="H704" s="41"/>
      <c r="I704" s="38"/>
      <c r="J704" s="38"/>
      <c r="K704" s="35"/>
      <c r="L704" s="35"/>
      <c r="M704" s="35"/>
      <c r="N704" s="36"/>
      <c r="O704" s="62"/>
      <c r="P704" s="34" t="str">
        <f t="shared" si="4"/>
        <v/>
      </c>
    </row>
    <row r="705" ht="22.5" customHeight="1">
      <c r="A705" s="37"/>
      <c r="B705" s="38" t="str">
        <f>'Master Schedule'!B705</f>
        <v/>
      </c>
      <c r="C705" s="39"/>
      <c r="D705" s="40" t="str">
        <f t="shared" si="1"/>
        <v>Saturday</v>
      </c>
      <c r="E705" s="41"/>
      <c r="F705" s="38"/>
      <c r="G705" s="38"/>
      <c r="H705" s="41"/>
      <c r="I705" s="38"/>
      <c r="J705" s="38"/>
      <c r="K705" s="32"/>
      <c r="L705" s="32"/>
      <c r="M705" s="32"/>
      <c r="N705" s="33"/>
      <c r="O705" s="62"/>
      <c r="P705" s="34" t="str">
        <f t="shared" si="4"/>
        <v/>
      </c>
    </row>
    <row r="706" ht="22.5" customHeight="1">
      <c r="A706" s="37"/>
      <c r="B706" s="38" t="str">
        <f>'Master Schedule'!B706</f>
        <v/>
      </c>
      <c r="C706" s="39"/>
      <c r="D706" s="40" t="str">
        <f t="shared" si="1"/>
        <v>Saturday</v>
      </c>
      <c r="E706" s="41"/>
      <c r="F706" s="38"/>
      <c r="G706" s="38"/>
      <c r="H706" s="41"/>
      <c r="I706" s="38"/>
      <c r="J706" s="38"/>
      <c r="K706" s="35"/>
      <c r="L706" s="35"/>
      <c r="M706" s="35"/>
      <c r="N706" s="36"/>
      <c r="O706" s="62"/>
      <c r="P706" s="34" t="str">
        <f t="shared" si="4"/>
        <v/>
      </c>
    </row>
    <row r="707" ht="22.5" customHeight="1">
      <c r="A707" s="37"/>
      <c r="B707" s="38" t="str">
        <f>'Master Schedule'!B707</f>
        <v/>
      </c>
      <c r="C707" s="39"/>
      <c r="D707" s="40" t="str">
        <f t="shared" si="1"/>
        <v>Saturday</v>
      </c>
      <c r="E707" s="41"/>
      <c r="F707" s="38"/>
      <c r="G707" s="38"/>
      <c r="H707" s="41"/>
      <c r="I707" s="38"/>
      <c r="J707" s="38"/>
      <c r="K707" s="32"/>
      <c r="L707" s="32"/>
      <c r="M707" s="32"/>
      <c r="N707" s="33"/>
      <c r="O707" s="62"/>
      <c r="P707" s="34" t="str">
        <f t="shared" si="4"/>
        <v/>
      </c>
    </row>
    <row r="708" ht="22.5" customHeight="1">
      <c r="A708" s="37"/>
      <c r="B708" s="38" t="str">
        <f>'Master Schedule'!B708</f>
        <v/>
      </c>
      <c r="C708" s="39"/>
      <c r="D708" s="40" t="str">
        <f t="shared" si="1"/>
        <v>Saturday</v>
      </c>
      <c r="E708" s="41"/>
      <c r="F708" s="38"/>
      <c r="G708" s="38"/>
      <c r="H708" s="41"/>
      <c r="I708" s="38"/>
      <c r="J708" s="38"/>
      <c r="K708" s="35"/>
      <c r="L708" s="35"/>
      <c r="M708" s="35"/>
      <c r="N708" s="36"/>
      <c r="O708" s="62"/>
      <c r="P708" s="34" t="str">
        <f t="shared" si="4"/>
        <v/>
      </c>
    </row>
    <row r="709" ht="22.5" customHeight="1">
      <c r="A709" s="37"/>
      <c r="B709" s="38" t="str">
        <f>'Master Schedule'!B709</f>
        <v/>
      </c>
      <c r="C709" s="39"/>
      <c r="D709" s="40" t="str">
        <f t="shared" si="1"/>
        <v>Saturday</v>
      </c>
      <c r="E709" s="41"/>
      <c r="F709" s="38"/>
      <c r="G709" s="38"/>
      <c r="H709" s="41"/>
      <c r="I709" s="38"/>
      <c r="J709" s="38"/>
      <c r="K709" s="32"/>
      <c r="L709" s="32"/>
      <c r="M709" s="32"/>
      <c r="N709" s="33"/>
      <c r="O709" s="62"/>
      <c r="P709" s="34" t="str">
        <f t="shared" si="4"/>
        <v/>
      </c>
    </row>
    <row r="710" ht="22.5" customHeight="1">
      <c r="A710" s="37"/>
      <c r="B710" s="38" t="str">
        <f>'Master Schedule'!B710</f>
        <v/>
      </c>
      <c r="C710" s="39"/>
      <c r="D710" s="40" t="str">
        <f t="shared" si="1"/>
        <v>Saturday</v>
      </c>
      <c r="E710" s="41"/>
      <c r="F710" s="38"/>
      <c r="G710" s="38"/>
      <c r="H710" s="41"/>
      <c r="I710" s="38"/>
      <c r="J710" s="38"/>
      <c r="K710" s="35"/>
      <c r="L710" s="35"/>
      <c r="M710" s="35"/>
      <c r="N710" s="36"/>
      <c r="O710" s="62"/>
      <c r="P710" s="34" t="str">
        <f t="shared" si="4"/>
        <v/>
      </c>
    </row>
    <row r="711" ht="22.5" customHeight="1">
      <c r="A711" s="37"/>
      <c r="B711" s="38" t="str">
        <f>'Master Schedule'!B711</f>
        <v/>
      </c>
      <c r="C711" s="39"/>
      <c r="D711" s="40" t="str">
        <f t="shared" si="1"/>
        <v>Saturday</v>
      </c>
      <c r="E711" s="41"/>
      <c r="F711" s="38"/>
      <c r="G711" s="38"/>
      <c r="H711" s="41"/>
      <c r="I711" s="38"/>
      <c r="J711" s="38"/>
      <c r="K711" s="32"/>
      <c r="L711" s="32"/>
      <c r="M711" s="32"/>
      <c r="N711" s="33"/>
      <c r="O711" s="62"/>
      <c r="P711" s="34" t="str">
        <f t="shared" si="4"/>
        <v/>
      </c>
    </row>
    <row r="712" ht="22.5" customHeight="1">
      <c r="A712" s="37"/>
      <c r="B712" s="38" t="str">
        <f>'Master Schedule'!B712</f>
        <v/>
      </c>
      <c r="C712" s="39"/>
      <c r="D712" s="40" t="str">
        <f t="shared" si="1"/>
        <v>Saturday</v>
      </c>
      <c r="E712" s="41"/>
      <c r="F712" s="38"/>
      <c r="G712" s="38"/>
      <c r="H712" s="41"/>
      <c r="I712" s="38"/>
      <c r="J712" s="38"/>
      <c r="K712" s="35"/>
      <c r="L712" s="35"/>
      <c r="M712" s="35"/>
      <c r="N712" s="36"/>
      <c r="O712" s="62"/>
      <c r="P712" s="34" t="str">
        <f t="shared" si="4"/>
        <v/>
      </c>
    </row>
    <row r="713" ht="22.5" customHeight="1">
      <c r="A713" s="37"/>
      <c r="B713" s="38" t="str">
        <f>'Master Schedule'!B713</f>
        <v/>
      </c>
      <c r="C713" s="39"/>
      <c r="D713" s="40" t="str">
        <f t="shared" si="1"/>
        <v>Saturday</v>
      </c>
      <c r="E713" s="41"/>
      <c r="F713" s="38"/>
      <c r="G713" s="38"/>
      <c r="H713" s="41"/>
      <c r="I713" s="38"/>
      <c r="J713" s="38"/>
      <c r="K713" s="32"/>
      <c r="L713" s="32"/>
      <c r="M713" s="32"/>
      <c r="N713" s="33"/>
      <c r="O713" s="62"/>
      <c r="P713" s="34" t="str">
        <f t="shared" si="4"/>
        <v/>
      </c>
    </row>
    <row r="714" ht="22.5" customHeight="1">
      <c r="A714" s="37"/>
      <c r="B714" s="38" t="str">
        <f>'Master Schedule'!B714</f>
        <v/>
      </c>
      <c r="C714" s="39"/>
      <c r="D714" s="40" t="str">
        <f t="shared" si="1"/>
        <v>Saturday</v>
      </c>
      <c r="E714" s="41"/>
      <c r="F714" s="38"/>
      <c r="G714" s="38"/>
      <c r="H714" s="41"/>
      <c r="I714" s="38"/>
      <c r="J714" s="38"/>
      <c r="K714" s="35"/>
      <c r="L714" s="35"/>
      <c r="M714" s="35"/>
      <c r="N714" s="36"/>
      <c r="O714" s="62"/>
      <c r="P714" s="34" t="str">
        <f t="shared" si="4"/>
        <v/>
      </c>
    </row>
    <row r="715" ht="22.5" customHeight="1">
      <c r="A715" s="37"/>
      <c r="B715" s="38" t="str">
        <f>'Master Schedule'!B715</f>
        <v/>
      </c>
      <c r="C715" s="39"/>
      <c r="D715" s="40" t="str">
        <f t="shared" si="1"/>
        <v>Saturday</v>
      </c>
      <c r="E715" s="41"/>
      <c r="F715" s="38"/>
      <c r="G715" s="38"/>
      <c r="H715" s="41"/>
      <c r="I715" s="38"/>
      <c r="J715" s="38"/>
      <c r="K715" s="32"/>
      <c r="L715" s="32"/>
      <c r="M715" s="32"/>
      <c r="N715" s="33"/>
      <c r="O715" s="62"/>
      <c r="P715" s="34" t="str">
        <f t="shared" si="4"/>
        <v/>
      </c>
    </row>
    <row r="716" ht="22.5" customHeight="1">
      <c r="A716" s="37"/>
      <c r="B716" s="38" t="str">
        <f>'Master Schedule'!B716</f>
        <v/>
      </c>
      <c r="C716" s="39"/>
      <c r="D716" s="40" t="str">
        <f t="shared" si="1"/>
        <v>Saturday</v>
      </c>
      <c r="E716" s="41"/>
      <c r="F716" s="38"/>
      <c r="G716" s="38"/>
      <c r="H716" s="41"/>
      <c r="I716" s="38"/>
      <c r="J716" s="38"/>
      <c r="K716" s="35"/>
      <c r="L716" s="35"/>
      <c r="M716" s="35"/>
      <c r="N716" s="36"/>
      <c r="O716" s="62"/>
      <c r="P716" s="34" t="str">
        <f t="shared" si="4"/>
        <v/>
      </c>
    </row>
    <row r="717" ht="22.5" customHeight="1">
      <c r="A717" s="37"/>
      <c r="B717" s="38" t="str">
        <f>'Master Schedule'!B717</f>
        <v/>
      </c>
      <c r="C717" s="39"/>
      <c r="D717" s="40" t="str">
        <f t="shared" si="1"/>
        <v>Saturday</v>
      </c>
      <c r="E717" s="41"/>
      <c r="F717" s="38"/>
      <c r="G717" s="38"/>
      <c r="H717" s="41"/>
      <c r="I717" s="38"/>
      <c r="J717" s="38"/>
      <c r="K717" s="32"/>
      <c r="L717" s="32"/>
      <c r="M717" s="32"/>
      <c r="N717" s="33"/>
      <c r="O717" s="62"/>
      <c r="P717" s="34" t="str">
        <f t="shared" si="4"/>
        <v/>
      </c>
    </row>
    <row r="718" ht="22.5" customHeight="1">
      <c r="A718" s="37"/>
      <c r="B718" s="38" t="str">
        <f>'Master Schedule'!B718</f>
        <v/>
      </c>
      <c r="C718" s="39"/>
      <c r="D718" s="40" t="str">
        <f t="shared" si="1"/>
        <v>Saturday</v>
      </c>
      <c r="E718" s="41"/>
      <c r="F718" s="38"/>
      <c r="G718" s="38"/>
      <c r="H718" s="41"/>
      <c r="I718" s="38"/>
      <c r="J718" s="38"/>
      <c r="K718" s="35"/>
      <c r="L718" s="35"/>
      <c r="M718" s="35"/>
      <c r="N718" s="36"/>
      <c r="O718" s="62"/>
      <c r="P718" s="34" t="str">
        <f t="shared" si="4"/>
        <v/>
      </c>
    </row>
    <row r="719" ht="22.5" customHeight="1">
      <c r="A719" s="37"/>
      <c r="B719" s="38" t="str">
        <f>'Master Schedule'!B719</f>
        <v/>
      </c>
      <c r="C719" s="39"/>
      <c r="D719" s="40" t="str">
        <f t="shared" si="1"/>
        <v>Saturday</v>
      </c>
      <c r="E719" s="41"/>
      <c r="F719" s="38"/>
      <c r="G719" s="38"/>
      <c r="H719" s="41"/>
      <c r="I719" s="38"/>
      <c r="J719" s="38"/>
      <c r="K719" s="32"/>
      <c r="L719" s="32"/>
      <c r="M719" s="32"/>
      <c r="N719" s="33"/>
      <c r="O719" s="62"/>
      <c r="P719" s="34" t="str">
        <f t="shared" si="4"/>
        <v/>
      </c>
    </row>
    <row r="720" ht="22.5" customHeight="1">
      <c r="A720" s="37"/>
      <c r="B720" s="38" t="str">
        <f>'Master Schedule'!B720</f>
        <v/>
      </c>
      <c r="C720" s="39"/>
      <c r="D720" s="40" t="str">
        <f t="shared" si="1"/>
        <v>Saturday</v>
      </c>
      <c r="E720" s="41"/>
      <c r="F720" s="38"/>
      <c r="G720" s="38"/>
      <c r="H720" s="41"/>
      <c r="I720" s="38"/>
      <c r="J720" s="38"/>
      <c r="K720" s="35"/>
      <c r="L720" s="35"/>
      <c r="M720" s="35"/>
      <c r="N720" s="36"/>
      <c r="O720" s="62"/>
      <c r="P720" s="34" t="str">
        <f t="shared" si="4"/>
        <v/>
      </c>
    </row>
    <row r="721" ht="22.5" customHeight="1">
      <c r="A721" s="37"/>
      <c r="B721" s="38" t="str">
        <f>'Master Schedule'!B721</f>
        <v/>
      </c>
      <c r="C721" s="39"/>
      <c r="D721" s="40" t="str">
        <f t="shared" si="1"/>
        <v>Saturday</v>
      </c>
      <c r="E721" s="41"/>
      <c r="F721" s="38"/>
      <c r="G721" s="38"/>
      <c r="H721" s="41"/>
      <c r="I721" s="38"/>
      <c r="J721" s="38"/>
      <c r="K721" s="32"/>
      <c r="L721" s="32"/>
      <c r="M721" s="32"/>
      <c r="N721" s="33"/>
      <c r="O721" s="62"/>
      <c r="P721" s="34" t="str">
        <f t="shared" si="4"/>
        <v/>
      </c>
    </row>
    <row r="722" ht="22.5" customHeight="1">
      <c r="A722" s="37"/>
      <c r="B722" s="38" t="str">
        <f>'Master Schedule'!B722</f>
        <v/>
      </c>
      <c r="C722" s="39"/>
      <c r="D722" s="40" t="str">
        <f t="shared" si="1"/>
        <v>Saturday</v>
      </c>
      <c r="E722" s="41"/>
      <c r="F722" s="38"/>
      <c r="G722" s="38"/>
      <c r="H722" s="41"/>
      <c r="I722" s="38"/>
      <c r="J722" s="38"/>
      <c r="K722" s="35"/>
      <c r="L722" s="35"/>
      <c r="M722" s="35"/>
      <c r="N722" s="36"/>
      <c r="O722" s="62"/>
      <c r="P722" s="34" t="str">
        <f t="shared" si="4"/>
        <v/>
      </c>
    </row>
    <row r="723" ht="22.5" customHeight="1">
      <c r="A723" s="37"/>
      <c r="B723" s="38" t="str">
        <f>'Master Schedule'!B723</f>
        <v/>
      </c>
      <c r="C723" s="39"/>
      <c r="D723" s="40" t="str">
        <f t="shared" si="1"/>
        <v>Saturday</v>
      </c>
      <c r="E723" s="41"/>
      <c r="F723" s="38"/>
      <c r="G723" s="38"/>
      <c r="H723" s="41"/>
      <c r="I723" s="38"/>
      <c r="J723" s="38"/>
      <c r="K723" s="32"/>
      <c r="L723" s="32"/>
      <c r="M723" s="32"/>
      <c r="N723" s="33"/>
      <c r="O723" s="62"/>
      <c r="P723" s="34" t="str">
        <f t="shared" si="4"/>
        <v/>
      </c>
    </row>
    <row r="724" ht="22.5" customHeight="1">
      <c r="A724" s="37"/>
      <c r="B724" s="38" t="str">
        <f>'Master Schedule'!B724</f>
        <v/>
      </c>
      <c r="C724" s="39"/>
      <c r="D724" s="40" t="str">
        <f t="shared" si="1"/>
        <v>Saturday</v>
      </c>
      <c r="E724" s="41"/>
      <c r="F724" s="38"/>
      <c r="G724" s="38"/>
      <c r="H724" s="41"/>
      <c r="I724" s="38"/>
      <c r="J724" s="38"/>
      <c r="K724" s="35"/>
      <c r="L724" s="35"/>
      <c r="M724" s="35"/>
      <c r="N724" s="36"/>
      <c r="O724" s="62"/>
      <c r="P724" s="34" t="str">
        <f t="shared" si="4"/>
        <v/>
      </c>
    </row>
    <row r="725" ht="22.5" customHeight="1">
      <c r="A725" s="37"/>
      <c r="B725" s="38" t="str">
        <f>'Master Schedule'!B725</f>
        <v/>
      </c>
      <c r="C725" s="39"/>
      <c r="D725" s="40" t="str">
        <f t="shared" si="1"/>
        <v>Saturday</v>
      </c>
      <c r="E725" s="41"/>
      <c r="F725" s="38"/>
      <c r="G725" s="38"/>
      <c r="H725" s="41"/>
      <c r="I725" s="38"/>
      <c r="J725" s="38"/>
      <c r="K725" s="32"/>
      <c r="L725" s="32"/>
      <c r="M725" s="32"/>
      <c r="N725" s="33"/>
      <c r="O725" s="62"/>
      <c r="P725" s="34" t="str">
        <f t="shared" si="4"/>
        <v/>
      </c>
    </row>
    <row r="726" ht="22.5" customHeight="1">
      <c r="A726" s="37"/>
      <c r="B726" s="38" t="str">
        <f>'Master Schedule'!B726</f>
        <v/>
      </c>
      <c r="C726" s="39"/>
      <c r="D726" s="40" t="str">
        <f t="shared" si="1"/>
        <v>Saturday</v>
      </c>
      <c r="E726" s="41"/>
      <c r="F726" s="38"/>
      <c r="G726" s="38"/>
      <c r="H726" s="41"/>
      <c r="I726" s="38"/>
      <c r="J726" s="38"/>
      <c r="K726" s="35"/>
      <c r="L726" s="35"/>
      <c r="M726" s="35"/>
      <c r="N726" s="36"/>
      <c r="O726" s="62"/>
      <c r="P726" s="34" t="str">
        <f t="shared" si="4"/>
        <v/>
      </c>
    </row>
    <row r="727" ht="22.5" customHeight="1">
      <c r="A727" s="37"/>
      <c r="B727" s="38" t="str">
        <f>'Master Schedule'!B727</f>
        <v/>
      </c>
      <c r="C727" s="39"/>
      <c r="D727" s="40" t="str">
        <f t="shared" si="1"/>
        <v>Saturday</v>
      </c>
      <c r="E727" s="41"/>
      <c r="F727" s="38"/>
      <c r="G727" s="38"/>
      <c r="H727" s="41"/>
      <c r="I727" s="38"/>
      <c r="J727" s="38"/>
      <c r="K727" s="32"/>
      <c r="L727" s="32"/>
      <c r="M727" s="32"/>
      <c r="N727" s="33"/>
      <c r="O727" s="62"/>
      <c r="P727" s="34" t="str">
        <f t="shared" si="4"/>
        <v/>
      </c>
    </row>
    <row r="728" ht="22.5" customHeight="1">
      <c r="A728" s="37"/>
      <c r="B728" s="38" t="str">
        <f>'Master Schedule'!B728</f>
        <v/>
      </c>
      <c r="C728" s="39"/>
      <c r="D728" s="40" t="str">
        <f t="shared" si="1"/>
        <v>Saturday</v>
      </c>
      <c r="E728" s="41"/>
      <c r="F728" s="38"/>
      <c r="G728" s="38"/>
      <c r="H728" s="41"/>
      <c r="I728" s="38"/>
      <c r="J728" s="38"/>
      <c r="K728" s="35"/>
      <c r="L728" s="35"/>
      <c r="M728" s="35"/>
      <c r="N728" s="36"/>
      <c r="O728" s="62"/>
      <c r="P728" s="34" t="str">
        <f t="shared" si="4"/>
        <v/>
      </c>
    </row>
    <row r="729" ht="22.5" customHeight="1">
      <c r="A729" s="37"/>
      <c r="B729" s="38" t="str">
        <f>'Master Schedule'!B729</f>
        <v/>
      </c>
      <c r="C729" s="39"/>
      <c r="D729" s="40" t="str">
        <f t="shared" si="1"/>
        <v>Saturday</v>
      </c>
      <c r="E729" s="41"/>
      <c r="F729" s="38"/>
      <c r="G729" s="38"/>
      <c r="H729" s="41"/>
      <c r="I729" s="38"/>
      <c r="J729" s="38"/>
      <c r="K729" s="32"/>
      <c r="L729" s="32"/>
      <c r="M729" s="32"/>
      <c r="N729" s="33"/>
      <c r="O729" s="62"/>
      <c r="P729" s="34" t="str">
        <f t="shared" si="4"/>
        <v/>
      </c>
    </row>
    <row r="730" ht="22.5" customHeight="1">
      <c r="A730" s="37"/>
      <c r="B730" s="38" t="str">
        <f>'Master Schedule'!B730</f>
        <v/>
      </c>
      <c r="C730" s="39"/>
      <c r="D730" s="40" t="str">
        <f t="shared" si="1"/>
        <v>Saturday</v>
      </c>
      <c r="E730" s="41"/>
      <c r="F730" s="38"/>
      <c r="G730" s="38"/>
      <c r="H730" s="41"/>
      <c r="I730" s="38"/>
      <c r="J730" s="38"/>
      <c r="K730" s="35"/>
      <c r="L730" s="35"/>
      <c r="M730" s="35"/>
      <c r="N730" s="36"/>
      <c r="O730" s="62"/>
      <c r="P730" s="34" t="str">
        <f t="shared" si="4"/>
        <v/>
      </c>
    </row>
    <row r="731" ht="22.5" customHeight="1">
      <c r="A731" s="37"/>
      <c r="B731" s="38" t="str">
        <f>'Master Schedule'!B731</f>
        <v/>
      </c>
      <c r="C731" s="39"/>
      <c r="D731" s="40" t="str">
        <f t="shared" si="1"/>
        <v>Saturday</v>
      </c>
      <c r="E731" s="41"/>
      <c r="F731" s="38"/>
      <c r="G731" s="38"/>
      <c r="H731" s="41"/>
      <c r="I731" s="38"/>
      <c r="J731" s="38"/>
      <c r="K731" s="32"/>
      <c r="L731" s="32"/>
      <c r="M731" s="32"/>
      <c r="N731" s="33"/>
      <c r="O731" s="62"/>
      <c r="P731" s="34" t="str">
        <f t="shared" si="4"/>
        <v/>
      </c>
    </row>
    <row r="732" ht="22.5" customHeight="1">
      <c r="A732" s="37"/>
      <c r="B732" s="38" t="str">
        <f>'Master Schedule'!B732</f>
        <v/>
      </c>
      <c r="C732" s="39"/>
      <c r="D732" s="40" t="str">
        <f t="shared" si="1"/>
        <v>Saturday</v>
      </c>
      <c r="E732" s="41"/>
      <c r="F732" s="38"/>
      <c r="G732" s="38"/>
      <c r="H732" s="41"/>
      <c r="I732" s="38"/>
      <c r="J732" s="38"/>
      <c r="K732" s="35"/>
      <c r="L732" s="35"/>
      <c r="M732" s="35"/>
      <c r="N732" s="36"/>
      <c r="O732" s="62"/>
      <c r="P732" s="34" t="str">
        <f t="shared" si="4"/>
        <v/>
      </c>
    </row>
    <row r="733" ht="22.5" customHeight="1">
      <c r="A733" s="37"/>
      <c r="B733" s="38" t="str">
        <f>'Master Schedule'!B733</f>
        <v/>
      </c>
      <c r="C733" s="39"/>
      <c r="D733" s="40" t="str">
        <f t="shared" si="1"/>
        <v>Saturday</v>
      </c>
      <c r="E733" s="41"/>
      <c r="F733" s="38"/>
      <c r="G733" s="38"/>
      <c r="H733" s="41"/>
      <c r="I733" s="38"/>
      <c r="J733" s="38"/>
      <c r="K733" s="32"/>
      <c r="L733" s="32"/>
      <c r="M733" s="32"/>
      <c r="N733" s="33"/>
      <c r="O733" s="62"/>
      <c r="P733" s="34" t="str">
        <f t="shared" si="4"/>
        <v/>
      </c>
    </row>
    <row r="734" ht="22.5" customHeight="1">
      <c r="A734" s="37"/>
      <c r="B734" s="38" t="str">
        <f>'Master Schedule'!B734</f>
        <v/>
      </c>
      <c r="C734" s="39"/>
      <c r="D734" s="40" t="str">
        <f t="shared" si="1"/>
        <v>Saturday</v>
      </c>
      <c r="E734" s="41"/>
      <c r="F734" s="38"/>
      <c r="G734" s="38"/>
      <c r="H734" s="41"/>
      <c r="I734" s="38"/>
      <c r="J734" s="38"/>
      <c r="K734" s="35"/>
      <c r="L734" s="35"/>
      <c r="M734" s="35"/>
      <c r="N734" s="36"/>
      <c r="O734" s="62"/>
      <c r="P734" s="34" t="str">
        <f t="shared" si="4"/>
        <v/>
      </c>
    </row>
    <row r="735" ht="22.5" customHeight="1">
      <c r="A735" s="37"/>
      <c r="B735" s="38" t="str">
        <f>'Master Schedule'!B735</f>
        <v/>
      </c>
      <c r="C735" s="39"/>
      <c r="D735" s="40" t="str">
        <f t="shared" si="1"/>
        <v>Saturday</v>
      </c>
      <c r="E735" s="41"/>
      <c r="F735" s="38"/>
      <c r="G735" s="38"/>
      <c r="H735" s="41"/>
      <c r="I735" s="38"/>
      <c r="J735" s="38"/>
      <c r="K735" s="32"/>
      <c r="L735" s="32"/>
      <c r="M735" s="32"/>
      <c r="N735" s="33"/>
      <c r="O735" s="62"/>
      <c r="P735" s="34" t="str">
        <f t="shared" si="4"/>
        <v/>
      </c>
    </row>
    <row r="736" ht="22.5" customHeight="1">
      <c r="A736" s="37"/>
      <c r="B736" s="38" t="str">
        <f>'Master Schedule'!B736</f>
        <v/>
      </c>
      <c r="C736" s="39"/>
      <c r="D736" s="40" t="str">
        <f t="shared" si="1"/>
        <v>Saturday</v>
      </c>
      <c r="E736" s="41"/>
      <c r="F736" s="38"/>
      <c r="G736" s="38"/>
      <c r="H736" s="41"/>
      <c r="I736" s="38"/>
      <c r="J736" s="38"/>
      <c r="K736" s="35"/>
      <c r="L736" s="35"/>
      <c r="M736" s="35"/>
      <c r="N736" s="36"/>
      <c r="O736" s="62"/>
      <c r="P736" s="34" t="str">
        <f t="shared" si="4"/>
        <v/>
      </c>
    </row>
    <row r="737" ht="22.5" customHeight="1">
      <c r="A737" s="37"/>
      <c r="B737" s="38" t="str">
        <f>'Master Schedule'!B737</f>
        <v/>
      </c>
      <c r="C737" s="39"/>
      <c r="D737" s="40" t="str">
        <f t="shared" si="1"/>
        <v>Saturday</v>
      </c>
      <c r="E737" s="41"/>
      <c r="F737" s="38"/>
      <c r="G737" s="38"/>
      <c r="H737" s="41"/>
      <c r="I737" s="38"/>
      <c r="J737" s="38"/>
      <c r="K737" s="32"/>
      <c r="L737" s="32"/>
      <c r="M737" s="32"/>
      <c r="N737" s="33"/>
      <c r="O737" s="62"/>
      <c r="P737" s="34" t="str">
        <f t="shared" si="4"/>
        <v/>
      </c>
    </row>
    <row r="738" ht="22.5" customHeight="1">
      <c r="A738" s="37"/>
      <c r="B738" s="38" t="str">
        <f>'Master Schedule'!B738</f>
        <v/>
      </c>
      <c r="C738" s="39"/>
      <c r="D738" s="40" t="str">
        <f t="shared" si="1"/>
        <v>Saturday</v>
      </c>
      <c r="E738" s="41"/>
      <c r="F738" s="38"/>
      <c r="G738" s="38"/>
      <c r="H738" s="41"/>
      <c r="I738" s="38"/>
      <c r="J738" s="38"/>
      <c r="K738" s="35"/>
      <c r="L738" s="35"/>
      <c r="M738" s="35"/>
      <c r="N738" s="36"/>
      <c r="O738" s="62"/>
      <c r="P738" s="34" t="str">
        <f t="shared" si="4"/>
        <v/>
      </c>
    </row>
    <row r="739" ht="22.5" customHeight="1">
      <c r="A739" s="37"/>
      <c r="B739" s="38" t="str">
        <f>'Master Schedule'!B739</f>
        <v/>
      </c>
      <c r="C739" s="39"/>
      <c r="D739" s="40" t="str">
        <f t="shared" si="1"/>
        <v>Saturday</v>
      </c>
      <c r="E739" s="41"/>
      <c r="F739" s="38"/>
      <c r="G739" s="38"/>
      <c r="H739" s="41"/>
      <c r="I739" s="38"/>
      <c r="J739" s="38"/>
      <c r="K739" s="32"/>
      <c r="L739" s="32"/>
      <c r="M739" s="32"/>
      <c r="N739" s="33"/>
      <c r="O739" s="62"/>
      <c r="P739" s="34" t="str">
        <f t="shared" si="4"/>
        <v/>
      </c>
    </row>
    <row r="740" ht="22.5" customHeight="1">
      <c r="A740" s="37"/>
      <c r="B740" s="38" t="str">
        <f>'Master Schedule'!B740</f>
        <v/>
      </c>
      <c r="C740" s="39"/>
      <c r="D740" s="40" t="str">
        <f t="shared" si="1"/>
        <v>Saturday</v>
      </c>
      <c r="E740" s="41"/>
      <c r="F740" s="38"/>
      <c r="G740" s="38"/>
      <c r="H740" s="41"/>
      <c r="I740" s="38"/>
      <c r="J740" s="38"/>
      <c r="K740" s="35"/>
      <c r="L740" s="35"/>
      <c r="M740" s="35"/>
      <c r="N740" s="36"/>
      <c r="O740" s="62"/>
      <c r="P740" s="34" t="str">
        <f t="shared" si="4"/>
        <v/>
      </c>
    </row>
    <row r="741" ht="22.5" customHeight="1">
      <c r="A741" s="37"/>
      <c r="B741" s="38" t="str">
        <f>'Master Schedule'!B741</f>
        <v/>
      </c>
      <c r="C741" s="39"/>
      <c r="D741" s="40" t="str">
        <f t="shared" si="1"/>
        <v>Saturday</v>
      </c>
      <c r="E741" s="41"/>
      <c r="F741" s="38"/>
      <c r="G741" s="38"/>
      <c r="H741" s="41"/>
      <c r="I741" s="38"/>
      <c r="J741" s="38"/>
      <c r="K741" s="32"/>
      <c r="L741" s="32"/>
      <c r="M741" s="32"/>
      <c r="N741" s="33"/>
      <c r="O741" s="62"/>
      <c r="P741" s="34" t="str">
        <f t="shared" si="4"/>
        <v/>
      </c>
    </row>
    <row r="742" ht="22.5" customHeight="1">
      <c r="A742" s="37"/>
      <c r="B742" s="38" t="str">
        <f>'Master Schedule'!B742</f>
        <v/>
      </c>
      <c r="C742" s="39"/>
      <c r="D742" s="40" t="str">
        <f t="shared" si="1"/>
        <v>Saturday</v>
      </c>
      <c r="E742" s="41"/>
      <c r="F742" s="38"/>
      <c r="G742" s="38"/>
      <c r="H742" s="41"/>
      <c r="I742" s="38"/>
      <c r="J742" s="38"/>
      <c r="K742" s="35"/>
      <c r="L742" s="35"/>
      <c r="M742" s="35"/>
      <c r="N742" s="36"/>
      <c r="O742" s="62"/>
      <c r="P742" s="34" t="str">
        <f t="shared" si="4"/>
        <v/>
      </c>
    </row>
    <row r="743" ht="22.5" customHeight="1">
      <c r="A743" s="37"/>
      <c r="B743" s="38" t="str">
        <f>'Master Schedule'!B743</f>
        <v/>
      </c>
      <c r="C743" s="39"/>
      <c r="D743" s="40" t="str">
        <f t="shared" si="1"/>
        <v>Saturday</v>
      </c>
      <c r="E743" s="41"/>
      <c r="F743" s="38"/>
      <c r="G743" s="38"/>
      <c r="H743" s="41"/>
      <c r="I743" s="38"/>
      <c r="J743" s="38"/>
      <c r="K743" s="32"/>
      <c r="L743" s="32"/>
      <c r="M743" s="32"/>
      <c r="N743" s="33"/>
      <c r="O743" s="62"/>
      <c r="P743" s="34" t="str">
        <f t="shared" si="4"/>
        <v/>
      </c>
    </row>
    <row r="744" ht="22.5" customHeight="1">
      <c r="A744" s="37"/>
      <c r="B744" s="38" t="str">
        <f>'Master Schedule'!B744</f>
        <v/>
      </c>
      <c r="C744" s="39"/>
      <c r="D744" s="40" t="str">
        <f t="shared" si="1"/>
        <v>Saturday</v>
      </c>
      <c r="E744" s="41"/>
      <c r="F744" s="38"/>
      <c r="G744" s="38"/>
      <c r="H744" s="41"/>
      <c r="I744" s="38"/>
      <c r="J744" s="38"/>
      <c r="K744" s="35"/>
      <c r="L744" s="35"/>
      <c r="M744" s="35"/>
      <c r="N744" s="36"/>
      <c r="O744" s="62"/>
      <c r="P744" s="34" t="str">
        <f t="shared" si="4"/>
        <v/>
      </c>
    </row>
    <row r="745" ht="22.5" customHeight="1">
      <c r="A745" s="37"/>
      <c r="B745" s="38" t="str">
        <f>'Master Schedule'!B745</f>
        <v/>
      </c>
      <c r="C745" s="39"/>
      <c r="D745" s="40" t="str">
        <f t="shared" si="1"/>
        <v>Saturday</v>
      </c>
      <c r="E745" s="41"/>
      <c r="F745" s="38"/>
      <c r="G745" s="38"/>
      <c r="H745" s="41"/>
      <c r="I745" s="38"/>
      <c r="J745" s="38"/>
      <c r="K745" s="32"/>
      <c r="L745" s="32"/>
      <c r="M745" s="32"/>
      <c r="N745" s="33"/>
      <c r="O745" s="62"/>
      <c r="P745" s="34" t="str">
        <f t="shared" si="4"/>
        <v/>
      </c>
    </row>
    <row r="746" ht="22.5" customHeight="1">
      <c r="A746" s="37"/>
      <c r="B746" s="38" t="str">
        <f>'Master Schedule'!B746</f>
        <v/>
      </c>
      <c r="C746" s="39"/>
      <c r="D746" s="40" t="str">
        <f t="shared" si="1"/>
        <v>Saturday</v>
      </c>
      <c r="E746" s="41"/>
      <c r="F746" s="38"/>
      <c r="G746" s="38"/>
      <c r="H746" s="41"/>
      <c r="I746" s="38"/>
      <c r="J746" s="38"/>
      <c r="K746" s="35"/>
      <c r="L746" s="35"/>
      <c r="M746" s="35"/>
      <c r="N746" s="36"/>
      <c r="O746" s="62"/>
      <c r="P746" s="34" t="str">
        <f t="shared" si="4"/>
        <v/>
      </c>
    </row>
    <row r="747" ht="22.5" customHeight="1">
      <c r="A747" s="37"/>
      <c r="B747" s="38" t="str">
        <f>'Master Schedule'!B747</f>
        <v/>
      </c>
      <c r="C747" s="39"/>
      <c r="D747" s="40" t="str">
        <f t="shared" si="1"/>
        <v>Saturday</v>
      </c>
      <c r="E747" s="41"/>
      <c r="F747" s="38"/>
      <c r="G747" s="38"/>
      <c r="H747" s="41"/>
      <c r="I747" s="38"/>
      <c r="J747" s="38"/>
      <c r="K747" s="32"/>
      <c r="L747" s="32"/>
      <c r="M747" s="32"/>
      <c r="N747" s="33"/>
      <c r="O747" s="62"/>
      <c r="P747" s="34" t="str">
        <f t="shared" si="4"/>
        <v/>
      </c>
    </row>
    <row r="748" ht="22.5" customHeight="1">
      <c r="A748" s="37"/>
      <c r="B748" s="38" t="str">
        <f>'Master Schedule'!B748</f>
        <v/>
      </c>
      <c r="C748" s="39"/>
      <c r="D748" s="40" t="str">
        <f t="shared" si="1"/>
        <v>Saturday</v>
      </c>
      <c r="E748" s="41"/>
      <c r="F748" s="38"/>
      <c r="G748" s="38"/>
      <c r="H748" s="41"/>
      <c r="I748" s="38"/>
      <c r="J748" s="38"/>
      <c r="K748" s="35"/>
      <c r="L748" s="35"/>
      <c r="M748" s="35"/>
      <c r="N748" s="36"/>
      <c r="O748" s="62"/>
      <c r="P748" s="34" t="str">
        <f t="shared" si="4"/>
        <v/>
      </c>
    </row>
    <row r="749" ht="22.5" customHeight="1">
      <c r="A749" s="37"/>
      <c r="B749" s="38" t="str">
        <f>'Master Schedule'!B749</f>
        <v/>
      </c>
      <c r="C749" s="39"/>
      <c r="D749" s="40" t="str">
        <f t="shared" si="1"/>
        <v>Saturday</v>
      </c>
      <c r="E749" s="41"/>
      <c r="F749" s="38"/>
      <c r="G749" s="38"/>
      <c r="H749" s="41"/>
      <c r="I749" s="38"/>
      <c r="J749" s="38"/>
      <c r="K749" s="32"/>
      <c r="L749" s="32"/>
      <c r="M749" s="32"/>
      <c r="N749" s="33"/>
      <c r="O749" s="62"/>
      <c r="P749" s="34" t="str">
        <f t="shared" si="4"/>
        <v/>
      </c>
    </row>
    <row r="750" ht="22.5" customHeight="1">
      <c r="A750" s="37"/>
      <c r="B750" s="38" t="str">
        <f>'Master Schedule'!B750</f>
        <v/>
      </c>
      <c r="C750" s="39"/>
      <c r="D750" s="40" t="str">
        <f t="shared" si="1"/>
        <v>Saturday</v>
      </c>
      <c r="E750" s="41"/>
      <c r="F750" s="38"/>
      <c r="G750" s="38"/>
      <c r="H750" s="41"/>
      <c r="I750" s="38"/>
      <c r="J750" s="38"/>
      <c r="K750" s="35"/>
      <c r="L750" s="35"/>
      <c r="M750" s="35"/>
      <c r="N750" s="36"/>
      <c r="O750" s="62"/>
      <c r="P750" s="34" t="str">
        <f t="shared" si="4"/>
        <v/>
      </c>
    </row>
    <row r="751" ht="22.5" customHeight="1">
      <c r="A751" s="37"/>
      <c r="B751" s="38" t="str">
        <f>'Master Schedule'!B751</f>
        <v/>
      </c>
      <c r="C751" s="39"/>
      <c r="D751" s="40" t="str">
        <f t="shared" si="1"/>
        <v>Saturday</v>
      </c>
      <c r="E751" s="41"/>
      <c r="F751" s="38"/>
      <c r="G751" s="38"/>
      <c r="H751" s="41"/>
      <c r="I751" s="38"/>
      <c r="J751" s="38"/>
      <c r="K751" s="32"/>
      <c r="L751" s="32"/>
      <c r="M751" s="32"/>
      <c r="N751" s="33"/>
      <c r="O751" s="62"/>
      <c r="P751" s="34" t="str">
        <f t="shared" si="4"/>
        <v/>
      </c>
    </row>
    <row r="752" ht="22.5" customHeight="1">
      <c r="A752" s="37"/>
      <c r="B752" s="38" t="str">
        <f>'Master Schedule'!B752</f>
        <v/>
      </c>
      <c r="C752" s="39"/>
      <c r="D752" s="40" t="str">
        <f t="shared" si="1"/>
        <v>Saturday</v>
      </c>
      <c r="E752" s="41"/>
      <c r="F752" s="38"/>
      <c r="G752" s="38"/>
      <c r="H752" s="41"/>
      <c r="I752" s="38"/>
      <c r="J752" s="38"/>
      <c r="K752" s="35"/>
      <c r="L752" s="35"/>
      <c r="M752" s="35"/>
      <c r="N752" s="36"/>
      <c r="O752" s="62"/>
      <c r="P752" s="34" t="str">
        <f t="shared" si="4"/>
        <v/>
      </c>
    </row>
    <row r="753" ht="22.5" customHeight="1">
      <c r="A753" s="37"/>
      <c r="B753" s="38" t="str">
        <f>'Master Schedule'!B753</f>
        <v/>
      </c>
      <c r="C753" s="39"/>
      <c r="D753" s="40" t="str">
        <f t="shared" si="1"/>
        <v>Saturday</v>
      </c>
      <c r="E753" s="41"/>
      <c r="F753" s="38"/>
      <c r="G753" s="38"/>
      <c r="H753" s="41"/>
      <c r="I753" s="38"/>
      <c r="J753" s="38"/>
      <c r="K753" s="32"/>
      <c r="L753" s="32"/>
      <c r="M753" s="32"/>
      <c r="N753" s="33"/>
      <c r="O753" s="62"/>
      <c r="P753" s="34" t="str">
        <f t="shared" si="4"/>
        <v/>
      </c>
    </row>
    <row r="754" ht="22.5" customHeight="1">
      <c r="A754" s="37"/>
      <c r="B754" s="38" t="str">
        <f>'Master Schedule'!B754</f>
        <v/>
      </c>
      <c r="C754" s="39"/>
      <c r="D754" s="40" t="str">
        <f t="shared" si="1"/>
        <v>Saturday</v>
      </c>
      <c r="E754" s="41"/>
      <c r="F754" s="38"/>
      <c r="G754" s="38"/>
      <c r="H754" s="41"/>
      <c r="I754" s="38"/>
      <c r="J754" s="38"/>
      <c r="K754" s="35"/>
      <c r="L754" s="35"/>
      <c r="M754" s="35"/>
      <c r="N754" s="36"/>
      <c r="O754" s="62"/>
      <c r="P754" s="34" t="str">
        <f t="shared" si="4"/>
        <v/>
      </c>
    </row>
    <row r="755" ht="22.5" customHeight="1">
      <c r="A755" s="37"/>
      <c r="B755" s="38" t="str">
        <f>'Master Schedule'!B755</f>
        <v/>
      </c>
      <c r="C755" s="39"/>
      <c r="D755" s="40" t="str">
        <f t="shared" si="1"/>
        <v>Saturday</v>
      </c>
      <c r="E755" s="41"/>
      <c r="F755" s="38"/>
      <c r="G755" s="38"/>
      <c r="H755" s="41"/>
      <c r="I755" s="38"/>
      <c r="J755" s="38"/>
      <c r="K755" s="32"/>
      <c r="L755" s="32"/>
      <c r="M755" s="32"/>
      <c r="N755" s="33"/>
      <c r="O755" s="62"/>
      <c r="P755" s="34" t="str">
        <f t="shared" si="4"/>
        <v/>
      </c>
    </row>
    <row r="756" ht="22.5" customHeight="1">
      <c r="A756" s="37"/>
      <c r="B756" s="38" t="str">
        <f>'Master Schedule'!B756</f>
        <v/>
      </c>
      <c r="C756" s="39"/>
      <c r="D756" s="40" t="str">
        <f t="shared" si="1"/>
        <v>Saturday</v>
      </c>
      <c r="E756" s="41"/>
      <c r="F756" s="38"/>
      <c r="G756" s="38"/>
      <c r="H756" s="41"/>
      <c r="I756" s="38"/>
      <c r="J756" s="38"/>
      <c r="K756" s="35"/>
      <c r="L756" s="35"/>
      <c r="M756" s="35"/>
      <c r="N756" s="36"/>
      <c r="O756" s="62"/>
      <c r="P756" s="34" t="str">
        <f t="shared" si="4"/>
        <v/>
      </c>
    </row>
    <row r="757" ht="22.5" customHeight="1">
      <c r="A757" s="37"/>
      <c r="B757" s="38" t="str">
        <f>'Master Schedule'!B757</f>
        <v/>
      </c>
      <c r="C757" s="39"/>
      <c r="D757" s="40" t="str">
        <f t="shared" si="1"/>
        <v>Saturday</v>
      </c>
      <c r="E757" s="41"/>
      <c r="F757" s="38"/>
      <c r="G757" s="38"/>
      <c r="H757" s="41"/>
      <c r="I757" s="38"/>
      <c r="J757" s="38"/>
      <c r="K757" s="32"/>
      <c r="L757" s="32"/>
      <c r="M757" s="32"/>
      <c r="N757" s="33"/>
      <c r="O757" s="62"/>
      <c r="P757" s="34" t="str">
        <f t="shared" si="4"/>
        <v/>
      </c>
    </row>
    <row r="758" ht="22.5" customHeight="1">
      <c r="A758" s="37"/>
      <c r="B758" s="38" t="str">
        <f>'Master Schedule'!B758</f>
        <v/>
      </c>
      <c r="C758" s="39"/>
      <c r="D758" s="40" t="str">
        <f t="shared" si="1"/>
        <v>Saturday</v>
      </c>
      <c r="E758" s="41"/>
      <c r="F758" s="38"/>
      <c r="G758" s="38"/>
      <c r="H758" s="41"/>
      <c r="I758" s="38"/>
      <c r="J758" s="38"/>
      <c r="K758" s="35"/>
      <c r="L758" s="35"/>
      <c r="M758" s="35"/>
      <c r="N758" s="36"/>
      <c r="O758" s="62"/>
      <c r="P758" s="34" t="str">
        <f t="shared" si="4"/>
        <v/>
      </c>
    </row>
    <row r="759" ht="22.5" customHeight="1">
      <c r="A759" s="37"/>
      <c r="B759" s="38" t="str">
        <f>'Master Schedule'!B759</f>
        <v/>
      </c>
      <c r="C759" s="39"/>
      <c r="D759" s="40" t="str">
        <f t="shared" si="1"/>
        <v>Saturday</v>
      </c>
      <c r="E759" s="41"/>
      <c r="F759" s="38"/>
      <c r="G759" s="38"/>
      <c r="H759" s="41"/>
      <c r="I759" s="38"/>
      <c r="J759" s="38"/>
      <c r="K759" s="32"/>
      <c r="L759" s="32"/>
      <c r="M759" s="32"/>
      <c r="N759" s="33"/>
      <c r="O759" s="62"/>
      <c r="P759" s="34" t="str">
        <f t="shared" si="4"/>
        <v/>
      </c>
    </row>
    <row r="760" ht="22.5" customHeight="1">
      <c r="A760" s="37"/>
      <c r="B760" s="38" t="str">
        <f>'Master Schedule'!B760</f>
        <v/>
      </c>
      <c r="C760" s="39"/>
      <c r="D760" s="40" t="str">
        <f t="shared" si="1"/>
        <v>Saturday</v>
      </c>
      <c r="E760" s="41"/>
      <c r="F760" s="38"/>
      <c r="G760" s="38"/>
      <c r="H760" s="41"/>
      <c r="I760" s="38"/>
      <c r="J760" s="38"/>
      <c r="K760" s="35"/>
      <c r="L760" s="35"/>
      <c r="M760" s="35"/>
      <c r="N760" s="36"/>
      <c r="O760" s="62"/>
      <c r="P760" s="34" t="str">
        <f t="shared" si="4"/>
        <v/>
      </c>
    </row>
    <row r="761" ht="22.5" customHeight="1">
      <c r="A761" s="37"/>
      <c r="B761" s="38" t="str">
        <f>'Master Schedule'!B761</f>
        <v/>
      </c>
      <c r="C761" s="39"/>
      <c r="D761" s="40" t="str">
        <f t="shared" si="1"/>
        <v>Saturday</v>
      </c>
      <c r="E761" s="41"/>
      <c r="F761" s="38"/>
      <c r="G761" s="38"/>
      <c r="H761" s="41"/>
      <c r="I761" s="38"/>
      <c r="J761" s="38"/>
      <c r="K761" s="32"/>
      <c r="L761" s="32"/>
      <c r="M761" s="32"/>
      <c r="N761" s="33"/>
      <c r="O761" s="62"/>
      <c r="P761" s="34" t="str">
        <f t="shared" si="4"/>
        <v/>
      </c>
    </row>
    <row r="762" ht="22.5" customHeight="1">
      <c r="A762" s="37"/>
      <c r="B762" s="38" t="str">
        <f>'Master Schedule'!B762</f>
        <v/>
      </c>
      <c r="C762" s="39"/>
      <c r="D762" s="40" t="str">
        <f t="shared" si="1"/>
        <v>Saturday</v>
      </c>
      <c r="E762" s="41"/>
      <c r="F762" s="38"/>
      <c r="G762" s="38"/>
      <c r="H762" s="41"/>
      <c r="I762" s="38"/>
      <c r="J762" s="38"/>
      <c r="K762" s="35"/>
      <c r="L762" s="35"/>
      <c r="M762" s="35"/>
      <c r="N762" s="36"/>
      <c r="O762" s="62"/>
      <c r="P762" s="34" t="str">
        <f t="shared" si="4"/>
        <v/>
      </c>
    </row>
    <row r="763" ht="22.5" customHeight="1">
      <c r="A763" s="37"/>
      <c r="B763" s="38" t="str">
        <f>'Master Schedule'!B763</f>
        <v/>
      </c>
      <c r="C763" s="39"/>
      <c r="D763" s="40" t="str">
        <f t="shared" si="1"/>
        <v>Saturday</v>
      </c>
      <c r="E763" s="41"/>
      <c r="F763" s="38"/>
      <c r="G763" s="38"/>
      <c r="H763" s="41"/>
      <c r="I763" s="38"/>
      <c r="J763" s="38"/>
      <c r="K763" s="32"/>
      <c r="L763" s="32"/>
      <c r="M763" s="32"/>
      <c r="N763" s="33"/>
      <c r="O763" s="62"/>
      <c r="P763" s="34" t="str">
        <f t="shared" si="4"/>
        <v/>
      </c>
    </row>
    <row r="764" ht="22.5" customHeight="1">
      <c r="A764" s="37"/>
      <c r="B764" s="38" t="str">
        <f>'Master Schedule'!B764</f>
        <v/>
      </c>
      <c r="C764" s="39"/>
      <c r="D764" s="40" t="str">
        <f t="shared" si="1"/>
        <v>Saturday</v>
      </c>
      <c r="E764" s="41"/>
      <c r="F764" s="38"/>
      <c r="G764" s="38"/>
      <c r="H764" s="41"/>
      <c r="I764" s="38"/>
      <c r="J764" s="38"/>
      <c r="K764" s="35"/>
      <c r="L764" s="35"/>
      <c r="M764" s="35"/>
      <c r="N764" s="36"/>
      <c r="O764" s="62"/>
      <c r="P764" s="34" t="str">
        <f t="shared" si="4"/>
        <v/>
      </c>
    </row>
    <row r="765" ht="22.5" customHeight="1">
      <c r="A765" s="37"/>
      <c r="B765" s="38" t="str">
        <f>'Master Schedule'!B765</f>
        <v/>
      </c>
      <c r="C765" s="39"/>
      <c r="D765" s="40" t="str">
        <f t="shared" si="1"/>
        <v>Saturday</v>
      </c>
      <c r="E765" s="41"/>
      <c r="F765" s="38"/>
      <c r="G765" s="38"/>
      <c r="H765" s="41"/>
      <c r="I765" s="38"/>
      <c r="J765" s="38"/>
      <c r="K765" s="32"/>
      <c r="L765" s="32"/>
      <c r="M765" s="32"/>
      <c r="N765" s="33"/>
      <c r="O765" s="62"/>
      <c r="P765" s="34" t="str">
        <f t="shared" si="4"/>
        <v/>
      </c>
    </row>
    <row r="766" ht="22.5" customHeight="1">
      <c r="A766" s="37"/>
      <c r="B766" s="38" t="str">
        <f>'Master Schedule'!B766</f>
        <v/>
      </c>
      <c r="C766" s="39"/>
      <c r="D766" s="40" t="str">
        <f t="shared" si="1"/>
        <v>Saturday</v>
      </c>
      <c r="E766" s="41"/>
      <c r="F766" s="38"/>
      <c r="G766" s="38"/>
      <c r="H766" s="41"/>
      <c r="I766" s="38"/>
      <c r="J766" s="38"/>
      <c r="K766" s="35"/>
      <c r="L766" s="35"/>
      <c r="M766" s="35"/>
      <c r="N766" s="36"/>
      <c r="O766" s="62"/>
      <c r="P766" s="34" t="str">
        <f t="shared" si="4"/>
        <v/>
      </c>
    </row>
    <row r="767" ht="22.5" customHeight="1">
      <c r="A767" s="37"/>
      <c r="B767" s="38" t="str">
        <f>'Master Schedule'!B767</f>
        <v/>
      </c>
      <c r="C767" s="39"/>
      <c r="D767" s="40" t="str">
        <f t="shared" si="1"/>
        <v>Saturday</v>
      </c>
      <c r="E767" s="41"/>
      <c r="F767" s="38"/>
      <c r="G767" s="38"/>
      <c r="H767" s="41"/>
      <c r="I767" s="38"/>
      <c r="J767" s="38"/>
      <c r="K767" s="32"/>
      <c r="L767" s="32"/>
      <c r="M767" s="32"/>
      <c r="N767" s="33"/>
      <c r="O767" s="62"/>
      <c r="P767" s="34" t="str">
        <f t="shared" si="4"/>
        <v/>
      </c>
    </row>
    <row r="768" ht="22.5" customHeight="1">
      <c r="A768" s="37"/>
      <c r="B768" s="38" t="str">
        <f>'Master Schedule'!B768</f>
        <v/>
      </c>
      <c r="C768" s="39"/>
      <c r="D768" s="40" t="str">
        <f t="shared" si="1"/>
        <v>Saturday</v>
      </c>
      <c r="E768" s="41"/>
      <c r="F768" s="38"/>
      <c r="G768" s="38"/>
      <c r="H768" s="41"/>
      <c r="I768" s="38"/>
      <c r="J768" s="38"/>
      <c r="K768" s="35"/>
      <c r="L768" s="35"/>
      <c r="M768" s="35"/>
      <c r="N768" s="36"/>
      <c r="O768" s="62"/>
      <c r="P768" s="34" t="str">
        <f t="shared" si="4"/>
        <v/>
      </c>
    </row>
    <row r="769" ht="22.5" customHeight="1">
      <c r="A769" s="37"/>
      <c r="B769" s="38" t="str">
        <f>'Master Schedule'!B769</f>
        <v/>
      </c>
      <c r="C769" s="39"/>
      <c r="D769" s="40" t="str">
        <f t="shared" si="1"/>
        <v>Saturday</v>
      </c>
      <c r="E769" s="41"/>
      <c r="F769" s="38"/>
      <c r="G769" s="38"/>
      <c r="H769" s="41"/>
      <c r="I769" s="38"/>
      <c r="J769" s="38"/>
      <c r="K769" s="32"/>
      <c r="L769" s="32"/>
      <c r="M769" s="32"/>
      <c r="N769" s="33"/>
      <c r="O769" s="62"/>
      <c r="P769" s="34" t="str">
        <f t="shared" si="4"/>
        <v/>
      </c>
    </row>
    <row r="770" ht="22.5" customHeight="1">
      <c r="A770" s="37"/>
      <c r="B770" s="38" t="str">
        <f>'Master Schedule'!B770</f>
        <v/>
      </c>
      <c r="C770" s="39"/>
      <c r="D770" s="40" t="str">
        <f t="shared" si="1"/>
        <v>Saturday</v>
      </c>
      <c r="E770" s="41"/>
      <c r="F770" s="38"/>
      <c r="G770" s="38"/>
      <c r="H770" s="41"/>
      <c r="I770" s="38"/>
      <c r="J770" s="38"/>
      <c r="K770" s="35"/>
      <c r="L770" s="35"/>
      <c r="M770" s="35"/>
      <c r="N770" s="36"/>
      <c r="O770" s="62"/>
      <c r="P770" s="34" t="str">
        <f t="shared" si="4"/>
        <v/>
      </c>
    </row>
    <row r="771" ht="22.5" customHeight="1">
      <c r="A771" s="37"/>
      <c r="B771" s="38" t="str">
        <f>'Master Schedule'!B771</f>
        <v/>
      </c>
      <c r="C771" s="39"/>
      <c r="D771" s="40" t="str">
        <f t="shared" si="1"/>
        <v>Saturday</v>
      </c>
      <c r="E771" s="41"/>
      <c r="F771" s="38"/>
      <c r="G771" s="38"/>
      <c r="H771" s="41"/>
      <c r="I771" s="38"/>
      <c r="J771" s="38"/>
      <c r="K771" s="32"/>
      <c r="L771" s="32"/>
      <c r="M771" s="32"/>
      <c r="N771" s="33"/>
      <c r="O771" s="62"/>
      <c r="P771" s="34" t="str">
        <f t="shared" si="4"/>
        <v/>
      </c>
    </row>
    <row r="772" ht="22.5" customHeight="1">
      <c r="A772" s="37"/>
      <c r="B772" s="38" t="str">
        <f>'Master Schedule'!B772</f>
        <v/>
      </c>
      <c r="C772" s="39"/>
      <c r="D772" s="40" t="str">
        <f t="shared" si="1"/>
        <v>Saturday</v>
      </c>
      <c r="E772" s="41"/>
      <c r="F772" s="38"/>
      <c r="G772" s="38"/>
      <c r="H772" s="41"/>
      <c r="I772" s="38"/>
      <c r="J772" s="38"/>
      <c r="K772" s="35"/>
      <c r="L772" s="35"/>
      <c r="M772" s="35"/>
      <c r="N772" s="36"/>
      <c r="O772" s="62"/>
      <c r="P772" s="34" t="str">
        <f t="shared" si="4"/>
        <v/>
      </c>
    </row>
    <row r="773" ht="22.5" customHeight="1">
      <c r="A773" s="37"/>
      <c r="B773" s="38" t="str">
        <f>'Master Schedule'!B773</f>
        <v/>
      </c>
      <c r="C773" s="39"/>
      <c r="D773" s="40" t="str">
        <f t="shared" si="1"/>
        <v>Saturday</v>
      </c>
      <c r="E773" s="41"/>
      <c r="F773" s="38"/>
      <c r="G773" s="38"/>
      <c r="H773" s="41"/>
      <c r="I773" s="38"/>
      <c r="J773" s="38"/>
      <c r="K773" s="32"/>
      <c r="L773" s="32"/>
      <c r="M773" s="32"/>
      <c r="N773" s="33"/>
      <c r="O773" s="62"/>
      <c r="P773" s="34" t="str">
        <f t="shared" si="4"/>
        <v/>
      </c>
    </row>
    <row r="774" ht="22.5" customHeight="1">
      <c r="A774" s="37"/>
      <c r="B774" s="38" t="str">
        <f>'Master Schedule'!B774</f>
        <v/>
      </c>
      <c r="C774" s="39"/>
      <c r="D774" s="40" t="str">
        <f t="shared" si="1"/>
        <v>Saturday</v>
      </c>
      <c r="E774" s="41"/>
      <c r="F774" s="38"/>
      <c r="G774" s="38"/>
      <c r="H774" s="41"/>
      <c r="I774" s="38"/>
      <c r="J774" s="38"/>
      <c r="K774" s="35"/>
      <c r="L774" s="35"/>
      <c r="M774" s="35"/>
      <c r="N774" s="36"/>
      <c r="O774" s="62"/>
      <c r="P774" s="34" t="str">
        <f t="shared" si="4"/>
        <v/>
      </c>
    </row>
    <row r="775" ht="22.5" customHeight="1">
      <c r="A775" s="37"/>
      <c r="B775" s="38" t="str">
        <f>'Master Schedule'!B775</f>
        <v/>
      </c>
      <c r="C775" s="39"/>
      <c r="D775" s="40" t="str">
        <f t="shared" si="1"/>
        <v>Saturday</v>
      </c>
      <c r="E775" s="41"/>
      <c r="F775" s="38"/>
      <c r="G775" s="38"/>
      <c r="H775" s="41"/>
      <c r="I775" s="38"/>
      <c r="J775" s="38"/>
      <c r="K775" s="32"/>
      <c r="L775" s="32"/>
      <c r="M775" s="32"/>
      <c r="N775" s="33"/>
      <c r="O775" s="62"/>
      <c r="P775" s="34" t="str">
        <f t="shared" si="4"/>
        <v/>
      </c>
    </row>
    <row r="776" ht="22.5" customHeight="1">
      <c r="A776" s="37"/>
      <c r="B776" s="38" t="str">
        <f>'Master Schedule'!B776</f>
        <v/>
      </c>
      <c r="C776" s="39"/>
      <c r="D776" s="40" t="str">
        <f t="shared" si="1"/>
        <v>Saturday</v>
      </c>
      <c r="E776" s="41"/>
      <c r="F776" s="38"/>
      <c r="G776" s="38"/>
      <c r="H776" s="41"/>
      <c r="I776" s="38"/>
      <c r="J776" s="38"/>
      <c r="K776" s="35"/>
      <c r="L776" s="35"/>
      <c r="M776" s="35"/>
      <c r="N776" s="36"/>
      <c r="O776" s="62"/>
      <c r="P776" s="34" t="str">
        <f t="shared" si="4"/>
        <v/>
      </c>
    </row>
    <row r="777" ht="22.5" customHeight="1">
      <c r="A777" s="37"/>
      <c r="B777" s="38" t="str">
        <f>'Master Schedule'!B777</f>
        <v/>
      </c>
      <c r="C777" s="39"/>
      <c r="D777" s="40" t="str">
        <f t="shared" si="1"/>
        <v>Saturday</v>
      </c>
      <c r="E777" s="41"/>
      <c r="F777" s="38"/>
      <c r="G777" s="38"/>
      <c r="H777" s="41"/>
      <c r="I777" s="38"/>
      <c r="J777" s="38"/>
      <c r="K777" s="32"/>
      <c r="L777" s="32"/>
      <c r="M777" s="32"/>
      <c r="N777" s="33"/>
      <c r="O777" s="62"/>
      <c r="P777" s="34" t="str">
        <f t="shared" si="4"/>
        <v/>
      </c>
    </row>
    <row r="778" ht="22.5" customHeight="1">
      <c r="A778" s="37"/>
      <c r="B778" s="38" t="str">
        <f>'Master Schedule'!B778</f>
        <v/>
      </c>
      <c r="C778" s="39"/>
      <c r="D778" s="40" t="str">
        <f t="shared" si="1"/>
        <v>Saturday</v>
      </c>
      <c r="E778" s="41"/>
      <c r="F778" s="38"/>
      <c r="G778" s="38"/>
      <c r="H778" s="41"/>
      <c r="I778" s="38"/>
      <c r="J778" s="38"/>
      <c r="K778" s="35"/>
      <c r="L778" s="35"/>
      <c r="M778" s="35"/>
      <c r="N778" s="36"/>
      <c r="O778" s="62"/>
      <c r="P778" s="34" t="str">
        <f t="shared" si="4"/>
        <v/>
      </c>
    </row>
    <row r="779" ht="22.5" customHeight="1">
      <c r="A779" s="37"/>
      <c r="B779" s="38" t="str">
        <f>'Master Schedule'!B779</f>
        <v/>
      </c>
      <c r="C779" s="39"/>
      <c r="D779" s="40" t="str">
        <f t="shared" si="1"/>
        <v>Saturday</v>
      </c>
      <c r="E779" s="41"/>
      <c r="F779" s="38"/>
      <c r="G779" s="38"/>
      <c r="H779" s="41"/>
      <c r="I779" s="38"/>
      <c r="J779" s="38"/>
      <c r="K779" s="32"/>
      <c r="L779" s="32"/>
      <c r="M779" s="32"/>
      <c r="N779" s="33"/>
      <c r="O779" s="62"/>
      <c r="P779" s="34" t="str">
        <f t="shared" si="4"/>
        <v/>
      </c>
    </row>
    <row r="780" ht="22.5" customHeight="1">
      <c r="A780" s="37"/>
      <c r="B780" s="38" t="str">
        <f>'Master Schedule'!B780</f>
        <v/>
      </c>
      <c r="C780" s="39"/>
      <c r="D780" s="40" t="str">
        <f t="shared" si="1"/>
        <v>Saturday</v>
      </c>
      <c r="E780" s="41"/>
      <c r="F780" s="38"/>
      <c r="G780" s="38"/>
      <c r="H780" s="41"/>
      <c r="I780" s="38"/>
      <c r="J780" s="38"/>
      <c r="K780" s="35"/>
      <c r="L780" s="35"/>
      <c r="M780" s="35"/>
      <c r="N780" s="36"/>
      <c r="O780" s="62"/>
      <c r="P780" s="34" t="str">
        <f t="shared" si="4"/>
        <v/>
      </c>
    </row>
    <row r="781" ht="22.5" customHeight="1">
      <c r="A781" s="37"/>
      <c r="B781" s="38" t="str">
        <f>'Master Schedule'!B781</f>
        <v/>
      </c>
      <c r="C781" s="39"/>
      <c r="D781" s="40" t="str">
        <f t="shared" si="1"/>
        <v>Saturday</v>
      </c>
      <c r="E781" s="41"/>
      <c r="F781" s="38"/>
      <c r="G781" s="38"/>
      <c r="H781" s="41"/>
      <c r="I781" s="38"/>
      <c r="J781" s="38"/>
      <c r="K781" s="32"/>
      <c r="L781" s="32"/>
      <c r="M781" s="32"/>
      <c r="N781" s="33"/>
      <c r="O781" s="62"/>
      <c r="P781" s="34" t="str">
        <f t="shared" si="4"/>
        <v/>
      </c>
    </row>
    <row r="782" ht="22.5" customHeight="1">
      <c r="A782" s="37"/>
      <c r="B782" s="38" t="str">
        <f>'Master Schedule'!B782</f>
        <v/>
      </c>
      <c r="C782" s="39"/>
      <c r="D782" s="40" t="str">
        <f t="shared" si="1"/>
        <v>Saturday</v>
      </c>
      <c r="E782" s="41"/>
      <c r="F782" s="38"/>
      <c r="G782" s="38"/>
      <c r="H782" s="41"/>
      <c r="I782" s="38"/>
      <c r="J782" s="38"/>
      <c r="K782" s="35"/>
      <c r="L782" s="35"/>
      <c r="M782" s="35"/>
      <c r="N782" s="36"/>
      <c r="O782" s="62"/>
      <c r="P782" s="34" t="str">
        <f t="shared" si="4"/>
        <v/>
      </c>
    </row>
    <row r="783" ht="22.5" customHeight="1">
      <c r="A783" s="37"/>
      <c r="B783" s="38" t="str">
        <f>'Master Schedule'!B783</f>
        <v/>
      </c>
      <c r="C783" s="39"/>
      <c r="D783" s="40" t="str">
        <f t="shared" si="1"/>
        <v>Saturday</v>
      </c>
      <c r="E783" s="41"/>
      <c r="F783" s="38"/>
      <c r="G783" s="38"/>
      <c r="H783" s="41"/>
      <c r="I783" s="38"/>
      <c r="J783" s="38"/>
      <c r="K783" s="32"/>
      <c r="L783" s="32"/>
      <c r="M783" s="32"/>
      <c r="N783" s="33"/>
      <c r="O783" s="62"/>
      <c r="P783" s="34" t="str">
        <f t="shared" si="4"/>
        <v/>
      </c>
    </row>
    <row r="784" ht="22.5" customHeight="1">
      <c r="A784" s="37"/>
      <c r="B784" s="38" t="str">
        <f>'Master Schedule'!B784</f>
        <v/>
      </c>
      <c r="C784" s="39"/>
      <c r="D784" s="40" t="str">
        <f t="shared" si="1"/>
        <v>Saturday</v>
      </c>
      <c r="E784" s="41"/>
      <c r="F784" s="38"/>
      <c r="G784" s="38"/>
      <c r="H784" s="41"/>
      <c r="I784" s="38"/>
      <c r="J784" s="38"/>
      <c r="K784" s="35"/>
      <c r="L784" s="35"/>
      <c r="M784" s="35"/>
      <c r="N784" s="36"/>
      <c r="O784" s="62"/>
      <c r="P784" s="34" t="str">
        <f t="shared" si="4"/>
        <v/>
      </c>
    </row>
    <row r="785" ht="22.5" customHeight="1">
      <c r="A785" s="37"/>
      <c r="B785" s="38" t="str">
        <f>'Master Schedule'!B785</f>
        <v/>
      </c>
      <c r="C785" s="39"/>
      <c r="D785" s="40" t="str">
        <f t="shared" si="1"/>
        <v>Saturday</v>
      </c>
      <c r="E785" s="41"/>
      <c r="F785" s="38"/>
      <c r="G785" s="38"/>
      <c r="H785" s="41"/>
      <c r="I785" s="38"/>
      <c r="J785" s="38"/>
      <c r="K785" s="32"/>
      <c r="L785" s="32"/>
      <c r="M785" s="32"/>
      <c r="N785" s="33"/>
      <c r="O785" s="62"/>
      <c r="P785" s="34" t="str">
        <f t="shared" si="4"/>
        <v/>
      </c>
    </row>
    <row r="786" ht="22.5" customHeight="1">
      <c r="A786" s="37"/>
      <c r="B786" s="38" t="str">
        <f>'Master Schedule'!B786</f>
        <v/>
      </c>
      <c r="C786" s="39"/>
      <c r="D786" s="40" t="str">
        <f t="shared" si="1"/>
        <v>Saturday</v>
      </c>
      <c r="E786" s="41"/>
      <c r="F786" s="38"/>
      <c r="G786" s="38"/>
      <c r="H786" s="41"/>
      <c r="I786" s="38"/>
      <c r="J786" s="38"/>
      <c r="K786" s="35"/>
      <c r="L786" s="35"/>
      <c r="M786" s="35"/>
      <c r="N786" s="36"/>
      <c r="O786" s="62"/>
      <c r="P786" s="34" t="str">
        <f t="shared" si="4"/>
        <v/>
      </c>
    </row>
    <row r="787" ht="22.5" customHeight="1">
      <c r="A787" s="37"/>
      <c r="B787" s="38" t="str">
        <f>'Master Schedule'!B787</f>
        <v/>
      </c>
      <c r="C787" s="39"/>
      <c r="D787" s="40" t="str">
        <f t="shared" si="1"/>
        <v>Saturday</v>
      </c>
      <c r="E787" s="41"/>
      <c r="F787" s="38"/>
      <c r="G787" s="38"/>
      <c r="H787" s="41"/>
      <c r="I787" s="38"/>
      <c r="J787" s="38"/>
      <c r="K787" s="32"/>
      <c r="L787" s="32"/>
      <c r="M787" s="32"/>
      <c r="N787" s="33"/>
      <c r="O787" s="62"/>
      <c r="P787" s="34" t="str">
        <f t="shared" si="4"/>
        <v/>
      </c>
    </row>
    <row r="788" ht="22.5" customHeight="1">
      <c r="A788" s="37"/>
      <c r="B788" s="38" t="str">
        <f>'Master Schedule'!B788</f>
        <v/>
      </c>
      <c r="C788" s="39"/>
      <c r="D788" s="40" t="str">
        <f t="shared" si="1"/>
        <v>Saturday</v>
      </c>
      <c r="E788" s="41"/>
      <c r="F788" s="38"/>
      <c r="G788" s="38"/>
      <c r="H788" s="41"/>
      <c r="I788" s="38"/>
      <c r="J788" s="38"/>
      <c r="K788" s="35"/>
      <c r="L788" s="35"/>
      <c r="M788" s="35"/>
      <c r="N788" s="36"/>
      <c r="O788" s="62"/>
      <c r="P788" s="34" t="str">
        <f t="shared" si="4"/>
        <v/>
      </c>
    </row>
    <row r="789" ht="22.5" customHeight="1">
      <c r="A789" s="37"/>
      <c r="B789" s="38" t="str">
        <f>'Master Schedule'!B789</f>
        <v/>
      </c>
      <c r="C789" s="39"/>
      <c r="D789" s="40" t="str">
        <f t="shared" si="1"/>
        <v>Saturday</v>
      </c>
      <c r="E789" s="41"/>
      <c r="F789" s="38"/>
      <c r="G789" s="38"/>
      <c r="H789" s="41"/>
      <c r="I789" s="38"/>
      <c r="J789" s="38"/>
      <c r="K789" s="32"/>
      <c r="L789" s="32"/>
      <c r="M789" s="32"/>
      <c r="N789" s="33"/>
      <c r="O789" s="62"/>
      <c r="P789" s="34" t="str">
        <f t="shared" si="4"/>
        <v/>
      </c>
    </row>
    <row r="790" ht="22.5" customHeight="1">
      <c r="A790" s="37"/>
      <c r="B790" s="38" t="str">
        <f>'Master Schedule'!B790</f>
        <v/>
      </c>
      <c r="C790" s="39"/>
      <c r="D790" s="40" t="str">
        <f t="shared" si="1"/>
        <v>Saturday</v>
      </c>
      <c r="E790" s="41"/>
      <c r="F790" s="38"/>
      <c r="G790" s="38"/>
      <c r="H790" s="41"/>
      <c r="I790" s="38"/>
      <c r="J790" s="38"/>
      <c r="K790" s="35"/>
      <c r="L790" s="35"/>
      <c r="M790" s="35"/>
      <c r="N790" s="36"/>
      <c r="O790" s="62"/>
      <c r="P790" s="34" t="str">
        <f t="shared" si="4"/>
        <v/>
      </c>
    </row>
    <row r="791" ht="22.5" customHeight="1">
      <c r="A791" s="37"/>
      <c r="B791" s="38" t="str">
        <f>'Master Schedule'!B791</f>
        <v/>
      </c>
      <c r="C791" s="39"/>
      <c r="D791" s="40" t="str">
        <f t="shared" si="1"/>
        <v>Saturday</v>
      </c>
      <c r="E791" s="41"/>
      <c r="F791" s="38"/>
      <c r="G791" s="38"/>
      <c r="H791" s="41"/>
      <c r="I791" s="38"/>
      <c r="J791" s="38"/>
      <c r="K791" s="32"/>
      <c r="L791" s="32"/>
      <c r="M791" s="32"/>
      <c r="N791" s="33"/>
      <c r="O791" s="62"/>
      <c r="P791" s="34" t="str">
        <f t="shared" si="4"/>
        <v/>
      </c>
    </row>
    <row r="792" ht="22.5" customHeight="1">
      <c r="A792" s="37"/>
      <c r="B792" s="38" t="str">
        <f>'Master Schedule'!B792</f>
        <v/>
      </c>
      <c r="C792" s="39"/>
      <c r="D792" s="40" t="str">
        <f t="shared" si="1"/>
        <v>Saturday</v>
      </c>
      <c r="E792" s="41"/>
      <c r="F792" s="38"/>
      <c r="G792" s="38"/>
      <c r="H792" s="41"/>
      <c r="I792" s="38"/>
      <c r="J792" s="38"/>
      <c r="K792" s="35"/>
      <c r="L792" s="35"/>
      <c r="M792" s="35"/>
      <c r="N792" s="36"/>
      <c r="O792" s="62"/>
      <c r="P792" s="34" t="str">
        <f t="shared" si="4"/>
        <v/>
      </c>
    </row>
    <row r="793" ht="22.5" customHeight="1">
      <c r="A793" s="37"/>
      <c r="B793" s="38" t="str">
        <f>'Master Schedule'!B793</f>
        <v/>
      </c>
      <c r="C793" s="39"/>
      <c r="D793" s="40" t="str">
        <f t="shared" si="1"/>
        <v>Saturday</v>
      </c>
      <c r="E793" s="41"/>
      <c r="F793" s="38"/>
      <c r="G793" s="38"/>
      <c r="H793" s="41"/>
      <c r="I793" s="38"/>
      <c r="J793" s="38"/>
      <c r="K793" s="32"/>
      <c r="L793" s="32"/>
      <c r="M793" s="32"/>
      <c r="N793" s="33"/>
      <c r="O793" s="62"/>
      <c r="P793" s="34" t="str">
        <f t="shared" si="4"/>
        <v/>
      </c>
    </row>
    <row r="794" ht="22.5" customHeight="1">
      <c r="A794" s="37"/>
      <c r="B794" s="38" t="str">
        <f>'Master Schedule'!B794</f>
        <v/>
      </c>
      <c r="C794" s="39"/>
      <c r="D794" s="40" t="str">
        <f t="shared" si="1"/>
        <v>Saturday</v>
      </c>
      <c r="E794" s="41"/>
      <c r="F794" s="38"/>
      <c r="G794" s="38"/>
      <c r="H794" s="41"/>
      <c r="I794" s="38"/>
      <c r="J794" s="38"/>
      <c r="K794" s="35"/>
      <c r="L794" s="35"/>
      <c r="M794" s="35"/>
      <c r="N794" s="36"/>
      <c r="O794" s="62"/>
      <c r="P794" s="34" t="str">
        <f t="shared" si="4"/>
        <v/>
      </c>
    </row>
    <row r="795" ht="22.5" customHeight="1">
      <c r="A795" s="37"/>
      <c r="B795" s="38" t="str">
        <f>'Master Schedule'!B795</f>
        <v/>
      </c>
      <c r="C795" s="39"/>
      <c r="D795" s="40" t="str">
        <f t="shared" si="1"/>
        <v>Saturday</v>
      </c>
      <c r="E795" s="41"/>
      <c r="F795" s="38"/>
      <c r="G795" s="38"/>
      <c r="H795" s="41"/>
      <c r="I795" s="38"/>
      <c r="J795" s="38"/>
      <c r="K795" s="32"/>
      <c r="L795" s="32"/>
      <c r="M795" s="32"/>
      <c r="N795" s="33"/>
      <c r="O795" s="62"/>
      <c r="P795" s="34" t="str">
        <f t="shared" si="4"/>
        <v/>
      </c>
    </row>
    <row r="796" ht="22.5" customHeight="1">
      <c r="A796" s="37"/>
      <c r="B796" s="38" t="str">
        <f>'Master Schedule'!B796</f>
        <v/>
      </c>
      <c r="C796" s="39"/>
      <c r="D796" s="40" t="str">
        <f t="shared" si="1"/>
        <v>Saturday</v>
      </c>
      <c r="E796" s="41"/>
      <c r="F796" s="38"/>
      <c r="G796" s="38"/>
      <c r="H796" s="41"/>
      <c r="I796" s="38"/>
      <c r="J796" s="38"/>
      <c r="K796" s="35"/>
      <c r="L796" s="35"/>
      <c r="M796" s="35"/>
      <c r="N796" s="36"/>
      <c r="O796" s="62"/>
      <c r="P796" s="34" t="str">
        <f t="shared" si="4"/>
        <v/>
      </c>
    </row>
    <row r="797" ht="22.5" customHeight="1">
      <c r="A797" s="37"/>
      <c r="B797" s="38" t="str">
        <f>'Master Schedule'!B797</f>
        <v/>
      </c>
      <c r="C797" s="39"/>
      <c r="D797" s="40" t="str">
        <f t="shared" si="1"/>
        <v>Saturday</v>
      </c>
      <c r="E797" s="41"/>
      <c r="F797" s="38"/>
      <c r="G797" s="38"/>
      <c r="H797" s="41"/>
      <c r="I797" s="38"/>
      <c r="J797" s="38"/>
      <c r="K797" s="32"/>
      <c r="L797" s="32"/>
      <c r="M797" s="32"/>
      <c r="N797" s="33"/>
      <c r="O797" s="62"/>
      <c r="P797" s="34" t="str">
        <f t="shared" si="4"/>
        <v/>
      </c>
    </row>
    <row r="798" ht="22.5" customHeight="1">
      <c r="A798" s="37"/>
      <c r="B798" s="38" t="str">
        <f>'Master Schedule'!B798</f>
        <v/>
      </c>
      <c r="C798" s="39"/>
      <c r="D798" s="40" t="str">
        <f t="shared" si="1"/>
        <v>Saturday</v>
      </c>
      <c r="E798" s="41"/>
      <c r="F798" s="38"/>
      <c r="G798" s="38"/>
      <c r="H798" s="41"/>
      <c r="I798" s="38"/>
      <c r="J798" s="38"/>
      <c r="K798" s="35"/>
      <c r="L798" s="35"/>
      <c r="M798" s="35"/>
      <c r="N798" s="36"/>
      <c r="O798" s="62"/>
      <c r="P798" s="34" t="str">
        <f t="shared" si="4"/>
        <v/>
      </c>
    </row>
    <row r="799" ht="22.5" customHeight="1">
      <c r="A799" s="37"/>
      <c r="B799" s="38" t="str">
        <f>'Master Schedule'!B799</f>
        <v/>
      </c>
      <c r="C799" s="39"/>
      <c r="D799" s="40" t="str">
        <f t="shared" si="1"/>
        <v>Saturday</v>
      </c>
      <c r="E799" s="41"/>
      <c r="F799" s="38"/>
      <c r="G799" s="38"/>
      <c r="H799" s="41"/>
      <c r="I799" s="38"/>
      <c r="J799" s="38"/>
      <c r="K799" s="32"/>
      <c r="L799" s="32"/>
      <c r="M799" s="32"/>
      <c r="N799" s="33"/>
      <c r="O799" s="62"/>
      <c r="P799" s="34" t="str">
        <f t="shared" si="4"/>
        <v/>
      </c>
    </row>
    <row r="800" ht="22.5" customHeight="1">
      <c r="A800" s="37"/>
      <c r="B800" s="38" t="str">
        <f>'Master Schedule'!B800</f>
        <v/>
      </c>
      <c r="C800" s="39"/>
      <c r="D800" s="40" t="str">
        <f t="shared" si="1"/>
        <v>Saturday</v>
      </c>
      <c r="E800" s="41"/>
      <c r="F800" s="38"/>
      <c r="G800" s="38"/>
      <c r="H800" s="41"/>
      <c r="I800" s="38"/>
      <c r="J800" s="38"/>
      <c r="K800" s="35"/>
      <c r="L800" s="35"/>
      <c r="M800" s="35"/>
      <c r="N800" s="36"/>
      <c r="O800" s="62"/>
      <c r="P800" s="34" t="str">
        <f t="shared" si="4"/>
        <v/>
      </c>
    </row>
    <row r="801" ht="22.5" customHeight="1">
      <c r="A801" s="37"/>
      <c r="B801" s="38" t="str">
        <f>'Master Schedule'!B801</f>
        <v/>
      </c>
      <c r="C801" s="39"/>
      <c r="D801" s="40" t="str">
        <f t="shared" si="1"/>
        <v>Saturday</v>
      </c>
      <c r="E801" s="41"/>
      <c r="F801" s="38"/>
      <c r="G801" s="38"/>
      <c r="H801" s="41"/>
      <c r="I801" s="38"/>
      <c r="J801" s="38"/>
      <c r="K801" s="32"/>
      <c r="L801" s="32"/>
      <c r="M801" s="32"/>
      <c r="N801" s="33"/>
      <c r="O801" s="62"/>
      <c r="P801" s="34" t="str">
        <f t="shared" si="4"/>
        <v/>
      </c>
    </row>
    <row r="802" ht="22.5" customHeight="1">
      <c r="A802" s="37"/>
      <c r="B802" s="38" t="str">
        <f>'Master Schedule'!B802</f>
        <v/>
      </c>
      <c r="C802" s="39"/>
      <c r="D802" s="40" t="str">
        <f t="shared" si="1"/>
        <v>Saturday</v>
      </c>
      <c r="E802" s="41"/>
      <c r="F802" s="38"/>
      <c r="G802" s="38"/>
      <c r="H802" s="41"/>
      <c r="I802" s="38"/>
      <c r="J802" s="38"/>
      <c r="K802" s="35"/>
      <c r="L802" s="35"/>
      <c r="M802" s="35"/>
      <c r="N802" s="36"/>
      <c r="O802" s="62"/>
      <c r="P802" s="34" t="str">
        <f t="shared" si="4"/>
        <v/>
      </c>
    </row>
    <row r="803" ht="22.5" customHeight="1">
      <c r="A803" s="37"/>
      <c r="B803" s="38" t="str">
        <f>'Master Schedule'!B803</f>
        <v/>
      </c>
      <c r="C803" s="39"/>
      <c r="D803" s="40" t="str">
        <f t="shared" si="1"/>
        <v>Saturday</v>
      </c>
      <c r="E803" s="41"/>
      <c r="F803" s="38"/>
      <c r="G803" s="38"/>
      <c r="H803" s="41"/>
      <c r="I803" s="38"/>
      <c r="J803" s="38"/>
      <c r="K803" s="32"/>
      <c r="L803" s="32"/>
      <c r="M803" s="32"/>
      <c r="N803" s="33"/>
      <c r="O803" s="62"/>
      <c r="P803" s="34" t="str">
        <f t="shared" si="4"/>
        <v/>
      </c>
    </row>
    <row r="804" ht="22.5" customHeight="1">
      <c r="A804" s="37"/>
      <c r="B804" s="38" t="str">
        <f>'Master Schedule'!B804</f>
        <v/>
      </c>
      <c r="C804" s="39"/>
      <c r="D804" s="40" t="str">
        <f t="shared" si="1"/>
        <v>Saturday</v>
      </c>
      <c r="E804" s="41"/>
      <c r="F804" s="38"/>
      <c r="G804" s="38"/>
      <c r="H804" s="41"/>
      <c r="I804" s="38"/>
      <c r="J804" s="38"/>
      <c r="K804" s="35"/>
      <c r="L804" s="35"/>
      <c r="M804" s="35"/>
      <c r="N804" s="36"/>
      <c r="O804" s="62"/>
      <c r="P804" s="34" t="str">
        <f t="shared" si="4"/>
        <v/>
      </c>
    </row>
    <row r="805" ht="22.5" customHeight="1">
      <c r="A805" s="37"/>
      <c r="B805" s="38" t="str">
        <f>'Master Schedule'!B805</f>
        <v/>
      </c>
      <c r="C805" s="39"/>
      <c r="D805" s="40" t="str">
        <f t="shared" si="1"/>
        <v>Saturday</v>
      </c>
      <c r="E805" s="41"/>
      <c r="F805" s="38"/>
      <c r="G805" s="38"/>
      <c r="H805" s="41"/>
      <c r="I805" s="38"/>
      <c r="J805" s="38"/>
      <c r="K805" s="32"/>
      <c r="L805" s="32"/>
      <c r="M805" s="32"/>
      <c r="N805" s="33"/>
      <c r="O805" s="62"/>
      <c r="P805" s="34" t="str">
        <f t="shared" si="4"/>
        <v/>
      </c>
    </row>
    <row r="806" ht="22.5" customHeight="1">
      <c r="A806" s="37"/>
      <c r="B806" s="38" t="str">
        <f>'Master Schedule'!B806</f>
        <v/>
      </c>
      <c r="C806" s="39"/>
      <c r="D806" s="40" t="str">
        <f t="shared" si="1"/>
        <v>Saturday</v>
      </c>
      <c r="E806" s="41"/>
      <c r="F806" s="38"/>
      <c r="G806" s="38"/>
      <c r="H806" s="41"/>
      <c r="I806" s="38"/>
      <c r="J806" s="38"/>
      <c r="K806" s="35"/>
      <c r="L806" s="35"/>
      <c r="M806" s="35"/>
      <c r="N806" s="36"/>
      <c r="O806" s="62"/>
      <c r="P806" s="34" t="str">
        <f t="shared" si="4"/>
        <v/>
      </c>
    </row>
    <row r="807" ht="22.5" customHeight="1">
      <c r="A807" s="37"/>
      <c r="B807" s="38" t="str">
        <f>'Master Schedule'!B807</f>
        <v/>
      </c>
      <c r="C807" s="39"/>
      <c r="D807" s="40" t="str">
        <f t="shared" si="1"/>
        <v>Saturday</v>
      </c>
      <c r="E807" s="41"/>
      <c r="F807" s="38"/>
      <c r="G807" s="38"/>
      <c r="H807" s="41"/>
      <c r="I807" s="38"/>
      <c r="J807" s="38"/>
      <c r="K807" s="32"/>
      <c r="L807" s="32"/>
      <c r="M807" s="32"/>
      <c r="N807" s="33"/>
      <c r="O807" s="62"/>
      <c r="P807" s="34" t="str">
        <f t="shared" si="4"/>
        <v/>
      </c>
    </row>
    <row r="808" ht="22.5" customHeight="1">
      <c r="A808" s="37"/>
      <c r="B808" s="38" t="str">
        <f>'Master Schedule'!B808</f>
        <v/>
      </c>
      <c r="C808" s="39"/>
      <c r="D808" s="40" t="str">
        <f t="shared" si="1"/>
        <v>Saturday</v>
      </c>
      <c r="E808" s="41"/>
      <c r="F808" s="38"/>
      <c r="G808" s="38"/>
      <c r="H808" s="41"/>
      <c r="I808" s="38"/>
      <c r="J808" s="38"/>
      <c r="K808" s="35"/>
      <c r="L808" s="35"/>
      <c r="M808" s="35"/>
      <c r="N808" s="36"/>
      <c r="O808" s="62"/>
      <c r="P808" s="34" t="str">
        <f t="shared" si="4"/>
        <v/>
      </c>
    </row>
    <row r="809" ht="22.5" customHeight="1">
      <c r="A809" s="37"/>
      <c r="B809" s="38" t="str">
        <f>'Master Schedule'!B809</f>
        <v/>
      </c>
      <c r="C809" s="39"/>
      <c r="D809" s="40" t="str">
        <f t="shared" si="1"/>
        <v>Saturday</v>
      </c>
      <c r="E809" s="41"/>
      <c r="F809" s="38"/>
      <c r="G809" s="38"/>
      <c r="H809" s="41"/>
      <c r="I809" s="38"/>
      <c r="J809" s="38"/>
      <c r="K809" s="32"/>
      <c r="L809" s="32"/>
      <c r="M809" s="32"/>
      <c r="N809" s="33"/>
      <c r="O809" s="62"/>
      <c r="P809" s="34" t="str">
        <f t="shared" si="4"/>
        <v/>
      </c>
    </row>
    <row r="810" ht="22.5" customHeight="1">
      <c r="A810" s="37"/>
      <c r="B810" s="38" t="str">
        <f>'Master Schedule'!B810</f>
        <v/>
      </c>
      <c r="C810" s="39"/>
      <c r="D810" s="40" t="str">
        <f t="shared" si="1"/>
        <v>Saturday</v>
      </c>
      <c r="E810" s="41"/>
      <c r="F810" s="38"/>
      <c r="G810" s="38"/>
      <c r="H810" s="41"/>
      <c r="I810" s="38"/>
      <c r="J810" s="38"/>
      <c r="K810" s="35"/>
      <c r="L810" s="35"/>
      <c r="M810" s="35"/>
      <c r="N810" s="36"/>
      <c r="O810" s="62"/>
      <c r="P810" s="34" t="str">
        <f t="shared" si="4"/>
        <v/>
      </c>
    </row>
    <row r="811" ht="22.5" customHeight="1">
      <c r="A811" s="37"/>
      <c r="B811" s="38" t="str">
        <f>'Master Schedule'!B811</f>
        <v/>
      </c>
      <c r="C811" s="39"/>
      <c r="D811" s="40" t="str">
        <f t="shared" si="1"/>
        <v>Saturday</v>
      </c>
      <c r="E811" s="41"/>
      <c r="F811" s="38"/>
      <c r="G811" s="38"/>
      <c r="H811" s="41"/>
      <c r="I811" s="38"/>
      <c r="J811" s="38"/>
      <c r="K811" s="32"/>
      <c r="L811" s="32"/>
      <c r="M811" s="32"/>
      <c r="N811" s="33"/>
      <c r="O811" s="62"/>
      <c r="P811" s="34" t="str">
        <f t="shared" si="4"/>
        <v/>
      </c>
    </row>
    <row r="812" ht="22.5" customHeight="1">
      <c r="A812" s="37"/>
      <c r="B812" s="38" t="str">
        <f>'Master Schedule'!B812</f>
        <v/>
      </c>
      <c r="C812" s="39"/>
      <c r="D812" s="40" t="str">
        <f t="shared" si="1"/>
        <v>Saturday</v>
      </c>
      <c r="E812" s="41"/>
      <c r="F812" s="38"/>
      <c r="G812" s="38"/>
      <c r="H812" s="41"/>
      <c r="I812" s="38"/>
      <c r="J812" s="38"/>
      <c r="K812" s="35"/>
      <c r="L812" s="35"/>
      <c r="M812" s="35"/>
      <c r="N812" s="36"/>
      <c r="O812" s="62"/>
      <c r="P812" s="34" t="str">
        <f t="shared" si="4"/>
        <v/>
      </c>
    </row>
    <row r="813" ht="22.5" customHeight="1">
      <c r="A813" s="37"/>
      <c r="B813" s="38" t="str">
        <f>'Master Schedule'!B813</f>
        <v/>
      </c>
      <c r="C813" s="39"/>
      <c r="D813" s="40" t="str">
        <f t="shared" si="1"/>
        <v>Saturday</v>
      </c>
      <c r="E813" s="41"/>
      <c r="F813" s="38"/>
      <c r="G813" s="38"/>
      <c r="H813" s="41"/>
      <c r="I813" s="38"/>
      <c r="J813" s="38"/>
      <c r="K813" s="32"/>
      <c r="L813" s="32"/>
      <c r="M813" s="32"/>
      <c r="N813" s="33"/>
      <c r="O813" s="62"/>
      <c r="P813" s="34" t="str">
        <f t="shared" si="4"/>
        <v/>
      </c>
    </row>
    <row r="814" ht="22.5" customHeight="1">
      <c r="A814" s="37"/>
      <c r="B814" s="38" t="str">
        <f>'Master Schedule'!B814</f>
        <v/>
      </c>
      <c r="C814" s="39"/>
      <c r="D814" s="40" t="str">
        <f t="shared" si="1"/>
        <v>Saturday</v>
      </c>
      <c r="E814" s="41"/>
      <c r="F814" s="38"/>
      <c r="G814" s="38"/>
      <c r="H814" s="41"/>
      <c r="I814" s="38"/>
      <c r="J814" s="38"/>
      <c r="K814" s="35"/>
      <c r="L814" s="35"/>
      <c r="M814" s="35"/>
      <c r="N814" s="36"/>
      <c r="O814" s="62"/>
      <c r="P814" s="34" t="str">
        <f t="shared" si="4"/>
        <v/>
      </c>
    </row>
    <row r="815" ht="22.5" customHeight="1">
      <c r="A815" s="37"/>
      <c r="B815" s="38" t="str">
        <f>'Master Schedule'!B815</f>
        <v/>
      </c>
      <c r="C815" s="39"/>
      <c r="D815" s="40" t="str">
        <f t="shared" si="1"/>
        <v>Saturday</v>
      </c>
      <c r="E815" s="41"/>
      <c r="F815" s="38"/>
      <c r="G815" s="38"/>
      <c r="H815" s="41"/>
      <c r="I815" s="38"/>
      <c r="J815" s="38"/>
      <c r="K815" s="32"/>
      <c r="L815" s="32"/>
      <c r="M815" s="32"/>
      <c r="N815" s="33"/>
      <c r="O815" s="62"/>
      <c r="P815" s="34" t="str">
        <f t="shared" si="4"/>
        <v/>
      </c>
    </row>
    <row r="816" ht="22.5" customHeight="1">
      <c r="A816" s="37"/>
      <c r="B816" s="38" t="str">
        <f>'Master Schedule'!B816</f>
        <v/>
      </c>
      <c r="C816" s="39"/>
      <c r="D816" s="40" t="str">
        <f t="shared" si="1"/>
        <v>Saturday</v>
      </c>
      <c r="E816" s="41"/>
      <c r="F816" s="38"/>
      <c r="G816" s="38"/>
      <c r="H816" s="41"/>
      <c r="I816" s="38"/>
      <c r="J816" s="38"/>
      <c r="K816" s="35"/>
      <c r="L816" s="35"/>
      <c r="M816" s="35"/>
      <c r="N816" s="36"/>
      <c r="O816" s="62"/>
      <c r="P816" s="34" t="str">
        <f t="shared" si="4"/>
        <v/>
      </c>
    </row>
    <row r="817" ht="22.5" customHeight="1">
      <c r="A817" s="37"/>
      <c r="B817" s="38" t="str">
        <f>'Master Schedule'!B817</f>
        <v/>
      </c>
      <c r="C817" s="39"/>
      <c r="D817" s="40" t="str">
        <f t="shared" si="1"/>
        <v>Saturday</v>
      </c>
      <c r="E817" s="41"/>
      <c r="F817" s="38"/>
      <c r="G817" s="38"/>
      <c r="H817" s="41"/>
      <c r="I817" s="38"/>
      <c r="J817" s="38"/>
      <c r="K817" s="32"/>
      <c r="L817" s="32"/>
      <c r="M817" s="32"/>
      <c r="N817" s="33"/>
      <c r="O817" s="62"/>
      <c r="P817" s="34" t="str">
        <f t="shared" si="4"/>
        <v/>
      </c>
    </row>
    <row r="818" ht="22.5" customHeight="1">
      <c r="A818" s="37"/>
      <c r="B818" s="38" t="str">
        <f>'Master Schedule'!B818</f>
        <v/>
      </c>
      <c r="C818" s="39"/>
      <c r="D818" s="40" t="str">
        <f t="shared" si="1"/>
        <v>Saturday</v>
      </c>
      <c r="E818" s="41"/>
      <c r="F818" s="38"/>
      <c r="G818" s="38"/>
      <c r="H818" s="41"/>
      <c r="I818" s="38"/>
      <c r="J818" s="38"/>
      <c r="K818" s="35"/>
      <c r="L818" s="35"/>
      <c r="M818" s="35"/>
      <c r="N818" s="36"/>
      <c r="O818" s="62"/>
      <c r="P818" s="34" t="str">
        <f t="shared" si="4"/>
        <v/>
      </c>
    </row>
    <row r="819" ht="22.5" customHeight="1">
      <c r="A819" s="37"/>
      <c r="B819" s="38" t="str">
        <f>'Master Schedule'!B819</f>
        <v/>
      </c>
      <c r="C819" s="39"/>
      <c r="D819" s="40" t="str">
        <f t="shared" si="1"/>
        <v>Saturday</v>
      </c>
      <c r="E819" s="41"/>
      <c r="F819" s="38"/>
      <c r="G819" s="38"/>
      <c r="H819" s="41"/>
      <c r="I819" s="38"/>
      <c r="J819" s="38"/>
      <c r="K819" s="32"/>
      <c r="L819" s="32"/>
      <c r="M819" s="32"/>
      <c r="N819" s="33"/>
      <c r="O819" s="62"/>
      <c r="P819" s="34" t="str">
        <f t="shared" si="4"/>
        <v/>
      </c>
    </row>
    <row r="820" ht="22.5" customHeight="1">
      <c r="A820" s="37"/>
      <c r="B820" s="38" t="str">
        <f>'Master Schedule'!B820</f>
        <v/>
      </c>
      <c r="C820" s="39"/>
      <c r="D820" s="40" t="str">
        <f t="shared" si="1"/>
        <v>Saturday</v>
      </c>
      <c r="E820" s="41"/>
      <c r="F820" s="38"/>
      <c r="G820" s="38"/>
      <c r="H820" s="41"/>
      <c r="I820" s="38"/>
      <c r="J820" s="38"/>
      <c r="K820" s="35"/>
      <c r="L820" s="35"/>
      <c r="M820" s="35"/>
      <c r="N820" s="36"/>
      <c r="O820" s="62"/>
      <c r="P820" s="34" t="str">
        <f t="shared" si="4"/>
        <v/>
      </c>
    </row>
    <row r="821" ht="22.5" customHeight="1">
      <c r="A821" s="37"/>
      <c r="B821" s="38" t="str">
        <f>'Master Schedule'!B821</f>
        <v/>
      </c>
      <c r="C821" s="39"/>
      <c r="D821" s="40" t="str">
        <f t="shared" si="1"/>
        <v>Saturday</v>
      </c>
      <c r="E821" s="41"/>
      <c r="F821" s="38"/>
      <c r="G821" s="38"/>
      <c r="H821" s="41"/>
      <c r="I821" s="38"/>
      <c r="J821" s="38"/>
      <c r="K821" s="32"/>
      <c r="L821" s="32"/>
      <c r="M821" s="32"/>
      <c r="N821" s="33"/>
      <c r="O821" s="62"/>
      <c r="P821" s="34" t="str">
        <f t="shared" si="4"/>
        <v/>
      </c>
    </row>
    <row r="822" ht="22.5" customHeight="1">
      <c r="A822" s="37"/>
      <c r="B822" s="38" t="str">
        <f>'Master Schedule'!B822</f>
        <v/>
      </c>
      <c r="C822" s="39"/>
      <c r="D822" s="40" t="str">
        <f t="shared" si="1"/>
        <v>Saturday</v>
      </c>
      <c r="E822" s="41"/>
      <c r="F822" s="38"/>
      <c r="G822" s="38"/>
      <c r="H822" s="41"/>
      <c r="I822" s="38"/>
      <c r="J822" s="38"/>
      <c r="K822" s="35"/>
      <c r="L822" s="35"/>
      <c r="M822" s="35"/>
      <c r="N822" s="36"/>
      <c r="O822" s="62"/>
      <c r="P822" s="34" t="str">
        <f t="shared" si="4"/>
        <v/>
      </c>
    </row>
    <row r="823" ht="22.5" customHeight="1">
      <c r="A823" s="37"/>
      <c r="B823" s="38" t="str">
        <f>'Master Schedule'!B823</f>
        <v/>
      </c>
      <c r="C823" s="39"/>
      <c r="D823" s="40" t="str">
        <f t="shared" si="1"/>
        <v>Saturday</v>
      </c>
      <c r="E823" s="41"/>
      <c r="F823" s="38"/>
      <c r="G823" s="38"/>
      <c r="H823" s="41"/>
      <c r="I823" s="38"/>
      <c r="J823" s="38"/>
      <c r="K823" s="32"/>
      <c r="L823" s="32"/>
      <c r="M823" s="32"/>
      <c r="N823" s="33"/>
      <c r="O823" s="62"/>
      <c r="P823" s="34" t="str">
        <f t="shared" si="4"/>
        <v/>
      </c>
    </row>
    <row r="824" ht="22.5" customHeight="1">
      <c r="A824" s="37"/>
      <c r="B824" s="38" t="str">
        <f>'Master Schedule'!B824</f>
        <v/>
      </c>
      <c r="C824" s="39"/>
      <c r="D824" s="40" t="str">
        <f t="shared" si="1"/>
        <v>Saturday</v>
      </c>
      <c r="E824" s="41"/>
      <c r="F824" s="38"/>
      <c r="G824" s="38"/>
      <c r="H824" s="41"/>
      <c r="I824" s="38"/>
      <c r="J824" s="38"/>
      <c r="K824" s="35"/>
      <c r="L824" s="35"/>
      <c r="M824" s="35"/>
      <c r="N824" s="36"/>
      <c r="O824" s="62"/>
      <c r="P824" s="34" t="str">
        <f t="shared" si="4"/>
        <v/>
      </c>
    </row>
    <row r="825" ht="22.5" customHeight="1">
      <c r="A825" s="37"/>
      <c r="B825" s="38" t="str">
        <f>'Master Schedule'!B825</f>
        <v/>
      </c>
      <c r="C825" s="39"/>
      <c r="D825" s="40" t="str">
        <f t="shared" si="1"/>
        <v>Saturday</v>
      </c>
      <c r="E825" s="41"/>
      <c r="F825" s="38"/>
      <c r="G825" s="38"/>
      <c r="H825" s="41"/>
      <c r="I825" s="38"/>
      <c r="J825" s="38"/>
      <c r="K825" s="32"/>
      <c r="L825" s="32"/>
      <c r="M825" s="32"/>
      <c r="N825" s="33"/>
      <c r="O825" s="62"/>
      <c r="P825" s="34" t="str">
        <f t="shared" si="4"/>
        <v/>
      </c>
    </row>
    <row r="826" ht="22.5" customHeight="1">
      <c r="A826" s="37"/>
      <c r="B826" s="38" t="str">
        <f>'Master Schedule'!B826</f>
        <v/>
      </c>
      <c r="C826" s="39"/>
      <c r="D826" s="40" t="str">
        <f t="shared" si="1"/>
        <v>Saturday</v>
      </c>
      <c r="E826" s="41"/>
      <c r="F826" s="38"/>
      <c r="G826" s="38"/>
      <c r="H826" s="41"/>
      <c r="I826" s="38"/>
      <c r="J826" s="38"/>
      <c r="K826" s="35"/>
      <c r="L826" s="35"/>
      <c r="M826" s="35"/>
      <c r="N826" s="36"/>
      <c r="O826" s="62"/>
      <c r="P826" s="34" t="str">
        <f t="shared" si="4"/>
        <v/>
      </c>
    </row>
    <row r="827" ht="22.5" customHeight="1">
      <c r="A827" s="37"/>
      <c r="B827" s="38" t="str">
        <f>'Master Schedule'!B827</f>
        <v/>
      </c>
      <c r="C827" s="39"/>
      <c r="D827" s="40" t="str">
        <f t="shared" si="1"/>
        <v>Saturday</v>
      </c>
      <c r="E827" s="41"/>
      <c r="F827" s="38"/>
      <c r="G827" s="38"/>
      <c r="H827" s="41"/>
      <c r="I827" s="38"/>
      <c r="J827" s="38"/>
      <c r="K827" s="32"/>
      <c r="L827" s="32"/>
      <c r="M827" s="32"/>
      <c r="N827" s="33"/>
      <c r="O827" s="62"/>
      <c r="P827" s="34" t="str">
        <f t="shared" si="4"/>
        <v/>
      </c>
    </row>
    <row r="828" ht="22.5" customHeight="1">
      <c r="A828" s="37"/>
      <c r="B828" s="38" t="str">
        <f>'Master Schedule'!B828</f>
        <v/>
      </c>
      <c r="C828" s="39"/>
      <c r="D828" s="40" t="str">
        <f t="shared" si="1"/>
        <v>Saturday</v>
      </c>
      <c r="E828" s="41"/>
      <c r="F828" s="38"/>
      <c r="G828" s="38"/>
      <c r="H828" s="41"/>
      <c r="I828" s="38"/>
      <c r="J828" s="38"/>
      <c r="K828" s="35"/>
      <c r="L828" s="35"/>
      <c r="M828" s="35"/>
      <c r="N828" s="36"/>
      <c r="O828" s="62"/>
      <c r="P828" s="34" t="str">
        <f t="shared" si="4"/>
        <v/>
      </c>
    </row>
    <row r="829" ht="22.5" customHeight="1">
      <c r="A829" s="37"/>
      <c r="B829" s="38" t="str">
        <f>'Master Schedule'!B829</f>
        <v/>
      </c>
      <c r="C829" s="39"/>
      <c r="D829" s="40" t="str">
        <f t="shared" si="1"/>
        <v>Saturday</v>
      </c>
      <c r="E829" s="41"/>
      <c r="F829" s="38"/>
      <c r="G829" s="38"/>
      <c r="H829" s="41"/>
      <c r="I829" s="38"/>
      <c r="J829" s="38"/>
      <c r="K829" s="32"/>
      <c r="L829" s="32"/>
      <c r="M829" s="32"/>
      <c r="N829" s="33"/>
      <c r="O829" s="62"/>
      <c r="P829" s="34" t="str">
        <f t="shared" si="4"/>
        <v/>
      </c>
    </row>
    <row r="830" ht="22.5" customHeight="1">
      <c r="A830" s="37"/>
      <c r="B830" s="38" t="str">
        <f>'Master Schedule'!B830</f>
        <v/>
      </c>
      <c r="C830" s="39"/>
      <c r="D830" s="40" t="str">
        <f t="shared" si="1"/>
        <v>Saturday</v>
      </c>
      <c r="E830" s="41"/>
      <c r="F830" s="38"/>
      <c r="G830" s="38"/>
      <c r="H830" s="41"/>
      <c r="I830" s="38"/>
      <c r="J830" s="38"/>
      <c r="K830" s="35"/>
      <c r="L830" s="35"/>
      <c r="M830" s="35"/>
      <c r="N830" s="36"/>
      <c r="O830" s="62"/>
      <c r="P830" s="34" t="str">
        <f t="shared" si="4"/>
        <v/>
      </c>
    </row>
    <row r="831" ht="22.5" customHeight="1">
      <c r="A831" s="37"/>
      <c r="B831" s="38" t="str">
        <f>'Master Schedule'!B831</f>
        <v/>
      </c>
      <c r="C831" s="39"/>
      <c r="D831" s="40" t="str">
        <f t="shared" si="1"/>
        <v>Saturday</v>
      </c>
      <c r="E831" s="41"/>
      <c r="F831" s="38"/>
      <c r="G831" s="38"/>
      <c r="H831" s="41"/>
      <c r="I831" s="38"/>
      <c r="J831" s="38"/>
      <c r="K831" s="32"/>
      <c r="L831" s="32"/>
      <c r="M831" s="32"/>
      <c r="N831" s="33"/>
      <c r="O831" s="62"/>
      <c r="P831" s="34" t="str">
        <f t="shared" si="4"/>
        <v/>
      </c>
    </row>
    <row r="832" ht="22.5" customHeight="1">
      <c r="A832" s="37"/>
      <c r="B832" s="38" t="str">
        <f>'Master Schedule'!B832</f>
        <v/>
      </c>
      <c r="C832" s="39"/>
      <c r="D832" s="40" t="str">
        <f t="shared" si="1"/>
        <v>Saturday</v>
      </c>
      <c r="E832" s="41"/>
      <c r="F832" s="38"/>
      <c r="G832" s="38"/>
      <c r="H832" s="41"/>
      <c r="I832" s="38"/>
      <c r="J832" s="38"/>
      <c r="K832" s="35"/>
      <c r="L832" s="35"/>
      <c r="M832" s="35"/>
      <c r="N832" s="36"/>
      <c r="O832" s="62"/>
      <c r="P832" s="34" t="str">
        <f t="shared" si="4"/>
        <v/>
      </c>
    </row>
    <row r="833" ht="22.5" customHeight="1">
      <c r="A833" s="37"/>
      <c r="B833" s="38" t="str">
        <f>'Master Schedule'!B833</f>
        <v/>
      </c>
      <c r="C833" s="39"/>
      <c r="D833" s="40" t="str">
        <f t="shared" si="1"/>
        <v>Saturday</v>
      </c>
      <c r="E833" s="41"/>
      <c r="F833" s="38"/>
      <c r="G833" s="38"/>
      <c r="H833" s="41"/>
      <c r="I833" s="38"/>
      <c r="J833" s="38"/>
      <c r="K833" s="32"/>
      <c r="L833" s="32"/>
      <c r="M833" s="32"/>
      <c r="N833" s="33"/>
      <c r="O833" s="62"/>
      <c r="P833" s="34" t="str">
        <f t="shared" si="4"/>
        <v/>
      </c>
    </row>
    <row r="834" ht="22.5" customHeight="1">
      <c r="A834" s="37"/>
      <c r="B834" s="38" t="str">
        <f>'Master Schedule'!B834</f>
        <v/>
      </c>
      <c r="C834" s="39"/>
      <c r="D834" s="40" t="str">
        <f t="shared" si="1"/>
        <v>Saturday</v>
      </c>
      <c r="E834" s="41"/>
      <c r="F834" s="38"/>
      <c r="G834" s="38"/>
      <c r="H834" s="41"/>
      <c r="I834" s="38"/>
      <c r="J834" s="38"/>
      <c r="K834" s="35"/>
      <c r="L834" s="35"/>
      <c r="M834" s="35"/>
      <c r="N834" s="36"/>
      <c r="O834" s="62"/>
      <c r="P834" s="34" t="str">
        <f t="shared" si="4"/>
        <v/>
      </c>
    </row>
    <row r="835" ht="22.5" customHeight="1">
      <c r="A835" s="37"/>
      <c r="B835" s="38" t="str">
        <f>'Master Schedule'!B835</f>
        <v/>
      </c>
      <c r="C835" s="39"/>
      <c r="D835" s="40" t="str">
        <f t="shared" si="1"/>
        <v>Saturday</v>
      </c>
      <c r="E835" s="41"/>
      <c r="F835" s="38"/>
      <c r="G835" s="38"/>
      <c r="H835" s="41"/>
      <c r="I835" s="38"/>
      <c r="J835" s="38"/>
      <c r="K835" s="32"/>
      <c r="L835" s="32"/>
      <c r="M835" s="32"/>
      <c r="N835" s="33"/>
      <c r="O835" s="62"/>
      <c r="P835" s="34" t="str">
        <f t="shared" si="4"/>
        <v/>
      </c>
    </row>
    <row r="836" ht="22.5" customHeight="1">
      <c r="A836" s="37"/>
      <c r="B836" s="38" t="str">
        <f>'Master Schedule'!B836</f>
        <v/>
      </c>
      <c r="C836" s="39"/>
      <c r="D836" s="40" t="str">
        <f t="shared" si="1"/>
        <v>Saturday</v>
      </c>
      <c r="E836" s="41"/>
      <c r="F836" s="38"/>
      <c r="G836" s="38"/>
      <c r="H836" s="41"/>
      <c r="I836" s="38"/>
      <c r="J836" s="38"/>
      <c r="K836" s="35"/>
      <c r="L836" s="35"/>
      <c r="M836" s="35"/>
      <c r="N836" s="36"/>
      <c r="O836" s="62"/>
      <c r="P836" s="34" t="str">
        <f t="shared" si="4"/>
        <v/>
      </c>
    </row>
    <row r="837" ht="22.5" customHeight="1">
      <c r="A837" s="37"/>
      <c r="B837" s="38" t="str">
        <f>'Master Schedule'!B837</f>
        <v/>
      </c>
      <c r="C837" s="39"/>
      <c r="D837" s="40" t="str">
        <f t="shared" si="1"/>
        <v>Saturday</v>
      </c>
      <c r="E837" s="41"/>
      <c r="F837" s="38"/>
      <c r="G837" s="38"/>
      <c r="H837" s="41"/>
      <c r="I837" s="38"/>
      <c r="J837" s="38"/>
      <c r="K837" s="32"/>
      <c r="L837" s="32"/>
      <c r="M837" s="32"/>
      <c r="N837" s="33"/>
      <c r="O837" s="62"/>
      <c r="P837" s="34" t="str">
        <f t="shared" si="4"/>
        <v/>
      </c>
    </row>
    <row r="838" ht="22.5" customHeight="1">
      <c r="A838" s="37"/>
      <c r="B838" s="38" t="str">
        <f>'Master Schedule'!B838</f>
        <v/>
      </c>
      <c r="C838" s="39"/>
      <c r="D838" s="40" t="str">
        <f t="shared" si="1"/>
        <v>Saturday</v>
      </c>
      <c r="E838" s="41"/>
      <c r="F838" s="38"/>
      <c r="G838" s="38"/>
      <c r="H838" s="41"/>
      <c r="I838" s="38"/>
      <c r="J838" s="38"/>
      <c r="K838" s="35"/>
      <c r="L838" s="35"/>
      <c r="M838" s="35"/>
      <c r="N838" s="36"/>
      <c r="O838" s="62"/>
      <c r="P838" s="34" t="str">
        <f t="shared" si="4"/>
        <v/>
      </c>
    </row>
    <row r="839" ht="22.5" customHeight="1">
      <c r="A839" s="37"/>
      <c r="B839" s="38" t="str">
        <f>'Master Schedule'!B839</f>
        <v/>
      </c>
      <c r="C839" s="39"/>
      <c r="D839" s="40" t="str">
        <f t="shared" si="1"/>
        <v>Saturday</v>
      </c>
      <c r="E839" s="41"/>
      <c r="F839" s="38"/>
      <c r="G839" s="38"/>
      <c r="H839" s="41"/>
      <c r="I839" s="38"/>
      <c r="J839" s="38"/>
      <c r="K839" s="32"/>
      <c r="L839" s="32"/>
      <c r="M839" s="32"/>
      <c r="N839" s="33"/>
      <c r="O839" s="62"/>
      <c r="P839" s="34" t="str">
        <f t="shared" si="4"/>
        <v/>
      </c>
    </row>
    <row r="840" ht="22.5" customHeight="1">
      <c r="A840" s="37"/>
      <c r="B840" s="38" t="str">
        <f>'Master Schedule'!B840</f>
        <v/>
      </c>
      <c r="C840" s="39"/>
      <c r="D840" s="40" t="str">
        <f t="shared" si="1"/>
        <v>Saturday</v>
      </c>
      <c r="E840" s="41"/>
      <c r="F840" s="38"/>
      <c r="G840" s="38"/>
      <c r="H840" s="41"/>
      <c r="I840" s="38"/>
      <c r="J840" s="38"/>
      <c r="K840" s="35"/>
      <c r="L840" s="35"/>
      <c r="M840" s="35"/>
      <c r="N840" s="36"/>
      <c r="O840" s="62"/>
      <c r="P840" s="34" t="str">
        <f t="shared" si="4"/>
        <v/>
      </c>
    </row>
    <row r="841" ht="22.5" customHeight="1">
      <c r="A841" s="37"/>
      <c r="B841" s="38" t="str">
        <f>'Master Schedule'!B841</f>
        <v/>
      </c>
      <c r="C841" s="39"/>
      <c r="D841" s="40" t="str">
        <f t="shared" si="1"/>
        <v>Saturday</v>
      </c>
      <c r="E841" s="41"/>
      <c r="F841" s="38"/>
      <c r="G841" s="38"/>
      <c r="H841" s="41"/>
      <c r="I841" s="38"/>
      <c r="J841" s="38"/>
      <c r="K841" s="32"/>
      <c r="L841" s="32"/>
      <c r="M841" s="32"/>
      <c r="N841" s="33"/>
      <c r="O841" s="62"/>
      <c r="P841" s="34" t="str">
        <f t="shared" si="4"/>
        <v/>
      </c>
    </row>
    <row r="842" ht="22.5" customHeight="1">
      <c r="A842" s="37"/>
      <c r="B842" s="38" t="str">
        <f>'Master Schedule'!B842</f>
        <v/>
      </c>
      <c r="C842" s="39"/>
      <c r="D842" s="40" t="str">
        <f t="shared" si="1"/>
        <v>Saturday</v>
      </c>
      <c r="E842" s="41"/>
      <c r="F842" s="38"/>
      <c r="G842" s="38"/>
      <c r="H842" s="41"/>
      <c r="I842" s="38"/>
      <c r="J842" s="38"/>
      <c r="K842" s="35"/>
      <c r="L842" s="35"/>
      <c r="M842" s="35"/>
      <c r="N842" s="36"/>
      <c r="O842" s="62"/>
      <c r="P842" s="34" t="str">
        <f t="shared" si="4"/>
        <v/>
      </c>
    </row>
    <row r="843" ht="22.5" customHeight="1">
      <c r="A843" s="37"/>
      <c r="B843" s="38" t="str">
        <f>'Master Schedule'!B843</f>
        <v/>
      </c>
      <c r="C843" s="39"/>
      <c r="D843" s="40" t="str">
        <f t="shared" si="1"/>
        <v>Saturday</v>
      </c>
      <c r="E843" s="41"/>
      <c r="F843" s="38"/>
      <c r="G843" s="38"/>
      <c r="H843" s="41"/>
      <c r="I843" s="38"/>
      <c r="J843" s="38"/>
      <c r="K843" s="32"/>
      <c r="L843" s="32"/>
      <c r="M843" s="32"/>
      <c r="N843" s="33"/>
      <c r="O843" s="62"/>
      <c r="P843" s="34" t="str">
        <f t="shared" si="4"/>
        <v/>
      </c>
    </row>
    <row r="844" ht="22.5" customHeight="1">
      <c r="A844" s="37"/>
      <c r="B844" s="38" t="str">
        <f>'Master Schedule'!B844</f>
        <v/>
      </c>
      <c r="C844" s="39"/>
      <c r="D844" s="40" t="str">
        <f t="shared" si="1"/>
        <v>Saturday</v>
      </c>
      <c r="E844" s="41"/>
      <c r="F844" s="38"/>
      <c r="G844" s="38"/>
      <c r="H844" s="41"/>
      <c r="I844" s="38"/>
      <c r="J844" s="38"/>
      <c r="K844" s="35"/>
      <c r="L844" s="35"/>
      <c r="M844" s="35"/>
      <c r="N844" s="36"/>
      <c r="O844" s="62"/>
      <c r="P844" s="34" t="str">
        <f t="shared" si="4"/>
        <v/>
      </c>
    </row>
    <row r="845" ht="22.5" customHeight="1">
      <c r="A845" s="37"/>
      <c r="B845" s="38" t="str">
        <f>'Master Schedule'!B845</f>
        <v/>
      </c>
      <c r="C845" s="39"/>
      <c r="D845" s="40" t="str">
        <f t="shared" si="1"/>
        <v>Saturday</v>
      </c>
      <c r="E845" s="41"/>
      <c r="F845" s="38"/>
      <c r="G845" s="38"/>
      <c r="H845" s="41"/>
      <c r="I845" s="38"/>
      <c r="J845" s="38"/>
      <c r="K845" s="32"/>
      <c r="L845" s="32"/>
      <c r="M845" s="32"/>
      <c r="N845" s="33"/>
      <c r="O845" s="62"/>
      <c r="P845" s="34" t="str">
        <f t="shared" si="4"/>
        <v/>
      </c>
    </row>
    <row r="846" ht="22.5" customHeight="1">
      <c r="A846" s="37"/>
      <c r="B846" s="38" t="str">
        <f>'Master Schedule'!B846</f>
        <v/>
      </c>
      <c r="C846" s="39"/>
      <c r="D846" s="40" t="str">
        <f t="shared" si="1"/>
        <v>Saturday</v>
      </c>
      <c r="E846" s="41"/>
      <c r="F846" s="38"/>
      <c r="G846" s="38"/>
      <c r="H846" s="41"/>
      <c r="I846" s="38"/>
      <c r="J846" s="38"/>
      <c r="K846" s="35"/>
      <c r="L846" s="35"/>
      <c r="M846" s="35"/>
      <c r="N846" s="36"/>
      <c r="O846" s="62"/>
      <c r="P846" s="34" t="str">
        <f t="shared" si="4"/>
        <v/>
      </c>
    </row>
    <row r="847" ht="22.5" customHeight="1">
      <c r="A847" s="37"/>
      <c r="B847" s="38" t="str">
        <f>'Master Schedule'!B847</f>
        <v/>
      </c>
      <c r="C847" s="39"/>
      <c r="D847" s="40" t="str">
        <f t="shared" si="1"/>
        <v>Saturday</v>
      </c>
      <c r="E847" s="41"/>
      <c r="F847" s="38"/>
      <c r="G847" s="38"/>
      <c r="H847" s="41"/>
      <c r="I847" s="38"/>
      <c r="J847" s="38"/>
      <c r="K847" s="32"/>
      <c r="L847" s="32"/>
      <c r="M847" s="32"/>
      <c r="N847" s="33"/>
      <c r="O847" s="62"/>
      <c r="P847" s="34" t="str">
        <f t="shared" si="4"/>
        <v/>
      </c>
    </row>
    <row r="848" ht="22.5" customHeight="1">
      <c r="A848" s="37"/>
      <c r="B848" s="38" t="str">
        <f>'Master Schedule'!B848</f>
        <v/>
      </c>
      <c r="C848" s="39"/>
      <c r="D848" s="40" t="str">
        <f t="shared" si="1"/>
        <v>Saturday</v>
      </c>
      <c r="E848" s="41"/>
      <c r="F848" s="38"/>
      <c r="G848" s="38"/>
      <c r="H848" s="41"/>
      <c r="I848" s="38"/>
      <c r="J848" s="38"/>
      <c r="K848" s="35"/>
      <c r="L848" s="35"/>
      <c r="M848" s="35"/>
      <c r="N848" s="36"/>
      <c r="O848" s="62"/>
      <c r="P848" s="34" t="str">
        <f t="shared" si="4"/>
        <v/>
      </c>
    </row>
    <row r="849" ht="22.5" customHeight="1">
      <c r="A849" s="37"/>
      <c r="B849" s="38" t="str">
        <f>'Master Schedule'!B849</f>
        <v/>
      </c>
      <c r="C849" s="39"/>
      <c r="D849" s="40" t="str">
        <f t="shared" si="1"/>
        <v>Saturday</v>
      </c>
      <c r="E849" s="41"/>
      <c r="F849" s="38"/>
      <c r="G849" s="38"/>
      <c r="H849" s="41"/>
      <c r="I849" s="38"/>
      <c r="J849" s="38"/>
      <c r="K849" s="32"/>
      <c r="L849" s="32"/>
      <c r="M849" s="32"/>
      <c r="N849" s="33"/>
      <c r="O849" s="62"/>
      <c r="P849" s="34" t="str">
        <f t="shared" si="4"/>
        <v/>
      </c>
    </row>
    <row r="850" ht="22.5" customHeight="1">
      <c r="A850" s="37"/>
      <c r="B850" s="38" t="str">
        <f>'Master Schedule'!B850</f>
        <v/>
      </c>
      <c r="C850" s="39"/>
      <c r="D850" s="40" t="str">
        <f t="shared" si="1"/>
        <v>Saturday</v>
      </c>
      <c r="E850" s="41"/>
      <c r="F850" s="38"/>
      <c r="G850" s="38"/>
      <c r="H850" s="41"/>
      <c r="I850" s="38"/>
      <c r="J850" s="38"/>
      <c r="K850" s="35"/>
      <c r="L850" s="35"/>
      <c r="M850" s="35"/>
      <c r="N850" s="36"/>
      <c r="O850" s="62"/>
      <c r="P850" s="34" t="str">
        <f t="shared" si="4"/>
        <v/>
      </c>
    </row>
    <row r="851" ht="22.5" customHeight="1">
      <c r="A851" s="37"/>
      <c r="B851" s="38" t="str">
        <f>'Master Schedule'!B851</f>
        <v/>
      </c>
      <c r="C851" s="39"/>
      <c r="D851" s="40" t="str">
        <f t="shared" si="1"/>
        <v>Saturday</v>
      </c>
      <c r="E851" s="41"/>
      <c r="F851" s="38"/>
      <c r="G851" s="38"/>
      <c r="H851" s="41"/>
      <c r="I851" s="38"/>
      <c r="J851" s="38"/>
      <c r="K851" s="32"/>
      <c r="L851" s="32"/>
      <c r="M851" s="32"/>
      <c r="N851" s="33"/>
      <c r="O851" s="62"/>
      <c r="P851" s="34" t="str">
        <f t="shared" si="4"/>
        <v/>
      </c>
    </row>
    <row r="852" ht="22.5" customHeight="1">
      <c r="A852" s="37"/>
      <c r="B852" s="38" t="str">
        <f>'Master Schedule'!B852</f>
        <v/>
      </c>
      <c r="C852" s="39"/>
      <c r="D852" s="40" t="str">
        <f t="shared" si="1"/>
        <v>Saturday</v>
      </c>
      <c r="E852" s="41"/>
      <c r="F852" s="38"/>
      <c r="G852" s="38"/>
      <c r="H852" s="41"/>
      <c r="I852" s="38"/>
      <c r="J852" s="38"/>
      <c r="K852" s="35"/>
      <c r="L852" s="35"/>
      <c r="M852" s="35"/>
      <c r="N852" s="36"/>
      <c r="O852" s="62"/>
      <c r="P852" s="34" t="str">
        <f t="shared" si="4"/>
        <v/>
      </c>
    </row>
    <row r="853" ht="22.5" customHeight="1">
      <c r="A853" s="37"/>
      <c r="B853" s="38" t="str">
        <f>'Master Schedule'!B853</f>
        <v/>
      </c>
      <c r="C853" s="39"/>
      <c r="D853" s="40" t="str">
        <f t="shared" si="1"/>
        <v>Saturday</v>
      </c>
      <c r="E853" s="41"/>
      <c r="F853" s="38"/>
      <c r="G853" s="38"/>
      <c r="H853" s="41"/>
      <c r="I853" s="38"/>
      <c r="J853" s="38"/>
      <c r="K853" s="32"/>
      <c r="L853" s="32"/>
      <c r="M853" s="32"/>
      <c r="N853" s="33"/>
      <c r="O853" s="62"/>
      <c r="P853" s="34" t="str">
        <f t="shared" si="4"/>
        <v/>
      </c>
    </row>
    <row r="854" ht="22.5" customHeight="1">
      <c r="A854" s="37"/>
      <c r="B854" s="38" t="str">
        <f>'Master Schedule'!B854</f>
        <v/>
      </c>
      <c r="C854" s="39"/>
      <c r="D854" s="40" t="str">
        <f t="shared" si="1"/>
        <v>Saturday</v>
      </c>
      <c r="E854" s="41"/>
      <c r="F854" s="38"/>
      <c r="G854" s="38"/>
      <c r="H854" s="41"/>
      <c r="I854" s="38"/>
      <c r="J854" s="38"/>
      <c r="K854" s="35"/>
      <c r="L854" s="35"/>
      <c r="M854" s="35"/>
      <c r="N854" s="36"/>
      <c r="O854" s="62"/>
      <c r="P854" s="34" t="str">
        <f t="shared" si="4"/>
        <v/>
      </c>
    </row>
    <row r="855" ht="22.5" customHeight="1">
      <c r="A855" s="37"/>
      <c r="B855" s="38" t="str">
        <f>'Master Schedule'!B855</f>
        <v/>
      </c>
      <c r="C855" s="39"/>
      <c r="D855" s="40" t="str">
        <f t="shared" si="1"/>
        <v>Saturday</v>
      </c>
      <c r="E855" s="41"/>
      <c r="F855" s="38"/>
      <c r="G855" s="38"/>
      <c r="H855" s="41"/>
      <c r="I855" s="38"/>
      <c r="J855" s="38"/>
      <c r="K855" s="32"/>
      <c r="L855" s="32"/>
      <c r="M855" s="32"/>
      <c r="N855" s="33"/>
      <c r="O855" s="62"/>
      <c r="P855" s="34" t="str">
        <f t="shared" si="4"/>
        <v/>
      </c>
    </row>
    <row r="856" ht="22.5" customHeight="1">
      <c r="A856" s="37"/>
      <c r="B856" s="38" t="str">
        <f>'Master Schedule'!B856</f>
        <v/>
      </c>
      <c r="C856" s="39"/>
      <c r="D856" s="40" t="str">
        <f t="shared" si="1"/>
        <v>Saturday</v>
      </c>
      <c r="E856" s="41"/>
      <c r="F856" s="38"/>
      <c r="G856" s="38"/>
      <c r="H856" s="41"/>
      <c r="I856" s="38"/>
      <c r="J856" s="38"/>
      <c r="K856" s="35"/>
      <c r="L856" s="35"/>
      <c r="M856" s="35"/>
      <c r="N856" s="36"/>
      <c r="O856" s="62"/>
      <c r="P856" s="34" t="str">
        <f t="shared" si="4"/>
        <v/>
      </c>
    </row>
    <row r="857" ht="22.5" customHeight="1">
      <c r="A857" s="37"/>
      <c r="B857" s="38" t="str">
        <f>'Master Schedule'!B857</f>
        <v/>
      </c>
      <c r="C857" s="39"/>
      <c r="D857" s="40" t="str">
        <f t="shared" si="1"/>
        <v>Saturday</v>
      </c>
      <c r="E857" s="41"/>
      <c r="F857" s="38"/>
      <c r="G857" s="38"/>
      <c r="H857" s="41"/>
      <c r="I857" s="38"/>
      <c r="J857" s="38"/>
      <c r="K857" s="32"/>
      <c r="L857" s="32"/>
      <c r="M857" s="32"/>
      <c r="N857" s="33"/>
      <c r="O857" s="62"/>
      <c r="P857" s="34" t="str">
        <f t="shared" si="4"/>
        <v/>
      </c>
    </row>
    <row r="858" ht="22.5" customHeight="1">
      <c r="A858" s="37"/>
      <c r="B858" s="38" t="str">
        <f>'Master Schedule'!B858</f>
        <v/>
      </c>
      <c r="C858" s="39"/>
      <c r="D858" s="40" t="str">
        <f t="shared" si="1"/>
        <v>Saturday</v>
      </c>
      <c r="E858" s="41"/>
      <c r="F858" s="38"/>
      <c r="G858" s="38"/>
      <c r="H858" s="41"/>
      <c r="I858" s="38"/>
      <c r="J858" s="38"/>
      <c r="K858" s="35"/>
      <c r="L858" s="35"/>
      <c r="M858" s="35"/>
      <c r="N858" s="36"/>
      <c r="O858" s="62"/>
      <c r="P858" s="34" t="str">
        <f t="shared" si="4"/>
        <v/>
      </c>
    </row>
    <row r="859" ht="22.5" customHeight="1">
      <c r="A859" s="37"/>
      <c r="B859" s="38" t="str">
        <f>'Master Schedule'!B859</f>
        <v/>
      </c>
      <c r="C859" s="39"/>
      <c r="D859" s="40" t="str">
        <f t="shared" si="1"/>
        <v>Saturday</v>
      </c>
      <c r="E859" s="41"/>
      <c r="F859" s="38"/>
      <c r="G859" s="38"/>
      <c r="H859" s="41"/>
      <c r="I859" s="38"/>
      <c r="J859" s="38"/>
      <c r="K859" s="32"/>
      <c r="L859" s="32"/>
      <c r="M859" s="32"/>
      <c r="N859" s="33"/>
      <c r="O859" s="62"/>
      <c r="P859" s="34" t="str">
        <f t="shared" si="4"/>
        <v/>
      </c>
    </row>
    <row r="860" ht="22.5" customHeight="1">
      <c r="A860" s="37"/>
      <c r="B860" s="38" t="str">
        <f>'Master Schedule'!B860</f>
        <v/>
      </c>
      <c r="C860" s="39"/>
      <c r="D860" s="40" t="str">
        <f t="shared" si="1"/>
        <v>Saturday</v>
      </c>
      <c r="E860" s="41"/>
      <c r="F860" s="38"/>
      <c r="G860" s="38"/>
      <c r="H860" s="41"/>
      <c r="I860" s="38"/>
      <c r="J860" s="38"/>
      <c r="K860" s="35"/>
      <c r="L860" s="35"/>
      <c r="M860" s="35"/>
      <c r="N860" s="36"/>
      <c r="O860" s="62"/>
      <c r="P860" s="34" t="str">
        <f t="shared" si="4"/>
        <v/>
      </c>
    </row>
    <row r="861" ht="22.5" customHeight="1">
      <c r="A861" s="37"/>
      <c r="B861" s="38" t="str">
        <f>'Master Schedule'!B861</f>
        <v/>
      </c>
      <c r="C861" s="39"/>
      <c r="D861" s="40" t="str">
        <f t="shared" si="1"/>
        <v>Saturday</v>
      </c>
      <c r="E861" s="41"/>
      <c r="F861" s="38"/>
      <c r="G861" s="38"/>
      <c r="H861" s="41"/>
      <c r="I861" s="38"/>
      <c r="J861" s="38"/>
      <c r="K861" s="32"/>
      <c r="L861" s="32"/>
      <c r="M861" s="32"/>
      <c r="N861" s="33"/>
      <c r="O861" s="62"/>
      <c r="P861" s="34" t="str">
        <f t="shared" si="4"/>
        <v/>
      </c>
    </row>
    <row r="862" ht="22.5" customHeight="1">
      <c r="A862" s="37"/>
      <c r="B862" s="38" t="str">
        <f>'Master Schedule'!B862</f>
        <v/>
      </c>
      <c r="C862" s="39"/>
      <c r="D862" s="40" t="str">
        <f t="shared" si="1"/>
        <v>Saturday</v>
      </c>
      <c r="E862" s="41"/>
      <c r="F862" s="38"/>
      <c r="G862" s="38"/>
      <c r="H862" s="41"/>
      <c r="I862" s="38"/>
      <c r="J862" s="38"/>
      <c r="K862" s="35"/>
      <c r="L862" s="35"/>
      <c r="M862" s="35"/>
      <c r="N862" s="36"/>
      <c r="O862" s="62"/>
      <c r="P862" s="34" t="str">
        <f t="shared" si="4"/>
        <v/>
      </c>
    </row>
    <row r="863" ht="22.5" customHeight="1">
      <c r="A863" s="37"/>
      <c r="B863" s="38" t="str">
        <f>'Master Schedule'!B863</f>
        <v/>
      </c>
      <c r="C863" s="39"/>
      <c r="D863" s="40" t="str">
        <f t="shared" si="1"/>
        <v>Saturday</v>
      </c>
      <c r="E863" s="41"/>
      <c r="F863" s="38"/>
      <c r="G863" s="38"/>
      <c r="H863" s="41"/>
      <c r="I863" s="38"/>
      <c r="J863" s="38"/>
      <c r="K863" s="32"/>
      <c r="L863" s="32"/>
      <c r="M863" s="32"/>
      <c r="N863" s="33"/>
      <c r="O863" s="62"/>
      <c r="P863" s="34" t="str">
        <f t="shared" si="4"/>
        <v/>
      </c>
    </row>
    <row r="864" ht="22.5" customHeight="1">
      <c r="A864" s="37"/>
      <c r="B864" s="38" t="str">
        <f>'Master Schedule'!B864</f>
        <v/>
      </c>
      <c r="C864" s="39"/>
      <c r="D864" s="40" t="str">
        <f t="shared" si="1"/>
        <v>Saturday</v>
      </c>
      <c r="E864" s="41"/>
      <c r="F864" s="38"/>
      <c r="G864" s="38"/>
      <c r="H864" s="41"/>
      <c r="I864" s="38"/>
      <c r="J864" s="38"/>
      <c r="K864" s="35"/>
      <c r="L864" s="35"/>
      <c r="M864" s="35"/>
      <c r="N864" s="36"/>
      <c r="O864" s="62"/>
      <c r="P864" s="34" t="str">
        <f t="shared" si="4"/>
        <v/>
      </c>
    </row>
    <row r="865" ht="22.5" customHeight="1">
      <c r="A865" s="37"/>
      <c r="B865" s="38" t="str">
        <f>'Master Schedule'!B865</f>
        <v/>
      </c>
      <c r="C865" s="39"/>
      <c r="D865" s="40" t="str">
        <f t="shared" si="1"/>
        <v>Saturday</v>
      </c>
      <c r="E865" s="41"/>
      <c r="F865" s="38"/>
      <c r="G865" s="38"/>
      <c r="H865" s="41"/>
      <c r="I865" s="38"/>
      <c r="J865" s="38"/>
      <c r="K865" s="32"/>
      <c r="L865" s="32"/>
      <c r="M865" s="32"/>
      <c r="N865" s="33"/>
      <c r="O865" s="62"/>
      <c r="P865" s="34" t="str">
        <f t="shared" si="4"/>
        <v/>
      </c>
    </row>
    <row r="866" ht="22.5" customHeight="1">
      <c r="A866" s="37"/>
      <c r="B866" s="38" t="str">
        <f>'Master Schedule'!B866</f>
        <v/>
      </c>
      <c r="C866" s="39"/>
      <c r="D866" s="40" t="str">
        <f t="shared" si="1"/>
        <v>Saturday</v>
      </c>
      <c r="E866" s="41"/>
      <c r="F866" s="38"/>
      <c r="G866" s="38"/>
      <c r="H866" s="41"/>
      <c r="I866" s="38"/>
      <c r="J866" s="38"/>
      <c r="K866" s="35"/>
      <c r="L866" s="35"/>
      <c r="M866" s="35"/>
      <c r="N866" s="36"/>
      <c r="O866" s="62"/>
      <c r="P866" s="34" t="str">
        <f t="shared" si="4"/>
        <v/>
      </c>
    </row>
    <row r="867" ht="22.5" customHeight="1">
      <c r="A867" s="37"/>
      <c r="B867" s="38" t="str">
        <f>'Master Schedule'!B867</f>
        <v/>
      </c>
      <c r="C867" s="39"/>
      <c r="D867" s="40" t="str">
        <f t="shared" si="1"/>
        <v>Saturday</v>
      </c>
      <c r="E867" s="41"/>
      <c r="F867" s="38"/>
      <c r="G867" s="38"/>
      <c r="H867" s="41"/>
      <c r="I867" s="38"/>
      <c r="J867" s="38"/>
      <c r="K867" s="32"/>
      <c r="L867" s="32"/>
      <c r="M867" s="32"/>
      <c r="N867" s="33"/>
      <c r="O867" s="62"/>
      <c r="P867" s="34" t="str">
        <f t="shared" si="4"/>
        <v/>
      </c>
    </row>
    <row r="868" ht="22.5" customHeight="1">
      <c r="A868" s="37"/>
      <c r="B868" s="38" t="str">
        <f>'Master Schedule'!B868</f>
        <v/>
      </c>
      <c r="C868" s="39"/>
      <c r="D868" s="40" t="str">
        <f t="shared" si="1"/>
        <v>Saturday</v>
      </c>
      <c r="E868" s="41"/>
      <c r="F868" s="38"/>
      <c r="G868" s="38"/>
      <c r="H868" s="41"/>
      <c r="I868" s="38"/>
      <c r="J868" s="38"/>
      <c r="K868" s="35"/>
      <c r="L868" s="35"/>
      <c r="M868" s="35"/>
      <c r="N868" s="36"/>
      <c r="O868" s="62"/>
      <c r="P868" s="34" t="str">
        <f t="shared" si="4"/>
        <v/>
      </c>
    </row>
    <row r="869" ht="22.5" customHeight="1">
      <c r="A869" s="37"/>
      <c r="B869" s="38" t="str">
        <f>'Master Schedule'!B869</f>
        <v/>
      </c>
      <c r="C869" s="39"/>
      <c r="D869" s="40" t="str">
        <f t="shared" si="1"/>
        <v>Saturday</v>
      </c>
      <c r="E869" s="41"/>
      <c r="F869" s="38"/>
      <c r="G869" s="38"/>
      <c r="H869" s="41"/>
      <c r="I869" s="38"/>
      <c r="J869" s="38"/>
      <c r="K869" s="32"/>
      <c r="L869" s="32"/>
      <c r="M869" s="32"/>
      <c r="N869" s="33"/>
      <c r="O869" s="62"/>
      <c r="P869" s="34" t="str">
        <f t="shared" si="4"/>
        <v/>
      </c>
    </row>
    <row r="870" ht="22.5" customHeight="1">
      <c r="A870" s="37"/>
      <c r="B870" s="38" t="str">
        <f>'Master Schedule'!B870</f>
        <v/>
      </c>
      <c r="C870" s="39"/>
      <c r="D870" s="40" t="str">
        <f t="shared" si="1"/>
        <v>Saturday</v>
      </c>
      <c r="E870" s="41"/>
      <c r="F870" s="38"/>
      <c r="G870" s="38"/>
      <c r="H870" s="41"/>
      <c r="I870" s="38"/>
      <c r="J870" s="38"/>
      <c r="K870" s="35"/>
      <c r="L870" s="35"/>
      <c r="M870" s="35"/>
      <c r="N870" s="36"/>
      <c r="O870" s="62"/>
      <c r="P870" s="34" t="str">
        <f t="shared" si="4"/>
        <v/>
      </c>
    </row>
    <row r="871" ht="22.5" customHeight="1">
      <c r="A871" s="37"/>
      <c r="B871" s="38" t="str">
        <f>'Master Schedule'!B871</f>
        <v/>
      </c>
      <c r="C871" s="39"/>
      <c r="D871" s="40" t="str">
        <f t="shared" si="1"/>
        <v>Saturday</v>
      </c>
      <c r="E871" s="41"/>
      <c r="F871" s="38"/>
      <c r="G871" s="38"/>
      <c r="H871" s="41"/>
      <c r="I871" s="38"/>
      <c r="J871" s="38"/>
      <c r="K871" s="32"/>
      <c r="L871" s="32"/>
      <c r="M871" s="32"/>
      <c r="N871" s="33"/>
      <c r="O871" s="62"/>
      <c r="P871" s="34" t="str">
        <f t="shared" si="4"/>
        <v/>
      </c>
    </row>
    <row r="872" ht="22.5" customHeight="1">
      <c r="A872" s="37"/>
      <c r="B872" s="38" t="str">
        <f>'Master Schedule'!B872</f>
        <v/>
      </c>
      <c r="C872" s="39"/>
      <c r="D872" s="40" t="str">
        <f t="shared" si="1"/>
        <v>Saturday</v>
      </c>
      <c r="E872" s="41"/>
      <c r="F872" s="38"/>
      <c r="G872" s="38"/>
      <c r="H872" s="41"/>
      <c r="I872" s="38"/>
      <c r="J872" s="38"/>
      <c r="K872" s="35"/>
      <c r="L872" s="35"/>
      <c r="M872" s="35"/>
      <c r="N872" s="36"/>
      <c r="O872" s="62"/>
      <c r="P872" s="34" t="str">
        <f t="shared" si="4"/>
        <v/>
      </c>
    </row>
    <row r="873" ht="22.5" customHeight="1">
      <c r="A873" s="37"/>
      <c r="B873" s="38" t="str">
        <f>'Master Schedule'!B873</f>
        <v/>
      </c>
      <c r="C873" s="39"/>
      <c r="D873" s="40" t="str">
        <f t="shared" si="1"/>
        <v>Saturday</v>
      </c>
      <c r="E873" s="41"/>
      <c r="F873" s="38"/>
      <c r="G873" s="38"/>
      <c r="H873" s="41"/>
      <c r="I873" s="38"/>
      <c r="J873" s="38"/>
      <c r="K873" s="32"/>
      <c r="L873" s="32"/>
      <c r="M873" s="32"/>
      <c r="N873" s="33"/>
      <c r="O873" s="62"/>
      <c r="P873" s="34" t="str">
        <f t="shared" si="4"/>
        <v/>
      </c>
    </row>
    <row r="874" ht="22.5" customHeight="1">
      <c r="A874" s="37"/>
      <c r="B874" s="38" t="str">
        <f>'Master Schedule'!B874</f>
        <v/>
      </c>
      <c r="C874" s="39"/>
      <c r="D874" s="40" t="str">
        <f t="shared" si="1"/>
        <v>Saturday</v>
      </c>
      <c r="E874" s="41"/>
      <c r="F874" s="38"/>
      <c r="G874" s="38"/>
      <c r="H874" s="41"/>
      <c r="I874" s="38"/>
      <c r="J874" s="38"/>
      <c r="K874" s="35"/>
      <c r="L874" s="35"/>
      <c r="M874" s="35"/>
      <c r="N874" s="36"/>
      <c r="O874" s="62"/>
      <c r="P874" s="34" t="str">
        <f t="shared" si="4"/>
        <v/>
      </c>
    </row>
    <row r="875" ht="22.5" customHeight="1">
      <c r="A875" s="37"/>
      <c r="B875" s="38" t="str">
        <f>'Master Schedule'!B875</f>
        <v/>
      </c>
      <c r="C875" s="39"/>
      <c r="D875" s="40" t="str">
        <f t="shared" si="1"/>
        <v>Saturday</v>
      </c>
      <c r="E875" s="41"/>
      <c r="F875" s="38"/>
      <c r="G875" s="38"/>
      <c r="H875" s="41"/>
      <c r="I875" s="38"/>
      <c r="J875" s="38"/>
      <c r="K875" s="32"/>
      <c r="L875" s="32"/>
      <c r="M875" s="32"/>
      <c r="N875" s="33"/>
      <c r="O875" s="62"/>
      <c r="P875" s="34" t="str">
        <f t="shared" si="4"/>
        <v/>
      </c>
    </row>
    <row r="876" ht="22.5" customHeight="1">
      <c r="A876" s="37"/>
      <c r="B876" s="38" t="str">
        <f>'Master Schedule'!B876</f>
        <v/>
      </c>
      <c r="C876" s="39"/>
      <c r="D876" s="40" t="str">
        <f t="shared" si="1"/>
        <v>Saturday</v>
      </c>
      <c r="E876" s="41"/>
      <c r="F876" s="38"/>
      <c r="G876" s="38"/>
      <c r="H876" s="41"/>
      <c r="I876" s="38"/>
      <c r="J876" s="38"/>
      <c r="K876" s="35"/>
      <c r="L876" s="35"/>
      <c r="M876" s="35"/>
      <c r="N876" s="36"/>
      <c r="O876" s="62"/>
      <c r="P876" s="34" t="str">
        <f t="shared" si="4"/>
        <v/>
      </c>
    </row>
    <row r="877" ht="22.5" customHeight="1">
      <c r="A877" s="37"/>
      <c r="B877" s="38" t="str">
        <f>'Master Schedule'!B877</f>
        <v/>
      </c>
      <c r="C877" s="39"/>
      <c r="D877" s="40" t="str">
        <f t="shared" si="1"/>
        <v>Saturday</v>
      </c>
      <c r="E877" s="41"/>
      <c r="F877" s="38"/>
      <c r="G877" s="38"/>
      <c r="H877" s="41"/>
      <c r="I877" s="38"/>
      <c r="J877" s="38"/>
      <c r="K877" s="32"/>
      <c r="L877" s="32"/>
      <c r="M877" s="32"/>
      <c r="N877" s="33"/>
      <c r="O877" s="62"/>
      <c r="P877" s="34" t="str">
        <f t="shared" si="4"/>
        <v/>
      </c>
    </row>
    <row r="878" ht="22.5" customHeight="1">
      <c r="A878" s="37"/>
      <c r="B878" s="38" t="str">
        <f>'Master Schedule'!B878</f>
        <v/>
      </c>
      <c r="C878" s="39"/>
      <c r="D878" s="40" t="str">
        <f t="shared" si="1"/>
        <v>Saturday</v>
      </c>
      <c r="E878" s="41"/>
      <c r="F878" s="38"/>
      <c r="G878" s="38"/>
      <c r="H878" s="41"/>
      <c r="I878" s="38"/>
      <c r="J878" s="38"/>
      <c r="K878" s="35"/>
      <c r="L878" s="35"/>
      <c r="M878" s="35"/>
      <c r="N878" s="36"/>
      <c r="O878" s="62"/>
      <c r="P878" s="34" t="str">
        <f t="shared" si="4"/>
        <v/>
      </c>
    </row>
    <row r="879" ht="22.5" customHeight="1">
      <c r="A879" s="37"/>
      <c r="B879" s="38" t="str">
        <f>'Master Schedule'!B879</f>
        <v/>
      </c>
      <c r="C879" s="39"/>
      <c r="D879" s="40" t="str">
        <f t="shared" si="1"/>
        <v>Saturday</v>
      </c>
      <c r="E879" s="41"/>
      <c r="F879" s="38"/>
      <c r="G879" s="38"/>
      <c r="H879" s="41"/>
      <c r="I879" s="38"/>
      <c r="J879" s="38"/>
      <c r="K879" s="32"/>
      <c r="L879" s="32"/>
      <c r="M879" s="32"/>
      <c r="N879" s="33"/>
      <c r="O879" s="62"/>
      <c r="P879" s="34" t="str">
        <f t="shared" si="4"/>
        <v/>
      </c>
    </row>
    <row r="880" ht="22.5" customHeight="1">
      <c r="A880" s="37"/>
      <c r="B880" s="38" t="str">
        <f>'Master Schedule'!B880</f>
        <v/>
      </c>
      <c r="C880" s="39"/>
      <c r="D880" s="40" t="str">
        <f t="shared" si="1"/>
        <v>Saturday</v>
      </c>
      <c r="E880" s="41"/>
      <c r="F880" s="38"/>
      <c r="G880" s="38"/>
      <c r="H880" s="41"/>
      <c r="I880" s="38"/>
      <c r="J880" s="38"/>
      <c r="K880" s="35"/>
      <c r="L880" s="35"/>
      <c r="M880" s="35"/>
      <c r="N880" s="36"/>
      <c r="O880" s="62"/>
      <c r="P880" s="34" t="str">
        <f t="shared" si="4"/>
        <v/>
      </c>
    </row>
    <row r="881" ht="22.5" customHeight="1">
      <c r="A881" s="37"/>
      <c r="B881" s="38" t="str">
        <f>'Master Schedule'!B881</f>
        <v/>
      </c>
      <c r="C881" s="39"/>
      <c r="D881" s="40" t="str">
        <f t="shared" si="1"/>
        <v>Saturday</v>
      </c>
      <c r="E881" s="41"/>
      <c r="F881" s="38"/>
      <c r="G881" s="38"/>
      <c r="H881" s="41"/>
      <c r="I881" s="38"/>
      <c r="J881" s="38"/>
      <c r="K881" s="32"/>
      <c r="L881" s="32"/>
      <c r="M881" s="32"/>
      <c r="N881" s="33"/>
      <c r="O881" s="62"/>
      <c r="P881" s="34" t="str">
        <f t="shared" si="4"/>
        <v/>
      </c>
    </row>
    <row r="882" ht="22.5" customHeight="1">
      <c r="A882" s="37"/>
      <c r="B882" s="38" t="str">
        <f>'Master Schedule'!B882</f>
        <v/>
      </c>
      <c r="C882" s="39"/>
      <c r="D882" s="40" t="str">
        <f t="shared" si="1"/>
        <v>Saturday</v>
      </c>
      <c r="E882" s="41"/>
      <c r="F882" s="38"/>
      <c r="G882" s="38"/>
      <c r="H882" s="41"/>
      <c r="I882" s="38"/>
      <c r="J882" s="38"/>
      <c r="K882" s="35"/>
      <c r="L882" s="35"/>
      <c r="M882" s="35"/>
      <c r="N882" s="36"/>
      <c r="O882" s="62"/>
      <c r="P882" s="34" t="str">
        <f t="shared" si="4"/>
        <v/>
      </c>
    </row>
    <row r="883" ht="22.5" customHeight="1">
      <c r="A883" s="37"/>
      <c r="B883" s="38" t="str">
        <f>'Master Schedule'!B883</f>
        <v/>
      </c>
      <c r="C883" s="39"/>
      <c r="D883" s="40" t="str">
        <f t="shared" si="1"/>
        <v>Saturday</v>
      </c>
      <c r="E883" s="41"/>
      <c r="F883" s="38"/>
      <c r="G883" s="38"/>
      <c r="H883" s="41"/>
      <c r="I883" s="38"/>
      <c r="J883" s="38"/>
      <c r="K883" s="32"/>
      <c r="L883" s="32"/>
      <c r="M883" s="32"/>
      <c r="N883" s="33"/>
      <c r="O883" s="62"/>
      <c r="P883" s="34" t="str">
        <f t="shared" si="4"/>
        <v/>
      </c>
    </row>
    <row r="884" ht="22.5" customHeight="1">
      <c r="A884" s="37"/>
      <c r="B884" s="38" t="str">
        <f>'Master Schedule'!B884</f>
        <v/>
      </c>
      <c r="C884" s="39"/>
      <c r="D884" s="40" t="str">
        <f t="shared" si="1"/>
        <v>Saturday</v>
      </c>
      <c r="E884" s="41"/>
      <c r="F884" s="38"/>
      <c r="G884" s="38"/>
      <c r="H884" s="41"/>
      <c r="I884" s="38"/>
      <c r="J884" s="38"/>
      <c r="K884" s="35"/>
      <c r="L884" s="35"/>
      <c r="M884" s="35"/>
      <c r="N884" s="36"/>
      <c r="O884" s="62"/>
      <c r="P884" s="34" t="str">
        <f t="shared" si="4"/>
        <v/>
      </c>
    </row>
    <row r="885" ht="22.5" customHeight="1">
      <c r="A885" s="37"/>
      <c r="B885" s="38" t="str">
        <f>'Master Schedule'!B885</f>
        <v/>
      </c>
      <c r="C885" s="39"/>
      <c r="D885" s="40" t="str">
        <f t="shared" si="1"/>
        <v>Saturday</v>
      </c>
      <c r="E885" s="41"/>
      <c r="F885" s="38"/>
      <c r="G885" s="38"/>
      <c r="H885" s="41"/>
      <c r="I885" s="38"/>
      <c r="J885" s="38"/>
      <c r="K885" s="32"/>
      <c r="L885" s="32"/>
      <c r="M885" s="32"/>
      <c r="N885" s="33"/>
      <c r="O885" s="62"/>
      <c r="P885" s="34" t="str">
        <f t="shared" si="4"/>
        <v/>
      </c>
    </row>
    <row r="886" ht="22.5" customHeight="1">
      <c r="A886" s="37"/>
      <c r="B886" s="38" t="str">
        <f>'Master Schedule'!B886</f>
        <v/>
      </c>
      <c r="C886" s="39"/>
      <c r="D886" s="40" t="str">
        <f t="shared" si="1"/>
        <v>Saturday</v>
      </c>
      <c r="E886" s="41"/>
      <c r="F886" s="38"/>
      <c r="G886" s="38"/>
      <c r="H886" s="41"/>
      <c r="I886" s="38"/>
      <c r="J886" s="38"/>
      <c r="K886" s="35"/>
      <c r="L886" s="35"/>
      <c r="M886" s="35"/>
      <c r="N886" s="36"/>
      <c r="O886" s="62"/>
      <c r="P886" s="34" t="str">
        <f t="shared" si="4"/>
        <v/>
      </c>
    </row>
    <row r="887" ht="22.5" customHeight="1">
      <c r="A887" s="37"/>
      <c r="B887" s="38" t="str">
        <f>'Master Schedule'!B887</f>
        <v/>
      </c>
      <c r="C887" s="39"/>
      <c r="D887" s="40" t="str">
        <f t="shared" si="1"/>
        <v>Saturday</v>
      </c>
      <c r="E887" s="41"/>
      <c r="F887" s="38"/>
      <c r="G887" s="38"/>
      <c r="H887" s="41"/>
      <c r="I887" s="38"/>
      <c r="J887" s="38"/>
      <c r="K887" s="32"/>
      <c r="L887" s="32"/>
      <c r="M887" s="32"/>
      <c r="N887" s="33"/>
      <c r="O887" s="62"/>
      <c r="P887" s="34" t="str">
        <f t="shared" si="4"/>
        <v/>
      </c>
    </row>
    <row r="888" ht="22.5" customHeight="1">
      <c r="A888" s="37"/>
      <c r="B888" s="38" t="str">
        <f>'Master Schedule'!B888</f>
        <v/>
      </c>
      <c r="C888" s="39"/>
      <c r="D888" s="40" t="str">
        <f t="shared" si="1"/>
        <v>Saturday</v>
      </c>
      <c r="E888" s="41"/>
      <c r="F888" s="38"/>
      <c r="G888" s="38"/>
      <c r="H888" s="41"/>
      <c r="I888" s="38"/>
      <c r="J888" s="38"/>
      <c r="K888" s="35"/>
      <c r="L888" s="35"/>
      <c r="M888" s="35"/>
      <c r="N888" s="36"/>
      <c r="O888" s="62"/>
      <c r="P888" s="34" t="str">
        <f t="shared" si="4"/>
        <v/>
      </c>
    </row>
    <row r="889" ht="22.5" customHeight="1">
      <c r="A889" s="37"/>
      <c r="B889" s="38" t="str">
        <f>'Master Schedule'!B889</f>
        <v/>
      </c>
      <c r="C889" s="39"/>
      <c r="D889" s="40" t="str">
        <f t="shared" si="1"/>
        <v>Saturday</v>
      </c>
      <c r="E889" s="41"/>
      <c r="F889" s="38"/>
      <c r="G889" s="38"/>
      <c r="H889" s="41"/>
      <c r="I889" s="38"/>
      <c r="J889" s="38"/>
      <c r="K889" s="32"/>
      <c r="L889" s="32"/>
      <c r="M889" s="32"/>
      <c r="N889" s="33"/>
      <c r="O889" s="62"/>
      <c r="P889" s="34" t="str">
        <f t="shared" si="4"/>
        <v/>
      </c>
    </row>
    <row r="890" ht="22.5" customHeight="1">
      <c r="A890" s="37"/>
      <c r="B890" s="38" t="str">
        <f>'Master Schedule'!B890</f>
        <v/>
      </c>
      <c r="C890" s="39"/>
      <c r="D890" s="40" t="str">
        <f t="shared" si="1"/>
        <v>Saturday</v>
      </c>
      <c r="E890" s="41"/>
      <c r="F890" s="38"/>
      <c r="G890" s="38"/>
      <c r="H890" s="41"/>
      <c r="I890" s="38"/>
      <c r="J890" s="38"/>
      <c r="K890" s="35"/>
      <c r="L890" s="35"/>
      <c r="M890" s="35"/>
      <c r="N890" s="36"/>
      <c r="O890" s="62"/>
      <c r="P890" s="34" t="str">
        <f t="shared" si="4"/>
        <v/>
      </c>
    </row>
    <row r="891" ht="22.5" customHeight="1">
      <c r="A891" s="37"/>
      <c r="B891" s="38" t="str">
        <f>'Master Schedule'!B891</f>
        <v/>
      </c>
      <c r="C891" s="39"/>
      <c r="D891" s="40" t="str">
        <f t="shared" si="1"/>
        <v>Saturday</v>
      </c>
      <c r="E891" s="41"/>
      <c r="F891" s="38"/>
      <c r="G891" s="38"/>
      <c r="H891" s="41"/>
      <c r="I891" s="38"/>
      <c r="J891" s="38"/>
      <c r="K891" s="32"/>
      <c r="L891" s="32"/>
      <c r="M891" s="32"/>
      <c r="N891" s="33"/>
      <c r="O891" s="62"/>
      <c r="P891" s="34" t="str">
        <f t="shared" si="4"/>
        <v/>
      </c>
    </row>
    <row r="892" ht="22.5" customHeight="1">
      <c r="A892" s="37"/>
      <c r="B892" s="38" t="str">
        <f>'Master Schedule'!B892</f>
        <v/>
      </c>
      <c r="C892" s="39"/>
      <c r="D892" s="40" t="str">
        <f t="shared" si="1"/>
        <v>Saturday</v>
      </c>
      <c r="E892" s="41"/>
      <c r="F892" s="38"/>
      <c r="G892" s="38"/>
      <c r="H892" s="41"/>
      <c r="I892" s="38"/>
      <c r="J892" s="38"/>
      <c r="K892" s="35"/>
      <c r="L892" s="35"/>
      <c r="M892" s="35"/>
      <c r="N892" s="36"/>
      <c r="O892" s="62"/>
      <c r="P892" s="34" t="str">
        <f t="shared" si="4"/>
        <v/>
      </c>
    </row>
    <row r="893" ht="22.5" customHeight="1">
      <c r="A893" s="37"/>
      <c r="B893" s="38" t="str">
        <f>'Master Schedule'!B893</f>
        <v/>
      </c>
      <c r="C893" s="39"/>
      <c r="D893" s="40" t="str">
        <f t="shared" si="1"/>
        <v>Saturday</v>
      </c>
      <c r="E893" s="41"/>
      <c r="F893" s="38"/>
      <c r="G893" s="38"/>
      <c r="H893" s="41"/>
      <c r="I893" s="38"/>
      <c r="J893" s="38"/>
      <c r="K893" s="32"/>
      <c r="L893" s="32"/>
      <c r="M893" s="32"/>
      <c r="N893" s="33"/>
      <c r="O893" s="62"/>
      <c r="P893" s="34" t="str">
        <f t="shared" si="4"/>
        <v/>
      </c>
    </row>
    <row r="894" ht="22.5" customHeight="1">
      <c r="A894" s="37"/>
      <c r="B894" s="38" t="str">
        <f>'Master Schedule'!B894</f>
        <v/>
      </c>
      <c r="C894" s="39"/>
      <c r="D894" s="40" t="str">
        <f t="shared" si="1"/>
        <v>Saturday</v>
      </c>
      <c r="E894" s="41"/>
      <c r="F894" s="38"/>
      <c r="G894" s="38"/>
      <c r="H894" s="41"/>
      <c r="I894" s="38"/>
      <c r="J894" s="38"/>
      <c r="K894" s="35"/>
      <c r="L894" s="35"/>
      <c r="M894" s="35"/>
      <c r="N894" s="36"/>
      <c r="O894" s="62"/>
      <c r="P894" s="34" t="str">
        <f t="shared" si="4"/>
        <v/>
      </c>
    </row>
    <row r="895" ht="22.5" customHeight="1">
      <c r="A895" s="37"/>
      <c r="B895" s="38" t="str">
        <f>'Master Schedule'!B895</f>
        <v/>
      </c>
      <c r="C895" s="39"/>
      <c r="D895" s="40" t="str">
        <f t="shared" si="1"/>
        <v>Saturday</v>
      </c>
      <c r="E895" s="41"/>
      <c r="F895" s="38"/>
      <c r="G895" s="38"/>
      <c r="H895" s="41"/>
      <c r="I895" s="38"/>
      <c r="J895" s="38"/>
      <c r="K895" s="32"/>
      <c r="L895" s="32"/>
      <c r="M895" s="32"/>
      <c r="N895" s="33"/>
      <c r="O895" s="62"/>
      <c r="P895" s="34" t="str">
        <f t="shared" si="4"/>
        <v/>
      </c>
    </row>
    <row r="896" ht="22.5" customHeight="1">
      <c r="A896" s="37"/>
      <c r="B896" s="38" t="str">
        <f>'Master Schedule'!B896</f>
        <v/>
      </c>
      <c r="C896" s="39"/>
      <c r="D896" s="40" t="str">
        <f t="shared" si="1"/>
        <v>Saturday</v>
      </c>
      <c r="E896" s="41"/>
      <c r="F896" s="38"/>
      <c r="G896" s="38"/>
      <c r="H896" s="41"/>
      <c r="I896" s="38"/>
      <c r="J896" s="38"/>
      <c r="K896" s="35"/>
      <c r="L896" s="35"/>
      <c r="M896" s="35"/>
      <c r="N896" s="36"/>
      <c r="O896" s="62"/>
      <c r="P896" s="34" t="str">
        <f t="shared" si="4"/>
        <v/>
      </c>
    </row>
    <row r="897" ht="22.5" customHeight="1">
      <c r="A897" s="37"/>
      <c r="B897" s="38" t="str">
        <f>'Master Schedule'!B897</f>
        <v/>
      </c>
      <c r="C897" s="39"/>
      <c r="D897" s="40" t="str">
        <f t="shared" si="1"/>
        <v>Saturday</v>
      </c>
      <c r="E897" s="41"/>
      <c r="F897" s="38"/>
      <c r="G897" s="38"/>
      <c r="H897" s="41"/>
      <c r="I897" s="38"/>
      <c r="J897" s="38"/>
      <c r="K897" s="32"/>
      <c r="L897" s="32"/>
      <c r="M897" s="32"/>
      <c r="N897" s="33"/>
      <c r="O897" s="62"/>
      <c r="P897" s="34" t="str">
        <f t="shared" si="4"/>
        <v/>
      </c>
    </row>
    <row r="898" ht="22.5" customHeight="1">
      <c r="A898" s="37"/>
      <c r="B898" s="38" t="str">
        <f>'Master Schedule'!B898</f>
        <v/>
      </c>
      <c r="C898" s="39"/>
      <c r="D898" s="40" t="str">
        <f t="shared" si="1"/>
        <v>Saturday</v>
      </c>
      <c r="E898" s="41"/>
      <c r="F898" s="38"/>
      <c r="G898" s="38"/>
      <c r="H898" s="41"/>
      <c r="I898" s="38"/>
      <c r="J898" s="38"/>
      <c r="K898" s="35"/>
      <c r="L898" s="35"/>
      <c r="M898" s="35"/>
      <c r="N898" s="36"/>
      <c r="O898" s="62"/>
      <c r="P898" s="34" t="str">
        <f t="shared" si="4"/>
        <v/>
      </c>
    </row>
    <row r="899" ht="22.5" customHeight="1">
      <c r="A899" s="37"/>
      <c r="B899" s="38" t="str">
        <f>'Master Schedule'!B899</f>
        <v/>
      </c>
      <c r="C899" s="39"/>
      <c r="D899" s="40" t="str">
        <f t="shared" si="1"/>
        <v>Saturday</v>
      </c>
      <c r="E899" s="41"/>
      <c r="F899" s="38"/>
      <c r="G899" s="38"/>
      <c r="H899" s="41"/>
      <c r="I899" s="38"/>
      <c r="J899" s="38"/>
      <c r="K899" s="32"/>
      <c r="L899" s="32"/>
      <c r="M899" s="32"/>
      <c r="N899" s="33"/>
      <c r="O899" s="62"/>
      <c r="P899" s="34" t="str">
        <f t="shared" si="4"/>
        <v/>
      </c>
    </row>
    <row r="900" ht="22.5" customHeight="1">
      <c r="A900" s="37"/>
      <c r="B900" s="38" t="str">
        <f>'Master Schedule'!B900</f>
        <v/>
      </c>
      <c r="C900" s="39"/>
      <c r="D900" s="40" t="str">
        <f t="shared" si="1"/>
        <v>Saturday</v>
      </c>
      <c r="E900" s="41"/>
      <c r="F900" s="38"/>
      <c r="G900" s="38"/>
      <c r="H900" s="41"/>
      <c r="I900" s="38"/>
      <c r="J900" s="38"/>
      <c r="K900" s="35"/>
      <c r="L900" s="35"/>
      <c r="M900" s="35"/>
      <c r="N900" s="36"/>
      <c r="O900" s="62"/>
      <c r="P900" s="34" t="str">
        <f t="shared" si="4"/>
        <v/>
      </c>
    </row>
    <row r="901" ht="22.5" customHeight="1">
      <c r="A901" s="37"/>
      <c r="B901" s="38" t="str">
        <f>'Master Schedule'!B901</f>
        <v/>
      </c>
      <c r="C901" s="39"/>
      <c r="D901" s="40" t="str">
        <f t="shared" si="1"/>
        <v>Saturday</v>
      </c>
      <c r="E901" s="41"/>
      <c r="F901" s="38"/>
      <c r="G901" s="38"/>
      <c r="H901" s="41"/>
      <c r="I901" s="38"/>
      <c r="J901" s="38"/>
      <c r="K901" s="32"/>
      <c r="L901" s="32"/>
      <c r="M901" s="32"/>
      <c r="N901" s="33"/>
      <c r="O901" s="62"/>
      <c r="P901" s="34" t="str">
        <f t="shared" si="4"/>
        <v/>
      </c>
    </row>
    <row r="902" ht="22.5" customHeight="1">
      <c r="A902" s="37"/>
      <c r="B902" s="38" t="str">
        <f>'Master Schedule'!B902</f>
        <v/>
      </c>
      <c r="C902" s="39"/>
      <c r="D902" s="40" t="str">
        <f t="shared" si="1"/>
        <v>Saturday</v>
      </c>
      <c r="E902" s="41"/>
      <c r="F902" s="38"/>
      <c r="G902" s="38"/>
      <c r="H902" s="41"/>
      <c r="I902" s="38"/>
      <c r="J902" s="38"/>
      <c r="K902" s="35"/>
      <c r="L902" s="35"/>
      <c r="M902" s="35"/>
      <c r="N902" s="36"/>
      <c r="O902" s="62"/>
      <c r="P902" s="34" t="str">
        <f t="shared" si="4"/>
        <v/>
      </c>
    </row>
    <row r="903" ht="22.5" customHeight="1">
      <c r="A903" s="37"/>
      <c r="B903" s="38" t="str">
        <f>'Master Schedule'!B903</f>
        <v/>
      </c>
      <c r="C903" s="39"/>
      <c r="D903" s="40" t="str">
        <f t="shared" si="1"/>
        <v>Saturday</v>
      </c>
      <c r="E903" s="41"/>
      <c r="F903" s="38"/>
      <c r="G903" s="38"/>
      <c r="H903" s="41"/>
      <c r="I903" s="38"/>
      <c r="J903" s="38"/>
      <c r="K903" s="32"/>
      <c r="L903" s="32"/>
      <c r="M903" s="32"/>
      <c r="N903" s="33"/>
      <c r="O903" s="62"/>
      <c r="P903" s="34" t="str">
        <f t="shared" si="4"/>
        <v/>
      </c>
    </row>
    <row r="904" ht="22.5" customHeight="1">
      <c r="A904" s="37"/>
      <c r="B904" s="38" t="str">
        <f>'Master Schedule'!B904</f>
        <v/>
      </c>
      <c r="C904" s="39"/>
      <c r="D904" s="40" t="str">
        <f t="shared" si="1"/>
        <v>Saturday</v>
      </c>
      <c r="E904" s="41"/>
      <c r="F904" s="38"/>
      <c r="G904" s="38"/>
      <c r="H904" s="41"/>
      <c r="I904" s="38"/>
      <c r="J904" s="38"/>
      <c r="K904" s="35"/>
      <c r="L904" s="35"/>
      <c r="M904" s="35"/>
      <c r="N904" s="36"/>
      <c r="O904" s="62"/>
      <c r="P904" s="34" t="str">
        <f t="shared" si="4"/>
        <v/>
      </c>
    </row>
    <row r="905" ht="22.5" customHeight="1">
      <c r="A905" s="37"/>
      <c r="B905" s="38" t="str">
        <f>'Master Schedule'!B905</f>
        <v/>
      </c>
      <c r="C905" s="39"/>
      <c r="D905" s="40" t="str">
        <f t="shared" si="1"/>
        <v>Saturday</v>
      </c>
      <c r="E905" s="41"/>
      <c r="F905" s="38"/>
      <c r="G905" s="38"/>
      <c r="H905" s="41"/>
      <c r="I905" s="38"/>
      <c r="J905" s="38"/>
      <c r="K905" s="32"/>
      <c r="L905" s="32"/>
      <c r="M905" s="32"/>
      <c r="N905" s="33"/>
      <c r="O905" s="62"/>
      <c r="P905" s="34" t="str">
        <f t="shared" si="4"/>
        <v/>
      </c>
    </row>
    <row r="906" ht="22.5" customHeight="1">
      <c r="A906" s="37"/>
      <c r="B906" s="38" t="str">
        <f>'Master Schedule'!B906</f>
        <v/>
      </c>
      <c r="C906" s="39"/>
      <c r="D906" s="40" t="str">
        <f t="shared" si="1"/>
        <v>Saturday</v>
      </c>
      <c r="E906" s="41"/>
      <c r="F906" s="38"/>
      <c r="G906" s="38"/>
      <c r="H906" s="41"/>
      <c r="I906" s="38"/>
      <c r="J906" s="38"/>
      <c r="K906" s="35"/>
      <c r="L906" s="35"/>
      <c r="M906" s="35"/>
      <c r="N906" s="36"/>
      <c r="O906" s="62"/>
      <c r="P906" s="34" t="str">
        <f t="shared" si="4"/>
        <v/>
      </c>
    </row>
    <row r="907" ht="22.5" customHeight="1">
      <c r="A907" s="37"/>
      <c r="B907" s="38" t="str">
        <f>'Master Schedule'!B907</f>
        <v/>
      </c>
      <c r="C907" s="39"/>
      <c r="D907" s="40" t="str">
        <f t="shared" si="1"/>
        <v>Saturday</v>
      </c>
      <c r="E907" s="41"/>
      <c r="F907" s="38"/>
      <c r="G907" s="38"/>
      <c r="H907" s="41"/>
      <c r="I907" s="38"/>
      <c r="J907" s="38"/>
      <c r="K907" s="32"/>
      <c r="L907" s="32"/>
      <c r="M907" s="32"/>
      <c r="N907" s="33"/>
      <c r="O907" s="62"/>
      <c r="P907" s="34" t="str">
        <f t="shared" si="4"/>
        <v/>
      </c>
    </row>
    <row r="908" ht="22.5" customHeight="1">
      <c r="A908" s="37"/>
      <c r="B908" s="38" t="str">
        <f>'Master Schedule'!B908</f>
        <v/>
      </c>
      <c r="C908" s="39"/>
      <c r="D908" s="40" t="str">
        <f t="shared" si="1"/>
        <v>Saturday</v>
      </c>
      <c r="E908" s="41"/>
      <c r="F908" s="38"/>
      <c r="G908" s="38"/>
      <c r="H908" s="41"/>
      <c r="I908" s="38"/>
      <c r="J908" s="38"/>
      <c r="K908" s="35"/>
      <c r="L908" s="35"/>
      <c r="M908" s="35"/>
      <c r="N908" s="36"/>
      <c r="O908" s="62"/>
      <c r="P908" s="34" t="str">
        <f t="shared" si="4"/>
        <v/>
      </c>
    </row>
    <row r="909" ht="22.5" customHeight="1">
      <c r="A909" s="37"/>
      <c r="B909" s="38" t="str">
        <f>'Master Schedule'!B909</f>
        <v/>
      </c>
      <c r="C909" s="39"/>
      <c r="D909" s="40" t="str">
        <f t="shared" si="1"/>
        <v>Saturday</v>
      </c>
      <c r="E909" s="41"/>
      <c r="F909" s="38"/>
      <c r="G909" s="38"/>
      <c r="H909" s="41"/>
      <c r="I909" s="38"/>
      <c r="J909" s="38"/>
      <c r="K909" s="32"/>
      <c r="L909" s="32"/>
      <c r="M909" s="32"/>
      <c r="N909" s="33"/>
      <c r="O909" s="62"/>
      <c r="P909" s="34" t="str">
        <f t="shared" si="4"/>
        <v/>
      </c>
    </row>
    <row r="910" ht="22.5" customHeight="1">
      <c r="A910" s="37"/>
      <c r="B910" s="38" t="str">
        <f>'Master Schedule'!B910</f>
        <v/>
      </c>
      <c r="C910" s="39"/>
      <c r="D910" s="40" t="str">
        <f t="shared" si="1"/>
        <v>Saturday</v>
      </c>
      <c r="E910" s="41"/>
      <c r="F910" s="38"/>
      <c r="G910" s="38"/>
      <c r="H910" s="41"/>
      <c r="I910" s="38"/>
      <c r="J910" s="38"/>
      <c r="K910" s="35"/>
      <c r="L910" s="35"/>
      <c r="M910" s="35"/>
      <c r="N910" s="36"/>
      <c r="O910" s="62"/>
      <c r="P910" s="34" t="str">
        <f t="shared" si="4"/>
        <v/>
      </c>
    </row>
    <row r="911" ht="22.5" customHeight="1">
      <c r="A911" s="37"/>
      <c r="B911" s="38" t="str">
        <f>'Master Schedule'!B911</f>
        <v/>
      </c>
      <c r="C911" s="39"/>
      <c r="D911" s="40" t="str">
        <f t="shared" si="1"/>
        <v>Saturday</v>
      </c>
      <c r="E911" s="41"/>
      <c r="F911" s="38"/>
      <c r="G911" s="38"/>
      <c r="H911" s="41"/>
      <c r="I911" s="38"/>
      <c r="J911" s="38"/>
      <c r="K911" s="32"/>
      <c r="L911" s="32"/>
      <c r="M911" s="32"/>
      <c r="N911" s="33"/>
      <c r="O911" s="62"/>
      <c r="P911" s="34" t="str">
        <f t="shared" si="4"/>
        <v/>
      </c>
    </row>
    <row r="912" ht="22.5" customHeight="1">
      <c r="A912" s="37"/>
      <c r="B912" s="38" t="str">
        <f>'Master Schedule'!B912</f>
        <v/>
      </c>
      <c r="C912" s="39"/>
      <c r="D912" s="40" t="str">
        <f t="shared" si="1"/>
        <v>Saturday</v>
      </c>
      <c r="E912" s="41"/>
      <c r="F912" s="38"/>
      <c r="G912" s="38"/>
      <c r="H912" s="41"/>
      <c r="I912" s="38"/>
      <c r="J912" s="38"/>
      <c r="K912" s="35"/>
      <c r="L912" s="35"/>
      <c r="M912" s="35"/>
      <c r="N912" s="36"/>
      <c r="O912" s="62"/>
      <c r="P912" s="34" t="str">
        <f t="shared" si="4"/>
        <v/>
      </c>
    </row>
    <row r="913" ht="22.5" customHeight="1">
      <c r="A913" s="37"/>
      <c r="B913" s="38" t="str">
        <f>'Master Schedule'!B913</f>
        <v/>
      </c>
      <c r="C913" s="39"/>
      <c r="D913" s="40" t="str">
        <f t="shared" si="1"/>
        <v>Saturday</v>
      </c>
      <c r="E913" s="41"/>
      <c r="F913" s="38"/>
      <c r="G913" s="38"/>
      <c r="H913" s="41"/>
      <c r="I913" s="38"/>
      <c r="J913" s="38"/>
      <c r="K913" s="32"/>
      <c r="L913" s="32"/>
      <c r="M913" s="32"/>
      <c r="N913" s="33"/>
      <c r="O913" s="62"/>
      <c r="P913" s="34" t="str">
        <f t="shared" si="4"/>
        <v/>
      </c>
    </row>
    <row r="914" ht="22.5" customHeight="1">
      <c r="A914" s="37"/>
      <c r="B914" s="38" t="str">
        <f>'Master Schedule'!B914</f>
        <v/>
      </c>
      <c r="C914" s="39"/>
      <c r="D914" s="40" t="str">
        <f t="shared" si="1"/>
        <v>Saturday</v>
      </c>
      <c r="E914" s="41"/>
      <c r="F914" s="38"/>
      <c r="G914" s="38"/>
      <c r="H914" s="41"/>
      <c r="I914" s="38"/>
      <c r="J914" s="38"/>
      <c r="K914" s="35"/>
      <c r="L914" s="35"/>
      <c r="M914" s="35"/>
      <c r="N914" s="36"/>
      <c r="O914" s="62"/>
      <c r="P914" s="34" t="str">
        <f t="shared" si="4"/>
        <v/>
      </c>
    </row>
    <row r="915" ht="22.5" customHeight="1">
      <c r="A915" s="37"/>
      <c r="B915" s="38" t="str">
        <f>'Master Schedule'!B915</f>
        <v/>
      </c>
      <c r="C915" s="39"/>
      <c r="D915" s="40" t="str">
        <f t="shared" si="1"/>
        <v>Saturday</v>
      </c>
      <c r="E915" s="41"/>
      <c r="F915" s="38"/>
      <c r="G915" s="38"/>
      <c r="H915" s="41"/>
      <c r="I915" s="38"/>
      <c r="J915" s="38"/>
      <c r="K915" s="32"/>
      <c r="L915" s="32"/>
      <c r="M915" s="32"/>
      <c r="N915" s="33"/>
      <c r="O915" s="62"/>
      <c r="P915" s="34" t="str">
        <f t="shared" si="4"/>
        <v/>
      </c>
    </row>
    <row r="916" ht="22.5" customHeight="1">
      <c r="A916" s="37"/>
      <c r="B916" s="38" t="str">
        <f>'Master Schedule'!B916</f>
        <v/>
      </c>
      <c r="C916" s="39"/>
      <c r="D916" s="40" t="str">
        <f t="shared" si="1"/>
        <v>Saturday</v>
      </c>
      <c r="E916" s="41"/>
      <c r="F916" s="38"/>
      <c r="G916" s="38"/>
      <c r="H916" s="41"/>
      <c r="I916" s="38"/>
      <c r="J916" s="38"/>
      <c r="K916" s="43"/>
      <c r="L916" s="43"/>
      <c r="M916" s="44"/>
      <c r="N916" s="45"/>
    </row>
    <row r="917" ht="22.5" customHeight="1">
      <c r="A917" s="37"/>
      <c r="B917" s="38" t="str">
        <f>'Master Schedule'!B917</f>
        <v/>
      </c>
      <c r="C917" s="39"/>
      <c r="D917" s="40" t="str">
        <f t="shared" si="1"/>
        <v>Saturday</v>
      </c>
      <c r="E917" s="41"/>
      <c r="F917" s="38"/>
      <c r="G917" s="38"/>
      <c r="H917" s="41"/>
      <c r="I917" s="38"/>
      <c r="J917" s="38"/>
      <c r="K917" s="43"/>
      <c r="L917" s="43"/>
      <c r="M917" s="44"/>
      <c r="N917" s="45"/>
    </row>
    <row r="918" ht="22.5" customHeight="1">
      <c r="A918" s="37"/>
      <c r="B918" s="38" t="str">
        <f>'Master Schedule'!B918</f>
        <v/>
      </c>
      <c r="C918" s="39"/>
      <c r="D918" s="40" t="str">
        <f t="shared" si="1"/>
        <v>Saturday</v>
      </c>
      <c r="E918" s="41"/>
      <c r="F918" s="38"/>
      <c r="G918" s="38"/>
      <c r="H918" s="41"/>
      <c r="I918" s="38"/>
      <c r="J918" s="38"/>
      <c r="K918" s="43"/>
      <c r="L918" s="43"/>
      <c r="M918" s="44"/>
      <c r="N918" s="45"/>
    </row>
    <row r="919" ht="22.5" customHeight="1">
      <c r="A919" s="37"/>
      <c r="B919" s="38" t="str">
        <f>'Master Schedule'!B919</f>
        <v/>
      </c>
      <c r="C919" s="39"/>
      <c r="D919" s="40" t="str">
        <f t="shared" si="1"/>
        <v>Saturday</v>
      </c>
      <c r="E919" s="41"/>
      <c r="F919" s="38"/>
      <c r="G919" s="38"/>
      <c r="H919" s="41"/>
      <c r="I919" s="38"/>
      <c r="J919" s="38"/>
      <c r="K919" s="43"/>
      <c r="L919" s="43"/>
      <c r="M919" s="44"/>
      <c r="N919" s="45"/>
    </row>
    <row r="920" ht="22.5" customHeight="1">
      <c r="A920" s="37"/>
      <c r="B920" s="38" t="str">
        <f>'Master Schedule'!B920</f>
        <v/>
      </c>
      <c r="C920" s="39"/>
      <c r="D920" s="40" t="str">
        <f t="shared" si="1"/>
        <v>Saturday</v>
      </c>
      <c r="E920" s="41"/>
      <c r="F920" s="38"/>
      <c r="G920" s="38"/>
      <c r="H920" s="41"/>
      <c r="I920" s="38"/>
      <c r="J920" s="38"/>
      <c r="K920" s="43"/>
      <c r="L920" s="43"/>
      <c r="M920" s="44"/>
      <c r="N920" s="45"/>
    </row>
    <row r="921" ht="22.5" customHeight="1">
      <c r="A921" s="37"/>
      <c r="B921" s="38" t="str">
        <f>'Master Schedule'!B921</f>
        <v/>
      </c>
      <c r="C921" s="39"/>
      <c r="D921" s="40" t="str">
        <f t="shared" si="1"/>
        <v>Saturday</v>
      </c>
      <c r="E921" s="41"/>
      <c r="F921" s="38"/>
      <c r="G921" s="38"/>
      <c r="H921" s="41"/>
      <c r="I921" s="38"/>
      <c r="J921" s="38"/>
      <c r="K921" s="43"/>
      <c r="L921" s="43"/>
      <c r="M921" s="44"/>
      <c r="N921" s="45"/>
    </row>
    <row r="922" ht="22.5" customHeight="1">
      <c r="A922" s="37"/>
      <c r="B922" s="38" t="str">
        <f>'Master Schedule'!B922</f>
        <v/>
      </c>
      <c r="C922" s="39"/>
      <c r="D922" s="40" t="str">
        <f t="shared" si="1"/>
        <v>Saturday</v>
      </c>
      <c r="E922" s="41"/>
      <c r="F922" s="38"/>
      <c r="G922" s="38"/>
      <c r="H922" s="41"/>
      <c r="I922" s="38"/>
      <c r="J922" s="38"/>
      <c r="K922" s="43"/>
      <c r="L922" s="43"/>
      <c r="M922" s="44"/>
      <c r="N922" s="45"/>
    </row>
    <row r="923" ht="22.5" customHeight="1">
      <c r="A923" s="37"/>
      <c r="B923" s="38" t="str">
        <f>'Master Schedule'!B923</f>
        <v/>
      </c>
      <c r="C923" s="39"/>
      <c r="D923" s="40" t="str">
        <f t="shared" si="1"/>
        <v>Saturday</v>
      </c>
      <c r="E923" s="41"/>
      <c r="F923" s="38"/>
      <c r="G923" s="38"/>
      <c r="H923" s="41"/>
      <c r="I923" s="38"/>
      <c r="J923" s="38"/>
      <c r="K923" s="43"/>
      <c r="L923" s="43"/>
      <c r="M923" s="44"/>
      <c r="N923" s="45"/>
    </row>
    <row r="924" ht="22.5" customHeight="1">
      <c r="A924" s="37"/>
      <c r="B924" s="38" t="str">
        <f>'Master Schedule'!B924</f>
        <v/>
      </c>
      <c r="C924" s="39"/>
      <c r="D924" s="40" t="str">
        <f t="shared" si="1"/>
        <v>Saturday</v>
      </c>
      <c r="E924" s="41"/>
      <c r="F924" s="38"/>
      <c r="G924" s="38"/>
      <c r="H924" s="41"/>
      <c r="I924" s="38"/>
      <c r="J924" s="38"/>
      <c r="K924" s="43"/>
      <c r="L924" s="43"/>
      <c r="M924" s="44"/>
      <c r="N924" s="45"/>
    </row>
    <row r="925" ht="22.5" customHeight="1">
      <c r="A925" s="37"/>
      <c r="B925" s="38" t="str">
        <f>'Master Schedule'!B925</f>
        <v/>
      </c>
      <c r="C925" s="39"/>
      <c r="D925" s="40" t="str">
        <f t="shared" si="1"/>
        <v>Saturday</v>
      </c>
      <c r="E925" s="41"/>
      <c r="F925" s="38"/>
      <c r="G925" s="38"/>
      <c r="H925" s="41"/>
      <c r="I925" s="38"/>
      <c r="J925" s="38"/>
      <c r="K925" s="43"/>
      <c r="L925" s="43"/>
      <c r="M925" s="44"/>
      <c r="N925" s="45"/>
    </row>
    <row r="926" ht="22.5" customHeight="1">
      <c r="A926" s="37"/>
      <c r="B926" s="38" t="str">
        <f>'Master Schedule'!B926</f>
        <v/>
      </c>
      <c r="C926" s="39"/>
      <c r="D926" s="40" t="str">
        <f t="shared" si="1"/>
        <v>Saturday</v>
      </c>
      <c r="E926" s="41"/>
      <c r="F926" s="38"/>
      <c r="G926" s="38"/>
      <c r="H926" s="41"/>
      <c r="I926" s="38"/>
      <c r="J926" s="38"/>
      <c r="K926" s="43"/>
      <c r="L926" s="43"/>
      <c r="M926" s="44"/>
      <c r="N926" s="45"/>
    </row>
    <row r="927" ht="22.5" customHeight="1">
      <c r="A927" s="37"/>
      <c r="B927" s="38" t="str">
        <f>'Master Schedule'!B927</f>
        <v/>
      </c>
      <c r="C927" s="39"/>
      <c r="D927" s="40" t="str">
        <f t="shared" si="1"/>
        <v>Saturday</v>
      </c>
      <c r="E927" s="41"/>
      <c r="F927" s="38"/>
      <c r="G927" s="38"/>
      <c r="H927" s="41"/>
      <c r="I927" s="38"/>
      <c r="J927" s="38"/>
      <c r="K927" s="43"/>
      <c r="L927" s="43"/>
      <c r="M927" s="44"/>
      <c r="N927" s="45"/>
    </row>
    <row r="928" ht="22.5" customHeight="1">
      <c r="A928" s="37"/>
      <c r="B928" s="38" t="str">
        <f>'Master Schedule'!B928</f>
        <v/>
      </c>
      <c r="C928" s="39"/>
      <c r="D928" s="40" t="str">
        <f t="shared" si="1"/>
        <v>Saturday</v>
      </c>
      <c r="E928" s="41"/>
      <c r="F928" s="38"/>
      <c r="G928" s="38"/>
      <c r="H928" s="41"/>
      <c r="I928" s="38"/>
      <c r="J928" s="38"/>
      <c r="K928" s="43"/>
      <c r="L928" s="43"/>
      <c r="M928" s="44"/>
      <c r="N928" s="45"/>
    </row>
    <row r="929" ht="22.5" customHeight="1">
      <c r="A929" s="37"/>
      <c r="B929" s="38" t="str">
        <f>'Master Schedule'!B929</f>
        <v/>
      </c>
      <c r="C929" s="39"/>
      <c r="D929" s="40" t="str">
        <f t="shared" si="1"/>
        <v>Saturday</v>
      </c>
      <c r="E929" s="41"/>
      <c r="F929" s="38"/>
      <c r="G929" s="38"/>
      <c r="H929" s="41"/>
      <c r="I929" s="38"/>
      <c r="J929" s="38"/>
      <c r="K929" s="43"/>
      <c r="L929" s="43"/>
      <c r="M929" s="44"/>
      <c r="N929" s="45"/>
    </row>
    <row r="930" ht="22.5" customHeight="1">
      <c r="A930" s="37"/>
      <c r="B930" s="38" t="str">
        <f>'Master Schedule'!B930</f>
        <v/>
      </c>
      <c r="C930" s="39"/>
      <c r="D930" s="40" t="str">
        <f t="shared" si="1"/>
        <v>Saturday</v>
      </c>
      <c r="E930" s="41"/>
      <c r="F930" s="38"/>
      <c r="G930" s="38"/>
      <c r="H930" s="41"/>
      <c r="I930" s="38"/>
      <c r="J930" s="38"/>
      <c r="K930" s="43"/>
      <c r="L930" s="43"/>
      <c r="M930" s="44"/>
      <c r="N930" s="45"/>
    </row>
    <row r="931" ht="22.5" customHeight="1">
      <c r="A931" s="37"/>
      <c r="B931" s="38" t="str">
        <f>'Master Schedule'!B931</f>
        <v/>
      </c>
      <c r="C931" s="39"/>
      <c r="D931" s="40" t="str">
        <f t="shared" si="1"/>
        <v>Saturday</v>
      </c>
      <c r="E931" s="41"/>
      <c r="F931" s="38"/>
      <c r="G931" s="38"/>
      <c r="H931" s="41"/>
      <c r="I931" s="38"/>
      <c r="J931" s="38"/>
      <c r="K931" s="43"/>
      <c r="L931" s="43"/>
      <c r="M931" s="44"/>
      <c r="N931" s="45"/>
    </row>
    <row r="932" ht="22.5" customHeight="1">
      <c r="A932" s="37"/>
      <c r="B932" s="38" t="str">
        <f>'Master Schedule'!B932</f>
        <v/>
      </c>
      <c r="C932" s="39"/>
      <c r="D932" s="40" t="str">
        <f t="shared" si="1"/>
        <v>Saturday</v>
      </c>
      <c r="E932" s="41"/>
      <c r="F932" s="38"/>
      <c r="G932" s="38"/>
      <c r="H932" s="41"/>
      <c r="I932" s="38"/>
      <c r="J932" s="38"/>
      <c r="K932" s="43"/>
      <c r="L932" s="43"/>
      <c r="M932" s="44"/>
      <c r="N932" s="45"/>
    </row>
    <row r="933" ht="22.5" customHeight="1">
      <c r="A933" s="37"/>
      <c r="B933" s="38" t="str">
        <f>'Master Schedule'!B933</f>
        <v/>
      </c>
      <c r="C933" s="39"/>
      <c r="D933" s="40" t="str">
        <f t="shared" si="1"/>
        <v>Saturday</v>
      </c>
      <c r="E933" s="41"/>
      <c r="F933" s="38"/>
      <c r="G933" s="38"/>
      <c r="H933" s="41"/>
      <c r="I933" s="38"/>
      <c r="J933" s="38"/>
      <c r="K933" s="43"/>
      <c r="L933" s="43"/>
      <c r="M933" s="44"/>
      <c r="N933" s="45"/>
    </row>
    <row r="934" ht="22.5" customHeight="1">
      <c r="A934" s="37"/>
      <c r="B934" s="38" t="str">
        <f>'Master Schedule'!B934</f>
        <v/>
      </c>
      <c r="C934" s="39"/>
      <c r="D934" s="40" t="str">
        <f t="shared" si="1"/>
        <v>Saturday</v>
      </c>
      <c r="E934" s="41"/>
      <c r="F934" s="38"/>
      <c r="G934" s="38"/>
      <c r="H934" s="41"/>
      <c r="I934" s="38"/>
      <c r="J934" s="38"/>
      <c r="K934" s="43"/>
      <c r="L934" s="43"/>
      <c r="M934" s="44"/>
      <c r="N934" s="45"/>
    </row>
    <row r="935" ht="22.5" customHeight="1">
      <c r="A935" s="37"/>
      <c r="B935" s="38" t="str">
        <f>'Master Schedule'!B935</f>
        <v/>
      </c>
      <c r="C935" s="39"/>
      <c r="D935" s="40" t="str">
        <f t="shared" si="1"/>
        <v>Saturday</v>
      </c>
      <c r="E935" s="41"/>
      <c r="F935" s="38"/>
      <c r="G935" s="38"/>
      <c r="H935" s="41"/>
      <c r="I935" s="38"/>
      <c r="J935" s="38"/>
      <c r="K935" s="43"/>
      <c r="L935" s="43"/>
      <c r="M935" s="44"/>
      <c r="N935" s="45"/>
    </row>
    <row r="936" ht="22.5" customHeight="1">
      <c r="A936" s="37"/>
      <c r="B936" s="38" t="str">
        <f>'Master Schedule'!B936</f>
        <v/>
      </c>
      <c r="C936" s="39"/>
      <c r="D936" s="40" t="str">
        <f t="shared" si="1"/>
        <v>Saturday</v>
      </c>
      <c r="E936" s="41"/>
      <c r="F936" s="38"/>
      <c r="G936" s="38"/>
      <c r="H936" s="41"/>
      <c r="I936" s="38"/>
      <c r="J936" s="38"/>
      <c r="K936" s="43"/>
      <c r="L936" s="43"/>
      <c r="M936" s="44"/>
      <c r="N936" s="45"/>
    </row>
    <row r="937" ht="22.5" customHeight="1">
      <c r="A937" s="37"/>
      <c r="B937" s="38" t="str">
        <f>'Master Schedule'!B937</f>
        <v/>
      </c>
      <c r="C937" s="39"/>
      <c r="D937" s="40" t="str">
        <f t="shared" si="1"/>
        <v>Saturday</v>
      </c>
      <c r="E937" s="41"/>
      <c r="F937" s="38"/>
      <c r="G937" s="38"/>
      <c r="H937" s="41"/>
      <c r="I937" s="38"/>
      <c r="J937" s="38"/>
      <c r="K937" s="43"/>
      <c r="L937" s="43"/>
      <c r="M937" s="44"/>
      <c r="N937" s="45"/>
    </row>
    <row r="938" ht="22.5" customHeight="1">
      <c r="A938" s="37"/>
      <c r="B938" s="38" t="str">
        <f>'Master Schedule'!B938</f>
        <v/>
      </c>
      <c r="C938" s="39"/>
      <c r="D938" s="40" t="str">
        <f t="shared" si="1"/>
        <v>Saturday</v>
      </c>
      <c r="E938" s="41"/>
      <c r="F938" s="38"/>
      <c r="G938" s="38"/>
      <c r="H938" s="41"/>
      <c r="I938" s="38"/>
      <c r="J938" s="38"/>
      <c r="K938" s="43"/>
      <c r="L938" s="43"/>
      <c r="M938" s="44"/>
      <c r="N938" s="45"/>
    </row>
    <row r="939" ht="22.5" customHeight="1">
      <c r="A939" s="37"/>
      <c r="B939" s="38" t="str">
        <f>'Master Schedule'!B939</f>
        <v/>
      </c>
      <c r="C939" s="39"/>
      <c r="D939" s="40" t="str">
        <f t="shared" si="1"/>
        <v>Saturday</v>
      </c>
      <c r="E939" s="41"/>
      <c r="F939" s="38"/>
      <c r="G939" s="38"/>
      <c r="H939" s="41"/>
      <c r="I939" s="38"/>
      <c r="J939" s="38"/>
      <c r="K939" s="43"/>
      <c r="L939" s="43"/>
      <c r="M939" s="44"/>
      <c r="N939" s="45"/>
    </row>
    <row r="940" ht="22.5" customHeight="1">
      <c r="A940" s="37"/>
      <c r="B940" s="38" t="str">
        <f>'Master Schedule'!B940</f>
        <v/>
      </c>
      <c r="C940" s="39"/>
      <c r="D940" s="40" t="str">
        <f t="shared" si="1"/>
        <v>Saturday</v>
      </c>
      <c r="E940" s="41"/>
      <c r="F940" s="38"/>
      <c r="G940" s="38"/>
      <c r="H940" s="41"/>
      <c r="I940" s="38"/>
      <c r="J940" s="38"/>
      <c r="K940" s="43"/>
      <c r="L940" s="43"/>
      <c r="M940" s="44"/>
      <c r="N940" s="45"/>
    </row>
    <row r="941" ht="22.5" customHeight="1">
      <c r="A941" s="37"/>
      <c r="B941" s="38" t="str">
        <f>'Master Schedule'!B941</f>
        <v/>
      </c>
      <c r="C941" s="39"/>
      <c r="D941" s="40" t="str">
        <f t="shared" si="1"/>
        <v>Saturday</v>
      </c>
      <c r="E941" s="41"/>
      <c r="F941" s="38"/>
      <c r="G941" s="38"/>
      <c r="H941" s="41"/>
      <c r="I941" s="38"/>
      <c r="J941" s="38"/>
      <c r="K941" s="43"/>
      <c r="L941" s="43"/>
      <c r="M941" s="44"/>
      <c r="N941" s="45"/>
    </row>
    <row r="942" ht="22.5" customHeight="1">
      <c r="A942" s="37"/>
      <c r="B942" s="38" t="str">
        <f>'Master Schedule'!B942</f>
        <v/>
      </c>
      <c r="C942" s="39"/>
      <c r="D942" s="40" t="str">
        <f t="shared" si="1"/>
        <v>Saturday</v>
      </c>
      <c r="E942" s="41"/>
      <c r="F942" s="38"/>
      <c r="G942" s="38"/>
      <c r="H942" s="41"/>
      <c r="I942" s="38"/>
      <c r="J942" s="38"/>
      <c r="K942" s="43"/>
      <c r="L942" s="43"/>
      <c r="M942" s="44"/>
      <c r="N942" s="45"/>
    </row>
    <row r="943" ht="22.5" customHeight="1">
      <c r="A943" s="37"/>
      <c r="B943" s="38" t="str">
        <f>'Master Schedule'!B943</f>
        <v/>
      </c>
      <c r="C943" s="39"/>
      <c r="D943" s="40" t="str">
        <f t="shared" si="1"/>
        <v>Saturday</v>
      </c>
      <c r="E943" s="41"/>
      <c r="F943" s="38"/>
      <c r="G943" s="38"/>
      <c r="H943" s="41"/>
      <c r="I943" s="38"/>
      <c r="J943" s="38"/>
      <c r="K943" s="43"/>
      <c r="L943" s="43"/>
      <c r="M943" s="44"/>
      <c r="N943" s="45"/>
    </row>
    <row r="944" ht="22.5" customHeight="1">
      <c r="A944" s="37"/>
      <c r="B944" s="38" t="str">
        <f>'Master Schedule'!B944</f>
        <v/>
      </c>
      <c r="C944" s="39"/>
      <c r="D944" s="40" t="str">
        <f t="shared" si="1"/>
        <v>Saturday</v>
      </c>
      <c r="E944" s="41"/>
      <c r="F944" s="38"/>
      <c r="G944" s="38"/>
      <c r="H944" s="41"/>
      <c r="I944" s="38"/>
      <c r="J944" s="38"/>
      <c r="K944" s="43"/>
      <c r="L944" s="43"/>
      <c r="M944" s="44"/>
      <c r="N944" s="45"/>
    </row>
    <row r="945" ht="22.5" customHeight="1">
      <c r="A945" s="37"/>
      <c r="B945" s="38" t="str">
        <f>'Master Schedule'!B945</f>
        <v/>
      </c>
      <c r="C945" s="39"/>
      <c r="D945" s="40" t="str">
        <f t="shared" si="1"/>
        <v>Saturday</v>
      </c>
      <c r="E945" s="41"/>
      <c r="F945" s="38"/>
      <c r="G945" s="38"/>
      <c r="H945" s="41"/>
      <c r="I945" s="38"/>
      <c r="J945" s="38"/>
      <c r="K945" s="43"/>
      <c r="L945" s="43"/>
      <c r="M945" s="44"/>
      <c r="N945" s="45"/>
    </row>
    <row r="946" ht="22.5" customHeight="1">
      <c r="A946" s="37"/>
      <c r="B946" s="38" t="str">
        <f>'Master Schedule'!B946</f>
        <v/>
      </c>
      <c r="C946" s="39"/>
      <c r="D946" s="40" t="str">
        <f t="shared" si="1"/>
        <v>Saturday</v>
      </c>
      <c r="E946" s="41"/>
      <c r="F946" s="38"/>
      <c r="G946" s="38"/>
      <c r="H946" s="41"/>
      <c r="I946" s="38"/>
      <c r="J946" s="38"/>
      <c r="K946" s="43"/>
      <c r="L946" s="43"/>
      <c r="M946" s="44"/>
      <c r="N946" s="45"/>
    </row>
    <row r="947" ht="22.5" customHeight="1">
      <c r="A947" s="37"/>
      <c r="B947" s="38" t="str">
        <f>'Master Schedule'!B947</f>
        <v/>
      </c>
      <c r="C947" s="39"/>
      <c r="D947" s="40" t="str">
        <f t="shared" si="1"/>
        <v>Saturday</v>
      </c>
      <c r="E947" s="41"/>
      <c r="F947" s="38"/>
      <c r="G947" s="38"/>
      <c r="H947" s="41"/>
      <c r="I947" s="38"/>
      <c r="J947" s="38"/>
      <c r="K947" s="43"/>
      <c r="L947" s="43"/>
      <c r="M947" s="44"/>
      <c r="N947" s="45"/>
    </row>
    <row r="948" ht="22.5" customHeight="1">
      <c r="A948" s="37"/>
      <c r="B948" s="38" t="str">
        <f>'Master Schedule'!B948</f>
        <v/>
      </c>
      <c r="C948" s="39"/>
      <c r="D948" s="40" t="str">
        <f t="shared" si="1"/>
        <v>Saturday</v>
      </c>
      <c r="E948" s="41"/>
      <c r="F948" s="38"/>
      <c r="G948" s="38"/>
      <c r="H948" s="41"/>
      <c r="I948" s="38"/>
      <c r="J948" s="38"/>
      <c r="K948" s="43"/>
      <c r="L948" s="43"/>
      <c r="M948" s="44"/>
      <c r="N948" s="45"/>
    </row>
    <row r="949" ht="22.5" customHeight="1">
      <c r="A949" s="37"/>
      <c r="B949" s="38" t="str">
        <f>'Master Schedule'!B949</f>
        <v/>
      </c>
      <c r="C949" s="39"/>
      <c r="D949" s="40" t="str">
        <f t="shared" si="1"/>
        <v>Saturday</v>
      </c>
      <c r="E949" s="41"/>
      <c r="F949" s="38"/>
      <c r="G949" s="38"/>
      <c r="H949" s="41"/>
      <c r="I949" s="38"/>
      <c r="J949" s="38"/>
      <c r="K949" s="43"/>
      <c r="L949" s="43"/>
      <c r="M949" s="44"/>
      <c r="N949" s="45"/>
    </row>
    <row r="950" ht="22.5" customHeight="1">
      <c r="A950" s="37"/>
      <c r="B950" s="38" t="str">
        <f>'Master Schedule'!B950</f>
        <v/>
      </c>
      <c r="C950" s="39"/>
      <c r="D950" s="40" t="str">
        <f t="shared" si="1"/>
        <v>Saturday</v>
      </c>
      <c r="E950" s="41"/>
      <c r="F950" s="38"/>
      <c r="G950" s="38"/>
      <c r="H950" s="41"/>
      <c r="I950" s="38"/>
      <c r="J950" s="38"/>
      <c r="K950" s="43"/>
      <c r="L950" s="43"/>
      <c r="M950" s="44"/>
      <c r="N950" s="45"/>
    </row>
    <row r="951" ht="22.5" customHeight="1">
      <c r="A951" s="37"/>
      <c r="B951" s="38" t="str">
        <f>'Master Schedule'!B951</f>
        <v/>
      </c>
      <c r="C951" s="39"/>
      <c r="D951" s="40" t="str">
        <f t="shared" si="1"/>
        <v>Saturday</v>
      </c>
      <c r="E951" s="41"/>
      <c r="F951" s="38"/>
      <c r="G951" s="38"/>
      <c r="H951" s="41"/>
      <c r="I951" s="38"/>
      <c r="J951" s="38"/>
      <c r="K951" s="43"/>
      <c r="L951" s="43"/>
      <c r="M951" s="44"/>
      <c r="N951" s="45"/>
    </row>
    <row r="952" ht="22.5" customHeight="1">
      <c r="A952" s="37"/>
      <c r="B952" s="38" t="str">
        <f>'Master Schedule'!B952</f>
        <v/>
      </c>
      <c r="C952" s="39"/>
      <c r="D952" s="40" t="str">
        <f t="shared" si="1"/>
        <v>Saturday</v>
      </c>
      <c r="E952" s="41"/>
      <c r="F952" s="38"/>
      <c r="G952" s="38"/>
      <c r="H952" s="41"/>
      <c r="I952" s="38"/>
      <c r="J952" s="38"/>
      <c r="K952" s="43"/>
      <c r="L952" s="43"/>
      <c r="M952" s="44"/>
      <c r="N952" s="45"/>
    </row>
    <row r="953" ht="22.5" customHeight="1">
      <c r="A953" s="37"/>
      <c r="B953" s="38" t="str">
        <f>'Master Schedule'!B953</f>
        <v/>
      </c>
      <c r="C953" s="39"/>
      <c r="D953" s="40" t="str">
        <f t="shared" si="1"/>
        <v>Saturday</v>
      </c>
      <c r="E953" s="41"/>
      <c r="F953" s="38"/>
      <c r="G953" s="38"/>
      <c r="H953" s="41"/>
      <c r="I953" s="38"/>
      <c r="J953" s="38"/>
      <c r="K953" s="43"/>
      <c r="L953" s="43"/>
      <c r="M953" s="44"/>
      <c r="N953" s="45"/>
    </row>
    <row r="954" ht="22.5" customHeight="1">
      <c r="A954" s="37"/>
      <c r="B954" s="38" t="str">
        <f>'Master Schedule'!B954</f>
        <v/>
      </c>
      <c r="C954" s="39"/>
      <c r="D954" s="40" t="str">
        <f t="shared" si="1"/>
        <v>Saturday</v>
      </c>
      <c r="E954" s="41"/>
      <c r="F954" s="38"/>
      <c r="G954" s="38"/>
      <c r="H954" s="41"/>
      <c r="I954" s="38"/>
      <c r="J954" s="38"/>
      <c r="K954" s="43"/>
      <c r="L954" s="43"/>
      <c r="M954" s="44"/>
      <c r="N954" s="45"/>
    </row>
    <row r="955" ht="22.5" customHeight="1">
      <c r="A955" s="37"/>
      <c r="B955" s="38" t="str">
        <f>'Master Schedule'!B955</f>
        <v/>
      </c>
      <c r="C955" s="39"/>
      <c r="D955" s="40" t="str">
        <f t="shared" si="1"/>
        <v>Saturday</v>
      </c>
      <c r="E955" s="41"/>
      <c r="F955" s="38"/>
      <c r="G955" s="38"/>
      <c r="H955" s="41"/>
      <c r="I955" s="38"/>
      <c r="J955" s="38"/>
      <c r="K955" s="43"/>
      <c r="L955" s="43"/>
      <c r="M955" s="44"/>
      <c r="N955" s="45"/>
    </row>
    <row r="956" ht="22.5" customHeight="1">
      <c r="A956" s="37"/>
      <c r="B956" s="38" t="str">
        <f>'Master Schedule'!B956</f>
        <v/>
      </c>
      <c r="C956" s="39"/>
      <c r="D956" s="40" t="str">
        <f t="shared" si="1"/>
        <v>Saturday</v>
      </c>
      <c r="E956" s="41"/>
      <c r="F956" s="38"/>
      <c r="G956" s="38"/>
      <c r="H956" s="41"/>
      <c r="I956" s="38"/>
      <c r="J956" s="38"/>
      <c r="K956" s="43"/>
      <c r="L956" s="43"/>
      <c r="M956" s="44"/>
      <c r="N956" s="45"/>
    </row>
    <row r="957" ht="22.5" customHeight="1">
      <c r="A957" s="37"/>
      <c r="B957" s="38" t="str">
        <f>'Master Schedule'!B957</f>
        <v/>
      </c>
      <c r="C957" s="39"/>
      <c r="D957" s="40" t="str">
        <f t="shared" si="1"/>
        <v>Saturday</v>
      </c>
      <c r="E957" s="41"/>
      <c r="F957" s="38"/>
      <c r="G957" s="38"/>
      <c r="H957" s="41"/>
      <c r="I957" s="38"/>
      <c r="J957" s="38"/>
      <c r="K957" s="43"/>
      <c r="L957" s="43"/>
      <c r="M957" s="44"/>
      <c r="N957" s="45"/>
    </row>
    <row r="958" ht="22.5" customHeight="1">
      <c r="A958" s="37"/>
      <c r="B958" s="38" t="str">
        <f>'Master Schedule'!B958</f>
        <v/>
      </c>
      <c r="C958" s="39"/>
      <c r="D958" s="40" t="str">
        <f t="shared" si="1"/>
        <v>Saturday</v>
      </c>
      <c r="E958" s="41"/>
      <c r="F958" s="38"/>
      <c r="G958" s="38"/>
      <c r="H958" s="41"/>
      <c r="I958" s="38"/>
      <c r="J958" s="38"/>
      <c r="K958" s="43"/>
      <c r="L958" s="43"/>
      <c r="M958" s="44"/>
      <c r="N958" s="45"/>
    </row>
    <row r="959" ht="22.5" customHeight="1">
      <c r="A959" s="37"/>
      <c r="B959" s="38" t="str">
        <f>'Master Schedule'!B959</f>
        <v/>
      </c>
      <c r="C959" s="39"/>
      <c r="D959" s="40" t="str">
        <f t="shared" si="1"/>
        <v>Saturday</v>
      </c>
      <c r="E959" s="41"/>
      <c r="F959" s="38"/>
      <c r="G959" s="38"/>
      <c r="H959" s="41"/>
      <c r="I959" s="38"/>
      <c r="J959" s="38"/>
      <c r="K959" s="43"/>
      <c r="L959" s="43"/>
      <c r="M959" s="44"/>
      <c r="N959" s="45"/>
    </row>
    <row r="960" ht="22.5" customHeight="1">
      <c r="A960" s="37"/>
      <c r="B960" s="38" t="str">
        <f>'Master Schedule'!B960</f>
        <v/>
      </c>
      <c r="C960" s="39"/>
      <c r="D960" s="40" t="str">
        <f t="shared" si="1"/>
        <v>Saturday</v>
      </c>
      <c r="E960" s="41"/>
      <c r="F960" s="38"/>
      <c r="G960" s="38"/>
      <c r="H960" s="41"/>
      <c r="I960" s="38"/>
      <c r="J960" s="38"/>
      <c r="K960" s="43"/>
      <c r="L960" s="43"/>
      <c r="M960" s="44"/>
      <c r="N960" s="45"/>
    </row>
    <row r="961" ht="22.5" customHeight="1">
      <c r="A961" s="37"/>
      <c r="B961" s="38" t="str">
        <f>'Master Schedule'!B961</f>
        <v/>
      </c>
      <c r="C961" s="39"/>
      <c r="D961" s="40" t="str">
        <f t="shared" si="1"/>
        <v>Saturday</v>
      </c>
      <c r="E961" s="41"/>
      <c r="F961" s="38"/>
      <c r="G961" s="38"/>
      <c r="H961" s="41"/>
      <c r="I961" s="38"/>
      <c r="J961" s="38"/>
      <c r="K961" s="43"/>
      <c r="L961" s="43"/>
      <c r="M961" s="44"/>
      <c r="N961" s="45"/>
    </row>
    <row r="962" ht="22.5" customHeight="1">
      <c r="A962" s="37"/>
      <c r="B962" s="38" t="str">
        <f>'Master Schedule'!B962</f>
        <v/>
      </c>
      <c r="C962" s="39"/>
      <c r="D962" s="40" t="str">
        <f t="shared" si="1"/>
        <v>Saturday</v>
      </c>
      <c r="E962" s="41"/>
      <c r="F962" s="38"/>
      <c r="G962" s="38"/>
      <c r="H962" s="41"/>
      <c r="I962" s="38"/>
      <c r="J962" s="38"/>
      <c r="K962" s="43"/>
      <c r="L962" s="43"/>
      <c r="M962" s="44"/>
      <c r="N962" s="45"/>
    </row>
    <row r="963" ht="22.5" customHeight="1">
      <c r="A963" s="37"/>
      <c r="B963" s="38" t="str">
        <f>'Master Schedule'!B963</f>
        <v/>
      </c>
      <c r="C963" s="39"/>
      <c r="D963" s="40" t="str">
        <f t="shared" si="1"/>
        <v>Saturday</v>
      </c>
      <c r="E963" s="41"/>
      <c r="F963" s="38"/>
      <c r="G963" s="38"/>
      <c r="H963" s="41"/>
      <c r="I963" s="38"/>
      <c r="J963" s="38"/>
      <c r="K963" s="43"/>
      <c r="L963" s="43"/>
      <c r="M963" s="44"/>
      <c r="N963" s="45"/>
    </row>
    <row r="964" ht="22.5" customHeight="1">
      <c r="A964" s="37"/>
      <c r="B964" s="38" t="str">
        <f>'Master Schedule'!B964</f>
        <v/>
      </c>
      <c r="C964" s="39"/>
      <c r="D964" s="40" t="str">
        <f t="shared" si="1"/>
        <v>Saturday</v>
      </c>
      <c r="E964" s="41"/>
      <c r="F964" s="38"/>
      <c r="G964" s="38"/>
      <c r="H964" s="41"/>
      <c r="I964" s="38"/>
      <c r="J964" s="38"/>
      <c r="K964" s="43"/>
      <c r="L964" s="43"/>
      <c r="M964" s="44"/>
      <c r="N964" s="45"/>
    </row>
    <row r="965" ht="22.5" customHeight="1">
      <c r="A965" s="37"/>
      <c r="B965" s="38" t="str">
        <f>'Master Schedule'!B965</f>
        <v/>
      </c>
      <c r="C965" s="39"/>
      <c r="D965" s="40" t="str">
        <f t="shared" si="1"/>
        <v>Saturday</v>
      </c>
      <c r="E965" s="41"/>
      <c r="F965" s="38"/>
      <c r="G965" s="38"/>
      <c r="H965" s="41"/>
      <c r="I965" s="38"/>
      <c r="J965" s="38"/>
      <c r="K965" s="43"/>
      <c r="L965" s="43"/>
      <c r="M965" s="44"/>
      <c r="N965" s="45"/>
    </row>
    <row r="966" ht="22.5" customHeight="1">
      <c r="A966" s="37"/>
      <c r="B966" s="38" t="str">
        <f>'Master Schedule'!B966</f>
        <v/>
      </c>
      <c r="C966" s="39"/>
      <c r="D966" s="40" t="str">
        <f t="shared" si="1"/>
        <v>Saturday</v>
      </c>
      <c r="E966" s="41"/>
      <c r="F966" s="38"/>
      <c r="G966" s="38"/>
      <c r="H966" s="41"/>
      <c r="I966" s="38"/>
      <c r="J966" s="38"/>
      <c r="K966" s="43"/>
      <c r="L966" s="43"/>
      <c r="M966" s="44"/>
      <c r="N966" s="45"/>
    </row>
    <row r="967" ht="22.5" customHeight="1">
      <c r="A967" s="37"/>
      <c r="B967" s="38" t="str">
        <f>'Master Schedule'!B967</f>
        <v/>
      </c>
      <c r="C967" s="39"/>
      <c r="D967" s="40" t="str">
        <f t="shared" si="1"/>
        <v>Saturday</v>
      </c>
      <c r="E967" s="41"/>
      <c r="F967" s="38"/>
      <c r="G967" s="38"/>
      <c r="H967" s="41"/>
      <c r="I967" s="38"/>
      <c r="J967" s="38"/>
      <c r="K967" s="43"/>
      <c r="L967" s="43"/>
      <c r="M967" s="44"/>
      <c r="N967" s="45"/>
    </row>
    <row r="968" ht="22.5" customHeight="1">
      <c r="A968" s="37"/>
      <c r="B968" s="38" t="str">
        <f>'Master Schedule'!B968</f>
        <v/>
      </c>
      <c r="C968" s="39"/>
      <c r="D968" s="40" t="str">
        <f t="shared" si="1"/>
        <v>Saturday</v>
      </c>
      <c r="E968" s="41"/>
      <c r="F968" s="38"/>
      <c r="G968" s="38"/>
      <c r="H968" s="41"/>
      <c r="I968" s="38"/>
      <c r="J968" s="38"/>
      <c r="K968" s="43"/>
      <c r="L968" s="43"/>
      <c r="M968" s="44"/>
      <c r="N968" s="45"/>
    </row>
    <row r="969" ht="22.5" customHeight="1">
      <c r="A969" s="37"/>
      <c r="B969" s="38" t="str">
        <f>'Master Schedule'!B969</f>
        <v/>
      </c>
      <c r="C969" s="39"/>
      <c r="D969" s="40" t="str">
        <f t="shared" si="1"/>
        <v>Saturday</v>
      </c>
      <c r="E969" s="41"/>
      <c r="F969" s="38"/>
      <c r="G969" s="38"/>
      <c r="H969" s="41"/>
      <c r="I969" s="38"/>
      <c r="J969" s="38"/>
      <c r="K969" s="43"/>
      <c r="L969" s="43"/>
      <c r="M969" s="44"/>
      <c r="N969" s="45"/>
    </row>
    <row r="970" ht="22.5" customHeight="1">
      <c r="A970" s="37"/>
      <c r="B970" s="38" t="str">
        <f>'Master Schedule'!B970</f>
        <v/>
      </c>
      <c r="C970" s="39"/>
      <c r="D970" s="40" t="str">
        <f t="shared" si="1"/>
        <v>Saturday</v>
      </c>
      <c r="E970" s="41"/>
      <c r="F970" s="38"/>
      <c r="G970" s="38"/>
      <c r="H970" s="41"/>
      <c r="I970" s="38"/>
      <c r="J970" s="38"/>
      <c r="K970" s="43"/>
      <c r="L970" s="43"/>
      <c r="M970" s="44"/>
      <c r="N970" s="45"/>
    </row>
    <row r="971" ht="22.5" customHeight="1">
      <c r="A971" s="37"/>
      <c r="B971" s="38" t="str">
        <f>'Master Schedule'!B971</f>
        <v/>
      </c>
      <c r="C971" s="39"/>
      <c r="D971" s="40" t="str">
        <f t="shared" si="1"/>
        <v>Saturday</v>
      </c>
      <c r="E971" s="41"/>
      <c r="F971" s="38"/>
      <c r="G971" s="38"/>
      <c r="H971" s="41"/>
      <c r="I971" s="38"/>
      <c r="J971" s="38"/>
      <c r="K971" s="43"/>
      <c r="L971" s="43"/>
      <c r="M971" s="44"/>
      <c r="N971" s="45"/>
    </row>
    <row r="972" ht="22.5" customHeight="1">
      <c r="A972" s="37"/>
      <c r="B972" s="38" t="str">
        <f>'Master Schedule'!B972</f>
        <v/>
      </c>
      <c r="C972" s="39"/>
      <c r="D972" s="40" t="str">
        <f t="shared" si="1"/>
        <v>Saturday</v>
      </c>
      <c r="E972" s="41"/>
      <c r="F972" s="38"/>
      <c r="G972" s="38"/>
      <c r="H972" s="41"/>
      <c r="I972" s="38"/>
      <c r="J972" s="38"/>
      <c r="K972" s="43"/>
      <c r="L972" s="43"/>
      <c r="M972" s="44"/>
      <c r="N972" s="45"/>
    </row>
    <row r="973" ht="22.5" customHeight="1">
      <c r="A973" s="37"/>
      <c r="B973" s="38" t="str">
        <f>'Master Schedule'!B973</f>
        <v/>
      </c>
      <c r="C973" s="39"/>
      <c r="D973" s="40" t="str">
        <f t="shared" si="1"/>
        <v>Saturday</v>
      </c>
      <c r="E973" s="41"/>
      <c r="F973" s="38"/>
      <c r="G973" s="38"/>
      <c r="H973" s="41"/>
      <c r="I973" s="38"/>
      <c r="J973" s="38"/>
      <c r="K973" s="43"/>
      <c r="L973" s="43"/>
      <c r="M973" s="44"/>
      <c r="N973" s="45"/>
    </row>
    <row r="974" ht="22.5" customHeight="1">
      <c r="A974" s="37"/>
      <c r="B974" s="38" t="str">
        <f>'Master Schedule'!B974</f>
        <v/>
      </c>
      <c r="C974" s="39"/>
      <c r="D974" s="40" t="str">
        <f t="shared" si="1"/>
        <v>Saturday</v>
      </c>
      <c r="E974" s="41"/>
      <c r="F974" s="38"/>
      <c r="G974" s="38"/>
      <c r="H974" s="41"/>
      <c r="I974" s="38"/>
      <c r="J974" s="38"/>
      <c r="K974" s="43"/>
      <c r="L974" s="43"/>
      <c r="M974" s="44"/>
      <c r="N974" s="45"/>
    </row>
    <row r="975" ht="22.5" customHeight="1">
      <c r="A975" s="37"/>
      <c r="B975" s="38" t="str">
        <f>'Master Schedule'!B975</f>
        <v/>
      </c>
      <c r="C975" s="39"/>
      <c r="D975" s="40" t="str">
        <f t="shared" si="1"/>
        <v>Saturday</v>
      </c>
      <c r="E975" s="41"/>
      <c r="F975" s="38"/>
      <c r="G975" s="38"/>
      <c r="H975" s="41"/>
      <c r="I975" s="38"/>
      <c r="J975" s="38"/>
      <c r="K975" s="43"/>
      <c r="L975" s="43"/>
      <c r="M975" s="44"/>
      <c r="N975" s="45"/>
    </row>
    <row r="976" ht="22.5" customHeight="1">
      <c r="A976" s="37"/>
      <c r="B976" s="38" t="str">
        <f>'Master Schedule'!B976</f>
        <v/>
      </c>
      <c r="C976" s="39"/>
      <c r="D976" s="40" t="str">
        <f t="shared" si="1"/>
        <v>Saturday</v>
      </c>
      <c r="E976" s="41"/>
      <c r="F976" s="38"/>
      <c r="G976" s="38"/>
      <c r="H976" s="41"/>
      <c r="I976" s="38"/>
      <c r="J976" s="38"/>
      <c r="K976" s="43"/>
      <c r="L976" s="43"/>
      <c r="M976" s="44"/>
      <c r="N976" s="45"/>
    </row>
    <row r="977" ht="22.5" customHeight="1">
      <c r="A977" s="37"/>
      <c r="B977" s="38" t="str">
        <f>'Master Schedule'!B977</f>
        <v/>
      </c>
      <c r="C977" s="39"/>
      <c r="D977" s="40" t="str">
        <f t="shared" si="1"/>
        <v>Saturday</v>
      </c>
      <c r="E977" s="41"/>
      <c r="F977" s="38"/>
      <c r="G977" s="38"/>
      <c r="H977" s="41"/>
      <c r="I977" s="38"/>
      <c r="J977" s="38"/>
      <c r="K977" s="43"/>
      <c r="L977" s="43"/>
      <c r="M977" s="44"/>
      <c r="N977" s="45"/>
    </row>
    <row r="978" ht="22.5" customHeight="1">
      <c r="A978" s="37"/>
      <c r="B978" s="38" t="str">
        <f>'Master Schedule'!B978</f>
        <v/>
      </c>
      <c r="C978" s="39"/>
      <c r="D978" s="40" t="str">
        <f t="shared" si="1"/>
        <v>Saturday</v>
      </c>
      <c r="E978" s="41"/>
      <c r="F978" s="38"/>
      <c r="G978" s="38"/>
      <c r="H978" s="41"/>
      <c r="I978" s="38"/>
      <c r="J978" s="38"/>
      <c r="K978" s="43"/>
      <c r="L978" s="43"/>
      <c r="M978" s="44"/>
      <c r="N978" s="45"/>
    </row>
    <row r="979" ht="22.5" customHeight="1">
      <c r="A979" s="37"/>
      <c r="B979" s="38" t="str">
        <f>'Master Schedule'!B979</f>
        <v/>
      </c>
      <c r="C979" s="39"/>
      <c r="D979" s="40" t="str">
        <f t="shared" si="1"/>
        <v>Saturday</v>
      </c>
      <c r="E979" s="41"/>
      <c r="F979" s="38"/>
      <c r="G979" s="38"/>
      <c r="H979" s="41"/>
      <c r="I979" s="38"/>
      <c r="J979" s="38"/>
      <c r="K979" s="43"/>
      <c r="L979" s="43"/>
      <c r="M979" s="44"/>
      <c r="N979" s="45"/>
    </row>
    <row r="980" ht="22.5" customHeight="1">
      <c r="A980" s="37"/>
      <c r="B980" s="38" t="str">
        <f>'Master Schedule'!B980</f>
        <v/>
      </c>
      <c r="C980" s="39"/>
      <c r="D980" s="40" t="str">
        <f t="shared" si="1"/>
        <v>Saturday</v>
      </c>
      <c r="E980" s="41"/>
      <c r="F980" s="38"/>
      <c r="G980" s="38"/>
      <c r="H980" s="41"/>
      <c r="I980" s="38"/>
      <c r="J980" s="38"/>
      <c r="K980" s="43"/>
      <c r="L980" s="43"/>
      <c r="M980" s="44"/>
      <c r="N980" s="45"/>
    </row>
    <row r="981" ht="22.5" customHeight="1">
      <c r="A981" s="37"/>
      <c r="B981" s="38" t="str">
        <f>'Master Schedule'!B981</f>
        <v/>
      </c>
      <c r="C981" s="39"/>
      <c r="D981" s="40" t="str">
        <f t="shared" si="1"/>
        <v>Saturday</v>
      </c>
      <c r="E981" s="41"/>
      <c r="F981" s="38"/>
      <c r="G981" s="38"/>
      <c r="H981" s="41"/>
      <c r="I981" s="38"/>
      <c r="J981" s="38"/>
      <c r="K981" s="43"/>
      <c r="L981" s="43"/>
      <c r="M981" s="44"/>
      <c r="N981" s="45"/>
    </row>
    <row r="982" ht="22.5" customHeight="1">
      <c r="A982" s="37"/>
      <c r="B982" s="38" t="str">
        <f>'Master Schedule'!B982</f>
        <v/>
      </c>
      <c r="C982" s="39"/>
      <c r="D982" s="40" t="str">
        <f t="shared" si="1"/>
        <v>Saturday</v>
      </c>
      <c r="E982" s="41"/>
      <c r="F982" s="38"/>
      <c r="G982" s="38"/>
      <c r="H982" s="41"/>
      <c r="I982" s="38"/>
      <c r="J982" s="38"/>
      <c r="K982" s="43"/>
      <c r="L982" s="43"/>
      <c r="M982" s="44"/>
      <c r="N982" s="45"/>
    </row>
    <row r="983" ht="22.5" customHeight="1">
      <c r="A983" s="37"/>
      <c r="B983" s="38" t="str">
        <f>'Master Schedule'!B983</f>
        <v/>
      </c>
      <c r="C983" s="39"/>
      <c r="D983" s="40" t="str">
        <f t="shared" si="1"/>
        <v>Saturday</v>
      </c>
      <c r="E983" s="41"/>
      <c r="F983" s="38"/>
      <c r="G983" s="38"/>
      <c r="H983" s="41"/>
      <c r="I983" s="38"/>
      <c r="J983" s="38"/>
      <c r="K983" s="43"/>
      <c r="L983" s="43"/>
      <c r="M983" s="44"/>
      <c r="N983" s="45"/>
    </row>
    <row r="984" ht="22.5" customHeight="1">
      <c r="A984" s="37"/>
      <c r="B984" s="38" t="str">
        <f>'Master Schedule'!B984</f>
        <v/>
      </c>
      <c r="C984" s="39"/>
      <c r="D984" s="40" t="str">
        <f t="shared" si="1"/>
        <v>Saturday</v>
      </c>
      <c r="E984" s="41"/>
      <c r="F984" s="38"/>
      <c r="G984" s="38"/>
      <c r="H984" s="41"/>
      <c r="I984" s="38"/>
      <c r="J984" s="38"/>
      <c r="K984" s="43"/>
      <c r="L984" s="43"/>
      <c r="M984" s="44"/>
      <c r="N984" s="45"/>
    </row>
    <row r="985" ht="22.5" customHeight="1">
      <c r="A985" s="37"/>
      <c r="B985" s="38" t="str">
        <f>'Master Schedule'!B985</f>
        <v/>
      </c>
      <c r="C985" s="39"/>
      <c r="D985" s="40" t="str">
        <f t="shared" si="1"/>
        <v>Saturday</v>
      </c>
      <c r="E985" s="41"/>
      <c r="F985" s="38"/>
      <c r="G985" s="38"/>
      <c r="H985" s="41"/>
      <c r="I985" s="38"/>
      <c r="J985" s="38"/>
      <c r="K985" s="43"/>
      <c r="L985" s="43"/>
      <c r="M985" s="44"/>
      <c r="N985" s="45"/>
    </row>
    <row r="986" ht="22.5" customHeight="1">
      <c r="A986" s="37"/>
      <c r="B986" s="38" t="str">
        <f>'Master Schedule'!B986</f>
        <v/>
      </c>
      <c r="C986" s="39"/>
      <c r="D986" s="40" t="str">
        <f t="shared" si="1"/>
        <v>Saturday</v>
      </c>
      <c r="E986" s="41"/>
      <c r="F986" s="38"/>
      <c r="G986" s="38"/>
      <c r="H986" s="41"/>
      <c r="I986" s="38"/>
      <c r="J986" s="38"/>
      <c r="K986" s="43"/>
      <c r="L986" s="43"/>
      <c r="M986" s="44"/>
      <c r="N986" s="45"/>
    </row>
    <row r="987" ht="22.5" customHeight="1">
      <c r="A987" s="37"/>
      <c r="B987" s="38" t="str">
        <f>'Master Schedule'!B987</f>
        <v/>
      </c>
      <c r="C987" s="39"/>
      <c r="D987" s="40" t="str">
        <f t="shared" si="1"/>
        <v>Saturday</v>
      </c>
      <c r="E987" s="41"/>
      <c r="F987" s="38"/>
      <c r="G987" s="38"/>
      <c r="H987" s="41"/>
      <c r="I987" s="38"/>
      <c r="J987" s="38"/>
      <c r="K987" s="43"/>
      <c r="L987" s="43"/>
      <c r="M987" s="44"/>
      <c r="N987" s="45"/>
    </row>
    <row r="988" ht="22.5" customHeight="1">
      <c r="A988" s="37"/>
      <c r="B988" s="38" t="str">
        <f>'Master Schedule'!B988</f>
        <v/>
      </c>
      <c r="C988" s="39"/>
      <c r="D988" s="40" t="str">
        <f t="shared" si="1"/>
        <v>Saturday</v>
      </c>
      <c r="E988" s="41"/>
      <c r="F988" s="38"/>
      <c r="G988" s="38"/>
      <c r="H988" s="41"/>
      <c r="I988" s="38"/>
      <c r="J988" s="38"/>
      <c r="K988" s="43"/>
      <c r="L988" s="43"/>
      <c r="M988" s="44"/>
      <c r="N988" s="45"/>
    </row>
    <row r="989" ht="22.5" customHeight="1">
      <c r="A989" s="37"/>
      <c r="B989" s="38" t="str">
        <f>'Master Schedule'!B989</f>
        <v/>
      </c>
      <c r="C989" s="39"/>
      <c r="D989" s="40" t="str">
        <f t="shared" si="1"/>
        <v>Saturday</v>
      </c>
      <c r="E989" s="41"/>
      <c r="F989" s="38"/>
      <c r="G989" s="38"/>
      <c r="H989" s="41"/>
      <c r="I989" s="38"/>
      <c r="J989" s="38"/>
      <c r="K989" s="43"/>
      <c r="L989" s="43"/>
      <c r="M989" s="44"/>
      <c r="N989" s="45"/>
    </row>
    <row r="990" ht="22.5" customHeight="1">
      <c r="A990" s="37"/>
      <c r="B990" s="38" t="str">
        <f>'Master Schedule'!B990</f>
        <v/>
      </c>
      <c r="C990" s="39"/>
      <c r="D990" s="40" t="str">
        <f t="shared" si="1"/>
        <v>Saturday</v>
      </c>
      <c r="E990" s="41"/>
      <c r="F990" s="38"/>
      <c r="G990" s="38"/>
      <c r="H990" s="41"/>
      <c r="I990" s="38"/>
      <c r="J990" s="38"/>
      <c r="K990" s="43"/>
      <c r="L990" s="43"/>
      <c r="M990" s="44"/>
      <c r="N990" s="45"/>
    </row>
    <row r="991" ht="22.5" customHeight="1">
      <c r="A991" s="37"/>
      <c r="B991" s="38" t="str">
        <f>'Master Schedule'!B991</f>
        <v/>
      </c>
      <c r="C991" s="39"/>
      <c r="D991" s="40" t="str">
        <f t="shared" si="1"/>
        <v>Saturday</v>
      </c>
      <c r="E991" s="41"/>
      <c r="F991" s="38"/>
      <c r="G991" s="38"/>
      <c r="H991" s="41"/>
      <c r="I991" s="38"/>
      <c r="J991" s="38"/>
      <c r="K991" s="43"/>
      <c r="L991" s="43"/>
      <c r="M991" s="44"/>
      <c r="N991" s="45"/>
    </row>
    <row r="992" ht="22.5" customHeight="1">
      <c r="A992" s="37"/>
      <c r="B992" s="38" t="str">
        <f>'Master Schedule'!B992</f>
        <v/>
      </c>
      <c r="C992" s="39"/>
      <c r="D992" s="40" t="str">
        <f t="shared" si="1"/>
        <v>Saturday</v>
      </c>
      <c r="E992" s="41"/>
      <c r="F992" s="38"/>
      <c r="G992" s="38"/>
      <c r="H992" s="41"/>
      <c r="I992" s="38"/>
      <c r="J992" s="38"/>
      <c r="K992" s="43"/>
      <c r="L992" s="43"/>
      <c r="M992" s="44"/>
      <c r="N992" s="45"/>
    </row>
    <row r="993" ht="22.5" customHeight="1">
      <c r="A993" s="37"/>
      <c r="B993" s="38" t="str">
        <f>'Master Schedule'!B993</f>
        <v/>
      </c>
      <c r="C993" s="39"/>
      <c r="D993" s="40" t="str">
        <f t="shared" si="1"/>
        <v>Saturday</v>
      </c>
      <c r="E993" s="41"/>
      <c r="F993" s="38"/>
      <c r="G993" s="38"/>
      <c r="H993" s="41"/>
      <c r="I993" s="38"/>
      <c r="J993" s="38"/>
      <c r="K993" s="43"/>
      <c r="L993" s="43"/>
      <c r="M993" s="44"/>
      <c r="N993" s="45"/>
    </row>
    <row r="994" ht="22.5" customHeight="1">
      <c r="A994" s="37"/>
      <c r="B994" s="38" t="str">
        <f>'Master Schedule'!B994</f>
        <v/>
      </c>
      <c r="C994" s="39"/>
      <c r="D994" s="40" t="str">
        <f t="shared" si="1"/>
        <v>Saturday</v>
      </c>
      <c r="E994" s="41"/>
      <c r="F994" s="38"/>
      <c r="G994" s="38"/>
      <c r="H994" s="41"/>
      <c r="I994" s="38"/>
      <c r="J994" s="38"/>
      <c r="K994" s="43"/>
      <c r="L994" s="43"/>
      <c r="M994" s="44"/>
      <c r="N994" s="45"/>
    </row>
    <row r="995" ht="22.5" customHeight="1">
      <c r="A995" s="37"/>
      <c r="B995" s="38" t="str">
        <f>'Master Schedule'!B995</f>
        <v/>
      </c>
      <c r="C995" s="39"/>
      <c r="D995" s="40" t="str">
        <f t="shared" si="1"/>
        <v>Saturday</v>
      </c>
      <c r="E995" s="41"/>
      <c r="F995" s="38"/>
      <c r="G995" s="38"/>
      <c r="H995" s="41"/>
      <c r="I995" s="38"/>
      <c r="J995" s="38"/>
      <c r="K995" s="43"/>
      <c r="L995" s="43"/>
      <c r="M995" s="44"/>
      <c r="N995" s="45"/>
    </row>
    <row r="996" ht="22.5" customHeight="1">
      <c r="A996" s="37"/>
      <c r="B996" s="38" t="str">
        <f>'Master Schedule'!B996</f>
        <v/>
      </c>
      <c r="C996" s="39"/>
      <c r="D996" s="40" t="str">
        <f t="shared" si="1"/>
        <v>Saturday</v>
      </c>
      <c r="E996" s="41"/>
      <c r="F996" s="38"/>
      <c r="G996" s="38"/>
      <c r="H996" s="41"/>
      <c r="I996" s="38"/>
      <c r="J996" s="38"/>
      <c r="K996" s="43"/>
      <c r="L996" s="43"/>
      <c r="M996" s="44"/>
      <c r="N996" s="45"/>
    </row>
    <row r="997" ht="22.5" customHeight="1">
      <c r="A997" s="37"/>
      <c r="B997" s="38" t="str">
        <f>'Master Schedule'!B997</f>
        <v/>
      </c>
      <c r="C997" s="39"/>
      <c r="D997" s="40" t="str">
        <f t="shared" si="1"/>
        <v>Saturday</v>
      </c>
      <c r="E997" s="41"/>
      <c r="F997" s="38"/>
      <c r="G997" s="38"/>
      <c r="H997" s="41"/>
      <c r="I997" s="38"/>
      <c r="J997" s="38"/>
      <c r="K997" s="43"/>
      <c r="L997" s="43"/>
      <c r="M997" s="44"/>
      <c r="N997" s="45"/>
    </row>
    <row r="998" ht="22.5" customHeight="1">
      <c r="A998" s="37"/>
      <c r="B998" s="38" t="str">
        <f>'Master Schedule'!B998</f>
        <v/>
      </c>
      <c r="C998" s="39"/>
      <c r="D998" s="40" t="str">
        <f t="shared" si="1"/>
        <v>Saturday</v>
      </c>
      <c r="E998" s="41"/>
      <c r="F998" s="38"/>
      <c r="G998" s="38"/>
      <c r="H998" s="41"/>
      <c r="I998" s="38"/>
      <c r="J998" s="38"/>
      <c r="K998" s="43"/>
      <c r="L998" s="43"/>
      <c r="M998" s="44"/>
      <c r="N998" s="45"/>
    </row>
    <row r="999" ht="22.5" customHeight="1">
      <c r="A999" s="37"/>
      <c r="B999" s="38" t="str">
        <f>'Master Schedule'!B999</f>
        <v/>
      </c>
      <c r="C999" s="39"/>
      <c r="D999" s="40" t="str">
        <f t="shared" si="1"/>
        <v>Saturday</v>
      </c>
      <c r="E999" s="41"/>
      <c r="F999" s="38"/>
      <c r="G999" s="38"/>
      <c r="H999" s="41"/>
      <c r="I999" s="38"/>
      <c r="J999" s="38"/>
      <c r="K999" s="43"/>
      <c r="L999" s="43"/>
      <c r="M999" s="44"/>
      <c r="N999" s="45"/>
    </row>
    <row r="1000" ht="22.5" customHeight="1">
      <c r="A1000" s="37"/>
      <c r="B1000" s="38" t="str">
        <f>'Master Schedule'!B1000</f>
        <v/>
      </c>
      <c r="C1000" s="39"/>
      <c r="D1000" s="40" t="str">
        <f t="shared" si="1"/>
        <v>Saturday</v>
      </c>
      <c r="E1000" s="41"/>
      <c r="F1000" s="38"/>
      <c r="G1000" s="38"/>
      <c r="H1000" s="41"/>
      <c r="I1000" s="38"/>
      <c r="J1000" s="38"/>
      <c r="K1000" s="43"/>
      <c r="L1000" s="43"/>
      <c r="M1000" s="44"/>
      <c r="N1000" s="45"/>
    </row>
  </sheetData>
  <dataValidations>
    <dataValidation type="list" allowBlank="1" sqref="H2:H1000">
      <formula1>"Home,Away,TBD"</formula1>
    </dataValidation>
    <dataValidation type="list" allowBlank="1" sqref="M2:N305 M307:N610 M612:N915">
      <formula1>"✅,⌛️,❌"</formula1>
    </dataValidation>
    <dataValidation type="custom" allowBlank="1" showDropDown="1" sqref="C2:C1000">
      <formula1>OR(NOT(ISERROR(DATEVALUE(C2))), AND(ISNUMBER(C2), LEFT(CELL("format", C2))="D"))</formula1>
    </dataValidation>
    <dataValidation type="list" allowBlank="1" sqref="O2:O305 O307:O610 O612:O915">
      <formula1>"✅,⌛️,❌"</formula1>
    </dataValidation>
    <dataValidation type="list" allowBlank="1" sqref="E2:E1000">
      <formula1>"SOFT"</formula1>
    </dataValidation>
    <dataValidation type="list" allowBlank="1" sqref="K2:L1000">
      <formula1>"✅,⌛️,❌"</formula1>
    </dataValidation>
  </dataValidations>
  <drawing r:id="rId1"/>
  <tableParts count="1">
    <tablePart r:id="rId3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3.75"/>
    <col customWidth="1" min="11" max="11" width="18.5"/>
    <col customWidth="1" min="12" max="14" width="15.63"/>
    <col customWidth="1" min="15" max="15" width="15.38"/>
  </cols>
  <sheetData>
    <row r="1" ht="22.5" customHeight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 t="s">
        <v>5</v>
      </c>
      <c r="G1" s="2" t="s">
        <v>6</v>
      </c>
      <c r="H1" s="2" t="s">
        <v>7</v>
      </c>
      <c r="I1" s="4" t="s">
        <v>8</v>
      </c>
      <c r="J1" s="5" t="s">
        <v>11</v>
      </c>
      <c r="K1" s="23" t="s">
        <v>12</v>
      </c>
      <c r="L1" s="23" t="s">
        <v>13</v>
      </c>
      <c r="M1" s="23" t="s">
        <v>14</v>
      </c>
      <c r="N1" s="24" t="s">
        <v>15</v>
      </c>
      <c r="O1" s="58" t="s">
        <v>17</v>
      </c>
      <c r="P1" s="25" t="s">
        <v>9</v>
      </c>
    </row>
    <row r="2" ht="22.5" customHeight="1">
      <c r="A2" s="6">
        <v>1.0</v>
      </c>
      <c r="B2" s="6" t="str">
        <f>'Master Schedule'!B2</f>
        <v/>
      </c>
      <c r="C2" s="7">
        <v>46235.0</v>
      </c>
      <c r="D2" s="8" t="str">
        <f t="shared" ref="D2:D1000" si="1">text(C2,"dddd")</f>
        <v>Saturday</v>
      </c>
      <c r="E2" s="31"/>
      <c r="F2" s="11"/>
      <c r="G2" s="11"/>
      <c r="H2" s="31"/>
      <c r="I2" s="11"/>
      <c r="J2" s="22"/>
      <c r="K2" s="64"/>
      <c r="L2" s="64"/>
      <c r="M2" s="53"/>
      <c r="N2" s="59"/>
      <c r="O2" s="60"/>
      <c r="P2" s="34" t="str">
        <f t="shared" ref="P2:P305" si="2">IF(G2="", "",
   IF(AND(K2="✅", L2="✅", M2="✅", N2="✅", O2="✅"), "✅ Approved",
   IF(OR(K2="❌", L2="❌", M2="❌", N2="❌", O2="❌"), "❌ Denied",
   "⌛️ Pending")))
</f>
        <v/>
      </c>
    </row>
    <row r="3" ht="22.5" customHeight="1">
      <c r="A3" s="6">
        <v>2.0</v>
      </c>
      <c r="B3" s="11" t="str">
        <f>'Master Schedule'!B3</f>
        <v/>
      </c>
      <c r="C3" s="7">
        <v>46236.0</v>
      </c>
      <c r="D3" s="8" t="str">
        <f t="shared" si="1"/>
        <v>Sunday</v>
      </c>
      <c r="E3" s="31"/>
      <c r="F3" s="11"/>
      <c r="G3" s="11"/>
      <c r="H3" s="31"/>
      <c r="I3" s="11"/>
      <c r="J3" s="22"/>
      <c r="K3" s="32"/>
      <c r="L3" s="32"/>
      <c r="M3" s="32"/>
      <c r="N3" s="33"/>
      <c r="O3" s="62"/>
      <c r="P3" s="34" t="str">
        <f t="shared" si="2"/>
        <v/>
      </c>
    </row>
    <row r="4" ht="22.5" customHeight="1">
      <c r="A4" s="6">
        <v>3.0</v>
      </c>
      <c r="B4" s="11" t="str">
        <f>'Master Schedule'!B4</f>
        <v/>
      </c>
      <c r="C4" s="7">
        <v>46237.0</v>
      </c>
      <c r="D4" s="8" t="str">
        <f t="shared" si="1"/>
        <v>Monday</v>
      </c>
      <c r="E4" s="31"/>
      <c r="F4" s="11"/>
      <c r="G4" s="11"/>
      <c r="H4" s="31"/>
      <c r="I4" s="11"/>
      <c r="J4" s="22"/>
      <c r="K4" s="35"/>
      <c r="L4" s="35"/>
      <c r="M4" s="35"/>
      <c r="N4" s="36"/>
      <c r="O4" s="62"/>
      <c r="P4" s="34" t="str">
        <f t="shared" si="2"/>
        <v/>
      </c>
    </row>
    <row r="5" ht="22.5" customHeight="1">
      <c r="A5" s="6">
        <v>4.0</v>
      </c>
      <c r="B5" s="11" t="str">
        <f>'Master Schedule'!B5</f>
        <v/>
      </c>
      <c r="C5" s="7">
        <v>46238.0</v>
      </c>
      <c r="D5" s="8" t="str">
        <f t="shared" si="1"/>
        <v>Tuesday</v>
      </c>
      <c r="E5" s="31"/>
      <c r="F5" s="11"/>
      <c r="G5" s="11"/>
      <c r="H5" s="31"/>
      <c r="I5" s="11"/>
      <c r="J5" s="22"/>
      <c r="K5" s="32"/>
      <c r="L5" s="32"/>
      <c r="M5" s="32"/>
      <c r="N5" s="33"/>
      <c r="O5" s="62"/>
      <c r="P5" s="34" t="str">
        <f t="shared" si="2"/>
        <v/>
      </c>
    </row>
    <row r="6" ht="22.5" customHeight="1">
      <c r="A6" s="6">
        <v>5.0</v>
      </c>
      <c r="B6" s="11" t="str">
        <f>'Master Schedule'!B6</f>
        <v/>
      </c>
      <c r="C6" s="7">
        <v>46239.0</v>
      </c>
      <c r="D6" s="8" t="str">
        <f t="shared" si="1"/>
        <v>Wednesday</v>
      </c>
      <c r="E6" s="31"/>
      <c r="F6" s="11"/>
      <c r="G6" s="11"/>
      <c r="H6" s="31"/>
      <c r="I6" s="11"/>
      <c r="J6" s="22"/>
      <c r="K6" s="35"/>
      <c r="L6" s="35"/>
      <c r="M6" s="35"/>
      <c r="N6" s="36"/>
      <c r="O6" s="62"/>
      <c r="P6" s="34" t="str">
        <f t="shared" si="2"/>
        <v/>
      </c>
    </row>
    <row r="7" ht="22.5" customHeight="1">
      <c r="A7" s="6">
        <v>6.0</v>
      </c>
      <c r="B7" s="11" t="str">
        <f>'Master Schedule'!B7</f>
        <v/>
      </c>
      <c r="C7" s="7">
        <v>46240.0</v>
      </c>
      <c r="D7" s="8" t="str">
        <f t="shared" si="1"/>
        <v>Thursday</v>
      </c>
      <c r="E7" s="31"/>
      <c r="F7" s="11"/>
      <c r="G7" s="11"/>
      <c r="H7" s="31"/>
      <c r="I7" s="11"/>
      <c r="J7" s="22"/>
      <c r="K7" s="32"/>
      <c r="L7" s="32"/>
      <c r="M7" s="32"/>
      <c r="N7" s="33"/>
      <c r="O7" s="62"/>
      <c r="P7" s="34" t="str">
        <f t="shared" si="2"/>
        <v/>
      </c>
    </row>
    <row r="8" ht="22.5" customHeight="1">
      <c r="A8" s="6">
        <v>7.0</v>
      </c>
      <c r="B8" s="11" t="str">
        <f>'Master Schedule'!B8</f>
        <v/>
      </c>
      <c r="C8" s="7">
        <v>46241.0</v>
      </c>
      <c r="D8" s="8" t="str">
        <f t="shared" si="1"/>
        <v>Friday</v>
      </c>
      <c r="E8" s="31"/>
      <c r="F8" s="11"/>
      <c r="G8" s="11"/>
      <c r="H8" s="31"/>
      <c r="I8" s="11"/>
      <c r="J8" s="22"/>
      <c r="K8" s="35"/>
      <c r="L8" s="35"/>
      <c r="M8" s="35"/>
      <c r="N8" s="36"/>
      <c r="O8" s="62"/>
      <c r="P8" s="34" t="str">
        <f t="shared" si="2"/>
        <v/>
      </c>
    </row>
    <row r="9" ht="22.5" customHeight="1">
      <c r="A9" s="6">
        <v>8.0</v>
      </c>
      <c r="B9" s="11" t="str">
        <f>'Master Schedule'!B9</f>
        <v/>
      </c>
      <c r="C9" s="7">
        <v>46242.0</v>
      </c>
      <c r="D9" s="8" t="str">
        <f t="shared" si="1"/>
        <v>Saturday</v>
      </c>
      <c r="E9" s="31"/>
      <c r="F9" s="11"/>
      <c r="G9" s="11"/>
      <c r="H9" s="31"/>
      <c r="I9" s="11"/>
      <c r="J9" s="22"/>
      <c r="K9" s="32"/>
      <c r="L9" s="32"/>
      <c r="M9" s="32"/>
      <c r="N9" s="33"/>
      <c r="O9" s="62"/>
      <c r="P9" s="34" t="str">
        <f t="shared" si="2"/>
        <v/>
      </c>
    </row>
    <row r="10" ht="22.5" customHeight="1">
      <c r="A10" s="6">
        <v>9.0</v>
      </c>
      <c r="B10" s="11" t="str">
        <f>'Master Schedule'!B10</f>
        <v/>
      </c>
      <c r="C10" s="7">
        <v>46243.0</v>
      </c>
      <c r="D10" s="8" t="str">
        <f t="shared" si="1"/>
        <v>Sunday</v>
      </c>
      <c r="E10" s="31"/>
      <c r="F10" s="11"/>
      <c r="G10" s="11"/>
      <c r="H10" s="31"/>
      <c r="I10" s="11"/>
      <c r="J10" s="22"/>
      <c r="K10" s="35"/>
      <c r="L10" s="35"/>
      <c r="M10" s="35"/>
      <c r="N10" s="36"/>
      <c r="O10" s="62"/>
      <c r="P10" s="34" t="str">
        <f t="shared" si="2"/>
        <v/>
      </c>
    </row>
    <row r="11" ht="22.5" customHeight="1">
      <c r="A11" s="6">
        <v>10.0</v>
      </c>
      <c r="B11" s="11" t="str">
        <f>'Master Schedule'!B11</f>
        <v/>
      </c>
      <c r="C11" s="7">
        <v>46244.0</v>
      </c>
      <c r="D11" s="8" t="str">
        <f t="shared" si="1"/>
        <v>Monday</v>
      </c>
      <c r="E11" s="31"/>
      <c r="F11" s="11"/>
      <c r="G11" s="11"/>
      <c r="H11" s="31"/>
      <c r="I11" s="11"/>
      <c r="J11" s="22"/>
      <c r="K11" s="32"/>
      <c r="L11" s="32"/>
      <c r="M11" s="32"/>
      <c r="N11" s="33"/>
      <c r="O11" s="62"/>
      <c r="P11" s="34" t="str">
        <f t="shared" si="2"/>
        <v/>
      </c>
    </row>
    <row r="12" ht="22.5" customHeight="1">
      <c r="A12" s="6">
        <v>11.0</v>
      </c>
      <c r="B12" s="11" t="str">
        <f>'Master Schedule'!B12</f>
        <v/>
      </c>
      <c r="C12" s="7">
        <v>46245.0</v>
      </c>
      <c r="D12" s="8" t="str">
        <f t="shared" si="1"/>
        <v>Tuesday</v>
      </c>
      <c r="E12" s="31"/>
      <c r="F12" s="11"/>
      <c r="G12" s="11"/>
      <c r="H12" s="31"/>
      <c r="I12" s="11"/>
      <c r="J12" s="22"/>
      <c r="K12" s="35"/>
      <c r="L12" s="35"/>
      <c r="M12" s="35"/>
      <c r="N12" s="36"/>
      <c r="O12" s="62"/>
      <c r="P12" s="34" t="str">
        <f t="shared" si="2"/>
        <v/>
      </c>
    </row>
    <row r="13" ht="22.5" customHeight="1">
      <c r="A13" s="6">
        <v>12.0</v>
      </c>
      <c r="B13" s="11" t="str">
        <f>'Master Schedule'!B13</f>
        <v/>
      </c>
      <c r="C13" s="7">
        <v>46246.0</v>
      </c>
      <c r="D13" s="8" t="str">
        <f t="shared" si="1"/>
        <v>Wednesday</v>
      </c>
      <c r="E13" s="31"/>
      <c r="F13" s="11"/>
      <c r="G13" s="11"/>
      <c r="H13" s="31"/>
      <c r="I13" s="11"/>
      <c r="J13" s="22"/>
      <c r="K13" s="32"/>
      <c r="L13" s="32"/>
      <c r="M13" s="32"/>
      <c r="N13" s="33"/>
      <c r="O13" s="62"/>
      <c r="P13" s="34" t="str">
        <f t="shared" si="2"/>
        <v/>
      </c>
    </row>
    <row r="14" ht="22.5" customHeight="1">
      <c r="A14" s="6">
        <v>13.0</v>
      </c>
      <c r="B14" s="11" t="str">
        <f>'Master Schedule'!B14</f>
        <v/>
      </c>
      <c r="C14" s="7">
        <v>46247.0</v>
      </c>
      <c r="D14" s="8" t="str">
        <f t="shared" si="1"/>
        <v>Thursday</v>
      </c>
      <c r="E14" s="31"/>
      <c r="F14" s="11"/>
      <c r="G14" s="11"/>
      <c r="H14" s="31"/>
      <c r="I14" s="11"/>
      <c r="J14" s="22"/>
      <c r="K14" s="35"/>
      <c r="L14" s="35"/>
      <c r="M14" s="35"/>
      <c r="N14" s="36"/>
      <c r="O14" s="62"/>
      <c r="P14" s="34" t="str">
        <f t="shared" si="2"/>
        <v/>
      </c>
    </row>
    <row r="15" ht="22.5" customHeight="1">
      <c r="A15" s="6">
        <v>14.0</v>
      </c>
      <c r="B15" s="11" t="str">
        <f>'Master Schedule'!B15</f>
        <v/>
      </c>
      <c r="C15" s="7">
        <v>46248.0</v>
      </c>
      <c r="D15" s="8" t="str">
        <f t="shared" si="1"/>
        <v>Friday</v>
      </c>
      <c r="E15" s="31"/>
      <c r="F15" s="11"/>
      <c r="G15" s="11"/>
      <c r="H15" s="31"/>
      <c r="I15" s="11"/>
      <c r="J15" s="22"/>
      <c r="K15" s="32"/>
      <c r="L15" s="32"/>
      <c r="M15" s="32"/>
      <c r="N15" s="33"/>
      <c r="O15" s="62"/>
      <c r="P15" s="34" t="str">
        <f t="shared" si="2"/>
        <v/>
      </c>
    </row>
    <row r="16" ht="22.5" customHeight="1">
      <c r="A16" s="6">
        <v>15.0</v>
      </c>
      <c r="B16" s="11" t="str">
        <f>'Master Schedule'!B16</f>
        <v/>
      </c>
      <c r="C16" s="7">
        <v>46249.0</v>
      </c>
      <c r="D16" s="8" t="str">
        <f t="shared" si="1"/>
        <v>Saturday</v>
      </c>
      <c r="E16" s="31"/>
      <c r="F16" s="11"/>
      <c r="G16" s="11"/>
      <c r="H16" s="31"/>
      <c r="I16" s="11"/>
      <c r="J16" s="22"/>
      <c r="K16" s="35"/>
      <c r="L16" s="35"/>
      <c r="M16" s="35"/>
      <c r="N16" s="36"/>
      <c r="O16" s="62"/>
      <c r="P16" s="34" t="str">
        <f t="shared" si="2"/>
        <v/>
      </c>
    </row>
    <row r="17" ht="22.5" customHeight="1">
      <c r="A17" s="6">
        <v>16.0</v>
      </c>
      <c r="B17" s="11" t="str">
        <f>'Master Schedule'!B17</f>
        <v/>
      </c>
      <c r="C17" s="7">
        <v>46250.0</v>
      </c>
      <c r="D17" s="8" t="str">
        <f t="shared" si="1"/>
        <v>Sunday</v>
      </c>
      <c r="E17" s="31"/>
      <c r="F17" s="11"/>
      <c r="G17" s="11"/>
      <c r="H17" s="31"/>
      <c r="I17" s="11"/>
      <c r="J17" s="22"/>
      <c r="K17" s="32"/>
      <c r="L17" s="32"/>
      <c r="M17" s="32"/>
      <c r="N17" s="33"/>
      <c r="O17" s="62"/>
      <c r="P17" s="34" t="str">
        <f t="shared" si="2"/>
        <v/>
      </c>
    </row>
    <row r="18" ht="22.5" customHeight="1">
      <c r="A18" s="6">
        <v>17.0</v>
      </c>
      <c r="B18" s="11" t="str">
        <f>'Master Schedule'!B18</f>
        <v/>
      </c>
      <c r="C18" s="7">
        <v>46251.0</v>
      </c>
      <c r="D18" s="8" t="str">
        <f t="shared" si="1"/>
        <v>Monday</v>
      </c>
      <c r="E18" s="31"/>
      <c r="F18" s="11"/>
      <c r="G18" s="11"/>
      <c r="H18" s="31"/>
      <c r="I18" s="11"/>
      <c r="J18" s="22"/>
      <c r="K18" s="35"/>
      <c r="L18" s="35"/>
      <c r="M18" s="35"/>
      <c r="N18" s="36"/>
      <c r="O18" s="62"/>
      <c r="P18" s="34" t="str">
        <f t="shared" si="2"/>
        <v/>
      </c>
    </row>
    <row r="19" ht="22.5" customHeight="1">
      <c r="A19" s="6">
        <v>18.0</v>
      </c>
      <c r="B19" s="11" t="str">
        <f>'Master Schedule'!B19</f>
        <v/>
      </c>
      <c r="C19" s="7">
        <v>46252.0</v>
      </c>
      <c r="D19" s="8" t="str">
        <f t="shared" si="1"/>
        <v>Tuesday</v>
      </c>
      <c r="E19" s="31"/>
      <c r="F19" s="11"/>
      <c r="G19" s="11"/>
      <c r="H19" s="31"/>
      <c r="I19" s="11"/>
      <c r="J19" s="22"/>
      <c r="K19" s="32"/>
      <c r="L19" s="32"/>
      <c r="M19" s="32"/>
      <c r="N19" s="33"/>
      <c r="O19" s="62"/>
      <c r="P19" s="34" t="str">
        <f t="shared" si="2"/>
        <v/>
      </c>
    </row>
    <row r="20" ht="22.5" customHeight="1">
      <c r="A20" s="6">
        <v>19.0</v>
      </c>
      <c r="B20" s="11" t="str">
        <f>'Master Schedule'!B20</f>
        <v/>
      </c>
      <c r="C20" s="7">
        <v>46253.0</v>
      </c>
      <c r="D20" s="8" t="str">
        <f t="shared" si="1"/>
        <v>Wednesday</v>
      </c>
      <c r="E20" s="31"/>
      <c r="F20" s="11"/>
      <c r="G20" s="11"/>
      <c r="H20" s="31"/>
      <c r="I20" s="11"/>
      <c r="J20" s="22"/>
      <c r="K20" s="35"/>
      <c r="L20" s="35"/>
      <c r="M20" s="35"/>
      <c r="N20" s="36"/>
      <c r="O20" s="62"/>
      <c r="P20" s="34" t="str">
        <f t="shared" si="2"/>
        <v/>
      </c>
    </row>
    <row r="21" ht="22.5" customHeight="1">
      <c r="A21" s="6">
        <v>20.0</v>
      </c>
      <c r="B21" s="11" t="str">
        <f>'Master Schedule'!B21</f>
        <v/>
      </c>
      <c r="C21" s="7">
        <v>46254.0</v>
      </c>
      <c r="D21" s="8" t="str">
        <f t="shared" si="1"/>
        <v>Thursday</v>
      </c>
      <c r="E21" s="31"/>
      <c r="F21" s="11"/>
      <c r="G21" s="11"/>
      <c r="H21" s="31"/>
      <c r="I21" s="11"/>
      <c r="J21" s="22"/>
      <c r="K21" s="32"/>
      <c r="L21" s="32"/>
      <c r="M21" s="32"/>
      <c r="N21" s="33"/>
      <c r="O21" s="62"/>
      <c r="P21" s="34" t="str">
        <f t="shared" si="2"/>
        <v/>
      </c>
    </row>
    <row r="22" ht="22.5" customHeight="1">
      <c r="A22" s="6">
        <v>21.0</v>
      </c>
      <c r="B22" s="11" t="str">
        <f>'Master Schedule'!B22</f>
        <v/>
      </c>
      <c r="C22" s="7">
        <v>46255.0</v>
      </c>
      <c r="D22" s="8" t="str">
        <f t="shared" si="1"/>
        <v>Friday</v>
      </c>
      <c r="E22" s="31"/>
      <c r="F22" s="11"/>
      <c r="G22" s="11"/>
      <c r="H22" s="31"/>
      <c r="I22" s="11"/>
      <c r="J22" s="22"/>
      <c r="K22" s="35"/>
      <c r="L22" s="35"/>
      <c r="M22" s="35"/>
      <c r="N22" s="36"/>
      <c r="O22" s="62"/>
      <c r="P22" s="34" t="str">
        <f t="shared" si="2"/>
        <v/>
      </c>
    </row>
    <row r="23" ht="22.5" customHeight="1">
      <c r="A23" s="6">
        <v>22.0</v>
      </c>
      <c r="B23" s="11" t="str">
        <f>'Master Schedule'!B23</f>
        <v/>
      </c>
      <c r="C23" s="7">
        <v>46256.0</v>
      </c>
      <c r="D23" s="8" t="str">
        <f t="shared" si="1"/>
        <v>Saturday</v>
      </c>
      <c r="E23" s="31"/>
      <c r="F23" s="11"/>
      <c r="G23" s="11"/>
      <c r="H23" s="31"/>
      <c r="I23" s="11"/>
      <c r="J23" s="22"/>
      <c r="K23" s="32"/>
      <c r="L23" s="32"/>
      <c r="M23" s="32"/>
      <c r="N23" s="33"/>
      <c r="O23" s="62"/>
      <c r="P23" s="34" t="str">
        <f t="shared" si="2"/>
        <v/>
      </c>
    </row>
    <row r="24" ht="22.5" customHeight="1">
      <c r="A24" s="6">
        <v>23.0</v>
      </c>
      <c r="B24" s="11" t="str">
        <f>'Master Schedule'!B24</f>
        <v/>
      </c>
      <c r="C24" s="7">
        <v>46257.0</v>
      </c>
      <c r="D24" s="8" t="str">
        <f t="shared" si="1"/>
        <v>Sunday</v>
      </c>
      <c r="E24" s="31"/>
      <c r="F24" s="11"/>
      <c r="G24" s="11"/>
      <c r="H24" s="31"/>
      <c r="I24" s="11"/>
      <c r="J24" s="22"/>
      <c r="K24" s="35"/>
      <c r="L24" s="35"/>
      <c r="M24" s="35"/>
      <c r="N24" s="36"/>
      <c r="O24" s="62"/>
      <c r="P24" s="34" t="str">
        <f t="shared" si="2"/>
        <v/>
      </c>
    </row>
    <row r="25" ht="22.5" customHeight="1">
      <c r="A25" s="6">
        <v>24.0</v>
      </c>
      <c r="B25" s="11" t="str">
        <f>'Master Schedule'!B25</f>
        <v/>
      </c>
      <c r="C25" s="7">
        <v>46258.0</v>
      </c>
      <c r="D25" s="8" t="str">
        <f t="shared" si="1"/>
        <v>Monday</v>
      </c>
      <c r="E25" s="31"/>
      <c r="F25" s="11"/>
      <c r="G25" s="11"/>
      <c r="H25" s="31"/>
      <c r="I25" s="11"/>
      <c r="J25" s="22"/>
      <c r="K25" s="32"/>
      <c r="L25" s="32"/>
      <c r="M25" s="32"/>
      <c r="N25" s="33"/>
      <c r="O25" s="62"/>
      <c r="P25" s="34" t="str">
        <f t="shared" si="2"/>
        <v/>
      </c>
    </row>
    <row r="26" ht="22.5" customHeight="1">
      <c r="A26" s="6">
        <v>25.0</v>
      </c>
      <c r="B26" s="11" t="str">
        <f>'Master Schedule'!B26</f>
        <v/>
      </c>
      <c r="C26" s="7">
        <v>46259.0</v>
      </c>
      <c r="D26" s="8" t="str">
        <f t="shared" si="1"/>
        <v>Tuesday</v>
      </c>
      <c r="E26" s="31"/>
      <c r="F26" s="11"/>
      <c r="G26" s="11"/>
      <c r="H26" s="31"/>
      <c r="I26" s="11"/>
      <c r="J26" s="22"/>
      <c r="K26" s="35"/>
      <c r="L26" s="35"/>
      <c r="M26" s="35"/>
      <c r="N26" s="36"/>
      <c r="O26" s="62"/>
      <c r="P26" s="34" t="str">
        <f t="shared" si="2"/>
        <v/>
      </c>
    </row>
    <row r="27" ht="22.5" customHeight="1">
      <c r="A27" s="6">
        <v>26.0</v>
      </c>
      <c r="B27" s="11" t="str">
        <f>'Master Schedule'!B27</f>
        <v/>
      </c>
      <c r="C27" s="7">
        <v>46260.0</v>
      </c>
      <c r="D27" s="8" t="str">
        <f t="shared" si="1"/>
        <v>Wednesday</v>
      </c>
      <c r="E27" s="31"/>
      <c r="F27" s="11"/>
      <c r="G27" s="11"/>
      <c r="H27" s="31"/>
      <c r="I27" s="11"/>
      <c r="J27" s="22"/>
      <c r="K27" s="32"/>
      <c r="L27" s="32"/>
      <c r="M27" s="32"/>
      <c r="N27" s="33"/>
      <c r="O27" s="62"/>
      <c r="P27" s="34" t="str">
        <f t="shared" si="2"/>
        <v/>
      </c>
    </row>
    <row r="28" ht="22.5" customHeight="1">
      <c r="A28" s="6">
        <v>27.0</v>
      </c>
      <c r="B28" s="11" t="str">
        <f>'Master Schedule'!B28</f>
        <v/>
      </c>
      <c r="C28" s="7">
        <v>46261.0</v>
      </c>
      <c r="D28" s="8" t="str">
        <f t="shared" si="1"/>
        <v>Thursday</v>
      </c>
      <c r="E28" s="31"/>
      <c r="F28" s="11"/>
      <c r="G28" s="11"/>
      <c r="H28" s="31"/>
      <c r="I28" s="11"/>
      <c r="J28" s="22"/>
      <c r="K28" s="35"/>
      <c r="L28" s="35"/>
      <c r="M28" s="35"/>
      <c r="N28" s="36"/>
      <c r="O28" s="62"/>
      <c r="P28" s="34" t="str">
        <f t="shared" si="2"/>
        <v/>
      </c>
    </row>
    <row r="29" ht="22.5" customHeight="1">
      <c r="A29" s="6">
        <v>28.0</v>
      </c>
      <c r="B29" s="11" t="str">
        <f>'Master Schedule'!B29</f>
        <v/>
      </c>
      <c r="C29" s="7">
        <v>46262.0</v>
      </c>
      <c r="D29" s="8" t="str">
        <f t="shared" si="1"/>
        <v>Friday</v>
      </c>
      <c r="E29" s="31"/>
      <c r="F29" s="11"/>
      <c r="G29" s="11"/>
      <c r="H29" s="31"/>
      <c r="I29" s="11"/>
      <c r="J29" s="22"/>
      <c r="K29" s="32"/>
      <c r="L29" s="32"/>
      <c r="M29" s="32"/>
      <c r="N29" s="33"/>
      <c r="O29" s="62"/>
      <c r="P29" s="34" t="str">
        <f t="shared" si="2"/>
        <v/>
      </c>
    </row>
    <row r="30" ht="22.5" customHeight="1">
      <c r="A30" s="6">
        <v>29.0</v>
      </c>
      <c r="B30" s="11" t="str">
        <f>'Master Schedule'!B30</f>
        <v/>
      </c>
      <c r="C30" s="7">
        <v>46263.0</v>
      </c>
      <c r="D30" s="8" t="str">
        <f t="shared" si="1"/>
        <v>Saturday</v>
      </c>
      <c r="E30" s="31"/>
      <c r="F30" s="11"/>
      <c r="G30" s="11"/>
      <c r="H30" s="31"/>
      <c r="I30" s="11"/>
      <c r="J30" s="22"/>
      <c r="K30" s="35"/>
      <c r="L30" s="35"/>
      <c r="M30" s="35"/>
      <c r="N30" s="36"/>
      <c r="O30" s="62"/>
      <c r="P30" s="34" t="str">
        <f t="shared" si="2"/>
        <v/>
      </c>
    </row>
    <row r="31" ht="22.5" customHeight="1">
      <c r="A31" s="6">
        <v>30.0</v>
      </c>
      <c r="B31" s="11" t="str">
        <f>'Master Schedule'!B31</f>
        <v/>
      </c>
      <c r="C31" s="7">
        <v>46264.0</v>
      </c>
      <c r="D31" s="8" t="str">
        <f t="shared" si="1"/>
        <v>Sunday</v>
      </c>
      <c r="E31" s="31"/>
      <c r="F31" s="11"/>
      <c r="G31" s="11"/>
      <c r="H31" s="31"/>
      <c r="I31" s="11"/>
      <c r="J31" s="22"/>
      <c r="K31" s="32"/>
      <c r="L31" s="32"/>
      <c r="M31" s="32"/>
      <c r="N31" s="33"/>
      <c r="O31" s="62"/>
      <c r="P31" s="34" t="str">
        <f t="shared" si="2"/>
        <v/>
      </c>
    </row>
    <row r="32" ht="22.5" customHeight="1">
      <c r="A32" s="6">
        <v>31.0</v>
      </c>
      <c r="B32" s="11" t="str">
        <f>'Master Schedule'!B32</f>
        <v/>
      </c>
      <c r="C32" s="7">
        <v>46265.0</v>
      </c>
      <c r="D32" s="8" t="str">
        <f t="shared" si="1"/>
        <v>Monday</v>
      </c>
      <c r="E32" s="31"/>
      <c r="F32" s="11"/>
      <c r="G32" s="11"/>
      <c r="H32" s="31"/>
      <c r="I32" s="11"/>
      <c r="J32" s="22"/>
      <c r="K32" s="35"/>
      <c r="L32" s="35"/>
      <c r="M32" s="35"/>
      <c r="N32" s="36"/>
      <c r="O32" s="62"/>
      <c r="P32" s="34" t="str">
        <f t="shared" si="2"/>
        <v/>
      </c>
    </row>
    <row r="33" ht="22.5" customHeight="1">
      <c r="A33" s="6">
        <v>32.0</v>
      </c>
      <c r="B33" s="11" t="str">
        <f>'Master Schedule'!B33</f>
        <v/>
      </c>
      <c r="C33" s="7">
        <v>46266.0</v>
      </c>
      <c r="D33" s="8" t="str">
        <f t="shared" si="1"/>
        <v>Tuesday</v>
      </c>
      <c r="E33" s="31"/>
      <c r="F33" s="11"/>
      <c r="G33" s="11"/>
      <c r="H33" s="31"/>
      <c r="I33" s="11"/>
      <c r="J33" s="22"/>
      <c r="K33" s="32"/>
      <c r="L33" s="32"/>
      <c r="M33" s="32"/>
      <c r="N33" s="33"/>
      <c r="O33" s="62"/>
      <c r="P33" s="34" t="str">
        <f t="shared" si="2"/>
        <v/>
      </c>
    </row>
    <row r="34" ht="22.5" customHeight="1">
      <c r="A34" s="6">
        <v>33.0</v>
      </c>
      <c r="B34" s="11" t="str">
        <f>'Master Schedule'!B34</f>
        <v/>
      </c>
      <c r="C34" s="7">
        <v>46267.0</v>
      </c>
      <c r="D34" s="8" t="str">
        <f t="shared" si="1"/>
        <v>Wednesday</v>
      </c>
      <c r="E34" s="31"/>
      <c r="F34" s="11"/>
      <c r="G34" s="11"/>
      <c r="H34" s="31"/>
      <c r="I34" s="11"/>
      <c r="J34" s="22"/>
      <c r="K34" s="35"/>
      <c r="L34" s="35"/>
      <c r="M34" s="35"/>
      <c r="N34" s="36"/>
      <c r="O34" s="62"/>
      <c r="P34" s="34" t="str">
        <f t="shared" si="2"/>
        <v/>
      </c>
    </row>
    <row r="35" ht="22.5" customHeight="1">
      <c r="A35" s="6">
        <v>34.0</v>
      </c>
      <c r="B35" s="11" t="str">
        <f>'Master Schedule'!B35</f>
        <v/>
      </c>
      <c r="C35" s="7">
        <v>46268.0</v>
      </c>
      <c r="D35" s="8" t="str">
        <f t="shared" si="1"/>
        <v>Thursday</v>
      </c>
      <c r="E35" s="31"/>
      <c r="F35" s="11"/>
      <c r="G35" s="11"/>
      <c r="H35" s="31"/>
      <c r="I35" s="11"/>
      <c r="J35" s="22"/>
      <c r="K35" s="32"/>
      <c r="L35" s="32"/>
      <c r="M35" s="32"/>
      <c r="N35" s="33"/>
      <c r="O35" s="62"/>
      <c r="P35" s="34" t="str">
        <f t="shared" si="2"/>
        <v/>
      </c>
    </row>
    <row r="36" ht="22.5" customHeight="1">
      <c r="A36" s="6">
        <v>35.0</v>
      </c>
      <c r="B36" s="11" t="str">
        <f>'Master Schedule'!B36</f>
        <v/>
      </c>
      <c r="C36" s="7">
        <v>46269.0</v>
      </c>
      <c r="D36" s="8" t="str">
        <f t="shared" si="1"/>
        <v>Friday</v>
      </c>
      <c r="E36" s="31"/>
      <c r="F36" s="11"/>
      <c r="G36" s="11"/>
      <c r="H36" s="31"/>
      <c r="I36" s="11"/>
      <c r="J36" s="22"/>
      <c r="K36" s="35"/>
      <c r="L36" s="35"/>
      <c r="M36" s="35"/>
      <c r="N36" s="36"/>
      <c r="O36" s="62"/>
      <c r="P36" s="34" t="str">
        <f t="shared" si="2"/>
        <v/>
      </c>
    </row>
    <row r="37" ht="22.5" customHeight="1">
      <c r="A37" s="6">
        <v>36.0</v>
      </c>
      <c r="B37" s="11" t="str">
        <f>'Master Schedule'!B37</f>
        <v/>
      </c>
      <c r="C37" s="7">
        <v>46270.0</v>
      </c>
      <c r="D37" s="8" t="str">
        <f t="shared" si="1"/>
        <v>Saturday</v>
      </c>
      <c r="E37" s="31"/>
      <c r="F37" s="11"/>
      <c r="G37" s="11"/>
      <c r="H37" s="31"/>
      <c r="I37" s="11"/>
      <c r="J37" s="22"/>
      <c r="K37" s="32"/>
      <c r="L37" s="32"/>
      <c r="M37" s="32"/>
      <c r="N37" s="33"/>
      <c r="O37" s="62"/>
      <c r="P37" s="34" t="str">
        <f t="shared" si="2"/>
        <v/>
      </c>
    </row>
    <row r="38" ht="22.5" customHeight="1">
      <c r="A38" s="6">
        <v>37.0</v>
      </c>
      <c r="B38" s="11" t="str">
        <f>'Master Schedule'!B38</f>
        <v/>
      </c>
      <c r="C38" s="7">
        <v>46271.0</v>
      </c>
      <c r="D38" s="8" t="str">
        <f t="shared" si="1"/>
        <v>Sunday</v>
      </c>
      <c r="E38" s="31"/>
      <c r="F38" s="11"/>
      <c r="G38" s="11"/>
      <c r="H38" s="31"/>
      <c r="I38" s="11"/>
      <c r="J38" s="22"/>
      <c r="K38" s="35"/>
      <c r="L38" s="35"/>
      <c r="M38" s="35"/>
      <c r="N38" s="36"/>
      <c r="O38" s="62"/>
      <c r="P38" s="34" t="str">
        <f t="shared" si="2"/>
        <v/>
      </c>
    </row>
    <row r="39" ht="22.5" customHeight="1">
      <c r="A39" s="6">
        <v>38.0</v>
      </c>
      <c r="B39" s="11" t="str">
        <f>'Master Schedule'!B39</f>
        <v/>
      </c>
      <c r="C39" s="7">
        <v>46272.0</v>
      </c>
      <c r="D39" s="8" t="str">
        <f t="shared" si="1"/>
        <v>Monday</v>
      </c>
      <c r="E39" s="31"/>
      <c r="F39" s="11"/>
      <c r="G39" s="11"/>
      <c r="H39" s="31"/>
      <c r="I39" s="11"/>
      <c r="J39" s="22"/>
      <c r="K39" s="32"/>
      <c r="L39" s="32"/>
      <c r="M39" s="32"/>
      <c r="N39" s="33"/>
      <c r="O39" s="62"/>
      <c r="P39" s="34" t="str">
        <f t="shared" si="2"/>
        <v/>
      </c>
    </row>
    <row r="40" ht="22.5" customHeight="1">
      <c r="A40" s="6">
        <v>39.0</v>
      </c>
      <c r="B40" s="11" t="str">
        <f>'Master Schedule'!B40</f>
        <v/>
      </c>
      <c r="C40" s="7">
        <v>46273.0</v>
      </c>
      <c r="D40" s="8" t="str">
        <f t="shared" si="1"/>
        <v>Tuesday</v>
      </c>
      <c r="E40" s="31"/>
      <c r="F40" s="11"/>
      <c r="G40" s="11"/>
      <c r="H40" s="31"/>
      <c r="I40" s="11"/>
      <c r="J40" s="22"/>
      <c r="K40" s="35"/>
      <c r="L40" s="35"/>
      <c r="M40" s="35"/>
      <c r="N40" s="36"/>
      <c r="O40" s="62"/>
      <c r="P40" s="34" t="str">
        <f t="shared" si="2"/>
        <v/>
      </c>
    </row>
    <row r="41" ht="22.5" customHeight="1">
      <c r="A41" s="6">
        <v>40.0</v>
      </c>
      <c r="B41" s="11" t="str">
        <f>'Master Schedule'!B41</f>
        <v/>
      </c>
      <c r="C41" s="7">
        <v>46274.0</v>
      </c>
      <c r="D41" s="8" t="str">
        <f t="shared" si="1"/>
        <v>Wednesday</v>
      </c>
      <c r="E41" s="31"/>
      <c r="F41" s="11"/>
      <c r="G41" s="11"/>
      <c r="H41" s="31"/>
      <c r="I41" s="11"/>
      <c r="J41" s="22"/>
      <c r="K41" s="32"/>
      <c r="L41" s="32"/>
      <c r="M41" s="32"/>
      <c r="N41" s="33"/>
      <c r="O41" s="62"/>
      <c r="P41" s="34" t="str">
        <f t="shared" si="2"/>
        <v/>
      </c>
    </row>
    <row r="42" ht="22.5" customHeight="1">
      <c r="A42" s="6">
        <v>41.0</v>
      </c>
      <c r="B42" s="11" t="str">
        <f>'Master Schedule'!B42</f>
        <v/>
      </c>
      <c r="C42" s="7">
        <v>46275.0</v>
      </c>
      <c r="D42" s="8" t="str">
        <f t="shared" si="1"/>
        <v>Thursday</v>
      </c>
      <c r="E42" s="31"/>
      <c r="F42" s="11"/>
      <c r="G42" s="11"/>
      <c r="H42" s="31"/>
      <c r="I42" s="11"/>
      <c r="J42" s="22"/>
      <c r="K42" s="35"/>
      <c r="L42" s="35"/>
      <c r="M42" s="35"/>
      <c r="N42" s="36"/>
      <c r="O42" s="62"/>
      <c r="P42" s="34" t="str">
        <f t="shared" si="2"/>
        <v/>
      </c>
    </row>
    <row r="43" ht="22.5" customHeight="1">
      <c r="A43" s="6">
        <v>42.0</v>
      </c>
      <c r="B43" s="11" t="str">
        <f>'Master Schedule'!B43</f>
        <v/>
      </c>
      <c r="C43" s="7">
        <v>46276.0</v>
      </c>
      <c r="D43" s="8" t="str">
        <f t="shared" si="1"/>
        <v>Friday</v>
      </c>
      <c r="E43" s="31"/>
      <c r="F43" s="11"/>
      <c r="G43" s="11"/>
      <c r="H43" s="31"/>
      <c r="I43" s="11"/>
      <c r="J43" s="22"/>
      <c r="K43" s="32"/>
      <c r="L43" s="32"/>
      <c r="M43" s="32"/>
      <c r="N43" s="33"/>
      <c r="O43" s="62"/>
      <c r="P43" s="34" t="str">
        <f t="shared" si="2"/>
        <v/>
      </c>
    </row>
    <row r="44" ht="22.5" customHeight="1">
      <c r="A44" s="6">
        <v>43.0</v>
      </c>
      <c r="B44" s="11" t="str">
        <f>'Master Schedule'!B44</f>
        <v/>
      </c>
      <c r="C44" s="7">
        <v>46277.0</v>
      </c>
      <c r="D44" s="8" t="str">
        <f t="shared" si="1"/>
        <v>Saturday</v>
      </c>
      <c r="E44" s="31"/>
      <c r="F44" s="11"/>
      <c r="G44" s="11"/>
      <c r="H44" s="31"/>
      <c r="I44" s="11"/>
      <c r="J44" s="22"/>
      <c r="K44" s="35"/>
      <c r="L44" s="35"/>
      <c r="M44" s="35"/>
      <c r="N44" s="36"/>
      <c r="O44" s="62"/>
      <c r="P44" s="34" t="str">
        <f t="shared" si="2"/>
        <v/>
      </c>
    </row>
    <row r="45" ht="22.5" customHeight="1">
      <c r="A45" s="6">
        <v>44.0</v>
      </c>
      <c r="B45" s="11" t="str">
        <f>'Master Schedule'!B45</f>
        <v/>
      </c>
      <c r="C45" s="7">
        <v>46278.0</v>
      </c>
      <c r="D45" s="8" t="str">
        <f t="shared" si="1"/>
        <v>Sunday</v>
      </c>
      <c r="E45" s="31"/>
      <c r="F45" s="11"/>
      <c r="G45" s="11"/>
      <c r="H45" s="31"/>
      <c r="I45" s="11"/>
      <c r="J45" s="22"/>
      <c r="K45" s="32"/>
      <c r="L45" s="32"/>
      <c r="M45" s="32"/>
      <c r="N45" s="33"/>
      <c r="O45" s="62"/>
      <c r="P45" s="34" t="str">
        <f t="shared" si="2"/>
        <v/>
      </c>
    </row>
    <row r="46" ht="22.5" customHeight="1">
      <c r="A46" s="6">
        <v>45.0</v>
      </c>
      <c r="B46" s="11" t="str">
        <f>'Master Schedule'!B46</f>
        <v/>
      </c>
      <c r="C46" s="7">
        <v>46279.0</v>
      </c>
      <c r="D46" s="8" t="str">
        <f t="shared" si="1"/>
        <v>Monday</v>
      </c>
      <c r="E46" s="31"/>
      <c r="F46" s="11"/>
      <c r="G46" s="11"/>
      <c r="H46" s="31"/>
      <c r="I46" s="11"/>
      <c r="J46" s="22"/>
      <c r="K46" s="35"/>
      <c r="L46" s="35"/>
      <c r="M46" s="35"/>
      <c r="N46" s="36"/>
      <c r="O46" s="62"/>
      <c r="P46" s="34" t="str">
        <f t="shared" si="2"/>
        <v/>
      </c>
    </row>
    <row r="47" ht="22.5" customHeight="1">
      <c r="A47" s="6">
        <v>46.0</v>
      </c>
      <c r="B47" s="11" t="str">
        <f>'Master Schedule'!B47</f>
        <v/>
      </c>
      <c r="C47" s="7">
        <v>46280.0</v>
      </c>
      <c r="D47" s="8" t="str">
        <f t="shared" si="1"/>
        <v>Tuesday</v>
      </c>
      <c r="E47" s="31"/>
      <c r="F47" s="11"/>
      <c r="G47" s="11"/>
      <c r="H47" s="31"/>
      <c r="I47" s="11"/>
      <c r="J47" s="22"/>
      <c r="K47" s="32"/>
      <c r="L47" s="32"/>
      <c r="M47" s="32"/>
      <c r="N47" s="33"/>
      <c r="O47" s="62"/>
      <c r="P47" s="34" t="str">
        <f t="shared" si="2"/>
        <v/>
      </c>
    </row>
    <row r="48" ht="22.5" customHeight="1">
      <c r="A48" s="6">
        <v>47.0</v>
      </c>
      <c r="B48" s="11" t="str">
        <f>'Master Schedule'!B48</f>
        <v/>
      </c>
      <c r="C48" s="7">
        <v>46281.0</v>
      </c>
      <c r="D48" s="8" t="str">
        <f t="shared" si="1"/>
        <v>Wednesday</v>
      </c>
      <c r="E48" s="31"/>
      <c r="F48" s="11"/>
      <c r="G48" s="11"/>
      <c r="H48" s="31"/>
      <c r="I48" s="11"/>
      <c r="J48" s="22"/>
      <c r="K48" s="35"/>
      <c r="L48" s="35"/>
      <c r="M48" s="35"/>
      <c r="N48" s="36"/>
      <c r="O48" s="62"/>
      <c r="P48" s="34" t="str">
        <f t="shared" si="2"/>
        <v/>
      </c>
    </row>
    <row r="49" ht="22.5" customHeight="1">
      <c r="A49" s="6">
        <v>48.0</v>
      </c>
      <c r="B49" s="11" t="str">
        <f>'Master Schedule'!B49</f>
        <v/>
      </c>
      <c r="C49" s="7">
        <v>46282.0</v>
      </c>
      <c r="D49" s="8" t="str">
        <f t="shared" si="1"/>
        <v>Thursday</v>
      </c>
      <c r="E49" s="31"/>
      <c r="F49" s="11"/>
      <c r="G49" s="11"/>
      <c r="H49" s="31"/>
      <c r="I49" s="11"/>
      <c r="J49" s="22"/>
      <c r="K49" s="32"/>
      <c r="L49" s="32"/>
      <c r="M49" s="32"/>
      <c r="N49" s="33"/>
      <c r="O49" s="62"/>
      <c r="P49" s="34" t="str">
        <f t="shared" si="2"/>
        <v/>
      </c>
    </row>
    <row r="50" ht="22.5" customHeight="1">
      <c r="A50" s="6">
        <v>49.0</v>
      </c>
      <c r="B50" s="11" t="str">
        <f>'Master Schedule'!B50</f>
        <v/>
      </c>
      <c r="C50" s="7">
        <v>46283.0</v>
      </c>
      <c r="D50" s="8" t="str">
        <f t="shared" si="1"/>
        <v>Friday</v>
      </c>
      <c r="E50" s="31"/>
      <c r="F50" s="11"/>
      <c r="G50" s="11"/>
      <c r="H50" s="31"/>
      <c r="I50" s="11"/>
      <c r="J50" s="22"/>
      <c r="K50" s="35"/>
      <c r="L50" s="35"/>
      <c r="M50" s="35"/>
      <c r="N50" s="36"/>
      <c r="O50" s="62"/>
      <c r="P50" s="34" t="str">
        <f t="shared" si="2"/>
        <v/>
      </c>
    </row>
    <row r="51" ht="22.5" customHeight="1">
      <c r="A51" s="6">
        <v>50.0</v>
      </c>
      <c r="B51" s="11" t="str">
        <f>'Master Schedule'!B51</f>
        <v/>
      </c>
      <c r="C51" s="7">
        <v>46284.0</v>
      </c>
      <c r="D51" s="8" t="str">
        <f t="shared" si="1"/>
        <v>Saturday</v>
      </c>
      <c r="E51" s="31"/>
      <c r="F51" s="11"/>
      <c r="G51" s="11"/>
      <c r="H51" s="31"/>
      <c r="I51" s="11"/>
      <c r="J51" s="22"/>
      <c r="K51" s="32"/>
      <c r="L51" s="32"/>
      <c r="M51" s="32"/>
      <c r="N51" s="33"/>
      <c r="O51" s="62"/>
      <c r="P51" s="34" t="str">
        <f t="shared" si="2"/>
        <v/>
      </c>
    </row>
    <row r="52" ht="22.5" customHeight="1">
      <c r="A52" s="6">
        <v>51.0</v>
      </c>
      <c r="B52" s="11" t="str">
        <f>'Master Schedule'!B52</f>
        <v/>
      </c>
      <c r="C52" s="7">
        <v>46285.0</v>
      </c>
      <c r="D52" s="8" t="str">
        <f t="shared" si="1"/>
        <v>Sunday</v>
      </c>
      <c r="E52" s="31"/>
      <c r="F52" s="11"/>
      <c r="G52" s="11"/>
      <c r="H52" s="31"/>
      <c r="I52" s="11"/>
      <c r="J52" s="22"/>
      <c r="K52" s="35"/>
      <c r="L52" s="35"/>
      <c r="M52" s="35"/>
      <c r="N52" s="36"/>
      <c r="O52" s="62"/>
      <c r="P52" s="34" t="str">
        <f t="shared" si="2"/>
        <v/>
      </c>
    </row>
    <row r="53" ht="22.5" customHeight="1">
      <c r="A53" s="6">
        <v>52.0</v>
      </c>
      <c r="B53" s="11" t="str">
        <f>'Master Schedule'!B53</f>
        <v/>
      </c>
      <c r="C53" s="7">
        <v>46286.0</v>
      </c>
      <c r="D53" s="8" t="str">
        <f t="shared" si="1"/>
        <v>Monday</v>
      </c>
      <c r="E53" s="31"/>
      <c r="F53" s="11"/>
      <c r="G53" s="11"/>
      <c r="H53" s="31"/>
      <c r="I53" s="11"/>
      <c r="J53" s="22"/>
      <c r="K53" s="32"/>
      <c r="L53" s="32"/>
      <c r="M53" s="32"/>
      <c r="N53" s="33"/>
      <c r="O53" s="62"/>
      <c r="P53" s="34" t="str">
        <f t="shared" si="2"/>
        <v/>
      </c>
    </row>
    <row r="54" ht="22.5" customHeight="1">
      <c r="A54" s="6">
        <v>53.0</v>
      </c>
      <c r="B54" s="11" t="str">
        <f>'Master Schedule'!B54</f>
        <v/>
      </c>
      <c r="C54" s="7">
        <v>46287.0</v>
      </c>
      <c r="D54" s="8" t="str">
        <f t="shared" si="1"/>
        <v>Tuesday</v>
      </c>
      <c r="E54" s="31"/>
      <c r="F54" s="11"/>
      <c r="G54" s="11"/>
      <c r="H54" s="31"/>
      <c r="I54" s="11"/>
      <c r="J54" s="22"/>
      <c r="K54" s="35"/>
      <c r="L54" s="35"/>
      <c r="M54" s="35"/>
      <c r="N54" s="36"/>
      <c r="O54" s="62"/>
      <c r="P54" s="34" t="str">
        <f t="shared" si="2"/>
        <v/>
      </c>
    </row>
    <row r="55" ht="22.5" customHeight="1">
      <c r="A55" s="6">
        <v>54.0</v>
      </c>
      <c r="B55" s="11" t="str">
        <f>'Master Schedule'!B55</f>
        <v/>
      </c>
      <c r="C55" s="7">
        <v>46288.0</v>
      </c>
      <c r="D55" s="8" t="str">
        <f t="shared" si="1"/>
        <v>Wednesday</v>
      </c>
      <c r="E55" s="31"/>
      <c r="F55" s="11"/>
      <c r="G55" s="11"/>
      <c r="H55" s="31"/>
      <c r="I55" s="11"/>
      <c r="J55" s="22"/>
      <c r="K55" s="32"/>
      <c r="L55" s="32"/>
      <c r="M55" s="32"/>
      <c r="N55" s="33"/>
      <c r="O55" s="62"/>
      <c r="P55" s="34" t="str">
        <f t="shared" si="2"/>
        <v/>
      </c>
    </row>
    <row r="56" ht="22.5" customHeight="1">
      <c r="A56" s="6">
        <v>55.0</v>
      </c>
      <c r="B56" s="11" t="str">
        <f>'Master Schedule'!B56</f>
        <v/>
      </c>
      <c r="C56" s="7">
        <v>46289.0</v>
      </c>
      <c r="D56" s="8" t="str">
        <f t="shared" si="1"/>
        <v>Thursday</v>
      </c>
      <c r="E56" s="31"/>
      <c r="F56" s="11"/>
      <c r="G56" s="11"/>
      <c r="H56" s="31"/>
      <c r="I56" s="11"/>
      <c r="J56" s="22"/>
      <c r="K56" s="35"/>
      <c r="L56" s="35"/>
      <c r="M56" s="35"/>
      <c r="N56" s="36"/>
      <c r="O56" s="62"/>
      <c r="P56" s="34" t="str">
        <f t="shared" si="2"/>
        <v/>
      </c>
    </row>
    <row r="57" ht="22.5" customHeight="1">
      <c r="A57" s="6">
        <v>56.0</v>
      </c>
      <c r="B57" s="11" t="str">
        <f>'Master Schedule'!B57</f>
        <v/>
      </c>
      <c r="C57" s="7">
        <v>46290.0</v>
      </c>
      <c r="D57" s="8" t="str">
        <f t="shared" si="1"/>
        <v>Friday</v>
      </c>
      <c r="E57" s="31"/>
      <c r="F57" s="11"/>
      <c r="G57" s="11"/>
      <c r="H57" s="31"/>
      <c r="I57" s="11"/>
      <c r="J57" s="22"/>
      <c r="K57" s="32"/>
      <c r="L57" s="32"/>
      <c r="M57" s="32"/>
      <c r="N57" s="33"/>
      <c r="O57" s="62"/>
      <c r="P57" s="34" t="str">
        <f t="shared" si="2"/>
        <v/>
      </c>
    </row>
    <row r="58" ht="22.5" customHeight="1">
      <c r="A58" s="6">
        <v>57.0</v>
      </c>
      <c r="B58" s="11" t="str">
        <f>'Master Schedule'!B58</f>
        <v/>
      </c>
      <c r="C58" s="7">
        <v>46291.0</v>
      </c>
      <c r="D58" s="8" t="str">
        <f t="shared" si="1"/>
        <v>Saturday</v>
      </c>
      <c r="E58" s="31"/>
      <c r="F58" s="11"/>
      <c r="G58" s="11"/>
      <c r="H58" s="31"/>
      <c r="I58" s="11"/>
      <c r="J58" s="22"/>
      <c r="K58" s="35"/>
      <c r="L58" s="35"/>
      <c r="M58" s="35"/>
      <c r="N58" s="36"/>
      <c r="O58" s="62"/>
      <c r="P58" s="34" t="str">
        <f t="shared" si="2"/>
        <v/>
      </c>
    </row>
    <row r="59" ht="22.5" customHeight="1">
      <c r="A59" s="6">
        <v>58.0</v>
      </c>
      <c r="B59" s="11" t="str">
        <f>'Master Schedule'!B59</f>
        <v/>
      </c>
      <c r="C59" s="7">
        <v>46292.0</v>
      </c>
      <c r="D59" s="8" t="str">
        <f t="shared" si="1"/>
        <v>Sunday</v>
      </c>
      <c r="E59" s="31"/>
      <c r="F59" s="11"/>
      <c r="G59" s="11"/>
      <c r="H59" s="31"/>
      <c r="I59" s="11"/>
      <c r="J59" s="22"/>
      <c r="K59" s="32"/>
      <c r="L59" s="32"/>
      <c r="M59" s="32"/>
      <c r="N59" s="33"/>
      <c r="O59" s="62"/>
      <c r="P59" s="34" t="str">
        <f t="shared" si="2"/>
        <v/>
      </c>
    </row>
    <row r="60" ht="22.5" customHeight="1">
      <c r="A60" s="6">
        <v>59.0</v>
      </c>
      <c r="B60" s="11" t="str">
        <f>'Master Schedule'!B60</f>
        <v/>
      </c>
      <c r="C60" s="7">
        <v>46293.0</v>
      </c>
      <c r="D60" s="8" t="str">
        <f t="shared" si="1"/>
        <v>Monday</v>
      </c>
      <c r="E60" s="31"/>
      <c r="F60" s="11"/>
      <c r="G60" s="11"/>
      <c r="H60" s="31"/>
      <c r="I60" s="11"/>
      <c r="J60" s="22"/>
      <c r="K60" s="35"/>
      <c r="L60" s="35"/>
      <c r="M60" s="35"/>
      <c r="N60" s="36"/>
      <c r="O60" s="62"/>
      <c r="P60" s="34" t="str">
        <f t="shared" si="2"/>
        <v/>
      </c>
    </row>
    <row r="61" ht="22.5" customHeight="1">
      <c r="A61" s="6">
        <v>60.0</v>
      </c>
      <c r="B61" s="11" t="str">
        <f>'Master Schedule'!B61</f>
        <v/>
      </c>
      <c r="C61" s="7">
        <v>46294.0</v>
      </c>
      <c r="D61" s="8" t="str">
        <f t="shared" si="1"/>
        <v>Tuesday</v>
      </c>
      <c r="E61" s="31"/>
      <c r="F61" s="11"/>
      <c r="G61" s="11"/>
      <c r="H61" s="31"/>
      <c r="I61" s="11"/>
      <c r="J61" s="22"/>
      <c r="K61" s="32"/>
      <c r="L61" s="32"/>
      <c r="M61" s="32"/>
      <c r="N61" s="33"/>
      <c r="O61" s="62"/>
      <c r="P61" s="34" t="str">
        <f t="shared" si="2"/>
        <v/>
      </c>
    </row>
    <row r="62" ht="22.5" customHeight="1">
      <c r="A62" s="6">
        <v>61.0</v>
      </c>
      <c r="B62" s="11" t="str">
        <f>'Master Schedule'!B62</f>
        <v/>
      </c>
      <c r="C62" s="7">
        <v>46295.0</v>
      </c>
      <c r="D62" s="8" t="str">
        <f t="shared" si="1"/>
        <v>Wednesday</v>
      </c>
      <c r="E62" s="31"/>
      <c r="F62" s="11"/>
      <c r="G62" s="11"/>
      <c r="H62" s="31"/>
      <c r="I62" s="11"/>
      <c r="J62" s="22"/>
      <c r="K62" s="35"/>
      <c r="L62" s="35"/>
      <c r="M62" s="35"/>
      <c r="N62" s="36"/>
      <c r="O62" s="62"/>
      <c r="P62" s="34" t="str">
        <f t="shared" si="2"/>
        <v/>
      </c>
    </row>
    <row r="63" ht="22.5" customHeight="1">
      <c r="A63" s="6">
        <v>62.0</v>
      </c>
      <c r="B63" s="11" t="str">
        <f>'Master Schedule'!B63</f>
        <v/>
      </c>
      <c r="C63" s="7">
        <v>46296.0</v>
      </c>
      <c r="D63" s="8" t="str">
        <f t="shared" si="1"/>
        <v>Thursday</v>
      </c>
      <c r="E63" s="31"/>
      <c r="F63" s="11"/>
      <c r="G63" s="11"/>
      <c r="H63" s="31"/>
      <c r="I63" s="11"/>
      <c r="J63" s="22"/>
      <c r="K63" s="32"/>
      <c r="L63" s="32"/>
      <c r="M63" s="32"/>
      <c r="N63" s="33"/>
      <c r="O63" s="62"/>
      <c r="P63" s="34" t="str">
        <f t="shared" si="2"/>
        <v/>
      </c>
    </row>
    <row r="64" ht="22.5" customHeight="1">
      <c r="A64" s="6">
        <v>63.0</v>
      </c>
      <c r="B64" s="11" t="str">
        <f>'Master Schedule'!B64</f>
        <v/>
      </c>
      <c r="C64" s="7">
        <v>46297.0</v>
      </c>
      <c r="D64" s="8" t="str">
        <f t="shared" si="1"/>
        <v>Friday</v>
      </c>
      <c r="E64" s="31"/>
      <c r="F64" s="11"/>
      <c r="G64" s="11"/>
      <c r="H64" s="31"/>
      <c r="I64" s="11"/>
      <c r="J64" s="22"/>
      <c r="K64" s="35"/>
      <c r="L64" s="35"/>
      <c r="M64" s="35"/>
      <c r="N64" s="36"/>
      <c r="O64" s="62"/>
      <c r="P64" s="34" t="str">
        <f t="shared" si="2"/>
        <v/>
      </c>
    </row>
    <row r="65" ht="22.5" customHeight="1">
      <c r="A65" s="6">
        <v>64.0</v>
      </c>
      <c r="B65" s="11" t="str">
        <f>'Master Schedule'!B65</f>
        <v/>
      </c>
      <c r="C65" s="7">
        <v>46298.0</v>
      </c>
      <c r="D65" s="8" t="str">
        <f t="shared" si="1"/>
        <v>Saturday</v>
      </c>
      <c r="E65" s="31"/>
      <c r="F65" s="11"/>
      <c r="G65" s="11"/>
      <c r="H65" s="31"/>
      <c r="I65" s="11"/>
      <c r="J65" s="22"/>
      <c r="K65" s="32"/>
      <c r="L65" s="32"/>
      <c r="M65" s="32"/>
      <c r="N65" s="33"/>
      <c r="O65" s="62"/>
      <c r="P65" s="34" t="str">
        <f t="shared" si="2"/>
        <v/>
      </c>
    </row>
    <row r="66" ht="22.5" customHeight="1">
      <c r="A66" s="6">
        <v>65.0</v>
      </c>
      <c r="B66" s="11" t="str">
        <f>'Master Schedule'!B66</f>
        <v/>
      </c>
      <c r="C66" s="7">
        <v>46299.0</v>
      </c>
      <c r="D66" s="8" t="str">
        <f t="shared" si="1"/>
        <v>Sunday</v>
      </c>
      <c r="E66" s="31"/>
      <c r="F66" s="11"/>
      <c r="G66" s="11"/>
      <c r="H66" s="31"/>
      <c r="I66" s="11"/>
      <c r="J66" s="22"/>
      <c r="K66" s="35"/>
      <c r="L66" s="35"/>
      <c r="M66" s="35"/>
      <c r="N66" s="36"/>
      <c r="O66" s="62"/>
      <c r="P66" s="34" t="str">
        <f t="shared" si="2"/>
        <v/>
      </c>
    </row>
    <row r="67" ht="22.5" customHeight="1">
      <c r="A67" s="6">
        <v>66.0</v>
      </c>
      <c r="B67" s="11" t="str">
        <f>'Master Schedule'!B67</f>
        <v/>
      </c>
      <c r="C67" s="7">
        <v>46300.0</v>
      </c>
      <c r="D67" s="8" t="str">
        <f t="shared" si="1"/>
        <v>Monday</v>
      </c>
      <c r="E67" s="31"/>
      <c r="F67" s="11"/>
      <c r="G67" s="11"/>
      <c r="H67" s="31"/>
      <c r="I67" s="11"/>
      <c r="J67" s="22"/>
      <c r="K67" s="32"/>
      <c r="L67" s="32"/>
      <c r="M67" s="32"/>
      <c r="N67" s="33"/>
      <c r="O67" s="62"/>
      <c r="P67" s="34" t="str">
        <f t="shared" si="2"/>
        <v/>
      </c>
    </row>
    <row r="68" ht="22.5" customHeight="1">
      <c r="A68" s="6">
        <v>67.0</v>
      </c>
      <c r="B68" s="11" t="str">
        <f>'Master Schedule'!B68</f>
        <v/>
      </c>
      <c r="C68" s="7">
        <v>46301.0</v>
      </c>
      <c r="D68" s="8" t="str">
        <f t="shared" si="1"/>
        <v>Tuesday</v>
      </c>
      <c r="E68" s="31"/>
      <c r="F68" s="11"/>
      <c r="G68" s="11"/>
      <c r="H68" s="31"/>
      <c r="I68" s="11"/>
      <c r="J68" s="22"/>
      <c r="K68" s="35"/>
      <c r="L68" s="35"/>
      <c r="M68" s="35"/>
      <c r="N68" s="36"/>
      <c r="O68" s="62"/>
      <c r="P68" s="34" t="str">
        <f t="shared" si="2"/>
        <v/>
      </c>
    </row>
    <row r="69" ht="22.5" customHeight="1">
      <c r="A69" s="6">
        <v>68.0</v>
      </c>
      <c r="B69" s="11" t="str">
        <f>'Master Schedule'!B69</f>
        <v/>
      </c>
      <c r="C69" s="7">
        <v>46302.0</v>
      </c>
      <c r="D69" s="8" t="str">
        <f t="shared" si="1"/>
        <v>Wednesday</v>
      </c>
      <c r="E69" s="31"/>
      <c r="F69" s="11"/>
      <c r="G69" s="11"/>
      <c r="H69" s="31"/>
      <c r="I69" s="11"/>
      <c r="J69" s="22"/>
      <c r="K69" s="32"/>
      <c r="L69" s="32"/>
      <c r="M69" s="32"/>
      <c r="N69" s="33"/>
      <c r="O69" s="62"/>
      <c r="P69" s="34" t="str">
        <f t="shared" si="2"/>
        <v/>
      </c>
    </row>
    <row r="70" ht="22.5" customHeight="1">
      <c r="A70" s="6">
        <v>69.0</v>
      </c>
      <c r="B70" s="11" t="str">
        <f>'Master Schedule'!B70</f>
        <v/>
      </c>
      <c r="C70" s="7">
        <v>46303.0</v>
      </c>
      <c r="D70" s="8" t="str">
        <f t="shared" si="1"/>
        <v>Thursday</v>
      </c>
      <c r="E70" s="31"/>
      <c r="F70" s="11"/>
      <c r="G70" s="11"/>
      <c r="H70" s="31"/>
      <c r="I70" s="11"/>
      <c r="J70" s="22"/>
      <c r="K70" s="35"/>
      <c r="L70" s="35"/>
      <c r="M70" s="35"/>
      <c r="N70" s="36"/>
      <c r="O70" s="62"/>
      <c r="P70" s="34" t="str">
        <f t="shared" si="2"/>
        <v/>
      </c>
    </row>
    <row r="71" ht="22.5" customHeight="1">
      <c r="A71" s="6">
        <v>70.0</v>
      </c>
      <c r="B71" s="11" t="str">
        <f>'Master Schedule'!B71</f>
        <v/>
      </c>
      <c r="C71" s="7">
        <v>46304.0</v>
      </c>
      <c r="D71" s="8" t="str">
        <f t="shared" si="1"/>
        <v>Friday</v>
      </c>
      <c r="E71" s="31"/>
      <c r="F71" s="11"/>
      <c r="G71" s="11"/>
      <c r="H71" s="31"/>
      <c r="I71" s="11"/>
      <c r="J71" s="22"/>
      <c r="K71" s="32"/>
      <c r="L71" s="32"/>
      <c r="M71" s="32"/>
      <c r="N71" s="33"/>
      <c r="O71" s="62"/>
      <c r="P71" s="34" t="str">
        <f t="shared" si="2"/>
        <v/>
      </c>
    </row>
    <row r="72" ht="22.5" customHeight="1">
      <c r="A72" s="6">
        <v>71.0</v>
      </c>
      <c r="B72" s="11" t="str">
        <f>'Master Schedule'!B72</f>
        <v/>
      </c>
      <c r="C72" s="7">
        <v>46305.0</v>
      </c>
      <c r="D72" s="8" t="str">
        <f t="shared" si="1"/>
        <v>Saturday</v>
      </c>
      <c r="E72" s="31"/>
      <c r="F72" s="11"/>
      <c r="G72" s="11"/>
      <c r="H72" s="31"/>
      <c r="I72" s="11"/>
      <c r="J72" s="22"/>
      <c r="K72" s="35"/>
      <c r="L72" s="35"/>
      <c r="M72" s="35"/>
      <c r="N72" s="36"/>
      <c r="O72" s="62"/>
      <c r="P72" s="34" t="str">
        <f t="shared" si="2"/>
        <v/>
      </c>
    </row>
    <row r="73" ht="22.5" customHeight="1">
      <c r="A73" s="6">
        <v>72.0</v>
      </c>
      <c r="B73" s="11" t="str">
        <f>'Master Schedule'!B73</f>
        <v/>
      </c>
      <c r="C73" s="7">
        <v>46306.0</v>
      </c>
      <c r="D73" s="8" t="str">
        <f t="shared" si="1"/>
        <v>Sunday</v>
      </c>
      <c r="E73" s="31"/>
      <c r="F73" s="11"/>
      <c r="G73" s="11"/>
      <c r="H73" s="31"/>
      <c r="I73" s="11"/>
      <c r="J73" s="22"/>
      <c r="K73" s="32"/>
      <c r="L73" s="32"/>
      <c r="M73" s="32"/>
      <c r="N73" s="33"/>
      <c r="O73" s="62"/>
      <c r="P73" s="34" t="str">
        <f t="shared" si="2"/>
        <v/>
      </c>
    </row>
    <row r="74" ht="22.5" customHeight="1">
      <c r="A74" s="6">
        <v>73.0</v>
      </c>
      <c r="B74" s="11" t="str">
        <f>'Master Schedule'!B74</f>
        <v/>
      </c>
      <c r="C74" s="7">
        <v>46307.0</v>
      </c>
      <c r="D74" s="8" t="str">
        <f t="shared" si="1"/>
        <v>Monday</v>
      </c>
      <c r="E74" s="31"/>
      <c r="F74" s="11"/>
      <c r="G74" s="11"/>
      <c r="H74" s="31"/>
      <c r="I74" s="11"/>
      <c r="J74" s="22"/>
      <c r="K74" s="35"/>
      <c r="L74" s="35"/>
      <c r="M74" s="35"/>
      <c r="N74" s="36"/>
      <c r="O74" s="62"/>
      <c r="P74" s="34" t="str">
        <f t="shared" si="2"/>
        <v/>
      </c>
    </row>
    <row r="75" ht="22.5" customHeight="1">
      <c r="A75" s="6">
        <v>74.0</v>
      </c>
      <c r="B75" s="11" t="str">
        <f>'Master Schedule'!B75</f>
        <v/>
      </c>
      <c r="C75" s="7">
        <v>46308.0</v>
      </c>
      <c r="D75" s="8" t="str">
        <f t="shared" si="1"/>
        <v>Tuesday</v>
      </c>
      <c r="E75" s="31"/>
      <c r="F75" s="11"/>
      <c r="G75" s="11"/>
      <c r="H75" s="31"/>
      <c r="I75" s="11"/>
      <c r="J75" s="22"/>
      <c r="K75" s="32"/>
      <c r="L75" s="32"/>
      <c r="M75" s="32"/>
      <c r="N75" s="33"/>
      <c r="O75" s="62"/>
      <c r="P75" s="34" t="str">
        <f t="shared" si="2"/>
        <v/>
      </c>
    </row>
    <row r="76" ht="22.5" customHeight="1">
      <c r="A76" s="6">
        <v>75.0</v>
      </c>
      <c r="B76" s="11" t="str">
        <f>'Master Schedule'!B76</f>
        <v/>
      </c>
      <c r="C76" s="7">
        <v>46309.0</v>
      </c>
      <c r="D76" s="8" t="str">
        <f t="shared" si="1"/>
        <v>Wednesday</v>
      </c>
      <c r="E76" s="31"/>
      <c r="F76" s="11"/>
      <c r="G76" s="11"/>
      <c r="H76" s="31"/>
      <c r="I76" s="11"/>
      <c r="J76" s="22"/>
      <c r="K76" s="35"/>
      <c r="L76" s="35"/>
      <c r="M76" s="35"/>
      <c r="N76" s="36"/>
      <c r="O76" s="62"/>
      <c r="P76" s="34" t="str">
        <f t="shared" si="2"/>
        <v/>
      </c>
    </row>
    <row r="77" ht="22.5" customHeight="1">
      <c r="A77" s="6">
        <v>76.0</v>
      </c>
      <c r="B77" s="11" t="str">
        <f>'Master Schedule'!B77</f>
        <v/>
      </c>
      <c r="C77" s="7">
        <v>46310.0</v>
      </c>
      <c r="D77" s="8" t="str">
        <f t="shared" si="1"/>
        <v>Thursday</v>
      </c>
      <c r="E77" s="31"/>
      <c r="F77" s="11"/>
      <c r="G77" s="11"/>
      <c r="H77" s="31"/>
      <c r="I77" s="11"/>
      <c r="J77" s="22"/>
      <c r="K77" s="32"/>
      <c r="L77" s="32"/>
      <c r="M77" s="32"/>
      <c r="N77" s="33"/>
      <c r="O77" s="62"/>
      <c r="P77" s="34" t="str">
        <f t="shared" si="2"/>
        <v/>
      </c>
    </row>
    <row r="78" ht="22.5" customHeight="1">
      <c r="A78" s="6">
        <v>77.0</v>
      </c>
      <c r="B78" s="11" t="str">
        <f>'Master Schedule'!B78</f>
        <v/>
      </c>
      <c r="C78" s="7">
        <v>46311.0</v>
      </c>
      <c r="D78" s="8" t="str">
        <f t="shared" si="1"/>
        <v>Friday</v>
      </c>
      <c r="E78" s="31"/>
      <c r="F78" s="11"/>
      <c r="G78" s="11"/>
      <c r="H78" s="31"/>
      <c r="I78" s="11"/>
      <c r="J78" s="22"/>
      <c r="K78" s="35"/>
      <c r="L78" s="35"/>
      <c r="M78" s="35"/>
      <c r="N78" s="36"/>
      <c r="O78" s="62"/>
      <c r="P78" s="34" t="str">
        <f t="shared" si="2"/>
        <v/>
      </c>
    </row>
    <row r="79" ht="22.5" customHeight="1">
      <c r="A79" s="6">
        <v>78.0</v>
      </c>
      <c r="B79" s="11" t="str">
        <f>'Master Schedule'!B79</f>
        <v/>
      </c>
      <c r="C79" s="7">
        <v>46312.0</v>
      </c>
      <c r="D79" s="8" t="str">
        <f t="shared" si="1"/>
        <v>Saturday</v>
      </c>
      <c r="E79" s="31"/>
      <c r="F79" s="11"/>
      <c r="G79" s="11"/>
      <c r="H79" s="31"/>
      <c r="I79" s="11"/>
      <c r="J79" s="22"/>
      <c r="K79" s="32"/>
      <c r="L79" s="32"/>
      <c r="M79" s="32"/>
      <c r="N79" s="33"/>
      <c r="O79" s="62"/>
      <c r="P79" s="34" t="str">
        <f t="shared" si="2"/>
        <v/>
      </c>
    </row>
    <row r="80" ht="22.5" customHeight="1">
      <c r="A80" s="6">
        <v>79.0</v>
      </c>
      <c r="B80" s="11" t="str">
        <f>'Master Schedule'!B80</f>
        <v/>
      </c>
      <c r="C80" s="7">
        <v>46313.0</v>
      </c>
      <c r="D80" s="8" t="str">
        <f t="shared" si="1"/>
        <v>Sunday</v>
      </c>
      <c r="E80" s="31"/>
      <c r="F80" s="11"/>
      <c r="G80" s="11"/>
      <c r="H80" s="31"/>
      <c r="I80" s="11"/>
      <c r="J80" s="22"/>
      <c r="K80" s="35"/>
      <c r="L80" s="35"/>
      <c r="M80" s="35"/>
      <c r="N80" s="36"/>
      <c r="O80" s="62"/>
      <c r="P80" s="34" t="str">
        <f t="shared" si="2"/>
        <v/>
      </c>
    </row>
    <row r="81" ht="22.5" customHeight="1">
      <c r="A81" s="6">
        <v>80.0</v>
      </c>
      <c r="B81" s="11" t="str">
        <f>'Master Schedule'!B81</f>
        <v/>
      </c>
      <c r="C81" s="7">
        <v>46314.0</v>
      </c>
      <c r="D81" s="8" t="str">
        <f t="shared" si="1"/>
        <v>Monday</v>
      </c>
      <c r="E81" s="31"/>
      <c r="F81" s="11"/>
      <c r="G81" s="11"/>
      <c r="H81" s="31"/>
      <c r="I81" s="11"/>
      <c r="J81" s="22"/>
      <c r="K81" s="32"/>
      <c r="L81" s="32"/>
      <c r="M81" s="32"/>
      <c r="N81" s="33"/>
      <c r="O81" s="62"/>
      <c r="P81" s="34" t="str">
        <f t="shared" si="2"/>
        <v/>
      </c>
    </row>
    <row r="82" ht="22.5" customHeight="1">
      <c r="A82" s="6">
        <v>81.0</v>
      </c>
      <c r="B82" s="11" t="str">
        <f>'Master Schedule'!B82</f>
        <v/>
      </c>
      <c r="C82" s="7">
        <v>46315.0</v>
      </c>
      <c r="D82" s="8" t="str">
        <f t="shared" si="1"/>
        <v>Tuesday</v>
      </c>
      <c r="E82" s="31"/>
      <c r="F82" s="11"/>
      <c r="G82" s="11"/>
      <c r="H82" s="31"/>
      <c r="I82" s="11"/>
      <c r="J82" s="22"/>
      <c r="K82" s="35"/>
      <c r="L82" s="35"/>
      <c r="M82" s="35"/>
      <c r="N82" s="36"/>
      <c r="O82" s="62"/>
      <c r="P82" s="34" t="str">
        <f t="shared" si="2"/>
        <v/>
      </c>
    </row>
    <row r="83" ht="22.5" customHeight="1">
      <c r="A83" s="6">
        <v>82.0</v>
      </c>
      <c r="B83" s="11" t="str">
        <f>'Master Schedule'!B83</f>
        <v/>
      </c>
      <c r="C83" s="7">
        <v>46316.0</v>
      </c>
      <c r="D83" s="8" t="str">
        <f t="shared" si="1"/>
        <v>Wednesday</v>
      </c>
      <c r="E83" s="31"/>
      <c r="F83" s="11"/>
      <c r="G83" s="11"/>
      <c r="H83" s="31"/>
      <c r="I83" s="11"/>
      <c r="J83" s="22"/>
      <c r="K83" s="32"/>
      <c r="L83" s="32"/>
      <c r="M83" s="32"/>
      <c r="N83" s="33"/>
      <c r="O83" s="62"/>
      <c r="P83" s="34" t="str">
        <f t="shared" si="2"/>
        <v/>
      </c>
    </row>
    <row r="84" ht="22.5" customHeight="1">
      <c r="A84" s="6">
        <v>83.0</v>
      </c>
      <c r="B84" s="11" t="str">
        <f>'Master Schedule'!B84</f>
        <v/>
      </c>
      <c r="C84" s="7">
        <v>46317.0</v>
      </c>
      <c r="D84" s="8" t="str">
        <f t="shared" si="1"/>
        <v>Thursday</v>
      </c>
      <c r="E84" s="31"/>
      <c r="F84" s="11"/>
      <c r="G84" s="11"/>
      <c r="H84" s="31"/>
      <c r="I84" s="11"/>
      <c r="J84" s="22"/>
      <c r="K84" s="35"/>
      <c r="L84" s="35"/>
      <c r="M84" s="35"/>
      <c r="N84" s="36"/>
      <c r="O84" s="62"/>
      <c r="P84" s="34" t="str">
        <f t="shared" si="2"/>
        <v/>
      </c>
    </row>
    <row r="85" ht="22.5" customHeight="1">
      <c r="A85" s="6">
        <v>84.0</v>
      </c>
      <c r="B85" s="11" t="str">
        <f>'Master Schedule'!B85</f>
        <v/>
      </c>
      <c r="C85" s="7">
        <v>46318.0</v>
      </c>
      <c r="D85" s="8" t="str">
        <f t="shared" si="1"/>
        <v>Friday</v>
      </c>
      <c r="E85" s="31"/>
      <c r="F85" s="11"/>
      <c r="G85" s="11"/>
      <c r="H85" s="31"/>
      <c r="I85" s="11"/>
      <c r="J85" s="22"/>
      <c r="K85" s="32"/>
      <c r="L85" s="32"/>
      <c r="M85" s="32"/>
      <c r="N85" s="33"/>
      <c r="O85" s="62"/>
      <c r="P85" s="34" t="str">
        <f t="shared" si="2"/>
        <v/>
      </c>
    </row>
    <row r="86" ht="22.5" customHeight="1">
      <c r="A86" s="6">
        <v>85.0</v>
      </c>
      <c r="B86" s="11" t="str">
        <f>'Master Schedule'!B86</f>
        <v/>
      </c>
      <c r="C86" s="7">
        <v>46319.0</v>
      </c>
      <c r="D86" s="8" t="str">
        <f t="shared" si="1"/>
        <v>Saturday</v>
      </c>
      <c r="E86" s="31"/>
      <c r="F86" s="11"/>
      <c r="G86" s="11"/>
      <c r="H86" s="31"/>
      <c r="I86" s="11"/>
      <c r="J86" s="22"/>
      <c r="K86" s="35"/>
      <c r="L86" s="35"/>
      <c r="M86" s="35"/>
      <c r="N86" s="36"/>
      <c r="O86" s="62"/>
      <c r="P86" s="34" t="str">
        <f t="shared" si="2"/>
        <v/>
      </c>
    </row>
    <row r="87" ht="22.5" customHeight="1">
      <c r="A87" s="6">
        <v>86.0</v>
      </c>
      <c r="B87" s="11" t="str">
        <f>'Master Schedule'!B87</f>
        <v/>
      </c>
      <c r="C87" s="7">
        <v>46320.0</v>
      </c>
      <c r="D87" s="8" t="str">
        <f t="shared" si="1"/>
        <v>Sunday</v>
      </c>
      <c r="E87" s="31"/>
      <c r="F87" s="11"/>
      <c r="G87" s="11"/>
      <c r="H87" s="31"/>
      <c r="I87" s="11"/>
      <c r="J87" s="22"/>
      <c r="K87" s="32"/>
      <c r="L87" s="32"/>
      <c r="M87" s="32"/>
      <c r="N87" s="33"/>
      <c r="O87" s="62"/>
      <c r="P87" s="34" t="str">
        <f t="shared" si="2"/>
        <v/>
      </c>
    </row>
    <row r="88" ht="22.5" customHeight="1">
      <c r="A88" s="6">
        <v>87.0</v>
      </c>
      <c r="B88" s="11" t="str">
        <f>'Master Schedule'!B88</f>
        <v/>
      </c>
      <c r="C88" s="7">
        <v>46321.0</v>
      </c>
      <c r="D88" s="8" t="str">
        <f t="shared" si="1"/>
        <v>Monday</v>
      </c>
      <c r="E88" s="31"/>
      <c r="F88" s="11"/>
      <c r="G88" s="11"/>
      <c r="H88" s="31"/>
      <c r="I88" s="11"/>
      <c r="J88" s="22"/>
      <c r="K88" s="35"/>
      <c r="L88" s="35"/>
      <c r="M88" s="35"/>
      <c r="N88" s="36"/>
      <c r="O88" s="62"/>
      <c r="P88" s="34" t="str">
        <f t="shared" si="2"/>
        <v/>
      </c>
    </row>
    <row r="89" ht="22.5" customHeight="1">
      <c r="A89" s="6">
        <v>88.0</v>
      </c>
      <c r="B89" s="11" t="str">
        <f>'Master Schedule'!B89</f>
        <v/>
      </c>
      <c r="C89" s="7">
        <v>46322.0</v>
      </c>
      <c r="D89" s="8" t="str">
        <f t="shared" si="1"/>
        <v>Tuesday</v>
      </c>
      <c r="E89" s="31"/>
      <c r="F89" s="11"/>
      <c r="G89" s="11"/>
      <c r="H89" s="31"/>
      <c r="I89" s="11"/>
      <c r="J89" s="22"/>
      <c r="K89" s="32"/>
      <c r="L89" s="32"/>
      <c r="M89" s="32"/>
      <c r="N89" s="33"/>
      <c r="O89" s="62"/>
      <c r="P89" s="34" t="str">
        <f t="shared" si="2"/>
        <v/>
      </c>
    </row>
    <row r="90" ht="22.5" customHeight="1">
      <c r="A90" s="6">
        <v>89.0</v>
      </c>
      <c r="B90" s="11" t="str">
        <f>'Master Schedule'!B90</f>
        <v/>
      </c>
      <c r="C90" s="7">
        <v>46323.0</v>
      </c>
      <c r="D90" s="8" t="str">
        <f t="shared" si="1"/>
        <v>Wednesday</v>
      </c>
      <c r="E90" s="31"/>
      <c r="F90" s="11"/>
      <c r="G90" s="11"/>
      <c r="H90" s="31"/>
      <c r="I90" s="11"/>
      <c r="J90" s="22"/>
      <c r="K90" s="35"/>
      <c r="L90" s="35"/>
      <c r="M90" s="35"/>
      <c r="N90" s="36"/>
      <c r="O90" s="62"/>
      <c r="P90" s="34" t="str">
        <f t="shared" si="2"/>
        <v/>
      </c>
    </row>
    <row r="91" ht="22.5" customHeight="1">
      <c r="A91" s="6">
        <v>90.0</v>
      </c>
      <c r="B91" s="11" t="str">
        <f>'Master Schedule'!B91</f>
        <v/>
      </c>
      <c r="C91" s="7">
        <v>46324.0</v>
      </c>
      <c r="D91" s="8" t="str">
        <f t="shared" si="1"/>
        <v>Thursday</v>
      </c>
      <c r="E91" s="31"/>
      <c r="F91" s="11"/>
      <c r="G91" s="11"/>
      <c r="H91" s="31"/>
      <c r="I91" s="11"/>
      <c r="J91" s="22"/>
      <c r="K91" s="32"/>
      <c r="L91" s="32"/>
      <c r="M91" s="32"/>
      <c r="N91" s="33"/>
      <c r="O91" s="62"/>
      <c r="P91" s="34" t="str">
        <f t="shared" si="2"/>
        <v/>
      </c>
    </row>
    <row r="92" ht="22.5" customHeight="1">
      <c r="A92" s="6">
        <v>91.0</v>
      </c>
      <c r="B92" s="11" t="str">
        <f>'Master Schedule'!B92</f>
        <v/>
      </c>
      <c r="C92" s="7">
        <v>46325.0</v>
      </c>
      <c r="D92" s="8" t="str">
        <f t="shared" si="1"/>
        <v>Friday</v>
      </c>
      <c r="E92" s="31"/>
      <c r="F92" s="11"/>
      <c r="G92" s="11"/>
      <c r="H92" s="31"/>
      <c r="I92" s="11"/>
      <c r="J92" s="22"/>
      <c r="K92" s="35"/>
      <c r="L92" s="35"/>
      <c r="M92" s="35"/>
      <c r="N92" s="36"/>
      <c r="O92" s="62"/>
      <c r="P92" s="34" t="str">
        <f t="shared" si="2"/>
        <v/>
      </c>
    </row>
    <row r="93" ht="22.5" customHeight="1">
      <c r="A93" s="6">
        <v>92.0</v>
      </c>
      <c r="B93" s="11" t="str">
        <f>'Master Schedule'!B93</f>
        <v/>
      </c>
      <c r="C93" s="7">
        <v>46326.0</v>
      </c>
      <c r="D93" s="8" t="str">
        <f t="shared" si="1"/>
        <v>Saturday</v>
      </c>
      <c r="E93" s="31"/>
      <c r="F93" s="11"/>
      <c r="G93" s="11"/>
      <c r="H93" s="31"/>
      <c r="I93" s="11"/>
      <c r="J93" s="22"/>
      <c r="K93" s="32"/>
      <c r="L93" s="32"/>
      <c r="M93" s="32"/>
      <c r="N93" s="33"/>
      <c r="O93" s="62"/>
      <c r="P93" s="34" t="str">
        <f t="shared" si="2"/>
        <v/>
      </c>
    </row>
    <row r="94" ht="22.5" customHeight="1">
      <c r="A94" s="6">
        <v>93.0</v>
      </c>
      <c r="B94" s="11" t="str">
        <f>'Master Schedule'!B94</f>
        <v/>
      </c>
      <c r="C94" s="7">
        <v>46327.0</v>
      </c>
      <c r="D94" s="8" t="str">
        <f t="shared" si="1"/>
        <v>Sunday</v>
      </c>
      <c r="E94" s="31"/>
      <c r="F94" s="11"/>
      <c r="G94" s="11"/>
      <c r="H94" s="31"/>
      <c r="I94" s="11"/>
      <c r="J94" s="22"/>
      <c r="K94" s="35"/>
      <c r="L94" s="35"/>
      <c r="M94" s="35"/>
      <c r="N94" s="36"/>
      <c r="O94" s="62"/>
      <c r="P94" s="34" t="str">
        <f t="shared" si="2"/>
        <v/>
      </c>
    </row>
    <row r="95" ht="22.5" customHeight="1">
      <c r="A95" s="6">
        <v>94.0</v>
      </c>
      <c r="B95" s="11" t="str">
        <f>'Master Schedule'!B95</f>
        <v/>
      </c>
      <c r="C95" s="7">
        <v>46328.0</v>
      </c>
      <c r="D95" s="8" t="str">
        <f t="shared" si="1"/>
        <v>Monday</v>
      </c>
      <c r="E95" s="31"/>
      <c r="F95" s="11"/>
      <c r="G95" s="11"/>
      <c r="H95" s="31"/>
      <c r="I95" s="11"/>
      <c r="J95" s="22"/>
      <c r="K95" s="32"/>
      <c r="L95" s="32"/>
      <c r="M95" s="32"/>
      <c r="N95" s="33"/>
      <c r="O95" s="62"/>
      <c r="P95" s="34" t="str">
        <f t="shared" si="2"/>
        <v/>
      </c>
    </row>
    <row r="96" ht="22.5" customHeight="1">
      <c r="A96" s="6">
        <v>95.0</v>
      </c>
      <c r="B96" s="11" t="str">
        <f>'Master Schedule'!B96</f>
        <v/>
      </c>
      <c r="C96" s="7">
        <v>46329.0</v>
      </c>
      <c r="D96" s="8" t="str">
        <f t="shared" si="1"/>
        <v>Tuesday</v>
      </c>
      <c r="E96" s="31"/>
      <c r="F96" s="11"/>
      <c r="G96" s="11"/>
      <c r="H96" s="31"/>
      <c r="I96" s="11"/>
      <c r="J96" s="22"/>
      <c r="K96" s="35"/>
      <c r="L96" s="35"/>
      <c r="M96" s="35"/>
      <c r="N96" s="36"/>
      <c r="O96" s="62"/>
      <c r="P96" s="34" t="str">
        <f t="shared" si="2"/>
        <v/>
      </c>
    </row>
    <row r="97" ht="22.5" customHeight="1">
      <c r="A97" s="6">
        <v>96.0</v>
      </c>
      <c r="B97" s="11" t="str">
        <f>'Master Schedule'!B97</f>
        <v/>
      </c>
      <c r="C97" s="7">
        <v>46330.0</v>
      </c>
      <c r="D97" s="8" t="str">
        <f t="shared" si="1"/>
        <v>Wednesday</v>
      </c>
      <c r="E97" s="31"/>
      <c r="F97" s="11"/>
      <c r="G97" s="11"/>
      <c r="H97" s="31"/>
      <c r="I97" s="11"/>
      <c r="J97" s="22"/>
      <c r="K97" s="32"/>
      <c r="L97" s="32"/>
      <c r="M97" s="32"/>
      <c r="N97" s="33"/>
      <c r="O97" s="62"/>
      <c r="P97" s="34" t="str">
        <f t="shared" si="2"/>
        <v/>
      </c>
    </row>
    <row r="98" ht="22.5" customHeight="1">
      <c r="A98" s="6">
        <v>97.0</v>
      </c>
      <c r="B98" s="11" t="str">
        <f>'Master Schedule'!B98</f>
        <v/>
      </c>
      <c r="C98" s="7">
        <v>46331.0</v>
      </c>
      <c r="D98" s="8" t="str">
        <f t="shared" si="1"/>
        <v>Thursday</v>
      </c>
      <c r="E98" s="31"/>
      <c r="F98" s="11"/>
      <c r="G98" s="11"/>
      <c r="H98" s="31"/>
      <c r="I98" s="11"/>
      <c r="J98" s="22"/>
      <c r="K98" s="35"/>
      <c r="L98" s="35"/>
      <c r="M98" s="35"/>
      <c r="N98" s="36"/>
      <c r="O98" s="62"/>
      <c r="P98" s="34" t="str">
        <f t="shared" si="2"/>
        <v/>
      </c>
    </row>
    <row r="99" ht="22.5" customHeight="1">
      <c r="A99" s="6">
        <v>98.0</v>
      </c>
      <c r="B99" s="11" t="str">
        <f>'Master Schedule'!B99</f>
        <v/>
      </c>
      <c r="C99" s="7">
        <v>46332.0</v>
      </c>
      <c r="D99" s="8" t="str">
        <f t="shared" si="1"/>
        <v>Friday</v>
      </c>
      <c r="E99" s="31"/>
      <c r="F99" s="11"/>
      <c r="G99" s="11"/>
      <c r="H99" s="31"/>
      <c r="I99" s="11"/>
      <c r="J99" s="22"/>
      <c r="K99" s="32"/>
      <c r="L99" s="32"/>
      <c r="M99" s="32"/>
      <c r="N99" s="33"/>
      <c r="O99" s="62"/>
      <c r="P99" s="34" t="str">
        <f t="shared" si="2"/>
        <v/>
      </c>
    </row>
    <row r="100" ht="22.5" customHeight="1">
      <c r="A100" s="6">
        <v>99.0</v>
      </c>
      <c r="B100" s="11" t="str">
        <f>'Master Schedule'!B100</f>
        <v/>
      </c>
      <c r="C100" s="7">
        <v>46333.0</v>
      </c>
      <c r="D100" s="8" t="str">
        <f t="shared" si="1"/>
        <v>Saturday</v>
      </c>
      <c r="E100" s="31"/>
      <c r="F100" s="11"/>
      <c r="G100" s="11"/>
      <c r="H100" s="31"/>
      <c r="I100" s="11"/>
      <c r="J100" s="22"/>
      <c r="K100" s="35"/>
      <c r="L100" s="35"/>
      <c r="M100" s="35"/>
      <c r="N100" s="36"/>
      <c r="O100" s="62"/>
      <c r="P100" s="34" t="str">
        <f t="shared" si="2"/>
        <v/>
      </c>
    </row>
    <row r="101" ht="22.5" customHeight="1">
      <c r="A101" s="6">
        <v>100.0</v>
      </c>
      <c r="B101" s="11" t="str">
        <f>'Master Schedule'!B101</f>
        <v/>
      </c>
      <c r="C101" s="7">
        <v>46334.0</v>
      </c>
      <c r="D101" s="8" t="str">
        <f t="shared" si="1"/>
        <v>Sunday</v>
      </c>
      <c r="E101" s="31"/>
      <c r="F101" s="11"/>
      <c r="G101" s="11"/>
      <c r="H101" s="31"/>
      <c r="I101" s="11"/>
      <c r="J101" s="22"/>
      <c r="K101" s="32"/>
      <c r="L101" s="32"/>
      <c r="M101" s="32"/>
      <c r="N101" s="33"/>
      <c r="O101" s="62"/>
      <c r="P101" s="34" t="str">
        <f t="shared" si="2"/>
        <v/>
      </c>
    </row>
    <row r="102" ht="22.5" customHeight="1">
      <c r="A102" s="6">
        <v>101.0</v>
      </c>
      <c r="B102" s="11" t="str">
        <f>'Master Schedule'!B102</f>
        <v/>
      </c>
      <c r="C102" s="7">
        <v>46335.0</v>
      </c>
      <c r="D102" s="8" t="str">
        <f t="shared" si="1"/>
        <v>Monday</v>
      </c>
      <c r="E102" s="31"/>
      <c r="F102" s="11"/>
      <c r="G102" s="11"/>
      <c r="H102" s="31"/>
      <c r="I102" s="11"/>
      <c r="J102" s="22"/>
      <c r="K102" s="35"/>
      <c r="L102" s="35"/>
      <c r="M102" s="35"/>
      <c r="N102" s="36"/>
      <c r="O102" s="62"/>
      <c r="P102" s="34" t="str">
        <f t="shared" si="2"/>
        <v/>
      </c>
    </row>
    <row r="103" ht="22.5" customHeight="1">
      <c r="A103" s="6">
        <v>102.0</v>
      </c>
      <c r="B103" s="11" t="str">
        <f>'Master Schedule'!B103</f>
        <v/>
      </c>
      <c r="C103" s="7">
        <v>46336.0</v>
      </c>
      <c r="D103" s="8" t="str">
        <f t="shared" si="1"/>
        <v>Tuesday</v>
      </c>
      <c r="E103" s="31"/>
      <c r="F103" s="11"/>
      <c r="G103" s="11"/>
      <c r="H103" s="31"/>
      <c r="I103" s="11"/>
      <c r="J103" s="22"/>
      <c r="K103" s="32"/>
      <c r="L103" s="32"/>
      <c r="M103" s="32"/>
      <c r="N103" s="33"/>
      <c r="O103" s="62"/>
      <c r="P103" s="34" t="str">
        <f t="shared" si="2"/>
        <v/>
      </c>
    </row>
    <row r="104" ht="22.5" customHeight="1">
      <c r="A104" s="6">
        <v>103.0</v>
      </c>
      <c r="B104" s="11" t="str">
        <f>'Master Schedule'!B104</f>
        <v/>
      </c>
      <c r="C104" s="7">
        <v>46337.0</v>
      </c>
      <c r="D104" s="8" t="str">
        <f t="shared" si="1"/>
        <v>Wednesday</v>
      </c>
      <c r="E104" s="31"/>
      <c r="F104" s="11"/>
      <c r="G104" s="11"/>
      <c r="H104" s="31"/>
      <c r="I104" s="11"/>
      <c r="J104" s="22"/>
      <c r="K104" s="35"/>
      <c r="L104" s="35"/>
      <c r="M104" s="35"/>
      <c r="N104" s="36"/>
      <c r="O104" s="62"/>
      <c r="P104" s="34" t="str">
        <f t="shared" si="2"/>
        <v/>
      </c>
    </row>
    <row r="105" ht="22.5" customHeight="1">
      <c r="A105" s="6">
        <v>104.0</v>
      </c>
      <c r="B105" s="11" t="str">
        <f>'Master Schedule'!B105</f>
        <v/>
      </c>
      <c r="C105" s="7">
        <v>46338.0</v>
      </c>
      <c r="D105" s="8" t="str">
        <f t="shared" si="1"/>
        <v>Thursday</v>
      </c>
      <c r="E105" s="31"/>
      <c r="F105" s="11"/>
      <c r="G105" s="11"/>
      <c r="H105" s="31"/>
      <c r="I105" s="11"/>
      <c r="J105" s="22"/>
      <c r="K105" s="32"/>
      <c r="L105" s="32"/>
      <c r="M105" s="32"/>
      <c r="N105" s="33"/>
      <c r="O105" s="62"/>
      <c r="P105" s="34" t="str">
        <f t="shared" si="2"/>
        <v/>
      </c>
    </row>
    <row r="106" ht="22.5" customHeight="1">
      <c r="A106" s="6">
        <v>105.0</v>
      </c>
      <c r="B106" s="11" t="str">
        <f>'Master Schedule'!B106</f>
        <v/>
      </c>
      <c r="C106" s="7">
        <v>46339.0</v>
      </c>
      <c r="D106" s="8" t="str">
        <f t="shared" si="1"/>
        <v>Friday</v>
      </c>
      <c r="E106" s="31"/>
      <c r="F106" s="11"/>
      <c r="G106" s="11"/>
      <c r="H106" s="31"/>
      <c r="I106" s="11"/>
      <c r="J106" s="22"/>
      <c r="K106" s="35"/>
      <c r="L106" s="35"/>
      <c r="M106" s="35"/>
      <c r="N106" s="36"/>
      <c r="O106" s="62"/>
      <c r="P106" s="34" t="str">
        <f t="shared" si="2"/>
        <v/>
      </c>
    </row>
    <row r="107" ht="22.5" customHeight="1">
      <c r="A107" s="6">
        <v>106.0</v>
      </c>
      <c r="B107" s="11" t="str">
        <f>'Master Schedule'!B107</f>
        <v/>
      </c>
      <c r="C107" s="7">
        <v>46340.0</v>
      </c>
      <c r="D107" s="8" t="str">
        <f t="shared" si="1"/>
        <v>Saturday</v>
      </c>
      <c r="E107" s="31"/>
      <c r="F107" s="11"/>
      <c r="G107" s="11"/>
      <c r="H107" s="31"/>
      <c r="I107" s="11"/>
      <c r="J107" s="22"/>
      <c r="K107" s="32"/>
      <c r="L107" s="32"/>
      <c r="M107" s="32"/>
      <c r="N107" s="33"/>
      <c r="O107" s="62"/>
      <c r="P107" s="34" t="str">
        <f t="shared" si="2"/>
        <v/>
      </c>
    </row>
    <row r="108" ht="22.5" customHeight="1">
      <c r="A108" s="6">
        <v>107.0</v>
      </c>
      <c r="B108" s="11" t="str">
        <f>'Master Schedule'!B108</f>
        <v/>
      </c>
      <c r="C108" s="7">
        <v>46341.0</v>
      </c>
      <c r="D108" s="8" t="str">
        <f t="shared" si="1"/>
        <v>Sunday</v>
      </c>
      <c r="E108" s="31"/>
      <c r="F108" s="11"/>
      <c r="G108" s="11"/>
      <c r="H108" s="31"/>
      <c r="I108" s="11"/>
      <c r="J108" s="22"/>
      <c r="K108" s="35"/>
      <c r="L108" s="35"/>
      <c r="M108" s="35"/>
      <c r="N108" s="36"/>
      <c r="O108" s="62"/>
      <c r="P108" s="34" t="str">
        <f t="shared" si="2"/>
        <v/>
      </c>
    </row>
    <row r="109" ht="22.5" customHeight="1">
      <c r="A109" s="6">
        <v>108.0</v>
      </c>
      <c r="B109" s="11" t="str">
        <f>'Master Schedule'!B109</f>
        <v/>
      </c>
      <c r="C109" s="7">
        <v>46342.0</v>
      </c>
      <c r="D109" s="8" t="str">
        <f t="shared" si="1"/>
        <v>Monday</v>
      </c>
      <c r="E109" s="31"/>
      <c r="F109" s="11"/>
      <c r="G109" s="11"/>
      <c r="H109" s="31"/>
      <c r="I109" s="11"/>
      <c r="J109" s="22"/>
      <c r="K109" s="32"/>
      <c r="L109" s="32"/>
      <c r="M109" s="32"/>
      <c r="N109" s="33"/>
      <c r="O109" s="62"/>
      <c r="P109" s="34" t="str">
        <f t="shared" si="2"/>
        <v/>
      </c>
    </row>
    <row r="110" ht="22.5" customHeight="1">
      <c r="A110" s="6">
        <v>109.0</v>
      </c>
      <c r="B110" s="11" t="str">
        <f>'Master Schedule'!B110</f>
        <v/>
      </c>
      <c r="C110" s="7">
        <v>46343.0</v>
      </c>
      <c r="D110" s="8" t="str">
        <f t="shared" si="1"/>
        <v>Tuesday</v>
      </c>
      <c r="E110" s="31"/>
      <c r="F110" s="11"/>
      <c r="G110" s="11"/>
      <c r="H110" s="31"/>
      <c r="I110" s="11"/>
      <c r="J110" s="22"/>
      <c r="K110" s="35"/>
      <c r="L110" s="35"/>
      <c r="M110" s="35"/>
      <c r="N110" s="36"/>
      <c r="O110" s="62"/>
      <c r="P110" s="34" t="str">
        <f t="shared" si="2"/>
        <v/>
      </c>
    </row>
    <row r="111" ht="22.5" customHeight="1">
      <c r="A111" s="6">
        <v>110.0</v>
      </c>
      <c r="B111" s="11" t="str">
        <f>'Master Schedule'!B111</f>
        <v/>
      </c>
      <c r="C111" s="7">
        <v>46344.0</v>
      </c>
      <c r="D111" s="8" t="str">
        <f t="shared" si="1"/>
        <v>Wednesday</v>
      </c>
      <c r="E111" s="31"/>
      <c r="F111" s="11"/>
      <c r="G111" s="11"/>
      <c r="H111" s="31"/>
      <c r="I111" s="11"/>
      <c r="J111" s="22"/>
      <c r="K111" s="32"/>
      <c r="L111" s="32"/>
      <c r="M111" s="32"/>
      <c r="N111" s="33"/>
      <c r="O111" s="62"/>
      <c r="P111" s="34" t="str">
        <f t="shared" si="2"/>
        <v/>
      </c>
    </row>
    <row r="112" ht="22.5" customHeight="1">
      <c r="A112" s="6">
        <v>111.0</v>
      </c>
      <c r="B112" s="11" t="str">
        <f>'Master Schedule'!B112</f>
        <v/>
      </c>
      <c r="C112" s="7">
        <v>46345.0</v>
      </c>
      <c r="D112" s="8" t="str">
        <f t="shared" si="1"/>
        <v>Thursday</v>
      </c>
      <c r="E112" s="31"/>
      <c r="F112" s="11"/>
      <c r="G112" s="11"/>
      <c r="H112" s="31"/>
      <c r="I112" s="11"/>
      <c r="J112" s="22"/>
      <c r="K112" s="35"/>
      <c r="L112" s="35"/>
      <c r="M112" s="35"/>
      <c r="N112" s="36"/>
      <c r="O112" s="62"/>
      <c r="P112" s="34" t="str">
        <f t="shared" si="2"/>
        <v/>
      </c>
    </row>
    <row r="113" ht="22.5" customHeight="1">
      <c r="A113" s="6">
        <v>112.0</v>
      </c>
      <c r="B113" s="11" t="str">
        <f>'Master Schedule'!B113</f>
        <v/>
      </c>
      <c r="C113" s="7">
        <v>46346.0</v>
      </c>
      <c r="D113" s="8" t="str">
        <f t="shared" si="1"/>
        <v>Friday</v>
      </c>
      <c r="E113" s="31"/>
      <c r="F113" s="11"/>
      <c r="G113" s="11"/>
      <c r="H113" s="31"/>
      <c r="I113" s="11"/>
      <c r="J113" s="22"/>
      <c r="K113" s="32"/>
      <c r="L113" s="32"/>
      <c r="M113" s="32"/>
      <c r="N113" s="33"/>
      <c r="O113" s="62"/>
      <c r="P113" s="34" t="str">
        <f t="shared" si="2"/>
        <v/>
      </c>
    </row>
    <row r="114" ht="22.5" customHeight="1">
      <c r="A114" s="6">
        <v>113.0</v>
      </c>
      <c r="B114" s="11" t="str">
        <f>'Master Schedule'!B114</f>
        <v/>
      </c>
      <c r="C114" s="7">
        <v>46347.0</v>
      </c>
      <c r="D114" s="8" t="str">
        <f t="shared" si="1"/>
        <v>Saturday</v>
      </c>
      <c r="E114" s="31"/>
      <c r="F114" s="11"/>
      <c r="G114" s="11"/>
      <c r="H114" s="31"/>
      <c r="I114" s="11"/>
      <c r="J114" s="22"/>
      <c r="K114" s="35"/>
      <c r="L114" s="35"/>
      <c r="M114" s="35"/>
      <c r="N114" s="36"/>
      <c r="O114" s="62"/>
      <c r="P114" s="34" t="str">
        <f t="shared" si="2"/>
        <v/>
      </c>
    </row>
    <row r="115" ht="22.5" customHeight="1">
      <c r="A115" s="6">
        <v>114.0</v>
      </c>
      <c r="B115" s="11" t="str">
        <f>'Master Schedule'!B115</f>
        <v/>
      </c>
      <c r="C115" s="7">
        <v>46348.0</v>
      </c>
      <c r="D115" s="8" t="str">
        <f t="shared" si="1"/>
        <v>Sunday</v>
      </c>
      <c r="E115" s="31"/>
      <c r="F115" s="11"/>
      <c r="G115" s="11"/>
      <c r="H115" s="31"/>
      <c r="I115" s="11"/>
      <c r="J115" s="22"/>
      <c r="K115" s="32"/>
      <c r="L115" s="32"/>
      <c r="M115" s="32"/>
      <c r="N115" s="33"/>
      <c r="O115" s="62"/>
      <c r="P115" s="34" t="str">
        <f t="shared" si="2"/>
        <v/>
      </c>
    </row>
    <row r="116" ht="22.5" customHeight="1">
      <c r="A116" s="6">
        <v>115.0</v>
      </c>
      <c r="B116" s="11" t="str">
        <f>'Master Schedule'!B116</f>
        <v/>
      </c>
      <c r="C116" s="7">
        <v>46349.0</v>
      </c>
      <c r="D116" s="8" t="str">
        <f t="shared" si="1"/>
        <v>Monday</v>
      </c>
      <c r="E116" s="31"/>
      <c r="F116" s="11"/>
      <c r="G116" s="11"/>
      <c r="H116" s="31"/>
      <c r="I116" s="11"/>
      <c r="J116" s="22"/>
      <c r="K116" s="35"/>
      <c r="L116" s="35"/>
      <c r="M116" s="35"/>
      <c r="N116" s="36"/>
      <c r="O116" s="62"/>
      <c r="P116" s="34" t="str">
        <f t="shared" si="2"/>
        <v/>
      </c>
    </row>
    <row r="117" ht="22.5" customHeight="1">
      <c r="A117" s="6">
        <v>116.0</v>
      </c>
      <c r="B117" s="11" t="str">
        <f>'Master Schedule'!B117</f>
        <v/>
      </c>
      <c r="C117" s="7">
        <v>46350.0</v>
      </c>
      <c r="D117" s="8" t="str">
        <f t="shared" si="1"/>
        <v>Tuesday</v>
      </c>
      <c r="E117" s="31"/>
      <c r="F117" s="11"/>
      <c r="G117" s="11"/>
      <c r="H117" s="31"/>
      <c r="I117" s="11"/>
      <c r="J117" s="22"/>
      <c r="K117" s="32"/>
      <c r="L117" s="32"/>
      <c r="M117" s="32"/>
      <c r="N117" s="33"/>
      <c r="O117" s="62"/>
      <c r="P117" s="34" t="str">
        <f t="shared" si="2"/>
        <v/>
      </c>
    </row>
    <row r="118" ht="22.5" customHeight="1">
      <c r="A118" s="6">
        <v>117.0</v>
      </c>
      <c r="B118" s="11" t="str">
        <f>'Master Schedule'!B118</f>
        <v/>
      </c>
      <c r="C118" s="7">
        <v>46351.0</v>
      </c>
      <c r="D118" s="8" t="str">
        <f t="shared" si="1"/>
        <v>Wednesday</v>
      </c>
      <c r="E118" s="31"/>
      <c r="F118" s="11"/>
      <c r="G118" s="11"/>
      <c r="H118" s="31"/>
      <c r="I118" s="11"/>
      <c r="J118" s="22"/>
      <c r="K118" s="35"/>
      <c r="L118" s="35"/>
      <c r="M118" s="35"/>
      <c r="N118" s="36"/>
      <c r="O118" s="62"/>
      <c r="P118" s="34" t="str">
        <f t="shared" si="2"/>
        <v/>
      </c>
    </row>
    <row r="119" ht="22.5" customHeight="1">
      <c r="A119" s="6">
        <v>118.0</v>
      </c>
      <c r="B119" s="11" t="str">
        <f>'Master Schedule'!B119</f>
        <v/>
      </c>
      <c r="C119" s="7">
        <v>46352.0</v>
      </c>
      <c r="D119" s="8" t="str">
        <f t="shared" si="1"/>
        <v>Thursday</v>
      </c>
      <c r="E119" s="31"/>
      <c r="F119" s="11"/>
      <c r="G119" s="11"/>
      <c r="H119" s="31"/>
      <c r="I119" s="11"/>
      <c r="J119" s="22"/>
      <c r="K119" s="32"/>
      <c r="L119" s="32"/>
      <c r="M119" s="32"/>
      <c r="N119" s="33"/>
      <c r="O119" s="62"/>
      <c r="P119" s="34" t="str">
        <f t="shared" si="2"/>
        <v/>
      </c>
    </row>
    <row r="120" ht="22.5" customHeight="1">
      <c r="A120" s="6">
        <v>119.0</v>
      </c>
      <c r="B120" s="11" t="str">
        <f>'Master Schedule'!B120</f>
        <v/>
      </c>
      <c r="C120" s="7">
        <v>46353.0</v>
      </c>
      <c r="D120" s="8" t="str">
        <f t="shared" si="1"/>
        <v>Friday</v>
      </c>
      <c r="E120" s="31"/>
      <c r="F120" s="11"/>
      <c r="G120" s="11"/>
      <c r="H120" s="31"/>
      <c r="I120" s="11"/>
      <c r="J120" s="22"/>
      <c r="K120" s="35"/>
      <c r="L120" s="35"/>
      <c r="M120" s="35"/>
      <c r="N120" s="36"/>
      <c r="O120" s="62"/>
      <c r="P120" s="34" t="str">
        <f t="shared" si="2"/>
        <v/>
      </c>
    </row>
    <row r="121" ht="22.5" customHeight="1">
      <c r="A121" s="6">
        <v>120.0</v>
      </c>
      <c r="B121" s="11" t="str">
        <f>'Master Schedule'!B121</f>
        <v/>
      </c>
      <c r="C121" s="7">
        <v>46354.0</v>
      </c>
      <c r="D121" s="8" t="str">
        <f t="shared" si="1"/>
        <v>Saturday</v>
      </c>
      <c r="E121" s="31"/>
      <c r="F121" s="11"/>
      <c r="G121" s="11"/>
      <c r="H121" s="31"/>
      <c r="I121" s="11"/>
      <c r="J121" s="22"/>
      <c r="K121" s="32"/>
      <c r="L121" s="32"/>
      <c r="M121" s="32"/>
      <c r="N121" s="33"/>
      <c r="O121" s="62"/>
      <c r="P121" s="34" t="str">
        <f t="shared" si="2"/>
        <v/>
      </c>
    </row>
    <row r="122" ht="22.5" customHeight="1">
      <c r="A122" s="6">
        <v>121.0</v>
      </c>
      <c r="B122" s="11" t="str">
        <f>'Master Schedule'!B122</f>
        <v/>
      </c>
      <c r="C122" s="7">
        <v>46355.0</v>
      </c>
      <c r="D122" s="8" t="str">
        <f t="shared" si="1"/>
        <v>Sunday</v>
      </c>
      <c r="E122" s="31"/>
      <c r="F122" s="11"/>
      <c r="G122" s="11"/>
      <c r="H122" s="31"/>
      <c r="I122" s="11"/>
      <c r="J122" s="22"/>
      <c r="K122" s="35"/>
      <c r="L122" s="35"/>
      <c r="M122" s="35"/>
      <c r="N122" s="36"/>
      <c r="O122" s="62"/>
      <c r="P122" s="34" t="str">
        <f t="shared" si="2"/>
        <v/>
      </c>
    </row>
    <row r="123" ht="22.5" customHeight="1">
      <c r="A123" s="6">
        <v>122.0</v>
      </c>
      <c r="B123" s="11" t="str">
        <f>'Master Schedule'!B123</f>
        <v/>
      </c>
      <c r="C123" s="7">
        <v>46356.0</v>
      </c>
      <c r="D123" s="8" t="str">
        <f t="shared" si="1"/>
        <v>Monday</v>
      </c>
      <c r="E123" s="31"/>
      <c r="F123" s="11"/>
      <c r="G123" s="11"/>
      <c r="H123" s="31"/>
      <c r="I123" s="11"/>
      <c r="J123" s="22"/>
      <c r="K123" s="32"/>
      <c r="L123" s="32"/>
      <c r="M123" s="32"/>
      <c r="N123" s="33"/>
      <c r="O123" s="62"/>
      <c r="P123" s="34" t="str">
        <f t="shared" si="2"/>
        <v/>
      </c>
    </row>
    <row r="124" ht="22.5" customHeight="1">
      <c r="A124" s="6">
        <v>123.0</v>
      </c>
      <c r="B124" s="11" t="str">
        <f>'Master Schedule'!B124</f>
        <v/>
      </c>
      <c r="C124" s="7">
        <v>46357.0</v>
      </c>
      <c r="D124" s="8" t="str">
        <f t="shared" si="1"/>
        <v>Tuesday</v>
      </c>
      <c r="E124" s="31"/>
      <c r="F124" s="11"/>
      <c r="G124" s="11"/>
      <c r="H124" s="31"/>
      <c r="I124" s="11"/>
      <c r="J124" s="22"/>
      <c r="K124" s="35"/>
      <c r="L124" s="35"/>
      <c r="M124" s="35"/>
      <c r="N124" s="36"/>
      <c r="O124" s="62"/>
      <c r="P124" s="34" t="str">
        <f t="shared" si="2"/>
        <v/>
      </c>
    </row>
    <row r="125" ht="22.5" customHeight="1">
      <c r="A125" s="6">
        <v>124.0</v>
      </c>
      <c r="B125" s="11" t="str">
        <f>'Master Schedule'!B125</f>
        <v/>
      </c>
      <c r="C125" s="7">
        <v>46358.0</v>
      </c>
      <c r="D125" s="8" t="str">
        <f t="shared" si="1"/>
        <v>Wednesday</v>
      </c>
      <c r="E125" s="31"/>
      <c r="F125" s="11"/>
      <c r="G125" s="11"/>
      <c r="H125" s="31"/>
      <c r="I125" s="11"/>
      <c r="J125" s="22"/>
      <c r="K125" s="32"/>
      <c r="L125" s="32"/>
      <c r="M125" s="32"/>
      <c r="N125" s="33"/>
      <c r="O125" s="62"/>
      <c r="P125" s="34" t="str">
        <f t="shared" si="2"/>
        <v/>
      </c>
    </row>
    <row r="126" ht="22.5" customHeight="1">
      <c r="A126" s="6">
        <v>125.0</v>
      </c>
      <c r="B126" s="11" t="str">
        <f>'Master Schedule'!B126</f>
        <v/>
      </c>
      <c r="C126" s="7">
        <v>46359.0</v>
      </c>
      <c r="D126" s="8" t="str">
        <f t="shared" si="1"/>
        <v>Thursday</v>
      </c>
      <c r="E126" s="31"/>
      <c r="F126" s="11"/>
      <c r="G126" s="11"/>
      <c r="H126" s="31"/>
      <c r="I126" s="11"/>
      <c r="J126" s="22"/>
      <c r="K126" s="35"/>
      <c r="L126" s="35"/>
      <c r="M126" s="35"/>
      <c r="N126" s="36"/>
      <c r="O126" s="62"/>
      <c r="P126" s="34" t="str">
        <f t="shared" si="2"/>
        <v/>
      </c>
    </row>
    <row r="127" ht="22.5" customHeight="1">
      <c r="A127" s="6">
        <v>126.0</v>
      </c>
      <c r="B127" s="11" t="str">
        <f>'Master Schedule'!B127</f>
        <v/>
      </c>
      <c r="C127" s="7">
        <v>46360.0</v>
      </c>
      <c r="D127" s="8" t="str">
        <f t="shared" si="1"/>
        <v>Friday</v>
      </c>
      <c r="E127" s="31"/>
      <c r="F127" s="11"/>
      <c r="G127" s="11"/>
      <c r="H127" s="31"/>
      <c r="I127" s="11"/>
      <c r="J127" s="22"/>
      <c r="K127" s="32"/>
      <c r="L127" s="32"/>
      <c r="M127" s="32"/>
      <c r="N127" s="33"/>
      <c r="O127" s="62"/>
      <c r="P127" s="34" t="str">
        <f t="shared" si="2"/>
        <v/>
      </c>
    </row>
    <row r="128" ht="22.5" customHeight="1">
      <c r="A128" s="6">
        <v>127.0</v>
      </c>
      <c r="B128" s="11" t="str">
        <f>'Master Schedule'!B128</f>
        <v/>
      </c>
      <c r="C128" s="7">
        <v>46361.0</v>
      </c>
      <c r="D128" s="8" t="str">
        <f t="shared" si="1"/>
        <v>Saturday</v>
      </c>
      <c r="E128" s="31"/>
      <c r="F128" s="11"/>
      <c r="G128" s="11"/>
      <c r="H128" s="31"/>
      <c r="I128" s="11"/>
      <c r="J128" s="22"/>
      <c r="K128" s="35"/>
      <c r="L128" s="35"/>
      <c r="M128" s="35"/>
      <c r="N128" s="36"/>
      <c r="O128" s="62"/>
      <c r="P128" s="34" t="str">
        <f t="shared" si="2"/>
        <v/>
      </c>
    </row>
    <row r="129" ht="22.5" customHeight="1">
      <c r="A129" s="6">
        <v>128.0</v>
      </c>
      <c r="B129" s="11" t="str">
        <f>'Master Schedule'!B129</f>
        <v/>
      </c>
      <c r="C129" s="7">
        <v>46362.0</v>
      </c>
      <c r="D129" s="8" t="str">
        <f t="shared" si="1"/>
        <v>Sunday</v>
      </c>
      <c r="E129" s="31"/>
      <c r="F129" s="11"/>
      <c r="G129" s="11"/>
      <c r="H129" s="31"/>
      <c r="I129" s="11"/>
      <c r="J129" s="22"/>
      <c r="K129" s="32"/>
      <c r="L129" s="32"/>
      <c r="M129" s="32"/>
      <c r="N129" s="33"/>
      <c r="O129" s="62"/>
      <c r="P129" s="34" t="str">
        <f t="shared" si="2"/>
        <v/>
      </c>
    </row>
    <row r="130" ht="22.5" customHeight="1">
      <c r="A130" s="6">
        <v>129.0</v>
      </c>
      <c r="B130" s="11" t="str">
        <f>'Master Schedule'!B130</f>
        <v/>
      </c>
      <c r="C130" s="7">
        <v>46363.0</v>
      </c>
      <c r="D130" s="8" t="str">
        <f t="shared" si="1"/>
        <v>Monday</v>
      </c>
      <c r="E130" s="31"/>
      <c r="F130" s="11"/>
      <c r="G130" s="11"/>
      <c r="H130" s="31"/>
      <c r="I130" s="11"/>
      <c r="J130" s="22"/>
      <c r="K130" s="35"/>
      <c r="L130" s="35"/>
      <c r="M130" s="35"/>
      <c r="N130" s="36"/>
      <c r="O130" s="62"/>
      <c r="P130" s="34" t="str">
        <f t="shared" si="2"/>
        <v/>
      </c>
    </row>
    <row r="131" ht="22.5" customHeight="1">
      <c r="A131" s="6">
        <v>130.0</v>
      </c>
      <c r="B131" s="11" t="str">
        <f>'Master Schedule'!B131</f>
        <v/>
      </c>
      <c r="C131" s="7">
        <v>46364.0</v>
      </c>
      <c r="D131" s="8" t="str">
        <f t="shared" si="1"/>
        <v>Tuesday</v>
      </c>
      <c r="E131" s="31"/>
      <c r="F131" s="11"/>
      <c r="G131" s="11"/>
      <c r="H131" s="31"/>
      <c r="I131" s="11"/>
      <c r="J131" s="22"/>
      <c r="K131" s="32"/>
      <c r="L131" s="32"/>
      <c r="M131" s="32"/>
      <c r="N131" s="33"/>
      <c r="O131" s="62"/>
      <c r="P131" s="34" t="str">
        <f t="shared" si="2"/>
        <v/>
      </c>
    </row>
    <row r="132" ht="22.5" customHeight="1">
      <c r="A132" s="6">
        <v>131.0</v>
      </c>
      <c r="B132" s="11" t="str">
        <f>'Master Schedule'!B132</f>
        <v/>
      </c>
      <c r="C132" s="7">
        <v>46365.0</v>
      </c>
      <c r="D132" s="8" t="str">
        <f t="shared" si="1"/>
        <v>Wednesday</v>
      </c>
      <c r="E132" s="31"/>
      <c r="F132" s="11"/>
      <c r="G132" s="11"/>
      <c r="H132" s="31"/>
      <c r="I132" s="11"/>
      <c r="J132" s="22"/>
      <c r="K132" s="35"/>
      <c r="L132" s="35"/>
      <c r="M132" s="35"/>
      <c r="N132" s="36"/>
      <c r="O132" s="62"/>
      <c r="P132" s="34" t="str">
        <f t="shared" si="2"/>
        <v/>
      </c>
    </row>
    <row r="133" ht="22.5" customHeight="1">
      <c r="A133" s="6">
        <v>132.0</v>
      </c>
      <c r="B133" s="11" t="str">
        <f>'Master Schedule'!B133</f>
        <v/>
      </c>
      <c r="C133" s="7">
        <v>46366.0</v>
      </c>
      <c r="D133" s="8" t="str">
        <f t="shared" si="1"/>
        <v>Thursday</v>
      </c>
      <c r="E133" s="31"/>
      <c r="F133" s="11"/>
      <c r="G133" s="11"/>
      <c r="H133" s="31"/>
      <c r="I133" s="11"/>
      <c r="J133" s="22"/>
      <c r="K133" s="32"/>
      <c r="L133" s="32"/>
      <c r="M133" s="32"/>
      <c r="N133" s="33"/>
      <c r="O133" s="62"/>
      <c r="P133" s="34" t="str">
        <f t="shared" si="2"/>
        <v/>
      </c>
    </row>
    <row r="134" ht="22.5" customHeight="1">
      <c r="A134" s="6">
        <v>133.0</v>
      </c>
      <c r="B134" s="11" t="str">
        <f>'Master Schedule'!B134</f>
        <v/>
      </c>
      <c r="C134" s="7">
        <v>46367.0</v>
      </c>
      <c r="D134" s="8" t="str">
        <f t="shared" si="1"/>
        <v>Friday</v>
      </c>
      <c r="E134" s="31"/>
      <c r="F134" s="11"/>
      <c r="G134" s="11"/>
      <c r="H134" s="31"/>
      <c r="I134" s="11"/>
      <c r="J134" s="22"/>
      <c r="K134" s="35"/>
      <c r="L134" s="35"/>
      <c r="M134" s="35"/>
      <c r="N134" s="36"/>
      <c r="O134" s="62"/>
      <c r="P134" s="34" t="str">
        <f t="shared" si="2"/>
        <v/>
      </c>
    </row>
    <row r="135" ht="22.5" customHeight="1">
      <c r="A135" s="6">
        <v>134.0</v>
      </c>
      <c r="B135" s="11" t="str">
        <f>'Master Schedule'!B135</f>
        <v/>
      </c>
      <c r="C135" s="7">
        <v>46368.0</v>
      </c>
      <c r="D135" s="8" t="str">
        <f t="shared" si="1"/>
        <v>Saturday</v>
      </c>
      <c r="E135" s="31"/>
      <c r="F135" s="11"/>
      <c r="G135" s="11"/>
      <c r="H135" s="31"/>
      <c r="I135" s="11"/>
      <c r="J135" s="22"/>
      <c r="K135" s="32"/>
      <c r="L135" s="32"/>
      <c r="M135" s="32"/>
      <c r="N135" s="33"/>
      <c r="O135" s="62"/>
      <c r="P135" s="34" t="str">
        <f t="shared" si="2"/>
        <v/>
      </c>
    </row>
    <row r="136" ht="22.5" customHeight="1">
      <c r="A136" s="6">
        <v>135.0</v>
      </c>
      <c r="B136" s="11" t="str">
        <f>'Master Schedule'!B136</f>
        <v/>
      </c>
      <c r="C136" s="7">
        <v>46369.0</v>
      </c>
      <c r="D136" s="8" t="str">
        <f t="shared" si="1"/>
        <v>Sunday</v>
      </c>
      <c r="E136" s="31"/>
      <c r="F136" s="11"/>
      <c r="G136" s="11"/>
      <c r="H136" s="31"/>
      <c r="I136" s="11"/>
      <c r="J136" s="22"/>
      <c r="K136" s="35"/>
      <c r="L136" s="35"/>
      <c r="M136" s="35"/>
      <c r="N136" s="36"/>
      <c r="O136" s="62"/>
      <c r="P136" s="34" t="str">
        <f t="shared" si="2"/>
        <v/>
      </c>
    </row>
    <row r="137" ht="22.5" customHeight="1">
      <c r="A137" s="6">
        <v>136.0</v>
      </c>
      <c r="B137" s="11" t="str">
        <f>'Master Schedule'!B137</f>
        <v/>
      </c>
      <c r="C137" s="7">
        <v>46370.0</v>
      </c>
      <c r="D137" s="8" t="str">
        <f t="shared" si="1"/>
        <v>Monday</v>
      </c>
      <c r="E137" s="31"/>
      <c r="F137" s="11"/>
      <c r="G137" s="11"/>
      <c r="H137" s="31"/>
      <c r="I137" s="11"/>
      <c r="J137" s="22"/>
      <c r="K137" s="32"/>
      <c r="L137" s="32"/>
      <c r="M137" s="32"/>
      <c r="N137" s="33"/>
      <c r="O137" s="62"/>
      <c r="P137" s="34" t="str">
        <f t="shared" si="2"/>
        <v/>
      </c>
    </row>
    <row r="138" ht="22.5" customHeight="1">
      <c r="A138" s="6">
        <v>137.0</v>
      </c>
      <c r="B138" s="11" t="str">
        <f>'Master Schedule'!B138</f>
        <v/>
      </c>
      <c r="C138" s="7">
        <v>46371.0</v>
      </c>
      <c r="D138" s="8" t="str">
        <f t="shared" si="1"/>
        <v>Tuesday</v>
      </c>
      <c r="E138" s="31"/>
      <c r="F138" s="11"/>
      <c r="G138" s="11"/>
      <c r="H138" s="31"/>
      <c r="I138" s="11"/>
      <c r="J138" s="22"/>
      <c r="K138" s="35"/>
      <c r="L138" s="35"/>
      <c r="M138" s="35"/>
      <c r="N138" s="36"/>
      <c r="O138" s="62"/>
      <c r="P138" s="34" t="str">
        <f t="shared" si="2"/>
        <v/>
      </c>
    </row>
    <row r="139" ht="22.5" customHeight="1">
      <c r="A139" s="6">
        <v>138.0</v>
      </c>
      <c r="B139" s="11" t="str">
        <f>'Master Schedule'!B139</f>
        <v/>
      </c>
      <c r="C139" s="7">
        <v>46372.0</v>
      </c>
      <c r="D139" s="8" t="str">
        <f t="shared" si="1"/>
        <v>Wednesday</v>
      </c>
      <c r="E139" s="31"/>
      <c r="F139" s="11"/>
      <c r="G139" s="11"/>
      <c r="H139" s="31"/>
      <c r="I139" s="11"/>
      <c r="J139" s="22"/>
      <c r="K139" s="32"/>
      <c r="L139" s="32"/>
      <c r="M139" s="32"/>
      <c r="N139" s="33"/>
      <c r="O139" s="62"/>
      <c r="P139" s="34" t="str">
        <f t="shared" si="2"/>
        <v/>
      </c>
    </row>
    <row r="140" ht="22.5" customHeight="1">
      <c r="A140" s="6">
        <v>139.0</v>
      </c>
      <c r="B140" s="11" t="str">
        <f>'Master Schedule'!B140</f>
        <v/>
      </c>
      <c r="C140" s="7">
        <v>46373.0</v>
      </c>
      <c r="D140" s="8" t="str">
        <f t="shared" si="1"/>
        <v>Thursday</v>
      </c>
      <c r="E140" s="31"/>
      <c r="F140" s="11"/>
      <c r="G140" s="11"/>
      <c r="H140" s="31"/>
      <c r="I140" s="11"/>
      <c r="J140" s="22"/>
      <c r="K140" s="35"/>
      <c r="L140" s="35"/>
      <c r="M140" s="35"/>
      <c r="N140" s="36"/>
      <c r="O140" s="62"/>
      <c r="P140" s="34" t="str">
        <f t="shared" si="2"/>
        <v/>
      </c>
    </row>
    <row r="141" ht="22.5" customHeight="1">
      <c r="A141" s="6">
        <v>140.0</v>
      </c>
      <c r="B141" s="11" t="str">
        <f>'Master Schedule'!B141</f>
        <v/>
      </c>
      <c r="C141" s="7">
        <v>46374.0</v>
      </c>
      <c r="D141" s="8" t="str">
        <f t="shared" si="1"/>
        <v>Friday</v>
      </c>
      <c r="E141" s="31"/>
      <c r="F141" s="11"/>
      <c r="G141" s="11"/>
      <c r="H141" s="31"/>
      <c r="I141" s="11"/>
      <c r="J141" s="22"/>
      <c r="K141" s="32"/>
      <c r="L141" s="32"/>
      <c r="M141" s="32"/>
      <c r="N141" s="33"/>
      <c r="O141" s="62"/>
      <c r="P141" s="34" t="str">
        <f t="shared" si="2"/>
        <v/>
      </c>
    </row>
    <row r="142" ht="22.5" customHeight="1">
      <c r="A142" s="6">
        <v>141.0</v>
      </c>
      <c r="B142" s="11" t="str">
        <f>'Master Schedule'!B142</f>
        <v/>
      </c>
      <c r="C142" s="7">
        <v>46375.0</v>
      </c>
      <c r="D142" s="8" t="str">
        <f t="shared" si="1"/>
        <v>Saturday</v>
      </c>
      <c r="E142" s="31"/>
      <c r="F142" s="11"/>
      <c r="G142" s="11"/>
      <c r="H142" s="31"/>
      <c r="I142" s="11"/>
      <c r="J142" s="22"/>
      <c r="K142" s="35"/>
      <c r="L142" s="35"/>
      <c r="M142" s="35"/>
      <c r="N142" s="36"/>
      <c r="O142" s="62"/>
      <c r="P142" s="34" t="str">
        <f t="shared" si="2"/>
        <v/>
      </c>
    </row>
    <row r="143" ht="22.5" customHeight="1">
      <c r="A143" s="6">
        <v>142.0</v>
      </c>
      <c r="B143" s="11" t="str">
        <f>'Master Schedule'!B143</f>
        <v/>
      </c>
      <c r="C143" s="7">
        <v>46376.0</v>
      </c>
      <c r="D143" s="8" t="str">
        <f t="shared" si="1"/>
        <v>Sunday</v>
      </c>
      <c r="E143" s="31"/>
      <c r="F143" s="11"/>
      <c r="G143" s="11"/>
      <c r="H143" s="31"/>
      <c r="I143" s="11"/>
      <c r="J143" s="22"/>
      <c r="K143" s="32"/>
      <c r="L143" s="32"/>
      <c r="M143" s="32"/>
      <c r="N143" s="33"/>
      <c r="O143" s="62"/>
      <c r="P143" s="34" t="str">
        <f t="shared" si="2"/>
        <v/>
      </c>
    </row>
    <row r="144" ht="22.5" customHeight="1">
      <c r="A144" s="6">
        <v>143.0</v>
      </c>
      <c r="B144" s="11" t="str">
        <f>'Master Schedule'!B144</f>
        <v/>
      </c>
      <c r="C144" s="7">
        <v>46377.0</v>
      </c>
      <c r="D144" s="8" t="str">
        <f t="shared" si="1"/>
        <v>Monday</v>
      </c>
      <c r="E144" s="31"/>
      <c r="F144" s="11"/>
      <c r="G144" s="11"/>
      <c r="H144" s="31"/>
      <c r="I144" s="11"/>
      <c r="J144" s="22"/>
      <c r="K144" s="35"/>
      <c r="L144" s="35"/>
      <c r="M144" s="35"/>
      <c r="N144" s="36"/>
      <c r="O144" s="62"/>
      <c r="P144" s="34" t="str">
        <f t="shared" si="2"/>
        <v/>
      </c>
    </row>
    <row r="145" ht="22.5" customHeight="1">
      <c r="A145" s="6">
        <v>144.0</v>
      </c>
      <c r="B145" s="11" t="str">
        <f>'Master Schedule'!B145</f>
        <v/>
      </c>
      <c r="C145" s="7">
        <v>46378.0</v>
      </c>
      <c r="D145" s="8" t="str">
        <f t="shared" si="1"/>
        <v>Tuesday</v>
      </c>
      <c r="E145" s="31"/>
      <c r="F145" s="11"/>
      <c r="G145" s="11"/>
      <c r="H145" s="31"/>
      <c r="I145" s="11"/>
      <c r="J145" s="22"/>
      <c r="K145" s="32"/>
      <c r="L145" s="32"/>
      <c r="M145" s="32"/>
      <c r="N145" s="33"/>
      <c r="O145" s="62"/>
      <c r="P145" s="34" t="str">
        <f t="shared" si="2"/>
        <v/>
      </c>
    </row>
    <row r="146" ht="22.5" customHeight="1">
      <c r="A146" s="6">
        <v>145.0</v>
      </c>
      <c r="B146" s="11" t="str">
        <f>'Master Schedule'!B146</f>
        <v/>
      </c>
      <c r="C146" s="7">
        <v>46379.0</v>
      </c>
      <c r="D146" s="8" t="str">
        <f t="shared" si="1"/>
        <v>Wednesday</v>
      </c>
      <c r="E146" s="31"/>
      <c r="F146" s="11"/>
      <c r="G146" s="11"/>
      <c r="H146" s="31"/>
      <c r="I146" s="11"/>
      <c r="J146" s="22"/>
      <c r="K146" s="35"/>
      <c r="L146" s="35"/>
      <c r="M146" s="35"/>
      <c r="N146" s="36"/>
      <c r="O146" s="62"/>
      <c r="P146" s="34" t="str">
        <f t="shared" si="2"/>
        <v/>
      </c>
    </row>
    <row r="147" ht="22.5" customHeight="1">
      <c r="A147" s="6">
        <v>146.0</v>
      </c>
      <c r="B147" s="11" t="str">
        <f>'Master Schedule'!B147</f>
        <v/>
      </c>
      <c r="C147" s="7">
        <v>46380.0</v>
      </c>
      <c r="D147" s="8" t="str">
        <f t="shared" si="1"/>
        <v>Thursday</v>
      </c>
      <c r="E147" s="31"/>
      <c r="F147" s="11"/>
      <c r="G147" s="11"/>
      <c r="H147" s="31"/>
      <c r="I147" s="11"/>
      <c r="J147" s="22"/>
      <c r="K147" s="32"/>
      <c r="L147" s="32"/>
      <c r="M147" s="32"/>
      <c r="N147" s="33"/>
      <c r="O147" s="62"/>
      <c r="P147" s="34" t="str">
        <f t="shared" si="2"/>
        <v/>
      </c>
    </row>
    <row r="148" ht="22.5" customHeight="1">
      <c r="A148" s="6">
        <v>147.0</v>
      </c>
      <c r="B148" s="11" t="str">
        <f>'Master Schedule'!B148</f>
        <v/>
      </c>
      <c r="C148" s="7">
        <v>46381.0</v>
      </c>
      <c r="D148" s="8" t="str">
        <f t="shared" si="1"/>
        <v>Friday</v>
      </c>
      <c r="E148" s="31"/>
      <c r="F148" s="11"/>
      <c r="G148" s="11"/>
      <c r="H148" s="31"/>
      <c r="I148" s="11"/>
      <c r="J148" s="22"/>
      <c r="K148" s="35"/>
      <c r="L148" s="35"/>
      <c r="M148" s="35"/>
      <c r="N148" s="36"/>
      <c r="O148" s="62"/>
      <c r="P148" s="34" t="str">
        <f t="shared" si="2"/>
        <v/>
      </c>
    </row>
    <row r="149" ht="22.5" customHeight="1">
      <c r="A149" s="6">
        <v>148.0</v>
      </c>
      <c r="B149" s="11" t="str">
        <f>'Master Schedule'!B149</f>
        <v/>
      </c>
      <c r="C149" s="7">
        <v>46382.0</v>
      </c>
      <c r="D149" s="8" t="str">
        <f t="shared" si="1"/>
        <v>Saturday</v>
      </c>
      <c r="E149" s="31"/>
      <c r="F149" s="11"/>
      <c r="G149" s="11"/>
      <c r="H149" s="31"/>
      <c r="I149" s="11"/>
      <c r="J149" s="22"/>
      <c r="K149" s="32"/>
      <c r="L149" s="32"/>
      <c r="M149" s="32"/>
      <c r="N149" s="33"/>
      <c r="O149" s="62"/>
      <c r="P149" s="34" t="str">
        <f t="shared" si="2"/>
        <v/>
      </c>
    </row>
    <row r="150" ht="22.5" customHeight="1">
      <c r="A150" s="6">
        <v>149.0</v>
      </c>
      <c r="B150" s="11" t="str">
        <f>'Master Schedule'!B150</f>
        <v/>
      </c>
      <c r="C150" s="7">
        <v>46383.0</v>
      </c>
      <c r="D150" s="8" t="str">
        <f t="shared" si="1"/>
        <v>Sunday</v>
      </c>
      <c r="E150" s="31"/>
      <c r="F150" s="11"/>
      <c r="G150" s="11"/>
      <c r="H150" s="31"/>
      <c r="I150" s="11"/>
      <c r="J150" s="22"/>
      <c r="K150" s="35"/>
      <c r="L150" s="35"/>
      <c r="M150" s="35"/>
      <c r="N150" s="36"/>
      <c r="O150" s="62"/>
      <c r="P150" s="34" t="str">
        <f t="shared" si="2"/>
        <v/>
      </c>
    </row>
    <row r="151" ht="22.5" customHeight="1">
      <c r="A151" s="6">
        <v>150.0</v>
      </c>
      <c r="B151" s="11" t="str">
        <f>'Master Schedule'!B151</f>
        <v/>
      </c>
      <c r="C151" s="7">
        <v>46384.0</v>
      </c>
      <c r="D151" s="8" t="str">
        <f t="shared" si="1"/>
        <v>Monday</v>
      </c>
      <c r="E151" s="31"/>
      <c r="F151" s="11"/>
      <c r="G151" s="11"/>
      <c r="H151" s="31"/>
      <c r="I151" s="11"/>
      <c r="J151" s="22"/>
      <c r="K151" s="32"/>
      <c r="L151" s="32"/>
      <c r="M151" s="32"/>
      <c r="N151" s="33"/>
      <c r="O151" s="62"/>
      <c r="P151" s="34" t="str">
        <f t="shared" si="2"/>
        <v/>
      </c>
    </row>
    <row r="152" ht="22.5" customHeight="1">
      <c r="A152" s="6">
        <v>151.0</v>
      </c>
      <c r="B152" s="11" t="str">
        <f>'Master Schedule'!B152</f>
        <v/>
      </c>
      <c r="C152" s="7">
        <v>46385.0</v>
      </c>
      <c r="D152" s="8" t="str">
        <f t="shared" si="1"/>
        <v>Tuesday</v>
      </c>
      <c r="E152" s="31"/>
      <c r="F152" s="11"/>
      <c r="G152" s="11"/>
      <c r="H152" s="31"/>
      <c r="I152" s="11"/>
      <c r="J152" s="22"/>
      <c r="K152" s="35"/>
      <c r="L152" s="35"/>
      <c r="M152" s="35"/>
      <c r="N152" s="36"/>
      <c r="O152" s="62"/>
      <c r="P152" s="34" t="str">
        <f t="shared" si="2"/>
        <v/>
      </c>
    </row>
    <row r="153" ht="22.5" customHeight="1">
      <c r="A153" s="6">
        <v>152.0</v>
      </c>
      <c r="B153" s="11" t="str">
        <f>'Master Schedule'!B153</f>
        <v/>
      </c>
      <c r="C153" s="7">
        <v>46386.0</v>
      </c>
      <c r="D153" s="8" t="str">
        <f t="shared" si="1"/>
        <v>Wednesday</v>
      </c>
      <c r="E153" s="31"/>
      <c r="F153" s="11"/>
      <c r="G153" s="11"/>
      <c r="H153" s="31"/>
      <c r="I153" s="11"/>
      <c r="J153" s="22"/>
      <c r="K153" s="32"/>
      <c r="L153" s="32"/>
      <c r="M153" s="32"/>
      <c r="N153" s="33"/>
      <c r="O153" s="62"/>
      <c r="P153" s="34" t="str">
        <f t="shared" si="2"/>
        <v/>
      </c>
    </row>
    <row r="154" ht="22.5" customHeight="1">
      <c r="A154" s="6">
        <v>153.0</v>
      </c>
      <c r="B154" s="11" t="str">
        <f>'Master Schedule'!B154</f>
        <v/>
      </c>
      <c r="C154" s="7">
        <v>46387.0</v>
      </c>
      <c r="D154" s="8" t="str">
        <f t="shared" si="1"/>
        <v>Thursday</v>
      </c>
      <c r="E154" s="31"/>
      <c r="F154" s="11"/>
      <c r="G154" s="11"/>
      <c r="H154" s="31"/>
      <c r="I154" s="11"/>
      <c r="J154" s="22"/>
      <c r="K154" s="35"/>
      <c r="L154" s="35"/>
      <c r="M154" s="35"/>
      <c r="N154" s="36"/>
      <c r="O154" s="62"/>
      <c r="P154" s="34" t="str">
        <f t="shared" si="2"/>
        <v/>
      </c>
    </row>
    <row r="155" ht="22.5" customHeight="1">
      <c r="A155" s="6">
        <v>154.0</v>
      </c>
      <c r="B155" s="11" t="str">
        <f>'Master Schedule'!B155</f>
        <v/>
      </c>
      <c r="C155" s="7">
        <v>46388.0</v>
      </c>
      <c r="D155" s="8" t="str">
        <f t="shared" si="1"/>
        <v>Friday</v>
      </c>
      <c r="E155" s="31"/>
      <c r="F155" s="11"/>
      <c r="G155" s="11"/>
      <c r="H155" s="31"/>
      <c r="I155" s="11"/>
      <c r="J155" s="22"/>
      <c r="K155" s="32"/>
      <c r="L155" s="32"/>
      <c r="M155" s="32"/>
      <c r="N155" s="33"/>
      <c r="O155" s="62"/>
      <c r="P155" s="34" t="str">
        <f t="shared" si="2"/>
        <v/>
      </c>
    </row>
    <row r="156" ht="22.5" customHeight="1">
      <c r="A156" s="6">
        <v>155.0</v>
      </c>
      <c r="B156" s="11" t="str">
        <f>'Master Schedule'!B156</f>
        <v/>
      </c>
      <c r="C156" s="7">
        <v>46389.0</v>
      </c>
      <c r="D156" s="8" t="str">
        <f t="shared" si="1"/>
        <v>Saturday</v>
      </c>
      <c r="E156" s="31"/>
      <c r="F156" s="11"/>
      <c r="G156" s="11"/>
      <c r="H156" s="31"/>
      <c r="I156" s="11"/>
      <c r="J156" s="22"/>
      <c r="K156" s="35"/>
      <c r="L156" s="35"/>
      <c r="M156" s="35"/>
      <c r="N156" s="36"/>
      <c r="O156" s="62"/>
      <c r="P156" s="34" t="str">
        <f t="shared" si="2"/>
        <v/>
      </c>
    </row>
    <row r="157" ht="22.5" customHeight="1">
      <c r="A157" s="6">
        <v>156.0</v>
      </c>
      <c r="B157" s="11" t="str">
        <f>'Master Schedule'!B157</f>
        <v/>
      </c>
      <c r="C157" s="7">
        <v>46390.0</v>
      </c>
      <c r="D157" s="8" t="str">
        <f t="shared" si="1"/>
        <v>Sunday</v>
      </c>
      <c r="E157" s="31"/>
      <c r="F157" s="11"/>
      <c r="G157" s="11"/>
      <c r="H157" s="31"/>
      <c r="I157" s="11"/>
      <c r="J157" s="22"/>
      <c r="K157" s="32"/>
      <c r="L157" s="32"/>
      <c r="M157" s="32"/>
      <c r="N157" s="33"/>
      <c r="O157" s="62"/>
      <c r="P157" s="34" t="str">
        <f t="shared" si="2"/>
        <v/>
      </c>
    </row>
    <row r="158" ht="22.5" customHeight="1">
      <c r="A158" s="6">
        <v>157.0</v>
      </c>
      <c r="B158" s="11" t="str">
        <f>'Master Schedule'!B158</f>
        <v/>
      </c>
      <c r="C158" s="7">
        <v>46391.0</v>
      </c>
      <c r="D158" s="8" t="str">
        <f t="shared" si="1"/>
        <v>Monday</v>
      </c>
      <c r="E158" s="31"/>
      <c r="F158" s="11"/>
      <c r="G158" s="11"/>
      <c r="H158" s="31"/>
      <c r="I158" s="11"/>
      <c r="J158" s="22"/>
      <c r="K158" s="35"/>
      <c r="L158" s="35"/>
      <c r="M158" s="35"/>
      <c r="N158" s="36"/>
      <c r="O158" s="62"/>
      <c r="P158" s="34" t="str">
        <f t="shared" si="2"/>
        <v/>
      </c>
    </row>
    <row r="159" ht="22.5" customHeight="1">
      <c r="A159" s="6">
        <v>158.0</v>
      </c>
      <c r="B159" s="11" t="str">
        <f>'Master Schedule'!B159</f>
        <v/>
      </c>
      <c r="C159" s="7">
        <v>46392.0</v>
      </c>
      <c r="D159" s="8" t="str">
        <f t="shared" si="1"/>
        <v>Tuesday</v>
      </c>
      <c r="E159" s="31"/>
      <c r="F159" s="11"/>
      <c r="G159" s="11"/>
      <c r="H159" s="31"/>
      <c r="I159" s="11"/>
      <c r="J159" s="22"/>
      <c r="K159" s="32"/>
      <c r="L159" s="32"/>
      <c r="M159" s="32"/>
      <c r="N159" s="33"/>
      <c r="O159" s="62"/>
      <c r="P159" s="34" t="str">
        <f t="shared" si="2"/>
        <v/>
      </c>
    </row>
    <row r="160" ht="22.5" customHeight="1">
      <c r="A160" s="6">
        <v>159.0</v>
      </c>
      <c r="B160" s="11" t="str">
        <f>'Master Schedule'!B160</f>
        <v/>
      </c>
      <c r="C160" s="7">
        <v>46393.0</v>
      </c>
      <c r="D160" s="8" t="str">
        <f t="shared" si="1"/>
        <v>Wednesday</v>
      </c>
      <c r="E160" s="31"/>
      <c r="F160" s="11"/>
      <c r="G160" s="11"/>
      <c r="H160" s="31"/>
      <c r="I160" s="11"/>
      <c r="J160" s="22"/>
      <c r="K160" s="35"/>
      <c r="L160" s="35"/>
      <c r="M160" s="35"/>
      <c r="N160" s="36"/>
      <c r="O160" s="62"/>
      <c r="P160" s="34" t="str">
        <f t="shared" si="2"/>
        <v/>
      </c>
    </row>
    <row r="161" ht="22.5" customHeight="1">
      <c r="A161" s="6">
        <v>160.0</v>
      </c>
      <c r="B161" s="11" t="str">
        <f>'Master Schedule'!B161</f>
        <v/>
      </c>
      <c r="C161" s="7">
        <v>46394.0</v>
      </c>
      <c r="D161" s="8" t="str">
        <f t="shared" si="1"/>
        <v>Thursday</v>
      </c>
      <c r="E161" s="31"/>
      <c r="F161" s="11"/>
      <c r="G161" s="11"/>
      <c r="H161" s="31"/>
      <c r="I161" s="11"/>
      <c r="J161" s="22"/>
      <c r="K161" s="32"/>
      <c r="L161" s="32"/>
      <c r="M161" s="32"/>
      <c r="N161" s="33"/>
      <c r="O161" s="62"/>
      <c r="P161" s="34" t="str">
        <f t="shared" si="2"/>
        <v/>
      </c>
    </row>
    <row r="162" ht="22.5" customHeight="1">
      <c r="A162" s="6">
        <v>161.0</v>
      </c>
      <c r="B162" s="11" t="str">
        <f>'Master Schedule'!B162</f>
        <v/>
      </c>
      <c r="C162" s="7">
        <v>46395.0</v>
      </c>
      <c r="D162" s="8" t="str">
        <f t="shared" si="1"/>
        <v>Friday</v>
      </c>
      <c r="E162" s="31"/>
      <c r="F162" s="11"/>
      <c r="G162" s="11"/>
      <c r="H162" s="31"/>
      <c r="I162" s="11"/>
      <c r="J162" s="22"/>
      <c r="K162" s="35"/>
      <c r="L162" s="35"/>
      <c r="M162" s="35"/>
      <c r="N162" s="36"/>
      <c r="O162" s="62"/>
      <c r="P162" s="34" t="str">
        <f t="shared" si="2"/>
        <v/>
      </c>
    </row>
    <row r="163" ht="22.5" customHeight="1">
      <c r="A163" s="6">
        <v>162.0</v>
      </c>
      <c r="B163" s="11" t="str">
        <f>'Master Schedule'!B163</f>
        <v/>
      </c>
      <c r="C163" s="7">
        <v>46396.0</v>
      </c>
      <c r="D163" s="8" t="str">
        <f t="shared" si="1"/>
        <v>Saturday</v>
      </c>
      <c r="E163" s="31"/>
      <c r="F163" s="11"/>
      <c r="G163" s="11"/>
      <c r="H163" s="31"/>
      <c r="I163" s="11"/>
      <c r="J163" s="22"/>
      <c r="K163" s="32"/>
      <c r="L163" s="32"/>
      <c r="M163" s="32"/>
      <c r="N163" s="33"/>
      <c r="O163" s="62"/>
      <c r="P163" s="34" t="str">
        <f t="shared" si="2"/>
        <v/>
      </c>
    </row>
    <row r="164" ht="22.5" customHeight="1">
      <c r="A164" s="6">
        <v>163.0</v>
      </c>
      <c r="B164" s="11" t="str">
        <f>'Master Schedule'!B164</f>
        <v/>
      </c>
      <c r="C164" s="7">
        <v>46397.0</v>
      </c>
      <c r="D164" s="8" t="str">
        <f t="shared" si="1"/>
        <v>Sunday</v>
      </c>
      <c r="E164" s="31"/>
      <c r="F164" s="11"/>
      <c r="G164" s="11"/>
      <c r="H164" s="31"/>
      <c r="I164" s="11"/>
      <c r="J164" s="22"/>
      <c r="K164" s="35"/>
      <c r="L164" s="35"/>
      <c r="M164" s="35"/>
      <c r="N164" s="36"/>
      <c r="O164" s="62"/>
      <c r="P164" s="34" t="str">
        <f t="shared" si="2"/>
        <v/>
      </c>
    </row>
    <row r="165" ht="22.5" customHeight="1">
      <c r="A165" s="6">
        <v>164.0</v>
      </c>
      <c r="B165" s="11" t="str">
        <f>'Master Schedule'!B165</f>
        <v/>
      </c>
      <c r="C165" s="7">
        <v>46398.0</v>
      </c>
      <c r="D165" s="8" t="str">
        <f t="shared" si="1"/>
        <v>Monday</v>
      </c>
      <c r="E165" s="31"/>
      <c r="F165" s="11"/>
      <c r="G165" s="11"/>
      <c r="H165" s="31"/>
      <c r="I165" s="11"/>
      <c r="J165" s="22"/>
      <c r="K165" s="32"/>
      <c r="L165" s="32"/>
      <c r="M165" s="32"/>
      <c r="N165" s="33"/>
      <c r="O165" s="62"/>
      <c r="P165" s="34" t="str">
        <f t="shared" si="2"/>
        <v/>
      </c>
    </row>
    <row r="166" ht="22.5" customHeight="1">
      <c r="A166" s="6">
        <v>165.0</v>
      </c>
      <c r="B166" s="11" t="str">
        <f>'Master Schedule'!B166</f>
        <v/>
      </c>
      <c r="C166" s="7">
        <v>46399.0</v>
      </c>
      <c r="D166" s="8" t="str">
        <f t="shared" si="1"/>
        <v>Tuesday</v>
      </c>
      <c r="E166" s="31"/>
      <c r="F166" s="11"/>
      <c r="G166" s="11"/>
      <c r="H166" s="31"/>
      <c r="I166" s="11"/>
      <c r="J166" s="22"/>
      <c r="K166" s="35"/>
      <c r="L166" s="35"/>
      <c r="M166" s="35"/>
      <c r="N166" s="36"/>
      <c r="O166" s="62"/>
      <c r="P166" s="34" t="str">
        <f t="shared" si="2"/>
        <v/>
      </c>
    </row>
    <row r="167" ht="22.5" customHeight="1">
      <c r="A167" s="6">
        <v>166.0</v>
      </c>
      <c r="B167" s="11" t="str">
        <f>'Master Schedule'!B167</f>
        <v/>
      </c>
      <c r="C167" s="7">
        <v>46400.0</v>
      </c>
      <c r="D167" s="8" t="str">
        <f t="shared" si="1"/>
        <v>Wednesday</v>
      </c>
      <c r="E167" s="31"/>
      <c r="F167" s="11"/>
      <c r="G167" s="11"/>
      <c r="H167" s="31"/>
      <c r="I167" s="11"/>
      <c r="J167" s="22"/>
      <c r="K167" s="32"/>
      <c r="L167" s="32"/>
      <c r="M167" s="32"/>
      <c r="N167" s="33"/>
      <c r="O167" s="62"/>
      <c r="P167" s="34" t="str">
        <f t="shared" si="2"/>
        <v/>
      </c>
    </row>
    <row r="168" ht="22.5" customHeight="1">
      <c r="A168" s="6">
        <v>167.0</v>
      </c>
      <c r="B168" s="11" t="str">
        <f>'Master Schedule'!B168</f>
        <v/>
      </c>
      <c r="C168" s="7">
        <v>46401.0</v>
      </c>
      <c r="D168" s="8" t="str">
        <f t="shared" si="1"/>
        <v>Thursday</v>
      </c>
      <c r="E168" s="31"/>
      <c r="F168" s="11"/>
      <c r="G168" s="11"/>
      <c r="H168" s="31"/>
      <c r="I168" s="11"/>
      <c r="J168" s="22"/>
      <c r="K168" s="35"/>
      <c r="L168" s="35"/>
      <c r="M168" s="35"/>
      <c r="N168" s="36"/>
      <c r="O168" s="62"/>
      <c r="P168" s="34" t="str">
        <f t="shared" si="2"/>
        <v/>
      </c>
    </row>
    <row r="169" ht="22.5" customHeight="1">
      <c r="A169" s="6">
        <v>168.0</v>
      </c>
      <c r="B169" s="11" t="str">
        <f>'Master Schedule'!B169</f>
        <v/>
      </c>
      <c r="C169" s="7">
        <v>46402.0</v>
      </c>
      <c r="D169" s="8" t="str">
        <f t="shared" si="1"/>
        <v>Friday</v>
      </c>
      <c r="E169" s="31"/>
      <c r="F169" s="11"/>
      <c r="G169" s="11"/>
      <c r="H169" s="31"/>
      <c r="I169" s="11"/>
      <c r="J169" s="22"/>
      <c r="K169" s="32"/>
      <c r="L169" s="32"/>
      <c r="M169" s="32"/>
      <c r="N169" s="33"/>
      <c r="O169" s="62"/>
      <c r="P169" s="34" t="str">
        <f t="shared" si="2"/>
        <v/>
      </c>
    </row>
    <row r="170" ht="22.5" customHeight="1">
      <c r="A170" s="6">
        <v>169.0</v>
      </c>
      <c r="B170" s="11" t="str">
        <f>'Master Schedule'!B170</f>
        <v/>
      </c>
      <c r="C170" s="7">
        <v>46403.0</v>
      </c>
      <c r="D170" s="8" t="str">
        <f t="shared" si="1"/>
        <v>Saturday</v>
      </c>
      <c r="E170" s="31"/>
      <c r="F170" s="11"/>
      <c r="G170" s="11"/>
      <c r="H170" s="31"/>
      <c r="I170" s="11"/>
      <c r="J170" s="22"/>
      <c r="K170" s="35"/>
      <c r="L170" s="35"/>
      <c r="M170" s="35"/>
      <c r="N170" s="36"/>
      <c r="O170" s="62"/>
      <c r="P170" s="34" t="str">
        <f t="shared" si="2"/>
        <v/>
      </c>
    </row>
    <row r="171" ht="22.5" customHeight="1">
      <c r="A171" s="6">
        <v>170.0</v>
      </c>
      <c r="B171" s="11" t="str">
        <f>'Master Schedule'!B171</f>
        <v/>
      </c>
      <c r="C171" s="7">
        <v>46404.0</v>
      </c>
      <c r="D171" s="8" t="str">
        <f t="shared" si="1"/>
        <v>Sunday</v>
      </c>
      <c r="E171" s="31"/>
      <c r="F171" s="11"/>
      <c r="G171" s="11"/>
      <c r="H171" s="31"/>
      <c r="I171" s="11"/>
      <c r="J171" s="22"/>
      <c r="K171" s="32"/>
      <c r="L171" s="32"/>
      <c r="M171" s="32"/>
      <c r="N171" s="33"/>
      <c r="O171" s="62"/>
      <c r="P171" s="34" t="str">
        <f t="shared" si="2"/>
        <v/>
      </c>
    </row>
    <row r="172" ht="22.5" customHeight="1">
      <c r="A172" s="6">
        <v>171.0</v>
      </c>
      <c r="B172" s="11" t="str">
        <f>'Master Schedule'!B172</f>
        <v/>
      </c>
      <c r="C172" s="7">
        <v>46405.0</v>
      </c>
      <c r="D172" s="8" t="str">
        <f t="shared" si="1"/>
        <v>Monday</v>
      </c>
      <c r="E172" s="31"/>
      <c r="F172" s="11"/>
      <c r="G172" s="11"/>
      <c r="H172" s="31"/>
      <c r="I172" s="11"/>
      <c r="J172" s="22"/>
      <c r="K172" s="35"/>
      <c r="L172" s="35"/>
      <c r="M172" s="35"/>
      <c r="N172" s="36"/>
      <c r="O172" s="62"/>
      <c r="P172" s="34" t="str">
        <f t="shared" si="2"/>
        <v/>
      </c>
    </row>
    <row r="173" ht="22.5" customHeight="1">
      <c r="A173" s="6">
        <v>172.0</v>
      </c>
      <c r="B173" s="11" t="str">
        <f>'Master Schedule'!B173</f>
        <v/>
      </c>
      <c r="C173" s="7">
        <v>46406.0</v>
      </c>
      <c r="D173" s="8" t="str">
        <f t="shared" si="1"/>
        <v>Tuesday</v>
      </c>
      <c r="E173" s="31"/>
      <c r="F173" s="11"/>
      <c r="G173" s="11"/>
      <c r="H173" s="31"/>
      <c r="I173" s="11"/>
      <c r="J173" s="22"/>
      <c r="K173" s="32"/>
      <c r="L173" s="32"/>
      <c r="M173" s="32"/>
      <c r="N173" s="33"/>
      <c r="O173" s="62"/>
      <c r="P173" s="34" t="str">
        <f t="shared" si="2"/>
        <v/>
      </c>
    </row>
    <row r="174" ht="22.5" customHeight="1">
      <c r="A174" s="6">
        <v>173.0</v>
      </c>
      <c r="B174" s="11" t="str">
        <f>'Master Schedule'!B174</f>
        <v/>
      </c>
      <c r="C174" s="7">
        <v>46407.0</v>
      </c>
      <c r="D174" s="8" t="str">
        <f t="shared" si="1"/>
        <v>Wednesday</v>
      </c>
      <c r="E174" s="31"/>
      <c r="F174" s="11"/>
      <c r="G174" s="11"/>
      <c r="H174" s="31"/>
      <c r="I174" s="11"/>
      <c r="J174" s="22"/>
      <c r="K174" s="35"/>
      <c r="L174" s="35"/>
      <c r="M174" s="35"/>
      <c r="N174" s="36"/>
      <c r="O174" s="62"/>
      <c r="P174" s="34" t="str">
        <f t="shared" si="2"/>
        <v/>
      </c>
    </row>
    <row r="175" ht="22.5" customHeight="1">
      <c r="A175" s="6">
        <v>174.0</v>
      </c>
      <c r="B175" s="11" t="str">
        <f>'Master Schedule'!B175</f>
        <v/>
      </c>
      <c r="C175" s="7">
        <v>46408.0</v>
      </c>
      <c r="D175" s="8" t="str">
        <f t="shared" si="1"/>
        <v>Thursday</v>
      </c>
      <c r="E175" s="31"/>
      <c r="F175" s="11"/>
      <c r="G175" s="11"/>
      <c r="H175" s="31"/>
      <c r="I175" s="11"/>
      <c r="J175" s="22"/>
      <c r="K175" s="32"/>
      <c r="L175" s="32"/>
      <c r="M175" s="32"/>
      <c r="N175" s="33"/>
      <c r="O175" s="62"/>
      <c r="P175" s="34" t="str">
        <f t="shared" si="2"/>
        <v/>
      </c>
    </row>
    <row r="176" ht="22.5" customHeight="1">
      <c r="A176" s="6">
        <v>175.0</v>
      </c>
      <c r="B176" s="11" t="str">
        <f>'Master Schedule'!B176</f>
        <v/>
      </c>
      <c r="C176" s="7">
        <v>46409.0</v>
      </c>
      <c r="D176" s="8" t="str">
        <f t="shared" si="1"/>
        <v>Friday</v>
      </c>
      <c r="E176" s="31"/>
      <c r="F176" s="11"/>
      <c r="G176" s="11"/>
      <c r="H176" s="31"/>
      <c r="I176" s="11"/>
      <c r="J176" s="22"/>
      <c r="K176" s="35"/>
      <c r="L176" s="35"/>
      <c r="M176" s="35"/>
      <c r="N176" s="36"/>
      <c r="O176" s="62"/>
      <c r="P176" s="34" t="str">
        <f t="shared" si="2"/>
        <v/>
      </c>
    </row>
    <row r="177" ht="22.5" customHeight="1">
      <c r="A177" s="6">
        <v>176.0</v>
      </c>
      <c r="B177" s="11" t="str">
        <f>'Master Schedule'!B177</f>
        <v/>
      </c>
      <c r="C177" s="7">
        <v>46410.0</v>
      </c>
      <c r="D177" s="8" t="str">
        <f t="shared" si="1"/>
        <v>Saturday</v>
      </c>
      <c r="E177" s="31"/>
      <c r="F177" s="11"/>
      <c r="G177" s="11"/>
      <c r="H177" s="31"/>
      <c r="I177" s="11"/>
      <c r="J177" s="22"/>
      <c r="K177" s="32"/>
      <c r="L177" s="32"/>
      <c r="M177" s="32"/>
      <c r="N177" s="33"/>
      <c r="O177" s="62"/>
      <c r="P177" s="34" t="str">
        <f t="shared" si="2"/>
        <v/>
      </c>
    </row>
    <row r="178" ht="22.5" customHeight="1">
      <c r="A178" s="6">
        <v>177.0</v>
      </c>
      <c r="B178" s="11" t="str">
        <f>'Master Schedule'!B178</f>
        <v/>
      </c>
      <c r="C178" s="7">
        <v>46411.0</v>
      </c>
      <c r="D178" s="8" t="str">
        <f t="shared" si="1"/>
        <v>Sunday</v>
      </c>
      <c r="E178" s="31"/>
      <c r="F178" s="11"/>
      <c r="G178" s="11"/>
      <c r="H178" s="31"/>
      <c r="I178" s="11"/>
      <c r="J178" s="22"/>
      <c r="K178" s="35"/>
      <c r="L178" s="35"/>
      <c r="M178" s="35"/>
      <c r="N178" s="36"/>
      <c r="O178" s="62"/>
      <c r="P178" s="34" t="str">
        <f t="shared" si="2"/>
        <v/>
      </c>
    </row>
    <row r="179" ht="22.5" customHeight="1">
      <c r="A179" s="6">
        <v>178.0</v>
      </c>
      <c r="B179" s="11" t="str">
        <f>'Master Schedule'!B179</f>
        <v/>
      </c>
      <c r="C179" s="7">
        <v>46412.0</v>
      </c>
      <c r="D179" s="8" t="str">
        <f t="shared" si="1"/>
        <v>Monday</v>
      </c>
      <c r="E179" s="31"/>
      <c r="F179" s="11"/>
      <c r="G179" s="11"/>
      <c r="H179" s="31"/>
      <c r="I179" s="11"/>
      <c r="J179" s="22"/>
      <c r="K179" s="32"/>
      <c r="L179" s="32"/>
      <c r="M179" s="32"/>
      <c r="N179" s="33"/>
      <c r="O179" s="62"/>
      <c r="P179" s="34" t="str">
        <f t="shared" si="2"/>
        <v/>
      </c>
    </row>
    <row r="180" ht="22.5" customHeight="1">
      <c r="A180" s="6">
        <v>179.0</v>
      </c>
      <c r="B180" s="11" t="str">
        <f>'Master Schedule'!B180</f>
        <v/>
      </c>
      <c r="C180" s="7">
        <v>46413.0</v>
      </c>
      <c r="D180" s="8" t="str">
        <f t="shared" si="1"/>
        <v>Tuesday</v>
      </c>
      <c r="E180" s="31"/>
      <c r="F180" s="11"/>
      <c r="G180" s="11"/>
      <c r="H180" s="31"/>
      <c r="I180" s="11"/>
      <c r="J180" s="22"/>
      <c r="K180" s="35"/>
      <c r="L180" s="35"/>
      <c r="M180" s="35"/>
      <c r="N180" s="36"/>
      <c r="O180" s="62"/>
      <c r="P180" s="34" t="str">
        <f t="shared" si="2"/>
        <v/>
      </c>
    </row>
    <row r="181" ht="22.5" customHeight="1">
      <c r="A181" s="6">
        <v>180.0</v>
      </c>
      <c r="B181" s="11" t="str">
        <f>'Master Schedule'!B181</f>
        <v/>
      </c>
      <c r="C181" s="7">
        <v>46414.0</v>
      </c>
      <c r="D181" s="8" t="str">
        <f t="shared" si="1"/>
        <v>Wednesday</v>
      </c>
      <c r="E181" s="31"/>
      <c r="F181" s="11"/>
      <c r="G181" s="11"/>
      <c r="H181" s="31"/>
      <c r="I181" s="11"/>
      <c r="J181" s="22"/>
      <c r="K181" s="32"/>
      <c r="L181" s="32"/>
      <c r="M181" s="32"/>
      <c r="N181" s="33"/>
      <c r="O181" s="62"/>
      <c r="P181" s="34" t="str">
        <f t="shared" si="2"/>
        <v/>
      </c>
    </row>
    <row r="182" ht="22.5" customHeight="1">
      <c r="A182" s="6">
        <v>181.0</v>
      </c>
      <c r="B182" s="11" t="str">
        <f>'Master Schedule'!B182</f>
        <v/>
      </c>
      <c r="C182" s="7">
        <v>46415.0</v>
      </c>
      <c r="D182" s="8" t="str">
        <f t="shared" si="1"/>
        <v>Thursday</v>
      </c>
      <c r="E182" s="31"/>
      <c r="F182" s="11"/>
      <c r="G182" s="11"/>
      <c r="H182" s="31"/>
      <c r="I182" s="11"/>
      <c r="J182" s="22"/>
      <c r="K182" s="35"/>
      <c r="L182" s="35"/>
      <c r="M182" s="35"/>
      <c r="N182" s="36"/>
      <c r="O182" s="62"/>
      <c r="P182" s="34" t="str">
        <f t="shared" si="2"/>
        <v/>
      </c>
    </row>
    <row r="183" ht="22.5" customHeight="1">
      <c r="A183" s="6">
        <v>182.0</v>
      </c>
      <c r="B183" s="11" t="str">
        <f>'Master Schedule'!B183</f>
        <v/>
      </c>
      <c r="C183" s="7">
        <v>46416.0</v>
      </c>
      <c r="D183" s="8" t="str">
        <f t="shared" si="1"/>
        <v>Friday</v>
      </c>
      <c r="E183" s="31"/>
      <c r="F183" s="11"/>
      <c r="G183" s="11"/>
      <c r="H183" s="31"/>
      <c r="I183" s="11"/>
      <c r="J183" s="22"/>
      <c r="K183" s="32"/>
      <c r="L183" s="32"/>
      <c r="M183" s="32"/>
      <c r="N183" s="33"/>
      <c r="O183" s="62"/>
      <c r="P183" s="34" t="str">
        <f t="shared" si="2"/>
        <v/>
      </c>
    </row>
    <row r="184" ht="22.5" customHeight="1">
      <c r="A184" s="6">
        <v>183.0</v>
      </c>
      <c r="B184" s="11" t="str">
        <f>'Master Schedule'!B184</f>
        <v/>
      </c>
      <c r="C184" s="7">
        <v>46417.0</v>
      </c>
      <c r="D184" s="8" t="str">
        <f t="shared" si="1"/>
        <v>Saturday</v>
      </c>
      <c r="E184" s="31"/>
      <c r="F184" s="11"/>
      <c r="G184" s="11"/>
      <c r="H184" s="31"/>
      <c r="I184" s="11"/>
      <c r="J184" s="22"/>
      <c r="K184" s="35"/>
      <c r="L184" s="35"/>
      <c r="M184" s="35"/>
      <c r="N184" s="36"/>
      <c r="O184" s="62"/>
      <c r="P184" s="34" t="str">
        <f t="shared" si="2"/>
        <v/>
      </c>
    </row>
    <row r="185" ht="22.5" customHeight="1">
      <c r="A185" s="6">
        <v>184.0</v>
      </c>
      <c r="B185" s="11" t="str">
        <f>'Master Schedule'!B185</f>
        <v/>
      </c>
      <c r="C185" s="7">
        <v>46418.0</v>
      </c>
      <c r="D185" s="8" t="str">
        <f t="shared" si="1"/>
        <v>Sunday</v>
      </c>
      <c r="E185" s="31"/>
      <c r="F185" s="11"/>
      <c r="G185" s="11"/>
      <c r="H185" s="31"/>
      <c r="I185" s="11"/>
      <c r="J185" s="22"/>
      <c r="K185" s="32"/>
      <c r="L185" s="32"/>
      <c r="M185" s="32"/>
      <c r="N185" s="33"/>
      <c r="O185" s="62"/>
      <c r="P185" s="34" t="str">
        <f t="shared" si="2"/>
        <v/>
      </c>
    </row>
    <row r="186" ht="22.5" customHeight="1">
      <c r="A186" s="6">
        <v>185.0</v>
      </c>
      <c r="B186" s="11" t="str">
        <f>'Master Schedule'!B186</f>
        <v/>
      </c>
      <c r="C186" s="7">
        <v>46419.0</v>
      </c>
      <c r="D186" s="8" t="str">
        <f t="shared" si="1"/>
        <v>Monday</v>
      </c>
      <c r="E186" s="31"/>
      <c r="F186" s="11"/>
      <c r="G186" s="11"/>
      <c r="H186" s="31"/>
      <c r="I186" s="11"/>
      <c r="J186" s="22"/>
      <c r="K186" s="35"/>
      <c r="L186" s="35"/>
      <c r="M186" s="35"/>
      <c r="N186" s="36"/>
      <c r="O186" s="62"/>
      <c r="P186" s="34" t="str">
        <f t="shared" si="2"/>
        <v/>
      </c>
    </row>
    <row r="187" ht="22.5" customHeight="1">
      <c r="A187" s="6">
        <v>186.0</v>
      </c>
      <c r="B187" s="11" t="str">
        <f>'Master Schedule'!B187</f>
        <v/>
      </c>
      <c r="C187" s="7">
        <v>46420.0</v>
      </c>
      <c r="D187" s="8" t="str">
        <f t="shared" si="1"/>
        <v>Tuesday</v>
      </c>
      <c r="E187" s="31"/>
      <c r="F187" s="11"/>
      <c r="G187" s="11"/>
      <c r="H187" s="31"/>
      <c r="I187" s="11"/>
      <c r="J187" s="22"/>
      <c r="K187" s="32"/>
      <c r="L187" s="32"/>
      <c r="M187" s="32"/>
      <c r="N187" s="33"/>
      <c r="O187" s="62"/>
      <c r="P187" s="34" t="str">
        <f t="shared" si="2"/>
        <v/>
      </c>
    </row>
    <row r="188" ht="22.5" customHeight="1">
      <c r="A188" s="6">
        <v>187.0</v>
      </c>
      <c r="B188" s="11" t="str">
        <f>'Master Schedule'!B188</f>
        <v/>
      </c>
      <c r="C188" s="7">
        <v>46421.0</v>
      </c>
      <c r="D188" s="8" t="str">
        <f t="shared" si="1"/>
        <v>Wednesday</v>
      </c>
      <c r="E188" s="31"/>
      <c r="F188" s="11"/>
      <c r="G188" s="11"/>
      <c r="H188" s="31"/>
      <c r="I188" s="11"/>
      <c r="J188" s="22"/>
      <c r="K188" s="35"/>
      <c r="L188" s="35"/>
      <c r="M188" s="35"/>
      <c r="N188" s="36"/>
      <c r="O188" s="62"/>
      <c r="P188" s="34" t="str">
        <f t="shared" si="2"/>
        <v/>
      </c>
    </row>
    <row r="189" ht="22.5" customHeight="1">
      <c r="A189" s="6">
        <v>188.0</v>
      </c>
      <c r="B189" s="11" t="str">
        <f>'Master Schedule'!B189</f>
        <v/>
      </c>
      <c r="C189" s="7">
        <v>46422.0</v>
      </c>
      <c r="D189" s="8" t="str">
        <f t="shared" si="1"/>
        <v>Thursday</v>
      </c>
      <c r="E189" s="31"/>
      <c r="F189" s="11"/>
      <c r="G189" s="11"/>
      <c r="H189" s="31"/>
      <c r="I189" s="11"/>
      <c r="J189" s="22"/>
      <c r="K189" s="32"/>
      <c r="L189" s="32"/>
      <c r="M189" s="32"/>
      <c r="N189" s="33"/>
      <c r="O189" s="62"/>
      <c r="P189" s="34" t="str">
        <f t="shared" si="2"/>
        <v/>
      </c>
    </row>
    <row r="190" ht="22.5" customHeight="1">
      <c r="A190" s="6">
        <v>189.0</v>
      </c>
      <c r="B190" s="11" t="str">
        <f>'Master Schedule'!B190</f>
        <v/>
      </c>
      <c r="C190" s="7">
        <v>46423.0</v>
      </c>
      <c r="D190" s="8" t="str">
        <f t="shared" si="1"/>
        <v>Friday</v>
      </c>
      <c r="E190" s="31"/>
      <c r="F190" s="11"/>
      <c r="G190" s="11"/>
      <c r="H190" s="31"/>
      <c r="I190" s="11"/>
      <c r="J190" s="22"/>
      <c r="K190" s="35"/>
      <c r="L190" s="35"/>
      <c r="M190" s="35"/>
      <c r="N190" s="36"/>
      <c r="O190" s="62"/>
      <c r="P190" s="34" t="str">
        <f t="shared" si="2"/>
        <v/>
      </c>
    </row>
    <row r="191" ht="22.5" customHeight="1">
      <c r="A191" s="6">
        <v>190.0</v>
      </c>
      <c r="B191" s="11" t="str">
        <f>'Master Schedule'!B191</f>
        <v/>
      </c>
      <c r="C191" s="7">
        <v>46424.0</v>
      </c>
      <c r="D191" s="8" t="str">
        <f t="shared" si="1"/>
        <v>Saturday</v>
      </c>
      <c r="E191" s="31"/>
      <c r="F191" s="11"/>
      <c r="G191" s="11"/>
      <c r="H191" s="31"/>
      <c r="I191" s="11"/>
      <c r="J191" s="22"/>
      <c r="K191" s="32"/>
      <c r="L191" s="32"/>
      <c r="M191" s="32"/>
      <c r="N191" s="33"/>
      <c r="O191" s="62"/>
      <c r="P191" s="34" t="str">
        <f t="shared" si="2"/>
        <v/>
      </c>
    </row>
    <row r="192" ht="22.5" customHeight="1">
      <c r="A192" s="6">
        <v>191.0</v>
      </c>
      <c r="B192" s="11" t="str">
        <f>'Master Schedule'!B192</f>
        <v/>
      </c>
      <c r="C192" s="7">
        <v>46425.0</v>
      </c>
      <c r="D192" s="8" t="str">
        <f t="shared" si="1"/>
        <v>Sunday</v>
      </c>
      <c r="E192" s="31"/>
      <c r="F192" s="11"/>
      <c r="G192" s="11"/>
      <c r="H192" s="31"/>
      <c r="I192" s="11"/>
      <c r="J192" s="22"/>
      <c r="K192" s="35"/>
      <c r="L192" s="35"/>
      <c r="M192" s="35"/>
      <c r="N192" s="36"/>
      <c r="O192" s="62"/>
      <c r="P192" s="34" t="str">
        <f t="shared" si="2"/>
        <v/>
      </c>
    </row>
    <row r="193" ht="22.5" customHeight="1">
      <c r="A193" s="6">
        <v>192.0</v>
      </c>
      <c r="B193" s="11" t="str">
        <f>'Master Schedule'!B193</f>
        <v/>
      </c>
      <c r="C193" s="7">
        <v>46426.0</v>
      </c>
      <c r="D193" s="8" t="str">
        <f t="shared" si="1"/>
        <v>Monday</v>
      </c>
      <c r="E193" s="31"/>
      <c r="F193" s="11"/>
      <c r="G193" s="11"/>
      <c r="H193" s="31"/>
      <c r="I193" s="11"/>
      <c r="J193" s="22"/>
      <c r="K193" s="32"/>
      <c r="L193" s="32"/>
      <c r="M193" s="32"/>
      <c r="N193" s="33"/>
      <c r="O193" s="62"/>
      <c r="P193" s="34" t="str">
        <f t="shared" si="2"/>
        <v/>
      </c>
    </row>
    <row r="194" ht="22.5" customHeight="1">
      <c r="A194" s="6">
        <v>193.0</v>
      </c>
      <c r="B194" s="11" t="str">
        <f>'Master Schedule'!B194</f>
        <v/>
      </c>
      <c r="C194" s="7">
        <v>46427.0</v>
      </c>
      <c r="D194" s="8" t="str">
        <f t="shared" si="1"/>
        <v>Tuesday</v>
      </c>
      <c r="E194" s="31"/>
      <c r="F194" s="11"/>
      <c r="G194" s="11"/>
      <c r="H194" s="31"/>
      <c r="I194" s="11"/>
      <c r="J194" s="22"/>
      <c r="K194" s="35"/>
      <c r="L194" s="35"/>
      <c r="M194" s="35"/>
      <c r="N194" s="36"/>
      <c r="O194" s="62"/>
      <c r="P194" s="34" t="str">
        <f t="shared" si="2"/>
        <v/>
      </c>
    </row>
    <row r="195" ht="22.5" customHeight="1">
      <c r="A195" s="6">
        <v>194.0</v>
      </c>
      <c r="B195" s="11" t="str">
        <f>'Master Schedule'!B195</f>
        <v/>
      </c>
      <c r="C195" s="7">
        <v>46428.0</v>
      </c>
      <c r="D195" s="8" t="str">
        <f t="shared" si="1"/>
        <v>Wednesday</v>
      </c>
      <c r="E195" s="31"/>
      <c r="F195" s="11"/>
      <c r="G195" s="11"/>
      <c r="H195" s="31"/>
      <c r="I195" s="11"/>
      <c r="J195" s="22"/>
      <c r="K195" s="32"/>
      <c r="L195" s="32"/>
      <c r="M195" s="32"/>
      <c r="N195" s="33"/>
      <c r="O195" s="62"/>
      <c r="P195" s="34" t="str">
        <f t="shared" si="2"/>
        <v/>
      </c>
    </row>
    <row r="196" ht="22.5" customHeight="1">
      <c r="A196" s="6">
        <v>195.0</v>
      </c>
      <c r="B196" s="11" t="str">
        <f>'Master Schedule'!B196</f>
        <v/>
      </c>
      <c r="C196" s="7">
        <v>46429.0</v>
      </c>
      <c r="D196" s="8" t="str">
        <f t="shared" si="1"/>
        <v>Thursday</v>
      </c>
      <c r="E196" s="31"/>
      <c r="F196" s="11"/>
      <c r="G196" s="11"/>
      <c r="H196" s="31"/>
      <c r="I196" s="11"/>
      <c r="J196" s="22"/>
      <c r="K196" s="35"/>
      <c r="L196" s="35"/>
      <c r="M196" s="35"/>
      <c r="N196" s="36"/>
      <c r="O196" s="62"/>
      <c r="P196" s="34" t="str">
        <f t="shared" si="2"/>
        <v/>
      </c>
    </row>
    <row r="197" ht="22.5" customHeight="1">
      <c r="A197" s="6">
        <v>196.0</v>
      </c>
      <c r="B197" s="11" t="str">
        <f>'Master Schedule'!B197</f>
        <v/>
      </c>
      <c r="C197" s="7">
        <v>46430.0</v>
      </c>
      <c r="D197" s="8" t="str">
        <f t="shared" si="1"/>
        <v>Friday</v>
      </c>
      <c r="E197" s="31"/>
      <c r="F197" s="11"/>
      <c r="G197" s="11"/>
      <c r="H197" s="31"/>
      <c r="I197" s="11"/>
      <c r="J197" s="22"/>
      <c r="K197" s="32"/>
      <c r="L197" s="32"/>
      <c r="M197" s="32"/>
      <c r="N197" s="33"/>
      <c r="O197" s="62"/>
      <c r="P197" s="34" t="str">
        <f t="shared" si="2"/>
        <v/>
      </c>
    </row>
    <row r="198" ht="22.5" customHeight="1">
      <c r="A198" s="6">
        <v>197.0</v>
      </c>
      <c r="B198" s="11" t="str">
        <f>'Master Schedule'!B198</f>
        <v/>
      </c>
      <c r="C198" s="7">
        <v>46431.0</v>
      </c>
      <c r="D198" s="8" t="str">
        <f t="shared" si="1"/>
        <v>Saturday</v>
      </c>
      <c r="E198" s="31"/>
      <c r="F198" s="11"/>
      <c r="G198" s="11"/>
      <c r="H198" s="31"/>
      <c r="I198" s="11"/>
      <c r="J198" s="22"/>
      <c r="K198" s="35"/>
      <c r="L198" s="35"/>
      <c r="M198" s="35"/>
      <c r="N198" s="36"/>
      <c r="O198" s="62"/>
      <c r="P198" s="34" t="str">
        <f t="shared" si="2"/>
        <v/>
      </c>
    </row>
    <row r="199" ht="22.5" customHeight="1">
      <c r="A199" s="6">
        <v>198.0</v>
      </c>
      <c r="B199" s="11" t="str">
        <f>'Master Schedule'!B199</f>
        <v/>
      </c>
      <c r="C199" s="7">
        <v>46432.0</v>
      </c>
      <c r="D199" s="8" t="str">
        <f t="shared" si="1"/>
        <v>Sunday</v>
      </c>
      <c r="E199" s="31"/>
      <c r="F199" s="11"/>
      <c r="G199" s="11"/>
      <c r="H199" s="31"/>
      <c r="I199" s="11"/>
      <c r="J199" s="22"/>
      <c r="K199" s="32"/>
      <c r="L199" s="32"/>
      <c r="M199" s="32"/>
      <c r="N199" s="33"/>
      <c r="O199" s="62"/>
      <c r="P199" s="34" t="str">
        <f t="shared" si="2"/>
        <v/>
      </c>
    </row>
    <row r="200" ht="22.5" customHeight="1">
      <c r="A200" s="6">
        <v>199.0</v>
      </c>
      <c r="B200" s="11" t="str">
        <f>'Master Schedule'!B200</f>
        <v/>
      </c>
      <c r="C200" s="7">
        <v>46433.0</v>
      </c>
      <c r="D200" s="8" t="str">
        <f t="shared" si="1"/>
        <v>Monday</v>
      </c>
      <c r="E200" s="31"/>
      <c r="F200" s="11"/>
      <c r="G200" s="11"/>
      <c r="H200" s="31"/>
      <c r="I200" s="11"/>
      <c r="J200" s="22"/>
      <c r="K200" s="35"/>
      <c r="L200" s="35"/>
      <c r="M200" s="35"/>
      <c r="N200" s="36"/>
      <c r="O200" s="62"/>
      <c r="P200" s="34" t="str">
        <f t="shared" si="2"/>
        <v/>
      </c>
    </row>
    <row r="201" ht="22.5" customHeight="1">
      <c r="A201" s="6">
        <v>200.0</v>
      </c>
      <c r="B201" s="11" t="str">
        <f>'Master Schedule'!B201</f>
        <v/>
      </c>
      <c r="C201" s="7">
        <v>46434.0</v>
      </c>
      <c r="D201" s="8" t="str">
        <f t="shared" si="1"/>
        <v>Tuesday</v>
      </c>
      <c r="E201" s="31"/>
      <c r="F201" s="11"/>
      <c r="G201" s="11"/>
      <c r="H201" s="31"/>
      <c r="I201" s="11"/>
      <c r="J201" s="22"/>
      <c r="K201" s="32"/>
      <c r="L201" s="32"/>
      <c r="M201" s="32"/>
      <c r="N201" s="33"/>
      <c r="O201" s="62"/>
      <c r="P201" s="34" t="str">
        <f t="shared" si="2"/>
        <v/>
      </c>
    </row>
    <row r="202" ht="22.5" customHeight="1">
      <c r="A202" s="6">
        <v>201.0</v>
      </c>
      <c r="B202" s="11" t="str">
        <f>'Master Schedule'!B202</f>
        <v/>
      </c>
      <c r="C202" s="7">
        <v>46435.0</v>
      </c>
      <c r="D202" s="8" t="str">
        <f t="shared" si="1"/>
        <v>Wednesday</v>
      </c>
      <c r="E202" s="31"/>
      <c r="F202" s="11"/>
      <c r="G202" s="11"/>
      <c r="H202" s="31"/>
      <c r="I202" s="11"/>
      <c r="J202" s="22"/>
      <c r="K202" s="35"/>
      <c r="L202" s="35"/>
      <c r="M202" s="35"/>
      <c r="N202" s="36"/>
      <c r="O202" s="62"/>
      <c r="P202" s="34" t="str">
        <f t="shared" si="2"/>
        <v/>
      </c>
    </row>
    <row r="203" ht="22.5" customHeight="1">
      <c r="A203" s="6">
        <v>202.0</v>
      </c>
      <c r="B203" s="11" t="str">
        <f>'Master Schedule'!B203</f>
        <v/>
      </c>
      <c r="C203" s="7">
        <v>46436.0</v>
      </c>
      <c r="D203" s="8" t="str">
        <f t="shared" si="1"/>
        <v>Thursday</v>
      </c>
      <c r="E203" s="31"/>
      <c r="F203" s="11"/>
      <c r="G203" s="11"/>
      <c r="H203" s="31"/>
      <c r="I203" s="11"/>
      <c r="J203" s="22"/>
      <c r="K203" s="32"/>
      <c r="L203" s="32"/>
      <c r="M203" s="32"/>
      <c r="N203" s="33"/>
      <c r="O203" s="62"/>
      <c r="P203" s="34" t="str">
        <f t="shared" si="2"/>
        <v/>
      </c>
    </row>
    <row r="204" ht="22.5" customHeight="1">
      <c r="A204" s="6">
        <v>203.0</v>
      </c>
      <c r="B204" s="11" t="str">
        <f>'Master Schedule'!B204</f>
        <v/>
      </c>
      <c r="C204" s="7">
        <v>46437.0</v>
      </c>
      <c r="D204" s="8" t="str">
        <f t="shared" si="1"/>
        <v>Friday</v>
      </c>
      <c r="E204" s="31"/>
      <c r="F204" s="11"/>
      <c r="G204" s="11"/>
      <c r="H204" s="31"/>
      <c r="I204" s="11"/>
      <c r="J204" s="22"/>
      <c r="K204" s="35"/>
      <c r="L204" s="35"/>
      <c r="M204" s="35"/>
      <c r="N204" s="36"/>
      <c r="O204" s="62"/>
      <c r="P204" s="34" t="str">
        <f t="shared" si="2"/>
        <v/>
      </c>
    </row>
    <row r="205" ht="22.5" customHeight="1">
      <c r="A205" s="6">
        <v>204.0</v>
      </c>
      <c r="B205" s="11" t="str">
        <f>'Master Schedule'!B205</f>
        <v/>
      </c>
      <c r="C205" s="7">
        <v>46438.0</v>
      </c>
      <c r="D205" s="8" t="str">
        <f t="shared" si="1"/>
        <v>Saturday</v>
      </c>
      <c r="E205" s="31"/>
      <c r="F205" s="11"/>
      <c r="G205" s="11"/>
      <c r="H205" s="31"/>
      <c r="I205" s="11"/>
      <c r="J205" s="22"/>
      <c r="K205" s="32"/>
      <c r="L205" s="32"/>
      <c r="M205" s="32"/>
      <c r="N205" s="33"/>
      <c r="O205" s="62"/>
      <c r="P205" s="34" t="str">
        <f t="shared" si="2"/>
        <v/>
      </c>
    </row>
    <row r="206" ht="22.5" customHeight="1">
      <c r="A206" s="6">
        <v>205.0</v>
      </c>
      <c r="B206" s="11" t="str">
        <f>'Master Schedule'!B206</f>
        <v/>
      </c>
      <c r="C206" s="7">
        <v>46439.0</v>
      </c>
      <c r="D206" s="8" t="str">
        <f t="shared" si="1"/>
        <v>Sunday</v>
      </c>
      <c r="E206" s="31"/>
      <c r="F206" s="11"/>
      <c r="G206" s="11"/>
      <c r="H206" s="31"/>
      <c r="I206" s="11"/>
      <c r="J206" s="22"/>
      <c r="K206" s="35"/>
      <c r="L206" s="35"/>
      <c r="M206" s="35"/>
      <c r="N206" s="36"/>
      <c r="O206" s="62"/>
      <c r="P206" s="34" t="str">
        <f t="shared" si="2"/>
        <v/>
      </c>
    </row>
    <row r="207" ht="22.5" customHeight="1">
      <c r="A207" s="6">
        <v>206.0</v>
      </c>
      <c r="B207" s="11" t="str">
        <f>'Master Schedule'!B207</f>
        <v/>
      </c>
      <c r="C207" s="7">
        <v>46440.0</v>
      </c>
      <c r="D207" s="8" t="str">
        <f t="shared" si="1"/>
        <v>Monday</v>
      </c>
      <c r="E207" s="31"/>
      <c r="F207" s="11"/>
      <c r="G207" s="11"/>
      <c r="H207" s="31"/>
      <c r="I207" s="11"/>
      <c r="J207" s="22"/>
      <c r="K207" s="32"/>
      <c r="L207" s="32"/>
      <c r="M207" s="32"/>
      <c r="N207" s="33"/>
      <c r="O207" s="62"/>
      <c r="P207" s="34" t="str">
        <f t="shared" si="2"/>
        <v/>
      </c>
    </row>
    <row r="208" ht="22.5" customHeight="1">
      <c r="A208" s="6">
        <v>207.0</v>
      </c>
      <c r="B208" s="11" t="str">
        <f>'Master Schedule'!B208</f>
        <v/>
      </c>
      <c r="C208" s="7">
        <v>46441.0</v>
      </c>
      <c r="D208" s="8" t="str">
        <f t="shared" si="1"/>
        <v>Tuesday</v>
      </c>
      <c r="E208" s="31"/>
      <c r="F208" s="11"/>
      <c r="G208" s="11"/>
      <c r="H208" s="31"/>
      <c r="I208" s="11"/>
      <c r="J208" s="22"/>
      <c r="K208" s="35"/>
      <c r="L208" s="35"/>
      <c r="M208" s="35"/>
      <c r="N208" s="36"/>
      <c r="O208" s="62"/>
      <c r="P208" s="34" t="str">
        <f t="shared" si="2"/>
        <v/>
      </c>
    </row>
    <row r="209" ht="22.5" customHeight="1">
      <c r="A209" s="6">
        <v>208.0</v>
      </c>
      <c r="B209" s="11" t="str">
        <f>'Master Schedule'!B209</f>
        <v/>
      </c>
      <c r="C209" s="7">
        <v>46442.0</v>
      </c>
      <c r="D209" s="8" t="str">
        <f t="shared" si="1"/>
        <v>Wednesday</v>
      </c>
      <c r="E209" s="31"/>
      <c r="F209" s="11"/>
      <c r="G209" s="11"/>
      <c r="H209" s="31"/>
      <c r="I209" s="11"/>
      <c r="J209" s="22"/>
      <c r="K209" s="32"/>
      <c r="L209" s="32"/>
      <c r="M209" s="32"/>
      <c r="N209" s="33"/>
      <c r="O209" s="62"/>
      <c r="P209" s="34" t="str">
        <f t="shared" si="2"/>
        <v/>
      </c>
    </row>
    <row r="210" ht="22.5" customHeight="1">
      <c r="A210" s="6">
        <v>209.0</v>
      </c>
      <c r="B210" s="11" t="str">
        <f>'Master Schedule'!B210</f>
        <v/>
      </c>
      <c r="C210" s="7">
        <v>46443.0</v>
      </c>
      <c r="D210" s="8" t="str">
        <f t="shared" si="1"/>
        <v>Thursday</v>
      </c>
      <c r="E210" s="31"/>
      <c r="F210" s="11"/>
      <c r="G210" s="11"/>
      <c r="H210" s="31"/>
      <c r="I210" s="11"/>
      <c r="J210" s="22"/>
      <c r="K210" s="35"/>
      <c r="L210" s="35"/>
      <c r="M210" s="35"/>
      <c r="N210" s="36"/>
      <c r="O210" s="62"/>
      <c r="P210" s="34" t="str">
        <f t="shared" si="2"/>
        <v/>
      </c>
    </row>
    <row r="211" ht="22.5" customHeight="1">
      <c r="A211" s="6">
        <v>210.0</v>
      </c>
      <c r="B211" s="11" t="str">
        <f>'Master Schedule'!B211</f>
        <v/>
      </c>
      <c r="C211" s="7">
        <v>46444.0</v>
      </c>
      <c r="D211" s="8" t="str">
        <f t="shared" si="1"/>
        <v>Friday</v>
      </c>
      <c r="E211" s="31"/>
      <c r="F211" s="11"/>
      <c r="G211" s="11"/>
      <c r="H211" s="31"/>
      <c r="I211" s="11"/>
      <c r="J211" s="22"/>
      <c r="K211" s="32"/>
      <c r="L211" s="32"/>
      <c r="M211" s="32"/>
      <c r="N211" s="33"/>
      <c r="O211" s="62"/>
      <c r="P211" s="34" t="str">
        <f t="shared" si="2"/>
        <v/>
      </c>
    </row>
    <row r="212" ht="22.5" customHeight="1">
      <c r="A212" s="6">
        <v>211.0</v>
      </c>
      <c r="B212" s="11" t="str">
        <f>'Master Schedule'!B212</f>
        <v/>
      </c>
      <c r="C212" s="7">
        <v>46445.0</v>
      </c>
      <c r="D212" s="8" t="str">
        <f t="shared" si="1"/>
        <v>Saturday</v>
      </c>
      <c r="E212" s="31"/>
      <c r="F212" s="11"/>
      <c r="G212" s="11"/>
      <c r="H212" s="31"/>
      <c r="I212" s="11"/>
      <c r="J212" s="22"/>
      <c r="K212" s="35"/>
      <c r="L212" s="35"/>
      <c r="M212" s="35"/>
      <c r="N212" s="36"/>
      <c r="O212" s="62"/>
      <c r="P212" s="34" t="str">
        <f t="shared" si="2"/>
        <v/>
      </c>
    </row>
    <row r="213" ht="22.5" customHeight="1">
      <c r="A213" s="6">
        <v>212.0</v>
      </c>
      <c r="B213" s="11" t="str">
        <f>'Master Schedule'!B213</f>
        <v/>
      </c>
      <c r="C213" s="7">
        <v>46446.0</v>
      </c>
      <c r="D213" s="8" t="str">
        <f t="shared" si="1"/>
        <v>Sunday</v>
      </c>
      <c r="E213" s="31"/>
      <c r="F213" s="11"/>
      <c r="G213" s="11"/>
      <c r="H213" s="31"/>
      <c r="I213" s="11"/>
      <c r="J213" s="22"/>
      <c r="K213" s="32"/>
      <c r="L213" s="32"/>
      <c r="M213" s="32"/>
      <c r="N213" s="33"/>
      <c r="O213" s="62"/>
      <c r="P213" s="34" t="str">
        <f t="shared" si="2"/>
        <v/>
      </c>
    </row>
    <row r="214" ht="22.5" customHeight="1">
      <c r="A214" s="6">
        <v>213.0</v>
      </c>
      <c r="B214" s="11" t="str">
        <f>'Master Schedule'!B214</f>
        <v/>
      </c>
      <c r="C214" s="7">
        <v>46447.0</v>
      </c>
      <c r="D214" s="8" t="str">
        <f t="shared" si="1"/>
        <v>Monday</v>
      </c>
      <c r="E214" s="31"/>
      <c r="F214" s="11"/>
      <c r="G214" s="11"/>
      <c r="H214" s="31"/>
      <c r="I214" s="11"/>
      <c r="J214" s="22"/>
      <c r="K214" s="35"/>
      <c r="L214" s="35"/>
      <c r="M214" s="35"/>
      <c r="N214" s="36"/>
      <c r="O214" s="62"/>
      <c r="P214" s="34" t="str">
        <f t="shared" si="2"/>
        <v/>
      </c>
    </row>
    <row r="215" ht="22.5" customHeight="1">
      <c r="A215" s="6">
        <v>214.0</v>
      </c>
      <c r="B215" s="11" t="str">
        <f>'Master Schedule'!B215</f>
        <v/>
      </c>
      <c r="C215" s="7">
        <v>46448.0</v>
      </c>
      <c r="D215" s="8" t="str">
        <f t="shared" si="1"/>
        <v>Tuesday</v>
      </c>
      <c r="E215" s="31"/>
      <c r="F215" s="11"/>
      <c r="G215" s="11"/>
      <c r="H215" s="31"/>
      <c r="I215" s="11"/>
      <c r="J215" s="22"/>
      <c r="K215" s="32"/>
      <c r="L215" s="32"/>
      <c r="M215" s="32"/>
      <c r="N215" s="33"/>
      <c r="O215" s="62"/>
      <c r="P215" s="34" t="str">
        <f t="shared" si="2"/>
        <v/>
      </c>
    </row>
    <row r="216" ht="22.5" customHeight="1">
      <c r="A216" s="6">
        <v>215.0</v>
      </c>
      <c r="B216" s="11" t="str">
        <f>'Master Schedule'!B216</f>
        <v/>
      </c>
      <c r="C216" s="7">
        <v>46449.0</v>
      </c>
      <c r="D216" s="8" t="str">
        <f t="shared" si="1"/>
        <v>Wednesday</v>
      </c>
      <c r="E216" s="31"/>
      <c r="F216" s="11"/>
      <c r="G216" s="11"/>
      <c r="H216" s="31"/>
      <c r="I216" s="11"/>
      <c r="J216" s="22"/>
      <c r="K216" s="35"/>
      <c r="L216" s="35"/>
      <c r="M216" s="35"/>
      <c r="N216" s="36"/>
      <c r="O216" s="62"/>
      <c r="P216" s="34" t="str">
        <f t="shared" si="2"/>
        <v/>
      </c>
    </row>
    <row r="217" ht="22.5" customHeight="1">
      <c r="A217" s="6">
        <v>216.0</v>
      </c>
      <c r="B217" s="11" t="str">
        <f>'Master Schedule'!B217</f>
        <v/>
      </c>
      <c r="C217" s="7">
        <v>46450.0</v>
      </c>
      <c r="D217" s="8" t="str">
        <f t="shared" si="1"/>
        <v>Thursday</v>
      </c>
      <c r="E217" s="31"/>
      <c r="F217" s="11"/>
      <c r="G217" s="11"/>
      <c r="H217" s="31"/>
      <c r="I217" s="11"/>
      <c r="J217" s="22"/>
      <c r="K217" s="32"/>
      <c r="L217" s="32"/>
      <c r="M217" s="32"/>
      <c r="N217" s="33"/>
      <c r="O217" s="62"/>
      <c r="P217" s="34" t="str">
        <f t="shared" si="2"/>
        <v/>
      </c>
    </row>
    <row r="218" ht="22.5" customHeight="1">
      <c r="A218" s="6">
        <v>217.0</v>
      </c>
      <c r="B218" s="11" t="str">
        <f>'Master Schedule'!B218</f>
        <v/>
      </c>
      <c r="C218" s="7">
        <v>46451.0</v>
      </c>
      <c r="D218" s="8" t="str">
        <f t="shared" si="1"/>
        <v>Friday</v>
      </c>
      <c r="E218" s="31"/>
      <c r="F218" s="11"/>
      <c r="G218" s="11"/>
      <c r="H218" s="31"/>
      <c r="I218" s="11"/>
      <c r="J218" s="22"/>
      <c r="K218" s="35"/>
      <c r="L218" s="35"/>
      <c r="M218" s="35"/>
      <c r="N218" s="36"/>
      <c r="O218" s="62"/>
      <c r="P218" s="34" t="str">
        <f t="shared" si="2"/>
        <v/>
      </c>
    </row>
    <row r="219" ht="22.5" customHeight="1">
      <c r="A219" s="6">
        <v>218.0</v>
      </c>
      <c r="B219" s="11" t="str">
        <f>'Master Schedule'!B219</f>
        <v/>
      </c>
      <c r="C219" s="7">
        <v>46452.0</v>
      </c>
      <c r="D219" s="8" t="str">
        <f t="shared" si="1"/>
        <v>Saturday</v>
      </c>
      <c r="E219" s="31"/>
      <c r="F219" s="11"/>
      <c r="G219" s="11"/>
      <c r="H219" s="31"/>
      <c r="I219" s="11"/>
      <c r="J219" s="22"/>
      <c r="K219" s="32"/>
      <c r="L219" s="32"/>
      <c r="M219" s="32"/>
      <c r="N219" s="33"/>
      <c r="O219" s="62"/>
      <c r="P219" s="34" t="str">
        <f t="shared" si="2"/>
        <v/>
      </c>
    </row>
    <row r="220" ht="22.5" customHeight="1">
      <c r="A220" s="6">
        <v>219.0</v>
      </c>
      <c r="B220" s="11" t="str">
        <f>'Master Schedule'!B220</f>
        <v/>
      </c>
      <c r="C220" s="7">
        <v>46453.0</v>
      </c>
      <c r="D220" s="8" t="str">
        <f t="shared" si="1"/>
        <v>Sunday</v>
      </c>
      <c r="E220" s="31"/>
      <c r="F220" s="11"/>
      <c r="G220" s="11"/>
      <c r="H220" s="31"/>
      <c r="I220" s="11"/>
      <c r="J220" s="22"/>
      <c r="K220" s="35"/>
      <c r="L220" s="35"/>
      <c r="M220" s="35"/>
      <c r="N220" s="36"/>
      <c r="O220" s="62"/>
      <c r="P220" s="34" t="str">
        <f t="shared" si="2"/>
        <v/>
      </c>
    </row>
    <row r="221" ht="22.5" customHeight="1">
      <c r="A221" s="6">
        <v>220.0</v>
      </c>
      <c r="B221" s="11" t="str">
        <f>'Master Schedule'!B221</f>
        <v/>
      </c>
      <c r="C221" s="7">
        <v>46454.0</v>
      </c>
      <c r="D221" s="8" t="str">
        <f t="shared" si="1"/>
        <v>Monday</v>
      </c>
      <c r="E221" s="31"/>
      <c r="F221" s="11"/>
      <c r="G221" s="11"/>
      <c r="H221" s="31"/>
      <c r="I221" s="11"/>
      <c r="J221" s="22"/>
      <c r="K221" s="32"/>
      <c r="L221" s="32"/>
      <c r="M221" s="32"/>
      <c r="N221" s="33"/>
      <c r="O221" s="62"/>
      <c r="P221" s="34" t="str">
        <f t="shared" si="2"/>
        <v/>
      </c>
    </row>
    <row r="222" ht="22.5" customHeight="1">
      <c r="A222" s="6">
        <v>221.0</v>
      </c>
      <c r="B222" s="11" t="str">
        <f>'Master Schedule'!B222</f>
        <v>Spring Break</v>
      </c>
      <c r="C222" s="7">
        <v>46455.0</v>
      </c>
      <c r="D222" s="8" t="str">
        <f t="shared" si="1"/>
        <v>Tuesday</v>
      </c>
      <c r="E222" s="31"/>
      <c r="F222" s="11"/>
      <c r="G222" s="11"/>
      <c r="H222" s="31"/>
      <c r="I222" s="11"/>
      <c r="J222" s="22"/>
      <c r="K222" s="35"/>
      <c r="L222" s="35"/>
      <c r="M222" s="35"/>
      <c r="N222" s="36"/>
      <c r="O222" s="62"/>
      <c r="P222" s="34" t="str">
        <f t="shared" si="2"/>
        <v/>
      </c>
    </row>
    <row r="223" ht="22.5" customHeight="1">
      <c r="A223" s="6">
        <v>222.0</v>
      </c>
      <c r="B223" s="11" t="str">
        <f>'Master Schedule'!B223</f>
        <v>Spring Break</v>
      </c>
      <c r="C223" s="7">
        <v>46456.0</v>
      </c>
      <c r="D223" s="8" t="str">
        <f t="shared" si="1"/>
        <v>Wednesday</v>
      </c>
      <c r="E223" s="31"/>
      <c r="F223" s="11"/>
      <c r="G223" s="11"/>
      <c r="H223" s="31"/>
      <c r="I223" s="11"/>
      <c r="J223" s="22"/>
      <c r="K223" s="32"/>
      <c r="L223" s="32"/>
      <c r="M223" s="32"/>
      <c r="N223" s="33"/>
      <c r="O223" s="62"/>
      <c r="P223" s="34" t="str">
        <f t="shared" si="2"/>
        <v/>
      </c>
    </row>
    <row r="224" ht="22.5" customHeight="1">
      <c r="A224" s="6">
        <v>223.0</v>
      </c>
      <c r="B224" s="11" t="str">
        <f>'Master Schedule'!B224</f>
        <v>Spring Break</v>
      </c>
      <c r="C224" s="7">
        <v>46457.0</v>
      </c>
      <c r="D224" s="8" t="str">
        <f t="shared" si="1"/>
        <v>Thursday</v>
      </c>
      <c r="E224" s="31"/>
      <c r="F224" s="11"/>
      <c r="G224" s="11"/>
      <c r="H224" s="31"/>
      <c r="I224" s="11"/>
      <c r="J224" s="22"/>
      <c r="K224" s="35"/>
      <c r="L224" s="35"/>
      <c r="M224" s="35"/>
      <c r="N224" s="36"/>
      <c r="O224" s="62"/>
      <c r="P224" s="34" t="str">
        <f t="shared" si="2"/>
        <v/>
      </c>
    </row>
    <row r="225" ht="22.5" customHeight="1">
      <c r="A225" s="6">
        <v>224.0</v>
      </c>
      <c r="B225" s="11" t="str">
        <f>'Master Schedule'!B225</f>
        <v>Spring Break</v>
      </c>
      <c r="C225" s="7">
        <v>46458.0</v>
      </c>
      <c r="D225" s="8" t="str">
        <f t="shared" si="1"/>
        <v>Friday</v>
      </c>
      <c r="E225" s="31"/>
      <c r="F225" s="11"/>
      <c r="G225" s="11"/>
      <c r="H225" s="31"/>
      <c r="I225" s="11"/>
      <c r="J225" s="22"/>
      <c r="K225" s="32"/>
      <c r="L225" s="32"/>
      <c r="M225" s="32"/>
      <c r="N225" s="33"/>
      <c r="O225" s="62"/>
      <c r="P225" s="34" t="str">
        <f t="shared" si="2"/>
        <v/>
      </c>
    </row>
    <row r="226" ht="22.5" customHeight="1">
      <c r="A226" s="6">
        <v>225.0</v>
      </c>
      <c r="B226" s="11" t="str">
        <f>'Master Schedule'!B226</f>
        <v>Spring Break</v>
      </c>
      <c r="C226" s="7">
        <v>46459.0</v>
      </c>
      <c r="D226" s="8" t="str">
        <f t="shared" si="1"/>
        <v>Saturday</v>
      </c>
      <c r="E226" s="31"/>
      <c r="F226" s="11"/>
      <c r="G226" s="11"/>
      <c r="H226" s="31"/>
      <c r="I226" s="11"/>
      <c r="J226" s="22"/>
      <c r="K226" s="35"/>
      <c r="L226" s="35"/>
      <c r="M226" s="35"/>
      <c r="N226" s="36"/>
      <c r="O226" s="62"/>
      <c r="P226" s="34" t="str">
        <f t="shared" si="2"/>
        <v/>
      </c>
    </row>
    <row r="227" ht="22.5" customHeight="1">
      <c r="A227" s="6">
        <v>226.0</v>
      </c>
      <c r="B227" s="11" t="str">
        <f>'Master Schedule'!B227</f>
        <v/>
      </c>
      <c r="C227" s="7">
        <v>46460.0</v>
      </c>
      <c r="D227" s="8" t="str">
        <f t="shared" si="1"/>
        <v>Sunday</v>
      </c>
      <c r="E227" s="31"/>
      <c r="F227" s="11"/>
      <c r="G227" s="11"/>
      <c r="H227" s="31"/>
      <c r="I227" s="11"/>
      <c r="J227" s="22"/>
      <c r="K227" s="32"/>
      <c r="L227" s="32"/>
      <c r="M227" s="32"/>
      <c r="N227" s="33"/>
      <c r="O227" s="62"/>
      <c r="P227" s="34" t="str">
        <f t="shared" si="2"/>
        <v/>
      </c>
    </row>
    <row r="228" ht="22.5" customHeight="1">
      <c r="A228" s="6">
        <v>227.0</v>
      </c>
      <c r="B228" s="11" t="str">
        <f>'Master Schedule'!B228</f>
        <v/>
      </c>
      <c r="C228" s="7">
        <v>46461.0</v>
      </c>
      <c r="D228" s="8" t="str">
        <f t="shared" si="1"/>
        <v>Monday</v>
      </c>
      <c r="E228" s="31"/>
      <c r="F228" s="11"/>
      <c r="G228" s="11"/>
      <c r="H228" s="31"/>
      <c r="I228" s="11"/>
      <c r="J228" s="22"/>
      <c r="K228" s="35"/>
      <c r="L228" s="35"/>
      <c r="M228" s="35"/>
      <c r="N228" s="36"/>
      <c r="O228" s="62"/>
      <c r="P228" s="34" t="str">
        <f t="shared" si="2"/>
        <v/>
      </c>
    </row>
    <row r="229" ht="22.5" customHeight="1">
      <c r="A229" s="6">
        <v>228.0</v>
      </c>
      <c r="B229" s="11" t="str">
        <f>'Master Schedule'!B229</f>
        <v/>
      </c>
      <c r="C229" s="7">
        <v>46462.0</v>
      </c>
      <c r="D229" s="8" t="str">
        <f t="shared" si="1"/>
        <v>Tuesday</v>
      </c>
      <c r="E229" s="31"/>
      <c r="F229" s="11"/>
      <c r="G229" s="11"/>
      <c r="H229" s="31"/>
      <c r="I229" s="11"/>
      <c r="J229" s="22"/>
      <c r="K229" s="32"/>
      <c r="L229" s="32"/>
      <c r="M229" s="32"/>
      <c r="N229" s="33"/>
      <c r="O229" s="62"/>
      <c r="P229" s="34" t="str">
        <f t="shared" si="2"/>
        <v/>
      </c>
    </row>
    <row r="230" ht="22.5" customHeight="1">
      <c r="A230" s="6">
        <v>229.0</v>
      </c>
      <c r="B230" s="11" t="str">
        <f>'Master Schedule'!B230</f>
        <v/>
      </c>
      <c r="C230" s="7">
        <v>46463.0</v>
      </c>
      <c r="D230" s="8" t="str">
        <f t="shared" si="1"/>
        <v>Wednesday</v>
      </c>
      <c r="E230" s="31"/>
      <c r="F230" s="11"/>
      <c r="G230" s="11"/>
      <c r="H230" s="31"/>
      <c r="I230" s="11"/>
      <c r="J230" s="22"/>
      <c r="K230" s="35"/>
      <c r="L230" s="35"/>
      <c r="M230" s="35"/>
      <c r="N230" s="36"/>
      <c r="O230" s="62"/>
      <c r="P230" s="34" t="str">
        <f t="shared" si="2"/>
        <v/>
      </c>
    </row>
    <row r="231" ht="22.5" customHeight="1">
      <c r="A231" s="6">
        <v>230.0</v>
      </c>
      <c r="B231" s="11" t="str">
        <f>'Master Schedule'!B231</f>
        <v/>
      </c>
      <c r="C231" s="7">
        <v>46464.0</v>
      </c>
      <c r="D231" s="8" t="str">
        <f t="shared" si="1"/>
        <v>Thursday</v>
      </c>
      <c r="E231" s="31"/>
      <c r="F231" s="11"/>
      <c r="G231" s="11"/>
      <c r="H231" s="31"/>
      <c r="I231" s="11"/>
      <c r="J231" s="22"/>
      <c r="K231" s="32"/>
      <c r="L231" s="32"/>
      <c r="M231" s="32"/>
      <c r="N231" s="33"/>
      <c r="O231" s="62"/>
      <c r="P231" s="34" t="str">
        <f t="shared" si="2"/>
        <v/>
      </c>
    </row>
    <row r="232" ht="22.5" customHeight="1">
      <c r="A232" s="6">
        <v>231.0</v>
      </c>
      <c r="B232" s="11" t="str">
        <f>'Master Schedule'!B232</f>
        <v/>
      </c>
      <c r="C232" s="7">
        <v>46465.0</v>
      </c>
      <c r="D232" s="8" t="str">
        <f t="shared" si="1"/>
        <v>Friday</v>
      </c>
      <c r="E232" s="31"/>
      <c r="F232" s="11"/>
      <c r="G232" s="11"/>
      <c r="H232" s="31"/>
      <c r="I232" s="11"/>
      <c r="J232" s="22"/>
      <c r="K232" s="35"/>
      <c r="L232" s="35"/>
      <c r="M232" s="35"/>
      <c r="N232" s="36"/>
      <c r="O232" s="62"/>
      <c r="P232" s="34" t="str">
        <f t="shared" si="2"/>
        <v/>
      </c>
    </row>
    <row r="233" ht="22.5" customHeight="1">
      <c r="A233" s="6">
        <v>232.0</v>
      </c>
      <c r="B233" s="11" t="str">
        <f>'Master Schedule'!B233</f>
        <v/>
      </c>
      <c r="C233" s="7">
        <v>46466.0</v>
      </c>
      <c r="D233" s="8" t="str">
        <f t="shared" si="1"/>
        <v>Saturday</v>
      </c>
      <c r="E233" s="50" t="s">
        <v>64</v>
      </c>
      <c r="F233" s="57">
        <v>0.5</v>
      </c>
      <c r="G233" s="6" t="s">
        <v>65</v>
      </c>
      <c r="H233" s="50" t="s">
        <v>20</v>
      </c>
      <c r="I233" s="57">
        <v>0.625</v>
      </c>
      <c r="J233" s="52" t="s">
        <v>66</v>
      </c>
      <c r="K233" s="32"/>
      <c r="L233" s="32"/>
      <c r="M233" s="32"/>
      <c r="N233" s="33"/>
      <c r="O233" s="62"/>
      <c r="P233" s="34" t="str">
        <f t="shared" si="2"/>
        <v>⌛️ Pending</v>
      </c>
    </row>
    <row r="234" ht="22.5" customHeight="1">
      <c r="A234" s="6">
        <v>233.0</v>
      </c>
      <c r="B234" s="11" t="str">
        <f>'Master Schedule'!B234</f>
        <v/>
      </c>
      <c r="C234" s="7">
        <v>46467.0</v>
      </c>
      <c r="D234" s="8" t="str">
        <f t="shared" si="1"/>
        <v>Sunday</v>
      </c>
      <c r="E234" s="31"/>
      <c r="F234" s="11"/>
      <c r="G234" s="11"/>
      <c r="H234" s="31"/>
      <c r="I234" s="11"/>
      <c r="J234" s="22"/>
      <c r="K234" s="35"/>
      <c r="L234" s="35"/>
      <c r="M234" s="35"/>
      <c r="N234" s="36"/>
      <c r="O234" s="62"/>
      <c r="P234" s="34" t="str">
        <f t="shared" si="2"/>
        <v/>
      </c>
    </row>
    <row r="235" ht="22.5" customHeight="1">
      <c r="A235" s="6">
        <v>234.0</v>
      </c>
      <c r="B235" s="11" t="str">
        <f>'Master Schedule'!B235</f>
        <v/>
      </c>
      <c r="C235" s="7">
        <v>46468.0</v>
      </c>
      <c r="D235" s="8" t="str">
        <f t="shared" si="1"/>
        <v>Monday</v>
      </c>
      <c r="E235" s="31"/>
      <c r="F235" s="11"/>
      <c r="G235" s="11"/>
      <c r="H235" s="31"/>
      <c r="I235" s="11"/>
      <c r="J235" s="22"/>
      <c r="K235" s="32"/>
      <c r="L235" s="32"/>
      <c r="M235" s="32"/>
      <c r="N235" s="33"/>
      <c r="O235" s="62"/>
      <c r="P235" s="34" t="str">
        <f t="shared" si="2"/>
        <v/>
      </c>
    </row>
    <row r="236" ht="22.5" customHeight="1">
      <c r="A236" s="6">
        <v>235.0</v>
      </c>
      <c r="B236" s="11" t="str">
        <f>'Master Schedule'!B236</f>
        <v/>
      </c>
      <c r="C236" s="7">
        <v>46469.0</v>
      </c>
      <c r="D236" s="8" t="str">
        <f t="shared" si="1"/>
        <v>Tuesday</v>
      </c>
      <c r="E236" s="31"/>
      <c r="F236" s="11"/>
      <c r="G236" s="11"/>
      <c r="H236" s="31"/>
      <c r="I236" s="11"/>
      <c r="J236" s="22"/>
      <c r="K236" s="35"/>
      <c r="L236" s="35"/>
      <c r="M236" s="35"/>
      <c r="N236" s="36"/>
      <c r="O236" s="62"/>
      <c r="P236" s="34" t="str">
        <f t="shared" si="2"/>
        <v/>
      </c>
    </row>
    <row r="237" ht="22.5" customHeight="1">
      <c r="A237" s="6">
        <v>236.0</v>
      </c>
      <c r="B237" s="11" t="str">
        <f>'Master Schedule'!B237</f>
        <v/>
      </c>
      <c r="C237" s="7">
        <v>46470.0</v>
      </c>
      <c r="D237" s="8" t="str">
        <f t="shared" si="1"/>
        <v>Wednesday</v>
      </c>
      <c r="E237" s="31"/>
      <c r="F237" s="11"/>
      <c r="G237" s="11"/>
      <c r="H237" s="31"/>
      <c r="I237" s="11"/>
      <c r="J237" s="22"/>
      <c r="K237" s="32"/>
      <c r="L237" s="32"/>
      <c r="M237" s="32"/>
      <c r="N237" s="33"/>
      <c r="O237" s="62"/>
      <c r="P237" s="34" t="str">
        <f t="shared" si="2"/>
        <v/>
      </c>
    </row>
    <row r="238" ht="22.5" customHeight="1">
      <c r="A238" s="6">
        <v>237.0</v>
      </c>
      <c r="B238" s="11" t="str">
        <f>'Master Schedule'!B238</f>
        <v/>
      </c>
      <c r="C238" s="7">
        <v>46471.0</v>
      </c>
      <c r="D238" s="8" t="str">
        <f t="shared" si="1"/>
        <v>Thursday</v>
      </c>
      <c r="E238" s="31"/>
      <c r="F238" s="11"/>
      <c r="G238" s="11"/>
      <c r="H238" s="31"/>
      <c r="I238" s="11"/>
      <c r="J238" s="22"/>
      <c r="K238" s="35"/>
      <c r="L238" s="35"/>
      <c r="M238" s="35"/>
      <c r="N238" s="36"/>
      <c r="O238" s="62"/>
      <c r="P238" s="34" t="str">
        <f t="shared" si="2"/>
        <v/>
      </c>
    </row>
    <row r="239" ht="22.5" customHeight="1">
      <c r="A239" s="6">
        <v>238.0</v>
      </c>
      <c r="B239" s="11" t="str">
        <f>'Master Schedule'!B239</f>
        <v/>
      </c>
      <c r="C239" s="7">
        <v>46472.0</v>
      </c>
      <c r="D239" s="8" t="str">
        <f t="shared" si="1"/>
        <v>Friday</v>
      </c>
      <c r="E239" s="31"/>
      <c r="F239" s="11"/>
      <c r="G239" s="11"/>
      <c r="H239" s="31"/>
      <c r="I239" s="11"/>
      <c r="J239" s="22"/>
      <c r="K239" s="32"/>
      <c r="L239" s="32"/>
      <c r="M239" s="32"/>
      <c r="N239" s="33"/>
      <c r="O239" s="62"/>
      <c r="P239" s="34" t="str">
        <f t="shared" si="2"/>
        <v/>
      </c>
    </row>
    <row r="240" ht="22.5" customHeight="1">
      <c r="A240" s="6">
        <v>239.0</v>
      </c>
      <c r="B240" s="11" t="str">
        <f>'Master Schedule'!B240</f>
        <v/>
      </c>
      <c r="C240" s="7">
        <v>46473.0</v>
      </c>
      <c r="D240" s="8" t="str">
        <f t="shared" si="1"/>
        <v>Saturday</v>
      </c>
      <c r="E240" s="31"/>
      <c r="F240" s="11"/>
      <c r="G240" s="11"/>
      <c r="H240" s="31"/>
      <c r="I240" s="11"/>
      <c r="J240" s="22"/>
      <c r="K240" s="35"/>
      <c r="L240" s="35"/>
      <c r="M240" s="35"/>
      <c r="N240" s="36"/>
      <c r="O240" s="62"/>
      <c r="P240" s="34" t="str">
        <f t="shared" si="2"/>
        <v/>
      </c>
    </row>
    <row r="241" ht="22.5" customHeight="1">
      <c r="A241" s="6">
        <v>240.0</v>
      </c>
      <c r="B241" s="11" t="str">
        <f>'Master Schedule'!B241</f>
        <v/>
      </c>
      <c r="C241" s="7">
        <v>46474.0</v>
      </c>
      <c r="D241" s="8" t="str">
        <f t="shared" si="1"/>
        <v>Sunday</v>
      </c>
      <c r="E241" s="31"/>
      <c r="F241" s="11"/>
      <c r="G241" s="11"/>
      <c r="H241" s="31"/>
      <c r="I241" s="11"/>
      <c r="J241" s="22"/>
      <c r="K241" s="32"/>
      <c r="L241" s="32"/>
      <c r="M241" s="32"/>
      <c r="N241" s="33"/>
      <c r="O241" s="62"/>
      <c r="P241" s="34" t="str">
        <f t="shared" si="2"/>
        <v/>
      </c>
    </row>
    <row r="242" ht="22.5" customHeight="1">
      <c r="A242" s="6">
        <v>241.0</v>
      </c>
      <c r="B242" s="11" t="str">
        <f>'Master Schedule'!B242</f>
        <v/>
      </c>
      <c r="C242" s="7">
        <v>46475.0</v>
      </c>
      <c r="D242" s="8" t="str">
        <f t="shared" si="1"/>
        <v>Monday</v>
      </c>
      <c r="E242" s="31"/>
      <c r="F242" s="11"/>
      <c r="G242" s="11"/>
      <c r="H242" s="31"/>
      <c r="I242" s="11"/>
      <c r="J242" s="22"/>
      <c r="K242" s="35"/>
      <c r="L242" s="35"/>
      <c r="M242" s="35"/>
      <c r="N242" s="36"/>
      <c r="O242" s="62"/>
      <c r="P242" s="34" t="str">
        <f t="shared" si="2"/>
        <v/>
      </c>
    </row>
    <row r="243" ht="22.5" customHeight="1">
      <c r="A243" s="6">
        <v>242.0</v>
      </c>
      <c r="B243" s="11" t="str">
        <f>'Master Schedule'!B243</f>
        <v/>
      </c>
      <c r="C243" s="7">
        <v>46476.0</v>
      </c>
      <c r="D243" s="8" t="str">
        <f t="shared" si="1"/>
        <v>Tuesday</v>
      </c>
      <c r="E243" s="31"/>
      <c r="F243" s="11"/>
      <c r="G243" s="11"/>
      <c r="H243" s="31"/>
      <c r="I243" s="11"/>
      <c r="J243" s="22"/>
      <c r="K243" s="32"/>
      <c r="L243" s="32"/>
      <c r="M243" s="32"/>
      <c r="N243" s="33"/>
      <c r="O243" s="62"/>
      <c r="P243" s="34" t="str">
        <f t="shared" si="2"/>
        <v/>
      </c>
    </row>
    <row r="244" ht="22.5" customHeight="1">
      <c r="A244" s="6">
        <v>243.0</v>
      </c>
      <c r="B244" s="11" t="str">
        <f>'Master Schedule'!B244</f>
        <v/>
      </c>
      <c r="C244" s="7">
        <v>46477.0</v>
      </c>
      <c r="D244" s="8" t="str">
        <f t="shared" si="1"/>
        <v>Wednesday</v>
      </c>
      <c r="E244" s="31"/>
      <c r="F244" s="11"/>
      <c r="G244" s="11"/>
      <c r="H244" s="31"/>
      <c r="I244" s="11"/>
      <c r="J244" s="22"/>
      <c r="K244" s="35"/>
      <c r="L244" s="35"/>
      <c r="M244" s="35"/>
      <c r="N244" s="36"/>
      <c r="O244" s="62"/>
      <c r="P244" s="34" t="str">
        <f t="shared" si="2"/>
        <v/>
      </c>
    </row>
    <row r="245" ht="22.5" customHeight="1">
      <c r="A245" s="6">
        <v>244.0</v>
      </c>
      <c r="B245" s="11" t="str">
        <f>'Master Schedule'!B245</f>
        <v/>
      </c>
      <c r="C245" s="7">
        <v>46478.0</v>
      </c>
      <c r="D245" s="8" t="str">
        <f t="shared" si="1"/>
        <v>Thursday</v>
      </c>
      <c r="E245" s="31"/>
      <c r="F245" s="11"/>
      <c r="G245" s="11"/>
      <c r="H245" s="31"/>
      <c r="I245" s="11"/>
      <c r="J245" s="22"/>
      <c r="K245" s="32"/>
      <c r="L245" s="32"/>
      <c r="M245" s="32"/>
      <c r="N245" s="33"/>
      <c r="O245" s="62"/>
      <c r="P245" s="34" t="str">
        <f t="shared" si="2"/>
        <v/>
      </c>
    </row>
    <row r="246" ht="22.5" customHeight="1">
      <c r="A246" s="6">
        <v>245.0</v>
      </c>
      <c r="B246" s="11" t="str">
        <f>'Master Schedule'!B246</f>
        <v/>
      </c>
      <c r="C246" s="7">
        <v>46479.0</v>
      </c>
      <c r="D246" s="8" t="str">
        <f t="shared" si="1"/>
        <v>Friday</v>
      </c>
      <c r="E246" s="31"/>
      <c r="F246" s="11"/>
      <c r="G246" s="11"/>
      <c r="H246" s="31"/>
      <c r="I246" s="11"/>
      <c r="J246" s="22"/>
      <c r="K246" s="35"/>
      <c r="L246" s="35"/>
      <c r="M246" s="35"/>
      <c r="N246" s="36"/>
      <c r="O246" s="62"/>
      <c r="P246" s="34" t="str">
        <f t="shared" si="2"/>
        <v/>
      </c>
    </row>
    <row r="247" ht="22.5" customHeight="1">
      <c r="A247" s="6">
        <v>246.0</v>
      </c>
      <c r="B247" s="11" t="str">
        <f>'Master Schedule'!B247</f>
        <v/>
      </c>
      <c r="C247" s="7">
        <v>46480.0</v>
      </c>
      <c r="D247" s="8" t="str">
        <f t="shared" si="1"/>
        <v>Saturday</v>
      </c>
      <c r="E247" s="31"/>
      <c r="F247" s="11"/>
      <c r="G247" s="11"/>
      <c r="H247" s="31"/>
      <c r="I247" s="11"/>
      <c r="J247" s="22"/>
      <c r="K247" s="32"/>
      <c r="L247" s="32"/>
      <c r="M247" s="32"/>
      <c r="N247" s="33"/>
      <c r="O247" s="62"/>
      <c r="P247" s="34" t="str">
        <f t="shared" si="2"/>
        <v/>
      </c>
    </row>
    <row r="248" ht="22.5" customHeight="1">
      <c r="A248" s="6">
        <v>247.0</v>
      </c>
      <c r="B248" s="11" t="str">
        <f>'Master Schedule'!B248</f>
        <v/>
      </c>
      <c r="C248" s="7">
        <v>46481.0</v>
      </c>
      <c r="D248" s="8" t="str">
        <f t="shared" si="1"/>
        <v>Sunday</v>
      </c>
      <c r="E248" s="31"/>
      <c r="F248" s="11"/>
      <c r="G248" s="11"/>
      <c r="H248" s="31"/>
      <c r="I248" s="11"/>
      <c r="J248" s="22"/>
      <c r="K248" s="35"/>
      <c r="L248" s="35"/>
      <c r="M248" s="35"/>
      <c r="N248" s="36"/>
      <c r="O248" s="62"/>
      <c r="P248" s="34" t="str">
        <f t="shared" si="2"/>
        <v/>
      </c>
    </row>
    <row r="249" ht="22.5" customHeight="1">
      <c r="A249" s="6">
        <v>248.0</v>
      </c>
      <c r="B249" s="11" t="str">
        <f>'Master Schedule'!B249</f>
        <v/>
      </c>
      <c r="C249" s="7">
        <v>46482.0</v>
      </c>
      <c r="D249" s="8" t="str">
        <f t="shared" si="1"/>
        <v>Monday</v>
      </c>
      <c r="E249" s="31"/>
      <c r="F249" s="11"/>
      <c r="G249" s="11"/>
      <c r="H249" s="31"/>
      <c r="I249" s="11"/>
      <c r="J249" s="22"/>
      <c r="K249" s="32"/>
      <c r="L249" s="32"/>
      <c r="M249" s="32"/>
      <c r="N249" s="33"/>
      <c r="O249" s="62"/>
      <c r="P249" s="34" t="str">
        <f t="shared" si="2"/>
        <v/>
      </c>
    </row>
    <row r="250" ht="22.5" customHeight="1">
      <c r="A250" s="6">
        <v>249.0</v>
      </c>
      <c r="B250" s="11" t="str">
        <f>'Master Schedule'!B250</f>
        <v/>
      </c>
      <c r="C250" s="7">
        <v>46483.0</v>
      </c>
      <c r="D250" s="8" t="str">
        <f t="shared" si="1"/>
        <v>Tuesday</v>
      </c>
      <c r="E250" s="31"/>
      <c r="F250" s="11"/>
      <c r="G250" s="11"/>
      <c r="H250" s="31"/>
      <c r="I250" s="11"/>
      <c r="J250" s="22"/>
      <c r="K250" s="35"/>
      <c r="L250" s="35"/>
      <c r="M250" s="35"/>
      <c r="N250" s="36"/>
      <c r="O250" s="62"/>
      <c r="P250" s="34" t="str">
        <f t="shared" si="2"/>
        <v/>
      </c>
    </row>
    <row r="251" ht="22.5" customHeight="1">
      <c r="A251" s="6">
        <v>250.0</v>
      </c>
      <c r="B251" s="11" t="str">
        <f>'Master Schedule'!B251</f>
        <v/>
      </c>
      <c r="C251" s="7">
        <v>46484.0</v>
      </c>
      <c r="D251" s="8" t="str">
        <f t="shared" si="1"/>
        <v>Wednesday</v>
      </c>
      <c r="E251" s="31"/>
      <c r="F251" s="11"/>
      <c r="G251" s="11"/>
      <c r="H251" s="31"/>
      <c r="I251" s="11"/>
      <c r="J251" s="22"/>
      <c r="K251" s="32"/>
      <c r="L251" s="32"/>
      <c r="M251" s="32"/>
      <c r="N251" s="33"/>
      <c r="O251" s="62"/>
      <c r="P251" s="34" t="str">
        <f t="shared" si="2"/>
        <v/>
      </c>
    </row>
    <row r="252" ht="22.5" customHeight="1">
      <c r="A252" s="6">
        <v>251.0</v>
      </c>
      <c r="B252" s="11" t="str">
        <f>'Master Schedule'!B252</f>
        <v/>
      </c>
      <c r="C252" s="7">
        <v>46485.0</v>
      </c>
      <c r="D252" s="8" t="str">
        <f t="shared" si="1"/>
        <v>Thursday</v>
      </c>
      <c r="E252" s="31"/>
      <c r="F252" s="11"/>
      <c r="G252" s="11"/>
      <c r="H252" s="31"/>
      <c r="I252" s="11"/>
      <c r="J252" s="22"/>
      <c r="K252" s="35"/>
      <c r="L252" s="35"/>
      <c r="M252" s="35"/>
      <c r="N252" s="36"/>
      <c r="O252" s="62"/>
      <c r="P252" s="34" t="str">
        <f t="shared" si="2"/>
        <v/>
      </c>
    </row>
    <row r="253" ht="22.5" customHeight="1">
      <c r="A253" s="6">
        <v>252.0</v>
      </c>
      <c r="B253" s="11" t="str">
        <f>'Master Schedule'!B253</f>
        <v/>
      </c>
      <c r="C253" s="7">
        <v>46486.0</v>
      </c>
      <c r="D253" s="8" t="str">
        <f t="shared" si="1"/>
        <v>Friday</v>
      </c>
      <c r="E253" s="31"/>
      <c r="F253" s="11"/>
      <c r="G253" s="11"/>
      <c r="H253" s="31"/>
      <c r="I253" s="11"/>
      <c r="J253" s="22"/>
      <c r="K253" s="32"/>
      <c r="L253" s="32"/>
      <c r="M253" s="32"/>
      <c r="N253" s="33"/>
      <c r="O253" s="62"/>
      <c r="P253" s="34" t="str">
        <f t="shared" si="2"/>
        <v/>
      </c>
    </row>
    <row r="254" ht="22.5" customHeight="1">
      <c r="A254" s="6">
        <v>253.0</v>
      </c>
      <c r="B254" s="11" t="str">
        <f>'Master Schedule'!B254</f>
        <v/>
      </c>
      <c r="C254" s="7">
        <v>46487.0</v>
      </c>
      <c r="D254" s="8" t="str">
        <f t="shared" si="1"/>
        <v>Saturday</v>
      </c>
      <c r="E254" s="31"/>
      <c r="F254" s="11"/>
      <c r="G254" s="11"/>
      <c r="H254" s="31"/>
      <c r="I254" s="11"/>
      <c r="J254" s="22"/>
      <c r="K254" s="35"/>
      <c r="L254" s="35"/>
      <c r="M254" s="35"/>
      <c r="N254" s="36"/>
      <c r="O254" s="62"/>
      <c r="P254" s="34" t="str">
        <f t="shared" si="2"/>
        <v/>
      </c>
    </row>
    <row r="255" ht="22.5" customHeight="1">
      <c r="A255" s="6">
        <v>254.0</v>
      </c>
      <c r="B255" s="11" t="str">
        <f>'Master Schedule'!B255</f>
        <v/>
      </c>
      <c r="C255" s="7">
        <v>46488.0</v>
      </c>
      <c r="D255" s="8" t="str">
        <f t="shared" si="1"/>
        <v>Sunday</v>
      </c>
      <c r="E255" s="31"/>
      <c r="F255" s="11"/>
      <c r="G255" s="11"/>
      <c r="H255" s="31"/>
      <c r="I255" s="11"/>
      <c r="J255" s="22"/>
      <c r="K255" s="32"/>
      <c r="L255" s="32"/>
      <c r="M255" s="32"/>
      <c r="N255" s="33"/>
      <c r="O255" s="62"/>
      <c r="P255" s="34" t="str">
        <f t="shared" si="2"/>
        <v/>
      </c>
    </row>
    <row r="256" ht="22.5" customHeight="1">
      <c r="A256" s="6">
        <v>255.0</v>
      </c>
      <c r="B256" s="11" t="str">
        <f>'Master Schedule'!B256</f>
        <v/>
      </c>
      <c r="C256" s="7">
        <v>46489.0</v>
      </c>
      <c r="D256" s="8" t="str">
        <f t="shared" si="1"/>
        <v>Monday</v>
      </c>
      <c r="E256" s="31"/>
      <c r="F256" s="11"/>
      <c r="G256" s="11"/>
      <c r="H256" s="31"/>
      <c r="I256" s="11"/>
      <c r="J256" s="22"/>
      <c r="K256" s="35"/>
      <c r="L256" s="35"/>
      <c r="M256" s="35"/>
      <c r="N256" s="36"/>
      <c r="O256" s="62"/>
      <c r="P256" s="34" t="str">
        <f t="shared" si="2"/>
        <v/>
      </c>
    </row>
    <row r="257" ht="22.5" customHeight="1">
      <c r="A257" s="6">
        <v>256.0</v>
      </c>
      <c r="B257" s="11" t="str">
        <f>'Master Schedule'!B257</f>
        <v/>
      </c>
      <c r="C257" s="7">
        <v>46490.0</v>
      </c>
      <c r="D257" s="8" t="str">
        <f t="shared" si="1"/>
        <v>Tuesday</v>
      </c>
      <c r="E257" s="31"/>
      <c r="F257" s="11"/>
      <c r="G257" s="11"/>
      <c r="H257" s="31"/>
      <c r="I257" s="11"/>
      <c r="J257" s="22"/>
      <c r="K257" s="32"/>
      <c r="L257" s="32"/>
      <c r="M257" s="32"/>
      <c r="N257" s="33"/>
      <c r="O257" s="62"/>
      <c r="P257" s="34" t="str">
        <f t="shared" si="2"/>
        <v/>
      </c>
    </row>
    <row r="258" ht="22.5" customHeight="1">
      <c r="A258" s="6">
        <v>257.0</v>
      </c>
      <c r="B258" s="11" t="str">
        <f>'Master Schedule'!B258</f>
        <v/>
      </c>
      <c r="C258" s="7">
        <v>46491.0</v>
      </c>
      <c r="D258" s="8" t="str">
        <f t="shared" si="1"/>
        <v>Wednesday</v>
      </c>
      <c r="E258" s="31"/>
      <c r="F258" s="11"/>
      <c r="G258" s="11"/>
      <c r="H258" s="31"/>
      <c r="I258" s="11"/>
      <c r="J258" s="22"/>
      <c r="K258" s="35"/>
      <c r="L258" s="35"/>
      <c r="M258" s="35"/>
      <c r="N258" s="36"/>
      <c r="O258" s="62"/>
      <c r="P258" s="34" t="str">
        <f t="shared" si="2"/>
        <v/>
      </c>
    </row>
    <row r="259" ht="22.5" customHeight="1">
      <c r="A259" s="6">
        <v>258.0</v>
      </c>
      <c r="B259" s="11" t="str">
        <f>'Master Schedule'!B259</f>
        <v/>
      </c>
      <c r="C259" s="7">
        <v>46492.0</v>
      </c>
      <c r="D259" s="8" t="str">
        <f t="shared" si="1"/>
        <v>Thursday</v>
      </c>
      <c r="E259" s="31"/>
      <c r="F259" s="11"/>
      <c r="G259" s="11"/>
      <c r="H259" s="31"/>
      <c r="I259" s="11"/>
      <c r="J259" s="22"/>
      <c r="K259" s="32"/>
      <c r="L259" s="32"/>
      <c r="M259" s="32"/>
      <c r="N259" s="33"/>
      <c r="O259" s="62"/>
      <c r="P259" s="34" t="str">
        <f t="shared" si="2"/>
        <v/>
      </c>
    </row>
    <row r="260" ht="22.5" customHeight="1">
      <c r="A260" s="6">
        <v>259.0</v>
      </c>
      <c r="B260" s="11" t="str">
        <f>'Master Schedule'!B260</f>
        <v/>
      </c>
      <c r="C260" s="7">
        <v>46493.0</v>
      </c>
      <c r="D260" s="8" t="str">
        <f t="shared" si="1"/>
        <v>Friday</v>
      </c>
      <c r="E260" s="31"/>
      <c r="F260" s="11"/>
      <c r="G260" s="11"/>
      <c r="H260" s="31"/>
      <c r="I260" s="11"/>
      <c r="J260" s="22"/>
      <c r="K260" s="35"/>
      <c r="L260" s="35"/>
      <c r="M260" s="35"/>
      <c r="N260" s="36"/>
      <c r="O260" s="62"/>
      <c r="P260" s="34" t="str">
        <f t="shared" si="2"/>
        <v/>
      </c>
    </row>
    <row r="261" ht="22.5" customHeight="1">
      <c r="A261" s="6">
        <v>260.0</v>
      </c>
      <c r="B261" s="11" t="str">
        <f>'Master Schedule'!B261</f>
        <v/>
      </c>
      <c r="C261" s="7">
        <v>46494.0</v>
      </c>
      <c r="D261" s="8" t="str">
        <f t="shared" si="1"/>
        <v>Saturday</v>
      </c>
      <c r="E261" s="31"/>
      <c r="F261" s="11"/>
      <c r="G261" s="11"/>
      <c r="H261" s="31"/>
      <c r="I261" s="11"/>
      <c r="J261" s="22"/>
      <c r="K261" s="32"/>
      <c r="L261" s="32"/>
      <c r="M261" s="32"/>
      <c r="N261" s="33"/>
      <c r="O261" s="62"/>
      <c r="P261" s="34" t="str">
        <f t="shared" si="2"/>
        <v/>
      </c>
    </row>
    <row r="262" ht="22.5" customHeight="1">
      <c r="A262" s="6">
        <v>261.0</v>
      </c>
      <c r="B262" s="11" t="str">
        <f>'Master Schedule'!B262</f>
        <v/>
      </c>
      <c r="C262" s="7">
        <v>46495.0</v>
      </c>
      <c r="D262" s="8" t="str">
        <f t="shared" si="1"/>
        <v>Sunday</v>
      </c>
      <c r="E262" s="31"/>
      <c r="F262" s="11"/>
      <c r="G262" s="11"/>
      <c r="H262" s="31"/>
      <c r="I262" s="11"/>
      <c r="J262" s="22"/>
      <c r="K262" s="35"/>
      <c r="L262" s="35"/>
      <c r="M262" s="35"/>
      <c r="N262" s="36"/>
      <c r="O262" s="62"/>
      <c r="P262" s="34" t="str">
        <f t="shared" si="2"/>
        <v/>
      </c>
    </row>
    <row r="263" ht="22.5" customHeight="1">
      <c r="A263" s="6">
        <v>262.0</v>
      </c>
      <c r="B263" s="11" t="str">
        <f>'Master Schedule'!B263</f>
        <v/>
      </c>
      <c r="C263" s="7">
        <v>46496.0</v>
      </c>
      <c r="D263" s="8" t="str">
        <f t="shared" si="1"/>
        <v>Monday</v>
      </c>
      <c r="E263" s="31"/>
      <c r="F263" s="11"/>
      <c r="G263" s="11"/>
      <c r="H263" s="31"/>
      <c r="I263" s="11"/>
      <c r="J263" s="22"/>
      <c r="K263" s="32"/>
      <c r="L263" s="32"/>
      <c r="M263" s="32"/>
      <c r="N263" s="33"/>
      <c r="O263" s="62"/>
      <c r="P263" s="34" t="str">
        <f t="shared" si="2"/>
        <v/>
      </c>
    </row>
    <row r="264" ht="22.5" customHeight="1">
      <c r="A264" s="6">
        <v>263.0</v>
      </c>
      <c r="B264" s="11" t="str">
        <f>'Master Schedule'!B264</f>
        <v/>
      </c>
      <c r="C264" s="7">
        <v>46497.0</v>
      </c>
      <c r="D264" s="8" t="str">
        <f t="shared" si="1"/>
        <v>Tuesday</v>
      </c>
      <c r="E264" s="31"/>
      <c r="F264" s="11"/>
      <c r="G264" s="11"/>
      <c r="H264" s="31"/>
      <c r="I264" s="11"/>
      <c r="J264" s="22"/>
      <c r="K264" s="35"/>
      <c r="L264" s="35"/>
      <c r="M264" s="35"/>
      <c r="N264" s="36"/>
      <c r="O264" s="62"/>
      <c r="P264" s="34" t="str">
        <f t="shared" si="2"/>
        <v/>
      </c>
    </row>
    <row r="265" ht="22.5" customHeight="1">
      <c r="A265" s="6">
        <v>264.0</v>
      </c>
      <c r="B265" s="11" t="str">
        <f>'Master Schedule'!B265</f>
        <v/>
      </c>
      <c r="C265" s="7">
        <v>46498.0</v>
      </c>
      <c r="D265" s="8" t="str">
        <f t="shared" si="1"/>
        <v>Wednesday</v>
      </c>
      <c r="E265" s="31"/>
      <c r="F265" s="11"/>
      <c r="G265" s="11"/>
      <c r="H265" s="31"/>
      <c r="I265" s="11"/>
      <c r="J265" s="22"/>
      <c r="K265" s="32"/>
      <c r="L265" s="32"/>
      <c r="M265" s="32"/>
      <c r="N265" s="33"/>
      <c r="O265" s="62"/>
      <c r="P265" s="34" t="str">
        <f t="shared" si="2"/>
        <v/>
      </c>
    </row>
    <row r="266" ht="22.5" customHeight="1">
      <c r="A266" s="6">
        <v>265.0</v>
      </c>
      <c r="B266" s="11" t="str">
        <f>'Master Schedule'!B266</f>
        <v/>
      </c>
      <c r="C266" s="7">
        <v>46499.0</v>
      </c>
      <c r="D266" s="8" t="str">
        <f t="shared" si="1"/>
        <v>Thursday</v>
      </c>
      <c r="E266" s="31"/>
      <c r="F266" s="11"/>
      <c r="G266" s="11"/>
      <c r="H266" s="31"/>
      <c r="I266" s="11"/>
      <c r="J266" s="22"/>
      <c r="K266" s="35"/>
      <c r="L266" s="35"/>
      <c r="M266" s="35"/>
      <c r="N266" s="36"/>
      <c r="O266" s="62"/>
      <c r="P266" s="34" t="str">
        <f t="shared" si="2"/>
        <v/>
      </c>
    </row>
    <row r="267" ht="22.5" customHeight="1">
      <c r="A267" s="6">
        <v>266.0</v>
      </c>
      <c r="B267" s="11" t="str">
        <f>'Master Schedule'!B267</f>
        <v/>
      </c>
      <c r="C267" s="7">
        <v>46500.0</v>
      </c>
      <c r="D267" s="8" t="str">
        <f t="shared" si="1"/>
        <v>Friday</v>
      </c>
      <c r="E267" s="31"/>
      <c r="F267" s="11"/>
      <c r="G267" s="11"/>
      <c r="H267" s="31"/>
      <c r="I267" s="11"/>
      <c r="J267" s="22"/>
      <c r="K267" s="32"/>
      <c r="L267" s="32"/>
      <c r="M267" s="32"/>
      <c r="N267" s="33"/>
      <c r="O267" s="62"/>
      <c r="P267" s="34" t="str">
        <f t="shared" si="2"/>
        <v/>
      </c>
    </row>
    <row r="268" ht="22.5" customHeight="1">
      <c r="A268" s="6">
        <v>267.0</v>
      </c>
      <c r="B268" s="11" t="str">
        <f>'Master Schedule'!B268</f>
        <v/>
      </c>
      <c r="C268" s="7">
        <v>46501.0</v>
      </c>
      <c r="D268" s="8" t="str">
        <f t="shared" si="1"/>
        <v>Saturday</v>
      </c>
      <c r="E268" s="31"/>
      <c r="F268" s="11"/>
      <c r="G268" s="11"/>
      <c r="H268" s="31"/>
      <c r="I268" s="11"/>
      <c r="J268" s="22"/>
      <c r="K268" s="35"/>
      <c r="L268" s="35"/>
      <c r="M268" s="35"/>
      <c r="N268" s="36"/>
      <c r="O268" s="62"/>
      <c r="P268" s="34" t="str">
        <f t="shared" si="2"/>
        <v/>
      </c>
    </row>
    <row r="269" ht="22.5" customHeight="1">
      <c r="A269" s="6">
        <v>268.0</v>
      </c>
      <c r="B269" s="11" t="str">
        <f>'Master Schedule'!B269</f>
        <v/>
      </c>
      <c r="C269" s="7">
        <v>46502.0</v>
      </c>
      <c r="D269" s="8" t="str">
        <f t="shared" si="1"/>
        <v>Sunday</v>
      </c>
      <c r="E269" s="31"/>
      <c r="F269" s="11"/>
      <c r="G269" s="11"/>
      <c r="H269" s="31"/>
      <c r="I269" s="11"/>
      <c r="J269" s="22"/>
      <c r="K269" s="32"/>
      <c r="L269" s="32"/>
      <c r="M269" s="32"/>
      <c r="N269" s="33"/>
      <c r="O269" s="62"/>
      <c r="P269" s="34" t="str">
        <f t="shared" si="2"/>
        <v/>
      </c>
    </row>
    <row r="270" ht="22.5" customHeight="1">
      <c r="A270" s="6">
        <v>269.0</v>
      </c>
      <c r="B270" s="11" t="str">
        <f>'Master Schedule'!B270</f>
        <v/>
      </c>
      <c r="C270" s="7">
        <v>46503.0</v>
      </c>
      <c r="D270" s="8" t="str">
        <f t="shared" si="1"/>
        <v>Monday</v>
      </c>
      <c r="E270" s="31"/>
      <c r="F270" s="11"/>
      <c r="G270" s="11"/>
      <c r="H270" s="31"/>
      <c r="I270" s="11"/>
      <c r="J270" s="22"/>
      <c r="K270" s="35"/>
      <c r="L270" s="35"/>
      <c r="M270" s="35"/>
      <c r="N270" s="36"/>
      <c r="O270" s="62"/>
      <c r="P270" s="34" t="str">
        <f t="shared" si="2"/>
        <v/>
      </c>
    </row>
    <row r="271" ht="22.5" customHeight="1">
      <c r="A271" s="6">
        <v>270.0</v>
      </c>
      <c r="B271" s="11" t="str">
        <f>'Master Schedule'!B271</f>
        <v/>
      </c>
      <c r="C271" s="7">
        <v>46504.0</v>
      </c>
      <c r="D271" s="8" t="str">
        <f t="shared" si="1"/>
        <v>Tuesday</v>
      </c>
      <c r="E271" s="31"/>
      <c r="F271" s="11"/>
      <c r="G271" s="11"/>
      <c r="H271" s="31"/>
      <c r="I271" s="11"/>
      <c r="J271" s="22"/>
      <c r="K271" s="32"/>
      <c r="L271" s="32"/>
      <c r="M271" s="32"/>
      <c r="N271" s="33"/>
      <c r="O271" s="62"/>
      <c r="P271" s="34" t="str">
        <f t="shared" si="2"/>
        <v/>
      </c>
    </row>
    <row r="272" ht="22.5" customHeight="1">
      <c r="A272" s="6">
        <v>271.0</v>
      </c>
      <c r="B272" s="11" t="str">
        <f>'Master Schedule'!B272</f>
        <v/>
      </c>
      <c r="C272" s="7">
        <v>46505.0</v>
      </c>
      <c r="D272" s="8" t="str">
        <f t="shared" si="1"/>
        <v>Wednesday</v>
      </c>
      <c r="E272" s="31"/>
      <c r="F272" s="11"/>
      <c r="G272" s="11"/>
      <c r="H272" s="31"/>
      <c r="I272" s="11"/>
      <c r="J272" s="22"/>
      <c r="K272" s="35"/>
      <c r="L272" s="35"/>
      <c r="M272" s="35"/>
      <c r="N272" s="36"/>
      <c r="O272" s="62"/>
      <c r="P272" s="34" t="str">
        <f t="shared" si="2"/>
        <v/>
      </c>
    </row>
    <row r="273" ht="22.5" customHeight="1">
      <c r="A273" s="6">
        <v>272.0</v>
      </c>
      <c r="B273" s="11" t="str">
        <f>'Master Schedule'!B273</f>
        <v/>
      </c>
      <c r="C273" s="7">
        <v>46506.0</v>
      </c>
      <c r="D273" s="8" t="str">
        <f t="shared" si="1"/>
        <v>Thursday</v>
      </c>
      <c r="E273" s="31"/>
      <c r="F273" s="11"/>
      <c r="G273" s="11"/>
      <c r="H273" s="31"/>
      <c r="I273" s="11"/>
      <c r="J273" s="22"/>
      <c r="K273" s="32"/>
      <c r="L273" s="32"/>
      <c r="M273" s="32"/>
      <c r="N273" s="33"/>
      <c r="O273" s="62"/>
      <c r="P273" s="34" t="str">
        <f t="shared" si="2"/>
        <v/>
      </c>
    </row>
    <row r="274" ht="22.5" customHeight="1">
      <c r="A274" s="6">
        <v>273.0</v>
      </c>
      <c r="B274" s="11" t="str">
        <f>'Master Schedule'!B274</f>
        <v/>
      </c>
      <c r="C274" s="7">
        <v>46507.0</v>
      </c>
      <c r="D274" s="8" t="str">
        <f t="shared" si="1"/>
        <v>Friday</v>
      </c>
      <c r="E274" s="31"/>
      <c r="F274" s="11"/>
      <c r="G274" s="11"/>
      <c r="H274" s="31"/>
      <c r="I274" s="11"/>
      <c r="J274" s="22"/>
      <c r="K274" s="35"/>
      <c r="L274" s="35"/>
      <c r="M274" s="35"/>
      <c r="N274" s="36"/>
      <c r="O274" s="62"/>
      <c r="P274" s="34" t="str">
        <f t="shared" si="2"/>
        <v/>
      </c>
    </row>
    <row r="275" ht="22.5" customHeight="1">
      <c r="A275" s="6">
        <v>274.0</v>
      </c>
      <c r="B275" s="11" t="str">
        <f>'Master Schedule'!B275</f>
        <v/>
      </c>
      <c r="C275" s="7">
        <v>46508.0</v>
      </c>
      <c r="D275" s="8" t="str">
        <f t="shared" si="1"/>
        <v>Saturday</v>
      </c>
      <c r="E275" s="31"/>
      <c r="F275" s="11"/>
      <c r="G275" s="11"/>
      <c r="H275" s="31"/>
      <c r="I275" s="11"/>
      <c r="J275" s="22"/>
      <c r="K275" s="32"/>
      <c r="L275" s="32"/>
      <c r="M275" s="32"/>
      <c r="N275" s="33"/>
      <c r="O275" s="62"/>
      <c r="P275" s="34" t="str">
        <f t="shared" si="2"/>
        <v/>
      </c>
    </row>
    <row r="276" ht="22.5" customHeight="1">
      <c r="A276" s="6">
        <v>275.0</v>
      </c>
      <c r="B276" s="11" t="str">
        <f>'Master Schedule'!B276</f>
        <v/>
      </c>
      <c r="C276" s="7">
        <v>46509.0</v>
      </c>
      <c r="D276" s="8" t="str">
        <f t="shared" si="1"/>
        <v>Sunday</v>
      </c>
      <c r="E276" s="31"/>
      <c r="F276" s="11"/>
      <c r="G276" s="11"/>
      <c r="H276" s="31"/>
      <c r="I276" s="11"/>
      <c r="J276" s="22"/>
      <c r="K276" s="35"/>
      <c r="L276" s="35"/>
      <c r="M276" s="35"/>
      <c r="N276" s="36"/>
      <c r="O276" s="62"/>
      <c r="P276" s="34" t="str">
        <f t="shared" si="2"/>
        <v/>
      </c>
    </row>
    <row r="277" ht="22.5" customHeight="1">
      <c r="A277" s="6">
        <v>276.0</v>
      </c>
      <c r="B277" s="11" t="str">
        <f>'Master Schedule'!B277</f>
        <v/>
      </c>
      <c r="C277" s="7">
        <v>46510.0</v>
      </c>
      <c r="D277" s="8" t="str">
        <f t="shared" si="1"/>
        <v>Monday</v>
      </c>
      <c r="E277" s="31"/>
      <c r="F277" s="11"/>
      <c r="G277" s="11"/>
      <c r="H277" s="31"/>
      <c r="I277" s="11"/>
      <c r="J277" s="22"/>
      <c r="K277" s="32"/>
      <c r="L277" s="32"/>
      <c r="M277" s="32"/>
      <c r="N277" s="33"/>
      <c r="O277" s="62"/>
      <c r="P277" s="34" t="str">
        <f t="shared" si="2"/>
        <v/>
      </c>
    </row>
    <row r="278" ht="22.5" customHeight="1">
      <c r="A278" s="6">
        <v>277.0</v>
      </c>
      <c r="B278" s="11" t="str">
        <f>'Master Schedule'!B278</f>
        <v/>
      </c>
      <c r="C278" s="7">
        <v>46511.0</v>
      </c>
      <c r="D278" s="8" t="str">
        <f t="shared" si="1"/>
        <v>Tuesday</v>
      </c>
      <c r="E278" s="31"/>
      <c r="F278" s="11"/>
      <c r="G278" s="11"/>
      <c r="H278" s="31"/>
      <c r="I278" s="11"/>
      <c r="J278" s="22"/>
      <c r="K278" s="35"/>
      <c r="L278" s="35"/>
      <c r="M278" s="35"/>
      <c r="N278" s="36"/>
      <c r="O278" s="62"/>
      <c r="P278" s="34" t="str">
        <f t="shared" si="2"/>
        <v/>
      </c>
    </row>
    <row r="279" ht="22.5" customHeight="1">
      <c r="A279" s="6">
        <v>278.0</v>
      </c>
      <c r="B279" s="11" t="str">
        <f>'Master Schedule'!B279</f>
        <v/>
      </c>
      <c r="C279" s="7">
        <v>46512.0</v>
      </c>
      <c r="D279" s="8" t="str">
        <f t="shared" si="1"/>
        <v>Wednesday</v>
      </c>
      <c r="E279" s="31"/>
      <c r="F279" s="11"/>
      <c r="G279" s="11"/>
      <c r="H279" s="31"/>
      <c r="I279" s="11"/>
      <c r="J279" s="22"/>
      <c r="K279" s="32"/>
      <c r="L279" s="32"/>
      <c r="M279" s="32"/>
      <c r="N279" s="33"/>
      <c r="O279" s="62"/>
      <c r="P279" s="34" t="str">
        <f t="shared" si="2"/>
        <v/>
      </c>
    </row>
    <row r="280" ht="22.5" customHeight="1">
      <c r="A280" s="6">
        <v>279.0</v>
      </c>
      <c r="B280" s="11" t="str">
        <f>'Master Schedule'!B280</f>
        <v/>
      </c>
      <c r="C280" s="7">
        <v>46513.0</v>
      </c>
      <c r="D280" s="8" t="str">
        <f t="shared" si="1"/>
        <v>Thursday</v>
      </c>
      <c r="E280" s="31"/>
      <c r="F280" s="11"/>
      <c r="G280" s="11"/>
      <c r="H280" s="31"/>
      <c r="I280" s="11"/>
      <c r="J280" s="22"/>
      <c r="K280" s="35"/>
      <c r="L280" s="35"/>
      <c r="M280" s="35"/>
      <c r="N280" s="36"/>
      <c r="O280" s="62"/>
      <c r="P280" s="34" t="str">
        <f t="shared" si="2"/>
        <v/>
      </c>
    </row>
    <row r="281" ht="22.5" customHeight="1">
      <c r="A281" s="6">
        <v>280.0</v>
      </c>
      <c r="B281" s="11" t="str">
        <f>'Master Schedule'!B281</f>
        <v/>
      </c>
      <c r="C281" s="7">
        <v>46514.0</v>
      </c>
      <c r="D281" s="8" t="str">
        <f t="shared" si="1"/>
        <v>Friday</v>
      </c>
      <c r="E281" s="31"/>
      <c r="F281" s="11"/>
      <c r="G281" s="11"/>
      <c r="H281" s="31"/>
      <c r="I281" s="11"/>
      <c r="J281" s="22"/>
      <c r="K281" s="32"/>
      <c r="L281" s="32"/>
      <c r="M281" s="32"/>
      <c r="N281" s="33"/>
      <c r="O281" s="62"/>
      <c r="P281" s="34" t="str">
        <f t="shared" si="2"/>
        <v/>
      </c>
    </row>
    <row r="282" ht="22.5" customHeight="1">
      <c r="A282" s="6">
        <v>281.0</v>
      </c>
      <c r="B282" s="11" t="str">
        <f>'Master Schedule'!B282</f>
        <v/>
      </c>
      <c r="C282" s="7">
        <v>46515.0</v>
      </c>
      <c r="D282" s="8" t="str">
        <f t="shared" si="1"/>
        <v>Saturday</v>
      </c>
      <c r="E282" s="31"/>
      <c r="F282" s="11"/>
      <c r="G282" s="11"/>
      <c r="H282" s="31"/>
      <c r="I282" s="11"/>
      <c r="J282" s="22"/>
      <c r="K282" s="35"/>
      <c r="L282" s="35"/>
      <c r="M282" s="35"/>
      <c r="N282" s="36"/>
      <c r="O282" s="62"/>
      <c r="P282" s="34" t="str">
        <f t="shared" si="2"/>
        <v/>
      </c>
    </row>
    <row r="283" ht="22.5" customHeight="1">
      <c r="A283" s="6">
        <v>282.0</v>
      </c>
      <c r="B283" s="11" t="str">
        <f>'Master Schedule'!B283</f>
        <v/>
      </c>
      <c r="C283" s="7">
        <v>46516.0</v>
      </c>
      <c r="D283" s="8" t="str">
        <f t="shared" si="1"/>
        <v>Sunday</v>
      </c>
      <c r="E283" s="31"/>
      <c r="F283" s="11"/>
      <c r="G283" s="11"/>
      <c r="H283" s="31"/>
      <c r="I283" s="11"/>
      <c r="J283" s="22"/>
      <c r="K283" s="32"/>
      <c r="L283" s="32"/>
      <c r="M283" s="32"/>
      <c r="N283" s="33"/>
      <c r="O283" s="62"/>
      <c r="P283" s="34" t="str">
        <f t="shared" si="2"/>
        <v/>
      </c>
    </row>
    <row r="284" ht="22.5" customHeight="1">
      <c r="A284" s="6">
        <v>283.0</v>
      </c>
      <c r="B284" s="11" t="str">
        <f>'Master Schedule'!B284</f>
        <v/>
      </c>
      <c r="C284" s="7">
        <v>46517.0</v>
      </c>
      <c r="D284" s="8" t="str">
        <f t="shared" si="1"/>
        <v>Monday</v>
      </c>
      <c r="E284" s="31"/>
      <c r="F284" s="11"/>
      <c r="G284" s="11"/>
      <c r="H284" s="31"/>
      <c r="I284" s="11"/>
      <c r="J284" s="22"/>
      <c r="K284" s="35"/>
      <c r="L284" s="35"/>
      <c r="M284" s="35"/>
      <c r="N284" s="36"/>
      <c r="O284" s="62"/>
      <c r="P284" s="34" t="str">
        <f t="shared" si="2"/>
        <v/>
      </c>
    </row>
    <row r="285" ht="22.5" customHeight="1">
      <c r="A285" s="6">
        <v>284.0</v>
      </c>
      <c r="B285" s="11" t="str">
        <f>'Master Schedule'!B285</f>
        <v/>
      </c>
      <c r="C285" s="7">
        <v>46518.0</v>
      </c>
      <c r="D285" s="8" t="str">
        <f t="shared" si="1"/>
        <v>Tuesday</v>
      </c>
      <c r="E285" s="31"/>
      <c r="F285" s="11"/>
      <c r="G285" s="11"/>
      <c r="H285" s="31"/>
      <c r="I285" s="11"/>
      <c r="J285" s="22"/>
      <c r="K285" s="32"/>
      <c r="L285" s="32"/>
      <c r="M285" s="32"/>
      <c r="N285" s="33"/>
      <c r="O285" s="62"/>
      <c r="P285" s="34" t="str">
        <f t="shared" si="2"/>
        <v/>
      </c>
    </row>
    <row r="286" ht="22.5" customHeight="1">
      <c r="A286" s="6">
        <v>285.0</v>
      </c>
      <c r="B286" s="11" t="str">
        <f>'Master Schedule'!B286</f>
        <v/>
      </c>
      <c r="C286" s="7">
        <v>46519.0</v>
      </c>
      <c r="D286" s="8" t="str">
        <f t="shared" si="1"/>
        <v>Wednesday</v>
      </c>
      <c r="E286" s="31"/>
      <c r="F286" s="11"/>
      <c r="G286" s="11"/>
      <c r="H286" s="31"/>
      <c r="I286" s="11"/>
      <c r="J286" s="22"/>
      <c r="K286" s="35"/>
      <c r="L286" s="35"/>
      <c r="M286" s="35"/>
      <c r="N286" s="36"/>
      <c r="O286" s="62"/>
      <c r="P286" s="34" t="str">
        <f t="shared" si="2"/>
        <v/>
      </c>
    </row>
    <row r="287" ht="22.5" customHeight="1">
      <c r="A287" s="6">
        <v>286.0</v>
      </c>
      <c r="B287" s="11" t="str">
        <f>'Master Schedule'!B287</f>
        <v/>
      </c>
      <c r="C287" s="7">
        <v>46520.0</v>
      </c>
      <c r="D287" s="8" t="str">
        <f t="shared" si="1"/>
        <v>Thursday</v>
      </c>
      <c r="E287" s="31"/>
      <c r="F287" s="11"/>
      <c r="G287" s="11"/>
      <c r="H287" s="31"/>
      <c r="I287" s="11"/>
      <c r="J287" s="22"/>
      <c r="K287" s="32"/>
      <c r="L287" s="32"/>
      <c r="M287" s="32"/>
      <c r="N287" s="33"/>
      <c r="O287" s="62"/>
      <c r="P287" s="34" t="str">
        <f t="shared" si="2"/>
        <v/>
      </c>
    </row>
    <row r="288" ht="22.5" customHeight="1">
      <c r="A288" s="6">
        <v>287.0</v>
      </c>
      <c r="B288" s="11" t="str">
        <f>'Master Schedule'!B288</f>
        <v/>
      </c>
      <c r="C288" s="7">
        <v>46521.0</v>
      </c>
      <c r="D288" s="8" t="str">
        <f t="shared" si="1"/>
        <v>Friday</v>
      </c>
      <c r="E288" s="31"/>
      <c r="F288" s="11"/>
      <c r="G288" s="11"/>
      <c r="H288" s="31"/>
      <c r="I288" s="11"/>
      <c r="J288" s="22"/>
      <c r="K288" s="35"/>
      <c r="L288" s="35"/>
      <c r="M288" s="35"/>
      <c r="N288" s="36"/>
      <c r="O288" s="62"/>
      <c r="P288" s="34" t="str">
        <f t="shared" si="2"/>
        <v/>
      </c>
    </row>
    <row r="289" ht="22.5" customHeight="1">
      <c r="A289" s="6">
        <v>288.0</v>
      </c>
      <c r="B289" s="11" t="str">
        <f>'Master Schedule'!B289</f>
        <v/>
      </c>
      <c r="C289" s="7">
        <v>46522.0</v>
      </c>
      <c r="D289" s="8" t="str">
        <f t="shared" si="1"/>
        <v>Saturday</v>
      </c>
      <c r="E289" s="31"/>
      <c r="F289" s="11"/>
      <c r="G289" s="11"/>
      <c r="H289" s="31"/>
      <c r="I289" s="11"/>
      <c r="J289" s="22"/>
      <c r="K289" s="32"/>
      <c r="L289" s="32"/>
      <c r="M289" s="32"/>
      <c r="N289" s="33"/>
      <c r="O289" s="62"/>
      <c r="P289" s="34" t="str">
        <f t="shared" si="2"/>
        <v/>
      </c>
    </row>
    <row r="290" ht="22.5" customHeight="1">
      <c r="A290" s="6">
        <v>289.0</v>
      </c>
      <c r="B290" s="11" t="str">
        <f>'Master Schedule'!B290</f>
        <v/>
      </c>
      <c r="C290" s="7">
        <v>46523.0</v>
      </c>
      <c r="D290" s="8" t="str">
        <f t="shared" si="1"/>
        <v>Sunday</v>
      </c>
      <c r="E290" s="31"/>
      <c r="F290" s="11"/>
      <c r="G290" s="11"/>
      <c r="H290" s="31"/>
      <c r="I290" s="11"/>
      <c r="J290" s="22"/>
      <c r="K290" s="35"/>
      <c r="L290" s="35"/>
      <c r="M290" s="35"/>
      <c r="N290" s="36"/>
      <c r="O290" s="62"/>
      <c r="P290" s="34" t="str">
        <f t="shared" si="2"/>
        <v/>
      </c>
    </row>
    <row r="291" ht="22.5" customHeight="1">
      <c r="A291" s="6">
        <v>290.0</v>
      </c>
      <c r="B291" s="11" t="str">
        <f>'Master Schedule'!B291</f>
        <v/>
      </c>
      <c r="C291" s="7">
        <v>46524.0</v>
      </c>
      <c r="D291" s="8" t="str">
        <f t="shared" si="1"/>
        <v>Monday</v>
      </c>
      <c r="E291" s="31"/>
      <c r="F291" s="11"/>
      <c r="G291" s="11"/>
      <c r="H291" s="31"/>
      <c r="I291" s="11"/>
      <c r="J291" s="22"/>
      <c r="K291" s="32"/>
      <c r="L291" s="32"/>
      <c r="M291" s="32"/>
      <c r="N291" s="33"/>
      <c r="O291" s="62"/>
      <c r="P291" s="34" t="str">
        <f t="shared" si="2"/>
        <v/>
      </c>
    </row>
    <row r="292" ht="22.5" customHeight="1">
      <c r="A292" s="6">
        <v>291.0</v>
      </c>
      <c r="B292" s="11" t="str">
        <f>'Master Schedule'!B292</f>
        <v/>
      </c>
      <c r="C292" s="7">
        <v>46525.0</v>
      </c>
      <c r="D292" s="8" t="str">
        <f t="shared" si="1"/>
        <v>Tuesday</v>
      </c>
      <c r="E292" s="31"/>
      <c r="F292" s="11"/>
      <c r="G292" s="11"/>
      <c r="H292" s="31"/>
      <c r="I292" s="11"/>
      <c r="J292" s="22"/>
      <c r="K292" s="35"/>
      <c r="L292" s="35"/>
      <c r="M292" s="35"/>
      <c r="N292" s="36"/>
      <c r="O292" s="62"/>
      <c r="P292" s="34" t="str">
        <f t="shared" si="2"/>
        <v/>
      </c>
    </row>
    <row r="293" ht="22.5" customHeight="1">
      <c r="A293" s="6">
        <v>292.0</v>
      </c>
      <c r="B293" s="11" t="str">
        <f>'Master Schedule'!B293</f>
        <v/>
      </c>
      <c r="C293" s="7">
        <v>46526.0</v>
      </c>
      <c r="D293" s="8" t="str">
        <f t="shared" si="1"/>
        <v>Wednesday</v>
      </c>
      <c r="E293" s="31"/>
      <c r="F293" s="11"/>
      <c r="G293" s="11"/>
      <c r="H293" s="31"/>
      <c r="I293" s="11"/>
      <c r="J293" s="22"/>
      <c r="K293" s="32"/>
      <c r="L293" s="32"/>
      <c r="M293" s="32"/>
      <c r="N293" s="33"/>
      <c r="O293" s="62"/>
      <c r="P293" s="34" t="str">
        <f t="shared" si="2"/>
        <v/>
      </c>
    </row>
    <row r="294" ht="22.5" customHeight="1">
      <c r="A294" s="6">
        <v>293.0</v>
      </c>
      <c r="B294" s="11" t="str">
        <f>'Master Schedule'!B294</f>
        <v/>
      </c>
      <c r="C294" s="7">
        <v>46527.0</v>
      </c>
      <c r="D294" s="8" t="str">
        <f t="shared" si="1"/>
        <v>Thursday</v>
      </c>
      <c r="E294" s="31"/>
      <c r="F294" s="11"/>
      <c r="G294" s="11"/>
      <c r="H294" s="31"/>
      <c r="I294" s="11"/>
      <c r="J294" s="22"/>
      <c r="K294" s="35"/>
      <c r="L294" s="35"/>
      <c r="M294" s="35"/>
      <c r="N294" s="36"/>
      <c r="O294" s="62"/>
      <c r="P294" s="34" t="str">
        <f t="shared" si="2"/>
        <v/>
      </c>
    </row>
    <row r="295" ht="22.5" customHeight="1">
      <c r="A295" s="6">
        <v>294.0</v>
      </c>
      <c r="B295" s="11" t="str">
        <f>'Master Schedule'!B295</f>
        <v/>
      </c>
      <c r="C295" s="7">
        <v>46528.0</v>
      </c>
      <c r="D295" s="8" t="str">
        <f t="shared" si="1"/>
        <v>Friday</v>
      </c>
      <c r="E295" s="31"/>
      <c r="F295" s="11"/>
      <c r="G295" s="11"/>
      <c r="H295" s="31"/>
      <c r="I295" s="11"/>
      <c r="J295" s="22"/>
      <c r="K295" s="32"/>
      <c r="L295" s="32"/>
      <c r="M295" s="32"/>
      <c r="N295" s="33"/>
      <c r="O295" s="62"/>
      <c r="P295" s="34" t="str">
        <f t="shared" si="2"/>
        <v/>
      </c>
    </row>
    <row r="296" ht="22.5" customHeight="1">
      <c r="A296" s="6">
        <v>295.0</v>
      </c>
      <c r="B296" s="11" t="str">
        <f>'Master Schedule'!B296</f>
        <v/>
      </c>
      <c r="C296" s="7">
        <v>46529.0</v>
      </c>
      <c r="D296" s="8" t="str">
        <f t="shared" si="1"/>
        <v>Saturday</v>
      </c>
      <c r="E296" s="31"/>
      <c r="F296" s="11"/>
      <c r="G296" s="11"/>
      <c r="H296" s="31"/>
      <c r="I296" s="11"/>
      <c r="J296" s="22"/>
      <c r="K296" s="35"/>
      <c r="L296" s="35"/>
      <c r="M296" s="35"/>
      <c r="N296" s="36"/>
      <c r="O296" s="62"/>
      <c r="P296" s="34" t="str">
        <f t="shared" si="2"/>
        <v/>
      </c>
    </row>
    <row r="297" ht="22.5" customHeight="1">
      <c r="A297" s="6">
        <v>296.0</v>
      </c>
      <c r="B297" s="11" t="str">
        <f>'Master Schedule'!B297</f>
        <v/>
      </c>
      <c r="C297" s="7">
        <v>46530.0</v>
      </c>
      <c r="D297" s="8" t="str">
        <f t="shared" si="1"/>
        <v>Sunday</v>
      </c>
      <c r="E297" s="31"/>
      <c r="F297" s="11"/>
      <c r="G297" s="11"/>
      <c r="H297" s="31"/>
      <c r="I297" s="11"/>
      <c r="J297" s="22"/>
      <c r="K297" s="32"/>
      <c r="L297" s="32"/>
      <c r="M297" s="32"/>
      <c r="N297" s="33"/>
      <c r="O297" s="62"/>
      <c r="P297" s="34" t="str">
        <f t="shared" si="2"/>
        <v/>
      </c>
    </row>
    <row r="298" ht="22.5" customHeight="1">
      <c r="A298" s="6">
        <v>297.0</v>
      </c>
      <c r="B298" s="11" t="str">
        <f>'Master Schedule'!B298</f>
        <v/>
      </c>
      <c r="C298" s="7">
        <v>46531.0</v>
      </c>
      <c r="D298" s="8" t="str">
        <f t="shared" si="1"/>
        <v>Monday</v>
      </c>
      <c r="E298" s="31"/>
      <c r="F298" s="11"/>
      <c r="G298" s="11"/>
      <c r="H298" s="31"/>
      <c r="I298" s="11"/>
      <c r="J298" s="22"/>
      <c r="K298" s="35"/>
      <c r="L298" s="35"/>
      <c r="M298" s="35"/>
      <c r="N298" s="36"/>
      <c r="O298" s="62"/>
      <c r="P298" s="34" t="str">
        <f t="shared" si="2"/>
        <v/>
      </c>
    </row>
    <row r="299" ht="22.5" customHeight="1">
      <c r="A299" s="6">
        <v>298.0</v>
      </c>
      <c r="B299" s="11" t="str">
        <f>'Master Schedule'!B299</f>
        <v/>
      </c>
      <c r="C299" s="7">
        <v>46532.0</v>
      </c>
      <c r="D299" s="8" t="str">
        <f t="shared" si="1"/>
        <v>Tuesday</v>
      </c>
      <c r="E299" s="31"/>
      <c r="F299" s="11"/>
      <c r="G299" s="11"/>
      <c r="H299" s="31"/>
      <c r="I299" s="11"/>
      <c r="J299" s="22"/>
      <c r="K299" s="32"/>
      <c r="L299" s="32"/>
      <c r="M299" s="32"/>
      <c r="N299" s="33"/>
      <c r="O299" s="62"/>
      <c r="P299" s="34" t="str">
        <f t="shared" si="2"/>
        <v/>
      </c>
    </row>
    <row r="300" ht="22.5" customHeight="1">
      <c r="A300" s="6">
        <v>299.0</v>
      </c>
      <c r="B300" s="11" t="str">
        <f>'Master Schedule'!B300</f>
        <v/>
      </c>
      <c r="C300" s="7">
        <v>46533.0</v>
      </c>
      <c r="D300" s="8" t="str">
        <f t="shared" si="1"/>
        <v>Wednesday</v>
      </c>
      <c r="E300" s="31"/>
      <c r="F300" s="11"/>
      <c r="G300" s="11"/>
      <c r="H300" s="31"/>
      <c r="I300" s="11"/>
      <c r="J300" s="22"/>
      <c r="K300" s="35"/>
      <c r="L300" s="35"/>
      <c r="M300" s="35"/>
      <c r="N300" s="36"/>
      <c r="O300" s="62"/>
      <c r="P300" s="34" t="str">
        <f t="shared" si="2"/>
        <v/>
      </c>
    </row>
    <row r="301" ht="22.5" customHeight="1">
      <c r="A301" s="6">
        <v>300.0</v>
      </c>
      <c r="B301" s="11" t="str">
        <f>'Master Schedule'!B301</f>
        <v/>
      </c>
      <c r="C301" s="7">
        <v>46534.0</v>
      </c>
      <c r="D301" s="8" t="str">
        <f t="shared" si="1"/>
        <v>Thursday</v>
      </c>
      <c r="E301" s="31"/>
      <c r="F301" s="11"/>
      <c r="G301" s="11"/>
      <c r="H301" s="31"/>
      <c r="I301" s="11"/>
      <c r="J301" s="22"/>
      <c r="K301" s="32"/>
      <c r="L301" s="32"/>
      <c r="M301" s="32"/>
      <c r="N301" s="33"/>
      <c r="O301" s="62"/>
      <c r="P301" s="34" t="str">
        <f t="shared" si="2"/>
        <v/>
      </c>
    </row>
    <row r="302" ht="22.5" customHeight="1">
      <c r="A302" s="6">
        <v>301.0</v>
      </c>
      <c r="B302" s="11" t="str">
        <f>'Master Schedule'!B302</f>
        <v/>
      </c>
      <c r="C302" s="7">
        <v>46535.0</v>
      </c>
      <c r="D302" s="8" t="str">
        <f t="shared" si="1"/>
        <v>Friday</v>
      </c>
      <c r="E302" s="31"/>
      <c r="F302" s="11"/>
      <c r="G302" s="11"/>
      <c r="H302" s="31"/>
      <c r="I302" s="11"/>
      <c r="J302" s="22"/>
      <c r="K302" s="35"/>
      <c r="L302" s="35"/>
      <c r="M302" s="35"/>
      <c r="N302" s="36"/>
      <c r="O302" s="62"/>
      <c r="P302" s="34" t="str">
        <f t="shared" si="2"/>
        <v/>
      </c>
    </row>
    <row r="303" ht="22.5" customHeight="1">
      <c r="A303" s="6">
        <v>302.0</v>
      </c>
      <c r="B303" s="11" t="str">
        <f>'Master Schedule'!B303</f>
        <v/>
      </c>
      <c r="C303" s="7">
        <v>46536.0</v>
      </c>
      <c r="D303" s="8" t="str">
        <f t="shared" si="1"/>
        <v>Saturday</v>
      </c>
      <c r="E303" s="31"/>
      <c r="F303" s="11"/>
      <c r="G303" s="11"/>
      <c r="H303" s="31"/>
      <c r="I303" s="11"/>
      <c r="J303" s="22"/>
      <c r="K303" s="32"/>
      <c r="L303" s="32"/>
      <c r="M303" s="32"/>
      <c r="N303" s="33"/>
      <c r="O303" s="62"/>
      <c r="P303" s="34" t="str">
        <f t="shared" si="2"/>
        <v/>
      </c>
    </row>
    <row r="304" ht="22.5" customHeight="1">
      <c r="A304" s="6">
        <v>303.0</v>
      </c>
      <c r="B304" s="11" t="str">
        <f>'Master Schedule'!B304</f>
        <v/>
      </c>
      <c r="C304" s="7">
        <v>46537.0</v>
      </c>
      <c r="D304" s="8" t="str">
        <f t="shared" si="1"/>
        <v>Sunday</v>
      </c>
      <c r="E304" s="31"/>
      <c r="F304" s="11"/>
      <c r="G304" s="11"/>
      <c r="H304" s="31"/>
      <c r="I304" s="11"/>
      <c r="J304" s="22"/>
      <c r="K304" s="35"/>
      <c r="L304" s="35"/>
      <c r="M304" s="35"/>
      <c r="N304" s="36"/>
      <c r="O304" s="62"/>
      <c r="P304" s="34" t="str">
        <f t="shared" si="2"/>
        <v/>
      </c>
    </row>
    <row r="305" ht="22.5" customHeight="1">
      <c r="A305" s="6">
        <v>304.0</v>
      </c>
      <c r="B305" s="11" t="str">
        <f>'Master Schedule'!B305</f>
        <v/>
      </c>
      <c r="C305" s="7">
        <v>46538.0</v>
      </c>
      <c r="D305" s="8" t="str">
        <f t="shared" si="1"/>
        <v>Monday</v>
      </c>
      <c r="E305" s="31"/>
      <c r="F305" s="11"/>
      <c r="G305" s="11"/>
      <c r="H305" s="31"/>
      <c r="I305" s="11"/>
      <c r="J305" s="22"/>
      <c r="K305" s="32"/>
      <c r="L305" s="32"/>
      <c r="M305" s="32"/>
      <c r="N305" s="33"/>
      <c r="O305" s="62"/>
      <c r="P305" s="34" t="str">
        <f t="shared" si="2"/>
        <v/>
      </c>
    </row>
    <row r="306" ht="22.5" customHeight="1">
      <c r="A306" s="37"/>
      <c r="B306" s="38" t="str">
        <f>'Master Schedule'!B306</f>
        <v/>
      </c>
      <c r="C306" s="39"/>
      <c r="D306" s="40" t="str">
        <f t="shared" si="1"/>
        <v>Saturday</v>
      </c>
      <c r="E306" s="41"/>
      <c r="F306" s="38"/>
      <c r="G306" s="38"/>
      <c r="H306" s="41"/>
      <c r="I306" s="38"/>
      <c r="J306" s="38"/>
      <c r="K306" s="42" t="s">
        <v>12</v>
      </c>
      <c r="L306" s="42" t="s">
        <v>13</v>
      </c>
      <c r="M306" s="23" t="s">
        <v>14</v>
      </c>
      <c r="N306" s="24" t="s">
        <v>15</v>
      </c>
      <c r="O306" s="58" t="s">
        <v>17</v>
      </c>
      <c r="P306" s="25" t="s">
        <v>9</v>
      </c>
    </row>
    <row r="307" ht="22.5" customHeight="1">
      <c r="A307" s="37"/>
      <c r="B307" s="38" t="str">
        <f>'Master Schedule'!B307</f>
        <v/>
      </c>
      <c r="C307" s="39"/>
      <c r="D307" s="40" t="str">
        <f t="shared" si="1"/>
        <v>Saturday</v>
      </c>
      <c r="E307" s="41"/>
      <c r="F307" s="38"/>
      <c r="G307" s="38"/>
      <c r="H307" s="41"/>
      <c r="I307" s="38"/>
      <c r="J307" s="38"/>
      <c r="K307" s="53" t="s">
        <v>16</v>
      </c>
      <c r="L307" s="53" t="s">
        <v>16</v>
      </c>
      <c r="M307" s="53" t="s">
        <v>16</v>
      </c>
      <c r="N307" s="59" t="s">
        <v>49</v>
      </c>
      <c r="O307" s="60" t="s">
        <v>16</v>
      </c>
      <c r="P307" s="34" t="str">
        <f t="shared" ref="P307:P610" si="3">IF(G307="", "",
   IF(AND(K307="✅", L307="✅", M307="✅", N307="✅", O307="✅"), "✅ Approved",
   IF(OR(K307="❌", L307="❌", M307="❌", N307="❌", O307="❌"), "❌ Denied",
   "⌛️ Pending")))
</f>
        <v/>
      </c>
    </row>
    <row r="308" ht="22.5" customHeight="1">
      <c r="A308" s="37"/>
      <c r="B308" s="38" t="str">
        <f>'Master Schedule'!B308</f>
        <v/>
      </c>
      <c r="C308" s="39"/>
      <c r="D308" s="40" t="str">
        <f t="shared" si="1"/>
        <v>Saturday</v>
      </c>
      <c r="E308" s="41"/>
      <c r="F308" s="38"/>
      <c r="G308" s="38"/>
      <c r="H308" s="41"/>
      <c r="I308" s="38"/>
      <c r="J308" s="38"/>
      <c r="K308" s="32"/>
      <c r="L308" s="32"/>
      <c r="M308" s="32"/>
      <c r="N308" s="33"/>
      <c r="O308" s="62"/>
      <c r="P308" s="34" t="str">
        <f t="shared" si="3"/>
        <v/>
      </c>
    </row>
    <row r="309" ht="22.5" customHeight="1">
      <c r="A309" s="37"/>
      <c r="B309" s="38" t="str">
        <f>'Master Schedule'!B309</f>
        <v/>
      </c>
      <c r="C309" s="39"/>
      <c r="D309" s="40" t="str">
        <f t="shared" si="1"/>
        <v>Saturday</v>
      </c>
      <c r="E309" s="41"/>
      <c r="F309" s="38"/>
      <c r="G309" s="38"/>
      <c r="H309" s="41"/>
      <c r="I309" s="38"/>
      <c r="J309" s="38"/>
      <c r="K309" s="35"/>
      <c r="L309" s="35"/>
      <c r="M309" s="35"/>
      <c r="N309" s="36"/>
      <c r="O309" s="62"/>
      <c r="P309" s="34" t="str">
        <f t="shared" si="3"/>
        <v/>
      </c>
    </row>
    <row r="310" ht="22.5" customHeight="1">
      <c r="A310" s="37"/>
      <c r="B310" s="38" t="str">
        <f>'Master Schedule'!B310</f>
        <v/>
      </c>
      <c r="C310" s="39"/>
      <c r="D310" s="40" t="str">
        <f t="shared" si="1"/>
        <v>Saturday</v>
      </c>
      <c r="E310" s="41"/>
      <c r="F310" s="38"/>
      <c r="G310" s="38"/>
      <c r="H310" s="41"/>
      <c r="I310" s="38"/>
      <c r="J310" s="38"/>
      <c r="K310" s="32"/>
      <c r="L310" s="32"/>
      <c r="M310" s="32"/>
      <c r="N310" s="33"/>
      <c r="O310" s="62"/>
      <c r="P310" s="34" t="str">
        <f t="shared" si="3"/>
        <v/>
      </c>
    </row>
    <row r="311" ht="22.5" customHeight="1">
      <c r="A311" s="37"/>
      <c r="B311" s="38" t="str">
        <f>'Master Schedule'!B311</f>
        <v/>
      </c>
      <c r="C311" s="39"/>
      <c r="D311" s="40" t="str">
        <f t="shared" si="1"/>
        <v>Saturday</v>
      </c>
      <c r="E311" s="41"/>
      <c r="F311" s="38"/>
      <c r="G311" s="38"/>
      <c r="H311" s="41"/>
      <c r="I311" s="38"/>
      <c r="J311" s="38"/>
      <c r="K311" s="35"/>
      <c r="L311" s="35"/>
      <c r="M311" s="35"/>
      <c r="N311" s="36"/>
      <c r="O311" s="62"/>
      <c r="P311" s="34" t="str">
        <f t="shared" si="3"/>
        <v/>
      </c>
    </row>
    <row r="312" ht="22.5" customHeight="1">
      <c r="A312" s="37"/>
      <c r="B312" s="38" t="str">
        <f>'Master Schedule'!B312</f>
        <v/>
      </c>
      <c r="C312" s="39"/>
      <c r="D312" s="40" t="str">
        <f t="shared" si="1"/>
        <v>Saturday</v>
      </c>
      <c r="E312" s="41"/>
      <c r="F312" s="38"/>
      <c r="G312" s="38"/>
      <c r="H312" s="41"/>
      <c r="I312" s="38"/>
      <c r="J312" s="38"/>
      <c r="K312" s="32"/>
      <c r="L312" s="32"/>
      <c r="M312" s="32"/>
      <c r="N312" s="33"/>
      <c r="O312" s="62"/>
      <c r="P312" s="34" t="str">
        <f t="shared" si="3"/>
        <v/>
      </c>
    </row>
    <row r="313" ht="22.5" customHeight="1">
      <c r="A313" s="37"/>
      <c r="B313" s="38" t="str">
        <f>'Master Schedule'!B313</f>
        <v/>
      </c>
      <c r="C313" s="39"/>
      <c r="D313" s="40" t="str">
        <f t="shared" si="1"/>
        <v>Saturday</v>
      </c>
      <c r="E313" s="41"/>
      <c r="F313" s="38"/>
      <c r="G313" s="38"/>
      <c r="H313" s="41"/>
      <c r="I313" s="38"/>
      <c r="J313" s="38"/>
      <c r="K313" s="35"/>
      <c r="L313" s="35"/>
      <c r="M313" s="35"/>
      <c r="N313" s="36"/>
      <c r="O313" s="62"/>
      <c r="P313" s="34" t="str">
        <f t="shared" si="3"/>
        <v/>
      </c>
    </row>
    <row r="314" ht="22.5" customHeight="1">
      <c r="A314" s="37"/>
      <c r="B314" s="38" t="str">
        <f>'Master Schedule'!B314</f>
        <v/>
      </c>
      <c r="C314" s="39"/>
      <c r="D314" s="40" t="str">
        <f t="shared" si="1"/>
        <v>Saturday</v>
      </c>
      <c r="E314" s="41"/>
      <c r="F314" s="38"/>
      <c r="G314" s="38"/>
      <c r="H314" s="41"/>
      <c r="I314" s="38"/>
      <c r="J314" s="38"/>
      <c r="K314" s="32"/>
      <c r="L314" s="32"/>
      <c r="M314" s="32"/>
      <c r="N314" s="33"/>
      <c r="O314" s="62"/>
      <c r="P314" s="34" t="str">
        <f t="shared" si="3"/>
        <v/>
      </c>
    </row>
    <row r="315" ht="22.5" customHeight="1">
      <c r="A315" s="37"/>
      <c r="B315" s="38" t="str">
        <f>'Master Schedule'!B315</f>
        <v/>
      </c>
      <c r="C315" s="39"/>
      <c r="D315" s="40" t="str">
        <f t="shared" si="1"/>
        <v>Saturday</v>
      </c>
      <c r="E315" s="41"/>
      <c r="F315" s="38"/>
      <c r="G315" s="38"/>
      <c r="H315" s="41"/>
      <c r="I315" s="38"/>
      <c r="J315" s="38"/>
      <c r="K315" s="35"/>
      <c r="L315" s="35"/>
      <c r="M315" s="35"/>
      <c r="N315" s="36"/>
      <c r="O315" s="62"/>
      <c r="P315" s="34" t="str">
        <f t="shared" si="3"/>
        <v/>
      </c>
    </row>
    <row r="316" ht="22.5" customHeight="1">
      <c r="A316" s="37"/>
      <c r="B316" s="38" t="str">
        <f>'Master Schedule'!B316</f>
        <v/>
      </c>
      <c r="C316" s="39"/>
      <c r="D316" s="40" t="str">
        <f t="shared" si="1"/>
        <v>Saturday</v>
      </c>
      <c r="E316" s="41"/>
      <c r="F316" s="38"/>
      <c r="G316" s="38"/>
      <c r="H316" s="41"/>
      <c r="I316" s="38"/>
      <c r="J316" s="38"/>
      <c r="K316" s="32"/>
      <c r="L316" s="32"/>
      <c r="M316" s="32"/>
      <c r="N316" s="33"/>
      <c r="O316" s="62"/>
      <c r="P316" s="34" t="str">
        <f t="shared" si="3"/>
        <v/>
      </c>
    </row>
    <row r="317" ht="22.5" customHeight="1">
      <c r="A317" s="37"/>
      <c r="B317" s="38" t="str">
        <f>'Master Schedule'!B317</f>
        <v/>
      </c>
      <c r="C317" s="39"/>
      <c r="D317" s="40" t="str">
        <f t="shared" si="1"/>
        <v>Saturday</v>
      </c>
      <c r="E317" s="41"/>
      <c r="F317" s="38"/>
      <c r="G317" s="38"/>
      <c r="H317" s="41"/>
      <c r="I317" s="38"/>
      <c r="J317" s="38"/>
      <c r="K317" s="35"/>
      <c r="L317" s="35"/>
      <c r="M317" s="35"/>
      <c r="N317" s="36"/>
      <c r="O317" s="62"/>
      <c r="P317" s="34" t="str">
        <f t="shared" si="3"/>
        <v/>
      </c>
    </row>
    <row r="318" ht="22.5" customHeight="1">
      <c r="A318" s="37"/>
      <c r="B318" s="38" t="str">
        <f>'Master Schedule'!B318</f>
        <v/>
      </c>
      <c r="C318" s="39"/>
      <c r="D318" s="40" t="str">
        <f t="shared" si="1"/>
        <v>Saturday</v>
      </c>
      <c r="E318" s="41"/>
      <c r="F318" s="38"/>
      <c r="G318" s="38"/>
      <c r="H318" s="41"/>
      <c r="I318" s="38"/>
      <c r="J318" s="38"/>
      <c r="K318" s="32"/>
      <c r="L318" s="32"/>
      <c r="M318" s="32"/>
      <c r="N318" s="33"/>
      <c r="O318" s="62"/>
      <c r="P318" s="34" t="str">
        <f t="shared" si="3"/>
        <v/>
      </c>
    </row>
    <row r="319" ht="22.5" customHeight="1">
      <c r="A319" s="37"/>
      <c r="B319" s="38" t="str">
        <f>'Master Schedule'!B319</f>
        <v/>
      </c>
      <c r="C319" s="39"/>
      <c r="D319" s="40" t="str">
        <f t="shared" si="1"/>
        <v>Saturday</v>
      </c>
      <c r="E319" s="41"/>
      <c r="F319" s="38"/>
      <c r="G319" s="38"/>
      <c r="H319" s="41"/>
      <c r="I319" s="38"/>
      <c r="J319" s="38"/>
      <c r="K319" s="35"/>
      <c r="L319" s="35"/>
      <c r="M319" s="35"/>
      <c r="N319" s="36"/>
      <c r="O319" s="62"/>
      <c r="P319" s="34" t="str">
        <f t="shared" si="3"/>
        <v/>
      </c>
    </row>
    <row r="320" ht="22.5" customHeight="1">
      <c r="A320" s="37"/>
      <c r="B320" s="38" t="str">
        <f>'Master Schedule'!B320</f>
        <v/>
      </c>
      <c r="C320" s="39"/>
      <c r="D320" s="40" t="str">
        <f t="shared" si="1"/>
        <v>Saturday</v>
      </c>
      <c r="E320" s="41"/>
      <c r="F320" s="38"/>
      <c r="G320" s="38"/>
      <c r="H320" s="41"/>
      <c r="I320" s="38"/>
      <c r="J320" s="38"/>
      <c r="K320" s="32"/>
      <c r="L320" s="32"/>
      <c r="M320" s="32"/>
      <c r="N320" s="33"/>
      <c r="O320" s="62"/>
      <c r="P320" s="34" t="str">
        <f t="shared" si="3"/>
        <v/>
      </c>
    </row>
    <row r="321" ht="22.5" customHeight="1">
      <c r="A321" s="37"/>
      <c r="B321" s="38" t="str">
        <f>'Master Schedule'!B321</f>
        <v/>
      </c>
      <c r="C321" s="39"/>
      <c r="D321" s="40" t="str">
        <f t="shared" si="1"/>
        <v>Saturday</v>
      </c>
      <c r="E321" s="41"/>
      <c r="F321" s="38"/>
      <c r="G321" s="38"/>
      <c r="H321" s="41"/>
      <c r="I321" s="38"/>
      <c r="J321" s="38"/>
      <c r="K321" s="35"/>
      <c r="L321" s="35"/>
      <c r="M321" s="35"/>
      <c r="N321" s="36"/>
      <c r="O321" s="62"/>
      <c r="P321" s="34" t="str">
        <f t="shared" si="3"/>
        <v/>
      </c>
    </row>
    <row r="322" ht="22.5" customHeight="1">
      <c r="A322" s="37"/>
      <c r="B322" s="38" t="str">
        <f>'Master Schedule'!B322</f>
        <v/>
      </c>
      <c r="C322" s="39"/>
      <c r="D322" s="40" t="str">
        <f t="shared" si="1"/>
        <v>Saturday</v>
      </c>
      <c r="E322" s="41"/>
      <c r="F322" s="38"/>
      <c r="G322" s="38"/>
      <c r="H322" s="41"/>
      <c r="I322" s="38"/>
      <c r="J322" s="38"/>
      <c r="K322" s="32"/>
      <c r="L322" s="32"/>
      <c r="M322" s="32"/>
      <c r="N322" s="33"/>
      <c r="O322" s="62"/>
      <c r="P322" s="34" t="str">
        <f t="shared" si="3"/>
        <v/>
      </c>
    </row>
    <row r="323" ht="22.5" customHeight="1">
      <c r="A323" s="37"/>
      <c r="B323" s="38" t="str">
        <f>'Master Schedule'!B323</f>
        <v/>
      </c>
      <c r="C323" s="39"/>
      <c r="D323" s="40" t="str">
        <f t="shared" si="1"/>
        <v>Saturday</v>
      </c>
      <c r="E323" s="41"/>
      <c r="F323" s="38"/>
      <c r="G323" s="38"/>
      <c r="H323" s="41"/>
      <c r="I323" s="38"/>
      <c r="J323" s="38"/>
      <c r="K323" s="35"/>
      <c r="L323" s="35"/>
      <c r="M323" s="35"/>
      <c r="N323" s="36"/>
      <c r="O323" s="62"/>
      <c r="P323" s="34" t="str">
        <f t="shared" si="3"/>
        <v/>
      </c>
    </row>
    <row r="324" ht="22.5" customHeight="1">
      <c r="A324" s="37"/>
      <c r="B324" s="38" t="str">
        <f>'Master Schedule'!B324</f>
        <v/>
      </c>
      <c r="C324" s="39"/>
      <c r="D324" s="40" t="str">
        <f t="shared" si="1"/>
        <v>Saturday</v>
      </c>
      <c r="E324" s="41"/>
      <c r="F324" s="38"/>
      <c r="G324" s="38"/>
      <c r="H324" s="41"/>
      <c r="I324" s="38"/>
      <c r="J324" s="38"/>
      <c r="K324" s="32"/>
      <c r="L324" s="32"/>
      <c r="M324" s="32"/>
      <c r="N324" s="33"/>
      <c r="O324" s="62"/>
      <c r="P324" s="34" t="str">
        <f t="shared" si="3"/>
        <v/>
      </c>
    </row>
    <row r="325" ht="22.5" customHeight="1">
      <c r="A325" s="37"/>
      <c r="B325" s="38" t="str">
        <f>'Master Schedule'!B325</f>
        <v/>
      </c>
      <c r="C325" s="39"/>
      <c r="D325" s="40" t="str">
        <f t="shared" si="1"/>
        <v>Saturday</v>
      </c>
      <c r="E325" s="41"/>
      <c r="F325" s="38"/>
      <c r="G325" s="38"/>
      <c r="H325" s="41"/>
      <c r="I325" s="38"/>
      <c r="J325" s="38"/>
      <c r="K325" s="35"/>
      <c r="L325" s="35"/>
      <c r="M325" s="35"/>
      <c r="N325" s="36"/>
      <c r="O325" s="62"/>
      <c r="P325" s="34" t="str">
        <f t="shared" si="3"/>
        <v/>
      </c>
    </row>
    <row r="326" ht="22.5" customHeight="1">
      <c r="A326" s="37"/>
      <c r="B326" s="38" t="str">
        <f>'Master Schedule'!B326</f>
        <v/>
      </c>
      <c r="C326" s="39"/>
      <c r="D326" s="40" t="str">
        <f t="shared" si="1"/>
        <v>Saturday</v>
      </c>
      <c r="E326" s="41"/>
      <c r="F326" s="38"/>
      <c r="G326" s="38"/>
      <c r="H326" s="41"/>
      <c r="I326" s="38"/>
      <c r="J326" s="38"/>
      <c r="K326" s="32"/>
      <c r="L326" s="32"/>
      <c r="M326" s="32"/>
      <c r="N326" s="33"/>
      <c r="O326" s="62"/>
      <c r="P326" s="34" t="str">
        <f t="shared" si="3"/>
        <v/>
      </c>
    </row>
    <row r="327" ht="22.5" customHeight="1">
      <c r="A327" s="37"/>
      <c r="B327" s="38" t="str">
        <f>'Master Schedule'!B327</f>
        <v/>
      </c>
      <c r="C327" s="39"/>
      <c r="D327" s="40" t="str">
        <f t="shared" si="1"/>
        <v>Saturday</v>
      </c>
      <c r="E327" s="41"/>
      <c r="F327" s="38"/>
      <c r="G327" s="38"/>
      <c r="H327" s="41"/>
      <c r="I327" s="38"/>
      <c r="J327" s="38"/>
      <c r="K327" s="35"/>
      <c r="L327" s="35"/>
      <c r="M327" s="35"/>
      <c r="N327" s="36"/>
      <c r="O327" s="62"/>
      <c r="P327" s="34" t="str">
        <f t="shared" si="3"/>
        <v/>
      </c>
    </row>
    <row r="328" ht="22.5" customHeight="1">
      <c r="A328" s="37"/>
      <c r="B328" s="38" t="str">
        <f>'Master Schedule'!B328</f>
        <v/>
      </c>
      <c r="C328" s="39"/>
      <c r="D328" s="40" t="str">
        <f t="shared" si="1"/>
        <v>Saturday</v>
      </c>
      <c r="E328" s="41"/>
      <c r="F328" s="38"/>
      <c r="G328" s="38"/>
      <c r="H328" s="41"/>
      <c r="I328" s="38"/>
      <c r="J328" s="38"/>
      <c r="K328" s="32"/>
      <c r="L328" s="32"/>
      <c r="M328" s="32"/>
      <c r="N328" s="33"/>
      <c r="O328" s="62"/>
      <c r="P328" s="34" t="str">
        <f t="shared" si="3"/>
        <v/>
      </c>
    </row>
    <row r="329" ht="22.5" customHeight="1">
      <c r="A329" s="37"/>
      <c r="B329" s="38" t="str">
        <f>'Master Schedule'!B329</f>
        <v/>
      </c>
      <c r="C329" s="39"/>
      <c r="D329" s="40" t="str">
        <f t="shared" si="1"/>
        <v>Saturday</v>
      </c>
      <c r="E329" s="41"/>
      <c r="F329" s="38"/>
      <c r="G329" s="38"/>
      <c r="H329" s="41"/>
      <c r="I329" s="38"/>
      <c r="J329" s="38"/>
      <c r="K329" s="35"/>
      <c r="L329" s="35"/>
      <c r="M329" s="35"/>
      <c r="N329" s="36"/>
      <c r="O329" s="62"/>
      <c r="P329" s="34" t="str">
        <f t="shared" si="3"/>
        <v/>
      </c>
    </row>
    <row r="330" ht="22.5" customHeight="1">
      <c r="A330" s="37"/>
      <c r="B330" s="38" t="str">
        <f>'Master Schedule'!B330</f>
        <v/>
      </c>
      <c r="C330" s="39"/>
      <c r="D330" s="40" t="str">
        <f t="shared" si="1"/>
        <v>Saturday</v>
      </c>
      <c r="E330" s="41"/>
      <c r="F330" s="38"/>
      <c r="G330" s="38"/>
      <c r="H330" s="41"/>
      <c r="I330" s="38"/>
      <c r="J330" s="38"/>
      <c r="K330" s="32"/>
      <c r="L330" s="32"/>
      <c r="M330" s="32"/>
      <c r="N330" s="33"/>
      <c r="O330" s="62"/>
      <c r="P330" s="34" t="str">
        <f t="shared" si="3"/>
        <v/>
      </c>
    </row>
    <row r="331" ht="22.5" customHeight="1">
      <c r="A331" s="37"/>
      <c r="B331" s="38" t="str">
        <f>'Master Schedule'!B331</f>
        <v/>
      </c>
      <c r="C331" s="39"/>
      <c r="D331" s="40" t="str">
        <f t="shared" si="1"/>
        <v>Saturday</v>
      </c>
      <c r="E331" s="41"/>
      <c r="F331" s="38"/>
      <c r="G331" s="38"/>
      <c r="H331" s="41"/>
      <c r="I331" s="38"/>
      <c r="J331" s="38"/>
      <c r="K331" s="35"/>
      <c r="L331" s="35"/>
      <c r="M331" s="35"/>
      <c r="N331" s="36"/>
      <c r="O331" s="62"/>
      <c r="P331" s="34" t="str">
        <f t="shared" si="3"/>
        <v/>
      </c>
    </row>
    <row r="332" ht="22.5" customHeight="1">
      <c r="A332" s="37"/>
      <c r="B332" s="38" t="str">
        <f>'Master Schedule'!B332</f>
        <v/>
      </c>
      <c r="C332" s="39"/>
      <c r="D332" s="40" t="str">
        <f t="shared" si="1"/>
        <v>Saturday</v>
      </c>
      <c r="E332" s="41"/>
      <c r="F332" s="38"/>
      <c r="G332" s="38"/>
      <c r="H332" s="41"/>
      <c r="I332" s="38"/>
      <c r="J332" s="38"/>
      <c r="K332" s="32"/>
      <c r="L332" s="32"/>
      <c r="M332" s="32"/>
      <c r="N332" s="33"/>
      <c r="O332" s="62"/>
      <c r="P332" s="34" t="str">
        <f t="shared" si="3"/>
        <v/>
      </c>
    </row>
    <row r="333" ht="22.5" customHeight="1">
      <c r="A333" s="37"/>
      <c r="B333" s="38" t="str">
        <f>'Master Schedule'!B333</f>
        <v/>
      </c>
      <c r="C333" s="39"/>
      <c r="D333" s="40" t="str">
        <f t="shared" si="1"/>
        <v>Saturday</v>
      </c>
      <c r="E333" s="41"/>
      <c r="F333" s="38"/>
      <c r="G333" s="38"/>
      <c r="H333" s="41"/>
      <c r="I333" s="38"/>
      <c r="J333" s="38"/>
      <c r="K333" s="35"/>
      <c r="L333" s="35"/>
      <c r="M333" s="35"/>
      <c r="N333" s="36"/>
      <c r="O333" s="62"/>
      <c r="P333" s="34" t="str">
        <f t="shared" si="3"/>
        <v/>
      </c>
    </row>
    <row r="334" ht="22.5" customHeight="1">
      <c r="A334" s="37"/>
      <c r="B334" s="38" t="str">
        <f>'Master Schedule'!B334</f>
        <v/>
      </c>
      <c r="C334" s="39"/>
      <c r="D334" s="40" t="str">
        <f t="shared" si="1"/>
        <v>Saturday</v>
      </c>
      <c r="E334" s="41"/>
      <c r="F334" s="38"/>
      <c r="G334" s="38"/>
      <c r="H334" s="41"/>
      <c r="I334" s="38"/>
      <c r="J334" s="38"/>
      <c r="K334" s="32"/>
      <c r="L334" s="32"/>
      <c r="M334" s="32"/>
      <c r="N334" s="33"/>
      <c r="O334" s="62"/>
      <c r="P334" s="34" t="str">
        <f t="shared" si="3"/>
        <v/>
      </c>
    </row>
    <row r="335" ht="22.5" customHeight="1">
      <c r="A335" s="37"/>
      <c r="B335" s="38" t="str">
        <f>'Master Schedule'!B335</f>
        <v/>
      </c>
      <c r="C335" s="39"/>
      <c r="D335" s="40" t="str">
        <f t="shared" si="1"/>
        <v>Saturday</v>
      </c>
      <c r="E335" s="41"/>
      <c r="F335" s="38"/>
      <c r="G335" s="38"/>
      <c r="H335" s="41"/>
      <c r="I335" s="38"/>
      <c r="J335" s="38"/>
      <c r="K335" s="35"/>
      <c r="L335" s="35"/>
      <c r="M335" s="35"/>
      <c r="N335" s="36"/>
      <c r="O335" s="62"/>
      <c r="P335" s="34" t="str">
        <f t="shared" si="3"/>
        <v/>
      </c>
    </row>
    <row r="336" ht="22.5" customHeight="1">
      <c r="A336" s="37"/>
      <c r="B336" s="38" t="str">
        <f>'Master Schedule'!B336</f>
        <v/>
      </c>
      <c r="C336" s="39"/>
      <c r="D336" s="40" t="str">
        <f t="shared" si="1"/>
        <v>Saturday</v>
      </c>
      <c r="E336" s="41"/>
      <c r="F336" s="38"/>
      <c r="G336" s="38"/>
      <c r="H336" s="41"/>
      <c r="I336" s="38"/>
      <c r="J336" s="38"/>
      <c r="K336" s="32"/>
      <c r="L336" s="32"/>
      <c r="M336" s="32"/>
      <c r="N336" s="33"/>
      <c r="O336" s="62"/>
      <c r="P336" s="34" t="str">
        <f t="shared" si="3"/>
        <v/>
      </c>
    </row>
    <row r="337" ht="22.5" customHeight="1">
      <c r="A337" s="37"/>
      <c r="B337" s="38" t="str">
        <f>'Master Schedule'!B337</f>
        <v/>
      </c>
      <c r="C337" s="39"/>
      <c r="D337" s="40" t="str">
        <f t="shared" si="1"/>
        <v>Saturday</v>
      </c>
      <c r="E337" s="41"/>
      <c r="F337" s="38"/>
      <c r="G337" s="38"/>
      <c r="H337" s="41"/>
      <c r="I337" s="38"/>
      <c r="J337" s="38"/>
      <c r="K337" s="35"/>
      <c r="L337" s="35"/>
      <c r="M337" s="35"/>
      <c r="N337" s="36"/>
      <c r="O337" s="62"/>
      <c r="P337" s="34" t="str">
        <f t="shared" si="3"/>
        <v/>
      </c>
    </row>
    <row r="338" ht="22.5" customHeight="1">
      <c r="A338" s="37"/>
      <c r="B338" s="38" t="str">
        <f>'Master Schedule'!B338</f>
        <v/>
      </c>
      <c r="C338" s="39"/>
      <c r="D338" s="40" t="str">
        <f t="shared" si="1"/>
        <v>Saturday</v>
      </c>
      <c r="E338" s="41"/>
      <c r="F338" s="38"/>
      <c r="G338" s="38"/>
      <c r="H338" s="41"/>
      <c r="I338" s="38"/>
      <c r="J338" s="38"/>
      <c r="K338" s="32"/>
      <c r="L338" s="32"/>
      <c r="M338" s="32"/>
      <c r="N338" s="33"/>
      <c r="O338" s="62"/>
      <c r="P338" s="34" t="str">
        <f t="shared" si="3"/>
        <v/>
      </c>
    </row>
    <row r="339" ht="22.5" customHeight="1">
      <c r="A339" s="37"/>
      <c r="B339" s="38" t="str">
        <f>'Master Schedule'!B339</f>
        <v/>
      </c>
      <c r="C339" s="39"/>
      <c r="D339" s="40" t="str">
        <f t="shared" si="1"/>
        <v>Saturday</v>
      </c>
      <c r="E339" s="41"/>
      <c r="F339" s="38"/>
      <c r="G339" s="38"/>
      <c r="H339" s="41"/>
      <c r="I339" s="38"/>
      <c r="J339" s="38"/>
      <c r="K339" s="35"/>
      <c r="L339" s="35"/>
      <c r="M339" s="35"/>
      <c r="N339" s="36"/>
      <c r="O339" s="62"/>
      <c r="P339" s="34" t="str">
        <f t="shared" si="3"/>
        <v/>
      </c>
    </row>
    <row r="340" ht="22.5" customHeight="1">
      <c r="A340" s="37"/>
      <c r="B340" s="38" t="str">
        <f>'Master Schedule'!B340</f>
        <v/>
      </c>
      <c r="C340" s="39"/>
      <c r="D340" s="40" t="str">
        <f t="shared" si="1"/>
        <v>Saturday</v>
      </c>
      <c r="E340" s="41"/>
      <c r="F340" s="38"/>
      <c r="G340" s="38"/>
      <c r="H340" s="41"/>
      <c r="I340" s="38"/>
      <c r="J340" s="38"/>
      <c r="K340" s="32"/>
      <c r="L340" s="32"/>
      <c r="M340" s="32"/>
      <c r="N340" s="33"/>
      <c r="O340" s="62"/>
      <c r="P340" s="34" t="str">
        <f t="shared" si="3"/>
        <v/>
      </c>
    </row>
    <row r="341" ht="22.5" customHeight="1">
      <c r="A341" s="37"/>
      <c r="B341" s="38" t="str">
        <f>'Master Schedule'!B341</f>
        <v/>
      </c>
      <c r="C341" s="39"/>
      <c r="D341" s="40" t="str">
        <f t="shared" si="1"/>
        <v>Saturday</v>
      </c>
      <c r="E341" s="41"/>
      <c r="F341" s="38"/>
      <c r="G341" s="38"/>
      <c r="H341" s="41"/>
      <c r="I341" s="38"/>
      <c r="J341" s="38"/>
      <c r="K341" s="35"/>
      <c r="L341" s="35"/>
      <c r="M341" s="35"/>
      <c r="N341" s="36"/>
      <c r="O341" s="62"/>
      <c r="P341" s="34" t="str">
        <f t="shared" si="3"/>
        <v/>
      </c>
    </row>
    <row r="342" ht="22.5" customHeight="1">
      <c r="A342" s="37"/>
      <c r="B342" s="38" t="str">
        <f>'Master Schedule'!B342</f>
        <v/>
      </c>
      <c r="C342" s="39"/>
      <c r="D342" s="40" t="str">
        <f t="shared" si="1"/>
        <v>Saturday</v>
      </c>
      <c r="E342" s="41"/>
      <c r="F342" s="38"/>
      <c r="G342" s="38"/>
      <c r="H342" s="41"/>
      <c r="I342" s="38"/>
      <c r="J342" s="38"/>
      <c r="K342" s="32"/>
      <c r="L342" s="32"/>
      <c r="M342" s="32"/>
      <c r="N342" s="33"/>
      <c r="O342" s="62"/>
      <c r="P342" s="34" t="str">
        <f t="shared" si="3"/>
        <v/>
      </c>
    </row>
    <row r="343" ht="22.5" customHeight="1">
      <c r="A343" s="37"/>
      <c r="B343" s="38" t="str">
        <f>'Master Schedule'!B343</f>
        <v/>
      </c>
      <c r="C343" s="39"/>
      <c r="D343" s="40" t="str">
        <f t="shared" si="1"/>
        <v>Saturday</v>
      </c>
      <c r="E343" s="41"/>
      <c r="F343" s="38"/>
      <c r="G343" s="38"/>
      <c r="H343" s="41"/>
      <c r="I343" s="38"/>
      <c r="J343" s="38"/>
      <c r="K343" s="35"/>
      <c r="L343" s="35"/>
      <c r="M343" s="35"/>
      <c r="N343" s="36"/>
      <c r="O343" s="62"/>
      <c r="P343" s="34" t="str">
        <f t="shared" si="3"/>
        <v/>
      </c>
    </row>
    <row r="344" ht="22.5" customHeight="1">
      <c r="A344" s="37"/>
      <c r="B344" s="38" t="str">
        <f>'Master Schedule'!B344</f>
        <v/>
      </c>
      <c r="C344" s="39"/>
      <c r="D344" s="40" t="str">
        <f t="shared" si="1"/>
        <v>Saturday</v>
      </c>
      <c r="E344" s="41"/>
      <c r="F344" s="38"/>
      <c r="G344" s="38"/>
      <c r="H344" s="41"/>
      <c r="I344" s="38"/>
      <c r="J344" s="38"/>
      <c r="K344" s="32"/>
      <c r="L344" s="32"/>
      <c r="M344" s="32"/>
      <c r="N344" s="33"/>
      <c r="O344" s="62"/>
      <c r="P344" s="34" t="str">
        <f t="shared" si="3"/>
        <v/>
      </c>
    </row>
    <row r="345" ht="22.5" customHeight="1">
      <c r="A345" s="37"/>
      <c r="B345" s="38" t="str">
        <f>'Master Schedule'!B345</f>
        <v/>
      </c>
      <c r="C345" s="39"/>
      <c r="D345" s="40" t="str">
        <f t="shared" si="1"/>
        <v>Saturday</v>
      </c>
      <c r="E345" s="41"/>
      <c r="F345" s="38"/>
      <c r="G345" s="38"/>
      <c r="H345" s="41"/>
      <c r="I345" s="38"/>
      <c r="J345" s="38"/>
      <c r="K345" s="35"/>
      <c r="L345" s="35"/>
      <c r="M345" s="35"/>
      <c r="N345" s="36"/>
      <c r="O345" s="62"/>
      <c r="P345" s="34" t="str">
        <f t="shared" si="3"/>
        <v/>
      </c>
    </row>
    <row r="346" ht="22.5" customHeight="1">
      <c r="A346" s="37"/>
      <c r="B346" s="38" t="str">
        <f>'Master Schedule'!B346</f>
        <v/>
      </c>
      <c r="C346" s="39"/>
      <c r="D346" s="40" t="str">
        <f t="shared" si="1"/>
        <v>Saturday</v>
      </c>
      <c r="E346" s="41"/>
      <c r="F346" s="38"/>
      <c r="G346" s="38"/>
      <c r="H346" s="41"/>
      <c r="I346" s="38"/>
      <c r="J346" s="38"/>
      <c r="K346" s="32"/>
      <c r="L346" s="32"/>
      <c r="M346" s="32"/>
      <c r="N346" s="33"/>
      <c r="O346" s="62"/>
      <c r="P346" s="34" t="str">
        <f t="shared" si="3"/>
        <v/>
      </c>
    </row>
    <row r="347" ht="22.5" customHeight="1">
      <c r="A347" s="37"/>
      <c r="B347" s="38" t="str">
        <f>'Master Schedule'!B347</f>
        <v/>
      </c>
      <c r="C347" s="39"/>
      <c r="D347" s="40" t="str">
        <f t="shared" si="1"/>
        <v>Saturday</v>
      </c>
      <c r="E347" s="41"/>
      <c r="F347" s="38"/>
      <c r="G347" s="38"/>
      <c r="H347" s="41"/>
      <c r="I347" s="38"/>
      <c r="J347" s="38"/>
      <c r="K347" s="35"/>
      <c r="L347" s="35"/>
      <c r="M347" s="35"/>
      <c r="N347" s="36"/>
      <c r="O347" s="62"/>
      <c r="P347" s="34" t="str">
        <f t="shared" si="3"/>
        <v/>
      </c>
    </row>
    <row r="348" ht="22.5" customHeight="1">
      <c r="A348" s="37"/>
      <c r="B348" s="38" t="str">
        <f>'Master Schedule'!B348</f>
        <v/>
      </c>
      <c r="C348" s="39"/>
      <c r="D348" s="40" t="str">
        <f t="shared" si="1"/>
        <v>Saturday</v>
      </c>
      <c r="E348" s="41"/>
      <c r="F348" s="38"/>
      <c r="G348" s="38"/>
      <c r="H348" s="41"/>
      <c r="I348" s="38"/>
      <c r="J348" s="38"/>
      <c r="K348" s="32"/>
      <c r="L348" s="32"/>
      <c r="M348" s="32"/>
      <c r="N348" s="33"/>
      <c r="O348" s="62"/>
      <c r="P348" s="34" t="str">
        <f t="shared" si="3"/>
        <v/>
      </c>
    </row>
    <row r="349" ht="22.5" customHeight="1">
      <c r="A349" s="37"/>
      <c r="B349" s="38" t="str">
        <f>'Master Schedule'!B349</f>
        <v/>
      </c>
      <c r="C349" s="39"/>
      <c r="D349" s="40" t="str">
        <f t="shared" si="1"/>
        <v>Saturday</v>
      </c>
      <c r="E349" s="41"/>
      <c r="F349" s="38"/>
      <c r="G349" s="38"/>
      <c r="H349" s="41"/>
      <c r="I349" s="38"/>
      <c r="J349" s="38"/>
      <c r="K349" s="35"/>
      <c r="L349" s="35"/>
      <c r="M349" s="35"/>
      <c r="N349" s="36"/>
      <c r="O349" s="62"/>
      <c r="P349" s="34" t="str">
        <f t="shared" si="3"/>
        <v/>
      </c>
    </row>
    <row r="350" ht="22.5" customHeight="1">
      <c r="A350" s="37"/>
      <c r="B350" s="38" t="str">
        <f>'Master Schedule'!B350</f>
        <v/>
      </c>
      <c r="C350" s="39"/>
      <c r="D350" s="40" t="str">
        <f t="shared" si="1"/>
        <v>Saturday</v>
      </c>
      <c r="E350" s="41"/>
      <c r="F350" s="38"/>
      <c r="G350" s="38"/>
      <c r="H350" s="41"/>
      <c r="I350" s="38"/>
      <c r="J350" s="38"/>
      <c r="K350" s="32"/>
      <c r="L350" s="32"/>
      <c r="M350" s="32"/>
      <c r="N350" s="33"/>
      <c r="O350" s="62"/>
      <c r="P350" s="34" t="str">
        <f t="shared" si="3"/>
        <v/>
      </c>
    </row>
    <row r="351" ht="22.5" customHeight="1">
      <c r="A351" s="37"/>
      <c r="B351" s="38" t="str">
        <f>'Master Schedule'!B351</f>
        <v/>
      </c>
      <c r="C351" s="39"/>
      <c r="D351" s="40" t="str">
        <f t="shared" si="1"/>
        <v>Saturday</v>
      </c>
      <c r="E351" s="41"/>
      <c r="F351" s="38"/>
      <c r="G351" s="38"/>
      <c r="H351" s="41"/>
      <c r="I351" s="38"/>
      <c r="J351" s="38"/>
      <c r="K351" s="35"/>
      <c r="L351" s="35"/>
      <c r="M351" s="35"/>
      <c r="N351" s="36"/>
      <c r="O351" s="62"/>
      <c r="P351" s="34" t="str">
        <f t="shared" si="3"/>
        <v/>
      </c>
    </row>
    <row r="352" ht="22.5" customHeight="1">
      <c r="A352" s="37"/>
      <c r="B352" s="38" t="str">
        <f>'Master Schedule'!B352</f>
        <v/>
      </c>
      <c r="C352" s="39"/>
      <c r="D352" s="40" t="str">
        <f t="shared" si="1"/>
        <v>Saturday</v>
      </c>
      <c r="E352" s="41"/>
      <c r="F352" s="38"/>
      <c r="G352" s="38"/>
      <c r="H352" s="41"/>
      <c r="I352" s="38"/>
      <c r="J352" s="38"/>
      <c r="K352" s="32"/>
      <c r="L352" s="32"/>
      <c r="M352" s="32"/>
      <c r="N352" s="33"/>
      <c r="O352" s="62"/>
      <c r="P352" s="34" t="str">
        <f t="shared" si="3"/>
        <v/>
      </c>
    </row>
    <row r="353" ht="22.5" customHeight="1">
      <c r="A353" s="37"/>
      <c r="B353" s="38" t="str">
        <f>'Master Schedule'!B353</f>
        <v/>
      </c>
      <c r="C353" s="39"/>
      <c r="D353" s="40" t="str">
        <f t="shared" si="1"/>
        <v>Saturday</v>
      </c>
      <c r="E353" s="41"/>
      <c r="F353" s="38"/>
      <c r="G353" s="38"/>
      <c r="H353" s="41"/>
      <c r="I353" s="38"/>
      <c r="J353" s="38"/>
      <c r="K353" s="35"/>
      <c r="L353" s="35"/>
      <c r="M353" s="35"/>
      <c r="N353" s="36"/>
      <c r="O353" s="62"/>
      <c r="P353" s="34" t="str">
        <f t="shared" si="3"/>
        <v/>
      </c>
    </row>
    <row r="354" ht="22.5" customHeight="1">
      <c r="A354" s="37"/>
      <c r="B354" s="38" t="str">
        <f>'Master Schedule'!B354</f>
        <v/>
      </c>
      <c r="C354" s="39"/>
      <c r="D354" s="40" t="str">
        <f t="shared" si="1"/>
        <v>Saturday</v>
      </c>
      <c r="E354" s="41"/>
      <c r="F354" s="38"/>
      <c r="G354" s="38"/>
      <c r="H354" s="41"/>
      <c r="I354" s="38"/>
      <c r="J354" s="38"/>
      <c r="K354" s="32"/>
      <c r="L354" s="32"/>
      <c r="M354" s="32"/>
      <c r="N354" s="33"/>
      <c r="O354" s="62"/>
      <c r="P354" s="34" t="str">
        <f t="shared" si="3"/>
        <v/>
      </c>
    </row>
    <row r="355" ht="22.5" customHeight="1">
      <c r="A355" s="37"/>
      <c r="B355" s="38" t="str">
        <f>'Master Schedule'!B355</f>
        <v/>
      </c>
      <c r="C355" s="39"/>
      <c r="D355" s="40" t="str">
        <f t="shared" si="1"/>
        <v>Saturday</v>
      </c>
      <c r="E355" s="41"/>
      <c r="F355" s="38"/>
      <c r="G355" s="38"/>
      <c r="H355" s="41"/>
      <c r="I355" s="38"/>
      <c r="J355" s="38"/>
      <c r="K355" s="35"/>
      <c r="L355" s="35"/>
      <c r="M355" s="35"/>
      <c r="N355" s="36"/>
      <c r="O355" s="62"/>
      <c r="P355" s="34" t="str">
        <f t="shared" si="3"/>
        <v/>
      </c>
    </row>
    <row r="356" ht="22.5" customHeight="1">
      <c r="A356" s="37"/>
      <c r="B356" s="38" t="str">
        <f>'Master Schedule'!B356</f>
        <v/>
      </c>
      <c r="C356" s="39"/>
      <c r="D356" s="40" t="str">
        <f t="shared" si="1"/>
        <v>Saturday</v>
      </c>
      <c r="E356" s="41"/>
      <c r="F356" s="38"/>
      <c r="G356" s="38"/>
      <c r="H356" s="41"/>
      <c r="I356" s="38"/>
      <c r="J356" s="38"/>
      <c r="K356" s="32"/>
      <c r="L356" s="32"/>
      <c r="M356" s="32"/>
      <c r="N356" s="33"/>
      <c r="O356" s="62"/>
      <c r="P356" s="34" t="str">
        <f t="shared" si="3"/>
        <v/>
      </c>
    </row>
    <row r="357" ht="22.5" customHeight="1">
      <c r="A357" s="37"/>
      <c r="B357" s="38" t="str">
        <f>'Master Schedule'!B357</f>
        <v/>
      </c>
      <c r="C357" s="39"/>
      <c r="D357" s="40" t="str">
        <f t="shared" si="1"/>
        <v>Saturday</v>
      </c>
      <c r="E357" s="41"/>
      <c r="F357" s="38"/>
      <c r="G357" s="38"/>
      <c r="H357" s="41"/>
      <c r="I357" s="38"/>
      <c r="J357" s="38"/>
      <c r="K357" s="35"/>
      <c r="L357" s="35"/>
      <c r="M357" s="35"/>
      <c r="N357" s="36"/>
      <c r="O357" s="62"/>
      <c r="P357" s="34" t="str">
        <f t="shared" si="3"/>
        <v/>
      </c>
    </row>
    <row r="358" ht="22.5" customHeight="1">
      <c r="A358" s="37"/>
      <c r="B358" s="38" t="str">
        <f>'Master Schedule'!B358</f>
        <v/>
      </c>
      <c r="C358" s="39"/>
      <c r="D358" s="40" t="str">
        <f t="shared" si="1"/>
        <v>Saturday</v>
      </c>
      <c r="E358" s="41"/>
      <c r="F358" s="38"/>
      <c r="G358" s="38"/>
      <c r="H358" s="41"/>
      <c r="I358" s="38"/>
      <c r="J358" s="38"/>
      <c r="K358" s="32"/>
      <c r="L358" s="32"/>
      <c r="M358" s="32"/>
      <c r="N358" s="33"/>
      <c r="O358" s="62"/>
      <c r="P358" s="34" t="str">
        <f t="shared" si="3"/>
        <v/>
      </c>
    </row>
    <row r="359" ht="22.5" customHeight="1">
      <c r="A359" s="37"/>
      <c r="B359" s="38" t="str">
        <f>'Master Schedule'!B359</f>
        <v/>
      </c>
      <c r="C359" s="39"/>
      <c r="D359" s="40" t="str">
        <f t="shared" si="1"/>
        <v>Saturday</v>
      </c>
      <c r="E359" s="41"/>
      <c r="F359" s="38"/>
      <c r="G359" s="38"/>
      <c r="H359" s="41"/>
      <c r="I359" s="38"/>
      <c r="J359" s="38"/>
      <c r="K359" s="35"/>
      <c r="L359" s="35"/>
      <c r="M359" s="35"/>
      <c r="N359" s="36"/>
      <c r="O359" s="62"/>
      <c r="P359" s="34" t="str">
        <f t="shared" si="3"/>
        <v/>
      </c>
    </row>
    <row r="360" ht="22.5" customHeight="1">
      <c r="A360" s="37"/>
      <c r="B360" s="38" t="str">
        <f>'Master Schedule'!B360</f>
        <v/>
      </c>
      <c r="C360" s="39"/>
      <c r="D360" s="40" t="str">
        <f t="shared" si="1"/>
        <v>Saturday</v>
      </c>
      <c r="E360" s="41"/>
      <c r="F360" s="38"/>
      <c r="G360" s="38"/>
      <c r="H360" s="41"/>
      <c r="I360" s="38"/>
      <c r="J360" s="38"/>
      <c r="K360" s="32"/>
      <c r="L360" s="32"/>
      <c r="M360" s="32"/>
      <c r="N360" s="33"/>
      <c r="O360" s="62"/>
      <c r="P360" s="34" t="str">
        <f t="shared" si="3"/>
        <v/>
      </c>
    </row>
    <row r="361" ht="22.5" customHeight="1">
      <c r="A361" s="37"/>
      <c r="B361" s="38" t="str">
        <f>'Master Schedule'!B361</f>
        <v/>
      </c>
      <c r="C361" s="39"/>
      <c r="D361" s="40" t="str">
        <f t="shared" si="1"/>
        <v>Saturday</v>
      </c>
      <c r="E361" s="41"/>
      <c r="F361" s="38"/>
      <c r="G361" s="38"/>
      <c r="H361" s="41"/>
      <c r="I361" s="38"/>
      <c r="J361" s="38"/>
      <c r="K361" s="35"/>
      <c r="L361" s="35"/>
      <c r="M361" s="35"/>
      <c r="N361" s="36"/>
      <c r="O361" s="62"/>
      <c r="P361" s="34" t="str">
        <f t="shared" si="3"/>
        <v/>
      </c>
    </row>
    <row r="362" ht="22.5" customHeight="1">
      <c r="A362" s="37"/>
      <c r="B362" s="38" t="str">
        <f>'Master Schedule'!B362</f>
        <v/>
      </c>
      <c r="C362" s="39"/>
      <c r="D362" s="40" t="str">
        <f t="shared" si="1"/>
        <v>Saturday</v>
      </c>
      <c r="E362" s="41"/>
      <c r="F362" s="38"/>
      <c r="G362" s="38"/>
      <c r="H362" s="41"/>
      <c r="I362" s="38"/>
      <c r="J362" s="38"/>
      <c r="K362" s="32"/>
      <c r="L362" s="32"/>
      <c r="M362" s="32"/>
      <c r="N362" s="33"/>
      <c r="O362" s="62"/>
      <c r="P362" s="34" t="str">
        <f t="shared" si="3"/>
        <v/>
      </c>
    </row>
    <row r="363" ht="22.5" customHeight="1">
      <c r="A363" s="37"/>
      <c r="B363" s="38" t="str">
        <f>'Master Schedule'!B363</f>
        <v/>
      </c>
      <c r="C363" s="39"/>
      <c r="D363" s="40" t="str">
        <f t="shared" si="1"/>
        <v>Saturday</v>
      </c>
      <c r="E363" s="41"/>
      <c r="F363" s="38"/>
      <c r="G363" s="38"/>
      <c r="H363" s="41"/>
      <c r="I363" s="38"/>
      <c r="J363" s="38"/>
      <c r="K363" s="35"/>
      <c r="L363" s="35"/>
      <c r="M363" s="35"/>
      <c r="N363" s="36"/>
      <c r="O363" s="62"/>
      <c r="P363" s="34" t="str">
        <f t="shared" si="3"/>
        <v/>
      </c>
    </row>
    <row r="364" ht="22.5" customHeight="1">
      <c r="A364" s="37"/>
      <c r="B364" s="38" t="str">
        <f>'Master Schedule'!B364</f>
        <v/>
      </c>
      <c r="C364" s="39"/>
      <c r="D364" s="40" t="str">
        <f t="shared" si="1"/>
        <v>Saturday</v>
      </c>
      <c r="E364" s="41"/>
      <c r="F364" s="38"/>
      <c r="G364" s="38"/>
      <c r="H364" s="41"/>
      <c r="I364" s="38"/>
      <c r="J364" s="38"/>
      <c r="K364" s="32"/>
      <c r="L364" s="32"/>
      <c r="M364" s="32"/>
      <c r="N364" s="33"/>
      <c r="O364" s="62"/>
      <c r="P364" s="34" t="str">
        <f t="shared" si="3"/>
        <v/>
      </c>
    </row>
    <row r="365" ht="22.5" customHeight="1">
      <c r="A365" s="37"/>
      <c r="B365" s="38" t="str">
        <f>'Master Schedule'!B365</f>
        <v/>
      </c>
      <c r="C365" s="39"/>
      <c r="D365" s="40" t="str">
        <f t="shared" si="1"/>
        <v>Saturday</v>
      </c>
      <c r="E365" s="41"/>
      <c r="F365" s="38"/>
      <c r="G365" s="38"/>
      <c r="H365" s="41"/>
      <c r="I365" s="38"/>
      <c r="J365" s="38"/>
      <c r="K365" s="35"/>
      <c r="L365" s="35"/>
      <c r="M365" s="35"/>
      <c r="N365" s="36"/>
      <c r="O365" s="62"/>
      <c r="P365" s="34" t="str">
        <f t="shared" si="3"/>
        <v/>
      </c>
    </row>
    <row r="366" ht="22.5" customHeight="1">
      <c r="A366" s="37"/>
      <c r="B366" s="38" t="str">
        <f>'Master Schedule'!B366</f>
        <v/>
      </c>
      <c r="C366" s="39"/>
      <c r="D366" s="40" t="str">
        <f t="shared" si="1"/>
        <v>Saturday</v>
      </c>
      <c r="E366" s="41"/>
      <c r="F366" s="38"/>
      <c r="G366" s="38"/>
      <c r="H366" s="41"/>
      <c r="I366" s="38"/>
      <c r="J366" s="38"/>
      <c r="K366" s="32"/>
      <c r="L366" s="32"/>
      <c r="M366" s="32"/>
      <c r="N366" s="33"/>
      <c r="O366" s="62"/>
      <c r="P366" s="34" t="str">
        <f t="shared" si="3"/>
        <v/>
      </c>
    </row>
    <row r="367" ht="22.5" customHeight="1">
      <c r="A367" s="37"/>
      <c r="B367" s="38" t="str">
        <f>'Master Schedule'!B367</f>
        <v/>
      </c>
      <c r="C367" s="39"/>
      <c r="D367" s="40" t="str">
        <f t="shared" si="1"/>
        <v>Saturday</v>
      </c>
      <c r="E367" s="41"/>
      <c r="F367" s="38"/>
      <c r="G367" s="38"/>
      <c r="H367" s="41"/>
      <c r="I367" s="38"/>
      <c r="J367" s="38"/>
      <c r="K367" s="35"/>
      <c r="L367" s="35"/>
      <c r="M367" s="35"/>
      <c r="N367" s="36"/>
      <c r="O367" s="62"/>
      <c r="P367" s="34" t="str">
        <f t="shared" si="3"/>
        <v/>
      </c>
    </row>
    <row r="368" ht="22.5" customHeight="1">
      <c r="A368" s="37"/>
      <c r="B368" s="38" t="str">
        <f>'Master Schedule'!B368</f>
        <v/>
      </c>
      <c r="C368" s="39"/>
      <c r="D368" s="40" t="str">
        <f t="shared" si="1"/>
        <v>Saturday</v>
      </c>
      <c r="E368" s="41"/>
      <c r="F368" s="38"/>
      <c r="G368" s="38"/>
      <c r="H368" s="41"/>
      <c r="I368" s="38"/>
      <c r="J368" s="38"/>
      <c r="K368" s="32"/>
      <c r="L368" s="32"/>
      <c r="M368" s="32"/>
      <c r="N368" s="33"/>
      <c r="O368" s="62"/>
      <c r="P368" s="34" t="str">
        <f t="shared" si="3"/>
        <v/>
      </c>
    </row>
    <row r="369" ht="22.5" customHeight="1">
      <c r="A369" s="37"/>
      <c r="B369" s="38" t="str">
        <f>'Master Schedule'!B369</f>
        <v/>
      </c>
      <c r="C369" s="39"/>
      <c r="D369" s="40" t="str">
        <f t="shared" si="1"/>
        <v>Saturday</v>
      </c>
      <c r="E369" s="41"/>
      <c r="F369" s="38"/>
      <c r="G369" s="38"/>
      <c r="H369" s="41"/>
      <c r="I369" s="38"/>
      <c r="J369" s="38"/>
      <c r="K369" s="35"/>
      <c r="L369" s="35"/>
      <c r="M369" s="35"/>
      <c r="N369" s="36"/>
      <c r="O369" s="62"/>
      <c r="P369" s="34" t="str">
        <f t="shared" si="3"/>
        <v/>
      </c>
    </row>
    <row r="370" ht="22.5" customHeight="1">
      <c r="A370" s="37"/>
      <c r="B370" s="38" t="str">
        <f>'Master Schedule'!B370</f>
        <v/>
      </c>
      <c r="C370" s="39"/>
      <c r="D370" s="40" t="str">
        <f t="shared" si="1"/>
        <v>Saturday</v>
      </c>
      <c r="E370" s="41"/>
      <c r="F370" s="38"/>
      <c r="G370" s="38"/>
      <c r="H370" s="41"/>
      <c r="I370" s="38"/>
      <c r="J370" s="38"/>
      <c r="K370" s="32"/>
      <c r="L370" s="32"/>
      <c r="M370" s="32"/>
      <c r="N370" s="33"/>
      <c r="O370" s="62"/>
      <c r="P370" s="34" t="str">
        <f t="shared" si="3"/>
        <v/>
      </c>
    </row>
    <row r="371" ht="22.5" customHeight="1">
      <c r="A371" s="37"/>
      <c r="B371" s="38" t="str">
        <f>'Master Schedule'!B371</f>
        <v/>
      </c>
      <c r="C371" s="39"/>
      <c r="D371" s="40" t="str">
        <f t="shared" si="1"/>
        <v>Saturday</v>
      </c>
      <c r="E371" s="41"/>
      <c r="F371" s="38"/>
      <c r="G371" s="38"/>
      <c r="H371" s="41"/>
      <c r="I371" s="38"/>
      <c r="J371" s="38"/>
      <c r="K371" s="35"/>
      <c r="L371" s="35"/>
      <c r="M371" s="35"/>
      <c r="N371" s="36"/>
      <c r="O371" s="62"/>
      <c r="P371" s="34" t="str">
        <f t="shared" si="3"/>
        <v/>
      </c>
    </row>
    <row r="372" ht="22.5" customHeight="1">
      <c r="A372" s="37"/>
      <c r="B372" s="38" t="str">
        <f>'Master Schedule'!B372</f>
        <v/>
      </c>
      <c r="C372" s="39"/>
      <c r="D372" s="40" t="str">
        <f t="shared" si="1"/>
        <v>Saturday</v>
      </c>
      <c r="E372" s="41"/>
      <c r="F372" s="38"/>
      <c r="G372" s="38"/>
      <c r="H372" s="41"/>
      <c r="I372" s="38"/>
      <c r="J372" s="38"/>
      <c r="K372" s="32"/>
      <c r="L372" s="32"/>
      <c r="M372" s="32"/>
      <c r="N372" s="33"/>
      <c r="O372" s="62"/>
      <c r="P372" s="34" t="str">
        <f t="shared" si="3"/>
        <v/>
      </c>
    </row>
    <row r="373" ht="22.5" customHeight="1">
      <c r="A373" s="37"/>
      <c r="B373" s="38" t="str">
        <f>'Master Schedule'!B373</f>
        <v/>
      </c>
      <c r="C373" s="39"/>
      <c r="D373" s="40" t="str">
        <f t="shared" si="1"/>
        <v>Saturday</v>
      </c>
      <c r="E373" s="41"/>
      <c r="F373" s="38"/>
      <c r="G373" s="38"/>
      <c r="H373" s="41"/>
      <c r="I373" s="38"/>
      <c r="J373" s="38"/>
      <c r="K373" s="35"/>
      <c r="L373" s="35"/>
      <c r="M373" s="35"/>
      <c r="N373" s="36"/>
      <c r="O373" s="62"/>
      <c r="P373" s="34" t="str">
        <f t="shared" si="3"/>
        <v/>
      </c>
    </row>
    <row r="374" ht="22.5" customHeight="1">
      <c r="A374" s="37"/>
      <c r="B374" s="38" t="str">
        <f>'Master Schedule'!B374</f>
        <v/>
      </c>
      <c r="C374" s="39"/>
      <c r="D374" s="40" t="str">
        <f t="shared" si="1"/>
        <v>Saturday</v>
      </c>
      <c r="E374" s="41"/>
      <c r="F374" s="38"/>
      <c r="G374" s="38"/>
      <c r="H374" s="41"/>
      <c r="I374" s="38"/>
      <c r="J374" s="38"/>
      <c r="K374" s="32"/>
      <c r="L374" s="32"/>
      <c r="M374" s="32"/>
      <c r="N374" s="33"/>
      <c r="O374" s="62"/>
      <c r="P374" s="34" t="str">
        <f t="shared" si="3"/>
        <v/>
      </c>
    </row>
    <row r="375" ht="22.5" customHeight="1">
      <c r="A375" s="37"/>
      <c r="B375" s="38" t="str">
        <f>'Master Schedule'!B375</f>
        <v/>
      </c>
      <c r="C375" s="39"/>
      <c r="D375" s="40" t="str">
        <f t="shared" si="1"/>
        <v>Saturday</v>
      </c>
      <c r="E375" s="41"/>
      <c r="F375" s="38"/>
      <c r="G375" s="38"/>
      <c r="H375" s="41"/>
      <c r="I375" s="38"/>
      <c r="J375" s="38"/>
      <c r="K375" s="35"/>
      <c r="L375" s="35"/>
      <c r="M375" s="35"/>
      <c r="N375" s="36"/>
      <c r="O375" s="62"/>
      <c r="P375" s="34" t="str">
        <f t="shared" si="3"/>
        <v/>
      </c>
    </row>
    <row r="376" ht="22.5" customHeight="1">
      <c r="A376" s="37"/>
      <c r="B376" s="38" t="str">
        <f>'Master Schedule'!B376</f>
        <v/>
      </c>
      <c r="C376" s="39"/>
      <c r="D376" s="40" t="str">
        <f t="shared" si="1"/>
        <v>Saturday</v>
      </c>
      <c r="E376" s="41"/>
      <c r="F376" s="38"/>
      <c r="G376" s="38"/>
      <c r="H376" s="41"/>
      <c r="I376" s="38"/>
      <c r="J376" s="38"/>
      <c r="K376" s="32"/>
      <c r="L376" s="32"/>
      <c r="M376" s="32"/>
      <c r="N376" s="33"/>
      <c r="O376" s="62"/>
      <c r="P376" s="34" t="str">
        <f t="shared" si="3"/>
        <v/>
      </c>
    </row>
    <row r="377" ht="22.5" customHeight="1">
      <c r="A377" s="37"/>
      <c r="B377" s="38" t="str">
        <f>'Master Schedule'!B377</f>
        <v/>
      </c>
      <c r="C377" s="39"/>
      <c r="D377" s="40" t="str">
        <f t="shared" si="1"/>
        <v>Saturday</v>
      </c>
      <c r="E377" s="41"/>
      <c r="F377" s="38"/>
      <c r="G377" s="38"/>
      <c r="H377" s="41"/>
      <c r="I377" s="38"/>
      <c r="J377" s="38"/>
      <c r="K377" s="35"/>
      <c r="L377" s="35"/>
      <c r="M377" s="35"/>
      <c r="N377" s="36"/>
      <c r="O377" s="62"/>
      <c r="P377" s="34" t="str">
        <f t="shared" si="3"/>
        <v/>
      </c>
    </row>
    <row r="378" ht="22.5" customHeight="1">
      <c r="A378" s="37"/>
      <c r="B378" s="38" t="str">
        <f>'Master Schedule'!B378</f>
        <v/>
      </c>
      <c r="C378" s="39"/>
      <c r="D378" s="40" t="str">
        <f t="shared" si="1"/>
        <v>Saturday</v>
      </c>
      <c r="E378" s="41"/>
      <c r="F378" s="38"/>
      <c r="G378" s="38"/>
      <c r="H378" s="41"/>
      <c r="I378" s="38"/>
      <c r="J378" s="38"/>
      <c r="K378" s="32"/>
      <c r="L378" s="32"/>
      <c r="M378" s="32"/>
      <c r="N378" s="33"/>
      <c r="O378" s="62"/>
      <c r="P378" s="34" t="str">
        <f t="shared" si="3"/>
        <v/>
      </c>
    </row>
    <row r="379" ht="22.5" customHeight="1">
      <c r="A379" s="37"/>
      <c r="B379" s="38" t="str">
        <f>'Master Schedule'!B379</f>
        <v/>
      </c>
      <c r="C379" s="39"/>
      <c r="D379" s="40" t="str">
        <f t="shared" si="1"/>
        <v>Saturday</v>
      </c>
      <c r="E379" s="41"/>
      <c r="F379" s="38"/>
      <c r="G379" s="38"/>
      <c r="H379" s="41"/>
      <c r="I379" s="38"/>
      <c r="J379" s="38"/>
      <c r="K379" s="35"/>
      <c r="L379" s="35"/>
      <c r="M379" s="35"/>
      <c r="N379" s="36"/>
      <c r="O379" s="62"/>
      <c r="P379" s="34" t="str">
        <f t="shared" si="3"/>
        <v/>
      </c>
    </row>
    <row r="380" ht="22.5" customHeight="1">
      <c r="A380" s="37"/>
      <c r="B380" s="38" t="str">
        <f>'Master Schedule'!B380</f>
        <v/>
      </c>
      <c r="C380" s="39"/>
      <c r="D380" s="40" t="str">
        <f t="shared" si="1"/>
        <v>Saturday</v>
      </c>
      <c r="E380" s="41"/>
      <c r="F380" s="38"/>
      <c r="G380" s="38"/>
      <c r="H380" s="41"/>
      <c r="I380" s="38"/>
      <c r="J380" s="38"/>
      <c r="K380" s="32"/>
      <c r="L380" s="32"/>
      <c r="M380" s="32"/>
      <c r="N380" s="33"/>
      <c r="O380" s="62"/>
      <c r="P380" s="34" t="str">
        <f t="shared" si="3"/>
        <v/>
      </c>
    </row>
    <row r="381" ht="22.5" customHeight="1">
      <c r="A381" s="37"/>
      <c r="B381" s="38" t="str">
        <f>'Master Schedule'!B381</f>
        <v/>
      </c>
      <c r="C381" s="39"/>
      <c r="D381" s="40" t="str">
        <f t="shared" si="1"/>
        <v>Saturday</v>
      </c>
      <c r="E381" s="41"/>
      <c r="F381" s="38"/>
      <c r="G381" s="38"/>
      <c r="H381" s="41"/>
      <c r="I381" s="38"/>
      <c r="J381" s="38"/>
      <c r="K381" s="35"/>
      <c r="L381" s="35"/>
      <c r="M381" s="35"/>
      <c r="N381" s="36"/>
      <c r="O381" s="62"/>
      <c r="P381" s="34" t="str">
        <f t="shared" si="3"/>
        <v/>
      </c>
    </row>
    <row r="382" ht="22.5" customHeight="1">
      <c r="A382" s="37"/>
      <c r="B382" s="38" t="str">
        <f>'Master Schedule'!B382</f>
        <v/>
      </c>
      <c r="C382" s="39"/>
      <c r="D382" s="40" t="str">
        <f t="shared" si="1"/>
        <v>Saturday</v>
      </c>
      <c r="E382" s="41"/>
      <c r="F382" s="38"/>
      <c r="G382" s="38"/>
      <c r="H382" s="41"/>
      <c r="I382" s="38"/>
      <c r="J382" s="38"/>
      <c r="K382" s="32"/>
      <c r="L382" s="32"/>
      <c r="M382" s="32"/>
      <c r="N382" s="33"/>
      <c r="O382" s="62"/>
      <c r="P382" s="34" t="str">
        <f t="shared" si="3"/>
        <v/>
      </c>
    </row>
    <row r="383" ht="22.5" customHeight="1">
      <c r="A383" s="37"/>
      <c r="B383" s="38" t="str">
        <f>'Master Schedule'!B383</f>
        <v/>
      </c>
      <c r="C383" s="39"/>
      <c r="D383" s="40" t="str">
        <f t="shared" si="1"/>
        <v>Saturday</v>
      </c>
      <c r="E383" s="41"/>
      <c r="F383" s="38"/>
      <c r="G383" s="38"/>
      <c r="H383" s="41"/>
      <c r="I383" s="38"/>
      <c r="J383" s="38"/>
      <c r="K383" s="35"/>
      <c r="L383" s="35"/>
      <c r="M383" s="35"/>
      <c r="N383" s="36"/>
      <c r="O383" s="62"/>
      <c r="P383" s="34" t="str">
        <f t="shared" si="3"/>
        <v/>
      </c>
    </row>
    <row r="384" ht="22.5" customHeight="1">
      <c r="A384" s="37"/>
      <c r="B384" s="38" t="str">
        <f>'Master Schedule'!B384</f>
        <v/>
      </c>
      <c r="C384" s="39"/>
      <c r="D384" s="40" t="str">
        <f t="shared" si="1"/>
        <v>Saturday</v>
      </c>
      <c r="E384" s="41"/>
      <c r="F384" s="38"/>
      <c r="G384" s="38"/>
      <c r="H384" s="41"/>
      <c r="I384" s="38"/>
      <c r="J384" s="38"/>
      <c r="K384" s="32"/>
      <c r="L384" s="32"/>
      <c r="M384" s="32"/>
      <c r="N384" s="33"/>
      <c r="O384" s="62"/>
      <c r="P384" s="34" t="str">
        <f t="shared" si="3"/>
        <v/>
      </c>
    </row>
    <row r="385" ht="22.5" customHeight="1">
      <c r="A385" s="37"/>
      <c r="B385" s="38" t="str">
        <f>'Master Schedule'!B385</f>
        <v/>
      </c>
      <c r="C385" s="39"/>
      <c r="D385" s="40" t="str">
        <f t="shared" si="1"/>
        <v>Saturday</v>
      </c>
      <c r="E385" s="41"/>
      <c r="F385" s="38"/>
      <c r="G385" s="38"/>
      <c r="H385" s="41"/>
      <c r="I385" s="38"/>
      <c r="J385" s="38"/>
      <c r="K385" s="35"/>
      <c r="L385" s="35"/>
      <c r="M385" s="35"/>
      <c r="N385" s="36"/>
      <c r="O385" s="62"/>
      <c r="P385" s="34" t="str">
        <f t="shared" si="3"/>
        <v/>
      </c>
    </row>
    <row r="386" ht="22.5" customHeight="1">
      <c r="A386" s="37"/>
      <c r="B386" s="38" t="str">
        <f>'Master Schedule'!B386</f>
        <v/>
      </c>
      <c r="C386" s="39"/>
      <c r="D386" s="40" t="str">
        <f t="shared" si="1"/>
        <v>Saturday</v>
      </c>
      <c r="E386" s="41"/>
      <c r="F386" s="38"/>
      <c r="G386" s="38"/>
      <c r="H386" s="41"/>
      <c r="I386" s="38"/>
      <c r="J386" s="38"/>
      <c r="K386" s="32"/>
      <c r="L386" s="32"/>
      <c r="M386" s="32"/>
      <c r="N386" s="33"/>
      <c r="O386" s="62"/>
      <c r="P386" s="34" t="str">
        <f t="shared" si="3"/>
        <v/>
      </c>
    </row>
    <row r="387" ht="22.5" customHeight="1">
      <c r="A387" s="37"/>
      <c r="B387" s="38" t="str">
        <f>'Master Schedule'!B387</f>
        <v/>
      </c>
      <c r="C387" s="39"/>
      <c r="D387" s="40" t="str">
        <f t="shared" si="1"/>
        <v>Saturday</v>
      </c>
      <c r="E387" s="41"/>
      <c r="F387" s="38"/>
      <c r="G387" s="38"/>
      <c r="H387" s="41"/>
      <c r="I387" s="38"/>
      <c r="J387" s="38"/>
      <c r="K387" s="35"/>
      <c r="L387" s="35"/>
      <c r="M387" s="35"/>
      <c r="N387" s="36"/>
      <c r="O387" s="62"/>
      <c r="P387" s="34" t="str">
        <f t="shared" si="3"/>
        <v/>
      </c>
    </row>
    <row r="388" ht="22.5" customHeight="1">
      <c r="A388" s="37"/>
      <c r="B388" s="38" t="str">
        <f>'Master Schedule'!B388</f>
        <v/>
      </c>
      <c r="C388" s="39"/>
      <c r="D388" s="40" t="str">
        <f t="shared" si="1"/>
        <v>Saturday</v>
      </c>
      <c r="E388" s="41"/>
      <c r="F388" s="38"/>
      <c r="G388" s="38"/>
      <c r="H388" s="41"/>
      <c r="I388" s="38"/>
      <c r="J388" s="38"/>
      <c r="K388" s="32"/>
      <c r="L388" s="32"/>
      <c r="M388" s="32"/>
      <c r="N388" s="33"/>
      <c r="O388" s="62"/>
      <c r="P388" s="34" t="str">
        <f t="shared" si="3"/>
        <v/>
      </c>
    </row>
    <row r="389" ht="22.5" customHeight="1">
      <c r="A389" s="37"/>
      <c r="B389" s="38" t="str">
        <f>'Master Schedule'!B389</f>
        <v/>
      </c>
      <c r="C389" s="39"/>
      <c r="D389" s="40" t="str">
        <f t="shared" si="1"/>
        <v>Saturday</v>
      </c>
      <c r="E389" s="41"/>
      <c r="F389" s="38"/>
      <c r="G389" s="38"/>
      <c r="H389" s="41"/>
      <c r="I389" s="38"/>
      <c r="J389" s="38"/>
      <c r="K389" s="35"/>
      <c r="L389" s="35"/>
      <c r="M389" s="35"/>
      <c r="N389" s="36"/>
      <c r="O389" s="62"/>
      <c r="P389" s="34" t="str">
        <f t="shared" si="3"/>
        <v/>
      </c>
    </row>
    <row r="390" ht="22.5" customHeight="1">
      <c r="A390" s="37"/>
      <c r="B390" s="38" t="str">
        <f>'Master Schedule'!B390</f>
        <v/>
      </c>
      <c r="C390" s="39"/>
      <c r="D390" s="40" t="str">
        <f t="shared" si="1"/>
        <v>Saturday</v>
      </c>
      <c r="E390" s="41"/>
      <c r="F390" s="38"/>
      <c r="G390" s="38"/>
      <c r="H390" s="41"/>
      <c r="I390" s="38"/>
      <c r="J390" s="38"/>
      <c r="K390" s="32"/>
      <c r="L390" s="32"/>
      <c r="M390" s="32"/>
      <c r="N390" s="33"/>
      <c r="O390" s="62"/>
      <c r="P390" s="34" t="str">
        <f t="shared" si="3"/>
        <v/>
      </c>
    </row>
    <row r="391" ht="22.5" customHeight="1">
      <c r="A391" s="37"/>
      <c r="B391" s="38" t="str">
        <f>'Master Schedule'!B391</f>
        <v/>
      </c>
      <c r="C391" s="39"/>
      <c r="D391" s="40" t="str">
        <f t="shared" si="1"/>
        <v>Saturday</v>
      </c>
      <c r="E391" s="41"/>
      <c r="F391" s="38"/>
      <c r="G391" s="38"/>
      <c r="H391" s="41"/>
      <c r="I391" s="38"/>
      <c r="J391" s="38"/>
      <c r="K391" s="35"/>
      <c r="L391" s="35"/>
      <c r="M391" s="35"/>
      <c r="N391" s="36"/>
      <c r="O391" s="62"/>
      <c r="P391" s="34" t="str">
        <f t="shared" si="3"/>
        <v/>
      </c>
    </row>
    <row r="392" ht="22.5" customHeight="1">
      <c r="A392" s="37"/>
      <c r="B392" s="38" t="str">
        <f>'Master Schedule'!B392</f>
        <v/>
      </c>
      <c r="C392" s="39"/>
      <c r="D392" s="40" t="str">
        <f t="shared" si="1"/>
        <v>Saturday</v>
      </c>
      <c r="E392" s="41"/>
      <c r="F392" s="38"/>
      <c r="G392" s="38"/>
      <c r="H392" s="41"/>
      <c r="I392" s="38"/>
      <c r="J392" s="38"/>
      <c r="K392" s="32"/>
      <c r="L392" s="32"/>
      <c r="M392" s="32"/>
      <c r="N392" s="33"/>
      <c r="O392" s="62"/>
      <c r="P392" s="34" t="str">
        <f t="shared" si="3"/>
        <v/>
      </c>
    </row>
    <row r="393" ht="22.5" customHeight="1">
      <c r="A393" s="37"/>
      <c r="B393" s="38" t="str">
        <f>'Master Schedule'!B393</f>
        <v/>
      </c>
      <c r="C393" s="39"/>
      <c r="D393" s="40" t="str">
        <f t="shared" si="1"/>
        <v>Saturday</v>
      </c>
      <c r="E393" s="41"/>
      <c r="F393" s="38"/>
      <c r="G393" s="38"/>
      <c r="H393" s="41"/>
      <c r="I393" s="38"/>
      <c r="J393" s="38"/>
      <c r="K393" s="35"/>
      <c r="L393" s="35"/>
      <c r="M393" s="35"/>
      <c r="N393" s="36"/>
      <c r="O393" s="62"/>
      <c r="P393" s="34" t="str">
        <f t="shared" si="3"/>
        <v/>
      </c>
    </row>
    <row r="394" ht="22.5" customHeight="1">
      <c r="A394" s="37"/>
      <c r="B394" s="38" t="str">
        <f>'Master Schedule'!B394</f>
        <v/>
      </c>
      <c r="C394" s="39"/>
      <c r="D394" s="40" t="str">
        <f t="shared" si="1"/>
        <v>Saturday</v>
      </c>
      <c r="E394" s="41"/>
      <c r="F394" s="38"/>
      <c r="G394" s="38"/>
      <c r="H394" s="41"/>
      <c r="I394" s="38"/>
      <c r="J394" s="38"/>
      <c r="K394" s="32"/>
      <c r="L394" s="32"/>
      <c r="M394" s="32"/>
      <c r="N394" s="33"/>
      <c r="O394" s="62"/>
      <c r="P394" s="34" t="str">
        <f t="shared" si="3"/>
        <v/>
      </c>
    </row>
    <row r="395" ht="22.5" customHeight="1">
      <c r="A395" s="37"/>
      <c r="B395" s="38" t="str">
        <f>'Master Schedule'!B395</f>
        <v/>
      </c>
      <c r="C395" s="39"/>
      <c r="D395" s="40" t="str">
        <f t="shared" si="1"/>
        <v>Saturday</v>
      </c>
      <c r="E395" s="41"/>
      <c r="F395" s="38"/>
      <c r="G395" s="38"/>
      <c r="H395" s="41"/>
      <c r="I395" s="38"/>
      <c r="J395" s="38"/>
      <c r="K395" s="35"/>
      <c r="L395" s="35"/>
      <c r="M395" s="35"/>
      <c r="N395" s="36"/>
      <c r="O395" s="62"/>
      <c r="P395" s="34" t="str">
        <f t="shared" si="3"/>
        <v/>
      </c>
    </row>
    <row r="396" ht="22.5" customHeight="1">
      <c r="A396" s="37"/>
      <c r="B396" s="38" t="str">
        <f>'Master Schedule'!B396</f>
        <v/>
      </c>
      <c r="C396" s="39"/>
      <c r="D396" s="40" t="str">
        <f t="shared" si="1"/>
        <v>Saturday</v>
      </c>
      <c r="E396" s="41"/>
      <c r="F396" s="38"/>
      <c r="G396" s="38"/>
      <c r="H396" s="41"/>
      <c r="I396" s="38"/>
      <c r="J396" s="38"/>
      <c r="K396" s="32"/>
      <c r="L396" s="32"/>
      <c r="M396" s="32"/>
      <c r="N396" s="33"/>
      <c r="O396" s="62"/>
      <c r="P396" s="34" t="str">
        <f t="shared" si="3"/>
        <v/>
      </c>
    </row>
    <row r="397" ht="22.5" customHeight="1">
      <c r="A397" s="37"/>
      <c r="B397" s="38" t="str">
        <f>'Master Schedule'!B397</f>
        <v/>
      </c>
      <c r="C397" s="39"/>
      <c r="D397" s="40" t="str">
        <f t="shared" si="1"/>
        <v>Saturday</v>
      </c>
      <c r="E397" s="41"/>
      <c r="F397" s="38"/>
      <c r="G397" s="38"/>
      <c r="H397" s="41"/>
      <c r="I397" s="38"/>
      <c r="J397" s="38"/>
      <c r="K397" s="35"/>
      <c r="L397" s="35"/>
      <c r="M397" s="35"/>
      <c r="N397" s="36"/>
      <c r="O397" s="62"/>
      <c r="P397" s="34" t="str">
        <f t="shared" si="3"/>
        <v/>
      </c>
    </row>
    <row r="398" ht="22.5" customHeight="1">
      <c r="A398" s="37"/>
      <c r="B398" s="38" t="str">
        <f>'Master Schedule'!B398</f>
        <v/>
      </c>
      <c r="C398" s="39"/>
      <c r="D398" s="40" t="str">
        <f t="shared" si="1"/>
        <v>Saturday</v>
      </c>
      <c r="E398" s="41"/>
      <c r="F398" s="38"/>
      <c r="G398" s="38"/>
      <c r="H398" s="41"/>
      <c r="I398" s="38"/>
      <c r="J398" s="38"/>
      <c r="K398" s="32"/>
      <c r="L398" s="32"/>
      <c r="M398" s="32"/>
      <c r="N398" s="33"/>
      <c r="O398" s="62"/>
      <c r="P398" s="34" t="str">
        <f t="shared" si="3"/>
        <v/>
      </c>
    </row>
    <row r="399" ht="22.5" customHeight="1">
      <c r="A399" s="37"/>
      <c r="B399" s="38" t="str">
        <f>'Master Schedule'!B399</f>
        <v/>
      </c>
      <c r="C399" s="39"/>
      <c r="D399" s="40" t="str">
        <f t="shared" si="1"/>
        <v>Saturday</v>
      </c>
      <c r="E399" s="41"/>
      <c r="F399" s="38"/>
      <c r="G399" s="38"/>
      <c r="H399" s="41"/>
      <c r="I399" s="38"/>
      <c r="J399" s="38"/>
      <c r="K399" s="35"/>
      <c r="L399" s="35"/>
      <c r="M399" s="35"/>
      <c r="N399" s="36"/>
      <c r="O399" s="62"/>
      <c r="P399" s="34" t="str">
        <f t="shared" si="3"/>
        <v/>
      </c>
    </row>
    <row r="400" ht="22.5" customHeight="1">
      <c r="A400" s="37"/>
      <c r="B400" s="38" t="str">
        <f>'Master Schedule'!B400</f>
        <v/>
      </c>
      <c r="C400" s="39"/>
      <c r="D400" s="40" t="str">
        <f t="shared" si="1"/>
        <v>Saturday</v>
      </c>
      <c r="E400" s="41"/>
      <c r="F400" s="38"/>
      <c r="G400" s="38"/>
      <c r="H400" s="41"/>
      <c r="I400" s="38"/>
      <c r="J400" s="38"/>
      <c r="K400" s="32"/>
      <c r="L400" s="32"/>
      <c r="M400" s="32"/>
      <c r="N400" s="33"/>
      <c r="O400" s="62"/>
      <c r="P400" s="34" t="str">
        <f t="shared" si="3"/>
        <v/>
      </c>
    </row>
    <row r="401" ht="22.5" customHeight="1">
      <c r="A401" s="37"/>
      <c r="B401" s="38" t="str">
        <f>'Master Schedule'!B401</f>
        <v/>
      </c>
      <c r="C401" s="39"/>
      <c r="D401" s="40" t="str">
        <f t="shared" si="1"/>
        <v>Saturday</v>
      </c>
      <c r="E401" s="41"/>
      <c r="F401" s="38"/>
      <c r="G401" s="38"/>
      <c r="H401" s="41"/>
      <c r="I401" s="38"/>
      <c r="J401" s="38"/>
      <c r="K401" s="35"/>
      <c r="L401" s="35"/>
      <c r="M401" s="35"/>
      <c r="N401" s="36"/>
      <c r="O401" s="62"/>
      <c r="P401" s="34" t="str">
        <f t="shared" si="3"/>
        <v/>
      </c>
    </row>
    <row r="402" ht="22.5" customHeight="1">
      <c r="A402" s="37"/>
      <c r="B402" s="38" t="str">
        <f>'Master Schedule'!B402</f>
        <v/>
      </c>
      <c r="C402" s="39"/>
      <c r="D402" s="40" t="str">
        <f t="shared" si="1"/>
        <v>Saturday</v>
      </c>
      <c r="E402" s="41"/>
      <c r="F402" s="38"/>
      <c r="G402" s="38"/>
      <c r="H402" s="41"/>
      <c r="I402" s="38"/>
      <c r="J402" s="38"/>
      <c r="K402" s="32"/>
      <c r="L402" s="32"/>
      <c r="M402" s="32"/>
      <c r="N402" s="33"/>
      <c r="O402" s="62"/>
      <c r="P402" s="34" t="str">
        <f t="shared" si="3"/>
        <v/>
      </c>
    </row>
    <row r="403" ht="22.5" customHeight="1">
      <c r="A403" s="37"/>
      <c r="B403" s="38" t="str">
        <f>'Master Schedule'!B403</f>
        <v/>
      </c>
      <c r="C403" s="39"/>
      <c r="D403" s="40" t="str">
        <f t="shared" si="1"/>
        <v>Saturday</v>
      </c>
      <c r="E403" s="41"/>
      <c r="F403" s="38"/>
      <c r="G403" s="38"/>
      <c r="H403" s="41"/>
      <c r="I403" s="38"/>
      <c r="J403" s="38"/>
      <c r="K403" s="35"/>
      <c r="L403" s="35"/>
      <c r="M403" s="35"/>
      <c r="N403" s="36"/>
      <c r="O403" s="62"/>
      <c r="P403" s="34" t="str">
        <f t="shared" si="3"/>
        <v/>
      </c>
    </row>
    <row r="404" ht="22.5" customHeight="1">
      <c r="A404" s="37"/>
      <c r="B404" s="38" t="str">
        <f>'Master Schedule'!B404</f>
        <v/>
      </c>
      <c r="C404" s="39"/>
      <c r="D404" s="40" t="str">
        <f t="shared" si="1"/>
        <v>Saturday</v>
      </c>
      <c r="E404" s="41"/>
      <c r="F404" s="38"/>
      <c r="G404" s="38"/>
      <c r="H404" s="41"/>
      <c r="I404" s="38"/>
      <c r="J404" s="38"/>
      <c r="K404" s="32"/>
      <c r="L404" s="32"/>
      <c r="M404" s="32"/>
      <c r="N404" s="33"/>
      <c r="O404" s="62"/>
      <c r="P404" s="34" t="str">
        <f t="shared" si="3"/>
        <v/>
      </c>
    </row>
    <row r="405" ht="22.5" customHeight="1">
      <c r="A405" s="37"/>
      <c r="B405" s="38" t="str">
        <f>'Master Schedule'!B405</f>
        <v/>
      </c>
      <c r="C405" s="39"/>
      <c r="D405" s="40" t="str">
        <f t="shared" si="1"/>
        <v>Saturday</v>
      </c>
      <c r="E405" s="41"/>
      <c r="F405" s="38"/>
      <c r="G405" s="38"/>
      <c r="H405" s="41"/>
      <c r="I405" s="38"/>
      <c r="J405" s="38"/>
      <c r="K405" s="35"/>
      <c r="L405" s="35"/>
      <c r="M405" s="35"/>
      <c r="N405" s="36"/>
      <c r="O405" s="62"/>
      <c r="P405" s="34" t="str">
        <f t="shared" si="3"/>
        <v/>
      </c>
    </row>
    <row r="406" ht="22.5" customHeight="1">
      <c r="A406" s="37"/>
      <c r="B406" s="38" t="str">
        <f>'Master Schedule'!B406</f>
        <v/>
      </c>
      <c r="C406" s="39"/>
      <c r="D406" s="40" t="str">
        <f t="shared" si="1"/>
        <v>Saturday</v>
      </c>
      <c r="E406" s="41"/>
      <c r="F406" s="38"/>
      <c r="G406" s="38"/>
      <c r="H406" s="41"/>
      <c r="I406" s="38"/>
      <c r="J406" s="38"/>
      <c r="K406" s="32"/>
      <c r="L406" s="32"/>
      <c r="M406" s="32"/>
      <c r="N406" s="33"/>
      <c r="O406" s="62"/>
      <c r="P406" s="34" t="str">
        <f t="shared" si="3"/>
        <v/>
      </c>
    </row>
    <row r="407" ht="22.5" customHeight="1">
      <c r="A407" s="37"/>
      <c r="B407" s="38" t="str">
        <f>'Master Schedule'!B407</f>
        <v/>
      </c>
      <c r="C407" s="39"/>
      <c r="D407" s="40" t="str">
        <f t="shared" si="1"/>
        <v>Saturday</v>
      </c>
      <c r="E407" s="41"/>
      <c r="F407" s="38"/>
      <c r="G407" s="38"/>
      <c r="H407" s="41"/>
      <c r="I407" s="38"/>
      <c r="J407" s="38"/>
      <c r="K407" s="35"/>
      <c r="L407" s="35"/>
      <c r="M407" s="35"/>
      <c r="N407" s="36"/>
      <c r="O407" s="62"/>
      <c r="P407" s="34" t="str">
        <f t="shared" si="3"/>
        <v/>
      </c>
    </row>
    <row r="408" ht="22.5" customHeight="1">
      <c r="A408" s="37"/>
      <c r="B408" s="38" t="str">
        <f>'Master Schedule'!B408</f>
        <v/>
      </c>
      <c r="C408" s="39"/>
      <c r="D408" s="40" t="str">
        <f t="shared" si="1"/>
        <v>Saturday</v>
      </c>
      <c r="E408" s="41"/>
      <c r="F408" s="38"/>
      <c r="G408" s="38"/>
      <c r="H408" s="41"/>
      <c r="I408" s="38"/>
      <c r="J408" s="38"/>
      <c r="K408" s="32"/>
      <c r="L408" s="32"/>
      <c r="M408" s="32"/>
      <c r="N408" s="33"/>
      <c r="O408" s="62"/>
      <c r="P408" s="34" t="str">
        <f t="shared" si="3"/>
        <v/>
      </c>
    </row>
    <row r="409" ht="22.5" customHeight="1">
      <c r="A409" s="37"/>
      <c r="B409" s="38" t="str">
        <f>'Master Schedule'!B409</f>
        <v/>
      </c>
      <c r="C409" s="39"/>
      <c r="D409" s="40" t="str">
        <f t="shared" si="1"/>
        <v>Saturday</v>
      </c>
      <c r="E409" s="41"/>
      <c r="F409" s="38"/>
      <c r="G409" s="38"/>
      <c r="H409" s="41"/>
      <c r="I409" s="38"/>
      <c r="J409" s="38"/>
      <c r="K409" s="35"/>
      <c r="L409" s="35"/>
      <c r="M409" s="35"/>
      <c r="N409" s="36"/>
      <c r="O409" s="62"/>
      <c r="P409" s="34" t="str">
        <f t="shared" si="3"/>
        <v/>
      </c>
    </row>
    <row r="410" ht="22.5" customHeight="1">
      <c r="A410" s="37"/>
      <c r="B410" s="38" t="str">
        <f>'Master Schedule'!B410</f>
        <v/>
      </c>
      <c r="C410" s="39"/>
      <c r="D410" s="40" t="str">
        <f t="shared" si="1"/>
        <v>Saturday</v>
      </c>
      <c r="E410" s="41"/>
      <c r="F410" s="38"/>
      <c r="G410" s="38"/>
      <c r="H410" s="41"/>
      <c r="I410" s="38"/>
      <c r="J410" s="38"/>
      <c r="K410" s="32"/>
      <c r="L410" s="32"/>
      <c r="M410" s="32"/>
      <c r="N410" s="33"/>
      <c r="O410" s="62"/>
      <c r="P410" s="34" t="str">
        <f t="shared" si="3"/>
        <v/>
      </c>
    </row>
    <row r="411" ht="22.5" customHeight="1">
      <c r="A411" s="37"/>
      <c r="B411" s="38" t="str">
        <f>'Master Schedule'!B411</f>
        <v/>
      </c>
      <c r="C411" s="39"/>
      <c r="D411" s="40" t="str">
        <f t="shared" si="1"/>
        <v>Saturday</v>
      </c>
      <c r="E411" s="41"/>
      <c r="F411" s="38"/>
      <c r="G411" s="38"/>
      <c r="H411" s="41"/>
      <c r="I411" s="38"/>
      <c r="J411" s="38"/>
      <c r="K411" s="35"/>
      <c r="L411" s="35"/>
      <c r="M411" s="35"/>
      <c r="N411" s="36"/>
      <c r="O411" s="62"/>
      <c r="P411" s="34" t="str">
        <f t="shared" si="3"/>
        <v/>
      </c>
    </row>
    <row r="412" ht="22.5" customHeight="1">
      <c r="A412" s="37"/>
      <c r="B412" s="38" t="str">
        <f>'Master Schedule'!B412</f>
        <v/>
      </c>
      <c r="C412" s="39"/>
      <c r="D412" s="40" t="str">
        <f t="shared" si="1"/>
        <v>Saturday</v>
      </c>
      <c r="E412" s="41"/>
      <c r="F412" s="38"/>
      <c r="G412" s="38"/>
      <c r="H412" s="41"/>
      <c r="I412" s="38"/>
      <c r="J412" s="38"/>
      <c r="K412" s="32"/>
      <c r="L412" s="32"/>
      <c r="M412" s="32"/>
      <c r="N412" s="33"/>
      <c r="O412" s="62"/>
      <c r="P412" s="34" t="str">
        <f t="shared" si="3"/>
        <v/>
      </c>
    </row>
    <row r="413" ht="22.5" customHeight="1">
      <c r="A413" s="37"/>
      <c r="B413" s="38" t="str">
        <f>'Master Schedule'!B413</f>
        <v/>
      </c>
      <c r="C413" s="39"/>
      <c r="D413" s="40" t="str">
        <f t="shared" si="1"/>
        <v>Saturday</v>
      </c>
      <c r="E413" s="41"/>
      <c r="F413" s="38"/>
      <c r="G413" s="38"/>
      <c r="H413" s="41"/>
      <c r="I413" s="38"/>
      <c r="J413" s="38"/>
      <c r="K413" s="35"/>
      <c r="L413" s="35"/>
      <c r="M413" s="35"/>
      <c r="N413" s="36"/>
      <c r="O413" s="62"/>
      <c r="P413" s="34" t="str">
        <f t="shared" si="3"/>
        <v/>
      </c>
    </row>
    <row r="414" ht="22.5" customHeight="1">
      <c r="A414" s="37"/>
      <c r="B414" s="38" t="str">
        <f>'Master Schedule'!B414</f>
        <v/>
      </c>
      <c r="C414" s="39"/>
      <c r="D414" s="40" t="str">
        <f t="shared" si="1"/>
        <v>Saturday</v>
      </c>
      <c r="E414" s="41"/>
      <c r="F414" s="38"/>
      <c r="G414" s="38"/>
      <c r="H414" s="41"/>
      <c r="I414" s="38"/>
      <c r="J414" s="38"/>
      <c r="K414" s="32"/>
      <c r="L414" s="32"/>
      <c r="M414" s="32"/>
      <c r="N414" s="33"/>
      <c r="O414" s="62"/>
      <c r="P414" s="34" t="str">
        <f t="shared" si="3"/>
        <v/>
      </c>
    </row>
    <row r="415" ht="22.5" customHeight="1">
      <c r="A415" s="37"/>
      <c r="B415" s="38" t="str">
        <f>'Master Schedule'!B415</f>
        <v/>
      </c>
      <c r="C415" s="39"/>
      <c r="D415" s="40" t="str">
        <f t="shared" si="1"/>
        <v>Saturday</v>
      </c>
      <c r="E415" s="41"/>
      <c r="F415" s="38"/>
      <c r="G415" s="38"/>
      <c r="H415" s="41"/>
      <c r="I415" s="38"/>
      <c r="J415" s="38"/>
      <c r="K415" s="35"/>
      <c r="L415" s="35"/>
      <c r="M415" s="35"/>
      <c r="N415" s="36"/>
      <c r="O415" s="62"/>
      <c r="P415" s="34" t="str">
        <f t="shared" si="3"/>
        <v/>
      </c>
    </row>
    <row r="416" ht="22.5" customHeight="1">
      <c r="A416" s="37"/>
      <c r="B416" s="38" t="str">
        <f>'Master Schedule'!B416</f>
        <v/>
      </c>
      <c r="C416" s="39"/>
      <c r="D416" s="40" t="str">
        <f t="shared" si="1"/>
        <v>Saturday</v>
      </c>
      <c r="E416" s="41"/>
      <c r="F416" s="38"/>
      <c r="G416" s="38"/>
      <c r="H416" s="41"/>
      <c r="I416" s="38"/>
      <c r="J416" s="38"/>
      <c r="K416" s="32"/>
      <c r="L416" s="32"/>
      <c r="M416" s="32"/>
      <c r="N416" s="33"/>
      <c r="O416" s="62"/>
      <c r="P416" s="34" t="str">
        <f t="shared" si="3"/>
        <v/>
      </c>
    </row>
    <row r="417" ht="22.5" customHeight="1">
      <c r="A417" s="37"/>
      <c r="B417" s="38" t="str">
        <f>'Master Schedule'!B417</f>
        <v/>
      </c>
      <c r="C417" s="39"/>
      <c r="D417" s="40" t="str">
        <f t="shared" si="1"/>
        <v>Saturday</v>
      </c>
      <c r="E417" s="41"/>
      <c r="F417" s="38"/>
      <c r="G417" s="38"/>
      <c r="H417" s="41"/>
      <c r="I417" s="38"/>
      <c r="J417" s="38"/>
      <c r="K417" s="35"/>
      <c r="L417" s="35"/>
      <c r="M417" s="35"/>
      <c r="N417" s="36"/>
      <c r="O417" s="62"/>
      <c r="P417" s="34" t="str">
        <f t="shared" si="3"/>
        <v/>
      </c>
    </row>
    <row r="418" ht="22.5" customHeight="1">
      <c r="A418" s="37"/>
      <c r="B418" s="38" t="str">
        <f>'Master Schedule'!B418</f>
        <v/>
      </c>
      <c r="C418" s="39"/>
      <c r="D418" s="40" t="str">
        <f t="shared" si="1"/>
        <v>Saturday</v>
      </c>
      <c r="E418" s="41"/>
      <c r="F418" s="38"/>
      <c r="G418" s="38"/>
      <c r="H418" s="41"/>
      <c r="I418" s="38"/>
      <c r="J418" s="38"/>
      <c r="K418" s="32"/>
      <c r="L418" s="32"/>
      <c r="M418" s="32"/>
      <c r="N418" s="33"/>
      <c r="O418" s="62"/>
      <c r="P418" s="34" t="str">
        <f t="shared" si="3"/>
        <v/>
      </c>
    </row>
    <row r="419" ht="22.5" customHeight="1">
      <c r="A419" s="37"/>
      <c r="B419" s="38" t="str">
        <f>'Master Schedule'!B419</f>
        <v/>
      </c>
      <c r="C419" s="39"/>
      <c r="D419" s="40" t="str">
        <f t="shared" si="1"/>
        <v>Saturday</v>
      </c>
      <c r="E419" s="41"/>
      <c r="F419" s="38"/>
      <c r="G419" s="38"/>
      <c r="H419" s="41"/>
      <c r="I419" s="38"/>
      <c r="J419" s="38"/>
      <c r="K419" s="35"/>
      <c r="L419" s="35"/>
      <c r="M419" s="35"/>
      <c r="N419" s="36"/>
      <c r="O419" s="62"/>
      <c r="P419" s="34" t="str">
        <f t="shared" si="3"/>
        <v/>
      </c>
    </row>
    <row r="420" ht="22.5" customHeight="1">
      <c r="A420" s="37"/>
      <c r="B420" s="38" t="str">
        <f>'Master Schedule'!B420</f>
        <v/>
      </c>
      <c r="C420" s="39"/>
      <c r="D420" s="40" t="str">
        <f t="shared" si="1"/>
        <v>Saturday</v>
      </c>
      <c r="E420" s="41"/>
      <c r="F420" s="38"/>
      <c r="G420" s="38"/>
      <c r="H420" s="41"/>
      <c r="I420" s="38"/>
      <c r="J420" s="38"/>
      <c r="K420" s="32"/>
      <c r="L420" s="32"/>
      <c r="M420" s="32"/>
      <c r="N420" s="33"/>
      <c r="O420" s="62"/>
      <c r="P420" s="34" t="str">
        <f t="shared" si="3"/>
        <v/>
      </c>
    </row>
    <row r="421" ht="22.5" customHeight="1">
      <c r="A421" s="37"/>
      <c r="B421" s="38" t="str">
        <f>'Master Schedule'!B421</f>
        <v/>
      </c>
      <c r="C421" s="39"/>
      <c r="D421" s="40" t="str">
        <f t="shared" si="1"/>
        <v>Saturday</v>
      </c>
      <c r="E421" s="41"/>
      <c r="F421" s="38"/>
      <c r="G421" s="38"/>
      <c r="H421" s="41"/>
      <c r="I421" s="38"/>
      <c r="J421" s="38"/>
      <c r="K421" s="35"/>
      <c r="L421" s="35"/>
      <c r="M421" s="35"/>
      <c r="N421" s="36"/>
      <c r="O421" s="62"/>
      <c r="P421" s="34" t="str">
        <f t="shared" si="3"/>
        <v/>
      </c>
    </row>
    <row r="422" ht="22.5" customHeight="1">
      <c r="A422" s="37"/>
      <c r="B422" s="38" t="str">
        <f>'Master Schedule'!B422</f>
        <v/>
      </c>
      <c r="C422" s="39"/>
      <c r="D422" s="40" t="str">
        <f t="shared" si="1"/>
        <v>Saturday</v>
      </c>
      <c r="E422" s="41"/>
      <c r="F422" s="38"/>
      <c r="G422" s="38"/>
      <c r="H422" s="41"/>
      <c r="I422" s="38"/>
      <c r="J422" s="38"/>
      <c r="K422" s="32"/>
      <c r="L422" s="32"/>
      <c r="M422" s="32"/>
      <c r="N422" s="33"/>
      <c r="O422" s="62"/>
      <c r="P422" s="34" t="str">
        <f t="shared" si="3"/>
        <v/>
      </c>
    </row>
    <row r="423" ht="22.5" customHeight="1">
      <c r="A423" s="37"/>
      <c r="B423" s="38" t="str">
        <f>'Master Schedule'!B423</f>
        <v/>
      </c>
      <c r="C423" s="39"/>
      <c r="D423" s="40" t="str">
        <f t="shared" si="1"/>
        <v>Saturday</v>
      </c>
      <c r="E423" s="41"/>
      <c r="F423" s="38"/>
      <c r="G423" s="38"/>
      <c r="H423" s="41"/>
      <c r="I423" s="38"/>
      <c r="J423" s="38"/>
      <c r="K423" s="35"/>
      <c r="L423" s="35"/>
      <c r="M423" s="35"/>
      <c r="N423" s="36"/>
      <c r="O423" s="62"/>
      <c r="P423" s="34" t="str">
        <f t="shared" si="3"/>
        <v/>
      </c>
    </row>
    <row r="424" ht="22.5" customHeight="1">
      <c r="A424" s="37"/>
      <c r="B424" s="38" t="str">
        <f>'Master Schedule'!B424</f>
        <v/>
      </c>
      <c r="C424" s="39"/>
      <c r="D424" s="40" t="str">
        <f t="shared" si="1"/>
        <v>Saturday</v>
      </c>
      <c r="E424" s="41"/>
      <c r="F424" s="38"/>
      <c r="G424" s="38"/>
      <c r="H424" s="41"/>
      <c r="I424" s="38"/>
      <c r="J424" s="38"/>
      <c r="K424" s="32"/>
      <c r="L424" s="32"/>
      <c r="M424" s="32"/>
      <c r="N424" s="33"/>
      <c r="O424" s="62"/>
      <c r="P424" s="34" t="str">
        <f t="shared" si="3"/>
        <v/>
      </c>
    </row>
    <row r="425" ht="22.5" customHeight="1">
      <c r="A425" s="37"/>
      <c r="B425" s="38" t="str">
        <f>'Master Schedule'!B425</f>
        <v/>
      </c>
      <c r="C425" s="39"/>
      <c r="D425" s="40" t="str">
        <f t="shared" si="1"/>
        <v>Saturday</v>
      </c>
      <c r="E425" s="41"/>
      <c r="F425" s="38"/>
      <c r="G425" s="38"/>
      <c r="H425" s="41"/>
      <c r="I425" s="38"/>
      <c r="J425" s="38"/>
      <c r="K425" s="35"/>
      <c r="L425" s="35"/>
      <c r="M425" s="35"/>
      <c r="N425" s="36"/>
      <c r="O425" s="62"/>
      <c r="P425" s="34" t="str">
        <f t="shared" si="3"/>
        <v/>
      </c>
    </row>
    <row r="426" ht="22.5" customHeight="1">
      <c r="A426" s="37"/>
      <c r="B426" s="38" t="str">
        <f>'Master Schedule'!B426</f>
        <v/>
      </c>
      <c r="C426" s="39"/>
      <c r="D426" s="40" t="str">
        <f t="shared" si="1"/>
        <v>Saturday</v>
      </c>
      <c r="E426" s="41"/>
      <c r="F426" s="38"/>
      <c r="G426" s="38"/>
      <c r="H426" s="41"/>
      <c r="I426" s="38"/>
      <c r="J426" s="38"/>
      <c r="K426" s="32"/>
      <c r="L426" s="32"/>
      <c r="M426" s="32"/>
      <c r="N426" s="33"/>
      <c r="O426" s="62"/>
      <c r="P426" s="34" t="str">
        <f t="shared" si="3"/>
        <v/>
      </c>
    </row>
    <row r="427" ht="22.5" customHeight="1">
      <c r="A427" s="37"/>
      <c r="B427" s="38" t="str">
        <f>'Master Schedule'!B427</f>
        <v/>
      </c>
      <c r="C427" s="39"/>
      <c r="D427" s="40" t="str">
        <f t="shared" si="1"/>
        <v>Saturday</v>
      </c>
      <c r="E427" s="41"/>
      <c r="F427" s="38"/>
      <c r="G427" s="38"/>
      <c r="H427" s="41"/>
      <c r="I427" s="38"/>
      <c r="J427" s="38"/>
      <c r="K427" s="35"/>
      <c r="L427" s="35"/>
      <c r="M427" s="35"/>
      <c r="N427" s="36"/>
      <c r="O427" s="62"/>
      <c r="P427" s="34" t="str">
        <f t="shared" si="3"/>
        <v/>
      </c>
    </row>
    <row r="428" ht="22.5" customHeight="1">
      <c r="A428" s="37"/>
      <c r="B428" s="38" t="str">
        <f>'Master Schedule'!B428</f>
        <v/>
      </c>
      <c r="C428" s="39"/>
      <c r="D428" s="40" t="str">
        <f t="shared" si="1"/>
        <v>Saturday</v>
      </c>
      <c r="E428" s="41"/>
      <c r="F428" s="38"/>
      <c r="G428" s="38"/>
      <c r="H428" s="41"/>
      <c r="I428" s="38"/>
      <c r="J428" s="38"/>
      <c r="K428" s="32"/>
      <c r="L428" s="32"/>
      <c r="M428" s="32"/>
      <c r="N428" s="33"/>
      <c r="O428" s="62"/>
      <c r="P428" s="34" t="str">
        <f t="shared" si="3"/>
        <v/>
      </c>
    </row>
    <row r="429" ht="22.5" customHeight="1">
      <c r="A429" s="37"/>
      <c r="B429" s="38" t="str">
        <f>'Master Schedule'!B429</f>
        <v/>
      </c>
      <c r="C429" s="39"/>
      <c r="D429" s="40" t="str">
        <f t="shared" si="1"/>
        <v>Saturday</v>
      </c>
      <c r="E429" s="41"/>
      <c r="F429" s="38"/>
      <c r="G429" s="38"/>
      <c r="H429" s="41"/>
      <c r="I429" s="38"/>
      <c r="J429" s="38"/>
      <c r="K429" s="35"/>
      <c r="L429" s="35"/>
      <c r="M429" s="35"/>
      <c r="N429" s="36"/>
      <c r="O429" s="62"/>
      <c r="P429" s="34" t="str">
        <f t="shared" si="3"/>
        <v/>
      </c>
    </row>
    <row r="430" ht="22.5" customHeight="1">
      <c r="A430" s="37"/>
      <c r="B430" s="38" t="str">
        <f>'Master Schedule'!B430</f>
        <v/>
      </c>
      <c r="C430" s="39"/>
      <c r="D430" s="40" t="str">
        <f t="shared" si="1"/>
        <v>Saturday</v>
      </c>
      <c r="E430" s="41"/>
      <c r="F430" s="38"/>
      <c r="G430" s="38"/>
      <c r="H430" s="41"/>
      <c r="I430" s="38"/>
      <c r="J430" s="38"/>
      <c r="K430" s="32"/>
      <c r="L430" s="32"/>
      <c r="M430" s="32"/>
      <c r="N430" s="33"/>
      <c r="O430" s="62"/>
      <c r="P430" s="34" t="str">
        <f t="shared" si="3"/>
        <v/>
      </c>
    </row>
    <row r="431" ht="22.5" customHeight="1">
      <c r="A431" s="37"/>
      <c r="B431" s="38" t="str">
        <f>'Master Schedule'!B431</f>
        <v/>
      </c>
      <c r="C431" s="39"/>
      <c r="D431" s="40" t="str">
        <f t="shared" si="1"/>
        <v>Saturday</v>
      </c>
      <c r="E431" s="41"/>
      <c r="F431" s="38"/>
      <c r="G431" s="38"/>
      <c r="H431" s="41"/>
      <c r="I431" s="38"/>
      <c r="J431" s="38"/>
      <c r="K431" s="35"/>
      <c r="L431" s="35"/>
      <c r="M431" s="35"/>
      <c r="N431" s="36"/>
      <c r="O431" s="62"/>
      <c r="P431" s="34" t="str">
        <f t="shared" si="3"/>
        <v/>
      </c>
    </row>
    <row r="432" ht="22.5" customHeight="1">
      <c r="A432" s="37"/>
      <c r="B432" s="38" t="str">
        <f>'Master Schedule'!B432</f>
        <v/>
      </c>
      <c r="C432" s="39"/>
      <c r="D432" s="40" t="str">
        <f t="shared" si="1"/>
        <v>Saturday</v>
      </c>
      <c r="E432" s="41"/>
      <c r="F432" s="38"/>
      <c r="G432" s="38"/>
      <c r="H432" s="41"/>
      <c r="I432" s="38"/>
      <c r="J432" s="38"/>
      <c r="K432" s="32"/>
      <c r="L432" s="32"/>
      <c r="M432" s="32"/>
      <c r="N432" s="33"/>
      <c r="O432" s="62"/>
      <c r="P432" s="34" t="str">
        <f t="shared" si="3"/>
        <v/>
      </c>
    </row>
    <row r="433" ht="22.5" customHeight="1">
      <c r="A433" s="37"/>
      <c r="B433" s="38" t="str">
        <f>'Master Schedule'!B433</f>
        <v/>
      </c>
      <c r="C433" s="39"/>
      <c r="D433" s="40" t="str">
        <f t="shared" si="1"/>
        <v>Saturday</v>
      </c>
      <c r="E433" s="41"/>
      <c r="F433" s="38"/>
      <c r="G433" s="38"/>
      <c r="H433" s="41"/>
      <c r="I433" s="38"/>
      <c r="J433" s="38"/>
      <c r="K433" s="35"/>
      <c r="L433" s="35"/>
      <c r="M433" s="35"/>
      <c r="N433" s="36"/>
      <c r="O433" s="62"/>
      <c r="P433" s="34" t="str">
        <f t="shared" si="3"/>
        <v/>
      </c>
    </row>
    <row r="434" ht="22.5" customHeight="1">
      <c r="A434" s="37"/>
      <c r="B434" s="38" t="str">
        <f>'Master Schedule'!B434</f>
        <v/>
      </c>
      <c r="C434" s="39"/>
      <c r="D434" s="40" t="str">
        <f t="shared" si="1"/>
        <v>Saturday</v>
      </c>
      <c r="E434" s="41"/>
      <c r="F434" s="38"/>
      <c r="G434" s="38"/>
      <c r="H434" s="41"/>
      <c r="I434" s="38"/>
      <c r="J434" s="38"/>
      <c r="K434" s="32"/>
      <c r="L434" s="32"/>
      <c r="M434" s="32"/>
      <c r="N434" s="33"/>
      <c r="O434" s="62"/>
      <c r="P434" s="34" t="str">
        <f t="shared" si="3"/>
        <v/>
      </c>
    </row>
    <row r="435" ht="22.5" customHeight="1">
      <c r="A435" s="37"/>
      <c r="B435" s="38" t="str">
        <f>'Master Schedule'!B435</f>
        <v/>
      </c>
      <c r="C435" s="39"/>
      <c r="D435" s="40" t="str">
        <f t="shared" si="1"/>
        <v>Saturday</v>
      </c>
      <c r="E435" s="41"/>
      <c r="F435" s="38"/>
      <c r="G435" s="38"/>
      <c r="H435" s="41"/>
      <c r="I435" s="38"/>
      <c r="J435" s="38"/>
      <c r="K435" s="35"/>
      <c r="L435" s="35"/>
      <c r="M435" s="35"/>
      <c r="N435" s="36"/>
      <c r="O435" s="62"/>
      <c r="P435" s="34" t="str">
        <f t="shared" si="3"/>
        <v/>
      </c>
    </row>
    <row r="436" ht="22.5" customHeight="1">
      <c r="A436" s="37"/>
      <c r="B436" s="38" t="str">
        <f>'Master Schedule'!B436</f>
        <v/>
      </c>
      <c r="C436" s="39"/>
      <c r="D436" s="40" t="str">
        <f t="shared" si="1"/>
        <v>Saturday</v>
      </c>
      <c r="E436" s="41"/>
      <c r="F436" s="38"/>
      <c r="G436" s="38"/>
      <c r="H436" s="41"/>
      <c r="I436" s="38"/>
      <c r="J436" s="38"/>
      <c r="K436" s="32"/>
      <c r="L436" s="32"/>
      <c r="M436" s="32"/>
      <c r="N436" s="33"/>
      <c r="O436" s="62"/>
      <c r="P436" s="34" t="str">
        <f t="shared" si="3"/>
        <v/>
      </c>
    </row>
    <row r="437" ht="22.5" customHeight="1">
      <c r="A437" s="37"/>
      <c r="B437" s="38" t="str">
        <f>'Master Schedule'!B437</f>
        <v/>
      </c>
      <c r="C437" s="39"/>
      <c r="D437" s="40" t="str">
        <f t="shared" si="1"/>
        <v>Saturday</v>
      </c>
      <c r="E437" s="41"/>
      <c r="F437" s="38"/>
      <c r="G437" s="38"/>
      <c r="H437" s="41"/>
      <c r="I437" s="38"/>
      <c r="J437" s="38"/>
      <c r="K437" s="35"/>
      <c r="L437" s="35"/>
      <c r="M437" s="35"/>
      <c r="N437" s="36"/>
      <c r="O437" s="62"/>
      <c r="P437" s="34" t="str">
        <f t="shared" si="3"/>
        <v/>
      </c>
    </row>
    <row r="438" ht="22.5" customHeight="1">
      <c r="A438" s="37"/>
      <c r="B438" s="38" t="str">
        <f>'Master Schedule'!B438</f>
        <v/>
      </c>
      <c r="C438" s="39"/>
      <c r="D438" s="40" t="str">
        <f t="shared" si="1"/>
        <v>Saturday</v>
      </c>
      <c r="E438" s="41"/>
      <c r="F438" s="38"/>
      <c r="G438" s="38"/>
      <c r="H438" s="41"/>
      <c r="I438" s="38"/>
      <c r="J438" s="38"/>
      <c r="K438" s="32"/>
      <c r="L438" s="32"/>
      <c r="M438" s="32"/>
      <c r="N438" s="33"/>
      <c r="O438" s="62"/>
      <c r="P438" s="34" t="str">
        <f t="shared" si="3"/>
        <v/>
      </c>
    </row>
    <row r="439" ht="22.5" customHeight="1">
      <c r="A439" s="37"/>
      <c r="B439" s="38" t="str">
        <f>'Master Schedule'!B439</f>
        <v/>
      </c>
      <c r="C439" s="39"/>
      <c r="D439" s="40" t="str">
        <f t="shared" si="1"/>
        <v>Saturday</v>
      </c>
      <c r="E439" s="41"/>
      <c r="F439" s="38"/>
      <c r="G439" s="38"/>
      <c r="H439" s="41"/>
      <c r="I439" s="38"/>
      <c r="J439" s="38"/>
      <c r="K439" s="35"/>
      <c r="L439" s="35"/>
      <c r="M439" s="35"/>
      <c r="N439" s="36"/>
      <c r="O439" s="62"/>
      <c r="P439" s="34" t="str">
        <f t="shared" si="3"/>
        <v/>
      </c>
    </row>
    <row r="440" ht="22.5" customHeight="1">
      <c r="A440" s="37"/>
      <c r="B440" s="38" t="str">
        <f>'Master Schedule'!B440</f>
        <v/>
      </c>
      <c r="C440" s="39"/>
      <c r="D440" s="40" t="str">
        <f t="shared" si="1"/>
        <v>Saturday</v>
      </c>
      <c r="E440" s="41"/>
      <c r="F440" s="38"/>
      <c r="G440" s="38"/>
      <c r="H440" s="41"/>
      <c r="I440" s="38"/>
      <c r="J440" s="38"/>
      <c r="K440" s="32"/>
      <c r="L440" s="32"/>
      <c r="M440" s="32"/>
      <c r="N440" s="33"/>
      <c r="O440" s="62"/>
      <c r="P440" s="34" t="str">
        <f t="shared" si="3"/>
        <v/>
      </c>
    </row>
    <row r="441" ht="22.5" customHeight="1">
      <c r="A441" s="37"/>
      <c r="B441" s="38" t="str">
        <f>'Master Schedule'!B441</f>
        <v/>
      </c>
      <c r="C441" s="39"/>
      <c r="D441" s="40" t="str">
        <f t="shared" si="1"/>
        <v>Saturday</v>
      </c>
      <c r="E441" s="41"/>
      <c r="F441" s="38"/>
      <c r="G441" s="38"/>
      <c r="H441" s="41"/>
      <c r="I441" s="38"/>
      <c r="J441" s="38"/>
      <c r="K441" s="35"/>
      <c r="L441" s="35"/>
      <c r="M441" s="35"/>
      <c r="N441" s="36"/>
      <c r="O441" s="62"/>
      <c r="P441" s="34" t="str">
        <f t="shared" si="3"/>
        <v/>
      </c>
    </row>
    <row r="442" ht="22.5" customHeight="1">
      <c r="A442" s="37"/>
      <c r="B442" s="38" t="str">
        <f>'Master Schedule'!B442</f>
        <v/>
      </c>
      <c r="C442" s="39"/>
      <c r="D442" s="40" t="str">
        <f t="shared" si="1"/>
        <v>Saturday</v>
      </c>
      <c r="E442" s="41"/>
      <c r="F442" s="38"/>
      <c r="G442" s="38"/>
      <c r="H442" s="41"/>
      <c r="I442" s="38"/>
      <c r="J442" s="38"/>
      <c r="K442" s="32"/>
      <c r="L442" s="32"/>
      <c r="M442" s="32"/>
      <c r="N442" s="33"/>
      <c r="O442" s="62"/>
      <c r="P442" s="34" t="str">
        <f t="shared" si="3"/>
        <v/>
      </c>
    </row>
    <row r="443" ht="22.5" customHeight="1">
      <c r="A443" s="37"/>
      <c r="B443" s="38" t="str">
        <f>'Master Schedule'!B443</f>
        <v/>
      </c>
      <c r="C443" s="39"/>
      <c r="D443" s="40" t="str">
        <f t="shared" si="1"/>
        <v>Saturday</v>
      </c>
      <c r="E443" s="41"/>
      <c r="F443" s="38"/>
      <c r="G443" s="38"/>
      <c r="H443" s="41"/>
      <c r="I443" s="38"/>
      <c r="J443" s="38"/>
      <c r="K443" s="35"/>
      <c r="L443" s="35"/>
      <c r="M443" s="35"/>
      <c r="N443" s="36"/>
      <c r="O443" s="62"/>
      <c r="P443" s="34" t="str">
        <f t="shared" si="3"/>
        <v/>
      </c>
    </row>
    <row r="444" ht="22.5" customHeight="1">
      <c r="A444" s="37"/>
      <c r="B444" s="38" t="str">
        <f>'Master Schedule'!B444</f>
        <v/>
      </c>
      <c r="C444" s="39"/>
      <c r="D444" s="40" t="str">
        <f t="shared" si="1"/>
        <v>Saturday</v>
      </c>
      <c r="E444" s="41"/>
      <c r="F444" s="38"/>
      <c r="G444" s="38"/>
      <c r="H444" s="41"/>
      <c r="I444" s="38"/>
      <c r="J444" s="38"/>
      <c r="K444" s="32"/>
      <c r="L444" s="32"/>
      <c r="M444" s="32"/>
      <c r="N444" s="33"/>
      <c r="O444" s="62"/>
      <c r="P444" s="34" t="str">
        <f t="shared" si="3"/>
        <v/>
      </c>
    </row>
    <row r="445" ht="22.5" customHeight="1">
      <c r="A445" s="37"/>
      <c r="B445" s="38" t="str">
        <f>'Master Schedule'!B445</f>
        <v/>
      </c>
      <c r="C445" s="39"/>
      <c r="D445" s="40" t="str">
        <f t="shared" si="1"/>
        <v>Saturday</v>
      </c>
      <c r="E445" s="41"/>
      <c r="F445" s="38"/>
      <c r="G445" s="38"/>
      <c r="H445" s="41"/>
      <c r="I445" s="38"/>
      <c r="J445" s="38"/>
      <c r="K445" s="35"/>
      <c r="L445" s="35"/>
      <c r="M445" s="35"/>
      <c r="N445" s="36"/>
      <c r="O445" s="62"/>
      <c r="P445" s="34" t="str">
        <f t="shared" si="3"/>
        <v/>
      </c>
    </row>
    <row r="446" ht="22.5" customHeight="1">
      <c r="A446" s="37"/>
      <c r="B446" s="38" t="str">
        <f>'Master Schedule'!B446</f>
        <v/>
      </c>
      <c r="C446" s="39"/>
      <c r="D446" s="40" t="str">
        <f t="shared" si="1"/>
        <v>Saturday</v>
      </c>
      <c r="E446" s="41"/>
      <c r="F446" s="38"/>
      <c r="G446" s="38"/>
      <c r="H446" s="41"/>
      <c r="I446" s="38"/>
      <c r="J446" s="38"/>
      <c r="K446" s="32"/>
      <c r="L446" s="32"/>
      <c r="M446" s="32"/>
      <c r="N446" s="33"/>
      <c r="O446" s="62"/>
      <c r="P446" s="34" t="str">
        <f t="shared" si="3"/>
        <v/>
      </c>
    </row>
    <row r="447" ht="22.5" customHeight="1">
      <c r="A447" s="37"/>
      <c r="B447" s="38" t="str">
        <f>'Master Schedule'!B447</f>
        <v/>
      </c>
      <c r="C447" s="39"/>
      <c r="D447" s="40" t="str">
        <f t="shared" si="1"/>
        <v>Saturday</v>
      </c>
      <c r="E447" s="41"/>
      <c r="F447" s="38"/>
      <c r="G447" s="38"/>
      <c r="H447" s="41"/>
      <c r="I447" s="38"/>
      <c r="J447" s="38"/>
      <c r="K447" s="35"/>
      <c r="L447" s="35"/>
      <c r="M447" s="35"/>
      <c r="N447" s="36"/>
      <c r="O447" s="62"/>
      <c r="P447" s="34" t="str">
        <f t="shared" si="3"/>
        <v/>
      </c>
    </row>
    <row r="448" ht="22.5" customHeight="1">
      <c r="A448" s="37"/>
      <c r="B448" s="38" t="str">
        <f>'Master Schedule'!B448</f>
        <v/>
      </c>
      <c r="C448" s="39"/>
      <c r="D448" s="40" t="str">
        <f t="shared" si="1"/>
        <v>Saturday</v>
      </c>
      <c r="E448" s="41"/>
      <c r="F448" s="38"/>
      <c r="G448" s="38"/>
      <c r="H448" s="41"/>
      <c r="I448" s="38"/>
      <c r="J448" s="38"/>
      <c r="K448" s="32"/>
      <c r="L448" s="32"/>
      <c r="M448" s="32"/>
      <c r="N448" s="33"/>
      <c r="O448" s="62"/>
      <c r="P448" s="34" t="str">
        <f t="shared" si="3"/>
        <v/>
      </c>
    </row>
    <row r="449" ht="22.5" customHeight="1">
      <c r="A449" s="37"/>
      <c r="B449" s="38" t="str">
        <f>'Master Schedule'!B449</f>
        <v/>
      </c>
      <c r="C449" s="39"/>
      <c r="D449" s="40" t="str">
        <f t="shared" si="1"/>
        <v>Saturday</v>
      </c>
      <c r="E449" s="41"/>
      <c r="F449" s="38"/>
      <c r="G449" s="38"/>
      <c r="H449" s="41"/>
      <c r="I449" s="38"/>
      <c r="J449" s="38"/>
      <c r="K449" s="35"/>
      <c r="L449" s="35"/>
      <c r="M449" s="35"/>
      <c r="N449" s="36"/>
      <c r="O449" s="62"/>
      <c r="P449" s="34" t="str">
        <f t="shared" si="3"/>
        <v/>
      </c>
    </row>
    <row r="450" ht="22.5" customHeight="1">
      <c r="A450" s="37"/>
      <c r="B450" s="38" t="str">
        <f>'Master Schedule'!B450</f>
        <v/>
      </c>
      <c r="C450" s="39"/>
      <c r="D450" s="40" t="str">
        <f t="shared" si="1"/>
        <v>Saturday</v>
      </c>
      <c r="E450" s="41"/>
      <c r="F450" s="38"/>
      <c r="G450" s="38"/>
      <c r="H450" s="41"/>
      <c r="I450" s="38"/>
      <c r="J450" s="38"/>
      <c r="K450" s="32"/>
      <c r="L450" s="32"/>
      <c r="M450" s="32"/>
      <c r="N450" s="33"/>
      <c r="O450" s="62"/>
      <c r="P450" s="34" t="str">
        <f t="shared" si="3"/>
        <v/>
      </c>
    </row>
    <row r="451" ht="22.5" customHeight="1">
      <c r="A451" s="37"/>
      <c r="B451" s="38" t="str">
        <f>'Master Schedule'!B451</f>
        <v/>
      </c>
      <c r="C451" s="39"/>
      <c r="D451" s="40" t="str">
        <f t="shared" si="1"/>
        <v>Saturday</v>
      </c>
      <c r="E451" s="41"/>
      <c r="F451" s="38"/>
      <c r="G451" s="38"/>
      <c r="H451" s="41"/>
      <c r="I451" s="38"/>
      <c r="J451" s="38"/>
      <c r="K451" s="35"/>
      <c r="L451" s="35"/>
      <c r="M451" s="35"/>
      <c r="N451" s="36"/>
      <c r="O451" s="62"/>
      <c r="P451" s="34" t="str">
        <f t="shared" si="3"/>
        <v/>
      </c>
    </row>
    <row r="452" ht="22.5" customHeight="1">
      <c r="A452" s="37"/>
      <c r="B452" s="38" t="str">
        <f>'Master Schedule'!B452</f>
        <v/>
      </c>
      <c r="C452" s="39"/>
      <c r="D452" s="40" t="str">
        <f t="shared" si="1"/>
        <v>Saturday</v>
      </c>
      <c r="E452" s="41"/>
      <c r="F452" s="38"/>
      <c r="G452" s="38"/>
      <c r="H452" s="41"/>
      <c r="I452" s="38"/>
      <c r="J452" s="38"/>
      <c r="K452" s="32"/>
      <c r="L452" s="32"/>
      <c r="M452" s="32"/>
      <c r="N452" s="33"/>
      <c r="O452" s="62"/>
      <c r="P452" s="34" t="str">
        <f t="shared" si="3"/>
        <v/>
      </c>
    </row>
    <row r="453" ht="22.5" customHeight="1">
      <c r="A453" s="37"/>
      <c r="B453" s="38" t="str">
        <f>'Master Schedule'!B453</f>
        <v/>
      </c>
      <c r="C453" s="39"/>
      <c r="D453" s="40" t="str">
        <f t="shared" si="1"/>
        <v>Saturday</v>
      </c>
      <c r="E453" s="41"/>
      <c r="F453" s="38"/>
      <c r="G453" s="38"/>
      <c r="H453" s="41"/>
      <c r="I453" s="38"/>
      <c r="J453" s="38"/>
      <c r="K453" s="35"/>
      <c r="L453" s="35"/>
      <c r="M453" s="35"/>
      <c r="N453" s="36"/>
      <c r="O453" s="62"/>
      <c r="P453" s="34" t="str">
        <f t="shared" si="3"/>
        <v/>
      </c>
    </row>
    <row r="454" ht="22.5" customHeight="1">
      <c r="A454" s="37"/>
      <c r="B454" s="38" t="str">
        <f>'Master Schedule'!B454</f>
        <v/>
      </c>
      <c r="C454" s="39"/>
      <c r="D454" s="40" t="str">
        <f t="shared" si="1"/>
        <v>Saturday</v>
      </c>
      <c r="E454" s="41"/>
      <c r="F454" s="38"/>
      <c r="G454" s="38"/>
      <c r="H454" s="41"/>
      <c r="I454" s="38"/>
      <c r="J454" s="38"/>
      <c r="K454" s="32"/>
      <c r="L454" s="32"/>
      <c r="M454" s="32"/>
      <c r="N454" s="33"/>
      <c r="O454" s="62"/>
      <c r="P454" s="34" t="str">
        <f t="shared" si="3"/>
        <v/>
      </c>
    </row>
    <row r="455" ht="22.5" customHeight="1">
      <c r="A455" s="37"/>
      <c r="B455" s="38" t="str">
        <f>'Master Schedule'!B455</f>
        <v/>
      </c>
      <c r="C455" s="39"/>
      <c r="D455" s="40" t="str">
        <f t="shared" si="1"/>
        <v>Saturday</v>
      </c>
      <c r="E455" s="41"/>
      <c r="F455" s="38"/>
      <c r="G455" s="38"/>
      <c r="H455" s="41"/>
      <c r="I455" s="38"/>
      <c r="J455" s="38"/>
      <c r="K455" s="35"/>
      <c r="L455" s="35"/>
      <c r="M455" s="35"/>
      <c r="N455" s="36"/>
      <c r="O455" s="62"/>
      <c r="P455" s="34" t="str">
        <f t="shared" si="3"/>
        <v/>
      </c>
    </row>
    <row r="456" ht="22.5" customHeight="1">
      <c r="A456" s="37"/>
      <c r="B456" s="38" t="str">
        <f>'Master Schedule'!B456</f>
        <v/>
      </c>
      <c r="C456" s="39"/>
      <c r="D456" s="40" t="str">
        <f t="shared" si="1"/>
        <v>Saturday</v>
      </c>
      <c r="E456" s="41"/>
      <c r="F456" s="38"/>
      <c r="G456" s="38"/>
      <c r="H456" s="41"/>
      <c r="I456" s="38"/>
      <c r="J456" s="38"/>
      <c r="K456" s="32"/>
      <c r="L456" s="32"/>
      <c r="M456" s="32"/>
      <c r="N456" s="33"/>
      <c r="O456" s="62"/>
      <c r="P456" s="34" t="str">
        <f t="shared" si="3"/>
        <v/>
      </c>
    </row>
    <row r="457" ht="22.5" customHeight="1">
      <c r="A457" s="37"/>
      <c r="B457" s="38" t="str">
        <f>'Master Schedule'!B457</f>
        <v/>
      </c>
      <c r="C457" s="39"/>
      <c r="D457" s="40" t="str">
        <f t="shared" si="1"/>
        <v>Saturday</v>
      </c>
      <c r="E457" s="41"/>
      <c r="F457" s="38"/>
      <c r="G457" s="38"/>
      <c r="H457" s="41"/>
      <c r="I457" s="38"/>
      <c r="J457" s="38"/>
      <c r="K457" s="35"/>
      <c r="L457" s="35"/>
      <c r="M457" s="35"/>
      <c r="N457" s="36"/>
      <c r="O457" s="62"/>
      <c r="P457" s="34" t="str">
        <f t="shared" si="3"/>
        <v/>
      </c>
    </row>
    <row r="458" ht="22.5" customHeight="1">
      <c r="A458" s="37"/>
      <c r="B458" s="38" t="str">
        <f>'Master Schedule'!B458</f>
        <v/>
      </c>
      <c r="C458" s="39"/>
      <c r="D458" s="40" t="str">
        <f t="shared" si="1"/>
        <v>Saturday</v>
      </c>
      <c r="E458" s="41"/>
      <c r="F458" s="38"/>
      <c r="G458" s="38"/>
      <c r="H458" s="41"/>
      <c r="I458" s="38"/>
      <c r="J458" s="38"/>
      <c r="K458" s="32"/>
      <c r="L458" s="32"/>
      <c r="M458" s="32"/>
      <c r="N458" s="33"/>
      <c r="O458" s="62"/>
      <c r="P458" s="34" t="str">
        <f t="shared" si="3"/>
        <v/>
      </c>
    </row>
    <row r="459" ht="22.5" customHeight="1">
      <c r="A459" s="37"/>
      <c r="B459" s="38" t="str">
        <f>'Master Schedule'!B459</f>
        <v/>
      </c>
      <c r="C459" s="39"/>
      <c r="D459" s="40" t="str">
        <f t="shared" si="1"/>
        <v>Saturday</v>
      </c>
      <c r="E459" s="41"/>
      <c r="F459" s="38"/>
      <c r="G459" s="38"/>
      <c r="H459" s="41"/>
      <c r="I459" s="38"/>
      <c r="J459" s="38"/>
      <c r="K459" s="35"/>
      <c r="L459" s="35"/>
      <c r="M459" s="35"/>
      <c r="N459" s="36"/>
      <c r="O459" s="62"/>
      <c r="P459" s="34" t="str">
        <f t="shared" si="3"/>
        <v/>
      </c>
    </row>
    <row r="460" ht="22.5" customHeight="1">
      <c r="A460" s="37"/>
      <c r="B460" s="38" t="str">
        <f>'Master Schedule'!B460</f>
        <v/>
      </c>
      <c r="C460" s="39"/>
      <c r="D460" s="40" t="str">
        <f t="shared" si="1"/>
        <v>Saturday</v>
      </c>
      <c r="E460" s="41"/>
      <c r="F460" s="38"/>
      <c r="G460" s="38"/>
      <c r="H460" s="41"/>
      <c r="I460" s="38"/>
      <c r="J460" s="38"/>
      <c r="K460" s="32"/>
      <c r="L460" s="32"/>
      <c r="M460" s="32"/>
      <c r="N460" s="33"/>
      <c r="O460" s="62"/>
      <c r="P460" s="34" t="str">
        <f t="shared" si="3"/>
        <v/>
      </c>
    </row>
    <row r="461" ht="22.5" customHeight="1">
      <c r="A461" s="37"/>
      <c r="B461" s="38" t="str">
        <f>'Master Schedule'!B461</f>
        <v/>
      </c>
      <c r="C461" s="39"/>
      <c r="D461" s="40" t="str">
        <f t="shared" si="1"/>
        <v>Saturday</v>
      </c>
      <c r="E461" s="41"/>
      <c r="F461" s="38"/>
      <c r="G461" s="38"/>
      <c r="H461" s="41"/>
      <c r="I461" s="38"/>
      <c r="J461" s="38"/>
      <c r="K461" s="35"/>
      <c r="L461" s="35"/>
      <c r="M461" s="35"/>
      <c r="N461" s="36"/>
      <c r="O461" s="62"/>
      <c r="P461" s="34" t="str">
        <f t="shared" si="3"/>
        <v/>
      </c>
    </row>
    <row r="462" ht="22.5" customHeight="1">
      <c r="A462" s="37"/>
      <c r="B462" s="38" t="str">
        <f>'Master Schedule'!B462</f>
        <v/>
      </c>
      <c r="C462" s="39"/>
      <c r="D462" s="40" t="str">
        <f t="shared" si="1"/>
        <v>Saturday</v>
      </c>
      <c r="E462" s="41"/>
      <c r="F462" s="38"/>
      <c r="G462" s="38"/>
      <c r="H462" s="41"/>
      <c r="I462" s="38"/>
      <c r="J462" s="38"/>
      <c r="K462" s="32"/>
      <c r="L462" s="32"/>
      <c r="M462" s="32"/>
      <c r="N462" s="33"/>
      <c r="O462" s="62"/>
      <c r="P462" s="34" t="str">
        <f t="shared" si="3"/>
        <v/>
      </c>
    </row>
    <row r="463" ht="22.5" customHeight="1">
      <c r="A463" s="37"/>
      <c r="B463" s="38" t="str">
        <f>'Master Schedule'!B463</f>
        <v/>
      </c>
      <c r="C463" s="39"/>
      <c r="D463" s="40" t="str">
        <f t="shared" si="1"/>
        <v>Saturday</v>
      </c>
      <c r="E463" s="41"/>
      <c r="F463" s="38"/>
      <c r="G463" s="38"/>
      <c r="H463" s="41"/>
      <c r="I463" s="38"/>
      <c r="J463" s="38"/>
      <c r="K463" s="35"/>
      <c r="L463" s="35"/>
      <c r="M463" s="35"/>
      <c r="N463" s="36"/>
      <c r="O463" s="62"/>
      <c r="P463" s="34" t="str">
        <f t="shared" si="3"/>
        <v/>
      </c>
    </row>
    <row r="464" ht="22.5" customHeight="1">
      <c r="A464" s="37"/>
      <c r="B464" s="38" t="str">
        <f>'Master Schedule'!B464</f>
        <v/>
      </c>
      <c r="C464" s="39"/>
      <c r="D464" s="40" t="str">
        <f t="shared" si="1"/>
        <v>Saturday</v>
      </c>
      <c r="E464" s="41"/>
      <c r="F464" s="38"/>
      <c r="G464" s="38"/>
      <c r="H464" s="41"/>
      <c r="I464" s="38"/>
      <c r="J464" s="38"/>
      <c r="K464" s="32"/>
      <c r="L464" s="32"/>
      <c r="M464" s="32"/>
      <c r="N464" s="33"/>
      <c r="O464" s="62"/>
      <c r="P464" s="34" t="str">
        <f t="shared" si="3"/>
        <v/>
      </c>
    </row>
    <row r="465" ht="22.5" customHeight="1">
      <c r="A465" s="37"/>
      <c r="B465" s="38" t="str">
        <f>'Master Schedule'!B465</f>
        <v/>
      </c>
      <c r="C465" s="39"/>
      <c r="D465" s="40" t="str">
        <f t="shared" si="1"/>
        <v>Saturday</v>
      </c>
      <c r="E465" s="41"/>
      <c r="F465" s="38"/>
      <c r="G465" s="38"/>
      <c r="H465" s="41"/>
      <c r="I465" s="38"/>
      <c r="J465" s="38"/>
      <c r="K465" s="35"/>
      <c r="L465" s="35"/>
      <c r="M465" s="35"/>
      <c r="N465" s="36"/>
      <c r="O465" s="62"/>
      <c r="P465" s="34" t="str">
        <f t="shared" si="3"/>
        <v/>
      </c>
    </row>
    <row r="466" ht="22.5" customHeight="1">
      <c r="A466" s="37"/>
      <c r="B466" s="38" t="str">
        <f>'Master Schedule'!B466</f>
        <v/>
      </c>
      <c r="C466" s="39"/>
      <c r="D466" s="40" t="str">
        <f t="shared" si="1"/>
        <v>Saturday</v>
      </c>
      <c r="E466" s="41"/>
      <c r="F466" s="38"/>
      <c r="G466" s="38"/>
      <c r="H466" s="41"/>
      <c r="I466" s="38"/>
      <c r="J466" s="38"/>
      <c r="K466" s="32"/>
      <c r="L466" s="32"/>
      <c r="M466" s="32"/>
      <c r="N466" s="33"/>
      <c r="O466" s="62"/>
      <c r="P466" s="34" t="str">
        <f t="shared" si="3"/>
        <v/>
      </c>
    </row>
    <row r="467" ht="22.5" customHeight="1">
      <c r="A467" s="37"/>
      <c r="B467" s="38" t="str">
        <f>'Master Schedule'!B467</f>
        <v/>
      </c>
      <c r="C467" s="39"/>
      <c r="D467" s="40" t="str">
        <f t="shared" si="1"/>
        <v>Saturday</v>
      </c>
      <c r="E467" s="41"/>
      <c r="F467" s="38"/>
      <c r="G467" s="38"/>
      <c r="H467" s="41"/>
      <c r="I467" s="38"/>
      <c r="J467" s="38"/>
      <c r="K467" s="35"/>
      <c r="L467" s="35"/>
      <c r="M467" s="35"/>
      <c r="N467" s="36"/>
      <c r="O467" s="62"/>
      <c r="P467" s="34" t="str">
        <f t="shared" si="3"/>
        <v/>
      </c>
    </row>
    <row r="468" ht="22.5" customHeight="1">
      <c r="A468" s="37"/>
      <c r="B468" s="38" t="str">
        <f>'Master Schedule'!B468</f>
        <v/>
      </c>
      <c r="C468" s="39"/>
      <c r="D468" s="40" t="str">
        <f t="shared" si="1"/>
        <v>Saturday</v>
      </c>
      <c r="E468" s="41"/>
      <c r="F468" s="38"/>
      <c r="G468" s="38"/>
      <c r="H468" s="41"/>
      <c r="I468" s="38"/>
      <c r="J468" s="38"/>
      <c r="K468" s="32"/>
      <c r="L468" s="32"/>
      <c r="M468" s="32"/>
      <c r="N468" s="33"/>
      <c r="O468" s="62"/>
      <c r="P468" s="34" t="str">
        <f t="shared" si="3"/>
        <v/>
      </c>
    </row>
    <row r="469" ht="22.5" customHeight="1">
      <c r="A469" s="37"/>
      <c r="B469" s="38" t="str">
        <f>'Master Schedule'!B469</f>
        <v/>
      </c>
      <c r="C469" s="39"/>
      <c r="D469" s="40" t="str">
        <f t="shared" si="1"/>
        <v>Saturday</v>
      </c>
      <c r="E469" s="41"/>
      <c r="F469" s="38"/>
      <c r="G469" s="38"/>
      <c r="H469" s="41"/>
      <c r="I469" s="38"/>
      <c r="J469" s="38"/>
      <c r="K469" s="35"/>
      <c r="L469" s="35"/>
      <c r="M469" s="35"/>
      <c r="N469" s="36"/>
      <c r="O469" s="62"/>
      <c r="P469" s="34" t="str">
        <f t="shared" si="3"/>
        <v/>
      </c>
    </row>
    <row r="470" ht="22.5" customHeight="1">
      <c r="A470" s="37"/>
      <c r="B470" s="38" t="str">
        <f>'Master Schedule'!B470</f>
        <v/>
      </c>
      <c r="C470" s="39"/>
      <c r="D470" s="40" t="str">
        <f t="shared" si="1"/>
        <v>Saturday</v>
      </c>
      <c r="E470" s="41"/>
      <c r="F470" s="38"/>
      <c r="G470" s="38"/>
      <c r="H470" s="41"/>
      <c r="I470" s="38"/>
      <c r="J470" s="38"/>
      <c r="K470" s="32"/>
      <c r="L470" s="32"/>
      <c r="M470" s="32"/>
      <c r="N470" s="33"/>
      <c r="O470" s="62"/>
      <c r="P470" s="34" t="str">
        <f t="shared" si="3"/>
        <v/>
      </c>
    </row>
    <row r="471" ht="22.5" customHeight="1">
      <c r="A471" s="37"/>
      <c r="B471" s="38" t="str">
        <f>'Master Schedule'!B471</f>
        <v/>
      </c>
      <c r="C471" s="39"/>
      <c r="D471" s="40" t="str">
        <f t="shared" si="1"/>
        <v>Saturday</v>
      </c>
      <c r="E471" s="41"/>
      <c r="F471" s="38"/>
      <c r="G471" s="38"/>
      <c r="H471" s="41"/>
      <c r="I471" s="38"/>
      <c r="J471" s="38"/>
      <c r="K471" s="35"/>
      <c r="L471" s="35"/>
      <c r="M471" s="35"/>
      <c r="N471" s="36"/>
      <c r="O471" s="62"/>
      <c r="P471" s="34" t="str">
        <f t="shared" si="3"/>
        <v/>
      </c>
    </row>
    <row r="472" ht="22.5" customHeight="1">
      <c r="A472" s="37"/>
      <c r="B472" s="38" t="str">
        <f>'Master Schedule'!B472</f>
        <v/>
      </c>
      <c r="C472" s="39"/>
      <c r="D472" s="40" t="str">
        <f t="shared" si="1"/>
        <v>Saturday</v>
      </c>
      <c r="E472" s="41"/>
      <c r="F472" s="38"/>
      <c r="G472" s="38"/>
      <c r="H472" s="41"/>
      <c r="I472" s="38"/>
      <c r="J472" s="38"/>
      <c r="K472" s="32"/>
      <c r="L472" s="32"/>
      <c r="M472" s="32"/>
      <c r="N472" s="33"/>
      <c r="O472" s="62"/>
      <c r="P472" s="34" t="str">
        <f t="shared" si="3"/>
        <v/>
      </c>
    </row>
    <row r="473" ht="22.5" customHeight="1">
      <c r="A473" s="37"/>
      <c r="B473" s="38" t="str">
        <f>'Master Schedule'!B473</f>
        <v/>
      </c>
      <c r="C473" s="39"/>
      <c r="D473" s="40" t="str">
        <f t="shared" si="1"/>
        <v>Saturday</v>
      </c>
      <c r="E473" s="41"/>
      <c r="F473" s="38"/>
      <c r="G473" s="38"/>
      <c r="H473" s="41"/>
      <c r="I473" s="38"/>
      <c r="J473" s="38"/>
      <c r="K473" s="35"/>
      <c r="L473" s="35"/>
      <c r="M473" s="35"/>
      <c r="N473" s="36"/>
      <c r="O473" s="62"/>
      <c r="P473" s="34" t="str">
        <f t="shared" si="3"/>
        <v/>
      </c>
    </row>
    <row r="474" ht="22.5" customHeight="1">
      <c r="A474" s="37"/>
      <c r="B474" s="38" t="str">
        <f>'Master Schedule'!B474</f>
        <v/>
      </c>
      <c r="C474" s="39"/>
      <c r="D474" s="40" t="str">
        <f t="shared" si="1"/>
        <v>Saturday</v>
      </c>
      <c r="E474" s="41"/>
      <c r="F474" s="38"/>
      <c r="G474" s="38"/>
      <c r="H474" s="41"/>
      <c r="I474" s="38"/>
      <c r="J474" s="38"/>
      <c r="K474" s="32"/>
      <c r="L474" s="32"/>
      <c r="M474" s="32"/>
      <c r="N474" s="33"/>
      <c r="O474" s="62"/>
      <c r="P474" s="34" t="str">
        <f t="shared" si="3"/>
        <v/>
      </c>
    </row>
    <row r="475" ht="22.5" customHeight="1">
      <c r="A475" s="37"/>
      <c r="B475" s="38" t="str">
        <f>'Master Schedule'!B475</f>
        <v/>
      </c>
      <c r="C475" s="39"/>
      <c r="D475" s="40" t="str">
        <f t="shared" si="1"/>
        <v>Saturday</v>
      </c>
      <c r="E475" s="41"/>
      <c r="F475" s="38"/>
      <c r="G475" s="38"/>
      <c r="H475" s="41"/>
      <c r="I475" s="38"/>
      <c r="J475" s="38"/>
      <c r="K475" s="35"/>
      <c r="L475" s="35"/>
      <c r="M475" s="35"/>
      <c r="N475" s="36"/>
      <c r="O475" s="62"/>
      <c r="P475" s="34" t="str">
        <f t="shared" si="3"/>
        <v/>
      </c>
    </row>
    <row r="476" ht="22.5" customHeight="1">
      <c r="A476" s="37"/>
      <c r="B476" s="38" t="str">
        <f>'Master Schedule'!B476</f>
        <v/>
      </c>
      <c r="C476" s="39"/>
      <c r="D476" s="40" t="str">
        <f t="shared" si="1"/>
        <v>Saturday</v>
      </c>
      <c r="E476" s="41"/>
      <c r="F476" s="38"/>
      <c r="G476" s="38"/>
      <c r="H476" s="41"/>
      <c r="I476" s="38"/>
      <c r="J476" s="38"/>
      <c r="K476" s="32"/>
      <c r="L476" s="32"/>
      <c r="M476" s="32"/>
      <c r="N476" s="33"/>
      <c r="O476" s="62"/>
      <c r="P476" s="34" t="str">
        <f t="shared" si="3"/>
        <v/>
      </c>
    </row>
    <row r="477" ht="22.5" customHeight="1">
      <c r="A477" s="37"/>
      <c r="B477" s="38" t="str">
        <f>'Master Schedule'!B477</f>
        <v/>
      </c>
      <c r="C477" s="39"/>
      <c r="D477" s="40" t="str">
        <f t="shared" si="1"/>
        <v>Saturday</v>
      </c>
      <c r="E477" s="41"/>
      <c r="F477" s="38"/>
      <c r="G477" s="38"/>
      <c r="H477" s="41"/>
      <c r="I477" s="38"/>
      <c r="J477" s="38"/>
      <c r="K477" s="35"/>
      <c r="L477" s="35"/>
      <c r="M477" s="35"/>
      <c r="N477" s="36"/>
      <c r="O477" s="62"/>
      <c r="P477" s="34" t="str">
        <f t="shared" si="3"/>
        <v/>
      </c>
    </row>
    <row r="478" ht="22.5" customHeight="1">
      <c r="A478" s="37"/>
      <c r="B478" s="38" t="str">
        <f>'Master Schedule'!B478</f>
        <v/>
      </c>
      <c r="C478" s="39"/>
      <c r="D478" s="40" t="str">
        <f t="shared" si="1"/>
        <v>Saturday</v>
      </c>
      <c r="E478" s="41"/>
      <c r="F478" s="38"/>
      <c r="G478" s="38"/>
      <c r="H478" s="41"/>
      <c r="I478" s="38"/>
      <c r="J478" s="38"/>
      <c r="K478" s="32"/>
      <c r="L478" s="32"/>
      <c r="M478" s="32"/>
      <c r="N478" s="33"/>
      <c r="O478" s="62"/>
      <c r="P478" s="34" t="str">
        <f t="shared" si="3"/>
        <v/>
      </c>
    </row>
    <row r="479" ht="22.5" customHeight="1">
      <c r="A479" s="37"/>
      <c r="B479" s="38" t="str">
        <f>'Master Schedule'!B479</f>
        <v/>
      </c>
      <c r="C479" s="39"/>
      <c r="D479" s="40" t="str">
        <f t="shared" si="1"/>
        <v>Saturday</v>
      </c>
      <c r="E479" s="41"/>
      <c r="F479" s="38"/>
      <c r="G479" s="38"/>
      <c r="H479" s="41"/>
      <c r="I479" s="38"/>
      <c r="J479" s="38"/>
      <c r="K479" s="35"/>
      <c r="L479" s="35"/>
      <c r="M479" s="35"/>
      <c r="N479" s="36"/>
      <c r="O479" s="62"/>
      <c r="P479" s="34" t="str">
        <f t="shared" si="3"/>
        <v/>
      </c>
    </row>
    <row r="480" ht="22.5" customHeight="1">
      <c r="A480" s="37"/>
      <c r="B480" s="38" t="str">
        <f>'Master Schedule'!B480</f>
        <v/>
      </c>
      <c r="C480" s="39"/>
      <c r="D480" s="40" t="str">
        <f t="shared" si="1"/>
        <v>Saturday</v>
      </c>
      <c r="E480" s="41"/>
      <c r="F480" s="38"/>
      <c r="G480" s="38"/>
      <c r="H480" s="41"/>
      <c r="I480" s="38"/>
      <c r="J480" s="38"/>
      <c r="K480" s="32"/>
      <c r="L480" s="32"/>
      <c r="M480" s="32"/>
      <c r="N480" s="33"/>
      <c r="O480" s="62"/>
      <c r="P480" s="34" t="str">
        <f t="shared" si="3"/>
        <v/>
      </c>
    </row>
    <row r="481" ht="22.5" customHeight="1">
      <c r="A481" s="37"/>
      <c r="B481" s="38" t="str">
        <f>'Master Schedule'!B481</f>
        <v/>
      </c>
      <c r="C481" s="39"/>
      <c r="D481" s="40" t="str">
        <f t="shared" si="1"/>
        <v>Saturday</v>
      </c>
      <c r="E481" s="41"/>
      <c r="F481" s="38"/>
      <c r="G481" s="38"/>
      <c r="H481" s="41"/>
      <c r="I481" s="38"/>
      <c r="J481" s="38"/>
      <c r="K481" s="35"/>
      <c r="L481" s="35"/>
      <c r="M481" s="35"/>
      <c r="N481" s="36"/>
      <c r="O481" s="62"/>
      <c r="P481" s="34" t="str">
        <f t="shared" si="3"/>
        <v/>
      </c>
    </row>
    <row r="482" ht="22.5" customHeight="1">
      <c r="A482" s="37"/>
      <c r="B482" s="38" t="str">
        <f>'Master Schedule'!B482</f>
        <v/>
      </c>
      <c r="C482" s="39"/>
      <c r="D482" s="40" t="str">
        <f t="shared" si="1"/>
        <v>Saturday</v>
      </c>
      <c r="E482" s="41"/>
      <c r="F482" s="38"/>
      <c r="G482" s="38"/>
      <c r="H482" s="41"/>
      <c r="I482" s="38"/>
      <c r="J482" s="38"/>
      <c r="K482" s="32"/>
      <c r="L482" s="32"/>
      <c r="M482" s="32"/>
      <c r="N482" s="33"/>
      <c r="O482" s="62"/>
      <c r="P482" s="34" t="str">
        <f t="shared" si="3"/>
        <v/>
      </c>
    </row>
    <row r="483" ht="22.5" customHeight="1">
      <c r="A483" s="37"/>
      <c r="B483" s="38" t="str">
        <f>'Master Schedule'!B483</f>
        <v/>
      </c>
      <c r="C483" s="39"/>
      <c r="D483" s="40" t="str">
        <f t="shared" si="1"/>
        <v>Saturday</v>
      </c>
      <c r="E483" s="41"/>
      <c r="F483" s="38"/>
      <c r="G483" s="38"/>
      <c r="H483" s="41"/>
      <c r="I483" s="38"/>
      <c r="J483" s="38"/>
      <c r="K483" s="35"/>
      <c r="L483" s="35"/>
      <c r="M483" s="35"/>
      <c r="N483" s="36"/>
      <c r="O483" s="62"/>
      <c r="P483" s="34" t="str">
        <f t="shared" si="3"/>
        <v/>
      </c>
    </row>
    <row r="484" ht="22.5" customHeight="1">
      <c r="A484" s="37"/>
      <c r="B484" s="38" t="str">
        <f>'Master Schedule'!B484</f>
        <v/>
      </c>
      <c r="C484" s="39"/>
      <c r="D484" s="40" t="str">
        <f t="shared" si="1"/>
        <v>Saturday</v>
      </c>
      <c r="E484" s="41"/>
      <c r="F484" s="38"/>
      <c r="G484" s="38"/>
      <c r="H484" s="41"/>
      <c r="I484" s="38"/>
      <c r="J484" s="38"/>
      <c r="K484" s="32"/>
      <c r="L484" s="32"/>
      <c r="M484" s="32"/>
      <c r="N484" s="33"/>
      <c r="O484" s="62"/>
      <c r="P484" s="34" t="str">
        <f t="shared" si="3"/>
        <v/>
      </c>
    </row>
    <row r="485" ht="22.5" customHeight="1">
      <c r="A485" s="37"/>
      <c r="B485" s="38" t="str">
        <f>'Master Schedule'!B485</f>
        <v/>
      </c>
      <c r="C485" s="39"/>
      <c r="D485" s="40" t="str">
        <f t="shared" si="1"/>
        <v>Saturday</v>
      </c>
      <c r="E485" s="41"/>
      <c r="F485" s="38"/>
      <c r="G485" s="38"/>
      <c r="H485" s="41"/>
      <c r="I485" s="38"/>
      <c r="J485" s="38"/>
      <c r="K485" s="35"/>
      <c r="L485" s="35"/>
      <c r="M485" s="35"/>
      <c r="N485" s="36"/>
      <c r="O485" s="62"/>
      <c r="P485" s="34" t="str">
        <f t="shared" si="3"/>
        <v/>
      </c>
    </row>
    <row r="486" ht="22.5" customHeight="1">
      <c r="A486" s="37"/>
      <c r="B486" s="38" t="str">
        <f>'Master Schedule'!B486</f>
        <v/>
      </c>
      <c r="C486" s="39"/>
      <c r="D486" s="40" t="str">
        <f t="shared" si="1"/>
        <v>Saturday</v>
      </c>
      <c r="E486" s="41"/>
      <c r="F486" s="38"/>
      <c r="G486" s="38"/>
      <c r="H486" s="41"/>
      <c r="I486" s="38"/>
      <c r="J486" s="38"/>
      <c r="K486" s="32"/>
      <c r="L486" s="32"/>
      <c r="M486" s="32"/>
      <c r="N486" s="33"/>
      <c r="O486" s="62"/>
      <c r="P486" s="34" t="str">
        <f t="shared" si="3"/>
        <v/>
      </c>
    </row>
    <row r="487" ht="22.5" customHeight="1">
      <c r="A487" s="37"/>
      <c r="B487" s="38" t="str">
        <f>'Master Schedule'!B487</f>
        <v/>
      </c>
      <c r="C487" s="39"/>
      <c r="D487" s="40" t="str">
        <f t="shared" si="1"/>
        <v>Saturday</v>
      </c>
      <c r="E487" s="41"/>
      <c r="F487" s="38"/>
      <c r="G487" s="38"/>
      <c r="H487" s="41"/>
      <c r="I487" s="38"/>
      <c r="J487" s="38"/>
      <c r="K487" s="35"/>
      <c r="L487" s="35"/>
      <c r="M487" s="35"/>
      <c r="N487" s="36"/>
      <c r="O487" s="62"/>
      <c r="P487" s="34" t="str">
        <f t="shared" si="3"/>
        <v/>
      </c>
    </row>
    <row r="488" ht="22.5" customHeight="1">
      <c r="A488" s="37"/>
      <c r="B488" s="38" t="str">
        <f>'Master Schedule'!B488</f>
        <v/>
      </c>
      <c r="C488" s="39"/>
      <c r="D488" s="40" t="str">
        <f t="shared" si="1"/>
        <v>Saturday</v>
      </c>
      <c r="E488" s="41"/>
      <c r="F488" s="38"/>
      <c r="G488" s="38"/>
      <c r="H488" s="41"/>
      <c r="I488" s="38"/>
      <c r="J488" s="38"/>
      <c r="K488" s="32"/>
      <c r="L488" s="32"/>
      <c r="M488" s="32"/>
      <c r="N488" s="33"/>
      <c r="O488" s="62"/>
      <c r="P488" s="34" t="str">
        <f t="shared" si="3"/>
        <v/>
      </c>
    </row>
    <row r="489" ht="22.5" customHeight="1">
      <c r="A489" s="37"/>
      <c r="B489" s="38" t="str">
        <f>'Master Schedule'!B489</f>
        <v/>
      </c>
      <c r="C489" s="39"/>
      <c r="D489" s="40" t="str">
        <f t="shared" si="1"/>
        <v>Saturday</v>
      </c>
      <c r="E489" s="41"/>
      <c r="F489" s="38"/>
      <c r="G489" s="38"/>
      <c r="H489" s="41"/>
      <c r="I489" s="38"/>
      <c r="J489" s="38"/>
      <c r="K489" s="35"/>
      <c r="L489" s="35"/>
      <c r="M489" s="35"/>
      <c r="N489" s="36"/>
      <c r="O489" s="62"/>
      <c r="P489" s="34" t="str">
        <f t="shared" si="3"/>
        <v/>
      </c>
    </row>
    <row r="490" ht="22.5" customHeight="1">
      <c r="A490" s="37"/>
      <c r="B490" s="38" t="str">
        <f>'Master Schedule'!B490</f>
        <v/>
      </c>
      <c r="C490" s="39"/>
      <c r="D490" s="40" t="str">
        <f t="shared" si="1"/>
        <v>Saturday</v>
      </c>
      <c r="E490" s="41"/>
      <c r="F490" s="38"/>
      <c r="G490" s="38"/>
      <c r="H490" s="41"/>
      <c r="I490" s="38"/>
      <c r="J490" s="38"/>
      <c r="K490" s="32"/>
      <c r="L490" s="32"/>
      <c r="M490" s="32"/>
      <c r="N490" s="33"/>
      <c r="O490" s="62"/>
      <c r="P490" s="34" t="str">
        <f t="shared" si="3"/>
        <v/>
      </c>
    </row>
    <row r="491" ht="22.5" customHeight="1">
      <c r="A491" s="37"/>
      <c r="B491" s="38" t="str">
        <f>'Master Schedule'!B491</f>
        <v/>
      </c>
      <c r="C491" s="39"/>
      <c r="D491" s="40" t="str">
        <f t="shared" si="1"/>
        <v>Saturday</v>
      </c>
      <c r="E491" s="41"/>
      <c r="F491" s="38"/>
      <c r="G491" s="38"/>
      <c r="H491" s="41"/>
      <c r="I491" s="38"/>
      <c r="J491" s="38"/>
      <c r="K491" s="35"/>
      <c r="L491" s="35"/>
      <c r="M491" s="35"/>
      <c r="N491" s="36"/>
      <c r="O491" s="62"/>
      <c r="P491" s="34" t="str">
        <f t="shared" si="3"/>
        <v/>
      </c>
    </row>
    <row r="492" ht="22.5" customHeight="1">
      <c r="A492" s="37"/>
      <c r="B492" s="38" t="str">
        <f>'Master Schedule'!B492</f>
        <v/>
      </c>
      <c r="C492" s="39"/>
      <c r="D492" s="40" t="str">
        <f t="shared" si="1"/>
        <v>Saturday</v>
      </c>
      <c r="E492" s="41"/>
      <c r="F492" s="38"/>
      <c r="G492" s="38"/>
      <c r="H492" s="41"/>
      <c r="I492" s="38"/>
      <c r="J492" s="38"/>
      <c r="K492" s="32"/>
      <c r="L492" s="32"/>
      <c r="M492" s="32"/>
      <c r="N492" s="33"/>
      <c r="O492" s="62"/>
      <c r="P492" s="34" t="str">
        <f t="shared" si="3"/>
        <v/>
      </c>
    </row>
    <row r="493" ht="22.5" customHeight="1">
      <c r="A493" s="37"/>
      <c r="B493" s="38" t="str">
        <f>'Master Schedule'!B493</f>
        <v/>
      </c>
      <c r="C493" s="39"/>
      <c r="D493" s="40" t="str">
        <f t="shared" si="1"/>
        <v>Saturday</v>
      </c>
      <c r="E493" s="41"/>
      <c r="F493" s="38"/>
      <c r="G493" s="38"/>
      <c r="H493" s="41"/>
      <c r="I493" s="38"/>
      <c r="J493" s="38"/>
      <c r="K493" s="35"/>
      <c r="L493" s="35"/>
      <c r="M493" s="35"/>
      <c r="N493" s="36"/>
      <c r="O493" s="62"/>
      <c r="P493" s="34" t="str">
        <f t="shared" si="3"/>
        <v/>
      </c>
    </row>
    <row r="494" ht="22.5" customHeight="1">
      <c r="A494" s="37"/>
      <c r="B494" s="38" t="str">
        <f>'Master Schedule'!B494</f>
        <v/>
      </c>
      <c r="C494" s="39"/>
      <c r="D494" s="40" t="str">
        <f t="shared" si="1"/>
        <v>Saturday</v>
      </c>
      <c r="E494" s="41"/>
      <c r="F494" s="38"/>
      <c r="G494" s="38"/>
      <c r="H494" s="41"/>
      <c r="I494" s="38"/>
      <c r="J494" s="38"/>
      <c r="K494" s="32"/>
      <c r="L494" s="32"/>
      <c r="M494" s="32"/>
      <c r="N494" s="33"/>
      <c r="O494" s="62"/>
      <c r="P494" s="34" t="str">
        <f t="shared" si="3"/>
        <v/>
      </c>
    </row>
    <row r="495" ht="22.5" customHeight="1">
      <c r="A495" s="37"/>
      <c r="B495" s="38" t="str">
        <f>'Master Schedule'!B495</f>
        <v/>
      </c>
      <c r="C495" s="39"/>
      <c r="D495" s="40" t="str">
        <f t="shared" si="1"/>
        <v>Saturday</v>
      </c>
      <c r="E495" s="41"/>
      <c r="F495" s="38"/>
      <c r="G495" s="38"/>
      <c r="H495" s="41"/>
      <c r="I495" s="38"/>
      <c r="J495" s="38"/>
      <c r="K495" s="35"/>
      <c r="L495" s="35"/>
      <c r="M495" s="35"/>
      <c r="N495" s="36"/>
      <c r="O495" s="62"/>
      <c r="P495" s="34" t="str">
        <f t="shared" si="3"/>
        <v/>
      </c>
    </row>
    <row r="496" ht="22.5" customHeight="1">
      <c r="A496" s="37"/>
      <c r="B496" s="38" t="str">
        <f>'Master Schedule'!B496</f>
        <v/>
      </c>
      <c r="C496" s="39"/>
      <c r="D496" s="40" t="str">
        <f t="shared" si="1"/>
        <v>Saturday</v>
      </c>
      <c r="E496" s="41"/>
      <c r="F496" s="38"/>
      <c r="G496" s="38"/>
      <c r="H496" s="41"/>
      <c r="I496" s="38"/>
      <c r="J496" s="38"/>
      <c r="K496" s="32"/>
      <c r="L496" s="32"/>
      <c r="M496" s="32"/>
      <c r="N496" s="33"/>
      <c r="O496" s="62"/>
      <c r="P496" s="34" t="str">
        <f t="shared" si="3"/>
        <v/>
      </c>
    </row>
    <row r="497" ht="22.5" customHeight="1">
      <c r="A497" s="37"/>
      <c r="B497" s="38" t="str">
        <f>'Master Schedule'!B497</f>
        <v/>
      </c>
      <c r="C497" s="39"/>
      <c r="D497" s="40" t="str">
        <f t="shared" si="1"/>
        <v>Saturday</v>
      </c>
      <c r="E497" s="41"/>
      <c r="F497" s="38"/>
      <c r="G497" s="38"/>
      <c r="H497" s="41"/>
      <c r="I497" s="38"/>
      <c r="J497" s="38"/>
      <c r="K497" s="35"/>
      <c r="L497" s="35"/>
      <c r="M497" s="35"/>
      <c r="N497" s="36"/>
      <c r="O497" s="62"/>
      <c r="P497" s="34" t="str">
        <f t="shared" si="3"/>
        <v/>
      </c>
    </row>
    <row r="498" ht="22.5" customHeight="1">
      <c r="A498" s="37"/>
      <c r="B498" s="38" t="str">
        <f>'Master Schedule'!B498</f>
        <v/>
      </c>
      <c r="C498" s="39"/>
      <c r="D498" s="40" t="str">
        <f t="shared" si="1"/>
        <v>Saturday</v>
      </c>
      <c r="E498" s="41"/>
      <c r="F498" s="38"/>
      <c r="G498" s="38"/>
      <c r="H498" s="41"/>
      <c r="I498" s="38"/>
      <c r="J498" s="38"/>
      <c r="K498" s="32"/>
      <c r="L498" s="32"/>
      <c r="M498" s="32"/>
      <c r="N498" s="33"/>
      <c r="O498" s="62"/>
      <c r="P498" s="34" t="str">
        <f t="shared" si="3"/>
        <v/>
      </c>
    </row>
    <row r="499" ht="22.5" customHeight="1">
      <c r="A499" s="37"/>
      <c r="B499" s="38" t="str">
        <f>'Master Schedule'!B499</f>
        <v/>
      </c>
      <c r="C499" s="39"/>
      <c r="D499" s="40" t="str">
        <f t="shared" si="1"/>
        <v>Saturday</v>
      </c>
      <c r="E499" s="41"/>
      <c r="F499" s="38"/>
      <c r="G499" s="38"/>
      <c r="H499" s="41"/>
      <c r="I499" s="38"/>
      <c r="J499" s="38"/>
      <c r="K499" s="35"/>
      <c r="L499" s="35"/>
      <c r="M499" s="35"/>
      <c r="N499" s="36"/>
      <c r="O499" s="62"/>
      <c r="P499" s="34" t="str">
        <f t="shared" si="3"/>
        <v/>
      </c>
    </row>
    <row r="500" ht="22.5" customHeight="1">
      <c r="A500" s="37"/>
      <c r="B500" s="38" t="str">
        <f>'Master Schedule'!B500</f>
        <v/>
      </c>
      <c r="C500" s="39"/>
      <c r="D500" s="40" t="str">
        <f t="shared" si="1"/>
        <v>Saturday</v>
      </c>
      <c r="E500" s="41"/>
      <c r="F500" s="38"/>
      <c r="G500" s="38"/>
      <c r="H500" s="41"/>
      <c r="I500" s="38"/>
      <c r="J500" s="38"/>
      <c r="K500" s="32"/>
      <c r="L500" s="32"/>
      <c r="M500" s="32"/>
      <c r="N500" s="33"/>
      <c r="O500" s="62"/>
      <c r="P500" s="34" t="str">
        <f t="shared" si="3"/>
        <v/>
      </c>
    </row>
    <row r="501" ht="22.5" customHeight="1">
      <c r="A501" s="37"/>
      <c r="B501" s="38" t="str">
        <f>'Master Schedule'!B501</f>
        <v/>
      </c>
      <c r="C501" s="39"/>
      <c r="D501" s="40" t="str">
        <f t="shared" si="1"/>
        <v>Saturday</v>
      </c>
      <c r="E501" s="41"/>
      <c r="F501" s="38"/>
      <c r="G501" s="38"/>
      <c r="H501" s="41"/>
      <c r="I501" s="38"/>
      <c r="J501" s="38"/>
      <c r="K501" s="35"/>
      <c r="L501" s="35"/>
      <c r="M501" s="35"/>
      <c r="N501" s="36"/>
      <c r="O501" s="62"/>
      <c r="P501" s="34" t="str">
        <f t="shared" si="3"/>
        <v/>
      </c>
    </row>
    <row r="502" ht="22.5" customHeight="1">
      <c r="A502" s="37"/>
      <c r="B502" s="38" t="str">
        <f>'Master Schedule'!B502</f>
        <v/>
      </c>
      <c r="C502" s="39"/>
      <c r="D502" s="40" t="str">
        <f t="shared" si="1"/>
        <v>Saturday</v>
      </c>
      <c r="E502" s="41"/>
      <c r="F502" s="38"/>
      <c r="G502" s="38"/>
      <c r="H502" s="41"/>
      <c r="I502" s="38"/>
      <c r="J502" s="38"/>
      <c r="K502" s="32"/>
      <c r="L502" s="32"/>
      <c r="M502" s="32"/>
      <c r="N502" s="33"/>
      <c r="O502" s="62"/>
      <c r="P502" s="34" t="str">
        <f t="shared" si="3"/>
        <v/>
      </c>
    </row>
    <row r="503" ht="22.5" customHeight="1">
      <c r="A503" s="37"/>
      <c r="B503" s="38" t="str">
        <f>'Master Schedule'!B503</f>
        <v/>
      </c>
      <c r="C503" s="39"/>
      <c r="D503" s="40" t="str">
        <f t="shared" si="1"/>
        <v>Saturday</v>
      </c>
      <c r="E503" s="41"/>
      <c r="F503" s="38"/>
      <c r="G503" s="38"/>
      <c r="H503" s="41"/>
      <c r="I503" s="38"/>
      <c r="J503" s="38"/>
      <c r="K503" s="35"/>
      <c r="L503" s="35"/>
      <c r="M503" s="35"/>
      <c r="N503" s="36"/>
      <c r="O503" s="62"/>
      <c r="P503" s="34" t="str">
        <f t="shared" si="3"/>
        <v/>
      </c>
    </row>
    <row r="504" ht="22.5" customHeight="1">
      <c r="A504" s="37"/>
      <c r="B504" s="38" t="str">
        <f>'Master Schedule'!B504</f>
        <v/>
      </c>
      <c r="C504" s="39"/>
      <c r="D504" s="40" t="str">
        <f t="shared" si="1"/>
        <v>Saturday</v>
      </c>
      <c r="E504" s="41"/>
      <c r="F504" s="38"/>
      <c r="G504" s="38"/>
      <c r="H504" s="41"/>
      <c r="I504" s="38"/>
      <c r="J504" s="38"/>
      <c r="K504" s="32"/>
      <c r="L504" s="32"/>
      <c r="M504" s="32"/>
      <c r="N504" s="33"/>
      <c r="O504" s="62"/>
      <c r="P504" s="34" t="str">
        <f t="shared" si="3"/>
        <v/>
      </c>
    </row>
    <row r="505" ht="22.5" customHeight="1">
      <c r="A505" s="37"/>
      <c r="B505" s="38" t="str">
        <f>'Master Schedule'!B505</f>
        <v/>
      </c>
      <c r="C505" s="39"/>
      <c r="D505" s="40" t="str">
        <f t="shared" si="1"/>
        <v>Saturday</v>
      </c>
      <c r="E505" s="41"/>
      <c r="F505" s="38"/>
      <c r="G505" s="38"/>
      <c r="H505" s="41"/>
      <c r="I505" s="38"/>
      <c r="J505" s="38"/>
      <c r="K505" s="35"/>
      <c r="L505" s="35"/>
      <c r="M505" s="35"/>
      <c r="N505" s="36"/>
      <c r="O505" s="62"/>
      <c r="P505" s="34" t="str">
        <f t="shared" si="3"/>
        <v/>
      </c>
    </row>
    <row r="506" ht="22.5" customHeight="1">
      <c r="A506" s="37"/>
      <c r="B506" s="38" t="str">
        <f>'Master Schedule'!B506</f>
        <v/>
      </c>
      <c r="C506" s="39"/>
      <c r="D506" s="40" t="str">
        <f t="shared" si="1"/>
        <v>Saturday</v>
      </c>
      <c r="E506" s="41"/>
      <c r="F506" s="38"/>
      <c r="G506" s="38"/>
      <c r="H506" s="41"/>
      <c r="I506" s="38"/>
      <c r="J506" s="38"/>
      <c r="K506" s="32"/>
      <c r="L506" s="32"/>
      <c r="M506" s="32"/>
      <c r="N506" s="33"/>
      <c r="O506" s="62"/>
      <c r="P506" s="34" t="str">
        <f t="shared" si="3"/>
        <v/>
      </c>
    </row>
    <row r="507" ht="22.5" customHeight="1">
      <c r="A507" s="37"/>
      <c r="B507" s="38" t="str">
        <f>'Master Schedule'!B507</f>
        <v/>
      </c>
      <c r="C507" s="39"/>
      <c r="D507" s="40" t="str">
        <f t="shared" si="1"/>
        <v>Saturday</v>
      </c>
      <c r="E507" s="41"/>
      <c r="F507" s="38"/>
      <c r="G507" s="38"/>
      <c r="H507" s="41"/>
      <c r="I507" s="38"/>
      <c r="J507" s="38"/>
      <c r="K507" s="35"/>
      <c r="L507" s="35"/>
      <c r="M507" s="35"/>
      <c r="N507" s="36"/>
      <c r="O507" s="62"/>
      <c r="P507" s="34" t="str">
        <f t="shared" si="3"/>
        <v/>
      </c>
    </row>
    <row r="508" ht="22.5" customHeight="1">
      <c r="A508" s="37"/>
      <c r="B508" s="38" t="str">
        <f>'Master Schedule'!B508</f>
        <v/>
      </c>
      <c r="C508" s="39"/>
      <c r="D508" s="40" t="str">
        <f t="shared" si="1"/>
        <v>Saturday</v>
      </c>
      <c r="E508" s="41"/>
      <c r="F508" s="38"/>
      <c r="G508" s="38"/>
      <c r="H508" s="41"/>
      <c r="I508" s="38"/>
      <c r="J508" s="38"/>
      <c r="K508" s="32"/>
      <c r="L508" s="32"/>
      <c r="M508" s="32"/>
      <c r="N508" s="33"/>
      <c r="O508" s="62"/>
      <c r="P508" s="34" t="str">
        <f t="shared" si="3"/>
        <v/>
      </c>
    </row>
    <row r="509" ht="22.5" customHeight="1">
      <c r="A509" s="37"/>
      <c r="B509" s="38" t="str">
        <f>'Master Schedule'!B509</f>
        <v/>
      </c>
      <c r="C509" s="39"/>
      <c r="D509" s="40" t="str">
        <f t="shared" si="1"/>
        <v>Saturday</v>
      </c>
      <c r="E509" s="41"/>
      <c r="F509" s="38"/>
      <c r="G509" s="38"/>
      <c r="H509" s="41"/>
      <c r="I509" s="38"/>
      <c r="J509" s="38"/>
      <c r="K509" s="35"/>
      <c r="L509" s="35"/>
      <c r="M509" s="35"/>
      <c r="N509" s="36"/>
      <c r="O509" s="62"/>
      <c r="P509" s="34" t="str">
        <f t="shared" si="3"/>
        <v/>
      </c>
    </row>
    <row r="510" ht="22.5" customHeight="1">
      <c r="A510" s="37"/>
      <c r="B510" s="38" t="str">
        <f>'Master Schedule'!B510</f>
        <v/>
      </c>
      <c r="C510" s="39"/>
      <c r="D510" s="40" t="str">
        <f t="shared" si="1"/>
        <v>Saturday</v>
      </c>
      <c r="E510" s="41"/>
      <c r="F510" s="38"/>
      <c r="G510" s="38"/>
      <c r="H510" s="41"/>
      <c r="I510" s="38"/>
      <c r="J510" s="38"/>
      <c r="K510" s="32"/>
      <c r="L510" s="32"/>
      <c r="M510" s="32"/>
      <c r="N510" s="33"/>
      <c r="O510" s="62"/>
      <c r="P510" s="34" t="str">
        <f t="shared" si="3"/>
        <v/>
      </c>
    </row>
    <row r="511" ht="22.5" customHeight="1">
      <c r="A511" s="37"/>
      <c r="B511" s="38" t="str">
        <f>'Master Schedule'!B511</f>
        <v/>
      </c>
      <c r="C511" s="39"/>
      <c r="D511" s="40" t="str">
        <f t="shared" si="1"/>
        <v>Saturday</v>
      </c>
      <c r="E511" s="41"/>
      <c r="F511" s="38"/>
      <c r="G511" s="38"/>
      <c r="H511" s="41"/>
      <c r="I511" s="38"/>
      <c r="J511" s="38"/>
      <c r="K511" s="35"/>
      <c r="L511" s="35"/>
      <c r="M511" s="35"/>
      <c r="N511" s="36"/>
      <c r="O511" s="62"/>
      <c r="P511" s="34" t="str">
        <f t="shared" si="3"/>
        <v/>
      </c>
    </row>
    <row r="512" ht="22.5" customHeight="1">
      <c r="A512" s="37"/>
      <c r="B512" s="38" t="str">
        <f>'Master Schedule'!B512</f>
        <v/>
      </c>
      <c r="C512" s="39"/>
      <c r="D512" s="40" t="str">
        <f t="shared" si="1"/>
        <v>Saturday</v>
      </c>
      <c r="E512" s="41"/>
      <c r="F512" s="38"/>
      <c r="G512" s="38"/>
      <c r="H512" s="41"/>
      <c r="I512" s="38"/>
      <c r="J512" s="38"/>
      <c r="K512" s="32"/>
      <c r="L512" s="32"/>
      <c r="M512" s="32"/>
      <c r="N512" s="33"/>
      <c r="O512" s="62"/>
      <c r="P512" s="34" t="str">
        <f t="shared" si="3"/>
        <v/>
      </c>
    </row>
    <row r="513" ht="22.5" customHeight="1">
      <c r="A513" s="37"/>
      <c r="B513" s="38" t="str">
        <f>'Master Schedule'!B513</f>
        <v/>
      </c>
      <c r="C513" s="39"/>
      <c r="D513" s="40" t="str">
        <f t="shared" si="1"/>
        <v>Saturday</v>
      </c>
      <c r="E513" s="41"/>
      <c r="F513" s="38"/>
      <c r="G513" s="38"/>
      <c r="H513" s="41"/>
      <c r="I513" s="38"/>
      <c r="J513" s="38"/>
      <c r="K513" s="35"/>
      <c r="L513" s="35"/>
      <c r="M513" s="35"/>
      <c r="N513" s="36"/>
      <c r="O513" s="62"/>
      <c r="P513" s="34" t="str">
        <f t="shared" si="3"/>
        <v/>
      </c>
    </row>
    <row r="514" ht="22.5" customHeight="1">
      <c r="A514" s="37"/>
      <c r="B514" s="38" t="str">
        <f>'Master Schedule'!B514</f>
        <v/>
      </c>
      <c r="C514" s="39"/>
      <c r="D514" s="40" t="str">
        <f t="shared" si="1"/>
        <v>Saturday</v>
      </c>
      <c r="E514" s="41"/>
      <c r="F514" s="38"/>
      <c r="G514" s="38"/>
      <c r="H514" s="41"/>
      <c r="I514" s="38"/>
      <c r="J514" s="38"/>
      <c r="K514" s="32"/>
      <c r="L514" s="32"/>
      <c r="M514" s="32"/>
      <c r="N514" s="33"/>
      <c r="O514" s="62"/>
      <c r="P514" s="34" t="str">
        <f t="shared" si="3"/>
        <v/>
      </c>
    </row>
    <row r="515" ht="22.5" customHeight="1">
      <c r="A515" s="37"/>
      <c r="B515" s="38" t="str">
        <f>'Master Schedule'!B515</f>
        <v/>
      </c>
      <c r="C515" s="39"/>
      <c r="D515" s="40" t="str">
        <f t="shared" si="1"/>
        <v>Saturday</v>
      </c>
      <c r="E515" s="41"/>
      <c r="F515" s="38"/>
      <c r="G515" s="38"/>
      <c r="H515" s="41"/>
      <c r="I515" s="38"/>
      <c r="J515" s="38"/>
      <c r="K515" s="35"/>
      <c r="L515" s="35"/>
      <c r="M515" s="35"/>
      <c r="N515" s="36"/>
      <c r="O515" s="62"/>
      <c r="P515" s="34" t="str">
        <f t="shared" si="3"/>
        <v/>
      </c>
    </row>
    <row r="516" ht="22.5" customHeight="1">
      <c r="A516" s="37"/>
      <c r="B516" s="38" t="str">
        <f>'Master Schedule'!B516</f>
        <v/>
      </c>
      <c r="C516" s="39"/>
      <c r="D516" s="40" t="str">
        <f t="shared" si="1"/>
        <v>Saturday</v>
      </c>
      <c r="E516" s="41"/>
      <c r="F516" s="38"/>
      <c r="G516" s="38"/>
      <c r="H516" s="41"/>
      <c r="I516" s="38"/>
      <c r="J516" s="38"/>
      <c r="K516" s="32"/>
      <c r="L516" s="32"/>
      <c r="M516" s="32"/>
      <c r="N516" s="33"/>
      <c r="O516" s="62"/>
      <c r="P516" s="34" t="str">
        <f t="shared" si="3"/>
        <v/>
      </c>
    </row>
    <row r="517" ht="22.5" customHeight="1">
      <c r="A517" s="37"/>
      <c r="B517" s="38" t="str">
        <f>'Master Schedule'!B517</f>
        <v/>
      </c>
      <c r="C517" s="39"/>
      <c r="D517" s="40" t="str">
        <f t="shared" si="1"/>
        <v>Saturday</v>
      </c>
      <c r="E517" s="41"/>
      <c r="F517" s="38"/>
      <c r="G517" s="38"/>
      <c r="H517" s="41"/>
      <c r="I517" s="38"/>
      <c r="J517" s="38"/>
      <c r="K517" s="35"/>
      <c r="L517" s="35"/>
      <c r="M517" s="35"/>
      <c r="N517" s="36"/>
      <c r="O517" s="62"/>
      <c r="P517" s="34" t="str">
        <f t="shared" si="3"/>
        <v/>
      </c>
    </row>
    <row r="518" ht="22.5" customHeight="1">
      <c r="A518" s="37"/>
      <c r="B518" s="38" t="str">
        <f>'Master Schedule'!B518</f>
        <v/>
      </c>
      <c r="C518" s="39"/>
      <c r="D518" s="40" t="str">
        <f t="shared" si="1"/>
        <v>Saturday</v>
      </c>
      <c r="E518" s="41"/>
      <c r="F518" s="38"/>
      <c r="G518" s="38"/>
      <c r="H518" s="41"/>
      <c r="I518" s="38"/>
      <c r="J518" s="38"/>
      <c r="K518" s="32"/>
      <c r="L518" s="32"/>
      <c r="M518" s="32"/>
      <c r="N518" s="33"/>
      <c r="O518" s="62"/>
      <c r="P518" s="34" t="str">
        <f t="shared" si="3"/>
        <v/>
      </c>
    </row>
    <row r="519" ht="22.5" customHeight="1">
      <c r="A519" s="37"/>
      <c r="B519" s="38" t="str">
        <f>'Master Schedule'!B519</f>
        <v/>
      </c>
      <c r="C519" s="39"/>
      <c r="D519" s="40" t="str">
        <f t="shared" si="1"/>
        <v>Saturday</v>
      </c>
      <c r="E519" s="41"/>
      <c r="F519" s="38"/>
      <c r="G519" s="38"/>
      <c r="H519" s="41"/>
      <c r="I519" s="38"/>
      <c r="J519" s="38"/>
      <c r="K519" s="35"/>
      <c r="L519" s="35"/>
      <c r="M519" s="35"/>
      <c r="N519" s="36"/>
      <c r="O519" s="62"/>
      <c r="P519" s="34" t="str">
        <f t="shared" si="3"/>
        <v/>
      </c>
    </row>
    <row r="520" ht="22.5" customHeight="1">
      <c r="A520" s="37"/>
      <c r="B520" s="38" t="str">
        <f>'Master Schedule'!B520</f>
        <v/>
      </c>
      <c r="C520" s="39"/>
      <c r="D520" s="40" t="str">
        <f t="shared" si="1"/>
        <v>Saturday</v>
      </c>
      <c r="E520" s="41"/>
      <c r="F520" s="38"/>
      <c r="G520" s="38"/>
      <c r="H520" s="41"/>
      <c r="I520" s="38"/>
      <c r="J520" s="38"/>
      <c r="K520" s="32"/>
      <c r="L520" s="32"/>
      <c r="M520" s="32"/>
      <c r="N520" s="33"/>
      <c r="O520" s="62"/>
      <c r="P520" s="34" t="str">
        <f t="shared" si="3"/>
        <v/>
      </c>
    </row>
    <row r="521" ht="22.5" customHeight="1">
      <c r="A521" s="37"/>
      <c r="B521" s="38" t="str">
        <f>'Master Schedule'!B521</f>
        <v/>
      </c>
      <c r="C521" s="39"/>
      <c r="D521" s="40" t="str">
        <f t="shared" si="1"/>
        <v>Saturday</v>
      </c>
      <c r="E521" s="41"/>
      <c r="F521" s="38"/>
      <c r="G521" s="38"/>
      <c r="H521" s="41"/>
      <c r="I521" s="38"/>
      <c r="J521" s="38"/>
      <c r="K521" s="35"/>
      <c r="L521" s="35"/>
      <c r="M521" s="35"/>
      <c r="N521" s="36"/>
      <c r="O521" s="62"/>
      <c r="P521" s="34" t="str">
        <f t="shared" si="3"/>
        <v/>
      </c>
    </row>
    <row r="522" ht="22.5" customHeight="1">
      <c r="A522" s="37"/>
      <c r="B522" s="38" t="str">
        <f>'Master Schedule'!B522</f>
        <v/>
      </c>
      <c r="C522" s="39"/>
      <c r="D522" s="40" t="str">
        <f t="shared" si="1"/>
        <v>Saturday</v>
      </c>
      <c r="E522" s="41"/>
      <c r="F522" s="38"/>
      <c r="G522" s="38"/>
      <c r="H522" s="41"/>
      <c r="I522" s="38"/>
      <c r="J522" s="38"/>
      <c r="K522" s="32"/>
      <c r="L522" s="32"/>
      <c r="M522" s="32"/>
      <c r="N522" s="33"/>
      <c r="O522" s="62"/>
      <c r="P522" s="34" t="str">
        <f t="shared" si="3"/>
        <v/>
      </c>
    </row>
    <row r="523" ht="22.5" customHeight="1">
      <c r="A523" s="37"/>
      <c r="B523" s="38" t="str">
        <f>'Master Schedule'!B523</f>
        <v/>
      </c>
      <c r="C523" s="39"/>
      <c r="D523" s="40" t="str">
        <f t="shared" si="1"/>
        <v>Saturday</v>
      </c>
      <c r="E523" s="41"/>
      <c r="F523" s="38"/>
      <c r="G523" s="38"/>
      <c r="H523" s="41"/>
      <c r="I523" s="38"/>
      <c r="J523" s="38"/>
      <c r="K523" s="35"/>
      <c r="L523" s="35"/>
      <c r="M523" s="35"/>
      <c r="N523" s="36"/>
      <c r="O523" s="62"/>
      <c r="P523" s="34" t="str">
        <f t="shared" si="3"/>
        <v/>
      </c>
    </row>
    <row r="524" ht="22.5" customHeight="1">
      <c r="A524" s="37"/>
      <c r="B524" s="38" t="str">
        <f>'Master Schedule'!B524</f>
        <v/>
      </c>
      <c r="C524" s="39"/>
      <c r="D524" s="40" t="str">
        <f t="shared" si="1"/>
        <v>Saturday</v>
      </c>
      <c r="E524" s="41"/>
      <c r="F524" s="38"/>
      <c r="G524" s="38"/>
      <c r="H524" s="41"/>
      <c r="I524" s="38"/>
      <c r="J524" s="38"/>
      <c r="K524" s="32"/>
      <c r="L524" s="32"/>
      <c r="M524" s="32"/>
      <c r="N524" s="33"/>
      <c r="O524" s="62"/>
      <c r="P524" s="34" t="str">
        <f t="shared" si="3"/>
        <v/>
      </c>
    </row>
    <row r="525" ht="22.5" customHeight="1">
      <c r="A525" s="37"/>
      <c r="B525" s="38" t="str">
        <f>'Master Schedule'!B525</f>
        <v/>
      </c>
      <c r="C525" s="39"/>
      <c r="D525" s="40" t="str">
        <f t="shared" si="1"/>
        <v>Saturday</v>
      </c>
      <c r="E525" s="41"/>
      <c r="F525" s="38"/>
      <c r="G525" s="38"/>
      <c r="H525" s="41"/>
      <c r="I525" s="38"/>
      <c r="J525" s="38"/>
      <c r="K525" s="35"/>
      <c r="L525" s="35"/>
      <c r="M525" s="35"/>
      <c r="N525" s="36"/>
      <c r="O525" s="62"/>
      <c r="P525" s="34" t="str">
        <f t="shared" si="3"/>
        <v/>
      </c>
    </row>
    <row r="526" ht="22.5" customHeight="1">
      <c r="A526" s="37"/>
      <c r="B526" s="38" t="str">
        <f>'Master Schedule'!B526</f>
        <v/>
      </c>
      <c r="C526" s="39"/>
      <c r="D526" s="40" t="str">
        <f t="shared" si="1"/>
        <v>Saturday</v>
      </c>
      <c r="E526" s="41"/>
      <c r="F526" s="38"/>
      <c r="G526" s="38"/>
      <c r="H526" s="41"/>
      <c r="I526" s="38"/>
      <c r="J526" s="38"/>
      <c r="K526" s="32"/>
      <c r="L526" s="32"/>
      <c r="M526" s="32"/>
      <c r="N526" s="33"/>
      <c r="O526" s="62"/>
      <c r="P526" s="34" t="str">
        <f t="shared" si="3"/>
        <v/>
      </c>
    </row>
    <row r="527" ht="22.5" customHeight="1">
      <c r="A527" s="37"/>
      <c r="B527" s="38" t="str">
        <f>'Master Schedule'!B527</f>
        <v/>
      </c>
      <c r="C527" s="39"/>
      <c r="D527" s="40" t="str">
        <f t="shared" si="1"/>
        <v>Saturday</v>
      </c>
      <c r="E527" s="41"/>
      <c r="F527" s="38"/>
      <c r="G527" s="38"/>
      <c r="H527" s="41"/>
      <c r="I527" s="38"/>
      <c r="J527" s="38"/>
      <c r="K527" s="35"/>
      <c r="L527" s="35"/>
      <c r="M527" s="35"/>
      <c r="N527" s="36"/>
      <c r="O527" s="62"/>
      <c r="P527" s="34" t="str">
        <f t="shared" si="3"/>
        <v/>
      </c>
    </row>
    <row r="528" ht="22.5" customHeight="1">
      <c r="A528" s="37"/>
      <c r="B528" s="38" t="str">
        <f>'Master Schedule'!B528</f>
        <v/>
      </c>
      <c r="C528" s="39"/>
      <c r="D528" s="40" t="str">
        <f t="shared" si="1"/>
        <v>Saturday</v>
      </c>
      <c r="E528" s="41"/>
      <c r="F528" s="38"/>
      <c r="G528" s="38"/>
      <c r="H528" s="41"/>
      <c r="I528" s="38"/>
      <c r="J528" s="38"/>
      <c r="K528" s="32"/>
      <c r="L528" s="32"/>
      <c r="M528" s="32"/>
      <c r="N528" s="33"/>
      <c r="O528" s="62"/>
      <c r="P528" s="34" t="str">
        <f t="shared" si="3"/>
        <v/>
      </c>
    </row>
    <row r="529" ht="22.5" customHeight="1">
      <c r="A529" s="37"/>
      <c r="B529" s="38" t="str">
        <f>'Master Schedule'!B529</f>
        <v/>
      </c>
      <c r="C529" s="39"/>
      <c r="D529" s="40" t="str">
        <f t="shared" si="1"/>
        <v>Saturday</v>
      </c>
      <c r="E529" s="41"/>
      <c r="F529" s="38"/>
      <c r="G529" s="38"/>
      <c r="H529" s="41"/>
      <c r="I529" s="38"/>
      <c r="J529" s="38"/>
      <c r="K529" s="35"/>
      <c r="L529" s="35"/>
      <c r="M529" s="35"/>
      <c r="N529" s="36"/>
      <c r="O529" s="62"/>
      <c r="P529" s="34" t="str">
        <f t="shared" si="3"/>
        <v/>
      </c>
    </row>
    <row r="530" ht="22.5" customHeight="1">
      <c r="A530" s="37"/>
      <c r="B530" s="38" t="str">
        <f>'Master Schedule'!B530</f>
        <v/>
      </c>
      <c r="C530" s="39"/>
      <c r="D530" s="40" t="str">
        <f t="shared" si="1"/>
        <v>Saturday</v>
      </c>
      <c r="E530" s="41"/>
      <c r="F530" s="38"/>
      <c r="G530" s="38"/>
      <c r="H530" s="41"/>
      <c r="I530" s="38"/>
      <c r="J530" s="38"/>
      <c r="K530" s="32"/>
      <c r="L530" s="32"/>
      <c r="M530" s="32"/>
      <c r="N530" s="33"/>
      <c r="O530" s="62"/>
      <c r="P530" s="34" t="str">
        <f t="shared" si="3"/>
        <v/>
      </c>
    </row>
    <row r="531" ht="22.5" customHeight="1">
      <c r="A531" s="37"/>
      <c r="B531" s="38" t="str">
        <f>'Master Schedule'!B531</f>
        <v/>
      </c>
      <c r="C531" s="39"/>
      <c r="D531" s="40" t="str">
        <f t="shared" si="1"/>
        <v>Saturday</v>
      </c>
      <c r="E531" s="41"/>
      <c r="F531" s="38"/>
      <c r="G531" s="38"/>
      <c r="H531" s="41"/>
      <c r="I531" s="38"/>
      <c r="J531" s="38"/>
      <c r="K531" s="35"/>
      <c r="L531" s="35"/>
      <c r="M531" s="35"/>
      <c r="N531" s="36"/>
      <c r="O531" s="62"/>
      <c r="P531" s="34" t="str">
        <f t="shared" si="3"/>
        <v/>
      </c>
    </row>
    <row r="532" ht="22.5" customHeight="1">
      <c r="A532" s="37"/>
      <c r="B532" s="38" t="str">
        <f>'Master Schedule'!B532</f>
        <v/>
      </c>
      <c r="C532" s="39"/>
      <c r="D532" s="40" t="str">
        <f t="shared" si="1"/>
        <v>Saturday</v>
      </c>
      <c r="E532" s="41"/>
      <c r="F532" s="38"/>
      <c r="G532" s="38"/>
      <c r="H532" s="41"/>
      <c r="I532" s="38"/>
      <c r="J532" s="38"/>
      <c r="K532" s="32"/>
      <c r="L532" s="32"/>
      <c r="M532" s="32"/>
      <c r="N532" s="33"/>
      <c r="O532" s="62"/>
      <c r="P532" s="34" t="str">
        <f t="shared" si="3"/>
        <v/>
      </c>
    </row>
    <row r="533" ht="22.5" customHeight="1">
      <c r="A533" s="37"/>
      <c r="B533" s="38" t="str">
        <f>'Master Schedule'!B533</f>
        <v/>
      </c>
      <c r="C533" s="39"/>
      <c r="D533" s="40" t="str">
        <f t="shared" si="1"/>
        <v>Saturday</v>
      </c>
      <c r="E533" s="41"/>
      <c r="F533" s="38"/>
      <c r="G533" s="38"/>
      <c r="H533" s="41"/>
      <c r="I533" s="38"/>
      <c r="J533" s="38"/>
      <c r="K533" s="35"/>
      <c r="L533" s="35"/>
      <c r="M533" s="35"/>
      <c r="N533" s="36"/>
      <c r="O533" s="62"/>
      <c r="P533" s="34" t="str">
        <f t="shared" si="3"/>
        <v/>
      </c>
    </row>
    <row r="534" ht="22.5" customHeight="1">
      <c r="A534" s="37"/>
      <c r="B534" s="38" t="str">
        <f>'Master Schedule'!B534</f>
        <v/>
      </c>
      <c r="C534" s="39"/>
      <c r="D534" s="40" t="str">
        <f t="shared" si="1"/>
        <v>Saturday</v>
      </c>
      <c r="E534" s="41"/>
      <c r="F534" s="38"/>
      <c r="G534" s="38"/>
      <c r="H534" s="41"/>
      <c r="I534" s="38"/>
      <c r="J534" s="38"/>
      <c r="K534" s="32"/>
      <c r="L534" s="32"/>
      <c r="M534" s="32"/>
      <c r="N534" s="33"/>
      <c r="O534" s="62"/>
      <c r="P534" s="34" t="str">
        <f t="shared" si="3"/>
        <v/>
      </c>
    </row>
    <row r="535" ht="22.5" customHeight="1">
      <c r="A535" s="37"/>
      <c r="B535" s="38" t="str">
        <f>'Master Schedule'!B535</f>
        <v/>
      </c>
      <c r="C535" s="39"/>
      <c r="D535" s="40" t="str">
        <f t="shared" si="1"/>
        <v>Saturday</v>
      </c>
      <c r="E535" s="41"/>
      <c r="F535" s="38"/>
      <c r="G535" s="38"/>
      <c r="H535" s="41"/>
      <c r="I535" s="38"/>
      <c r="J535" s="38"/>
      <c r="K535" s="35"/>
      <c r="L535" s="35"/>
      <c r="M535" s="35"/>
      <c r="N535" s="36"/>
      <c r="O535" s="62"/>
      <c r="P535" s="34" t="str">
        <f t="shared" si="3"/>
        <v/>
      </c>
    </row>
    <row r="536" ht="22.5" customHeight="1">
      <c r="A536" s="37"/>
      <c r="B536" s="38" t="str">
        <f>'Master Schedule'!B536</f>
        <v/>
      </c>
      <c r="C536" s="39"/>
      <c r="D536" s="40" t="str">
        <f t="shared" si="1"/>
        <v>Saturday</v>
      </c>
      <c r="E536" s="41"/>
      <c r="F536" s="38"/>
      <c r="G536" s="38"/>
      <c r="H536" s="41"/>
      <c r="I536" s="38"/>
      <c r="J536" s="38"/>
      <c r="K536" s="32"/>
      <c r="L536" s="32"/>
      <c r="M536" s="32"/>
      <c r="N536" s="33"/>
      <c r="O536" s="62"/>
      <c r="P536" s="34" t="str">
        <f t="shared" si="3"/>
        <v/>
      </c>
    </row>
    <row r="537" ht="22.5" customHeight="1">
      <c r="A537" s="37"/>
      <c r="B537" s="38" t="str">
        <f>'Master Schedule'!B537</f>
        <v/>
      </c>
      <c r="C537" s="39"/>
      <c r="D537" s="40" t="str">
        <f t="shared" si="1"/>
        <v>Saturday</v>
      </c>
      <c r="E537" s="41"/>
      <c r="F537" s="38"/>
      <c r="G537" s="38"/>
      <c r="H537" s="41"/>
      <c r="I537" s="38"/>
      <c r="J537" s="38"/>
      <c r="K537" s="35"/>
      <c r="L537" s="35"/>
      <c r="M537" s="35"/>
      <c r="N537" s="36"/>
      <c r="O537" s="62"/>
      <c r="P537" s="34" t="str">
        <f t="shared" si="3"/>
        <v/>
      </c>
    </row>
    <row r="538" ht="22.5" customHeight="1">
      <c r="A538" s="37"/>
      <c r="B538" s="38" t="str">
        <f>'Master Schedule'!B538</f>
        <v/>
      </c>
      <c r="C538" s="39"/>
      <c r="D538" s="40" t="str">
        <f t="shared" si="1"/>
        <v>Saturday</v>
      </c>
      <c r="E538" s="41"/>
      <c r="F538" s="38"/>
      <c r="G538" s="38"/>
      <c r="H538" s="41"/>
      <c r="I538" s="38"/>
      <c r="J538" s="38"/>
      <c r="K538" s="32"/>
      <c r="L538" s="32"/>
      <c r="M538" s="32"/>
      <c r="N538" s="33"/>
      <c r="O538" s="62"/>
      <c r="P538" s="34" t="str">
        <f t="shared" si="3"/>
        <v/>
      </c>
    </row>
    <row r="539" ht="22.5" customHeight="1">
      <c r="A539" s="37"/>
      <c r="B539" s="38" t="str">
        <f>'Master Schedule'!B539</f>
        <v/>
      </c>
      <c r="C539" s="39"/>
      <c r="D539" s="40" t="str">
        <f t="shared" si="1"/>
        <v>Saturday</v>
      </c>
      <c r="E539" s="41"/>
      <c r="F539" s="38"/>
      <c r="G539" s="38"/>
      <c r="H539" s="41"/>
      <c r="I539" s="38"/>
      <c r="J539" s="38"/>
      <c r="K539" s="35"/>
      <c r="L539" s="35"/>
      <c r="M539" s="35"/>
      <c r="N539" s="36"/>
      <c r="O539" s="62"/>
      <c r="P539" s="34" t="str">
        <f t="shared" si="3"/>
        <v/>
      </c>
    </row>
    <row r="540" ht="22.5" customHeight="1">
      <c r="A540" s="37"/>
      <c r="B540" s="38" t="str">
        <f>'Master Schedule'!B540</f>
        <v/>
      </c>
      <c r="C540" s="39"/>
      <c r="D540" s="40" t="str">
        <f t="shared" si="1"/>
        <v>Saturday</v>
      </c>
      <c r="E540" s="41"/>
      <c r="F540" s="38"/>
      <c r="G540" s="38"/>
      <c r="H540" s="41"/>
      <c r="I540" s="38"/>
      <c r="J540" s="38"/>
      <c r="K540" s="32"/>
      <c r="L540" s="32"/>
      <c r="M540" s="32"/>
      <c r="N540" s="33"/>
      <c r="O540" s="62"/>
      <c r="P540" s="34" t="str">
        <f t="shared" si="3"/>
        <v/>
      </c>
    </row>
    <row r="541" ht="22.5" customHeight="1">
      <c r="A541" s="37"/>
      <c r="B541" s="38" t="str">
        <f>'Master Schedule'!B541</f>
        <v/>
      </c>
      <c r="C541" s="39"/>
      <c r="D541" s="40" t="str">
        <f t="shared" si="1"/>
        <v>Saturday</v>
      </c>
      <c r="E541" s="41"/>
      <c r="F541" s="38"/>
      <c r="G541" s="38"/>
      <c r="H541" s="41"/>
      <c r="I541" s="38"/>
      <c r="J541" s="38"/>
      <c r="K541" s="35"/>
      <c r="L541" s="35"/>
      <c r="M541" s="35"/>
      <c r="N541" s="36"/>
      <c r="O541" s="62"/>
      <c r="P541" s="34" t="str">
        <f t="shared" si="3"/>
        <v/>
      </c>
    </row>
    <row r="542" ht="22.5" customHeight="1">
      <c r="A542" s="37"/>
      <c r="B542" s="38" t="str">
        <f>'Master Schedule'!B542</f>
        <v/>
      </c>
      <c r="C542" s="39"/>
      <c r="D542" s="40" t="str">
        <f t="shared" si="1"/>
        <v>Saturday</v>
      </c>
      <c r="E542" s="41"/>
      <c r="F542" s="38"/>
      <c r="G542" s="38"/>
      <c r="H542" s="41"/>
      <c r="I542" s="38"/>
      <c r="J542" s="38"/>
      <c r="K542" s="32"/>
      <c r="L542" s="32"/>
      <c r="M542" s="32"/>
      <c r="N542" s="33"/>
      <c r="O542" s="62"/>
      <c r="P542" s="34" t="str">
        <f t="shared" si="3"/>
        <v/>
      </c>
    </row>
    <row r="543" ht="22.5" customHeight="1">
      <c r="A543" s="37"/>
      <c r="B543" s="38" t="str">
        <f>'Master Schedule'!B543</f>
        <v/>
      </c>
      <c r="C543" s="39"/>
      <c r="D543" s="40" t="str">
        <f t="shared" si="1"/>
        <v>Saturday</v>
      </c>
      <c r="E543" s="41"/>
      <c r="F543" s="38"/>
      <c r="G543" s="38"/>
      <c r="H543" s="41"/>
      <c r="I543" s="38"/>
      <c r="J543" s="38"/>
      <c r="K543" s="35"/>
      <c r="L543" s="35"/>
      <c r="M543" s="35"/>
      <c r="N543" s="36"/>
      <c r="O543" s="62"/>
      <c r="P543" s="34" t="str">
        <f t="shared" si="3"/>
        <v/>
      </c>
    </row>
    <row r="544" ht="22.5" customHeight="1">
      <c r="A544" s="37"/>
      <c r="B544" s="38" t="str">
        <f>'Master Schedule'!B544</f>
        <v/>
      </c>
      <c r="C544" s="39"/>
      <c r="D544" s="40" t="str">
        <f t="shared" si="1"/>
        <v>Saturday</v>
      </c>
      <c r="E544" s="41"/>
      <c r="F544" s="38"/>
      <c r="G544" s="38"/>
      <c r="H544" s="41"/>
      <c r="I544" s="38"/>
      <c r="J544" s="38"/>
      <c r="K544" s="32"/>
      <c r="L544" s="32"/>
      <c r="M544" s="32"/>
      <c r="N544" s="33"/>
      <c r="O544" s="62"/>
      <c r="P544" s="34" t="str">
        <f t="shared" si="3"/>
        <v/>
      </c>
    </row>
    <row r="545" ht="22.5" customHeight="1">
      <c r="A545" s="37"/>
      <c r="B545" s="38" t="str">
        <f>'Master Schedule'!B545</f>
        <v/>
      </c>
      <c r="C545" s="39"/>
      <c r="D545" s="40" t="str">
        <f t="shared" si="1"/>
        <v>Saturday</v>
      </c>
      <c r="E545" s="41"/>
      <c r="F545" s="38"/>
      <c r="G545" s="38"/>
      <c r="H545" s="41"/>
      <c r="I545" s="38"/>
      <c r="J545" s="38"/>
      <c r="K545" s="35"/>
      <c r="L545" s="35"/>
      <c r="M545" s="35"/>
      <c r="N545" s="36"/>
      <c r="O545" s="62"/>
      <c r="P545" s="34" t="str">
        <f t="shared" si="3"/>
        <v/>
      </c>
    </row>
    <row r="546" ht="22.5" customHeight="1">
      <c r="A546" s="37"/>
      <c r="B546" s="38" t="str">
        <f>'Master Schedule'!B546</f>
        <v/>
      </c>
      <c r="C546" s="39"/>
      <c r="D546" s="40" t="str">
        <f t="shared" si="1"/>
        <v>Saturday</v>
      </c>
      <c r="E546" s="41"/>
      <c r="F546" s="38"/>
      <c r="G546" s="38"/>
      <c r="H546" s="41"/>
      <c r="I546" s="38"/>
      <c r="J546" s="38"/>
      <c r="K546" s="32"/>
      <c r="L546" s="32"/>
      <c r="M546" s="32"/>
      <c r="N546" s="33"/>
      <c r="O546" s="62"/>
      <c r="P546" s="34" t="str">
        <f t="shared" si="3"/>
        <v/>
      </c>
    </row>
    <row r="547" ht="22.5" customHeight="1">
      <c r="A547" s="37"/>
      <c r="B547" s="38" t="str">
        <f>'Master Schedule'!B547</f>
        <v/>
      </c>
      <c r="C547" s="39"/>
      <c r="D547" s="40" t="str">
        <f t="shared" si="1"/>
        <v>Saturday</v>
      </c>
      <c r="E547" s="41"/>
      <c r="F547" s="38"/>
      <c r="G547" s="38"/>
      <c r="H547" s="41"/>
      <c r="I547" s="38"/>
      <c r="J547" s="38"/>
      <c r="K547" s="35"/>
      <c r="L547" s="35"/>
      <c r="M547" s="35"/>
      <c r="N547" s="36"/>
      <c r="O547" s="62"/>
      <c r="P547" s="34" t="str">
        <f t="shared" si="3"/>
        <v/>
      </c>
    </row>
    <row r="548" ht="22.5" customHeight="1">
      <c r="A548" s="37"/>
      <c r="B548" s="38" t="str">
        <f>'Master Schedule'!B548</f>
        <v/>
      </c>
      <c r="C548" s="39"/>
      <c r="D548" s="40" t="str">
        <f t="shared" si="1"/>
        <v>Saturday</v>
      </c>
      <c r="E548" s="41"/>
      <c r="F548" s="38"/>
      <c r="G548" s="38"/>
      <c r="H548" s="41"/>
      <c r="I548" s="38"/>
      <c r="J548" s="38"/>
      <c r="K548" s="32"/>
      <c r="L548" s="32"/>
      <c r="M548" s="32"/>
      <c r="N548" s="33"/>
      <c r="O548" s="62"/>
      <c r="P548" s="34" t="str">
        <f t="shared" si="3"/>
        <v/>
      </c>
    </row>
    <row r="549" ht="22.5" customHeight="1">
      <c r="A549" s="37"/>
      <c r="B549" s="38" t="str">
        <f>'Master Schedule'!B549</f>
        <v/>
      </c>
      <c r="C549" s="39"/>
      <c r="D549" s="40" t="str">
        <f t="shared" si="1"/>
        <v>Saturday</v>
      </c>
      <c r="E549" s="41"/>
      <c r="F549" s="38"/>
      <c r="G549" s="38"/>
      <c r="H549" s="41"/>
      <c r="I549" s="38"/>
      <c r="J549" s="38"/>
      <c r="K549" s="35"/>
      <c r="L549" s="35"/>
      <c r="M549" s="35"/>
      <c r="N549" s="36"/>
      <c r="O549" s="62"/>
      <c r="P549" s="34" t="str">
        <f t="shared" si="3"/>
        <v/>
      </c>
    </row>
    <row r="550" ht="22.5" customHeight="1">
      <c r="A550" s="37"/>
      <c r="B550" s="38" t="str">
        <f>'Master Schedule'!B550</f>
        <v/>
      </c>
      <c r="C550" s="39"/>
      <c r="D550" s="40" t="str">
        <f t="shared" si="1"/>
        <v>Saturday</v>
      </c>
      <c r="E550" s="41"/>
      <c r="F550" s="38"/>
      <c r="G550" s="38"/>
      <c r="H550" s="41"/>
      <c r="I550" s="38"/>
      <c r="J550" s="38"/>
      <c r="K550" s="32"/>
      <c r="L550" s="32"/>
      <c r="M550" s="32"/>
      <c r="N550" s="33"/>
      <c r="O550" s="62"/>
      <c r="P550" s="34" t="str">
        <f t="shared" si="3"/>
        <v/>
      </c>
    </row>
    <row r="551" ht="22.5" customHeight="1">
      <c r="A551" s="37"/>
      <c r="B551" s="38" t="str">
        <f>'Master Schedule'!B551</f>
        <v/>
      </c>
      <c r="C551" s="39"/>
      <c r="D551" s="40" t="str">
        <f t="shared" si="1"/>
        <v>Saturday</v>
      </c>
      <c r="E551" s="41"/>
      <c r="F551" s="38"/>
      <c r="G551" s="38"/>
      <c r="H551" s="41"/>
      <c r="I551" s="38"/>
      <c r="J551" s="38"/>
      <c r="K551" s="35"/>
      <c r="L551" s="35"/>
      <c r="M551" s="35"/>
      <c r="N551" s="36"/>
      <c r="O551" s="62"/>
      <c r="P551" s="34" t="str">
        <f t="shared" si="3"/>
        <v/>
      </c>
    </row>
    <row r="552" ht="22.5" customHeight="1">
      <c r="A552" s="37"/>
      <c r="B552" s="38" t="str">
        <f>'Master Schedule'!B552</f>
        <v/>
      </c>
      <c r="C552" s="39"/>
      <c r="D552" s="40" t="str">
        <f t="shared" si="1"/>
        <v>Saturday</v>
      </c>
      <c r="E552" s="41"/>
      <c r="F552" s="38"/>
      <c r="G552" s="38"/>
      <c r="H552" s="41"/>
      <c r="I552" s="38"/>
      <c r="J552" s="38"/>
      <c r="K552" s="32"/>
      <c r="L552" s="32"/>
      <c r="M552" s="32"/>
      <c r="N552" s="33"/>
      <c r="O552" s="62"/>
      <c r="P552" s="34" t="str">
        <f t="shared" si="3"/>
        <v/>
      </c>
    </row>
    <row r="553" ht="22.5" customHeight="1">
      <c r="A553" s="37"/>
      <c r="B553" s="38" t="str">
        <f>'Master Schedule'!B553</f>
        <v/>
      </c>
      <c r="C553" s="39"/>
      <c r="D553" s="40" t="str">
        <f t="shared" si="1"/>
        <v>Saturday</v>
      </c>
      <c r="E553" s="41"/>
      <c r="F553" s="38"/>
      <c r="G553" s="38"/>
      <c r="H553" s="41"/>
      <c r="I553" s="38"/>
      <c r="J553" s="38"/>
      <c r="K553" s="35"/>
      <c r="L553" s="35"/>
      <c r="M553" s="35"/>
      <c r="N553" s="36"/>
      <c r="O553" s="62"/>
      <c r="P553" s="34" t="str">
        <f t="shared" si="3"/>
        <v/>
      </c>
    </row>
    <row r="554" ht="22.5" customHeight="1">
      <c r="A554" s="37"/>
      <c r="B554" s="38" t="str">
        <f>'Master Schedule'!B554</f>
        <v/>
      </c>
      <c r="C554" s="39"/>
      <c r="D554" s="40" t="str">
        <f t="shared" si="1"/>
        <v>Saturday</v>
      </c>
      <c r="E554" s="41"/>
      <c r="F554" s="38"/>
      <c r="G554" s="38"/>
      <c r="H554" s="41"/>
      <c r="I554" s="38"/>
      <c r="J554" s="38"/>
      <c r="K554" s="32"/>
      <c r="L554" s="32"/>
      <c r="M554" s="32"/>
      <c r="N554" s="33"/>
      <c r="O554" s="62"/>
      <c r="P554" s="34" t="str">
        <f t="shared" si="3"/>
        <v/>
      </c>
    </row>
    <row r="555" ht="22.5" customHeight="1">
      <c r="A555" s="37"/>
      <c r="B555" s="38" t="str">
        <f>'Master Schedule'!B555</f>
        <v/>
      </c>
      <c r="C555" s="39"/>
      <c r="D555" s="40" t="str">
        <f t="shared" si="1"/>
        <v>Saturday</v>
      </c>
      <c r="E555" s="41"/>
      <c r="F555" s="38"/>
      <c r="G555" s="38"/>
      <c r="H555" s="41"/>
      <c r="I555" s="38"/>
      <c r="J555" s="38"/>
      <c r="K555" s="35"/>
      <c r="L555" s="35"/>
      <c r="M555" s="35"/>
      <c r="N555" s="36"/>
      <c r="O555" s="62"/>
      <c r="P555" s="34" t="str">
        <f t="shared" si="3"/>
        <v/>
      </c>
    </row>
    <row r="556" ht="22.5" customHeight="1">
      <c r="A556" s="37"/>
      <c r="B556" s="38" t="str">
        <f>'Master Schedule'!B556</f>
        <v/>
      </c>
      <c r="C556" s="39"/>
      <c r="D556" s="40" t="str">
        <f t="shared" si="1"/>
        <v>Saturday</v>
      </c>
      <c r="E556" s="41"/>
      <c r="F556" s="38"/>
      <c r="G556" s="38"/>
      <c r="H556" s="41"/>
      <c r="I556" s="38"/>
      <c r="J556" s="38"/>
      <c r="K556" s="32"/>
      <c r="L556" s="32"/>
      <c r="M556" s="32"/>
      <c r="N556" s="33"/>
      <c r="O556" s="62"/>
      <c r="P556" s="34" t="str">
        <f t="shared" si="3"/>
        <v/>
      </c>
    </row>
    <row r="557" ht="22.5" customHeight="1">
      <c r="A557" s="37"/>
      <c r="B557" s="38" t="str">
        <f>'Master Schedule'!B557</f>
        <v/>
      </c>
      <c r="C557" s="39"/>
      <c r="D557" s="40" t="str">
        <f t="shared" si="1"/>
        <v>Saturday</v>
      </c>
      <c r="E557" s="41"/>
      <c r="F557" s="38"/>
      <c r="G557" s="38"/>
      <c r="H557" s="41"/>
      <c r="I557" s="38"/>
      <c r="J557" s="38"/>
      <c r="K557" s="35"/>
      <c r="L557" s="35"/>
      <c r="M557" s="35"/>
      <c r="N557" s="36"/>
      <c r="O557" s="62"/>
      <c r="P557" s="34" t="str">
        <f t="shared" si="3"/>
        <v/>
      </c>
    </row>
    <row r="558" ht="22.5" customHeight="1">
      <c r="A558" s="37"/>
      <c r="B558" s="38" t="str">
        <f>'Master Schedule'!B558</f>
        <v/>
      </c>
      <c r="C558" s="39"/>
      <c r="D558" s="40" t="str">
        <f t="shared" si="1"/>
        <v>Saturday</v>
      </c>
      <c r="E558" s="41"/>
      <c r="F558" s="38"/>
      <c r="G558" s="38"/>
      <c r="H558" s="41"/>
      <c r="I558" s="38"/>
      <c r="J558" s="38"/>
      <c r="K558" s="32"/>
      <c r="L558" s="32"/>
      <c r="M558" s="32"/>
      <c r="N558" s="33"/>
      <c r="O558" s="62"/>
      <c r="P558" s="34" t="str">
        <f t="shared" si="3"/>
        <v/>
      </c>
    </row>
    <row r="559" ht="22.5" customHeight="1">
      <c r="A559" s="37"/>
      <c r="B559" s="38" t="str">
        <f>'Master Schedule'!B559</f>
        <v/>
      </c>
      <c r="C559" s="39"/>
      <c r="D559" s="40" t="str">
        <f t="shared" si="1"/>
        <v>Saturday</v>
      </c>
      <c r="E559" s="41"/>
      <c r="F559" s="38"/>
      <c r="G559" s="38"/>
      <c r="H559" s="41"/>
      <c r="I559" s="38"/>
      <c r="J559" s="38"/>
      <c r="K559" s="35"/>
      <c r="L559" s="35"/>
      <c r="M559" s="35"/>
      <c r="N559" s="36"/>
      <c r="O559" s="62"/>
      <c r="P559" s="34" t="str">
        <f t="shared" si="3"/>
        <v/>
      </c>
    </row>
    <row r="560" ht="22.5" customHeight="1">
      <c r="A560" s="37"/>
      <c r="B560" s="38" t="str">
        <f>'Master Schedule'!B560</f>
        <v/>
      </c>
      <c r="C560" s="39"/>
      <c r="D560" s="40" t="str">
        <f t="shared" si="1"/>
        <v>Saturday</v>
      </c>
      <c r="E560" s="41"/>
      <c r="F560" s="38"/>
      <c r="G560" s="38"/>
      <c r="H560" s="41"/>
      <c r="I560" s="38"/>
      <c r="J560" s="38"/>
      <c r="K560" s="32"/>
      <c r="L560" s="32"/>
      <c r="M560" s="32"/>
      <c r="N560" s="33"/>
      <c r="O560" s="62"/>
      <c r="P560" s="34" t="str">
        <f t="shared" si="3"/>
        <v/>
      </c>
    </row>
    <row r="561" ht="22.5" customHeight="1">
      <c r="A561" s="37"/>
      <c r="B561" s="38" t="str">
        <f>'Master Schedule'!B561</f>
        <v/>
      </c>
      <c r="C561" s="39"/>
      <c r="D561" s="40" t="str">
        <f t="shared" si="1"/>
        <v>Saturday</v>
      </c>
      <c r="E561" s="41"/>
      <c r="F561" s="38"/>
      <c r="G561" s="38"/>
      <c r="H561" s="41"/>
      <c r="I561" s="38"/>
      <c r="J561" s="38"/>
      <c r="K561" s="35"/>
      <c r="L561" s="35"/>
      <c r="M561" s="35"/>
      <c r="N561" s="36"/>
      <c r="O561" s="62"/>
      <c r="P561" s="34" t="str">
        <f t="shared" si="3"/>
        <v/>
      </c>
    </row>
    <row r="562" ht="22.5" customHeight="1">
      <c r="A562" s="37"/>
      <c r="B562" s="38" t="str">
        <f>'Master Schedule'!B562</f>
        <v/>
      </c>
      <c r="C562" s="39"/>
      <c r="D562" s="40" t="str">
        <f t="shared" si="1"/>
        <v>Saturday</v>
      </c>
      <c r="E562" s="41"/>
      <c r="F562" s="38"/>
      <c r="G562" s="38"/>
      <c r="H562" s="41"/>
      <c r="I562" s="38"/>
      <c r="J562" s="38"/>
      <c r="K562" s="32"/>
      <c r="L562" s="32"/>
      <c r="M562" s="32"/>
      <c r="N562" s="33"/>
      <c r="O562" s="62"/>
      <c r="P562" s="34" t="str">
        <f t="shared" si="3"/>
        <v/>
      </c>
    </row>
    <row r="563" ht="22.5" customHeight="1">
      <c r="A563" s="37"/>
      <c r="B563" s="38" t="str">
        <f>'Master Schedule'!B563</f>
        <v/>
      </c>
      <c r="C563" s="39"/>
      <c r="D563" s="40" t="str">
        <f t="shared" si="1"/>
        <v>Saturday</v>
      </c>
      <c r="E563" s="41"/>
      <c r="F563" s="38"/>
      <c r="G563" s="38"/>
      <c r="H563" s="41"/>
      <c r="I563" s="38"/>
      <c r="J563" s="38"/>
      <c r="K563" s="35"/>
      <c r="L563" s="35"/>
      <c r="M563" s="35"/>
      <c r="N563" s="36"/>
      <c r="O563" s="62"/>
      <c r="P563" s="34" t="str">
        <f t="shared" si="3"/>
        <v/>
      </c>
    </row>
    <row r="564" ht="22.5" customHeight="1">
      <c r="A564" s="37"/>
      <c r="B564" s="38" t="str">
        <f>'Master Schedule'!B564</f>
        <v/>
      </c>
      <c r="C564" s="39"/>
      <c r="D564" s="40" t="str">
        <f t="shared" si="1"/>
        <v>Saturday</v>
      </c>
      <c r="E564" s="41"/>
      <c r="F564" s="38"/>
      <c r="G564" s="38"/>
      <c r="H564" s="41"/>
      <c r="I564" s="38"/>
      <c r="J564" s="38"/>
      <c r="K564" s="32"/>
      <c r="L564" s="32"/>
      <c r="M564" s="32"/>
      <c r="N564" s="33"/>
      <c r="O564" s="62"/>
      <c r="P564" s="34" t="str">
        <f t="shared" si="3"/>
        <v/>
      </c>
    </row>
    <row r="565" ht="22.5" customHeight="1">
      <c r="A565" s="37"/>
      <c r="B565" s="38" t="str">
        <f>'Master Schedule'!B565</f>
        <v/>
      </c>
      <c r="C565" s="39"/>
      <c r="D565" s="40" t="str">
        <f t="shared" si="1"/>
        <v>Saturday</v>
      </c>
      <c r="E565" s="41"/>
      <c r="F565" s="38"/>
      <c r="G565" s="38"/>
      <c r="H565" s="41"/>
      <c r="I565" s="38"/>
      <c r="J565" s="38"/>
      <c r="K565" s="35"/>
      <c r="L565" s="35"/>
      <c r="M565" s="35"/>
      <c r="N565" s="36"/>
      <c r="O565" s="62"/>
      <c r="P565" s="34" t="str">
        <f t="shared" si="3"/>
        <v/>
      </c>
    </row>
    <row r="566" ht="22.5" customHeight="1">
      <c r="A566" s="37"/>
      <c r="B566" s="38" t="str">
        <f>'Master Schedule'!B566</f>
        <v/>
      </c>
      <c r="C566" s="39"/>
      <c r="D566" s="40" t="str">
        <f t="shared" si="1"/>
        <v>Saturday</v>
      </c>
      <c r="E566" s="41"/>
      <c r="F566" s="38"/>
      <c r="G566" s="38"/>
      <c r="H566" s="41"/>
      <c r="I566" s="38"/>
      <c r="J566" s="38"/>
      <c r="K566" s="32"/>
      <c r="L566" s="32"/>
      <c r="M566" s="32"/>
      <c r="N566" s="33"/>
      <c r="O566" s="62"/>
      <c r="P566" s="34" t="str">
        <f t="shared" si="3"/>
        <v/>
      </c>
    </row>
    <row r="567" ht="22.5" customHeight="1">
      <c r="A567" s="37"/>
      <c r="B567" s="38" t="str">
        <f>'Master Schedule'!B567</f>
        <v/>
      </c>
      <c r="C567" s="39"/>
      <c r="D567" s="40" t="str">
        <f t="shared" si="1"/>
        <v>Saturday</v>
      </c>
      <c r="E567" s="41"/>
      <c r="F567" s="38"/>
      <c r="G567" s="38"/>
      <c r="H567" s="41"/>
      <c r="I567" s="38"/>
      <c r="J567" s="38"/>
      <c r="K567" s="35"/>
      <c r="L567" s="35"/>
      <c r="M567" s="35"/>
      <c r="N567" s="36"/>
      <c r="O567" s="62"/>
      <c r="P567" s="34" t="str">
        <f t="shared" si="3"/>
        <v/>
      </c>
    </row>
    <row r="568" ht="22.5" customHeight="1">
      <c r="A568" s="37"/>
      <c r="B568" s="38" t="str">
        <f>'Master Schedule'!B568</f>
        <v/>
      </c>
      <c r="C568" s="39"/>
      <c r="D568" s="40" t="str">
        <f t="shared" si="1"/>
        <v>Saturday</v>
      </c>
      <c r="E568" s="41"/>
      <c r="F568" s="38"/>
      <c r="G568" s="38"/>
      <c r="H568" s="41"/>
      <c r="I568" s="38"/>
      <c r="J568" s="38"/>
      <c r="K568" s="32"/>
      <c r="L568" s="32"/>
      <c r="M568" s="32"/>
      <c r="N568" s="33"/>
      <c r="O568" s="62"/>
      <c r="P568" s="34" t="str">
        <f t="shared" si="3"/>
        <v/>
      </c>
    </row>
    <row r="569" ht="22.5" customHeight="1">
      <c r="A569" s="37"/>
      <c r="B569" s="38" t="str">
        <f>'Master Schedule'!B569</f>
        <v/>
      </c>
      <c r="C569" s="39"/>
      <c r="D569" s="40" t="str">
        <f t="shared" si="1"/>
        <v>Saturday</v>
      </c>
      <c r="E569" s="41"/>
      <c r="F569" s="38"/>
      <c r="G569" s="38"/>
      <c r="H569" s="41"/>
      <c r="I569" s="38"/>
      <c r="J569" s="38"/>
      <c r="K569" s="35"/>
      <c r="L569" s="35"/>
      <c r="M569" s="35"/>
      <c r="N569" s="36"/>
      <c r="O569" s="62"/>
      <c r="P569" s="34" t="str">
        <f t="shared" si="3"/>
        <v/>
      </c>
    </row>
    <row r="570" ht="22.5" customHeight="1">
      <c r="A570" s="37"/>
      <c r="B570" s="38" t="str">
        <f>'Master Schedule'!B570</f>
        <v/>
      </c>
      <c r="C570" s="39"/>
      <c r="D570" s="40" t="str">
        <f t="shared" si="1"/>
        <v>Saturday</v>
      </c>
      <c r="E570" s="41"/>
      <c r="F570" s="38"/>
      <c r="G570" s="38"/>
      <c r="H570" s="41"/>
      <c r="I570" s="38"/>
      <c r="J570" s="38"/>
      <c r="K570" s="32"/>
      <c r="L570" s="32"/>
      <c r="M570" s="32"/>
      <c r="N570" s="33"/>
      <c r="O570" s="62"/>
      <c r="P570" s="34" t="str">
        <f t="shared" si="3"/>
        <v/>
      </c>
    </row>
    <row r="571" ht="22.5" customHeight="1">
      <c r="A571" s="37"/>
      <c r="B571" s="38" t="str">
        <f>'Master Schedule'!B571</f>
        <v/>
      </c>
      <c r="C571" s="39"/>
      <c r="D571" s="40" t="str">
        <f t="shared" si="1"/>
        <v>Saturday</v>
      </c>
      <c r="E571" s="41"/>
      <c r="F571" s="38"/>
      <c r="G571" s="38"/>
      <c r="H571" s="41"/>
      <c r="I571" s="38"/>
      <c r="J571" s="38"/>
      <c r="K571" s="35"/>
      <c r="L571" s="35"/>
      <c r="M571" s="35"/>
      <c r="N571" s="36"/>
      <c r="O571" s="62"/>
      <c r="P571" s="34" t="str">
        <f t="shared" si="3"/>
        <v/>
      </c>
    </row>
    <row r="572" ht="22.5" customHeight="1">
      <c r="A572" s="37"/>
      <c r="B572" s="38" t="str">
        <f>'Master Schedule'!B572</f>
        <v/>
      </c>
      <c r="C572" s="39"/>
      <c r="D572" s="40" t="str">
        <f t="shared" si="1"/>
        <v>Saturday</v>
      </c>
      <c r="E572" s="41"/>
      <c r="F572" s="38"/>
      <c r="G572" s="38"/>
      <c r="H572" s="41"/>
      <c r="I572" s="38"/>
      <c r="J572" s="38"/>
      <c r="K572" s="32"/>
      <c r="L572" s="32"/>
      <c r="M572" s="32"/>
      <c r="N572" s="33"/>
      <c r="O572" s="62"/>
      <c r="P572" s="34" t="str">
        <f t="shared" si="3"/>
        <v/>
      </c>
    </row>
    <row r="573" ht="22.5" customHeight="1">
      <c r="A573" s="37"/>
      <c r="B573" s="38" t="str">
        <f>'Master Schedule'!B573</f>
        <v/>
      </c>
      <c r="C573" s="39"/>
      <c r="D573" s="40" t="str">
        <f t="shared" si="1"/>
        <v>Saturday</v>
      </c>
      <c r="E573" s="41"/>
      <c r="F573" s="38"/>
      <c r="G573" s="38"/>
      <c r="H573" s="41"/>
      <c r="I573" s="38"/>
      <c r="J573" s="38"/>
      <c r="K573" s="35"/>
      <c r="L573" s="35"/>
      <c r="M573" s="35"/>
      <c r="N573" s="36"/>
      <c r="O573" s="62"/>
      <c r="P573" s="34" t="str">
        <f t="shared" si="3"/>
        <v/>
      </c>
    </row>
    <row r="574" ht="22.5" customHeight="1">
      <c r="A574" s="37"/>
      <c r="B574" s="38" t="str">
        <f>'Master Schedule'!B574</f>
        <v/>
      </c>
      <c r="C574" s="39"/>
      <c r="D574" s="40" t="str">
        <f t="shared" si="1"/>
        <v>Saturday</v>
      </c>
      <c r="E574" s="41"/>
      <c r="F574" s="38"/>
      <c r="G574" s="38"/>
      <c r="H574" s="41"/>
      <c r="I574" s="38"/>
      <c r="J574" s="38"/>
      <c r="K574" s="32"/>
      <c r="L574" s="32"/>
      <c r="M574" s="32"/>
      <c r="N574" s="33"/>
      <c r="O574" s="62"/>
      <c r="P574" s="34" t="str">
        <f t="shared" si="3"/>
        <v/>
      </c>
    </row>
    <row r="575" ht="22.5" customHeight="1">
      <c r="A575" s="37"/>
      <c r="B575" s="38" t="str">
        <f>'Master Schedule'!B575</f>
        <v/>
      </c>
      <c r="C575" s="39"/>
      <c r="D575" s="40" t="str">
        <f t="shared" si="1"/>
        <v>Saturday</v>
      </c>
      <c r="E575" s="41"/>
      <c r="F575" s="38"/>
      <c r="G575" s="38"/>
      <c r="H575" s="41"/>
      <c r="I575" s="38"/>
      <c r="J575" s="38"/>
      <c r="K575" s="35"/>
      <c r="L575" s="35"/>
      <c r="M575" s="35"/>
      <c r="N575" s="36"/>
      <c r="O575" s="62"/>
      <c r="P575" s="34" t="str">
        <f t="shared" si="3"/>
        <v/>
      </c>
    </row>
    <row r="576" ht="22.5" customHeight="1">
      <c r="A576" s="37"/>
      <c r="B576" s="38" t="str">
        <f>'Master Schedule'!B576</f>
        <v/>
      </c>
      <c r="C576" s="39"/>
      <c r="D576" s="40" t="str">
        <f t="shared" si="1"/>
        <v>Saturday</v>
      </c>
      <c r="E576" s="41"/>
      <c r="F576" s="38"/>
      <c r="G576" s="38"/>
      <c r="H576" s="41"/>
      <c r="I576" s="38"/>
      <c r="J576" s="38"/>
      <c r="K576" s="32"/>
      <c r="L576" s="32"/>
      <c r="M576" s="32"/>
      <c r="N576" s="33"/>
      <c r="O576" s="62"/>
      <c r="P576" s="34" t="str">
        <f t="shared" si="3"/>
        <v/>
      </c>
    </row>
    <row r="577" ht="22.5" customHeight="1">
      <c r="A577" s="37"/>
      <c r="B577" s="38" t="str">
        <f>'Master Schedule'!B577</f>
        <v/>
      </c>
      <c r="C577" s="39"/>
      <c r="D577" s="40" t="str">
        <f t="shared" si="1"/>
        <v>Saturday</v>
      </c>
      <c r="E577" s="41"/>
      <c r="F577" s="38"/>
      <c r="G577" s="38"/>
      <c r="H577" s="41"/>
      <c r="I577" s="38"/>
      <c r="J577" s="38"/>
      <c r="K577" s="35"/>
      <c r="L577" s="35"/>
      <c r="M577" s="35"/>
      <c r="N577" s="36"/>
      <c r="O577" s="62"/>
      <c r="P577" s="34" t="str">
        <f t="shared" si="3"/>
        <v/>
      </c>
    </row>
    <row r="578" ht="22.5" customHeight="1">
      <c r="A578" s="37"/>
      <c r="B578" s="38" t="str">
        <f>'Master Schedule'!B578</f>
        <v/>
      </c>
      <c r="C578" s="39"/>
      <c r="D578" s="40" t="str">
        <f t="shared" si="1"/>
        <v>Saturday</v>
      </c>
      <c r="E578" s="41"/>
      <c r="F578" s="38"/>
      <c r="G578" s="38"/>
      <c r="H578" s="41"/>
      <c r="I578" s="38"/>
      <c r="J578" s="38"/>
      <c r="K578" s="32"/>
      <c r="L578" s="32"/>
      <c r="M578" s="32"/>
      <c r="N578" s="33"/>
      <c r="O578" s="62"/>
      <c r="P578" s="34" t="str">
        <f t="shared" si="3"/>
        <v/>
      </c>
    </row>
    <row r="579" ht="22.5" customHeight="1">
      <c r="A579" s="37"/>
      <c r="B579" s="38" t="str">
        <f>'Master Schedule'!B579</f>
        <v/>
      </c>
      <c r="C579" s="39"/>
      <c r="D579" s="40" t="str">
        <f t="shared" si="1"/>
        <v>Saturday</v>
      </c>
      <c r="E579" s="41"/>
      <c r="F579" s="38"/>
      <c r="G579" s="38"/>
      <c r="H579" s="41"/>
      <c r="I579" s="38"/>
      <c r="J579" s="38"/>
      <c r="K579" s="35"/>
      <c r="L579" s="35"/>
      <c r="M579" s="35"/>
      <c r="N579" s="36"/>
      <c r="O579" s="62"/>
      <c r="P579" s="34" t="str">
        <f t="shared" si="3"/>
        <v/>
      </c>
    </row>
    <row r="580" ht="22.5" customHeight="1">
      <c r="A580" s="37"/>
      <c r="B580" s="38" t="str">
        <f>'Master Schedule'!B580</f>
        <v/>
      </c>
      <c r="C580" s="39"/>
      <c r="D580" s="40" t="str">
        <f t="shared" si="1"/>
        <v>Saturday</v>
      </c>
      <c r="E580" s="41"/>
      <c r="F580" s="38"/>
      <c r="G580" s="38"/>
      <c r="H580" s="41"/>
      <c r="I580" s="38"/>
      <c r="J580" s="38"/>
      <c r="K580" s="32"/>
      <c r="L580" s="32"/>
      <c r="M580" s="32"/>
      <c r="N580" s="33"/>
      <c r="O580" s="62"/>
      <c r="P580" s="34" t="str">
        <f t="shared" si="3"/>
        <v/>
      </c>
    </row>
    <row r="581" ht="22.5" customHeight="1">
      <c r="A581" s="37"/>
      <c r="B581" s="38" t="str">
        <f>'Master Schedule'!B581</f>
        <v/>
      </c>
      <c r="C581" s="39"/>
      <c r="D581" s="40" t="str">
        <f t="shared" si="1"/>
        <v>Saturday</v>
      </c>
      <c r="E581" s="41"/>
      <c r="F581" s="38"/>
      <c r="G581" s="38"/>
      <c r="H581" s="41"/>
      <c r="I581" s="38"/>
      <c r="J581" s="38"/>
      <c r="K581" s="35"/>
      <c r="L581" s="35"/>
      <c r="M581" s="35"/>
      <c r="N581" s="36"/>
      <c r="O581" s="62"/>
      <c r="P581" s="34" t="str">
        <f t="shared" si="3"/>
        <v/>
      </c>
    </row>
    <row r="582" ht="22.5" customHeight="1">
      <c r="A582" s="37"/>
      <c r="B582" s="38" t="str">
        <f>'Master Schedule'!B582</f>
        <v/>
      </c>
      <c r="C582" s="39"/>
      <c r="D582" s="40" t="str">
        <f t="shared" si="1"/>
        <v>Saturday</v>
      </c>
      <c r="E582" s="41"/>
      <c r="F582" s="38"/>
      <c r="G582" s="38"/>
      <c r="H582" s="41"/>
      <c r="I582" s="38"/>
      <c r="J582" s="38"/>
      <c r="K582" s="32"/>
      <c r="L582" s="32"/>
      <c r="M582" s="32"/>
      <c r="N582" s="33"/>
      <c r="O582" s="62"/>
      <c r="P582" s="34" t="str">
        <f t="shared" si="3"/>
        <v/>
      </c>
    </row>
    <row r="583" ht="22.5" customHeight="1">
      <c r="A583" s="37"/>
      <c r="B583" s="38" t="str">
        <f>'Master Schedule'!B583</f>
        <v/>
      </c>
      <c r="C583" s="39"/>
      <c r="D583" s="40" t="str">
        <f t="shared" si="1"/>
        <v>Saturday</v>
      </c>
      <c r="E583" s="41"/>
      <c r="F583" s="38"/>
      <c r="G583" s="38"/>
      <c r="H583" s="41"/>
      <c r="I583" s="38"/>
      <c r="J583" s="38"/>
      <c r="K583" s="35"/>
      <c r="L583" s="35"/>
      <c r="M583" s="35"/>
      <c r="N583" s="36"/>
      <c r="O583" s="62"/>
      <c r="P583" s="34" t="str">
        <f t="shared" si="3"/>
        <v/>
      </c>
    </row>
    <row r="584" ht="22.5" customHeight="1">
      <c r="A584" s="37"/>
      <c r="B584" s="38" t="str">
        <f>'Master Schedule'!B584</f>
        <v/>
      </c>
      <c r="C584" s="39"/>
      <c r="D584" s="40" t="str">
        <f t="shared" si="1"/>
        <v>Saturday</v>
      </c>
      <c r="E584" s="41"/>
      <c r="F584" s="38"/>
      <c r="G584" s="38"/>
      <c r="H584" s="41"/>
      <c r="I584" s="38"/>
      <c r="J584" s="38"/>
      <c r="K584" s="32"/>
      <c r="L584" s="32"/>
      <c r="M584" s="32"/>
      <c r="N584" s="33"/>
      <c r="O584" s="62"/>
      <c r="P584" s="34" t="str">
        <f t="shared" si="3"/>
        <v/>
      </c>
    </row>
    <row r="585" ht="22.5" customHeight="1">
      <c r="A585" s="37"/>
      <c r="B585" s="38" t="str">
        <f>'Master Schedule'!B585</f>
        <v/>
      </c>
      <c r="C585" s="39"/>
      <c r="D585" s="40" t="str">
        <f t="shared" si="1"/>
        <v>Saturday</v>
      </c>
      <c r="E585" s="41"/>
      <c r="F585" s="38"/>
      <c r="G585" s="38"/>
      <c r="H585" s="41"/>
      <c r="I585" s="38"/>
      <c r="J585" s="38"/>
      <c r="K585" s="35"/>
      <c r="L585" s="35"/>
      <c r="M585" s="35"/>
      <c r="N585" s="36"/>
      <c r="O585" s="62"/>
      <c r="P585" s="34" t="str">
        <f t="shared" si="3"/>
        <v/>
      </c>
    </row>
    <row r="586" ht="22.5" customHeight="1">
      <c r="A586" s="37"/>
      <c r="B586" s="38" t="str">
        <f>'Master Schedule'!B586</f>
        <v/>
      </c>
      <c r="C586" s="39"/>
      <c r="D586" s="40" t="str">
        <f t="shared" si="1"/>
        <v>Saturday</v>
      </c>
      <c r="E586" s="41"/>
      <c r="F586" s="38"/>
      <c r="G586" s="38"/>
      <c r="H586" s="41"/>
      <c r="I586" s="38"/>
      <c r="J586" s="38"/>
      <c r="K586" s="32"/>
      <c r="L586" s="32"/>
      <c r="M586" s="32"/>
      <c r="N586" s="33"/>
      <c r="O586" s="62"/>
      <c r="P586" s="34" t="str">
        <f t="shared" si="3"/>
        <v/>
      </c>
    </row>
    <row r="587" ht="22.5" customHeight="1">
      <c r="A587" s="37"/>
      <c r="B587" s="38" t="str">
        <f>'Master Schedule'!B587</f>
        <v/>
      </c>
      <c r="C587" s="39"/>
      <c r="D587" s="40" t="str">
        <f t="shared" si="1"/>
        <v>Saturday</v>
      </c>
      <c r="E587" s="41"/>
      <c r="F587" s="38"/>
      <c r="G587" s="38"/>
      <c r="H587" s="41"/>
      <c r="I587" s="38"/>
      <c r="J587" s="38"/>
      <c r="K587" s="35"/>
      <c r="L587" s="35"/>
      <c r="M587" s="35"/>
      <c r="N587" s="36"/>
      <c r="O587" s="62"/>
      <c r="P587" s="34" t="str">
        <f t="shared" si="3"/>
        <v/>
      </c>
    </row>
    <row r="588" ht="22.5" customHeight="1">
      <c r="A588" s="37"/>
      <c r="B588" s="38" t="str">
        <f>'Master Schedule'!B588</f>
        <v/>
      </c>
      <c r="C588" s="39"/>
      <c r="D588" s="40" t="str">
        <f t="shared" si="1"/>
        <v>Saturday</v>
      </c>
      <c r="E588" s="41"/>
      <c r="F588" s="38"/>
      <c r="G588" s="38"/>
      <c r="H588" s="41"/>
      <c r="I588" s="38"/>
      <c r="J588" s="38"/>
      <c r="K588" s="32"/>
      <c r="L588" s="32"/>
      <c r="M588" s="32"/>
      <c r="N588" s="33"/>
      <c r="O588" s="62"/>
      <c r="P588" s="34" t="str">
        <f t="shared" si="3"/>
        <v/>
      </c>
    </row>
    <row r="589" ht="22.5" customHeight="1">
      <c r="A589" s="37"/>
      <c r="B589" s="38" t="str">
        <f>'Master Schedule'!B589</f>
        <v/>
      </c>
      <c r="C589" s="39"/>
      <c r="D589" s="40" t="str">
        <f t="shared" si="1"/>
        <v>Saturday</v>
      </c>
      <c r="E589" s="41"/>
      <c r="F589" s="38"/>
      <c r="G589" s="38"/>
      <c r="H589" s="41"/>
      <c r="I589" s="38"/>
      <c r="J589" s="38"/>
      <c r="K589" s="35"/>
      <c r="L589" s="35"/>
      <c r="M589" s="35"/>
      <c r="N589" s="36"/>
      <c r="O589" s="62"/>
      <c r="P589" s="34" t="str">
        <f t="shared" si="3"/>
        <v/>
      </c>
    </row>
    <row r="590" ht="22.5" customHeight="1">
      <c r="A590" s="37"/>
      <c r="B590" s="38" t="str">
        <f>'Master Schedule'!B590</f>
        <v/>
      </c>
      <c r="C590" s="39"/>
      <c r="D590" s="40" t="str">
        <f t="shared" si="1"/>
        <v>Saturday</v>
      </c>
      <c r="E590" s="41"/>
      <c r="F590" s="38"/>
      <c r="G590" s="38"/>
      <c r="H590" s="41"/>
      <c r="I590" s="38"/>
      <c r="J590" s="38"/>
      <c r="K590" s="32"/>
      <c r="L590" s="32"/>
      <c r="M590" s="32"/>
      <c r="N590" s="33"/>
      <c r="O590" s="62"/>
      <c r="P590" s="34" t="str">
        <f t="shared" si="3"/>
        <v/>
      </c>
    </row>
    <row r="591" ht="22.5" customHeight="1">
      <c r="A591" s="37"/>
      <c r="B591" s="38" t="str">
        <f>'Master Schedule'!B591</f>
        <v/>
      </c>
      <c r="C591" s="39"/>
      <c r="D591" s="40" t="str">
        <f t="shared" si="1"/>
        <v>Saturday</v>
      </c>
      <c r="E591" s="41"/>
      <c r="F591" s="38"/>
      <c r="G591" s="38"/>
      <c r="H591" s="41"/>
      <c r="I591" s="38"/>
      <c r="J591" s="38"/>
      <c r="K591" s="35"/>
      <c r="L591" s="35"/>
      <c r="M591" s="35"/>
      <c r="N591" s="36"/>
      <c r="O591" s="62"/>
      <c r="P591" s="34" t="str">
        <f t="shared" si="3"/>
        <v/>
      </c>
    </row>
    <row r="592" ht="22.5" customHeight="1">
      <c r="A592" s="37"/>
      <c r="B592" s="38" t="str">
        <f>'Master Schedule'!B592</f>
        <v/>
      </c>
      <c r="C592" s="39"/>
      <c r="D592" s="40" t="str">
        <f t="shared" si="1"/>
        <v>Saturday</v>
      </c>
      <c r="E592" s="41"/>
      <c r="F592" s="38"/>
      <c r="G592" s="38"/>
      <c r="H592" s="41"/>
      <c r="I592" s="38"/>
      <c r="J592" s="38"/>
      <c r="K592" s="32"/>
      <c r="L592" s="32"/>
      <c r="M592" s="32"/>
      <c r="N592" s="33"/>
      <c r="O592" s="62"/>
      <c r="P592" s="34" t="str">
        <f t="shared" si="3"/>
        <v/>
      </c>
    </row>
    <row r="593" ht="22.5" customHeight="1">
      <c r="A593" s="37"/>
      <c r="B593" s="38" t="str">
        <f>'Master Schedule'!B593</f>
        <v/>
      </c>
      <c r="C593" s="39"/>
      <c r="D593" s="40" t="str">
        <f t="shared" si="1"/>
        <v>Saturday</v>
      </c>
      <c r="E593" s="41"/>
      <c r="F593" s="38"/>
      <c r="G593" s="38"/>
      <c r="H593" s="41"/>
      <c r="I593" s="38"/>
      <c r="J593" s="38"/>
      <c r="K593" s="35"/>
      <c r="L593" s="35"/>
      <c r="M593" s="35"/>
      <c r="N593" s="36"/>
      <c r="O593" s="62"/>
      <c r="P593" s="34" t="str">
        <f t="shared" si="3"/>
        <v/>
      </c>
    </row>
    <row r="594" ht="22.5" customHeight="1">
      <c r="A594" s="37"/>
      <c r="B594" s="38" t="str">
        <f>'Master Schedule'!B594</f>
        <v/>
      </c>
      <c r="C594" s="39"/>
      <c r="D594" s="40" t="str">
        <f t="shared" si="1"/>
        <v>Saturday</v>
      </c>
      <c r="E594" s="41"/>
      <c r="F594" s="38"/>
      <c r="G594" s="38"/>
      <c r="H594" s="41"/>
      <c r="I594" s="38"/>
      <c r="J594" s="38"/>
      <c r="K594" s="32"/>
      <c r="L594" s="32"/>
      <c r="M594" s="32"/>
      <c r="N594" s="33"/>
      <c r="O594" s="62"/>
      <c r="P594" s="34" t="str">
        <f t="shared" si="3"/>
        <v/>
      </c>
    </row>
    <row r="595" ht="22.5" customHeight="1">
      <c r="A595" s="37"/>
      <c r="B595" s="38" t="str">
        <f>'Master Schedule'!B595</f>
        <v/>
      </c>
      <c r="C595" s="39"/>
      <c r="D595" s="40" t="str">
        <f t="shared" si="1"/>
        <v>Saturday</v>
      </c>
      <c r="E595" s="41"/>
      <c r="F595" s="38"/>
      <c r="G595" s="38"/>
      <c r="H595" s="41"/>
      <c r="I595" s="38"/>
      <c r="J595" s="38"/>
      <c r="K595" s="35"/>
      <c r="L595" s="35"/>
      <c r="M595" s="35"/>
      <c r="N595" s="36"/>
      <c r="O595" s="62"/>
      <c r="P595" s="34" t="str">
        <f t="shared" si="3"/>
        <v/>
      </c>
    </row>
    <row r="596" ht="22.5" customHeight="1">
      <c r="A596" s="37"/>
      <c r="B596" s="38" t="str">
        <f>'Master Schedule'!B596</f>
        <v/>
      </c>
      <c r="C596" s="39"/>
      <c r="D596" s="40" t="str">
        <f t="shared" si="1"/>
        <v>Saturday</v>
      </c>
      <c r="E596" s="41"/>
      <c r="F596" s="38"/>
      <c r="G596" s="38"/>
      <c r="H596" s="41"/>
      <c r="I596" s="38"/>
      <c r="J596" s="38"/>
      <c r="K596" s="32"/>
      <c r="L596" s="32"/>
      <c r="M596" s="32"/>
      <c r="N596" s="33"/>
      <c r="O596" s="62"/>
      <c r="P596" s="34" t="str">
        <f t="shared" si="3"/>
        <v/>
      </c>
    </row>
    <row r="597" ht="22.5" customHeight="1">
      <c r="A597" s="37"/>
      <c r="B597" s="38" t="str">
        <f>'Master Schedule'!B597</f>
        <v/>
      </c>
      <c r="C597" s="39"/>
      <c r="D597" s="40" t="str">
        <f t="shared" si="1"/>
        <v>Saturday</v>
      </c>
      <c r="E597" s="41"/>
      <c r="F597" s="38"/>
      <c r="G597" s="38"/>
      <c r="H597" s="41"/>
      <c r="I597" s="38"/>
      <c r="J597" s="38"/>
      <c r="K597" s="35"/>
      <c r="L597" s="35"/>
      <c r="M597" s="35"/>
      <c r="N597" s="36"/>
      <c r="O597" s="62"/>
      <c r="P597" s="34" t="str">
        <f t="shared" si="3"/>
        <v/>
      </c>
    </row>
    <row r="598" ht="22.5" customHeight="1">
      <c r="A598" s="37"/>
      <c r="B598" s="38" t="str">
        <f>'Master Schedule'!B598</f>
        <v/>
      </c>
      <c r="C598" s="39"/>
      <c r="D598" s="40" t="str">
        <f t="shared" si="1"/>
        <v>Saturday</v>
      </c>
      <c r="E598" s="41"/>
      <c r="F598" s="38"/>
      <c r="G598" s="38"/>
      <c r="H598" s="41"/>
      <c r="I598" s="38"/>
      <c r="J598" s="38"/>
      <c r="K598" s="32"/>
      <c r="L598" s="32"/>
      <c r="M598" s="32"/>
      <c r="N598" s="33"/>
      <c r="O598" s="62"/>
      <c r="P598" s="34" t="str">
        <f t="shared" si="3"/>
        <v/>
      </c>
    </row>
    <row r="599" ht="22.5" customHeight="1">
      <c r="A599" s="37"/>
      <c r="B599" s="38" t="str">
        <f>'Master Schedule'!B599</f>
        <v/>
      </c>
      <c r="C599" s="39"/>
      <c r="D599" s="40" t="str">
        <f t="shared" si="1"/>
        <v>Saturday</v>
      </c>
      <c r="E599" s="41"/>
      <c r="F599" s="38"/>
      <c r="G599" s="38"/>
      <c r="H599" s="41"/>
      <c r="I599" s="38"/>
      <c r="J599" s="38"/>
      <c r="K599" s="35"/>
      <c r="L599" s="35"/>
      <c r="M599" s="35"/>
      <c r="N599" s="36"/>
      <c r="O599" s="62"/>
      <c r="P599" s="34" t="str">
        <f t="shared" si="3"/>
        <v/>
      </c>
    </row>
    <row r="600" ht="22.5" customHeight="1">
      <c r="A600" s="37"/>
      <c r="B600" s="38" t="str">
        <f>'Master Schedule'!B600</f>
        <v/>
      </c>
      <c r="C600" s="39"/>
      <c r="D600" s="40" t="str">
        <f t="shared" si="1"/>
        <v>Saturday</v>
      </c>
      <c r="E600" s="41"/>
      <c r="F600" s="38"/>
      <c r="G600" s="38"/>
      <c r="H600" s="41"/>
      <c r="I600" s="38"/>
      <c r="J600" s="38"/>
      <c r="K600" s="32"/>
      <c r="L600" s="32"/>
      <c r="M600" s="32"/>
      <c r="N600" s="33"/>
      <c r="O600" s="62"/>
      <c r="P600" s="34" t="str">
        <f t="shared" si="3"/>
        <v/>
      </c>
    </row>
    <row r="601" ht="22.5" customHeight="1">
      <c r="A601" s="37"/>
      <c r="B601" s="38" t="str">
        <f>'Master Schedule'!B601</f>
        <v/>
      </c>
      <c r="C601" s="39"/>
      <c r="D601" s="40" t="str">
        <f t="shared" si="1"/>
        <v>Saturday</v>
      </c>
      <c r="E601" s="41"/>
      <c r="F601" s="38"/>
      <c r="G601" s="38"/>
      <c r="H601" s="41"/>
      <c r="I601" s="38"/>
      <c r="J601" s="38"/>
      <c r="K601" s="35"/>
      <c r="L601" s="35"/>
      <c r="M601" s="35"/>
      <c r="N601" s="36"/>
      <c r="O601" s="62"/>
      <c r="P601" s="34" t="str">
        <f t="shared" si="3"/>
        <v/>
      </c>
    </row>
    <row r="602" ht="22.5" customHeight="1">
      <c r="A602" s="37"/>
      <c r="B602" s="38" t="str">
        <f>'Master Schedule'!B602</f>
        <v/>
      </c>
      <c r="C602" s="39"/>
      <c r="D602" s="40" t="str">
        <f t="shared" si="1"/>
        <v>Saturday</v>
      </c>
      <c r="E602" s="41"/>
      <c r="F602" s="38"/>
      <c r="G602" s="38"/>
      <c r="H602" s="41"/>
      <c r="I602" s="38"/>
      <c r="J602" s="38"/>
      <c r="K602" s="32"/>
      <c r="L602" s="32"/>
      <c r="M602" s="32"/>
      <c r="N602" s="33"/>
      <c r="O602" s="62"/>
      <c r="P602" s="34" t="str">
        <f t="shared" si="3"/>
        <v/>
      </c>
    </row>
    <row r="603" ht="22.5" customHeight="1">
      <c r="A603" s="37"/>
      <c r="B603" s="38" t="str">
        <f>'Master Schedule'!B603</f>
        <v/>
      </c>
      <c r="C603" s="39"/>
      <c r="D603" s="40" t="str">
        <f t="shared" si="1"/>
        <v>Saturday</v>
      </c>
      <c r="E603" s="41"/>
      <c r="F603" s="38"/>
      <c r="G603" s="38"/>
      <c r="H603" s="41"/>
      <c r="I603" s="38"/>
      <c r="J603" s="38"/>
      <c r="K603" s="35"/>
      <c r="L603" s="35"/>
      <c r="M603" s="35"/>
      <c r="N603" s="36"/>
      <c r="O603" s="62"/>
      <c r="P603" s="34" t="str">
        <f t="shared" si="3"/>
        <v/>
      </c>
    </row>
    <row r="604" ht="22.5" customHeight="1">
      <c r="A604" s="37"/>
      <c r="B604" s="38" t="str">
        <f>'Master Schedule'!B604</f>
        <v/>
      </c>
      <c r="C604" s="39"/>
      <c r="D604" s="40" t="str">
        <f t="shared" si="1"/>
        <v>Saturday</v>
      </c>
      <c r="E604" s="41"/>
      <c r="F604" s="38"/>
      <c r="G604" s="38"/>
      <c r="H604" s="41"/>
      <c r="I604" s="38"/>
      <c r="J604" s="38"/>
      <c r="K604" s="32"/>
      <c r="L604" s="32"/>
      <c r="M604" s="32"/>
      <c r="N604" s="33"/>
      <c r="O604" s="62"/>
      <c r="P604" s="34" t="str">
        <f t="shared" si="3"/>
        <v/>
      </c>
    </row>
    <row r="605" ht="22.5" customHeight="1">
      <c r="A605" s="37"/>
      <c r="B605" s="38" t="str">
        <f>'Master Schedule'!B605</f>
        <v/>
      </c>
      <c r="C605" s="39"/>
      <c r="D605" s="40" t="str">
        <f t="shared" si="1"/>
        <v>Saturday</v>
      </c>
      <c r="E605" s="41"/>
      <c r="F605" s="38"/>
      <c r="G605" s="38"/>
      <c r="H605" s="41"/>
      <c r="I605" s="38"/>
      <c r="J605" s="38"/>
      <c r="K605" s="35"/>
      <c r="L605" s="35"/>
      <c r="M605" s="35"/>
      <c r="N605" s="36"/>
      <c r="O605" s="62"/>
      <c r="P605" s="34" t="str">
        <f t="shared" si="3"/>
        <v/>
      </c>
    </row>
    <row r="606" ht="22.5" customHeight="1">
      <c r="A606" s="37"/>
      <c r="B606" s="38" t="str">
        <f>'Master Schedule'!B606</f>
        <v/>
      </c>
      <c r="C606" s="39"/>
      <c r="D606" s="40" t="str">
        <f t="shared" si="1"/>
        <v>Saturday</v>
      </c>
      <c r="E606" s="41"/>
      <c r="F606" s="38"/>
      <c r="G606" s="38"/>
      <c r="H606" s="41"/>
      <c r="I606" s="38"/>
      <c r="J606" s="38"/>
      <c r="K606" s="32"/>
      <c r="L606" s="32"/>
      <c r="M606" s="32"/>
      <c r="N606" s="33"/>
      <c r="O606" s="62"/>
      <c r="P606" s="34" t="str">
        <f t="shared" si="3"/>
        <v/>
      </c>
    </row>
    <row r="607" ht="22.5" customHeight="1">
      <c r="A607" s="37"/>
      <c r="B607" s="38" t="str">
        <f>'Master Schedule'!B607</f>
        <v/>
      </c>
      <c r="C607" s="39"/>
      <c r="D607" s="40" t="str">
        <f t="shared" si="1"/>
        <v>Saturday</v>
      </c>
      <c r="E607" s="41"/>
      <c r="F607" s="38"/>
      <c r="G607" s="38"/>
      <c r="H607" s="41"/>
      <c r="I607" s="38"/>
      <c r="J607" s="38"/>
      <c r="K607" s="35"/>
      <c r="L607" s="35"/>
      <c r="M607" s="35"/>
      <c r="N607" s="36"/>
      <c r="O607" s="62"/>
      <c r="P607" s="34" t="str">
        <f t="shared" si="3"/>
        <v/>
      </c>
    </row>
    <row r="608" ht="22.5" customHeight="1">
      <c r="A608" s="37"/>
      <c r="B608" s="38" t="str">
        <f>'Master Schedule'!B608</f>
        <v/>
      </c>
      <c r="C608" s="39"/>
      <c r="D608" s="40" t="str">
        <f t="shared" si="1"/>
        <v>Saturday</v>
      </c>
      <c r="E608" s="41"/>
      <c r="F608" s="38"/>
      <c r="G608" s="38"/>
      <c r="H608" s="41"/>
      <c r="I608" s="38"/>
      <c r="J608" s="38"/>
      <c r="K608" s="32"/>
      <c r="L608" s="32"/>
      <c r="M608" s="32"/>
      <c r="N608" s="33"/>
      <c r="O608" s="62"/>
      <c r="P608" s="34" t="str">
        <f t="shared" si="3"/>
        <v/>
      </c>
    </row>
    <row r="609" ht="22.5" customHeight="1">
      <c r="A609" s="37"/>
      <c r="B609" s="38" t="str">
        <f>'Master Schedule'!B609</f>
        <v/>
      </c>
      <c r="C609" s="39"/>
      <c r="D609" s="40" t="str">
        <f t="shared" si="1"/>
        <v>Saturday</v>
      </c>
      <c r="E609" s="41"/>
      <c r="F609" s="38"/>
      <c r="G609" s="38"/>
      <c r="H609" s="41"/>
      <c r="I609" s="38"/>
      <c r="J609" s="38"/>
      <c r="K609" s="35"/>
      <c r="L609" s="35"/>
      <c r="M609" s="35"/>
      <c r="N609" s="36"/>
      <c r="O609" s="62"/>
      <c r="P609" s="34" t="str">
        <f t="shared" si="3"/>
        <v/>
      </c>
    </row>
    <row r="610" ht="22.5" customHeight="1">
      <c r="A610" s="37"/>
      <c r="B610" s="38" t="str">
        <f>'Master Schedule'!B610</f>
        <v/>
      </c>
      <c r="C610" s="39"/>
      <c r="D610" s="40" t="str">
        <f t="shared" si="1"/>
        <v>Saturday</v>
      </c>
      <c r="E610" s="41"/>
      <c r="F610" s="38"/>
      <c r="G610" s="38"/>
      <c r="H610" s="41"/>
      <c r="I610" s="38"/>
      <c r="J610" s="38"/>
      <c r="K610" s="32"/>
      <c r="L610" s="32"/>
      <c r="M610" s="32"/>
      <c r="N610" s="33"/>
      <c r="O610" s="62"/>
      <c r="P610" s="34" t="str">
        <f t="shared" si="3"/>
        <v/>
      </c>
    </row>
    <row r="611" ht="22.5" customHeight="1">
      <c r="A611" s="37"/>
      <c r="B611" s="38" t="str">
        <f>'Master Schedule'!B611</f>
        <v/>
      </c>
      <c r="C611" s="39"/>
      <c r="D611" s="40" t="str">
        <f t="shared" si="1"/>
        <v>Saturday</v>
      </c>
      <c r="E611" s="41"/>
      <c r="F611" s="38"/>
      <c r="G611" s="38"/>
      <c r="H611" s="41"/>
      <c r="I611" s="38"/>
      <c r="J611" s="38"/>
      <c r="K611" s="42" t="s">
        <v>12</v>
      </c>
      <c r="L611" s="42" t="s">
        <v>13</v>
      </c>
      <c r="M611" s="23" t="s">
        <v>14</v>
      </c>
      <c r="N611" s="24" t="s">
        <v>15</v>
      </c>
      <c r="O611" s="58" t="s">
        <v>17</v>
      </c>
      <c r="P611" s="25" t="s">
        <v>9</v>
      </c>
    </row>
    <row r="612" ht="22.5" customHeight="1">
      <c r="A612" s="37"/>
      <c r="B612" s="38" t="str">
        <f>'Master Schedule'!B612</f>
        <v/>
      </c>
      <c r="C612" s="39"/>
      <c r="D612" s="40" t="str">
        <f t="shared" si="1"/>
        <v>Saturday</v>
      </c>
      <c r="E612" s="41"/>
      <c r="F612" s="38"/>
      <c r="G612" s="38"/>
      <c r="H612" s="41"/>
      <c r="I612" s="38"/>
      <c r="J612" s="38"/>
      <c r="K612" s="53" t="s">
        <v>16</v>
      </c>
      <c r="L612" s="53" t="s">
        <v>16</v>
      </c>
      <c r="M612" s="53" t="s">
        <v>16</v>
      </c>
      <c r="N612" s="59" t="s">
        <v>49</v>
      </c>
      <c r="O612" s="60" t="s">
        <v>16</v>
      </c>
      <c r="P612" s="34" t="str">
        <f t="shared" ref="P612:P915" si="4">IF(G612="", "",
   IF(AND(K612="✅", L612="✅", M612="✅", N612="✅", O612="✅"), "✅ Approved",
   IF(OR(K612="❌", L612="❌", M612="❌", N612="❌", O612="❌"), "❌ Denied",
   "⌛️ Pending")))
</f>
        <v/>
      </c>
    </row>
    <row r="613" ht="22.5" customHeight="1">
      <c r="A613" s="37"/>
      <c r="B613" s="38" t="str">
        <f>'Master Schedule'!B613</f>
        <v/>
      </c>
      <c r="C613" s="39"/>
      <c r="D613" s="40" t="str">
        <f t="shared" si="1"/>
        <v>Saturday</v>
      </c>
      <c r="E613" s="41"/>
      <c r="F613" s="38"/>
      <c r="G613" s="38"/>
      <c r="H613" s="41"/>
      <c r="I613" s="38"/>
      <c r="J613" s="38"/>
      <c r="K613" s="32"/>
      <c r="L613" s="32"/>
      <c r="M613" s="32"/>
      <c r="N613" s="33"/>
      <c r="O613" s="62"/>
      <c r="P613" s="34" t="str">
        <f t="shared" si="4"/>
        <v/>
      </c>
    </row>
    <row r="614" ht="22.5" customHeight="1">
      <c r="A614" s="37"/>
      <c r="B614" s="38" t="str">
        <f>'Master Schedule'!B614</f>
        <v/>
      </c>
      <c r="C614" s="39"/>
      <c r="D614" s="40" t="str">
        <f t="shared" si="1"/>
        <v>Saturday</v>
      </c>
      <c r="E614" s="41"/>
      <c r="F614" s="38"/>
      <c r="G614" s="38"/>
      <c r="H614" s="41"/>
      <c r="I614" s="38"/>
      <c r="J614" s="38"/>
      <c r="K614" s="35"/>
      <c r="L614" s="35"/>
      <c r="M614" s="35"/>
      <c r="N614" s="36"/>
      <c r="O614" s="62"/>
      <c r="P614" s="34" t="str">
        <f t="shared" si="4"/>
        <v/>
      </c>
    </row>
    <row r="615" ht="22.5" customHeight="1">
      <c r="A615" s="37"/>
      <c r="B615" s="38" t="str">
        <f>'Master Schedule'!B615</f>
        <v/>
      </c>
      <c r="C615" s="39"/>
      <c r="D615" s="40" t="str">
        <f t="shared" si="1"/>
        <v>Saturday</v>
      </c>
      <c r="E615" s="41"/>
      <c r="F615" s="38"/>
      <c r="G615" s="38"/>
      <c r="H615" s="41"/>
      <c r="I615" s="38"/>
      <c r="J615" s="38"/>
      <c r="K615" s="32"/>
      <c r="L615" s="32"/>
      <c r="M615" s="32"/>
      <c r="N615" s="33"/>
      <c r="O615" s="62"/>
      <c r="P615" s="34" t="str">
        <f t="shared" si="4"/>
        <v/>
      </c>
    </row>
    <row r="616" ht="22.5" customHeight="1">
      <c r="A616" s="37"/>
      <c r="B616" s="38" t="str">
        <f>'Master Schedule'!B616</f>
        <v/>
      </c>
      <c r="C616" s="39"/>
      <c r="D616" s="40" t="str">
        <f t="shared" si="1"/>
        <v>Saturday</v>
      </c>
      <c r="E616" s="41"/>
      <c r="F616" s="38"/>
      <c r="G616" s="38"/>
      <c r="H616" s="41"/>
      <c r="I616" s="38"/>
      <c r="J616" s="38"/>
      <c r="K616" s="35"/>
      <c r="L616" s="35"/>
      <c r="M616" s="35"/>
      <c r="N616" s="36"/>
      <c r="O616" s="62"/>
      <c r="P616" s="34" t="str">
        <f t="shared" si="4"/>
        <v/>
      </c>
    </row>
    <row r="617" ht="22.5" customHeight="1">
      <c r="A617" s="37"/>
      <c r="B617" s="38" t="str">
        <f>'Master Schedule'!B617</f>
        <v/>
      </c>
      <c r="C617" s="39"/>
      <c r="D617" s="40" t="str">
        <f t="shared" si="1"/>
        <v>Saturday</v>
      </c>
      <c r="E617" s="41"/>
      <c r="F617" s="38"/>
      <c r="G617" s="38"/>
      <c r="H617" s="41"/>
      <c r="I617" s="38"/>
      <c r="J617" s="38"/>
      <c r="K617" s="32"/>
      <c r="L617" s="32"/>
      <c r="M617" s="32"/>
      <c r="N617" s="33"/>
      <c r="O617" s="62"/>
      <c r="P617" s="34" t="str">
        <f t="shared" si="4"/>
        <v/>
      </c>
    </row>
    <row r="618" ht="22.5" customHeight="1">
      <c r="A618" s="37"/>
      <c r="B618" s="38" t="str">
        <f>'Master Schedule'!B618</f>
        <v/>
      </c>
      <c r="C618" s="39"/>
      <c r="D618" s="40" t="str">
        <f t="shared" si="1"/>
        <v>Saturday</v>
      </c>
      <c r="E618" s="41"/>
      <c r="F618" s="38"/>
      <c r="G618" s="38"/>
      <c r="H618" s="41"/>
      <c r="I618" s="38"/>
      <c r="J618" s="38"/>
      <c r="K618" s="35"/>
      <c r="L618" s="35"/>
      <c r="M618" s="35"/>
      <c r="N618" s="36"/>
      <c r="O618" s="62"/>
      <c r="P618" s="34" t="str">
        <f t="shared" si="4"/>
        <v/>
      </c>
    </row>
    <row r="619" ht="22.5" customHeight="1">
      <c r="A619" s="37"/>
      <c r="B619" s="38" t="str">
        <f>'Master Schedule'!B619</f>
        <v/>
      </c>
      <c r="C619" s="39"/>
      <c r="D619" s="40" t="str">
        <f t="shared" si="1"/>
        <v>Saturday</v>
      </c>
      <c r="E619" s="41"/>
      <c r="F619" s="38"/>
      <c r="G619" s="38"/>
      <c r="H619" s="41"/>
      <c r="I619" s="38"/>
      <c r="J619" s="38"/>
      <c r="K619" s="32"/>
      <c r="L619" s="32"/>
      <c r="M619" s="32"/>
      <c r="N619" s="33"/>
      <c r="O619" s="62"/>
      <c r="P619" s="34" t="str">
        <f t="shared" si="4"/>
        <v/>
      </c>
    </row>
    <row r="620" ht="22.5" customHeight="1">
      <c r="A620" s="37"/>
      <c r="B620" s="38" t="str">
        <f>'Master Schedule'!B620</f>
        <v/>
      </c>
      <c r="C620" s="39"/>
      <c r="D620" s="40" t="str">
        <f t="shared" si="1"/>
        <v>Saturday</v>
      </c>
      <c r="E620" s="41"/>
      <c r="F620" s="38"/>
      <c r="G620" s="38"/>
      <c r="H620" s="41"/>
      <c r="I620" s="38"/>
      <c r="J620" s="38"/>
      <c r="K620" s="35"/>
      <c r="L620" s="35"/>
      <c r="M620" s="35"/>
      <c r="N620" s="36"/>
      <c r="O620" s="62"/>
      <c r="P620" s="34" t="str">
        <f t="shared" si="4"/>
        <v/>
      </c>
    </row>
    <row r="621" ht="22.5" customHeight="1">
      <c r="A621" s="37"/>
      <c r="B621" s="38" t="str">
        <f>'Master Schedule'!B621</f>
        <v/>
      </c>
      <c r="C621" s="39"/>
      <c r="D621" s="40" t="str">
        <f t="shared" si="1"/>
        <v>Saturday</v>
      </c>
      <c r="E621" s="41"/>
      <c r="F621" s="38"/>
      <c r="G621" s="38"/>
      <c r="H621" s="41"/>
      <c r="I621" s="38"/>
      <c r="J621" s="38"/>
      <c r="K621" s="32"/>
      <c r="L621" s="32"/>
      <c r="M621" s="32"/>
      <c r="N621" s="33"/>
      <c r="O621" s="62"/>
      <c r="P621" s="34" t="str">
        <f t="shared" si="4"/>
        <v/>
      </c>
    </row>
    <row r="622" ht="22.5" customHeight="1">
      <c r="A622" s="37"/>
      <c r="B622" s="38" t="str">
        <f>'Master Schedule'!B622</f>
        <v/>
      </c>
      <c r="C622" s="39"/>
      <c r="D622" s="40" t="str">
        <f t="shared" si="1"/>
        <v>Saturday</v>
      </c>
      <c r="E622" s="41"/>
      <c r="F622" s="38"/>
      <c r="G622" s="38"/>
      <c r="H622" s="41"/>
      <c r="I622" s="38"/>
      <c r="J622" s="38"/>
      <c r="K622" s="35"/>
      <c r="L622" s="35"/>
      <c r="M622" s="35"/>
      <c r="N622" s="36"/>
      <c r="O622" s="62"/>
      <c r="P622" s="34" t="str">
        <f t="shared" si="4"/>
        <v/>
      </c>
    </row>
    <row r="623" ht="22.5" customHeight="1">
      <c r="A623" s="37"/>
      <c r="B623" s="38" t="str">
        <f>'Master Schedule'!B623</f>
        <v/>
      </c>
      <c r="C623" s="39"/>
      <c r="D623" s="40" t="str">
        <f t="shared" si="1"/>
        <v>Saturday</v>
      </c>
      <c r="E623" s="41"/>
      <c r="F623" s="38"/>
      <c r="G623" s="38"/>
      <c r="H623" s="41"/>
      <c r="I623" s="38"/>
      <c r="J623" s="38"/>
      <c r="K623" s="32"/>
      <c r="L623" s="32"/>
      <c r="M623" s="32"/>
      <c r="N623" s="33"/>
      <c r="O623" s="62"/>
      <c r="P623" s="34" t="str">
        <f t="shared" si="4"/>
        <v/>
      </c>
    </row>
    <row r="624" ht="22.5" customHeight="1">
      <c r="A624" s="37"/>
      <c r="B624" s="38" t="str">
        <f>'Master Schedule'!B624</f>
        <v/>
      </c>
      <c r="C624" s="39"/>
      <c r="D624" s="40" t="str">
        <f t="shared" si="1"/>
        <v>Saturday</v>
      </c>
      <c r="E624" s="41"/>
      <c r="F624" s="38"/>
      <c r="G624" s="38"/>
      <c r="H624" s="41"/>
      <c r="I624" s="38"/>
      <c r="J624" s="38"/>
      <c r="K624" s="35"/>
      <c r="L624" s="35"/>
      <c r="M624" s="35"/>
      <c r="N624" s="36"/>
      <c r="O624" s="62"/>
      <c r="P624" s="34" t="str">
        <f t="shared" si="4"/>
        <v/>
      </c>
    </row>
    <row r="625" ht="22.5" customHeight="1">
      <c r="A625" s="37"/>
      <c r="B625" s="38" t="str">
        <f>'Master Schedule'!B625</f>
        <v/>
      </c>
      <c r="C625" s="39"/>
      <c r="D625" s="40" t="str">
        <f t="shared" si="1"/>
        <v>Saturday</v>
      </c>
      <c r="E625" s="41"/>
      <c r="F625" s="38"/>
      <c r="G625" s="38"/>
      <c r="H625" s="41"/>
      <c r="I625" s="38"/>
      <c r="J625" s="38"/>
      <c r="K625" s="32"/>
      <c r="L625" s="32"/>
      <c r="M625" s="32"/>
      <c r="N625" s="33"/>
      <c r="O625" s="62"/>
      <c r="P625" s="34" t="str">
        <f t="shared" si="4"/>
        <v/>
      </c>
    </row>
    <row r="626" ht="22.5" customHeight="1">
      <c r="A626" s="37"/>
      <c r="B626" s="38" t="str">
        <f>'Master Schedule'!B626</f>
        <v/>
      </c>
      <c r="C626" s="39"/>
      <c r="D626" s="40" t="str">
        <f t="shared" si="1"/>
        <v>Saturday</v>
      </c>
      <c r="E626" s="41"/>
      <c r="F626" s="38"/>
      <c r="G626" s="38"/>
      <c r="H626" s="41"/>
      <c r="I626" s="38"/>
      <c r="J626" s="38"/>
      <c r="K626" s="35"/>
      <c r="L626" s="35"/>
      <c r="M626" s="35"/>
      <c r="N626" s="36"/>
      <c r="O626" s="62"/>
      <c r="P626" s="34" t="str">
        <f t="shared" si="4"/>
        <v/>
      </c>
    </row>
    <row r="627" ht="22.5" customHeight="1">
      <c r="A627" s="37"/>
      <c r="B627" s="38" t="str">
        <f>'Master Schedule'!B627</f>
        <v/>
      </c>
      <c r="C627" s="39"/>
      <c r="D627" s="40" t="str">
        <f t="shared" si="1"/>
        <v>Saturday</v>
      </c>
      <c r="E627" s="41"/>
      <c r="F627" s="38"/>
      <c r="G627" s="38"/>
      <c r="H627" s="41"/>
      <c r="I627" s="38"/>
      <c r="J627" s="38"/>
      <c r="K627" s="32"/>
      <c r="L627" s="32"/>
      <c r="M627" s="32"/>
      <c r="N627" s="33"/>
      <c r="O627" s="62"/>
      <c r="P627" s="34" t="str">
        <f t="shared" si="4"/>
        <v/>
      </c>
    </row>
    <row r="628" ht="22.5" customHeight="1">
      <c r="A628" s="37"/>
      <c r="B628" s="38" t="str">
        <f>'Master Schedule'!B628</f>
        <v/>
      </c>
      <c r="C628" s="39"/>
      <c r="D628" s="40" t="str">
        <f t="shared" si="1"/>
        <v>Saturday</v>
      </c>
      <c r="E628" s="41"/>
      <c r="F628" s="38"/>
      <c r="G628" s="38"/>
      <c r="H628" s="41"/>
      <c r="I628" s="38"/>
      <c r="J628" s="38"/>
      <c r="K628" s="35"/>
      <c r="L628" s="35"/>
      <c r="M628" s="35"/>
      <c r="N628" s="36"/>
      <c r="O628" s="62"/>
      <c r="P628" s="34" t="str">
        <f t="shared" si="4"/>
        <v/>
      </c>
    </row>
    <row r="629" ht="22.5" customHeight="1">
      <c r="A629" s="37"/>
      <c r="B629" s="38" t="str">
        <f>'Master Schedule'!B629</f>
        <v/>
      </c>
      <c r="C629" s="39"/>
      <c r="D629" s="40" t="str">
        <f t="shared" si="1"/>
        <v>Saturday</v>
      </c>
      <c r="E629" s="41"/>
      <c r="F629" s="38"/>
      <c r="G629" s="38"/>
      <c r="H629" s="41"/>
      <c r="I629" s="38"/>
      <c r="J629" s="38"/>
      <c r="K629" s="32"/>
      <c r="L629" s="32"/>
      <c r="M629" s="32"/>
      <c r="N629" s="33"/>
      <c r="O629" s="62"/>
      <c r="P629" s="34" t="str">
        <f t="shared" si="4"/>
        <v/>
      </c>
    </row>
    <row r="630" ht="22.5" customHeight="1">
      <c r="A630" s="37"/>
      <c r="B630" s="38" t="str">
        <f>'Master Schedule'!B630</f>
        <v/>
      </c>
      <c r="C630" s="39"/>
      <c r="D630" s="40" t="str">
        <f t="shared" si="1"/>
        <v>Saturday</v>
      </c>
      <c r="E630" s="41"/>
      <c r="F630" s="38"/>
      <c r="G630" s="38"/>
      <c r="H630" s="41"/>
      <c r="I630" s="38"/>
      <c r="J630" s="38"/>
      <c r="K630" s="35"/>
      <c r="L630" s="35"/>
      <c r="M630" s="35"/>
      <c r="N630" s="36"/>
      <c r="O630" s="62"/>
      <c r="P630" s="34" t="str">
        <f t="shared" si="4"/>
        <v/>
      </c>
    </row>
    <row r="631" ht="22.5" customHeight="1">
      <c r="A631" s="37"/>
      <c r="B631" s="38" t="str">
        <f>'Master Schedule'!B631</f>
        <v/>
      </c>
      <c r="C631" s="39"/>
      <c r="D631" s="40" t="str">
        <f t="shared" si="1"/>
        <v>Saturday</v>
      </c>
      <c r="E631" s="41"/>
      <c r="F631" s="38"/>
      <c r="G631" s="38"/>
      <c r="H631" s="41"/>
      <c r="I631" s="38"/>
      <c r="J631" s="38"/>
      <c r="K631" s="32"/>
      <c r="L631" s="32"/>
      <c r="M631" s="32"/>
      <c r="N631" s="33"/>
      <c r="O631" s="62"/>
      <c r="P631" s="34" t="str">
        <f t="shared" si="4"/>
        <v/>
      </c>
    </row>
    <row r="632" ht="22.5" customHeight="1">
      <c r="A632" s="37"/>
      <c r="B632" s="38" t="str">
        <f>'Master Schedule'!B632</f>
        <v/>
      </c>
      <c r="C632" s="39"/>
      <c r="D632" s="40" t="str">
        <f t="shared" si="1"/>
        <v>Saturday</v>
      </c>
      <c r="E632" s="41"/>
      <c r="F632" s="38"/>
      <c r="G632" s="38"/>
      <c r="H632" s="41"/>
      <c r="I632" s="38"/>
      <c r="J632" s="38"/>
      <c r="K632" s="35"/>
      <c r="L632" s="35"/>
      <c r="M632" s="35"/>
      <c r="N632" s="36"/>
      <c r="O632" s="62"/>
      <c r="P632" s="34" t="str">
        <f t="shared" si="4"/>
        <v/>
      </c>
    </row>
    <row r="633" ht="22.5" customHeight="1">
      <c r="A633" s="37"/>
      <c r="B633" s="38" t="str">
        <f>'Master Schedule'!B633</f>
        <v/>
      </c>
      <c r="C633" s="39"/>
      <c r="D633" s="40" t="str">
        <f t="shared" si="1"/>
        <v>Saturday</v>
      </c>
      <c r="E633" s="41"/>
      <c r="F633" s="38"/>
      <c r="G633" s="38"/>
      <c r="H633" s="41"/>
      <c r="I633" s="38"/>
      <c r="J633" s="38"/>
      <c r="K633" s="32"/>
      <c r="L633" s="32"/>
      <c r="M633" s="32"/>
      <c r="N633" s="33"/>
      <c r="O633" s="62"/>
      <c r="P633" s="34" t="str">
        <f t="shared" si="4"/>
        <v/>
      </c>
    </row>
    <row r="634" ht="22.5" customHeight="1">
      <c r="A634" s="37"/>
      <c r="B634" s="38" t="str">
        <f>'Master Schedule'!B634</f>
        <v/>
      </c>
      <c r="C634" s="39"/>
      <c r="D634" s="40" t="str">
        <f t="shared" si="1"/>
        <v>Saturday</v>
      </c>
      <c r="E634" s="41"/>
      <c r="F634" s="38"/>
      <c r="G634" s="38"/>
      <c r="H634" s="41"/>
      <c r="I634" s="38"/>
      <c r="J634" s="38"/>
      <c r="K634" s="35"/>
      <c r="L634" s="35"/>
      <c r="M634" s="35"/>
      <c r="N634" s="36"/>
      <c r="O634" s="62"/>
      <c r="P634" s="34" t="str">
        <f t="shared" si="4"/>
        <v/>
      </c>
    </row>
    <row r="635" ht="22.5" customHeight="1">
      <c r="A635" s="37"/>
      <c r="B635" s="38" t="str">
        <f>'Master Schedule'!B635</f>
        <v/>
      </c>
      <c r="C635" s="39"/>
      <c r="D635" s="40" t="str">
        <f t="shared" si="1"/>
        <v>Saturday</v>
      </c>
      <c r="E635" s="41"/>
      <c r="F635" s="38"/>
      <c r="G635" s="38"/>
      <c r="H635" s="41"/>
      <c r="I635" s="38"/>
      <c r="J635" s="38"/>
      <c r="K635" s="32"/>
      <c r="L635" s="32"/>
      <c r="M635" s="32"/>
      <c r="N635" s="33"/>
      <c r="O635" s="62"/>
      <c r="P635" s="34" t="str">
        <f t="shared" si="4"/>
        <v/>
      </c>
    </row>
    <row r="636" ht="22.5" customHeight="1">
      <c r="A636" s="37"/>
      <c r="B636" s="38" t="str">
        <f>'Master Schedule'!B636</f>
        <v/>
      </c>
      <c r="C636" s="39"/>
      <c r="D636" s="40" t="str">
        <f t="shared" si="1"/>
        <v>Saturday</v>
      </c>
      <c r="E636" s="41"/>
      <c r="F636" s="38"/>
      <c r="G636" s="38"/>
      <c r="H636" s="41"/>
      <c r="I636" s="38"/>
      <c r="J636" s="38"/>
      <c r="K636" s="35"/>
      <c r="L636" s="35"/>
      <c r="M636" s="35"/>
      <c r="N636" s="36"/>
      <c r="O636" s="62"/>
      <c r="P636" s="34" t="str">
        <f t="shared" si="4"/>
        <v/>
      </c>
    </row>
    <row r="637" ht="22.5" customHeight="1">
      <c r="A637" s="37"/>
      <c r="B637" s="38" t="str">
        <f>'Master Schedule'!B637</f>
        <v/>
      </c>
      <c r="C637" s="39"/>
      <c r="D637" s="40" t="str">
        <f t="shared" si="1"/>
        <v>Saturday</v>
      </c>
      <c r="E637" s="41"/>
      <c r="F637" s="38"/>
      <c r="G637" s="38"/>
      <c r="H637" s="41"/>
      <c r="I637" s="38"/>
      <c r="J637" s="38"/>
      <c r="K637" s="32"/>
      <c r="L637" s="32"/>
      <c r="M637" s="32"/>
      <c r="N637" s="33"/>
      <c r="O637" s="62"/>
      <c r="P637" s="34" t="str">
        <f t="shared" si="4"/>
        <v/>
      </c>
    </row>
    <row r="638" ht="22.5" customHeight="1">
      <c r="A638" s="37"/>
      <c r="B638" s="38" t="str">
        <f>'Master Schedule'!B638</f>
        <v/>
      </c>
      <c r="C638" s="39"/>
      <c r="D638" s="40" t="str">
        <f t="shared" si="1"/>
        <v>Saturday</v>
      </c>
      <c r="E638" s="41"/>
      <c r="F638" s="38"/>
      <c r="G638" s="38"/>
      <c r="H638" s="41"/>
      <c r="I638" s="38"/>
      <c r="J638" s="38"/>
      <c r="K638" s="35"/>
      <c r="L638" s="35"/>
      <c r="M638" s="35"/>
      <c r="N638" s="36"/>
      <c r="O638" s="62"/>
      <c r="P638" s="34" t="str">
        <f t="shared" si="4"/>
        <v/>
      </c>
    </row>
    <row r="639" ht="22.5" customHeight="1">
      <c r="A639" s="37"/>
      <c r="B639" s="38" t="str">
        <f>'Master Schedule'!B639</f>
        <v/>
      </c>
      <c r="C639" s="39"/>
      <c r="D639" s="40" t="str">
        <f t="shared" si="1"/>
        <v>Saturday</v>
      </c>
      <c r="E639" s="41"/>
      <c r="F639" s="38"/>
      <c r="G639" s="38"/>
      <c r="H639" s="41"/>
      <c r="I639" s="38"/>
      <c r="J639" s="38"/>
      <c r="K639" s="32"/>
      <c r="L639" s="32"/>
      <c r="M639" s="32"/>
      <c r="N639" s="33"/>
      <c r="O639" s="62"/>
      <c r="P639" s="34" t="str">
        <f t="shared" si="4"/>
        <v/>
      </c>
    </row>
    <row r="640" ht="22.5" customHeight="1">
      <c r="A640" s="37"/>
      <c r="B640" s="38" t="str">
        <f>'Master Schedule'!B640</f>
        <v/>
      </c>
      <c r="C640" s="39"/>
      <c r="D640" s="40" t="str">
        <f t="shared" si="1"/>
        <v>Saturday</v>
      </c>
      <c r="E640" s="41"/>
      <c r="F640" s="38"/>
      <c r="G640" s="38"/>
      <c r="H640" s="41"/>
      <c r="I640" s="38"/>
      <c r="J640" s="38"/>
      <c r="K640" s="35"/>
      <c r="L640" s="35"/>
      <c r="M640" s="35"/>
      <c r="N640" s="36"/>
      <c r="O640" s="62"/>
      <c r="P640" s="34" t="str">
        <f t="shared" si="4"/>
        <v/>
      </c>
    </row>
    <row r="641" ht="22.5" customHeight="1">
      <c r="A641" s="37"/>
      <c r="B641" s="38" t="str">
        <f>'Master Schedule'!B641</f>
        <v/>
      </c>
      <c r="C641" s="39"/>
      <c r="D641" s="40" t="str">
        <f t="shared" si="1"/>
        <v>Saturday</v>
      </c>
      <c r="E641" s="41"/>
      <c r="F641" s="38"/>
      <c r="G641" s="38"/>
      <c r="H641" s="41"/>
      <c r="I641" s="38"/>
      <c r="J641" s="38"/>
      <c r="K641" s="32"/>
      <c r="L641" s="32"/>
      <c r="M641" s="32"/>
      <c r="N641" s="33"/>
      <c r="O641" s="62"/>
      <c r="P641" s="34" t="str">
        <f t="shared" si="4"/>
        <v/>
      </c>
    </row>
    <row r="642" ht="22.5" customHeight="1">
      <c r="A642" s="37"/>
      <c r="B642" s="38" t="str">
        <f>'Master Schedule'!B642</f>
        <v/>
      </c>
      <c r="C642" s="39"/>
      <c r="D642" s="40" t="str">
        <f t="shared" si="1"/>
        <v>Saturday</v>
      </c>
      <c r="E642" s="41"/>
      <c r="F642" s="38"/>
      <c r="G642" s="38"/>
      <c r="H642" s="41"/>
      <c r="I642" s="38"/>
      <c r="J642" s="38"/>
      <c r="K642" s="35"/>
      <c r="L642" s="35"/>
      <c r="M642" s="35"/>
      <c r="N642" s="36"/>
      <c r="O642" s="62"/>
      <c r="P642" s="34" t="str">
        <f t="shared" si="4"/>
        <v/>
      </c>
    </row>
    <row r="643" ht="22.5" customHeight="1">
      <c r="A643" s="37"/>
      <c r="B643" s="38" t="str">
        <f>'Master Schedule'!B643</f>
        <v/>
      </c>
      <c r="C643" s="39"/>
      <c r="D643" s="40" t="str">
        <f t="shared" si="1"/>
        <v>Saturday</v>
      </c>
      <c r="E643" s="41"/>
      <c r="F643" s="38"/>
      <c r="G643" s="38"/>
      <c r="H643" s="41"/>
      <c r="I643" s="38"/>
      <c r="J643" s="38"/>
      <c r="K643" s="32"/>
      <c r="L643" s="32"/>
      <c r="M643" s="32"/>
      <c r="N643" s="33"/>
      <c r="O643" s="62"/>
      <c r="P643" s="34" t="str">
        <f t="shared" si="4"/>
        <v/>
      </c>
    </row>
    <row r="644" ht="22.5" customHeight="1">
      <c r="A644" s="37"/>
      <c r="B644" s="38" t="str">
        <f>'Master Schedule'!B644</f>
        <v/>
      </c>
      <c r="C644" s="39"/>
      <c r="D644" s="40" t="str">
        <f t="shared" si="1"/>
        <v>Saturday</v>
      </c>
      <c r="E644" s="41"/>
      <c r="F644" s="38"/>
      <c r="G644" s="38"/>
      <c r="H644" s="41"/>
      <c r="I644" s="38"/>
      <c r="J644" s="38"/>
      <c r="K644" s="35"/>
      <c r="L644" s="35"/>
      <c r="M644" s="35"/>
      <c r="N644" s="36"/>
      <c r="O644" s="62"/>
      <c r="P644" s="34" t="str">
        <f t="shared" si="4"/>
        <v/>
      </c>
    </row>
    <row r="645" ht="22.5" customHeight="1">
      <c r="A645" s="37"/>
      <c r="B645" s="38" t="str">
        <f>'Master Schedule'!B645</f>
        <v/>
      </c>
      <c r="C645" s="39"/>
      <c r="D645" s="40" t="str">
        <f t="shared" si="1"/>
        <v>Saturday</v>
      </c>
      <c r="E645" s="41"/>
      <c r="F645" s="38"/>
      <c r="G645" s="38"/>
      <c r="H645" s="41"/>
      <c r="I645" s="38"/>
      <c r="J645" s="38"/>
      <c r="K645" s="32"/>
      <c r="L645" s="32"/>
      <c r="M645" s="32"/>
      <c r="N645" s="33"/>
      <c r="O645" s="62"/>
      <c r="P645" s="34" t="str">
        <f t="shared" si="4"/>
        <v/>
      </c>
    </row>
    <row r="646" ht="22.5" customHeight="1">
      <c r="A646" s="37"/>
      <c r="B646" s="38" t="str">
        <f>'Master Schedule'!B646</f>
        <v/>
      </c>
      <c r="C646" s="39"/>
      <c r="D646" s="40" t="str">
        <f t="shared" si="1"/>
        <v>Saturday</v>
      </c>
      <c r="E646" s="41"/>
      <c r="F646" s="38"/>
      <c r="G646" s="38"/>
      <c r="H646" s="41"/>
      <c r="I646" s="38"/>
      <c r="J646" s="38"/>
      <c r="K646" s="35"/>
      <c r="L646" s="35"/>
      <c r="M646" s="35"/>
      <c r="N646" s="36"/>
      <c r="O646" s="62"/>
      <c r="P646" s="34" t="str">
        <f t="shared" si="4"/>
        <v/>
      </c>
    </row>
    <row r="647" ht="22.5" customHeight="1">
      <c r="A647" s="37"/>
      <c r="B647" s="38" t="str">
        <f>'Master Schedule'!B647</f>
        <v/>
      </c>
      <c r="C647" s="39"/>
      <c r="D647" s="40" t="str">
        <f t="shared" si="1"/>
        <v>Saturday</v>
      </c>
      <c r="E647" s="41"/>
      <c r="F647" s="38"/>
      <c r="G647" s="38"/>
      <c r="H647" s="41"/>
      <c r="I647" s="38"/>
      <c r="J647" s="38"/>
      <c r="K647" s="32"/>
      <c r="L647" s="32"/>
      <c r="M647" s="32"/>
      <c r="N647" s="33"/>
      <c r="O647" s="62"/>
      <c r="P647" s="34" t="str">
        <f t="shared" si="4"/>
        <v/>
      </c>
    </row>
    <row r="648" ht="22.5" customHeight="1">
      <c r="A648" s="37"/>
      <c r="B648" s="38" t="str">
        <f>'Master Schedule'!B648</f>
        <v/>
      </c>
      <c r="C648" s="39"/>
      <c r="D648" s="40" t="str">
        <f t="shared" si="1"/>
        <v>Saturday</v>
      </c>
      <c r="E648" s="41"/>
      <c r="F648" s="38"/>
      <c r="G648" s="38"/>
      <c r="H648" s="41"/>
      <c r="I648" s="38"/>
      <c r="J648" s="38"/>
      <c r="K648" s="35"/>
      <c r="L648" s="35"/>
      <c r="M648" s="35"/>
      <c r="N648" s="36"/>
      <c r="O648" s="62"/>
      <c r="P648" s="34" t="str">
        <f t="shared" si="4"/>
        <v/>
      </c>
    </row>
    <row r="649" ht="22.5" customHeight="1">
      <c r="A649" s="37"/>
      <c r="B649" s="38" t="str">
        <f>'Master Schedule'!B649</f>
        <v/>
      </c>
      <c r="C649" s="39"/>
      <c r="D649" s="40" t="str">
        <f t="shared" si="1"/>
        <v>Saturday</v>
      </c>
      <c r="E649" s="41"/>
      <c r="F649" s="38"/>
      <c r="G649" s="38"/>
      <c r="H649" s="41"/>
      <c r="I649" s="38"/>
      <c r="J649" s="38"/>
      <c r="K649" s="32"/>
      <c r="L649" s="32"/>
      <c r="M649" s="32"/>
      <c r="N649" s="33"/>
      <c r="O649" s="62"/>
      <c r="P649" s="34" t="str">
        <f t="shared" si="4"/>
        <v/>
      </c>
    </row>
    <row r="650" ht="22.5" customHeight="1">
      <c r="A650" s="37"/>
      <c r="B650" s="38" t="str">
        <f>'Master Schedule'!B650</f>
        <v/>
      </c>
      <c r="C650" s="39"/>
      <c r="D650" s="40" t="str">
        <f t="shared" si="1"/>
        <v>Saturday</v>
      </c>
      <c r="E650" s="41"/>
      <c r="F650" s="38"/>
      <c r="G650" s="38"/>
      <c r="H650" s="41"/>
      <c r="I650" s="38"/>
      <c r="J650" s="38"/>
      <c r="K650" s="35"/>
      <c r="L650" s="35"/>
      <c r="M650" s="35"/>
      <c r="N650" s="36"/>
      <c r="O650" s="62"/>
      <c r="P650" s="34" t="str">
        <f t="shared" si="4"/>
        <v/>
      </c>
    </row>
    <row r="651" ht="22.5" customHeight="1">
      <c r="A651" s="37"/>
      <c r="B651" s="38" t="str">
        <f>'Master Schedule'!B651</f>
        <v/>
      </c>
      <c r="C651" s="39"/>
      <c r="D651" s="40" t="str">
        <f t="shared" si="1"/>
        <v>Saturday</v>
      </c>
      <c r="E651" s="41"/>
      <c r="F651" s="38"/>
      <c r="G651" s="38"/>
      <c r="H651" s="41"/>
      <c r="I651" s="38"/>
      <c r="J651" s="38"/>
      <c r="K651" s="32"/>
      <c r="L651" s="32"/>
      <c r="M651" s="32"/>
      <c r="N651" s="33"/>
      <c r="O651" s="62"/>
      <c r="P651" s="34" t="str">
        <f t="shared" si="4"/>
        <v/>
      </c>
    </row>
    <row r="652" ht="22.5" customHeight="1">
      <c r="A652" s="37"/>
      <c r="B652" s="38" t="str">
        <f>'Master Schedule'!B652</f>
        <v/>
      </c>
      <c r="C652" s="39"/>
      <c r="D652" s="40" t="str">
        <f t="shared" si="1"/>
        <v>Saturday</v>
      </c>
      <c r="E652" s="41"/>
      <c r="F652" s="38"/>
      <c r="G652" s="38"/>
      <c r="H652" s="41"/>
      <c r="I652" s="38"/>
      <c r="J652" s="38"/>
      <c r="K652" s="35"/>
      <c r="L652" s="35"/>
      <c r="M652" s="35"/>
      <c r="N652" s="36"/>
      <c r="O652" s="62"/>
      <c r="P652" s="34" t="str">
        <f t="shared" si="4"/>
        <v/>
      </c>
    </row>
    <row r="653" ht="22.5" customHeight="1">
      <c r="A653" s="37"/>
      <c r="B653" s="38" t="str">
        <f>'Master Schedule'!B653</f>
        <v/>
      </c>
      <c r="C653" s="39"/>
      <c r="D653" s="40" t="str">
        <f t="shared" si="1"/>
        <v>Saturday</v>
      </c>
      <c r="E653" s="41"/>
      <c r="F653" s="38"/>
      <c r="G653" s="38"/>
      <c r="H653" s="41"/>
      <c r="I653" s="38"/>
      <c r="J653" s="38"/>
      <c r="K653" s="32"/>
      <c r="L653" s="32"/>
      <c r="M653" s="32"/>
      <c r="N653" s="33"/>
      <c r="O653" s="62"/>
      <c r="P653" s="34" t="str">
        <f t="shared" si="4"/>
        <v/>
      </c>
    </row>
    <row r="654" ht="22.5" customHeight="1">
      <c r="A654" s="37"/>
      <c r="B654" s="38" t="str">
        <f>'Master Schedule'!B654</f>
        <v/>
      </c>
      <c r="C654" s="39"/>
      <c r="D654" s="40" t="str">
        <f t="shared" si="1"/>
        <v>Saturday</v>
      </c>
      <c r="E654" s="41"/>
      <c r="F654" s="38"/>
      <c r="G654" s="38"/>
      <c r="H654" s="41"/>
      <c r="I654" s="38"/>
      <c r="J654" s="38"/>
      <c r="K654" s="35"/>
      <c r="L654" s="35"/>
      <c r="M654" s="35"/>
      <c r="N654" s="36"/>
      <c r="O654" s="62"/>
      <c r="P654" s="34" t="str">
        <f t="shared" si="4"/>
        <v/>
      </c>
    </row>
    <row r="655" ht="22.5" customHeight="1">
      <c r="A655" s="37"/>
      <c r="B655" s="38" t="str">
        <f>'Master Schedule'!B655</f>
        <v/>
      </c>
      <c r="C655" s="39"/>
      <c r="D655" s="40" t="str">
        <f t="shared" si="1"/>
        <v>Saturday</v>
      </c>
      <c r="E655" s="41"/>
      <c r="F655" s="38"/>
      <c r="G655" s="38"/>
      <c r="H655" s="41"/>
      <c r="I655" s="38"/>
      <c r="J655" s="38"/>
      <c r="K655" s="32"/>
      <c r="L655" s="32"/>
      <c r="M655" s="32"/>
      <c r="N655" s="33"/>
      <c r="O655" s="62"/>
      <c r="P655" s="34" t="str">
        <f t="shared" si="4"/>
        <v/>
      </c>
    </row>
    <row r="656" ht="22.5" customHeight="1">
      <c r="A656" s="37"/>
      <c r="B656" s="38" t="str">
        <f>'Master Schedule'!B656</f>
        <v/>
      </c>
      <c r="C656" s="39"/>
      <c r="D656" s="40" t="str">
        <f t="shared" si="1"/>
        <v>Saturday</v>
      </c>
      <c r="E656" s="41"/>
      <c r="F656" s="38"/>
      <c r="G656" s="38"/>
      <c r="H656" s="41"/>
      <c r="I656" s="38"/>
      <c r="J656" s="38"/>
      <c r="K656" s="35"/>
      <c r="L656" s="35"/>
      <c r="M656" s="35"/>
      <c r="N656" s="36"/>
      <c r="O656" s="62"/>
      <c r="P656" s="34" t="str">
        <f t="shared" si="4"/>
        <v/>
      </c>
    </row>
    <row r="657" ht="22.5" customHeight="1">
      <c r="A657" s="37"/>
      <c r="B657" s="38" t="str">
        <f>'Master Schedule'!B657</f>
        <v/>
      </c>
      <c r="C657" s="39"/>
      <c r="D657" s="40" t="str">
        <f t="shared" si="1"/>
        <v>Saturday</v>
      </c>
      <c r="E657" s="41"/>
      <c r="F657" s="38"/>
      <c r="G657" s="38"/>
      <c r="H657" s="41"/>
      <c r="I657" s="38"/>
      <c r="J657" s="38"/>
      <c r="K657" s="32"/>
      <c r="L657" s="32"/>
      <c r="M657" s="32"/>
      <c r="N657" s="33"/>
      <c r="O657" s="62"/>
      <c r="P657" s="34" t="str">
        <f t="shared" si="4"/>
        <v/>
      </c>
    </row>
    <row r="658" ht="22.5" customHeight="1">
      <c r="A658" s="37"/>
      <c r="B658" s="38" t="str">
        <f>'Master Schedule'!B658</f>
        <v/>
      </c>
      <c r="C658" s="39"/>
      <c r="D658" s="40" t="str">
        <f t="shared" si="1"/>
        <v>Saturday</v>
      </c>
      <c r="E658" s="41"/>
      <c r="F658" s="38"/>
      <c r="G658" s="38"/>
      <c r="H658" s="41"/>
      <c r="I658" s="38"/>
      <c r="J658" s="38"/>
      <c r="K658" s="35"/>
      <c r="L658" s="35"/>
      <c r="M658" s="35"/>
      <c r="N658" s="36"/>
      <c r="O658" s="62"/>
      <c r="P658" s="34" t="str">
        <f t="shared" si="4"/>
        <v/>
      </c>
    </row>
    <row r="659" ht="22.5" customHeight="1">
      <c r="A659" s="37"/>
      <c r="B659" s="38" t="str">
        <f>'Master Schedule'!B659</f>
        <v/>
      </c>
      <c r="C659" s="39"/>
      <c r="D659" s="40" t="str">
        <f t="shared" si="1"/>
        <v>Saturday</v>
      </c>
      <c r="E659" s="41"/>
      <c r="F659" s="38"/>
      <c r="G659" s="38"/>
      <c r="H659" s="41"/>
      <c r="I659" s="38"/>
      <c r="J659" s="38"/>
      <c r="K659" s="32"/>
      <c r="L659" s="32"/>
      <c r="M659" s="32"/>
      <c r="N659" s="33"/>
      <c r="O659" s="62"/>
      <c r="P659" s="34" t="str">
        <f t="shared" si="4"/>
        <v/>
      </c>
    </row>
    <row r="660" ht="22.5" customHeight="1">
      <c r="A660" s="37"/>
      <c r="B660" s="38" t="str">
        <f>'Master Schedule'!B660</f>
        <v/>
      </c>
      <c r="C660" s="39"/>
      <c r="D660" s="40" t="str">
        <f t="shared" si="1"/>
        <v>Saturday</v>
      </c>
      <c r="E660" s="41"/>
      <c r="F660" s="38"/>
      <c r="G660" s="38"/>
      <c r="H660" s="41"/>
      <c r="I660" s="38"/>
      <c r="J660" s="38"/>
      <c r="K660" s="35"/>
      <c r="L660" s="35"/>
      <c r="M660" s="35"/>
      <c r="N660" s="36"/>
      <c r="O660" s="62"/>
      <c r="P660" s="34" t="str">
        <f t="shared" si="4"/>
        <v/>
      </c>
    </row>
    <row r="661" ht="22.5" customHeight="1">
      <c r="A661" s="37"/>
      <c r="B661" s="38" t="str">
        <f>'Master Schedule'!B661</f>
        <v/>
      </c>
      <c r="C661" s="39"/>
      <c r="D661" s="40" t="str">
        <f t="shared" si="1"/>
        <v>Saturday</v>
      </c>
      <c r="E661" s="41"/>
      <c r="F661" s="38"/>
      <c r="G661" s="38"/>
      <c r="H661" s="41"/>
      <c r="I661" s="38"/>
      <c r="J661" s="38"/>
      <c r="K661" s="32"/>
      <c r="L661" s="32"/>
      <c r="M661" s="32"/>
      <c r="N661" s="33"/>
      <c r="O661" s="62"/>
      <c r="P661" s="34" t="str">
        <f t="shared" si="4"/>
        <v/>
      </c>
    </row>
    <row r="662" ht="22.5" customHeight="1">
      <c r="A662" s="37"/>
      <c r="B662" s="38" t="str">
        <f>'Master Schedule'!B662</f>
        <v/>
      </c>
      <c r="C662" s="39"/>
      <c r="D662" s="40" t="str">
        <f t="shared" si="1"/>
        <v>Saturday</v>
      </c>
      <c r="E662" s="41"/>
      <c r="F662" s="38"/>
      <c r="G662" s="38"/>
      <c r="H662" s="41"/>
      <c r="I662" s="38"/>
      <c r="J662" s="38"/>
      <c r="K662" s="35"/>
      <c r="L662" s="35"/>
      <c r="M662" s="35"/>
      <c r="N662" s="36"/>
      <c r="O662" s="62"/>
      <c r="P662" s="34" t="str">
        <f t="shared" si="4"/>
        <v/>
      </c>
    </row>
    <row r="663" ht="22.5" customHeight="1">
      <c r="A663" s="37"/>
      <c r="B663" s="38" t="str">
        <f>'Master Schedule'!B663</f>
        <v/>
      </c>
      <c r="C663" s="39"/>
      <c r="D663" s="40" t="str">
        <f t="shared" si="1"/>
        <v>Saturday</v>
      </c>
      <c r="E663" s="41"/>
      <c r="F663" s="38"/>
      <c r="G663" s="38"/>
      <c r="H663" s="41"/>
      <c r="I663" s="38"/>
      <c r="J663" s="38"/>
      <c r="K663" s="32"/>
      <c r="L663" s="32"/>
      <c r="M663" s="32"/>
      <c r="N663" s="33"/>
      <c r="O663" s="62"/>
      <c r="P663" s="34" t="str">
        <f t="shared" si="4"/>
        <v/>
      </c>
    </row>
    <row r="664" ht="22.5" customHeight="1">
      <c r="A664" s="37"/>
      <c r="B664" s="38" t="str">
        <f>'Master Schedule'!B664</f>
        <v/>
      </c>
      <c r="C664" s="39"/>
      <c r="D664" s="40" t="str">
        <f t="shared" si="1"/>
        <v>Saturday</v>
      </c>
      <c r="E664" s="41"/>
      <c r="F664" s="38"/>
      <c r="G664" s="38"/>
      <c r="H664" s="41"/>
      <c r="I664" s="38"/>
      <c r="J664" s="38"/>
      <c r="K664" s="35"/>
      <c r="L664" s="35"/>
      <c r="M664" s="35"/>
      <c r="N664" s="36"/>
      <c r="O664" s="62"/>
      <c r="P664" s="34" t="str">
        <f t="shared" si="4"/>
        <v/>
      </c>
    </row>
    <row r="665" ht="22.5" customHeight="1">
      <c r="A665" s="37"/>
      <c r="B665" s="38" t="str">
        <f>'Master Schedule'!B665</f>
        <v/>
      </c>
      <c r="C665" s="39"/>
      <c r="D665" s="40" t="str">
        <f t="shared" si="1"/>
        <v>Saturday</v>
      </c>
      <c r="E665" s="41"/>
      <c r="F665" s="38"/>
      <c r="G665" s="38"/>
      <c r="H665" s="41"/>
      <c r="I665" s="38"/>
      <c r="J665" s="38"/>
      <c r="K665" s="32"/>
      <c r="L665" s="32"/>
      <c r="M665" s="32"/>
      <c r="N665" s="33"/>
      <c r="O665" s="62"/>
      <c r="P665" s="34" t="str">
        <f t="shared" si="4"/>
        <v/>
      </c>
    </row>
    <row r="666" ht="22.5" customHeight="1">
      <c r="A666" s="37"/>
      <c r="B666" s="38" t="str">
        <f>'Master Schedule'!B666</f>
        <v/>
      </c>
      <c r="C666" s="39"/>
      <c r="D666" s="40" t="str">
        <f t="shared" si="1"/>
        <v>Saturday</v>
      </c>
      <c r="E666" s="41"/>
      <c r="F666" s="38"/>
      <c r="G666" s="38"/>
      <c r="H666" s="41"/>
      <c r="I666" s="38"/>
      <c r="J666" s="38"/>
      <c r="K666" s="35"/>
      <c r="L666" s="35"/>
      <c r="M666" s="35"/>
      <c r="N666" s="36"/>
      <c r="O666" s="62"/>
      <c r="P666" s="34" t="str">
        <f t="shared" si="4"/>
        <v/>
      </c>
    </row>
    <row r="667" ht="22.5" customHeight="1">
      <c r="A667" s="37"/>
      <c r="B667" s="38" t="str">
        <f>'Master Schedule'!B667</f>
        <v/>
      </c>
      <c r="C667" s="39"/>
      <c r="D667" s="40" t="str">
        <f t="shared" si="1"/>
        <v>Saturday</v>
      </c>
      <c r="E667" s="41"/>
      <c r="F667" s="38"/>
      <c r="G667" s="38"/>
      <c r="H667" s="41"/>
      <c r="I667" s="38"/>
      <c r="J667" s="38"/>
      <c r="K667" s="32"/>
      <c r="L667" s="32"/>
      <c r="M667" s="32"/>
      <c r="N667" s="33"/>
      <c r="O667" s="62"/>
      <c r="P667" s="34" t="str">
        <f t="shared" si="4"/>
        <v/>
      </c>
    </row>
    <row r="668" ht="22.5" customHeight="1">
      <c r="A668" s="37"/>
      <c r="B668" s="38" t="str">
        <f>'Master Schedule'!B668</f>
        <v/>
      </c>
      <c r="C668" s="39"/>
      <c r="D668" s="40" t="str">
        <f t="shared" si="1"/>
        <v>Saturday</v>
      </c>
      <c r="E668" s="41"/>
      <c r="F668" s="38"/>
      <c r="G668" s="38"/>
      <c r="H668" s="41"/>
      <c r="I668" s="38"/>
      <c r="J668" s="38"/>
      <c r="K668" s="35"/>
      <c r="L668" s="35"/>
      <c r="M668" s="35"/>
      <c r="N668" s="36"/>
      <c r="O668" s="62"/>
      <c r="P668" s="34" t="str">
        <f t="shared" si="4"/>
        <v/>
      </c>
    </row>
    <row r="669" ht="22.5" customHeight="1">
      <c r="A669" s="37"/>
      <c r="B669" s="38" t="str">
        <f>'Master Schedule'!B669</f>
        <v/>
      </c>
      <c r="C669" s="39"/>
      <c r="D669" s="40" t="str">
        <f t="shared" si="1"/>
        <v>Saturday</v>
      </c>
      <c r="E669" s="41"/>
      <c r="F669" s="38"/>
      <c r="G669" s="38"/>
      <c r="H669" s="41"/>
      <c r="I669" s="38"/>
      <c r="J669" s="38"/>
      <c r="K669" s="32"/>
      <c r="L669" s="32"/>
      <c r="M669" s="32"/>
      <c r="N669" s="33"/>
      <c r="O669" s="62"/>
      <c r="P669" s="34" t="str">
        <f t="shared" si="4"/>
        <v/>
      </c>
    </row>
    <row r="670" ht="22.5" customHeight="1">
      <c r="A670" s="37"/>
      <c r="B670" s="38" t="str">
        <f>'Master Schedule'!B670</f>
        <v/>
      </c>
      <c r="C670" s="39"/>
      <c r="D670" s="40" t="str">
        <f t="shared" si="1"/>
        <v>Saturday</v>
      </c>
      <c r="E670" s="41"/>
      <c r="F670" s="38"/>
      <c r="G670" s="38"/>
      <c r="H670" s="41"/>
      <c r="I670" s="38"/>
      <c r="J670" s="38"/>
      <c r="K670" s="35"/>
      <c r="L670" s="35"/>
      <c r="M670" s="35"/>
      <c r="N670" s="36"/>
      <c r="O670" s="62"/>
      <c r="P670" s="34" t="str">
        <f t="shared" si="4"/>
        <v/>
      </c>
    </row>
    <row r="671" ht="22.5" customHeight="1">
      <c r="A671" s="37"/>
      <c r="B671" s="38" t="str">
        <f>'Master Schedule'!B671</f>
        <v/>
      </c>
      <c r="C671" s="39"/>
      <c r="D671" s="40" t="str">
        <f t="shared" si="1"/>
        <v>Saturday</v>
      </c>
      <c r="E671" s="41"/>
      <c r="F671" s="38"/>
      <c r="G671" s="38"/>
      <c r="H671" s="41"/>
      <c r="I671" s="38"/>
      <c r="J671" s="38"/>
      <c r="K671" s="32"/>
      <c r="L671" s="32"/>
      <c r="M671" s="32"/>
      <c r="N671" s="33"/>
      <c r="O671" s="62"/>
      <c r="P671" s="34" t="str">
        <f t="shared" si="4"/>
        <v/>
      </c>
    </row>
    <row r="672" ht="22.5" customHeight="1">
      <c r="A672" s="37"/>
      <c r="B672" s="38" t="str">
        <f>'Master Schedule'!B672</f>
        <v/>
      </c>
      <c r="C672" s="39"/>
      <c r="D672" s="40" t="str">
        <f t="shared" si="1"/>
        <v>Saturday</v>
      </c>
      <c r="E672" s="41"/>
      <c r="F672" s="38"/>
      <c r="G672" s="38"/>
      <c r="H672" s="41"/>
      <c r="I672" s="38"/>
      <c r="J672" s="38"/>
      <c r="K672" s="35"/>
      <c r="L672" s="35"/>
      <c r="M672" s="35"/>
      <c r="N672" s="36"/>
      <c r="O672" s="62"/>
      <c r="P672" s="34" t="str">
        <f t="shared" si="4"/>
        <v/>
      </c>
    </row>
    <row r="673" ht="22.5" customHeight="1">
      <c r="A673" s="37"/>
      <c r="B673" s="38" t="str">
        <f>'Master Schedule'!B673</f>
        <v/>
      </c>
      <c r="C673" s="39"/>
      <c r="D673" s="40" t="str">
        <f t="shared" si="1"/>
        <v>Saturday</v>
      </c>
      <c r="E673" s="41"/>
      <c r="F673" s="38"/>
      <c r="G673" s="38"/>
      <c r="H673" s="41"/>
      <c r="I673" s="38"/>
      <c r="J673" s="38"/>
      <c r="K673" s="32"/>
      <c r="L673" s="32"/>
      <c r="M673" s="32"/>
      <c r="N673" s="33"/>
      <c r="O673" s="62"/>
      <c r="P673" s="34" t="str">
        <f t="shared" si="4"/>
        <v/>
      </c>
    </row>
    <row r="674" ht="22.5" customHeight="1">
      <c r="A674" s="37"/>
      <c r="B674" s="38" t="str">
        <f>'Master Schedule'!B674</f>
        <v/>
      </c>
      <c r="C674" s="39"/>
      <c r="D674" s="40" t="str">
        <f t="shared" si="1"/>
        <v>Saturday</v>
      </c>
      <c r="E674" s="41"/>
      <c r="F674" s="38"/>
      <c r="G674" s="38"/>
      <c r="H674" s="41"/>
      <c r="I674" s="38"/>
      <c r="J674" s="38"/>
      <c r="K674" s="35"/>
      <c r="L674" s="35"/>
      <c r="M674" s="35"/>
      <c r="N674" s="36"/>
      <c r="O674" s="62"/>
      <c r="P674" s="34" t="str">
        <f t="shared" si="4"/>
        <v/>
      </c>
    </row>
    <row r="675" ht="22.5" customHeight="1">
      <c r="A675" s="37"/>
      <c r="B675" s="38" t="str">
        <f>'Master Schedule'!B675</f>
        <v/>
      </c>
      <c r="C675" s="39"/>
      <c r="D675" s="40" t="str">
        <f t="shared" si="1"/>
        <v>Saturday</v>
      </c>
      <c r="E675" s="41"/>
      <c r="F675" s="38"/>
      <c r="G675" s="38"/>
      <c r="H675" s="41"/>
      <c r="I675" s="38"/>
      <c r="J675" s="38"/>
      <c r="K675" s="32"/>
      <c r="L675" s="32"/>
      <c r="M675" s="32"/>
      <c r="N675" s="33"/>
      <c r="O675" s="62"/>
      <c r="P675" s="34" t="str">
        <f t="shared" si="4"/>
        <v/>
      </c>
    </row>
    <row r="676" ht="22.5" customHeight="1">
      <c r="A676" s="37"/>
      <c r="B676" s="38" t="str">
        <f>'Master Schedule'!B676</f>
        <v/>
      </c>
      <c r="C676" s="39"/>
      <c r="D676" s="40" t="str">
        <f t="shared" si="1"/>
        <v>Saturday</v>
      </c>
      <c r="E676" s="41"/>
      <c r="F676" s="38"/>
      <c r="G676" s="38"/>
      <c r="H676" s="41"/>
      <c r="I676" s="38"/>
      <c r="J676" s="38"/>
      <c r="K676" s="35"/>
      <c r="L676" s="35"/>
      <c r="M676" s="35"/>
      <c r="N676" s="36"/>
      <c r="O676" s="62"/>
      <c r="P676" s="34" t="str">
        <f t="shared" si="4"/>
        <v/>
      </c>
    </row>
    <row r="677" ht="22.5" customHeight="1">
      <c r="A677" s="37"/>
      <c r="B677" s="38" t="str">
        <f>'Master Schedule'!B677</f>
        <v/>
      </c>
      <c r="C677" s="39"/>
      <c r="D677" s="40" t="str">
        <f t="shared" si="1"/>
        <v>Saturday</v>
      </c>
      <c r="E677" s="41"/>
      <c r="F677" s="38"/>
      <c r="G677" s="38"/>
      <c r="H677" s="41"/>
      <c r="I677" s="38"/>
      <c r="J677" s="38"/>
      <c r="K677" s="32"/>
      <c r="L677" s="32"/>
      <c r="M677" s="32"/>
      <c r="N677" s="33"/>
      <c r="O677" s="62"/>
      <c r="P677" s="34" t="str">
        <f t="shared" si="4"/>
        <v/>
      </c>
    </row>
    <row r="678" ht="22.5" customHeight="1">
      <c r="A678" s="37"/>
      <c r="B678" s="38" t="str">
        <f>'Master Schedule'!B678</f>
        <v/>
      </c>
      <c r="C678" s="39"/>
      <c r="D678" s="40" t="str">
        <f t="shared" si="1"/>
        <v>Saturday</v>
      </c>
      <c r="E678" s="41"/>
      <c r="F678" s="38"/>
      <c r="G678" s="38"/>
      <c r="H678" s="41"/>
      <c r="I678" s="38"/>
      <c r="J678" s="38"/>
      <c r="K678" s="35"/>
      <c r="L678" s="35"/>
      <c r="M678" s="35"/>
      <c r="N678" s="36"/>
      <c r="O678" s="62"/>
      <c r="P678" s="34" t="str">
        <f t="shared" si="4"/>
        <v/>
      </c>
    </row>
    <row r="679" ht="22.5" customHeight="1">
      <c r="A679" s="37"/>
      <c r="B679" s="38" t="str">
        <f>'Master Schedule'!B679</f>
        <v/>
      </c>
      <c r="C679" s="39"/>
      <c r="D679" s="40" t="str">
        <f t="shared" si="1"/>
        <v>Saturday</v>
      </c>
      <c r="E679" s="41"/>
      <c r="F679" s="38"/>
      <c r="G679" s="38"/>
      <c r="H679" s="41"/>
      <c r="I679" s="38"/>
      <c r="J679" s="38"/>
      <c r="K679" s="32"/>
      <c r="L679" s="32"/>
      <c r="M679" s="32"/>
      <c r="N679" s="33"/>
      <c r="O679" s="62"/>
      <c r="P679" s="34" t="str">
        <f t="shared" si="4"/>
        <v/>
      </c>
    </row>
    <row r="680" ht="22.5" customHeight="1">
      <c r="A680" s="37"/>
      <c r="B680" s="38" t="str">
        <f>'Master Schedule'!B680</f>
        <v/>
      </c>
      <c r="C680" s="39"/>
      <c r="D680" s="40" t="str">
        <f t="shared" si="1"/>
        <v>Saturday</v>
      </c>
      <c r="E680" s="41"/>
      <c r="F680" s="38"/>
      <c r="G680" s="38"/>
      <c r="H680" s="41"/>
      <c r="I680" s="38"/>
      <c r="J680" s="38"/>
      <c r="K680" s="35"/>
      <c r="L680" s="35"/>
      <c r="M680" s="35"/>
      <c r="N680" s="36"/>
      <c r="O680" s="62"/>
      <c r="P680" s="34" t="str">
        <f t="shared" si="4"/>
        <v/>
      </c>
    </row>
    <row r="681" ht="22.5" customHeight="1">
      <c r="A681" s="37"/>
      <c r="B681" s="38" t="str">
        <f>'Master Schedule'!B681</f>
        <v/>
      </c>
      <c r="C681" s="39"/>
      <c r="D681" s="40" t="str">
        <f t="shared" si="1"/>
        <v>Saturday</v>
      </c>
      <c r="E681" s="41"/>
      <c r="F681" s="38"/>
      <c r="G681" s="38"/>
      <c r="H681" s="41"/>
      <c r="I681" s="38"/>
      <c r="J681" s="38"/>
      <c r="K681" s="32"/>
      <c r="L681" s="32"/>
      <c r="M681" s="32"/>
      <c r="N681" s="33"/>
      <c r="O681" s="62"/>
      <c r="P681" s="34" t="str">
        <f t="shared" si="4"/>
        <v/>
      </c>
    </row>
    <row r="682" ht="22.5" customHeight="1">
      <c r="A682" s="37"/>
      <c r="B682" s="38" t="str">
        <f>'Master Schedule'!B682</f>
        <v/>
      </c>
      <c r="C682" s="39"/>
      <c r="D682" s="40" t="str">
        <f t="shared" si="1"/>
        <v>Saturday</v>
      </c>
      <c r="E682" s="41"/>
      <c r="F682" s="38"/>
      <c r="G682" s="38"/>
      <c r="H682" s="41"/>
      <c r="I682" s="38"/>
      <c r="J682" s="38"/>
      <c r="K682" s="35"/>
      <c r="L682" s="35"/>
      <c r="M682" s="35"/>
      <c r="N682" s="36"/>
      <c r="O682" s="62"/>
      <c r="P682" s="34" t="str">
        <f t="shared" si="4"/>
        <v/>
      </c>
    </row>
    <row r="683" ht="22.5" customHeight="1">
      <c r="A683" s="37"/>
      <c r="B683" s="38" t="str">
        <f>'Master Schedule'!B683</f>
        <v/>
      </c>
      <c r="C683" s="39"/>
      <c r="D683" s="40" t="str">
        <f t="shared" si="1"/>
        <v>Saturday</v>
      </c>
      <c r="E683" s="41"/>
      <c r="F683" s="38"/>
      <c r="G683" s="38"/>
      <c r="H683" s="41"/>
      <c r="I683" s="38"/>
      <c r="J683" s="38"/>
      <c r="K683" s="32"/>
      <c r="L683" s="32"/>
      <c r="M683" s="32"/>
      <c r="N683" s="33"/>
      <c r="O683" s="62"/>
      <c r="P683" s="34" t="str">
        <f t="shared" si="4"/>
        <v/>
      </c>
    </row>
    <row r="684" ht="22.5" customHeight="1">
      <c r="A684" s="37"/>
      <c r="B684" s="38" t="str">
        <f>'Master Schedule'!B684</f>
        <v/>
      </c>
      <c r="C684" s="39"/>
      <c r="D684" s="40" t="str">
        <f t="shared" si="1"/>
        <v>Saturday</v>
      </c>
      <c r="E684" s="41"/>
      <c r="F684" s="38"/>
      <c r="G684" s="38"/>
      <c r="H684" s="41"/>
      <c r="I684" s="38"/>
      <c r="J684" s="38"/>
      <c r="K684" s="35"/>
      <c r="L684" s="35"/>
      <c r="M684" s="35"/>
      <c r="N684" s="36"/>
      <c r="O684" s="62"/>
      <c r="P684" s="34" t="str">
        <f t="shared" si="4"/>
        <v/>
      </c>
    </row>
    <row r="685" ht="22.5" customHeight="1">
      <c r="A685" s="37"/>
      <c r="B685" s="38" t="str">
        <f>'Master Schedule'!B685</f>
        <v/>
      </c>
      <c r="C685" s="39"/>
      <c r="D685" s="40" t="str">
        <f t="shared" si="1"/>
        <v>Saturday</v>
      </c>
      <c r="E685" s="41"/>
      <c r="F685" s="38"/>
      <c r="G685" s="38"/>
      <c r="H685" s="41"/>
      <c r="I685" s="38"/>
      <c r="J685" s="38"/>
      <c r="K685" s="32"/>
      <c r="L685" s="32"/>
      <c r="M685" s="32"/>
      <c r="N685" s="33"/>
      <c r="O685" s="62"/>
      <c r="P685" s="34" t="str">
        <f t="shared" si="4"/>
        <v/>
      </c>
    </row>
    <row r="686" ht="22.5" customHeight="1">
      <c r="A686" s="37"/>
      <c r="B686" s="38" t="str">
        <f>'Master Schedule'!B686</f>
        <v/>
      </c>
      <c r="C686" s="39"/>
      <c r="D686" s="40" t="str">
        <f t="shared" si="1"/>
        <v>Saturday</v>
      </c>
      <c r="E686" s="41"/>
      <c r="F686" s="38"/>
      <c r="G686" s="38"/>
      <c r="H686" s="41"/>
      <c r="I686" s="38"/>
      <c r="J686" s="38"/>
      <c r="K686" s="35"/>
      <c r="L686" s="35"/>
      <c r="M686" s="35"/>
      <c r="N686" s="36"/>
      <c r="O686" s="62"/>
      <c r="P686" s="34" t="str">
        <f t="shared" si="4"/>
        <v/>
      </c>
    </row>
    <row r="687" ht="22.5" customHeight="1">
      <c r="A687" s="37"/>
      <c r="B687" s="38" t="str">
        <f>'Master Schedule'!B687</f>
        <v/>
      </c>
      <c r="C687" s="39"/>
      <c r="D687" s="40" t="str">
        <f t="shared" si="1"/>
        <v>Saturday</v>
      </c>
      <c r="E687" s="41"/>
      <c r="F687" s="38"/>
      <c r="G687" s="38"/>
      <c r="H687" s="41"/>
      <c r="I687" s="38"/>
      <c r="J687" s="38"/>
      <c r="K687" s="32"/>
      <c r="L687" s="32"/>
      <c r="M687" s="32"/>
      <c r="N687" s="33"/>
      <c r="O687" s="62"/>
      <c r="P687" s="34" t="str">
        <f t="shared" si="4"/>
        <v/>
      </c>
    </row>
    <row r="688" ht="22.5" customHeight="1">
      <c r="A688" s="37"/>
      <c r="B688" s="38" t="str">
        <f>'Master Schedule'!B688</f>
        <v/>
      </c>
      <c r="C688" s="39"/>
      <c r="D688" s="40" t="str">
        <f t="shared" si="1"/>
        <v>Saturday</v>
      </c>
      <c r="E688" s="41"/>
      <c r="F688" s="38"/>
      <c r="G688" s="38"/>
      <c r="H688" s="41"/>
      <c r="I688" s="38"/>
      <c r="J688" s="38"/>
      <c r="K688" s="35"/>
      <c r="L688" s="35"/>
      <c r="M688" s="35"/>
      <c r="N688" s="36"/>
      <c r="O688" s="62"/>
      <c r="P688" s="34" t="str">
        <f t="shared" si="4"/>
        <v/>
      </c>
    </row>
    <row r="689" ht="22.5" customHeight="1">
      <c r="A689" s="37"/>
      <c r="B689" s="38" t="str">
        <f>'Master Schedule'!B689</f>
        <v/>
      </c>
      <c r="C689" s="39"/>
      <c r="D689" s="40" t="str">
        <f t="shared" si="1"/>
        <v>Saturday</v>
      </c>
      <c r="E689" s="41"/>
      <c r="F689" s="38"/>
      <c r="G689" s="38"/>
      <c r="H689" s="41"/>
      <c r="I689" s="38"/>
      <c r="J689" s="38"/>
      <c r="K689" s="32"/>
      <c r="L689" s="32"/>
      <c r="M689" s="32"/>
      <c r="N689" s="33"/>
      <c r="O689" s="62"/>
      <c r="P689" s="34" t="str">
        <f t="shared" si="4"/>
        <v/>
      </c>
    </row>
    <row r="690" ht="22.5" customHeight="1">
      <c r="A690" s="37"/>
      <c r="B690" s="38" t="str">
        <f>'Master Schedule'!B690</f>
        <v/>
      </c>
      <c r="C690" s="39"/>
      <c r="D690" s="40" t="str">
        <f t="shared" si="1"/>
        <v>Saturday</v>
      </c>
      <c r="E690" s="41"/>
      <c r="F690" s="38"/>
      <c r="G690" s="38"/>
      <c r="H690" s="41"/>
      <c r="I690" s="38"/>
      <c r="J690" s="38"/>
      <c r="K690" s="35"/>
      <c r="L690" s="35"/>
      <c r="M690" s="35"/>
      <c r="N690" s="36"/>
      <c r="O690" s="62"/>
      <c r="P690" s="34" t="str">
        <f t="shared" si="4"/>
        <v/>
      </c>
    </row>
    <row r="691" ht="22.5" customHeight="1">
      <c r="A691" s="37"/>
      <c r="B691" s="38" t="str">
        <f>'Master Schedule'!B691</f>
        <v/>
      </c>
      <c r="C691" s="39"/>
      <c r="D691" s="40" t="str">
        <f t="shared" si="1"/>
        <v>Saturday</v>
      </c>
      <c r="E691" s="41"/>
      <c r="F691" s="38"/>
      <c r="G691" s="38"/>
      <c r="H691" s="41"/>
      <c r="I691" s="38"/>
      <c r="J691" s="38"/>
      <c r="K691" s="32"/>
      <c r="L691" s="32"/>
      <c r="M691" s="32"/>
      <c r="N691" s="33"/>
      <c r="O691" s="62"/>
      <c r="P691" s="34" t="str">
        <f t="shared" si="4"/>
        <v/>
      </c>
    </row>
    <row r="692" ht="22.5" customHeight="1">
      <c r="A692" s="37"/>
      <c r="B692" s="38" t="str">
        <f>'Master Schedule'!B692</f>
        <v/>
      </c>
      <c r="C692" s="39"/>
      <c r="D692" s="40" t="str">
        <f t="shared" si="1"/>
        <v>Saturday</v>
      </c>
      <c r="E692" s="41"/>
      <c r="F692" s="38"/>
      <c r="G692" s="38"/>
      <c r="H692" s="41"/>
      <c r="I692" s="38"/>
      <c r="J692" s="38"/>
      <c r="K692" s="35"/>
      <c r="L692" s="35"/>
      <c r="M692" s="35"/>
      <c r="N692" s="36"/>
      <c r="O692" s="62"/>
      <c r="P692" s="34" t="str">
        <f t="shared" si="4"/>
        <v/>
      </c>
    </row>
    <row r="693" ht="22.5" customHeight="1">
      <c r="A693" s="37"/>
      <c r="B693" s="38" t="str">
        <f>'Master Schedule'!B693</f>
        <v/>
      </c>
      <c r="C693" s="39"/>
      <c r="D693" s="40" t="str">
        <f t="shared" si="1"/>
        <v>Saturday</v>
      </c>
      <c r="E693" s="41"/>
      <c r="F693" s="38"/>
      <c r="G693" s="38"/>
      <c r="H693" s="41"/>
      <c r="I693" s="38"/>
      <c r="J693" s="38"/>
      <c r="K693" s="32"/>
      <c r="L693" s="32"/>
      <c r="M693" s="32"/>
      <c r="N693" s="33"/>
      <c r="O693" s="62"/>
      <c r="P693" s="34" t="str">
        <f t="shared" si="4"/>
        <v/>
      </c>
    </row>
    <row r="694" ht="22.5" customHeight="1">
      <c r="A694" s="37"/>
      <c r="B694" s="38" t="str">
        <f>'Master Schedule'!B694</f>
        <v/>
      </c>
      <c r="C694" s="39"/>
      <c r="D694" s="40" t="str">
        <f t="shared" si="1"/>
        <v>Saturday</v>
      </c>
      <c r="E694" s="41"/>
      <c r="F694" s="38"/>
      <c r="G694" s="38"/>
      <c r="H694" s="41"/>
      <c r="I694" s="38"/>
      <c r="J694" s="38"/>
      <c r="K694" s="35"/>
      <c r="L694" s="35"/>
      <c r="M694" s="35"/>
      <c r="N694" s="36"/>
      <c r="O694" s="62"/>
      <c r="P694" s="34" t="str">
        <f t="shared" si="4"/>
        <v/>
      </c>
    </row>
    <row r="695" ht="22.5" customHeight="1">
      <c r="A695" s="37"/>
      <c r="B695" s="38" t="str">
        <f>'Master Schedule'!B695</f>
        <v/>
      </c>
      <c r="C695" s="39"/>
      <c r="D695" s="40" t="str">
        <f t="shared" si="1"/>
        <v>Saturday</v>
      </c>
      <c r="E695" s="41"/>
      <c r="F695" s="38"/>
      <c r="G695" s="38"/>
      <c r="H695" s="41"/>
      <c r="I695" s="38"/>
      <c r="J695" s="38"/>
      <c r="K695" s="32"/>
      <c r="L695" s="32"/>
      <c r="M695" s="32"/>
      <c r="N695" s="33"/>
      <c r="O695" s="62"/>
      <c r="P695" s="34" t="str">
        <f t="shared" si="4"/>
        <v/>
      </c>
    </row>
    <row r="696" ht="22.5" customHeight="1">
      <c r="A696" s="37"/>
      <c r="B696" s="38" t="str">
        <f>'Master Schedule'!B696</f>
        <v/>
      </c>
      <c r="C696" s="39"/>
      <c r="D696" s="40" t="str">
        <f t="shared" si="1"/>
        <v>Saturday</v>
      </c>
      <c r="E696" s="41"/>
      <c r="F696" s="38"/>
      <c r="G696" s="38"/>
      <c r="H696" s="41"/>
      <c r="I696" s="38"/>
      <c r="J696" s="38"/>
      <c r="K696" s="35"/>
      <c r="L696" s="35"/>
      <c r="M696" s="35"/>
      <c r="N696" s="36"/>
      <c r="O696" s="62"/>
      <c r="P696" s="34" t="str">
        <f t="shared" si="4"/>
        <v/>
      </c>
    </row>
    <row r="697" ht="22.5" customHeight="1">
      <c r="A697" s="37"/>
      <c r="B697" s="38" t="str">
        <f>'Master Schedule'!B697</f>
        <v/>
      </c>
      <c r="C697" s="39"/>
      <c r="D697" s="40" t="str">
        <f t="shared" si="1"/>
        <v>Saturday</v>
      </c>
      <c r="E697" s="41"/>
      <c r="F697" s="38"/>
      <c r="G697" s="38"/>
      <c r="H697" s="41"/>
      <c r="I697" s="38"/>
      <c r="J697" s="38"/>
      <c r="K697" s="32"/>
      <c r="L697" s="32"/>
      <c r="M697" s="32"/>
      <c r="N697" s="33"/>
      <c r="O697" s="62"/>
      <c r="P697" s="34" t="str">
        <f t="shared" si="4"/>
        <v/>
      </c>
    </row>
    <row r="698" ht="22.5" customHeight="1">
      <c r="A698" s="37"/>
      <c r="B698" s="38" t="str">
        <f>'Master Schedule'!B698</f>
        <v/>
      </c>
      <c r="C698" s="39"/>
      <c r="D698" s="40" t="str">
        <f t="shared" si="1"/>
        <v>Saturday</v>
      </c>
      <c r="E698" s="41"/>
      <c r="F698" s="38"/>
      <c r="G698" s="38"/>
      <c r="H698" s="41"/>
      <c r="I698" s="38"/>
      <c r="J698" s="38"/>
      <c r="K698" s="35"/>
      <c r="L698" s="35"/>
      <c r="M698" s="35"/>
      <c r="N698" s="36"/>
      <c r="O698" s="62"/>
      <c r="P698" s="34" t="str">
        <f t="shared" si="4"/>
        <v/>
      </c>
    </row>
    <row r="699" ht="22.5" customHeight="1">
      <c r="A699" s="37"/>
      <c r="B699" s="38" t="str">
        <f>'Master Schedule'!B699</f>
        <v/>
      </c>
      <c r="C699" s="39"/>
      <c r="D699" s="40" t="str">
        <f t="shared" si="1"/>
        <v>Saturday</v>
      </c>
      <c r="E699" s="41"/>
      <c r="F699" s="38"/>
      <c r="G699" s="38"/>
      <c r="H699" s="41"/>
      <c r="I699" s="38"/>
      <c r="J699" s="38"/>
      <c r="K699" s="32"/>
      <c r="L699" s="32"/>
      <c r="M699" s="32"/>
      <c r="N699" s="33"/>
      <c r="O699" s="62"/>
      <c r="P699" s="34" t="str">
        <f t="shared" si="4"/>
        <v/>
      </c>
    </row>
    <row r="700" ht="22.5" customHeight="1">
      <c r="A700" s="37"/>
      <c r="B700" s="38" t="str">
        <f>'Master Schedule'!B700</f>
        <v/>
      </c>
      <c r="C700" s="39"/>
      <c r="D700" s="40" t="str">
        <f t="shared" si="1"/>
        <v>Saturday</v>
      </c>
      <c r="E700" s="41"/>
      <c r="F700" s="38"/>
      <c r="G700" s="38"/>
      <c r="H700" s="41"/>
      <c r="I700" s="38"/>
      <c r="J700" s="38"/>
      <c r="K700" s="35"/>
      <c r="L700" s="35"/>
      <c r="M700" s="35"/>
      <c r="N700" s="36"/>
      <c r="O700" s="62"/>
      <c r="P700" s="34" t="str">
        <f t="shared" si="4"/>
        <v/>
      </c>
    </row>
    <row r="701" ht="22.5" customHeight="1">
      <c r="A701" s="37"/>
      <c r="B701" s="38" t="str">
        <f>'Master Schedule'!B701</f>
        <v/>
      </c>
      <c r="C701" s="39"/>
      <c r="D701" s="40" t="str">
        <f t="shared" si="1"/>
        <v>Saturday</v>
      </c>
      <c r="E701" s="41"/>
      <c r="F701" s="38"/>
      <c r="G701" s="38"/>
      <c r="H701" s="41"/>
      <c r="I701" s="38"/>
      <c r="J701" s="38"/>
      <c r="K701" s="32"/>
      <c r="L701" s="32"/>
      <c r="M701" s="32"/>
      <c r="N701" s="33"/>
      <c r="O701" s="62"/>
      <c r="P701" s="34" t="str">
        <f t="shared" si="4"/>
        <v/>
      </c>
    </row>
    <row r="702" ht="22.5" customHeight="1">
      <c r="A702" s="37"/>
      <c r="B702" s="38" t="str">
        <f>'Master Schedule'!B702</f>
        <v/>
      </c>
      <c r="C702" s="39"/>
      <c r="D702" s="40" t="str">
        <f t="shared" si="1"/>
        <v>Saturday</v>
      </c>
      <c r="E702" s="41"/>
      <c r="F702" s="38"/>
      <c r="G702" s="38"/>
      <c r="H702" s="41"/>
      <c r="I702" s="38"/>
      <c r="J702" s="38"/>
      <c r="K702" s="35"/>
      <c r="L702" s="35"/>
      <c r="M702" s="35"/>
      <c r="N702" s="36"/>
      <c r="O702" s="62"/>
      <c r="P702" s="34" t="str">
        <f t="shared" si="4"/>
        <v/>
      </c>
    </row>
    <row r="703" ht="22.5" customHeight="1">
      <c r="A703" s="37"/>
      <c r="B703" s="38" t="str">
        <f>'Master Schedule'!B703</f>
        <v/>
      </c>
      <c r="C703" s="39"/>
      <c r="D703" s="40" t="str">
        <f t="shared" si="1"/>
        <v>Saturday</v>
      </c>
      <c r="E703" s="41"/>
      <c r="F703" s="38"/>
      <c r="G703" s="38"/>
      <c r="H703" s="41"/>
      <c r="I703" s="38"/>
      <c r="J703" s="38"/>
      <c r="K703" s="32"/>
      <c r="L703" s="32"/>
      <c r="M703" s="32"/>
      <c r="N703" s="33"/>
      <c r="O703" s="62"/>
      <c r="P703" s="34" t="str">
        <f t="shared" si="4"/>
        <v/>
      </c>
    </row>
    <row r="704" ht="22.5" customHeight="1">
      <c r="A704" s="37"/>
      <c r="B704" s="38" t="str">
        <f>'Master Schedule'!B704</f>
        <v/>
      </c>
      <c r="C704" s="39"/>
      <c r="D704" s="40" t="str">
        <f t="shared" si="1"/>
        <v>Saturday</v>
      </c>
      <c r="E704" s="41"/>
      <c r="F704" s="38"/>
      <c r="G704" s="38"/>
      <c r="H704" s="41"/>
      <c r="I704" s="38"/>
      <c r="J704" s="38"/>
      <c r="K704" s="35"/>
      <c r="L704" s="35"/>
      <c r="M704" s="35"/>
      <c r="N704" s="36"/>
      <c r="O704" s="62"/>
      <c r="P704" s="34" t="str">
        <f t="shared" si="4"/>
        <v/>
      </c>
    </row>
    <row r="705" ht="22.5" customHeight="1">
      <c r="A705" s="37"/>
      <c r="B705" s="38" t="str">
        <f>'Master Schedule'!B705</f>
        <v/>
      </c>
      <c r="C705" s="39"/>
      <c r="D705" s="40" t="str">
        <f t="shared" si="1"/>
        <v>Saturday</v>
      </c>
      <c r="E705" s="41"/>
      <c r="F705" s="38"/>
      <c r="G705" s="38"/>
      <c r="H705" s="41"/>
      <c r="I705" s="38"/>
      <c r="J705" s="38"/>
      <c r="K705" s="32"/>
      <c r="L705" s="32"/>
      <c r="M705" s="32"/>
      <c r="N705" s="33"/>
      <c r="O705" s="62"/>
      <c r="P705" s="34" t="str">
        <f t="shared" si="4"/>
        <v/>
      </c>
    </row>
    <row r="706" ht="22.5" customHeight="1">
      <c r="A706" s="37"/>
      <c r="B706" s="38" t="str">
        <f>'Master Schedule'!B706</f>
        <v/>
      </c>
      <c r="C706" s="39"/>
      <c r="D706" s="40" t="str">
        <f t="shared" si="1"/>
        <v>Saturday</v>
      </c>
      <c r="E706" s="41"/>
      <c r="F706" s="38"/>
      <c r="G706" s="38"/>
      <c r="H706" s="41"/>
      <c r="I706" s="38"/>
      <c r="J706" s="38"/>
      <c r="K706" s="35"/>
      <c r="L706" s="35"/>
      <c r="M706" s="35"/>
      <c r="N706" s="36"/>
      <c r="O706" s="62"/>
      <c r="P706" s="34" t="str">
        <f t="shared" si="4"/>
        <v/>
      </c>
    </row>
    <row r="707" ht="22.5" customHeight="1">
      <c r="A707" s="37"/>
      <c r="B707" s="38" t="str">
        <f>'Master Schedule'!B707</f>
        <v/>
      </c>
      <c r="C707" s="39"/>
      <c r="D707" s="40" t="str">
        <f t="shared" si="1"/>
        <v>Saturday</v>
      </c>
      <c r="E707" s="41"/>
      <c r="F707" s="38"/>
      <c r="G707" s="38"/>
      <c r="H707" s="41"/>
      <c r="I707" s="38"/>
      <c r="J707" s="38"/>
      <c r="K707" s="32"/>
      <c r="L707" s="32"/>
      <c r="M707" s="32"/>
      <c r="N707" s="33"/>
      <c r="O707" s="62"/>
      <c r="P707" s="34" t="str">
        <f t="shared" si="4"/>
        <v/>
      </c>
    </row>
    <row r="708" ht="22.5" customHeight="1">
      <c r="A708" s="37"/>
      <c r="B708" s="38" t="str">
        <f>'Master Schedule'!B708</f>
        <v/>
      </c>
      <c r="C708" s="39"/>
      <c r="D708" s="40" t="str">
        <f t="shared" si="1"/>
        <v>Saturday</v>
      </c>
      <c r="E708" s="41"/>
      <c r="F708" s="38"/>
      <c r="G708" s="38"/>
      <c r="H708" s="41"/>
      <c r="I708" s="38"/>
      <c r="J708" s="38"/>
      <c r="K708" s="35"/>
      <c r="L708" s="35"/>
      <c r="M708" s="35"/>
      <c r="N708" s="36"/>
      <c r="O708" s="62"/>
      <c r="P708" s="34" t="str">
        <f t="shared" si="4"/>
        <v/>
      </c>
    </row>
    <row r="709" ht="22.5" customHeight="1">
      <c r="A709" s="37"/>
      <c r="B709" s="38" t="str">
        <f>'Master Schedule'!B709</f>
        <v/>
      </c>
      <c r="C709" s="39"/>
      <c r="D709" s="40" t="str">
        <f t="shared" si="1"/>
        <v>Saturday</v>
      </c>
      <c r="E709" s="41"/>
      <c r="F709" s="38"/>
      <c r="G709" s="38"/>
      <c r="H709" s="41"/>
      <c r="I709" s="38"/>
      <c r="J709" s="38"/>
      <c r="K709" s="32"/>
      <c r="L709" s="32"/>
      <c r="M709" s="32"/>
      <c r="N709" s="33"/>
      <c r="O709" s="62"/>
      <c r="P709" s="34" t="str">
        <f t="shared" si="4"/>
        <v/>
      </c>
    </row>
    <row r="710" ht="22.5" customHeight="1">
      <c r="A710" s="37"/>
      <c r="B710" s="38" t="str">
        <f>'Master Schedule'!B710</f>
        <v/>
      </c>
      <c r="C710" s="39"/>
      <c r="D710" s="40" t="str">
        <f t="shared" si="1"/>
        <v>Saturday</v>
      </c>
      <c r="E710" s="41"/>
      <c r="F710" s="38"/>
      <c r="G710" s="38"/>
      <c r="H710" s="41"/>
      <c r="I710" s="38"/>
      <c r="J710" s="38"/>
      <c r="K710" s="35"/>
      <c r="L710" s="35"/>
      <c r="M710" s="35"/>
      <c r="N710" s="36"/>
      <c r="O710" s="62"/>
      <c r="P710" s="34" t="str">
        <f t="shared" si="4"/>
        <v/>
      </c>
    </row>
    <row r="711" ht="22.5" customHeight="1">
      <c r="A711" s="37"/>
      <c r="B711" s="38" t="str">
        <f>'Master Schedule'!B711</f>
        <v/>
      </c>
      <c r="C711" s="39"/>
      <c r="D711" s="40" t="str">
        <f t="shared" si="1"/>
        <v>Saturday</v>
      </c>
      <c r="E711" s="41"/>
      <c r="F711" s="38"/>
      <c r="G711" s="38"/>
      <c r="H711" s="41"/>
      <c r="I711" s="38"/>
      <c r="J711" s="38"/>
      <c r="K711" s="32"/>
      <c r="L711" s="32"/>
      <c r="M711" s="32"/>
      <c r="N711" s="33"/>
      <c r="O711" s="62"/>
      <c r="P711" s="34" t="str">
        <f t="shared" si="4"/>
        <v/>
      </c>
    </row>
    <row r="712" ht="22.5" customHeight="1">
      <c r="A712" s="37"/>
      <c r="B712" s="38" t="str">
        <f>'Master Schedule'!B712</f>
        <v/>
      </c>
      <c r="C712" s="39"/>
      <c r="D712" s="40" t="str">
        <f t="shared" si="1"/>
        <v>Saturday</v>
      </c>
      <c r="E712" s="41"/>
      <c r="F712" s="38"/>
      <c r="G712" s="38"/>
      <c r="H712" s="41"/>
      <c r="I712" s="38"/>
      <c r="J712" s="38"/>
      <c r="K712" s="35"/>
      <c r="L712" s="35"/>
      <c r="M712" s="35"/>
      <c r="N712" s="36"/>
      <c r="O712" s="62"/>
      <c r="P712" s="34" t="str">
        <f t="shared" si="4"/>
        <v/>
      </c>
    </row>
    <row r="713" ht="22.5" customHeight="1">
      <c r="A713" s="37"/>
      <c r="B713" s="38" t="str">
        <f>'Master Schedule'!B713</f>
        <v/>
      </c>
      <c r="C713" s="39"/>
      <c r="D713" s="40" t="str">
        <f t="shared" si="1"/>
        <v>Saturday</v>
      </c>
      <c r="E713" s="41"/>
      <c r="F713" s="38"/>
      <c r="G713" s="38"/>
      <c r="H713" s="41"/>
      <c r="I713" s="38"/>
      <c r="J713" s="38"/>
      <c r="K713" s="32"/>
      <c r="L713" s="32"/>
      <c r="M713" s="32"/>
      <c r="N713" s="33"/>
      <c r="O713" s="62"/>
      <c r="P713" s="34" t="str">
        <f t="shared" si="4"/>
        <v/>
      </c>
    </row>
    <row r="714" ht="22.5" customHeight="1">
      <c r="A714" s="37"/>
      <c r="B714" s="38" t="str">
        <f>'Master Schedule'!B714</f>
        <v/>
      </c>
      <c r="C714" s="39"/>
      <c r="D714" s="40" t="str">
        <f t="shared" si="1"/>
        <v>Saturday</v>
      </c>
      <c r="E714" s="41"/>
      <c r="F714" s="38"/>
      <c r="G714" s="38"/>
      <c r="H714" s="41"/>
      <c r="I714" s="38"/>
      <c r="J714" s="38"/>
      <c r="K714" s="35"/>
      <c r="L714" s="35"/>
      <c r="M714" s="35"/>
      <c r="N714" s="36"/>
      <c r="O714" s="62"/>
      <c r="P714" s="34" t="str">
        <f t="shared" si="4"/>
        <v/>
      </c>
    </row>
    <row r="715" ht="22.5" customHeight="1">
      <c r="A715" s="37"/>
      <c r="B715" s="38" t="str">
        <f>'Master Schedule'!B715</f>
        <v/>
      </c>
      <c r="C715" s="39"/>
      <c r="D715" s="40" t="str">
        <f t="shared" si="1"/>
        <v>Saturday</v>
      </c>
      <c r="E715" s="41"/>
      <c r="F715" s="38"/>
      <c r="G715" s="38"/>
      <c r="H715" s="41"/>
      <c r="I715" s="38"/>
      <c r="J715" s="38"/>
      <c r="K715" s="32"/>
      <c r="L715" s="32"/>
      <c r="M715" s="32"/>
      <c r="N715" s="33"/>
      <c r="O715" s="62"/>
      <c r="P715" s="34" t="str">
        <f t="shared" si="4"/>
        <v/>
      </c>
    </row>
    <row r="716" ht="22.5" customHeight="1">
      <c r="A716" s="37"/>
      <c r="B716" s="38" t="str">
        <f>'Master Schedule'!B716</f>
        <v/>
      </c>
      <c r="C716" s="39"/>
      <c r="D716" s="40" t="str">
        <f t="shared" si="1"/>
        <v>Saturday</v>
      </c>
      <c r="E716" s="41"/>
      <c r="F716" s="38"/>
      <c r="G716" s="38"/>
      <c r="H716" s="41"/>
      <c r="I716" s="38"/>
      <c r="J716" s="38"/>
      <c r="K716" s="35"/>
      <c r="L716" s="35"/>
      <c r="M716" s="35"/>
      <c r="N716" s="36"/>
      <c r="O716" s="62"/>
      <c r="P716" s="34" t="str">
        <f t="shared" si="4"/>
        <v/>
      </c>
    </row>
    <row r="717" ht="22.5" customHeight="1">
      <c r="A717" s="37"/>
      <c r="B717" s="38" t="str">
        <f>'Master Schedule'!B717</f>
        <v/>
      </c>
      <c r="C717" s="39"/>
      <c r="D717" s="40" t="str">
        <f t="shared" si="1"/>
        <v>Saturday</v>
      </c>
      <c r="E717" s="41"/>
      <c r="F717" s="38"/>
      <c r="G717" s="38"/>
      <c r="H717" s="41"/>
      <c r="I717" s="38"/>
      <c r="J717" s="38"/>
      <c r="K717" s="32"/>
      <c r="L717" s="32"/>
      <c r="M717" s="32"/>
      <c r="N717" s="33"/>
      <c r="O717" s="62"/>
      <c r="P717" s="34" t="str">
        <f t="shared" si="4"/>
        <v/>
      </c>
    </row>
    <row r="718" ht="22.5" customHeight="1">
      <c r="A718" s="37"/>
      <c r="B718" s="38" t="str">
        <f>'Master Schedule'!B718</f>
        <v/>
      </c>
      <c r="C718" s="39"/>
      <c r="D718" s="40" t="str">
        <f t="shared" si="1"/>
        <v>Saturday</v>
      </c>
      <c r="E718" s="41"/>
      <c r="F718" s="38"/>
      <c r="G718" s="38"/>
      <c r="H718" s="41"/>
      <c r="I718" s="38"/>
      <c r="J718" s="38"/>
      <c r="K718" s="35"/>
      <c r="L718" s="35"/>
      <c r="M718" s="35"/>
      <c r="N718" s="36"/>
      <c r="O718" s="62"/>
      <c r="P718" s="34" t="str">
        <f t="shared" si="4"/>
        <v/>
      </c>
    </row>
    <row r="719" ht="22.5" customHeight="1">
      <c r="A719" s="37"/>
      <c r="B719" s="38" t="str">
        <f>'Master Schedule'!B719</f>
        <v/>
      </c>
      <c r="C719" s="39"/>
      <c r="D719" s="40" t="str">
        <f t="shared" si="1"/>
        <v>Saturday</v>
      </c>
      <c r="E719" s="41"/>
      <c r="F719" s="38"/>
      <c r="G719" s="38"/>
      <c r="H719" s="41"/>
      <c r="I719" s="38"/>
      <c r="J719" s="38"/>
      <c r="K719" s="32"/>
      <c r="L719" s="32"/>
      <c r="M719" s="32"/>
      <c r="N719" s="33"/>
      <c r="O719" s="62"/>
      <c r="P719" s="34" t="str">
        <f t="shared" si="4"/>
        <v/>
      </c>
    </row>
    <row r="720" ht="22.5" customHeight="1">
      <c r="A720" s="37"/>
      <c r="B720" s="38" t="str">
        <f>'Master Schedule'!B720</f>
        <v/>
      </c>
      <c r="C720" s="39"/>
      <c r="D720" s="40" t="str">
        <f t="shared" si="1"/>
        <v>Saturday</v>
      </c>
      <c r="E720" s="41"/>
      <c r="F720" s="38"/>
      <c r="G720" s="38"/>
      <c r="H720" s="41"/>
      <c r="I720" s="38"/>
      <c r="J720" s="38"/>
      <c r="K720" s="35"/>
      <c r="L720" s="35"/>
      <c r="M720" s="35"/>
      <c r="N720" s="36"/>
      <c r="O720" s="62"/>
      <c r="P720" s="34" t="str">
        <f t="shared" si="4"/>
        <v/>
      </c>
    </row>
    <row r="721" ht="22.5" customHeight="1">
      <c r="A721" s="37"/>
      <c r="B721" s="38" t="str">
        <f>'Master Schedule'!B721</f>
        <v/>
      </c>
      <c r="C721" s="39"/>
      <c r="D721" s="40" t="str">
        <f t="shared" si="1"/>
        <v>Saturday</v>
      </c>
      <c r="E721" s="41"/>
      <c r="F721" s="38"/>
      <c r="G721" s="38"/>
      <c r="H721" s="41"/>
      <c r="I721" s="38"/>
      <c r="J721" s="38"/>
      <c r="K721" s="32"/>
      <c r="L721" s="32"/>
      <c r="M721" s="32"/>
      <c r="N721" s="33"/>
      <c r="O721" s="62"/>
      <c r="P721" s="34" t="str">
        <f t="shared" si="4"/>
        <v/>
      </c>
    </row>
    <row r="722" ht="22.5" customHeight="1">
      <c r="A722" s="37"/>
      <c r="B722" s="38" t="str">
        <f>'Master Schedule'!B722</f>
        <v/>
      </c>
      <c r="C722" s="39"/>
      <c r="D722" s="40" t="str">
        <f t="shared" si="1"/>
        <v>Saturday</v>
      </c>
      <c r="E722" s="41"/>
      <c r="F722" s="38"/>
      <c r="G722" s="38"/>
      <c r="H722" s="41"/>
      <c r="I722" s="38"/>
      <c r="J722" s="38"/>
      <c r="K722" s="35"/>
      <c r="L722" s="35"/>
      <c r="M722" s="35"/>
      <c r="N722" s="36"/>
      <c r="O722" s="62"/>
      <c r="P722" s="34" t="str">
        <f t="shared" si="4"/>
        <v/>
      </c>
    </row>
    <row r="723" ht="22.5" customHeight="1">
      <c r="A723" s="37"/>
      <c r="B723" s="38" t="str">
        <f>'Master Schedule'!B723</f>
        <v/>
      </c>
      <c r="C723" s="39"/>
      <c r="D723" s="40" t="str">
        <f t="shared" si="1"/>
        <v>Saturday</v>
      </c>
      <c r="E723" s="41"/>
      <c r="F723" s="38"/>
      <c r="G723" s="38"/>
      <c r="H723" s="41"/>
      <c r="I723" s="38"/>
      <c r="J723" s="38"/>
      <c r="K723" s="32"/>
      <c r="L723" s="32"/>
      <c r="M723" s="32"/>
      <c r="N723" s="33"/>
      <c r="O723" s="62"/>
      <c r="P723" s="34" t="str">
        <f t="shared" si="4"/>
        <v/>
      </c>
    </row>
    <row r="724" ht="22.5" customHeight="1">
      <c r="A724" s="37"/>
      <c r="B724" s="38" t="str">
        <f>'Master Schedule'!B724</f>
        <v/>
      </c>
      <c r="C724" s="39"/>
      <c r="D724" s="40" t="str">
        <f t="shared" si="1"/>
        <v>Saturday</v>
      </c>
      <c r="E724" s="41"/>
      <c r="F724" s="38"/>
      <c r="G724" s="38"/>
      <c r="H724" s="41"/>
      <c r="I724" s="38"/>
      <c r="J724" s="38"/>
      <c r="K724" s="35"/>
      <c r="L724" s="35"/>
      <c r="M724" s="35"/>
      <c r="N724" s="36"/>
      <c r="O724" s="62"/>
      <c r="P724" s="34" t="str">
        <f t="shared" si="4"/>
        <v/>
      </c>
    </row>
    <row r="725" ht="22.5" customHeight="1">
      <c r="A725" s="37"/>
      <c r="B725" s="38" t="str">
        <f>'Master Schedule'!B725</f>
        <v/>
      </c>
      <c r="C725" s="39"/>
      <c r="D725" s="40" t="str">
        <f t="shared" si="1"/>
        <v>Saturday</v>
      </c>
      <c r="E725" s="41"/>
      <c r="F725" s="38"/>
      <c r="G725" s="38"/>
      <c r="H725" s="41"/>
      <c r="I725" s="38"/>
      <c r="J725" s="38"/>
      <c r="K725" s="32"/>
      <c r="L725" s="32"/>
      <c r="M725" s="32"/>
      <c r="N725" s="33"/>
      <c r="O725" s="62"/>
      <c r="P725" s="34" t="str">
        <f t="shared" si="4"/>
        <v/>
      </c>
    </row>
    <row r="726" ht="22.5" customHeight="1">
      <c r="A726" s="37"/>
      <c r="B726" s="38" t="str">
        <f>'Master Schedule'!B726</f>
        <v/>
      </c>
      <c r="C726" s="39"/>
      <c r="D726" s="40" t="str">
        <f t="shared" si="1"/>
        <v>Saturday</v>
      </c>
      <c r="E726" s="41"/>
      <c r="F726" s="38"/>
      <c r="G726" s="38"/>
      <c r="H726" s="41"/>
      <c r="I726" s="38"/>
      <c r="J726" s="38"/>
      <c r="K726" s="35"/>
      <c r="L726" s="35"/>
      <c r="M726" s="35"/>
      <c r="N726" s="36"/>
      <c r="O726" s="62"/>
      <c r="P726" s="34" t="str">
        <f t="shared" si="4"/>
        <v/>
      </c>
    </row>
    <row r="727" ht="22.5" customHeight="1">
      <c r="A727" s="37"/>
      <c r="B727" s="38" t="str">
        <f>'Master Schedule'!B727</f>
        <v/>
      </c>
      <c r="C727" s="39"/>
      <c r="D727" s="40" t="str">
        <f t="shared" si="1"/>
        <v>Saturday</v>
      </c>
      <c r="E727" s="41"/>
      <c r="F727" s="38"/>
      <c r="G727" s="38"/>
      <c r="H727" s="41"/>
      <c r="I727" s="38"/>
      <c r="J727" s="38"/>
      <c r="K727" s="32"/>
      <c r="L727" s="32"/>
      <c r="M727" s="32"/>
      <c r="N727" s="33"/>
      <c r="O727" s="62"/>
      <c r="P727" s="34" t="str">
        <f t="shared" si="4"/>
        <v/>
      </c>
    </row>
    <row r="728" ht="22.5" customHeight="1">
      <c r="A728" s="37"/>
      <c r="B728" s="38" t="str">
        <f>'Master Schedule'!B728</f>
        <v/>
      </c>
      <c r="C728" s="39"/>
      <c r="D728" s="40" t="str">
        <f t="shared" si="1"/>
        <v>Saturday</v>
      </c>
      <c r="E728" s="41"/>
      <c r="F728" s="38"/>
      <c r="G728" s="38"/>
      <c r="H728" s="41"/>
      <c r="I728" s="38"/>
      <c r="J728" s="38"/>
      <c r="K728" s="35"/>
      <c r="L728" s="35"/>
      <c r="M728" s="35"/>
      <c r="N728" s="36"/>
      <c r="O728" s="62"/>
      <c r="P728" s="34" t="str">
        <f t="shared" si="4"/>
        <v/>
      </c>
    </row>
    <row r="729" ht="22.5" customHeight="1">
      <c r="A729" s="37"/>
      <c r="B729" s="38" t="str">
        <f>'Master Schedule'!B729</f>
        <v/>
      </c>
      <c r="C729" s="39"/>
      <c r="D729" s="40" t="str">
        <f t="shared" si="1"/>
        <v>Saturday</v>
      </c>
      <c r="E729" s="41"/>
      <c r="F729" s="38"/>
      <c r="G729" s="38"/>
      <c r="H729" s="41"/>
      <c r="I729" s="38"/>
      <c r="J729" s="38"/>
      <c r="K729" s="32"/>
      <c r="L729" s="32"/>
      <c r="M729" s="32"/>
      <c r="N729" s="33"/>
      <c r="O729" s="62"/>
      <c r="P729" s="34" t="str">
        <f t="shared" si="4"/>
        <v/>
      </c>
    </row>
    <row r="730" ht="22.5" customHeight="1">
      <c r="A730" s="37"/>
      <c r="B730" s="38" t="str">
        <f>'Master Schedule'!B730</f>
        <v/>
      </c>
      <c r="C730" s="39"/>
      <c r="D730" s="40" t="str">
        <f t="shared" si="1"/>
        <v>Saturday</v>
      </c>
      <c r="E730" s="41"/>
      <c r="F730" s="38"/>
      <c r="G730" s="38"/>
      <c r="H730" s="41"/>
      <c r="I730" s="38"/>
      <c r="J730" s="38"/>
      <c r="K730" s="35"/>
      <c r="L730" s="35"/>
      <c r="M730" s="35"/>
      <c r="N730" s="36"/>
      <c r="O730" s="62"/>
      <c r="P730" s="34" t="str">
        <f t="shared" si="4"/>
        <v/>
      </c>
    </row>
    <row r="731" ht="22.5" customHeight="1">
      <c r="A731" s="37"/>
      <c r="B731" s="38" t="str">
        <f>'Master Schedule'!B731</f>
        <v/>
      </c>
      <c r="C731" s="39"/>
      <c r="D731" s="40" t="str">
        <f t="shared" si="1"/>
        <v>Saturday</v>
      </c>
      <c r="E731" s="41"/>
      <c r="F731" s="38"/>
      <c r="G731" s="38"/>
      <c r="H731" s="41"/>
      <c r="I731" s="38"/>
      <c r="J731" s="38"/>
      <c r="K731" s="32"/>
      <c r="L731" s="32"/>
      <c r="M731" s="32"/>
      <c r="N731" s="33"/>
      <c r="O731" s="62"/>
      <c r="P731" s="34" t="str">
        <f t="shared" si="4"/>
        <v/>
      </c>
    </row>
    <row r="732" ht="22.5" customHeight="1">
      <c r="A732" s="37"/>
      <c r="B732" s="38" t="str">
        <f>'Master Schedule'!B732</f>
        <v/>
      </c>
      <c r="C732" s="39"/>
      <c r="D732" s="40" t="str">
        <f t="shared" si="1"/>
        <v>Saturday</v>
      </c>
      <c r="E732" s="41"/>
      <c r="F732" s="38"/>
      <c r="G732" s="38"/>
      <c r="H732" s="41"/>
      <c r="I732" s="38"/>
      <c r="J732" s="38"/>
      <c r="K732" s="35"/>
      <c r="L732" s="35"/>
      <c r="M732" s="35"/>
      <c r="N732" s="36"/>
      <c r="O732" s="62"/>
      <c r="P732" s="34" t="str">
        <f t="shared" si="4"/>
        <v/>
      </c>
    </row>
    <row r="733" ht="22.5" customHeight="1">
      <c r="A733" s="37"/>
      <c r="B733" s="38" t="str">
        <f>'Master Schedule'!B733</f>
        <v/>
      </c>
      <c r="C733" s="39"/>
      <c r="D733" s="40" t="str">
        <f t="shared" si="1"/>
        <v>Saturday</v>
      </c>
      <c r="E733" s="41"/>
      <c r="F733" s="38"/>
      <c r="G733" s="38"/>
      <c r="H733" s="41"/>
      <c r="I733" s="38"/>
      <c r="J733" s="38"/>
      <c r="K733" s="32"/>
      <c r="L733" s="32"/>
      <c r="M733" s="32"/>
      <c r="N733" s="33"/>
      <c r="O733" s="62"/>
      <c r="P733" s="34" t="str">
        <f t="shared" si="4"/>
        <v/>
      </c>
    </row>
    <row r="734" ht="22.5" customHeight="1">
      <c r="A734" s="37"/>
      <c r="B734" s="38" t="str">
        <f>'Master Schedule'!B734</f>
        <v/>
      </c>
      <c r="C734" s="39"/>
      <c r="D734" s="40" t="str">
        <f t="shared" si="1"/>
        <v>Saturday</v>
      </c>
      <c r="E734" s="41"/>
      <c r="F734" s="38"/>
      <c r="G734" s="38"/>
      <c r="H734" s="41"/>
      <c r="I734" s="38"/>
      <c r="J734" s="38"/>
      <c r="K734" s="35"/>
      <c r="L734" s="35"/>
      <c r="M734" s="35"/>
      <c r="N734" s="36"/>
      <c r="O734" s="62"/>
      <c r="P734" s="34" t="str">
        <f t="shared" si="4"/>
        <v/>
      </c>
    </row>
    <row r="735" ht="22.5" customHeight="1">
      <c r="A735" s="37"/>
      <c r="B735" s="38" t="str">
        <f>'Master Schedule'!B735</f>
        <v/>
      </c>
      <c r="C735" s="39"/>
      <c r="D735" s="40" t="str">
        <f t="shared" si="1"/>
        <v>Saturday</v>
      </c>
      <c r="E735" s="41"/>
      <c r="F735" s="38"/>
      <c r="G735" s="38"/>
      <c r="H735" s="41"/>
      <c r="I735" s="38"/>
      <c r="J735" s="38"/>
      <c r="K735" s="32"/>
      <c r="L735" s="32"/>
      <c r="M735" s="32"/>
      <c r="N735" s="33"/>
      <c r="O735" s="62"/>
      <c r="P735" s="34" t="str">
        <f t="shared" si="4"/>
        <v/>
      </c>
    </row>
    <row r="736" ht="22.5" customHeight="1">
      <c r="A736" s="37"/>
      <c r="B736" s="38" t="str">
        <f>'Master Schedule'!B736</f>
        <v/>
      </c>
      <c r="C736" s="39"/>
      <c r="D736" s="40" t="str">
        <f t="shared" si="1"/>
        <v>Saturday</v>
      </c>
      <c r="E736" s="41"/>
      <c r="F736" s="38"/>
      <c r="G736" s="38"/>
      <c r="H736" s="41"/>
      <c r="I736" s="38"/>
      <c r="J736" s="38"/>
      <c r="K736" s="35"/>
      <c r="L736" s="35"/>
      <c r="M736" s="35"/>
      <c r="N736" s="36"/>
      <c r="O736" s="62"/>
      <c r="P736" s="34" t="str">
        <f t="shared" si="4"/>
        <v/>
      </c>
    </row>
    <row r="737" ht="22.5" customHeight="1">
      <c r="A737" s="37"/>
      <c r="B737" s="38" t="str">
        <f>'Master Schedule'!B737</f>
        <v/>
      </c>
      <c r="C737" s="39"/>
      <c r="D737" s="40" t="str">
        <f t="shared" si="1"/>
        <v>Saturday</v>
      </c>
      <c r="E737" s="41"/>
      <c r="F737" s="38"/>
      <c r="G737" s="38"/>
      <c r="H737" s="41"/>
      <c r="I737" s="38"/>
      <c r="J737" s="38"/>
      <c r="K737" s="32"/>
      <c r="L737" s="32"/>
      <c r="M737" s="32"/>
      <c r="N737" s="33"/>
      <c r="O737" s="62"/>
      <c r="P737" s="34" t="str">
        <f t="shared" si="4"/>
        <v/>
      </c>
    </row>
    <row r="738" ht="22.5" customHeight="1">
      <c r="A738" s="37"/>
      <c r="B738" s="38" t="str">
        <f>'Master Schedule'!B738</f>
        <v/>
      </c>
      <c r="C738" s="39"/>
      <c r="D738" s="40" t="str">
        <f t="shared" si="1"/>
        <v>Saturday</v>
      </c>
      <c r="E738" s="41"/>
      <c r="F738" s="38"/>
      <c r="G738" s="38"/>
      <c r="H738" s="41"/>
      <c r="I738" s="38"/>
      <c r="J738" s="38"/>
      <c r="K738" s="35"/>
      <c r="L738" s="35"/>
      <c r="M738" s="35"/>
      <c r="N738" s="36"/>
      <c r="O738" s="62"/>
      <c r="P738" s="34" t="str">
        <f t="shared" si="4"/>
        <v/>
      </c>
    </row>
    <row r="739" ht="22.5" customHeight="1">
      <c r="A739" s="37"/>
      <c r="B739" s="38" t="str">
        <f>'Master Schedule'!B739</f>
        <v/>
      </c>
      <c r="C739" s="39"/>
      <c r="D739" s="40" t="str">
        <f t="shared" si="1"/>
        <v>Saturday</v>
      </c>
      <c r="E739" s="41"/>
      <c r="F739" s="38"/>
      <c r="G739" s="38"/>
      <c r="H739" s="41"/>
      <c r="I739" s="38"/>
      <c r="J739" s="38"/>
      <c r="K739" s="32"/>
      <c r="L739" s="32"/>
      <c r="M739" s="32"/>
      <c r="N739" s="33"/>
      <c r="O739" s="62"/>
      <c r="P739" s="34" t="str">
        <f t="shared" si="4"/>
        <v/>
      </c>
    </row>
    <row r="740" ht="22.5" customHeight="1">
      <c r="A740" s="37"/>
      <c r="B740" s="38" t="str">
        <f>'Master Schedule'!B740</f>
        <v/>
      </c>
      <c r="C740" s="39"/>
      <c r="D740" s="40" t="str">
        <f t="shared" si="1"/>
        <v>Saturday</v>
      </c>
      <c r="E740" s="41"/>
      <c r="F740" s="38"/>
      <c r="G740" s="38"/>
      <c r="H740" s="41"/>
      <c r="I740" s="38"/>
      <c r="J740" s="38"/>
      <c r="K740" s="35"/>
      <c r="L740" s="35"/>
      <c r="M740" s="35"/>
      <c r="N740" s="36"/>
      <c r="O740" s="62"/>
      <c r="P740" s="34" t="str">
        <f t="shared" si="4"/>
        <v/>
      </c>
    </row>
    <row r="741" ht="22.5" customHeight="1">
      <c r="A741" s="37"/>
      <c r="B741" s="38" t="str">
        <f>'Master Schedule'!B741</f>
        <v/>
      </c>
      <c r="C741" s="39"/>
      <c r="D741" s="40" t="str">
        <f t="shared" si="1"/>
        <v>Saturday</v>
      </c>
      <c r="E741" s="41"/>
      <c r="F741" s="38"/>
      <c r="G741" s="38"/>
      <c r="H741" s="41"/>
      <c r="I741" s="38"/>
      <c r="J741" s="38"/>
      <c r="K741" s="32"/>
      <c r="L741" s="32"/>
      <c r="M741" s="32"/>
      <c r="N741" s="33"/>
      <c r="O741" s="62"/>
      <c r="P741" s="34" t="str">
        <f t="shared" si="4"/>
        <v/>
      </c>
    </row>
    <row r="742" ht="22.5" customHeight="1">
      <c r="A742" s="37"/>
      <c r="B742" s="38" t="str">
        <f>'Master Schedule'!B742</f>
        <v/>
      </c>
      <c r="C742" s="39"/>
      <c r="D742" s="40" t="str">
        <f t="shared" si="1"/>
        <v>Saturday</v>
      </c>
      <c r="E742" s="41"/>
      <c r="F742" s="38"/>
      <c r="G742" s="38"/>
      <c r="H742" s="41"/>
      <c r="I742" s="38"/>
      <c r="J742" s="38"/>
      <c r="K742" s="35"/>
      <c r="L742" s="35"/>
      <c r="M742" s="35"/>
      <c r="N742" s="36"/>
      <c r="O742" s="62"/>
      <c r="P742" s="34" t="str">
        <f t="shared" si="4"/>
        <v/>
      </c>
    </row>
    <row r="743" ht="22.5" customHeight="1">
      <c r="A743" s="37"/>
      <c r="B743" s="38" t="str">
        <f>'Master Schedule'!B743</f>
        <v/>
      </c>
      <c r="C743" s="39"/>
      <c r="D743" s="40" t="str">
        <f t="shared" si="1"/>
        <v>Saturday</v>
      </c>
      <c r="E743" s="41"/>
      <c r="F743" s="38"/>
      <c r="G743" s="38"/>
      <c r="H743" s="41"/>
      <c r="I743" s="38"/>
      <c r="J743" s="38"/>
      <c r="K743" s="32"/>
      <c r="L743" s="32"/>
      <c r="M743" s="32"/>
      <c r="N743" s="33"/>
      <c r="O743" s="62"/>
      <c r="P743" s="34" t="str">
        <f t="shared" si="4"/>
        <v/>
      </c>
    </row>
    <row r="744" ht="22.5" customHeight="1">
      <c r="A744" s="37"/>
      <c r="B744" s="38" t="str">
        <f>'Master Schedule'!B744</f>
        <v/>
      </c>
      <c r="C744" s="39"/>
      <c r="D744" s="40" t="str">
        <f t="shared" si="1"/>
        <v>Saturday</v>
      </c>
      <c r="E744" s="41"/>
      <c r="F744" s="38"/>
      <c r="G744" s="38"/>
      <c r="H744" s="41"/>
      <c r="I744" s="38"/>
      <c r="J744" s="38"/>
      <c r="K744" s="35"/>
      <c r="L744" s="35"/>
      <c r="M744" s="35"/>
      <c r="N744" s="36"/>
      <c r="O744" s="62"/>
      <c r="P744" s="34" t="str">
        <f t="shared" si="4"/>
        <v/>
      </c>
    </row>
    <row r="745" ht="22.5" customHeight="1">
      <c r="A745" s="37"/>
      <c r="B745" s="38" t="str">
        <f>'Master Schedule'!B745</f>
        <v/>
      </c>
      <c r="C745" s="39"/>
      <c r="D745" s="40" t="str">
        <f t="shared" si="1"/>
        <v>Saturday</v>
      </c>
      <c r="E745" s="41"/>
      <c r="F745" s="38"/>
      <c r="G745" s="38"/>
      <c r="H745" s="41"/>
      <c r="I745" s="38"/>
      <c r="J745" s="38"/>
      <c r="K745" s="32"/>
      <c r="L745" s="32"/>
      <c r="M745" s="32"/>
      <c r="N745" s="33"/>
      <c r="O745" s="62"/>
      <c r="P745" s="34" t="str">
        <f t="shared" si="4"/>
        <v/>
      </c>
    </row>
    <row r="746" ht="22.5" customHeight="1">
      <c r="A746" s="37"/>
      <c r="B746" s="38" t="str">
        <f>'Master Schedule'!B746</f>
        <v/>
      </c>
      <c r="C746" s="39"/>
      <c r="D746" s="40" t="str">
        <f t="shared" si="1"/>
        <v>Saturday</v>
      </c>
      <c r="E746" s="41"/>
      <c r="F746" s="38"/>
      <c r="G746" s="38"/>
      <c r="H746" s="41"/>
      <c r="I746" s="38"/>
      <c r="J746" s="38"/>
      <c r="K746" s="35"/>
      <c r="L746" s="35"/>
      <c r="M746" s="35"/>
      <c r="N746" s="36"/>
      <c r="O746" s="62"/>
      <c r="P746" s="34" t="str">
        <f t="shared" si="4"/>
        <v/>
      </c>
    </row>
    <row r="747" ht="22.5" customHeight="1">
      <c r="A747" s="37"/>
      <c r="B747" s="38" t="str">
        <f>'Master Schedule'!B747</f>
        <v/>
      </c>
      <c r="C747" s="39"/>
      <c r="D747" s="40" t="str">
        <f t="shared" si="1"/>
        <v>Saturday</v>
      </c>
      <c r="E747" s="41"/>
      <c r="F747" s="38"/>
      <c r="G747" s="38"/>
      <c r="H747" s="41"/>
      <c r="I747" s="38"/>
      <c r="J747" s="38"/>
      <c r="K747" s="32"/>
      <c r="L747" s="32"/>
      <c r="M747" s="32"/>
      <c r="N747" s="33"/>
      <c r="O747" s="62"/>
      <c r="P747" s="34" t="str">
        <f t="shared" si="4"/>
        <v/>
      </c>
    </row>
    <row r="748" ht="22.5" customHeight="1">
      <c r="A748" s="37"/>
      <c r="B748" s="38" t="str">
        <f>'Master Schedule'!B748</f>
        <v/>
      </c>
      <c r="C748" s="39"/>
      <c r="D748" s="40" t="str">
        <f t="shared" si="1"/>
        <v>Saturday</v>
      </c>
      <c r="E748" s="41"/>
      <c r="F748" s="38"/>
      <c r="G748" s="38"/>
      <c r="H748" s="41"/>
      <c r="I748" s="38"/>
      <c r="J748" s="38"/>
      <c r="K748" s="35"/>
      <c r="L748" s="35"/>
      <c r="M748" s="35"/>
      <c r="N748" s="36"/>
      <c r="O748" s="62"/>
      <c r="P748" s="34" t="str">
        <f t="shared" si="4"/>
        <v/>
      </c>
    </row>
    <row r="749" ht="22.5" customHeight="1">
      <c r="A749" s="37"/>
      <c r="B749" s="38" t="str">
        <f>'Master Schedule'!B749</f>
        <v/>
      </c>
      <c r="C749" s="39"/>
      <c r="D749" s="40" t="str">
        <f t="shared" si="1"/>
        <v>Saturday</v>
      </c>
      <c r="E749" s="41"/>
      <c r="F749" s="38"/>
      <c r="G749" s="38"/>
      <c r="H749" s="41"/>
      <c r="I749" s="38"/>
      <c r="J749" s="38"/>
      <c r="K749" s="32"/>
      <c r="L749" s="32"/>
      <c r="M749" s="32"/>
      <c r="N749" s="33"/>
      <c r="O749" s="62"/>
      <c r="P749" s="34" t="str">
        <f t="shared" si="4"/>
        <v/>
      </c>
    </row>
    <row r="750" ht="22.5" customHeight="1">
      <c r="A750" s="37"/>
      <c r="B750" s="38" t="str">
        <f>'Master Schedule'!B750</f>
        <v/>
      </c>
      <c r="C750" s="39"/>
      <c r="D750" s="40" t="str">
        <f t="shared" si="1"/>
        <v>Saturday</v>
      </c>
      <c r="E750" s="41"/>
      <c r="F750" s="38"/>
      <c r="G750" s="38"/>
      <c r="H750" s="41"/>
      <c r="I750" s="38"/>
      <c r="J750" s="38"/>
      <c r="K750" s="35"/>
      <c r="L750" s="35"/>
      <c r="M750" s="35"/>
      <c r="N750" s="36"/>
      <c r="O750" s="62"/>
      <c r="P750" s="34" t="str">
        <f t="shared" si="4"/>
        <v/>
      </c>
    </row>
    <row r="751" ht="22.5" customHeight="1">
      <c r="A751" s="37"/>
      <c r="B751" s="38" t="str">
        <f>'Master Schedule'!B751</f>
        <v/>
      </c>
      <c r="C751" s="39"/>
      <c r="D751" s="40" t="str">
        <f t="shared" si="1"/>
        <v>Saturday</v>
      </c>
      <c r="E751" s="41"/>
      <c r="F751" s="38"/>
      <c r="G751" s="38"/>
      <c r="H751" s="41"/>
      <c r="I751" s="38"/>
      <c r="J751" s="38"/>
      <c r="K751" s="32"/>
      <c r="L751" s="32"/>
      <c r="M751" s="32"/>
      <c r="N751" s="33"/>
      <c r="O751" s="62"/>
      <c r="P751" s="34" t="str">
        <f t="shared" si="4"/>
        <v/>
      </c>
    </row>
    <row r="752" ht="22.5" customHeight="1">
      <c r="A752" s="37"/>
      <c r="B752" s="38" t="str">
        <f>'Master Schedule'!B752</f>
        <v/>
      </c>
      <c r="C752" s="39"/>
      <c r="D752" s="40" t="str">
        <f t="shared" si="1"/>
        <v>Saturday</v>
      </c>
      <c r="E752" s="41"/>
      <c r="F752" s="38"/>
      <c r="G752" s="38"/>
      <c r="H752" s="41"/>
      <c r="I752" s="38"/>
      <c r="J752" s="38"/>
      <c r="K752" s="35"/>
      <c r="L752" s="35"/>
      <c r="M752" s="35"/>
      <c r="N752" s="36"/>
      <c r="O752" s="62"/>
      <c r="P752" s="34" t="str">
        <f t="shared" si="4"/>
        <v/>
      </c>
    </row>
    <row r="753" ht="22.5" customHeight="1">
      <c r="A753" s="37"/>
      <c r="B753" s="38" t="str">
        <f>'Master Schedule'!B753</f>
        <v/>
      </c>
      <c r="C753" s="39"/>
      <c r="D753" s="40" t="str">
        <f t="shared" si="1"/>
        <v>Saturday</v>
      </c>
      <c r="E753" s="41"/>
      <c r="F753" s="38"/>
      <c r="G753" s="38"/>
      <c r="H753" s="41"/>
      <c r="I753" s="38"/>
      <c r="J753" s="38"/>
      <c r="K753" s="32"/>
      <c r="L753" s="32"/>
      <c r="M753" s="32"/>
      <c r="N753" s="33"/>
      <c r="O753" s="62"/>
      <c r="P753" s="34" t="str">
        <f t="shared" si="4"/>
        <v/>
      </c>
    </row>
    <row r="754" ht="22.5" customHeight="1">
      <c r="A754" s="37"/>
      <c r="B754" s="38" t="str">
        <f>'Master Schedule'!B754</f>
        <v/>
      </c>
      <c r="C754" s="39"/>
      <c r="D754" s="40" t="str">
        <f t="shared" si="1"/>
        <v>Saturday</v>
      </c>
      <c r="E754" s="41"/>
      <c r="F754" s="38"/>
      <c r="G754" s="38"/>
      <c r="H754" s="41"/>
      <c r="I754" s="38"/>
      <c r="J754" s="38"/>
      <c r="K754" s="35"/>
      <c r="L754" s="35"/>
      <c r="M754" s="35"/>
      <c r="N754" s="36"/>
      <c r="O754" s="62"/>
      <c r="P754" s="34" t="str">
        <f t="shared" si="4"/>
        <v/>
      </c>
    </row>
    <row r="755" ht="22.5" customHeight="1">
      <c r="A755" s="37"/>
      <c r="B755" s="38" t="str">
        <f>'Master Schedule'!B755</f>
        <v/>
      </c>
      <c r="C755" s="39"/>
      <c r="D755" s="40" t="str">
        <f t="shared" si="1"/>
        <v>Saturday</v>
      </c>
      <c r="E755" s="41"/>
      <c r="F755" s="38"/>
      <c r="G755" s="38"/>
      <c r="H755" s="41"/>
      <c r="I755" s="38"/>
      <c r="J755" s="38"/>
      <c r="K755" s="32"/>
      <c r="L755" s="32"/>
      <c r="M755" s="32"/>
      <c r="N755" s="33"/>
      <c r="O755" s="62"/>
      <c r="P755" s="34" t="str">
        <f t="shared" si="4"/>
        <v/>
      </c>
    </row>
    <row r="756" ht="22.5" customHeight="1">
      <c r="A756" s="37"/>
      <c r="B756" s="38" t="str">
        <f>'Master Schedule'!B756</f>
        <v/>
      </c>
      <c r="C756" s="39"/>
      <c r="D756" s="40" t="str">
        <f t="shared" si="1"/>
        <v>Saturday</v>
      </c>
      <c r="E756" s="41"/>
      <c r="F756" s="38"/>
      <c r="G756" s="38"/>
      <c r="H756" s="41"/>
      <c r="I756" s="38"/>
      <c r="J756" s="38"/>
      <c r="K756" s="35"/>
      <c r="L756" s="35"/>
      <c r="M756" s="35"/>
      <c r="N756" s="36"/>
      <c r="O756" s="62"/>
      <c r="P756" s="34" t="str">
        <f t="shared" si="4"/>
        <v/>
      </c>
    </row>
    <row r="757" ht="22.5" customHeight="1">
      <c r="A757" s="37"/>
      <c r="B757" s="38" t="str">
        <f>'Master Schedule'!B757</f>
        <v/>
      </c>
      <c r="C757" s="39"/>
      <c r="D757" s="40" t="str">
        <f t="shared" si="1"/>
        <v>Saturday</v>
      </c>
      <c r="E757" s="41"/>
      <c r="F757" s="38"/>
      <c r="G757" s="38"/>
      <c r="H757" s="41"/>
      <c r="I757" s="38"/>
      <c r="J757" s="38"/>
      <c r="K757" s="32"/>
      <c r="L757" s="32"/>
      <c r="M757" s="32"/>
      <c r="N757" s="33"/>
      <c r="O757" s="62"/>
      <c r="P757" s="34" t="str">
        <f t="shared" si="4"/>
        <v/>
      </c>
    </row>
    <row r="758" ht="22.5" customHeight="1">
      <c r="A758" s="37"/>
      <c r="B758" s="38" t="str">
        <f>'Master Schedule'!B758</f>
        <v/>
      </c>
      <c r="C758" s="39"/>
      <c r="D758" s="40" t="str">
        <f t="shared" si="1"/>
        <v>Saturday</v>
      </c>
      <c r="E758" s="41"/>
      <c r="F758" s="38"/>
      <c r="G758" s="38"/>
      <c r="H758" s="41"/>
      <c r="I758" s="38"/>
      <c r="J758" s="38"/>
      <c r="K758" s="35"/>
      <c r="L758" s="35"/>
      <c r="M758" s="35"/>
      <c r="N758" s="36"/>
      <c r="O758" s="62"/>
      <c r="P758" s="34" t="str">
        <f t="shared" si="4"/>
        <v/>
      </c>
    </row>
    <row r="759" ht="22.5" customHeight="1">
      <c r="A759" s="37"/>
      <c r="B759" s="38" t="str">
        <f>'Master Schedule'!B759</f>
        <v/>
      </c>
      <c r="C759" s="39"/>
      <c r="D759" s="40" t="str">
        <f t="shared" si="1"/>
        <v>Saturday</v>
      </c>
      <c r="E759" s="41"/>
      <c r="F759" s="38"/>
      <c r="G759" s="38"/>
      <c r="H759" s="41"/>
      <c r="I759" s="38"/>
      <c r="J759" s="38"/>
      <c r="K759" s="32"/>
      <c r="L759" s="32"/>
      <c r="M759" s="32"/>
      <c r="N759" s="33"/>
      <c r="O759" s="62"/>
      <c r="P759" s="34" t="str">
        <f t="shared" si="4"/>
        <v/>
      </c>
    </row>
    <row r="760" ht="22.5" customHeight="1">
      <c r="A760" s="37"/>
      <c r="B760" s="38" t="str">
        <f>'Master Schedule'!B760</f>
        <v/>
      </c>
      <c r="C760" s="39"/>
      <c r="D760" s="40" t="str">
        <f t="shared" si="1"/>
        <v>Saturday</v>
      </c>
      <c r="E760" s="41"/>
      <c r="F760" s="38"/>
      <c r="G760" s="38"/>
      <c r="H760" s="41"/>
      <c r="I760" s="38"/>
      <c r="J760" s="38"/>
      <c r="K760" s="35"/>
      <c r="L760" s="35"/>
      <c r="M760" s="35"/>
      <c r="N760" s="36"/>
      <c r="O760" s="62"/>
      <c r="P760" s="34" t="str">
        <f t="shared" si="4"/>
        <v/>
      </c>
    </row>
    <row r="761" ht="22.5" customHeight="1">
      <c r="A761" s="37"/>
      <c r="B761" s="38" t="str">
        <f>'Master Schedule'!B761</f>
        <v/>
      </c>
      <c r="C761" s="39"/>
      <c r="D761" s="40" t="str">
        <f t="shared" si="1"/>
        <v>Saturday</v>
      </c>
      <c r="E761" s="41"/>
      <c r="F761" s="38"/>
      <c r="G761" s="38"/>
      <c r="H761" s="41"/>
      <c r="I761" s="38"/>
      <c r="J761" s="38"/>
      <c r="K761" s="32"/>
      <c r="L761" s="32"/>
      <c r="M761" s="32"/>
      <c r="N761" s="33"/>
      <c r="O761" s="62"/>
      <c r="P761" s="34" t="str">
        <f t="shared" si="4"/>
        <v/>
      </c>
    </row>
    <row r="762" ht="22.5" customHeight="1">
      <c r="A762" s="37"/>
      <c r="B762" s="38" t="str">
        <f>'Master Schedule'!B762</f>
        <v/>
      </c>
      <c r="C762" s="39"/>
      <c r="D762" s="40" t="str">
        <f t="shared" si="1"/>
        <v>Saturday</v>
      </c>
      <c r="E762" s="41"/>
      <c r="F762" s="38"/>
      <c r="G762" s="38"/>
      <c r="H762" s="41"/>
      <c r="I762" s="38"/>
      <c r="J762" s="38"/>
      <c r="K762" s="35"/>
      <c r="L762" s="35"/>
      <c r="M762" s="35"/>
      <c r="N762" s="36"/>
      <c r="O762" s="62"/>
      <c r="P762" s="34" t="str">
        <f t="shared" si="4"/>
        <v/>
      </c>
    </row>
    <row r="763" ht="22.5" customHeight="1">
      <c r="A763" s="37"/>
      <c r="B763" s="38" t="str">
        <f>'Master Schedule'!B763</f>
        <v/>
      </c>
      <c r="C763" s="39"/>
      <c r="D763" s="40" t="str">
        <f t="shared" si="1"/>
        <v>Saturday</v>
      </c>
      <c r="E763" s="41"/>
      <c r="F763" s="38"/>
      <c r="G763" s="38"/>
      <c r="H763" s="41"/>
      <c r="I763" s="38"/>
      <c r="J763" s="38"/>
      <c r="K763" s="32"/>
      <c r="L763" s="32"/>
      <c r="M763" s="32"/>
      <c r="N763" s="33"/>
      <c r="O763" s="62"/>
      <c r="P763" s="34" t="str">
        <f t="shared" si="4"/>
        <v/>
      </c>
    </row>
    <row r="764" ht="22.5" customHeight="1">
      <c r="A764" s="37"/>
      <c r="B764" s="38" t="str">
        <f>'Master Schedule'!B764</f>
        <v/>
      </c>
      <c r="C764" s="39"/>
      <c r="D764" s="40" t="str">
        <f t="shared" si="1"/>
        <v>Saturday</v>
      </c>
      <c r="E764" s="41"/>
      <c r="F764" s="38"/>
      <c r="G764" s="38"/>
      <c r="H764" s="41"/>
      <c r="I764" s="38"/>
      <c r="J764" s="38"/>
      <c r="K764" s="35"/>
      <c r="L764" s="35"/>
      <c r="M764" s="35"/>
      <c r="N764" s="36"/>
      <c r="O764" s="62"/>
      <c r="P764" s="34" t="str">
        <f t="shared" si="4"/>
        <v/>
      </c>
    </row>
    <row r="765" ht="22.5" customHeight="1">
      <c r="A765" s="37"/>
      <c r="B765" s="38" t="str">
        <f>'Master Schedule'!B765</f>
        <v/>
      </c>
      <c r="C765" s="39"/>
      <c r="D765" s="40" t="str">
        <f t="shared" si="1"/>
        <v>Saturday</v>
      </c>
      <c r="E765" s="41"/>
      <c r="F765" s="38"/>
      <c r="G765" s="38"/>
      <c r="H765" s="41"/>
      <c r="I765" s="38"/>
      <c r="J765" s="38"/>
      <c r="K765" s="32"/>
      <c r="L765" s="32"/>
      <c r="M765" s="32"/>
      <c r="N765" s="33"/>
      <c r="O765" s="62"/>
      <c r="P765" s="34" t="str">
        <f t="shared" si="4"/>
        <v/>
      </c>
    </row>
    <row r="766" ht="22.5" customHeight="1">
      <c r="A766" s="37"/>
      <c r="B766" s="38" t="str">
        <f>'Master Schedule'!B766</f>
        <v/>
      </c>
      <c r="C766" s="39"/>
      <c r="D766" s="40" t="str">
        <f t="shared" si="1"/>
        <v>Saturday</v>
      </c>
      <c r="E766" s="41"/>
      <c r="F766" s="38"/>
      <c r="G766" s="38"/>
      <c r="H766" s="41"/>
      <c r="I766" s="38"/>
      <c r="J766" s="38"/>
      <c r="K766" s="35"/>
      <c r="L766" s="35"/>
      <c r="M766" s="35"/>
      <c r="N766" s="36"/>
      <c r="O766" s="62"/>
      <c r="P766" s="34" t="str">
        <f t="shared" si="4"/>
        <v/>
      </c>
    </row>
    <row r="767" ht="22.5" customHeight="1">
      <c r="A767" s="37"/>
      <c r="B767" s="38" t="str">
        <f>'Master Schedule'!B767</f>
        <v/>
      </c>
      <c r="C767" s="39"/>
      <c r="D767" s="40" t="str">
        <f t="shared" si="1"/>
        <v>Saturday</v>
      </c>
      <c r="E767" s="41"/>
      <c r="F767" s="38"/>
      <c r="G767" s="38"/>
      <c r="H767" s="41"/>
      <c r="I767" s="38"/>
      <c r="J767" s="38"/>
      <c r="K767" s="32"/>
      <c r="L767" s="32"/>
      <c r="M767" s="32"/>
      <c r="N767" s="33"/>
      <c r="O767" s="62"/>
      <c r="P767" s="34" t="str">
        <f t="shared" si="4"/>
        <v/>
      </c>
    </row>
    <row r="768" ht="22.5" customHeight="1">
      <c r="A768" s="37"/>
      <c r="B768" s="38" t="str">
        <f>'Master Schedule'!B768</f>
        <v/>
      </c>
      <c r="C768" s="39"/>
      <c r="D768" s="40" t="str">
        <f t="shared" si="1"/>
        <v>Saturday</v>
      </c>
      <c r="E768" s="41"/>
      <c r="F768" s="38"/>
      <c r="G768" s="38"/>
      <c r="H768" s="41"/>
      <c r="I768" s="38"/>
      <c r="J768" s="38"/>
      <c r="K768" s="35"/>
      <c r="L768" s="35"/>
      <c r="M768" s="35"/>
      <c r="N768" s="36"/>
      <c r="O768" s="62"/>
      <c r="P768" s="34" t="str">
        <f t="shared" si="4"/>
        <v/>
      </c>
    </row>
    <row r="769" ht="22.5" customHeight="1">
      <c r="A769" s="37"/>
      <c r="B769" s="38" t="str">
        <f>'Master Schedule'!B769</f>
        <v/>
      </c>
      <c r="C769" s="39"/>
      <c r="D769" s="40" t="str">
        <f t="shared" si="1"/>
        <v>Saturday</v>
      </c>
      <c r="E769" s="41"/>
      <c r="F769" s="38"/>
      <c r="G769" s="38"/>
      <c r="H769" s="41"/>
      <c r="I769" s="38"/>
      <c r="J769" s="38"/>
      <c r="K769" s="32"/>
      <c r="L769" s="32"/>
      <c r="M769" s="32"/>
      <c r="N769" s="33"/>
      <c r="O769" s="62"/>
      <c r="P769" s="34" t="str">
        <f t="shared" si="4"/>
        <v/>
      </c>
    </row>
    <row r="770" ht="22.5" customHeight="1">
      <c r="A770" s="37"/>
      <c r="B770" s="38" t="str">
        <f>'Master Schedule'!B770</f>
        <v/>
      </c>
      <c r="C770" s="39"/>
      <c r="D770" s="40" t="str">
        <f t="shared" si="1"/>
        <v>Saturday</v>
      </c>
      <c r="E770" s="41"/>
      <c r="F770" s="38"/>
      <c r="G770" s="38"/>
      <c r="H770" s="41"/>
      <c r="I770" s="38"/>
      <c r="J770" s="38"/>
      <c r="K770" s="35"/>
      <c r="L770" s="35"/>
      <c r="M770" s="35"/>
      <c r="N770" s="36"/>
      <c r="O770" s="62"/>
      <c r="P770" s="34" t="str">
        <f t="shared" si="4"/>
        <v/>
      </c>
    </row>
    <row r="771" ht="22.5" customHeight="1">
      <c r="A771" s="37"/>
      <c r="B771" s="38" t="str">
        <f>'Master Schedule'!B771</f>
        <v/>
      </c>
      <c r="C771" s="39"/>
      <c r="D771" s="40" t="str">
        <f t="shared" si="1"/>
        <v>Saturday</v>
      </c>
      <c r="E771" s="41"/>
      <c r="F771" s="38"/>
      <c r="G771" s="38"/>
      <c r="H771" s="41"/>
      <c r="I771" s="38"/>
      <c r="J771" s="38"/>
      <c r="K771" s="32"/>
      <c r="L771" s="32"/>
      <c r="M771" s="32"/>
      <c r="N771" s="33"/>
      <c r="O771" s="62"/>
      <c r="P771" s="34" t="str">
        <f t="shared" si="4"/>
        <v/>
      </c>
    </row>
    <row r="772" ht="22.5" customHeight="1">
      <c r="A772" s="37"/>
      <c r="B772" s="38" t="str">
        <f>'Master Schedule'!B772</f>
        <v/>
      </c>
      <c r="C772" s="39"/>
      <c r="D772" s="40" t="str">
        <f t="shared" si="1"/>
        <v>Saturday</v>
      </c>
      <c r="E772" s="41"/>
      <c r="F772" s="38"/>
      <c r="G772" s="38"/>
      <c r="H772" s="41"/>
      <c r="I772" s="38"/>
      <c r="J772" s="38"/>
      <c r="K772" s="35"/>
      <c r="L772" s="35"/>
      <c r="M772" s="35"/>
      <c r="N772" s="36"/>
      <c r="O772" s="62"/>
      <c r="P772" s="34" t="str">
        <f t="shared" si="4"/>
        <v/>
      </c>
    </row>
    <row r="773" ht="22.5" customHeight="1">
      <c r="A773" s="37"/>
      <c r="B773" s="38" t="str">
        <f>'Master Schedule'!B773</f>
        <v/>
      </c>
      <c r="C773" s="39"/>
      <c r="D773" s="40" t="str">
        <f t="shared" si="1"/>
        <v>Saturday</v>
      </c>
      <c r="E773" s="41"/>
      <c r="F773" s="38"/>
      <c r="G773" s="38"/>
      <c r="H773" s="41"/>
      <c r="I773" s="38"/>
      <c r="J773" s="38"/>
      <c r="K773" s="32"/>
      <c r="L773" s="32"/>
      <c r="M773" s="32"/>
      <c r="N773" s="33"/>
      <c r="O773" s="62"/>
      <c r="P773" s="34" t="str">
        <f t="shared" si="4"/>
        <v/>
      </c>
    </row>
    <row r="774" ht="22.5" customHeight="1">
      <c r="A774" s="37"/>
      <c r="B774" s="38" t="str">
        <f>'Master Schedule'!B774</f>
        <v/>
      </c>
      <c r="C774" s="39"/>
      <c r="D774" s="40" t="str">
        <f t="shared" si="1"/>
        <v>Saturday</v>
      </c>
      <c r="E774" s="41"/>
      <c r="F774" s="38"/>
      <c r="G774" s="38"/>
      <c r="H774" s="41"/>
      <c r="I774" s="38"/>
      <c r="J774" s="38"/>
      <c r="K774" s="35"/>
      <c r="L774" s="35"/>
      <c r="M774" s="35"/>
      <c r="N774" s="36"/>
      <c r="O774" s="62"/>
      <c r="P774" s="34" t="str">
        <f t="shared" si="4"/>
        <v/>
      </c>
    </row>
    <row r="775" ht="22.5" customHeight="1">
      <c r="A775" s="37"/>
      <c r="B775" s="38" t="str">
        <f>'Master Schedule'!B775</f>
        <v/>
      </c>
      <c r="C775" s="39"/>
      <c r="D775" s="40" t="str">
        <f t="shared" si="1"/>
        <v>Saturday</v>
      </c>
      <c r="E775" s="41"/>
      <c r="F775" s="38"/>
      <c r="G775" s="38"/>
      <c r="H775" s="41"/>
      <c r="I775" s="38"/>
      <c r="J775" s="38"/>
      <c r="K775" s="32"/>
      <c r="L775" s="32"/>
      <c r="M775" s="32"/>
      <c r="N775" s="33"/>
      <c r="O775" s="62"/>
      <c r="P775" s="34" t="str">
        <f t="shared" si="4"/>
        <v/>
      </c>
    </row>
    <row r="776" ht="22.5" customHeight="1">
      <c r="A776" s="37"/>
      <c r="B776" s="38" t="str">
        <f>'Master Schedule'!B776</f>
        <v/>
      </c>
      <c r="C776" s="39"/>
      <c r="D776" s="40" t="str">
        <f t="shared" si="1"/>
        <v>Saturday</v>
      </c>
      <c r="E776" s="41"/>
      <c r="F776" s="38"/>
      <c r="G776" s="38"/>
      <c r="H776" s="41"/>
      <c r="I776" s="38"/>
      <c r="J776" s="38"/>
      <c r="K776" s="35"/>
      <c r="L776" s="35"/>
      <c r="M776" s="35"/>
      <c r="N776" s="36"/>
      <c r="O776" s="62"/>
      <c r="P776" s="34" t="str">
        <f t="shared" si="4"/>
        <v/>
      </c>
    </row>
    <row r="777" ht="22.5" customHeight="1">
      <c r="A777" s="37"/>
      <c r="B777" s="38" t="str">
        <f>'Master Schedule'!B777</f>
        <v/>
      </c>
      <c r="C777" s="39"/>
      <c r="D777" s="40" t="str">
        <f t="shared" si="1"/>
        <v>Saturday</v>
      </c>
      <c r="E777" s="41"/>
      <c r="F777" s="38"/>
      <c r="G777" s="38"/>
      <c r="H777" s="41"/>
      <c r="I777" s="38"/>
      <c r="J777" s="38"/>
      <c r="K777" s="32"/>
      <c r="L777" s="32"/>
      <c r="M777" s="32"/>
      <c r="N777" s="33"/>
      <c r="O777" s="62"/>
      <c r="P777" s="34" t="str">
        <f t="shared" si="4"/>
        <v/>
      </c>
    </row>
    <row r="778" ht="22.5" customHeight="1">
      <c r="A778" s="37"/>
      <c r="B778" s="38" t="str">
        <f>'Master Schedule'!B778</f>
        <v/>
      </c>
      <c r="C778" s="39"/>
      <c r="D778" s="40" t="str">
        <f t="shared" si="1"/>
        <v>Saturday</v>
      </c>
      <c r="E778" s="41"/>
      <c r="F778" s="38"/>
      <c r="G778" s="38"/>
      <c r="H778" s="41"/>
      <c r="I778" s="38"/>
      <c r="J778" s="38"/>
      <c r="K778" s="35"/>
      <c r="L778" s="35"/>
      <c r="M778" s="35"/>
      <c r="N778" s="36"/>
      <c r="O778" s="62"/>
      <c r="P778" s="34" t="str">
        <f t="shared" si="4"/>
        <v/>
      </c>
    </row>
    <row r="779" ht="22.5" customHeight="1">
      <c r="A779" s="37"/>
      <c r="B779" s="38" t="str">
        <f>'Master Schedule'!B779</f>
        <v/>
      </c>
      <c r="C779" s="39"/>
      <c r="D779" s="40" t="str">
        <f t="shared" si="1"/>
        <v>Saturday</v>
      </c>
      <c r="E779" s="41"/>
      <c r="F779" s="38"/>
      <c r="G779" s="38"/>
      <c r="H779" s="41"/>
      <c r="I779" s="38"/>
      <c r="J779" s="38"/>
      <c r="K779" s="32"/>
      <c r="L779" s="32"/>
      <c r="M779" s="32"/>
      <c r="N779" s="33"/>
      <c r="O779" s="62"/>
      <c r="P779" s="34" t="str">
        <f t="shared" si="4"/>
        <v/>
      </c>
    </row>
    <row r="780" ht="22.5" customHeight="1">
      <c r="A780" s="37"/>
      <c r="B780" s="38" t="str">
        <f>'Master Schedule'!B780</f>
        <v/>
      </c>
      <c r="C780" s="39"/>
      <c r="D780" s="40" t="str">
        <f t="shared" si="1"/>
        <v>Saturday</v>
      </c>
      <c r="E780" s="41"/>
      <c r="F780" s="38"/>
      <c r="G780" s="38"/>
      <c r="H780" s="41"/>
      <c r="I780" s="38"/>
      <c r="J780" s="38"/>
      <c r="K780" s="35"/>
      <c r="L780" s="35"/>
      <c r="M780" s="35"/>
      <c r="N780" s="36"/>
      <c r="O780" s="62"/>
      <c r="P780" s="34" t="str">
        <f t="shared" si="4"/>
        <v/>
      </c>
    </row>
    <row r="781" ht="22.5" customHeight="1">
      <c r="A781" s="37"/>
      <c r="B781" s="38" t="str">
        <f>'Master Schedule'!B781</f>
        <v/>
      </c>
      <c r="C781" s="39"/>
      <c r="D781" s="40" t="str">
        <f t="shared" si="1"/>
        <v>Saturday</v>
      </c>
      <c r="E781" s="41"/>
      <c r="F781" s="38"/>
      <c r="G781" s="38"/>
      <c r="H781" s="41"/>
      <c r="I781" s="38"/>
      <c r="J781" s="38"/>
      <c r="K781" s="32"/>
      <c r="L781" s="32"/>
      <c r="M781" s="32"/>
      <c r="N781" s="33"/>
      <c r="O781" s="62"/>
      <c r="P781" s="34" t="str">
        <f t="shared" si="4"/>
        <v/>
      </c>
    </row>
    <row r="782" ht="22.5" customHeight="1">
      <c r="A782" s="37"/>
      <c r="B782" s="38" t="str">
        <f>'Master Schedule'!B782</f>
        <v/>
      </c>
      <c r="C782" s="39"/>
      <c r="D782" s="40" t="str">
        <f t="shared" si="1"/>
        <v>Saturday</v>
      </c>
      <c r="E782" s="41"/>
      <c r="F782" s="38"/>
      <c r="G782" s="38"/>
      <c r="H782" s="41"/>
      <c r="I782" s="38"/>
      <c r="J782" s="38"/>
      <c r="K782" s="35"/>
      <c r="L782" s="35"/>
      <c r="M782" s="35"/>
      <c r="N782" s="36"/>
      <c r="O782" s="62"/>
      <c r="P782" s="34" t="str">
        <f t="shared" si="4"/>
        <v/>
      </c>
    </row>
    <row r="783" ht="22.5" customHeight="1">
      <c r="A783" s="37"/>
      <c r="B783" s="38" t="str">
        <f>'Master Schedule'!B783</f>
        <v/>
      </c>
      <c r="C783" s="39"/>
      <c r="D783" s="40" t="str">
        <f t="shared" si="1"/>
        <v>Saturday</v>
      </c>
      <c r="E783" s="41"/>
      <c r="F783" s="38"/>
      <c r="G783" s="38"/>
      <c r="H783" s="41"/>
      <c r="I783" s="38"/>
      <c r="J783" s="38"/>
      <c r="K783" s="32"/>
      <c r="L783" s="32"/>
      <c r="M783" s="32"/>
      <c r="N783" s="33"/>
      <c r="O783" s="62"/>
      <c r="P783" s="34" t="str">
        <f t="shared" si="4"/>
        <v/>
      </c>
    </row>
    <row r="784" ht="22.5" customHeight="1">
      <c r="A784" s="37"/>
      <c r="B784" s="38" t="str">
        <f>'Master Schedule'!B784</f>
        <v/>
      </c>
      <c r="C784" s="39"/>
      <c r="D784" s="40" t="str">
        <f t="shared" si="1"/>
        <v>Saturday</v>
      </c>
      <c r="E784" s="41"/>
      <c r="F784" s="38"/>
      <c r="G784" s="38"/>
      <c r="H784" s="41"/>
      <c r="I784" s="38"/>
      <c r="J784" s="38"/>
      <c r="K784" s="35"/>
      <c r="L784" s="35"/>
      <c r="M784" s="35"/>
      <c r="N784" s="36"/>
      <c r="O784" s="62"/>
      <c r="P784" s="34" t="str">
        <f t="shared" si="4"/>
        <v/>
      </c>
    </row>
    <row r="785" ht="22.5" customHeight="1">
      <c r="A785" s="37"/>
      <c r="B785" s="38" t="str">
        <f>'Master Schedule'!B785</f>
        <v/>
      </c>
      <c r="C785" s="39"/>
      <c r="D785" s="40" t="str">
        <f t="shared" si="1"/>
        <v>Saturday</v>
      </c>
      <c r="E785" s="41"/>
      <c r="F785" s="38"/>
      <c r="G785" s="38"/>
      <c r="H785" s="41"/>
      <c r="I785" s="38"/>
      <c r="J785" s="38"/>
      <c r="K785" s="32"/>
      <c r="L785" s="32"/>
      <c r="M785" s="32"/>
      <c r="N785" s="33"/>
      <c r="O785" s="62"/>
      <c r="P785" s="34" t="str">
        <f t="shared" si="4"/>
        <v/>
      </c>
    </row>
    <row r="786" ht="22.5" customHeight="1">
      <c r="A786" s="37"/>
      <c r="B786" s="38" t="str">
        <f>'Master Schedule'!B786</f>
        <v/>
      </c>
      <c r="C786" s="39"/>
      <c r="D786" s="40" t="str">
        <f t="shared" si="1"/>
        <v>Saturday</v>
      </c>
      <c r="E786" s="41"/>
      <c r="F786" s="38"/>
      <c r="G786" s="38"/>
      <c r="H786" s="41"/>
      <c r="I786" s="38"/>
      <c r="J786" s="38"/>
      <c r="K786" s="35"/>
      <c r="L786" s="35"/>
      <c r="M786" s="35"/>
      <c r="N786" s="36"/>
      <c r="O786" s="62"/>
      <c r="P786" s="34" t="str">
        <f t="shared" si="4"/>
        <v/>
      </c>
    </row>
    <row r="787" ht="22.5" customHeight="1">
      <c r="A787" s="37"/>
      <c r="B787" s="38" t="str">
        <f>'Master Schedule'!B787</f>
        <v/>
      </c>
      <c r="C787" s="39"/>
      <c r="D787" s="40" t="str">
        <f t="shared" si="1"/>
        <v>Saturday</v>
      </c>
      <c r="E787" s="41"/>
      <c r="F787" s="38"/>
      <c r="G787" s="38"/>
      <c r="H787" s="41"/>
      <c r="I787" s="38"/>
      <c r="J787" s="38"/>
      <c r="K787" s="32"/>
      <c r="L787" s="32"/>
      <c r="M787" s="32"/>
      <c r="N787" s="33"/>
      <c r="O787" s="62"/>
      <c r="P787" s="34" t="str">
        <f t="shared" si="4"/>
        <v/>
      </c>
    </row>
    <row r="788" ht="22.5" customHeight="1">
      <c r="A788" s="37"/>
      <c r="B788" s="38" t="str">
        <f>'Master Schedule'!B788</f>
        <v/>
      </c>
      <c r="C788" s="39"/>
      <c r="D788" s="40" t="str">
        <f t="shared" si="1"/>
        <v>Saturday</v>
      </c>
      <c r="E788" s="41"/>
      <c r="F788" s="38"/>
      <c r="G788" s="38"/>
      <c r="H788" s="41"/>
      <c r="I788" s="38"/>
      <c r="J788" s="38"/>
      <c r="K788" s="35"/>
      <c r="L788" s="35"/>
      <c r="M788" s="35"/>
      <c r="N788" s="36"/>
      <c r="O788" s="62"/>
      <c r="P788" s="34" t="str">
        <f t="shared" si="4"/>
        <v/>
      </c>
    </row>
    <row r="789" ht="22.5" customHeight="1">
      <c r="A789" s="37"/>
      <c r="B789" s="38" t="str">
        <f>'Master Schedule'!B789</f>
        <v/>
      </c>
      <c r="C789" s="39"/>
      <c r="D789" s="40" t="str">
        <f t="shared" si="1"/>
        <v>Saturday</v>
      </c>
      <c r="E789" s="41"/>
      <c r="F789" s="38"/>
      <c r="G789" s="38"/>
      <c r="H789" s="41"/>
      <c r="I789" s="38"/>
      <c r="J789" s="38"/>
      <c r="K789" s="32"/>
      <c r="L789" s="32"/>
      <c r="M789" s="32"/>
      <c r="N789" s="33"/>
      <c r="O789" s="62"/>
      <c r="P789" s="34" t="str">
        <f t="shared" si="4"/>
        <v/>
      </c>
    </row>
    <row r="790" ht="22.5" customHeight="1">
      <c r="A790" s="37"/>
      <c r="B790" s="38" t="str">
        <f>'Master Schedule'!B790</f>
        <v/>
      </c>
      <c r="C790" s="39"/>
      <c r="D790" s="40" t="str">
        <f t="shared" si="1"/>
        <v>Saturday</v>
      </c>
      <c r="E790" s="41"/>
      <c r="F790" s="38"/>
      <c r="G790" s="38"/>
      <c r="H790" s="41"/>
      <c r="I790" s="38"/>
      <c r="J790" s="38"/>
      <c r="K790" s="35"/>
      <c r="L790" s="35"/>
      <c r="M790" s="35"/>
      <c r="N790" s="36"/>
      <c r="O790" s="62"/>
      <c r="P790" s="34" t="str">
        <f t="shared" si="4"/>
        <v/>
      </c>
    </row>
    <row r="791" ht="22.5" customHeight="1">
      <c r="A791" s="37"/>
      <c r="B791" s="38" t="str">
        <f>'Master Schedule'!B791</f>
        <v/>
      </c>
      <c r="C791" s="39"/>
      <c r="D791" s="40" t="str">
        <f t="shared" si="1"/>
        <v>Saturday</v>
      </c>
      <c r="E791" s="41"/>
      <c r="F791" s="38"/>
      <c r="G791" s="38"/>
      <c r="H791" s="41"/>
      <c r="I791" s="38"/>
      <c r="J791" s="38"/>
      <c r="K791" s="32"/>
      <c r="L791" s="32"/>
      <c r="M791" s="32"/>
      <c r="N791" s="33"/>
      <c r="O791" s="62"/>
      <c r="P791" s="34" t="str">
        <f t="shared" si="4"/>
        <v/>
      </c>
    </row>
    <row r="792" ht="22.5" customHeight="1">
      <c r="A792" s="37"/>
      <c r="B792" s="38" t="str">
        <f>'Master Schedule'!B792</f>
        <v/>
      </c>
      <c r="C792" s="39"/>
      <c r="D792" s="40" t="str">
        <f t="shared" si="1"/>
        <v>Saturday</v>
      </c>
      <c r="E792" s="41"/>
      <c r="F792" s="38"/>
      <c r="G792" s="38"/>
      <c r="H792" s="41"/>
      <c r="I792" s="38"/>
      <c r="J792" s="38"/>
      <c r="K792" s="35"/>
      <c r="L792" s="35"/>
      <c r="M792" s="35"/>
      <c r="N792" s="36"/>
      <c r="O792" s="62"/>
      <c r="P792" s="34" t="str">
        <f t="shared" si="4"/>
        <v/>
      </c>
    </row>
    <row r="793" ht="22.5" customHeight="1">
      <c r="A793" s="37"/>
      <c r="B793" s="38" t="str">
        <f>'Master Schedule'!B793</f>
        <v/>
      </c>
      <c r="C793" s="39"/>
      <c r="D793" s="40" t="str">
        <f t="shared" si="1"/>
        <v>Saturday</v>
      </c>
      <c r="E793" s="41"/>
      <c r="F793" s="38"/>
      <c r="G793" s="38"/>
      <c r="H793" s="41"/>
      <c r="I793" s="38"/>
      <c r="J793" s="38"/>
      <c r="K793" s="32"/>
      <c r="L793" s="32"/>
      <c r="M793" s="32"/>
      <c r="N793" s="33"/>
      <c r="O793" s="62"/>
      <c r="P793" s="34" t="str">
        <f t="shared" si="4"/>
        <v/>
      </c>
    </row>
    <row r="794" ht="22.5" customHeight="1">
      <c r="A794" s="37"/>
      <c r="B794" s="38" t="str">
        <f>'Master Schedule'!B794</f>
        <v/>
      </c>
      <c r="C794" s="39"/>
      <c r="D794" s="40" t="str">
        <f t="shared" si="1"/>
        <v>Saturday</v>
      </c>
      <c r="E794" s="41"/>
      <c r="F794" s="38"/>
      <c r="G794" s="38"/>
      <c r="H794" s="41"/>
      <c r="I794" s="38"/>
      <c r="J794" s="38"/>
      <c r="K794" s="35"/>
      <c r="L794" s="35"/>
      <c r="M794" s="35"/>
      <c r="N794" s="36"/>
      <c r="O794" s="62"/>
      <c r="P794" s="34" t="str">
        <f t="shared" si="4"/>
        <v/>
      </c>
    </row>
    <row r="795" ht="22.5" customHeight="1">
      <c r="A795" s="37"/>
      <c r="B795" s="38" t="str">
        <f>'Master Schedule'!B795</f>
        <v/>
      </c>
      <c r="C795" s="39"/>
      <c r="D795" s="40" t="str">
        <f t="shared" si="1"/>
        <v>Saturday</v>
      </c>
      <c r="E795" s="41"/>
      <c r="F795" s="38"/>
      <c r="G795" s="38"/>
      <c r="H795" s="41"/>
      <c r="I795" s="38"/>
      <c r="J795" s="38"/>
      <c r="K795" s="32"/>
      <c r="L795" s="32"/>
      <c r="M795" s="32"/>
      <c r="N795" s="33"/>
      <c r="O795" s="62"/>
      <c r="P795" s="34" t="str">
        <f t="shared" si="4"/>
        <v/>
      </c>
    </row>
    <row r="796" ht="22.5" customHeight="1">
      <c r="A796" s="37"/>
      <c r="B796" s="38" t="str">
        <f>'Master Schedule'!B796</f>
        <v/>
      </c>
      <c r="C796" s="39"/>
      <c r="D796" s="40" t="str">
        <f t="shared" si="1"/>
        <v>Saturday</v>
      </c>
      <c r="E796" s="41"/>
      <c r="F796" s="38"/>
      <c r="G796" s="38"/>
      <c r="H796" s="41"/>
      <c r="I796" s="38"/>
      <c r="J796" s="38"/>
      <c r="K796" s="35"/>
      <c r="L796" s="35"/>
      <c r="M796" s="35"/>
      <c r="N796" s="36"/>
      <c r="O796" s="62"/>
      <c r="P796" s="34" t="str">
        <f t="shared" si="4"/>
        <v/>
      </c>
    </row>
    <row r="797" ht="22.5" customHeight="1">
      <c r="A797" s="37"/>
      <c r="B797" s="38" t="str">
        <f>'Master Schedule'!B797</f>
        <v/>
      </c>
      <c r="C797" s="39"/>
      <c r="D797" s="40" t="str">
        <f t="shared" si="1"/>
        <v>Saturday</v>
      </c>
      <c r="E797" s="41"/>
      <c r="F797" s="38"/>
      <c r="G797" s="38"/>
      <c r="H797" s="41"/>
      <c r="I797" s="38"/>
      <c r="J797" s="38"/>
      <c r="K797" s="32"/>
      <c r="L797" s="32"/>
      <c r="M797" s="32"/>
      <c r="N797" s="33"/>
      <c r="O797" s="62"/>
      <c r="P797" s="34" t="str">
        <f t="shared" si="4"/>
        <v/>
      </c>
    </row>
    <row r="798" ht="22.5" customHeight="1">
      <c r="A798" s="37"/>
      <c r="B798" s="38" t="str">
        <f>'Master Schedule'!B798</f>
        <v/>
      </c>
      <c r="C798" s="39"/>
      <c r="D798" s="40" t="str">
        <f t="shared" si="1"/>
        <v>Saturday</v>
      </c>
      <c r="E798" s="41"/>
      <c r="F798" s="38"/>
      <c r="G798" s="38"/>
      <c r="H798" s="41"/>
      <c r="I798" s="38"/>
      <c r="J798" s="38"/>
      <c r="K798" s="35"/>
      <c r="L798" s="35"/>
      <c r="M798" s="35"/>
      <c r="N798" s="36"/>
      <c r="O798" s="62"/>
      <c r="P798" s="34" t="str">
        <f t="shared" si="4"/>
        <v/>
      </c>
    </row>
    <row r="799" ht="22.5" customHeight="1">
      <c r="A799" s="37"/>
      <c r="B799" s="38" t="str">
        <f>'Master Schedule'!B799</f>
        <v/>
      </c>
      <c r="C799" s="39"/>
      <c r="D799" s="40" t="str">
        <f t="shared" si="1"/>
        <v>Saturday</v>
      </c>
      <c r="E799" s="41"/>
      <c r="F799" s="38"/>
      <c r="G799" s="38"/>
      <c r="H799" s="41"/>
      <c r="I799" s="38"/>
      <c r="J799" s="38"/>
      <c r="K799" s="32"/>
      <c r="L799" s="32"/>
      <c r="M799" s="32"/>
      <c r="N799" s="33"/>
      <c r="O799" s="62"/>
      <c r="P799" s="34" t="str">
        <f t="shared" si="4"/>
        <v/>
      </c>
    </row>
    <row r="800" ht="22.5" customHeight="1">
      <c r="A800" s="37"/>
      <c r="B800" s="38" t="str">
        <f>'Master Schedule'!B800</f>
        <v/>
      </c>
      <c r="C800" s="39"/>
      <c r="D800" s="40" t="str">
        <f t="shared" si="1"/>
        <v>Saturday</v>
      </c>
      <c r="E800" s="41"/>
      <c r="F800" s="38"/>
      <c r="G800" s="38"/>
      <c r="H800" s="41"/>
      <c r="I800" s="38"/>
      <c r="J800" s="38"/>
      <c r="K800" s="35"/>
      <c r="L800" s="35"/>
      <c r="M800" s="35"/>
      <c r="N800" s="36"/>
      <c r="O800" s="62"/>
      <c r="P800" s="34" t="str">
        <f t="shared" si="4"/>
        <v/>
      </c>
    </row>
    <row r="801" ht="22.5" customHeight="1">
      <c r="A801" s="37"/>
      <c r="B801" s="38" t="str">
        <f>'Master Schedule'!B801</f>
        <v/>
      </c>
      <c r="C801" s="39"/>
      <c r="D801" s="40" t="str">
        <f t="shared" si="1"/>
        <v>Saturday</v>
      </c>
      <c r="E801" s="41"/>
      <c r="F801" s="38"/>
      <c r="G801" s="38"/>
      <c r="H801" s="41"/>
      <c r="I801" s="38"/>
      <c r="J801" s="38"/>
      <c r="K801" s="32"/>
      <c r="L801" s="32"/>
      <c r="M801" s="32"/>
      <c r="N801" s="33"/>
      <c r="O801" s="62"/>
      <c r="P801" s="34" t="str">
        <f t="shared" si="4"/>
        <v/>
      </c>
    </row>
    <row r="802" ht="22.5" customHeight="1">
      <c r="A802" s="37"/>
      <c r="B802" s="38" t="str">
        <f>'Master Schedule'!B802</f>
        <v/>
      </c>
      <c r="C802" s="39"/>
      <c r="D802" s="40" t="str">
        <f t="shared" si="1"/>
        <v>Saturday</v>
      </c>
      <c r="E802" s="41"/>
      <c r="F802" s="38"/>
      <c r="G802" s="38"/>
      <c r="H802" s="41"/>
      <c r="I802" s="38"/>
      <c r="J802" s="38"/>
      <c r="K802" s="35"/>
      <c r="L802" s="35"/>
      <c r="M802" s="35"/>
      <c r="N802" s="36"/>
      <c r="O802" s="62"/>
      <c r="P802" s="34" t="str">
        <f t="shared" si="4"/>
        <v/>
      </c>
    </row>
    <row r="803" ht="22.5" customHeight="1">
      <c r="A803" s="37"/>
      <c r="B803" s="38" t="str">
        <f>'Master Schedule'!B803</f>
        <v/>
      </c>
      <c r="C803" s="39"/>
      <c r="D803" s="40" t="str">
        <f t="shared" si="1"/>
        <v>Saturday</v>
      </c>
      <c r="E803" s="41"/>
      <c r="F803" s="38"/>
      <c r="G803" s="38"/>
      <c r="H803" s="41"/>
      <c r="I803" s="38"/>
      <c r="J803" s="38"/>
      <c r="K803" s="32"/>
      <c r="L803" s="32"/>
      <c r="M803" s="32"/>
      <c r="N803" s="33"/>
      <c r="O803" s="62"/>
      <c r="P803" s="34" t="str">
        <f t="shared" si="4"/>
        <v/>
      </c>
    </row>
    <row r="804" ht="22.5" customHeight="1">
      <c r="A804" s="37"/>
      <c r="B804" s="38" t="str">
        <f>'Master Schedule'!B804</f>
        <v/>
      </c>
      <c r="C804" s="39"/>
      <c r="D804" s="40" t="str">
        <f t="shared" si="1"/>
        <v>Saturday</v>
      </c>
      <c r="E804" s="41"/>
      <c r="F804" s="38"/>
      <c r="G804" s="38"/>
      <c r="H804" s="41"/>
      <c r="I804" s="38"/>
      <c r="J804" s="38"/>
      <c r="K804" s="35"/>
      <c r="L804" s="35"/>
      <c r="M804" s="35"/>
      <c r="N804" s="36"/>
      <c r="O804" s="62"/>
      <c r="P804" s="34" t="str">
        <f t="shared" si="4"/>
        <v/>
      </c>
    </row>
    <row r="805" ht="22.5" customHeight="1">
      <c r="A805" s="37"/>
      <c r="B805" s="38" t="str">
        <f>'Master Schedule'!B805</f>
        <v/>
      </c>
      <c r="C805" s="39"/>
      <c r="D805" s="40" t="str">
        <f t="shared" si="1"/>
        <v>Saturday</v>
      </c>
      <c r="E805" s="41"/>
      <c r="F805" s="38"/>
      <c r="G805" s="38"/>
      <c r="H805" s="41"/>
      <c r="I805" s="38"/>
      <c r="J805" s="38"/>
      <c r="K805" s="32"/>
      <c r="L805" s="32"/>
      <c r="M805" s="32"/>
      <c r="N805" s="33"/>
      <c r="O805" s="62"/>
      <c r="P805" s="34" t="str">
        <f t="shared" si="4"/>
        <v/>
      </c>
    </row>
    <row r="806" ht="22.5" customHeight="1">
      <c r="A806" s="37"/>
      <c r="B806" s="38" t="str">
        <f>'Master Schedule'!B806</f>
        <v/>
      </c>
      <c r="C806" s="39"/>
      <c r="D806" s="40" t="str">
        <f t="shared" si="1"/>
        <v>Saturday</v>
      </c>
      <c r="E806" s="41"/>
      <c r="F806" s="38"/>
      <c r="G806" s="38"/>
      <c r="H806" s="41"/>
      <c r="I806" s="38"/>
      <c r="J806" s="38"/>
      <c r="K806" s="35"/>
      <c r="L806" s="35"/>
      <c r="M806" s="35"/>
      <c r="N806" s="36"/>
      <c r="O806" s="62"/>
      <c r="P806" s="34" t="str">
        <f t="shared" si="4"/>
        <v/>
      </c>
    </row>
    <row r="807" ht="22.5" customHeight="1">
      <c r="A807" s="37"/>
      <c r="B807" s="38" t="str">
        <f>'Master Schedule'!B807</f>
        <v/>
      </c>
      <c r="C807" s="39"/>
      <c r="D807" s="40" t="str">
        <f t="shared" si="1"/>
        <v>Saturday</v>
      </c>
      <c r="E807" s="41"/>
      <c r="F807" s="38"/>
      <c r="G807" s="38"/>
      <c r="H807" s="41"/>
      <c r="I807" s="38"/>
      <c r="J807" s="38"/>
      <c r="K807" s="32"/>
      <c r="L807" s="32"/>
      <c r="M807" s="32"/>
      <c r="N807" s="33"/>
      <c r="O807" s="62"/>
      <c r="P807" s="34" t="str">
        <f t="shared" si="4"/>
        <v/>
      </c>
    </row>
    <row r="808" ht="22.5" customHeight="1">
      <c r="A808" s="37"/>
      <c r="B808" s="38" t="str">
        <f>'Master Schedule'!B808</f>
        <v/>
      </c>
      <c r="C808" s="39"/>
      <c r="D808" s="40" t="str">
        <f t="shared" si="1"/>
        <v>Saturday</v>
      </c>
      <c r="E808" s="41"/>
      <c r="F808" s="38"/>
      <c r="G808" s="38"/>
      <c r="H808" s="41"/>
      <c r="I808" s="38"/>
      <c r="J808" s="38"/>
      <c r="K808" s="35"/>
      <c r="L808" s="35"/>
      <c r="M808" s="35"/>
      <c r="N808" s="36"/>
      <c r="O808" s="62"/>
      <c r="P808" s="34" t="str">
        <f t="shared" si="4"/>
        <v/>
      </c>
    </row>
    <row r="809" ht="22.5" customHeight="1">
      <c r="A809" s="37"/>
      <c r="B809" s="38" t="str">
        <f>'Master Schedule'!B809</f>
        <v/>
      </c>
      <c r="C809" s="39"/>
      <c r="D809" s="40" t="str">
        <f t="shared" si="1"/>
        <v>Saturday</v>
      </c>
      <c r="E809" s="41"/>
      <c r="F809" s="38"/>
      <c r="G809" s="38"/>
      <c r="H809" s="41"/>
      <c r="I809" s="38"/>
      <c r="J809" s="38"/>
      <c r="K809" s="32"/>
      <c r="L809" s="32"/>
      <c r="M809" s="32"/>
      <c r="N809" s="33"/>
      <c r="O809" s="62"/>
      <c r="P809" s="34" t="str">
        <f t="shared" si="4"/>
        <v/>
      </c>
    </row>
    <row r="810" ht="22.5" customHeight="1">
      <c r="A810" s="37"/>
      <c r="B810" s="38" t="str">
        <f>'Master Schedule'!B810</f>
        <v/>
      </c>
      <c r="C810" s="39"/>
      <c r="D810" s="40" t="str">
        <f t="shared" si="1"/>
        <v>Saturday</v>
      </c>
      <c r="E810" s="41"/>
      <c r="F810" s="38"/>
      <c r="G810" s="38"/>
      <c r="H810" s="41"/>
      <c r="I810" s="38"/>
      <c r="J810" s="38"/>
      <c r="K810" s="35"/>
      <c r="L810" s="35"/>
      <c r="M810" s="35"/>
      <c r="N810" s="36"/>
      <c r="O810" s="62"/>
      <c r="P810" s="34" t="str">
        <f t="shared" si="4"/>
        <v/>
      </c>
    </row>
    <row r="811" ht="22.5" customHeight="1">
      <c r="A811" s="37"/>
      <c r="B811" s="38" t="str">
        <f>'Master Schedule'!B811</f>
        <v/>
      </c>
      <c r="C811" s="39"/>
      <c r="D811" s="40" t="str">
        <f t="shared" si="1"/>
        <v>Saturday</v>
      </c>
      <c r="E811" s="41"/>
      <c r="F811" s="38"/>
      <c r="G811" s="38"/>
      <c r="H811" s="41"/>
      <c r="I811" s="38"/>
      <c r="J811" s="38"/>
      <c r="K811" s="32"/>
      <c r="L811" s="32"/>
      <c r="M811" s="32"/>
      <c r="N811" s="33"/>
      <c r="O811" s="62"/>
      <c r="P811" s="34" t="str">
        <f t="shared" si="4"/>
        <v/>
      </c>
    </row>
    <row r="812" ht="22.5" customHeight="1">
      <c r="A812" s="37"/>
      <c r="B812" s="38" t="str">
        <f>'Master Schedule'!B812</f>
        <v/>
      </c>
      <c r="C812" s="39"/>
      <c r="D812" s="40" t="str">
        <f t="shared" si="1"/>
        <v>Saturday</v>
      </c>
      <c r="E812" s="41"/>
      <c r="F812" s="38"/>
      <c r="G812" s="38"/>
      <c r="H812" s="41"/>
      <c r="I812" s="38"/>
      <c r="J812" s="38"/>
      <c r="K812" s="35"/>
      <c r="L812" s="35"/>
      <c r="M812" s="35"/>
      <c r="N812" s="36"/>
      <c r="O812" s="62"/>
      <c r="P812" s="34" t="str">
        <f t="shared" si="4"/>
        <v/>
      </c>
    </row>
    <row r="813" ht="22.5" customHeight="1">
      <c r="A813" s="37"/>
      <c r="B813" s="38" t="str">
        <f>'Master Schedule'!B813</f>
        <v/>
      </c>
      <c r="C813" s="39"/>
      <c r="D813" s="40" t="str">
        <f t="shared" si="1"/>
        <v>Saturday</v>
      </c>
      <c r="E813" s="41"/>
      <c r="F813" s="38"/>
      <c r="G813" s="38"/>
      <c r="H813" s="41"/>
      <c r="I813" s="38"/>
      <c r="J813" s="38"/>
      <c r="K813" s="32"/>
      <c r="L813" s="32"/>
      <c r="M813" s="32"/>
      <c r="N813" s="33"/>
      <c r="O813" s="62"/>
      <c r="P813" s="34" t="str">
        <f t="shared" si="4"/>
        <v/>
      </c>
    </row>
    <row r="814" ht="22.5" customHeight="1">
      <c r="A814" s="37"/>
      <c r="B814" s="38" t="str">
        <f>'Master Schedule'!B814</f>
        <v/>
      </c>
      <c r="C814" s="39"/>
      <c r="D814" s="40" t="str">
        <f t="shared" si="1"/>
        <v>Saturday</v>
      </c>
      <c r="E814" s="41"/>
      <c r="F814" s="38"/>
      <c r="G814" s="38"/>
      <c r="H814" s="41"/>
      <c r="I814" s="38"/>
      <c r="J814" s="38"/>
      <c r="K814" s="35"/>
      <c r="L814" s="35"/>
      <c r="M814" s="35"/>
      <c r="N814" s="36"/>
      <c r="O814" s="62"/>
      <c r="P814" s="34" t="str">
        <f t="shared" si="4"/>
        <v/>
      </c>
    </row>
    <row r="815" ht="22.5" customHeight="1">
      <c r="A815" s="37"/>
      <c r="B815" s="38" t="str">
        <f>'Master Schedule'!B815</f>
        <v/>
      </c>
      <c r="C815" s="39"/>
      <c r="D815" s="40" t="str">
        <f t="shared" si="1"/>
        <v>Saturday</v>
      </c>
      <c r="E815" s="41"/>
      <c r="F815" s="38"/>
      <c r="G815" s="38"/>
      <c r="H815" s="41"/>
      <c r="I815" s="38"/>
      <c r="J815" s="38"/>
      <c r="K815" s="32"/>
      <c r="L815" s="32"/>
      <c r="M815" s="32"/>
      <c r="N815" s="33"/>
      <c r="O815" s="62"/>
      <c r="P815" s="34" t="str">
        <f t="shared" si="4"/>
        <v/>
      </c>
    </row>
    <row r="816" ht="22.5" customHeight="1">
      <c r="A816" s="37"/>
      <c r="B816" s="38" t="str">
        <f>'Master Schedule'!B816</f>
        <v/>
      </c>
      <c r="C816" s="39"/>
      <c r="D816" s="40" t="str">
        <f t="shared" si="1"/>
        <v>Saturday</v>
      </c>
      <c r="E816" s="41"/>
      <c r="F816" s="38"/>
      <c r="G816" s="38"/>
      <c r="H816" s="41"/>
      <c r="I816" s="38"/>
      <c r="J816" s="38"/>
      <c r="K816" s="35"/>
      <c r="L816" s="35"/>
      <c r="M816" s="35"/>
      <c r="N816" s="36"/>
      <c r="O816" s="62"/>
      <c r="P816" s="34" t="str">
        <f t="shared" si="4"/>
        <v/>
      </c>
    </row>
    <row r="817" ht="22.5" customHeight="1">
      <c r="A817" s="37"/>
      <c r="B817" s="38" t="str">
        <f>'Master Schedule'!B817</f>
        <v/>
      </c>
      <c r="C817" s="39"/>
      <c r="D817" s="40" t="str">
        <f t="shared" si="1"/>
        <v>Saturday</v>
      </c>
      <c r="E817" s="41"/>
      <c r="F817" s="38"/>
      <c r="G817" s="38"/>
      <c r="H817" s="41"/>
      <c r="I817" s="38"/>
      <c r="J817" s="38"/>
      <c r="K817" s="32"/>
      <c r="L817" s="32"/>
      <c r="M817" s="32"/>
      <c r="N817" s="33"/>
      <c r="O817" s="62"/>
      <c r="P817" s="34" t="str">
        <f t="shared" si="4"/>
        <v/>
      </c>
    </row>
    <row r="818" ht="22.5" customHeight="1">
      <c r="A818" s="37"/>
      <c r="B818" s="38" t="str">
        <f>'Master Schedule'!B818</f>
        <v/>
      </c>
      <c r="C818" s="39"/>
      <c r="D818" s="40" t="str">
        <f t="shared" si="1"/>
        <v>Saturday</v>
      </c>
      <c r="E818" s="41"/>
      <c r="F818" s="38"/>
      <c r="G818" s="38"/>
      <c r="H818" s="41"/>
      <c r="I818" s="38"/>
      <c r="J818" s="38"/>
      <c r="K818" s="35"/>
      <c r="L818" s="35"/>
      <c r="M818" s="35"/>
      <c r="N818" s="36"/>
      <c r="O818" s="62"/>
      <c r="P818" s="34" t="str">
        <f t="shared" si="4"/>
        <v/>
      </c>
    </row>
    <row r="819" ht="22.5" customHeight="1">
      <c r="A819" s="37"/>
      <c r="B819" s="38" t="str">
        <f>'Master Schedule'!B819</f>
        <v/>
      </c>
      <c r="C819" s="39"/>
      <c r="D819" s="40" t="str">
        <f t="shared" si="1"/>
        <v>Saturday</v>
      </c>
      <c r="E819" s="41"/>
      <c r="F819" s="38"/>
      <c r="G819" s="38"/>
      <c r="H819" s="41"/>
      <c r="I819" s="38"/>
      <c r="J819" s="38"/>
      <c r="K819" s="32"/>
      <c r="L819" s="32"/>
      <c r="M819" s="32"/>
      <c r="N819" s="33"/>
      <c r="O819" s="62"/>
      <c r="P819" s="34" t="str">
        <f t="shared" si="4"/>
        <v/>
      </c>
    </row>
    <row r="820" ht="22.5" customHeight="1">
      <c r="A820" s="37"/>
      <c r="B820" s="38" t="str">
        <f>'Master Schedule'!B820</f>
        <v/>
      </c>
      <c r="C820" s="39"/>
      <c r="D820" s="40" t="str">
        <f t="shared" si="1"/>
        <v>Saturday</v>
      </c>
      <c r="E820" s="41"/>
      <c r="F820" s="38"/>
      <c r="G820" s="38"/>
      <c r="H820" s="41"/>
      <c r="I820" s="38"/>
      <c r="J820" s="38"/>
      <c r="K820" s="35"/>
      <c r="L820" s="35"/>
      <c r="M820" s="35"/>
      <c r="N820" s="36"/>
      <c r="O820" s="62"/>
      <c r="P820" s="34" t="str">
        <f t="shared" si="4"/>
        <v/>
      </c>
    </row>
    <row r="821" ht="22.5" customHeight="1">
      <c r="A821" s="37"/>
      <c r="B821" s="38" t="str">
        <f>'Master Schedule'!B821</f>
        <v/>
      </c>
      <c r="C821" s="39"/>
      <c r="D821" s="40" t="str">
        <f t="shared" si="1"/>
        <v>Saturday</v>
      </c>
      <c r="E821" s="41"/>
      <c r="F821" s="38"/>
      <c r="G821" s="38"/>
      <c r="H821" s="41"/>
      <c r="I821" s="38"/>
      <c r="J821" s="38"/>
      <c r="K821" s="32"/>
      <c r="L821" s="32"/>
      <c r="M821" s="32"/>
      <c r="N821" s="33"/>
      <c r="O821" s="62"/>
      <c r="P821" s="34" t="str">
        <f t="shared" si="4"/>
        <v/>
      </c>
    </row>
    <row r="822" ht="22.5" customHeight="1">
      <c r="A822" s="37"/>
      <c r="B822" s="38" t="str">
        <f>'Master Schedule'!B822</f>
        <v/>
      </c>
      <c r="C822" s="39"/>
      <c r="D822" s="40" t="str">
        <f t="shared" si="1"/>
        <v>Saturday</v>
      </c>
      <c r="E822" s="41"/>
      <c r="F822" s="38"/>
      <c r="G822" s="38"/>
      <c r="H822" s="41"/>
      <c r="I822" s="38"/>
      <c r="J822" s="38"/>
      <c r="K822" s="35"/>
      <c r="L822" s="35"/>
      <c r="M822" s="35"/>
      <c r="N822" s="36"/>
      <c r="O822" s="62"/>
      <c r="P822" s="34" t="str">
        <f t="shared" si="4"/>
        <v/>
      </c>
    </row>
    <row r="823" ht="22.5" customHeight="1">
      <c r="A823" s="37"/>
      <c r="B823" s="38" t="str">
        <f>'Master Schedule'!B823</f>
        <v/>
      </c>
      <c r="C823" s="39"/>
      <c r="D823" s="40" t="str">
        <f t="shared" si="1"/>
        <v>Saturday</v>
      </c>
      <c r="E823" s="41"/>
      <c r="F823" s="38"/>
      <c r="G823" s="38"/>
      <c r="H823" s="41"/>
      <c r="I823" s="38"/>
      <c r="J823" s="38"/>
      <c r="K823" s="32"/>
      <c r="L823" s="32"/>
      <c r="M823" s="32"/>
      <c r="N823" s="33"/>
      <c r="O823" s="62"/>
      <c r="P823" s="34" t="str">
        <f t="shared" si="4"/>
        <v/>
      </c>
    </row>
    <row r="824" ht="22.5" customHeight="1">
      <c r="A824" s="37"/>
      <c r="B824" s="38" t="str">
        <f>'Master Schedule'!B824</f>
        <v/>
      </c>
      <c r="C824" s="39"/>
      <c r="D824" s="40" t="str">
        <f t="shared" si="1"/>
        <v>Saturday</v>
      </c>
      <c r="E824" s="41"/>
      <c r="F824" s="38"/>
      <c r="G824" s="38"/>
      <c r="H824" s="41"/>
      <c r="I824" s="38"/>
      <c r="J824" s="38"/>
      <c r="K824" s="35"/>
      <c r="L824" s="35"/>
      <c r="M824" s="35"/>
      <c r="N824" s="36"/>
      <c r="O824" s="62"/>
      <c r="P824" s="34" t="str">
        <f t="shared" si="4"/>
        <v/>
      </c>
    </row>
    <row r="825" ht="22.5" customHeight="1">
      <c r="A825" s="37"/>
      <c r="B825" s="38" t="str">
        <f>'Master Schedule'!B825</f>
        <v/>
      </c>
      <c r="C825" s="39"/>
      <c r="D825" s="40" t="str">
        <f t="shared" si="1"/>
        <v>Saturday</v>
      </c>
      <c r="E825" s="41"/>
      <c r="F825" s="38"/>
      <c r="G825" s="38"/>
      <c r="H825" s="41"/>
      <c r="I825" s="38"/>
      <c r="J825" s="38"/>
      <c r="K825" s="32"/>
      <c r="L825" s="32"/>
      <c r="M825" s="32"/>
      <c r="N825" s="33"/>
      <c r="O825" s="62"/>
      <c r="P825" s="34" t="str">
        <f t="shared" si="4"/>
        <v/>
      </c>
    </row>
    <row r="826" ht="22.5" customHeight="1">
      <c r="A826" s="37"/>
      <c r="B826" s="38" t="str">
        <f>'Master Schedule'!B826</f>
        <v/>
      </c>
      <c r="C826" s="39"/>
      <c r="D826" s="40" t="str">
        <f t="shared" si="1"/>
        <v>Saturday</v>
      </c>
      <c r="E826" s="41"/>
      <c r="F826" s="38"/>
      <c r="G826" s="38"/>
      <c r="H826" s="41"/>
      <c r="I826" s="38"/>
      <c r="J826" s="38"/>
      <c r="K826" s="35"/>
      <c r="L826" s="35"/>
      <c r="M826" s="35"/>
      <c r="N826" s="36"/>
      <c r="O826" s="62"/>
      <c r="P826" s="34" t="str">
        <f t="shared" si="4"/>
        <v/>
      </c>
    </row>
    <row r="827" ht="22.5" customHeight="1">
      <c r="A827" s="37"/>
      <c r="B827" s="38" t="str">
        <f>'Master Schedule'!B827</f>
        <v/>
      </c>
      <c r="C827" s="39"/>
      <c r="D827" s="40" t="str">
        <f t="shared" si="1"/>
        <v>Saturday</v>
      </c>
      <c r="E827" s="41"/>
      <c r="F827" s="38"/>
      <c r="G827" s="38"/>
      <c r="H827" s="41"/>
      <c r="I827" s="38"/>
      <c r="J827" s="38"/>
      <c r="K827" s="32"/>
      <c r="L827" s="32"/>
      <c r="M827" s="32"/>
      <c r="N827" s="33"/>
      <c r="O827" s="62"/>
      <c r="P827" s="34" t="str">
        <f t="shared" si="4"/>
        <v/>
      </c>
    </row>
    <row r="828" ht="22.5" customHeight="1">
      <c r="A828" s="37"/>
      <c r="B828" s="38" t="str">
        <f>'Master Schedule'!B828</f>
        <v/>
      </c>
      <c r="C828" s="39"/>
      <c r="D828" s="40" t="str">
        <f t="shared" si="1"/>
        <v>Saturday</v>
      </c>
      <c r="E828" s="41"/>
      <c r="F828" s="38"/>
      <c r="G828" s="38"/>
      <c r="H828" s="41"/>
      <c r="I828" s="38"/>
      <c r="J828" s="38"/>
      <c r="K828" s="35"/>
      <c r="L828" s="35"/>
      <c r="M828" s="35"/>
      <c r="N828" s="36"/>
      <c r="O828" s="62"/>
      <c r="P828" s="34" t="str">
        <f t="shared" si="4"/>
        <v/>
      </c>
    </row>
    <row r="829" ht="22.5" customHeight="1">
      <c r="A829" s="37"/>
      <c r="B829" s="38" t="str">
        <f>'Master Schedule'!B829</f>
        <v/>
      </c>
      <c r="C829" s="39"/>
      <c r="D829" s="40" t="str">
        <f t="shared" si="1"/>
        <v>Saturday</v>
      </c>
      <c r="E829" s="41"/>
      <c r="F829" s="38"/>
      <c r="G829" s="38"/>
      <c r="H829" s="41"/>
      <c r="I829" s="38"/>
      <c r="J829" s="38"/>
      <c r="K829" s="32"/>
      <c r="L829" s="32"/>
      <c r="M829" s="32"/>
      <c r="N829" s="33"/>
      <c r="O829" s="62"/>
      <c r="P829" s="34" t="str">
        <f t="shared" si="4"/>
        <v/>
      </c>
    </row>
    <row r="830" ht="22.5" customHeight="1">
      <c r="A830" s="37"/>
      <c r="B830" s="38" t="str">
        <f>'Master Schedule'!B830</f>
        <v/>
      </c>
      <c r="C830" s="39"/>
      <c r="D830" s="40" t="str">
        <f t="shared" si="1"/>
        <v>Saturday</v>
      </c>
      <c r="E830" s="41"/>
      <c r="F830" s="38"/>
      <c r="G830" s="38"/>
      <c r="H830" s="41"/>
      <c r="I830" s="38"/>
      <c r="J830" s="38"/>
      <c r="K830" s="35"/>
      <c r="L830" s="35"/>
      <c r="M830" s="35"/>
      <c r="N830" s="36"/>
      <c r="O830" s="62"/>
      <c r="P830" s="34" t="str">
        <f t="shared" si="4"/>
        <v/>
      </c>
    </row>
    <row r="831" ht="22.5" customHeight="1">
      <c r="A831" s="37"/>
      <c r="B831" s="38" t="str">
        <f>'Master Schedule'!B831</f>
        <v/>
      </c>
      <c r="C831" s="39"/>
      <c r="D831" s="40" t="str">
        <f t="shared" si="1"/>
        <v>Saturday</v>
      </c>
      <c r="E831" s="41"/>
      <c r="F831" s="38"/>
      <c r="G831" s="38"/>
      <c r="H831" s="41"/>
      <c r="I831" s="38"/>
      <c r="J831" s="38"/>
      <c r="K831" s="32"/>
      <c r="L831" s="32"/>
      <c r="M831" s="32"/>
      <c r="N831" s="33"/>
      <c r="O831" s="62"/>
      <c r="P831" s="34" t="str">
        <f t="shared" si="4"/>
        <v/>
      </c>
    </row>
    <row r="832" ht="22.5" customHeight="1">
      <c r="A832" s="37"/>
      <c r="B832" s="38" t="str">
        <f>'Master Schedule'!B832</f>
        <v/>
      </c>
      <c r="C832" s="39"/>
      <c r="D832" s="40" t="str">
        <f t="shared" si="1"/>
        <v>Saturday</v>
      </c>
      <c r="E832" s="41"/>
      <c r="F832" s="38"/>
      <c r="G832" s="38"/>
      <c r="H832" s="41"/>
      <c r="I832" s="38"/>
      <c r="J832" s="38"/>
      <c r="K832" s="35"/>
      <c r="L832" s="35"/>
      <c r="M832" s="35"/>
      <c r="N832" s="36"/>
      <c r="O832" s="62"/>
      <c r="P832" s="34" t="str">
        <f t="shared" si="4"/>
        <v/>
      </c>
    </row>
    <row r="833" ht="22.5" customHeight="1">
      <c r="A833" s="37"/>
      <c r="B833" s="38" t="str">
        <f>'Master Schedule'!B833</f>
        <v/>
      </c>
      <c r="C833" s="39"/>
      <c r="D833" s="40" t="str">
        <f t="shared" si="1"/>
        <v>Saturday</v>
      </c>
      <c r="E833" s="41"/>
      <c r="F833" s="38"/>
      <c r="G833" s="38"/>
      <c r="H833" s="41"/>
      <c r="I833" s="38"/>
      <c r="J833" s="38"/>
      <c r="K833" s="32"/>
      <c r="L833" s="32"/>
      <c r="M833" s="32"/>
      <c r="N833" s="33"/>
      <c r="O833" s="62"/>
      <c r="P833" s="34" t="str">
        <f t="shared" si="4"/>
        <v/>
      </c>
    </row>
    <row r="834" ht="22.5" customHeight="1">
      <c r="A834" s="37"/>
      <c r="B834" s="38" t="str">
        <f>'Master Schedule'!B834</f>
        <v/>
      </c>
      <c r="C834" s="39"/>
      <c r="D834" s="40" t="str">
        <f t="shared" si="1"/>
        <v>Saturday</v>
      </c>
      <c r="E834" s="41"/>
      <c r="F834" s="38"/>
      <c r="G834" s="38"/>
      <c r="H834" s="41"/>
      <c r="I834" s="38"/>
      <c r="J834" s="38"/>
      <c r="K834" s="35"/>
      <c r="L834" s="35"/>
      <c r="M834" s="35"/>
      <c r="N834" s="36"/>
      <c r="O834" s="62"/>
      <c r="P834" s="34" t="str">
        <f t="shared" si="4"/>
        <v/>
      </c>
    </row>
    <row r="835" ht="22.5" customHeight="1">
      <c r="A835" s="37"/>
      <c r="B835" s="38" t="str">
        <f>'Master Schedule'!B835</f>
        <v/>
      </c>
      <c r="C835" s="39"/>
      <c r="D835" s="40" t="str">
        <f t="shared" si="1"/>
        <v>Saturday</v>
      </c>
      <c r="E835" s="41"/>
      <c r="F835" s="38"/>
      <c r="G835" s="38"/>
      <c r="H835" s="41"/>
      <c r="I835" s="38"/>
      <c r="J835" s="38"/>
      <c r="K835" s="32"/>
      <c r="L835" s="32"/>
      <c r="M835" s="32"/>
      <c r="N835" s="33"/>
      <c r="O835" s="62"/>
      <c r="P835" s="34" t="str">
        <f t="shared" si="4"/>
        <v/>
      </c>
    </row>
    <row r="836" ht="22.5" customHeight="1">
      <c r="A836" s="37"/>
      <c r="B836" s="38" t="str">
        <f>'Master Schedule'!B836</f>
        <v/>
      </c>
      <c r="C836" s="39"/>
      <c r="D836" s="40" t="str">
        <f t="shared" si="1"/>
        <v>Saturday</v>
      </c>
      <c r="E836" s="41"/>
      <c r="F836" s="38"/>
      <c r="G836" s="38"/>
      <c r="H836" s="41"/>
      <c r="I836" s="38"/>
      <c r="J836" s="38"/>
      <c r="K836" s="35"/>
      <c r="L836" s="35"/>
      <c r="M836" s="35"/>
      <c r="N836" s="36"/>
      <c r="O836" s="62"/>
      <c r="P836" s="34" t="str">
        <f t="shared" si="4"/>
        <v/>
      </c>
    </row>
    <row r="837" ht="22.5" customHeight="1">
      <c r="A837" s="37"/>
      <c r="B837" s="38" t="str">
        <f>'Master Schedule'!B837</f>
        <v/>
      </c>
      <c r="C837" s="39"/>
      <c r="D837" s="40" t="str">
        <f t="shared" si="1"/>
        <v>Saturday</v>
      </c>
      <c r="E837" s="41"/>
      <c r="F837" s="38"/>
      <c r="G837" s="38"/>
      <c r="H837" s="41"/>
      <c r="I837" s="38"/>
      <c r="J837" s="38"/>
      <c r="K837" s="32"/>
      <c r="L837" s="32"/>
      <c r="M837" s="32"/>
      <c r="N837" s="33"/>
      <c r="O837" s="62"/>
      <c r="P837" s="34" t="str">
        <f t="shared" si="4"/>
        <v/>
      </c>
    </row>
    <row r="838" ht="22.5" customHeight="1">
      <c r="A838" s="37"/>
      <c r="B838" s="38" t="str">
        <f>'Master Schedule'!B838</f>
        <v/>
      </c>
      <c r="C838" s="39"/>
      <c r="D838" s="40" t="str">
        <f t="shared" si="1"/>
        <v>Saturday</v>
      </c>
      <c r="E838" s="41"/>
      <c r="F838" s="38"/>
      <c r="G838" s="38"/>
      <c r="H838" s="41"/>
      <c r="I838" s="38"/>
      <c r="J838" s="38"/>
      <c r="K838" s="35"/>
      <c r="L838" s="35"/>
      <c r="M838" s="35"/>
      <c r="N838" s="36"/>
      <c r="O838" s="62"/>
      <c r="P838" s="34" t="str">
        <f t="shared" si="4"/>
        <v/>
      </c>
    </row>
    <row r="839" ht="22.5" customHeight="1">
      <c r="A839" s="37"/>
      <c r="B839" s="38" t="str">
        <f>'Master Schedule'!B839</f>
        <v/>
      </c>
      <c r="C839" s="39"/>
      <c r="D839" s="40" t="str">
        <f t="shared" si="1"/>
        <v>Saturday</v>
      </c>
      <c r="E839" s="41"/>
      <c r="F839" s="38"/>
      <c r="G839" s="38"/>
      <c r="H839" s="41"/>
      <c r="I839" s="38"/>
      <c r="J839" s="38"/>
      <c r="K839" s="32"/>
      <c r="L839" s="32"/>
      <c r="M839" s="32"/>
      <c r="N839" s="33"/>
      <c r="O839" s="62"/>
      <c r="P839" s="34" t="str">
        <f t="shared" si="4"/>
        <v/>
      </c>
    </row>
    <row r="840" ht="22.5" customHeight="1">
      <c r="A840" s="37"/>
      <c r="B840" s="38" t="str">
        <f>'Master Schedule'!B840</f>
        <v/>
      </c>
      <c r="C840" s="39"/>
      <c r="D840" s="40" t="str">
        <f t="shared" si="1"/>
        <v>Saturday</v>
      </c>
      <c r="E840" s="41"/>
      <c r="F840" s="38"/>
      <c r="G840" s="38"/>
      <c r="H840" s="41"/>
      <c r="I840" s="38"/>
      <c r="J840" s="38"/>
      <c r="K840" s="35"/>
      <c r="L840" s="35"/>
      <c r="M840" s="35"/>
      <c r="N840" s="36"/>
      <c r="O840" s="62"/>
      <c r="P840" s="34" t="str">
        <f t="shared" si="4"/>
        <v/>
      </c>
    </row>
    <row r="841" ht="22.5" customHeight="1">
      <c r="A841" s="37"/>
      <c r="B841" s="38" t="str">
        <f>'Master Schedule'!B841</f>
        <v/>
      </c>
      <c r="C841" s="39"/>
      <c r="D841" s="40" t="str">
        <f t="shared" si="1"/>
        <v>Saturday</v>
      </c>
      <c r="E841" s="41"/>
      <c r="F841" s="38"/>
      <c r="G841" s="38"/>
      <c r="H841" s="41"/>
      <c r="I841" s="38"/>
      <c r="J841" s="38"/>
      <c r="K841" s="32"/>
      <c r="L841" s="32"/>
      <c r="M841" s="32"/>
      <c r="N841" s="33"/>
      <c r="O841" s="62"/>
      <c r="P841" s="34" t="str">
        <f t="shared" si="4"/>
        <v/>
      </c>
    </row>
    <row r="842" ht="22.5" customHeight="1">
      <c r="A842" s="37"/>
      <c r="B842" s="38" t="str">
        <f>'Master Schedule'!B842</f>
        <v/>
      </c>
      <c r="C842" s="39"/>
      <c r="D842" s="40" t="str">
        <f t="shared" si="1"/>
        <v>Saturday</v>
      </c>
      <c r="E842" s="41"/>
      <c r="F842" s="38"/>
      <c r="G842" s="38"/>
      <c r="H842" s="41"/>
      <c r="I842" s="38"/>
      <c r="J842" s="38"/>
      <c r="K842" s="35"/>
      <c r="L842" s="35"/>
      <c r="M842" s="35"/>
      <c r="N842" s="36"/>
      <c r="O842" s="62"/>
      <c r="P842" s="34" t="str">
        <f t="shared" si="4"/>
        <v/>
      </c>
    </row>
    <row r="843" ht="22.5" customHeight="1">
      <c r="A843" s="37"/>
      <c r="B843" s="38" t="str">
        <f>'Master Schedule'!B843</f>
        <v/>
      </c>
      <c r="C843" s="39"/>
      <c r="D843" s="40" t="str">
        <f t="shared" si="1"/>
        <v>Saturday</v>
      </c>
      <c r="E843" s="41"/>
      <c r="F843" s="38"/>
      <c r="G843" s="38"/>
      <c r="H843" s="41"/>
      <c r="I843" s="38"/>
      <c r="J843" s="38"/>
      <c r="K843" s="32"/>
      <c r="L843" s="32"/>
      <c r="M843" s="32"/>
      <c r="N843" s="33"/>
      <c r="O843" s="62"/>
      <c r="P843" s="34" t="str">
        <f t="shared" si="4"/>
        <v/>
      </c>
    </row>
    <row r="844" ht="22.5" customHeight="1">
      <c r="A844" s="37"/>
      <c r="B844" s="38" t="str">
        <f>'Master Schedule'!B844</f>
        <v/>
      </c>
      <c r="C844" s="39"/>
      <c r="D844" s="40" t="str">
        <f t="shared" si="1"/>
        <v>Saturday</v>
      </c>
      <c r="E844" s="41"/>
      <c r="F844" s="38"/>
      <c r="G844" s="38"/>
      <c r="H844" s="41"/>
      <c r="I844" s="38"/>
      <c r="J844" s="38"/>
      <c r="K844" s="35"/>
      <c r="L844" s="35"/>
      <c r="M844" s="35"/>
      <c r="N844" s="36"/>
      <c r="O844" s="62"/>
      <c r="P844" s="34" t="str">
        <f t="shared" si="4"/>
        <v/>
      </c>
    </row>
    <row r="845" ht="22.5" customHeight="1">
      <c r="A845" s="37"/>
      <c r="B845" s="38" t="str">
        <f>'Master Schedule'!B845</f>
        <v/>
      </c>
      <c r="C845" s="39"/>
      <c r="D845" s="40" t="str">
        <f t="shared" si="1"/>
        <v>Saturday</v>
      </c>
      <c r="E845" s="41"/>
      <c r="F845" s="38"/>
      <c r="G845" s="38"/>
      <c r="H845" s="41"/>
      <c r="I845" s="38"/>
      <c r="J845" s="38"/>
      <c r="K845" s="32"/>
      <c r="L845" s="32"/>
      <c r="M845" s="32"/>
      <c r="N845" s="33"/>
      <c r="O845" s="62"/>
      <c r="P845" s="34" t="str">
        <f t="shared" si="4"/>
        <v/>
      </c>
    </row>
    <row r="846" ht="22.5" customHeight="1">
      <c r="A846" s="37"/>
      <c r="B846" s="38" t="str">
        <f>'Master Schedule'!B846</f>
        <v/>
      </c>
      <c r="C846" s="39"/>
      <c r="D846" s="40" t="str">
        <f t="shared" si="1"/>
        <v>Saturday</v>
      </c>
      <c r="E846" s="41"/>
      <c r="F846" s="38"/>
      <c r="G846" s="38"/>
      <c r="H846" s="41"/>
      <c r="I846" s="38"/>
      <c r="J846" s="38"/>
      <c r="K846" s="35"/>
      <c r="L846" s="35"/>
      <c r="M846" s="35"/>
      <c r="N846" s="36"/>
      <c r="O846" s="62"/>
      <c r="P846" s="34" t="str">
        <f t="shared" si="4"/>
        <v/>
      </c>
    </row>
    <row r="847" ht="22.5" customHeight="1">
      <c r="A847" s="37"/>
      <c r="B847" s="38" t="str">
        <f>'Master Schedule'!B847</f>
        <v/>
      </c>
      <c r="C847" s="39"/>
      <c r="D847" s="40" t="str">
        <f t="shared" si="1"/>
        <v>Saturday</v>
      </c>
      <c r="E847" s="41"/>
      <c r="F847" s="38"/>
      <c r="G847" s="38"/>
      <c r="H847" s="41"/>
      <c r="I847" s="38"/>
      <c r="J847" s="38"/>
      <c r="K847" s="32"/>
      <c r="L847" s="32"/>
      <c r="M847" s="32"/>
      <c r="N847" s="33"/>
      <c r="O847" s="62"/>
      <c r="P847" s="34" t="str">
        <f t="shared" si="4"/>
        <v/>
      </c>
    </row>
    <row r="848" ht="22.5" customHeight="1">
      <c r="A848" s="37"/>
      <c r="B848" s="38" t="str">
        <f>'Master Schedule'!B848</f>
        <v/>
      </c>
      <c r="C848" s="39"/>
      <c r="D848" s="40" t="str">
        <f t="shared" si="1"/>
        <v>Saturday</v>
      </c>
      <c r="E848" s="41"/>
      <c r="F848" s="38"/>
      <c r="G848" s="38"/>
      <c r="H848" s="41"/>
      <c r="I848" s="38"/>
      <c r="J848" s="38"/>
      <c r="K848" s="35"/>
      <c r="L848" s="35"/>
      <c r="M848" s="35"/>
      <c r="N848" s="36"/>
      <c r="O848" s="62"/>
      <c r="P848" s="34" t="str">
        <f t="shared" si="4"/>
        <v/>
      </c>
    </row>
    <row r="849" ht="22.5" customHeight="1">
      <c r="A849" s="37"/>
      <c r="B849" s="38" t="str">
        <f>'Master Schedule'!B849</f>
        <v/>
      </c>
      <c r="C849" s="39"/>
      <c r="D849" s="40" t="str">
        <f t="shared" si="1"/>
        <v>Saturday</v>
      </c>
      <c r="E849" s="41"/>
      <c r="F849" s="38"/>
      <c r="G849" s="38"/>
      <c r="H849" s="41"/>
      <c r="I849" s="38"/>
      <c r="J849" s="38"/>
      <c r="K849" s="32"/>
      <c r="L849" s="32"/>
      <c r="M849" s="32"/>
      <c r="N849" s="33"/>
      <c r="O849" s="62"/>
      <c r="P849" s="34" t="str">
        <f t="shared" si="4"/>
        <v/>
      </c>
    </row>
    <row r="850" ht="22.5" customHeight="1">
      <c r="A850" s="37"/>
      <c r="B850" s="38" t="str">
        <f>'Master Schedule'!B850</f>
        <v/>
      </c>
      <c r="C850" s="39"/>
      <c r="D850" s="40" t="str">
        <f t="shared" si="1"/>
        <v>Saturday</v>
      </c>
      <c r="E850" s="41"/>
      <c r="F850" s="38"/>
      <c r="G850" s="38"/>
      <c r="H850" s="41"/>
      <c r="I850" s="38"/>
      <c r="J850" s="38"/>
      <c r="K850" s="35"/>
      <c r="L850" s="35"/>
      <c r="M850" s="35"/>
      <c r="N850" s="36"/>
      <c r="O850" s="62"/>
      <c r="P850" s="34" t="str">
        <f t="shared" si="4"/>
        <v/>
      </c>
    </row>
    <row r="851" ht="22.5" customHeight="1">
      <c r="A851" s="37"/>
      <c r="B851" s="38" t="str">
        <f>'Master Schedule'!B851</f>
        <v/>
      </c>
      <c r="C851" s="39"/>
      <c r="D851" s="40" t="str">
        <f t="shared" si="1"/>
        <v>Saturday</v>
      </c>
      <c r="E851" s="41"/>
      <c r="F851" s="38"/>
      <c r="G851" s="38"/>
      <c r="H851" s="41"/>
      <c r="I851" s="38"/>
      <c r="J851" s="38"/>
      <c r="K851" s="32"/>
      <c r="L851" s="32"/>
      <c r="M851" s="32"/>
      <c r="N851" s="33"/>
      <c r="O851" s="62"/>
      <c r="P851" s="34" t="str">
        <f t="shared" si="4"/>
        <v/>
      </c>
    </row>
    <row r="852" ht="22.5" customHeight="1">
      <c r="A852" s="37"/>
      <c r="B852" s="38" t="str">
        <f>'Master Schedule'!B852</f>
        <v/>
      </c>
      <c r="C852" s="39"/>
      <c r="D852" s="40" t="str">
        <f t="shared" si="1"/>
        <v>Saturday</v>
      </c>
      <c r="E852" s="41"/>
      <c r="F852" s="38"/>
      <c r="G852" s="38"/>
      <c r="H852" s="41"/>
      <c r="I852" s="38"/>
      <c r="J852" s="38"/>
      <c r="K852" s="35"/>
      <c r="L852" s="35"/>
      <c r="M852" s="35"/>
      <c r="N852" s="36"/>
      <c r="O852" s="62"/>
      <c r="P852" s="34" t="str">
        <f t="shared" si="4"/>
        <v/>
      </c>
    </row>
    <row r="853" ht="22.5" customHeight="1">
      <c r="A853" s="37"/>
      <c r="B853" s="38" t="str">
        <f>'Master Schedule'!B853</f>
        <v/>
      </c>
      <c r="C853" s="39"/>
      <c r="D853" s="40" t="str">
        <f t="shared" si="1"/>
        <v>Saturday</v>
      </c>
      <c r="E853" s="41"/>
      <c r="F853" s="38"/>
      <c r="G853" s="38"/>
      <c r="H853" s="41"/>
      <c r="I853" s="38"/>
      <c r="J853" s="38"/>
      <c r="K853" s="32"/>
      <c r="L853" s="32"/>
      <c r="M853" s="32"/>
      <c r="N853" s="33"/>
      <c r="O853" s="62"/>
      <c r="P853" s="34" t="str">
        <f t="shared" si="4"/>
        <v/>
      </c>
    </row>
    <row r="854" ht="22.5" customHeight="1">
      <c r="A854" s="37"/>
      <c r="B854" s="38" t="str">
        <f>'Master Schedule'!B854</f>
        <v/>
      </c>
      <c r="C854" s="39"/>
      <c r="D854" s="40" t="str">
        <f t="shared" si="1"/>
        <v>Saturday</v>
      </c>
      <c r="E854" s="41"/>
      <c r="F854" s="38"/>
      <c r="G854" s="38"/>
      <c r="H854" s="41"/>
      <c r="I854" s="38"/>
      <c r="J854" s="38"/>
      <c r="K854" s="35"/>
      <c r="L854" s="35"/>
      <c r="M854" s="35"/>
      <c r="N854" s="36"/>
      <c r="O854" s="62"/>
      <c r="P854" s="34" t="str">
        <f t="shared" si="4"/>
        <v/>
      </c>
    </row>
    <row r="855" ht="22.5" customHeight="1">
      <c r="A855" s="37"/>
      <c r="B855" s="38" t="str">
        <f>'Master Schedule'!B855</f>
        <v/>
      </c>
      <c r="C855" s="39"/>
      <c r="D855" s="40" t="str">
        <f t="shared" si="1"/>
        <v>Saturday</v>
      </c>
      <c r="E855" s="41"/>
      <c r="F855" s="38"/>
      <c r="G855" s="38"/>
      <c r="H855" s="41"/>
      <c r="I855" s="38"/>
      <c r="J855" s="38"/>
      <c r="K855" s="32"/>
      <c r="L855" s="32"/>
      <c r="M855" s="32"/>
      <c r="N855" s="33"/>
      <c r="O855" s="62"/>
      <c r="P855" s="34" t="str">
        <f t="shared" si="4"/>
        <v/>
      </c>
    </row>
    <row r="856" ht="22.5" customHeight="1">
      <c r="A856" s="37"/>
      <c r="B856" s="38" t="str">
        <f>'Master Schedule'!B856</f>
        <v/>
      </c>
      <c r="C856" s="39"/>
      <c r="D856" s="40" t="str">
        <f t="shared" si="1"/>
        <v>Saturday</v>
      </c>
      <c r="E856" s="41"/>
      <c r="F856" s="38"/>
      <c r="G856" s="38"/>
      <c r="H856" s="41"/>
      <c r="I856" s="38"/>
      <c r="J856" s="38"/>
      <c r="K856" s="35"/>
      <c r="L856" s="35"/>
      <c r="M856" s="35"/>
      <c r="N856" s="36"/>
      <c r="O856" s="62"/>
      <c r="P856" s="34" t="str">
        <f t="shared" si="4"/>
        <v/>
      </c>
    </row>
    <row r="857" ht="22.5" customHeight="1">
      <c r="A857" s="37"/>
      <c r="B857" s="38" t="str">
        <f>'Master Schedule'!B857</f>
        <v/>
      </c>
      <c r="C857" s="39"/>
      <c r="D857" s="40" t="str">
        <f t="shared" si="1"/>
        <v>Saturday</v>
      </c>
      <c r="E857" s="41"/>
      <c r="F857" s="38"/>
      <c r="G857" s="38"/>
      <c r="H857" s="41"/>
      <c r="I857" s="38"/>
      <c r="J857" s="38"/>
      <c r="K857" s="32"/>
      <c r="L857" s="32"/>
      <c r="M857" s="32"/>
      <c r="N857" s="33"/>
      <c r="O857" s="62"/>
      <c r="P857" s="34" t="str">
        <f t="shared" si="4"/>
        <v/>
      </c>
    </row>
    <row r="858" ht="22.5" customHeight="1">
      <c r="A858" s="37"/>
      <c r="B858" s="38" t="str">
        <f>'Master Schedule'!B858</f>
        <v/>
      </c>
      <c r="C858" s="39"/>
      <c r="D858" s="40" t="str">
        <f t="shared" si="1"/>
        <v>Saturday</v>
      </c>
      <c r="E858" s="41"/>
      <c r="F858" s="38"/>
      <c r="G858" s="38"/>
      <c r="H858" s="41"/>
      <c r="I858" s="38"/>
      <c r="J858" s="38"/>
      <c r="K858" s="35"/>
      <c r="L858" s="35"/>
      <c r="M858" s="35"/>
      <c r="N858" s="36"/>
      <c r="O858" s="62"/>
      <c r="P858" s="34" t="str">
        <f t="shared" si="4"/>
        <v/>
      </c>
    </row>
    <row r="859" ht="22.5" customHeight="1">
      <c r="A859" s="37"/>
      <c r="B859" s="38" t="str">
        <f>'Master Schedule'!B859</f>
        <v/>
      </c>
      <c r="C859" s="39"/>
      <c r="D859" s="40" t="str">
        <f t="shared" si="1"/>
        <v>Saturday</v>
      </c>
      <c r="E859" s="41"/>
      <c r="F859" s="38"/>
      <c r="G859" s="38"/>
      <c r="H859" s="41"/>
      <c r="I859" s="38"/>
      <c r="J859" s="38"/>
      <c r="K859" s="32"/>
      <c r="L859" s="32"/>
      <c r="M859" s="32"/>
      <c r="N859" s="33"/>
      <c r="O859" s="62"/>
      <c r="P859" s="34" t="str">
        <f t="shared" si="4"/>
        <v/>
      </c>
    </row>
    <row r="860" ht="22.5" customHeight="1">
      <c r="A860" s="37"/>
      <c r="B860" s="38" t="str">
        <f>'Master Schedule'!B860</f>
        <v/>
      </c>
      <c r="C860" s="39"/>
      <c r="D860" s="40" t="str">
        <f t="shared" si="1"/>
        <v>Saturday</v>
      </c>
      <c r="E860" s="41"/>
      <c r="F860" s="38"/>
      <c r="G860" s="38"/>
      <c r="H860" s="41"/>
      <c r="I860" s="38"/>
      <c r="J860" s="38"/>
      <c r="K860" s="35"/>
      <c r="L860" s="35"/>
      <c r="M860" s="35"/>
      <c r="N860" s="36"/>
      <c r="O860" s="62"/>
      <c r="P860" s="34" t="str">
        <f t="shared" si="4"/>
        <v/>
      </c>
    </row>
    <row r="861" ht="22.5" customHeight="1">
      <c r="A861" s="37"/>
      <c r="B861" s="38" t="str">
        <f>'Master Schedule'!B861</f>
        <v/>
      </c>
      <c r="C861" s="39"/>
      <c r="D861" s="40" t="str">
        <f t="shared" si="1"/>
        <v>Saturday</v>
      </c>
      <c r="E861" s="41"/>
      <c r="F861" s="38"/>
      <c r="G861" s="38"/>
      <c r="H861" s="41"/>
      <c r="I861" s="38"/>
      <c r="J861" s="38"/>
      <c r="K861" s="32"/>
      <c r="L861" s="32"/>
      <c r="M861" s="32"/>
      <c r="N861" s="33"/>
      <c r="O861" s="62"/>
      <c r="P861" s="34" t="str">
        <f t="shared" si="4"/>
        <v/>
      </c>
    </row>
    <row r="862" ht="22.5" customHeight="1">
      <c r="A862" s="37"/>
      <c r="B862" s="38" t="str">
        <f>'Master Schedule'!B862</f>
        <v/>
      </c>
      <c r="C862" s="39"/>
      <c r="D862" s="40" t="str">
        <f t="shared" si="1"/>
        <v>Saturday</v>
      </c>
      <c r="E862" s="41"/>
      <c r="F862" s="38"/>
      <c r="G862" s="38"/>
      <c r="H862" s="41"/>
      <c r="I862" s="38"/>
      <c r="J862" s="38"/>
      <c r="K862" s="35"/>
      <c r="L862" s="35"/>
      <c r="M862" s="35"/>
      <c r="N862" s="36"/>
      <c r="O862" s="62"/>
      <c r="P862" s="34" t="str">
        <f t="shared" si="4"/>
        <v/>
      </c>
    </row>
    <row r="863" ht="22.5" customHeight="1">
      <c r="A863" s="37"/>
      <c r="B863" s="38" t="str">
        <f>'Master Schedule'!B863</f>
        <v/>
      </c>
      <c r="C863" s="39"/>
      <c r="D863" s="40" t="str">
        <f t="shared" si="1"/>
        <v>Saturday</v>
      </c>
      <c r="E863" s="41"/>
      <c r="F863" s="38"/>
      <c r="G863" s="38"/>
      <c r="H863" s="41"/>
      <c r="I863" s="38"/>
      <c r="J863" s="38"/>
      <c r="K863" s="32"/>
      <c r="L863" s="32"/>
      <c r="M863" s="32"/>
      <c r="N863" s="33"/>
      <c r="O863" s="62"/>
      <c r="P863" s="34" t="str">
        <f t="shared" si="4"/>
        <v/>
      </c>
    </row>
    <row r="864" ht="22.5" customHeight="1">
      <c r="A864" s="37"/>
      <c r="B864" s="38" t="str">
        <f>'Master Schedule'!B864</f>
        <v/>
      </c>
      <c r="C864" s="39"/>
      <c r="D864" s="40" t="str">
        <f t="shared" si="1"/>
        <v>Saturday</v>
      </c>
      <c r="E864" s="41"/>
      <c r="F864" s="38"/>
      <c r="G864" s="38"/>
      <c r="H864" s="41"/>
      <c r="I864" s="38"/>
      <c r="J864" s="38"/>
      <c r="K864" s="35"/>
      <c r="L864" s="35"/>
      <c r="M864" s="35"/>
      <c r="N864" s="36"/>
      <c r="O864" s="62"/>
      <c r="P864" s="34" t="str">
        <f t="shared" si="4"/>
        <v/>
      </c>
    </row>
    <row r="865" ht="22.5" customHeight="1">
      <c r="A865" s="37"/>
      <c r="B865" s="38" t="str">
        <f>'Master Schedule'!B865</f>
        <v/>
      </c>
      <c r="C865" s="39"/>
      <c r="D865" s="40" t="str">
        <f t="shared" si="1"/>
        <v>Saturday</v>
      </c>
      <c r="E865" s="41"/>
      <c r="F865" s="38"/>
      <c r="G865" s="38"/>
      <c r="H865" s="41"/>
      <c r="I865" s="38"/>
      <c r="J865" s="38"/>
      <c r="K865" s="32"/>
      <c r="L865" s="32"/>
      <c r="M865" s="32"/>
      <c r="N865" s="33"/>
      <c r="O865" s="62"/>
      <c r="P865" s="34" t="str">
        <f t="shared" si="4"/>
        <v/>
      </c>
    </row>
    <row r="866" ht="22.5" customHeight="1">
      <c r="A866" s="37"/>
      <c r="B866" s="38" t="str">
        <f>'Master Schedule'!B866</f>
        <v/>
      </c>
      <c r="C866" s="39"/>
      <c r="D866" s="40" t="str">
        <f t="shared" si="1"/>
        <v>Saturday</v>
      </c>
      <c r="E866" s="41"/>
      <c r="F866" s="38"/>
      <c r="G866" s="38"/>
      <c r="H866" s="41"/>
      <c r="I866" s="38"/>
      <c r="J866" s="38"/>
      <c r="K866" s="35"/>
      <c r="L866" s="35"/>
      <c r="M866" s="35"/>
      <c r="N866" s="36"/>
      <c r="O866" s="62"/>
      <c r="P866" s="34" t="str">
        <f t="shared" si="4"/>
        <v/>
      </c>
    </row>
    <row r="867" ht="22.5" customHeight="1">
      <c r="A867" s="37"/>
      <c r="B867" s="38" t="str">
        <f>'Master Schedule'!B867</f>
        <v/>
      </c>
      <c r="C867" s="39"/>
      <c r="D867" s="40" t="str">
        <f t="shared" si="1"/>
        <v>Saturday</v>
      </c>
      <c r="E867" s="41"/>
      <c r="F867" s="38"/>
      <c r="G867" s="38"/>
      <c r="H867" s="41"/>
      <c r="I867" s="38"/>
      <c r="J867" s="38"/>
      <c r="K867" s="32"/>
      <c r="L867" s="32"/>
      <c r="M867" s="32"/>
      <c r="N867" s="33"/>
      <c r="O867" s="62"/>
      <c r="P867" s="34" t="str">
        <f t="shared" si="4"/>
        <v/>
      </c>
    </row>
    <row r="868" ht="22.5" customHeight="1">
      <c r="A868" s="37"/>
      <c r="B868" s="38" t="str">
        <f>'Master Schedule'!B868</f>
        <v/>
      </c>
      <c r="C868" s="39"/>
      <c r="D868" s="40" t="str">
        <f t="shared" si="1"/>
        <v>Saturday</v>
      </c>
      <c r="E868" s="41"/>
      <c r="F868" s="38"/>
      <c r="G868" s="38"/>
      <c r="H868" s="41"/>
      <c r="I868" s="38"/>
      <c r="J868" s="38"/>
      <c r="K868" s="35"/>
      <c r="L868" s="35"/>
      <c r="M868" s="35"/>
      <c r="N868" s="36"/>
      <c r="O868" s="62"/>
      <c r="P868" s="34" t="str">
        <f t="shared" si="4"/>
        <v/>
      </c>
    </row>
    <row r="869" ht="22.5" customHeight="1">
      <c r="A869" s="37"/>
      <c r="B869" s="38" t="str">
        <f>'Master Schedule'!B869</f>
        <v/>
      </c>
      <c r="C869" s="39"/>
      <c r="D869" s="40" t="str">
        <f t="shared" si="1"/>
        <v>Saturday</v>
      </c>
      <c r="E869" s="41"/>
      <c r="F869" s="38"/>
      <c r="G869" s="38"/>
      <c r="H869" s="41"/>
      <c r="I869" s="38"/>
      <c r="J869" s="38"/>
      <c r="K869" s="32"/>
      <c r="L869" s="32"/>
      <c r="M869" s="32"/>
      <c r="N869" s="33"/>
      <c r="O869" s="62"/>
      <c r="P869" s="34" t="str">
        <f t="shared" si="4"/>
        <v/>
      </c>
    </row>
    <row r="870" ht="22.5" customHeight="1">
      <c r="A870" s="37"/>
      <c r="B870" s="38" t="str">
        <f>'Master Schedule'!B870</f>
        <v/>
      </c>
      <c r="C870" s="39"/>
      <c r="D870" s="40" t="str">
        <f t="shared" si="1"/>
        <v>Saturday</v>
      </c>
      <c r="E870" s="41"/>
      <c r="F870" s="38"/>
      <c r="G870" s="38"/>
      <c r="H870" s="41"/>
      <c r="I870" s="38"/>
      <c r="J870" s="38"/>
      <c r="K870" s="35"/>
      <c r="L870" s="35"/>
      <c r="M870" s="35"/>
      <c r="N870" s="36"/>
      <c r="O870" s="62"/>
      <c r="P870" s="34" t="str">
        <f t="shared" si="4"/>
        <v/>
      </c>
    </row>
    <row r="871" ht="22.5" customHeight="1">
      <c r="A871" s="37"/>
      <c r="B871" s="38" t="str">
        <f>'Master Schedule'!B871</f>
        <v/>
      </c>
      <c r="C871" s="39"/>
      <c r="D871" s="40" t="str">
        <f t="shared" si="1"/>
        <v>Saturday</v>
      </c>
      <c r="E871" s="41"/>
      <c r="F871" s="38"/>
      <c r="G871" s="38"/>
      <c r="H871" s="41"/>
      <c r="I871" s="38"/>
      <c r="J871" s="38"/>
      <c r="K871" s="32"/>
      <c r="L871" s="32"/>
      <c r="M871" s="32"/>
      <c r="N871" s="33"/>
      <c r="O871" s="62"/>
      <c r="P871" s="34" t="str">
        <f t="shared" si="4"/>
        <v/>
      </c>
    </row>
    <row r="872" ht="22.5" customHeight="1">
      <c r="A872" s="37"/>
      <c r="B872" s="38" t="str">
        <f>'Master Schedule'!B872</f>
        <v/>
      </c>
      <c r="C872" s="39"/>
      <c r="D872" s="40" t="str">
        <f t="shared" si="1"/>
        <v>Saturday</v>
      </c>
      <c r="E872" s="41"/>
      <c r="F872" s="38"/>
      <c r="G872" s="38"/>
      <c r="H872" s="41"/>
      <c r="I872" s="38"/>
      <c r="J872" s="38"/>
      <c r="K872" s="35"/>
      <c r="L872" s="35"/>
      <c r="M872" s="35"/>
      <c r="N872" s="36"/>
      <c r="O872" s="62"/>
      <c r="P872" s="34" t="str">
        <f t="shared" si="4"/>
        <v/>
      </c>
    </row>
    <row r="873" ht="22.5" customHeight="1">
      <c r="A873" s="37"/>
      <c r="B873" s="38" t="str">
        <f>'Master Schedule'!B873</f>
        <v/>
      </c>
      <c r="C873" s="39"/>
      <c r="D873" s="40" t="str">
        <f t="shared" si="1"/>
        <v>Saturday</v>
      </c>
      <c r="E873" s="41"/>
      <c r="F873" s="38"/>
      <c r="G873" s="38"/>
      <c r="H873" s="41"/>
      <c r="I873" s="38"/>
      <c r="J873" s="38"/>
      <c r="K873" s="32"/>
      <c r="L873" s="32"/>
      <c r="M873" s="32"/>
      <c r="N873" s="33"/>
      <c r="O873" s="62"/>
      <c r="P873" s="34" t="str">
        <f t="shared" si="4"/>
        <v/>
      </c>
    </row>
    <row r="874" ht="22.5" customHeight="1">
      <c r="A874" s="37"/>
      <c r="B874" s="38" t="str">
        <f>'Master Schedule'!B874</f>
        <v/>
      </c>
      <c r="C874" s="39"/>
      <c r="D874" s="40" t="str">
        <f t="shared" si="1"/>
        <v>Saturday</v>
      </c>
      <c r="E874" s="41"/>
      <c r="F874" s="38"/>
      <c r="G874" s="38"/>
      <c r="H874" s="41"/>
      <c r="I874" s="38"/>
      <c r="J874" s="38"/>
      <c r="K874" s="35"/>
      <c r="L874" s="35"/>
      <c r="M874" s="35"/>
      <c r="N874" s="36"/>
      <c r="O874" s="62"/>
      <c r="P874" s="34" t="str">
        <f t="shared" si="4"/>
        <v/>
      </c>
    </row>
    <row r="875" ht="22.5" customHeight="1">
      <c r="A875" s="37"/>
      <c r="B875" s="38" t="str">
        <f>'Master Schedule'!B875</f>
        <v/>
      </c>
      <c r="C875" s="39"/>
      <c r="D875" s="40" t="str">
        <f t="shared" si="1"/>
        <v>Saturday</v>
      </c>
      <c r="E875" s="41"/>
      <c r="F875" s="38"/>
      <c r="G875" s="38"/>
      <c r="H875" s="41"/>
      <c r="I875" s="38"/>
      <c r="J875" s="38"/>
      <c r="K875" s="32"/>
      <c r="L875" s="32"/>
      <c r="M875" s="32"/>
      <c r="N875" s="33"/>
      <c r="O875" s="62"/>
      <c r="P875" s="34" t="str">
        <f t="shared" si="4"/>
        <v/>
      </c>
    </row>
    <row r="876" ht="22.5" customHeight="1">
      <c r="A876" s="37"/>
      <c r="B876" s="38" t="str">
        <f>'Master Schedule'!B876</f>
        <v/>
      </c>
      <c r="C876" s="39"/>
      <c r="D876" s="40" t="str">
        <f t="shared" si="1"/>
        <v>Saturday</v>
      </c>
      <c r="E876" s="41"/>
      <c r="F876" s="38"/>
      <c r="G876" s="38"/>
      <c r="H876" s="41"/>
      <c r="I876" s="38"/>
      <c r="J876" s="38"/>
      <c r="K876" s="35"/>
      <c r="L876" s="35"/>
      <c r="M876" s="35"/>
      <c r="N876" s="36"/>
      <c r="O876" s="62"/>
      <c r="P876" s="34" t="str">
        <f t="shared" si="4"/>
        <v/>
      </c>
    </row>
    <row r="877" ht="22.5" customHeight="1">
      <c r="A877" s="37"/>
      <c r="B877" s="38" t="str">
        <f>'Master Schedule'!B877</f>
        <v/>
      </c>
      <c r="C877" s="39"/>
      <c r="D877" s="40" t="str">
        <f t="shared" si="1"/>
        <v>Saturday</v>
      </c>
      <c r="E877" s="41"/>
      <c r="F877" s="38"/>
      <c r="G877" s="38"/>
      <c r="H877" s="41"/>
      <c r="I877" s="38"/>
      <c r="J877" s="38"/>
      <c r="K877" s="32"/>
      <c r="L877" s="32"/>
      <c r="M877" s="32"/>
      <c r="N877" s="33"/>
      <c r="O877" s="62"/>
      <c r="P877" s="34" t="str">
        <f t="shared" si="4"/>
        <v/>
      </c>
    </row>
    <row r="878" ht="22.5" customHeight="1">
      <c r="A878" s="37"/>
      <c r="B878" s="38" t="str">
        <f>'Master Schedule'!B878</f>
        <v/>
      </c>
      <c r="C878" s="39"/>
      <c r="D878" s="40" t="str">
        <f t="shared" si="1"/>
        <v>Saturday</v>
      </c>
      <c r="E878" s="41"/>
      <c r="F878" s="38"/>
      <c r="G878" s="38"/>
      <c r="H878" s="41"/>
      <c r="I878" s="38"/>
      <c r="J878" s="38"/>
      <c r="K878" s="35"/>
      <c r="L878" s="35"/>
      <c r="M878" s="35"/>
      <c r="N878" s="36"/>
      <c r="O878" s="62"/>
      <c r="P878" s="34" t="str">
        <f t="shared" si="4"/>
        <v/>
      </c>
    </row>
    <row r="879" ht="22.5" customHeight="1">
      <c r="A879" s="37"/>
      <c r="B879" s="38" t="str">
        <f>'Master Schedule'!B879</f>
        <v/>
      </c>
      <c r="C879" s="39"/>
      <c r="D879" s="40" t="str">
        <f t="shared" si="1"/>
        <v>Saturday</v>
      </c>
      <c r="E879" s="41"/>
      <c r="F879" s="38"/>
      <c r="G879" s="38"/>
      <c r="H879" s="41"/>
      <c r="I879" s="38"/>
      <c r="J879" s="38"/>
      <c r="K879" s="32"/>
      <c r="L879" s="32"/>
      <c r="M879" s="32"/>
      <c r="N879" s="33"/>
      <c r="O879" s="62"/>
      <c r="P879" s="34" t="str">
        <f t="shared" si="4"/>
        <v/>
      </c>
    </row>
    <row r="880" ht="22.5" customHeight="1">
      <c r="A880" s="37"/>
      <c r="B880" s="38" t="str">
        <f>'Master Schedule'!B880</f>
        <v/>
      </c>
      <c r="C880" s="39"/>
      <c r="D880" s="40" t="str">
        <f t="shared" si="1"/>
        <v>Saturday</v>
      </c>
      <c r="E880" s="41"/>
      <c r="F880" s="38"/>
      <c r="G880" s="38"/>
      <c r="H880" s="41"/>
      <c r="I880" s="38"/>
      <c r="J880" s="38"/>
      <c r="K880" s="35"/>
      <c r="L880" s="35"/>
      <c r="M880" s="35"/>
      <c r="N880" s="36"/>
      <c r="O880" s="62"/>
      <c r="P880" s="34" t="str">
        <f t="shared" si="4"/>
        <v/>
      </c>
    </row>
    <row r="881" ht="22.5" customHeight="1">
      <c r="A881" s="37"/>
      <c r="B881" s="38" t="str">
        <f>'Master Schedule'!B881</f>
        <v/>
      </c>
      <c r="C881" s="39"/>
      <c r="D881" s="40" t="str">
        <f t="shared" si="1"/>
        <v>Saturday</v>
      </c>
      <c r="E881" s="41"/>
      <c r="F881" s="38"/>
      <c r="G881" s="38"/>
      <c r="H881" s="41"/>
      <c r="I881" s="38"/>
      <c r="J881" s="38"/>
      <c r="K881" s="32"/>
      <c r="L881" s="32"/>
      <c r="M881" s="32"/>
      <c r="N881" s="33"/>
      <c r="O881" s="62"/>
      <c r="P881" s="34" t="str">
        <f t="shared" si="4"/>
        <v/>
      </c>
    </row>
    <row r="882" ht="22.5" customHeight="1">
      <c r="A882" s="37"/>
      <c r="B882" s="38" t="str">
        <f>'Master Schedule'!B882</f>
        <v/>
      </c>
      <c r="C882" s="39"/>
      <c r="D882" s="40" t="str">
        <f t="shared" si="1"/>
        <v>Saturday</v>
      </c>
      <c r="E882" s="41"/>
      <c r="F882" s="38"/>
      <c r="G882" s="38"/>
      <c r="H882" s="41"/>
      <c r="I882" s="38"/>
      <c r="J882" s="38"/>
      <c r="K882" s="35"/>
      <c r="L882" s="35"/>
      <c r="M882" s="35"/>
      <c r="N882" s="36"/>
      <c r="O882" s="62"/>
      <c r="P882" s="34" t="str">
        <f t="shared" si="4"/>
        <v/>
      </c>
    </row>
    <row r="883" ht="22.5" customHeight="1">
      <c r="A883" s="37"/>
      <c r="B883" s="38" t="str">
        <f>'Master Schedule'!B883</f>
        <v/>
      </c>
      <c r="C883" s="39"/>
      <c r="D883" s="40" t="str">
        <f t="shared" si="1"/>
        <v>Saturday</v>
      </c>
      <c r="E883" s="41"/>
      <c r="F883" s="38"/>
      <c r="G883" s="38"/>
      <c r="H883" s="41"/>
      <c r="I883" s="38"/>
      <c r="J883" s="38"/>
      <c r="K883" s="32"/>
      <c r="L883" s="32"/>
      <c r="M883" s="32"/>
      <c r="N883" s="33"/>
      <c r="O883" s="62"/>
      <c r="P883" s="34" t="str">
        <f t="shared" si="4"/>
        <v/>
      </c>
    </row>
    <row r="884" ht="22.5" customHeight="1">
      <c r="A884" s="37"/>
      <c r="B884" s="38" t="str">
        <f>'Master Schedule'!B884</f>
        <v/>
      </c>
      <c r="C884" s="39"/>
      <c r="D884" s="40" t="str">
        <f t="shared" si="1"/>
        <v>Saturday</v>
      </c>
      <c r="E884" s="41"/>
      <c r="F884" s="38"/>
      <c r="G884" s="38"/>
      <c r="H884" s="41"/>
      <c r="I884" s="38"/>
      <c r="J884" s="38"/>
      <c r="K884" s="35"/>
      <c r="L884" s="35"/>
      <c r="M884" s="35"/>
      <c r="N884" s="36"/>
      <c r="O884" s="62"/>
      <c r="P884" s="34" t="str">
        <f t="shared" si="4"/>
        <v/>
      </c>
    </row>
    <row r="885" ht="22.5" customHeight="1">
      <c r="A885" s="37"/>
      <c r="B885" s="38" t="str">
        <f>'Master Schedule'!B885</f>
        <v/>
      </c>
      <c r="C885" s="39"/>
      <c r="D885" s="40" t="str">
        <f t="shared" si="1"/>
        <v>Saturday</v>
      </c>
      <c r="E885" s="41"/>
      <c r="F885" s="38"/>
      <c r="G885" s="38"/>
      <c r="H885" s="41"/>
      <c r="I885" s="38"/>
      <c r="J885" s="38"/>
      <c r="K885" s="32"/>
      <c r="L885" s="32"/>
      <c r="M885" s="32"/>
      <c r="N885" s="33"/>
      <c r="O885" s="62"/>
      <c r="P885" s="34" t="str">
        <f t="shared" si="4"/>
        <v/>
      </c>
    </row>
    <row r="886" ht="22.5" customHeight="1">
      <c r="A886" s="37"/>
      <c r="B886" s="38" t="str">
        <f>'Master Schedule'!B886</f>
        <v/>
      </c>
      <c r="C886" s="39"/>
      <c r="D886" s="40" t="str">
        <f t="shared" si="1"/>
        <v>Saturday</v>
      </c>
      <c r="E886" s="41"/>
      <c r="F886" s="38"/>
      <c r="G886" s="38"/>
      <c r="H886" s="41"/>
      <c r="I886" s="38"/>
      <c r="J886" s="38"/>
      <c r="K886" s="35"/>
      <c r="L886" s="35"/>
      <c r="M886" s="35"/>
      <c r="N886" s="36"/>
      <c r="O886" s="62"/>
      <c r="P886" s="34" t="str">
        <f t="shared" si="4"/>
        <v/>
      </c>
    </row>
    <row r="887" ht="22.5" customHeight="1">
      <c r="A887" s="37"/>
      <c r="B887" s="38" t="str">
        <f>'Master Schedule'!B887</f>
        <v/>
      </c>
      <c r="C887" s="39"/>
      <c r="D887" s="40" t="str">
        <f t="shared" si="1"/>
        <v>Saturday</v>
      </c>
      <c r="E887" s="41"/>
      <c r="F887" s="38"/>
      <c r="G887" s="38"/>
      <c r="H887" s="41"/>
      <c r="I887" s="38"/>
      <c r="J887" s="38"/>
      <c r="K887" s="32"/>
      <c r="L887" s="32"/>
      <c r="M887" s="32"/>
      <c r="N887" s="33"/>
      <c r="O887" s="62"/>
      <c r="P887" s="34" t="str">
        <f t="shared" si="4"/>
        <v/>
      </c>
    </row>
    <row r="888" ht="22.5" customHeight="1">
      <c r="A888" s="37"/>
      <c r="B888" s="38" t="str">
        <f>'Master Schedule'!B888</f>
        <v/>
      </c>
      <c r="C888" s="39"/>
      <c r="D888" s="40" t="str">
        <f t="shared" si="1"/>
        <v>Saturday</v>
      </c>
      <c r="E888" s="41"/>
      <c r="F888" s="38"/>
      <c r="G888" s="38"/>
      <c r="H888" s="41"/>
      <c r="I888" s="38"/>
      <c r="J888" s="38"/>
      <c r="K888" s="35"/>
      <c r="L888" s="35"/>
      <c r="M888" s="35"/>
      <c r="N888" s="36"/>
      <c r="O888" s="62"/>
      <c r="P888" s="34" t="str">
        <f t="shared" si="4"/>
        <v/>
      </c>
    </row>
    <row r="889" ht="22.5" customHeight="1">
      <c r="A889" s="37"/>
      <c r="B889" s="38" t="str">
        <f>'Master Schedule'!B889</f>
        <v/>
      </c>
      <c r="C889" s="39"/>
      <c r="D889" s="40" t="str">
        <f t="shared" si="1"/>
        <v>Saturday</v>
      </c>
      <c r="E889" s="41"/>
      <c r="F889" s="38"/>
      <c r="G889" s="38"/>
      <c r="H889" s="41"/>
      <c r="I889" s="38"/>
      <c r="J889" s="38"/>
      <c r="K889" s="32"/>
      <c r="L889" s="32"/>
      <c r="M889" s="32"/>
      <c r="N889" s="33"/>
      <c r="O889" s="62"/>
      <c r="P889" s="34" t="str">
        <f t="shared" si="4"/>
        <v/>
      </c>
    </row>
    <row r="890" ht="22.5" customHeight="1">
      <c r="A890" s="37"/>
      <c r="B890" s="38" t="str">
        <f>'Master Schedule'!B890</f>
        <v/>
      </c>
      <c r="C890" s="39"/>
      <c r="D890" s="40" t="str">
        <f t="shared" si="1"/>
        <v>Saturday</v>
      </c>
      <c r="E890" s="41"/>
      <c r="F890" s="38"/>
      <c r="G890" s="38"/>
      <c r="H890" s="41"/>
      <c r="I890" s="38"/>
      <c r="J890" s="38"/>
      <c r="K890" s="35"/>
      <c r="L890" s="35"/>
      <c r="M890" s="35"/>
      <c r="N890" s="36"/>
      <c r="O890" s="62"/>
      <c r="P890" s="34" t="str">
        <f t="shared" si="4"/>
        <v/>
      </c>
    </row>
    <row r="891" ht="22.5" customHeight="1">
      <c r="A891" s="37"/>
      <c r="B891" s="38" t="str">
        <f>'Master Schedule'!B891</f>
        <v/>
      </c>
      <c r="C891" s="39"/>
      <c r="D891" s="40" t="str">
        <f t="shared" si="1"/>
        <v>Saturday</v>
      </c>
      <c r="E891" s="41"/>
      <c r="F891" s="38"/>
      <c r="G891" s="38"/>
      <c r="H891" s="41"/>
      <c r="I891" s="38"/>
      <c r="J891" s="38"/>
      <c r="K891" s="32"/>
      <c r="L891" s="32"/>
      <c r="M891" s="32"/>
      <c r="N891" s="33"/>
      <c r="O891" s="62"/>
      <c r="P891" s="34" t="str">
        <f t="shared" si="4"/>
        <v/>
      </c>
    </row>
    <row r="892" ht="22.5" customHeight="1">
      <c r="A892" s="37"/>
      <c r="B892" s="38" t="str">
        <f>'Master Schedule'!B892</f>
        <v/>
      </c>
      <c r="C892" s="39"/>
      <c r="D892" s="40" t="str">
        <f t="shared" si="1"/>
        <v>Saturday</v>
      </c>
      <c r="E892" s="41"/>
      <c r="F892" s="38"/>
      <c r="G892" s="38"/>
      <c r="H892" s="41"/>
      <c r="I892" s="38"/>
      <c r="J892" s="38"/>
      <c r="K892" s="35"/>
      <c r="L892" s="35"/>
      <c r="M892" s="35"/>
      <c r="N892" s="36"/>
      <c r="O892" s="62"/>
      <c r="P892" s="34" t="str">
        <f t="shared" si="4"/>
        <v/>
      </c>
    </row>
    <row r="893" ht="22.5" customHeight="1">
      <c r="A893" s="37"/>
      <c r="B893" s="38" t="str">
        <f>'Master Schedule'!B893</f>
        <v/>
      </c>
      <c r="C893" s="39"/>
      <c r="D893" s="40" t="str">
        <f t="shared" si="1"/>
        <v>Saturday</v>
      </c>
      <c r="E893" s="41"/>
      <c r="F893" s="38"/>
      <c r="G893" s="38"/>
      <c r="H893" s="41"/>
      <c r="I893" s="38"/>
      <c r="J893" s="38"/>
      <c r="K893" s="32"/>
      <c r="L893" s="32"/>
      <c r="M893" s="32"/>
      <c r="N893" s="33"/>
      <c r="O893" s="62"/>
      <c r="P893" s="34" t="str">
        <f t="shared" si="4"/>
        <v/>
      </c>
    </row>
    <row r="894" ht="22.5" customHeight="1">
      <c r="A894" s="37"/>
      <c r="B894" s="38" t="str">
        <f>'Master Schedule'!B894</f>
        <v/>
      </c>
      <c r="C894" s="39"/>
      <c r="D894" s="40" t="str">
        <f t="shared" si="1"/>
        <v>Saturday</v>
      </c>
      <c r="E894" s="41"/>
      <c r="F894" s="38"/>
      <c r="G894" s="38"/>
      <c r="H894" s="41"/>
      <c r="I894" s="38"/>
      <c r="J894" s="38"/>
      <c r="K894" s="35"/>
      <c r="L894" s="35"/>
      <c r="M894" s="35"/>
      <c r="N894" s="36"/>
      <c r="O894" s="62"/>
      <c r="P894" s="34" t="str">
        <f t="shared" si="4"/>
        <v/>
      </c>
    </row>
    <row r="895" ht="22.5" customHeight="1">
      <c r="A895" s="37"/>
      <c r="B895" s="38" t="str">
        <f>'Master Schedule'!B895</f>
        <v/>
      </c>
      <c r="C895" s="39"/>
      <c r="D895" s="40" t="str">
        <f t="shared" si="1"/>
        <v>Saturday</v>
      </c>
      <c r="E895" s="41"/>
      <c r="F895" s="38"/>
      <c r="G895" s="38"/>
      <c r="H895" s="41"/>
      <c r="I895" s="38"/>
      <c r="J895" s="38"/>
      <c r="K895" s="32"/>
      <c r="L895" s="32"/>
      <c r="M895" s="32"/>
      <c r="N895" s="33"/>
      <c r="O895" s="62"/>
      <c r="P895" s="34" t="str">
        <f t="shared" si="4"/>
        <v/>
      </c>
    </row>
    <row r="896" ht="22.5" customHeight="1">
      <c r="A896" s="37"/>
      <c r="B896" s="38" t="str">
        <f>'Master Schedule'!B896</f>
        <v/>
      </c>
      <c r="C896" s="39"/>
      <c r="D896" s="40" t="str">
        <f t="shared" si="1"/>
        <v>Saturday</v>
      </c>
      <c r="E896" s="41"/>
      <c r="F896" s="38"/>
      <c r="G896" s="38"/>
      <c r="H896" s="41"/>
      <c r="I896" s="38"/>
      <c r="J896" s="38"/>
      <c r="K896" s="35"/>
      <c r="L896" s="35"/>
      <c r="M896" s="35"/>
      <c r="N896" s="36"/>
      <c r="O896" s="62"/>
      <c r="P896" s="34" t="str">
        <f t="shared" si="4"/>
        <v/>
      </c>
    </row>
    <row r="897" ht="22.5" customHeight="1">
      <c r="A897" s="37"/>
      <c r="B897" s="38" t="str">
        <f>'Master Schedule'!B897</f>
        <v/>
      </c>
      <c r="C897" s="39"/>
      <c r="D897" s="40" t="str">
        <f t="shared" si="1"/>
        <v>Saturday</v>
      </c>
      <c r="E897" s="41"/>
      <c r="F897" s="38"/>
      <c r="G897" s="38"/>
      <c r="H897" s="41"/>
      <c r="I897" s="38"/>
      <c r="J897" s="38"/>
      <c r="K897" s="32"/>
      <c r="L897" s="32"/>
      <c r="M897" s="32"/>
      <c r="N897" s="33"/>
      <c r="O897" s="62"/>
      <c r="P897" s="34" t="str">
        <f t="shared" si="4"/>
        <v/>
      </c>
    </row>
    <row r="898" ht="22.5" customHeight="1">
      <c r="A898" s="37"/>
      <c r="B898" s="38" t="str">
        <f>'Master Schedule'!B898</f>
        <v/>
      </c>
      <c r="C898" s="39"/>
      <c r="D898" s="40" t="str">
        <f t="shared" si="1"/>
        <v>Saturday</v>
      </c>
      <c r="E898" s="41"/>
      <c r="F898" s="38"/>
      <c r="G898" s="38"/>
      <c r="H898" s="41"/>
      <c r="I898" s="38"/>
      <c r="J898" s="38"/>
      <c r="K898" s="35"/>
      <c r="L898" s="35"/>
      <c r="M898" s="35"/>
      <c r="N898" s="36"/>
      <c r="O898" s="62"/>
      <c r="P898" s="34" t="str">
        <f t="shared" si="4"/>
        <v/>
      </c>
    </row>
    <row r="899" ht="22.5" customHeight="1">
      <c r="A899" s="37"/>
      <c r="B899" s="38" t="str">
        <f>'Master Schedule'!B899</f>
        <v/>
      </c>
      <c r="C899" s="39"/>
      <c r="D899" s="40" t="str">
        <f t="shared" si="1"/>
        <v>Saturday</v>
      </c>
      <c r="E899" s="41"/>
      <c r="F899" s="38"/>
      <c r="G899" s="38"/>
      <c r="H899" s="41"/>
      <c r="I899" s="38"/>
      <c r="J899" s="38"/>
      <c r="K899" s="32"/>
      <c r="L899" s="32"/>
      <c r="M899" s="32"/>
      <c r="N899" s="33"/>
      <c r="O899" s="62"/>
      <c r="P899" s="34" t="str">
        <f t="shared" si="4"/>
        <v/>
      </c>
    </row>
    <row r="900" ht="22.5" customHeight="1">
      <c r="A900" s="37"/>
      <c r="B900" s="38" t="str">
        <f>'Master Schedule'!B900</f>
        <v/>
      </c>
      <c r="C900" s="39"/>
      <c r="D900" s="40" t="str">
        <f t="shared" si="1"/>
        <v>Saturday</v>
      </c>
      <c r="E900" s="41"/>
      <c r="F900" s="38"/>
      <c r="G900" s="38"/>
      <c r="H900" s="41"/>
      <c r="I900" s="38"/>
      <c r="J900" s="38"/>
      <c r="K900" s="35"/>
      <c r="L900" s="35"/>
      <c r="M900" s="35"/>
      <c r="N900" s="36"/>
      <c r="O900" s="62"/>
      <c r="P900" s="34" t="str">
        <f t="shared" si="4"/>
        <v/>
      </c>
    </row>
    <row r="901" ht="22.5" customHeight="1">
      <c r="A901" s="37"/>
      <c r="B901" s="38" t="str">
        <f>'Master Schedule'!B901</f>
        <v/>
      </c>
      <c r="C901" s="39"/>
      <c r="D901" s="40" t="str">
        <f t="shared" si="1"/>
        <v>Saturday</v>
      </c>
      <c r="E901" s="41"/>
      <c r="F901" s="38"/>
      <c r="G901" s="38"/>
      <c r="H901" s="41"/>
      <c r="I901" s="38"/>
      <c r="J901" s="38"/>
      <c r="K901" s="32"/>
      <c r="L901" s="32"/>
      <c r="M901" s="32"/>
      <c r="N901" s="33"/>
      <c r="O901" s="62"/>
      <c r="P901" s="34" t="str">
        <f t="shared" si="4"/>
        <v/>
      </c>
    </row>
    <row r="902" ht="22.5" customHeight="1">
      <c r="A902" s="37"/>
      <c r="B902" s="38" t="str">
        <f>'Master Schedule'!B902</f>
        <v/>
      </c>
      <c r="C902" s="39"/>
      <c r="D902" s="40" t="str">
        <f t="shared" si="1"/>
        <v>Saturday</v>
      </c>
      <c r="E902" s="41"/>
      <c r="F902" s="38"/>
      <c r="G902" s="38"/>
      <c r="H902" s="41"/>
      <c r="I902" s="38"/>
      <c r="J902" s="38"/>
      <c r="K902" s="35"/>
      <c r="L902" s="35"/>
      <c r="M902" s="35"/>
      <c r="N902" s="36"/>
      <c r="O902" s="62"/>
      <c r="P902" s="34" t="str">
        <f t="shared" si="4"/>
        <v/>
      </c>
    </row>
    <row r="903" ht="22.5" customHeight="1">
      <c r="A903" s="37"/>
      <c r="B903" s="38" t="str">
        <f>'Master Schedule'!B903</f>
        <v/>
      </c>
      <c r="C903" s="39"/>
      <c r="D903" s="40" t="str">
        <f t="shared" si="1"/>
        <v>Saturday</v>
      </c>
      <c r="E903" s="41"/>
      <c r="F903" s="38"/>
      <c r="G903" s="38"/>
      <c r="H903" s="41"/>
      <c r="I903" s="38"/>
      <c r="J903" s="38"/>
      <c r="K903" s="32"/>
      <c r="L903" s="32"/>
      <c r="M903" s="32"/>
      <c r="N903" s="33"/>
      <c r="O903" s="62"/>
      <c r="P903" s="34" t="str">
        <f t="shared" si="4"/>
        <v/>
      </c>
    </row>
    <row r="904" ht="22.5" customHeight="1">
      <c r="A904" s="37"/>
      <c r="B904" s="38" t="str">
        <f>'Master Schedule'!B904</f>
        <v/>
      </c>
      <c r="C904" s="39"/>
      <c r="D904" s="40" t="str">
        <f t="shared" si="1"/>
        <v>Saturday</v>
      </c>
      <c r="E904" s="41"/>
      <c r="F904" s="38"/>
      <c r="G904" s="38"/>
      <c r="H904" s="41"/>
      <c r="I904" s="38"/>
      <c r="J904" s="38"/>
      <c r="K904" s="35"/>
      <c r="L904" s="35"/>
      <c r="M904" s="35"/>
      <c r="N904" s="36"/>
      <c r="O904" s="62"/>
      <c r="P904" s="34" t="str">
        <f t="shared" si="4"/>
        <v/>
      </c>
    </row>
    <row r="905" ht="22.5" customHeight="1">
      <c r="A905" s="37"/>
      <c r="B905" s="38" t="str">
        <f>'Master Schedule'!B905</f>
        <v/>
      </c>
      <c r="C905" s="39"/>
      <c r="D905" s="40" t="str">
        <f t="shared" si="1"/>
        <v>Saturday</v>
      </c>
      <c r="E905" s="41"/>
      <c r="F905" s="38"/>
      <c r="G905" s="38"/>
      <c r="H905" s="41"/>
      <c r="I905" s="38"/>
      <c r="J905" s="38"/>
      <c r="K905" s="32"/>
      <c r="L905" s="32"/>
      <c r="M905" s="32"/>
      <c r="N905" s="33"/>
      <c r="O905" s="62"/>
      <c r="P905" s="34" t="str">
        <f t="shared" si="4"/>
        <v/>
      </c>
    </row>
    <row r="906" ht="22.5" customHeight="1">
      <c r="A906" s="37"/>
      <c r="B906" s="38" t="str">
        <f>'Master Schedule'!B906</f>
        <v/>
      </c>
      <c r="C906" s="39"/>
      <c r="D906" s="40" t="str">
        <f t="shared" si="1"/>
        <v>Saturday</v>
      </c>
      <c r="E906" s="41"/>
      <c r="F906" s="38"/>
      <c r="G906" s="38"/>
      <c r="H906" s="41"/>
      <c r="I906" s="38"/>
      <c r="J906" s="38"/>
      <c r="K906" s="35"/>
      <c r="L906" s="35"/>
      <c r="M906" s="35"/>
      <c r="N906" s="36"/>
      <c r="O906" s="62"/>
      <c r="P906" s="34" t="str">
        <f t="shared" si="4"/>
        <v/>
      </c>
    </row>
    <row r="907" ht="22.5" customHeight="1">
      <c r="A907" s="37"/>
      <c r="B907" s="38" t="str">
        <f>'Master Schedule'!B907</f>
        <v/>
      </c>
      <c r="C907" s="39"/>
      <c r="D907" s="40" t="str">
        <f t="shared" si="1"/>
        <v>Saturday</v>
      </c>
      <c r="E907" s="41"/>
      <c r="F907" s="38"/>
      <c r="G907" s="38"/>
      <c r="H907" s="41"/>
      <c r="I907" s="38"/>
      <c r="J907" s="38"/>
      <c r="K907" s="32"/>
      <c r="L907" s="32"/>
      <c r="M907" s="32"/>
      <c r="N907" s="33"/>
      <c r="O907" s="62"/>
      <c r="P907" s="34" t="str">
        <f t="shared" si="4"/>
        <v/>
      </c>
    </row>
    <row r="908" ht="22.5" customHeight="1">
      <c r="A908" s="37"/>
      <c r="B908" s="38" t="str">
        <f>'Master Schedule'!B908</f>
        <v/>
      </c>
      <c r="C908" s="39"/>
      <c r="D908" s="40" t="str">
        <f t="shared" si="1"/>
        <v>Saturday</v>
      </c>
      <c r="E908" s="41"/>
      <c r="F908" s="38"/>
      <c r="G908" s="38"/>
      <c r="H908" s="41"/>
      <c r="I908" s="38"/>
      <c r="J908" s="38"/>
      <c r="K908" s="35"/>
      <c r="L908" s="35"/>
      <c r="M908" s="35"/>
      <c r="N908" s="36"/>
      <c r="O908" s="62"/>
      <c r="P908" s="34" t="str">
        <f t="shared" si="4"/>
        <v/>
      </c>
    </row>
    <row r="909" ht="22.5" customHeight="1">
      <c r="A909" s="37"/>
      <c r="B909" s="38" t="str">
        <f>'Master Schedule'!B909</f>
        <v/>
      </c>
      <c r="C909" s="39"/>
      <c r="D909" s="40" t="str">
        <f t="shared" si="1"/>
        <v>Saturday</v>
      </c>
      <c r="E909" s="41"/>
      <c r="F909" s="38"/>
      <c r="G909" s="38"/>
      <c r="H909" s="41"/>
      <c r="I909" s="38"/>
      <c r="J909" s="38"/>
      <c r="K909" s="32"/>
      <c r="L909" s="32"/>
      <c r="M909" s="32"/>
      <c r="N909" s="33"/>
      <c r="O909" s="62"/>
      <c r="P909" s="34" t="str">
        <f t="shared" si="4"/>
        <v/>
      </c>
    </row>
    <row r="910" ht="22.5" customHeight="1">
      <c r="A910" s="37"/>
      <c r="B910" s="38" t="str">
        <f>'Master Schedule'!B910</f>
        <v/>
      </c>
      <c r="C910" s="39"/>
      <c r="D910" s="40" t="str">
        <f t="shared" si="1"/>
        <v>Saturday</v>
      </c>
      <c r="E910" s="41"/>
      <c r="F910" s="38"/>
      <c r="G910" s="38"/>
      <c r="H910" s="41"/>
      <c r="I910" s="38"/>
      <c r="J910" s="38"/>
      <c r="K910" s="35"/>
      <c r="L910" s="35"/>
      <c r="M910" s="35"/>
      <c r="N910" s="36"/>
      <c r="O910" s="62"/>
      <c r="P910" s="34" t="str">
        <f t="shared" si="4"/>
        <v/>
      </c>
    </row>
    <row r="911" ht="22.5" customHeight="1">
      <c r="A911" s="37"/>
      <c r="B911" s="38" t="str">
        <f>'Master Schedule'!B911</f>
        <v/>
      </c>
      <c r="C911" s="39"/>
      <c r="D911" s="40" t="str">
        <f t="shared" si="1"/>
        <v>Saturday</v>
      </c>
      <c r="E911" s="41"/>
      <c r="F911" s="38"/>
      <c r="G911" s="38"/>
      <c r="H911" s="41"/>
      <c r="I911" s="38"/>
      <c r="J911" s="38"/>
      <c r="K911" s="32"/>
      <c r="L911" s="32"/>
      <c r="M911" s="32"/>
      <c r="N911" s="33"/>
      <c r="O911" s="62"/>
      <c r="P911" s="34" t="str">
        <f t="shared" si="4"/>
        <v/>
      </c>
    </row>
    <row r="912" ht="22.5" customHeight="1">
      <c r="A912" s="37"/>
      <c r="B912" s="38" t="str">
        <f>'Master Schedule'!B912</f>
        <v/>
      </c>
      <c r="C912" s="39"/>
      <c r="D912" s="40" t="str">
        <f t="shared" si="1"/>
        <v>Saturday</v>
      </c>
      <c r="E912" s="41"/>
      <c r="F912" s="38"/>
      <c r="G912" s="38"/>
      <c r="H912" s="41"/>
      <c r="I912" s="38"/>
      <c r="J912" s="38"/>
      <c r="K912" s="35"/>
      <c r="L912" s="35"/>
      <c r="M912" s="35"/>
      <c r="N912" s="36"/>
      <c r="O912" s="62"/>
      <c r="P912" s="34" t="str">
        <f t="shared" si="4"/>
        <v/>
      </c>
    </row>
    <row r="913" ht="22.5" customHeight="1">
      <c r="A913" s="37"/>
      <c r="B913" s="38" t="str">
        <f>'Master Schedule'!B913</f>
        <v/>
      </c>
      <c r="C913" s="39"/>
      <c r="D913" s="40" t="str">
        <f t="shared" si="1"/>
        <v>Saturday</v>
      </c>
      <c r="E913" s="41"/>
      <c r="F913" s="38"/>
      <c r="G913" s="38"/>
      <c r="H913" s="41"/>
      <c r="I913" s="38"/>
      <c r="J913" s="38"/>
      <c r="K913" s="32"/>
      <c r="L913" s="32"/>
      <c r="M913" s="32"/>
      <c r="N913" s="33"/>
      <c r="O913" s="62"/>
      <c r="P913" s="34" t="str">
        <f t="shared" si="4"/>
        <v/>
      </c>
    </row>
    <row r="914" ht="22.5" customHeight="1">
      <c r="A914" s="37"/>
      <c r="B914" s="38" t="str">
        <f>'Master Schedule'!B914</f>
        <v/>
      </c>
      <c r="C914" s="39"/>
      <c r="D914" s="40" t="str">
        <f t="shared" si="1"/>
        <v>Saturday</v>
      </c>
      <c r="E914" s="41"/>
      <c r="F914" s="38"/>
      <c r="G914" s="38"/>
      <c r="H914" s="41"/>
      <c r="I914" s="38"/>
      <c r="J914" s="38"/>
      <c r="K914" s="35"/>
      <c r="L914" s="35"/>
      <c r="M914" s="35"/>
      <c r="N914" s="36"/>
      <c r="O914" s="62"/>
      <c r="P914" s="34" t="str">
        <f t="shared" si="4"/>
        <v/>
      </c>
    </row>
    <row r="915" ht="22.5" customHeight="1">
      <c r="A915" s="37"/>
      <c r="B915" s="38" t="str">
        <f>'Master Schedule'!B915</f>
        <v/>
      </c>
      <c r="C915" s="39"/>
      <c r="D915" s="40" t="str">
        <f t="shared" si="1"/>
        <v>Saturday</v>
      </c>
      <c r="E915" s="41"/>
      <c r="F915" s="38"/>
      <c r="G915" s="38"/>
      <c r="H915" s="41"/>
      <c r="I915" s="38"/>
      <c r="J915" s="38"/>
      <c r="K915" s="32"/>
      <c r="L915" s="32"/>
      <c r="M915" s="32"/>
      <c r="N915" s="33"/>
      <c r="O915" s="62"/>
      <c r="P915" s="34" t="str">
        <f t="shared" si="4"/>
        <v/>
      </c>
    </row>
    <row r="916" ht="22.5" customHeight="1">
      <c r="A916" s="37"/>
      <c r="B916" s="38" t="str">
        <f>'Master Schedule'!B916</f>
        <v/>
      </c>
      <c r="C916" s="39"/>
      <c r="D916" s="40" t="str">
        <f t="shared" si="1"/>
        <v>Saturday</v>
      </c>
      <c r="E916" s="41"/>
      <c r="F916" s="38"/>
      <c r="G916" s="38"/>
      <c r="H916" s="41"/>
      <c r="I916" s="38"/>
      <c r="J916" s="38"/>
      <c r="K916" s="43"/>
      <c r="L916" s="43"/>
      <c r="M916" s="44"/>
      <c r="N916" s="45"/>
    </row>
    <row r="917" ht="22.5" customHeight="1">
      <c r="A917" s="37"/>
      <c r="B917" s="38" t="str">
        <f>'Master Schedule'!B917</f>
        <v/>
      </c>
      <c r="C917" s="39"/>
      <c r="D917" s="40" t="str">
        <f t="shared" si="1"/>
        <v>Saturday</v>
      </c>
      <c r="E917" s="41"/>
      <c r="F917" s="38"/>
      <c r="G917" s="38"/>
      <c r="H917" s="41"/>
      <c r="I917" s="38"/>
      <c r="J917" s="38"/>
      <c r="K917" s="43"/>
      <c r="L917" s="43"/>
      <c r="M917" s="44"/>
      <c r="N917" s="45"/>
    </row>
    <row r="918" ht="22.5" customHeight="1">
      <c r="A918" s="37"/>
      <c r="B918" s="38" t="str">
        <f>'Master Schedule'!B918</f>
        <v/>
      </c>
      <c r="C918" s="39"/>
      <c r="D918" s="40" t="str">
        <f t="shared" si="1"/>
        <v>Saturday</v>
      </c>
      <c r="E918" s="41"/>
      <c r="F918" s="38"/>
      <c r="G918" s="38"/>
      <c r="H918" s="41"/>
      <c r="I918" s="38"/>
      <c r="J918" s="38"/>
      <c r="K918" s="43"/>
      <c r="L918" s="43"/>
      <c r="M918" s="44"/>
      <c r="N918" s="45"/>
    </row>
    <row r="919" ht="22.5" customHeight="1">
      <c r="A919" s="37"/>
      <c r="B919" s="38" t="str">
        <f>'Master Schedule'!B919</f>
        <v/>
      </c>
      <c r="C919" s="39"/>
      <c r="D919" s="40" t="str">
        <f t="shared" si="1"/>
        <v>Saturday</v>
      </c>
      <c r="E919" s="41"/>
      <c r="F919" s="38"/>
      <c r="G919" s="38"/>
      <c r="H919" s="41"/>
      <c r="I919" s="38"/>
      <c r="J919" s="38"/>
      <c r="K919" s="43"/>
      <c r="L919" s="43"/>
      <c r="M919" s="44"/>
      <c r="N919" s="45"/>
    </row>
    <row r="920" ht="22.5" customHeight="1">
      <c r="A920" s="37"/>
      <c r="B920" s="38" t="str">
        <f>'Master Schedule'!B920</f>
        <v/>
      </c>
      <c r="C920" s="39"/>
      <c r="D920" s="40" t="str">
        <f t="shared" si="1"/>
        <v>Saturday</v>
      </c>
      <c r="E920" s="41"/>
      <c r="F920" s="38"/>
      <c r="G920" s="38"/>
      <c r="H920" s="41"/>
      <c r="I920" s="38"/>
      <c r="J920" s="38"/>
      <c r="K920" s="43"/>
      <c r="L920" s="43"/>
      <c r="M920" s="44"/>
      <c r="N920" s="45"/>
    </row>
    <row r="921" ht="22.5" customHeight="1">
      <c r="A921" s="37"/>
      <c r="B921" s="38" t="str">
        <f>'Master Schedule'!B921</f>
        <v/>
      </c>
      <c r="C921" s="39"/>
      <c r="D921" s="40" t="str">
        <f t="shared" si="1"/>
        <v>Saturday</v>
      </c>
      <c r="E921" s="41"/>
      <c r="F921" s="38"/>
      <c r="G921" s="38"/>
      <c r="H921" s="41"/>
      <c r="I921" s="38"/>
      <c r="J921" s="38"/>
      <c r="K921" s="43"/>
      <c r="L921" s="43"/>
      <c r="M921" s="44"/>
      <c r="N921" s="45"/>
    </row>
    <row r="922" ht="22.5" customHeight="1">
      <c r="A922" s="37"/>
      <c r="B922" s="38" t="str">
        <f>'Master Schedule'!B922</f>
        <v/>
      </c>
      <c r="C922" s="39"/>
      <c r="D922" s="40" t="str">
        <f t="shared" si="1"/>
        <v>Saturday</v>
      </c>
      <c r="E922" s="41"/>
      <c r="F922" s="38"/>
      <c r="G922" s="38"/>
      <c r="H922" s="41"/>
      <c r="I922" s="38"/>
      <c r="J922" s="38"/>
      <c r="K922" s="43"/>
      <c r="L922" s="43"/>
      <c r="M922" s="44"/>
      <c r="N922" s="45"/>
    </row>
    <row r="923" ht="22.5" customHeight="1">
      <c r="A923" s="37"/>
      <c r="B923" s="38" t="str">
        <f>'Master Schedule'!B923</f>
        <v/>
      </c>
      <c r="C923" s="39"/>
      <c r="D923" s="40" t="str">
        <f t="shared" si="1"/>
        <v>Saturday</v>
      </c>
      <c r="E923" s="41"/>
      <c r="F923" s="38"/>
      <c r="G923" s="38"/>
      <c r="H923" s="41"/>
      <c r="I923" s="38"/>
      <c r="J923" s="38"/>
      <c r="K923" s="43"/>
      <c r="L923" s="43"/>
      <c r="M923" s="44"/>
      <c r="N923" s="45"/>
    </row>
    <row r="924" ht="22.5" customHeight="1">
      <c r="A924" s="37"/>
      <c r="B924" s="38" t="str">
        <f>'Master Schedule'!B924</f>
        <v/>
      </c>
      <c r="C924" s="39"/>
      <c r="D924" s="40" t="str">
        <f t="shared" si="1"/>
        <v>Saturday</v>
      </c>
      <c r="E924" s="41"/>
      <c r="F924" s="38"/>
      <c r="G924" s="38"/>
      <c r="H924" s="41"/>
      <c r="I924" s="38"/>
      <c r="J924" s="38"/>
      <c r="K924" s="43"/>
      <c r="L924" s="43"/>
      <c r="M924" s="44"/>
      <c r="N924" s="45"/>
    </row>
    <row r="925" ht="22.5" customHeight="1">
      <c r="A925" s="37"/>
      <c r="B925" s="38" t="str">
        <f>'Master Schedule'!B925</f>
        <v/>
      </c>
      <c r="C925" s="39"/>
      <c r="D925" s="40" t="str">
        <f t="shared" si="1"/>
        <v>Saturday</v>
      </c>
      <c r="E925" s="41"/>
      <c r="F925" s="38"/>
      <c r="G925" s="38"/>
      <c r="H925" s="41"/>
      <c r="I925" s="38"/>
      <c r="J925" s="38"/>
      <c r="K925" s="43"/>
      <c r="L925" s="43"/>
      <c r="M925" s="44"/>
      <c r="N925" s="45"/>
    </row>
    <row r="926" ht="22.5" customHeight="1">
      <c r="A926" s="37"/>
      <c r="B926" s="38" t="str">
        <f>'Master Schedule'!B926</f>
        <v/>
      </c>
      <c r="C926" s="39"/>
      <c r="D926" s="40" t="str">
        <f t="shared" si="1"/>
        <v>Saturday</v>
      </c>
      <c r="E926" s="41"/>
      <c r="F926" s="38"/>
      <c r="G926" s="38"/>
      <c r="H926" s="41"/>
      <c r="I926" s="38"/>
      <c r="J926" s="38"/>
      <c r="K926" s="43"/>
      <c r="L926" s="43"/>
      <c r="M926" s="44"/>
      <c r="N926" s="45"/>
    </row>
    <row r="927" ht="22.5" customHeight="1">
      <c r="A927" s="37"/>
      <c r="B927" s="38" t="str">
        <f>'Master Schedule'!B927</f>
        <v/>
      </c>
      <c r="C927" s="39"/>
      <c r="D927" s="40" t="str">
        <f t="shared" si="1"/>
        <v>Saturday</v>
      </c>
      <c r="E927" s="41"/>
      <c r="F927" s="38"/>
      <c r="G927" s="38"/>
      <c r="H927" s="41"/>
      <c r="I927" s="38"/>
      <c r="J927" s="38"/>
      <c r="K927" s="43"/>
      <c r="L927" s="43"/>
      <c r="M927" s="44"/>
      <c r="N927" s="45"/>
    </row>
    <row r="928" ht="22.5" customHeight="1">
      <c r="A928" s="37"/>
      <c r="B928" s="38" t="str">
        <f>'Master Schedule'!B928</f>
        <v/>
      </c>
      <c r="C928" s="39"/>
      <c r="D928" s="40" t="str">
        <f t="shared" si="1"/>
        <v>Saturday</v>
      </c>
      <c r="E928" s="41"/>
      <c r="F928" s="38"/>
      <c r="G928" s="38"/>
      <c r="H928" s="41"/>
      <c r="I928" s="38"/>
      <c r="J928" s="38"/>
      <c r="K928" s="43"/>
      <c r="L928" s="43"/>
      <c r="M928" s="44"/>
      <c r="N928" s="45"/>
    </row>
    <row r="929" ht="22.5" customHeight="1">
      <c r="A929" s="37"/>
      <c r="B929" s="38" t="str">
        <f>'Master Schedule'!B929</f>
        <v/>
      </c>
      <c r="C929" s="39"/>
      <c r="D929" s="40" t="str">
        <f t="shared" si="1"/>
        <v>Saturday</v>
      </c>
      <c r="E929" s="41"/>
      <c r="F929" s="38"/>
      <c r="G929" s="38"/>
      <c r="H929" s="41"/>
      <c r="I929" s="38"/>
      <c r="J929" s="38"/>
      <c r="K929" s="43"/>
      <c r="L929" s="43"/>
      <c r="M929" s="44"/>
      <c r="N929" s="45"/>
    </row>
    <row r="930" ht="22.5" customHeight="1">
      <c r="A930" s="37"/>
      <c r="B930" s="38" t="str">
        <f>'Master Schedule'!B930</f>
        <v/>
      </c>
      <c r="C930" s="39"/>
      <c r="D930" s="40" t="str">
        <f t="shared" si="1"/>
        <v>Saturday</v>
      </c>
      <c r="E930" s="41"/>
      <c r="F930" s="38"/>
      <c r="G930" s="38"/>
      <c r="H930" s="41"/>
      <c r="I930" s="38"/>
      <c r="J930" s="38"/>
      <c r="K930" s="43"/>
      <c r="L930" s="43"/>
      <c r="M930" s="44"/>
      <c r="N930" s="45"/>
    </row>
    <row r="931" ht="22.5" customHeight="1">
      <c r="A931" s="37"/>
      <c r="B931" s="38" t="str">
        <f>'Master Schedule'!B931</f>
        <v/>
      </c>
      <c r="C931" s="39"/>
      <c r="D931" s="40" t="str">
        <f t="shared" si="1"/>
        <v>Saturday</v>
      </c>
      <c r="E931" s="41"/>
      <c r="F931" s="38"/>
      <c r="G931" s="38"/>
      <c r="H931" s="41"/>
      <c r="I931" s="38"/>
      <c r="J931" s="38"/>
      <c r="K931" s="43"/>
      <c r="L931" s="43"/>
      <c r="M931" s="44"/>
      <c r="N931" s="45"/>
    </row>
    <row r="932" ht="22.5" customHeight="1">
      <c r="A932" s="37"/>
      <c r="B932" s="38" t="str">
        <f>'Master Schedule'!B932</f>
        <v/>
      </c>
      <c r="C932" s="39"/>
      <c r="D932" s="40" t="str">
        <f t="shared" si="1"/>
        <v>Saturday</v>
      </c>
      <c r="E932" s="41"/>
      <c r="F932" s="38"/>
      <c r="G932" s="38"/>
      <c r="H932" s="41"/>
      <c r="I932" s="38"/>
      <c r="J932" s="38"/>
      <c r="K932" s="43"/>
      <c r="L932" s="43"/>
      <c r="M932" s="44"/>
      <c r="N932" s="45"/>
    </row>
    <row r="933" ht="22.5" customHeight="1">
      <c r="A933" s="37"/>
      <c r="B933" s="38" t="str">
        <f>'Master Schedule'!B933</f>
        <v/>
      </c>
      <c r="C933" s="39"/>
      <c r="D933" s="40" t="str">
        <f t="shared" si="1"/>
        <v>Saturday</v>
      </c>
      <c r="E933" s="41"/>
      <c r="F933" s="38"/>
      <c r="G933" s="38"/>
      <c r="H933" s="41"/>
      <c r="I933" s="38"/>
      <c r="J933" s="38"/>
      <c r="K933" s="43"/>
      <c r="L933" s="43"/>
      <c r="M933" s="44"/>
      <c r="N933" s="45"/>
    </row>
    <row r="934" ht="22.5" customHeight="1">
      <c r="A934" s="37"/>
      <c r="B934" s="38" t="str">
        <f>'Master Schedule'!B934</f>
        <v/>
      </c>
      <c r="C934" s="39"/>
      <c r="D934" s="40" t="str">
        <f t="shared" si="1"/>
        <v>Saturday</v>
      </c>
      <c r="E934" s="41"/>
      <c r="F934" s="38"/>
      <c r="G934" s="38"/>
      <c r="H934" s="41"/>
      <c r="I934" s="38"/>
      <c r="J934" s="38"/>
      <c r="K934" s="43"/>
      <c r="L934" s="43"/>
      <c r="M934" s="44"/>
      <c r="N934" s="45"/>
    </row>
    <row r="935" ht="22.5" customHeight="1">
      <c r="A935" s="37"/>
      <c r="B935" s="38" t="str">
        <f>'Master Schedule'!B935</f>
        <v/>
      </c>
      <c r="C935" s="39"/>
      <c r="D935" s="40" t="str">
        <f t="shared" si="1"/>
        <v>Saturday</v>
      </c>
      <c r="E935" s="41"/>
      <c r="F935" s="38"/>
      <c r="G935" s="38"/>
      <c r="H935" s="41"/>
      <c r="I935" s="38"/>
      <c r="J935" s="38"/>
      <c r="K935" s="43"/>
      <c r="L935" s="43"/>
      <c r="M935" s="44"/>
      <c r="N935" s="45"/>
    </row>
    <row r="936" ht="22.5" customHeight="1">
      <c r="A936" s="37"/>
      <c r="B936" s="38" t="str">
        <f>'Master Schedule'!B936</f>
        <v/>
      </c>
      <c r="C936" s="39"/>
      <c r="D936" s="40" t="str">
        <f t="shared" si="1"/>
        <v>Saturday</v>
      </c>
      <c r="E936" s="41"/>
      <c r="F936" s="38"/>
      <c r="G936" s="38"/>
      <c r="H936" s="41"/>
      <c r="I936" s="38"/>
      <c r="J936" s="38"/>
      <c r="K936" s="43"/>
      <c r="L936" s="43"/>
      <c r="M936" s="44"/>
      <c r="N936" s="45"/>
    </row>
    <row r="937" ht="22.5" customHeight="1">
      <c r="A937" s="37"/>
      <c r="B937" s="38" t="str">
        <f>'Master Schedule'!B937</f>
        <v/>
      </c>
      <c r="C937" s="39"/>
      <c r="D937" s="40" t="str">
        <f t="shared" si="1"/>
        <v>Saturday</v>
      </c>
      <c r="E937" s="41"/>
      <c r="F937" s="38"/>
      <c r="G937" s="38"/>
      <c r="H937" s="41"/>
      <c r="I937" s="38"/>
      <c r="J937" s="38"/>
      <c r="K937" s="43"/>
      <c r="L937" s="43"/>
      <c r="M937" s="44"/>
      <c r="N937" s="45"/>
    </row>
    <row r="938" ht="22.5" customHeight="1">
      <c r="A938" s="37"/>
      <c r="B938" s="38" t="str">
        <f>'Master Schedule'!B938</f>
        <v/>
      </c>
      <c r="C938" s="39"/>
      <c r="D938" s="40" t="str">
        <f t="shared" si="1"/>
        <v>Saturday</v>
      </c>
      <c r="E938" s="41"/>
      <c r="F938" s="38"/>
      <c r="G938" s="38"/>
      <c r="H938" s="41"/>
      <c r="I938" s="38"/>
      <c r="J938" s="38"/>
      <c r="K938" s="43"/>
      <c r="L938" s="43"/>
      <c r="M938" s="44"/>
      <c r="N938" s="45"/>
    </row>
    <row r="939" ht="22.5" customHeight="1">
      <c r="A939" s="37"/>
      <c r="B939" s="38" t="str">
        <f>'Master Schedule'!B939</f>
        <v/>
      </c>
      <c r="C939" s="39"/>
      <c r="D939" s="40" t="str">
        <f t="shared" si="1"/>
        <v>Saturday</v>
      </c>
      <c r="E939" s="41"/>
      <c r="F939" s="38"/>
      <c r="G939" s="38"/>
      <c r="H939" s="41"/>
      <c r="I939" s="38"/>
      <c r="J939" s="38"/>
      <c r="K939" s="43"/>
      <c r="L939" s="43"/>
      <c r="M939" s="44"/>
      <c r="N939" s="45"/>
    </row>
    <row r="940" ht="22.5" customHeight="1">
      <c r="A940" s="37"/>
      <c r="B940" s="38" t="str">
        <f>'Master Schedule'!B940</f>
        <v/>
      </c>
      <c r="C940" s="39"/>
      <c r="D940" s="40" t="str">
        <f t="shared" si="1"/>
        <v>Saturday</v>
      </c>
      <c r="E940" s="41"/>
      <c r="F940" s="38"/>
      <c r="G940" s="38"/>
      <c r="H940" s="41"/>
      <c r="I940" s="38"/>
      <c r="J940" s="38"/>
      <c r="K940" s="43"/>
      <c r="L940" s="43"/>
      <c r="M940" s="44"/>
      <c r="N940" s="45"/>
    </row>
    <row r="941" ht="22.5" customHeight="1">
      <c r="A941" s="37"/>
      <c r="B941" s="38" t="str">
        <f>'Master Schedule'!B941</f>
        <v/>
      </c>
      <c r="C941" s="39"/>
      <c r="D941" s="40" t="str">
        <f t="shared" si="1"/>
        <v>Saturday</v>
      </c>
      <c r="E941" s="41"/>
      <c r="F941" s="38"/>
      <c r="G941" s="38"/>
      <c r="H941" s="41"/>
      <c r="I941" s="38"/>
      <c r="J941" s="38"/>
      <c r="K941" s="43"/>
      <c r="L941" s="43"/>
      <c r="M941" s="44"/>
      <c r="N941" s="45"/>
    </row>
    <row r="942" ht="22.5" customHeight="1">
      <c r="A942" s="37"/>
      <c r="B942" s="38" t="str">
        <f>'Master Schedule'!B942</f>
        <v/>
      </c>
      <c r="C942" s="39"/>
      <c r="D942" s="40" t="str">
        <f t="shared" si="1"/>
        <v>Saturday</v>
      </c>
      <c r="E942" s="41"/>
      <c r="F942" s="38"/>
      <c r="G942" s="38"/>
      <c r="H942" s="41"/>
      <c r="I942" s="38"/>
      <c r="J942" s="38"/>
      <c r="K942" s="43"/>
      <c r="L942" s="43"/>
      <c r="M942" s="44"/>
      <c r="N942" s="45"/>
    </row>
    <row r="943" ht="22.5" customHeight="1">
      <c r="A943" s="37"/>
      <c r="B943" s="38" t="str">
        <f>'Master Schedule'!B943</f>
        <v/>
      </c>
      <c r="C943" s="39"/>
      <c r="D943" s="40" t="str">
        <f t="shared" si="1"/>
        <v>Saturday</v>
      </c>
      <c r="E943" s="41"/>
      <c r="F943" s="38"/>
      <c r="G943" s="38"/>
      <c r="H943" s="41"/>
      <c r="I943" s="38"/>
      <c r="J943" s="38"/>
      <c r="K943" s="43"/>
      <c r="L943" s="43"/>
      <c r="M943" s="44"/>
      <c r="N943" s="45"/>
    </row>
    <row r="944" ht="22.5" customHeight="1">
      <c r="A944" s="37"/>
      <c r="B944" s="38" t="str">
        <f>'Master Schedule'!B944</f>
        <v/>
      </c>
      <c r="C944" s="39"/>
      <c r="D944" s="40" t="str">
        <f t="shared" si="1"/>
        <v>Saturday</v>
      </c>
      <c r="E944" s="41"/>
      <c r="F944" s="38"/>
      <c r="G944" s="38"/>
      <c r="H944" s="41"/>
      <c r="I944" s="38"/>
      <c r="J944" s="38"/>
      <c r="K944" s="43"/>
      <c r="L944" s="43"/>
      <c r="M944" s="44"/>
      <c r="N944" s="45"/>
    </row>
    <row r="945" ht="22.5" customHeight="1">
      <c r="A945" s="37"/>
      <c r="B945" s="38" t="str">
        <f>'Master Schedule'!B945</f>
        <v/>
      </c>
      <c r="C945" s="39"/>
      <c r="D945" s="40" t="str">
        <f t="shared" si="1"/>
        <v>Saturday</v>
      </c>
      <c r="E945" s="41"/>
      <c r="F945" s="38"/>
      <c r="G945" s="38"/>
      <c r="H945" s="41"/>
      <c r="I945" s="38"/>
      <c r="J945" s="38"/>
      <c r="K945" s="43"/>
      <c r="L945" s="43"/>
      <c r="M945" s="44"/>
      <c r="N945" s="45"/>
    </row>
    <row r="946" ht="22.5" customHeight="1">
      <c r="A946" s="37"/>
      <c r="B946" s="38" t="str">
        <f>'Master Schedule'!B946</f>
        <v/>
      </c>
      <c r="C946" s="39"/>
      <c r="D946" s="40" t="str">
        <f t="shared" si="1"/>
        <v>Saturday</v>
      </c>
      <c r="E946" s="41"/>
      <c r="F946" s="38"/>
      <c r="G946" s="38"/>
      <c r="H946" s="41"/>
      <c r="I946" s="38"/>
      <c r="J946" s="38"/>
      <c r="K946" s="43"/>
      <c r="L946" s="43"/>
      <c r="M946" s="44"/>
      <c r="N946" s="45"/>
    </row>
    <row r="947" ht="22.5" customHeight="1">
      <c r="A947" s="37"/>
      <c r="B947" s="38" t="str">
        <f>'Master Schedule'!B947</f>
        <v/>
      </c>
      <c r="C947" s="39"/>
      <c r="D947" s="40" t="str">
        <f t="shared" si="1"/>
        <v>Saturday</v>
      </c>
      <c r="E947" s="41"/>
      <c r="F947" s="38"/>
      <c r="G947" s="38"/>
      <c r="H947" s="41"/>
      <c r="I947" s="38"/>
      <c r="J947" s="38"/>
      <c r="K947" s="43"/>
      <c r="L947" s="43"/>
      <c r="M947" s="44"/>
      <c r="N947" s="45"/>
    </row>
    <row r="948" ht="22.5" customHeight="1">
      <c r="A948" s="37"/>
      <c r="B948" s="38" t="str">
        <f>'Master Schedule'!B948</f>
        <v/>
      </c>
      <c r="C948" s="39"/>
      <c r="D948" s="40" t="str">
        <f t="shared" si="1"/>
        <v>Saturday</v>
      </c>
      <c r="E948" s="41"/>
      <c r="F948" s="38"/>
      <c r="G948" s="38"/>
      <c r="H948" s="41"/>
      <c r="I948" s="38"/>
      <c r="J948" s="38"/>
      <c r="K948" s="43"/>
      <c r="L948" s="43"/>
      <c r="M948" s="44"/>
      <c r="N948" s="45"/>
    </row>
    <row r="949" ht="22.5" customHeight="1">
      <c r="A949" s="37"/>
      <c r="B949" s="38" t="str">
        <f>'Master Schedule'!B949</f>
        <v/>
      </c>
      <c r="C949" s="39"/>
      <c r="D949" s="40" t="str">
        <f t="shared" si="1"/>
        <v>Saturday</v>
      </c>
      <c r="E949" s="41"/>
      <c r="F949" s="38"/>
      <c r="G949" s="38"/>
      <c r="H949" s="41"/>
      <c r="I949" s="38"/>
      <c r="J949" s="38"/>
      <c r="K949" s="43"/>
      <c r="L949" s="43"/>
      <c r="M949" s="44"/>
      <c r="N949" s="45"/>
    </row>
    <row r="950" ht="22.5" customHeight="1">
      <c r="A950" s="37"/>
      <c r="B950" s="38" t="str">
        <f>'Master Schedule'!B950</f>
        <v/>
      </c>
      <c r="C950" s="39"/>
      <c r="D950" s="40" t="str">
        <f t="shared" si="1"/>
        <v>Saturday</v>
      </c>
      <c r="E950" s="41"/>
      <c r="F950" s="38"/>
      <c r="G950" s="38"/>
      <c r="H950" s="41"/>
      <c r="I950" s="38"/>
      <c r="J950" s="38"/>
      <c r="K950" s="43"/>
      <c r="L950" s="43"/>
      <c r="M950" s="44"/>
      <c r="N950" s="45"/>
    </row>
    <row r="951" ht="22.5" customHeight="1">
      <c r="A951" s="37"/>
      <c r="B951" s="38" t="str">
        <f>'Master Schedule'!B951</f>
        <v/>
      </c>
      <c r="C951" s="39"/>
      <c r="D951" s="40" t="str">
        <f t="shared" si="1"/>
        <v>Saturday</v>
      </c>
      <c r="E951" s="41"/>
      <c r="F951" s="38"/>
      <c r="G951" s="38"/>
      <c r="H951" s="41"/>
      <c r="I951" s="38"/>
      <c r="J951" s="38"/>
      <c r="K951" s="43"/>
      <c r="L951" s="43"/>
      <c r="M951" s="44"/>
      <c r="N951" s="45"/>
    </row>
    <row r="952" ht="22.5" customHeight="1">
      <c r="A952" s="37"/>
      <c r="B952" s="38" t="str">
        <f>'Master Schedule'!B952</f>
        <v/>
      </c>
      <c r="C952" s="39"/>
      <c r="D952" s="40" t="str">
        <f t="shared" si="1"/>
        <v>Saturday</v>
      </c>
      <c r="E952" s="41"/>
      <c r="F952" s="38"/>
      <c r="G952" s="38"/>
      <c r="H952" s="41"/>
      <c r="I952" s="38"/>
      <c r="J952" s="38"/>
      <c r="K952" s="43"/>
      <c r="L952" s="43"/>
      <c r="M952" s="44"/>
      <c r="N952" s="45"/>
    </row>
    <row r="953" ht="22.5" customHeight="1">
      <c r="A953" s="37"/>
      <c r="B953" s="38" t="str">
        <f>'Master Schedule'!B953</f>
        <v/>
      </c>
      <c r="C953" s="39"/>
      <c r="D953" s="40" t="str">
        <f t="shared" si="1"/>
        <v>Saturday</v>
      </c>
      <c r="E953" s="41"/>
      <c r="F953" s="38"/>
      <c r="G953" s="38"/>
      <c r="H953" s="41"/>
      <c r="I953" s="38"/>
      <c r="J953" s="38"/>
      <c r="K953" s="43"/>
      <c r="L953" s="43"/>
      <c r="M953" s="44"/>
      <c r="N953" s="45"/>
    </row>
    <row r="954" ht="22.5" customHeight="1">
      <c r="A954" s="37"/>
      <c r="B954" s="38" t="str">
        <f>'Master Schedule'!B954</f>
        <v/>
      </c>
      <c r="C954" s="39"/>
      <c r="D954" s="40" t="str">
        <f t="shared" si="1"/>
        <v>Saturday</v>
      </c>
      <c r="E954" s="41"/>
      <c r="F954" s="38"/>
      <c r="G954" s="38"/>
      <c r="H954" s="41"/>
      <c r="I954" s="38"/>
      <c r="J954" s="38"/>
      <c r="K954" s="43"/>
      <c r="L954" s="43"/>
      <c r="M954" s="44"/>
      <c r="N954" s="45"/>
    </row>
    <row r="955" ht="22.5" customHeight="1">
      <c r="A955" s="37"/>
      <c r="B955" s="38" t="str">
        <f>'Master Schedule'!B955</f>
        <v/>
      </c>
      <c r="C955" s="39"/>
      <c r="D955" s="40" t="str">
        <f t="shared" si="1"/>
        <v>Saturday</v>
      </c>
      <c r="E955" s="41"/>
      <c r="F955" s="38"/>
      <c r="G955" s="38"/>
      <c r="H955" s="41"/>
      <c r="I955" s="38"/>
      <c r="J955" s="38"/>
      <c r="K955" s="43"/>
      <c r="L955" s="43"/>
      <c r="M955" s="44"/>
      <c r="N955" s="45"/>
    </row>
    <row r="956" ht="22.5" customHeight="1">
      <c r="A956" s="37"/>
      <c r="B956" s="38" t="str">
        <f>'Master Schedule'!B956</f>
        <v/>
      </c>
      <c r="C956" s="39"/>
      <c r="D956" s="40" t="str">
        <f t="shared" si="1"/>
        <v>Saturday</v>
      </c>
      <c r="E956" s="41"/>
      <c r="F956" s="38"/>
      <c r="G956" s="38"/>
      <c r="H956" s="41"/>
      <c r="I956" s="38"/>
      <c r="J956" s="38"/>
      <c r="K956" s="43"/>
      <c r="L956" s="43"/>
      <c r="M956" s="44"/>
      <c r="N956" s="45"/>
    </row>
    <row r="957" ht="22.5" customHeight="1">
      <c r="A957" s="37"/>
      <c r="B957" s="38" t="str">
        <f>'Master Schedule'!B957</f>
        <v/>
      </c>
      <c r="C957" s="39"/>
      <c r="D957" s="40" t="str">
        <f t="shared" si="1"/>
        <v>Saturday</v>
      </c>
      <c r="E957" s="41"/>
      <c r="F957" s="38"/>
      <c r="G957" s="38"/>
      <c r="H957" s="41"/>
      <c r="I957" s="38"/>
      <c r="J957" s="38"/>
      <c r="K957" s="43"/>
      <c r="L957" s="43"/>
      <c r="M957" s="44"/>
      <c r="N957" s="45"/>
    </row>
    <row r="958" ht="22.5" customHeight="1">
      <c r="A958" s="37"/>
      <c r="B958" s="38" t="str">
        <f>'Master Schedule'!B958</f>
        <v/>
      </c>
      <c r="C958" s="39"/>
      <c r="D958" s="40" t="str">
        <f t="shared" si="1"/>
        <v>Saturday</v>
      </c>
      <c r="E958" s="41"/>
      <c r="F958" s="38"/>
      <c r="G958" s="38"/>
      <c r="H958" s="41"/>
      <c r="I958" s="38"/>
      <c r="J958" s="38"/>
      <c r="K958" s="43"/>
      <c r="L958" s="43"/>
      <c r="M958" s="44"/>
      <c r="N958" s="45"/>
    </row>
    <row r="959" ht="22.5" customHeight="1">
      <c r="A959" s="37"/>
      <c r="B959" s="38" t="str">
        <f>'Master Schedule'!B959</f>
        <v/>
      </c>
      <c r="C959" s="39"/>
      <c r="D959" s="40" t="str">
        <f t="shared" si="1"/>
        <v>Saturday</v>
      </c>
      <c r="E959" s="41"/>
      <c r="F959" s="38"/>
      <c r="G959" s="38"/>
      <c r="H959" s="41"/>
      <c r="I959" s="38"/>
      <c r="J959" s="38"/>
      <c r="K959" s="43"/>
      <c r="L959" s="43"/>
      <c r="M959" s="44"/>
      <c r="N959" s="45"/>
    </row>
    <row r="960" ht="22.5" customHeight="1">
      <c r="A960" s="37"/>
      <c r="B960" s="38" t="str">
        <f>'Master Schedule'!B960</f>
        <v/>
      </c>
      <c r="C960" s="39"/>
      <c r="D960" s="40" t="str">
        <f t="shared" si="1"/>
        <v>Saturday</v>
      </c>
      <c r="E960" s="41"/>
      <c r="F960" s="38"/>
      <c r="G960" s="38"/>
      <c r="H960" s="41"/>
      <c r="I960" s="38"/>
      <c r="J960" s="38"/>
      <c r="K960" s="43"/>
      <c r="L960" s="43"/>
      <c r="M960" s="44"/>
      <c r="N960" s="45"/>
    </row>
    <row r="961" ht="22.5" customHeight="1">
      <c r="A961" s="37"/>
      <c r="B961" s="38" t="str">
        <f>'Master Schedule'!B961</f>
        <v/>
      </c>
      <c r="C961" s="39"/>
      <c r="D961" s="40" t="str">
        <f t="shared" si="1"/>
        <v>Saturday</v>
      </c>
      <c r="E961" s="41"/>
      <c r="F961" s="38"/>
      <c r="G961" s="38"/>
      <c r="H961" s="41"/>
      <c r="I961" s="38"/>
      <c r="J961" s="38"/>
      <c r="K961" s="43"/>
      <c r="L961" s="43"/>
      <c r="M961" s="44"/>
      <c r="N961" s="45"/>
    </row>
    <row r="962" ht="22.5" customHeight="1">
      <c r="A962" s="37"/>
      <c r="B962" s="38" t="str">
        <f>'Master Schedule'!B962</f>
        <v/>
      </c>
      <c r="C962" s="39"/>
      <c r="D962" s="40" t="str">
        <f t="shared" si="1"/>
        <v>Saturday</v>
      </c>
      <c r="E962" s="41"/>
      <c r="F962" s="38"/>
      <c r="G962" s="38"/>
      <c r="H962" s="41"/>
      <c r="I962" s="38"/>
      <c r="J962" s="38"/>
      <c r="K962" s="43"/>
      <c r="L962" s="43"/>
      <c r="M962" s="44"/>
      <c r="N962" s="45"/>
    </row>
    <row r="963" ht="22.5" customHeight="1">
      <c r="A963" s="37"/>
      <c r="B963" s="38" t="str">
        <f>'Master Schedule'!B963</f>
        <v/>
      </c>
      <c r="C963" s="39"/>
      <c r="D963" s="40" t="str">
        <f t="shared" si="1"/>
        <v>Saturday</v>
      </c>
      <c r="E963" s="41"/>
      <c r="F963" s="38"/>
      <c r="G963" s="38"/>
      <c r="H963" s="41"/>
      <c r="I963" s="38"/>
      <c r="J963" s="38"/>
      <c r="K963" s="43"/>
      <c r="L963" s="43"/>
      <c r="M963" s="44"/>
      <c r="N963" s="45"/>
    </row>
    <row r="964" ht="22.5" customHeight="1">
      <c r="A964" s="37"/>
      <c r="B964" s="38" t="str">
        <f>'Master Schedule'!B964</f>
        <v/>
      </c>
      <c r="C964" s="39"/>
      <c r="D964" s="40" t="str">
        <f t="shared" si="1"/>
        <v>Saturday</v>
      </c>
      <c r="E964" s="41"/>
      <c r="F964" s="38"/>
      <c r="G964" s="38"/>
      <c r="H964" s="41"/>
      <c r="I964" s="38"/>
      <c r="J964" s="38"/>
      <c r="K964" s="43"/>
      <c r="L964" s="43"/>
      <c r="M964" s="44"/>
      <c r="N964" s="45"/>
    </row>
    <row r="965" ht="22.5" customHeight="1">
      <c r="A965" s="37"/>
      <c r="B965" s="38" t="str">
        <f>'Master Schedule'!B965</f>
        <v/>
      </c>
      <c r="C965" s="39"/>
      <c r="D965" s="40" t="str">
        <f t="shared" si="1"/>
        <v>Saturday</v>
      </c>
      <c r="E965" s="41"/>
      <c r="F965" s="38"/>
      <c r="G965" s="38"/>
      <c r="H965" s="41"/>
      <c r="I965" s="38"/>
      <c r="J965" s="38"/>
      <c r="K965" s="43"/>
      <c r="L965" s="43"/>
      <c r="M965" s="44"/>
      <c r="N965" s="45"/>
    </row>
    <row r="966" ht="22.5" customHeight="1">
      <c r="A966" s="37"/>
      <c r="B966" s="38" t="str">
        <f>'Master Schedule'!B966</f>
        <v/>
      </c>
      <c r="C966" s="39"/>
      <c r="D966" s="40" t="str">
        <f t="shared" si="1"/>
        <v>Saturday</v>
      </c>
      <c r="E966" s="41"/>
      <c r="F966" s="38"/>
      <c r="G966" s="38"/>
      <c r="H966" s="41"/>
      <c r="I966" s="38"/>
      <c r="J966" s="38"/>
      <c r="K966" s="43"/>
      <c r="L966" s="43"/>
      <c r="M966" s="44"/>
      <c r="N966" s="45"/>
    </row>
    <row r="967" ht="22.5" customHeight="1">
      <c r="A967" s="37"/>
      <c r="B967" s="38" t="str">
        <f>'Master Schedule'!B967</f>
        <v/>
      </c>
      <c r="C967" s="39"/>
      <c r="D967" s="40" t="str">
        <f t="shared" si="1"/>
        <v>Saturday</v>
      </c>
      <c r="E967" s="41"/>
      <c r="F967" s="38"/>
      <c r="G967" s="38"/>
      <c r="H967" s="41"/>
      <c r="I967" s="38"/>
      <c r="J967" s="38"/>
      <c r="K967" s="43"/>
      <c r="L967" s="43"/>
      <c r="M967" s="44"/>
      <c r="N967" s="45"/>
    </row>
    <row r="968" ht="22.5" customHeight="1">
      <c r="A968" s="37"/>
      <c r="B968" s="38" t="str">
        <f>'Master Schedule'!B968</f>
        <v/>
      </c>
      <c r="C968" s="39"/>
      <c r="D968" s="40" t="str">
        <f t="shared" si="1"/>
        <v>Saturday</v>
      </c>
      <c r="E968" s="41"/>
      <c r="F968" s="38"/>
      <c r="G968" s="38"/>
      <c r="H968" s="41"/>
      <c r="I968" s="38"/>
      <c r="J968" s="38"/>
      <c r="K968" s="43"/>
      <c r="L968" s="43"/>
      <c r="M968" s="44"/>
      <c r="N968" s="45"/>
    </row>
    <row r="969" ht="22.5" customHeight="1">
      <c r="A969" s="37"/>
      <c r="B969" s="38" t="str">
        <f>'Master Schedule'!B969</f>
        <v/>
      </c>
      <c r="C969" s="39"/>
      <c r="D969" s="40" t="str">
        <f t="shared" si="1"/>
        <v>Saturday</v>
      </c>
      <c r="E969" s="41"/>
      <c r="F969" s="38"/>
      <c r="G969" s="38"/>
      <c r="H969" s="41"/>
      <c r="I969" s="38"/>
      <c r="J969" s="38"/>
      <c r="K969" s="43"/>
      <c r="L969" s="43"/>
      <c r="M969" s="44"/>
      <c r="N969" s="45"/>
    </row>
    <row r="970" ht="22.5" customHeight="1">
      <c r="A970" s="37"/>
      <c r="B970" s="38" t="str">
        <f>'Master Schedule'!B970</f>
        <v/>
      </c>
      <c r="C970" s="39"/>
      <c r="D970" s="40" t="str">
        <f t="shared" si="1"/>
        <v>Saturday</v>
      </c>
      <c r="E970" s="41"/>
      <c r="F970" s="38"/>
      <c r="G970" s="38"/>
      <c r="H970" s="41"/>
      <c r="I970" s="38"/>
      <c r="J970" s="38"/>
      <c r="K970" s="43"/>
      <c r="L970" s="43"/>
      <c r="M970" s="44"/>
      <c r="N970" s="45"/>
    </row>
    <row r="971" ht="22.5" customHeight="1">
      <c r="A971" s="37"/>
      <c r="B971" s="38" t="str">
        <f>'Master Schedule'!B971</f>
        <v/>
      </c>
      <c r="C971" s="39"/>
      <c r="D971" s="40" t="str">
        <f t="shared" si="1"/>
        <v>Saturday</v>
      </c>
      <c r="E971" s="41"/>
      <c r="F971" s="38"/>
      <c r="G971" s="38"/>
      <c r="H971" s="41"/>
      <c r="I971" s="38"/>
      <c r="J971" s="38"/>
      <c r="K971" s="43"/>
      <c r="L971" s="43"/>
      <c r="M971" s="44"/>
      <c r="N971" s="45"/>
    </row>
    <row r="972" ht="22.5" customHeight="1">
      <c r="A972" s="37"/>
      <c r="B972" s="38" t="str">
        <f>'Master Schedule'!B972</f>
        <v/>
      </c>
      <c r="C972" s="39"/>
      <c r="D972" s="40" t="str">
        <f t="shared" si="1"/>
        <v>Saturday</v>
      </c>
      <c r="E972" s="41"/>
      <c r="F972" s="38"/>
      <c r="G972" s="38"/>
      <c r="H972" s="41"/>
      <c r="I972" s="38"/>
      <c r="J972" s="38"/>
      <c r="K972" s="43"/>
      <c r="L972" s="43"/>
      <c r="M972" s="44"/>
      <c r="N972" s="45"/>
    </row>
    <row r="973" ht="22.5" customHeight="1">
      <c r="A973" s="37"/>
      <c r="B973" s="38" t="str">
        <f>'Master Schedule'!B973</f>
        <v/>
      </c>
      <c r="C973" s="39"/>
      <c r="D973" s="40" t="str">
        <f t="shared" si="1"/>
        <v>Saturday</v>
      </c>
      <c r="E973" s="41"/>
      <c r="F973" s="38"/>
      <c r="G973" s="38"/>
      <c r="H973" s="41"/>
      <c r="I973" s="38"/>
      <c r="J973" s="38"/>
      <c r="K973" s="43"/>
      <c r="L973" s="43"/>
      <c r="M973" s="44"/>
      <c r="N973" s="45"/>
    </row>
    <row r="974" ht="22.5" customHeight="1">
      <c r="A974" s="37"/>
      <c r="B974" s="38" t="str">
        <f>'Master Schedule'!B974</f>
        <v/>
      </c>
      <c r="C974" s="39"/>
      <c r="D974" s="40" t="str">
        <f t="shared" si="1"/>
        <v>Saturday</v>
      </c>
      <c r="E974" s="41"/>
      <c r="F974" s="38"/>
      <c r="G974" s="38"/>
      <c r="H974" s="41"/>
      <c r="I974" s="38"/>
      <c r="J974" s="38"/>
      <c r="K974" s="43"/>
      <c r="L974" s="43"/>
      <c r="M974" s="44"/>
      <c r="N974" s="45"/>
    </row>
    <row r="975" ht="22.5" customHeight="1">
      <c r="A975" s="37"/>
      <c r="B975" s="38" t="str">
        <f>'Master Schedule'!B975</f>
        <v/>
      </c>
      <c r="C975" s="39"/>
      <c r="D975" s="40" t="str">
        <f t="shared" si="1"/>
        <v>Saturday</v>
      </c>
      <c r="E975" s="41"/>
      <c r="F975" s="38"/>
      <c r="G975" s="38"/>
      <c r="H975" s="41"/>
      <c r="I975" s="38"/>
      <c r="J975" s="38"/>
      <c r="K975" s="43"/>
      <c r="L975" s="43"/>
      <c r="M975" s="44"/>
      <c r="N975" s="45"/>
    </row>
    <row r="976" ht="22.5" customHeight="1">
      <c r="A976" s="37"/>
      <c r="B976" s="38" t="str">
        <f>'Master Schedule'!B976</f>
        <v/>
      </c>
      <c r="C976" s="39"/>
      <c r="D976" s="40" t="str">
        <f t="shared" si="1"/>
        <v>Saturday</v>
      </c>
      <c r="E976" s="41"/>
      <c r="F976" s="38"/>
      <c r="G976" s="38"/>
      <c r="H976" s="41"/>
      <c r="I976" s="38"/>
      <c r="J976" s="38"/>
      <c r="K976" s="43"/>
      <c r="L976" s="43"/>
      <c r="M976" s="44"/>
      <c r="N976" s="45"/>
    </row>
    <row r="977" ht="22.5" customHeight="1">
      <c r="A977" s="37"/>
      <c r="B977" s="38" t="str">
        <f>'Master Schedule'!B977</f>
        <v/>
      </c>
      <c r="C977" s="39"/>
      <c r="D977" s="40" t="str">
        <f t="shared" si="1"/>
        <v>Saturday</v>
      </c>
      <c r="E977" s="41"/>
      <c r="F977" s="38"/>
      <c r="G977" s="38"/>
      <c r="H977" s="41"/>
      <c r="I977" s="38"/>
      <c r="J977" s="38"/>
      <c r="K977" s="43"/>
      <c r="L977" s="43"/>
      <c r="M977" s="44"/>
      <c r="N977" s="45"/>
    </row>
    <row r="978" ht="22.5" customHeight="1">
      <c r="A978" s="37"/>
      <c r="B978" s="38" t="str">
        <f>'Master Schedule'!B978</f>
        <v/>
      </c>
      <c r="C978" s="39"/>
      <c r="D978" s="40" t="str">
        <f t="shared" si="1"/>
        <v>Saturday</v>
      </c>
      <c r="E978" s="41"/>
      <c r="F978" s="38"/>
      <c r="G978" s="38"/>
      <c r="H978" s="41"/>
      <c r="I978" s="38"/>
      <c r="J978" s="38"/>
      <c r="K978" s="43"/>
      <c r="L978" s="43"/>
      <c r="M978" s="44"/>
      <c r="N978" s="45"/>
    </row>
    <row r="979" ht="22.5" customHeight="1">
      <c r="A979" s="37"/>
      <c r="B979" s="38" t="str">
        <f>'Master Schedule'!B979</f>
        <v/>
      </c>
      <c r="C979" s="39"/>
      <c r="D979" s="40" t="str">
        <f t="shared" si="1"/>
        <v>Saturday</v>
      </c>
      <c r="E979" s="41"/>
      <c r="F979" s="38"/>
      <c r="G979" s="38"/>
      <c r="H979" s="41"/>
      <c r="I979" s="38"/>
      <c r="J979" s="38"/>
      <c r="K979" s="43"/>
      <c r="L979" s="43"/>
      <c r="M979" s="44"/>
      <c r="N979" s="45"/>
    </row>
    <row r="980" ht="22.5" customHeight="1">
      <c r="A980" s="37"/>
      <c r="B980" s="38" t="str">
        <f>'Master Schedule'!B980</f>
        <v/>
      </c>
      <c r="C980" s="39"/>
      <c r="D980" s="40" t="str">
        <f t="shared" si="1"/>
        <v>Saturday</v>
      </c>
      <c r="E980" s="41"/>
      <c r="F980" s="38"/>
      <c r="G980" s="38"/>
      <c r="H980" s="41"/>
      <c r="I980" s="38"/>
      <c r="J980" s="38"/>
      <c r="K980" s="43"/>
      <c r="L980" s="43"/>
      <c r="M980" s="44"/>
      <c r="N980" s="45"/>
    </row>
    <row r="981" ht="22.5" customHeight="1">
      <c r="A981" s="37"/>
      <c r="B981" s="38" t="str">
        <f>'Master Schedule'!B981</f>
        <v/>
      </c>
      <c r="C981" s="39"/>
      <c r="D981" s="40" t="str">
        <f t="shared" si="1"/>
        <v>Saturday</v>
      </c>
      <c r="E981" s="41"/>
      <c r="F981" s="38"/>
      <c r="G981" s="38"/>
      <c r="H981" s="41"/>
      <c r="I981" s="38"/>
      <c r="J981" s="38"/>
      <c r="K981" s="43"/>
      <c r="L981" s="43"/>
      <c r="M981" s="44"/>
      <c r="N981" s="45"/>
    </row>
    <row r="982" ht="22.5" customHeight="1">
      <c r="A982" s="37"/>
      <c r="B982" s="38" t="str">
        <f>'Master Schedule'!B982</f>
        <v/>
      </c>
      <c r="C982" s="39"/>
      <c r="D982" s="40" t="str">
        <f t="shared" si="1"/>
        <v>Saturday</v>
      </c>
      <c r="E982" s="41"/>
      <c r="F982" s="38"/>
      <c r="G982" s="38"/>
      <c r="H982" s="41"/>
      <c r="I982" s="38"/>
      <c r="J982" s="38"/>
      <c r="K982" s="43"/>
      <c r="L982" s="43"/>
      <c r="M982" s="44"/>
      <c r="N982" s="45"/>
    </row>
    <row r="983" ht="22.5" customHeight="1">
      <c r="A983" s="37"/>
      <c r="B983" s="38" t="str">
        <f>'Master Schedule'!B983</f>
        <v/>
      </c>
      <c r="C983" s="39"/>
      <c r="D983" s="40" t="str">
        <f t="shared" si="1"/>
        <v>Saturday</v>
      </c>
      <c r="E983" s="41"/>
      <c r="F983" s="38"/>
      <c r="G983" s="38"/>
      <c r="H983" s="41"/>
      <c r="I983" s="38"/>
      <c r="J983" s="38"/>
      <c r="K983" s="43"/>
      <c r="L983" s="43"/>
      <c r="M983" s="44"/>
      <c r="N983" s="45"/>
    </row>
    <row r="984" ht="22.5" customHeight="1">
      <c r="A984" s="37"/>
      <c r="B984" s="38" t="str">
        <f>'Master Schedule'!B984</f>
        <v/>
      </c>
      <c r="C984" s="39"/>
      <c r="D984" s="40" t="str">
        <f t="shared" si="1"/>
        <v>Saturday</v>
      </c>
      <c r="E984" s="41"/>
      <c r="F984" s="38"/>
      <c r="G984" s="38"/>
      <c r="H984" s="41"/>
      <c r="I984" s="38"/>
      <c r="J984" s="38"/>
      <c r="K984" s="43"/>
      <c r="L984" s="43"/>
      <c r="M984" s="44"/>
      <c r="N984" s="45"/>
    </row>
    <row r="985" ht="22.5" customHeight="1">
      <c r="A985" s="37"/>
      <c r="B985" s="38" t="str">
        <f>'Master Schedule'!B985</f>
        <v/>
      </c>
      <c r="C985" s="39"/>
      <c r="D985" s="40" t="str">
        <f t="shared" si="1"/>
        <v>Saturday</v>
      </c>
      <c r="E985" s="41"/>
      <c r="F985" s="38"/>
      <c r="G985" s="38"/>
      <c r="H985" s="41"/>
      <c r="I985" s="38"/>
      <c r="J985" s="38"/>
      <c r="K985" s="43"/>
      <c r="L985" s="43"/>
      <c r="M985" s="44"/>
      <c r="N985" s="45"/>
    </row>
    <row r="986" ht="22.5" customHeight="1">
      <c r="A986" s="37"/>
      <c r="B986" s="38" t="str">
        <f>'Master Schedule'!B986</f>
        <v/>
      </c>
      <c r="C986" s="39"/>
      <c r="D986" s="40" t="str">
        <f t="shared" si="1"/>
        <v>Saturday</v>
      </c>
      <c r="E986" s="41"/>
      <c r="F986" s="38"/>
      <c r="G986" s="38"/>
      <c r="H986" s="41"/>
      <c r="I986" s="38"/>
      <c r="J986" s="38"/>
      <c r="K986" s="43"/>
      <c r="L986" s="43"/>
      <c r="M986" s="44"/>
      <c r="N986" s="45"/>
    </row>
    <row r="987" ht="22.5" customHeight="1">
      <c r="A987" s="37"/>
      <c r="B987" s="38" t="str">
        <f>'Master Schedule'!B987</f>
        <v/>
      </c>
      <c r="C987" s="39"/>
      <c r="D987" s="40" t="str">
        <f t="shared" si="1"/>
        <v>Saturday</v>
      </c>
      <c r="E987" s="41"/>
      <c r="F987" s="38"/>
      <c r="G987" s="38"/>
      <c r="H987" s="41"/>
      <c r="I987" s="38"/>
      <c r="J987" s="38"/>
      <c r="K987" s="43"/>
      <c r="L987" s="43"/>
      <c r="M987" s="44"/>
      <c r="N987" s="45"/>
    </row>
    <row r="988" ht="22.5" customHeight="1">
      <c r="A988" s="37"/>
      <c r="B988" s="38" t="str">
        <f>'Master Schedule'!B988</f>
        <v/>
      </c>
      <c r="C988" s="39"/>
      <c r="D988" s="40" t="str">
        <f t="shared" si="1"/>
        <v>Saturday</v>
      </c>
      <c r="E988" s="41"/>
      <c r="F988" s="38"/>
      <c r="G988" s="38"/>
      <c r="H988" s="41"/>
      <c r="I988" s="38"/>
      <c r="J988" s="38"/>
      <c r="K988" s="43"/>
      <c r="L988" s="43"/>
      <c r="M988" s="44"/>
      <c r="N988" s="45"/>
    </row>
    <row r="989" ht="22.5" customHeight="1">
      <c r="A989" s="37"/>
      <c r="B989" s="38" t="str">
        <f>'Master Schedule'!B989</f>
        <v/>
      </c>
      <c r="C989" s="39"/>
      <c r="D989" s="40" t="str">
        <f t="shared" si="1"/>
        <v>Saturday</v>
      </c>
      <c r="E989" s="41"/>
      <c r="F989" s="38"/>
      <c r="G989" s="38"/>
      <c r="H989" s="41"/>
      <c r="I989" s="38"/>
      <c r="J989" s="38"/>
      <c r="K989" s="43"/>
      <c r="L989" s="43"/>
      <c r="M989" s="44"/>
      <c r="N989" s="45"/>
    </row>
    <row r="990" ht="22.5" customHeight="1">
      <c r="A990" s="37"/>
      <c r="B990" s="38" t="str">
        <f>'Master Schedule'!B990</f>
        <v/>
      </c>
      <c r="C990" s="39"/>
      <c r="D990" s="40" t="str">
        <f t="shared" si="1"/>
        <v>Saturday</v>
      </c>
      <c r="E990" s="41"/>
      <c r="F990" s="38"/>
      <c r="G990" s="38"/>
      <c r="H990" s="41"/>
      <c r="I990" s="38"/>
      <c r="J990" s="38"/>
      <c r="K990" s="43"/>
      <c r="L990" s="43"/>
      <c r="M990" s="44"/>
      <c r="N990" s="45"/>
    </row>
    <row r="991" ht="22.5" customHeight="1">
      <c r="A991" s="37"/>
      <c r="B991" s="38" t="str">
        <f>'Master Schedule'!B991</f>
        <v/>
      </c>
      <c r="C991" s="39"/>
      <c r="D991" s="40" t="str">
        <f t="shared" si="1"/>
        <v>Saturday</v>
      </c>
      <c r="E991" s="41"/>
      <c r="F991" s="38"/>
      <c r="G991" s="38"/>
      <c r="H991" s="41"/>
      <c r="I991" s="38"/>
      <c r="J991" s="38"/>
      <c r="K991" s="43"/>
      <c r="L991" s="43"/>
      <c r="M991" s="44"/>
      <c r="N991" s="45"/>
    </row>
    <row r="992" ht="22.5" customHeight="1">
      <c r="A992" s="37"/>
      <c r="B992" s="38" t="str">
        <f>'Master Schedule'!B992</f>
        <v/>
      </c>
      <c r="C992" s="39"/>
      <c r="D992" s="40" t="str">
        <f t="shared" si="1"/>
        <v>Saturday</v>
      </c>
      <c r="E992" s="41"/>
      <c r="F992" s="38"/>
      <c r="G992" s="38"/>
      <c r="H992" s="41"/>
      <c r="I992" s="38"/>
      <c r="J992" s="38"/>
      <c r="K992" s="43"/>
      <c r="L992" s="43"/>
      <c r="M992" s="44"/>
      <c r="N992" s="45"/>
    </row>
    <row r="993" ht="22.5" customHeight="1">
      <c r="A993" s="37"/>
      <c r="B993" s="38" t="str">
        <f>'Master Schedule'!B993</f>
        <v/>
      </c>
      <c r="C993" s="39"/>
      <c r="D993" s="40" t="str">
        <f t="shared" si="1"/>
        <v>Saturday</v>
      </c>
      <c r="E993" s="41"/>
      <c r="F993" s="38"/>
      <c r="G993" s="38"/>
      <c r="H993" s="41"/>
      <c r="I993" s="38"/>
      <c r="J993" s="38"/>
      <c r="K993" s="43"/>
      <c r="L993" s="43"/>
      <c r="M993" s="44"/>
      <c r="N993" s="45"/>
    </row>
    <row r="994" ht="22.5" customHeight="1">
      <c r="A994" s="37"/>
      <c r="B994" s="38" t="str">
        <f>'Master Schedule'!B994</f>
        <v/>
      </c>
      <c r="C994" s="39"/>
      <c r="D994" s="40" t="str">
        <f t="shared" si="1"/>
        <v>Saturday</v>
      </c>
      <c r="E994" s="41"/>
      <c r="F994" s="38"/>
      <c r="G994" s="38"/>
      <c r="H994" s="41"/>
      <c r="I994" s="38"/>
      <c r="J994" s="38"/>
      <c r="K994" s="43"/>
      <c r="L994" s="43"/>
      <c r="M994" s="44"/>
      <c r="N994" s="45"/>
    </row>
    <row r="995" ht="22.5" customHeight="1">
      <c r="A995" s="37"/>
      <c r="B995" s="38" t="str">
        <f>'Master Schedule'!B995</f>
        <v/>
      </c>
      <c r="C995" s="39"/>
      <c r="D995" s="40" t="str">
        <f t="shared" si="1"/>
        <v>Saturday</v>
      </c>
      <c r="E995" s="41"/>
      <c r="F995" s="38"/>
      <c r="G995" s="38"/>
      <c r="H995" s="41"/>
      <c r="I995" s="38"/>
      <c r="J995" s="38"/>
      <c r="K995" s="43"/>
      <c r="L995" s="43"/>
      <c r="M995" s="44"/>
      <c r="N995" s="45"/>
    </row>
    <row r="996" ht="22.5" customHeight="1">
      <c r="A996" s="37"/>
      <c r="B996" s="38" t="str">
        <f>'Master Schedule'!B996</f>
        <v/>
      </c>
      <c r="C996" s="39"/>
      <c r="D996" s="40" t="str">
        <f t="shared" si="1"/>
        <v>Saturday</v>
      </c>
      <c r="E996" s="41"/>
      <c r="F996" s="38"/>
      <c r="G996" s="38"/>
      <c r="H996" s="41"/>
      <c r="I996" s="38"/>
      <c r="J996" s="38"/>
      <c r="K996" s="43"/>
      <c r="L996" s="43"/>
      <c r="M996" s="44"/>
      <c r="N996" s="45"/>
    </row>
    <row r="997" ht="22.5" customHeight="1">
      <c r="A997" s="37"/>
      <c r="B997" s="38" t="str">
        <f>'Master Schedule'!B997</f>
        <v/>
      </c>
      <c r="C997" s="39"/>
      <c r="D997" s="40" t="str">
        <f t="shared" si="1"/>
        <v>Saturday</v>
      </c>
      <c r="E997" s="41"/>
      <c r="F997" s="38"/>
      <c r="G997" s="38"/>
      <c r="H997" s="41"/>
      <c r="I997" s="38"/>
      <c r="J997" s="38"/>
      <c r="K997" s="43"/>
      <c r="L997" s="43"/>
      <c r="M997" s="44"/>
      <c r="N997" s="45"/>
    </row>
    <row r="998" ht="22.5" customHeight="1">
      <c r="A998" s="37"/>
      <c r="B998" s="38" t="str">
        <f>'Master Schedule'!B998</f>
        <v/>
      </c>
      <c r="C998" s="39"/>
      <c r="D998" s="40" t="str">
        <f t="shared" si="1"/>
        <v>Saturday</v>
      </c>
      <c r="E998" s="41"/>
      <c r="F998" s="38"/>
      <c r="G998" s="38"/>
      <c r="H998" s="41"/>
      <c r="I998" s="38"/>
      <c r="J998" s="38"/>
      <c r="K998" s="43"/>
      <c r="L998" s="43"/>
      <c r="M998" s="44"/>
      <c r="N998" s="45"/>
    </row>
    <row r="999" ht="22.5" customHeight="1">
      <c r="A999" s="37"/>
      <c r="B999" s="38" t="str">
        <f>'Master Schedule'!B999</f>
        <v/>
      </c>
      <c r="C999" s="39"/>
      <c r="D999" s="40" t="str">
        <f t="shared" si="1"/>
        <v>Saturday</v>
      </c>
      <c r="E999" s="41"/>
      <c r="F999" s="38"/>
      <c r="G999" s="38"/>
      <c r="H999" s="41"/>
      <c r="I999" s="38"/>
      <c r="J999" s="38"/>
      <c r="K999" s="43"/>
      <c r="L999" s="43"/>
      <c r="M999" s="44"/>
      <c r="N999" s="45"/>
    </row>
    <row r="1000" ht="22.5" customHeight="1">
      <c r="A1000" s="37"/>
      <c r="B1000" s="38" t="str">
        <f>'Master Schedule'!B1000</f>
        <v/>
      </c>
      <c r="C1000" s="39"/>
      <c r="D1000" s="40" t="str">
        <f t="shared" si="1"/>
        <v>Saturday</v>
      </c>
      <c r="E1000" s="41"/>
      <c r="F1000" s="38"/>
      <c r="G1000" s="38"/>
      <c r="H1000" s="41"/>
      <c r="I1000" s="38"/>
      <c r="J1000" s="38"/>
      <c r="K1000" s="43"/>
      <c r="L1000" s="43"/>
      <c r="M1000" s="44"/>
      <c r="N1000" s="45"/>
    </row>
  </sheetData>
  <dataValidations>
    <dataValidation type="list" allowBlank="1" sqref="H2:H1000">
      <formula1>"Home,Away,TBD"</formula1>
    </dataValidation>
    <dataValidation type="list" allowBlank="1" sqref="M2:N305 M307:N610 M612:N915">
      <formula1>"✅,⌛️,❌"</formula1>
    </dataValidation>
    <dataValidation type="custom" allowBlank="1" showDropDown="1" sqref="C2:C1000">
      <formula1>OR(NOT(ISERROR(DATEVALUE(C2))), AND(ISNUMBER(C2), LEFT(CELL("format", C2))="D"))</formula1>
    </dataValidation>
    <dataValidation type="list" allowBlank="1" sqref="O2:O305 O307:O610 O612:O915">
      <formula1>"✅,⌛️,❌"</formula1>
    </dataValidation>
    <dataValidation type="list" allowBlank="1" sqref="E2:E1000">
      <formula1>"BASE"</formula1>
    </dataValidation>
    <dataValidation type="list" allowBlank="1" sqref="K2:L1000">
      <formula1>"✅,⌛️,❌"</formula1>
    </dataValidation>
  </dataValidations>
  <drawing r:id="rId1"/>
  <tableParts count="1">
    <tablePart r:id="rId3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3.75"/>
    <col customWidth="1" min="8" max="8" width="16.63"/>
    <col customWidth="1" min="11" max="11" width="18.5"/>
    <col customWidth="1" min="12" max="14" width="15.63"/>
    <col customWidth="1" min="15" max="15" width="15.38"/>
  </cols>
  <sheetData>
    <row r="1" ht="22.5" customHeight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 t="s">
        <v>5</v>
      </c>
      <c r="G1" s="2" t="s">
        <v>6</v>
      </c>
      <c r="H1" s="2" t="s">
        <v>7</v>
      </c>
      <c r="I1" s="4" t="s">
        <v>8</v>
      </c>
      <c r="J1" s="5" t="s">
        <v>11</v>
      </c>
      <c r="K1" s="23" t="s">
        <v>12</v>
      </c>
      <c r="L1" s="23" t="s">
        <v>13</v>
      </c>
      <c r="M1" s="23" t="s">
        <v>14</v>
      </c>
      <c r="N1" s="24" t="s">
        <v>15</v>
      </c>
      <c r="O1" s="58" t="s">
        <v>17</v>
      </c>
      <c r="P1" s="25" t="s">
        <v>9</v>
      </c>
    </row>
    <row r="2" ht="22.5" customHeight="1">
      <c r="A2" s="6">
        <v>1.0</v>
      </c>
      <c r="B2" s="6" t="str">
        <f>'Master Schedule'!B2</f>
        <v/>
      </c>
      <c r="C2" s="7">
        <v>46235.0</v>
      </c>
      <c r="D2" s="8" t="str">
        <f t="shared" ref="D2:D1000" si="1">text(C2,"dddd")</f>
        <v>Saturday</v>
      </c>
      <c r="E2" s="31"/>
      <c r="F2" s="11"/>
      <c r="G2" s="11"/>
      <c r="H2" s="31"/>
      <c r="I2" s="11"/>
      <c r="J2" s="22"/>
      <c r="K2" s="64"/>
      <c r="L2" s="64"/>
      <c r="M2" s="53"/>
      <c r="N2" s="59"/>
      <c r="O2" s="60"/>
      <c r="P2" s="34" t="str">
        <f t="shared" ref="P2:P305" si="2">IF(G2="", "",
   IF(AND(K2="✅", L2="✅", M2="✅", N2="✅", O2="✅"), "✅ Approved",
   IF(OR(K2="❌", L2="❌", M2="❌", N2="❌", O2="❌"), "❌ Denied",
   "⌛️ Pending")))
</f>
        <v/>
      </c>
    </row>
    <row r="3" ht="22.5" customHeight="1">
      <c r="A3" s="6">
        <v>2.0</v>
      </c>
      <c r="B3" s="6" t="str">
        <f>'Master Schedule'!B3</f>
        <v/>
      </c>
      <c r="C3" s="7">
        <v>46236.0</v>
      </c>
      <c r="D3" s="8" t="str">
        <f t="shared" si="1"/>
        <v>Sunday</v>
      </c>
      <c r="E3" s="31"/>
      <c r="F3" s="11"/>
      <c r="G3" s="11"/>
      <c r="H3" s="31"/>
      <c r="I3" s="11"/>
      <c r="J3" s="22"/>
      <c r="K3" s="32"/>
      <c r="L3" s="32"/>
      <c r="M3" s="32"/>
      <c r="N3" s="33"/>
      <c r="O3" s="62"/>
      <c r="P3" s="34" t="str">
        <f t="shared" si="2"/>
        <v/>
      </c>
    </row>
    <row r="4" ht="22.5" customHeight="1">
      <c r="A4" s="6">
        <v>3.0</v>
      </c>
      <c r="B4" s="6" t="str">
        <f>'Master Schedule'!B4</f>
        <v/>
      </c>
      <c r="C4" s="7">
        <v>46237.0</v>
      </c>
      <c r="D4" s="8" t="str">
        <f t="shared" si="1"/>
        <v>Monday</v>
      </c>
      <c r="E4" s="31"/>
      <c r="F4" s="11"/>
      <c r="G4" s="11"/>
      <c r="H4" s="31"/>
      <c r="I4" s="11"/>
      <c r="J4" s="22"/>
      <c r="K4" s="35"/>
      <c r="L4" s="35"/>
      <c r="M4" s="35"/>
      <c r="N4" s="36"/>
      <c r="O4" s="62"/>
      <c r="P4" s="34" t="str">
        <f t="shared" si="2"/>
        <v/>
      </c>
    </row>
    <row r="5" ht="22.5" customHeight="1">
      <c r="A5" s="6">
        <v>4.0</v>
      </c>
      <c r="B5" s="6" t="str">
        <f>'Master Schedule'!B5</f>
        <v/>
      </c>
      <c r="C5" s="7">
        <v>46238.0</v>
      </c>
      <c r="D5" s="8" t="str">
        <f t="shared" si="1"/>
        <v>Tuesday</v>
      </c>
      <c r="E5" s="31"/>
      <c r="F5" s="11"/>
      <c r="G5" s="11"/>
      <c r="H5" s="31"/>
      <c r="I5" s="11"/>
      <c r="J5" s="22"/>
      <c r="K5" s="32"/>
      <c r="L5" s="32"/>
      <c r="M5" s="32"/>
      <c r="N5" s="33"/>
      <c r="O5" s="62"/>
      <c r="P5" s="34" t="str">
        <f t="shared" si="2"/>
        <v/>
      </c>
    </row>
    <row r="6" ht="22.5" customHeight="1">
      <c r="A6" s="6">
        <v>5.0</v>
      </c>
      <c r="B6" s="6" t="str">
        <f>'Master Schedule'!B6</f>
        <v/>
      </c>
      <c r="C6" s="7">
        <v>46239.0</v>
      </c>
      <c r="D6" s="8" t="str">
        <f t="shared" si="1"/>
        <v>Wednesday</v>
      </c>
      <c r="E6" s="31"/>
      <c r="F6" s="11"/>
      <c r="G6" s="11"/>
      <c r="H6" s="31"/>
      <c r="I6" s="11"/>
      <c r="J6" s="22"/>
      <c r="K6" s="35"/>
      <c r="L6" s="35"/>
      <c r="M6" s="35"/>
      <c r="N6" s="36"/>
      <c r="O6" s="62"/>
      <c r="P6" s="34" t="str">
        <f t="shared" si="2"/>
        <v/>
      </c>
    </row>
    <row r="7" ht="22.5" customHeight="1">
      <c r="A7" s="6">
        <v>6.0</v>
      </c>
      <c r="B7" s="6" t="str">
        <f>'Master Schedule'!B7</f>
        <v/>
      </c>
      <c r="C7" s="7">
        <v>46240.0</v>
      </c>
      <c r="D7" s="8" t="str">
        <f t="shared" si="1"/>
        <v>Thursday</v>
      </c>
      <c r="E7" s="31"/>
      <c r="F7" s="11"/>
      <c r="G7" s="11"/>
      <c r="H7" s="31"/>
      <c r="I7" s="11"/>
      <c r="J7" s="22"/>
      <c r="K7" s="32"/>
      <c r="L7" s="32"/>
      <c r="M7" s="32"/>
      <c r="N7" s="33"/>
      <c r="O7" s="62"/>
      <c r="P7" s="34" t="str">
        <f t="shared" si="2"/>
        <v/>
      </c>
    </row>
    <row r="8" ht="22.5" customHeight="1">
      <c r="A8" s="6">
        <v>7.0</v>
      </c>
      <c r="B8" s="6" t="str">
        <f>'Master Schedule'!B8</f>
        <v/>
      </c>
      <c r="C8" s="7">
        <v>46241.0</v>
      </c>
      <c r="D8" s="8" t="str">
        <f t="shared" si="1"/>
        <v>Friday</v>
      </c>
      <c r="E8" s="31"/>
      <c r="F8" s="11"/>
      <c r="G8" s="11"/>
      <c r="H8" s="31"/>
      <c r="I8" s="11"/>
      <c r="J8" s="22"/>
      <c r="K8" s="35"/>
      <c r="L8" s="35"/>
      <c r="M8" s="35"/>
      <c r="N8" s="36"/>
      <c r="O8" s="62"/>
      <c r="P8" s="34" t="str">
        <f t="shared" si="2"/>
        <v/>
      </c>
    </row>
    <row r="9" ht="22.5" customHeight="1">
      <c r="A9" s="6">
        <v>8.0</v>
      </c>
      <c r="B9" s="6" t="str">
        <f>'Master Schedule'!B9</f>
        <v/>
      </c>
      <c r="C9" s="7">
        <v>46242.0</v>
      </c>
      <c r="D9" s="8" t="str">
        <f t="shared" si="1"/>
        <v>Saturday</v>
      </c>
      <c r="E9" s="31"/>
      <c r="F9" s="11"/>
      <c r="G9" s="11"/>
      <c r="H9" s="31"/>
      <c r="I9" s="11"/>
      <c r="J9" s="22"/>
      <c r="K9" s="32"/>
      <c r="L9" s="32"/>
      <c r="M9" s="32"/>
      <c r="N9" s="33"/>
      <c r="O9" s="62"/>
      <c r="P9" s="34" t="str">
        <f t="shared" si="2"/>
        <v/>
      </c>
    </row>
    <row r="10" ht="22.5" customHeight="1">
      <c r="A10" s="6">
        <v>9.0</v>
      </c>
      <c r="B10" s="6" t="str">
        <f>'Master Schedule'!B10</f>
        <v/>
      </c>
      <c r="C10" s="7">
        <v>46243.0</v>
      </c>
      <c r="D10" s="8" t="str">
        <f t="shared" si="1"/>
        <v>Sunday</v>
      </c>
      <c r="E10" s="31"/>
      <c r="F10" s="11"/>
      <c r="G10" s="11"/>
      <c r="H10" s="31"/>
      <c r="I10" s="11"/>
      <c r="J10" s="22"/>
      <c r="K10" s="35"/>
      <c r="L10" s="35"/>
      <c r="M10" s="35"/>
      <c r="N10" s="36"/>
      <c r="O10" s="62"/>
      <c r="P10" s="34" t="str">
        <f t="shared" si="2"/>
        <v/>
      </c>
    </row>
    <row r="11" ht="22.5" customHeight="1">
      <c r="A11" s="6">
        <v>10.0</v>
      </c>
      <c r="B11" s="6" t="str">
        <f>'Master Schedule'!B11</f>
        <v/>
      </c>
      <c r="C11" s="7">
        <v>46244.0</v>
      </c>
      <c r="D11" s="8" t="str">
        <f t="shared" si="1"/>
        <v>Monday</v>
      </c>
      <c r="E11" s="31"/>
      <c r="F11" s="11"/>
      <c r="G11" s="11"/>
      <c r="H11" s="31"/>
      <c r="I11" s="11"/>
      <c r="J11" s="22"/>
      <c r="K11" s="32"/>
      <c r="L11" s="32"/>
      <c r="M11" s="32"/>
      <c r="N11" s="33"/>
      <c r="O11" s="62"/>
      <c r="P11" s="34" t="str">
        <f t="shared" si="2"/>
        <v/>
      </c>
    </row>
    <row r="12" ht="22.5" customHeight="1">
      <c r="A12" s="6">
        <v>11.0</v>
      </c>
      <c r="B12" s="6" t="str">
        <f>'Master Schedule'!B12</f>
        <v/>
      </c>
      <c r="C12" s="7">
        <v>46245.0</v>
      </c>
      <c r="D12" s="8" t="str">
        <f t="shared" si="1"/>
        <v>Tuesday</v>
      </c>
      <c r="E12" s="31"/>
      <c r="F12" s="11"/>
      <c r="G12" s="11"/>
      <c r="H12" s="31"/>
      <c r="I12" s="11"/>
      <c r="J12" s="22"/>
      <c r="K12" s="35"/>
      <c r="L12" s="35"/>
      <c r="M12" s="35"/>
      <c r="N12" s="36"/>
      <c r="O12" s="62"/>
      <c r="P12" s="34" t="str">
        <f t="shared" si="2"/>
        <v/>
      </c>
    </row>
    <row r="13" ht="22.5" customHeight="1">
      <c r="A13" s="6">
        <v>12.0</v>
      </c>
      <c r="B13" s="6" t="str">
        <f>'Master Schedule'!B13</f>
        <v/>
      </c>
      <c r="C13" s="7">
        <v>46246.0</v>
      </c>
      <c r="D13" s="8" t="str">
        <f t="shared" si="1"/>
        <v>Wednesday</v>
      </c>
      <c r="E13" s="31"/>
      <c r="F13" s="11"/>
      <c r="G13" s="11"/>
      <c r="H13" s="31"/>
      <c r="I13" s="11"/>
      <c r="J13" s="22"/>
      <c r="K13" s="32"/>
      <c r="L13" s="32"/>
      <c r="M13" s="32"/>
      <c r="N13" s="33"/>
      <c r="O13" s="62"/>
      <c r="P13" s="34" t="str">
        <f t="shared" si="2"/>
        <v/>
      </c>
    </row>
    <row r="14" ht="22.5" customHeight="1">
      <c r="A14" s="6">
        <v>13.0</v>
      </c>
      <c r="B14" s="6" t="str">
        <f>'Master Schedule'!B14</f>
        <v/>
      </c>
      <c r="C14" s="7">
        <v>46247.0</v>
      </c>
      <c r="D14" s="8" t="str">
        <f t="shared" si="1"/>
        <v>Thursday</v>
      </c>
      <c r="E14" s="31"/>
      <c r="F14" s="11"/>
      <c r="G14" s="11"/>
      <c r="H14" s="31"/>
      <c r="I14" s="11"/>
      <c r="J14" s="22"/>
      <c r="K14" s="35"/>
      <c r="L14" s="35"/>
      <c r="M14" s="35"/>
      <c r="N14" s="36"/>
      <c r="O14" s="62"/>
      <c r="P14" s="34" t="str">
        <f t="shared" si="2"/>
        <v/>
      </c>
    </row>
    <row r="15" ht="22.5" customHeight="1">
      <c r="A15" s="6">
        <v>14.0</v>
      </c>
      <c r="B15" s="6" t="str">
        <f>'Master Schedule'!B15</f>
        <v/>
      </c>
      <c r="C15" s="7">
        <v>46248.0</v>
      </c>
      <c r="D15" s="8" t="str">
        <f t="shared" si="1"/>
        <v>Friday</v>
      </c>
      <c r="E15" s="31"/>
      <c r="F15" s="11"/>
      <c r="G15" s="11"/>
      <c r="H15" s="31"/>
      <c r="I15" s="11"/>
      <c r="J15" s="22"/>
      <c r="K15" s="32"/>
      <c r="L15" s="32"/>
      <c r="M15" s="32"/>
      <c r="N15" s="33"/>
      <c r="O15" s="62"/>
      <c r="P15" s="34" t="str">
        <f t="shared" si="2"/>
        <v/>
      </c>
    </row>
    <row r="16" ht="22.5" customHeight="1">
      <c r="A16" s="6">
        <v>15.0</v>
      </c>
      <c r="B16" s="6" t="str">
        <f>'Master Schedule'!B16</f>
        <v/>
      </c>
      <c r="C16" s="7">
        <v>46249.0</v>
      </c>
      <c r="D16" s="8" t="str">
        <f t="shared" si="1"/>
        <v>Saturday</v>
      </c>
      <c r="E16" s="31"/>
      <c r="F16" s="11"/>
      <c r="G16" s="11"/>
      <c r="H16" s="31"/>
      <c r="I16" s="11"/>
      <c r="J16" s="22"/>
      <c r="K16" s="35"/>
      <c r="L16" s="35"/>
      <c r="M16" s="35"/>
      <c r="N16" s="36"/>
      <c r="O16" s="62"/>
      <c r="P16" s="34" t="str">
        <f t="shared" si="2"/>
        <v/>
      </c>
    </row>
    <row r="17" ht="22.5" customHeight="1">
      <c r="A17" s="6">
        <v>16.0</v>
      </c>
      <c r="B17" s="6" t="str">
        <f>'Master Schedule'!B17</f>
        <v/>
      </c>
      <c r="C17" s="7">
        <v>46250.0</v>
      </c>
      <c r="D17" s="8" t="str">
        <f t="shared" si="1"/>
        <v>Sunday</v>
      </c>
      <c r="E17" s="31"/>
      <c r="F17" s="11"/>
      <c r="G17" s="11"/>
      <c r="H17" s="31"/>
      <c r="I17" s="11"/>
      <c r="J17" s="22"/>
      <c r="K17" s="32"/>
      <c r="L17" s="32"/>
      <c r="M17" s="32"/>
      <c r="N17" s="33"/>
      <c r="O17" s="62"/>
      <c r="P17" s="34" t="str">
        <f t="shared" si="2"/>
        <v/>
      </c>
    </row>
    <row r="18" ht="22.5" customHeight="1">
      <c r="A18" s="6">
        <v>17.0</v>
      </c>
      <c r="B18" s="6" t="str">
        <f>'Master Schedule'!B18</f>
        <v/>
      </c>
      <c r="C18" s="7">
        <v>46251.0</v>
      </c>
      <c r="D18" s="8" t="str">
        <f t="shared" si="1"/>
        <v>Monday</v>
      </c>
      <c r="E18" s="31"/>
      <c r="F18" s="11"/>
      <c r="G18" s="11"/>
      <c r="H18" s="31"/>
      <c r="I18" s="11"/>
      <c r="J18" s="22"/>
      <c r="K18" s="35"/>
      <c r="L18" s="35"/>
      <c r="M18" s="35"/>
      <c r="N18" s="36"/>
      <c r="O18" s="62"/>
      <c r="P18" s="34" t="str">
        <f t="shared" si="2"/>
        <v/>
      </c>
    </row>
    <row r="19" ht="22.5" customHeight="1">
      <c r="A19" s="6">
        <v>18.0</v>
      </c>
      <c r="B19" s="6" t="str">
        <f>'Master Schedule'!B19</f>
        <v/>
      </c>
      <c r="C19" s="7">
        <v>46252.0</v>
      </c>
      <c r="D19" s="8" t="str">
        <f t="shared" si="1"/>
        <v>Tuesday</v>
      </c>
      <c r="E19" s="31"/>
      <c r="F19" s="11"/>
      <c r="G19" s="11"/>
      <c r="H19" s="31"/>
      <c r="I19" s="11"/>
      <c r="J19" s="22"/>
      <c r="K19" s="32"/>
      <c r="L19" s="32"/>
      <c r="M19" s="32"/>
      <c r="N19" s="33"/>
      <c r="O19" s="62"/>
      <c r="P19" s="34" t="str">
        <f t="shared" si="2"/>
        <v/>
      </c>
    </row>
    <row r="20" ht="22.5" customHeight="1">
      <c r="A20" s="6">
        <v>19.0</v>
      </c>
      <c r="B20" s="6" t="str">
        <f>'Master Schedule'!B20</f>
        <v/>
      </c>
      <c r="C20" s="7">
        <v>46253.0</v>
      </c>
      <c r="D20" s="8" t="str">
        <f t="shared" si="1"/>
        <v>Wednesday</v>
      </c>
      <c r="E20" s="31"/>
      <c r="F20" s="11"/>
      <c r="G20" s="11"/>
      <c r="H20" s="31"/>
      <c r="I20" s="11"/>
      <c r="J20" s="22"/>
      <c r="K20" s="35"/>
      <c r="L20" s="35"/>
      <c r="M20" s="35"/>
      <c r="N20" s="36"/>
      <c r="O20" s="62"/>
      <c r="P20" s="34" t="str">
        <f t="shared" si="2"/>
        <v/>
      </c>
    </row>
    <row r="21" ht="22.5" customHeight="1">
      <c r="A21" s="6">
        <v>20.0</v>
      </c>
      <c r="B21" s="6" t="str">
        <f>'Master Schedule'!B21</f>
        <v/>
      </c>
      <c r="C21" s="7">
        <v>46254.0</v>
      </c>
      <c r="D21" s="8" t="str">
        <f t="shared" si="1"/>
        <v>Thursday</v>
      </c>
      <c r="E21" s="31"/>
      <c r="F21" s="11"/>
      <c r="G21" s="11"/>
      <c r="H21" s="31"/>
      <c r="I21" s="11"/>
      <c r="J21" s="22"/>
      <c r="K21" s="32"/>
      <c r="L21" s="32"/>
      <c r="M21" s="32"/>
      <c r="N21" s="33"/>
      <c r="O21" s="62"/>
      <c r="P21" s="34" t="str">
        <f t="shared" si="2"/>
        <v/>
      </c>
    </row>
    <row r="22" ht="22.5" customHeight="1">
      <c r="A22" s="6">
        <v>21.0</v>
      </c>
      <c r="B22" s="6" t="str">
        <f>'Master Schedule'!B22</f>
        <v/>
      </c>
      <c r="C22" s="7">
        <v>46255.0</v>
      </c>
      <c r="D22" s="8" t="str">
        <f t="shared" si="1"/>
        <v>Friday</v>
      </c>
      <c r="E22" s="31"/>
      <c r="F22" s="11"/>
      <c r="G22" s="11"/>
      <c r="H22" s="31"/>
      <c r="I22" s="11"/>
      <c r="J22" s="22"/>
      <c r="K22" s="35"/>
      <c r="L22" s="35"/>
      <c r="M22" s="35"/>
      <c r="N22" s="36"/>
      <c r="O22" s="62"/>
      <c r="P22" s="34" t="str">
        <f t="shared" si="2"/>
        <v/>
      </c>
    </row>
    <row r="23" ht="22.5" customHeight="1">
      <c r="A23" s="6">
        <v>22.0</v>
      </c>
      <c r="B23" s="6" t="str">
        <f>'Master Schedule'!B23</f>
        <v/>
      </c>
      <c r="C23" s="7">
        <v>46256.0</v>
      </c>
      <c r="D23" s="8" t="str">
        <f t="shared" si="1"/>
        <v>Saturday</v>
      </c>
      <c r="E23" s="31"/>
      <c r="F23" s="11"/>
      <c r="G23" s="11"/>
      <c r="H23" s="31"/>
      <c r="I23" s="11"/>
      <c r="J23" s="22"/>
      <c r="K23" s="32"/>
      <c r="L23" s="32"/>
      <c r="M23" s="32"/>
      <c r="N23" s="33"/>
      <c r="O23" s="62"/>
      <c r="P23" s="34" t="str">
        <f t="shared" si="2"/>
        <v/>
      </c>
    </row>
    <row r="24" ht="22.5" customHeight="1">
      <c r="A24" s="6">
        <v>23.0</v>
      </c>
      <c r="B24" s="6" t="str">
        <f>'Master Schedule'!B24</f>
        <v/>
      </c>
      <c r="C24" s="7">
        <v>46257.0</v>
      </c>
      <c r="D24" s="8" t="str">
        <f t="shared" si="1"/>
        <v>Sunday</v>
      </c>
      <c r="E24" s="31"/>
      <c r="F24" s="11"/>
      <c r="G24" s="11"/>
      <c r="H24" s="31"/>
      <c r="I24" s="11"/>
      <c r="J24" s="22"/>
      <c r="K24" s="35"/>
      <c r="L24" s="35"/>
      <c r="M24" s="35"/>
      <c r="N24" s="36"/>
      <c r="O24" s="62"/>
      <c r="P24" s="34" t="str">
        <f t="shared" si="2"/>
        <v/>
      </c>
    </row>
    <row r="25" ht="22.5" customHeight="1">
      <c r="A25" s="6">
        <v>24.0</v>
      </c>
      <c r="B25" s="6" t="str">
        <f>'Master Schedule'!B25</f>
        <v/>
      </c>
      <c r="C25" s="7">
        <v>46258.0</v>
      </c>
      <c r="D25" s="8" t="str">
        <f t="shared" si="1"/>
        <v>Monday</v>
      </c>
      <c r="E25" s="31"/>
      <c r="F25" s="11"/>
      <c r="G25" s="11"/>
      <c r="H25" s="31"/>
      <c r="I25" s="11"/>
      <c r="J25" s="22"/>
      <c r="K25" s="32"/>
      <c r="L25" s="32"/>
      <c r="M25" s="32"/>
      <c r="N25" s="33"/>
      <c r="O25" s="62"/>
      <c r="P25" s="34" t="str">
        <f t="shared" si="2"/>
        <v/>
      </c>
    </row>
    <row r="26" ht="22.5" customHeight="1">
      <c r="A26" s="6">
        <v>25.0</v>
      </c>
      <c r="B26" s="6" t="str">
        <f>'Master Schedule'!B26</f>
        <v/>
      </c>
      <c r="C26" s="7">
        <v>46259.0</v>
      </c>
      <c r="D26" s="8" t="str">
        <f t="shared" si="1"/>
        <v>Tuesday</v>
      </c>
      <c r="E26" s="31"/>
      <c r="F26" s="11"/>
      <c r="G26" s="11"/>
      <c r="H26" s="31"/>
      <c r="I26" s="11"/>
      <c r="J26" s="22"/>
      <c r="K26" s="35"/>
      <c r="L26" s="35"/>
      <c r="M26" s="35"/>
      <c r="N26" s="36"/>
      <c r="O26" s="62"/>
      <c r="P26" s="34" t="str">
        <f t="shared" si="2"/>
        <v/>
      </c>
    </row>
    <row r="27" ht="22.5" customHeight="1">
      <c r="A27" s="6">
        <v>26.0</v>
      </c>
      <c r="B27" s="6" t="str">
        <f>'Master Schedule'!B27</f>
        <v/>
      </c>
      <c r="C27" s="7">
        <v>46260.0</v>
      </c>
      <c r="D27" s="8" t="str">
        <f t="shared" si="1"/>
        <v>Wednesday</v>
      </c>
      <c r="E27" s="31"/>
      <c r="F27" s="11"/>
      <c r="G27" s="11"/>
      <c r="H27" s="31"/>
      <c r="I27" s="11"/>
      <c r="J27" s="22"/>
      <c r="K27" s="32"/>
      <c r="L27" s="32"/>
      <c r="M27" s="32"/>
      <c r="N27" s="33"/>
      <c r="O27" s="62"/>
      <c r="P27" s="34" t="str">
        <f t="shared" si="2"/>
        <v/>
      </c>
    </row>
    <row r="28" ht="22.5" customHeight="1">
      <c r="A28" s="6">
        <v>27.0</v>
      </c>
      <c r="B28" s="6" t="str">
        <f>'Master Schedule'!B28</f>
        <v/>
      </c>
      <c r="C28" s="7">
        <v>46261.0</v>
      </c>
      <c r="D28" s="8" t="str">
        <f t="shared" si="1"/>
        <v>Thursday</v>
      </c>
      <c r="E28" s="31"/>
      <c r="F28" s="11"/>
      <c r="G28" s="11"/>
      <c r="H28" s="31"/>
      <c r="I28" s="11"/>
      <c r="J28" s="22"/>
      <c r="K28" s="35"/>
      <c r="L28" s="35"/>
      <c r="M28" s="35"/>
      <c r="N28" s="36"/>
      <c r="O28" s="62"/>
      <c r="P28" s="34" t="str">
        <f t="shared" si="2"/>
        <v/>
      </c>
    </row>
    <row r="29" ht="22.5" customHeight="1">
      <c r="A29" s="6">
        <v>28.0</v>
      </c>
      <c r="B29" s="6" t="str">
        <f>'Master Schedule'!B29</f>
        <v/>
      </c>
      <c r="C29" s="7">
        <v>46262.0</v>
      </c>
      <c r="D29" s="8" t="str">
        <f t="shared" si="1"/>
        <v>Friday</v>
      </c>
      <c r="E29" s="31"/>
      <c r="F29" s="11"/>
      <c r="G29" s="11"/>
      <c r="H29" s="31"/>
      <c r="I29" s="11"/>
      <c r="J29" s="22"/>
      <c r="K29" s="32"/>
      <c r="L29" s="32"/>
      <c r="M29" s="32"/>
      <c r="N29" s="33"/>
      <c r="O29" s="62"/>
      <c r="P29" s="34" t="str">
        <f t="shared" si="2"/>
        <v/>
      </c>
    </row>
    <row r="30" ht="22.5" customHeight="1">
      <c r="A30" s="6">
        <v>29.0</v>
      </c>
      <c r="B30" s="6" t="str">
        <f>'Master Schedule'!B30</f>
        <v/>
      </c>
      <c r="C30" s="7">
        <v>46263.0</v>
      </c>
      <c r="D30" s="8" t="str">
        <f t="shared" si="1"/>
        <v>Saturday</v>
      </c>
      <c r="E30" s="31"/>
      <c r="F30" s="11"/>
      <c r="G30" s="11"/>
      <c r="H30" s="31"/>
      <c r="I30" s="11"/>
      <c r="J30" s="22"/>
      <c r="K30" s="35"/>
      <c r="L30" s="35"/>
      <c r="M30" s="35"/>
      <c r="N30" s="36"/>
      <c r="O30" s="62"/>
      <c r="P30" s="34" t="str">
        <f t="shared" si="2"/>
        <v/>
      </c>
    </row>
    <row r="31" ht="22.5" customHeight="1">
      <c r="A31" s="6">
        <v>30.0</v>
      </c>
      <c r="B31" s="6" t="str">
        <f>'Master Schedule'!B31</f>
        <v/>
      </c>
      <c r="C31" s="7">
        <v>46264.0</v>
      </c>
      <c r="D31" s="8" t="str">
        <f t="shared" si="1"/>
        <v>Sunday</v>
      </c>
      <c r="E31" s="31"/>
      <c r="F31" s="11"/>
      <c r="G31" s="11"/>
      <c r="H31" s="31"/>
      <c r="I31" s="11"/>
      <c r="J31" s="22"/>
      <c r="K31" s="32"/>
      <c r="L31" s="32"/>
      <c r="M31" s="32"/>
      <c r="N31" s="33"/>
      <c r="O31" s="62"/>
      <c r="P31" s="34" t="str">
        <f t="shared" si="2"/>
        <v/>
      </c>
    </row>
    <row r="32" ht="22.5" customHeight="1">
      <c r="A32" s="6">
        <v>31.0</v>
      </c>
      <c r="B32" s="6" t="str">
        <f>'Master Schedule'!B32</f>
        <v/>
      </c>
      <c r="C32" s="7">
        <v>46265.0</v>
      </c>
      <c r="D32" s="8" t="str">
        <f t="shared" si="1"/>
        <v>Monday</v>
      </c>
      <c r="E32" s="31"/>
      <c r="F32" s="11"/>
      <c r="G32" s="11"/>
      <c r="H32" s="31"/>
      <c r="I32" s="11"/>
      <c r="J32" s="22"/>
      <c r="K32" s="35"/>
      <c r="L32" s="35"/>
      <c r="M32" s="35"/>
      <c r="N32" s="36"/>
      <c r="O32" s="62"/>
      <c r="P32" s="34" t="str">
        <f t="shared" si="2"/>
        <v/>
      </c>
    </row>
    <row r="33" ht="22.5" customHeight="1">
      <c r="A33" s="6">
        <v>32.0</v>
      </c>
      <c r="B33" s="6" t="str">
        <f>'Master Schedule'!B33</f>
        <v/>
      </c>
      <c r="C33" s="7">
        <v>46266.0</v>
      </c>
      <c r="D33" s="8" t="str">
        <f t="shared" si="1"/>
        <v>Tuesday</v>
      </c>
      <c r="E33" s="31"/>
      <c r="F33" s="11"/>
      <c r="G33" s="11"/>
      <c r="H33" s="31"/>
      <c r="I33" s="11"/>
      <c r="J33" s="22"/>
      <c r="K33" s="32"/>
      <c r="L33" s="32"/>
      <c r="M33" s="32"/>
      <c r="N33" s="33"/>
      <c r="O33" s="62"/>
      <c r="P33" s="34" t="str">
        <f t="shared" si="2"/>
        <v/>
      </c>
    </row>
    <row r="34" ht="22.5" customHeight="1">
      <c r="A34" s="6">
        <v>33.0</v>
      </c>
      <c r="B34" s="6" t="str">
        <f>'Master Schedule'!B34</f>
        <v/>
      </c>
      <c r="C34" s="7">
        <v>46267.0</v>
      </c>
      <c r="D34" s="8" t="str">
        <f t="shared" si="1"/>
        <v>Wednesday</v>
      </c>
      <c r="E34" s="31"/>
      <c r="F34" s="11"/>
      <c r="G34" s="11"/>
      <c r="H34" s="31"/>
      <c r="I34" s="11"/>
      <c r="J34" s="22"/>
      <c r="K34" s="35"/>
      <c r="L34" s="35"/>
      <c r="M34" s="35"/>
      <c r="N34" s="36"/>
      <c r="O34" s="62"/>
      <c r="P34" s="34" t="str">
        <f t="shared" si="2"/>
        <v/>
      </c>
    </row>
    <row r="35" ht="22.5" customHeight="1">
      <c r="A35" s="6">
        <v>34.0</v>
      </c>
      <c r="B35" s="6" t="str">
        <f>'Master Schedule'!B35</f>
        <v/>
      </c>
      <c r="C35" s="7">
        <v>46268.0</v>
      </c>
      <c r="D35" s="8" t="str">
        <f t="shared" si="1"/>
        <v>Thursday</v>
      </c>
      <c r="E35" s="31"/>
      <c r="F35" s="11"/>
      <c r="G35" s="11"/>
      <c r="H35" s="31"/>
      <c r="I35" s="11"/>
      <c r="J35" s="22"/>
      <c r="K35" s="32"/>
      <c r="L35" s="32"/>
      <c r="M35" s="32"/>
      <c r="N35" s="33"/>
      <c r="O35" s="62"/>
      <c r="P35" s="34" t="str">
        <f t="shared" si="2"/>
        <v/>
      </c>
    </row>
    <row r="36" ht="22.5" customHeight="1">
      <c r="A36" s="6">
        <v>35.0</v>
      </c>
      <c r="B36" s="6" t="str">
        <f>'Master Schedule'!B36</f>
        <v/>
      </c>
      <c r="C36" s="7">
        <v>46269.0</v>
      </c>
      <c r="D36" s="8" t="str">
        <f t="shared" si="1"/>
        <v>Friday</v>
      </c>
      <c r="E36" s="31"/>
      <c r="F36" s="11"/>
      <c r="G36" s="11"/>
      <c r="H36" s="31"/>
      <c r="I36" s="11"/>
      <c r="J36" s="22"/>
      <c r="K36" s="35"/>
      <c r="L36" s="35"/>
      <c r="M36" s="35"/>
      <c r="N36" s="36"/>
      <c r="O36" s="62"/>
      <c r="P36" s="34" t="str">
        <f t="shared" si="2"/>
        <v/>
      </c>
    </row>
    <row r="37" ht="22.5" customHeight="1">
      <c r="A37" s="6">
        <v>36.0</v>
      </c>
      <c r="B37" s="6" t="str">
        <f>'Master Schedule'!B37</f>
        <v/>
      </c>
      <c r="C37" s="7">
        <v>46270.0</v>
      </c>
      <c r="D37" s="8" t="str">
        <f t="shared" si="1"/>
        <v>Saturday</v>
      </c>
      <c r="E37" s="31"/>
      <c r="F37" s="11"/>
      <c r="G37" s="11"/>
      <c r="H37" s="31"/>
      <c r="I37" s="11"/>
      <c r="J37" s="22"/>
      <c r="K37" s="32"/>
      <c r="L37" s="32"/>
      <c r="M37" s="32"/>
      <c r="N37" s="33"/>
      <c r="O37" s="62"/>
      <c r="P37" s="34" t="str">
        <f t="shared" si="2"/>
        <v/>
      </c>
    </row>
    <row r="38" ht="22.5" customHeight="1">
      <c r="A38" s="6">
        <v>37.0</v>
      </c>
      <c r="B38" s="6" t="str">
        <f>'Master Schedule'!B38</f>
        <v/>
      </c>
      <c r="C38" s="7">
        <v>46271.0</v>
      </c>
      <c r="D38" s="8" t="str">
        <f t="shared" si="1"/>
        <v>Sunday</v>
      </c>
      <c r="E38" s="31"/>
      <c r="F38" s="11"/>
      <c r="G38" s="11"/>
      <c r="H38" s="31"/>
      <c r="I38" s="11"/>
      <c r="J38" s="22"/>
      <c r="K38" s="35"/>
      <c r="L38" s="35"/>
      <c r="M38" s="35"/>
      <c r="N38" s="36"/>
      <c r="O38" s="62"/>
      <c r="P38" s="34" t="str">
        <f t="shared" si="2"/>
        <v/>
      </c>
    </row>
    <row r="39" ht="22.5" customHeight="1">
      <c r="A39" s="6">
        <v>38.0</v>
      </c>
      <c r="B39" s="6" t="str">
        <f>'Master Schedule'!B39</f>
        <v/>
      </c>
      <c r="C39" s="7">
        <v>46272.0</v>
      </c>
      <c r="D39" s="8" t="str">
        <f t="shared" si="1"/>
        <v>Monday</v>
      </c>
      <c r="E39" s="31"/>
      <c r="F39" s="11"/>
      <c r="G39" s="11"/>
      <c r="H39" s="31"/>
      <c r="I39" s="11"/>
      <c r="J39" s="22"/>
      <c r="K39" s="32"/>
      <c r="L39" s="32"/>
      <c r="M39" s="32"/>
      <c r="N39" s="33"/>
      <c r="O39" s="62"/>
      <c r="P39" s="34" t="str">
        <f t="shared" si="2"/>
        <v/>
      </c>
    </row>
    <row r="40" ht="22.5" customHeight="1">
      <c r="A40" s="6">
        <v>39.0</v>
      </c>
      <c r="B40" s="6" t="str">
        <f>'Master Schedule'!B40</f>
        <v/>
      </c>
      <c r="C40" s="7">
        <v>46273.0</v>
      </c>
      <c r="D40" s="8" t="str">
        <f t="shared" si="1"/>
        <v>Tuesday</v>
      </c>
      <c r="E40" s="31"/>
      <c r="F40" s="11"/>
      <c r="G40" s="11"/>
      <c r="H40" s="31"/>
      <c r="I40" s="11"/>
      <c r="J40" s="22"/>
      <c r="K40" s="35"/>
      <c r="L40" s="35"/>
      <c r="M40" s="35"/>
      <c r="N40" s="36"/>
      <c r="O40" s="62"/>
      <c r="P40" s="34" t="str">
        <f t="shared" si="2"/>
        <v/>
      </c>
    </row>
    <row r="41" ht="22.5" customHeight="1">
      <c r="A41" s="6">
        <v>40.0</v>
      </c>
      <c r="B41" s="6" t="str">
        <f>'Master Schedule'!B41</f>
        <v/>
      </c>
      <c r="C41" s="7">
        <v>46274.0</v>
      </c>
      <c r="D41" s="8" t="str">
        <f t="shared" si="1"/>
        <v>Wednesday</v>
      </c>
      <c r="E41" s="31"/>
      <c r="F41" s="11"/>
      <c r="G41" s="11"/>
      <c r="H41" s="31"/>
      <c r="I41" s="11"/>
      <c r="J41" s="22"/>
      <c r="K41" s="32"/>
      <c r="L41" s="32"/>
      <c r="M41" s="32"/>
      <c r="N41" s="33"/>
      <c r="O41" s="62"/>
      <c r="P41" s="34" t="str">
        <f t="shared" si="2"/>
        <v/>
      </c>
    </row>
    <row r="42" ht="22.5" customHeight="1">
      <c r="A42" s="6">
        <v>41.0</v>
      </c>
      <c r="B42" s="6" t="str">
        <f>'Master Schedule'!B42</f>
        <v/>
      </c>
      <c r="C42" s="7">
        <v>46275.0</v>
      </c>
      <c r="D42" s="8" t="str">
        <f t="shared" si="1"/>
        <v>Thursday</v>
      </c>
      <c r="E42" s="31"/>
      <c r="F42" s="11"/>
      <c r="G42" s="11"/>
      <c r="H42" s="31"/>
      <c r="I42" s="11"/>
      <c r="J42" s="22"/>
      <c r="K42" s="35"/>
      <c r="L42" s="35"/>
      <c r="M42" s="35"/>
      <c r="N42" s="36"/>
      <c r="O42" s="62"/>
      <c r="P42" s="34" t="str">
        <f t="shared" si="2"/>
        <v/>
      </c>
    </row>
    <row r="43" ht="22.5" customHeight="1">
      <c r="A43" s="6">
        <v>42.0</v>
      </c>
      <c r="B43" s="6" t="str">
        <f>'Master Schedule'!B43</f>
        <v/>
      </c>
      <c r="C43" s="7">
        <v>46276.0</v>
      </c>
      <c r="D43" s="8" t="str">
        <f t="shared" si="1"/>
        <v>Friday</v>
      </c>
      <c r="E43" s="31"/>
      <c r="F43" s="11"/>
      <c r="G43" s="11"/>
      <c r="H43" s="31"/>
      <c r="I43" s="11"/>
      <c r="J43" s="22"/>
      <c r="K43" s="32"/>
      <c r="L43" s="32"/>
      <c r="M43" s="32"/>
      <c r="N43" s="33"/>
      <c r="O43" s="62"/>
      <c r="P43" s="34" t="str">
        <f t="shared" si="2"/>
        <v/>
      </c>
    </row>
    <row r="44" ht="22.5" customHeight="1">
      <c r="A44" s="6">
        <v>43.0</v>
      </c>
      <c r="B44" s="6" t="str">
        <f>'Master Schedule'!B44</f>
        <v/>
      </c>
      <c r="C44" s="7">
        <v>46277.0</v>
      </c>
      <c r="D44" s="8" t="str">
        <f t="shared" si="1"/>
        <v>Saturday</v>
      </c>
      <c r="E44" s="31"/>
      <c r="F44" s="11"/>
      <c r="G44" s="11"/>
      <c r="H44" s="31"/>
      <c r="I44" s="11"/>
      <c r="J44" s="22"/>
      <c r="K44" s="35"/>
      <c r="L44" s="35"/>
      <c r="M44" s="35"/>
      <c r="N44" s="36"/>
      <c r="O44" s="62"/>
      <c r="P44" s="34" t="str">
        <f t="shared" si="2"/>
        <v/>
      </c>
    </row>
    <row r="45" ht="22.5" customHeight="1">
      <c r="A45" s="6">
        <v>44.0</v>
      </c>
      <c r="B45" s="6" t="str">
        <f>'Master Schedule'!B45</f>
        <v/>
      </c>
      <c r="C45" s="7">
        <v>46278.0</v>
      </c>
      <c r="D45" s="8" t="str">
        <f t="shared" si="1"/>
        <v>Sunday</v>
      </c>
      <c r="E45" s="31"/>
      <c r="F45" s="11"/>
      <c r="G45" s="11"/>
      <c r="H45" s="31"/>
      <c r="I45" s="11"/>
      <c r="J45" s="22"/>
      <c r="K45" s="32"/>
      <c r="L45" s="32"/>
      <c r="M45" s="32"/>
      <c r="N45" s="33"/>
      <c r="O45" s="62"/>
      <c r="P45" s="34" t="str">
        <f t="shared" si="2"/>
        <v/>
      </c>
    </row>
    <row r="46" ht="22.5" customHeight="1">
      <c r="A46" s="6">
        <v>45.0</v>
      </c>
      <c r="B46" s="6" t="str">
        <f>'Master Schedule'!B46</f>
        <v/>
      </c>
      <c r="C46" s="7">
        <v>46279.0</v>
      </c>
      <c r="D46" s="8" t="str">
        <f t="shared" si="1"/>
        <v>Monday</v>
      </c>
      <c r="E46" s="31"/>
      <c r="F46" s="11"/>
      <c r="G46" s="11"/>
      <c r="H46" s="31"/>
      <c r="I46" s="11"/>
      <c r="J46" s="22"/>
      <c r="K46" s="35"/>
      <c r="L46" s="35"/>
      <c r="M46" s="35"/>
      <c r="N46" s="36"/>
      <c r="O46" s="62"/>
      <c r="P46" s="34" t="str">
        <f t="shared" si="2"/>
        <v/>
      </c>
    </row>
    <row r="47" ht="22.5" customHeight="1">
      <c r="A47" s="6">
        <v>46.0</v>
      </c>
      <c r="B47" s="6" t="str">
        <f>'Master Schedule'!B47</f>
        <v/>
      </c>
      <c r="C47" s="7">
        <v>46280.0</v>
      </c>
      <c r="D47" s="8" t="str">
        <f t="shared" si="1"/>
        <v>Tuesday</v>
      </c>
      <c r="E47" s="31"/>
      <c r="F47" s="11"/>
      <c r="G47" s="11"/>
      <c r="H47" s="31"/>
      <c r="I47" s="11"/>
      <c r="J47" s="22"/>
      <c r="K47" s="32"/>
      <c r="L47" s="32"/>
      <c r="M47" s="32"/>
      <c r="N47" s="33"/>
      <c r="O47" s="62"/>
      <c r="P47" s="34" t="str">
        <f t="shared" si="2"/>
        <v/>
      </c>
    </row>
    <row r="48" ht="22.5" customHeight="1">
      <c r="A48" s="6">
        <v>47.0</v>
      </c>
      <c r="B48" s="6" t="str">
        <f>'Master Schedule'!B48</f>
        <v/>
      </c>
      <c r="C48" s="7">
        <v>46281.0</v>
      </c>
      <c r="D48" s="8" t="str">
        <f t="shared" si="1"/>
        <v>Wednesday</v>
      </c>
      <c r="E48" s="31"/>
      <c r="F48" s="11"/>
      <c r="G48" s="11"/>
      <c r="H48" s="31"/>
      <c r="I48" s="11"/>
      <c r="J48" s="22"/>
      <c r="K48" s="35"/>
      <c r="L48" s="35"/>
      <c r="M48" s="35"/>
      <c r="N48" s="36"/>
      <c r="O48" s="62"/>
      <c r="P48" s="34" t="str">
        <f t="shared" si="2"/>
        <v/>
      </c>
    </row>
    <row r="49" ht="22.5" customHeight="1">
      <c r="A49" s="6">
        <v>48.0</v>
      </c>
      <c r="B49" s="6" t="str">
        <f>'Master Schedule'!B49</f>
        <v/>
      </c>
      <c r="C49" s="7">
        <v>46282.0</v>
      </c>
      <c r="D49" s="8" t="str">
        <f t="shared" si="1"/>
        <v>Thursday</v>
      </c>
      <c r="E49" s="31"/>
      <c r="F49" s="11"/>
      <c r="G49" s="11"/>
      <c r="H49" s="31"/>
      <c r="I49" s="11"/>
      <c r="J49" s="22"/>
      <c r="K49" s="32"/>
      <c r="L49" s="32"/>
      <c r="M49" s="32"/>
      <c r="N49" s="33"/>
      <c r="O49" s="62"/>
      <c r="P49" s="34" t="str">
        <f t="shared" si="2"/>
        <v/>
      </c>
    </row>
    <row r="50" ht="22.5" customHeight="1">
      <c r="A50" s="6">
        <v>49.0</v>
      </c>
      <c r="B50" s="6" t="str">
        <f>'Master Schedule'!B50</f>
        <v/>
      </c>
      <c r="C50" s="7">
        <v>46283.0</v>
      </c>
      <c r="D50" s="8" t="str">
        <f t="shared" si="1"/>
        <v>Friday</v>
      </c>
      <c r="E50" s="31"/>
      <c r="F50" s="11"/>
      <c r="G50" s="11"/>
      <c r="H50" s="31"/>
      <c r="I50" s="11"/>
      <c r="J50" s="22"/>
      <c r="K50" s="35"/>
      <c r="L50" s="35"/>
      <c r="M50" s="35"/>
      <c r="N50" s="36"/>
      <c r="O50" s="62"/>
      <c r="P50" s="34" t="str">
        <f t="shared" si="2"/>
        <v/>
      </c>
    </row>
    <row r="51" ht="22.5" customHeight="1">
      <c r="A51" s="6">
        <v>50.0</v>
      </c>
      <c r="B51" s="6" t="str">
        <f>'Master Schedule'!B51</f>
        <v/>
      </c>
      <c r="C51" s="7">
        <v>46284.0</v>
      </c>
      <c r="D51" s="8" t="str">
        <f t="shared" si="1"/>
        <v>Saturday</v>
      </c>
      <c r="E51" s="31"/>
      <c r="F51" s="11"/>
      <c r="G51" s="11"/>
      <c r="H51" s="31"/>
      <c r="I51" s="11"/>
      <c r="J51" s="22"/>
      <c r="K51" s="32"/>
      <c r="L51" s="32"/>
      <c r="M51" s="32"/>
      <c r="N51" s="33"/>
      <c r="O51" s="62"/>
      <c r="P51" s="34" t="str">
        <f t="shared" si="2"/>
        <v/>
      </c>
    </row>
    <row r="52" ht="22.5" customHeight="1">
      <c r="A52" s="6">
        <v>51.0</v>
      </c>
      <c r="B52" s="6" t="str">
        <f>'Master Schedule'!B52</f>
        <v/>
      </c>
      <c r="C52" s="7">
        <v>46285.0</v>
      </c>
      <c r="D52" s="8" t="str">
        <f t="shared" si="1"/>
        <v>Sunday</v>
      </c>
      <c r="E52" s="31"/>
      <c r="F52" s="11"/>
      <c r="G52" s="11"/>
      <c r="H52" s="31"/>
      <c r="I52" s="11"/>
      <c r="J52" s="22"/>
      <c r="K52" s="35"/>
      <c r="L52" s="35"/>
      <c r="M52" s="35"/>
      <c r="N52" s="36"/>
      <c r="O52" s="62"/>
      <c r="P52" s="34" t="str">
        <f t="shared" si="2"/>
        <v/>
      </c>
    </row>
    <row r="53" ht="22.5" customHeight="1">
      <c r="A53" s="6">
        <v>52.0</v>
      </c>
      <c r="B53" s="6" t="str">
        <f>'Master Schedule'!B53</f>
        <v/>
      </c>
      <c r="C53" s="7">
        <v>46286.0</v>
      </c>
      <c r="D53" s="8" t="str">
        <f t="shared" si="1"/>
        <v>Monday</v>
      </c>
      <c r="E53" s="31"/>
      <c r="F53" s="11"/>
      <c r="G53" s="11"/>
      <c r="H53" s="31"/>
      <c r="I53" s="11"/>
      <c r="J53" s="22"/>
      <c r="K53" s="32"/>
      <c r="L53" s="32"/>
      <c r="M53" s="32"/>
      <c r="N53" s="33"/>
      <c r="O53" s="62"/>
      <c r="P53" s="34" t="str">
        <f t="shared" si="2"/>
        <v/>
      </c>
    </row>
    <row r="54" ht="22.5" customHeight="1">
      <c r="A54" s="6">
        <v>53.0</v>
      </c>
      <c r="B54" s="6" t="str">
        <f>'Master Schedule'!B54</f>
        <v/>
      </c>
      <c r="C54" s="7">
        <v>46287.0</v>
      </c>
      <c r="D54" s="8" t="str">
        <f t="shared" si="1"/>
        <v>Tuesday</v>
      </c>
      <c r="E54" s="31"/>
      <c r="F54" s="11"/>
      <c r="G54" s="11"/>
      <c r="H54" s="31"/>
      <c r="I54" s="11"/>
      <c r="J54" s="22"/>
      <c r="K54" s="35"/>
      <c r="L54" s="35"/>
      <c r="M54" s="35"/>
      <c r="N54" s="36"/>
      <c r="O54" s="62"/>
      <c r="P54" s="34" t="str">
        <f t="shared" si="2"/>
        <v/>
      </c>
    </row>
    <row r="55" ht="22.5" customHeight="1">
      <c r="A55" s="6">
        <v>54.0</v>
      </c>
      <c r="B55" s="6" t="str">
        <f>'Master Schedule'!B55</f>
        <v/>
      </c>
      <c r="C55" s="7">
        <v>46288.0</v>
      </c>
      <c r="D55" s="8" t="str">
        <f t="shared" si="1"/>
        <v>Wednesday</v>
      </c>
      <c r="E55" s="31"/>
      <c r="F55" s="11"/>
      <c r="G55" s="11"/>
      <c r="H55" s="31"/>
      <c r="I55" s="11"/>
      <c r="J55" s="22"/>
      <c r="K55" s="32"/>
      <c r="L55" s="32"/>
      <c r="M55" s="32"/>
      <c r="N55" s="33"/>
      <c r="O55" s="62"/>
      <c r="P55" s="34" t="str">
        <f t="shared" si="2"/>
        <v/>
      </c>
    </row>
    <row r="56" ht="22.5" customHeight="1">
      <c r="A56" s="6">
        <v>55.0</v>
      </c>
      <c r="B56" s="6" t="str">
        <f>'Master Schedule'!B56</f>
        <v/>
      </c>
      <c r="C56" s="7">
        <v>46289.0</v>
      </c>
      <c r="D56" s="8" t="str">
        <f t="shared" si="1"/>
        <v>Thursday</v>
      </c>
      <c r="E56" s="31"/>
      <c r="F56" s="11"/>
      <c r="G56" s="11"/>
      <c r="H56" s="31"/>
      <c r="I56" s="11"/>
      <c r="J56" s="22"/>
      <c r="K56" s="35"/>
      <c r="L56" s="35"/>
      <c r="M56" s="35"/>
      <c r="N56" s="36"/>
      <c r="O56" s="62"/>
      <c r="P56" s="34" t="str">
        <f t="shared" si="2"/>
        <v/>
      </c>
    </row>
    <row r="57" ht="22.5" customHeight="1">
      <c r="A57" s="6">
        <v>56.0</v>
      </c>
      <c r="B57" s="6" t="str">
        <f>'Master Schedule'!B57</f>
        <v/>
      </c>
      <c r="C57" s="7">
        <v>46290.0</v>
      </c>
      <c r="D57" s="8" t="str">
        <f t="shared" si="1"/>
        <v>Friday</v>
      </c>
      <c r="E57" s="31"/>
      <c r="F57" s="11"/>
      <c r="G57" s="11"/>
      <c r="H57" s="31"/>
      <c r="I57" s="11"/>
      <c r="J57" s="22"/>
      <c r="K57" s="32"/>
      <c r="L57" s="32"/>
      <c r="M57" s="32"/>
      <c r="N57" s="33"/>
      <c r="O57" s="62"/>
      <c r="P57" s="34" t="str">
        <f t="shared" si="2"/>
        <v/>
      </c>
    </row>
    <row r="58" ht="22.5" customHeight="1">
      <c r="A58" s="6">
        <v>57.0</v>
      </c>
      <c r="B58" s="6" t="str">
        <f>'Master Schedule'!B58</f>
        <v/>
      </c>
      <c r="C58" s="7">
        <v>46291.0</v>
      </c>
      <c r="D58" s="8" t="str">
        <f t="shared" si="1"/>
        <v>Saturday</v>
      </c>
      <c r="E58" s="31"/>
      <c r="F58" s="11"/>
      <c r="G58" s="11"/>
      <c r="H58" s="31"/>
      <c r="I58" s="11"/>
      <c r="J58" s="22"/>
      <c r="K58" s="35"/>
      <c r="L58" s="35"/>
      <c r="M58" s="35"/>
      <c r="N58" s="36"/>
      <c r="O58" s="62"/>
      <c r="P58" s="34" t="str">
        <f t="shared" si="2"/>
        <v/>
      </c>
    </row>
    <row r="59" ht="22.5" customHeight="1">
      <c r="A59" s="6">
        <v>58.0</v>
      </c>
      <c r="B59" s="6" t="str">
        <f>'Master Schedule'!B59</f>
        <v/>
      </c>
      <c r="C59" s="7">
        <v>46292.0</v>
      </c>
      <c r="D59" s="8" t="str">
        <f t="shared" si="1"/>
        <v>Sunday</v>
      </c>
      <c r="E59" s="31"/>
      <c r="F59" s="11"/>
      <c r="G59" s="11"/>
      <c r="H59" s="31"/>
      <c r="I59" s="11"/>
      <c r="J59" s="22"/>
      <c r="K59" s="32"/>
      <c r="L59" s="32"/>
      <c r="M59" s="32"/>
      <c r="N59" s="33"/>
      <c r="O59" s="62"/>
      <c r="P59" s="34" t="str">
        <f t="shared" si="2"/>
        <v/>
      </c>
    </row>
    <row r="60" ht="22.5" customHeight="1">
      <c r="A60" s="6">
        <v>59.0</v>
      </c>
      <c r="B60" s="6" t="str">
        <f>'Master Schedule'!B60</f>
        <v/>
      </c>
      <c r="C60" s="7">
        <v>46293.0</v>
      </c>
      <c r="D60" s="8" t="str">
        <f t="shared" si="1"/>
        <v>Monday</v>
      </c>
      <c r="E60" s="31"/>
      <c r="F60" s="11"/>
      <c r="G60" s="11"/>
      <c r="H60" s="31"/>
      <c r="I60" s="11"/>
      <c r="J60" s="22"/>
      <c r="K60" s="35"/>
      <c r="L60" s="35"/>
      <c r="M60" s="35"/>
      <c r="N60" s="36"/>
      <c r="O60" s="62"/>
      <c r="P60" s="34" t="str">
        <f t="shared" si="2"/>
        <v/>
      </c>
    </row>
    <row r="61" ht="22.5" customHeight="1">
      <c r="A61" s="6">
        <v>60.0</v>
      </c>
      <c r="B61" s="6" t="str">
        <f>'Master Schedule'!B61</f>
        <v/>
      </c>
      <c r="C61" s="7">
        <v>46294.0</v>
      </c>
      <c r="D61" s="8" t="str">
        <f t="shared" si="1"/>
        <v>Tuesday</v>
      </c>
      <c r="E61" s="31"/>
      <c r="F61" s="11"/>
      <c r="G61" s="11"/>
      <c r="H61" s="31"/>
      <c r="I61" s="11"/>
      <c r="J61" s="22"/>
      <c r="K61" s="32"/>
      <c r="L61" s="32"/>
      <c r="M61" s="32"/>
      <c r="N61" s="33"/>
      <c r="O61" s="62"/>
      <c r="P61" s="34" t="str">
        <f t="shared" si="2"/>
        <v/>
      </c>
    </row>
    <row r="62" ht="22.5" customHeight="1">
      <c r="A62" s="6">
        <v>61.0</v>
      </c>
      <c r="B62" s="6" t="str">
        <f>'Master Schedule'!B62</f>
        <v/>
      </c>
      <c r="C62" s="7">
        <v>46295.0</v>
      </c>
      <c r="D62" s="8" t="str">
        <f t="shared" si="1"/>
        <v>Wednesday</v>
      </c>
      <c r="E62" s="31"/>
      <c r="F62" s="11"/>
      <c r="G62" s="11"/>
      <c r="H62" s="31"/>
      <c r="I62" s="11"/>
      <c r="J62" s="22"/>
      <c r="K62" s="35"/>
      <c r="L62" s="35"/>
      <c r="M62" s="35"/>
      <c r="N62" s="36"/>
      <c r="O62" s="62"/>
      <c r="P62" s="34" t="str">
        <f t="shared" si="2"/>
        <v/>
      </c>
    </row>
    <row r="63" ht="22.5" customHeight="1">
      <c r="A63" s="6">
        <v>62.0</v>
      </c>
      <c r="B63" s="6" t="str">
        <f>'Master Schedule'!B63</f>
        <v/>
      </c>
      <c r="C63" s="7">
        <v>46296.0</v>
      </c>
      <c r="D63" s="8" t="str">
        <f t="shared" si="1"/>
        <v>Thursday</v>
      </c>
      <c r="E63" s="31"/>
      <c r="F63" s="11"/>
      <c r="G63" s="11"/>
      <c r="H63" s="31"/>
      <c r="I63" s="11"/>
      <c r="J63" s="22"/>
      <c r="K63" s="32"/>
      <c r="L63" s="32"/>
      <c r="M63" s="32"/>
      <c r="N63" s="33"/>
      <c r="O63" s="62"/>
      <c r="P63" s="34" t="str">
        <f t="shared" si="2"/>
        <v/>
      </c>
    </row>
    <row r="64" ht="22.5" customHeight="1">
      <c r="A64" s="6">
        <v>63.0</v>
      </c>
      <c r="B64" s="6" t="str">
        <f>'Master Schedule'!B64</f>
        <v/>
      </c>
      <c r="C64" s="7">
        <v>46297.0</v>
      </c>
      <c r="D64" s="8" t="str">
        <f t="shared" si="1"/>
        <v>Friday</v>
      </c>
      <c r="E64" s="31"/>
      <c r="F64" s="11"/>
      <c r="G64" s="11"/>
      <c r="H64" s="31"/>
      <c r="I64" s="11"/>
      <c r="J64" s="22"/>
      <c r="K64" s="35"/>
      <c r="L64" s="35"/>
      <c r="M64" s="35"/>
      <c r="N64" s="36"/>
      <c r="O64" s="62"/>
      <c r="P64" s="34" t="str">
        <f t="shared" si="2"/>
        <v/>
      </c>
    </row>
    <row r="65" ht="22.5" customHeight="1">
      <c r="A65" s="6">
        <v>64.0</v>
      </c>
      <c r="B65" s="6" t="str">
        <f>'Master Schedule'!B65</f>
        <v/>
      </c>
      <c r="C65" s="7">
        <v>46298.0</v>
      </c>
      <c r="D65" s="8" t="str">
        <f t="shared" si="1"/>
        <v>Saturday</v>
      </c>
      <c r="E65" s="31"/>
      <c r="F65" s="11"/>
      <c r="G65" s="11"/>
      <c r="H65" s="31"/>
      <c r="I65" s="11"/>
      <c r="J65" s="22"/>
      <c r="K65" s="32"/>
      <c r="L65" s="32"/>
      <c r="M65" s="32"/>
      <c r="N65" s="33"/>
      <c r="O65" s="62"/>
      <c r="P65" s="34" t="str">
        <f t="shared" si="2"/>
        <v/>
      </c>
    </row>
    <row r="66" ht="22.5" customHeight="1">
      <c r="A66" s="6">
        <v>65.0</v>
      </c>
      <c r="B66" s="6" t="str">
        <f>'Master Schedule'!B66</f>
        <v/>
      </c>
      <c r="C66" s="7">
        <v>46299.0</v>
      </c>
      <c r="D66" s="8" t="str">
        <f t="shared" si="1"/>
        <v>Sunday</v>
      </c>
      <c r="E66" s="31"/>
      <c r="F66" s="11"/>
      <c r="G66" s="11"/>
      <c r="H66" s="31"/>
      <c r="I66" s="11"/>
      <c r="J66" s="22"/>
      <c r="K66" s="35"/>
      <c r="L66" s="35"/>
      <c r="M66" s="35"/>
      <c r="N66" s="36"/>
      <c r="O66" s="62"/>
      <c r="P66" s="34" t="str">
        <f t="shared" si="2"/>
        <v/>
      </c>
    </row>
    <row r="67" ht="22.5" customHeight="1">
      <c r="A67" s="6">
        <v>66.0</v>
      </c>
      <c r="B67" s="6" t="str">
        <f>'Master Schedule'!B67</f>
        <v/>
      </c>
      <c r="C67" s="7">
        <v>46300.0</v>
      </c>
      <c r="D67" s="8" t="str">
        <f t="shared" si="1"/>
        <v>Monday</v>
      </c>
      <c r="E67" s="31"/>
      <c r="F67" s="11"/>
      <c r="G67" s="11"/>
      <c r="H67" s="31"/>
      <c r="I67" s="11"/>
      <c r="J67" s="22"/>
      <c r="K67" s="32"/>
      <c r="L67" s="32"/>
      <c r="M67" s="32"/>
      <c r="N67" s="33"/>
      <c r="O67" s="62"/>
      <c r="P67" s="34" t="str">
        <f t="shared" si="2"/>
        <v/>
      </c>
    </row>
    <row r="68" ht="22.5" customHeight="1">
      <c r="A68" s="6">
        <v>67.0</v>
      </c>
      <c r="B68" s="6" t="str">
        <f>'Master Schedule'!B68</f>
        <v/>
      </c>
      <c r="C68" s="7">
        <v>46301.0</v>
      </c>
      <c r="D68" s="8" t="str">
        <f t="shared" si="1"/>
        <v>Tuesday</v>
      </c>
      <c r="E68" s="31"/>
      <c r="F68" s="11"/>
      <c r="G68" s="11"/>
      <c r="H68" s="31"/>
      <c r="I68" s="11"/>
      <c r="J68" s="22"/>
      <c r="K68" s="35"/>
      <c r="L68" s="35"/>
      <c r="M68" s="35"/>
      <c r="N68" s="36"/>
      <c r="O68" s="62"/>
      <c r="P68" s="34" t="str">
        <f t="shared" si="2"/>
        <v/>
      </c>
    </row>
    <row r="69" ht="22.5" customHeight="1">
      <c r="A69" s="6">
        <v>68.0</v>
      </c>
      <c r="B69" s="6" t="str">
        <f>'Master Schedule'!B69</f>
        <v/>
      </c>
      <c r="C69" s="7">
        <v>46302.0</v>
      </c>
      <c r="D69" s="8" t="str">
        <f t="shared" si="1"/>
        <v>Wednesday</v>
      </c>
      <c r="E69" s="31"/>
      <c r="F69" s="11"/>
      <c r="G69" s="11"/>
      <c r="H69" s="31"/>
      <c r="I69" s="11"/>
      <c r="J69" s="22"/>
      <c r="K69" s="32"/>
      <c r="L69" s="32"/>
      <c r="M69" s="32"/>
      <c r="N69" s="33"/>
      <c r="O69" s="62"/>
      <c r="P69" s="34" t="str">
        <f t="shared" si="2"/>
        <v/>
      </c>
    </row>
    <row r="70" ht="22.5" customHeight="1">
      <c r="A70" s="6">
        <v>69.0</v>
      </c>
      <c r="B70" s="6" t="str">
        <f>'Master Schedule'!B70</f>
        <v/>
      </c>
      <c r="C70" s="7">
        <v>46303.0</v>
      </c>
      <c r="D70" s="8" t="str">
        <f t="shared" si="1"/>
        <v>Thursday</v>
      </c>
      <c r="E70" s="31"/>
      <c r="F70" s="11"/>
      <c r="G70" s="11"/>
      <c r="H70" s="31"/>
      <c r="I70" s="11"/>
      <c r="J70" s="22"/>
      <c r="K70" s="35"/>
      <c r="L70" s="35"/>
      <c r="M70" s="35"/>
      <c r="N70" s="36"/>
      <c r="O70" s="62"/>
      <c r="P70" s="34" t="str">
        <f t="shared" si="2"/>
        <v/>
      </c>
    </row>
    <row r="71" ht="22.5" customHeight="1">
      <c r="A71" s="6">
        <v>70.0</v>
      </c>
      <c r="B71" s="6" t="str">
        <f>'Master Schedule'!B71</f>
        <v/>
      </c>
      <c r="C71" s="7">
        <v>46304.0</v>
      </c>
      <c r="D71" s="8" t="str">
        <f t="shared" si="1"/>
        <v>Friday</v>
      </c>
      <c r="E71" s="31"/>
      <c r="F71" s="11"/>
      <c r="G71" s="11"/>
      <c r="H71" s="31"/>
      <c r="I71" s="11"/>
      <c r="J71" s="22"/>
      <c r="K71" s="32"/>
      <c r="L71" s="32"/>
      <c r="M71" s="32"/>
      <c r="N71" s="33"/>
      <c r="O71" s="62"/>
      <c r="P71" s="34" t="str">
        <f t="shared" si="2"/>
        <v/>
      </c>
    </row>
    <row r="72" ht="22.5" customHeight="1">
      <c r="A72" s="6">
        <v>71.0</v>
      </c>
      <c r="B72" s="6" t="str">
        <f>'Master Schedule'!B72</f>
        <v/>
      </c>
      <c r="C72" s="7">
        <v>46305.0</v>
      </c>
      <c r="D72" s="8" t="str">
        <f t="shared" si="1"/>
        <v>Saturday</v>
      </c>
      <c r="E72" s="31"/>
      <c r="F72" s="11"/>
      <c r="G72" s="11"/>
      <c r="H72" s="31"/>
      <c r="I72" s="11"/>
      <c r="J72" s="22"/>
      <c r="K72" s="35"/>
      <c r="L72" s="35"/>
      <c r="M72" s="35"/>
      <c r="N72" s="36"/>
      <c r="O72" s="62"/>
      <c r="P72" s="34" t="str">
        <f t="shared" si="2"/>
        <v/>
      </c>
    </row>
    <row r="73" ht="22.5" customHeight="1">
      <c r="A73" s="6">
        <v>72.0</v>
      </c>
      <c r="B73" s="6" t="str">
        <f>'Master Schedule'!B73</f>
        <v/>
      </c>
      <c r="C73" s="7">
        <v>46306.0</v>
      </c>
      <c r="D73" s="8" t="str">
        <f t="shared" si="1"/>
        <v>Sunday</v>
      </c>
      <c r="E73" s="31"/>
      <c r="F73" s="11"/>
      <c r="G73" s="11"/>
      <c r="H73" s="31"/>
      <c r="I73" s="11"/>
      <c r="J73" s="22"/>
      <c r="K73" s="32"/>
      <c r="L73" s="32"/>
      <c r="M73" s="32"/>
      <c r="N73" s="33"/>
      <c r="O73" s="62"/>
      <c r="P73" s="34" t="str">
        <f t="shared" si="2"/>
        <v/>
      </c>
    </row>
    <row r="74" ht="22.5" customHeight="1">
      <c r="A74" s="6">
        <v>73.0</v>
      </c>
      <c r="B74" s="6" t="str">
        <f>'Master Schedule'!B74</f>
        <v/>
      </c>
      <c r="C74" s="7">
        <v>46307.0</v>
      </c>
      <c r="D74" s="8" t="str">
        <f t="shared" si="1"/>
        <v>Monday</v>
      </c>
      <c r="E74" s="31"/>
      <c r="F74" s="11"/>
      <c r="G74" s="11"/>
      <c r="H74" s="31"/>
      <c r="I74" s="11"/>
      <c r="J74" s="22"/>
      <c r="K74" s="35"/>
      <c r="L74" s="35"/>
      <c r="M74" s="35"/>
      <c r="N74" s="36"/>
      <c r="O74" s="62"/>
      <c r="P74" s="34" t="str">
        <f t="shared" si="2"/>
        <v/>
      </c>
    </row>
    <row r="75" ht="22.5" customHeight="1">
      <c r="A75" s="6">
        <v>74.0</v>
      </c>
      <c r="B75" s="6" t="str">
        <f>'Master Schedule'!B75</f>
        <v/>
      </c>
      <c r="C75" s="7">
        <v>46308.0</v>
      </c>
      <c r="D75" s="8" t="str">
        <f t="shared" si="1"/>
        <v>Tuesday</v>
      </c>
      <c r="E75" s="31"/>
      <c r="F75" s="11"/>
      <c r="G75" s="11"/>
      <c r="H75" s="31"/>
      <c r="I75" s="11"/>
      <c r="J75" s="22"/>
      <c r="K75" s="32"/>
      <c r="L75" s="32"/>
      <c r="M75" s="32"/>
      <c r="N75" s="33"/>
      <c r="O75" s="62"/>
      <c r="P75" s="34" t="str">
        <f t="shared" si="2"/>
        <v/>
      </c>
    </row>
    <row r="76" ht="22.5" customHeight="1">
      <c r="A76" s="6">
        <v>75.0</v>
      </c>
      <c r="B76" s="6" t="str">
        <f>'Master Schedule'!B76</f>
        <v/>
      </c>
      <c r="C76" s="7">
        <v>46309.0</v>
      </c>
      <c r="D76" s="8" t="str">
        <f t="shared" si="1"/>
        <v>Wednesday</v>
      </c>
      <c r="E76" s="31"/>
      <c r="F76" s="11"/>
      <c r="G76" s="11"/>
      <c r="H76" s="31"/>
      <c r="I76" s="11"/>
      <c r="J76" s="22"/>
      <c r="K76" s="35"/>
      <c r="L76" s="35"/>
      <c r="M76" s="35"/>
      <c r="N76" s="36"/>
      <c r="O76" s="62"/>
      <c r="P76" s="34" t="str">
        <f t="shared" si="2"/>
        <v/>
      </c>
    </row>
    <row r="77" ht="22.5" customHeight="1">
      <c r="A77" s="6">
        <v>76.0</v>
      </c>
      <c r="B77" s="6" t="str">
        <f>'Master Schedule'!B77</f>
        <v/>
      </c>
      <c r="C77" s="7">
        <v>46310.0</v>
      </c>
      <c r="D77" s="8" t="str">
        <f t="shared" si="1"/>
        <v>Thursday</v>
      </c>
      <c r="E77" s="31"/>
      <c r="F77" s="11"/>
      <c r="G77" s="11"/>
      <c r="H77" s="31"/>
      <c r="I77" s="11"/>
      <c r="J77" s="22"/>
      <c r="K77" s="32"/>
      <c r="L77" s="32"/>
      <c r="M77" s="32"/>
      <c r="N77" s="33"/>
      <c r="O77" s="62"/>
      <c r="P77" s="34" t="str">
        <f t="shared" si="2"/>
        <v/>
      </c>
    </row>
    <row r="78" ht="22.5" customHeight="1">
      <c r="A78" s="6">
        <v>77.0</v>
      </c>
      <c r="B78" s="6" t="str">
        <f>'Master Schedule'!B78</f>
        <v/>
      </c>
      <c r="C78" s="7">
        <v>46311.0</v>
      </c>
      <c r="D78" s="8" t="str">
        <f t="shared" si="1"/>
        <v>Friday</v>
      </c>
      <c r="E78" s="31"/>
      <c r="F78" s="11"/>
      <c r="G78" s="11"/>
      <c r="H78" s="31"/>
      <c r="I78" s="11"/>
      <c r="J78" s="22"/>
      <c r="K78" s="35"/>
      <c r="L78" s="35"/>
      <c r="M78" s="35"/>
      <c r="N78" s="36"/>
      <c r="O78" s="62"/>
      <c r="P78" s="34" t="str">
        <f t="shared" si="2"/>
        <v/>
      </c>
    </row>
    <row r="79" ht="22.5" customHeight="1">
      <c r="A79" s="6">
        <v>78.0</v>
      </c>
      <c r="B79" s="6" t="str">
        <f>'Master Schedule'!B79</f>
        <v/>
      </c>
      <c r="C79" s="7">
        <v>46312.0</v>
      </c>
      <c r="D79" s="8" t="str">
        <f t="shared" si="1"/>
        <v>Saturday</v>
      </c>
      <c r="E79" s="31"/>
      <c r="F79" s="11"/>
      <c r="G79" s="11"/>
      <c r="H79" s="31"/>
      <c r="I79" s="11"/>
      <c r="J79" s="22"/>
      <c r="K79" s="32"/>
      <c r="L79" s="32"/>
      <c r="M79" s="32"/>
      <c r="N79" s="33"/>
      <c r="O79" s="62"/>
      <c r="P79" s="34" t="str">
        <f t="shared" si="2"/>
        <v/>
      </c>
    </row>
    <row r="80" ht="22.5" customHeight="1">
      <c r="A80" s="6">
        <v>79.0</v>
      </c>
      <c r="B80" s="6" t="str">
        <f>'Master Schedule'!B80</f>
        <v/>
      </c>
      <c r="C80" s="7">
        <v>46313.0</v>
      </c>
      <c r="D80" s="8" t="str">
        <f t="shared" si="1"/>
        <v>Sunday</v>
      </c>
      <c r="E80" s="31"/>
      <c r="F80" s="11"/>
      <c r="G80" s="11"/>
      <c r="H80" s="31"/>
      <c r="I80" s="11"/>
      <c r="J80" s="22"/>
      <c r="K80" s="35"/>
      <c r="L80" s="35"/>
      <c r="M80" s="35"/>
      <c r="N80" s="36"/>
      <c r="O80" s="62"/>
      <c r="P80" s="34" t="str">
        <f t="shared" si="2"/>
        <v/>
      </c>
    </row>
    <row r="81" ht="22.5" customHeight="1">
      <c r="A81" s="6">
        <v>80.0</v>
      </c>
      <c r="B81" s="6" t="str">
        <f>'Master Schedule'!B81</f>
        <v/>
      </c>
      <c r="C81" s="7">
        <v>46314.0</v>
      </c>
      <c r="D81" s="8" t="str">
        <f t="shared" si="1"/>
        <v>Monday</v>
      </c>
      <c r="E81" s="31"/>
      <c r="F81" s="11"/>
      <c r="G81" s="11"/>
      <c r="H81" s="31"/>
      <c r="I81" s="11"/>
      <c r="J81" s="22"/>
      <c r="K81" s="32"/>
      <c r="L81" s="32"/>
      <c r="M81" s="32"/>
      <c r="N81" s="33"/>
      <c r="O81" s="62"/>
      <c r="P81" s="34" t="str">
        <f t="shared" si="2"/>
        <v/>
      </c>
    </row>
    <row r="82" ht="22.5" customHeight="1">
      <c r="A82" s="6">
        <v>81.0</v>
      </c>
      <c r="B82" s="6" t="str">
        <f>'Master Schedule'!B82</f>
        <v/>
      </c>
      <c r="C82" s="7">
        <v>46315.0</v>
      </c>
      <c r="D82" s="8" t="str">
        <f t="shared" si="1"/>
        <v>Tuesday</v>
      </c>
      <c r="E82" s="31"/>
      <c r="F82" s="11"/>
      <c r="G82" s="11"/>
      <c r="H82" s="31"/>
      <c r="I82" s="11"/>
      <c r="J82" s="22"/>
      <c r="K82" s="35"/>
      <c r="L82" s="35"/>
      <c r="M82" s="35"/>
      <c r="N82" s="36"/>
      <c r="O82" s="62"/>
      <c r="P82" s="34" t="str">
        <f t="shared" si="2"/>
        <v/>
      </c>
    </row>
    <row r="83" ht="22.5" customHeight="1">
      <c r="A83" s="6">
        <v>82.0</v>
      </c>
      <c r="B83" s="6" t="str">
        <f>'Master Schedule'!B83</f>
        <v/>
      </c>
      <c r="C83" s="7">
        <v>46316.0</v>
      </c>
      <c r="D83" s="8" t="str">
        <f t="shared" si="1"/>
        <v>Wednesday</v>
      </c>
      <c r="E83" s="31"/>
      <c r="F83" s="11"/>
      <c r="G83" s="11"/>
      <c r="H83" s="31"/>
      <c r="I83" s="11"/>
      <c r="J83" s="22"/>
      <c r="K83" s="32"/>
      <c r="L83" s="32"/>
      <c r="M83" s="32"/>
      <c r="N83" s="33"/>
      <c r="O83" s="62"/>
      <c r="P83" s="34" t="str">
        <f t="shared" si="2"/>
        <v/>
      </c>
    </row>
    <row r="84" ht="22.5" customHeight="1">
      <c r="A84" s="6">
        <v>83.0</v>
      </c>
      <c r="B84" s="6" t="str">
        <f>'Master Schedule'!B84</f>
        <v/>
      </c>
      <c r="C84" s="7">
        <v>46317.0</v>
      </c>
      <c r="D84" s="8" t="str">
        <f t="shared" si="1"/>
        <v>Thursday</v>
      </c>
      <c r="E84" s="31"/>
      <c r="F84" s="11"/>
      <c r="G84" s="11"/>
      <c r="H84" s="31"/>
      <c r="I84" s="11"/>
      <c r="J84" s="22"/>
      <c r="K84" s="35"/>
      <c r="L84" s="35"/>
      <c r="M84" s="35"/>
      <c r="N84" s="36"/>
      <c r="O84" s="62"/>
      <c r="P84" s="34" t="str">
        <f t="shared" si="2"/>
        <v/>
      </c>
    </row>
    <row r="85" ht="22.5" customHeight="1">
      <c r="A85" s="6">
        <v>84.0</v>
      </c>
      <c r="B85" s="6" t="str">
        <f>'Master Schedule'!B85</f>
        <v/>
      </c>
      <c r="C85" s="7">
        <v>46318.0</v>
      </c>
      <c r="D85" s="8" t="str">
        <f t="shared" si="1"/>
        <v>Friday</v>
      </c>
      <c r="E85" s="31"/>
      <c r="F85" s="11"/>
      <c r="G85" s="11"/>
      <c r="H85" s="31"/>
      <c r="I85" s="11"/>
      <c r="J85" s="22"/>
      <c r="K85" s="32"/>
      <c r="L85" s="32"/>
      <c r="M85" s="32"/>
      <c r="N85" s="33"/>
      <c r="O85" s="62"/>
      <c r="P85" s="34" t="str">
        <f t="shared" si="2"/>
        <v/>
      </c>
    </row>
    <row r="86" ht="22.5" customHeight="1">
      <c r="A86" s="6">
        <v>85.0</v>
      </c>
      <c r="B86" s="6" t="str">
        <f>'Master Schedule'!B86</f>
        <v/>
      </c>
      <c r="C86" s="7">
        <v>46319.0</v>
      </c>
      <c r="D86" s="8" t="str">
        <f t="shared" si="1"/>
        <v>Saturday</v>
      </c>
      <c r="E86" s="31"/>
      <c r="F86" s="11"/>
      <c r="G86" s="11"/>
      <c r="H86" s="31"/>
      <c r="I86" s="11"/>
      <c r="J86" s="22"/>
      <c r="K86" s="35"/>
      <c r="L86" s="35"/>
      <c r="M86" s="35"/>
      <c r="N86" s="36"/>
      <c r="O86" s="62"/>
      <c r="P86" s="34" t="str">
        <f t="shared" si="2"/>
        <v/>
      </c>
    </row>
    <row r="87" ht="22.5" customHeight="1">
      <c r="A87" s="6">
        <v>86.0</v>
      </c>
      <c r="B87" s="6" t="str">
        <f>'Master Schedule'!B87</f>
        <v/>
      </c>
      <c r="C87" s="7">
        <v>46320.0</v>
      </c>
      <c r="D87" s="8" t="str">
        <f t="shared" si="1"/>
        <v>Sunday</v>
      </c>
      <c r="E87" s="31"/>
      <c r="F87" s="11"/>
      <c r="G87" s="11"/>
      <c r="H87" s="31"/>
      <c r="I87" s="11"/>
      <c r="J87" s="22"/>
      <c r="K87" s="32"/>
      <c r="L87" s="32"/>
      <c r="M87" s="32"/>
      <c r="N87" s="33"/>
      <c r="O87" s="62"/>
      <c r="P87" s="34" t="str">
        <f t="shared" si="2"/>
        <v/>
      </c>
    </row>
    <row r="88" ht="22.5" customHeight="1">
      <c r="A88" s="6">
        <v>87.0</v>
      </c>
      <c r="B88" s="6" t="str">
        <f>'Master Schedule'!B88</f>
        <v/>
      </c>
      <c r="C88" s="7">
        <v>46321.0</v>
      </c>
      <c r="D88" s="8" t="str">
        <f t="shared" si="1"/>
        <v>Monday</v>
      </c>
      <c r="E88" s="31"/>
      <c r="F88" s="11"/>
      <c r="G88" s="11"/>
      <c r="H88" s="31"/>
      <c r="I88" s="11"/>
      <c r="J88" s="22"/>
      <c r="K88" s="35"/>
      <c r="L88" s="35"/>
      <c r="M88" s="35"/>
      <c r="N88" s="36"/>
      <c r="O88" s="62"/>
      <c r="P88" s="34" t="str">
        <f t="shared" si="2"/>
        <v/>
      </c>
    </row>
    <row r="89" ht="22.5" customHeight="1">
      <c r="A89" s="6">
        <v>88.0</v>
      </c>
      <c r="B89" s="6" t="str">
        <f>'Master Schedule'!B89</f>
        <v/>
      </c>
      <c r="C89" s="7">
        <v>46322.0</v>
      </c>
      <c r="D89" s="8" t="str">
        <f t="shared" si="1"/>
        <v>Tuesday</v>
      </c>
      <c r="E89" s="31"/>
      <c r="F89" s="11"/>
      <c r="G89" s="11"/>
      <c r="H89" s="31"/>
      <c r="I89" s="11"/>
      <c r="J89" s="22"/>
      <c r="K89" s="32"/>
      <c r="L89" s="32"/>
      <c r="M89" s="32"/>
      <c r="N89" s="33"/>
      <c r="O89" s="62"/>
      <c r="P89" s="34" t="str">
        <f t="shared" si="2"/>
        <v/>
      </c>
    </row>
    <row r="90" ht="22.5" customHeight="1">
      <c r="A90" s="6">
        <v>89.0</v>
      </c>
      <c r="B90" s="6" t="str">
        <f>'Master Schedule'!B90</f>
        <v/>
      </c>
      <c r="C90" s="7">
        <v>46323.0</v>
      </c>
      <c r="D90" s="8" t="str">
        <f t="shared" si="1"/>
        <v>Wednesday</v>
      </c>
      <c r="E90" s="31"/>
      <c r="F90" s="11"/>
      <c r="G90" s="11"/>
      <c r="H90" s="31"/>
      <c r="I90" s="11"/>
      <c r="J90" s="22"/>
      <c r="K90" s="35"/>
      <c r="L90" s="35"/>
      <c r="M90" s="35"/>
      <c r="N90" s="36"/>
      <c r="O90" s="62"/>
      <c r="P90" s="34" t="str">
        <f t="shared" si="2"/>
        <v/>
      </c>
    </row>
    <row r="91" ht="22.5" customHeight="1">
      <c r="A91" s="6">
        <v>90.0</v>
      </c>
      <c r="B91" s="6" t="str">
        <f>'Master Schedule'!B91</f>
        <v/>
      </c>
      <c r="C91" s="7">
        <v>46324.0</v>
      </c>
      <c r="D91" s="8" t="str">
        <f t="shared" si="1"/>
        <v>Thursday</v>
      </c>
      <c r="E91" s="31"/>
      <c r="F91" s="11"/>
      <c r="G91" s="11"/>
      <c r="H91" s="31"/>
      <c r="I91" s="11"/>
      <c r="J91" s="22"/>
      <c r="K91" s="32"/>
      <c r="L91" s="32"/>
      <c r="M91" s="32"/>
      <c r="N91" s="33"/>
      <c r="O91" s="62"/>
      <c r="P91" s="34" t="str">
        <f t="shared" si="2"/>
        <v/>
      </c>
    </row>
    <row r="92" ht="22.5" customHeight="1">
      <c r="A92" s="6">
        <v>91.0</v>
      </c>
      <c r="B92" s="6" t="str">
        <f>'Master Schedule'!B92</f>
        <v/>
      </c>
      <c r="C92" s="7">
        <v>46325.0</v>
      </c>
      <c r="D92" s="8" t="str">
        <f t="shared" si="1"/>
        <v>Friday</v>
      </c>
      <c r="E92" s="31"/>
      <c r="F92" s="11"/>
      <c r="G92" s="11"/>
      <c r="H92" s="31"/>
      <c r="I92" s="11"/>
      <c r="J92" s="22"/>
      <c r="K92" s="35"/>
      <c r="L92" s="35"/>
      <c r="M92" s="35"/>
      <c r="N92" s="36"/>
      <c r="O92" s="62"/>
      <c r="P92" s="34" t="str">
        <f t="shared" si="2"/>
        <v/>
      </c>
    </row>
    <row r="93" ht="22.5" customHeight="1">
      <c r="A93" s="6">
        <v>92.0</v>
      </c>
      <c r="B93" s="6" t="str">
        <f>'Master Schedule'!B93</f>
        <v/>
      </c>
      <c r="C93" s="7">
        <v>46326.0</v>
      </c>
      <c r="D93" s="8" t="str">
        <f t="shared" si="1"/>
        <v>Saturday</v>
      </c>
      <c r="E93" s="31"/>
      <c r="F93" s="11"/>
      <c r="G93" s="11"/>
      <c r="H93" s="31"/>
      <c r="I93" s="11"/>
      <c r="J93" s="22"/>
      <c r="K93" s="32"/>
      <c r="L93" s="32"/>
      <c r="M93" s="32"/>
      <c r="N93" s="33"/>
      <c r="O93" s="62"/>
      <c r="P93" s="34" t="str">
        <f t="shared" si="2"/>
        <v/>
      </c>
    </row>
    <row r="94" ht="22.5" customHeight="1">
      <c r="A94" s="6">
        <v>93.0</v>
      </c>
      <c r="B94" s="6" t="str">
        <f>'Master Schedule'!B94</f>
        <v/>
      </c>
      <c r="C94" s="7">
        <v>46327.0</v>
      </c>
      <c r="D94" s="8" t="str">
        <f t="shared" si="1"/>
        <v>Sunday</v>
      </c>
      <c r="E94" s="31"/>
      <c r="F94" s="11"/>
      <c r="G94" s="11"/>
      <c r="H94" s="31"/>
      <c r="I94" s="11"/>
      <c r="J94" s="22"/>
      <c r="K94" s="35"/>
      <c r="L94" s="35"/>
      <c r="M94" s="35"/>
      <c r="N94" s="36"/>
      <c r="O94" s="62"/>
      <c r="P94" s="34" t="str">
        <f t="shared" si="2"/>
        <v/>
      </c>
    </row>
    <row r="95" ht="22.5" customHeight="1">
      <c r="A95" s="6">
        <v>94.0</v>
      </c>
      <c r="B95" s="6" t="str">
        <f>'Master Schedule'!B95</f>
        <v/>
      </c>
      <c r="C95" s="7">
        <v>46328.0</v>
      </c>
      <c r="D95" s="8" t="str">
        <f t="shared" si="1"/>
        <v>Monday</v>
      </c>
      <c r="E95" s="31"/>
      <c r="F95" s="11"/>
      <c r="G95" s="11"/>
      <c r="H95" s="31"/>
      <c r="I95" s="11"/>
      <c r="J95" s="22"/>
      <c r="K95" s="32"/>
      <c r="L95" s="32"/>
      <c r="M95" s="32"/>
      <c r="N95" s="33"/>
      <c r="O95" s="62"/>
      <c r="P95" s="34" t="str">
        <f t="shared" si="2"/>
        <v/>
      </c>
    </row>
    <row r="96" ht="22.5" customHeight="1">
      <c r="A96" s="6">
        <v>95.0</v>
      </c>
      <c r="B96" s="6" t="str">
        <f>'Master Schedule'!B96</f>
        <v/>
      </c>
      <c r="C96" s="7">
        <v>46329.0</v>
      </c>
      <c r="D96" s="8" t="str">
        <f t="shared" si="1"/>
        <v>Tuesday</v>
      </c>
      <c r="E96" s="31"/>
      <c r="F96" s="11"/>
      <c r="G96" s="11"/>
      <c r="H96" s="31"/>
      <c r="I96" s="11"/>
      <c r="J96" s="22"/>
      <c r="K96" s="35"/>
      <c r="L96" s="35"/>
      <c r="M96" s="35"/>
      <c r="N96" s="36"/>
      <c r="O96" s="62"/>
      <c r="P96" s="34" t="str">
        <f t="shared" si="2"/>
        <v/>
      </c>
    </row>
    <row r="97" ht="22.5" customHeight="1">
      <c r="A97" s="6">
        <v>96.0</v>
      </c>
      <c r="B97" s="6" t="str">
        <f>'Master Schedule'!B97</f>
        <v/>
      </c>
      <c r="C97" s="7">
        <v>46330.0</v>
      </c>
      <c r="D97" s="8" t="str">
        <f t="shared" si="1"/>
        <v>Wednesday</v>
      </c>
      <c r="E97" s="31"/>
      <c r="F97" s="11"/>
      <c r="G97" s="11"/>
      <c r="H97" s="31"/>
      <c r="I97" s="11"/>
      <c r="J97" s="22"/>
      <c r="K97" s="32"/>
      <c r="L97" s="32"/>
      <c r="M97" s="32"/>
      <c r="N97" s="33"/>
      <c r="O97" s="62"/>
      <c r="P97" s="34" t="str">
        <f t="shared" si="2"/>
        <v/>
      </c>
    </row>
    <row r="98" ht="22.5" customHeight="1">
      <c r="A98" s="6">
        <v>97.0</v>
      </c>
      <c r="B98" s="6" t="str">
        <f>'Master Schedule'!B98</f>
        <v/>
      </c>
      <c r="C98" s="7">
        <v>46331.0</v>
      </c>
      <c r="D98" s="8" t="str">
        <f t="shared" si="1"/>
        <v>Thursday</v>
      </c>
      <c r="E98" s="31"/>
      <c r="F98" s="11"/>
      <c r="G98" s="11"/>
      <c r="H98" s="31"/>
      <c r="I98" s="11"/>
      <c r="J98" s="22"/>
      <c r="K98" s="35"/>
      <c r="L98" s="35"/>
      <c r="M98" s="35"/>
      <c r="N98" s="36"/>
      <c r="O98" s="62"/>
      <c r="P98" s="34" t="str">
        <f t="shared" si="2"/>
        <v/>
      </c>
    </row>
    <row r="99" ht="22.5" customHeight="1">
      <c r="A99" s="6">
        <v>98.0</v>
      </c>
      <c r="B99" s="6" t="str">
        <f>'Master Schedule'!B99</f>
        <v/>
      </c>
      <c r="C99" s="7">
        <v>46332.0</v>
      </c>
      <c r="D99" s="8" t="str">
        <f t="shared" si="1"/>
        <v>Friday</v>
      </c>
      <c r="E99" s="31"/>
      <c r="F99" s="11"/>
      <c r="G99" s="11"/>
      <c r="H99" s="31"/>
      <c r="I99" s="11"/>
      <c r="J99" s="22"/>
      <c r="K99" s="32"/>
      <c r="L99" s="32"/>
      <c r="M99" s="32"/>
      <c r="N99" s="33"/>
      <c r="O99" s="62"/>
      <c r="P99" s="34" t="str">
        <f t="shared" si="2"/>
        <v/>
      </c>
    </row>
    <row r="100" ht="22.5" customHeight="1">
      <c r="A100" s="6">
        <v>99.0</v>
      </c>
      <c r="B100" s="6" t="str">
        <f>'Master Schedule'!B100</f>
        <v/>
      </c>
      <c r="C100" s="7">
        <v>46333.0</v>
      </c>
      <c r="D100" s="8" t="str">
        <f t="shared" si="1"/>
        <v>Saturday</v>
      </c>
      <c r="E100" s="31"/>
      <c r="F100" s="11"/>
      <c r="G100" s="11"/>
      <c r="H100" s="31"/>
      <c r="I100" s="11"/>
      <c r="J100" s="22"/>
      <c r="K100" s="35"/>
      <c r="L100" s="35"/>
      <c r="M100" s="35"/>
      <c r="N100" s="36"/>
      <c r="O100" s="62"/>
      <c r="P100" s="34" t="str">
        <f t="shared" si="2"/>
        <v/>
      </c>
    </row>
    <row r="101" ht="22.5" customHeight="1">
      <c r="A101" s="6">
        <v>100.0</v>
      </c>
      <c r="B101" s="6" t="str">
        <f>'Master Schedule'!B101</f>
        <v/>
      </c>
      <c r="C101" s="7">
        <v>46334.0</v>
      </c>
      <c r="D101" s="8" t="str">
        <f t="shared" si="1"/>
        <v>Sunday</v>
      </c>
      <c r="E101" s="31"/>
      <c r="F101" s="11"/>
      <c r="G101" s="11"/>
      <c r="H101" s="31"/>
      <c r="I101" s="11"/>
      <c r="J101" s="22"/>
      <c r="K101" s="32"/>
      <c r="L101" s="32"/>
      <c r="M101" s="32"/>
      <c r="N101" s="33"/>
      <c r="O101" s="62"/>
      <c r="P101" s="34" t="str">
        <f t="shared" si="2"/>
        <v/>
      </c>
    </row>
    <row r="102" ht="22.5" customHeight="1">
      <c r="A102" s="6">
        <v>101.0</v>
      </c>
      <c r="B102" s="6" t="str">
        <f>'Master Schedule'!B102</f>
        <v/>
      </c>
      <c r="C102" s="7">
        <v>46335.0</v>
      </c>
      <c r="D102" s="8" t="str">
        <f t="shared" si="1"/>
        <v>Monday</v>
      </c>
      <c r="E102" s="31"/>
      <c r="F102" s="11"/>
      <c r="G102" s="11"/>
      <c r="H102" s="31"/>
      <c r="I102" s="11"/>
      <c r="J102" s="22"/>
      <c r="K102" s="35"/>
      <c r="L102" s="35"/>
      <c r="M102" s="35"/>
      <c r="N102" s="36"/>
      <c r="O102" s="62"/>
      <c r="P102" s="34" t="str">
        <f t="shared" si="2"/>
        <v/>
      </c>
    </row>
    <row r="103" ht="22.5" customHeight="1">
      <c r="A103" s="6">
        <v>102.0</v>
      </c>
      <c r="B103" s="6" t="str">
        <f>'Master Schedule'!B103</f>
        <v/>
      </c>
      <c r="C103" s="7">
        <v>46336.0</v>
      </c>
      <c r="D103" s="8" t="str">
        <f t="shared" si="1"/>
        <v>Tuesday</v>
      </c>
      <c r="E103" s="31"/>
      <c r="F103" s="11"/>
      <c r="G103" s="11"/>
      <c r="H103" s="31"/>
      <c r="I103" s="11"/>
      <c r="J103" s="22"/>
      <c r="K103" s="32"/>
      <c r="L103" s="32"/>
      <c r="M103" s="32"/>
      <c r="N103" s="33"/>
      <c r="O103" s="62"/>
      <c r="P103" s="34" t="str">
        <f t="shared" si="2"/>
        <v/>
      </c>
    </row>
    <row r="104" ht="22.5" customHeight="1">
      <c r="A104" s="6">
        <v>103.0</v>
      </c>
      <c r="B104" s="6" t="str">
        <f>'Master Schedule'!B104</f>
        <v/>
      </c>
      <c r="C104" s="7">
        <v>46337.0</v>
      </c>
      <c r="D104" s="8" t="str">
        <f t="shared" si="1"/>
        <v>Wednesday</v>
      </c>
      <c r="E104" s="31"/>
      <c r="F104" s="11"/>
      <c r="G104" s="11"/>
      <c r="H104" s="31"/>
      <c r="I104" s="11"/>
      <c r="J104" s="22"/>
      <c r="K104" s="35"/>
      <c r="L104" s="35"/>
      <c r="M104" s="35"/>
      <c r="N104" s="36"/>
      <c r="O104" s="62"/>
      <c r="P104" s="34" t="str">
        <f t="shared" si="2"/>
        <v/>
      </c>
    </row>
    <row r="105" ht="22.5" customHeight="1">
      <c r="A105" s="6">
        <v>104.0</v>
      </c>
      <c r="B105" s="6" t="str">
        <f>'Master Schedule'!B105</f>
        <v/>
      </c>
      <c r="C105" s="7">
        <v>46338.0</v>
      </c>
      <c r="D105" s="8" t="str">
        <f t="shared" si="1"/>
        <v>Thursday</v>
      </c>
      <c r="E105" s="31"/>
      <c r="F105" s="11"/>
      <c r="G105" s="11"/>
      <c r="H105" s="31"/>
      <c r="I105" s="11"/>
      <c r="J105" s="22"/>
      <c r="K105" s="32"/>
      <c r="L105" s="32"/>
      <c r="M105" s="32"/>
      <c r="N105" s="33"/>
      <c r="O105" s="62"/>
      <c r="P105" s="34" t="str">
        <f t="shared" si="2"/>
        <v/>
      </c>
    </row>
    <row r="106" ht="22.5" customHeight="1">
      <c r="A106" s="6">
        <v>105.0</v>
      </c>
      <c r="B106" s="6" t="str">
        <f>'Master Schedule'!B106</f>
        <v/>
      </c>
      <c r="C106" s="7">
        <v>46339.0</v>
      </c>
      <c r="D106" s="8" t="str">
        <f t="shared" si="1"/>
        <v>Friday</v>
      </c>
      <c r="E106" s="31"/>
      <c r="F106" s="11"/>
      <c r="G106" s="11"/>
      <c r="H106" s="31"/>
      <c r="I106" s="11"/>
      <c r="J106" s="22"/>
      <c r="K106" s="35"/>
      <c r="L106" s="35"/>
      <c r="M106" s="35"/>
      <c r="N106" s="36"/>
      <c r="O106" s="62"/>
      <c r="P106" s="34" t="str">
        <f t="shared" si="2"/>
        <v/>
      </c>
    </row>
    <row r="107" ht="22.5" customHeight="1">
      <c r="A107" s="6">
        <v>106.0</v>
      </c>
      <c r="B107" s="6" t="str">
        <f>'Master Schedule'!B107</f>
        <v/>
      </c>
      <c r="C107" s="7">
        <v>46340.0</v>
      </c>
      <c r="D107" s="8" t="str">
        <f t="shared" si="1"/>
        <v>Saturday</v>
      </c>
      <c r="E107" s="31"/>
      <c r="F107" s="11"/>
      <c r="G107" s="11"/>
      <c r="H107" s="31"/>
      <c r="I107" s="11"/>
      <c r="J107" s="22"/>
      <c r="K107" s="32"/>
      <c r="L107" s="32"/>
      <c r="M107" s="32"/>
      <c r="N107" s="33"/>
      <c r="O107" s="62"/>
      <c r="P107" s="34" t="str">
        <f t="shared" si="2"/>
        <v/>
      </c>
    </row>
    <row r="108" ht="22.5" customHeight="1">
      <c r="A108" s="6">
        <v>107.0</v>
      </c>
      <c r="B108" s="6" t="str">
        <f>'Master Schedule'!B108</f>
        <v/>
      </c>
      <c r="C108" s="7">
        <v>46341.0</v>
      </c>
      <c r="D108" s="8" t="str">
        <f t="shared" si="1"/>
        <v>Sunday</v>
      </c>
      <c r="E108" s="31"/>
      <c r="F108" s="11"/>
      <c r="G108" s="11"/>
      <c r="H108" s="31"/>
      <c r="I108" s="11"/>
      <c r="J108" s="22"/>
      <c r="K108" s="35"/>
      <c r="L108" s="35"/>
      <c r="M108" s="35"/>
      <c r="N108" s="36"/>
      <c r="O108" s="62"/>
      <c r="P108" s="34" t="str">
        <f t="shared" si="2"/>
        <v/>
      </c>
    </row>
    <row r="109" ht="22.5" customHeight="1">
      <c r="A109" s="6">
        <v>108.0</v>
      </c>
      <c r="B109" s="6" t="str">
        <f>'Master Schedule'!B109</f>
        <v/>
      </c>
      <c r="C109" s="7">
        <v>46342.0</v>
      </c>
      <c r="D109" s="8" t="str">
        <f t="shared" si="1"/>
        <v>Monday</v>
      </c>
      <c r="E109" s="31"/>
      <c r="F109" s="11"/>
      <c r="G109" s="11"/>
      <c r="H109" s="31"/>
      <c r="I109" s="11"/>
      <c r="J109" s="22"/>
      <c r="K109" s="32"/>
      <c r="L109" s="32"/>
      <c r="M109" s="32"/>
      <c r="N109" s="33"/>
      <c r="O109" s="62"/>
      <c r="P109" s="34" t="str">
        <f t="shared" si="2"/>
        <v/>
      </c>
    </row>
    <row r="110" ht="22.5" customHeight="1">
      <c r="A110" s="6">
        <v>109.0</v>
      </c>
      <c r="B110" s="6" t="str">
        <f>'Master Schedule'!B110</f>
        <v/>
      </c>
      <c r="C110" s="7">
        <v>46343.0</v>
      </c>
      <c r="D110" s="8" t="str">
        <f t="shared" si="1"/>
        <v>Tuesday</v>
      </c>
      <c r="E110" s="31"/>
      <c r="F110" s="11"/>
      <c r="G110" s="11"/>
      <c r="H110" s="31"/>
      <c r="I110" s="11"/>
      <c r="J110" s="22"/>
      <c r="K110" s="35"/>
      <c r="L110" s="35"/>
      <c r="M110" s="35"/>
      <c r="N110" s="36"/>
      <c r="O110" s="62"/>
      <c r="P110" s="34" t="str">
        <f t="shared" si="2"/>
        <v/>
      </c>
    </row>
    <row r="111" ht="22.5" customHeight="1">
      <c r="A111" s="6">
        <v>110.0</v>
      </c>
      <c r="B111" s="6" t="str">
        <f>'Master Schedule'!B111</f>
        <v/>
      </c>
      <c r="C111" s="7">
        <v>46344.0</v>
      </c>
      <c r="D111" s="8" t="str">
        <f t="shared" si="1"/>
        <v>Wednesday</v>
      </c>
      <c r="E111" s="31"/>
      <c r="F111" s="11"/>
      <c r="G111" s="11"/>
      <c r="H111" s="31"/>
      <c r="I111" s="11"/>
      <c r="J111" s="22"/>
      <c r="K111" s="32"/>
      <c r="L111" s="32"/>
      <c r="M111" s="32"/>
      <c r="N111" s="33"/>
      <c r="O111" s="62"/>
      <c r="P111" s="34" t="str">
        <f t="shared" si="2"/>
        <v/>
      </c>
    </row>
    <row r="112" ht="22.5" customHeight="1">
      <c r="A112" s="6">
        <v>111.0</v>
      </c>
      <c r="B112" s="6" t="str">
        <f>'Master Schedule'!B112</f>
        <v/>
      </c>
      <c r="C112" s="7">
        <v>46345.0</v>
      </c>
      <c r="D112" s="8" t="str">
        <f t="shared" si="1"/>
        <v>Thursday</v>
      </c>
      <c r="E112" s="31"/>
      <c r="F112" s="11"/>
      <c r="G112" s="11"/>
      <c r="H112" s="31"/>
      <c r="I112" s="11"/>
      <c r="J112" s="22"/>
      <c r="K112" s="35"/>
      <c r="L112" s="35"/>
      <c r="M112" s="35"/>
      <c r="N112" s="36"/>
      <c r="O112" s="62"/>
      <c r="P112" s="34" t="str">
        <f t="shared" si="2"/>
        <v/>
      </c>
    </row>
    <row r="113" ht="22.5" customHeight="1">
      <c r="A113" s="6">
        <v>112.0</v>
      </c>
      <c r="B113" s="6" t="str">
        <f>'Master Schedule'!B113</f>
        <v/>
      </c>
      <c r="C113" s="7">
        <v>46346.0</v>
      </c>
      <c r="D113" s="8" t="str">
        <f t="shared" si="1"/>
        <v>Friday</v>
      </c>
      <c r="E113" s="31"/>
      <c r="F113" s="11"/>
      <c r="G113" s="11"/>
      <c r="H113" s="31"/>
      <c r="I113" s="11"/>
      <c r="J113" s="22"/>
      <c r="K113" s="32"/>
      <c r="L113" s="32"/>
      <c r="M113" s="32"/>
      <c r="N113" s="33"/>
      <c r="O113" s="62"/>
      <c r="P113" s="34" t="str">
        <f t="shared" si="2"/>
        <v/>
      </c>
    </row>
    <row r="114" ht="22.5" customHeight="1">
      <c r="A114" s="6">
        <v>113.0</v>
      </c>
      <c r="B114" s="6" t="str">
        <f>'Master Schedule'!B114</f>
        <v/>
      </c>
      <c r="C114" s="7">
        <v>46347.0</v>
      </c>
      <c r="D114" s="8" t="str">
        <f t="shared" si="1"/>
        <v>Saturday</v>
      </c>
      <c r="E114" s="31"/>
      <c r="F114" s="11"/>
      <c r="G114" s="11"/>
      <c r="H114" s="31"/>
      <c r="I114" s="11"/>
      <c r="J114" s="22"/>
      <c r="K114" s="35"/>
      <c r="L114" s="35"/>
      <c r="M114" s="35"/>
      <c r="N114" s="36"/>
      <c r="O114" s="62"/>
      <c r="P114" s="34" t="str">
        <f t="shared" si="2"/>
        <v/>
      </c>
    </row>
    <row r="115" ht="22.5" customHeight="1">
      <c r="A115" s="6">
        <v>114.0</v>
      </c>
      <c r="B115" s="6" t="str">
        <f>'Master Schedule'!B115</f>
        <v/>
      </c>
      <c r="C115" s="7">
        <v>46348.0</v>
      </c>
      <c r="D115" s="8" t="str">
        <f t="shared" si="1"/>
        <v>Sunday</v>
      </c>
      <c r="E115" s="31"/>
      <c r="F115" s="11"/>
      <c r="G115" s="11"/>
      <c r="H115" s="31"/>
      <c r="I115" s="11"/>
      <c r="J115" s="22"/>
      <c r="K115" s="32"/>
      <c r="L115" s="32"/>
      <c r="M115" s="32"/>
      <c r="N115" s="33"/>
      <c r="O115" s="62"/>
      <c r="P115" s="34" t="str">
        <f t="shared" si="2"/>
        <v/>
      </c>
    </row>
    <row r="116" ht="22.5" customHeight="1">
      <c r="A116" s="6">
        <v>115.0</v>
      </c>
      <c r="B116" s="6" t="str">
        <f>'Master Schedule'!B116</f>
        <v/>
      </c>
      <c r="C116" s="7">
        <v>46349.0</v>
      </c>
      <c r="D116" s="8" t="str">
        <f t="shared" si="1"/>
        <v>Monday</v>
      </c>
      <c r="E116" s="31"/>
      <c r="F116" s="11"/>
      <c r="G116" s="11"/>
      <c r="H116" s="31"/>
      <c r="I116" s="11"/>
      <c r="J116" s="22"/>
      <c r="K116" s="35"/>
      <c r="L116" s="35"/>
      <c r="M116" s="35"/>
      <c r="N116" s="36"/>
      <c r="O116" s="62"/>
      <c r="P116" s="34" t="str">
        <f t="shared" si="2"/>
        <v/>
      </c>
    </row>
    <row r="117" ht="22.5" customHeight="1">
      <c r="A117" s="6">
        <v>116.0</v>
      </c>
      <c r="B117" s="6" t="str">
        <f>'Master Schedule'!B117</f>
        <v/>
      </c>
      <c r="C117" s="7">
        <v>46350.0</v>
      </c>
      <c r="D117" s="8" t="str">
        <f t="shared" si="1"/>
        <v>Tuesday</v>
      </c>
      <c r="E117" s="31"/>
      <c r="F117" s="11"/>
      <c r="G117" s="11"/>
      <c r="H117" s="31"/>
      <c r="I117" s="11"/>
      <c r="J117" s="22"/>
      <c r="K117" s="32"/>
      <c r="L117" s="32"/>
      <c r="M117" s="32"/>
      <c r="N117" s="33"/>
      <c r="O117" s="62"/>
      <c r="P117" s="34" t="str">
        <f t="shared" si="2"/>
        <v/>
      </c>
    </row>
    <row r="118" ht="22.5" customHeight="1">
      <c r="A118" s="6">
        <v>117.0</v>
      </c>
      <c r="B118" s="6" t="str">
        <f>'Master Schedule'!B118</f>
        <v/>
      </c>
      <c r="C118" s="7">
        <v>46351.0</v>
      </c>
      <c r="D118" s="8" t="str">
        <f t="shared" si="1"/>
        <v>Wednesday</v>
      </c>
      <c r="E118" s="31"/>
      <c r="F118" s="11"/>
      <c r="G118" s="11"/>
      <c r="H118" s="31"/>
      <c r="I118" s="11"/>
      <c r="J118" s="22"/>
      <c r="K118" s="35"/>
      <c r="L118" s="35"/>
      <c r="M118" s="35"/>
      <c r="N118" s="36"/>
      <c r="O118" s="62"/>
      <c r="P118" s="34" t="str">
        <f t="shared" si="2"/>
        <v/>
      </c>
    </row>
    <row r="119" ht="22.5" customHeight="1">
      <c r="A119" s="6">
        <v>118.0</v>
      </c>
      <c r="B119" s="6" t="str">
        <f>'Master Schedule'!B119</f>
        <v/>
      </c>
      <c r="C119" s="7">
        <v>46352.0</v>
      </c>
      <c r="D119" s="8" t="str">
        <f t="shared" si="1"/>
        <v>Thursday</v>
      </c>
      <c r="E119" s="31"/>
      <c r="F119" s="11"/>
      <c r="G119" s="11"/>
      <c r="H119" s="31"/>
      <c r="I119" s="11"/>
      <c r="J119" s="22"/>
      <c r="K119" s="32"/>
      <c r="L119" s="32"/>
      <c r="M119" s="32"/>
      <c r="N119" s="33"/>
      <c r="O119" s="62"/>
      <c r="P119" s="34" t="str">
        <f t="shared" si="2"/>
        <v/>
      </c>
    </row>
    <row r="120" ht="22.5" customHeight="1">
      <c r="A120" s="6">
        <v>119.0</v>
      </c>
      <c r="B120" s="6" t="str">
        <f>'Master Schedule'!B120</f>
        <v/>
      </c>
      <c r="C120" s="7">
        <v>46353.0</v>
      </c>
      <c r="D120" s="8" t="str">
        <f t="shared" si="1"/>
        <v>Friday</v>
      </c>
      <c r="E120" s="31"/>
      <c r="F120" s="11"/>
      <c r="G120" s="11"/>
      <c r="H120" s="31"/>
      <c r="I120" s="11"/>
      <c r="J120" s="22"/>
      <c r="K120" s="35"/>
      <c r="L120" s="35"/>
      <c r="M120" s="35"/>
      <c r="N120" s="36"/>
      <c r="O120" s="62"/>
      <c r="P120" s="34" t="str">
        <f t="shared" si="2"/>
        <v/>
      </c>
    </row>
    <row r="121" ht="22.5" customHeight="1">
      <c r="A121" s="6">
        <v>120.0</v>
      </c>
      <c r="B121" s="6" t="str">
        <f>'Master Schedule'!B121</f>
        <v/>
      </c>
      <c r="C121" s="7">
        <v>46354.0</v>
      </c>
      <c r="D121" s="8" t="str">
        <f t="shared" si="1"/>
        <v>Saturday</v>
      </c>
      <c r="E121" s="31"/>
      <c r="F121" s="11"/>
      <c r="G121" s="11"/>
      <c r="H121" s="31"/>
      <c r="I121" s="11"/>
      <c r="J121" s="22"/>
      <c r="K121" s="32"/>
      <c r="L121" s="32"/>
      <c r="M121" s="32"/>
      <c r="N121" s="33"/>
      <c r="O121" s="62"/>
      <c r="P121" s="34" t="str">
        <f t="shared" si="2"/>
        <v/>
      </c>
    </row>
    <row r="122" ht="22.5" customHeight="1">
      <c r="A122" s="6">
        <v>121.0</v>
      </c>
      <c r="B122" s="6" t="str">
        <f>'Master Schedule'!B122</f>
        <v/>
      </c>
      <c r="C122" s="7">
        <v>46355.0</v>
      </c>
      <c r="D122" s="8" t="str">
        <f t="shared" si="1"/>
        <v>Sunday</v>
      </c>
      <c r="E122" s="31"/>
      <c r="F122" s="11"/>
      <c r="G122" s="11"/>
      <c r="H122" s="31"/>
      <c r="I122" s="11"/>
      <c r="J122" s="22"/>
      <c r="K122" s="35"/>
      <c r="L122" s="35"/>
      <c r="M122" s="35"/>
      <c r="N122" s="36"/>
      <c r="O122" s="62"/>
      <c r="P122" s="34" t="str">
        <f t="shared" si="2"/>
        <v/>
      </c>
    </row>
    <row r="123" ht="22.5" customHeight="1">
      <c r="A123" s="6">
        <v>122.0</v>
      </c>
      <c r="B123" s="6" t="str">
        <f>'Master Schedule'!B123</f>
        <v/>
      </c>
      <c r="C123" s="7">
        <v>46356.0</v>
      </c>
      <c r="D123" s="8" t="str">
        <f t="shared" si="1"/>
        <v>Monday</v>
      </c>
      <c r="E123" s="31"/>
      <c r="F123" s="11"/>
      <c r="G123" s="11"/>
      <c r="H123" s="31"/>
      <c r="I123" s="11"/>
      <c r="J123" s="22"/>
      <c r="K123" s="32"/>
      <c r="L123" s="32"/>
      <c r="M123" s="32"/>
      <c r="N123" s="33"/>
      <c r="O123" s="62"/>
      <c r="P123" s="34" t="str">
        <f t="shared" si="2"/>
        <v/>
      </c>
    </row>
    <row r="124" ht="22.5" customHeight="1">
      <c r="A124" s="6">
        <v>123.0</v>
      </c>
      <c r="B124" s="6" t="str">
        <f>'Master Schedule'!B124</f>
        <v/>
      </c>
      <c r="C124" s="7">
        <v>46357.0</v>
      </c>
      <c r="D124" s="8" t="str">
        <f t="shared" si="1"/>
        <v>Tuesday</v>
      </c>
      <c r="E124" s="31"/>
      <c r="F124" s="11"/>
      <c r="G124" s="11"/>
      <c r="H124" s="31"/>
      <c r="I124" s="11"/>
      <c r="J124" s="22"/>
      <c r="K124" s="35"/>
      <c r="L124" s="35"/>
      <c r="M124" s="35"/>
      <c r="N124" s="36"/>
      <c r="O124" s="62"/>
      <c r="P124" s="34" t="str">
        <f t="shared" si="2"/>
        <v/>
      </c>
    </row>
    <row r="125" ht="22.5" customHeight="1">
      <c r="A125" s="6">
        <v>124.0</v>
      </c>
      <c r="B125" s="6" t="str">
        <f>'Master Schedule'!B125</f>
        <v/>
      </c>
      <c r="C125" s="7">
        <v>46358.0</v>
      </c>
      <c r="D125" s="8" t="str">
        <f t="shared" si="1"/>
        <v>Wednesday</v>
      </c>
      <c r="E125" s="31"/>
      <c r="F125" s="11"/>
      <c r="G125" s="11"/>
      <c r="H125" s="31"/>
      <c r="I125" s="11"/>
      <c r="J125" s="22"/>
      <c r="K125" s="32"/>
      <c r="L125" s="32"/>
      <c r="M125" s="32"/>
      <c r="N125" s="33"/>
      <c r="O125" s="62"/>
      <c r="P125" s="34" t="str">
        <f t="shared" si="2"/>
        <v/>
      </c>
    </row>
    <row r="126" ht="22.5" customHeight="1">
      <c r="A126" s="6">
        <v>125.0</v>
      </c>
      <c r="B126" s="6" t="str">
        <f>'Master Schedule'!B126</f>
        <v/>
      </c>
      <c r="C126" s="7">
        <v>46359.0</v>
      </c>
      <c r="D126" s="8" t="str">
        <f t="shared" si="1"/>
        <v>Thursday</v>
      </c>
      <c r="E126" s="31"/>
      <c r="F126" s="11"/>
      <c r="G126" s="11"/>
      <c r="H126" s="31"/>
      <c r="I126" s="11"/>
      <c r="J126" s="22"/>
      <c r="K126" s="35"/>
      <c r="L126" s="35"/>
      <c r="M126" s="35"/>
      <c r="N126" s="36"/>
      <c r="O126" s="62"/>
      <c r="P126" s="34" t="str">
        <f t="shared" si="2"/>
        <v/>
      </c>
    </row>
    <row r="127" ht="22.5" customHeight="1">
      <c r="A127" s="6">
        <v>126.0</v>
      </c>
      <c r="B127" s="6" t="str">
        <f>'Master Schedule'!B127</f>
        <v/>
      </c>
      <c r="C127" s="7">
        <v>46360.0</v>
      </c>
      <c r="D127" s="8" t="str">
        <f t="shared" si="1"/>
        <v>Friday</v>
      </c>
      <c r="E127" s="31"/>
      <c r="F127" s="11"/>
      <c r="G127" s="11"/>
      <c r="H127" s="31"/>
      <c r="I127" s="11"/>
      <c r="J127" s="22"/>
      <c r="K127" s="32"/>
      <c r="L127" s="32"/>
      <c r="M127" s="32"/>
      <c r="N127" s="33"/>
      <c r="O127" s="62"/>
      <c r="P127" s="34" t="str">
        <f t="shared" si="2"/>
        <v/>
      </c>
    </row>
    <row r="128" ht="22.5" customHeight="1">
      <c r="A128" s="6">
        <v>127.0</v>
      </c>
      <c r="B128" s="6" t="str">
        <f>'Master Schedule'!B128</f>
        <v/>
      </c>
      <c r="C128" s="7">
        <v>46361.0</v>
      </c>
      <c r="D128" s="8" t="str">
        <f t="shared" si="1"/>
        <v>Saturday</v>
      </c>
      <c r="E128" s="31"/>
      <c r="F128" s="11"/>
      <c r="G128" s="11"/>
      <c r="H128" s="31"/>
      <c r="I128" s="11"/>
      <c r="J128" s="22"/>
      <c r="K128" s="35"/>
      <c r="L128" s="35"/>
      <c r="M128" s="35"/>
      <c r="N128" s="36"/>
      <c r="O128" s="62"/>
      <c r="P128" s="34" t="str">
        <f t="shared" si="2"/>
        <v/>
      </c>
    </row>
    <row r="129" ht="22.5" customHeight="1">
      <c r="A129" s="6">
        <v>128.0</v>
      </c>
      <c r="B129" s="6" t="str">
        <f>'Master Schedule'!B129</f>
        <v/>
      </c>
      <c r="C129" s="7">
        <v>46362.0</v>
      </c>
      <c r="D129" s="8" t="str">
        <f t="shared" si="1"/>
        <v>Sunday</v>
      </c>
      <c r="E129" s="31"/>
      <c r="F129" s="11"/>
      <c r="G129" s="11"/>
      <c r="H129" s="31"/>
      <c r="I129" s="11"/>
      <c r="J129" s="22"/>
      <c r="K129" s="32"/>
      <c r="L129" s="32"/>
      <c r="M129" s="32"/>
      <c r="N129" s="33"/>
      <c r="O129" s="62"/>
      <c r="P129" s="34" t="str">
        <f t="shared" si="2"/>
        <v/>
      </c>
    </row>
    <row r="130" ht="22.5" customHeight="1">
      <c r="A130" s="6">
        <v>129.0</v>
      </c>
      <c r="B130" s="6" t="str">
        <f>'Master Schedule'!B130</f>
        <v/>
      </c>
      <c r="C130" s="7">
        <v>46363.0</v>
      </c>
      <c r="D130" s="8" t="str">
        <f t="shared" si="1"/>
        <v>Monday</v>
      </c>
      <c r="E130" s="31"/>
      <c r="F130" s="11"/>
      <c r="G130" s="11"/>
      <c r="H130" s="31"/>
      <c r="I130" s="11"/>
      <c r="J130" s="22"/>
      <c r="K130" s="35"/>
      <c r="L130" s="35"/>
      <c r="M130" s="35"/>
      <c r="N130" s="36"/>
      <c r="O130" s="62"/>
      <c r="P130" s="34" t="str">
        <f t="shared" si="2"/>
        <v/>
      </c>
    </row>
    <row r="131" ht="22.5" customHeight="1">
      <c r="A131" s="6">
        <v>130.0</v>
      </c>
      <c r="B131" s="6" t="str">
        <f>'Master Schedule'!B131</f>
        <v/>
      </c>
      <c r="C131" s="7">
        <v>46364.0</v>
      </c>
      <c r="D131" s="8" t="str">
        <f t="shared" si="1"/>
        <v>Tuesday</v>
      </c>
      <c r="E131" s="31"/>
      <c r="F131" s="11"/>
      <c r="G131" s="11"/>
      <c r="H131" s="31"/>
      <c r="I131" s="11"/>
      <c r="J131" s="22"/>
      <c r="K131" s="32"/>
      <c r="L131" s="32"/>
      <c r="M131" s="32"/>
      <c r="N131" s="33"/>
      <c r="O131" s="62"/>
      <c r="P131" s="34" t="str">
        <f t="shared" si="2"/>
        <v/>
      </c>
    </row>
    <row r="132" ht="22.5" customHeight="1">
      <c r="A132" s="6">
        <v>131.0</v>
      </c>
      <c r="B132" s="6" t="str">
        <f>'Master Schedule'!B132</f>
        <v/>
      </c>
      <c r="C132" s="7">
        <v>46365.0</v>
      </c>
      <c r="D132" s="8" t="str">
        <f t="shared" si="1"/>
        <v>Wednesday</v>
      </c>
      <c r="E132" s="31"/>
      <c r="F132" s="11"/>
      <c r="G132" s="11"/>
      <c r="H132" s="31"/>
      <c r="I132" s="11"/>
      <c r="J132" s="22"/>
      <c r="K132" s="35"/>
      <c r="L132" s="35"/>
      <c r="M132" s="35"/>
      <c r="N132" s="36"/>
      <c r="O132" s="62"/>
      <c r="P132" s="34" t="str">
        <f t="shared" si="2"/>
        <v/>
      </c>
    </row>
    <row r="133" ht="22.5" customHeight="1">
      <c r="A133" s="6">
        <v>132.0</v>
      </c>
      <c r="B133" s="6" t="str">
        <f>'Master Schedule'!B133</f>
        <v/>
      </c>
      <c r="C133" s="7">
        <v>46366.0</v>
      </c>
      <c r="D133" s="8" t="str">
        <f t="shared" si="1"/>
        <v>Thursday</v>
      </c>
      <c r="E133" s="31"/>
      <c r="F133" s="11"/>
      <c r="G133" s="11"/>
      <c r="H133" s="31"/>
      <c r="I133" s="11"/>
      <c r="J133" s="22"/>
      <c r="K133" s="32"/>
      <c r="L133" s="32"/>
      <c r="M133" s="32"/>
      <c r="N133" s="33"/>
      <c r="O133" s="62"/>
      <c r="P133" s="34" t="str">
        <f t="shared" si="2"/>
        <v/>
      </c>
    </row>
    <row r="134" ht="22.5" customHeight="1">
      <c r="A134" s="6">
        <v>133.0</v>
      </c>
      <c r="B134" s="6" t="str">
        <f>'Master Schedule'!B134</f>
        <v/>
      </c>
      <c r="C134" s="7">
        <v>46367.0</v>
      </c>
      <c r="D134" s="8" t="str">
        <f t="shared" si="1"/>
        <v>Friday</v>
      </c>
      <c r="E134" s="31"/>
      <c r="F134" s="11"/>
      <c r="G134" s="11"/>
      <c r="H134" s="31"/>
      <c r="I134" s="11"/>
      <c r="J134" s="22"/>
      <c r="K134" s="35"/>
      <c r="L134" s="35"/>
      <c r="M134" s="35"/>
      <c r="N134" s="36"/>
      <c r="O134" s="62"/>
      <c r="P134" s="34" t="str">
        <f t="shared" si="2"/>
        <v/>
      </c>
    </row>
    <row r="135" ht="22.5" customHeight="1">
      <c r="A135" s="6">
        <v>134.0</v>
      </c>
      <c r="B135" s="6" t="str">
        <f>'Master Schedule'!B135</f>
        <v/>
      </c>
      <c r="C135" s="7">
        <v>46368.0</v>
      </c>
      <c r="D135" s="8" t="str">
        <f t="shared" si="1"/>
        <v>Saturday</v>
      </c>
      <c r="E135" s="31"/>
      <c r="F135" s="11"/>
      <c r="G135" s="11"/>
      <c r="H135" s="31"/>
      <c r="I135" s="11"/>
      <c r="J135" s="22"/>
      <c r="K135" s="32"/>
      <c r="L135" s="32"/>
      <c r="M135" s="32"/>
      <c r="N135" s="33"/>
      <c r="O135" s="62"/>
      <c r="P135" s="34" t="str">
        <f t="shared" si="2"/>
        <v/>
      </c>
    </row>
    <row r="136" ht="22.5" customHeight="1">
      <c r="A136" s="6">
        <v>135.0</v>
      </c>
      <c r="B136" s="6" t="str">
        <f>'Master Schedule'!B136</f>
        <v/>
      </c>
      <c r="C136" s="7">
        <v>46369.0</v>
      </c>
      <c r="D136" s="8" t="str">
        <f t="shared" si="1"/>
        <v>Sunday</v>
      </c>
      <c r="E136" s="31"/>
      <c r="F136" s="11"/>
      <c r="G136" s="11"/>
      <c r="H136" s="31"/>
      <c r="I136" s="11"/>
      <c r="J136" s="22"/>
      <c r="K136" s="35"/>
      <c r="L136" s="35"/>
      <c r="M136" s="35"/>
      <c r="N136" s="36"/>
      <c r="O136" s="62"/>
      <c r="P136" s="34" t="str">
        <f t="shared" si="2"/>
        <v/>
      </c>
    </row>
    <row r="137" ht="22.5" customHeight="1">
      <c r="A137" s="6">
        <v>136.0</v>
      </c>
      <c r="B137" s="6" t="str">
        <f>'Master Schedule'!B137</f>
        <v/>
      </c>
      <c r="C137" s="7">
        <v>46370.0</v>
      </c>
      <c r="D137" s="8" t="str">
        <f t="shared" si="1"/>
        <v>Monday</v>
      </c>
      <c r="E137" s="31"/>
      <c r="F137" s="11"/>
      <c r="G137" s="11"/>
      <c r="H137" s="31"/>
      <c r="I137" s="11"/>
      <c r="J137" s="22"/>
      <c r="K137" s="32"/>
      <c r="L137" s="32"/>
      <c r="M137" s="32"/>
      <c r="N137" s="33"/>
      <c r="O137" s="62"/>
      <c r="P137" s="34" t="str">
        <f t="shared" si="2"/>
        <v/>
      </c>
    </row>
    <row r="138" ht="22.5" customHeight="1">
      <c r="A138" s="6">
        <v>137.0</v>
      </c>
      <c r="B138" s="6" t="str">
        <f>'Master Schedule'!B138</f>
        <v/>
      </c>
      <c r="C138" s="7">
        <v>46371.0</v>
      </c>
      <c r="D138" s="8" t="str">
        <f t="shared" si="1"/>
        <v>Tuesday</v>
      </c>
      <c r="E138" s="31"/>
      <c r="F138" s="11"/>
      <c r="G138" s="11"/>
      <c r="H138" s="31"/>
      <c r="I138" s="11"/>
      <c r="J138" s="22"/>
      <c r="K138" s="35"/>
      <c r="L138" s="35"/>
      <c r="M138" s="35"/>
      <c r="N138" s="36"/>
      <c r="O138" s="62"/>
      <c r="P138" s="34" t="str">
        <f t="shared" si="2"/>
        <v/>
      </c>
    </row>
    <row r="139" ht="22.5" customHeight="1">
      <c r="A139" s="6">
        <v>138.0</v>
      </c>
      <c r="B139" s="6" t="str">
        <f>'Master Schedule'!B139</f>
        <v/>
      </c>
      <c r="C139" s="7">
        <v>46372.0</v>
      </c>
      <c r="D139" s="8" t="str">
        <f t="shared" si="1"/>
        <v>Wednesday</v>
      </c>
      <c r="E139" s="31"/>
      <c r="F139" s="11"/>
      <c r="G139" s="11"/>
      <c r="H139" s="31"/>
      <c r="I139" s="11"/>
      <c r="J139" s="22"/>
      <c r="K139" s="32"/>
      <c r="L139" s="32"/>
      <c r="M139" s="32"/>
      <c r="N139" s="33"/>
      <c r="O139" s="62"/>
      <c r="P139" s="34" t="str">
        <f t="shared" si="2"/>
        <v/>
      </c>
    </row>
    <row r="140" ht="22.5" customHeight="1">
      <c r="A140" s="6">
        <v>139.0</v>
      </c>
      <c r="B140" s="6" t="str">
        <f>'Master Schedule'!B140</f>
        <v/>
      </c>
      <c r="C140" s="7">
        <v>46373.0</v>
      </c>
      <c r="D140" s="8" t="str">
        <f t="shared" si="1"/>
        <v>Thursday</v>
      </c>
      <c r="E140" s="31"/>
      <c r="F140" s="11"/>
      <c r="G140" s="11"/>
      <c r="H140" s="31"/>
      <c r="I140" s="11"/>
      <c r="J140" s="22"/>
      <c r="K140" s="35"/>
      <c r="L140" s="35"/>
      <c r="M140" s="35"/>
      <c r="N140" s="36"/>
      <c r="O140" s="62"/>
      <c r="P140" s="34" t="str">
        <f t="shared" si="2"/>
        <v/>
      </c>
    </row>
    <row r="141" ht="22.5" customHeight="1">
      <c r="A141" s="6">
        <v>140.0</v>
      </c>
      <c r="B141" s="6" t="str">
        <f>'Master Schedule'!B141</f>
        <v/>
      </c>
      <c r="C141" s="7">
        <v>46374.0</v>
      </c>
      <c r="D141" s="8" t="str">
        <f t="shared" si="1"/>
        <v>Friday</v>
      </c>
      <c r="E141" s="31"/>
      <c r="F141" s="11"/>
      <c r="G141" s="11"/>
      <c r="H141" s="31"/>
      <c r="I141" s="11"/>
      <c r="J141" s="22"/>
      <c r="K141" s="32"/>
      <c r="L141" s="32"/>
      <c r="M141" s="32"/>
      <c r="N141" s="33"/>
      <c r="O141" s="62"/>
      <c r="P141" s="34" t="str">
        <f t="shared" si="2"/>
        <v/>
      </c>
    </row>
    <row r="142" ht="22.5" customHeight="1">
      <c r="A142" s="6">
        <v>141.0</v>
      </c>
      <c r="B142" s="6" t="str">
        <f>'Master Schedule'!B142</f>
        <v/>
      </c>
      <c r="C142" s="7">
        <v>46375.0</v>
      </c>
      <c r="D142" s="8" t="str">
        <f t="shared" si="1"/>
        <v>Saturday</v>
      </c>
      <c r="E142" s="31"/>
      <c r="F142" s="11"/>
      <c r="G142" s="11"/>
      <c r="H142" s="31"/>
      <c r="I142" s="11"/>
      <c r="J142" s="22"/>
      <c r="K142" s="35"/>
      <c r="L142" s="35"/>
      <c r="M142" s="35"/>
      <c r="N142" s="36"/>
      <c r="O142" s="62"/>
      <c r="P142" s="34" t="str">
        <f t="shared" si="2"/>
        <v/>
      </c>
    </row>
    <row r="143" ht="22.5" customHeight="1">
      <c r="A143" s="6">
        <v>142.0</v>
      </c>
      <c r="B143" s="6" t="str">
        <f>'Master Schedule'!B143</f>
        <v/>
      </c>
      <c r="C143" s="7">
        <v>46376.0</v>
      </c>
      <c r="D143" s="8" t="str">
        <f t="shared" si="1"/>
        <v>Sunday</v>
      </c>
      <c r="E143" s="31"/>
      <c r="F143" s="11"/>
      <c r="G143" s="11"/>
      <c r="H143" s="31"/>
      <c r="I143" s="11"/>
      <c r="J143" s="22"/>
      <c r="K143" s="32"/>
      <c r="L143" s="32"/>
      <c r="M143" s="32"/>
      <c r="N143" s="33"/>
      <c r="O143" s="62"/>
      <c r="P143" s="34" t="str">
        <f t="shared" si="2"/>
        <v/>
      </c>
    </row>
    <row r="144" ht="22.5" customHeight="1">
      <c r="A144" s="6">
        <v>143.0</v>
      </c>
      <c r="B144" s="6" t="str">
        <f>'Master Schedule'!B144</f>
        <v/>
      </c>
      <c r="C144" s="7">
        <v>46377.0</v>
      </c>
      <c r="D144" s="8" t="str">
        <f t="shared" si="1"/>
        <v>Monday</v>
      </c>
      <c r="E144" s="31"/>
      <c r="F144" s="11"/>
      <c r="G144" s="11"/>
      <c r="H144" s="31"/>
      <c r="I144" s="11"/>
      <c r="J144" s="22"/>
      <c r="K144" s="35"/>
      <c r="L144" s="35"/>
      <c r="M144" s="35"/>
      <c r="N144" s="36"/>
      <c r="O144" s="62"/>
      <c r="P144" s="34" t="str">
        <f t="shared" si="2"/>
        <v/>
      </c>
    </row>
    <row r="145" ht="22.5" customHeight="1">
      <c r="A145" s="6">
        <v>144.0</v>
      </c>
      <c r="B145" s="6" t="str">
        <f>'Master Schedule'!B145</f>
        <v/>
      </c>
      <c r="C145" s="7">
        <v>46378.0</v>
      </c>
      <c r="D145" s="8" t="str">
        <f t="shared" si="1"/>
        <v>Tuesday</v>
      </c>
      <c r="E145" s="31"/>
      <c r="F145" s="11"/>
      <c r="G145" s="11"/>
      <c r="H145" s="31"/>
      <c r="I145" s="11"/>
      <c r="J145" s="22"/>
      <c r="K145" s="32"/>
      <c r="L145" s="32"/>
      <c r="M145" s="32"/>
      <c r="N145" s="33"/>
      <c r="O145" s="62"/>
      <c r="P145" s="34" t="str">
        <f t="shared" si="2"/>
        <v/>
      </c>
    </row>
    <row r="146" ht="22.5" customHeight="1">
      <c r="A146" s="6">
        <v>145.0</v>
      </c>
      <c r="B146" s="6" t="str">
        <f>'Master Schedule'!B146</f>
        <v/>
      </c>
      <c r="C146" s="7">
        <v>46379.0</v>
      </c>
      <c r="D146" s="8" t="str">
        <f t="shared" si="1"/>
        <v>Wednesday</v>
      </c>
      <c r="E146" s="31"/>
      <c r="F146" s="11"/>
      <c r="G146" s="11"/>
      <c r="H146" s="31"/>
      <c r="I146" s="11"/>
      <c r="J146" s="22"/>
      <c r="K146" s="35"/>
      <c r="L146" s="35"/>
      <c r="M146" s="35"/>
      <c r="N146" s="36"/>
      <c r="O146" s="62"/>
      <c r="P146" s="34" t="str">
        <f t="shared" si="2"/>
        <v/>
      </c>
    </row>
    <row r="147" ht="22.5" customHeight="1">
      <c r="A147" s="6">
        <v>146.0</v>
      </c>
      <c r="B147" s="6" t="str">
        <f>'Master Schedule'!B147</f>
        <v/>
      </c>
      <c r="C147" s="7">
        <v>46380.0</v>
      </c>
      <c r="D147" s="8" t="str">
        <f t="shared" si="1"/>
        <v>Thursday</v>
      </c>
      <c r="E147" s="31"/>
      <c r="F147" s="11"/>
      <c r="G147" s="11"/>
      <c r="H147" s="31"/>
      <c r="I147" s="11"/>
      <c r="J147" s="22"/>
      <c r="K147" s="32"/>
      <c r="L147" s="32"/>
      <c r="M147" s="32"/>
      <c r="N147" s="33"/>
      <c r="O147" s="62"/>
      <c r="P147" s="34" t="str">
        <f t="shared" si="2"/>
        <v/>
      </c>
    </row>
    <row r="148" ht="22.5" customHeight="1">
      <c r="A148" s="6">
        <v>147.0</v>
      </c>
      <c r="B148" s="6" t="str">
        <f>'Master Schedule'!B148</f>
        <v/>
      </c>
      <c r="C148" s="7">
        <v>46381.0</v>
      </c>
      <c r="D148" s="8" t="str">
        <f t="shared" si="1"/>
        <v>Friday</v>
      </c>
      <c r="E148" s="31"/>
      <c r="F148" s="11"/>
      <c r="G148" s="11"/>
      <c r="H148" s="31"/>
      <c r="I148" s="11"/>
      <c r="J148" s="22"/>
      <c r="K148" s="35"/>
      <c r="L148" s="35"/>
      <c r="M148" s="35"/>
      <c r="N148" s="36"/>
      <c r="O148" s="62"/>
      <c r="P148" s="34" t="str">
        <f t="shared" si="2"/>
        <v/>
      </c>
    </row>
    <row r="149" ht="22.5" customHeight="1">
      <c r="A149" s="6">
        <v>148.0</v>
      </c>
      <c r="B149" s="6" t="str">
        <f>'Master Schedule'!B149</f>
        <v/>
      </c>
      <c r="C149" s="7">
        <v>46382.0</v>
      </c>
      <c r="D149" s="8" t="str">
        <f t="shared" si="1"/>
        <v>Saturday</v>
      </c>
      <c r="E149" s="31"/>
      <c r="F149" s="11"/>
      <c r="G149" s="11"/>
      <c r="H149" s="31"/>
      <c r="I149" s="11"/>
      <c r="J149" s="22"/>
      <c r="K149" s="32"/>
      <c r="L149" s="32"/>
      <c r="M149" s="32"/>
      <c r="N149" s="33"/>
      <c r="O149" s="62"/>
      <c r="P149" s="34" t="str">
        <f t="shared" si="2"/>
        <v/>
      </c>
    </row>
    <row r="150" ht="22.5" customHeight="1">
      <c r="A150" s="6">
        <v>149.0</v>
      </c>
      <c r="B150" s="6" t="str">
        <f>'Master Schedule'!B150</f>
        <v/>
      </c>
      <c r="C150" s="7">
        <v>46383.0</v>
      </c>
      <c r="D150" s="8" t="str">
        <f t="shared" si="1"/>
        <v>Sunday</v>
      </c>
      <c r="E150" s="31"/>
      <c r="F150" s="11"/>
      <c r="G150" s="11"/>
      <c r="H150" s="31"/>
      <c r="I150" s="11"/>
      <c r="J150" s="22"/>
      <c r="K150" s="35"/>
      <c r="L150" s="35"/>
      <c r="M150" s="35"/>
      <c r="N150" s="36"/>
      <c r="O150" s="62"/>
      <c r="P150" s="34" t="str">
        <f t="shared" si="2"/>
        <v/>
      </c>
    </row>
    <row r="151" ht="22.5" customHeight="1">
      <c r="A151" s="6">
        <v>150.0</v>
      </c>
      <c r="B151" s="6" t="str">
        <f>'Master Schedule'!B151</f>
        <v/>
      </c>
      <c r="C151" s="7">
        <v>46384.0</v>
      </c>
      <c r="D151" s="8" t="str">
        <f t="shared" si="1"/>
        <v>Monday</v>
      </c>
      <c r="E151" s="31"/>
      <c r="F151" s="11"/>
      <c r="G151" s="11"/>
      <c r="H151" s="31"/>
      <c r="I151" s="11"/>
      <c r="J151" s="22"/>
      <c r="K151" s="32"/>
      <c r="L151" s="32"/>
      <c r="M151" s="32"/>
      <c r="N151" s="33"/>
      <c r="O151" s="62"/>
      <c r="P151" s="34" t="str">
        <f t="shared" si="2"/>
        <v/>
      </c>
    </row>
    <row r="152" ht="22.5" customHeight="1">
      <c r="A152" s="6">
        <v>151.0</v>
      </c>
      <c r="B152" s="6" t="str">
        <f>'Master Schedule'!B152</f>
        <v/>
      </c>
      <c r="C152" s="7">
        <v>46385.0</v>
      </c>
      <c r="D152" s="8" t="str">
        <f t="shared" si="1"/>
        <v>Tuesday</v>
      </c>
      <c r="E152" s="31"/>
      <c r="F152" s="11"/>
      <c r="G152" s="11"/>
      <c r="H152" s="31"/>
      <c r="I152" s="11"/>
      <c r="J152" s="22"/>
      <c r="K152" s="35"/>
      <c r="L152" s="35"/>
      <c r="M152" s="35"/>
      <c r="N152" s="36"/>
      <c r="O152" s="62"/>
      <c r="P152" s="34" t="str">
        <f t="shared" si="2"/>
        <v/>
      </c>
    </row>
    <row r="153" ht="22.5" customHeight="1">
      <c r="A153" s="6">
        <v>152.0</v>
      </c>
      <c r="B153" s="6" t="str">
        <f>'Master Schedule'!B153</f>
        <v/>
      </c>
      <c r="C153" s="7">
        <v>46386.0</v>
      </c>
      <c r="D153" s="8" t="str">
        <f t="shared" si="1"/>
        <v>Wednesday</v>
      </c>
      <c r="E153" s="31"/>
      <c r="F153" s="11"/>
      <c r="G153" s="11"/>
      <c r="H153" s="31"/>
      <c r="I153" s="11"/>
      <c r="J153" s="22"/>
      <c r="K153" s="32"/>
      <c r="L153" s="32"/>
      <c r="M153" s="32"/>
      <c r="N153" s="33"/>
      <c r="O153" s="62"/>
      <c r="P153" s="34" t="str">
        <f t="shared" si="2"/>
        <v/>
      </c>
    </row>
    <row r="154" ht="22.5" customHeight="1">
      <c r="A154" s="6">
        <v>153.0</v>
      </c>
      <c r="B154" s="6" t="str">
        <f>'Master Schedule'!B154</f>
        <v/>
      </c>
      <c r="C154" s="7">
        <v>46387.0</v>
      </c>
      <c r="D154" s="8" t="str">
        <f t="shared" si="1"/>
        <v>Thursday</v>
      </c>
      <c r="E154" s="31"/>
      <c r="F154" s="11"/>
      <c r="G154" s="11"/>
      <c r="H154" s="31"/>
      <c r="I154" s="11"/>
      <c r="J154" s="22"/>
      <c r="K154" s="35"/>
      <c r="L154" s="35"/>
      <c r="M154" s="35"/>
      <c r="N154" s="36"/>
      <c r="O154" s="62"/>
      <c r="P154" s="34" t="str">
        <f t="shared" si="2"/>
        <v/>
      </c>
    </row>
    <row r="155" ht="22.5" customHeight="1">
      <c r="A155" s="6">
        <v>154.0</v>
      </c>
      <c r="B155" s="6" t="str">
        <f>'Master Schedule'!B155</f>
        <v/>
      </c>
      <c r="C155" s="7">
        <v>46388.0</v>
      </c>
      <c r="D155" s="8" t="str">
        <f t="shared" si="1"/>
        <v>Friday</v>
      </c>
      <c r="E155" s="31"/>
      <c r="F155" s="11"/>
      <c r="G155" s="11"/>
      <c r="H155" s="31"/>
      <c r="I155" s="11"/>
      <c r="J155" s="22"/>
      <c r="K155" s="32"/>
      <c r="L155" s="32"/>
      <c r="M155" s="32"/>
      <c r="N155" s="33"/>
      <c r="O155" s="62"/>
      <c r="P155" s="34" t="str">
        <f t="shared" si="2"/>
        <v/>
      </c>
    </row>
    <row r="156" ht="22.5" customHeight="1">
      <c r="A156" s="6">
        <v>155.0</v>
      </c>
      <c r="B156" s="6" t="str">
        <f>'Master Schedule'!B156</f>
        <v/>
      </c>
      <c r="C156" s="7">
        <v>46389.0</v>
      </c>
      <c r="D156" s="8" t="str">
        <f t="shared" si="1"/>
        <v>Saturday</v>
      </c>
      <c r="E156" s="31"/>
      <c r="F156" s="11"/>
      <c r="G156" s="11"/>
      <c r="H156" s="31"/>
      <c r="I156" s="11"/>
      <c r="J156" s="22"/>
      <c r="K156" s="35"/>
      <c r="L156" s="35"/>
      <c r="M156" s="35"/>
      <c r="N156" s="36"/>
      <c r="O156" s="62"/>
      <c r="P156" s="34" t="str">
        <f t="shared" si="2"/>
        <v/>
      </c>
    </row>
    <row r="157" ht="22.5" customHeight="1">
      <c r="A157" s="6">
        <v>156.0</v>
      </c>
      <c r="B157" s="6" t="str">
        <f>'Master Schedule'!B157</f>
        <v/>
      </c>
      <c r="C157" s="7">
        <v>46390.0</v>
      </c>
      <c r="D157" s="8" t="str">
        <f t="shared" si="1"/>
        <v>Sunday</v>
      </c>
      <c r="E157" s="31"/>
      <c r="F157" s="11"/>
      <c r="G157" s="11"/>
      <c r="H157" s="31"/>
      <c r="I157" s="11"/>
      <c r="J157" s="22"/>
      <c r="K157" s="32"/>
      <c r="L157" s="32"/>
      <c r="M157" s="32"/>
      <c r="N157" s="33"/>
      <c r="O157" s="62"/>
      <c r="P157" s="34" t="str">
        <f t="shared" si="2"/>
        <v/>
      </c>
    </row>
    <row r="158" ht="22.5" customHeight="1">
      <c r="A158" s="6">
        <v>157.0</v>
      </c>
      <c r="B158" s="6" t="str">
        <f>'Master Schedule'!B158</f>
        <v/>
      </c>
      <c r="C158" s="7">
        <v>46391.0</v>
      </c>
      <c r="D158" s="8" t="str">
        <f t="shared" si="1"/>
        <v>Monday</v>
      </c>
      <c r="E158" s="31"/>
      <c r="F158" s="11"/>
      <c r="G158" s="11"/>
      <c r="H158" s="31"/>
      <c r="I158" s="11"/>
      <c r="J158" s="22"/>
      <c r="K158" s="35"/>
      <c r="L158" s="35"/>
      <c r="M158" s="35"/>
      <c r="N158" s="36"/>
      <c r="O158" s="62"/>
      <c r="P158" s="34" t="str">
        <f t="shared" si="2"/>
        <v/>
      </c>
    </row>
    <row r="159" ht="22.5" customHeight="1">
      <c r="A159" s="6">
        <v>158.0</v>
      </c>
      <c r="B159" s="6" t="str">
        <f>'Master Schedule'!B159</f>
        <v/>
      </c>
      <c r="C159" s="7">
        <v>46392.0</v>
      </c>
      <c r="D159" s="8" t="str">
        <f t="shared" si="1"/>
        <v>Tuesday</v>
      </c>
      <c r="E159" s="31"/>
      <c r="F159" s="11"/>
      <c r="G159" s="11"/>
      <c r="H159" s="31"/>
      <c r="I159" s="11"/>
      <c r="J159" s="22"/>
      <c r="K159" s="32"/>
      <c r="L159" s="32"/>
      <c r="M159" s="32"/>
      <c r="N159" s="33"/>
      <c r="O159" s="62"/>
      <c r="P159" s="34" t="str">
        <f t="shared" si="2"/>
        <v/>
      </c>
    </row>
    <row r="160" ht="22.5" customHeight="1">
      <c r="A160" s="6">
        <v>159.0</v>
      </c>
      <c r="B160" s="6" t="str">
        <f>'Master Schedule'!B160</f>
        <v/>
      </c>
      <c r="C160" s="7">
        <v>46393.0</v>
      </c>
      <c r="D160" s="8" t="str">
        <f t="shared" si="1"/>
        <v>Wednesday</v>
      </c>
      <c r="E160" s="31"/>
      <c r="F160" s="11"/>
      <c r="G160" s="11"/>
      <c r="H160" s="31"/>
      <c r="I160" s="11"/>
      <c r="J160" s="22"/>
      <c r="K160" s="35"/>
      <c r="L160" s="35"/>
      <c r="M160" s="35"/>
      <c r="N160" s="36"/>
      <c r="O160" s="62"/>
      <c r="P160" s="34" t="str">
        <f t="shared" si="2"/>
        <v/>
      </c>
    </row>
    <row r="161" ht="22.5" customHeight="1">
      <c r="A161" s="6">
        <v>160.0</v>
      </c>
      <c r="B161" s="6" t="str">
        <f>'Master Schedule'!B161</f>
        <v/>
      </c>
      <c r="C161" s="7">
        <v>46394.0</v>
      </c>
      <c r="D161" s="8" t="str">
        <f t="shared" si="1"/>
        <v>Thursday</v>
      </c>
      <c r="E161" s="31"/>
      <c r="F161" s="11"/>
      <c r="G161" s="11"/>
      <c r="H161" s="31"/>
      <c r="I161" s="11"/>
      <c r="J161" s="22"/>
      <c r="K161" s="32"/>
      <c r="L161" s="32"/>
      <c r="M161" s="32"/>
      <c r="N161" s="33"/>
      <c r="O161" s="62"/>
      <c r="P161" s="34" t="str">
        <f t="shared" si="2"/>
        <v/>
      </c>
    </row>
    <row r="162" ht="22.5" customHeight="1">
      <c r="A162" s="6">
        <v>161.0</v>
      </c>
      <c r="B162" s="6" t="str">
        <f>'Master Schedule'!B162</f>
        <v/>
      </c>
      <c r="C162" s="7">
        <v>46395.0</v>
      </c>
      <c r="D162" s="8" t="str">
        <f t="shared" si="1"/>
        <v>Friday</v>
      </c>
      <c r="E162" s="31"/>
      <c r="F162" s="11"/>
      <c r="G162" s="11"/>
      <c r="H162" s="31"/>
      <c r="I162" s="11"/>
      <c r="J162" s="22"/>
      <c r="K162" s="35"/>
      <c r="L162" s="35"/>
      <c r="M162" s="35"/>
      <c r="N162" s="36"/>
      <c r="O162" s="62"/>
      <c r="P162" s="34" t="str">
        <f t="shared" si="2"/>
        <v/>
      </c>
    </row>
    <row r="163" ht="22.5" customHeight="1">
      <c r="A163" s="6">
        <v>162.0</v>
      </c>
      <c r="B163" s="6" t="str">
        <f>'Master Schedule'!B163</f>
        <v/>
      </c>
      <c r="C163" s="7">
        <v>46396.0</v>
      </c>
      <c r="D163" s="8" t="str">
        <f t="shared" si="1"/>
        <v>Saturday</v>
      </c>
      <c r="E163" s="31"/>
      <c r="F163" s="11"/>
      <c r="G163" s="11"/>
      <c r="H163" s="31"/>
      <c r="I163" s="11"/>
      <c r="J163" s="22"/>
      <c r="K163" s="32"/>
      <c r="L163" s="32"/>
      <c r="M163" s="32"/>
      <c r="N163" s="33"/>
      <c r="O163" s="62"/>
      <c r="P163" s="34" t="str">
        <f t="shared" si="2"/>
        <v/>
      </c>
    </row>
    <row r="164" ht="22.5" customHeight="1">
      <c r="A164" s="6">
        <v>163.0</v>
      </c>
      <c r="B164" s="6" t="str">
        <f>'Master Schedule'!B164</f>
        <v/>
      </c>
      <c r="C164" s="7">
        <v>46397.0</v>
      </c>
      <c r="D164" s="8" t="str">
        <f t="shared" si="1"/>
        <v>Sunday</v>
      </c>
      <c r="E164" s="31"/>
      <c r="F164" s="11"/>
      <c r="G164" s="11"/>
      <c r="H164" s="31"/>
      <c r="I164" s="11"/>
      <c r="J164" s="22"/>
      <c r="K164" s="35"/>
      <c r="L164" s="35"/>
      <c r="M164" s="35"/>
      <c r="N164" s="36"/>
      <c r="O164" s="62"/>
      <c r="P164" s="34" t="str">
        <f t="shared" si="2"/>
        <v/>
      </c>
    </row>
    <row r="165" ht="22.5" customHeight="1">
      <c r="A165" s="6">
        <v>164.0</v>
      </c>
      <c r="B165" s="6" t="str">
        <f>'Master Schedule'!B165</f>
        <v/>
      </c>
      <c r="C165" s="7">
        <v>46398.0</v>
      </c>
      <c r="D165" s="8" t="str">
        <f t="shared" si="1"/>
        <v>Monday</v>
      </c>
      <c r="E165" s="31"/>
      <c r="F165" s="11"/>
      <c r="G165" s="11"/>
      <c r="H165" s="31"/>
      <c r="I165" s="11"/>
      <c r="J165" s="22"/>
      <c r="K165" s="32"/>
      <c r="L165" s="32"/>
      <c r="M165" s="32"/>
      <c r="N165" s="33"/>
      <c r="O165" s="62"/>
      <c r="P165" s="34" t="str">
        <f t="shared" si="2"/>
        <v/>
      </c>
    </row>
    <row r="166" ht="22.5" customHeight="1">
      <c r="A166" s="6">
        <v>165.0</v>
      </c>
      <c r="B166" s="6" t="str">
        <f>'Master Schedule'!B166</f>
        <v/>
      </c>
      <c r="C166" s="7">
        <v>46399.0</v>
      </c>
      <c r="D166" s="8" t="str">
        <f t="shared" si="1"/>
        <v>Tuesday</v>
      </c>
      <c r="E166" s="31"/>
      <c r="F166" s="11"/>
      <c r="G166" s="11"/>
      <c r="H166" s="31"/>
      <c r="I166" s="11"/>
      <c r="J166" s="22"/>
      <c r="K166" s="35"/>
      <c r="L166" s="35"/>
      <c r="M166" s="35"/>
      <c r="N166" s="36"/>
      <c r="O166" s="62"/>
      <c r="P166" s="34" t="str">
        <f t="shared" si="2"/>
        <v/>
      </c>
    </row>
    <row r="167" ht="22.5" customHeight="1">
      <c r="A167" s="6">
        <v>166.0</v>
      </c>
      <c r="B167" s="6" t="str">
        <f>'Master Schedule'!B167</f>
        <v/>
      </c>
      <c r="C167" s="7">
        <v>46400.0</v>
      </c>
      <c r="D167" s="8" t="str">
        <f t="shared" si="1"/>
        <v>Wednesday</v>
      </c>
      <c r="E167" s="31"/>
      <c r="F167" s="11"/>
      <c r="G167" s="11"/>
      <c r="H167" s="31"/>
      <c r="I167" s="11"/>
      <c r="J167" s="22"/>
      <c r="K167" s="32"/>
      <c r="L167" s="32"/>
      <c r="M167" s="32"/>
      <c r="N167" s="33"/>
      <c r="O167" s="62"/>
      <c r="P167" s="34" t="str">
        <f t="shared" si="2"/>
        <v/>
      </c>
    </row>
    <row r="168" ht="22.5" customHeight="1">
      <c r="A168" s="6">
        <v>167.0</v>
      </c>
      <c r="B168" s="6" t="str">
        <f>'Master Schedule'!B168</f>
        <v/>
      </c>
      <c r="C168" s="7">
        <v>46401.0</v>
      </c>
      <c r="D168" s="8" t="str">
        <f t="shared" si="1"/>
        <v>Thursday</v>
      </c>
      <c r="E168" s="31"/>
      <c r="F168" s="11"/>
      <c r="G168" s="11"/>
      <c r="H168" s="31"/>
      <c r="I168" s="11"/>
      <c r="J168" s="22"/>
      <c r="K168" s="35"/>
      <c r="L168" s="35"/>
      <c r="M168" s="35"/>
      <c r="N168" s="36"/>
      <c r="O168" s="62"/>
      <c r="P168" s="34" t="str">
        <f t="shared" si="2"/>
        <v/>
      </c>
    </row>
    <row r="169" ht="22.5" customHeight="1">
      <c r="A169" s="6">
        <v>168.0</v>
      </c>
      <c r="B169" s="6" t="str">
        <f>'Master Schedule'!B169</f>
        <v/>
      </c>
      <c r="C169" s="7">
        <v>46402.0</v>
      </c>
      <c r="D169" s="8" t="str">
        <f t="shared" si="1"/>
        <v>Friday</v>
      </c>
      <c r="E169" s="31"/>
      <c r="F169" s="11"/>
      <c r="G169" s="11"/>
      <c r="H169" s="31"/>
      <c r="I169" s="11"/>
      <c r="J169" s="22"/>
      <c r="K169" s="32"/>
      <c r="L169" s="32"/>
      <c r="M169" s="32"/>
      <c r="N169" s="33"/>
      <c r="O169" s="62"/>
      <c r="P169" s="34" t="str">
        <f t="shared" si="2"/>
        <v/>
      </c>
    </row>
    <row r="170" ht="22.5" customHeight="1">
      <c r="A170" s="6">
        <v>169.0</v>
      </c>
      <c r="B170" s="6" t="str">
        <f>'Master Schedule'!B170</f>
        <v/>
      </c>
      <c r="C170" s="7">
        <v>46403.0</v>
      </c>
      <c r="D170" s="8" t="str">
        <f t="shared" si="1"/>
        <v>Saturday</v>
      </c>
      <c r="E170" s="31"/>
      <c r="F170" s="11"/>
      <c r="G170" s="11"/>
      <c r="H170" s="31"/>
      <c r="I170" s="11"/>
      <c r="J170" s="22"/>
      <c r="K170" s="35"/>
      <c r="L170" s="35"/>
      <c r="M170" s="35"/>
      <c r="N170" s="36"/>
      <c r="O170" s="62"/>
      <c r="P170" s="34" t="str">
        <f t="shared" si="2"/>
        <v/>
      </c>
    </row>
    <row r="171" ht="22.5" customHeight="1">
      <c r="A171" s="6">
        <v>170.0</v>
      </c>
      <c r="B171" s="6" t="str">
        <f>'Master Schedule'!B171</f>
        <v/>
      </c>
      <c r="C171" s="7">
        <v>46404.0</v>
      </c>
      <c r="D171" s="8" t="str">
        <f t="shared" si="1"/>
        <v>Sunday</v>
      </c>
      <c r="E171" s="31"/>
      <c r="F171" s="11"/>
      <c r="G171" s="11"/>
      <c r="H171" s="31"/>
      <c r="I171" s="11"/>
      <c r="J171" s="22"/>
      <c r="K171" s="32"/>
      <c r="L171" s="32"/>
      <c r="M171" s="32"/>
      <c r="N171" s="33"/>
      <c r="O171" s="62"/>
      <c r="P171" s="34" t="str">
        <f t="shared" si="2"/>
        <v/>
      </c>
    </row>
    <row r="172" ht="22.5" customHeight="1">
      <c r="A172" s="6">
        <v>171.0</v>
      </c>
      <c r="B172" s="6" t="str">
        <f>'Master Schedule'!B172</f>
        <v/>
      </c>
      <c r="C172" s="7">
        <v>46405.0</v>
      </c>
      <c r="D172" s="8" t="str">
        <f t="shared" si="1"/>
        <v>Monday</v>
      </c>
      <c r="E172" s="31"/>
      <c r="F172" s="11"/>
      <c r="G172" s="11"/>
      <c r="H172" s="31"/>
      <c r="I172" s="11"/>
      <c r="J172" s="22"/>
      <c r="K172" s="35"/>
      <c r="L172" s="35"/>
      <c r="M172" s="35"/>
      <c r="N172" s="36"/>
      <c r="O172" s="62"/>
      <c r="P172" s="34" t="str">
        <f t="shared" si="2"/>
        <v/>
      </c>
    </row>
    <row r="173" ht="22.5" customHeight="1">
      <c r="A173" s="6">
        <v>172.0</v>
      </c>
      <c r="B173" s="6" t="str">
        <f>'Master Schedule'!B173</f>
        <v/>
      </c>
      <c r="C173" s="7">
        <v>46406.0</v>
      </c>
      <c r="D173" s="8" t="str">
        <f t="shared" si="1"/>
        <v>Tuesday</v>
      </c>
      <c r="E173" s="31"/>
      <c r="F173" s="11"/>
      <c r="G173" s="11"/>
      <c r="H173" s="31"/>
      <c r="I173" s="11"/>
      <c r="J173" s="22"/>
      <c r="K173" s="32"/>
      <c r="L173" s="32"/>
      <c r="M173" s="32"/>
      <c r="N173" s="33"/>
      <c r="O173" s="62"/>
      <c r="P173" s="34" t="str">
        <f t="shared" si="2"/>
        <v/>
      </c>
    </row>
    <row r="174" ht="22.5" customHeight="1">
      <c r="A174" s="6">
        <v>173.0</v>
      </c>
      <c r="B174" s="6" t="str">
        <f>'Master Schedule'!B174</f>
        <v/>
      </c>
      <c r="C174" s="7">
        <v>46407.0</v>
      </c>
      <c r="D174" s="8" t="str">
        <f t="shared" si="1"/>
        <v>Wednesday</v>
      </c>
      <c r="E174" s="31"/>
      <c r="F174" s="11"/>
      <c r="G174" s="11"/>
      <c r="H174" s="31"/>
      <c r="I174" s="11"/>
      <c r="J174" s="22"/>
      <c r="K174" s="35"/>
      <c r="L174" s="35"/>
      <c r="M174" s="35"/>
      <c r="N174" s="36"/>
      <c r="O174" s="62"/>
      <c r="P174" s="34" t="str">
        <f t="shared" si="2"/>
        <v/>
      </c>
    </row>
    <row r="175" ht="22.5" customHeight="1">
      <c r="A175" s="6">
        <v>174.0</v>
      </c>
      <c r="B175" s="6" t="str">
        <f>'Master Schedule'!B175</f>
        <v/>
      </c>
      <c r="C175" s="7">
        <v>46408.0</v>
      </c>
      <c r="D175" s="8" t="str">
        <f t="shared" si="1"/>
        <v>Thursday</v>
      </c>
      <c r="E175" s="31"/>
      <c r="F175" s="11"/>
      <c r="G175" s="11"/>
      <c r="H175" s="31"/>
      <c r="I175" s="11"/>
      <c r="J175" s="22"/>
      <c r="K175" s="32"/>
      <c r="L175" s="32"/>
      <c r="M175" s="32"/>
      <c r="N175" s="33"/>
      <c r="O175" s="62"/>
      <c r="P175" s="34" t="str">
        <f t="shared" si="2"/>
        <v/>
      </c>
    </row>
    <row r="176" ht="22.5" customHeight="1">
      <c r="A176" s="6">
        <v>175.0</v>
      </c>
      <c r="B176" s="6" t="str">
        <f>'Master Schedule'!B176</f>
        <v/>
      </c>
      <c r="C176" s="7">
        <v>46409.0</v>
      </c>
      <c r="D176" s="8" t="str">
        <f t="shared" si="1"/>
        <v>Friday</v>
      </c>
      <c r="E176" s="31"/>
      <c r="F176" s="11"/>
      <c r="G176" s="11"/>
      <c r="H176" s="31"/>
      <c r="I176" s="11"/>
      <c r="J176" s="22"/>
      <c r="K176" s="35"/>
      <c r="L176" s="35"/>
      <c r="M176" s="35"/>
      <c r="N176" s="36"/>
      <c r="O176" s="62"/>
      <c r="P176" s="34" t="str">
        <f t="shared" si="2"/>
        <v/>
      </c>
    </row>
    <row r="177" ht="22.5" customHeight="1">
      <c r="A177" s="6">
        <v>176.0</v>
      </c>
      <c r="B177" s="6" t="str">
        <f>'Master Schedule'!B177</f>
        <v/>
      </c>
      <c r="C177" s="7">
        <v>46410.0</v>
      </c>
      <c r="D177" s="8" t="str">
        <f t="shared" si="1"/>
        <v>Saturday</v>
      </c>
      <c r="E177" s="31"/>
      <c r="F177" s="11"/>
      <c r="G177" s="11"/>
      <c r="H177" s="31"/>
      <c r="I177" s="11"/>
      <c r="J177" s="22"/>
      <c r="K177" s="32"/>
      <c r="L177" s="32"/>
      <c r="M177" s="32"/>
      <c r="N177" s="33"/>
      <c r="O177" s="62"/>
      <c r="P177" s="34" t="str">
        <f t="shared" si="2"/>
        <v/>
      </c>
    </row>
    <row r="178" ht="22.5" customHeight="1">
      <c r="A178" s="6">
        <v>177.0</v>
      </c>
      <c r="B178" s="6" t="str">
        <f>'Master Schedule'!B178</f>
        <v/>
      </c>
      <c r="C178" s="7">
        <v>46411.0</v>
      </c>
      <c r="D178" s="8" t="str">
        <f t="shared" si="1"/>
        <v>Sunday</v>
      </c>
      <c r="E178" s="31"/>
      <c r="F178" s="11"/>
      <c r="G178" s="11"/>
      <c r="H178" s="31"/>
      <c r="I178" s="11"/>
      <c r="J178" s="22"/>
      <c r="K178" s="35"/>
      <c r="L178" s="35"/>
      <c r="M178" s="35"/>
      <c r="N178" s="36"/>
      <c r="O178" s="62"/>
      <c r="P178" s="34" t="str">
        <f t="shared" si="2"/>
        <v/>
      </c>
    </row>
    <row r="179" ht="22.5" customHeight="1">
      <c r="A179" s="6">
        <v>178.0</v>
      </c>
      <c r="B179" s="6" t="str">
        <f>'Master Schedule'!B179</f>
        <v/>
      </c>
      <c r="C179" s="7">
        <v>46412.0</v>
      </c>
      <c r="D179" s="8" t="str">
        <f t="shared" si="1"/>
        <v>Monday</v>
      </c>
      <c r="E179" s="31"/>
      <c r="F179" s="11"/>
      <c r="G179" s="11"/>
      <c r="H179" s="31"/>
      <c r="I179" s="11"/>
      <c r="J179" s="22"/>
      <c r="K179" s="32"/>
      <c r="L179" s="32"/>
      <c r="M179" s="32"/>
      <c r="N179" s="33"/>
      <c r="O179" s="62"/>
      <c r="P179" s="34" t="str">
        <f t="shared" si="2"/>
        <v/>
      </c>
    </row>
    <row r="180" ht="22.5" customHeight="1">
      <c r="A180" s="6">
        <v>179.0</v>
      </c>
      <c r="B180" s="6" t="str">
        <f>'Master Schedule'!B180</f>
        <v/>
      </c>
      <c r="C180" s="7">
        <v>46413.0</v>
      </c>
      <c r="D180" s="8" t="str">
        <f t="shared" si="1"/>
        <v>Tuesday</v>
      </c>
      <c r="E180" s="31"/>
      <c r="F180" s="11"/>
      <c r="G180" s="11"/>
      <c r="H180" s="31"/>
      <c r="I180" s="11"/>
      <c r="J180" s="22"/>
      <c r="K180" s="35"/>
      <c r="L180" s="35"/>
      <c r="M180" s="35"/>
      <c r="N180" s="36"/>
      <c r="O180" s="62"/>
      <c r="P180" s="34" t="str">
        <f t="shared" si="2"/>
        <v/>
      </c>
    </row>
    <row r="181" ht="22.5" customHeight="1">
      <c r="A181" s="6">
        <v>180.0</v>
      </c>
      <c r="B181" s="6" t="str">
        <f>'Master Schedule'!B181</f>
        <v/>
      </c>
      <c r="C181" s="7">
        <v>46414.0</v>
      </c>
      <c r="D181" s="8" t="str">
        <f t="shared" si="1"/>
        <v>Wednesday</v>
      </c>
      <c r="E181" s="31"/>
      <c r="F181" s="11"/>
      <c r="G181" s="11"/>
      <c r="H181" s="31"/>
      <c r="I181" s="11"/>
      <c r="J181" s="22"/>
      <c r="K181" s="32"/>
      <c r="L181" s="32"/>
      <c r="M181" s="32"/>
      <c r="N181" s="33"/>
      <c r="O181" s="62"/>
      <c r="P181" s="34" t="str">
        <f t="shared" si="2"/>
        <v/>
      </c>
    </row>
    <row r="182" ht="22.5" customHeight="1">
      <c r="A182" s="6">
        <v>181.0</v>
      </c>
      <c r="B182" s="6" t="str">
        <f>'Master Schedule'!B182</f>
        <v/>
      </c>
      <c r="C182" s="7">
        <v>46415.0</v>
      </c>
      <c r="D182" s="8" t="str">
        <f t="shared" si="1"/>
        <v>Thursday</v>
      </c>
      <c r="E182" s="31"/>
      <c r="F182" s="11"/>
      <c r="G182" s="11"/>
      <c r="H182" s="31"/>
      <c r="I182" s="11"/>
      <c r="J182" s="22"/>
      <c r="K182" s="35"/>
      <c r="L182" s="35"/>
      <c r="M182" s="35"/>
      <c r="N182" s="36"/>
      <c r="O182" s="62"/>
      <c r="P182" s="34" t="str">
        <f t="shared" si="2"/>
        <v/>
      </c>
    </row>
    <row r="183" ht="22.5" customHeight="1">
      <c r="A183" s="6">
        <v>182.0</v>
      </c>
      <c r="B183" s="6" t="str">
        <f>'Master Schedule'!B183</f>
        <v/>
      </c>
      <c r="C183" s="7">
        <v>46416.0</v>
      </c>
      <c r="D183" s="8" t="str">
        <f t="shared" si="1"/>
        <v>Friday</v>
      </c>
      <c r="E183" s="31"/>
      <c r="F183" s="11"/>
      <c r="G183" s="11"/>
      <c r="H183" s="31"/>
      <c r="I183" s="11"/>
      <c r="J183" s="22"/>
      <c r="K183" s="32"/>
      <c r="L183" s="32"/>
      <c r="M183" s="32"/>
      <c r="N183" s="33"/>
      <c r="O183" s="62"/>
      <c r="P183" s="34" t="str">
        <f t="shared" si="2"/>
        <v/>
      </c>
    </row>
    <row r="184" ht="22.5" customHeight="1">
      <c r="A184" s="6">
        <v>183.0</v>
      </c>
      <c r="B184" s="6" t="str">
        <f>'Master Schedule'!B184</f>
        <v/>
      </c>
      <c r="C184" s="7">
        <v>46417.0</v>
      </c>
      <c r="D184" s="8" t="str">
        <f t="shared" si="1"/>
        <v>Saturday</v>
      </c>
      <c r="E184" s="31"/>
      <c r="F184" s="11"/>
      <c r="G184" s="11"/>
      <c r="H184" s="31"/>
      <c r="I184" s="11"/>
      <c r="J184" s="22"/>
      <c r="K184" s="35"/>
      <c r="L184" s="35"/>
      <c r="M184" s="35"/>
      <c r="N184" s="36"/>
      <c r="O184" s="62"/>
      <c r="P184" s="34" t="str">
        <f t="shared" si="2"/>
        <v/>
      </c>
    </row>
    <row r="185" ht="22.5" customHeight="1">
      <c r="A185" s="6">
        <v>184.0</v>
      </c>
      <c r="B185" s="6" t="str">
        <f>'Master Schedule'!B185</f>
        <v/>
      </c>
      <c r="C185" s="7">
        <v>46418.0</v>
      </c>
      <c r="D185" s="8" t="str">
        <f t="shared" si="1"/>
        <v>Sunday</v>
      </c>
      <c r="E185" s="31"/>
      <c r="F185" s="11"/>
      <c r="G185" s="11"/>
      <c r="H185" s="31"/>
      <c r="I185" s="11"/>
      <c r="J185" s="22"/>
      <c r="K185" s="32"/>
      <c r="L185" s="32"/>
      <c r="M185" s="32"/>
      <c r="N185" s="33"/>
      <c r="O185" s="62"/>
      <c r="P185" s="34" t="str">
        <f t="shared" si="2"/>
        <v/>
      </c>
    </row>
    <row r="186" ht="22.5" customHeight="1">
      <c r="A186" s="6">
        <v>185.0</v>
      </c>
      <c r="B186" s="6" t="str">
        <f>'Master Schedule'!B186</f>
        <v/>
      </c>
      <c r="C186" s="7">
        <v>46419.0</v>
      </c>
      <c r="D186" s="8" t="str">
        <f t="shared" si="1"/>
        <v>Monday</v>
      </c>
      <c r="E186" s="31"/>
      <c r="F186" s="11"/>
      <c r="G186" s="11"/>
      <c r="H186" s="31"/>
      <c r="I186" s="11"/>
      <c r="J186" s="22"/>
      <c r="K186" s="35"/>
      <c r="L186" s="35"/>
      <c r="M186" s="35"/>
      <c r="N186" s="36"/>
      <c r="O186" s="62"/>
      <c r="P186" s="34" t="str">
        <f t="shared" si="2"/>
        <v/>
      </c>
    </row>
    <row r="187" ht="22.5" customHeight="1">
      <c r="A187" s="6">
        <v>186.0</v>
      </c>
      <c r="B187" s="6" t="str">
        <f>'Master Schedule'!B187</f>
        <v/>
      </c>
      <c r="C187" s="7">
        <v>46420.0</v>
      </c>
      <c r="D187" s="8" t="str">
        <f t="shared" si="1"/>
        <v>Tuesday</v>
      </c>
      <c r="E187" s="31"/>
      <c r="F187" s="11"/>
      <c r="G187" s="11"/>
      <c r="H187" s="31"/>
      <c r="I187" s="11"/>
      <c r="J187" s="22"/>
      <c r="K187" s="32"/>
      <c r="L187" s="32"/>
      <c r="M187" s="32"/>
      <c r="N187" s="33"/>
      <c r="O187" s="62"/>
      <c r="P187" s="34" t="str">
        <f t="shared" si="2"/>
        <v/>
      </c>
    </row>
    <row r="188" ht="22.5" customHeight="1">
      <c r="A188" s="6">
        <v>187.0</v>
      </c>
      <c r="B188" s="6" t="str">
        <f>'Master Schedule'!B188</f>
        <v/>
      </c>
      <c r="C188" s="7">
        <v>46421.0</v>
      </c>
      <c r="D188" s="8" t="str">
        <f t="shared" si="1"/>
        <v>Wednesday</v>
      </c>
      <c r="E188" s="31"/>
      <c r="F188" s="11"/>
      <c r="G188" s="11"/>
      <c r="H188" s="31"/>
      <c r="I188" s="11"/>
      <c r="J188" s="22"/>
      <c r="K188" s="35"/>
      <c r="L188" s="35"/>
      <c r="M188" s="35"/>
      <c r="N188" s="36"/>
      <c r="O188" s="62"/>
      <c r="P188" s="34" t="str">
        <f t="shared" si="2"/>
        <v/>
      </c>
    </row>
    <row r="189" ht="22.5" customHeight="1">
      <c r="A189" s="6">
        <v>188.0</v>
      </c>
      <c r="B189" s="6" t="str">
        <f>'Master Schedule'!B189</f>
        <v/>
      </c>
      <c r="C189" s="7">
        <v>46422.0</v>
      </c>
      <c r="D189" s="8" t="str">
        <f t="shared" si="1"/>
        <v>Thursday</v>
      </c>
      <c r="E189" s="31"/>
      <c r="F189" s="11"/>
      <c r="G189" s="11"/>
      <c r="H189" s="31"/>
      <c r="I189" s="11"/>
      <c r="J189" s="22"/>
      <c r="K189" s="32"/>
      <c r="L189" s="32"/>
      <c r="M189" s="32"/>
      <c r="N189" s="33"/>
      <c r="O189" s="62"/>
      <c r="P189" s="34" t="str">
        <f t="shared" si="2"/>
        <v/>
      </c>
    </row>
    <row r="190" ht="22.5" customHeight="1">
      <c r="A190" s="6">
        <v>189.0</v>
      </c>
      <c r="B190" s="6" t="str">
        <f>'Master Schedule'!B190</f>
        <v/>
      </c>
      <c r="C190" s="7">
        <v>46423.0</v>
      </c>
      <c r="D190" s="8" t="str">
        <f t="shared" si="1"/>
        <v>Friday</v>
      </c>
      <c r="E190" s="31"/>
      <c r="F190" s="11"/>
      <c r="G190" s="11"/>
      <c r="H190" s="31"/>
      <c r="I190" s="11"/>
      <c r="J190" s="22"/>
      <c r="K190" s="35"/>
      <c r="L190" s="35"/>
      <c r="M190" s="35"/>
      <c r="N190" s="36"/>
      <c r="O190" s="62"/>
      <c r="P190" s="34" t="str">
        <f t="shared" si="2"/>
        <v/>
      </c>
    </row>
    <row r="191" ht="22.5" customHeight="1">
      <c r="A191" s="6">
        <v>190.0</v>
      </c>
      <c r="B191" s="6" t="str">
        <f>'Master Schedule'!B191</f>
        <v/>
      </c>
      <c r="C191" s="7">
        <v>46424.0</v>
      </c>
      <c r="D191" s="8" t="str">
        <f t="shared" si="1"/>
        <v>Saturday</v>
      </c>
      <c r="E191" s="31"/>
      <c r="F191" s="11"/>
      <c r="G191" s="11"/>
      <c r="H191" s="31"/>
      <c r="I191" s="11"/>
      <c r="J191" s="22"/>
      <c r="K191" s="32"/>
      <c r="L191" s="32"/>
      <c r="M191" s="32"/>
      <c r="N191" s="33"/>
      <c r="O191" s="62"/>
      <c r="P191" s="34" t="str">
        <f t="shared" si="2"/>
        <v/>
      </c>
    </row>
    <row r="192" ht="22.5" customHeight="1">
      <c r="A192" s="6">
        <v>191.0</v>
      </c>
      <c r="B192" s="6" t="str">
        <f>'Master Schedule'!B192</f>
        <v/>
      </c>
      <c r="C192" s="7">
        <v>46425.0</v>
      </c>
      <c r="D192" s="8" t="str">
        <f t="shared" si="1"/>
        <v>Sunday</v>
      </c>
      <c r="E192" s="31"/>
      <c r="F192" s="11"/>
      <c r="G192" s="11"/>
      <c r="H192" s="31"/>
      <c r="I192" s="11"/>
      <c r="J192" s="22"/>
      <c r="K192" s="35"/>
      <c r="L192" s="35"/>
      <c r="M192" s="35"/>
      <c r="N192" s="36"/>
      <c r="O192" s="62"/>
      <c r="P192" s="34" t="str">
        <f t="shared" si="2"/>
        <v/>
      </c>
    </row>
    <row r="193" ht="22.5" customHeight="1">
      <c r="A193" s="6">
        <v>192.0</v>
      </c>
      <c r="B193" s="6" t="str">
        <f>'Master Schedule'!B193</f>
        <v/>
      </c>
      <c r="C193" s="7">
        <v>46426.0</v>
      </c>
      <c r="D193" s="8" t="str">
        <f t="shared" si="1"/>
        <v>Monday</v>
      </c>
      <c r="E193" s="31"/>
      <c r="F193" s="11"/>
      <c r="G193" s="11"/>
      <c r="H193" s="31"/>
      <c r="I193" s="11"/>
      <c r="J193" s="22"/>
      <c r="K193" s="32"/>
      <c r="L193" s="32"/>
      <c r="M193" s="32"/>
      <c r="N193" s="33"/>
      <c r="O193" s="62"/>
      <c r="P193" s="34" t="str">
        <f t="shared" si="2"/>
        <v/>
      </c>
    </row>
    <row r="194" ht="22.5" customHeight="1">
      <c r="A194" s="6">
        <v>193.0</v>
      </c>
      <c r="B194" s="6" t="str">
        <f>'Master Schedule'!B194</f>
        <v/>
      </c>
      <c r="C194" s="7">
        <v>46427.0</v>
      </c>
      <c r="D194" s="8" t="str">
        <f t="shared" si="1"/>
        <v>Tuesday</v>
      </c>
      <c r="E194" s="31"/>
      <c r="F194" s="11"/>
      <c r="G194" s="11"/>
      <c r="H194" s="31"/>
      <c r="I194" s="11"/>
      <c r="J194" s="22"/>
      <c r="K194" s="35"/>
      <c r="L194" s="35"/>
      <c r="M194" s="35"/>
      <c r="N194" s="36"/>
      <c r="O194" s="62"/>
      <c r="P194" s="34" t="str">
        <f t="shared" si="2"/>
        <v/>
      </c>
    </row>
    <row r="195" ht="22.5" customHeight="1">
      <c r="A195" s="6">
        <v>194.0</v>
      </c>
      <c r="B195" s="6" t="str">
        <f>'Master Schedule'!B195</f>
        <v/>
      </c>
      <c r="C195" s="7">
        <v>46428.0</v>
      </c>
      <c r="D195" s="8" t="str">
        <f t="shared" si="1"/>
        <v>Wednesday</v>
      </c>
      <c r="E195" s="31"/>
      <c r="F195" s="11"/>
      <c r="G195" s="11"/>
      <c r="H195" s="31"/>
      <c r="I195" s="11"/>
      <c r="J195" s="22"/>
      <c r="K195" s="32"/>
      <c r="L195" s="32"/>
      <c r="M195" s="32"/>
      <c r="N195" s="33"/>
      <c r="O195" s="62"/>
      <c r="P195" s="34" t="str">
        <f t="shared" si="2"/>
        <v/>
      </c>
    </row>
    <row r="196" ht="22.5" customHeight="1">
      <c r="A196" s="6">
        <v>195.0</v>
      </c>
      <c r="B196" s="6" t="str">
        <f>'Master Schedule'!B196</f>
        <v/>
      </c>
      <c r="C196" s="7">
        <v>46429.0</v>
      </c>
      <c r="D196" s="8" t="str">
        <f t="shared" si="1"/>
        <v>Thursday</v>
      </c>
      <c r="E196" s="31"/>
      <c r="F196" s="11"/>
      <c r="G196" s="11"/>
      <c r="H196" s="31"/>
      <c r="I196" s="11"/>
      <c r="J196" s="22"/>
      <c r="K196" s="35"/>
      <c r="L196" s="35"/>
      <c r="M196" s="35"/>
      <c r="N196" s="36"/>
      <c r="O196" s="62"/>
      <c r="P196" s="34" t="str">
        <f t="shared" si="2"/>
        <v/>
      </c>
    </row>
    <row r="197" ht="22.5" customHeight="1">
      <c r="A197" s="6">
        <v>196.0</v>
      </c>
      <c r="B197" s="6" t="str">
        <f>'Master Schedule'!B197</f>
        <v/>
      </c>
      <c r="C197" s="7">
        <v>46430.0</v>
      </c>
      <c r="D197" s="8" t="str">
        <f t="shared" si="1"/>
        <v>Friday</v>
      </c>
      <c r="E197" s="31"/>
      <c r="F197" s="11"/>
      <c r="G197" s="11"/>
      <c r="H197" s="31"/>
      <c r="I197" s="11"/>
      <c r="J197" s="22"/>
      <c r="K197" s="32"/>
      <c r="L197" s="32"/>
      <c r="M197" s="32"/>
      <c r="N197" s="33"/>
      <c r="O197" s="62"/>
      <c r="P197" s="34" t="str">
        <f t="shared" si="2"/>
        <v/>
      </c>
    </row>
    <row r="198" ht="22.5" customHeight="1">
      <c r="A198" s="6">
        <v>197.0</v>
      </c>
      <c r="B198" s="6" t="str">
        <f>'Master Schedule'!B198</f>
        <v/>
      </c>
      <c r="C198" s="7">
        <v>46431.0</v>
      </c>
      <c r="D198" s="8" t="str">
        <f t="shared" si="1"/>
        <v>Saturday</v>
      </c>
      <c r="E198" s="31"/>
      <c r="F198" s="11"/>
      <c r="G198" s="11"/>
      <c r="H198" s="31"/>
      <c r="I198" s="11"/>
      <c r="J198" s="22"/>
      <c r="K198" s="35"/>
      <c r="L198" s="35"/>
      <c r="M198" s="35"/>
      <c r="N198" s="36"/>
      <c r="O198" s="62"/>
      <c r="P198" s="34" t="str">
        <f t="shared" si="2"/>
        <v/>
      </c>
    </row>
    <row r="199" ht="22.5" customHeight="1">
      <c r="A199" s="6">
        <v>198.0</v>
      </c>
      <c r="B199" s="6" t="str">
        <f>'Master Schedule'!B199</f>
        <v/>
      </c>
      <c r="C199" s="7">
        <v>46432.0</v>
      </c>
      <c r="D199" s="8" t="str">
        <f t="shared" si="1"/>
        <v>Sunday</v>
      </c>
      <c r="E199" s="31"/>
      <c r="F199" s="11"/>
      <c r="G199" s="11"/>
      <c r="H199" s="31"/>
      <c r="I199" s="11"/>
      <c r="J199" s="22"/>
      <c r="K199" s="32"/>
      <c r="L199" s="32"/>
      <c r="M199" s="32"/>
      <c r="N199" s="33"/>
      <c r="O199" s="62"/>
      <c r="P199" s="34" t="str">
        <f t="shared" si="2"/>
        <v/>
      </c>
    </row>
    <row r="200" ht="22.5" customHeight="1">
      <c r="A200" s="6">
        <v>199.0</v>
      </c>
      <c r="B200" s="6" t="str">
        <f>'Master Schedule'!B200</f>
        <v/>
      </c>
      <c r="C200" s="7">
        <v>46433.0</v>
      </c>
      <c r="D200" s="8" t="str">
        <f t="shared" si="1"/>
        <v>Monday</v>
      </c>
      <c r="E200" s="31"/>
      <c r="F200" s="11"/>
      <c r="G200" s="11"/>
      <c r="H200" s="31"/>
      <c r="I200" s="11"/>
      <c r="J200" s="22"/>
      <c r="K200" s="35"/>
      <c r="L200" s="35"/>
      <c r="M200" s="35"/>
      <c r="N200" s="36"/>
      <c r="O200" s="62"/>
      <c r="P200" s="34" t="str">
        <f t="shared" si="2"/>
        <v/>
      </c>
    </row>
    <row r="201" ht="22.5" customHeight="1">
      <c r="A201" s="6">
        <v>200.0</v>
      </c>
      <c r="B201" s="6" t="str">
        <f>'Master Schedule'!B201</f>
        <v/>
      </c>
      <c r="C201" s="7">
        <v>46434.0</v>
      </c>
      <c r="D201" s="8" t="str">
        <f t="shared" si="1"/>
        <v>Tuesday</v>
      </c>
      <c r="E201" s="31"/>
      <c r="F201" s="11"/>
      <c r="G201" s="11"/>
      <c r="H201" s="31"/>
      <c r="I201" s="11"/>
      <c r="J201" s="22"/>
      <c r="K201" s="32"/>
      <c r="L201" s="32"/>
      <c r="M201" s="32"/>
      <c r="N201" s="33"/>
      <c r="O201" s="62"/>
      <c r="P201" s="34" t="str">
        <f t="shared" si="2"/>
        <v/>
      </c>
    </row>
    <row r="202" ht="22.5" customHeight="1">
      <c r="A202" s="6">
        <v>201.0</v>
      </c>
      <c r="B202" s="6" t="str">
        <f>'Master Schedule'!B202</f>
        <v/>
      </c>
      <c r="C202" s="7">
        <v>46435.0</v>
      </c>
      <c r="D202" s="8" t="str">
        <f t="shared" si="1"/>
        <v>Wednesday</v>
      </c>
      <c r="E202" s="31"/>
      <c r="F202" s="11"/>
      <c r="G202" s="11"/>
      <c r="H202" s="31"/>
      <c r="I202" s="11"/>
      <c r="J202" s="22"/>
      <c r="K202" s="35"/>
      <c r="L202" s="35"/>
      <c r="M202" s="35"/>
      <c r="N202" s="36"/>
      <c r="O202" s="62"/>
      <c r="P202" s="34" t="str">
        <f t="shared" si="2"/>
        <v/>
      </c>
    </row>
    <row r="203" ht="22.5" customHeight="1">
      <c r="A203" s="6">
        <v>202.0</v>
      </c>
      <c r="B203" s="6" t="str">
        <f>'Master Schedule'!B203</f>
        <v/>
      </c>
      <c r="C203" s="7">
        <v>46436.0</v>
      </c>
      <c r="D203" s="8" t="str">
        <f t="shared" si="1"/>
        <v>Thursday</v>
      </c>
      <c r="E203" s="31"/>
      <c r="F203" s="11"/>
      <c r="G203" s="11"/>
      <c r="H203" s="31"/>
      <c r="I203" s="11"/>
      <c r="J203" s="22"/>
      <c r="K203" s="32"/>
      <c r="L203" s="32"/>
      <c r="M203" s="32"/>
      <c r="N203" s="33"/>
      <c r="O203" s="62"/>
      <c r="P203" s="34" t="str">
        <f t="shared" si="2"/>
        <v/>
      </c>
    </row>
    <row r="204" ht="22.5" customHeight="1">
      <c r="A204" s="6">
        <v>203.0</v>
      </c>
      <c r="B204" s="6" t="str">
        <f>'Master Schedule'!B204</f>
        <v/>
      </c>
      <c r="C204" s="7">
        <v>46437.0</v>
      </c>
      <c r="D204" s="8" t="str">
        <f t="shared" si="1"/>
        <v>Friday</v>
      </c>
      <c r="E204" s="31"/>
      <c r="F204" s="11"/>
      <c r="G204" s="11"/>
      <c r="H204" s="31"/>
      <c r="I204" s="11"/>
      <c r="J204" s="22"/>
      <c r="K204" s="35"/>
      <c r="L204" s="35"/>
      <c r="M204" s="35"/>
      <c r="N204" s="36"/>
      <c r="O204" s="62"/>
      <c r="P204" s="34" t="str">
        <f t="shared" si="2"/>
        <v/>
      </c>
    </row>
    <row r="205" ht="22.5" customHeight="1">
      <c r="A205" s="6">
        <v>204.0</v>
      </c>
      <c r="B205" s="6" t="str">
        <f>'Master Schedule'!B205</f>
        <v/>
      </c>
      <c r="C205" s="7">
        <v>46438.0</v>
      </c>
      <c r="D205" s="8" t="str">
        <f t="shared" si="1"/>
        <v>Saturday</v>
      </c>
      <c r="E205" s="31"/>
      <c r="F205" s="11"/>
      <c r="G205" s="11"/>
      <c r="H205" s="31"/>
      <c r="I205" s="11"/>
      <c r="J205" s="22"/>
      <c r="K205" s="32"/>
      <c r="L205" s="32"/>
      <c r="M205" s="32"/>
      <c r="N205" s="33"/>
      <c r="O205" s="62"/>
      <c r="P205" s="34" t="str">
        <f t="shared" si="2"/>
        <v/>
      </c>
    </row>
    <row r="206" ht="22.5" customHeight="1">
      <c r="A206" s="6">
        <v>205.0</v>
      </c>
      <c r="B206" s="6" t="str">
        <f>'Master Schedule'!B206</f>
        <v/>
      </c>
      <c r="C206" s="7">
        <v>46439.0</v>
      </c>
      <c r="D206" s="8" t="str">
        <f t="shared" si="1"/>
        <v>Sunday</v>
      </c>
      <c r="E206" s="31"/>
      <c r="F206" s="11"/>
      <c r="G206" s="11"/>
      <c r="H206" s="31"/>
      <c r="I206" s="11"/>
      <c r="J206" s="22"/>
      <c r="K206" s="35"/>
      <c r="L206" s="35"/>
      <c r="M206" s="35"/>
      <c r="N206" s="36"/>
      <c r="O206" s="62"/>
      <c r="P206" s="34" t="str">
        <f t="shared" si="2"/>
        <v/>
      </c>
    </row>
    <row r="207" ht="22.5" customHeight="1">
      <c r="A207" s="6">
        <v>206.0</v>
      </c>
      <c r="B207" s="6" t="str">
        <f>'Master Schedule'!B207</f>
        <v/>
      </c>
      <c r="C207" s="7">
        <v>46440.0</v>
      </c>
      <c r="D207" s="8" t="str">
        <f t="shared" si="1"/>
        <v>Monday</v>
      </c>
      <c r="E207" s="31"/>
      <c r="F207" s="11"/>
      <c r="G207" s="11"/>
      <c r="H207" s="31"/>
      <c r="I207" s="11"/>
      <c r="J207" s="22"/>
      <c r="K207" s="32"/>
      <c r="L207" s="32"/>
      <c r="M207" s="32"/>
      <c r="N207" s="33"/>
      <c r="O207" s="62"/>
      <c r="P207" s="34" t="str">
        <f t="shared" si="2"/>
        <v/>
      </c>
    </row>
    <row r="208" ht="22.5" customHeight="1">
      <c r="A208" s="6">
        <v>207.0</v>
      </c>
      <c r="B208" s="6" t="str">
        <f>'Master Schedule'!B208</f>
        <v/>
      </c>
      <c r="C208" s="7">
        <v>46441.0</v>
      </c>
      <c r="D208" s="8" t="str">
        <f t="shared" si="1"/>
        <v>Tuesday</v>
      </c>
      <c r="E208" s="31"/>
      <c r="F208" s="11"/>
      <c r="G208" s="11"/>
      <c r="H208" s="31"/>
      <c r="I208" s="11"/>
      <c r="J208" s="22"/>
      <c r="K208" s="35"/>
      <c r="L208" s="35"/>
      <c r="M208" s="35"/>
      <c r="N208" s="36"/>
      <c r="O208" s="62"/>
      <c r="P208" s="34" t="str">
        <f t="shared" si="2"/>
        <v/>
      </c>
    </row>
    <row r="209" ht="22.5" customHeight="1">
      <c r="A209" s="6">
        <v>208.0</v>
      </c>
      <c r="B209" s="6" t="str">
        <f>'Master Schedule'!B209</f>
        <v/>
      </c>
      <c r="C209" s="7">
        <v>46442.0</v>
      </c>
      <c r="D209" s="8" t="str">
        <f t="shared" si="1"/>
        <v>Wednesday</v>
      </c>
      <c r="E209" s="31"/>
      <c r="F209" s="11"/>
      <c r="G209" s="11"/>
      <c r="H209" s="31"/>
      <c r="I209" s="11"/>
      <c r="J209" s="22"/>
      <c r="K209" s="32"/>
      <c r="L209" s="32"/>
      <c r="M209" s="32"/>
      <c r="N209" s="33"/>
      <c r="O209" s="62"/>
      <c r="P209" s="34" t="str">
        <f t="shared" si="2"/>
        <v/>
      </c>
    </row>
    <row r="210" ht="22.5" customHeight="1">
      <c r="A210" s="6">
        <v>209.0</v>
      </c>
      <c r="B210" s="6" t="str">
        <f>'Master Schedule'!B210</f>
        <v/>
      </c>
      <c r="C210" s="7">
        <v>46443.0</v>
      </c>
      <c r="D210" s="8" t="str">
        <f t="shared" si="1"/>
        <v>Thursday</v>
      </c>
      <c r="E210" s="31"/>
      <c r="F210" s="11"/>
      <c r="G210" s="11"/>
      <c r="H210" s="31"/>
      <c r="I210" s="11"/>
      <c r="J210" s="22"/>
      <c r="K210" s="35"/>
      <c r="L210" s="35"/>
      <c r="M210" s="35"/>
      <c r="N210" s="36"/>
      <c r="O210" s="62"/>
      <c r="P210" s="34" t="str">
        <f t="shared" si="2"/>
        <v/>
      </c>
    </row>
    <row r="211" ht="22.5" customHeight="1">
      <c r="A211" s="6">
        <v>210.0</v>
      </c>
      <c r="B211" s="6" t="str">
        <f>'Master Schedule'!B211</f>
        <v/>
      </c>
      <c r="C211" s="7">
        <v>46444.0</v>
      </c>
      <c r="D211" s="8" t="str">
        <f t="shared" si="1"/>
        <v>Friday</v>
      </c>
      <c r="E211" s="31"/>
      <c r="F211" s="11"/>
      <c r="G211" s="11"/>
      <c r="H211" s="31"/>
      <c r="I211" s="11"/>
      <c r="J211" s="22"/>
      <c r="K211" s="32"/>
      <c r="L211" s="32"/>
      <c r="M211" s="32"/>
      <c r="N211" s="33"/>
      <c r="O211" s="62"/>
      <c r="P211" s="34" t="str">
        <f t="shared" si="2"/>
        <v/>
      </c>
    </row>
    <row r="212" ht="22.5" customHeight="1">
      <c r="A212" s="6">
        <v>211.0</v>
      </c>
      <c r="B212" s="6" t="str">
        <f>'Master Schedule'!B212</f>
        <v/>
      </c>
      <c r="C212" s="7">
        <v>46445.0</v>
      </c>
      <c r="D212" s="8" t="str">
        <f t="shared" si="1"/>
        <v>Saturday</v>
      </c>
      <c r="E212" s="31"/>
      <c r="F212" s="11"/>
      <c r="G212" s="11"/>
      <c r="H212" s="31"/>
      <c r="I212" s="11"/>
      <c r="J212" s="22"/>
      <c r="K212" s="35"/>
      <c r="L212" s="35"/>
      <c r="M212" s="35"/>
      <c r="N212" s="36"/>
      <c r="O212" s="62"/>
      <c r="P212" s="34" t="str">
        <f t="shared" si="2"/>
        <v/>
      </c>
    </row>
    <row r="213" ht="22.5" customHeight="1">
      <c r="A213" s="6">
        <v>212.0</v>
      </c>
      <c r="B213" s="6" t="str">
        <f>'Master Schedule'!B213</f>
        <v/>
      </c>
      <c r="C213" s="7">
        <v>46446.0</v>
      </c>
      <c r="D213" s="8" t="str">
        <f t="shared" si="1"/>
        <v>Sunday</v>
      </c>
      <c r="E213" s="31"/>
      <c r="F213" s="11"/>
      <c r="G213" s="11"/>
      <c r="H213" s="31"/>
      <c r="I213" s="11"/>
      <c r="J213" s="22"/>
      <c r="K213" s="32"/>
      <c r="L213" s="32"/>
      <c r="M213" s="32"/>
      <c r="N213" s="33"/>
      <c r="O213" s="62"/>
      <c r="P213" s="34" t="str">
        <f t="shared" si="2"/>
        <v/>
      </c>
    </row>
    <row r="214" ht="22.5" customHeight="1">
      <c r="A214" s="6">
        <v>213.0</v>
      </c>
      <c r="B214" s="6" t="str">
        <f>'Master Schedule'!B214</f>
        <v/>
      </c>
      <c r="C214" s="7">
        <v>46447.0</v>
      </c>
      <c r="D214" s="8" t="str">
        <f t="shared" si="1"/>
        <v>Monday</v>
      </c>
      <c r="E214" s="31"/>
      <c r="F214" s="11"/>
      <c r="G214" s="11"/>
      <c r="H214" s="31"/>
      <c r="I214" s="11"/>
      <c r="J214" s="22"/>
      <c r="K214" s="35"/>
      <c r="L214" s="35"/>
      <c r="M214" s="35"/>
      <c r="N214" s="36"/>
      <c r="O214" s="62"/>
      <c r="P214" s="34" t="str">
        <f t="shared" si="2"/>
        <v/>
      </c>
    </row>
    <row r="215" ht="22.5" customHeight="1">
      <c r="A215" s="6">
        <v>214.0</v>
      </c>
      <c r="B215" s="6" t="str">
        <f>'Master Schedule'!B215</f>
        <v/>
      </c>
      <c r="C215" s="7">
        <v>46448.0</v>
      </c>
      <c r="D215" s="8" t="str">
        <f t="shared" si="1"/>
        <v>Tuesday</v>
      </c>
      <c r="E215" s="31"/>
      <c r="F215" s="11"/>
      <c r="G215" s="11"/>
      <c r="H215" s="31"/>
      <c r="I215" s="11"/>
      <c r="J215" s="22"/>
      <c r="K215" s="32"/>
      <c r="L215" s="32"/>
      <c r="M215" s="32"/>
      <c r="N215" s="33"/>
      <c r="O215" s="62"/>
      <c r="P215" s="34" t="str">
        <f t="shared" si="2"/>
        <v/>
      </c>
    </row>
    <row r="216" ht="22.5" customHeight="1">
      <c r="A216" s="6">
        <v>215.0</v>
      </c>
      <c r="B216" s="6" t="str">
        <f>'Master Schedule'!B216</f>
        <v/>
      </c>
      <c r="C216" s="7">
        <v>46449.0</v>
      </c>
      <c r="D216" s="8" t="str">
        <f t="shared" si="1"/>
        <v>Wednesday</v>
      </c>
      <c r="E216" s="31"/>
      <c r="F216" s="11"/>
      <c r="G216" s="11"/>
      <c r="H216" s="31"/>
      <c r="I216" s="11"/>
      <c r="J216" s="22"/>
      <c r="K216" s="35"/>
      <c r="L216" s="35"/>
      <c r="M216" s="35"/>
      <c r="N216" s="36"/>
      <c r="O216" s="62"/>
      <c r="P216" s="34" t="str">
        <f t="shared" si="2"/>
        <v/>
      </c>
    </row>
    <row r="217" ht="22.5" customHeight="1">
      <c r="A217" s="6">
        <v>216.0</v>
      </c>
      <c r="B217" s="6" t="str">
        <f>'Master Schedule'!B217</f>
        <v/>
      </c>
      <c r="C217" s="7">
        <v>46450.0</v>
      </c>
      <c r="D217" s="8" t="str">
        <f t="shared" si="1"/>
        <v>Thursday</v>
      </c>
      <c r="E217" s="31"/>
      <c r="F217" s="11"/>
      <c r="G217" s="11"/>
      <c r="H217" s="31"/>
      <c r="I217" s="11"/>
      <c r="J217" s="22"/>
      <c r="K217" s="32"/>
      <c r="L217" s="32"/>
      <c r="M217" s="32"/>
      <c r="N217" s="33"/>
      <c r="O217" s="62"/>
      <c r="P217" s="34" t="str">
        <f t="shared" si="2"/>
        <v/>
      </c>
    </row>
    <row r="218" ht="22.5" customHeight="1">
      <c r="A218" s="6">
        <v>217.0</v>
      </c>
      <c r="B218" s="6" t="str">
        <f>'Master Schedule'!B218</f>
        <v/>
      </c>
      <c r="C218" s="7">
        <v>46451.0</v>
      </c>
      <c r="D218" s="8" t="str">
        <f t="shared" si="1"/>
        <v>Friday</v>
      </c>
      <c r="E218" s="31"/>
      <c r="F218" s="11"/>
      <c r="G218" s="11"/>
      <c r="H218" s="31"/>
      <c r="I218" s="11"/>
      <c r="J218" s="22"/>
      <c r="K218" s="35"/>
      <c r="L218" s="35"/>
      <c r="M218" s="35"/>
      <c r="N218" s="36"/>
      <c r="O218" s="62"/>
      <c r="P218" s="34" t="str">
        <f t="shared" si="2"/>
        <v/>
      </c>
    </row>
    <row r="219" ht="22.5" customHeight="1">
      <c r="A219" s="6">
        <v>218.0</v>
      </c>
      <c r="B219" s="6" t="str">
        <f>'Master Schedule'!B219</f>
        <v/>
      </c>
      <c r="C219" s="7">
        <v>46452.0</v>
      </c>
      <c r="D219" s="8" t="str">
        <f t="shared" si="1"/>
        <v>Saturday</v>
      </c>
      <c r="E219" s="31"/>
      <c r="F219" s="11"/>
      <c r="G219" s="11"/>
      <c r="H219" s="31"/>
      <c r="I219" s="11"/>
      <c r="J219" s="22"/>
      <c r="K219" s="32"/>
      <c r="L219" s="32"/>
      <c r="M219" s="32"/>
      <c r="N219" s="33"/>
      <c r="O219" s="62"/>
      <c r="P219" s="34" t="str">
        <f t="shared" si="2"/>
        <v/>
      </c>
    </row>
    <row r="220" ht="22.5" customHeight="1">
      <c r="A220" s="6">
        <v>219.0</v>
      </c>
      <c r="B220" s="6" t="str">
        <f>'Master Schedule'!B220</f>
        <v/>
      </c>
      <c r="C220" s="7">
        <v>46453.0</v>
      </c>
      <c r="D220" s="8" t="str">
        <f t="shared" si="1"/>
        <v>Sunday</v>
      </c>
      <c r="E220" s="31"/>
      <c r="F220" s="11"/>
      <c r="G220" s="11"/>
      <c r="H220" s="31"/>
      <c r="I220" s="11"/>
      <c r="J220" s="22"/>
      <c r="K220" s="35"/>
      <c r="L220" s="35"/>
      <c r="M220" s="35"/>
      <c r="N220" s="36"/>
      <c r="O220" s="62"/>
      <c r="P220" s="34" t="str">
        <f t="shared" si="2"/>
        <v/>
      </c>
    </row>
    <row r="221" ht="22.5" customHeight="1">
      <c r="A221" s="6">
        <v>220.0</v>
      </c>
      <c r="B221" s="6" t="str">
        <f>'Master Schedule'!B221</f>
        <v/>
      </c>
      <c r="C221" s="7">
        <v>46454.0</v>
      </c>
      <c r="D221" s="8" t="str">
        <f t="shared" si="1"/>
        <v>Monday</v>
      </c>
      <c r="E221" s="31"/>
      <c r="F221" s="11"/>
      <c r="G221" s="11"/>
      <c r="H221" s="31"/>
      <c r="I221" s="11"/>
      <c r="J221" s="22"/>
      <c r="K221" s="32"/>
      <c r="L221" s="32"/>
      <c r="M221" s="32"/>
      <c r="N221" s="33"/>
      <c r="O221" s="62"/>
      <c r="P221" s="34" t="str">
        <f t="shared" si="2"/>
        <v/>
      </c>
    </row>
    <row r="222" ht="22.5" customHeight="1">
      <c r="A222" s="6">
        <v>221.0</v>
      </c>
      <c r="B222" s="6" t="str">
        <f>'Master Schedule'!B222</f>
        <v>Spring Break</v>
      </c>
      <c r="C222" s="7">
        <v>46455.0</v>
      </c>
      <c r="D222" s="8" t="str">
        <f t="shared" si="1"/>
        <v>Tuesday</v>
      </c>
      <c r="E222" s="31"/>
      <c r="F222" s="11"/>
      <c r="G222" s="11"/>
      <c r="H222" s="31"/>
      <c r="I222" s="11"/>
      <c r="J222" s="22"/>
      <c r="K222" s="35"/>
      <c r="L222" s="35"/>
      <c r="M222" s="35"/>
      <c r="N222" s="36"/>
      <c r="O222" s="62"/>
      <c r="P222" s="34" t="str">
        <f t="shared" si="2"/>
        <v/>
      </c>
    </row>
    <row r="223" ht="22.5" customHeight="1">
      <c r="A223" s="6">
        <v>222.0</v>
      </c>
      <c r="B223" s="6" t="str">
        <f>'Master Schedule'!B223</f>
        <v>Spring Break</v>
      </c>
      <c r="C223" s="7">
        <v>46456.0</v>
      </c>
      <c r="D223" s="8" t="str">
        <f t="shared" si="1"/>
        <v>Wednesday</v>
      </c>
      <c r="E223" s="31"/>
      <c r="F223" s="11"/>
      <c r="G223" s="11"/>
      <c r="H223" s="31"/>
      <c r="I223" s="11"/>
      <c r="J223" s="22"/>
      <c r="K223" s="32"/>
      <c r="L223" s="32"/>
      <c r="M223" s="32"/>
      <c r="N223" s="33"/>
      <c r="O223" s="62"/>
      <c r="P223" s="34" t="str">
        <f t="shared" si="2"/>
        <v/>
      </c>
    </row>
    <row r="224" ht="22.5" customHeight="1">
      <c r="A224" s="6">
        <v>223.0</v>
      </c>
      <c r="B224" s="6" t="str">
        <f>'Master Schedule'!B224</f>
        <v>Spring Break</v>
      </c>
      <c r="C224" s="7">
        <v>46457.0</v>
      </c>
      <c r="D224" s="8" t="str">
        <f t="shared" si="1"/>
        <v>Thursday</v>
      </c>
      <c r="E224" s="31"/>
      <c r="F224" s="11"/>
      <c r="G224" s="11"/>
      <c r="H224" s="31"/>
      <c r="I224" s="11"/>
      <c r="J224" s="22"/>
      <c r="K224" s="35"/>
      <c r="L224" s="35"/>
      <c r="M224" s="35"/>
      <c r="N224" s="36"/>
      <c r="O224" s="62"/>
      <c r="P224" s="34" t="str">
        <f t="shared" si="2"/>
        <v/>
      </c>
    </row>
    <row r="225" ht="22.5" customHeight="1">
      <c r="A225" s="6">
        <v>224.0</v>
      </c>
      <c r="B225" s="6" t="str">
        <f>'Master Schedule'!B225</f>
        <v>Spring Break</v>
      </c>
      <c r="C225" s="7">
        <v>46458.0</v>
      </c>
      <c r="D225" s="8" t="str">
        <f t="shared" si="1"/>
        <v>Friday</v>
      </c>
      <c r="E225" s="31"/>
      <c r="F225" s="11"/>
      <c r="G225" s="11"/>
      <c r="H225" s="31"/>
      <c r="I225" s="11"/>
      <c r="J225" s="22"/>
      <c r="K225" s="32"/>
      <c r="L225" s="32"/>
      <c r="M225" s="32"/>
      <c r="N225" s="33"/>
      <c r="O225" s="62"/>
      <c r="P225" s="34" t="str">
        <f t="shared" si="2"/>
        <v/>
      </c>
    </row>
    <row r="226" ht="22.5" customHeight="1">
      <c r="A226" s="6">
        <v>225.0</v>
      </c>
      <c r="B226" s="6" t="str">
        <f>'Master Schedule'!B226</f>
        <v>Spring Break</v>
      </c>
      <c r="C226" s="7">
        <v>46459.0</v>
      </c>
      <c r="D226" s="8" t="str">
        <f t="shared" si="1"/>
        <v>Saturday</v>
      </c>
      <c r="E226" s="31"/>
      <c r="F226" s="11"/>
      <c r="G226" s="11"/>
      <c r="H226" s="31"/>
      <c r="I226" s="11"/>
      <c r="J226" s="22"/>
      <c r="K226" s="35"/>
      <c r="L226" s="35"/>
      <c r="M226" s="35"/>
      <c r="N226" s="36"/>
      <c r="O226" s="62"/>
      <c r="P226" s="34" t="str">
        <f t="shared" si="2"/>
        <v/>
      </c>
    </row>
    <row r="227" ht="22.5" customHeight="1">
      <c r="A227" s="6">
        <v>226.0</v>
      </c>
      <c r="B227" s="6" t="str">
        <f>'Master Schedule'!B227</f>
        <v/>
      </c>
      <c r="C227" s="7">
        <v>46460.0</v>
      </c>
      <c r="D227" s="8" t="str">
        <f t="shared" si="1"/>
        <v>Sunday</v>
      </c>
      <c r="E227" s="31"/>
      <c r="F227" s="11"/>
      <c r="G227" s="11"/>
      <c r="H227" s="31"/>
      <c r="I227" s="11"/>
      <c r="J227" s="22"/>
      <c r="K227" s="32"/>
      <c r="L227" s="32"/>
      <c r="M227" s="32"/>
      <c r="N227" s="33"/>
      <c r="O227" s="62"/>
      <c r="P227" s="34" t="str">
        <f t="shared" si="2"/>
        <v/>
      </c>
    </row>
    <row r="228" ht="22.5" customHeight="1">
      <c r="A228" s="6">
        <v>227.0</v>
      </c>
      <c r="B228" s="6" t="str">
        <f>'Master Schedule'!B228</f>
        <v/>
      </c>
      <c r="C228" s="7">
        <v>46461.0</v>
      </c>
      <c r="D228" s="8" t="str">
        <f t="shared" si="1"/>
        <v>Monday</v>
      </c>
      <c r="E228" s="31"/>
      <c r="F228" s="11"/>
      <c r="G228" s="11"/>
      <c r="H228" s="31"/>
      <c r="I228" s="11"/>
      <c r="J228" s="22"/>
      <c r="K228" s="35"/>
      <c r="L228" s="35"/>
      <c r="M228" s="35"/>
      <c r="N228" s="36"/>
      <c r="O228" s="62"/>
      <c r="P228" s="34" t="str">
        <f t="shared" si="2"/>
        <v/>
      </c>
    </row>
    <row r="229" ht="22.5" customHeight="1">
      <c r="A229" s="6">
        <v>228.0</v>
      </c>
      <c r="B229" s="6" t="str">
        <f>'Master Schedule'!B229</f>
        <v/>
      </c>
      <c r="C229" s="7">
        <v>46462.0</v>
      </c>
      <c r="D229" s="8" t="str">
        <f t="shared" si="1"/>
        <v>Tuesday</v>
      </c>
      <c r="E229" s="31"/>
      <c r="F229" s="11"/>
      <c r="G229" s="11"/>
      <c r="H229" s="31"/>
      <c r="I229" s="11"/>
      <c r="J229" s="22"/>
      <c r="K229" s="32"/>
      <c r="L229" s="32"/>
      <c r="M229" s="32"/>
      <c r="N229" s="33"/>
      <c r="O229" s="62"/>
      <c r="P229" s="34" t="str">
        <f t="shared" si="2"/>
        <v/>
      </c>
    </row>
    <row r="230" ht="22.5" customHeight="1">
      <c r="A230" s="6">
        <v>229.0</v>
      </c>
      <c r="B230" s="6" t="str">
        <f>'Master Schedule'!B230</f>
        <v/>
      </c>
      <c r="C230" s="7">
        <v>46463.0</v>
      </c>
      <c r="D230" s="8" t="str">
        <f t="shared" si="1"/>
        <v>Wednesday</v>
      </c>
      <c r="E230" s="31"/>
      <c r="F230" s="11"/>
      <c r="G230" s="11"/>
      <c r="H230" s="31"/>
      <c r="I230" s="11"/>
      <c r="J230" s="22"/>
      <c r="K230" s="35"/>
      <c r="L230" s="35"/>
      <c r="M230" s="35"/>
      <c r="N230" s="36"/>
      <c r="O230" s="62"/>
      <c r="P230" s="34" t="str">
        <f t="shared" si="2"/>
        <v/>
      </c>
    </row>
    <row r="231" ht="22.5" customHeight="1">
      <c r="A231" s="6">
        <v>230.0</v>
      </c>
      <c r="B231" s="6" t="str">
        <f>'Master Schedule'!B231</f>
        <v/>
      </c>
      <c r="C231" s="7">
        <v>46464.0</v>
      </c>
      <c r="D231" s="8" t="str">
        <f t="shared" si="1"/>
        <v>Thursday</v>
      </c>
      <c r="E231" s="31"/>
      <c r="F231" s="11"/>
      <c r="G231" s="11"/>
      <c r="H231" s="31"/>
      <c r="I231" s="11"/>
      <c r="J231" s="22"/>
      <c r="K231" s="32"/>
      <c r="L231" s="32"/>
      <c r="M231" s="32"/>
      <c r="N231" s="33"/>
      <c r="O231" s="62"/>
      <c r="P231" s="34" t="str">
        <f t="shared" si="2"/>
        <v/>
      </c>
    </row>
    <row r="232" ht="22.5" customHeight="1">
      <c r="A232" s="6">
        <v>231.0</v>
      </c>
      <c r="B232" s="6" t="str">
        <f>'Master Schedule'!B232</f>
        <v/>
      </c>
      <c r="C232" s="7">
        <v>46465.0</v>
      </c>
      <c r="D232" s="8" t="str">
        <f t="shared" si="1"/>
        <v>Friday</v>
      </c>
      <c r="E232" s="31"/>
      <c r="F232" s="11"/>
      <c r="G232" s="11"/>
      <c r="H232" s="31"/>
      <c r="I232" s="11"/>
      <c r="J232" s="22"/>
      <c r="K232" s="35"/>
      <c r="L232" s="35"/>
      <c r="M232" s="35"/>
      <c r="N232" s="36"/>
      <c r="O232" s="62"/>
      <c r="P232" s="34" t="str">
        <f t="shared" si="2"/>
        <v/>
      </c>
    </row>
    <row r="233" ht="22.5" customHeight="1">
      <c r="A233" s="6">
        <v>232.0</v>
      </c>
      <c r="B233" s="6" t="str">
        <f>'Master Schedule'!B233</f>
        <v/>
      </c>
      <c r="C233" s="7">
        <v>46466.0</v>
      </c>
      <c r="D233" s="8" t="str">
        <f t="shared" si="1"/>
        <v>Saturday</v>
      </c>
      <c r="E233" s="31"/>
      <c r="F233" s="11"/>
      <c r="G233" s="11"/>
      <c r="H233" s="31"/>
      <c r="I233" s="11"/>
      <c r="J233" s="22"/>
      <c r="K233" s="32"/>
      <c r="L233" s="32"/>
      <c r="M233" s="32"/>
      <c r="N233" s="33"/>
      <c r="O233" s="62"/>
      <c r="P233" s="34" t="str">
        <f t="shared" si="2"/>
        <v/>
      </c>
    </row>
    <row r="234" ht="22.5" customHeight="1">
      <c r="A234" s="6">
        <v>233.0</v>
      </c>
      <c r="B234" s="6" t="str">
        <f>'Master Schedule'!B234</f>
        <v/>
      </c>
      <c r="C234" s="7">
        <v>46467.0</v>
      </c>
      <c r="D234" s="8" t="str">
        <f t="shared" si="1"/>
        <v>Sunday</v>
      </c>
      <c r="E234" s="31"/>
      <c r="F234" s="11"/>
      <c r="G234" s="11"/>
      <c r="H234" s="31"/>
      <c r="I234" s="11"/>
      <c r="J234" s="22"/>
      <c r="K234" s="35"/>
      <c r="L234" s="35"/>
      <c r="M234" s="35"/>
      <c r="N234" s="36"/>
      <c r="O234" s="62"/>
      <c r="P234" s="34" t="str">
        <f t="shared" si="2"/>
        <v/>
      </c>
    </row>
    <row r="235" ht="22.5" customHeight="1">
      <c r="A235" s="6">
        <v>234.0</v>
      </c>
      <c r="B235" s="6" t="str">
        <f>'Master Schedule'!B235</f>
        <v/>
      </c>
      <c r="C235" s="7">
        <v>46468.0</v>
      </c>
      <c r="D235" s="8" t="str">
        <f t="shared" si="1"/>
        <v>Monday</v>
      </c>
      <c r="E235" s="31"/>
      <c r="F235" s="11"/>
      <c r="G235" s="11"/>
      <c r="H235" s="31"/>
      <c r="I235" s="11"/>
      <c r="J235" s="22"/>
      <c r="K235" s="32"/>
      <c r="L235" s="32"/>
      <c r="M235" s="32"/>
      <c r="N235" s="33"/>
      <c r="O235" s="62"/>
      <c r="P235" s="34" t="str">
        <f t="shared" si="2"/>
        <v/>
      </c>
    </row>
    <row r="236" ht="22.5" customHeight="1">
      <c r="A236" s="6">
        <v>235.0</v>
      </c>
      <c r="B236" s="6" t="str">
        <f>'Master Schedule'!B236</f>
        <v/>
      </c>
      <c r="C236" s="7">
        <v>46469.0</v>
      </c>
      <c r="D236" s="8" t="str">
        <f t="shared" si="1"/>
        <v>Tuesday</v>
      </c>
      <c r="E236" s="31"/>
      <c r="F236" s="11"/>
      <c r="G236" s="11"/>
      <c r="H236" s="31"/>
      <c r="I236" s="11"/>
      <c r="J236" s="22"/>
      <c r="K236" s="35"/>
      <c r="L236" s="35"/>
      <c r="M236" s="35"/>
      <c r="N236" s="36"/>
      <c r="O236" s="62"/>
      <c r="P236" s="34" t="str">
        <f t="shared" si="2"/>
        <v/>
      </c>
    </row>
    <row r="237" ht="22.5" customHeight="1">
      <c r="A237" s="6">
        <v>236.0</v>
      </c>
      <c r="B237" s="6" t="str">
        <f>'Master Schedule'!B237</f>
        <v/>
      </c>
      <c r="C237" s="7">
        <v>46470.0</v>
      </c>
      <c r="D237" s="8" t="str">
        <f t="shared" si="1"/>
        <v>Wednesday</v>
      </c>
      <c r="E237" s="31"/>
      <c r="F237" s="11"/>
      <c r="G237" s="11"/>
      <c r="H237" s="31"/>
      <c r="I237" s="11"/>
      <c r="J237" s="22"/>
      <c r="K237" s="32"/>
      <c r="L237" s="32"/>
      <c r="M237" s="32"/>
      <c r="N237" s="33"/>
      <c r="O237" s="62"/>
      <c r="P237" s="34" t="str">
        <f t="shared" si="2"/>
        <v/>
      </c>
    </row>
    <row r="238" ht="22.5" customHeight="1">
      <c r="A238" s="6">
        <v>237.0</v>
      </c>
      <c r="B238" s="6" t="str">
        <f>'Master Schedule'!B238</f>
        <v/>
      </c>
      <c r="C238" s="7">
        <v>46471.0</v>
      </c>
      <c r="D238" s="8" t="str">
        <f t="shared" si="1"/>
        <v>Thursday</v>
      </c>
      <c r="E238" s="31"/>
      <c r="F238" s="11"/>
      <c r="G238" s="11"/>
      <c r="H238" s="31"/>
      <c r="I238" s="11"/>
      <c r="J238" s="22"/>
      <c r="K238" s="35"/>
      <c r="L238" s="35"/>
      <c r="M238" s="35"/>
      <c r="N238" s="36"/>
      <c r="O238" s="62"/>
      <c r="P238" s="34" t="str">
        <f t="shared" si="2"/>
        <v/>
      </c>
    </row>
    <row r="239" ht="22.5" customHeight="1">
      <c r="A239" s="6">
        <v>238.0</v>
      </c>
      <c r="B239" s="6" t="str">
        <f>'Master Schedule'!B239</f>
        <v/>
      </c>
      <c r="C239" s="7">
        <v>46472.0</v>
      </c>
      <c r="D239" s="8" t="str">
        <f t="shared" si="1"/>
        <v>Friday</v>
      </c>
      <c r="E239" s="31"/>
      <c r="F239" s="11"/>
      <c r="G239" s="11"/>
      <c r="H239" s="31"/>
      <c r="I239" s="11"/>
      <c r="J239" s="22"/>
      <c r="K239" s="32"/>
      <c r="L239" s="32"/>
      <c r="M239" s="32"/>
      <c r="N239" s="33"/>
      <c r="O239" s="62"/>
      <c r="P239" s="34" t="str">
        <f t="shared" si="2"/>
        <v/>
      </c>
    </row>
    <row r="240" ht="22.5" customHeight="1">
      <c r="A240" s="6">
        <v>239.0</v>
      </c>
      <c r="B240" s="6" t="str">
        <f>'Master Schedule'!B240</f>
        <v/>
      </c>
      <c r="C240" s="7">
        <v>46473.0</v>
      </c>
      <c r="D240" s="8" t="str">
        <f t="shared" si="1"/>
        <v>Saturday</v>
      </c>
      <c r="E240" s="31"/>
      <c r="F240" s="11"/>
      <c r="G240" s="11"/>
      <c r="H240" s="31"/>
      <c r="I240" s="11"/>
      <c r="J240" s="22"/>
      <c r="K240" s="35"/>
      <c r="L240" s="35"/>
      <c r="M240" s="35"/>
      <c r="N240" s="36"/>
      <c r="O240" s="62"/>
      <c r="P240" s="34" t="str">
        <f t="shared" si="2"/>
        <v/>
      </c>
    </row>
    <row r="241" ht="22.5" customHeight="1">
      <c r="A241" s="6">
        <v>240.0</v>
      </c>
      <c r="B241" s="6" t="str">
        <f>'Master Schedule'!B241</f>
        <v/>
      </c>
      <c r="C241" s="7">
        <v>46474.0</v>
      </c>
      <c r="D241" s="8" t="str">
        <f t="shared" si="1"/>
        <v>Sunday</v>
      </c>
      <c r="E241" s="31"/>
      <c r="F241" s="11"/>
      <c r="G241" s="11"/>
      <c r="H241" s="31"/>
      <c r="I241" s="11"/>
      <c r="J241" s="22"/>
      <c r="K241" s="32"/>
      <c r="L241" s="32"/>
      <c r="M241" s="32"/>
      <c r="N241" s="33"/>
      <c r="O241" s="62"/>
      <c r="P241" s="34" t="str">
        <f t="shared" si="2"/>
        <v/>
      </c>
    </row>
    <row r="242" ht="22.5" customHeight="1">
      <c r="A242" s="6">
        <v>241.0</v>
      </c>
      <c r="B242" s="6" t="str">
        <f>'Master Schedule'!B242</f>
        <v/>
      </c>
      <c r="C242" s="7">
        <v>46475.0</v>
      </c>
      <c r="D242" s="8" t="str">
        <f t="shared" si="1"/>
        <v>Monday</v>
      </c>
      <c r="E242" s="31"/>
      <c r="F242" s="11"/>
      <c r="G242" s="11"/>
      <c r="H242" s="31"/>
      <c r="I242" s="11"/>
      <c r="J242" s="22"/>
      <c r="K242" s="35"/>
      <c r="L242" s="35"/>
      <c r="M242" s="35"/>
      <c r="N242" s="36"/>
      <c r="O242" s="62"/>
      <c r="P242" s="34" t="str">
        <f t="shared" si="2"/>
        <v/>
      </c>
    </row>
    <row r="243" ht="22.5" customHeight="1">
      <c r="A243" s="6">
        <v>242.0</v>
      </c>
      <c r="B243" s="6" t="str">
        <f>'Master Schedule'!B243</f>
        <v/>
      </c>
      <c r="C243" s="7">
        <v>46476.0</v>
      </c>
      <c r="D243" s="8" t="str">
        <f t="shared" si="1"/>
        <v>Tuesday</v>
      </c>
      <c r="E243" s="31"/>
      <c r="F243" s="11"/>
      <c r="G243" s="11"/>
      <c r="H243" s="31"/>
      <c r="I243" s="11"/>
      <c r="J243" s="22"/>
      <c r="K243" s="32"/>
      <c r="L243" s="32"/>
      <c r="M243" s="32"/>
      <c r="N243" s="33"/>
      <c r="O243" s="62"/>
      <c r="P243" s="34" t="str">
        <f t="shared" si="2"/>
        <v/>
      </c>
    </row>
    <row r="244" ht="22.5" customHeight="1">
      <c r="A244" s="6">
        <v>243.0</v>
      </c>
      <c r="B244" s="6" t="str">
        <f>'Master Schedule'!B244</f>
        <v/>
      </c>
      <c r="C244" s="7">
        <v>46477.0</v>
      </c>
      <c r="D244" s="8" t="str">
        <f t="shared" si="1"/>
        <v>Wednesday</v>
      </c>
      <c r="E244" s="31"/>
      <c r="F244" s="11"/>
      <c r="G244" s="11"/>
      <c r="H244" s="31"/>
      <c r="I244" s="11"/>
      <c r="J244" s="22"/>
      <c r="K244" s="35"/>
      <c r="L244" s="35"/>
      <c r="M244" s="35"/>
      <c r="N244" s="36"/>
      <c r="O244" s="62"/>
      <c r="P244" s="34" t="str">
        <f t="shared" si="2"/>
        <v/>
      </c>
    </row>
    <row r="245" ht="22.5" customHeight="1">
      <c r="A245" s="6">
        <v>244.0</v>
      </c>
      <c r="B245" s="6" t="str">
        <f>'Master Schedule'!B245</f>
        <v/>
      </c>
      <c r="C245" s="7">
        <v>46478.0</v>
      </c>
      <c r="D245" s="8" t="str">
        <f t="shared" si="1"/>
        <v>Thursday</v>
      </c>
      <c r="E245" s="31"/>
      <c r="F245" s="11"/>
      <c r="G245" s="11"/>
      <c r="H245" s="31"/>
      <c r="I245" s="11"/>
      <c r="J245" s="22"/>
      <c r="K245" s="32"/>
      <c r="L245" s="32"/>
      <c r="M245" s="32"/>
      <c r="N245" s="33"/>
      <c r="O245" s="62"/>
      <c r="P245" s="34" t="str">
        <f t="shared" si="2"/>
        <v/>
      </c>
    </row>
    <row r="246" ht="22.5" customHeight="1">
      <c r="A246" s="6">
        <v>245.0</v>
      </c>
      <c r="B246" s="6" t="str">
        <f>'Master Schedule'!B246</f>
        <v/>
      </c>
      <c r="C246" s="7">
        <v>46479.0</v>
      </c>
      <c r="D246" s="8" t="str">
        <f t="shared" si="1"/>
        <v>Friday</v>
      </c>
      <c r="E246" s="31"/>
      <c r="F246" s="11"/>
      <c r="G246" s="11"/>
      <c r="H246" s="31"/>
      <c r="I246" s="11"/>
      <c r="J246" s="22"/>
      <c r="K246" s="35"/>
      <c r="L246" s="35"/>
      <c r="M246" s="35"/>
      <c r="N246" s="36"/>
      <c r="O246" s="62"/>
      <c r="P246" s="34" t="str">
        <f t="shared" si="2"/>
        <v/>
      </c>
    </row>
    <row r="247" ht="22.5" customHeight="1">
      <c r="A247" s="6">
        <v>246.0</v>
      </c>
      <c r="B247" s="6" t="str">
        <f>'Master Schedule'!B247</f>
        <v/>
      </c>
      <c r="C247" s="7">
        <v>46480.0</v>
      </c>
      <c r="D247" s="8" t="str">
        <f t="shared" si="1"/>
        <v>Saturday</v>
      </c>
      <c r="E247" s="31"/>
      <c r="F247" s="11"/>
      <c r="G247" s="11"/>
      <c r="H247" s="31"/>
      <c r="I247" s="11"/>
      <c r="J247" s="22"/>
      <c r="K247" s="32"/>
      <c r="L247" s="32"/>
      <c r="M247" s="32"/>
      <c r="N247" s="33"/>
      <c r="O247" s="62"/>
      <c r="P247" s="34" t="str">
        <f t="shared" si="2"/>
        <v/>
      </c>
    </row>
    <row r="248" ht="22.5" customHeight="1">
      <c r="A248" s="6">
        <v>247.0</v>
      </c>
      <c r="B248" s="6" t="str">
        <f>'Master Schedule'!B248</f>
        <v/>
      </c>
      <c r="C248" s="7">
        <v>46481.0</v>
      </c>
      <c r="D248" s="8" t="str">
        <f t="shared" si="1"/>
        <v>Sunday</v>
      </c>
      <c r="E248" s="31"/>
      <c r="F248" s="11"/>
      <c r="G248" s="11"/>
      <c r="H248" s="31"/>
      <c r="I248" s="11"/>
      <c r="J248" s="22"/>
      <c r="K248" s="35"/>
      <c r="L248" s="35"/>
      <c r="M248" s="35"/>
      <c r="N248" s="36"/>
      <c r="O248" s="62"/>
      <c r="P248" s="34" t="str">
        <f t="shared" si="2"/>
        <v/>
      </c>
    </row>
    <row r="249" ht="22.5" customHeight="1">
      <c r="A249" s="6">
        <v>248.0</v>
      </c>
      <c r="B249" s="6" t="str">
        <f>'Master Schedule'!B249</f>
        <v/>
      </c>
      <c r="C249" s="7">
        <v>46482.0</v>
      </c>
      <c r="D249" s="8" t="str">
        <f t="shared" si="1"/>
        <v>Monday</v>
      </c>
      <c r="E249" s="31"/>
      <c r="F249" s="11"/>
      <c r="G249" s="11"/>
      <c r="H249" s="31"/>
      <c r="I249" s="11"/>
      <c r="J249" s="22"/>
      <c r="K249" s="32"/>
      <c r="L249" s="32"/>
      <c r="M249" s="32"/>
      <c r="N249" s="33"/>
      <c r="O249" s="62"/>
      <c r="P249" s="34" t="str">
        <f t="shared" si="2"/>
        <v/>
      </c>
    </row>
    <row r="250" ht="22.5" customHeight="1">
      <c r="A250" s="6">
        <v>249.0</v>
      </c>
      <c r="B250" s="6" t="str">
        <f>'Master Schedule'!B250</f>
        <v/>
      </c>
      <c r="C250" s="7">
        <v>46483.0</v>
      </c>
      <c r="D250" s="8" t="str">
        <f t="shared" si="1"/>
        <v>Tuesday</v>
      </c>
      <c r="E250" s="31"/>
      <c r="F250" s="11"/>
      <c r="G250" s="11"/>
      <c r="H250" s="31"/>
      <c r="I250" s="11"/>
      <c r="J250" s="22"/>
      <c r="K250" s="35"/>
      <c r="L250" s="35"/>
      <c r="M250" s="35"/>
      <c r="N250" s="36"/>
      <c r="O250" s="62"/>
      <c r="P250" s="34" t="str">
        <f t="shared" si="2"/>
        <v/>
      </c>
    </row>
    <row r="251" ht="22.5" customHeight="1">
      <c r="A251" s="6">
        <v>250.0</v>
      </c>
      <c r="B251" s="6" t="str">
        <f>'Master Schedule'!B251</f>
        <v/>
      </c>
      <c r="C251" s="7">
        <v>46484.0</v>
      </c>
      <c r="D251" s="8" t="str">
        <f t="shared" si="1"/>
        <v>Wednesday</v>
      </c>
      <c r="E251" s="31"/>
      <c r="F251" s="11"/>
      <c r="G251" s="11"/>
      <c r="H251" s="31"/>
      <c r="I251" s="11"/>
      <c r="J251" s="22"/>
      <c r="K251" s="32"/>
      <c r="L251" s="32"/>
      <c r="M251" s="32"/>
      <c r="N251" s="33"/>
      <c r="O251" s="62"/>
      <c r="P251" s="34" t="str">
        <f t="shared" si="2"/>
        <v/>
      </c>
    </row>
    <row r="252" ht="22.5" customHeight="1">
      <c r="A252" s="6">
        <v>251.0</v>
      </c>
      <c r="B252" s="6" t="str">
        <f>'Master Schedule'!B252</f>
        <v/>
      </c>
      <c r="C252" s="7">
        <v>46485.0</v>
      </c>
      <c r="D252" s="8" t="str">
        <f t="shared" si="1"/>
        <v>Thursday</v>
      </c>
      <c r="E252" s="31"/>
      <c r="F252" s="11"/>
      <c r="G252" s="11"/>
      <c r="H252" s="31"/>
      <c r="I252" s="11"/>
      <c r="J252" s="22"/>
      <c r="K252" s="35"/>
      <c r="L252" s="35"/>
      <c r="M252" s="35"/>
      <c r="N252" s="36"/>
      <c r="O252" s="62"/>
      <c r="P252" s="34" t="str">
        <f t="shared" si="2"/>
        <v/>
      </c>
    </row>
    <row r="253" ht="22.5" customHeight="1">
      <c r="A253" s="6">
        <v>252.0</v>
      </c>
      <c r="B253" s="6" t="str">
        <f>'Master Schedule'!B253</f>
        <v/>
      </c>
      <c r="C253" s="7">
        <v>46486.0</v>
      </c>
      <c r="D253" s="8" t="str">
        <f t="shared" si="1"/>
        <v>Friday</v>
      </c>
      <c r="E253" s="31"/>
      <c r="F253" s="11"/>
      <c r="G253" s="11"/>
      <c r="H253" s="31"/>
      <c r="I253" s="11"/>
      <c r="J253" s="22"/>
      <c r="K253" s="32"/>
      <c r="L253" s="32"/>
      <c r="M253" s="32"/>
      <c r="N253" s="33"/>
      <c r="O253" s="62"/>
      <c r="P253" s="34" t="str">
        <f t="shared" si="2"/>
        <v/>
      </c>
    </row>
    <row r="254" ht="22.5" customHeight="1">
      <c r="A254" s="6">
        <v>253.0</v>
      </c>
      <c r="B254" s="6" t="str">
        <f>'Master Schedule'!B254</f>
        <v/>
      </c>
      <c r="C254" s="7">
        <v>46487.0</v>
      </c>
      <c r="D254" s="8" t="str">
        <f t="shared" si="1"/>
        <v>Saturday</v>
      </c>
      <c r="E254" s="31"/>
      <c r="F254" s="11"/>
      <c r="G254" s="11"/>
      <c r="H254" s="31"/>
      <c r="I254" s="11"/>
      <c r="J254" s="22"/>
      <c r="K254" s="35"/>
      <c r="L254" s="35"/>
      <c r="M254" s="35"/>
      <c r="N254" s="36"/>
      <c r="O254" s="62"/>
      <c r="P254" s="34" t="str">
        <f t="shared" si="2"/>
        <v/>
      </c>
    </row>
    <row r="255" ht="22.5" customHeight="1">
      <c r="A255" s="6">
        <v>254.0</v>
      </c>
      <c r="B255" s="6" t="str">
        <f>'Master Schedule'!B255</f>
        <v/>
      </c>
      <c r="C255" s="7">
        <v>46488.0</v>
      </c>
      <c r="D255" s="8" t="str">
        <f t="shared" si="1"/>
        <v>Sunday</v>
      </c>
      <c r="E255" s="31"/>
      <c r="F255" s="11"/>
      <c r="G255" s="11"/>
      <c r="H255" s="31"/>
      <c r="I255" s="11"/>
      <c r="J255" s="22"/>
      <c r="K255" s="32"/>
      <c r="L255" s="32"/>
      <c r="M255" s="32"/>
      <c r="N255" s="33"/>
      <c r="O255" s="62"/>
      <c r="P255" s="34" t="str">
        <f t="shared" si="2"/>
        <v/>
      </c>
    </row>
    <row r="256" ht="22.5" customHeight="1">
      <c r="A256" s="6">
        <v>255.0</v>
      </c>
      <c r="B256" s="6" t="str">
        <f>'Master Schedule'!B256</f>
        <v/>
      </c>
      <c r="C256" s="7">
        <v>46489.0</v>
      </c>
      <c r="D256" s="8" t="str">
        <f t="shared" si="1"/>
        <v>Monday</v>
      </c>
      <c r="E256" s="31"/>
      <c r="F256" s="11"/>
      <c r="G256" s="11"/>
      <c r="H256" s="31"/>
      <c r="I256" s="11"/>
      <c r="J256" s="22"/>
      <c r="K256" s="35"/>
      <c r="L256" s="35"/>
      <c r="M256" s="35"/>
      <c r="N256" s="36"/>
      <c r="O256" s="62"/>
      <c r="P256" s="34" t="str">
        <f t="shared" si="2"/>
        <v/>
      </c>
    </row>
    <row r="257" ht="22.5" customHeight="1">
      <c r="A257" s="6">
        <v>256.0</v>
      </c>
      <c r="B257" s="6" t="str">
        <f>'Master Schedule'!B257</f>
        <v/>
      </c>
      <c r="C257" s="7">
        <v>46490.0</v>
      </c>
      <c r="D257" s="8" t="str">
        <f t="shared" si="1"/>
        <v>Tuesday</v>
      </c>
      <c r="E257" s="31"/>
      <c r="F257" s="11"/>
      <c r="G257" s="11"/>
      <c r="H257" s="31"/>
      <c r="I257" s="11"/>
      <c r="J257" s="22"/>
      <c r="K257" s="32"/>
      <c r="L257" s="32"/>
      <c r="M257" s="32"/>
      <c r="N257" s="33"/>
      <c r="O257" s="62"/>
      <c r="P257" s="34" t="str">
        <f t="shared" si="2"/>
        <v/>
      </c>
    </row>
    <row r="258" ht="22.5" customHeight="1">
      <c r="A258" s="6">
        <v>257.0</v>
      </c>
      <c r="B258" s="6" t="str">
        <f>'Master Schedule'!B258</f>
        <v/>
      </c>
      <c r="C258" s="7">
        <v>46491.0</v>
      </c>
      <c r="D258" s="8" t="str">
        <f t="shared" si="1"/>
        <v>Wednesday</v>
      </c>
      <c r="E258" s="31"/>
      <c r="F258" s="11"/>
      <c r="G258" s="11"/>
      <c r="H258" s="31"/>
      <c r="I258" s="11"/>
      <c r="J258" s="22"/>
      <c r="K258" s="35"/>
      <c r="L258" s="35"/>
      <c r="M258" s="35"/>
      <c r="N258" s="36"/>
      <c r="O258" s="62"/>
      <c r="P258" s="34" t="str">
        <f t="shared" si="2"/>
        <v/>
      </c>
    </row>
    <row r="259" ht="22.5" customHeight="1">
      <c r="A259" s="6">
        <v>258.0</v>
      </c>
      <c r="B259" s="6" t="str">
        <f>'Master Schedule'!B259</f>
        <v/>
      </c>
      <c r="C259" s="7">
        <v>46492.0</v>
      </c>
      <c r="D259" s="8" t="str">
        <f t="shared" si="1"/>
        <v>Thursday</v>
      </c>
      <c r="E259" s="31"/>
      <c r="F259" s="11"/>
      <c r="G259" s="11"/>
      <c r="H259" s="31"/>
      <c r="I259" s="11"/>
      <c r="J259" s="22"/>
      <c r="K259" s="32"/>
      <c r="L259" s="32"/>
      <c r="M259" s="32"/>
      <c r="N259" s="33"/>
      <c r="O259" s="62"/>
      <c r="P259" s="34" t="str">
        <f t="shared" si="2"/>
        <v/>
      </c>
    </row>
    <row r="260" ht="22.5" customHeight="1">
      <c r="A260" s="6">
        <v>259.0</v>
      </c>
      <c r="B260" s="6" t="str">
        <f>'Master Schedule'!B260</f>
        <v/>
      </c>
      <c r="C260" s="7">
        <v>46493.0</v>
      </c>
      <c r="D260" s="8" t="str">
        <f t="shared" si="1"/>
        <v>Friday</v>
      </c>
      <c r="E260" s="31"/>
      <c r="F260" s="11"/>
      <c r="G260" s="11"/>
      <c r="H260" s="31"/>
      <c r="I260" s="11"/>
      <c r="J260" s="22"/>
      <c r="K260" s="35"/>
      <c r="L260" s="35"/>
      <c r="M260" s="35"/>
      <c r="N260" s="36"/>
      <c r="O260" s="62"/>
      <c r="P260" s="34" t="str">
        <f t="shared" si="2"/>
        <v/>
      </c>
    </row>
    <row r="261" ht="22.5" customHeight="1">
      <c r="A261" s="6">
        <v>260.0</v>
      </c>
      <c r="B261" s="6" t="str">
        <f>'Master Schedule'!B261</f>
        <v/>
      </c>
      <c r="C261" s="7">
        <v>46494.0</v>
      </c>
      <c r="D261" s="8" t="str">
        <f t="shared" si="1"/>
        <v>Saturday</v>
      </c>
      <c r="E261" s="31"/>
      <c r="F261" s="11"/>
      <c r="G261" s="11"/>
      <c r="H261" s="31"/>
      <c r="I261" s="11"/>
      <c r="J261" s="22"/>
      <c r="K261" s="32"/>
      <c r="L261" s="32"/>
      <c r="M261" s="32"/>
      <c r="N261" s="33"/>
      <c r="O261" s="62"/>
      <c r="P261" s="34" t="str">
        <f t="shared" si="2"/>
        <v/>
      </c>
    </row>
    <row r="262" ht="22.5" customHeight="1">
      <c r="A262" s="6">
        <v>261.0</v>
      </c>
      <c r="B262" s="6" t="str">
        <f>'Master Schedule'!B262</f>
        <v/>
      </c>
      <c r="C262" s="7">
        <v>46495.0</v>
      </c>
      <c r="D262" s="8" t="str">
        <f t="shared" si="1"/>
        <v>Sunday</v>
      </c>
      <c r="E262" s="31"/>
      <c r="F262" s="11"/>
      <c r="G262" s="11"/>
      <c r="H262" s="31"/>
      <c r="I262" s="11"/>
      <c r="J262" s="22"/>
      <c r="K262" s="35"/>
      <c r="L262" s="35"/>
      <c r="M262" s="35"/>
      <c r="N262" s="36"/>
      <c r="O262" s="62"/>
      <c r="P262" s="34" t="str">
        <f t="shared" si="2"/>
        <v/>
      </c>
    </row>
    <row r="263" ht="22.5" customHeight="1">
      <c r="A263" s="6">
        <v>262.0</v>
      </c>
      <c r="B263" s="6" t="str">
        <f>'Master Schedule'!B263</f>
        <v/>
      </c>
      <c r="C263" s="7">
        <v>46496.0</v>
      </c>
      <c r="D263" s="8" t="str">
        <f t="shared" si="1"/>
        <v>Monday</v>
      </c>
      <c r="E263" s="31"/>
      <c r="F263" s="11"/>
      <c r="G263" s="11"/>
      <c r="H263" s="31"/>
      <c r="I263" s="11"/>
      <c r="J263" s="22"/>
      <c r="K263" s="32"/>
      <c r="L263" s="32"/>
      <c r="M263" s="32"/>
      <c r="N263" s="33"/>
      <c r="O263" s="62"/>
      <c r="P263" s="34" t="str">
        <f t="shared" si="2"/>
        <v/>
      </c>
    </row>
    <row r="264" ht="22.5" customHeight="1">
      <c r="A264" s="6">
        <v>263.0</v>
      </c>
      <c r="B264" s="6" t="str">
        <f>'Master Schedule'!B264</f>
        <v/>
      </c>
      <c r="C264" s="7">
        <v>46497.0</v>
      </c>
      <c r="D264" s="8" t="str">
        <f t="shared" si="1"/>
        <v>Tuesday</v>
      </c>
      <c r="E264" s="31"/>
      <c r="F264" s="11"/>
      <c r="G264" s="11"/>
      <c r="H264" s="31"/>
      <c r="I264" s="11"/>
      <c r="J264" s="22"/>
      <c r="K264" s="35"/>
      <c r="L264" s="35"/>
      <c r="M264" s="35"/>
      <c r="N264" s="36"/>
      <c r="O264" s="62"/>
      <c r="P264" s="34" t="str">
        <f t="shared" si="2"/>
        <v/>
      </c>
    </row>
    <row r="265" ht="22.5" customHeight="1">
      <c r="A265" s="6">
        <v>264.0</v>
      </c>
      <c r="B265" s="6" t="str">
        <f>'Master Schedule'!B265</f>
        <v/>
      </c>
      <c r="C265" s="7">
        <v>46498.0</v>
      </c>
      <c r="D265" s="8" t="str">
        <f t="shared" si="1"/>
        <v>Wednesday</v>
      </c>
      <c r="E265" s="31"/>
      <c r="F265" s="11"/>
      <c r="G265" s="11"/>
      <c r="H265" s="31"/>
      <c r="I265" s="11"/>
      <c r="J265" s="22"/>
      <c r="K265" s="32"/>
      <c r="L265" s="32"/>
      <c r="M265" s="32"/>
      <c r="N265" s="33"/>
      <c r="O265" s="62"/>
      <c r="P265" s="34" t="str">
        <f t="shared" si="2"/>
        <v/>
      </c>
    </row>
    <row r="266" ht="22.5" customHeight="1">
      <c r="A266" s="6">
        <v>265.0</v>
      </c>
      <c r="B266" s="6" t="str">
        <f>'Master Schedule'!B266</f>
        <v/>
      </c>
      <c r="C266" s="7">
        <v>46499.0</v>
      </c>
      <c r="D266" s="8" t="str">
        <f t="shared" si="1"/>
        <v>Thursday</v>
      </c>
      <c r="E266" s="31"/>
      <c r="F266" s="11"/>
      <c r="G266" s="11"/>
      <c r="H266" s="31"/>
      <c r="I266" s="11"/>
      <c r="J266" s="22"/>
      <c r="K266" s="35"/>
      <c r="L266" s="35"/>
      <c r="M266" s="35"/>
      <c r="N266" s="36"/>
      <c r="O266" s="62"/>
      <c r="P266" s="34" t="str">
        <f t="shared" si="2"/>
        <v/>
      </c>
    </row>
    <row r="267" ht="22.5" customHeight="1">
      <c r="A267" s="6">
        <v>266.0</v>
      </c>
      <c r="B267" s="6" t="str">
        <f>'Master Schedule'!B267</f>
        <v/>
      </c>
      <c r="C267" s="7">
        <v>46500.0</v>
      </c>
      <c r="D267" s="8" t="str">
        <f t="shared" si="1"/>
        <v>Friday</v>
      </c>
      <c r="E267" s="31"/>
      <c r="F267" s="11"/>
      <c r="G267" s="11"/>
      <c r="H267" s="31"/>
      <c r="I267" s="11"/>
      <c r="J267" s="22"/>
      <c r="K267" s="32"/>
      <c r="L267" s="32"/>
      <c r="M267" s="32"/>
      <c r="N267" s="33"/>
      <c r="O267" s="62"/>
      <c r="P267" s="34" t="str">
        <f t="shared" si="2"/>
        <v/>
      </c>
    </row>
    <row r="268" ht="22.5" customHeight="1">
      <c r="A268" s="6">
        <v>267.0</v>
      </c>
      <c r="B268" s="6" t="str">
        <f>'Master Schedule'!B268</f>
        <v/>
      </c>
      <c r="C268" s="7">
        <v>46501.0</v>
      </c>
      <c r="D268" s="8" t="str">
        <f t="shared" si="1"/>
        <v>Saturday</v>
      </c>
      <c r="E268" s="31"/>
      <c r="F268" s="11"/>
      <c r="G268" s="11"/>
      <c r="H268" s="31"/>
      <c r="I268" s="11"/>
      <c r="J268" s="22"/>
      <c r="K268" s="35"/>
      <c r="L268" s="35"/>
      <c r="M268" s="35"/>
      <c r="N268" s="36"/>
      <c r="O268" s="62"/>
      <c r="P268" s="34" t="str">
        <f t="shared" si="2"/>
        <v/>
      </c>
    </row>
    <row r="269" ht="22.5" customHeight="1">
      <c r="A269" s="6">
        <v>268.0</v>
      </c>
      <c r="B269" s="6" t="str">
        <f>'Master Schedule'!B269</f>
        <v/>
      </c>
      <c r="C269" s="7">
        <v>46502.0</v>
      </c>
      <c r="D269" s="8" t="str">
        <f t="shared" si="1"/>
        <v>Sunday</v>
      </c>
      <c r="E269" s="31"/>
      <c r="F269" s="11"/>
      <c r="G269" s="11"/>
      <c r="H269" s="31"/>
      <c r="I269" s="11"/>
      <c r="J269" s="22"/>
      <c r="K269" s="32"/>
      <c r="L269" s="32"/>
      <c r="M269" s="32"/>
      <c r="N269" s="33"/>
      <c r="O269" s="62"/>
      <c r="P269" s="34" t="str">
        <f t="shared" si="2"/>
        <v/>
      </c>
    </row>
    <row r="270" ht="22.5" customHeight="1">
      <c r="A270" s="6">
        <v>269.0</v>
      </c>
      <c r="B270" s="6" t="str">
        <f>'Master Schedule'!B270</f>
        <v/>
      </c>
      <c r="C270" s="7">
        <v>46503.0</v>
      </c>
      <c r="D270" s="8" t="str">
        <f t="shared" si="1"/>
        <v>Monday</v>
      </c>
      <c r="E270" s="31"/>
      <c r="F270" s="11"/>
      <c r="G270" s="11"/>
      <c r="H270" s="31"/>
      <c r="I270" s="11"/>
      <c r="J270" s="22"/>
      <c r="K270" s="35"/>
      <c r="L270" s="35"/>
      <c r="M270" s="35"/>
      <c r="N270" s="36"/>
      <c r="O270" s="62"/>
      <c r="P270" s="34" t="str">
        <f t="shared" si="2"/>
        <v/>
      </c>
    </row>
    <row r="271" ht="22.5" customHeight="1">
      <c r="A271" s="6">
        <v>270.0</v>
      </c>
      <c r="B271" s="6" t="str">
        <f>'Master Schedule'!B271</f>
        <v/>
      </c>
      <c r="C271" s="7">
        <v>46504.0</v>
      </c>
      <c r="D271" s="8" t="str">
        <f t="shared" si="1"/>
        <v>Tuesday</v>
      </c>
      <c r="E271" s="31"/>
      <c r="F271" s="11"/>
      <c r="G271" s="11"/>
      <c r="H271" s="31"/>
      <c r="I271" s="11"/>
      <c r="J271" s="22"/>
      <c r="K271" s="32"/>
      <c r="L271" s="32"/>
      <c r="M271" s="32"/>
      <c r="N271" s="33"/>
      <c r="O271" s="62"/>
      <c r="P271" s="34" t="str">
        <f t="shared" si="2"/>
        <v/>
      </c>
    </row>
    <row r="272" ht="22.5" customHeight="1">
      <c r="A272" s="6">
        <v>271.0</v>
      </c>
      <c r="B272" s="6" t="str">
        <f>'Master Schedule'!B272</f>
        <v/>
      </c>
      <c r="C272" s="7">
        <v>46505.0</v>
      </c>
      <c r="D272" s="8" t="str">
        <f t="shared" si="1"/>
        <v>Wednesday</v>
      </c>
      <c r="E272" s="31"/>
      <c r="F272" s="11"/>
      <c r="G272" s="11"/>
      <c r="H272" s="31"/>
      <c r="I272" s="11"/>
      <c r="J272" s="22"/>
      <c r="K272" s="35"/>
      <c r="L272" s="35"/>
      <c r="M272" s="35"/>
      <c r="N272" s="36"/>
      <c r="O272" s="62"/>
      <c r="P272" s="34" t="str">
        <f t="shared" si="2"/>
        <v/>
      </c>
    </row>
    <row r="273" ht="22.5" customHeight="1">
      <c r="A273" s="6">
        <v>272.0</v>
      </c>
      <c r="B273" s="6" t="str">
        <f>'Master Schedule'!B273</f>
        <v/>
      </c>
      <c r="C273" s="7">
        <v>46506.0</v>
      </c>
      <c r="D273" s="8" t="str">
        <f t="shared" si="1"/>
        <v>Thursday</v>
      </c>
      <c r="E273" s="31"/>
      <c r="F273" s="11"/>
      <c r="G273" s="11"/>
      <c r="H273" s="31"/>
      <c r="I273" s="11"/>
      <c r="J273" s="22"/>
      <c r="K273" s="32"/>
      <c r="L273" s="32"/>
      <c r="M273" s="32"/>
      <c r="N273" s="33"/>
      <c r="O273" s="62"/>
      <c r="P273" s="34" t="str">
        <f t="shared" si="2"/>
        <v/>
      </c>
    </row>
    <row r="274" ht="22.5" customHeight="1">
      <c r="A274" s="6">
        <v>273.0</v>
      </c>
      <c r="B274" s="6" t="str">
        <f>'Master Schedule'!B274</f>
        <v/>
      </c>
      <c r="C274" s="7">
        <v>46507.0</v>
      </c>
      <c r="D274" s="8" t="str">
        <f t="shared" si="1"/>
        <v>Friday</v>
      </c>
      <c r="E274" s="31"/>
      <c r="F274" s="11"/>
      <c r="G274" s="11"/>
      <c r="H274" s="31"/>
      <c r="I274" s="11"/>
      <c r="J274" s="22"/>
      <c r="K274" s="35"/>
      <c r="L274" s="35"/>
      <c r="M274" s="35"/>
      <c r="N274" s="36"/>
      <c r="O274" s="62"/>
      <c r="P274" s="34" t="str">
        <f t="shared" si="2"/>
        <v/>
      </c>
    </row>
    <row r="275" ht="22.5" customHeight="1">
      <c r="A275" s="6">
        <v>274.0</v>
      </c>
      <c r="B275" s="6" t="str">
        <f>'Master Schedule'!B275</f>
        <v/>
      </c>
      <c r="C275" s="7">
        <v>46508.0</v>
      </c>
      <c r="D275" s="8" t="str">
        <f t="shared" si="1"/>
        <v>Saturday</v>
      </c>
      <c r="E275" s="31"/>
      <c r="F275" s="11"/>
      <c r="G275" s="11"/>
      <c r="H275" s="31"/>
      <c r="I275" s="11"/>
      <c r="J275" s="22"/>
      <c r="K275" s="32"/>
      <c r="L275" s="32"/>
      <c r="M275" s="32"/>
      <c r="N275" s="33"/>
      <c r="O275" s="62"/>
      <c r="P275" s="34" t="str">
        <f t="shared" si="2"/>
        <v/>
      </c>
    </row>
    <row r="276" ht="22.5" customHeight="1">
      <c r="A276" s="6">
        <v>275.0</v>
      </c>
      <c r="B276" s="6" t="str">
        <f>'Master Schedule'!B276</f>
        <v/>
      </c>
      <c r="C276" s="7">
        <v>46509.0</v>
      </c>
      <c r="D276" s="8" t="str">
        <f t="shared" si="1"/>
        <v>Sunday</v>
      </c>
      <c r="E276" s="31"/>
      <c r="F276" s="11"/>
      <c r="G276" s="11"/>
      <c r="H276" s="31"/>
      <c r="I276" s="11"/>
      <c r="J276" s="22"/>
      <c r="K276" s="35"/>
      <c r="L276" s="35"/>
      <c r="M276" s="35"/>
      <c r="N276" s="36"/>
      <c r="O276" s="62"/>
      <c r="P276" s="34" t="str">
        <f t="shared" si="2"/>
        <v/>
      </c>
    </row>
    <row r="277" ht="22.5" customHeight="1">
      <c r="A277" s="6">
        <v>276.0</v>
      </c>
      <c r="B277" s="6" t="str">
        <f>'Master Schedule'!B277</f>
        <v/>
      </c>
      <c r="C277" s="7">
        <v>46510.0</v>
      </c>
      <c r="D277" s="8" t="str">
        <f t="shared" si="1"/>
        <v>Monday</v>
      </c>
      <c r="E277" s="31"/>
      <c r="F277" s="11"/>
      <c r="G277" s="11"/>
      <c r="H277" s="31"/>
      <c r="I277" s="11"/>
      <c r="J277" s="22"/>
      <c r="K277" s="32"/>
      <c r="L277" s="32"/>
      <c r="M277" s="32"/>
      <c r="N277" s="33"/>
      <c r="O277" s="62"/>
      <c r="P277" s="34" t="str">
        <f t="shared" si="2"/>
        <v/>
      </c>
    </row>
    <row r="278" ht="22.5" customHeight="1">
      <c r="A278" s="6">
        <v>277.0</v>
      </c>
      <c r="B278" s="6" t="str">
        <f>'Master Schedule'!B278</f>
        <v/>
      </c>
      <c r="C278" s="7">
        <v>46511.0</v>
      </c>
      <c r="D278" s="8" t="str">
        <f t="shared" si="1"/>
        <v>Tuesday</v>
      </c>
      <c r="E278" s="31"/>
      <c r="F278" s="11"/>
      <c r="G278" s="11"/>
      <c r="H278" s="31"/>
      <c r="I278" s="11"/>
      <c r="J278" s="22"/>
      <c r="K278" s="35"/>
      <c r="L278" s="35"/>
      <c r="M278" s="35"/>
      <c r="N278" s="36"/>
      <c r="O278" s="62"/>
      <c r="P278" s="34" t="str">
        <f t="shared" si="2"/>
        <v/>
      </c>
    </row>
    <row r="279" ht="22.5" customHeight="1">
      <c r="A279" s="6">
        <v>278.0</v>
      </c>
      <c r="B279" s="6" t="str">
        <f>'Master Schedule'!B279</f>
        <v/>
      </c>
      <c r="C279" s="7">
        <v>46512.0</v>
      </c>
      <c r="D279" s="8" t="str">
        <f t="shared" si="1"/>
        <v>Wednesday</v>
      </c>
      <c r="E279" s="31"/>
      <c r="F279" s="11"/>
      <c r="G279" s="11"/>
      <c r="H279" s="31"/>
      <c r="I279" s="11"/>
      <c r="J279" s="22"/>
      <c r="K279" s="32"/>
      <c r="L279" s="32"/>
      <c r="M279" s="32"/>
      <c r="N279" s="33"/>
      <c r="O279" s="62"/>
      <c r="P279" s="34" t="str">
        <f t="shared" si="2"/>
        <v/>
      </c>
    </row>
    <row r="280" ht="22.5" customHeight="1">
      <c r="A280" s="6">
        <v>279.0</v>
      </c>
      <c r="B280" s="6" t="str">
        <f>'Master Schedule'!B280</f>
        <v/>
      </c>
      <c r="C280" s="7">
        <v>46513.0</v>
      </c>
      <c r="D280" s="8" t="str">
        <f t="shared" si="1"/>
        <v>Thursday</v>
      </c>
      <c r="E280" s="31"/>
      <c r="F280" s="11"/>
      <c r="G280" s="11"/>
      <c r="H280" s="31"/>
      <c r="I280" s="11"/>
      <c r="J280" s="22"/>
      <c r="K280" s="35"/>
      <c r="L280" s="35"/>
      <c r="M280" s="35"/>
      <c r="N280" s="36"/>
      <c r="O280" s="62"/>
      <c r="P280" s="34" t="str">
        <f t="shared" si="2"/>
        <v/>
      </c>
    </row>
    <row r="281" ht="22.5" customHeight="1">
      <c r="A281" s="6">
        <v>280.0</v>
      </c>
      <c r="B281" s="6" t="str">
        <f>'Master Schedule'!B281</f>
        <v/>
      </c>
      <c r="C281" s="7">
        <v>46514.0</v>
      </c>
      <c r="D281" s="8" t="str">
        <f t="shared" si="1"/>
        <v>Friday</v>
      </c>
      <c r="E281" s="31"/>
      <c r="F281" s="11"/>
      <c r="G281" s="11"/>
      <c r="H281" s="31"/>
      <c r="I281" s="11"/>
      <c r="J281" s="22"/>
      <c r="K281" s="32"/>
      <c r="L281" s="32"/>
      <c r="M281" s="32"/>
      <c r="N281" s="33"/>
      <c r="O281" s="62"/>
      <c r="P281" s="34" t="str">
        <f t="shared" si="2"/>
        <v/>
      </c>
    </row>
    <row r="282" ht="22.5" customHeight="1">
      <c r="A282" s="6">
        <v>281.0</v>
      </c>
      <c r="B282" s="6" t="str">
        <f>'Master Schedule'!B282</f>
        <v/>
      </c>
      <c r="C282" s="7">
        <v>46515.0</v>
      </c>
      <c r="D282" s="8" t="str">
        <f t="shared" si="1"/>
        <v>Saturday</v>
      </c>
      <c r="E282" s="31"/>
      <c r="F282" s="11"/>
      <c r="G282" s="11"/>
      <c r="H282" s="31"/>
      <c r="I282" s="11"/>
      <c r="J282" s="22"/>
      <c r="K282" s="35"/>
      <c r="L282" s="35"/>
      <c r="M282" s="35"/>
      <c r="N282" s="36"/>
      <c r="O282" s="62"/>
      <c r="P282" s="34" t="str">
        <f t="shared" si="2"/>
        <v/>
      </c>
    </row>
    <row r="283" ht="22.5" customHeight="1">
      <c r="A283" s="6">
        <v>282.0</v>
      </c>
      <c r="B283" s="6" t="str">
        <f>'Master Schedule'!B283</f>
        <v/>
      </c>
      <c r="C283" s="7">
        <v>46516.0</v>
      </c>
      <c r="D283" s="8" t="str">
        <f t="shared" si="1"/>
        <v>Sunday</v>
      </c>
      <c r="E283" s="31"/>
      <c r="F283" s="11"/>
      <c r="G283" s="11"/>
      <c r="H283" s="31"/>
      <c r="I283" s="11"/>
      <c r="J283" s="22"/>
      <c r="K283" s="32"/>
      <c r="L283" s="32"/>
      <c r="M283" s="32"/>
      <c r="N283" s="33"/>
      <c r="O283" s="62"/>
      <c r="P283" s="34" t="str">
        <f t="shared" si="2"/>
        <v/>
      </c>
    </row>
    <row r="284" ht="22.5" customHeight="1">
      <c r="A284" s="6">
        <v>283.0</v>
      </c>
      <c r="B284" s="6" t="str">
        <f>'Master Schedule'!B284</f>
        <v/>
      </c>
      <c r="C284" s="7">
        <v>46517.0</v>
      </c>
      <c r="D284" s="8" t="str">
        <f t="shared" si="1"/>
        <v>Monday</v>
      </c>
      <c r="E284" s="31"/>
      <c r="F284" s="11"/>
      <c r="G284" s="11"/>
      <c r="H284" s="31"/>
      <c r="I284" s="11"/>
      <c r="J284" s="22"/>
      <c r="K284" s="35"/>
      <c r="L284" s="35"/>
      <c r="M284" s="35"/>
      <c r="N284" s="36"/>
      <c r="O284" s="62"/>
      <c r="P284" s="34" t="str">
        <f t="shared" si="2"/>
        <v/>
      </c>
    </row>
    <row r="285" ht="22.5" customHeight="1">
      <c r="A285" s="6">
        <v>284.0</v>
      </c>
      <c r="B285" s="6" t="str">
        <f>'Master Schedule'!B285</f>
        <v/>
      </c>
      <c r="C285" s="7">
        <v>46518.0</v>
      </c>
      <c r="D285" s="8" t="str">
        <f t="shared" si="1"/>
        <v>Tuesday</v>
      </c>
      <c r="E285" s="31"/>
      <c r="F285" s="11"/>
      <c r="G285" s="11"/>
      <c r="H285" s="31"/>
      <c r="I285" s="11"/>
      <c r="J285" s="22"/>
      <c r="K285" s="32"/>
      <c r="L285" s="32"/>
      <c r="M285" s="32"/>
      <c r="N285" s="33"/>
      <c r="O285" s="62"/>
      <c r="P285" s="34" t="str">
        <f t="shared" si="2"/>
        <v/>
      </c>
    </row>
    <row r="286" ht="22.5" customHeight="1">
      <c r="A286" s="6">
        <v>285.0</v>
      </c>
      <c r="B286" s="6" t="str">
        <f>'Master Schedule'!B286</f>
        <v/>
      </c>
      <c r="C286" s="7">
        <v>46519.0</v>
      </c>
      <c r="D286" s="8" t="str">
        <f t="shared" si="1"/>
        <v>Wednesday</v>
      </c>
      <c r="E286" s="31"/>
      <c r="F286" s="11"/>
      <c r="G286" s="11"/>
      <c r="H286" s="31"/>
      <c r="I286" s="11"/>
      <c r="J286" s="22"/>
      <c r="K286" s="35"/>
      <c r="L286" s="35"/>
      <c r="M286" s="35"/>
      <c r="N286" s="36"/>
      <c r="O286" s="62"/>
      <c r="P286" s="34" t="str">
        <f t="shared" si="2"/>
        <v/>
      </c>
    </row>
    <row r="287" ht="22.5" customHeight="1">
      <c r="A287" s="6">
        <v>286.0</v>
      </c>
      <c r="B287" s="6" t="str">
        <f>'Master Schedule'!B287</f>
        <v/>
      </c>
      <c r="C287" s="7">
        <v>46520.0</v>
      </c>
      <c r="D287" s="8" t="str">
        <f t="shared" si="1"/>
        <v>Thursday</v>
      </c>
      <c r="E287" s="31"/>
      <c r="F287" s="11"/>
      <c r="G287" s="11"/>
      <c r="H287" s="31"/>
      <c r="I287" s="11"/>
      <c r="J287" s="22"/>
      <c r="K287" s="32"/>
      <c r="L287" s="32"/>
      <c r="M287" s="32"/>
      <c r="N287" s="33"/>
      <c r="O287" s="62"/>
      <c r="P287" s="34" t="str">
        <f t="shared" si="2"/>
        <v/>
      </c>
    </row>
    <row r="288" ht="22.5" customHeight="1">
      <c r="A288" s="6">
        <v>287.0</v>
      </c>
      <c r="B288" s="6" t="str">
        <f>'Master Schedule'!B288</f>
        <v/>
      </c>
      <c r="C288" s="7">
        <v>46521.0</v>
      </c>
      <c r="D288" s="8" t="str">
        <f t="shared" si="1"/>
        <v>Friday</v>
      </c>
      <c r="E288" s="31"/>
      <c r="F288" s="11"/>
      <c r="G288" s="11"/>
      <c r="H288" s="31"/>
      <c r="I288" s="11"/>
      <c r="J288" s="22"/>
      <c r="K288" s="35"/>
      <c r="L288" s="35"/>
      <c r="M288" s="35"/>
      <c r="N288" s="36"/>
      <c r="O288" s="62"/>
      <c r="P288" s="34" t="str">
        <f t="shared" si="2"/>
        <v/>
      </c>
    </row>
    <row r="289" ht="22.5" customHeight="1">
      <c r="A289" s="6">
        <v>288.0</v>
      </c>
      <c r="B289" s="6" t="str">
        <f>'Master Schedule'!B289</f>
        <v/>
      </c>
      <c r="C289" s="7">
        <v>46522.0</v>
      </c>
      <c r="D289" s="8" t="str">
        <f t="shared" si="1"/>
        <v>Saturday</v>
      </c>
      <c r="E289" s="31"/>
      <c r="F289" s="11"/>
      <c r="G289" s="11"/>
      <c r="H289" s="31"/>
      <c r="I289" s="11"/>
      <c r="J289" s="22"/>
      <c r="K289" s="32"/>
      <c r="L289" s="32"/>
      <c r="M289" s="32"/>
      <c r="N289" s="33"/>
      <c r="O289" s="62"/>
      <c r="P289" s="34" t="str">
        <f t="shared" si="2"/>
        <v/>
      </c>
    </row>
    <row r="290" ht="22.5" customHeight="1">
      <c r="A290" s="6">
        <v>289.0</v>
      </c>
      <c r="B290" s="6" t="str">
        <f>'Master Schedule'!B290</f>
        <v/>
      </c>
      <c r="C290" s="7">
        <v>46523.0</v>
      </c>
      <c r="D290" s="8" t="str">
        <f t="shared" si="1"/>
        <v>Sunday</v>
      </c>
      <c r="E290" s="31"/>
      <c r="F290" s="11"/>
      <c r="G290" s="11"/>
      <c r="H290" s="31"/>
      <c r="I290" s="11"/>
      <c r="J290" s="22"/>
      <c r="K290" s="35"/>
      <c r="L290" s="35"/>
      <c r="M290" s="35"/>
      <c r="N290" s="36"/>
      <c r="O290" s="62"/>
      <c r="P290" s="34" t="str">
        <f t="shared" si="2"/>
        <v/>
      </c>
    </row>
    <row r="291" ht="22.5" customHeight="1">
      <c r="A291" s="6">
        <v>290.0</v>
      </c>
      <c r="B291" s="6" t="str">
        <f>'Master Schedule'!B291</f>
        <v/>
      </c>
      <c r="C291" s="7">
        <v>46524.0</v>
      </c>
      <c r="D291" s="8" t="str">
        <f t="shared" si="1"/>
        <v>Monday</v>
      </c>
      <c r="E291" s="31"/>
      <c r="F291" s="11"/>
      <c r="G291" s="11"/>
      <c r="H291" s="31"/>
      <c r="I291" s="11"/>
      <c r="J291" s="22"/>
      <c r="K291" s="32"/>
      <c r="L291" s="32"/>
      <c r="M291" s="32"/>
      <c r="N291" s="33"/>
      <c r="O291" s="62"/>
      <c r="P291" s="34" t="str">
        <f t="shared" si="2"/>
        <v/>
      </c>
    </row>
    <row r="292" ht="22.5" customHeight="1">
      <c r="A292" s="6">
        <v>291.0</v>
      </c>
      <c r="B292" s="6" t="str">
        <f>'Master Schedule'!B292</f>
        <v/>
      </c>
      <c r="C292" s="7">
        <v>46525.0</v>
      </c>
      <c r="D292" s="8" t="str">
        <f t="shared" si="1"/>
        <v>Tuesday</v>
      </c>
      <c r="E292" s="31"/>
      <c r="F292" s="11"/>
      <c r="G292" s="11"/>
      <c r="H292" s="31"/>
      <c r="I292" s="11"/>
      <c r="J292" s="22"/>
      <c r="K292" s="35"/>
      <c r="L292" s="35"/>
      <c r="M292" s="35"/>
      <c r="N292" s="36"/>
      <c r="O292" s="62"/>
      <c r="P292" s="34" t="str">
        <f t="shared" si="2"/>
        <v/>
      </c>
    </row>
    <row r="293" ht="22.5" customHeight="1">
      <c r="A293" s="6">
        <v>292.0</v>
      </c>
      <c r="B293" s="6" t="str">
        <f>'Master Schedule'!B293</f>
        <v/>
      </c>
      <c r="C293" s="7">
        <v>46526.0</v>
      </c>
      <c r="D293" s="8" t="str">
        <f t="shared" si="1"/>
        <v>Wednesday</v>
      </c>
      <c r="E293" s="31"/>
      <c r="F293" s="11"/>
      <c r="G293" s="11"/>
      <c r="H293" s="31"/>
      <c r="I293" s="11"/>
      <c r="J293" s="22"/>
      <c r="K293" s="32"/>
      <c r="L293" s="32"/>
      <c r="M293" s="32"/>
      <c r="N293" s="33"/>
      <c r="O293" s="62"/>
      <c r="P293" s="34" t="str">
        <f t="shared" si="2"/>
        <v/>
      </c>
    </row>
    <row r="294" ht="22.5" customHeight="1">
      <c r="A294" s="6">
        <v>293.0</v>
      </c>
      <c r="B294" s="6" t="str">
        <f>'Master Schedule'!B294</f>
        <v/>
      </c>
      <c r="C294" s="7">
        <v>46527.0</v>
      </c>
      <c r="D294" s="8" t="str">
        <f t="shared" si="1"/>
        <v>Thursday</v>
      </c>
      <c r="E294" s="31"/>
      <c r="F294" s="11"/>
      <c r="G294" s="11"/>
      <c r="H294" s="31"/>
      <c r="I294" s="11"/>
      <c r="J294" s="22"/>
      <c r="K294" s="35"/>
      <c r="L294" s="35"/>
      <c r="M294" s="35"/>
      <c r="N294" s="36"/>
      <c r="O294" s="62"/>
      <c r="P294" s="34" t="str">
        <f t="shared" si="2"/>
        <v/>
      </c>
    </row>
    <row r="295" ht="22.5" customHeight="1">
      <c r="A295" s="6">
        <v>294.0</v>
      </c>
      <c r="B295" s="6" t="str">
        <f>'Master Schedule'!B295</f>
        <v/>
      </c>
      <c r="C295" s="7">
        <v>46528.0</v>
      </c>
      <c r="D295" s="8" t="str">
        <f t="shared" si="1"/>
        <v>Friday</v>
      </c>
      <c r="E295" s="31"/>
      <c r="F295" s="11"/>
      <c r="G295" s="11"/>
      <c r="H295" s="31"/>
      <c r="I295" s="11"/>
      <c r="J295" s="22"/>
      <c r="K295" s="32"/>
      <c r="L295" s="32"/>
      <c r="M295" s="32"/>
      <c r="N295" s="33"/>
      <c r="O295" s="62"/>
      <c r="P295" s="34" t="str">
        <f t="shared" si="2"/>
        <v/>
      </c>
    </row>
    <row r="296" ht="22.5" customHeight="1">
      <c r="A296" s="6">
        <v>295.0</v>
      </c>
      <c r="B296" s="6" t="str">
        <f>'Master Schedule'!B296</f>
        <v/>
      </c>
      <c r="C296" s="7">
        <v>46529.0</v>
      </c>
      <c r="D296" s="8" t="str">
        <f t="shared" si="1"/>
        <v>Saturday</v>
      </c>
      <c r="E296" s="31"/>
      <c r="F296" s="11"/>
      <c r="G296" s="11"/>
      <c r="H296" s="31"/>
      <c r="I296" s="11"/>
      <c r="J296" s="22"/>
      <c r="K296" s="35"/>
      <c r="L296" s="35"/>
      <c r="M296" s="35"/>
      <c r="N296" s="36"/>
      <c r="O296" s="62"/>
      <c r="P296" s="34" t="str">
        <f t="shared" si="2"/>
        <v/>
      </c>
    </row>
    <row r="297" ht="22.5" customHeight="1">
      <c r="A297" s="6">
        <v>296.0</v>
      </c>
      <c r="B297" s="6" t="str">
        <f>'Master Schedule'!B297</f>
        <v/>
      </c>
      <c r="C297" s="7">
        <v>46530.0</v>
      </c>
      <c r="D297" s="8" t="str">
        <f t="shared" si="1"/>
        <v>Sunday</v>
      </c>
      <c r="E297" s="31"/>
      <c r="F297" s="11"/>
      <c r="G297" s="11"/>
      <c r="H297" s="31"/>
      <c r="I297" s="11"/>
      <c r="J297" s="22"/>
      <c r="K297" s="32"/>
      <c r="L297" s="32"/>
      <c r="M297" s="32"/>
      <c r="N297" s="33"/>
      <c r="O297" s="62"/>
      <c r="P297" s="34" t="str">
        <f t="shared" si="2"/>
        <v/>
      </c>
    </row>
    <row r="298" ht="22.5" customHeight="1">
      <c r="A298" s="6">
        <v>297.0</v>
      </c>
      <c r="B298" s="6" t="str">
        <f>'Master Schedule'!B298</f>
        <v/>
      </c>
      <c r="C298" s="7">
        <v>46531.0</v>
      </c>
      <c r="D298" s="8" t="str">
        <f t="shared" si="1"/>
        <v>Monday</v>
      </c>
      <c r="E298" s="31"/>
      <c r="F298" s="11"/>
      <c r="G298" s="11"/>
      <c r="H298" s="31"/>
      <c r="I298" s="11"/>
      <c r="J298" s="22"/>
      <c r="K298" s="35"/>
      <c r="L298" s="35"/>
      <c r="M298" s="35"/>
      <c r="N298" s="36"/>
      <c r="O298" s="62"/>
      <c r="P298" s="34" t="str">
        <f t="shared" si="2"/>
        <v/>
      </c>
    </row>
    <row r="299" ht="22.5" customHeight="1">
      <c r="A299" s="6">
        <v>298.0</v>
      </c>
      <c r="B299" s="6" t="str">
        <f>'Master Schedule'!B299</f>
        <v/>
      </c>
      <c r="C299" s="7">
        <v>46532.0</v>
      </c>
      <c r="D299" s="8" t="str">
        <f t="shared" si="1"/>
        <v>Tuesday</v>
      </c>
      <c r="E299" s="31"/>
      <c r="F299" s="11"/>
      <c r="G299" s="11"/>
      <c r="H299" s="31"/>
      <c r="I299" s="11"/>
      <c r="J299" s="22"/>
      <c r="K299" s="32"/>
      <c r="L299" s="32"/>
      <c r="M299" s="32"/>
      <c r="N299" s="33"/>
      <c r="O299" s="62"/>
      <c r="P299" s="34" t="str">
        <f t="shared" si="2"/>
        <v/>
      </c>
    </row>
    <row r="300" ht="22.5" customHeight="1">
      <c r="A300" s="6">
        <v>299.0</v>
      </c>
      <c r="B300" s="6" t="str">
        <f>'Master Schedule'!B300</f>
        <v/>
      </c>
      <c r="C300" s="7">
        <v>46533.0</v>
      </c>
      <c r="D300" s="8" t="str">
        <f t="shared" si="1"/>
        <v>Wednesday</v>
      </c>
      <c r="E300" s="31"/>
      <c r="F300" s="11"/>
      <c r="G300" s="11"/>
      <c r="H300" s="31"/>
      <c r="I300" s="11"/>
      <c r="J300" s="22"/>
      <c r="K300" s="35"/>
      <c r="L300" s="35"/>
      <c r="M300" s="35"/>
      <c r="N300" s="36"/>
      <c r="O300" s="62"/>
      <c r="P300" s="34" t="str">
        <f t="shared" si="2"/>
        <v/>
      </c>
    </row>
    <row r="301" ht="22.5" customHeight="1">
      <c r="A301" s="6">
        <v>300.0</v>
      </c>
      <c r="B301" s="6" t="str">
        <f>'Master Schedule'!B301</f>
        <v/>
      </c>
      <c r="C301" s="7">
        <v>46534.0</v>
      </c>
      <c r="D301" s="8" t="str">
        <f t="shared" si="1"/>
        <v>Thursday</v>
      </c>
      <c r="E301" s="31"/>
      <c r="F301" s="11"/>
      <c r="G301" s="11"/>
      <c r="H301" s="31"/>
      <c r="I301" s="11"/>
      <c r="J301" s="22"/>
      <c r="K301" s="32"/>
      <c r="L301" s="32"/>
      <c r="M301" s="32"/>
      <c r="N301" s="33"/>
      <c r="O301" s="62"/>
      <c r="P301" s="34" t="str">
        <f t="shared" si="2"/>
        <v/>
      </c>
    </row>
    <row r="302" ht="22.5" customHeight="1">
      <c r="A302" s="6">
        <v>301.0</v>
      </c>
      <c r="B302" s="6" t="str">
        <f>'Master Schedule'!B302</f>
        <v/>
      </c>
      <c r="C302" s="7">
        <v>46535.0</v>
      </c>
      <c r="D302" s="8" t="str">
        <f t="shared" si="1"/>
        <v>Friday</v>
      </c>
      <c r="E302" s="31"/>
      <c r="F302" s="11"/>
      <c r="G302" s="11"/>
      <c r="H302" s="31"/>
      <c r="I302" s="11"/>
      <c r="J302" s="22"/>
      <c r="K302" s="35"/>
      <c r="L302" s="35"/>
      <c r="M302" s="35"/>
      <c r="N302" s="36"/>
      <c r="O302" s="62"/>
      <c r="P302" s="34" t="str">
        <f t="shared" si="2"/>
        <v/>
      </c>
    </row>
    <row r="303" ht="22.5" customHeight="1">
      <c r="A303" s="6">
        <v>302.0</v>
      </c>
      <c r="B303" s="6" t="str">
        <f>'Master Schedule'!B303</f>
        <v/>
      </c>
      <c r="C303" s="7">
        <v>46536.0</v>
      </c>
      <c r="D303" s="8" t="str">
        <f t="shared" si="1"/>
        <v>Saturday</v>
      </c>
      <c r="E303" s="31"/>
      <c r="F303" s="11"/>
      <c r="G303" s="11"/>
      <c r="H303" s="31"/>
      <c r="I303" s="11"/>
      <c r="J303" s="22"/>
      <c r="K303" s="32"/>
      <c r="L303" s="32"/>
      <c r="M303" s="32"/>
      <c r="N303" s="33"/>
      <c r="O303" s="62"/>
      <c r="P303" s="34" t="str">
        <f t="shared" si="2"/>
        <v/>
      </c>
    </row>
    <row r="304" ht="22.5" customHeight="1">
      <c r="A304" s="6">
        <v>303.0</v>
      </c>
      <c r="B304" s="6" t="str">
        <f>'Master Schedule'!B304</f>
        <v/>
      </c>
      <c r="C304" s="7">
        <v>46537.0</v>
      </c>
      <c r="D304" s="8" t="str">
        <f t="shared" si="1"/>
        <v>Sunday</v>
      </c>
      <c r="E304" s="31"/>
      <c r="F304" s="11"/>
      <c r="G304" s="11"/>
      <c r="H304" s="31"/>
      <c r="I304" s="11"/>
      <c r="J304" s="22"/>
      <c r="K304" s="35"/>
      <c r="L304" s="35"/>
      <c r="M304" s="35"/>
      <c r="N304" s="36"/>
      <c r="O304" s="62"/>
      <c r="P304" s="34" t="str">
        <f t="shared" si="2"/>
        <v/>
      </c>
    </row>
    <row r="305" ht="22.5" customHeight="1">
      <c r="A305" s="6">
        <v>304.0</v>
      </c>
      <c r="B305" s="6" t="str">
        <f>'Master Schedule'!B305</f>
        <v/>
      </c>
      <c r="C305" s="7">
        <v>46538.0</v>
      </c>
      <c r="D305" s="8" t="str">
        <f t="shared" si="1"/>
        <v>Monday</v>
      </c>
      <c r="E305" s="31"/>
      <c r="F305" s="11"/>
      <c r="G305" s="11"/>
      <c r="H305" s="31"/>
      <c r="I305" s="11"/>
      <c r="J305" s="22"/>
      <c r="K305" s="32"/>
      <c r="L305" s="32"/>
      <c r="M305" s="32"/>
      <c r="N305" s="33"/>
      <c r="O305" s="62"/>
      <c r="P305" s="34" t="str">
        <f t="shared" si="2"/>
        <v/>
      </c>
    </row>
    <row r="306" ht="22.5" customHeight="1">
      <c r="A306" s="37"/>
      <c r="B306" s="37" t="str">
        <f>'Master Schedule'!B306</f>
        <v/>
      </c>
      <c r="C306" s="39"/>
      <c r="D306" s="40" t="str">
        <f t="shared" si="1"/>
        <v>Saturday</v>
      </c>
      <c r="E306" s="41"/>
      <c r="F306" s="38"/>
      <c r="G306" s="38"/>
      <c r="H306" s="41"/>
      <c r="I306" s="38"/>
      <c r="J306" s="38"/>
      <c r="K306" s="42" t="s">
        <v>12</v>
      </c>
      <c r="L306" s="42" t="s">
        <v>13</v>
      </c>
      <c r="M306" s="23" t="s">
        <v>14</v>
      </c>
      <c r="N306" s="24" t="s">
        <v>15</v>
      </c>
      <c r="O306" s="58" t="s">
        <v>17</v>
      </c>
      <c r="P306" s="25" t="s">
        <v>9</v>
      </c>
    </row>
    <row r="307" ht="22.5" customHeight="1">
      <c r="A307" s="37"/>
      <c r="B307" s="37" t="str">
        <f>'Master Schedule'!B307</f>
        <v/>
      </c>
      <c r="C307" s="39"/>
      <c r="D307" s="40" t="str">
        <f t="shared" si="1"/>
        <v>Saturday</v>
      </c>
      <c r="E307" s="41"/>
      <c r="F307" s="38"/>
      <c r="G307" s="38"/>
      <c r="H307" s="41"/>
      <c r="I307" s="38"/>
      <c r="J307" s="38"/>
      <c r="K307" s="53" t="s">
        <v>16</v>
      </c>
      <c r="L307" s="53" t="s">
        <v>16</v>
      </c>
      <c r="M307" s="53" t="s">
        <v>16</v>
      </c>
      <c r="N307" s="59" t="s">
        <v>49</v>
      </c>
      <c r="O307" s="60" t="s">
        <v>16</v>
      </c>
      <c r="P307" s="34" t="str">
        <f t="shared" ref="P307:P610" si="3">IF(G307="", "",
   IF(AND(K307="✅", L307="✅", M307="✅", N307="✅", O307="✅"), "✅ Approved",
   IF(OR(K307="❌", L307="❌", M307="❌", N307="❌", O307="❌"), "❌ Denied",
   "⌛️ Pending")))
</f>
        <v/>
      </c>
    </row>
    <row r="308" ht="22.5" customHeight="1">
      <c r="A308" s="37"/>
      <c r="B308" s="37" t="str">
        <f>'Master Schedule'!B308</f>
        <v/>
      </c>
      <c r="C308" s="39"/>
      <c r="D308" s="40" t="str">
        <f t="shared" si="1"/>
        <v>Saturday</v>
      </c>
      <c r="E308" s="41"/>
      <c r="F308" s="38"/>
      <c r="G308" s="38"/>
      <c r="H308" s="41"/>
      <c r="I308" s="38"/>
      <c r="J308" s="38"/>
      <c r="K308" s="32"/>
      <c r="L308" s="32"/>
      <c r="M308" s="32"/>
      <c r="N308" s="33"/>
      <c r="O308" s="62"/>
      <c r="P308" s="34" t="str">
        <f t="shared" si="3"/>
        <v/>
      </c>
    </row>
    <row r="309" ht="22.5" customHeight="1">
      <c r="A309" s="37"/>
      <c r="B309" s="37" t="str">
        <f>'Master Schedule'!B309</f>
        <v/>
      </c>
      <c r="C309" s="39"/>
      <c r="D309" s="40" t="str">
        <f t="shared" si="1"/>
        <v>Saturday</v>
      </c>
      <c r="E309" s="41"/>
      <c r="F309" s="38"/>
      <c r="G309" s="38"/>
      <c r="H309" s="41"/>
      <c r="I309" s="38"/>
      <c r="J309" s="38"/>
      <c r="K309" s="35"/>
      <c r="L309" s="35"/>
      <c r="M309" s="35"/>
      <c r="N309" s="36"/>
      <c r="O309" s="62"/>
      <c r="P309" s="34" t="str">
        <f t="shared" si="3"/>
        <v/>
      </c>
    </row>
    <row r="310" ht="22.5" customHeight="1">
      <c r="A310" s="37"/>
      <c r="B310" s="37" t="str">
        <f>'Master Schedule'!B310</f>
        <v/>
      </c>
      <c r="C310" s="39"/>
      <c r="D310" s="40" t="str">
        <f t="shared" si="1"/>
        <v>Saturday</v>
      </c>
      <c r="E310" s="41"/>
      <c r="F310" s="38"/>
      <c r="G310" s="38"/>
      <c r="H310" s="41"/>
      <c r="I310" s="38"/>
      <c r="J310" s="38"/>
      <c r="K310" s="32"/>
      <c r="L310" s="32"/>
      <c r="M310" s="32"/>
      <c r="N310" s="33"/>
      <c r="O310" s="62"/>
      <c r="P310" s="34" t="str">
        <f t="shared" si="3"/>
        <v/>
      </c>
    </row>
    <row r="311" ht="22.5" customHeight="1">
      <c r="A311" s="37"/>
      <c r="B311" s="37" t="str">
        <f>'Master Schedule'!B311</f>
        <v/>
      </c>
      <c r="C311" s="39"/>
      <c r="D311" s="40" t="str">
        <f t="shared" si="1"/>
        <v>Saturday</v>
      </c>
      <c r="E311" s="41"/>
      <c r="F311" s="38"/>
      <c r="G311" s="38"/>
      <c r="H311" s="41"/>
      <c r="I311" s="38"/>
      <c r="J311" s="38"/>
      <c r="K311" s="35"/>
      <c r="L311" s="35"/>
      <c r="M311" s="35"/>
      <c r="N311" s="36"/>
      <c r="O311" s="62"/>
      <c r="P311" s="34" t="str">
        <f t="shared" si="3"/>
        <v/>
      </c>
    </row>
    <row r="312" ht="22.5" customHeight="1">
      <c r="A312" s="37"/>
      <c r="B312" s="37" t="str">
        <f>'Master Schedule'!B312</f>
        <v/>
      </c>
      <c r="C312" s="39"/>
      <c r="D312" s="40" t="str">
        <f t="shared" si="1"/>
        <v>Saturday</v>
      </c>
      <c r="E312" s="41"/>
      <c r="F312" s="38"/>
      <c r="G312" s="38"/>
      <c r="H312" s="41"/>
      <c r="I312" s="38"/>
      <c r="J312" s="38"/>
      <c r="K312" s="32"/>
      <c r="L312" s="32"/>
      <c r="M312" s="32"/>
      <c r="N312" s="33"/>
      <c r="O312" s="62"/>
      <c r="P312" s="34" t="str">
        <f t="shared" si="3"/>
        <v/>
      </c>
    </row>
    <row r="313" ht="22.5" customHeight="1">
      <c r="A313" s="37"/>
      <c r="B313" s="37" t="str">
        <f>'Master Schedule'!B313</f>
        <v/>
      </c>
      <c r="C313" s="39"/>
      <c r="D313" s="40" t="str">
        <f t="shared" si="1"/>
        <v>Saturday</v>
      </c>
      <c r="E313" s="41"/>
      <c r="F313" s="38"/>
      <c r="G313" s="38"/>
      <c r="H313" s="41"/>
      <c r="I313" s="38"/>
      <c r="J313" s="38"/>
      <c r="K313" s="35"/>
      <c r="L313" s="35"/>
      <c r="M313" s="35"/>
      <c r="N313" s="36"/>
      <c r="O313" s="62"/>
      <c r="P313" s="34" t="str">
        <f t="shared" si="3"/>
        <v/>
      </c>
    </row>
    <row r="314" ht="22.5" customHeight="1">
      <c r="A314" s="37"/>
      <c r="B314" s="37" t="str">
        <f>'Master Schedule'!B314</f>
        <v/>
      </c>
      <c r="C314" s="39"/>
      <c r="D314" s="40" t="str">
        <f t="shared" si="1"/>
        <v>Saturday</v>
      </c>
      <c r="E314" s="41"/>
      <c r="F314" s="38"/>
      <c r="G314" s="38"/>
      <c r="H314" s="41"/>
      <c r="I314" s="38"/>
      <c r="J314" s="38"/>
      <c r="K314" s="32"/>
      <c r="L314" s="32"/>
      <c r="M314" s="32"/>
      <c r="N314" s="33"/>
      <c r="O314" s="62"/>
      <c r="P314" s="34" t="str">
        <f t="shared" si="3"/>
        <v/>
      </c>
    </row>
    <row r="315" ht="22.5" customHeight="1">
      <c r="A315" s="37"/>
      <c r="B315" s="37" t="str">
        <f>'Master Schedule'!B315</f>
        <v/>
      </c>
      <c r="C315" s="39"/>
      <c r="D315" s="40" t="str">
        <f t="shared" si="1"/>
        <v>Saturday</v>
      </c>
      <c r="E315" s="41"/>
      <c r="F315" s="38"/>
      <c r="G315" s="38"/>
      <c r="H315" s="41"/>
      <c r="I315" s="38"/>
      <c r="J315" s="38"/>
      <c r="K315" s="35"/>
      <c r="L315" s="35"/>
      <c r="M315" s="35"/>
      <c r="N315" s="36"/>
      <c r="O315" s="62"/>
      <c r="P315" s="34" t="str">
        <f t="shared" si="3"/>
        <v/>
      </c>
    </row>
    <row r="316" ht="22.5" customHeight="1">
      <c r="A316" s="37"/>
      <c r="B316" s="37" t="str">
        <f>'Master Schedule'!B316</f>
        <v/>
      </c>
      <c r="C316" s="39"/>
      <c r="D316" s="40" t="str">
        <f t="shared" si="1"/>
        <v>Saturday</v>
      </c>
      <c r="E316" s="41"/>
      <c r="F316" s="38"/>
      <c r="G316" s="38"/>
      <c r="H316" s="41"/>
      <c r="I316" s="38"/>
      <c r="J316" s="38"/>
      <c r="K316" s="32"/>
      <c r="L316" s="32"/>
      <c r="M316" s="32"/>
      <c r="N316" s="33"/>
      <c r="O316" s="62"/>
      <c r="P316" s="34" t="str">
        <f t="shared" si="3"/>
        <v/>
      </c>
    </row>
    <row r="317" ht="22.5" customHeight="1">
      <c r="A317" s="37"/>
      <c r="B317" s="37" t="str">
        <f>'Master Schedule'!B317</f>
        <v/>
      </c>
      <c r="C317" s="39"/>
      <c r="D317" s="40" t="str">
        <f t="shared" si="1"/>
        <v>Saturday</v>
      </c>
      <c r="E317" s="41"/>
      <c r="F317" s="38"/>
      <c r="G317" s="38"/>
      <c r="H317" s="41"/>
      <c r="I317" s="38"/>
      <c r="J317" s="38"/>
      <c r="K317" s="35"/>
      <c r="L317" s="35"/>
      <c r="M317" s="35"/>
      <c r="N317" s="36"/>
      <c r="O317" s="62"/>
      <c r="P317" s="34" t="str">
        <f t="shared" si="3"/>
        <v/>
      </c>
    </row>
    <row r="318" ht="22.5" customHeight="1">
      <c r="A318" s="37"/>
      <c r="B318" s="37" t="str">
        <f>'Master Schedule'!B318</f>
        <v/>
      </c>
      <c r="C318" s="39"/>
      <c r="D318" s="40" t="str">
        <f t="shared" si="1"/>
        <v>Saturday</v>
      </c>
      <c r="E318" s="41"/>
      <c r="F318" s="38"/>
      <c r="G318" s="38"/>
      <c r="H318" s="41"/>
      <c r="I318" s="38"/>
      <c r="J318" s="38"/>
      <c r="K318" s="32"/>
      <c r="L318" s="32"/>
      <c r="M318" s="32"/>
      <c r="N318" s="33"/>
      <c r="O318" s="62"/>
      <c r="P318" s="34" t="str">
        <f t="shared" si="3"/>
        <v/>
      </c>
    </row>
    <row r="319" ht="22.5" customHeight="1">
      <c r="A319" s="37"/>
      <c r="B319" s="37" t="str">
        <f>'Master Schedule'!B319</f>
        <v/>
      </c>
      <c r="C319" s="39"/>
      <c r="D319" s="40" t="str">
        <f t="shared" si="1"/>
        <v>Saturday</v>
      </c>
      <c r="E319" s="41"/>
      <c r="F319" s="38"/>
      <c r="G319" s="38"/>
      <c r="H319" s="41"/>
      <c r="I319" s="38"/>
      <c r="J319" s="38"/>
      <c r="K319" s="35"/>
      <c r="L319" s="35"/>
      <c r="M319" s="35"/>
      <c r="N319" s="36"/>
      <c r="O319" s="62"/>
      <c r="P319" s="34" t="str">
        <f t="shared" si="3"/>
        <v/>
      </c>
    </row>
    <row r="320" ht="22.5" customHeight="1">
      <c r="A320" s="37"/>
      <c r="B320" s="37" t="str">
        <f>'Master Schedule'!B320</f>
        <v/>
      </c>
      <c r="C320" s="39"/>
      <c r="D320" s="40" t="str">
        <f t="shared" si="1"/>
        <v>Saturday</v>
      </c>
      <c r="E320" s="41"/>
      <c r="F320" s="38"/>
      <c r="G320" s="38"/>
      <c r="H320" s="41"/>
      <c r="I320" s="38"/>
      <c r="J320" s="38"/>
      <c r="K320" s="32"/>
      <c r="L320" s="32"/>
      <c r="M320" s="32"/>
      <c r="N320" s="33"/>
      <c r="O320" s="62"/>
      <c r="P320" s="34" t="str">
        <f t="shared" si="3"/>
        <v/>
      </c>
    </row>
    <row r="321" ht="22.5" customHeight="1">
      <c r="A321" s="37"/>
      <c r="B321" s="37" t="str">
        <f>'Master Schedule'!B321</f>
        <v/>
      </c>
      <c r="C321" s="39"/>
      <c r="D321" s="40" t="str">
        <f t="shared" si="1"/>
        <v>Saturday</v>
      </c>
      <c r="E321" s="41"/>
      <c r="F321" s="38"/>
      <c r="G321" s="38"/>
      <c r="H321" s="41"/>
      <c r="I321" s="38"/>
      <c r="J321" s="38"/>
      <c r="K321" s="35"/>
      <c r="L321" s="35"/>
      <c r="M321" s="35"/>
      <c r="N321" s="36"/>
      <c r="O321" s="62"/>
      <c r="P321" s="34" t="str">
        <f t="shared" si="3"/>
        <v/>
      </c>
    </row>
    <row r="322" ht="22.5" customHeight="1">
      <c r="A322" s="37"/>
      <c r="B322" s="37" t="str">
        <f>'Master Schedule'!B322</f>
        <v/>
      </c>
      <c r="C322" s="39"/>
      <c r="D322" s="40" t="str">
        <f t="shared" si="1"/>
        <v>Saturday</v>
      </c>
      <c r="E322" s="41"/>
      <c r="F322" s="38"/>
      <c r="G322" s="38"/>
      <c r="H322" s="41"/>
      <c r="I322" s="38"/>
      <c r="J322" s="38"/>
      <c r="K322" s="32"/>
      <c r="L322" s="32"/>
      <c r="M322" s="32"/>
      <c r="N322" s="33"/>
      <c r="O322" s="62"/>
      <c r="P322" s="34" t="str">
        <f t="shared" si="3"/>
        <v/>
      </c>
    </row>
    <row r="323" ht="22.5" customHeight="1">
      <c r="A323" s="37"/>
      <c r="B323" s="37" t="str">
        <f>'Master Schedule'!B323</f>
        <v/>
      </c>
      <c r="C323" s="39"/>
      <c r="D323" s="40" t="str">
        <f t="shared" si="1"/>
        <v>Saturday</v>
      </c>
      <c r="E323" s="41"/>
      <c r="F323" s="38"/>
      <c r="G323" s="38"/>
      <c r="H323" s="41"/>
      <c r="I323" s="38"/>
      <c r="J323" s="38"/>
      <c r="K323" s="35"/>
      <c r="L323" s="35"/>
      <c r="M323" s="35"/>
      <c r="N323" s="36"/>
      <c r="O323" s="62"/>
      <c r="P323" s="34" t="str">
        <f t="shared" si="3"/>
        <v/>
      </c>
    </row>
    <row r="324" ht="22.5" customHeight="1">
      <c r="A324" s="37"/>
      <c r="B324" s="37" t="str">
        <f>'Master Schedule'!B324</f>
        <v/>
      </c>
      <c r="C324" s="39"/>
      <c r="D324" s="40" t="str">
        <f t="shared" si="1"/>
        <v>Saturday</v>
      </c>
      <c r="E324" s="41"/>
      <c r="F324" s="38"/>
      <c r="G324" s="38"/>
      <c r="H324" s="41"/>
      <c r="I324" s="38"/>
      <c r="J324" s="38"/>
      <c r="K324" s="32"/>
      <c r="L324" s="32"/>
      <c r="M324" s="32"/>
      <c r="N324" s="33"/>
      <c r="O324" s="62"/>
      <c r="P324" s="34" t="str">
        <f t="shared" si="3"/>
        <v/>
      </c>
    </row>
    <row r="325" ht="22.5" customHeight="1">
      <c r="A325" s="37"/>
      <c r="B325" s="37" t="str">
        <f>'Master Schedule'!B325</f>
        <v/>
      </c>
      <c r="C325" s="39"/>
      <c r="D325" s="40" t="str">
        <f t="shared" si="1"/>
        <v>Saturday</v>
      </c>
      <c r="E325" s="41"/>
      <c r="F325" s="38"/>
      <c r="G325" s="38"/>
      <c r="H325" s="41"/>
      <c r="I325" s="38"/>
      <c r="J325" s="38"/>
      <c r="K325" s="35"/>
      <c r="L325" s="35"/>
      <c r="M325" s="35"/>
      <c r="N325" s="36"/>
      <c r="O325" s="62"/>
      <c r="P325" s="34" t="str">
        <f t="shared" si="3"/>
        <v/>
      </c>
    </row>
    <row r="326" ht="22.5" customHeight="1">
      <c r="A326" s="37"/>
      <c r="B326" s="37" t="str">
        <f>'Master Schedule'!B326</f>
        <v/>
      </c>
      <c r="C326" s="39"/>
      <c r="D326" s="40" t="str">
        <f t="shared" si="1"/>
        <v>Saturday</v>
      </c>
      <c r="E326" s="41"/>
      <c r="F326" s="38"/>
      <c r="G326" s="38"/>
      <c r="H326" s="41"/>
      <c r="I326" s="38"/>
      <c r="J326" s="38"/>
      <c r="K326" s="32"/>
      <c r="L326" s="32"/>
      <c r="M326" s="32"/>
      <c r="N326" s="33"/>
      <c r="O326" s="62"/>
      <c r="P326" s="34" t="str">
        <f t="shared" si="3"/>
        <v/>
      </c>
    </row>
    <row r="327" ht="22.5" customHeight="1">
      <c r="A327" s="37"/>
      <c r="B327" s="37" t="str">
        <f>'Master Schedule'!B327</f>
        <v/>
      </c>
      <c r="C327" s="39"/>
      <c r="D327" s="40" t="str">
        <f t="shared" si="1"/>
        <v>Saturday</v>
      </c>
      <c r="E327" s="41"/>
      <c r="F327" s="38"/>
      <c r="G327" s="38"/>
      <c r="H327" s="41"/>
      <c r="I327" s="38"/>
      <c r="J327" s="38"/>
      <c r="K327" s="35"/>
      <c r="L327" s="35"/>
      <c r="M327" s="35"/>
      <c r="N327" s="36"/>
      <c r="O327" s="62"/>
      <c r="P327" s="34" t="str">
        <f t="shared" si="3"/>
        <v/>
      </c>
    </row>
    <row r="328" ht="22.5" customHeight="1">
      <c r="A328" s="37"/>
      <c r="B328" s="37" t="str">
        <f>'Master Schedule'!B328</f>
        <v/>
      </c>
      <c r="C328" s="39"/>
      <c r="D328" s="40" t="str">
        <f t="shared" si="1"/>
        <v>Saturday</v>
      </c>
      <c r="E328" s="41"/>
      <c r="F328" s="38"/>
      <c r="G328" s="38"/>
      <c r="H328" s="41"/>
      <c r="I328" s="38"/>
      <c r="J328" s="38"/>
      <c r="K328" s="32"/>
      <c r="L328" s="32"/>
      <c r="M328" s="32"/>
      <c r="N328" s="33"/>
      <c r="O328" s="62"/>
      <c r="P328" s="34" t="str">
        <f t="shared" si="3"/>
        <v/>
      </c>
    </row>
    <row r="329" ht="22.5" customHeight="1">
      <c r="A329" s="37"/>
      <c r="B329" s="37" t="str">
        <f>'Master Schedule'!B329</f>
        <v/>
      </c>
      <c r="C329" s="39"/>
      <c r="D329" s="40" t="str">
        <f t="shared" si="1"/>
        <v>Saturday</v>
      </c>
      <c r="E329" s="41"/>
      <c r="F329" s="38"/>
      <c r="G329" s="38"/>
      <c r="H329" s="41"/>
      <c r="I329" s="38"/>
      <c r="J329" s="38"/>
      <c r="K329" s="35"/>
      <c r="L329" s="35"/>
      <c r="M329" s="35"/>
      <c r="N329" s="36"/>
      <c r="O329" s="62"/>
      <c r="P329" s="34" t="str">
        <f t="shared" si="3"/>
        <v/>
      </c>
    </row>
    <row r="330" ht="22.5" customHeight="1">
      <c r="A330" s="37"/>
      <c r="B330" s="37" t="str">
        <f>'Master Schedule'!B330</f>
        <v/>
      </c>
      <c r="C330" s="39"/>
      <c r="D330" s="40" t="str">
        <f t="shared" si="1"/>
        <v>Saturday</v>
      </c>
      <c r="E330" s="41"/>
      <c r="F330" s="38"/>
      <c r="G330" s="38"/>
      <c r="H330" s="41"/>
      <c r="I330" s="38"/>
      <c r="J330" s="38"/>
      <c r="K330" s="32"/>
      <c r="L330" s="32"/>
      <c r="M330" s="32"/>
      <c r="N330" s="33"/>
      <c r="O330" s="62"/>
      <c r="P330" s="34" t="str">
        <f t="shared" si="3"/>
        <v/>
      </c>
    </row>
    <row r="331" ht="22.5" customHeight="1">
      <c r="A331" s="37"/>
      <c r="B331" s="37" t="str">
        <f>'Master Schedule'!B331</f>
        <v/>
      </c>
      <c r="C331" s="39"/>
      <c r="D331" s="40" t="str">
        <f t="shared" si="1"/>
        <v>Saturday</v>
      </c>
      <c r="E331" s="41"/>
      <c r="F331" s="38"/>
      <c r="G331" s="38"/>
      <c r="H331" s="41"/>
      <c r="I331" s="38"/>
      <c r="J331" s="38"/>
      <c r="K331" s="35"/>
      <c r="L331" s="35"/>
      <c r="M331" s="35"/>
      <c r="N331" s="36"/>
      <c r="O331" s="62"/>
      <c r="P331" s="34" t="str">
        <f t="shared" si="3"/>
        <v/>
      </c>
    </row>
    <row r="332" ht="22.5" customHeight="1">
      <c r="A332" s="37"/>
      <c r="B332" s="37" t="str">
        <f>'Master Schedule'!B332</f>
        <v/>
      </c>
      <c r="C332" s="39"/>
      <c r="D332" s="40" t="str">
        <f t="shared" si="1"/>
        <v>Saturday</v>
      </c>
      <c r="E332" s="41"/>
      <c r="F332" s="38"/>
      <c r="G332" s="38"/>
      <c r="H332" s="41"/>
      <c r="I332" s="38"/>
      <c r="J332" s="38"/>
      <c r="K332" s="32"/>
      <c r="L332" s="32"/>
      <c r="M332" s="32"/>
      <c r="N332" s="33"/>
      <c r="O332" s="62"/>
      <c r="P332" s="34" t="str">
        <f t="shared" si="3"/>
        <v/>
      </c>
    </row>
    <row r="333" ht="22.5" customHeight="1">
      <c r="A333" s="37"/>
      <c r="B333" s="37" t="str">
        <f>'Master Schedule'!B333</f>
        <v/>
      </c>
      <c r="C333" s="39"/>
      <c r="D333" s="40" t="str">
        <f t="shared" si="1"/>
        <v>Saturday</v>
      </c>
      <c r="E333" s="41"/>
      <c r="F333" s="38"/>
      <c r="G333" s="38"/>
      <c r="H333" s="41"/>
      <c r="I333" s="38"/>
      <c r="J333" s="38"/>
      <c r="K333" s="35"/>
      <c r="L333" s="35"/>
      <c r="M333" s="35"/>
      <c r="N333" s="36"/>
      <c r="O333" s="62"/>
      <c r="P333" s="34" t="str">
        <f t="shared" si="3"/>
        <v/>
      </c>
    </row>
    <row r="334" ht="22.5" customHeight="1">
      <c r="A334" s="37"/>
      <c r="B334" s="37" t="str">
        <f>'Master Schedule'!B334</f>
        <v/>
      </c>
      <c r="C334" s="39"/>
      <c r="D334" s="40" t="str">
        <f t="shared" si="1"/>
        <v>Saturday</v>
      </c>
      <c r="E334" s="41"/>
      <c r="F334" s="38"/>
      <c r="G334" s="38"/>
      <c r="H334" s="41"/>
      <c r="I334" s="38"/>
      <c r="J334" s="38"/>
      <c r="K334" s="32"/>
      <c r="L334" s="32"/>
      <c r="M334" s="32"/>
      <c r="N334" s="33"/>
      <c r="O334" s="62"/>
      <c r="P334" s="34" t="str">
        <f t="shared" si="3"/>
        <v/>
      </c>
    </row>
    <row r="335" ht="22.5" customHeight="1">
      <c r="A335" s="37"/>
      <c r="B335" s="37" t="str">
        <f>'Master Schedule'!B335</f>
        <v/>
      </c>
      <c r="C335" s="39"/>
      <c r="D335" s="40" t="str">
        <f t="shared" si="1"/>
        <v>Saturday</v>
      </c>
      <c r="E335" s="41"/>
      <c r="F335" s="38"/>
      <c r="G335" s="38"/>
      <c r="H335" s="41"/>
      <c r="I335" s="38"/>
      <c r="J335" s="38"/>
      <c r="K335" s="35"/>
      <c r="L335" s="35"/>
      <c r="M335" s="35"/>
      <c r="N335" s="36"/>
      <c r="O335" s="62"/>
      <c r="P335" s="34" t="str">
        <f t="shared" si="3"/>
        <v/>
      </c>
    </row>
    <row r="336" ht="22.5" customHeight="1">
      <c r="A336" s="37"/>
      <c r="B336" s="37" t="str">
        <f>'Master Schedule'!B336</f>
        <v/>
      </c>
      <c r="C336" s="39"/>
      <c r="D336" s="40" t="str">
        <f t="shared" si="1"/>
        <v>Saturday</v>
      </c>
      <c r="E336" s="41"/>
      <c r="F336" s="38"/>
      <c r="G336" s="38"/>
      <c r="H336" s="41"/>
      <c r="I336" s="38"/>
      <c r="J336" s="38"/>
      <c r="K336" s="32"/>
      <c r="L336" s="32"/>
      <c r="M336" s="32"/>
      <c r="N336" s="33"/>
      <c r="O336" s="62"/>
      <c r="P336" s="34" t="str">
        <f t="shared" si="3"/>
        <v/>
      </c>
    </row>
    <row r="337" ht="22.5" customHeight="1">
      <c r="A337" s="37"/>
      <c r="B337" s="37" t="str">
        <f>'Master Schedule'!B337</f>
        <v/>
      </c>
      <c r="C337" s="39"/>
      <c r="D337" s="40" t="str">
        <f t="shared" si="1"/>
        <v>Saturday</v>
      </c>
      <c r="E337" s="41"/>
      <c r="F337" s="38"/>
      <c r="G337" s="38"/>
      <c r="H337" s="41"/>
      <c r="I337" s="38"/>
      <c r="J337" s="38"/>
      <c r="K337" s="35"/>
      <c r="L337" s="35"/>
      <c r="M337" s="35"/>
      <c r="N337" s="36"/>
      <c r="O337" s="62"/>
      <c r="P337" s="34" t="str">
        <f t="shared" si="3"/>
        <v/>
      </c>
    </row>
    <row r="338" ht="22.5" customHeight="1">
      <c r="A338" s="37"/>
      <c r="B338" s="37" t="str">
        <f>'Master Schedule'!B338</f>
        <v/>
      </c>
      <c r="C338" s="39"/>
      <c r="D338" s="40" t="str">
        <f t="shared" si="1"/>
        <v>Saturday</v>
      </c>
      <c r="E338" s="41"/>
      <c r="F338" s="38"/>
      <c r="G338" s="38"/>
      <c r="H338" s="41"/>
      <c r="I338" s="38"/>
      <c r="J338" s="38"/>
      <c r="K338" s="32"/>
      <c r="L338" s="32"/>
      <c r="M338" s="32"/>
      <c r="N338" s="33"/>
      <c r="O338" s="62"/>
      <c r="P338" s="34" t="str">
        <f t="shared" si="3"/>
        <v/>
      </c>
    </row>
    <row r="339" ht="22.5" customHeight="1">
      <c r="A339" s="37"/>
      <c r="B339" s="37" t="str">
        <f>'Master Schedule'!B339</f>
        <v/>
      </c>
      <c r="C339" s="39"/>
      <c r="D339" s="40" t="str">
        <f t="shared" si="1"/>
        <v>Saturday</v>
      </c>
      <c r="E339" s="41"/>
      <c r="F339" s="38"/>
      <c r="G339" s="38"/>
      <c r="H339" s="41"/>
      <c r="I339" s="38"/>
      <c r="J339" s="38"/>
      <c r="K339" s="35"/>
      <c r="L339" s="35"/>
      <c r="M339" s="35"/>
      <c r="N339" s="36"/>
      <c r="O339" s="62"/>
      <c r="P339" s="34" t="str">
        <f t="shared" si="3"/>
        <v/>
      </c>
    </row>
    <row r="340" ht="22.5" customHeight="1">
      <c r="A340" s="37"/>
      <c r="B340" s="37" t="str">
        <f>'Master Schedule'!B340</f>
        <v/>
      </c>
      <c r="C340" s="39"/>
      <c r="D340" s="40" t="str">
        <f t="shared" si="1"/>
        <v>Saturday</v>
      </c>
      <c r="E340" s="41"/>
      <c r="F340" s="38"/>
      <c r="G340" s="38"/>
      <c r="H340" s="41"/>
      <c r="I340" s="38"/>
      <c r="J340" s="38"/>
      <c r="K340" s="32"/>
      <c r="L340" s="32"/>
      <c r="M340" s="32"/>
      <c r="N340" s="33"/>
      <c r="O340" s="62"/>
      <c r="P340" s="34" t="str">
        <f t="shared" si="3"/>
        <v/>
      </c>
    </row>
    <row r="341" ht="22.5" customHeight="1">
      <c r="A341" s="37"/>
      <c r="B341" s="37" t="str">
        <f>'Master Schedule'!B341</f>
        <v/>
      </c>
      <c r="C341" s="39"/>
      <c r="D341" s="40" t="str">
        <f t="shared" si="1"/>
        <v>Saturday</v>
      </c>
      <c r="E341" s="41"/>
      <c r="F341" s="38"/>
      <c r="G341" s="38"/>
      <c r="H341" s="41"/>
      <c r="I341" s="38"/>
      <c r="J341" s="38"/>
      <c r="K341" s="35"/>
      <c r="L341" s="35"/>
      <c r="M341" s="35"/>
      <c r="N341" s="36"/>
      <c r="O341" s="62"/>
      <c r="P341" s="34" t="str">
        <f t="shared" si="3"/>
        <v/>
      </c>
    </row>
    <row r="342" ht="22.5" customHeight="1">
      <c r="A342" s="37"/>
      <c r="B342" s="37" t="str">
        <f>'Master Schedule'!B342</f>
        <v/>
      </c>
      <c r="C342" s="39"/>
      <c r="D342" s="40" t="str">
        <f t="shared" si="1"/>
        <v>Saturday</v>
      </c>
      <c r="E342" s="41"/>
      <c r="F342" s="38"/>
      <c r="G342" s="38"/>
      <c r="H342" s="41"/>
      <c r="I342" s="38"/>
      <c r="J342" s="38"/>
      <c r="K342" s="32"/>
      <c r="L342" s="32"/>
      <c r="M342" s="32"/>
      <c r="N342" s="33"/>
      <c r="O342" s="62"/>
      <c r="P342" s="34" t="str">
        <f t="shared" si="3"/>
        <v/>
      </c>
    </row>
    <row r="343" ht="22.5" customHeight="1">
      <c r="A343" s="37"/>
      <c r="B343" s="37" t="str">
        <f>'Master Schedule'!B343</f>
        <v/>
      </c>
      <c r="C343" s="39"/>
      <c r="D343" s="40" t="str">
        <f t="shared" si="1"/>
        <v>Saturday</v>
      </c>
      <c r="E343" s="41"/>
      <c r="F343" s="38"/>
      <c r="G343" s="38"/>
      <c r="H343" s="41"/>
      <c r="I343" s="38"/>
      <c r="J343" s="38"/>
      <c r="K343" s="35"/>
      <c r="L343" s="35"/>
      <c r="M343" s="35"/>
      <c r="N343" s="36"/>
      <c r="O343" s="62"/>
      <c r="P343" s="34" t="str">
        <f t="shared" si="3"/>
        <v/>
      </c>
    </row>
    <row r="344" ht="22.5" customHeight="1">
      <c r="A344" s="37"/>
      <c r="B344" s="37" t="str">
        <f>'Master Schedule'!B344</f>
        <v/>
      </c>
      <c r="C344" s="39"/>
      <c r="D344" s="40" t="str">
        <f t="shared" si="1"/>
        <v>Saturday</v>
      </c>
      <c r="E344" s="41"/>
      <c r="F344" s="38"/>
      <c r="G344" s="38"/>
      <c r="H344" s="41"/>
      <c r="I344" s="38"/>
      <c r="J344" s="38"/>
      <c r="K344" s="32"/>
      <c r="L344" s="32"/>
      <c r="M344" s="32"/>
      <c r="N344" s="33"/>
      <c r="O344" s="62"/>
      <c r="P344" s="34" t="str">
        <f t="shared" si="3"/>
        <v/>
      </c>
    </row>
    <row r="345" ht="22.5" customHeight="1">
      <c r="A345" s="37"/>
      <c r="B345" s="37" t="str">
        <f>'Master Schedule'!B345</f>
        <v/>
      </c>
      <c r="C345" s="39"/>
      <c r="D345" s="40" t="str">
        <f t="shared" si="1"/>
        <v>Saturday</v>
      </c>
      <c r="E345" s="41"/>
      <c r="F345" s="38"/>
      <c r="G345" s="38"/>
      <c r="H345" s="41"/>
      <c r="I345" s="38"/>
      <c r="J345" s="38"/>
      <c r="K345" s="35"/>
      <c r="L345" s="35"/>
      <c r="M345" s="35"/>
      <c r="N345" s="36"/>
      <c r="O345" s="62"/>
      <c r="P345" s="34" t="str">
        <f t="shared" si="3"/>
        <v/>
      </c>
    </row>
    <row r="346" ht="22.5" customHeight="1">
      <c r="A346" s="37"/>
      <c r="B346" s="37" t="str">
        <f>'Master Schedule'!B346</f>
        <v/>
      </c>
      <c r="C346" s="39"/>
      <c r="D346" s="40" t="str">
        <f t="shared" si="1"/>
        <v>Saturday</v>
      </c>
      <c r="E346" s="41"/>
      <c r="F346" s="38"/>
      <c r="G346" s="38"/>
      <c r="H346" s="41"/>
      <c r="I346" s="38"/>
      <c r="J346" s="38"/>
      <c r="K346" s="32"/>
      <c r="L346" s="32"/>
      <c r="M346" s="32"/>
      <c r="N346" s="33"/>
      <c r="O346" s="62"/>
      <c r="P346" s="34" t="str">
        <f t="shared" si="3"/>
        <v/>
      </c>
    </row>
    <row r="347" ht="22.5" customHeight="1">
      <c r="A347" s="37"/>
      <c r="B347" s="37" t="str">
        <f>'Master Schedule'!B347</f>
        <v/>
      </c>
      <c r="C347" s="39"/>
      <c r="D347" s="40" t="str">
        <f t="shared" si="1"/>
        <v>Saturday</v>
      </c>
      <c r="E347" s="41"/>
      <c r="F347" s="38"/>
      <c r="G347" s="38"/>
      <c r="H347" s="41"/>
      <c r="I347" s="38"/>
      <c r="J347" s="38"/>
      <c r="K347" s="35"/>
      <c r="L347" s="35"/>
      <c r="M347" s="35"/>
      <c r="N347" s="36"/>
      <c r="O347" s="62"/>
      <c r="P347" s="34" t="str">
        <f t="shared" si="3"/>
        <v/>
      </c>
    </row>
    <row r="348" ht="22.5" customHeight="1">
      <c r="A348" s="37"/>
      <c r="B348" s="37" t="str">
        <f>'Master Schedule'!B348</f>
        <v/>
      </c>
      <c r="C348" s="39"/>
      <c r="D348" s="40" t="str">
        <f t="shared" si="1"/>
        <v>Saturday</v>
      </c>
      <c r="E348" s="41"/>
      <c r="F348" s="38"/>
      <c r="G348" s="38"/>
      <c r="H348" s="41"/>
      <c r="I348" s="38"/>
      <c r="J348" s="38"/>
      <c r="K348" s="32"/>
      <c r="L348" s="32"/>
      <c r="M348" s="32"/>
      <c r="N348" s="33"/>
      <c r="O348" s="62"/>
      <c r="P348" s="34" t="str">
        <f t="shared" si="3"/>
        <v/>
      </c>
    </row>
    <row r="349" ht="22.5" customHeight="1">
      <c r="A349" s="37"/>
      <c r="B349" s="37" t="str">
        <f>'Master Schedule'!B349</f>
        <v/>
      </c>
      <c r="C349" s="39"/>
      <c r="D349" s="40" t="str">
        <f t="shared" si="1"/>
        <v>Saturday</v>
      </c>
      <c r="E349" s="41"/>
      <c r="F349" s="38"/>
      <c r="G349" s="38"/>
      <c r="H349" s="41"/>
      <c r="I349" s="38"/>
      <c r="J349" s="38"/>
      <c r="K349" s="35"/>
      <c r="L349" s="35"/>
      <c r="M349" s="35"/>
      <c r="N349" s="36"/>
      <c r="O349" s="62"/>
      <c r="P349" s="34" t="str">
        <f t="shared" si="3"/>
        <v/>
      </c>
    </row>
    <row r="350" ht="22.5" customHeight="1">
      <c r="A350" s="37"/>
      <c r="B350" s="37" t="str">
        <f>'Master Schedule'!B350</f>
        <v/>
      </c>
      <c r="C350" s="39"/>
      <c r="D350" s="40" t="str">
        <f t="shared" si="1"/>
        <v>Saturday</v>
      </c>
      <c r="E350" s="41"/>
      <c r="F350" s="38"/>
      <c r="G350" s="38"/>
      <c r="H350" s="41"/>
      <c r="I350" s="38"/>
      <c r="J350" s="38"/>
      <c r="K350" s="32"/>
      <c r="L350" s="32"/>
      <c r="M350" s="32"/>
      <c r="N350" s="33"/>
      <c r="O350" s="62"/>
      <c r="P350" s="34" t="str">
        <f t="shared" si="3"/>
        <v/>
      </c>
    </row>
    <row r="351" ht="22.5" customHeight="1">
      <c r="A351" s="37"/>
      <c r="B351" s="37" t="str">
        <f>'Master Schedule'!B351</f>
        <v/>
      </c>
      <c r="C351" s="39"/>
      <c r="D351" s="40" t="str">
        <f t="shared" si="1"/>
        <v>Saturday</v>
      </c>
      <c r="E351" s="41"/>
      <c r="F351" s="38"/>
      <c r="G351" s="38"/>
      <c r="H351" s="41"/>
      <c r="I351" s="38"/>
      <c r="J351" s="38"/>
      <c r="K351" s="35"/>
      <c r="L351" s="35"/>
      <c r="M351" s="35"/>
      <c r="N351" s="36"/>
      <c r="O351" s="62"/>
      <c r="P351" s="34" t="str">
        <f t="shared" si="3"/>
        <v/>
      </c>
    </row>
    <row r="352" ht="22.5" customHeight="1">
      <c r="A352" s="37"/>
      <c r="B352" s="37" t="str">
        <f>'Master Schedule'!B352</f>
        <v/>
      </c>
      <c r="C352" s="39"/>
      <c r="D352" s="40" t="str">
        <f t="shared" si="1"/>
        <v>Saturday</v>
      </c>
      <c r="E352" s="41"/>
      <c r="F352" s="38"/>
      <c r="G352" s="38"/>
      <c r="H352" s="41"/>
      <c r="I352" s="38"/>
      <c r="J352" s="38"/>
      <c r="K352" s="32"/>
      <c r="L352" s="32"/>
      <c r="M352" s="32"/>
      <c r="N352" s="33"/>
      <c r="O352" s="62"/>
      <c r="P352" s="34" t="str">
        <f t="shared" si="3"/>
        <v/>
      </c>
    </row>
    <row r="353" ht="22.5" customHeight="1">
      <c r="A353" s="37"/>
      <c r="B353" s="37" t="str">
        <f>'Master Schedule'!B353</f>
        <v/>
      </c>
      <c r="C353" s="39"/>
      <c r="D353" s="40" t="str">
        <f t="shared" si="1"/>
        <v>Saturday</v>
      </c>
      <c r="E353" s="41"/>
      <c r="F353" s="38"/>
      <c r="G353" s="38"/>
      <c r="H353" s="41"/>
      <c r="I353" s="38"/>
      <c r="J353" s="38"/>
      <c r="K353" s="35"/>
      <c r="L353" s="35"/>
      <c r="M353" s="35"/>
      <c r="N353" s="36"/>
      <c r="O353" s="62"/>
      <c r="P353" s="34" t="str">
        <f t="shared" si="3"/>
        <v/>
      </c>
    </row>
    <row r="354" ht="22.5" customHeight="1">
      <c r="A354" s="37"/>
      <c r="B354" s="37" t="str">
        <f>'Master Schedule'!B354</f>
        <v/>
      </c>
      <c r="C354" s="39"/>
      <c r="D354" s="40" t="str">
        <f t="shared" si="1"/>
        <v>Saturday</v>
      </c>
      <c r="E354" s="41"/>
      <c r="F354" s="38"/>
      <c r="G354" s="38"/>
      <c r="H354" s="41"/>
      <c r="I354" s="38"/>
      <c r="J354" s="38"/>
      <c r="K354" s="32"/>
      <c r="L354" s="32"/>
      <c r="M354" s="32"/>
      <c r="N354" s="33"/>
      <c r="O354" s="62"/>
      <c r="P354" s="34" t="str">
        <f t="shared" si="3"/>
        <v/>
      </c>
    </row>
    <row r="355" ht="22.5" customHeight="1">
      <c r="A355" s="37"/>
      <c r="B355" s="37" t="str">
        <f>'Master Schedule'!B355</f>
        <v/>
      </c>
      <c r="C355" s="39"/>
      <c r="D355" s="40" t="str">
        <f t="shared" si="1"/>
        <v>Saturday</v>
      </c>
      <c r="E355" s="41"/>
      <c r="F355" s="38"/>
      <c r="G355" s="38"/>
      <c r="H355" s="41"/>
      <c r="I355" s="38"/>
      <c r="J355" s="38"/>
      <c r="K355" s="35"/>
      <c r="L355" s="35"/>
      <c r="M355" s="35"/>
      <c r="N355" s="36"/>
      <c r="O355" s="62"/>
      <c r="P355" s="34" t="str">
        <f t="shared" si="3"/>
        <v/>
      </c>
    </row>
    <row r="356" ht="22.5" customHeight="1">
      <c r="A356" s="37"/>
      <c r="B356" s="37" t="str">
        <f>'Master Schedule'!B356</f>
        <v/>
      </c>
      <c r="C356" s="39"/>
      <c r="D356" s="40" t="str">
        <f t="shared" si="1"/>
        <v>Saturday</v>
      </c>
      <c r="E356" s="41"/>
      <c r="F356" s="38"/>
      <c r="G356" s="38"/>
      <c r="H356" s="41"/>
      <c r="I356" s="38"/>
      <c r="J356" s="38"/>
      <c r="K356" s="32"/>
      <c r="L356" s="32"/>
      <c r="M356" s="32"/>
      <c r="N356" s="33"/>
      <c r="O356" s="62"/>
      <c r="P356" s="34" t="str">
        <f t="shared" si="3"/>
        <v/>
      </c>
    </row>
    <row r="357" ht="22.5" customHeight="1">
      <c r="A357" s="37"/>
      <c r="B357" s="37" t="str">
        <f>'Master Schedule'!B357</f>
        <v/>
      </c>
      <c r="C357" s="39"/>
      <c r="D357" s="40" t="str">
        <f t="shared" si="1"/>
        <v>Saturday</v>
      </c>
      <c r="E357" s="41"/>
      <c r="F357" s="38"/>
      <c r="G357" s="38"/>
      <c r="H357" s="41"/>
      <c r="I357" s="38"/>
      <c r="J357" s="38"/>
      <c r="K357" s="35"/>
      <c r="L357" s="35"/>
      <c r="M357" s="35"/>
      <c r="N357" s="36"/>
      <c r="O357" s="62"/>
      <c r="P357" s="34" t="str">
        <f t="shared" si="3"/>
        <v/>
      </c>
    </row>
    <row r="358" ht="22.5" customHeight="1">
      <c r="A358" s="37"/>
      <c r="B358" s="37" t="str">
        <f>'Master Schedule'!B358</f>
        <v/>
      </c>
      <c r="C358" s="39"/>
      <c r="D358" s="40" t="str">
        <f t="shared" si="1"/>
        <v>Saturday</v>
      </c>
      <c r="E358" s="41"/>
      <c r="F358" s="38"/>
      <c r="G358" s="38"/>
      <c r="H358" s="41"/>
      <c r="I358" s="38"/>
      <c r="J358" s="38"/>
      <c r="K358" s="32"/>
      <c r="L358" s="32"/>
      <c r="M358" s="32"/>
      <c r="N358" s="33"/>
      <c r="O358" s="62"/>
      <c r="P358" s="34" t="str">
        <f t="shared" si="3"/>
        <v/>
      </c>
    </row>
    <row r="359" ht="22.5" customHeight="1">
      <c r="A359" s="37"/>
      <c r="B359" s="37" t="str">
        <f>'Master Schedule'!B359</f>
        <v/>
      </c>
      <c r="C359" s="39"/>
      <c r="D359" s="40" t="str">
        <f t="shared" si="1"/>
        <v>Saturday</v>
      </c>
      <c r="E359" s="41"/>
      <c r="F359" s="38"/>
      <c r="G359" s="38"/>
      <c r="H359" s="41"/>
      <c r="I359" s="38"/>
      <c r="J359" s="38"/>
      <c r="K359" s="35"/>
      <c r="L359" s="35"/>
      <c r="M359" s="35"/>
      <c r="N359" s="36"/>
      <c r="O359" s="62"/>
      <c r="P359" s="34" t="str">
        <f t="shared" si="3"/>
        <v/>
      </c>
    </row>
    <row r="360" ht="22.5" customHeight="1">
      <c r="A360" s="37"/>
      <c r="B360" s="37" t="str">
        <f>'Master Schedule'!B360</f>
        <v/>
      </c>
      <c r="C360" s="39"/>
      <c r="D360" s="40" t="str">
        <f t="shared" si="1"/>
        <v>Saturday</v>
      </c>
      <c r="E360" s="41"/>
      <c r="F360" s="38"/>
      <c r="G360" s="38"/>
      <c r="H360" s="41"/>
      <c r="I360" s="38"/>
      <c r="J360" s="38"/>
      <c r="K360" s="32"/>
      <c r="L360" s="32"/>
      <c r="M360" s="32"/>
      <c r="N360" s="33"/>
      <c r="O360" s="62"/>
      <c r="P360" s="34" t="str">
        <f t="shared" si="3"/>
        <v/>
      </c>
    </row>
    <row r="361" ht="22.5" customHeight="1">
      <c r="A361" s="37"/>
      <c r="B361" s="37" t="str">
        <f>'Master Schedule'!B361</f>
        <v/>
      </c>
      <c r="C361" s="39"/>
      <c r="D361" s="40" t="str">
        <f t="shared" si="1"/>
        <v>Saturday</v>
      </c>
      <c r="E361" s="41"/>
      <c r="F361" s="38"/>
      <c r="G361" s="38"/>
      <c r="H361" s="41"/>
      <c r="I361" s="38"/>
      <c r="J361" s="38"/>
      <c r="K361" s="35"/>
      <c r="L361" s="35"/>
      <c r="M361" s="35"/>
      <c r="N361" s="36"/>
      <c r="O361" s="62"/>
      <c r="P361" s="34" t="str">
        <f t="shared" si="3"/>
        <v/>
      </c>
    </row>
    <row r="362" ht="22.5" customHeight="1">
      <c r="A362" s="37"/>
      <c r="B362" s="37" t="str">
        <f>'Master Schedule'!B362</f>
        <v/>
      </c>
      <c r="C362" s="39"/>
      <c r="D362" s="40" t="str">
        <f t="shared" si="1"/>
        <v>Saturday</v>
      </c>
      <c r="E362" s="41"/>
      <c r="F362" s="38"/>
      <c r="G362" s="38"/>
      <c r="H362" s="41"/>
      <c r="I362" s="38"/>
      <c r="J362" s="38"/>
      <c r="K362" s="32"/>
      <c r="L362" s="32"/>
      <c r="M362" s="32"/>
      <c r="N362" s="33"/>
      <c r="O362" s="62"/>
      <c r="P362" s="34" t="str">
        <f t="shared" si="3"/>
        <v/>
      </c>
    </row>
    <row r="363" ht="22.5" customHeight="1">
      <c r="A363" s="37"/>
      <c r="B363" s="37" t="str">
        <f>'Master Schedule'!B363</f>
        <v/>
      </c>
      <c r="C363" s="39"/>
      <c r="D363" s="40" t="str">
        <f t="shared" si="1"/>
        <v>Saturday</v>
      </c>
      <c r="E363" s="41"/>
      <c r="F363" s="38"/>
      <c r="G363" s="38"/>
      <c r="H363" s="41"/>
      <c r="I363" s="38"/>
      <c r="J363" s="38"/>
      <c r="K363" s="35"/>
      <c r="L363" s="35"/>
      <c r="M363" s="35"/>
      <c r="N363" s="36"/>
      <c r="O363" s="62"/>
      <c r="P363" s="34" t="str">
        <f t="shared" si="3"/>
        <v/>
      </c>
    </row>
    <row r="364" ht="22.5" customHeight="1">
      <c r="A364" s="37"/>
      <c r="B364" s="37" t="str">
        <f>'Master Schedule'!B364</f>
        <v/>
      </c>
      <c r="C364" s="39"/>
      <c r="D364" s="40" t="str">
        <f t="shared" si="1"/>
        <v>Saturday</v>
      </c>
      <c r="E364" s="41"/>
      <c r="F364" s="38"/>
      <c r="G364" s="38"/>
      <c r="H364" s="41"/>
      <c r="I364" s="38"/>
      <c r="J364" s="38"/>
      <c r="K364" s="32"/>
      <c r="L364" s="32"/>
      <c r="M364" s="32"/>
      <c r="N364" s="33"/>
      <c r="O364" s="62"/>
      <c r="P364" s="34" t="str">
        <f t="shared" si="3"/>
        <v/>
      </c>
    </row>
    <row r="365" ht="22.5" customHeight="1">
      <c r="A365" s="37"/>
      <c r="B365" s="37" t="str">
        <f>'Master Schedule'!B365</f>
        <v/>
      </c>
      <c r="C365" s="39"/>
      <c r="D365" s="40" t="str">
        <f t="shared" si="1"/>
        <v>Saturday</v>
      </c>
      <c r="E365" s="41"/>
      <c r="F365" s="38"/>
      <c r="G365" s="38"/>
      <c r="H365" s="41"/>
      <c r="I365" s="38"/>
      <c r="J365" s="38"/>
      <c r="K365" s="35"/>
      <c r="L365" s="35"/>
      <c r="M365" s="35"/>
      <c r="N365" s="36"/>
      <c r="O365" s="62"/>
      <c r="P365" s="34" t="str">
        <f t="shared" si="3"/>
        <v/>
      </c>
    </row>
    <row r="366" ht="22.5" customHeight="1">
      <c r="A366" s="37"/>
      <c r="B366" s="37" t="str">
        <f>'Master Schedule'!B366</f>
        <v/>
      </c>
      <c r="C366" s="39"/>
      <c r="D366" s="40" t="str">
        <f t="shared" si="1"/>
        <v>Saturday</v>
      </c>
      <c r="E366" s="41"/>
      <c r="F366" s="38"/>
      <c r="G366" s="38"/>
      <c r="H366" s="41"/>
      <c r="I366" s="38"/>
      <c r="J366" s="38"/>
      <c r="K366" s="32"/>
      <c r="L366" s="32"/>
      <c r="M366" s="32"/>
      <c r="N366" s="33"/>
      <c r="O366" s="62"/>
      <c r="P366" s="34" t="str">
        <f t="shared" si="3"/>
        <v/>
      </c>
    </row>
    <row r="367" ht="22.5" customHeight="1">
      <c r="A367" s="37"/>
      <c r="B367" s="37" t="str">
        <f>'Master Schedule'!B367</f>
        <v/>
      </c>
      <c r="C367" s="39"/>
      <c r="D367" s="40" t="str">
        <f t="shared" si="1"/>
        <v>Saturday</v>
      </c>
      <c r="E367" s="41"/>
      <c r="F367" s="38"/>
      <c r="G367" s="38"/>
      <c r="H367" s="41"/>
      <c r="I367" s="38"/>
      <c r="J367" s="38"/>
      <c r="K367" s="35"/>
      <c r="L367" s="35"/>
      <c r="M367" s="35"/>
      <c r="N367" s="36"/>
      <c r="O367" s="62"/>
      <c r="P367" s="34" t="str">
        <f t="shared" si="3"/>
        <v/>
      </c>
    </row>
    <row r="368" ht="22.5" customHeight="1">
      <c r="A368" s="37"/>
      <c r="B368" s="37" t="str">
        <f>'Master Schedule'!B368</f>
        <v/>
      </c>
      <c r="C368" s="39"/>
      <c r="D368" s="40" t="str">
        <f t="shared" si="1"/>
        <v>Saturday</v>
      </c>
      <c r="E368" s="41"/>
      <c r="F368" s="38"/>
      <c r="G368" s="38"/>
      <c r="H368" s="41"/>
      <c r="I368" s="38"/>
      <c r="J368" s="38"/>
      <c r="K368" s="32"/>
      <c r="L368" s="32"/>
      <c r="M368" s="32"/>
      <c r="N368" s="33"/>
      <c r="O368" s="62"/>
      <c r="P368" s="34" t="str">
        <f t="shared" si="3"/>
        <v/>
      </c>
    </row>
    <row r="369" ht="22.5" customHeight="1">
      <c r="A369" s="37"/>
      <c r="B369" s="37" t="str">
        <f>'Master Schedule'!B369</f>
        <v/>
      </c>
      <c r="C369" s="39"/>
      <c r="D369" s="40" t="str">
        <f t="shared" si="1"/>
        <v>Saturday</v>
      </c>
      <c r="E369" s="41"/>
      <c r="F369" s="38"/>
      <c r="G369" s="38"/>
      <c r="H369" s="41"/>
      <c r="I369" s="38"/>
      <c r="J369" s="38"/>
      <c r="K369" s="35"/>
      <c r="L369" s="35"/>
      <c r="M369" s="35"/>
      <c r="N369" s="36"/>
      <c r="O369" s="62"/>
      <c r="P369" s="34" t="str">
        <f t="shared" si="3"/>
        <v/>
      </c>
    </row>
    <row r="370" ht="22.5" customHeight="1">
      <c r="A370" s="37"/>
      <c r="B370" s="37" t="str">
        <f>'Master Schedule'!B370</f>
        <v/>
      </c>
      <c r="C370" s="39"/>
      <c r="D370" s="40" t="str">
        <f t="shared" si="1"/>
        <v>Saturday</v>
      </c>
      <c r="E370" s="41"/>
      <c r="F370" s="38"/>
      <c r="G370" s="38"/>
      <c r="H370" s="41"/>
      <c r="I370" s="38"/>
      <c r="J370" s="38"/>
      <c r="K370" s="32"/>
      <c r="L370" s="32"/>
      <c r="M370" s="32"/>
      <c r="N370" s="33"/>
      <c r="O370" s="62"/>
      <c r="P370" s="34" t="str">
        <f t="shared" si="3"/>
        <v/>
      </c>
    </row>
    <row r="371" ht="22.5" customHeight="1">
      <c r="A371" s="37"/>
      <c r="B371" s="37" t="str">
        <f>'Master Schedule'!B371</f>
        <v/>
      </c>
      <c r="C371" s="39"/>
      <c r="D371" s="40" t="str">
        <f t="shared" si="1"/>
        <v>Saturday</v>
      </c>
      <c r="E371" s="41"/>
      <c r="F371" s="38"/>
      <c r="G371" s="38"/>
      <c r="H371" s="41"/>
      <c r="I371" s="38"/>
      <c r="J371" s="38"/>
      <c r="K371" s="35"/>
      <c r="L371" s="35"/>
      <c r="M371" s="35"/>
      <c r="N371" s="36"/>
      <c r="O371" s="62"/>
      <c r="P371" s="34" t="str">
        <f t="shared" si="3"/>
        <v/>
      </c>
    </row>
    <row r="372" ht="22.5" customHeight="1">
      <c r="A372" s="37"/>
      <c r="B372" s="37" t="str">
        <f>'Master Schedule'!B372</f>
        <v/>
      </c>
      <c r="C372" s="39"/>
      <c r="D372" s="40" t="str">
        <f t="shared" si="1"/>
        <v>Saturday</v>
      </c>
      <c r="E372" s="41"/>
      <c r="F372" s="38"/>
      <c r="G372" s="38"/>
      <c r="H372" s="41"/>
      <c r="I372" s="38"/>
      <c r="J372" s="38"/>
      <c r="K372" s="32"/>
      <c r="L372" s="32"/>
      <c r="M372" s="32"/>
      <c r="N372" s="33"/>
      <c r="O372" s="62"/>
      <c r="P372" s="34" t="str">
        <f t="shared" si="3"/>
        <v/>
      </c>
    </row>
    <row r="373" ht="22.5" customHeight="1">
      <c r="A373" s="37"/>
      <c r="B373" s="37" t="str">
        <f>'Master Schedule'!B373</f>
        <v/>
      </c>
      <c r="C373" s="39"/>
      <c r="D373" s="40" t="str">
        <f t="shared" si="1"/>
        <v>Saturday</v>
      </c>
      <c r="E373" s="41"/>
      <c r="F373" s="38"/>
      <c r="G373" s="38"/>
      <c r="H373" s="41"/>
      <c r="I373" s="38"/>
      <c r="J373" s="38"/>
      <c r="K373" s="35"/>
      <c r="L373" s="35"/>
      <c r="M373" s="35"/>
      <c r="N373" s="36"/>
      <c r="O373" s="62"/>
      <c r="P373" s="34" t="str">
        <f t="shared" si="3"/>
        <v/>
      </c>
    </row>
    <row r="374" ht="22.5" customHeight="1">
      <c r="A374" s="37"/>
      <c r="B374" s="37" t="str">
        <f>'Master Schedule'!B374</f>
        <v/>
      </c>
      <c r="C374" s="39"/>
      <c r="D374" s="40" t="str">
        <f t="shared" si="1"/>
        <v>Saturday</v>
      </c>
      <c r="E374" s="41"/>
      <c r="F374" s="38"/>
      <c r="G374" s="38"/>
      <c r="H374" s="41"/>
      <c r="I374" s="38"/>
      <c r="J374" s="38"/>
      <c r="K374" s="32"/>
      <c r="L374" s="32"/>
      <c r="M374" s="32"/>
      <c r="N374" s="33"/>
      <c r="O374" s="62"/>
      <c r="P374" s="34" t="str">
        <f t="shared" si="3"/>
        <v/>
      </c>
    </row>
    <row r="375" ht="22.5" customHeight="1">
      <c r="A375" s="37"/>
      <c r="B375" s="37" t="str">
        <f>'Master Schedule'!B375</f>
        <v/>
      </c>
      <c r="C375" s="39"/>
      <c r="D375" s="40" t="str">
        <f t="shared" si="1"/>
        <v>Saturday</v>
      </c>
      <c r="E375" s="41"/>
      <c r="F375" s="38"/>
      <c r="G375" s="38"/>
      <c r="H375" s="41"/>
      <c r="I375" s="38"/>
      <c r="J375" s="38"/>
      <c r="K375" s="35"/>
      <c r="L375" s="35"/>
      <c r="M375" s="35"/>
      <c r="N375" s="36"/>
      <c r="O375" s="62"/>
      <c r="P375" s="34" t="str">
        <f t="shared" si="3"/>
        <v/>
      </c>
    </row>
    <row r="376" ht="22.5" customHeight="1">
      <c r="A376" s="37"/>
      <c r="B376" s="37" t="str">
        <f>'Master Schedule'!B376</f>
        <v/>
      </c>
      <c r="C376" s="39"/>
      <c r="D376" s="40" t="str">
        <f t="shared" si="1"/>
        <v>Saturday</v>
      </c>
      <c r="E376" s="41"/>
      <c r="F376" s="38"/>
      <c r="G376" s="38"/>
      <c r="H376" s="41"/>
      <c r="I376" s="38"/>
      <c r="J376" s="38"/>
      <c r="K376" s="32"/>
      <c r="L376" s="32"/>
      <c r="M376" s="32"/>
      <c r="N376" s="33"/>
      <c r="O376" s="62"/>
      <c r="P376" s="34" t="str">
        <f t="shared" si="3"/>
        <v/>
      </c>
    </row>
    <row r="377" ht="22.5" customHeight="1">
      <c r="A377" s="37"/>
      <c r="B377" s="37" t="str">
        <f>'Master Schedule'!B377</f>
        <v/>
      </c>
      <c r="C377" s="39"/>
      <c r="D377" s="40" t="str">
        <f t="shared" si="1"/>
        <v>Saturday</v>
      </c>
      <c r="E377" s="41"/>
      <c r="F377" s="38"/>
      <c r="G377" s="38"/>
      <c r="H377" s="41"/>
      <c r="I377" s="38"/>
      <c r="J377" s="38"/>
      <c r="K377" s="35"/>
      <c r="L377" s="35"/>
      <c r="M377" s="35"/>
      <c r="N377" s="36"/>
      <c r="O377" s="62"/>
      <c r="P377" s="34" t="str">
        <f t="shared" si="3"/>
        <v/>
      </c>
    </row>
    <row r="378" ht="22.5" customHeight="1">
      <c r="A378" s="37"/>
      <c r="B378" s="37" t="str">
        <f>'Master Schedule'!B378</f>
        <v/>
      </c>
      <c r="C378" s="39"/>
      <c r="D378" s="40" t="str">
        <f t="shared" si="1"/>
        <v>Saturday</v>
      </c>
      <c r="E378" s="41"/>
      <c r="F378" s="38"/>
      <c r="G378" s="38"/>
      <c r="H378" s="41"/>
      <c r="I378" s="38"/>
      <c r="J378" s="38"/>
      <c r="K378" s="32"/>
      <c r="L378" s="32"/>
      <c r="M378" s="32"/>
      <c r="N378" s="33"/>
      <c r="O378" s="62"/>
      <c r="P378" s="34" t="str">
        <f t="shared" si="3"/>
        <v/>
      </c>
    </row>
    <row r="379" ht="22.5" customHeight="1">
      <c r="A379" s="37"/>
      <c r="B379" s="37" t="str">
        <f>'Master Schedule'!B379</f>
        <v/>
      </c>
      <c r="C379" s="39"/>
      <c r="D379" s="40" t="str">
        <f t="shared" si="1"/>
        <v>Saturday</v>
      </c>
      <c r="E379" s="41"/>
      <c r="F379" s="38"/>
      <c r="G379" s="38"/>
      <c r="H379" s="41"/>
      <c r="I379" s="38"/>
      <c r="J379" s="38"/>
      <c r="K379" s="35"/>
      <c r="L379" s="35"/>
      <c r="M379" s="35"/>
      <c r="N379" s="36"/>
      <c r="O379" s="62"/>
      <c r="P379" s="34" t="str">
        <f t="shared" si="3"/>
        <v/>
      </c>
    </row>
    <row r="380" ht="22.5" customHeight="1">
      <c r="A380" s="37"/>
      <c r="B380" s="37" t="str">
        <f>'Master Schedule'!B380</f>
        <v/>
      </c>
      <c r="C380" s="39"/>
      <c r="D380" s="40" t="str">
        <f t="shared" si="1"/>
        <v>Saturday</v>
      </c>
      <c r="E380" s="41"/>
      <c r="F380" s="38"/>
      <c r="G380" s="38"/>
      <c r="H380" s="41"/>
      <c r="I380" s="38"/>
      <c r="J380" s="38"/>
      <c r="K380" s="32"/>
      <c r="L380" s="32"/>
      <c r="M380" s="32"/>
      <c r="N380" s="33"/>
      <c r="O380" s="62"/>
      <c r="P380" s="34" t="str">
        <f t="shared" si="3"/>
        <v/>
      </c>
    </row>
    <row r="381" ht="22.5" customHeight="1">
      <c r="A381" s="37"/>
      <c r="B381" s="37" t="str">
        <f>'Master Schedule'!B381</f>
        <v/>
      </c>
      <c r="C381" s="39"/>
      <c r="D381" s="40" t="str">
        <f t="shared" si="1"/>
        <v>Saturday</v>
      </c>
      <c r="E381" s="41"/>
      <c r="F381" s="38"/>
      <c r="G381" s="38"/>
      <c r="H381" s="41"/>
      <c r="I381" s="38"/>
      <c r="J381" s="38"/>
      <c r="K381" s="35"/>
      <c r="L381" s="35"/>
      <c r="M381" s="35"/>
      <c r="N381" s="36"/>
      <c r="O381" s="62"/>
      <c r="P381" s="34" t="str">
        <f t="shared" si="3"/>
        <v/>
      </c>
    </row>
    <row r="382" ht="22.5" customHeight="1">
      <c r="A382" s="37"/>
      <c r="B382" s="37" t="str">
        <f>'Master Schedule'!B382</f>
        <v/>
      </c>
      <c r="C382" s="39"/>
      <c r="D382" s="40" t="str">
        <f t="shared" si="1"/>
        <v>Saturday</v>
      </c>
      <c r="E382" s="41"/>
      <c r="F382" s="38"/>
      <c r="G382" s="38"/>
      <c r="H382" s="41"/>
      <c r="I382" s="38"/>
      <c r="J382" s="38"/>
      <c r="K382" s="32"/>
      <c r="L382" s="32"/>
      <c r="M382" s="32"/>
      <c r="N382" s="33"/>
      <c r="O382" s="62"/>
      <c r="P382" s="34" t="str">
        <f t="shared" si="3"/>
        <v/>
      </c>
    </row>
    <row r="383" ht="22.5" customHeight="1">
      <c r="A383" s="37"/>
      <c r="B383" s="37" t="str">
        <f>'Master Schedule'!B383</f>
        <v/>
      </c>
      <c r="C383" s="39"/>
      <c r="D383" s="40" t="str">
        <f t="shared" si="1"/>
        <v>Saturday</v>
      </c>
      <c r="E383" s="41"/>
      <c r="F383" s="38"/>
      <c r="G383" s="38"/>
      <c r="H383" s="41"/>
      <c r="I383" s="38"/>
      <c r="J383" s="38"/>
      <c r="K383" s="35"/>
      <c r="L383" s="35"/>
      <c r="M383" s="35"/>
      <c r="N383" s="36"/>
      <c r="O383" s="62"/>
      <c r="P383" s="34" t="str">
        <f t="shared" si="3"/>
        <v/>
      </c>
    </row>
    <row r="384" ht="22.5" customHeight="1">
      <c r="A384" s="37"/>
      <c r="B384" s="37" t="str">
        <f>'Master Schedule'!B384</f>
        <v/>
      </c>
      <c r="C384" s="39"/>
      <c r="D384" s="40" t="str">
        <f t="shared" si="1"/>
        <v>Saturday</v>
      </c>
      <c r="E384" s="41"/>
      <c r="F384" s="38"/>
      <c r="G384" s="38"/>
      <c r="H384" s="41"/>
      <c r="I384" s="38"/>
      <c r="J384" s="38"/>
      <c r="K384" s="32"/>
      <c r="L384" s="32"/>
      <c r="M384" s="32"/>
      <c r="N384" s="33"/>
      <c r="O384" s="62"/>
      <c r="P384" s="34" t="str">
        <f t="shared" si="3"/>
        <v/>
      </c>
    </row>
    <row r="385" ht="22.5" customHeight="1">
      <c r="A385" s="37"/>
      <c r="B385" s="37" t="str">
        <f>'Master Schedule'!B385</f>
        <v/>
      </c>
      <c r="C385" s="39"/>
      <c r="D385" s="40" t="str">
        <f t="shared" si="1"/>
        <v>Saturday</v>
      </c>
      <c r="E385" s="41"/>
      <c r="F385" s="38"/>
      <c r="G385" s="38"/>
      <c r="H385" s="41"/>
      <c r="I385" s="38"/>
      <c r="J385" s="38"/>
      <c r="K385" s="35"/>
      <c r="L385" s="35"/>
      <c r="M385" s="35"/>
      <c r="N385" s="36"/>
      <c r="O385" s="62"/>
      <c r="P385" s="34" t="str">
        <f t="shared" si="3"/>
        <v/>
      </c>
    </row>
    <row r="386" ht="22.5" customHeight="1">
      <c r="A386" s="37"/>
      <c r="B386" s="37" t="str">
        <f>'Master Schedule'!B386</f>
        <v/>
      </c>
      <c r="C386" s="39"/>
      <c r="D386" s="40" t="str">
        <f t="shared" si="1"/>
        <v>Saturday</v>
      </c>
      <c r="E386" s="41"/>
      <c r="F386" s="38"/>
      <c r="G386" s="38"/>
      <c r="H386" s="41"/>
      <c r="I386" s="38"/>
      <c r="J386" s="38"/>
      <c r="K386" s="32"/>
      <c r="L386" s="32"/>
      <c r="M386" s="32"/>
      <c r="N386" s="33"/>
      <c r="O386" s="62"/>
      <c r="P386" s="34" t="str">
        <f t="shared" si="3"/>
        <v/>
      </c>
    </row>
    <row r="387" ht="22.5" customHeight="1">
      <c r="A387" s="37"/>
      <c r="B387" s="37" t="str">
        <f>'Master Schedule'!B387</f>
        <v/>
      </c>
      <c r="C387" s="39"/>
      <c r="D387" s="40" t="str">
        <f t="shared" si="1"/>
        <v>Saturday</v>
      </c>
      <c r="E387" s="41"/>
      <c r="F387" s="38"/>
      <c r="G387" s="38"/>
      <c r="H387" s="41"/>
      <c r="I387" s="38"/>
      <c r="J387" s="38"/>
      <c r="K387" s="35"/>
      <c r="L387" s="35"/>
      <c r="M387" s="35"/>
      <c r="N387" s="36"/>
      <c r="O387" s="62"/>
      <c r="P387" s="34" t="str">
        <f t="shared" si="3"/>
        <v/>
      </c>
    </row>
    <row r="388" ht="22.5" customHeight="1">
      <c r="A388" s="37"/>
      <c r="B388" s="37" t="str">
        <f>'Master Schedule'!B388</f>
        <v/>
      </c>
      <c r="C388" s="39"/>
      <c r="D388" s="40" t="str">
        <f t="shared" si="1"/>
        <v>Saturday</v>
      </c>
      <c r="E388" s="41"/>
      <c r="F388" s="38"/>
      <c r="G388" s="38"/>
      <c r="H388" s="41"/>
      <c r="I388" s="38"/>
      <c r="J388" s="38"/>
      <c r="K388" s="32"/>
      <c r="L388" s="32"/>
      <c r="M388" s="32"/>
      <c r="N388" s="33"/>
      <c r="O388" s="62"/>
      <c r="P388" s="34" t="str">
        <f t="shared" si="3"/>
        <v/>
      </c>
    </row>
    <row r="389" ht="22.5" customHeight="1">
      <c r="A389" s="37"/>
      <c r="B389" s="37" t="str">
        <f>'Master Schedule'!B389</f>
        <v/>
      </c>
      <c r="C389" s="39"/>
      <c r="D389" s="40" t="str">
        <f t="shared" si="1"/>
        <v>Saturday</v>
      </c>
      <c r="E389" s="41"/>
      <c r="F389" s="38"/>
      <c r="G389" s="38"/>
      <c r="H389" s="41"/>
      <c r="I389" s="38"/>
      <c r="J389" s="38"/>
      <c r="K389" s="35"/>
      <c r="L389" s="35"/>
      <c r="M389" s="35"/>
      <c r="N389" s="36"/>
      <c r="O389" s="62"/>
      <c r="P389" s="34" t="str">
        <f t="shared" si="3"/>
        <v/>
      </c>
    </row>
    <row r="390" ht="22.5" customHeight="1">
      <c r="A390" s="37"/>
      <c r="B390" s="37" t="str">
        <f>'Master Schedule'!B390</f>
        <v/>
      </c>
      <c r="C390" s="39"/>
      <c r="D390" s="40" t="str">
        <f t="shared" si="1"/>
        <v>Saturday</v>
      </c>
      <c r="E390" s="41"/>
      <c r="F390" s="38"/>
      <c r="G390" s="38"/>
      <c r="H390" s="41"/>
      <c r="I390" s="38"/>
      <c r="J390" s="38"/>
      <c r="K390" s="32"/>
      <c r="L390" s="32"/>
      <c r="M390" s="32"/>
      <c r="N390" s="33"/>
      <c r="O390" s="62"/>
      <c r="P390" s="34" t="str">
        <f t="shared" si="3"/>
        <v/>
      </c>
    </row>
    <row r="391" ht="22.5" customHeight="1">
      <c r="A391" s="37"/>
      <c r="B391" s="37" t="str">
        <f>'Master Schedule'!B391</f>
        <v/>
      </c>
      <c r="C391" s="39"/>
      <c r="D391" s="40" t="str">
        <f t="shared" si="1"/>
        <v>Saturday</v>
      </c>
      <c r="E391" s="41"/>
      <c r="F391" s="38"/>
      <c r="G391" s="38"/>
      <c r="H391" s="41"/>
      <c r="I391" s="38"/>
      <c r="J391" s="38"/>
      <c r="K391" s="35"/>
      <c r="L391" s="35"/>
      <c r="M391" s="35"/>
      <c r="N391" s="36"/>
      <c r="O391" s="62"/>
      <c r="P391" s="34" t="str">
        <f t="shared" si="3"/>
        <v/>
      </c>
    </row>
    <row r="392" ht="22.5" customHeight="1">
      <c r="A392" s="37"/>
      <c r="B392" s="37" t="str">
        <f>'Master Schedule'!B392</f>
        <v/>
      </c>
      <c r="C392" s="39"/>
      <c r="D392" s="40" t="str">
        <f t="shared" si="1"/>
        <v>Saturday</v>
      </c>
      <c r="E392" s="41"/>
      <c r="F392" s="38"/>
      <c r="G392" s="38"/>
      <c r="H392" s="41"/>
      <c r="I392" s="38"/>
      <c r="J392" s="38"/>
      <c r="K392" s="32"/>
      <c r="L392" s="32"/>
      <c r="M392" s="32"/>
      <c r="N392" s="33"/>
      <c r="O392" s="62"/>
      <c r="P392" s="34" t="str">
        <f t="shared" si="3"/>
        <v/>
      </c>
    </row>
    <row r="393" ht="22.5" customHeight="1">
      <c r="A393" s="37"/>
      <c r="B393" s="37" t="str">
        <f>'Master Schedule'!B393</f>
        <v/>
      </c>
      <c r="C393" s="39"/>
      <c r="D393" s="40" t="str">
        <f t="shared" si="1"/>
        <v>Saturday</v>
      </c>
      <c r="E393" s="41"/>
      <c r="F393" s="38"/>
      <c r="G393" s="38"/>
      <c r="H393" s="41"/>
      <c r="I393" s="38"/>
      <c r="J393" s="38"/>
      <c r="K393" s="35"/>
      <c r="L393" s="35"/>
      <c r="M393" s="35"/>
      <c r="N393" s="36"/>
      <c r="O393" s="62"/>
      <c r="P393" s="34" t="str">
        <f t="shared" si="3"/>
        <v/>
      </c>
    </row>
    <row r="394" ht="22.5" customHeight="1">
      <c r="A394" s="37"/>
      <c r="B394" s="37" t="str">
        <f>'Master Schedule'!B394</f>
        <v/>
      </c>
      <c r="C394" s="39"/>
      <c r="D394" s="40" t="str">
        <f t="shared" si="1"/>
        <v>Saturday</v>
      </c>
      <c r="E394" s="41"/>
      <c r="F394" s="38"/>
      <c r="G394" s="38"/>
      <c r="H394" s="41"/>
      <c r="I394" s="38"/>
      <c r="J394" s="38"/>
      <c r="K394" s="32"/>
      <c r="L394" s="32"/>
      <c r="M394" s="32"/>
      <c r="N394" s="33"/>
      <c r="O394" s="62"/>
      <c r="P394" s="34" t="str">
        <f t="shared" si="3"/>
        <v/>
      </c>
    </row>
    <row r="395" ht="22.5" customHeight="1">
      <c r="A395" s="37"/>
      <c r="B395" s="37" t="str">
        <f>'Master Schedule'!B395</f>
        <v/>
      </c>
      <c r="C395" s="39"/>
      <c r="D395" s="40" t="str">
        <f t="shared" si="1"/>
        <v>Saturday</v>
      </c>
      <c r="E395" s="41"/>
      <c r="F395" s="38"/>
      <c r="G395" s="38"/>
      <c r="H395" s="41"/>
      <c r="I395" s="38"/>
      <c r="J395" s="38"/>
      <c r="K395" s="35"/>
      <c r="L395" s="35"/>
      <c r="M395" s="35"/>
      <c r="N395" s="36"/>
      <c r="O395" s="62"/>
      <c r="P395" s="34" t="str">
        <f t="shared" si="3"/>
        <v/>
      </c>
    </row>
    <row r="396" ht="22.5" customHeight="1">
      <c r="A396" s="37"/>
      <c r="B396" s="37" t="str">
        <f>'Master Schedule'!B396</f>
        <v/>
      </c>
      <c r="C396" s="39"/>
      <c r="D396" s="40" t="str">
        <f t="shared" si="1"/>
        <v>Saturday</v>
      </c>
      <c r="E396" s="41"/>
      <c r="F396" s="38"/>
      <c r="G396" s="38"/>
      <c r="H396" s="41"/>
      <c r="I396" s="38"/>
      <c r="J396" s="38"/>
      <c r="K396" s="32"/>
      <c r="L396" s="32"/>
      <c r="M396" s="32"/>
      <c r="N396" s="33"/>
      <c r="O396" s="62"/>
      <c r="P396" s="34" t="str">
        <f t="shared" si="3"/>
        <v/>
      </c>
    </row>
    <row r="397" ht="22.5" customHeight="1">
      <c r="A397" s="37"/>
      <c r="B397" s="37" t="str">
        <f>'Master Schedule'!B397</f>
        <v/>
      </c>
      <c r="C397" s="39"/>
      <c r="D397" s="40" t="str">
        <f t="shared" si="1"/>
        <v>Saturday</v>
      </c>
      <c r="E397" s="41"/>
      <c r="F397" s="38"/>
      <c r="G397" s="38"/>
      <c r="H397" s="41"/>
      <c r="I397" s="38"/>
      <c r="J397" s="38"/>
      <c r="K397" s="35"/>
      <c r="L397" s="35"/>
      <c r="M397" s="35"/>
      <c r="N397" s="36"/>
      <c r="O397" s="62"/>
      <c r="P397" s="34" t="str">
        <f t="shared" si="3"/>
        <v/>
      </c>
    </row>
    <row r="398" ht="22.5" customHeight="1">
      <c r="A398" s="37"/>
      <c r="B398" s="37" t="str">
        <f>'Master Schedule'!B398</f>
        <v/>
      </c>
      <c r="C398" s="39"/>
      <c r="D398" s="40" t="str">
        <f t="shared" si="1"/>
        <v>Saturday</v>
      </c>
      <c r="E398" s="41"/>
      <c r="F398" s="38"/>
      <c r="G398" s="38"/>
      <c r="H398" s="41"/>
      <c r="I398" s="38"/>
      <c r="J398" s="38"/>
      <c r="K398" s="32"/>
      <c r="L398" s="32"/>
      <c r="M398" s="32"/>
      <c r="N398" s="33"/>
      <c r="O398" s="62"/>
      <c r="P398" s="34" t="str">
        <f t="shared" si="3"/>
        <v/>
      </c>
    </row>
    <row r="399" ht="22.5" customHeight="1">
      <c r="A399" s="37"/>
      <c r="B399" s="37" t="str">
        <f>'Master Schedule'!B399</f>
        <v/>
      </c>
      <c r="C399" s="39"/>
      <c r="D399" s="40" t="str">
        <f t="shared" si="1"/>
        <v>Saturday</v>
      </c>
      <c r="E399" s="41"/>
      <c r="F399" s="38"/>
      <c r="G399" s="38"/>
      <c r="H399" s="41"/>
      <c r="I399" s="38"/>
      <c r="J399" s="38"/>
      <c r="K399" s="35"/>
      <c r="L399" s="35"/>
      <c r="M399" s="35"/>
      <c r="N399" s="36"/>
      <c r="O399" s="62"/>
      <c r="P399" s="34" t="str">
        <f t="shared" si="3"/>
        <v/>
      </c>
    </row>
    <row r="400" ht="22.5" customHeight="1">
      <c r="A400" s="37"/>
      <c r="B400" s="37" t="str">
        <f>'Master Schedule'!B400</f>
        <v/>
      </c>
      <c r="C400" s="39"/>
      <c r="D400" s="40" t="str">
        <f t="shared" si="1"/>
        <v>Saturday</v>
      </c>
      <c r="E400" s="41"/>
      <c r="F400" s="38"/>
      <c r="G400" s="38"/>
      <c r="H400" s="41"/>
      <c r="I400" s="38"/>
      <c r="J400" s="38"/>
      <c r="K400" s="32"/>
      <c r="L400" s="32"/>
      <c r="M400" s="32"/>
      <c r="N400" s="33"/>
      <c r="O400" s="62"/>
      <c r="P400" s="34" t="str">
        <f t="shared" si="3"/>
        <v/>
      </c>
    </row>
    <row r="401" ht="22.5" customHeight="1">
      <c r="A401" s="37"/>
      <c r="B401" s="37" t="str">
        <f>'Master Schedule'!B401</f>
        <v/>
      </c>
      <c r="C401" s="39"/>
      <c r="D401" s="40" t="str">
        <f t="shared" si="1"/>
        <v>Saturday</v>
      </c>
      <c r="E401" s="41"/>
      <c r="F401" s="38"/>
      <c r="G401" s="38"/>
      <c r="H401" s="41"/>
      <c r="I401" s="38"/>
      <c r="J401" s="38"/>
      <c r="K401" s="35"/>
      <c r="L401" s="35"/>
      <c r="M401" s="35"/>
      <c r="N401" s="36"/>
      <c r="O401" s="62"/>
      <c r="P401" s="34" t="str">
        <f t="shared" si="3"/>
        <v/>
      </c>
    </row>
    <row r="402" ht="22.5" customHeight="1">
      <c r="A402" s="37"/>
      <c r="B402" s="37" t="str">
        <f>'Master Schedule'!B402</f>
        <v/>
      </c>
      <c r="C402" s="39"/>
      <c r="D402" s="40" t="str">
        <f t="shared" si="1"/>
        <v>Saturday</v>
      </c>
      <c r="E402" s="41"/>
      <c r="F402" s="38"/>
      <c r="G402" s="38"/>
      <c r="H402" s="41"/>
      <c r="I402" s="38"/>
      <c r="J402" s="38"/>
      <c r="K402" s="32"/>
      <c r="L402" s="32"/>
      <c r="M402" s="32"/>
      <c r="N402" s="33"/>
      <c r="O402" s="62"/>
      <c r="P402" s="34" t="str">
        <f t="shared" si="3"/>
        <v/>
      </c>
    </row>
    <row r="403" ht="22.5" customHeight="1">
      <c r="A403" s="37"/>
      <c r="B403" s="37" t="str">
        <f>'Master Schedule'!B403</f>
        <v/>
      </c>
      <c r="C403" s="39"/>
      <c r="D403" s="40" t="str">
        <f t="shared" si="1"/>
        <v>Saturday</v>
      </c>
      <c r="E403" s="41"/>
      <c r="F403" s="38"/>
      <c r="G403" s="38"/>
      <c r="H403" s="41"/>
      <c r="I403" s="38"/>
      <c r="J403" s="38"/>
      <c r="K403" s="35"/>
      <c r="L403" s="35"/>
      <c r="M403" s="35"/>
      <c r="N403" s="36"/>
      <c r="O403" s="62"/>
      <c r="P403" s="34" t="str">
        <f t="shared" si="3"/>
        <v/>
      </c>
    </row>
    <row r="404" ht="22.5" customHeight="1">
      <c r="A404" s="37"/>
      <c r="B404" s="37" t="str">
        <f>'Master Schedule'!B404</f>
        <v/>
      </c>
      <c r="C404" s="39"/>
      <c r="D404" s="40" t="str">
        <f t="shared" si="1"/>
        <v>Saturday</v>
      </c>
      <c r="E404" s="41"/>
      <c r="F404" s="38"/>
      <c r="G404" s="38"/>
      <c r="H404" s="41"/>
      <c r="I404" s="38"/>
      <c r="J404" s="38"/>
      <c r="K404" s="32"/>
      <c r="L404" s="32"/>
      <c r="M404" s="32"/>
      <c r="N404" s="33"/>
      <c r="O404" s="62"/>
      <c r="P404" s="34" t="str">
        <f t="shared" si="3"/>
        <v/>
      </c>
    </row>
    <row r="405" ht="22.5" customHeight="1">
      <c r="A405" s="37"/>
      <c r="B405" s="37" t="str">
        <f>'Master Schedule'!B405</f>
        <v/>
      </c>
      <c r="C405" s="39"/>
      <c r="D405" s="40" t="str">
        <f t="shared" si="1"/>
        <v>Saturday</v>
      </c>
      <c r="E405" s="41"/>
      <c r="F405" s="38"/>
      <c r="G405" s="38"/>
      <c r="H405" s="41"/>
      <c r="I405" s="38"/>
      <c r="J405" s="38"/>
      <c r="K405" s="35"/>
      <c r="L405" s="35"/>
      <c r="M405" s="35"/>
      <c r="N405" s="36"/>
      <c r="O405" s="62"/>
      <c r="P405" s="34" t="str">
        <f t="shared" si="3"/>
        <v/>
      </c>
    </row>
    <row r="406" ht="22.5" customHeight="1">
      <c r="A406" s="37"/>
      <c r="B406" s="37" t="str">
        <f>'Master Schedule'!B406</f>
        <v/>
      </c>
      <c r="C406" s="39"/>
      <c r="D406" s="40" t="str">
        <f t="shared" si="1"/>
        <v>Saturday</v>
      </c>
      <c r="E406" s="41"/>
      <c r="F406" s="38"/>
      <c r="G406" s="38"/>
      <c r="H406" s="41"/>
      <c r="I406" s="38"/>
      <c r="J406" s="38"/>
      <c r="K406" s="32"/>
      <c r="L406" s="32"/>
      <c r="M406" s="32"/>
      <c r="N406" s="33"/>
      <c r="O406" s="62"/>
      <c r="P406" s="34" t="str">
        <f t="shared" si="3"/>
        <v/>
      </c>
    </row>
    <row r="407" ht="22.5" customHeight="1">
      <c r="A407" s="37"/>
      <c r="B407" s="37" t="str">
        <f>'Master Schedule'!B407</f>
        <v/>
      </c>
      <c r="C407" s="39"/>
      <c r="D407" s="40" t="str">
        <f t="shared" si="1"/>
        <v>Saturday</v>
      </c>
      <c r="E407" s="41"/>
      <c r="F407" s="38"/>
      <c r="G407" s="38"/>
      <c r="H407" s="41"/>
      <c r="I407" s="38"/>
      <c r="J407" s="38"/>
      <c r="K407" s="35"/>
      <c r="L407" s="35"/>
      <c r="M407" s="35"/>
      <c r="N407" s="36"/>
      <c r="O407" s="62"/>
      <c r="P407" s="34" t="str">
        <f t="shared" si="3"/>
        <v/>
      </c>
    </row>
    <row r="408" ht="22.5" customHeight="1">
      <c r="A408" s="37"/>
      <c r="B408" s="37" t="str">
        <f>'Master Schedule'!B408</f>
        <v/>
      </c>
      <c r="C408" s="39"/>
      <c r="D408" s="40" t="str">
        <f t="shared" si="1"/>
        <v>Saturday</v>
      </c>
      <c r="E408" s="41"/>
      <c r="F408" s="38"/>
      <c r="G408" s="38"/>
      <c r="H408" s="41"/>
      <c r="I408" s="38"/>
      <c r="J408" s="38"/>
      <c r="K408" s="32"/>
      <c r="L408" s="32"/>
      <c r="M408" s="32"/>
      <c r="N408" s="33"/>
      <c r="O408" s="62"/>
      <c r="P408" s="34" t="str">
        <f t="shared" si="3"/>
        <v/>
      </c>
    </row>
    <row r="409" ht="22.5" customHeight="1">
      <c r="A409" s="37"/>
      <c r="B409" s="37" t="str">
        <f>'Master Schedule'!B409</f>
        <v/>
      </c>
      <c r="C409" s="39"/>
      <c r="D409" s="40" t="str">
        <f t="shared" si="1"/>
        <v>Saturday</v>
      </c>
      <c r="E409" s="41"/>
      <c r="F409" s="38"/>
      <c r="G409" s="38"/>
      <c r="H409" s="41"/>
      <c r="I409" s="38"/>
      <c r="J409" s="38"/>
      <c r="K409" s="35"/>
      <c r="L409" s="35"/>
      <c r="M409" s="35"/>
      <c r="N409" s="36"/>
      <c r="O409" s="62"/>
      <c r="P409" s="34" t="str">
        <f t="shared" si="3"/>
        <v/>
      </c>
    </row>
    <row r="410" ht="22.5" customHeight="1">
      <c r="A410" s="37"/>
      <c r="B410" s="37" t="str">
        <f>'Master Schedule'!B410</f>
        <v/>
      </c>
      <c r="C410" s="39"/>
      <c r="D410" s="40" t="str">
        <f t="shared" si="1"/>
        <v>Saturday</v>
      </c>
      <c r="E410" s="41"/>
      <c r="F410" s="38"/>
      <c r="G410" s="38"/>
      <c r="H410" s="41"/>
      <c r="I410" s="38"/>
      <c r="J410" s="38"/>
      <c r="K410" s="32"/>
      <c r="L410" s="32"/>
      <c r="M410" s="32"/>
      <c r="N410" s="33"/>
      <c r="O410" s="62"/>
      <c r="P410" s="34" t="str">
        <f t="shared" si="3"/>
        <v/>
      </c>
    </row>
    <row r="411" ht="22.5" customHeight="1">
      <c r="A411" s="37"/>
      <c r="B411" s="37" t="str">
        <f>'Master Schedule'!B411</f>
        <v/>
      </c>
      <c r="C411" s="39"/>
      <c r="D411" s="40" t="str">
        <f t="shared" si="1"/>
        <v>Saturday</v>
      </c>
      <c r="E411" s="41"/>
      <c r="F411" s="38"/>
      <c r="G411" s="38"/>
      <c r="H411" s="41"/>
      <c r="I411" s="38"/>
      <c r="J411" s="38"/>
      <c r="K411" s="35"/>
      <c r="L411" s="35"/>
      <c r="M411" s="35"/>
      <c r="N411" s="36"/>
      <c r="O411" s="62"/>
      <c r="P411" s="34" t="str">
        <f t="shared" si="3"/>
        <v/>
      </c>
    </row>
    <row r="412" ht="22.5" customHeight="1">
      <c r="A412" s="37"/>
      <c r="B412" s="37" t="str">
        <f>'Master Schedule'!B412</f>
        <v/>
      </c>
      <c r="C412" s="39"/>
      <c r="D412" s="40" t="str">
        <f t="shared" si="1"/>
        <v>Saturday</v>
      </c>
      <c r="E412" s="41"/>
      <c r="F412" s="38"/>
      <c r="G412" s="38"/>
      <c r="H412" s="41"/>
      <c r="I412" s="38"/>
      <c r="J412" s="38"/>
      <c r="K412" s="32"/>
      <c r="L412" s="32"/>
      <c r="M412" s="32"/>
      <c r="N412" s="33"/>
      <c r="O412" s="62"/>
      <c r="P412" s="34" t="str">
        <f t="shared" si="3"/>
        <v/>
      </c>
    </row>
    <row r="413" ht="22.5" customHeight="1">
      <c r="A413" s="37"/>
      <c r="B413" s="37" t="str">
        <f>'Master Schedule'!B413</f>
        <v/>
      </c>
      <c r="C413" s="39"/>
      <c r="D413" s="40" t="str">
        <f t="shared" si="1"/>
        <v>Saturday</v>
      </c>
      <c r="E413" s="41"/>
      <c r="F413" s="38"/>
      <c r="G413" s="38"/>
      <c r="H413" s="41"/>
      <c r="I413" s="38"/>
      <c r="J413" s="38"/>
      <c r="K413" s="35"/>
      <c r="L413" s="35"/>
      <c r="M413" s="35"/>
      <c r="N413" s="36"/>
      <c r="O413" s="62"/>
      <c r="P413" s="34" t="str">
        <f t="shared" si="3"/>
        <v/>
      </c>
    </row>
    <row r="414" ht="22.5" customHeight="1">
      <c r="A414" s="37"/>
      <c r="B414" s="37" t="str">
        <f>'Master Schedule'!B414</f>
        <v/>
      </c>
      <c r="C414" s="39"/>
      <c r="D414" s="40" t="str">
        <f t="shared" si="1"/>
        <v>Saturday</v>
      </c>
      <c r="E414" s="41"/>
      <c r="F414" s="38"/>
      <c r="G414" s="38"/>
      <c r="H414" s="41"/>
      <c r="I414" s="38"/>
      <c r="J414" s="38"/>
      <c r="K414" s="32"/>
      <c r="L414" s="32"/>
      <c r="M414" s="32"/>
      <c r="N414" s="33"/>
      <c r="O414" s="62"/>
      <c r="P414" s="34" t="str">
        <f t="shared" si="3"/>
        <v/>
      </c>
    </row>
    <row r="415" ht="22.5" customHeight="1">
      <c r="A415" s="37"/>
      <c r="B415" s="37" t="str">
        <f>'Master Schedule'!B415</f>
        <v/>
      </c>
      <c r="C415" s="39"/>
      <c r="D415" s="40" t="str">
        <f t="shared" si="1"/>
        <v>Saturday</v>
      </c>
      <c r="E415" s="41"/>
      <c r="F415" s="38"/>
      <c r="G415" s="38"/>
      <c r="H415" s="41"/>
      <c r="I415" s="38"/>
      <c r="J415" s="38"/>
      <c r="K415" s="35"/>
      <c r="L415" s="35"/>
      <c r="M415" s="35"/>
      <c r="N415" s="36"/>
      <c r="O415" s="62"/>
      <c r="P415" s="34" t="str">
        <f t="shared" si="3"/>
        <v/>
      </c>
    </row>
    <row r="416" ht="22.5" customHeight="1">
      <c r="A416" s="37"/>
      <c r="B416" s="37" t="str">
        <f>'Master Schedule'!B416</f>
        <v/>
      </c>
      <c r="C416" s="39"/>
      <c r="D416" s="40" t="str">
        <f t="shared" si="1"/>
        <v>Saturday</v>
      </c>
      <c r="E416" s="41"/>
      <c r="F416" s="38"/>
      <c r="G416" s="38"/>
      <c r="H416" s="41"/>
      <c r="I416" s="38"/>
      <c r="J416" s="38"/>
      <c r="K416" s="32"/>
      <c r="L416" s="32"/>
      <c r="M416" s="32"/>
      <c r="N416" s="33"/>
      <c r="O416" s="62"/>
      <c r="P416" s="34" t="str">
        <f t="shared" si="3"/>
        <v/>
      </c>
    </row>
    <row r="417" ht="22.5" customHeight="1">
      <c r="A417" s="37"/>
      <c r="B417" s="37" t="str">
        <f>'Master Schedule'!B417</f>
        <v/>
      </c>
      <c r="C417" s="39"/>
      <c r="D417" s="40" t="str">
        <f t="shared" si="1"/>
        <v>Saturday</v>
      </c>
      <c r="E417" s="41"/>
      <c r="F417" s="38"/>
      <c r="G417" s="38"/>
      <c r="H417" s="41"/>
      <c r="I417" s="38"/>
      <c r="J417" s="38"/>
      <c r="K417" s="35"/>
      <c r="L417" s="35"/>
      <c r="M417" s="35"/>
      <c r="N417" s="36"/>
      <c r="O417" s="62"/>
      <c r="P417" s="34" t="str">
        <f t="shared" si="3"/>
        <v/>
      </c>
    </row>
    <row r="418" ht="22.5" customHeight="1">
      <c r="A418" s="37"/>
      <c r="B418" s="37" t="str">
        <f>'Master Schedule'!B418</f>
        <v/>
      </c>
      <c r="C418" s="39"/>
      <c r="D418" s="40" t="str">
        <f t="shared" si="1"/>
        <v>Saturday</v>
      </c>
      <c r="E418" s="41"/>
      <c r="F418" s="38"/>
      <c r="G418" s="38"/>
      <c r="H418" s="41"/>
      <c r="I418" s="38"/>
      <c r="J418" s="38"/>
      <c r="K418" s="32"/>
      <c r="L418" s="32"/>
      <c r="M418" s="32"/>
      <c r="N418" s="33"/>
      <c r="O418" s="62"/>
      <c r="P418" s="34" t="str">
        <f t="shared" si="3"/>
        <v/>
      </c>
    </row>
    <row r="419" ht="22.5" customHeight="1">
      <c r="A419" s="37"/>
      <c r="B419" s="37" t="str">
        <f>'Master Schedule'!B419</f>
        <v/>
      </c>
      <c r="C419" s="39"/>
      <c r="D419" s="40" t="str">
        <f t="shared" si="1"/>
        <v>Saturday</v>
      </c>
      <c r="E419" s="41"/>
      <c r="F419" s="38"/>
      <c r="G419" s="38"/>
      <c r="H419" s="41"/>
      <c r="I419" s="38"/>
      <c r="J419" s="38"/>
      <c r="K419" s="35"/>
      <c r="L419" s="35"/>
      <c r="M419" s="35"/>
      <c r="N419" s="36"/>
      <c r="O419" s="62"/>
      <c r="P419" s="34" t="str">
        <f t="shared" si="3"/>
        <v/>
      </c>
    </row>
    <row r="420" ht="22.5" customHeight="1">
      <c r="A420" s="37"/>
      <c r="B420" s="37" t="str">
        <f>'Master Schedule'!B420</f>
        <v/>
      </c>
      <c r="C420" s="39"/>
      <c r="D420" s="40" t="str">
        <f t="shared" si="1"/>
        <v>Saturday</v>
      </c>
      <c r="E420" s="41"/>
      <c r="F420" s="38"/>
      <c r="G420" s="38"/>
      <c r="H420" s="41"/>
      <c r="I420" s="38"/>
      <c r="J420" s="38"/>
      <c r="K420" s="32"/>
      <c r="L420" s="32"/>
      <c r="M420" s="32"/>
      <c r="N420" s="33"/>
      <c r="O420" s="62"/>
      <c r="P420" s="34" t="str">
        <f t="shared" si="3"/>
        <v/>
      </c>
    </row>
    <row r="421" ht="22.5" customHeight="1">
      <c r="A421" s="37"/>
      <c r="B421" s="37" t="str">
        <f>'Master Schedule'!B421</f>
        <v/>
      </c>
      <c r="C421" s="39"/>
      <c r="D421" s="40" t="str">
        <f t="shared" si="1"/>
        <v>Saturday</v>
      </c>
      <c r="E421" s="41"/>
      <c r="F421" s="38"/>
      <c r="G421" s="38"/>
      <c r="H421" s="41"/>
      <c r="I421" s="38"/>
      <c r="J421" s="38"/>
      <c r="K421" s="35"/>
      <c r="L421" s="35"/>
      <c r="M421" s="35"/>
      <c r="N421" s="36"/>
      <c r="O421" s="62"/>
      <c r="P421" s="34" t="str">
        <f t="shared" si="3"/>
        <v/>
      </c>
    </row>
    <row r="422" ht="22.5" customHeight="1">
      <c r="A422" s="37"/>
      <c r="B422" s="37" t="str">
        <f>'Master Schedule'!B422</f>
        <v/>
      </c>
      <c r="C422" s="39"/>
      <c r="D422" s="40" t="str">
        <f t="shared" si="1"/>
        <v>Saturday</v>
      </c>
      <c r="E422" s="41"/>
      <c r="F422" s="38"/>
      <c r="G422" s="38"/>
      <c r="H422" s="41"/>
      <c r="I422" s="38"/>
      <c r="J422" s="38"/>
      <c r="K422" s="32"/>
      <c r="L422" s="32"/>
      <c r="M422" s="32"/>
      <c r="N422" s="33"/>
      <c r="O422" s="62"/>
      <c r="P422" s="34" t="str">
        <f t="shared" si="3"/>
        <v/>
      </c>
    </row>
    <row r="423" ht="22.5" customHeight="1">
      <c r="A423" s="37"/>
      <c r="B423" s="37" t="str">
        <f>'Master Schedule'!B423</f>
        <v/>
      </c>
      <c r="C423" s="39"/>
      <c r="D423" s="40" t="str">
        <f t="shared" si="1"/>
        <v>Saturday</v>
      </c>
      <c r="E423" s="41"/>
      <c r="F423" s="38"/>
      <c r="G423" s="38"/>
      <c r="H423" s="41"/>
      <c r="I423" s="38"/>
      <c r="J423" s="38"/>
      <c r="K423" s="35"/>
      <c r="L423" s="35"/>
      <c r="M423" s="35"/>
      <c r="N423" s="36"/>
      <c r="O423" s="62"/>
      <c r="P423" s="34" t="str">
        <f t="shared" si="3"/>
        <v/>
      </c>
    </row>
    <row r="424" ht="22.5" customHeight="1">
      <c r="A424" s="37"/>
      <c r="B424" s="37" t="str">
        <f>'Master Schedule'!B424</f>
        <v/>
      </c>
      <c r="C424" s="39"/>
      <c r="D424" s="40" t="str">
        <f t="shared" si="1"/>
        <v>Saturday</v>
      </c>
      <c r="E424" s="41"/>
      <c r="F424" s="38"/>
      <c r="G424" s="38"/>
      <c r="H424" s="41"/>
      <c r="I424" s="38"/>
      <c r="J424" s="38"/>
      <c r="K424" s="32"/>
      <c r="L424" s="32"/>
      <c r="M424" s="32"/>
      <c r="N424" s="33"/>
      <c r="O424" s="62"/>
      <c r="P424" s="34" t="str">
        <f t="shared" si="3"/>
        <v/>
      </c>
    </row>
    <row r="425" ht="22.5" customHeight="1">
      <c r="A425" s="37"/>
      <c r="B425" s="37" t="str">
        <f>'Master Schedule'!B425</f>
        <v/>
      </c>
      <c r="C425" s="39"/>
      <c r="D425" s="40" t="str">
        <f t="shared" si="1"/>
        <v>Saturday</v>
      </c>
      <c r="E425" s="41"/>
      <c r="F425" s="38"/>
      <c r="G425" s="38"/>
      <c r="H425" s="41"/>
      <c r="I425" s="38"/>
      <c r="J425" s="38"/>
      <c r="K425" s="35"/>
      <c r="L425" s="35"/>
      <c r="M425" s="35"/>
      <c r="N425" s="36"/>
      <c r="O425" s="62"/>
      <c r="P425" s="34" t="str">
        <f t="shared" si="3"/>
        <v/>
      </c>
    </row>
    <row r="426" ht="22.5" customHeight="1">
      <c r="A426" s="37"/>
      <c r="B426" s="37" t="str">
        <f>'Master Schedule'!B426</f>
        <v/>
      </c>
      <c r="C426" s="39"/>
      <c r="D426" s="40" t="str">
        <f t="shared" si="1"/>
        <v>Saturday</v>
      </c>
      <c r="E426" s="41"/>
      <c r="F426" s="38"/>
      <c r="G426" s="38"/>
      <c r="H426" s="41"/>
      <c r="I426" s="38"/>
      <c r="J426" s="38"/>
      <c r="K426" s="32"/>
      <c r="L426" s="32"/>
      <c r="M426" s="32"/>
      <c r="N426" s="33"/>
      <c r="O426" s="62"/>
      <c r="P426" s="34" t="str">
        <f t="shared" si="3"/>
        <v/>
      </c>
    </row>
    <row r="427" ht="22.5" customHeight="1">
      <c r="A427" s="37"/>
      <c r="B427" s="37" t="str">
        <f>'Master Schedule'!B427</f>
        <v/>
      </c>
      <c r="C427" s="39"/>
      <c r="D427" s="40" t="str">
        <f t="shared" si="1"/>
        <v>Saturday</v>
      </c>
      <c r="E427" s="41"/>
      <c r="F427" s="38"/>
      <c r="G427" s="38"/>
      <c r="H427" s="41"/>
      <c r="I427" s="38"/>
      <c r="J427" s="38"/>
      <c r="K427" s="35"/>
      <c r="L427" s="35"/>
      <c r="M427" s="35"/>
      <c r="N427" s="36"/>
      <c r="O427" s="62"/>
      <c r="P427" s="34" t="str">
        <f t="shared" si="3"/>
        <v/>
      </c>
    </row>
    <row r="428" ht="22.5" customHeight="1">
      <c r="A428" s="37"/>
      <c r="B428" s="37" t="str">
        <f>'Master Schedule'!B428</f>
        <v/>
      </c>
      <c r="C428" s="39"/>
      <c r="D428" s="40" t="str">
        <f t="shared" si="1"/>
        <v>Saturday</v>
      </c>
      <c r="E428" s="41"/>
      <c r="F428" s="38"/>
      <c r="G428" s="38"/>
      <c r="H428" s="41"/>
      <c r="I428" s="38"/>
      <c r="J428" s="38"/>
      <c r="K428" s="32"/>
      <c r="L428" s="32"/>
      <c r="M428" s="32"/>
      <c r="N428" s="33"/>
      <c r="O428" s="62"/>
      <c r="P428" s="34" t="str">
        <f t="shared" si="3"/>
        <v/>
      </c>
    </row>
    <row r="429" ht="22.5" customHeight="1">
      <c r="A429" s="37"/>
      <c r="B429" s="37" t="str">
        <f>'Master Schedule'!B429</f>
        <v/>
      </c>
      <c r="C429" s="39"/>
      <c r="D429" s="40" t="str">
        <f t="shared" si="1"/>
        <v>Saturday</v>
      </c>
      <c r="E429" s="41"/>
      <c r="F429" s="38"/>
      <c r="G429" s="38"/>
      <c r="H429" s="41"/>
      <c r="I429" s="38"/>
      <c r="J429" s="38"/>
      <c r="K429" s="35"/>
      <c r="L429" s="35"/>
      <c r="M429" s="35"/>
      <c r="N429" s="36"/>
      <c r="O429" s="62"/>
      <c r="P429" s="34" t="str">
        <f t="shared" si="3"/>
        <v/>
      </c>
    </row>
    <row r="430" ht="22.5" customHeight="1">
      <c r="A430" s="37"/>
      <c r="B430" s="37" t="str">
        <f>'Master Schedule'!B430</f>
        <v/>
      </c>
      <c r="C430" s="39"/>
      <c r="D430" s="40" t="str">
        <f t="shared" si="1"/>
        <v>Saturday</v>
      </c>
      <c r="E430" s="41"/>
      <c r="F430" s="38"/>
      <c r="G430" s="38"/>
      <c r="H430" s="41"/>
      <c r="I430" s="38"/>
      <c r="J430" s="38"/>
      <c r="K430" s="32"/>
      <c r="L430" s="32"/>
      <c r="M430" s="32"/>
      <c r="N430" s="33"/>
      <c r="O430" s="62"/>
      <c r="P430" s="34" t="str">
        <f t="shared" si="3"/>
        <v/>
      </c>
    </row>
    <row r="431" ht="22.5" customHeight="1">
      <c r="A431" s="37"/>
      <c r="B431" s="37" t="str">
        <f>'Master Schedule'!B431</f>
        <v/>
      </c>
      <c r="C431" s="39"/>
      <c r="D431" s="40" t="str">
        <f t="shared" si="1"/>
        <v>Saturday</v>
      </c>
      <c r="E431" s="41"/>
      <c r="F431" s="38"/>
      <c r="G431" s="38"/>
      <c r="H431" s="41"/>
      <c r="I431" s="38"/>
      <c r="J431" s="38"/>
      <c r="K431" s="35"/>
      <c r="L431" s="35"/>
      <c r="M431" s="35"/>
      <c r="N431" s="36"/>
      <c r="O431" s="62"/>
      <c r="P431" s="34" t="str">
        <f t="shared" si="3"/>
        <v/>
      </c>
    </row>
    <row r="432" ht="22.5" customHeight="1">
      <c r="A432" s="37"/>
      <c r="B432" s="37" t="str">
        <f>'Master Schedule'!B432</f>
        <v/>
      </c>
      <c r="C432" s="39"/>
      <c r="D432" s="40" t="str">
        <f t="shared" si="1"/>
        <v>Saturday</v>
      </c>
      <c r="E432" s="41"/>
      <c r="F432" s="38"/>
      <c r="G432" s="38"/>
      <c r="H432" s="41"/>
      <c r="I432" s="38"/>
      <c r="J432" s="38"/>
      <c r="K432" s="32"/>
      <c r="L432" s="32"/>
      <c r="M432" s="32"/>
      <c r="N432" s="33"/>
      <c r="O432" s="62"/>
      <c r="P432" s="34" t="str">
        <f t="shared" si="3"/>
        <v/>
      </c>
    </row>
    <row r="433" ht="22.5" customHeight="1">
      <c r="A433" s="37"/>
      <c r="B433" s="37" t="str">
        <f>'Master Schedule'!B433</f>
        <v/>
      </c>
      <c r="C433" s="39"/>
      <c r="D433" s="40" t="str">
        <f t="shared" si="1"/>
        <v>Saturday</v>
      </c>
      <c r="E433" s="41"/>
      <c r="F433" s="38"/>
      <c r="G433" s="38"/>
      <c r="H433" s="41"/>
      <c r="I433" s="38"/>
      <c r="J433" s="38"/>
      <c r="K433" s="35"/>
      <c r="L433" s="35"/>
      <c r="M433" s="35"/>
      <c r="N433" s="36"/>
      <c r="O433" s="62"/>
      <c r="P433" s="34" t="str">
        <f t="shared" si="3"/>
        <v/>
      </c>
    </row>
    <row r="434" ht="22.5" customHeight="1">
      <c r="A434" s="37"/>
      <c r="B434" s="37" t="str">
        <f>'Master Schedule'!B434</f>
        <v/>
      </c>
      <c r="C434" s="39"/>
      <c r="D434" s="40" t="str">
        <f t="shared" si="1"/>
        <v>Saturday</v>
      </c>
      <c r="E434" s="41"/>
      <c r="F434" s="38"/>
      <c r="G434" s="38"/>
      <c r="H434" s="41"/>
      <c r="I434" s="38"/>
      <c r="J434" s="38"/>
      <c r="K434" s="32"/>
      <c r="L434" s="32"/>
      <c r="M434" s="32"/>
      <c r="N434" s="33"/>
      <c r="O434" s="62"/>
      <c r="P434" s="34" t="str">
        <f t="shared" si="3"/>
        <v/>
      </c>
    </row>
    <row r="435" ht="22.5" customHeight="1">
      <c r="A435" s="37"/>
      <c r="B435" s="37" t="str">
        <f>'Master Schedule'!B435</f>
        <v/>
      </c>
      <c r="C435" s="39"/>
      <c r="D435" s="40" t="str">
        <f t="shared" si="1"/>
        <v>Saturday</v>
      </c>
      <c r="E435" s="41"/>
      <c r="F435" s="38"/>
      <c r="G435" s="38"/>
      <c r="H435" s="41"/>
      <c r="I435" s="38"/>
      <c r="J435" s="38"/>
      <c r="K435" s="35"/>
      <c r="L435" s="35"/>
      <c r="M435" s="35"/>
      <c r="N435" s="36"/>
      <c r="O435" s="62"/>
      <c r="P435" s="34" t="str">
        <f t="shared" si="3"/>
        <v/>
      </c>
    </row>
    <row r="436" ht="22.5" customHeight="1">
      <c r="A436" s="37"/>
      <c r="B436" s="37" t="str">
        <f>'Master Schedule'!B436</f>
        <v/>
      </c>
      <c r="C436" s="39"/>
      <c r="D436" s="40" t="str">
        <f t="shared" si="1"/>
        <v>Saturday</v>
      </c>
      <c r="E436" s="41"/>
      <c r="F436" s="38"/>
      <c r="G436" s="38"/>
      <c r="H436" s="41"/>
      <c r="I436" s="38"/>
      <c r="J436" s="38"/>
      <c r="K436" s="32"/>
      <c r="L436" s="32"/>
      <c r="M436" s="32"/>
      <c r="N436" s="33"/>
      <c r="O436" s="62"/>
      <c r="P436" s="34" t="str">
        <f t="shared" si="3"/>
        <v/>
      </c>
    </row>
    <row r="437" ht="22.5" customHeight="1">
      <c r="A437" s="37"/>
      <c r="B437" s="37" t="str">
        <f>'Master Schedule'!B437</f>
        <v/>
      </c>
      <c r="C437" s="39"/>
      <c r="D437" s="40" t="str">
        <f t="shared" si="1"/>
        <v>Saturday</v>
      </c>
      <c r="E437" s="41"/>
      <c r="F437" s="38"/>
      <c r="G437" s="38"/>
      <c r="H437" s="41"/>
      <c r="I437" s="38"/>
      <c r="J437" s="38"/>
      <c r="K437" s="35"/>
      <c r="L437" s="35"/>
      <c r="M437" s="35"/>
      <c r="N437" s="36"/>
      <c r="O437" s="62"/>
      <c r="P437" s="34" t="str">
        <f t="shared" si="3"/>
        <v/>
      </c>
    </row>
    <row r="438" ht="22.5" customHeight="1">
      <c r="A438" s="37"/>
      <c r="B438" s="37" t="str">
        <f>'Master Schedule'!B438</f>
        <v/>
      </c>
      <c r="C438" s="39"/>
      <c r="D438" s="40" t="str">
        <f t="shared" si="1"/>
        <v>Saturday</v>
      </c>
      <c r="E438" s="41"/>
      <c r="F438" s="38"/>
      <c r="G438" s="38"/>
      <c r="H438" s="41"/>
      <c r="I438" s="38"/>
      <c r="J438" s="38"/>
      <c r="K438" s="32"/>
      <c r="L438" s="32"/>
      <c r="M438" s="32"/>
      <c r="N438" s="33"/>
      <c r="O438" s="62"/>
      <c r="P438" s="34" t="str">
        <f t="shared" si="3"/>
        <v/>
      </c>
    </row>
    <row r="439" ht="22.5" customHeight="1">
      <c r="A439" s="37"/>
      <c r="B439" s="37" t="str">
        <f>'Master Schedule'!B439</f>
        <v/>
      </c>
      <c r="C439" s="39"/>
      <c r="D439" s="40" t="str">
        <f t="shared" si="1"/>
        <v>Saturday</v>
      </c>
      <c r="E439" s="41"/>
      <c r="F439" s="38"/>
      <c r="G439" s="38"/>
      <c r="H439" s="41"/>
      <c r="I439" s="38"/>
      <c r="J439" s="38"/>
      <c r="K439" s="35"/>
      <c r="L439" s="35"/>
      <c r="M439" s="35"/>
      <c r="N439" s="36"/>
      <c r="O439" s="62"/>
      <c r="P439" s="34" t="str">
        <f t="shared" si="3"/>
        <v/>
      </c>
    </row>
    <row r="440" ht="22.5" customHeight="1">
      <c r="A440" s="37"/>
      <c r="B440" s="37" t="str">
        <f>'Master Schedule'!B440</f>
        <v/>
      </c>
      <c r="C440" s="39"/>
      <c r="D440" s="40" t="str">
        <f t="shared" si="1"/>
        <v>Saturday</v>
      </c>
      <c r="E440" s="41"/>
      <c r="F440" s="38"/>
      <c r="G440" s="38"/>
      <c r="H440" s="41"/>
      <c r="I440" s="38"/>
      <c r="J440" s="38"/>
      <c r="K440" s="32"/>
      <c r="L440" s="32"/>
      <c r="M440" s="32"/>
      <c r="N440" s="33"/>
      <c r="O440" s="62"/>
      <c r="P440" s="34" t="str">
        <f t="shared" si="3"/>
        <v/>
      </c>
    </row>
    <row r="441" ht="22.5" customHeight="1">
      <c r="A441" s="37"/>
      <c r="B441" s="37" t="str">
        <f>'Master Schedule'!B441</f>
        <v/>
      </c>
      <c r="C441" s="39"/>
      <c r="D441" s="40" t="str">
        <f t="shared" si="1"/>
        <v>Saturday</v>
      </c>
      <c r="E441" s="41"/>
      <c r="F441" s="38"/>
      <c r="G441" s="38"/>
      <c r="H441" s="41"/>
      <c r="I441" s="38"/>
      <c r="J441" s="38"/>
      <c r="K441" s="35"/>
      <c r="L441" s="35"/>
      <c r="M441" s="35"/>
      <c r="N441" s="36"/>
      <c r="O441" s="62"/>
      <c r="P441" s="34" t="str">
        <f t="shared" si="3"/>
        <v/>
      </c>
    </row>
    <row r="442" ht="22.5" customHeight="1">
      <c r="A442" s="37"/>
      <c r="B442" s="37" t="str">
        <f>'Master Schedule'!B442</f>
        <v/>
      </c>
      <c r="C442" s="39"/>
      <c r="D442" s="40" t="str">
        <f t="shared" si="1"/>
        <v>Saturday</v>
      </c>
      <c r="E442" s="41"/>
      <c r="F442" s="38"/>
      <c r="G442" s="38"/>
      <c r="H442" s="41"/>
      <c r="I442" s="38"/>
      <c r="J442" s="38"/>
      <c r="K442" s="32"/>
      <c r="L442" s="32"/>
      <c r="M442" s="32"/>
      <c r="N442" s="33"/>
      <c r="O442" s="62"/>
      <c r="P442" s="34" t="str">
        <f t="shared" si="3"/>
        <v/>
      </c>
    </row>
    <row r="443" ht="22.5" customHeight="1">
      <c r="A443" s="37"/>
      <c r="B443" s="37" t="str">
        <f>'Master Schedule'!B443</f>
        <v/>
      </c>
      <c r="C443" s="39"/>
      <c r="D443" s="40" t="str">
        <f t="shared" si="1"/>
        <v>Saturday</v>
      </c>
      <c r="E443" s="41"/>
      <c r="F443" s="38"/>
      <c r="G443" s="38"/>
      <c r="H443" s="41"/>
      <c r="I443" s="38"/>
      <c r="J443" s="38"/>
      <c r="K443" s="35"/>
      <c r="L443" s="35"/>
      <c r="M443" s="35"/>
      <c r="N443" s="36"/>
      <c r="O443" s="62"/>
      <c r="P443" s="34" t="str">
        <f t="shared" si="3"/>
        <v/>
      </c>
    </row>
    <row r="444" ht="22.5" customHeight="1">
      <c r="A444" s="37"/>
      <c r="B444" s="37" t="str">
        <f>'Master Schedule'!B444</f>
        <v/>
      </c>
      <c r="C444" s="39"/>
      <c r="D444" s="40" t="str">
        <f t="shared" si="1"/>
        <v>Saturday</v>
      </c>
      <c r="E444" s="41"/>
      <c r="F444" s="38"/>
      <c r="G444" s="38"/>
      <c r="H444" s="41"/>
      <c r="I444" s="38"/>
      <c r="J444" s="38"/>
      <c r="K444" s="32"/>
      <c r="L444" s="32"/>
      <c r="M444" s="32"/>
      <c r="N444" s="33"/>
      <c r="O444" s="62"/>
      <c r="P444" s="34" t="str">
        <f t="shared" si="3"/>
        <v/>
      </c>
    </row>
    <row r="445" ht="22.5" customHeight="1">
      <c r="A445" s="37"/>
      <c r="B445" s="37" t="str">
        <f>'Master Schedule'!B445</f>
        <v/>
      </c>
      <c r="C445" s="39"/>
      <c r="D445" s="40" t="str">
        <f t="shared" si="1"/>
        <v>Saturday</v>
      </c>
      <c r="E445" s="41"/>
      <c r="F445" s="38"/>
      <c r="G445" s="38"/>
      <c r="H445" s="41"/>
      <c r="I445" s="38"/>
      <c r="J445" s="38"/>
      <c r="K445" s="35"/>
      <c r="L445" s="35"/>
      <c r="M445" s="35"/>
      <c r="N445" s="36"/>
      <c r="O445" s="62"/>
      <c r="P445" s="34" t="str">
        <f t="shared" si="3"/>
        <v/>
      </c>
    </row>
    <row r="446" ht="22.5" customHeight="1">
      <c r="A446" s="37"/>
      <c r="B446" s="37" t="str">
        <f>'Master Schedule'!B446</f>
        <v/>
      </c>
      <c r="C446" s="39"/>
      <c r="D446" s="40" t="str">
        <f t="shared" si="1"/>
        <v>Saturday</v>
      </c>
      <c r="E446" s="41"/>
      <c r="F446" s="38"/>
      <c r="G446" s="38"/>
      <c r="H446" s="41"/>
      <c r="I446" s="38"/>
      <c r="J446" s="38"/>
      <c r="K446" s="32"/>
      <c r="L446" s="32"/>
      <c r="M446" s="32"/>
      <c r="N446" s="33"/>
      <c r="O446" s="62"/>
      <c r="P446" s="34" t="str">
        <f t="shared" si="3"/>
        <v/>
      </c>
    </row>
    <row r="447" ht="22.5" customHeight="1">
      <c r="A447" s="37"/>
      <c r="B447" s="37" t="str">
        <f>'Master Schedule'!B447</f>
        <v/>
      </c>
      <c r="C447" s="39"/>
      <c r="D447" s="40" t="str">
        <f t="shared" si="1"/>
        <v>Saturday</v>
      </c>
      <c r="E447" s="41"/>
      <c r="F447" s="38"/>
      <c r="G447" s="38"/>
      <c r="H447" s="41"/>
      <c r="I447" s="38"/>
      <c r="J447" s="38"/>
      <c r="K447" s="35"/>
      <c r="L447" s="35"/>
      <c r="M447" s="35"/>
      <c r="N447" s="36"/>
      <c r="O447" s="62"/>
      <c r="P447" s="34" t="str">
        <f t="shared" si="3"/>
        <v/>
      </c>
    </row>
    <row r="448" ht="22.5" customHeight="1">
      <c r="A448" s="37"/>
      <c r="B448" s="37" t="str">
        <f>'Master Schedule'!B448</f>
        <v/>
      </c>
      <c r="C448" s="39"/>
      <c r="D448" s="40" t="str">
        <f t="shared" si="1"/>
        <v>Saturday</v>
      </c>
      <c r="E448" s="41"/>
      <c r="F448" s="38"/>
      <c r="G448" s="38"/>
      <c r="H448" s="41"/>
      <c r="I448" s="38"/>
      <c r="J448" s="38"/>
      <c r="K448" s="32"/>
      <c r="L448" s="32"/>
      <c r="M448" s="32"/>
      <c r="N448" s="33"/>
      <c r="O448" s="62"/>
      <c r="P448" s="34" t="str">
        <f t="shared" si="3"/>
        <v/>
      </c>
    </row>
    <row r="449" ht="22.5" customHeight="1">
      <c r="A449" s="37"/>
      <c r="B449" s="37" t="str">
        <f>'Master Schedule'!B449</f>
        <v/>
      </c>
      <c r="C449" s="39"/>
      <c r="D449" s="40" t="str">
        <f t="shared" si="1"/>
        <v>Saturday</v>
      </c>
      <c r="E449" s="41"/>
      <c r="F449" s="38"/>
      <c r="G449" s="38"/>
      <c r="H449" s="41"/>
      <c r="I449" s="38"/>
      <c r="J449" s="38"/>
      <c r="K449" s="35"/>
      <c r="L449" s="35"/>
      <c r="M449" s="35"/>
      <c r="N449" s="36"/>
      <c r="O449" s="62"/>
      <c r="P449" s="34" t="str">
        <f t="shared" si="3"/>
        <v/>
      </c>
    </row>
    <row r="450" ht="22.5" customHeight="1">
      <c r="A450" s="37"/>
      <c r="B450" s="37" t="str">
        <f>'Master Schedule'!B450</f>
        <v/>
      </c>
      <c r="C450" s="39"/>
      <c r="D450" s="40" t="str">
        <f t="shared" si="1"/>
        <v>Saturday</v>
      </c>
      <c r="E450" s="41"/>
      <c r="F450" s="38"/>
      <c r="G450" s="38"/>
      <c r="H450" s="41"/>
      <c r="I450" s="38"/>
      <c r="J450" s="38"/>
      <c r="K450" s="32"/>
      <c r="L450" s="32"/>
      <c r="M450" s="32"/>
      <c r="N450" s="33"/>
      <c r="O450" s="62"/>
      <c r="P450" s="34" t="str">
        <f t="shared" si="3"/>
        <v/>
      </c>
    </row>
    <row r="451" ht="22.5" customHeight="1">
      <c r="A451" s="37"/>
      <c r="B451" s="37" t="str">
        <f>'Master Schedule'!B451</f>
        <v/>
      </c>
      <c r="C451" s="39"/>
      <c r="D451" s="40" t="str">
        <f t="shared" si="1"/>
        <v>Saturday</v>
      </c>
      <c r="E451" s="41"/>
      <c r="F451" s="38"/>
      <c r="G451" s="38"/>
      <c r="H451" s="41"/>
      <c r="I451" s="38"/>
      <c r="J451" s="38"/>
      <c r="K451" s="35"/>
      <c r="L451" s="35"/>
      <c r="M451" s="35"/>
      <c r="N451" s="36"/>
      <c r="O451" s="62"/>
      <c r="P451" s="34" t="str">
        <f t="shared" si="3"/>
        <v/>
      </c>
    </row>
    <row r="452" ht="22.5" customHeight="1">
      <c r="A452" s="37"/>
      <c r="B452" s="37" t="str">
        <f>'Master Schedule'!B452</f>
        <v/>
      </c>
      <c r="C452" s="39"/>
      <c r="D452" s="40" t="str">
        <f t="shared" si="1"/>
        <v>Saturday</v>
      </c>
      <c r="E452" s="41"/>
      <c r="F452" s="38"/>
      <c r="G452" s="38"/>
      <c r="H452" s="41"/>
      <c r="I452" s="38"/>
      <c r="J452" s="38"/>
      <c r="K452" s="32"/>
      <c r="L452" s="32"/>
      <c r="M452" s="32"/>
      <c r="N452" s="33"/>
      <c r="O452" s="62"/>
      <c r="P452" s="34" t="str">
        <f t="shared" si="3"/>
        <v/>
      </c>
    </row>
    <row r="453" ht="22.5" customHeight="1">
      <c r="A453" s="37"/>
      <c r="B453" s="37" t="str">
        <f>'Master Schedule'!B453</f>
        <v/>
      </c>
      <c r="C453" s="39"/>
      <c r="D453" s="40" t="str">
        <f t="shared" si="1"/>
        <v>Saturday</v>
      </c>
      <c r="E453" s="41"/>
      <c r="F453" s="38"/>
      <c r="G453" s="38"/>
      <c r="H453" s="41"/>
      <c r="I453" s="38"/>
      <c r="J453" s="38"/>
      <c r="K453" s="35"/>
      <c r="L453" s="35"/>
      <c r="M453" s="35"/>
      <c r="N453" s="36"/>
      <c r="O453" s="62"/>
      <c r="P453" s="34" t="str">
        <f t="shared" si="3"/>
        <v/>
      </c>
    </row>
    <row r="454" ht="22.5" customHeight="1">
      <c r="A454" s="37"/>
      <c r="B454" s="37" t="str">
        <f>'Master Schedule'!B454</f>
        <v/>
      </c>
      <c r="C454" s="39"/>
      <c r="D454" s="40" t="str">
        <f t="shared" si="1"/>
        <v>Saturday</v>
      </c>
      <c r="E454" s="41"/>
      <c r="F454" s="38"/>
      <c r="G454" s="38"/>
      <c r="H454" s="41"/>
      <c r="I454" s="38"/>
      <c r="J454" s="38"/>
      <c r="K454" s="32"/>
      <c r="L454" s="32"/>
      <c r="M454" s="32"/>
      <c r="N454" s="33"/>
      <c r="O454" s="62"/>
      <c r="P454" s="34" t="str">
        <f t="shared" si="3"/>
        <v/>
      </c>
    </row>
    <row r="455" ht="22.5" customHeight="1">
      <c r="A455" s="37"/>
      <c r="B455" s="37" t="str">
        <f>'Master Schedule'!B455</f>
        <v/>
      </c>
      <c r="C455" s="39"/>
      <c r="D455" s="40" t="str">
        <f t="shared" si="1"/>
        <v>Saturday</v>
      </c>
      <c r="E455" s="41"/>
      <c r="F455" s="38"/>
      <c r="G455" s="38"/>
      <c r="H455" s="41"/>
      <c r="I455" s="38"/>
      <c r="J455" s="38"/>
      <c r="K455" s="35"/>
      <c r="L455" s="35"/>
      <c r="M455" s="35"/>
      <c r="N455" s="36"/>
      <c r="O455" s="62"/>
      <c r="P455" s="34" t="str">
        <f t="shared" si="3"/>
        <v/>
      </c>
    </row>
    <row r="456" ht="22.5" customHeight="1">
      <c r="A456" s="37"/>
      <c r="B456" s="37" t="str">
        <f>'Master Schedule'!B456</f>
        <v/>
      </c>
      <c r="C456" s="39"/>
      <c r="D456" s="40" t="str">
        <f t="shared" si="1"/>
        <v>Saturday</v>
      </c>
      <c r="E456" s="41"/>
      <c r="F456" s="38"/>
      <c r="G456" s="38"/>
      <c r="H456" s="41"/>
      <c r="I456" s="38"/>
      <c r="J456" s="38"/>
      <c r="K456" s="32"/>
      <c r="L456" s="32"/>
      <c r="M456" s="32"/>
      <c r="N456" s="33"/>
      <c r="O456" s="62"/>
      <c r="P456" s="34" t="str">
        <f t="shared" si="3"/>
        <v/>
      </c>
    </row>
    <row r="457" ht="22.5" customHeight="1">
      <c r="A457" s="37"/>
      <c r="B457" s="37" t="str">
        <f>'Master Schedule'!B457</f>
        <v/>
      </c>
      <c r="C457" s="39"/>
      <c r="D457" s="40" t="str">
        <f t="shared" si="1"/>
        <v>Saturday</v>
      </c>
      <c r="E457" s="41"/>
      <c r="F457" s="38"/>
      <c r="G457" s="38"/>
      <c r="H457" s="41"/>
      <c r="I457" s="38"/>
      <c r="J457" s="38"/>
      <c r="K457" s="35"/>
      <c r="L457" s="35"/>
      <c r="M457" s="35"/>
      <c r="N457" s="36"/>
      <c r="O457" s="62"/>
      <c r="P457" s="34" t="str">
        <f t="shared" si="3"/>
        <v/>
      </c>
    </row>
    <row r="458" ht="22.5" customHeight="1">
      <c r="A458" s="37"/>
      <c r="B458" s="37" t="str">
        <f>'Master Schedule'!B458</f>
        <v/>
      </c>
      <c r="C458" s="39"/>
      <c r="D458" s="40" t="str">
        <f t="shared" si="1"/>
        <v>Saturday</v>
      </c>
      <c r="E458" s="41"/>
      <c r="F458" s="38"/>
      <c r="G458" s="38"/>
      <c r="H458" s="41"/>
      <c r="I458" s="38"/>
      <c r="J458" s="38"/>
      <c r="K458" s="32"/>
      <c r="L458" s="32"/>
      <c r="M458" s="32"/>
      <c r="N458" s="33"/>
      <c r="O458" s="62"/>
      <c r="P458" s="34" t="str">
        <f t="shared" si="3"/>
        <v/>
      </c>
    </row>
    <row r="459" ht="22.5" customHeight="1">
      <c r="A459" s="37"/>
      <c r="B459" s="37" t="str">
        <f>'Master Schedule'!B459</f>
        <v/>
      </c>
      <c r="C459" s="39"/>
      <c r="D459" s="40" t="str">
        <f t="shared" si="1"/>
        <v>Saturday</v>
      </c>
      <c r="E459" s="41"/>
      <c r="F459" s="38"/>
      <c r="G459" s="38"/>
      <c r="H459" s="41"/>
      <c r="I459" s="38"/>
      <c r="J459" s="38"/>
      <c r="K459" s="35"/>
      <c r="L459" s="35"/>
      <c r="M459" s="35"/>
      <c r="N459" s="36"/>
      <c r="O459" s="62"/>
      <c r="P459" s="34" t="str">
        <f t="shared" si="3"/>
        <v/>
      </c>
    </row>
    <row r="460" ht="22.5" customHeight="1">
      <c r="A460" s="37"/>
      <c r="B460" s="37" t="str">
        <f>'Master Schedule'!B460</f>
        <v/>
      </c>
      <c r="C460" s="39"/>
      <c r="D460" s="40" t="str">
        <f t="shared" si="1"/>
        <v>Saturday</v>
      </c>
      <c r="E460" s="41"/>
      <c r="F460" s="38"/>
      <c r="G460" s="38"/>
      <c r="H460" s="41"/>
      <c r="I460" s="38"/>
      <c r="J460" s="38"/>
      <c r="K460" s="32"/>
      <c r="L460" s="32"/>
      <c r="M460" s="32"/>
      <c r="N460" s="33"/>
      <c r="O460" s="62"/>
      <c r="P460" s="34" t="str">
        <f t="shared" si="3"/>
        <v/>
      </c>
    </row>
    <row r="461" ht="22.5" customHeight="1">
      <c r="A461" s="37"/>
      <c r="B461" s="37" t="str">
        <f>'Master Schedule'!B461</f>
        <v/>
      </c>
      <c r="C461" s="39"/>
      <c r="D461" s="40" t="str">
        <f t="shared" si="1"/>
        <v>Saturday</v>
      </c>
      <c r="E461" s="41"/>
      <c r="F461" s="38"/>
      <c r="G461" s="38"/>
      <c r="H461" s="41"/>
      <c r="I461" s="38"/>
      <c r="J461" s="38"/>
      <c r="K461" s="35"/>
      <c r="L461" s="35"/>
      <c r="M461" s="35"/>
      <c r="N461" s="36"/>
      <c r="O461" s="62"/>
      <c r="P461" s="34" t="str">
        <f t="shared" si="3"/>
        <v/>
      </c>
    </row>
    <row r="462" ht="22.5" customHeight="1">
      <c r="A462" s="37"/>
      <c r="B462" s="37" t="str">
        <f>'Master Schedule'!B462</f>
        <v/>
      </c>
      <c r="C462" s="39"/>
      <c r="D462" s="40" t="str">
        <f t="shared" si="1"/>
        <v>Saturday</v>
      </c>
      <c r="E462" s="41"/>
      <c r="F462" s="38"/>
      <c r="G462" s="38"/>
      <c r="H462" s="41"/>
      <c r="I462" s="38"/>
      <c r="J462" s="38"/>
      <c r="K462" s="32"/>
      <c r="L462" s="32"/>
      <c r="M462" s="32"/>
      <c r="N462" s="33"/>
      <c r="O462" s="62"/>
      <c r="P462" s="34" t="str">
        <f t="shared" si="3"/>
        <v/>
      </c>
    </row>
    <row r="463" ht="22.5" customHeight="1">
      <c r="A463" s="37"/>
      <c r="B463" s="37" t="str">
        <f>'Master Schedule'!B463</f>
        <v/>
      </c>
      <c r="C463" s="39"/>
      <c r="D463" s="40" t="str">
        <f t="shared" si="1"/>
        <v>Saturday</v>
      </c>
      <c r="E463" s="41"/>
      <c r="F463" s="38"/>
      <c r="G463" s="38"/>
      <c r="H463" s="41"/>
      <c r="I463" s="38"/>
      <c r="J463" s="38"/>
      <c r="K463" s="35"/>
      <c r="L463" s="35"/>
      <c r="M463" s="35"/>
      <c r="N463" s="36"/>
      <c r="O463" s="62"/>
      <c r="P463" s="34" t="str">
        <f t="shared" si="3"/>
        <v/>
      </c>
    </row>
    <row r="464" ht="22.5" customHeight="1">
      <c r="A464" s="37"/>
      <c r="B464" s="37" t="str">
        <f>'Master Schedule'!B464</f>
        <v/>
      </c>
      <c r="C464" s="39"/>
      <c r="D464" s="40" t="str">
        <f t="shared" si="1"/>
        <v>Saturday</v>
      </c>
      <c r="E464" s="41"/>
      <c r="F464" s="38"/>
      <c r="G464" s="38"/>
      <c r="H464" s="41"/>
      <c r="I464" s="38"/>
      <c r="J464" s="38"/>
      <c r="K464" s="32"/>
      <c r="L464" s="32"/>
      <c r="M464" s="32"/>
      <c r="N464" s="33"/>
      <c r="O464" s="62"/>
      <c r="P464" s="34" t="str">
        <f t="shared" si="3"/>
        <v/>
      </c>
    </row>
    <row r="465" ht="22.5" customHeight="1">
      <c r="A465" s="37"/>
      <c r="B465" s="37" t="str">
        <f>'Master Schedule'!B465</f>
        <v/>
      </c>
      <c r="C465" s="39"/>
      <c r="D465" s="40" t="str">
        <f t="shared" si="1"/>
        <v>Saturday</v>
      </c>
      <c r="E465" s="41"/>
      <c r="F465" s="38"/>
      <c r="G465" s="38"/>
      <c r="H465" s="41"/>
      <c r="I465" s="38"/>
      <c r="J465" s="38"/>
      <c r="K465" s="35"/>
      <c r="L465" s="35"/>
      <c r="M465" s="35"/>
      <c r="N465" s="36"/>
      <c r="O465" s="62"/>
      <c r="P465" s="34" t="str">
        <f t="shared" si="3"/>
        <v/>
      </c>
    </row>
    <row r="466" ht="22.5" customHeight="1">
      <c r="A466" s="37"/>
      <c r="B466" s="37" t="str">
        <f>'Master Schedule'!B466</f>
        <v/>
      </c>
      <c r="C466" s="39"/>
      <c r="D466" s="40" t="str">
        <f t="shared" si="1"/>
        <v>Saturday</v>
      </c>
      <c r="E466" s="41"/>
      <c r="F466" s="38"/>
      <c r="G466" s="38"/>
      <c r="H466" s="41"/>
      <c r="I466" s="38"/>
      <c r="J466" s="38"/>
      <c r="K466" s="32"/>
      <c r="L466" s="32"/>
      <c r="M466" s="32"/>
      <c r="N466" s="33"/>
      <c r="O466" s="62"/>
      <c r="P466" s="34" t="str">
        <f t="shared" si="3"/>
        <v/>
      </c>
    </row>
    <row r="467" ht="22.5" customHeight="1">
      <c r="A467" s="37"/>
      <c r="B467" s="37" t="str">
        <f>'Master Schedule'!B467</f>
        <v/>
      </c>
      <c r="C467" s="39"/>
      <c r="D467" s="40" t="str">
        <f t="shared" si="1"/>
        <v>Saturday</v>
      </c>
      <c r="E467" s="41"/>
      <c r="F467" s="38"/>
      <c r="G467" s="38"/>
      <c r="H467" s="41"/>
      <c r="I467" s="38"/>
      <c r="J467" s="38"/>
      <c r="K467" s="35"/>
      <c r="L467" s="35"/>
      <c r="M467" s="35"/>
      <c r="N467" s="36"/>
      <c r="O467" s="62"/>
      <c r="P467" s="34" t="str">
        <f t="shared" si="3"/>
        <v/>
      </c>
    </row>
    <row r="468" ht="22.5" customHeight="1">
      <c r="A468" s="37"/>
      <c r="B468" s="37" t="str">
        <f>'Master Schedule'!B468</f>
        <v/>
      </c>
      <c r="C468" s="39"/>
      <c r="D468" s="40" t="str">
        <f t="shared" si="1"/>
        <v>Saturday</v>
      </c>
      <c r="E468" s="41"/>
      <c r="F468" s="38"/>
      <c r="G468" s="38"/>
      <c r="H468" s="41"/>
      <c r="I468" s="38"/>
      <c r="J468" s="38"/>
      <c r="K468" s="32"/>
      <c r="L468" s="32"/>
      <c r="M468" s="32"/>
      <c r="N468" s="33"/>
      <c r="O468" s="62"/>
      <c r="P468" s="34" t="str">
        <f t="shared" si="3"/>
        <v/>
      </c>
    </row>
    <row r="469" ht="22.5" customHeight="1">
      <c r="A469" s="37"/>
      <c r="B469" s="37" t="str">
        <f>'Master Schedule'!B469</f>
        <v/>
      </c>
      <c r="C469" s="39"/>
      <c r="D469" s="40" t="str">
        <f t="shared" si="1"/>
        <v>Saturday</v>
      </c>
      <c r="E469" s="41"/>
      <c r="F469" s="38"/>
      <c r="G469" s="38"/>
      <c r="H469" s="41"/>
      <c r="I469" s="38"/>
      <c r="J469" s="38"/>
      <c r="K469" s="35"/>
      <c r="L469" s="35"/>
      <c r="M469" s="35"/>
      <c r="N469" s="36"/>
      <c r="O469" s="62"/>
      <c r="P469" s="34" t="str">
        <f t="shared" si="3"/>
        <v/>
      </c>
    </row>
    <row r="470" ht="22.5" customHeight="1">
      <c r="A470" s="37"/>
      <c r="B470" s="37" t="str">
        <f>'Master Schedule'!B470</f>
        <v/>
      </c>
      <c r="C470" s="39"/>
      <c r="D470" s="40" t="str">
        <f t="shared" si="1"/>
        <v>Saturday</v>
      </c>
      <c r="E470" s="41"/>
      <c r="F470" s="38"/>
      <c r="G470" s="38"/>
      <c r="H470" s="41"/>
      <c r="I470" s="38"/>
      <c r="J470" s="38"/>
      <c r="K470" s="32"/>
      <c r="L470" s="32"/>
      <c r="M470" s="32"/>
      <c r="N470" s="33"/>
      <c r="O470" s="62"/>
      <c r="P470" s="34" t="str">
        <f t="shared" si="3"/>
        <v/>
      </c>
    </row>
    <row r="471" ht="22.5" customHeight="1">
      <c r="A471" s="37"/>
      <c r="B471" s="37" t="str">
        <f>'Master Schedule'!B471</f>
        <v/>
      </c>
      <c r="C471" s="39"/>
      <c r="D471" s="40" t="str">
        <f t="shared" si="1"/>
        <v>Saturday</v>
      </c>
      <c r="E471" s="41"/>
      <c r="F471" s="38"/>
      <c r="G471" s="38"/>
      <c r="H471" s="41"/>
      <c r="I471" s="38"/>
      <c r="J471" s="38"/>
      <c r="K471" s="35"/>
      <c r="L471" s="35"/>
      <c r="M471" s="35"/>
      <c r="N471" s="36"/>
      <c r="O471" s="62"/>
      <c r="P471" s="34" t="str">
        <f t="shared" si="3"/>
        <v/>
      </c>
    </row>
    <row r="472" ht="22.5" customHeight="1">
      <c r="A472" s="37"/>
      <c r="B472" s="37" t="str">
        <f>'Master Schedule'!B472</f>
        <v/>
      </c>
      <c r="C472" s="39"/>
      <c r="D472" s="40" t="str">
        <f t="shared" si="1"/>
        <v>Saturday</v>
      </c>
      <c r="E472" s="41"/>
      <c r="F472" s="38"/>
      <c r="G472" s="38"/>
      <c r="H472" s="41"/>
      <c r="I472" s="38"/>
      <c r="J472" s="38"/>
      <c r="K472" s="32"/>
      <c r="L472" s="32"/>
      <c r="M472" s="32"/>
      <c r="N472" s="33"/>
      <c r="O472" s="62"/>
      <c r="P472" s="34" t="str">
        <f t="shared" si="3"/>
        <v/>
      </c>
    </row>
    <row r="473" ht="22.5" customHeight="1">
      <c r="A473" s="37"/>
      <c r="B473" s="37" t="str">
        <f>'Master Schedule'!B473</f>
        <v/>
      </c>
      <c r="C473" s="39"/>
      <c r="D473" s="40" t="str">
        <f t="shared" si="1"/>
        <v>Saturday</v>
      </c>
      <c r="E473" s="41"/>
      <c r="F473" s="38"/>
      <c r="G473" s="38"/>
      <c r="H473" s="41"/>
      <c r="I473" s="38"/>
      <c r="J473" s="38"/>
      <c r="K473" s="35"/>
      <c r="L473" s="35"/>
      <c r="M473" s="35"/>
      <c r="N473" s="36"/>
      <c r="O473" s="62"/>
      <c r="P473" s="34" t="str">
        <f t="shared" si="3"/>
        <v/>
      </c>
    </row>
    <row r="474" ht="22.5" customHeight="1">
      <c r="A474" s="37"/>
      <c r="B474" s="37" t="str">
        <f>'Master Schedule'!B474</f>
        <v/>
      </c>
      <c r="C474" s="39"/>
      <c r="D474" s="40" t="str">
        <f t="shared" si="1"/>
        <v>Saturday</v>
      </c>
      <c r="E474" s="41"/>
      <c r="F474" s="38"/>
      <c r="G474" s="38"/>
      <c r="H474" s="41"/>
      <c r="I474" s="38"/>
      <c r="J474" s="38"/>
      <c r="K474" s="32"/>
      <c r="L474" s="32"/>
      <c r="M474" s="32"/>
      <c r="N474" s="33"/>
      <c r="O474" s="62"/>
      <c r="P474" s="34" t="str">
        <f t="shared" si="3"/>
        <v/>
      </c>
    </row>
    <row r="475" ht="22.5" customHeight="1">
      <c r="A475" s="37"/>
      <c r="B475" s="37" t="str">
        <f>'Master Schedule'!B475</f>
        <v/>
      </c>
      <c r="C475" s="39"/>
      <c r="D475" s="40" t="str">
        <f t="shared" si="1"/>
        <v>Saturday</v>
      </c>
      <c r="E475" s="41"/>
      <c r="F475" s="38"/>
      <c r="G475" s="38"/>
      <c r="H475" s="41"/>
      <c r="I475" s="38"/>
      <c r="J475" s="38"/>
      <c r="K475" s="35"/>
      <c r="L475" s="35"/>
      <c r="M475" s="35"/>
      <c r="N475" s="36"/>
      <c r="O475" s="62"/>
      <c r="P475" s="34" t="str">
        <f t="shared" si="3"/>
        <v/>
      </c>
    </row>
    <row r="476" ht="22.5" customHeight="1">
      <c r="A476" s="37"/>
      <c r="B476" s="37" t="str">
        <f>'Master Schedule'!B476</f>
        <v/>
      </c>
      <c r="C476" s="39"/>
      <c r="D476" s="40" t="str">
        <f t="shared" si="1"/>
        <v>Saturday</v>
      </c>
      <c r="E476" s="41"/>
      <c r="F476" s="38"/>
      <c r="G476" s="38"/>
      <c r="H476" s="41"/>
      <c r="I476" s="38"/>
      <c r="J476" s="38"/>
      <c r="K476" s="32"/>
      <c r="L476" s="32"/>
      <c r="M476" s="32"/>
      <c r="N476" s="33"/>
      <c r="O476" s="62"/>
      <c r="P476" s="34" t="str">
        <f t="shared" si="3"/>
        <v/>
      </c>
    </row>
    <row r="477" ht="22.5" customHeight="1">
      <c r="A477" s="37"/>
      <c r="B477" s="37" t="str">
        <f>'Master Schedule'!B477</f>
        <v/>
      </c>
      <c r="C477" s="39"/>
      <c r="D477" s="40" t="str">
        <f t="shared" si="1"/>
        <v>Saturday</v>
      </c>
      <c r="E477" s="41"/>
      <c r="F477" s="38"/>
      <c r="G477" s="38"/>
      <c r="H477" s="41"/>
      <c r="I477" s="38"/>
      <c r="J477" s="38"/>
      <c r="K477" s="35"/>
      <c r="L477" s="35"/>
      <c r="M477" s="35"/>
      <c r="N477" s="36"/>
      <c r="O477" s="62"/>
      <c r="P477" s="34" t="str">
        <f t="shared" si="3"/>
        <v/>
      </c>
    </row>
    <row r="478" ht="22.5" customHeight="1">
      <c r="A478" s="37"/>
      <c r="B478" s="37" t="str">
        <f>'Master Schedule'!B478</f>
        <v/>
      </c>
      <c r="C478" s="39"/>
      <c r="D478" s="40" t="str">
        <f t="shared" si="1"/>
        <v>Saturday</v>
      </c>
      <c r="E478" s="41"/>
      <c r="F478" s="38"/>
      <c r="G478" s="38"/>
      <c r="H478" s="41"/>
      <c r="I478" s="38"/>
      <c r="J478" s="38"/>
      <c r="K478" s="32"/>
      <c r="L478" s="32"/>
      <c r="M478" s="32"/>
      <c r="N478" s="33"/>
      <c r="O478" s="62"/>
      <c r="P478" s="34" t="str">
        <f t="shared" si="3"/>
        <v/>
      </c>
    </row>
    <row r="479" ht="22.5" customHeight="1">
      <c r="A479" s="37"/>
      <c r="B479" s="37" t="str">
        <f>'Master Schedule'!B479</f>
        <v/>
      </c>
      <c r="C479" s="39"/>
      <c r="D479" s="40" t="str">
        <f t="shared" si="1"/>
        <v>Saturday</v>
      </c>
      <c r="E479" s="41"/>
      <c r="F479" s="38"/>
      <c r="G479" s="38"/>
      <c r="H479" s="41"/>
      <c r="I479" s="38"/>
      <c r="J479" s="38"/>
      <c r="K479" s="35"/>
      <c r="L479" s="35"/>
      <c r="M479" s="35"/>
      <c r="N479" s="36"/>
      <c r="O479" s="62"/>
      <c r="P479" s="34" t="str">
        <f t="shared" si="3"/>
        <v/>
      </c>
    </row>
    <row r="480" ht="22.5" customHeight="1">
      <c r="A480" s="37"/>
      <c r="B480" s="37" t="str">
        <f>'Master Schedule'!B480</f>
        <v/>
      </c>
      <c r="C480" s="39"/>
      <c r="D480" s="40" t="str">
        <f t="shared" si="1"/>
        <v>Saturday</v>
      </c>
      <c r="E480" s="41"/>
      <c r="F480" s="38"/>
      <c r="G480" s="38"/>
      <c r="H480" s="41"/>
      <c r="I480" s="38"/>
      <c r="J480" s="38"/>
      <c r="K480" s="32"/>
      <c r="L480" s="32"/>
      <c r="M480" s="32"/>
      <c r="N480" s="33"/>
      <c r="O480" s="62"/>
      <c r="P480" s="34" t="str">
        <f t="shared" si="3"/>
        <v/>
      </c>
    </row>
    <row r="481" ht="22.5" customHeight="1">
      <c r="A481" s="37"/>
      <c r="B481" s="37" t="str">
        <f>'Master Schedule'!B481</f>
        <v/>
      </c>
      <c r="C481" s="39"/>
      <c r="D481" s="40" t="str">
        <f t="shared" si="1"/>
        <v>Saturday</v>
      </c>
      <c r="E481" s="41"/>
      <c r="F481" s="38"/>
      <c r="G481" s="38"/>
      <c r="H481" s="41"/>
      <c r="I481" s="38"/>
      <c r="J481" s="38"/>
      <c r="K481" s="35"/>
      <c r="L481" s="35"/>
      <c r="M481" s="35"/>
      <c r="N481" s="36"/>
      <c r="O481" s="62"/>
      <c r="P481" s="34" t="str">
        <f t="shared" si="3"/>
        <v/>
      </c>
    </row>
    <row r="482" ht="22.5" customHeight="1">
      <c r="A482" s="37"/>
      <c r="B482" s="37" t="str">
        <f>'Master Schedule'!B482</f>
        <v/>
      </c>
      <c r="C482" s="39"/>
      <c r="D482" s="40" t="str">
        <f t="shared" si="1"/>
        <v>Saturday</v>
      </c>
      <c r="E482" s="41"/>
      <c r="F482" s="38"/>
      <c r="G482" s="38"/>
      <c r="H482" s="41"/>
      <c r="I482" s="38"/>
      <c r="J482" s="38"/>
      <c r="K482" s="32"/>
      <c r="L482" s="32"/>
      <c r="M482" s="32"/>
      <c r="N482" s="33"/>
      <c r="O482" s="62"/>
      <c r="P482" s="34" t="str">
        <f t="shared" si="3"/>
        <v/>
      </c>
    </row>
    <row r="483" ht="22.5" customHeight="1">
      <c r="A483" s="37"/>
      <c r="B483" s="37" t="str">
        <f>'Master Schedule'!B483</f>
        <v/>
      </c>
      <c r="C483" s="39"/>
      <c r="D483" s="40" t="str">
        <f t="shared" si="1"/>
        <v>Saturday</v>
      </c>
      <c r="E483" s="41"/>
      <c r="F483" s="38"/>
      <c r="G483" s="38"/>
      <c r="H483" s="41"/>
      <c r="I483" s="38"/>
      <c r="J483" s="38"/>
      <c r="K483" s="35"/>
      <c r="L483" s="35"/>
      <c r="M483" s="35"/>
      <c r="N483" s="36"/>
      <c r="O483" s="62"/>
      <c r="P483" s="34" t="str">
        <f t="shared" si="3"/>
        <v/>
      </c>
    </row>
    <row r="484" ht="22.5" customHeight="1">
      <c r="A484" s="37"/>
      <c r="B484" s="37" t="str">
        <f>'Master Schedule'!B484</f>
        <v/>
      </c>
      <c r="C484" s="39"/>
      <c r="D484" s="40" t="str">
        <f t="shared" si="1"/>
        <v>Saturday</v>
      </c>
      <c r="E484" s="41"/>
      <c r="F484" s="38"/>
      <c r="G484" s="38"/>
      <c r="H484" s="41"/>
      <c r="I484" s="38"/>
      <c r="J484" s="38"/>
      <c r="K484" s="32"/>
      <c r="L484" s="32"/>
      <c r="M484" s="32"/>
      <c r="N484" s="33"/>
      <c r="O484" s="62"/>
      <c r="P484" s="34" t="str">
        <f t="shared" si="3"/>
        <v/>
      </c>
    </row>
    <row r="485" ht="22.5" customHeight="1">
      <c r="A485" s="37"/>
      <c r="B485" s="37" t="str">
        <f>'Master Schedule'!B485</f>
        <v/>
      </c>
      <c r="C485" s="39"/>
      <c r="D485" s="40" t="str">
        <f t="shared" si="1"/>
        <v>Saturday</v>
      </c>
      <c r="E485" s="41"/>
      <c r="F485" s="38"/>
      <c r="G485" s="38"/>
      <c r="H485" s="41"/>
      <c r="I485" s="38"/>
      <c r="J485" s="38"/>
      <c r="K485" s="35"/>
      <c r="L485" s="35"/>
      <c r="M485" s="35"/>
      <c r="N485" s="36"/>
      <c r="O485" s="62"/>
      <c r="P485" s="34" t="str">
        <f t="shared" si="3"/>
        <v/>
      </c>
    </row>
    <row r="486" ht="22.5" customHeight="1">
      <c r="A486" s="37"/>
      <c r="B486" s="37" t="str">
        <f>'Master Schedule'!B486</f>
        <v/>
      </c>
      <c r="C486" s="39"/>
      <c r="D486" s="40" t="str">
        <f t="shared" si="1"/>
        <v>Saturday</v>
      </c>
      <c r="E486" s="41"/>
      <c r="F486" s="38"/>
      <c r="G486" s="38"/>
      <c r="H486" s="41"/>
      <c r="I486" s="38"/>
      <c r="J486" s="38"/>
      <c r="K486" s="32"/>
      <c r="L486" s="32"/>
      <c r="M486" s="32"/>
      <c r="N486" s="33"/>
      <c r="O486" s="62"/>
      <c r="P486" s="34" t="str">
        <f t="shared" si="3"/>
        <v/>
      </c>
    </row>
    <row r="487" ht="22.5" customHeight="1">
      <c r="A487" s="37"/>
      <c r="B487" s="37" t="str">
        <f>'Master Schedule'!B487</f>
        <v/>
      </c>
      <c r="C487" s="39"/>
      <c r="D487" s="40" t="str">
        <f t="shared" si="1"/>
        <v>Saturday</v>
      </c>
      <c r="E487" s="41"/>
      <c r="F487" s="38"/>
      <c r="G487" s="38"/>
      <c r="H487" s="41"/>
      <c r="I487" s="38"/>
      <c r="J487" s="38"/>
      <c r="K487" s="35"/>
      <c r="L487" s="35"/>
      <c r="M487" s="35"/>
      <c r="N487" s="36"/>
      <c r="O487" s="62"/>
      <c r="P487" s="34" t="str">
        <f t="shared" si="3"/>
        <v/>
      </c>
    </row>
    <row r="488" ht="22.5" customHeight="1">
      <c r="A488" s="37"/>
      <c r="B488" s="37" t="str">
        <f>'Master Schedule'!B488</f>
        <v/>
      </c>
      <c r="C488" s="39"/>
      <c r="D488" s="40" t="str">
        <f t="shared" si="1"/>
        <v>Saturday</v>
      </c>
      <c r="E488" s="41"/>
      <c r="F488" s="38"/>
      <c r="G488" s="38"/>
      <c r="H488" s="41"/>
      <c r="I488" s="38"/>
      <c r="J488" s="38"/>
      <c r="K488" s="32"/>
      <c r="L488" s="32"/>
      <c r="M488" s="32"/>
      <c r="N488" s="33"/>
      <c r="O488" s="62"/>
      <c r="P488" s="34" t="str">
        <f t="shared" si="3"/>
        <v/>
      </c>
    </row>
    <row r="489" ht="22.5" customHeight="1">
      <c r="A489" s="37"/>
      <c r="B489" s="37" t="str">
        <f>'Master Schedule'!B489</f>
        <v/>
      </c>
      <c r="C489" s="39"/>
      <c r="D489" s="40" t="str">
        <f t="shared" si="1"/>
        <v>Saturday</v>
      </c>
      <c r="E489" s="41"/>
      <c r="F489" s="38"/>
      <c r="G489" s="38"/>
      <c r="H489" s="41"/>
      <c r="I489" s="38"/>
      <c r="J489" s="38"/>
      <c r="K489" s="35"/>
      <c r="L489" s="35"/>
      <c r="M489" s="35"/>
      <c r="N489" s="36"/>
      <c r="O489" s="62"/>
      <c r="P489" s="34" t="str">
        <f t="shared" si="3"/>
        <v/>
      </c>
    </row>
    <row r="490" ht="22.5" customHeight="1">
      <c r="A490" s="37"/>
      <c r="B490" s="37" t="str">
        <f>'Master Schedule'!B490</f>
        <v/>
      </c>
      <c r="C490" s="39"/>
      <c r="D490" s="40" t="str">
        <f t="shared" si="1"/>
        <v>Saturday</v>
      </c>
      <c r="E490" s="41"/>
      <c r="F490" s="38"/>
      <c r="G490" s="38"/>
      <c r="H490" s="41"/>
      <c r="I490" s="38"/>
      <c r="J490" s="38"/>
      <c r="K490" s="32"/>
      <c r="L490" s="32"/>
      <c r="M490" s="32"/>
      <c r="N490" s="33"/>
      <c r="O490" s="62"/>
      <c r="P490" s="34" t="str">
        <f t="shared" si="3"/>
        <v/>
      </c>
    </row>
    <row r="491" ht="22.5" customHeight="1">
      <c r="A491" s="37"/>
      <c r="B491" s="37" t="str">
        <f>'Master Schedule'!B491</f>
        <v/>
      </c>
      <c r="C491" s="39"/>
      <c r="D491" s="40" t="str">
        <f t="shared" si="1"/>
        <v>Saturday</v>
      </c>
      <c r="E491" s="41"/>
      <c r="F491" s="38"/>
      <c r="G491" s="38"/>
      <c r="H491" s="41"/>
      <c r="I491" s="38"/>
      <c r="J491" s="38"/>
      <c r="K491" s="35"/>
      <c r="L491" s="35"/>
      <c r="M491" s="35"/>
      <c r="N491" s="36"/>
      <c r="O491" s="62"/>
      <c r="P491" s="34" t="str">
        <f t="shared" si="3"/>
        <v/>
      </c>
    </row>
    <row r="492" ht="22.5" customHeight="1">
      <c r="A492" s="37"/>
      <c r="B492" s="37" t="str">
        <f>'Master Schedule'!B492</f>
        <v/>
      </c>
      <c r="C492" s="39"/>
      <c r="D492" s="40" t="str">
        <f t="shared" si="1"/>
        <v>Saturday</v>
      </c>
      <c r="E492" s="41"/>
      <c r="F492" s="38"/>
      <c r="G492" s="38"/>
      <c r="H492" s="41"/>
      <c r="I492" s="38"/>
      <c r="J492" s="38"/>
      <c r="K492" s="32"/>
      <c r="L492" s="32"/>
      <c r="M492" s="32"/>
      <c r="N492" s="33"/>
      <c r="O492" s="62"/>
      <c r="P492" s="34" t="str">
        <f t="shared" si="3"/>
        <v/>
      </c>
    </row>
    <row r="493" ht="22.5" customHeight="1">
      <c r="A493" s="37"/>
      <c r="B493" s="37" t="str">
        <f>'Master Schedule'!B493</f>
        <v/>
      </c>
      <c r="C493" s="39"/>
      <c r="D493" s="40" t="str">
        <f t="shared" si="1"/>
        <v>Saturday</v>
      </c>
      <c r="E493" s="41"/>
      <c r="F493" s="38"/>
      <c r="G493" s="38"/>
      <c r="H493" s="41"/>
      <c r="I493" s="38"/>
      <c r="J493" s="38"/>
      <c r="K493" s="35"/>
      <c r="L493" s="35"/>
      <c r="M493" s="35"/>
      <c r="N493" s="36"/>
      <c r="O493" s="62"/>
      <c r="P493" s="34" t="str">
        <f t="shared" si="3"/>
        <v/>
      </c>
    </row>
    <row r="494" ht="22.5" customHeight="1">
      <c r="A494" s="37"/>
      <c r="B494" s="37" t="str">
        <f>'Master Schedule'!B494</f>
        <v/>
      </c>
      <c r="C494" s="39"/>
      <c r="D494" s="40" t="str">
        <f t="shared" si="1"/>
        <v>Saturday</v>
      </c>
      <c r="E494" s="41"/>
      <c r="F494" s="38"/>
      <c r="G494" s="38"/>
      <c r="H494" s="41"/>
      <c r="I494" s="38"/>
      <c r="J494" s="38"/>
      <c r="K494" s="32"/>
      <c r="L494" s="32"/>
      <c r="M494" s="32"/>
      <c r="N494" s="33"/>
      <c r="O494" s="62"/>
      <c r="P494" s="34" t="str">
        <f t="shared" si="3"/>
        <v/>
      </c>
    </row>
    <row r="495" ht="22.5" customHeight="1">
      <c r="A495" s="37"/>
      <c r="B495" s="37" t="str">
        <f>'Master Schedule'!B495</f>
        <v/>
      </c>
      <c r="C495" s="39"/>
      <c r="D495" s="40" t="str">
        <f t="shared" si="1"/>
        <v>Saturday</v>
      </c>
      <c r="E495" s="41"/>
      <c r="F495" s="38"/>
      <c r="G495" s="38"/>
      <c r="H495" s="41"/>
      <c r="I495" s="38"/>
      <c r="J495" s="38"/>
      <c r="K495" s="35"/>
      <c r="L495" s="35"/>
      <c r="M495" s="35"/>
      <c r="N495" s="36"/>
      <c r="O495" s="62"/>
      <c r="P495" s="34" t="str">
        <f t="shared" si="3"/>
        <v/>
      </c>
    </row>
    <row r="496" ht="22.5" customHeight="1">
      <c r="A496" s="37"/>
      <c r="B496" s="37" t="str">
        <f>'Master Schedule'!B496</f>
        <v/>
      </c>
      <c r="C496" s="39"/>
      <c r="D496" s="40" t="str">
        <f t="shared" si="1"/>
        <v>Saturday</v>
      </c>
      <c r="E496" s="41"/>
      <c r="F496" s="38"/>
      <c r="G496" s="38"/>
      <c r="H496" s="41"/>
      <c r="I496" s="38"/>
      <c r="J496" s="38"/>
      <c r="K496" s="32"/>
      <c r="L496" s="32"/>
      <c r="M496" s="32"/>
      <c r="N496" s="33"/>
      <c r="O496" s="62"/>
      <c r="P496" s="34" t="str">
        <f t="shared" si="3"/>
        <v/>
      </c>
    </row>
    <row r="497" ht="22.5" customHeight="1">
      <c r="A497" s="37"/>
      <c r="B497" s="37" t="str">
        <f>'Master Schedule'!B497</f>
        <v/>
      </c>
      <c r="C497" s="39"/>
      <c r="D497" s="40" t="str">
        <f t="shared" si="1"/>
        <v>Saturday</v>
      </c>
      <c r="E497" s="41"/>
      <c r="F497" s="38"/>
      <c r="G497" s="38"/>
      <c r="H497" s="41"/>
      <c r="I497" s="38"/>
      <c r="J497" s="38"/>
      <c r="K497" s="35"/>
      <c r="L497" s="35"/>
      <c r="M497" s="35"/>
      <c r="N497" s="36"/>
      <c r="O497" s="62"/>
      <c r="P497" s="34" t="str">
        <f t="shared" si="3"/>
        <v/>
      </c>
    </row>
    <row r="498" ht="22.5" customHeight="1">
      <c r="A498" s="37"/>
      <c r="B498" s="37" t="str">
        <f>'Master Schedule'!B498</f>
        <v/>
      </c>
      <c r="C498" s="39"/>
      <c r="D498" s="40" t="str">
        <f t="shared" si="1"/>
        <v>Saturday</v>
      </c>
      <c r="E498" s="41"/>
      <c r="F498" s="38"/>
      <c r="G498" s="38"/>
      <c r="H498" s="41"/>
      <c r="I498" s="38"/>
      <c r="J498" s="38"/>
      <c r="K498" s="32"/>
      <c r="L498" s="32"/>
      <c r="M498" s="32"/>
      <c r="N498" s="33"/>
      <c r="O498" s="62"/>
      <c r="P498" s="34" t="str">
        <f t="shared" si="3"/>
        <v/>
      </c>
    </row>
    <row r="499" ht="22.5" customHeight="1">
      <c r="A499" s="37"/>
      <c r="B499" s="37" t="str">
        <f>'Master Schedule'!B499</f>
        <v/>
      </c>
      <c r="C499" s="39"/>
      <c r="D499" s="40" t="str">
        <f t="shared" si="1"/>
        <v>Saturday</v>
      </c>
      <c r="E499" s="41"/>
      <c r="F499" s="38"/>
      <c r="G499" s="38"/>
      <c r="H499" s="41"/>
      <c r="I499" s="38"/>
      <c r="J499" s="38"/>
      <c r="K499" s="35"/>
      <c r="L499" s="35"/>
      <c r="M499" s="35"/>
      <c r="N499" s="36"/>
      <c r="O499" s="62"/>
      <c r="P499" s="34" t="str">
        <f t="shared" si="3"/>
        <v/>
      </c>
    </row>
    <row r="500" ht="22.5" customHeight="1">
      <c r="A500" s="37"/>
      <c r="B500" s="37" t="str">
        <f>'Master Schedule'!B500</f>
        <v/>
      </c>
      <c r="C500" s="39"/>
      <c r="D500" s="40" t="str">
        <f t="shared" si="1"/>
        <v>Saturday</v>
      </c>
      <c r="E500" s="41"/>
      <c r="F500" s="38"/>
      <c r="G500" s="38"/>
      <c r="H500" s="41"/>
      <c r="I500" s="38"/>
      <c r="J500" s="38"/>
      <c r="K500" s="32"/>
      <c r="L500" s="32"/>
      <c r="M500" s="32"/>
      <c r="N500" s="33"/>
      <c r="O500" s="62"/>
      <c r="P500" s="34" t="str">
        <f t="shared" si="3"/>
        <v/>
      </c>
    </row>
    <row r="501" ht="22.5" customHeight="1">
      <c r="A501" s="37"/>
      <c r="B501" s="37" t="str">
        <f>'Master Schedule'!B501</f>
        <v/>
      </c>
      <c r="C501" s="39"/>
      <c r="D501" s="40" t="str">
        <f t="shared" si="1"/>
        <v>Saturday</v>
      </c>
      <c r="E501" s="41"/>
      <c r="F501" s="38"/>
      <c r="G501" s="38"/>
      <c r="H501" s="41"/>
      <c r="I501" s="38"/>
      <c r="J501" s="38"/>
      <c r="K501" s="35"/>
      <c r="L501" s="35"/>
      <c r="M501" s="35"/>
      <c r="N501" s="36"/>
      <c r="O501" s="62"/>
      <c r="P501" s="34" t="str">
        <f t="shared" si="3"/>
        <v/>
      </c>
    </row>
    <row r="502" ht="22.5" customHeight="1">
      <c r="A502" s="37"/>
      <c r="B502" s="37" t="str">
        <f>'Master Schedule'!B502</f>
        <v/>
      </c>
      <c r="C502" s="39"/>
      <c r="D502" s="40" t="str">
        <f t="shared" si="1"/>
        <v>Saturday</v>
      </c>
      <c r="E502" s="41"/>
      <c r="F502" s="38"/>
      <c r="G502" s="38"/>
      <c r="H502" s="41"/>
      <c r="I502" s="38"/>
      <c r="J502" s="38"/>
      <c r="K502" s="32"/>
      <c r="L502" s="32"/>
      <c r="M502" s="32"/>
      <c r="N502" s="33"/>
      <c r="O502" s="62"/>
      <c r="P502" s="34" t="str">
        <f t="shared" si="3"/>
        <v/>
      </c>
    </row>
    <row r="503" ht="22.5" customHeight="1">
      <c r="A503" s="37"/>
      <c r="B503" s="37" t="str">
        <f>'Master Schedule'!B503</f>
        <v/>
      </c>
      <c r="C503" s="39"/>
      <c r="D503" s="40" t="str">
        <f t="shared" si="1"/>
        <v>Saturday</v>
      </c>
      <c r="E503" s="41"/>
      <c r="F503" s="38"/>
      <c r="G503" s="38"/>
      <c r="H503" s="41"/>
      <c r="I503" s="38"/>
      <c r="J503" s="38"/>
      <c r="K503" s="35"/>
      <c r="L503" s="35"/>
      <c r="M503" s="35"/>
      <c r="N503" s="36"/>
      <c r="O503" s="62"/>
      <c r="P503" s="34" t="str">
        <f t="shared" si="3"/>
        <v/>
      </c>
    </row>
    <row r="504" ht="22.5" customHeight="1">
      <c r="A504" s="37"/>
      <c r="B504" s="37" t="str">
        <f>'Master Schedule'!B504</f>
        <v/>
      </c>
      <c r="C504" s="39"/>
      <c r="D504" s="40" t="str">
        <f t="shared" si="1"/>
        <v>Saturday</v>
      </c>
      <c r="E504" s="41"/>
      <c r="F504" s="38"/>
      <c r="G504" s="38"/>
      <c r="H504" s="41"/>
      <c r="I504" s="38"/>
      <c r="J504" s="38"/>
      <c r="K504" s="32"/>
      <c r="L504" s="32"/>
      <c r="M504" s="32"/>
      <c r="N504" s="33"/>
      <c r="O504" s="62"/>
      <c r="P504" s="34" t="str">
        <f t="shared" si="3"/>
        <v/>
      </c>
    </row>
    <row r="505" ht="22.5" customHeight="1">
      <c r="A505" s="37"/>
      <c r="B505" s="37" t="str">
        <f>'Master Schedule'!B505</f>
        <v/>
      </c>
      <c r="C505" s="39"/>
      <c r="D505" s="40" t="str">
        <f t="shared" si="1"/>
        <v>Saturday</v>
      </c>
      <c r="E505" s="41"/>
      <c r="F505" s="38"/>
      <c r="G505" s="38"/>
      <c r="H505" s="41"/>
      <c r="I505" s="38"/>
      <c r="J505" s="38"/>
      <c r="K505" s="35"/>
      <c r="L505" s="35"/>
      <c r="M505" s="35"/>
      <c r="N505" s="36"/>
      <c r="O505" s="62"/>
      <c r="P505" s="34" t="str">
        <f t="shared" si="3"/>
        <v/>
      </c>
    </row>
    <row r="506" ht="22.5" customHeight="1">
      <c r="A506" s="37"/>
      <c r="B506" s="37" t="str">
        <f>'Master Schedule'!B506</f>
        <v/>
      </c>
      <c r="C506" s="39"/>
      <c r="D506" s="40" t="str">
        <f t="shared" si="1"/>
        <v>Saturday</v>
      </c>
      <c r="E506" s="41"/>
      <c r="F506" s="38"/>
      <c r="G506" s="38"/>
      <c r="H506" s="41"/>
      <c r="I506" s="38"/>
      <c r="J506" s="38"/>
      <c r="K506" s="32"/>
      <c r="L506" s="32"/>
      <c r="M506" s="32"/>
      <c r="N506" s="33"/>
      <c r="O506" s="62"/>
      <c r="P506" s="34" t="str">
        <f t="shared" si="3"/>
        <v/>
      </c>
    </row>
    <row r="507" ht="22.5" customHeight="1">
      <c r="A507" s="37"/>
      <c r="B507" s="37" t="str">
        <f>'Master Schedule'!B507</f>
        <v/>
      </c>
      <c r="C507" s="39"/>
      <c r="D507" s="40" t="str">
        <f t="shared" si="1"/>
        <v>Saturday</v>
      </c>
      <c r="E507" s="41"/>
      <c r="F507" s="38"/>
      <c r="G507" s="38"/>
      <c r="H507" s="41"/>
      <c r="I507" s="38"/>
      <c r="J507" s="38"/>
      <c r="K507" s="35"/>
      <c r="L507" s="35"/>
      <c r="M507" s="35"/>
      <c r="N507" s="36"/>
      <c r="O507" s="62"/>
      <c r="P507" s="34" t="str">
        <f t="shared" si="3"/>
        <v/>
      </c>
    </row>
    <row r="508" ht="22.5" customHeight="1">
      <c r="A508" s="37"/>
      <c r="B508" s="37" t="str">
        <f>'Master Schedule'!B508</f>
        <v/>
      </c>
      <c r="C508" s="39"/>
      <c r="D508" s="40" t="str">
        <f t="shared" si="1"/>
        <v>Saturday</v>
      </c>
      <c r="E508" s="41"/>
      <c r="F508" s="38"/>
      <c r="G508" s="38"/>
      <c r="H508" s="41"/>
      <c r="I508" s="38"/>
      <c r="J508" s="38"/>
      <c r="K508" s="32"/>
      <c r="L508" s="32"/>
      <c r="M508" s="32"/>
      <c r="N508" s="33"/>
      <c r="O508" s="62"/>
      <c r="P508" s="34" t="str">
        <f t="shared" si="3"/>
        <v/>
      </c>
    </row>
    <row r="509" ht="22.5" customHeight="1">
      <c r="A509" s="37"/>
      <c r="B509" s="37" t="str">
        <f>'Master Schedule'!B509</f>
        <v/>
      </c>
      <c r="C509" s="39"/>
      <c r="D509" s="40" t="str">
        <f t="shared" si="1"/>
        <v>Saturday</v>
      </c>
      <c r="E509" s="41"/>
      <c r="F509" s="38"/>
      <c r="G509" s="38"/>
      <c r="H509" s="41"/>
      <c r="I509" s="38"/>
      <c r="J509" s="38"/>
      <c r="K509" s="35"/>
      <c r="L509" s="35"/>
      <c r="M509" s="35"/>
      <c r="N509" s="36"/>
      <c r="O509" s="62"/>
      <c r="P509" s="34" t="str">
        <f t="shared" si="3"/>
        <v/>
      </c>
    </row>
    <row r="510" ht="22.5" customHeight="1">
      <c r="A510" s="37"/>
      <c r="B510" s="37" t="str">
        <f>'Master Schedule'!B510</f>
        <v/>
      </c>
      <c r="C510" s="39"/>
      <c r="D510" s="40" t="str">
        <f t="shared" si="1"/>
        <v>Saturday</v>
      </c>
      <c r="E510" s="41"/>
      <c r="F510" s="38"/>
      <c r="G510" s="38"/>
      <c r="H510" s="41"/>
      <c r="I510" s="38"/>
      <c r="J510" s="38"/>
      <c r="K510" s="32"/>
      <c r="L510" s="32"/>
      <c r="M510" s="32"/>
      <c r="N510" s="33"/>
      <c r="O510" s="62"/>
      <c r="P510" s="34" t="str">
        <f t="shared" si="3"/>
        <v/>
      </c>
    </row>
    <row r="511" ht="22.5" customHeight="1">
      <c r="A511" s="37"/>
      <c r="B511" s="37" t="str">
        <f>'Master Schedule'!B511</f>
        <v/>
      </c>
      <c r="C511" s="39"/>
      <c r="D511" s="40" t="str">
        <f t="shared" si="1"/>
        <v>Saturday</v>
      </c>
      <c r="E511" s="41"/>
      <c r="F511" s="38"/>
      <c r="G511" s="38"/>
      <c r="H511" s="41"/>
      <c r="I511" s="38"/>
      <c r="J511" s="38"/>
      <c r="K511" s="35"/>
      <c r="L511" s="35"/>
      <c r="M511" s="35"/>
      <c r="N511" s="36"/>
      <c r="O511" s="62"/>
      <c r="P511" s="34" t="str">
        <f t="shared" si="3"/>
        <v/>
      </c>
    </row>
    <row r="512" ht="22.5" customHeight="1">
      <c r="A512" s="37"/>
      <c r="B512" s="37" t="str">
        <f>'Master Schedule'!B512</f>
        <v/>
      </c>
      <c r="C512" s="39"/>
      <c r="D512" s="40" t="str">
        <f t="shared" si="1"/>
        <v>Saturday</v>
      </c>
      <c r="E512" s="41"/>
      <c r="F512" s="38"/>
      <c r="G512" s="38"/>
      <c r="H512" s="41"/>
      <c r="I512" s="38"/>
      <c r="J512" s="38"/>
      <c r="K512" s="32"/>
      <c r="L512" s="32"/>
      <c r="M512" s="32"/>
      <c r="N512" s="33"/>
      <c r="O512" s="62"/>
      <c r="P512" s="34" t="str">
        <f t="shared" si="3"/>
        <v/>
      </c>
    </row>
    <row r="513" ht="22.5" customHeight="1">
      <c r="A513" s="37"/>
      <c r="B513" s="37" t="str">
        <f>'Master Schedule'!B513</f>
        <v/>
      </c>
      <c r="C513" s="39"/>
      <c r="D513" s="40" t="str">
        <f t="shared" si="1"/>
        <v>Saturday</v>
      </c>
      <c r="E513" s="41"/>
      <c r="F513" s="38"/>
      <c r="G513" s="38"/>
      <c r="H513" s="41"/>
      <c r="I513" s="38"/>
      <c r="J513" s="38"/>
      <c r="K513" s="35"/>
      <c r="L513" s="35"/>
      <c r="M513" s="35"/>
      <c r="N513" s="36"/>
      <c r="O513" s="62"/>
      <c r="P513" s="34" t="str">
        <f t="shared" si="3"/>
        <v/>
      </c>
    </row>
    <row r="514" ht="22.5" customHeight="1">
      <c r="A514" s="37"/>
      <c r="B514" s="37" t="str">
        <f>'Master Schedule'!B514</f>
        <v/>
      </c>
      <c r="C514" s="39"/>
      <c r="D514" s="40" t="str">
        <f t="shared" si="1"/>
        <v>Saturday</v>
      </c>
      <c r="E514" s="41"/>
      <c r="F514" s="38"/>
      <c r="G514" s="38"/>
      <c r="H514" s="41"/>
      <c r="I514" s="38"/>
      <c r="J514" s="38"/>
      <c r="K514" s="32"/>
      <c r="L514" s="32"/>
      <c r="M514" s="32"/>
      <c r="N514" s="33"/>
      <c r="O514" s="62"/>
      <c r="P514" s="34" t="str">
        <f t="shared" si="3"/>
        <v/>
      </c>
    </row>
    <row r="515" ht="22.5" customHeight="1">
      <c r="A515" s="37"/>
      <c r="B515" s="37" t="str">
        <f>'Master Schedule'!B515</f>
        <v/>
      </c>
      <c r="C515" s="39"/>
      <c r="D515" s="40" t="str">
        <f t="shared" si="1"/>
        <v>Saturday</v>
      </c>
      <c r="E515" s="41"/>
      <c r="F515" s="38"/>
      <c r="G515" s="38"/>
      <c r="H515" s="41"/>
      <c r="I515" s="38"/>
      <c r="J515" s="38"/>
      <c r="K515" s="35"/>
      <c r="L515" s="35"/>
      <c r="M515" s="35"/>
      <c r="N515" s="36"/>
      <c r="O515" s="62"/>
      <c r="P515" s="34" t="str">
        <f t="shared" si="3"/>
        <v/>
      </c>
    </row>
    <row r="516" ht="22.5" customHeight="1">
      <c r="A516" s="37"/>
      <c r="B516" s="37" t="str">
        <f>'Master Schedule'!B516</f>
        <v/>
      </c>
      <c r="C516" s="39"/>
      <c r="D516" s="40" t="str">
        <f t="shared" si="1"/>
        <v>Saturday</v>
      </c>
      <c r="E516" s="41"/>
      <c r="F516" s="38"/>
      <c r="G516" s="38"/>
      <c r="H516" s="41"/>
      <c r="I516" s="38"/>
      <c r="J516" s="38"/>
      <c r="K516" s="32"/>
      <c r="L516" s="32"/>
      <c r="M516" s="32"/>
      <c r="N516" s="33"/>
      <c r="O516" s="62"/>
      <c r="P516" s="34" t="str">
        <f t="shared" si="3"/>
        <v/>
      </c>
    </row>
    <row r="517" ht="22.5" customHeight="1">
      <c r="A517" s="37"/>
      <c r="B517" s="37" t="str">
        <f>'Master Schedule'!B517</f>
        <v/>
      </c>
      <c r="C517" s="39"/>
      <c r="D517" s="40" t="str">
        <f t="shared" si="1"/>
        <v>Saturday</v>
      </c>
      <c r="E517" s="41"/>
      <c r="F517" s="38"/>
      <c r="G517" s="38"/>
      <c r="H517" s="41"/>
      <c r="I517" s="38"/>
      <c r="J517" s="38"/>
      <c r="K517" s="35"/>
      <c r="L517" s="35"/>
      <c r="M517" s="35"/>
      <c r="N517" s="36"/>
      <c r="O517" s="62"/>
      <c r="P517" s="34" t="str">
        <f t="shared" si="3"/>
        <v/>
      </c>
    </row>
    <row r="518" ht="22.5" customHeight="1">
      <c r="A518" s="37"/>
      <c r="B518" s="37" t="str">
        <f>'Master Schedule'!B518</f>
        <v/>
      </c>
      <c r="C518" s="39"/>
      <c r="D518" s="40" t="str">
        <f t="shared" si="1"/>
        <v>Saturday</v>
      </c>
      <c r="E518" s="41"/>
      <c r="F518" s="38"/>
      <c r="G518" s="38"/>
      <c r="H518" s="41"/>
      <c r="I518" s="38"/>
      <c r="J518" s="38"/>
      <c r="K518" s="32"/>
      <c r="L518" s="32"/>
      <c r="M518" s="32"/>
      <c r="N518" s="33"/>
      <c r="O518" s="62"/>
      <c r="P518" s="34" t="str">
        <f t="shared" si="3"/>
        <v/>
      </c>
    </row>
    <row r="519" ht="22.5" customHeight="1">
      <c r="A519" s="37"/>
      <c r="B519" s="37" t="str">
        <f>'Master Schedule'!B519</f>
        <v/>
      </c>
      <c r="C519" s="39"/>
      <c r="D519" s="40" t="str">
        <f t="shared" si="1"/>
        <v>Saturday</v>
      </c>
      <c r="E519" s="41"/>
      <c r="F519" s="38"/>
      <c r="G519" s="38"/>
      <c r="H519" s="41"/>
      <c r="I519" s="38"/>
      <c r="J519" s="38"/>
      <c r="K519" s="35"/>
      <c r="L519" s="35"/>
      <c r="M519" s="35"/>
      <c r="N519" s="36"/>
      <c r="O519" s="62"/>
      <c r="P519" s="34" t="str">
        <f t="shared" si="3"/>
        <v/>
      </c>
    </row>
    <row r="520" ht="22.5" customHeight="1">
      <c r="A520" s="37"/>
      <c r="B520" s="37" t="str">
        <f>'Master Schedule'!B520</f>
        <v/>
      </c>
      <c r="C520" s="39"/>
      <c r="D520" s="40" t="str">
        <f t="shared" si="1"/>
        <v>Saturday</v>
      </c>
      <c r="E520" s="41"/>
      <c r="F520" s="38"/>
      <c r="G520" s="38"/>
      <c r="H520" s="41"/>
      <c r="I520" s="38"/>
      <c r="J520" s="38"/>
      <c r="K520" s="32"/>
      <c r="L520" s="32"/>
      <c r="M520" s="32"/>
      <c r="N520" s="33"/>
      <c r="O520" s="62"/>
      <c r="P520" s="34" t="str">
        <f t="shared" si="3"/>
        <v/>
      </c>
    </row>
    <row r="521" ht="22.5" customHeight="1">
      <c r="A521" s="37"/>
      <c r="B521" s="37" t="str">
        <f>'Master Schedule'!B521</f>
        <v/>
      </c>
      <c r="C521" s="39"/>
      <c r="D521" s="40" t="str">
        <f t="shared" si="1"/>
        <v>Saturday</v>
      </c>
      <c r="E521" s="41"/>
      <c r="F521" s="38"/>
      <c r="G521" s="38"/>
      <c r="H521" s="41"/>
      <c r="I521" s="38"/>
      <c r="J521" s="38"/>
      <c r="K521" s="35"/>
      <c r="L521" s="35"/>
      <c r="M521" s="35"/>
      <c r="N521" s="36"/>
      <c r="O521" s="62"/>
      <c r="P521" s="34" t="str">
        <f t="shared" si="3"/>
        <v/>
      </c>
    </row>
    <row r="522" ht="22.5" customHeight="1">
      <c r="A522" s="37"/>
      <c r="B522" s="37" t="str">
        <f>'Master Schedule'!B522</f>
        <v/>
      </c>
      <c r="C522" s="39"/>
      <c r="D522" s="40" t="str">
        <f t="shared" si="1"/>
        <v>Saturday</v>
      </c>
      <c r="E522" s="41"/>
      <c r="F522" s="38"/>
      <c r="G522" s="38"/>
      <c r="H522" s="41"/>
      <c r="I522" s="38"/>
      <c r="J522" s="38"/>
      <c r="K522" s="32"/>
      <c r="L522" s="32"/>
      <c r="M522" s="32"/>
      <c r="N522" s="33"/>
      <c r="O522" s="62"/>
      <c r="P522" s="34" t="str">
        <f t="shared" si="3"/>
        <v/>
      </c>
    </row>
    <row r="523" ht="22.5" customHeight="1">
      <c r="A523" s="37"/>
      <c r="B523" s="37" t="str">
        <f>'Master Schedule'!B523</f>
        <v/>
      </c>
      <c r="C523" s="39"/>
      <c r="D523" s="40" t="str">
        <f t="shared" si="1"/>
        <v>Saturday</v>
      </c>
      <c r="E523" s="41"/>
      <c r="F523" s="38"/>
      <c r="G523" s="38"/>
      <c r="H523" s="41"/>
      <c r="I523" s="38"/>
      <c r="J523" s="38"/>
      <c r="K523" s="35"/>
      <c r="L523" s="35"/>
      <c r="M523" s="35"/>
      <c r="N523" s="36"/>
      <c r="O523" s="62"/>
      <c r="P523" s="34" t="str">
        <f t="shared" si="3"/>
        <v/>
      </c>
    </row>
    <row r="524" ht="22.5" customHeight="1">
      <c r="A524" s="37"/>
      <c r="B524" s="37" t="str">
        <f>'Master Schedule'!B524</f>
        <v/>
      </c>
      <c r="C524" s="39"/>
      <c r="D524" s="40" t="str">
        <f t="shared" si="1"/>
        <v>Saturday</v>
      </c>
      <c r="E524" s="41"/>
      <c r="F524" s="38"/>
      <c r="G524" s="38"/>
      <c r="H524" s="41"/>
      <c r="I524" s="38"/>
      <c r="J524" s="38"/>
      <c r="K524" s="32"/>
      <c r="L524" s="32"/>
      <c r="M524" s="32"/>
      <c r="N524" s="33"/>
      <c r="O524" s="62"/>
      <c r="P524" s="34" t="str">
        <f t="shared" si="3"/>
        <v/>
      </c>
    </row>
    <row r="525" ht="22.5" customHeight="1">
      <c r="A525" s="37"/>
      <c r="B525" s="37" t="str">
        <f>'Master Schedule'!B525</f>
        <v/>
      </c>
      <c r="C525" s="39"/>
      <c r="D525" s="40" t="str">
        <f t="shared" si="1"/>
        <v>Saturday</v>
      </c>
      <c r="E525" s="41"/>
      <c r="F525" s="38"/>
      <c r="G525" s="38"/>
      <c r="H525" s="41"/>
      <c r="I525" s="38"/>
      <c r="J525" s="38"/>
      <c r="K525" s="35"/>
      <c r="L525" s="35"/>
      <c r="M525" s="35"/>
      <c r="N525" s="36"/>
      <c r="O525" s="62"/>
      <c r="P525" s="34" t="str">
        <f t="shared" si="3"/>
        <v/>
      </c>
    </row>
    <row r="526" ht="22.5" customHeight="1">
      <c r="A526" s="37"/>
      <c r="B526" s="37" t="str">
        <f>'Master Schedule'!B526</f>
        <v/>
      </c>
      <c r="C526" s="39"/>
      <c r="D526" s="40" t="str">
        <f t="shared" si="1"/>
        <v>Saturday</v>
      </c>
      <c r="E526" s="41"/>
      <c r="F526" s="38"/>
      <c r="G526" s="38"/>
      <c r="H526" s="41"/>
      <c r="I526" s="38"/>
      <c r="J526" s="38"/>
      <c r="K526" s="32"/>
      <c r="L526" s="32"/>
      <c r="M526" s="32"/>
      <c r="N526" s="33"/>
      <c r="O526" s="62"/>
      <c r="P526" s="34" t="str">
        <f t="shared" si="3"/>
        <v/>
      </c>
    </row>
    <row r="527" ht="22.5" customHeight="1">
      <c r="A527" s="37"/>
      <c r="B527" s="37" t="str">
        <f>'Master Schedule'!B527</f>
        <v/>
      </c>
      <c r="C527" s="39"/>
      <c r="D527" s="40" t="str">
        <f t="shared" si="1"/>
        <v>Saturday</v>
      </c>
      <c r="E527" s="41"/>
      <c r="F527" s="38"/>
      <c r="G527" s="38"/>
      <c r="H527" s="41"/>
      <c r="I527" s="38"/>
      <c r="J527" s="38"/>
      <c r="K527" s="35"/>
      <c r="L527" s="35"/>
      <c r="M527" s="35"/>
      <c r="N527" s="36"/>
      <c r="O527" s="62"/>
      <c r="P527" s="34" t="str">
        <f t="shared" si="3"/>
        <v/>
      </c>
    </row>
    <row r="528" ht="22.5" customHeight="1">
      <c r="A528" s="37"/>
      <c r="B528" s="37" t="str">
        <f>'Master Schedule'!B528</f>
        <v/>
      </c>
      <c r="C528" s="39"/>
      <c r="D528" s="40" t="str">
        <f t="shared" si="1"/>
        <v>Saturday</v>
      </c>
      <c r="E528" s="41"/>
      <c r="F528" s="38"/>
      <c r="G528" s="38"/>
      <c r="H528" s="41"/>
      <c r="I528" s="38"/>
      <c r="J528" s="38"/>
      <c r="K528" s="32"/>
      <c r="L528" s="32"/>
      <c r="M528" s="32"/>
      <c r="N528" s="33"/>
      <c r="O528" s="62"/>
      <c r="P528" s="34" t="str">
        <f t="shared" si="3"/>
        <v/>
      </c>
    </row>
    <row r="529" ht="22.5" customHeight="1">
      <c r="A529" s="37"/>
      <c r="B529" s="37" t="str">
        <f>'Master Schedule'!B529</f>
        <v/>
      </c>
      <c r="C529" s="39"/>
      <c r="D529" s="40" t="str">
        <f t="shared" si="1"/>
        <v>Saturday</v>
      </c>
      <c r="E529" s="41"/>
      <c r="F529" s="38"/>
      <c r="G529" s="38"/>
      <c r="H529" s="41"/>
      <c r="I529" s="38"/>
      <c r="J529" s="38"/>
      <c r="K529" s="35"/>
      <c r="L529" s="35"/>
      <c r="M529" s="35"/>
      <c r="N529" s="36"/>
      <c r="O529" s="62"/>
      <c r="P529" s="34" t="str">
        <f t="shared" si="3"/>
        <v/>
      </c>
    </row>
    <row r="530" ht="22.5" customHeight="1">
      <c r="A530" s="37"/>
      <c r="B530" s="37" t="str">
        <f>'Master Schedule'!B530</f>
        <v/>
      </c>
      <c r="C530" s="39"/>
      <c r="D530" s="40" t="str">
        <f t="shared" si="1"/>
        <v>Saturday</v>
      </c>
      <c r="E530" s="41"/>
      <c r="F530" s="38"/>
      <c r="G530" s="38"/>
      <c r="H530" s="41"/>
      <c r="I530" s="38"/>
      <c r="J530" s="38"/>
      <c r="K530" s="32"/>
      <c r="L530" s="32"/>
      <c r="M530" s="32"/>
      <c r="N530" s="33"/>
      <c r="O530" s="62"/>
      <c r="P530" s="34" t="str">
        <f t="shared" si="3"/>
        <v/>
      </c>
    </row>
    <row r="531" ht="22.5" customHeight="1">
      <c r="A531" s="37"/>
      <c r="B531" s="37" t="str">
        <f>'Master Schedule'!B531</f>
        <v/>
      </c>
      <c r="C531" s="39"/>
      <c r="D531" s="40" t="str">
        <f t="shared" si="1"/>
        <v>Saturday</v>
      </c>
      <c r="E531" s="41"/>
      <c r="F531" s="38"/>
      <c r="G531" s="38"/>
      <c r="H531" s="41"/>
      <c r="I531" s="38"/>
      <c r="J531" s="38"/>
      <c r="K531" s="35"/>
      <c r="L531" s="35"/>
      <c r="M531" s="35"/>
      <c r="N531" s="36"/>
      <c r="O531" s="62"/>
      <c r="P531" s="34" t="str">
        <f t="shared" si="3"/>
        <v/>
      </c>
    </row>
    <row r="532" ht="22.5" customHeight="1">
      <c r="A532" s="37"/>
      <c r="B532" s="37" t="str">
        <f>'Master Schedule'!B532</f>
        <v/>
      </c>
      <c r="C532" s="39"/>
      <c r="D532" s="40" t="str">
        <f t="shared" si="1"/>
        <v>Saturday</v>
      </c>
      <c r="E532" s="41"/>
      <c r="F532" s="38"/>
      <c r="G532" s="38"/>
      <c r="H532" s="41"/>
      <c r="I532" s="38"/>
      <c r="J532" s="38"/>
      <c r="K532" s="32"/>
      <c r="L532" s="32"/>
      <c r="M532" s="32"/>
      <c r="N532" s="33"/>
      <c r="O532" s="62"/>
      <c r="P532" s="34" t="str">
        <f t="shared" si="3"/>
        <v/>
      </c>
    </row>
    <row r="533" ht="22.5" customHeight="1">
      <c r="A533" s="37"/>
      <c r="B533" s="37" t="str">
        <f>'Master Schedule'!B533</f>
        <v/>
      </c>
      <c r="C533" s="39"/>
      <c r="D533" s="40" t="str">
        <f t="shared" si="1"/>
        <v>Saturday</v>
      </c>
      <c r="E533" s="41"/>
      <c r="F533" s="38"/>
      <c r="G533" s="38"/>
      <c r="H533" s="41"/>
      <c r="I533" s="38"/>
      <c r="J533" s="38"/>
      <c r="K533" s="35"/>
      <c r="L533" s="35"/>
      <c r="M533" s="35"/>
      <c r="N533" s="36"/>
      <c r="O533" s="62"/>
      <c r="P533" s="34" t="str">
        <f t="shared" si="3"/>
        <v/>
      </c>
    </row>
    <row r="534" ht="22.5" customHeight="1">
      <c r="A534" s="37"/>
      <c r="B534" s="37" t="str">
        <f>'Master Schedule'!B534</f>
        <v/>
      </c>
      <c r="C534" s="39"/>
      <c r="D534" s="40" t="str">
        <f t="shared" si="1"/>
        <v>Saturday</v>
      </c>
      <c r="E534" s="41"/>
      <c r="F534" s="38"/>
      <c r="G534" s="38"/>
      <c r="H534" s="41"/>
      <c r="I534" s="38"/>
      <c r="J534" s="38"/>
      <c r="K534" s="32"/>
      <c r="L534" s="32"/>
      <c r="M534" s="32"/>
      <c r="N534" s="33"/>
      <c r="O534" s="62"/>
      <c r="P534" s="34" t="str">
        <f t="shared" si="3"/>
        <v/>
      </c>
    </row>
    <row r="535" ht="22.5" customHeight="1">
      <c r="A535" s="37"/>
      <c r="B535" s="37" t="str">
        <f>'Master Schedule'!B535</f>
        <v/>
      </c>
      <c r="C535" s="39"/>
      <c r="D535" s="40" t="str">
        <f t="shared" si="1"/>
        <v>Saturday</v>
      </c>
      <c r="E535" s="41"/>
      <c r="F535" s="38"/>
      <c r="G535" s="38"/>
      <c r="H535" s="41"/>
      <c r="I535" s="38"/>
      <c r="J535" s="38"/>
      <c r="K535" s="35"/>
      <c r="L535" s="35"/>
      <c r="M535" s="35"/>
      <c r="N535" s="36"/>
      <c r="O535" s="62"/>
      <c r="P535" s="34" t="str">
        <f t="shared" si="3"/>
        <v/>
      </c>
    </row>
    <row r="536" ht="22.5" customHeight="1">
      <c r="A536" s="37"/>
      <c r="B536" s="37" t="str">
        <f>'Master Schedule'!B536</f>
        <v/>
      </c>
      <c r="C536" s="39"/>
      <c r="D536" s="40" t="str">
        <f t="shared" si="1"/>
        <v>Saturday</v>
      </c>
      <c r="E536" s="41"/>
      <c r="F536" s="38"/>
      <c r="G536" s="38"/>
      <c r="H536" s="41"/>
      <c r="I536" s="38"/>
      <c r="J536" s="38"/>
      <c r="K536" s="32"/>
      <c r="L536" s="32"/>
      <c r="M536" s="32"/>
      <c r="N536" s="33"/>
      <c r="O536" s="62"/>
      <c r="P536" s="34" t="str">
        <f t="shared" si="3"/>
        <v/>
      </c>
    </row>
    <row r="537" ht="22.5" customHeight="1">
      <c r="A537" s="37"/>
      <c r="B537" s="37" t="str">
        <f>'Master Schedule'!B537</f>
        <v/>
      </c>
      <c r="C537" s="39"/>
      <c r="D537" s="40" t="str">
        <f t="shared" si="1"/>
        <v>Saturday</v>
      </c>
      <c r="E537" s="41"/>
      <c r="F537" s="38"/>
      <c r="G537" s="38"/>
      <c r="H537" s="41"/>
      <c r="I537" s="38"/>
      <c r="J537" s="38"/>
      <c r="K537" s="35"/>
      <c r="L537" s="35"/>
      <c r="M537" s="35"/>
      <c r="N537" s="36"/>
      <c r="O537" s="62"/>
      <c r="P537" s="34" t="str">
        <f t="shared" si="3"/>
        <v/>
      </c>
    </row>
    <row r="538" ht="22.5" customHeight="1">
      <c r="A538" s="37"/>
      <c r="B538" s="37" t="str">
        <f>'Master Schedule'!B538</f>
        <v/>
      </c>
      <c r="C538" s="39"/>
      <c r="D538" s="40" t="str">
        <f t="shared" si="1"/>
        <v>Saturday</v>
      </c>
      <c r="E538" s="41"/>
      <c r="F538" s="38"/>
      <c r="G538" s="38"/>
      <c r="H538" s="41"/>
      <c r="I538" s="38"/>
      <c r="J538" s="38"/>
      <c r="K538" s="32"/>
      <c r="L538" s="32"/>
      <c r="M538" s="32"/>
      <c r="N538" s="33"/>
      <c r="O538" s="62"/>
      <c r="P538" s="34" t="str">
        <f t="shared" si="3"/>
        <v/>
      </c>
    </row>
    <row r="539" ht="22.5" customHeight="1">
      <c r="A539" s="37"/>
      <c r="B539" s="37" t="str">
        <f>'Master Schedule'!B539</f>
        <v/>
      </c>
      <c r="C539" s="39"/>
      <c r="D539" s="40" t="str">
        <f t="shared" si="1"/>
        <v>Saturday</v>
      </c>
      <c r="E539" s="41"/>
      <c r="F539" s="38"/>
      <c r="G539" s="38"/>
      <c r="H539" s="41"/>
      <c r="I539" s="38"/>
      <c r="J539" s="38"/>
      <c r="K539" s="35"/>
      <c r="L539" s="35"/>
      <c r="M539" s="35"/>
      <c r="N539" s="36"/>
      <c r="O539" s="62"/>
      <c r="P539" s="34" t="str">
        <f t="shared" si="3"/>
        <v/>
      </c>
    </row>
    <row r="540" ht="22.5" customHeight="1">
      <c r="A540" s="37"/>
      <c r="B540" s="37" t="str">
        <f>'Master Schedule'!B540</f>
        <v/>
      </c>
      <c r="C540" s="39"/>
      <c r="D540" s="40" t="str">
        <f t="shared" si="1"/>
        <v>Saturday</v>
      </c>
      <c r="E540" s="41"/>
      <c r="F540" s="38"/>
      <c r="G540" s="38"/>
      <c r="H540" s="41"/>
      <c r="I540" s="38"/>
      <c r="J540" s="38"/>
      <c r="K540" s="32"/>
      <c r="L540" s="32"/>
      <c r="M540" s="32"/>
      <c r="N540" s="33"/>
      <c r="O540" s="62"/>
      <c r="P540" s="34" t="str">
        <f t="shared" si="3"/>
        <v/>
      </c>
    </row>
    <row r="541" ht="22.5" customHeight="1">
      <c r="A541" s="37"/>
      <c r="B541" s="37" t="str">
        <f>'Master Schedule'!B541</f>
        <v/>
      </c>
      <c r="C541" s="39"/>
      <c r="D541" s="40" t="str">
        <f t="shared" si="1"/>
        <v>Saturday</v>
      </c>
      <c r="E541" s="41"/>
      <c r="F541" s="38"/>
      <c r="G541" s="38"/>
      <c r="H541" s="41"/>
      <c r="I541" s="38"/>
      <c r="J541" s="38"/>
      <c r="K541" s="35"/>
      <c r="L541" s="35"/>
      <c r="M541" s="35"/>
      <c r="N541" s="36"/>
      <c r="O541" s="62"/>
      <c r="P541" s="34" t="str">
        <f t="shared" si="3"/>
        <v/>
      </c>
    </row>
    <row r="542" ht="22.5" customHeight="1">
      <c r="A542" s="37"/>
      <c r="B542" s="37" t="str">
        <f>'Master Schedule'!B542</f>
        <v/>
      </c>
      <c r="C542" s="39"/>
      <c r="D542" s="40" t="str">
        <f t="shared" si="1"/>
        <v>Saturday</v>
      </c>
      <c r="E542" s="41"/>
      <c r="F542" s="38"/>
      <c r="G542" s="38"/>
      <c r="H542" s="41"/>
      <c r="I542" s="38"/>
      <c r="J542" s="38"/>
      <c r="K542" s="32"/>
      <c r="L542" s="32"/>
      <c r="M542" s="32"/>
      <c r="N542" s="33"/>
      <c r="O542" s="62"/>
      <c r="P542" s="34" t="str">
        <f t="shared" si="3"/>
        <v/>
      </c>
    </row>
    <row r="543" ht="22.5" customHeight="1">
      <c r="A543" s="37"/>
      <c r="B543" s="37" t="str">
        <f>'Master Schedule'!B543</f>
        <v/>
      </c>
      <c r="C543" s="39"/>
      <c r="D543" s="40" t="str">
        <f t="shared" si="1"/>
        <v>Saturday</v>
      </c>
      <c r="E543" s="41"/>
      <c r="F543" s="38"/>
      <c r="G543" s="38"/>
      <c r="H543" s="41"/>
      <c r="I543" s="38"/>
      <c r="J543" s="38"/>
      <c r="K543" s="35"/>
      <c r="L543" s="35"/>
      <c r="M543" s="35"/>
      <c r="N543" s="36"/>
      <c r="O543" s="62"/>
      <c r="P543" s="34" t="str">
        <f t="shared" si="3"/>
        <v/>
      </c>
    </row>
    <row r="544" ht="22.5" customHeight="1">
      <c r="A544" s="37"/>
      <c r="B544" s="37" t="str">
        <f>'Master Schedule'!B544</f>
        <v/>
      </c>
      <c r="C544" s="39"/>
      <c r="D544" s="40" t="str">
        <f t="shared" si="1"/>
        <v>Saturday</v>
      </c>
      <c r="E544" s="41"/>
      <c r="F544" s="38"/>
      <c r="G544" s="38"/>
      <c r="H544" s="41"/>
      <c r="I544" s="38"/>
      <c r="J544" s="38"/>
      <c r="K544" s="32"/>
      <c r="L544" s="32"/>
      <c r="M544" s="32"/>
      <c r="N544" s="33"/>
      <c r="O544" s="62"/>
      <c r="P544" s="34" t="str">
        <f t="shared" si="3"/>
        <v/>
      </c>
    </row>
    <row r="545" ht="22.5" customHeight="1">
      <c r="A545" s="37"/>
      <c r="B545" s="37" t="str">
        <f>'Master Schedule'!B545</f>
        <v/>
      </c>
      <c r="C545" s="39"/>
      <c r="D545" s="40" t="str">
        <f t="shared" si="1"/>
        <v>Saturday</v>
      </c>
      <c r="E545" s="41"/>
      <c r="F545" s="38"/>
      <c r="G545" s="38"/>
      <c r="H545" s="41"/>
      <c r="I545" s="38"/>
      <c r="J545" s="38"/>
      <c r="K545" s="35"/>
      <c r="L545" s="35"/>
      <c r="M545" s="35"/>
      <c r="N545" s="36"/>
      <c r="O545" s="62"/>
      <c r="P545" s="34" t="str">
        <f t="shared" si="3"/>
        <v/>
      </c>
    </row>
    <row r="546" ht="22.5" customHeight="1">
      <c r="A546" s="37"/>
      <c r="B546" s="37" t="str">
        <f>'Master Schedule'!B546</f>
        <v/>
      </c>
      <c r="C546" s="39"/>
      <c r="D546" s="40" t="str">
        <f t="shared" si="1"/>
        <v>Saturday</v>
      </c>
      <c r="E546" s="41"/>
      <c r="F546" s="38"/>
      <c r="G546" s="38"/>
      <c r="H546" s="41"/>
      <c r="I546" s="38"/>
      <c r="J546" s="38"/>
      <c r="K546" s="32"/>
      <c r="L546" s="32"/>
      <c r="M546" s="32"/>
      <c r="N546" s="33"/>
      <c r="O546" s="62"/>
      <c r="P546" s="34" t="str">
        <f t="shared" si="3"/>
        <v/>
      </c>
    </row>
    <row r="547" ht="22.5" customHeight="1">
      <c r="A547" s="37"/>
      <c r="B547" s="37" t="str">
        <f>'Master Schedule'!B547</f>
        <v/>
      </c>
      <c r="C547" s="39"/>
      <c r="D547" s="40" t="str">
        <f t="shared" si="1"/>
        <v>Saturday</v>
      </c>
      <c r="E547" s="41"/>
      <c r="F547" s="38"/>
      <c r="G547" s="38"/>
      <c r="H547" s="41"/>
      <c r="I547" s="38"/>
      <c r="J547" s="38"/>
      <c r="K547" s="35"/>
      <c r="L547" s="35"/>
      <c r="M547" s="35"/>
      <c r="N547" s="36"/>
      <c r="O547" s="62"/>
      <c r="P547" s="34" t="str">
        <f t="shared" si="3"/>
        <v/>
      </c>
    </row>
    <row r="548" ht="22.5" customHeight="1">
      <c r="A548" s="37"/>
      <c r="B548" s="37" t="str">
        <f>'Master Schedule'!B548</f>
        <v/>
      </c>
      <c r="C548" s="39"/>
      <c r="D548" s="40" t="str">
        <f t="shared" si="1"/>
        <v>Saturday</v>
      </c>
      <c r="E548" s="41"/>
      <c r="F548" s="38"/>
      <c r="G548" s="38"/>
      <c r="H548" s="41"/>
      <c r="I548" s="38"/>
      <c r="J548" s="38"/>
      <c r="K548" s="32"/>
      <c r="L548" s="32"/>
      <c r="M548" s="32"/>
      <c r="N548" s="33"/>
      <c r="O548" s="62"/>
      <c r="P548" s="34" t="str">
        <f t="shared" si="3"/>
        <v/>
      </c>
    </row>
    <row r="549" ht="22.5" customHeight="1">
      <c r="A549" s="37"/>
      <c r="B549" s="37" t="str">
        <f>'Master Schedule'!B549</f>
        <v/>
      </c>
      <c r="C549" s="39"/>
      <c r="D549" s="40" t="str">
        <f t="shared" si="1"/>
        <v>Saturday</v>
      </c>
      <c r="E549" s="41"/>
      <c r="F549" s="38"/>
      <c r="G549" s="38"/>
      <c r="H549" s="41"/>
      <c r="I549" s="38"/>
      <c r="J549" s="38"/>
      <c r="K549" s="35"/>
      <c r="L549" s="35"/>
      <c r="M549" s="35"/>
      <c r="N549" s="36"/>
      <c r="O549" s="62"/>
      <c r="P549" s="34" t="str">
        <f t="shared" si="3"/>
        <v/>
      </c>
    </row>
    <row r="550" ht="22.5" customHeight="1">
      <c r="A550" s="37"/>
      <c r="B550" s="37" t="str">
        <f>'Master Schedule'!B550</f>
        <v/>
      </c>
      <c r="C550" s="39"/>
      <c r="D550" s="40" t="str">
        <f t="shared" si="1"/>
        <v>Saturday</v>
      </c>
      <c r="E550" s="41"/>
      <c r="F550" s="38"/>
      <c r="G550" s="38"/>
      <c r="H550" s="41"/>
      <c r="I550" s="38"/>
      <c r="J550" s="38"/>
      <c r="K550" s="32"/>
      <c r="L550" s="32"/>
      <c r="M550" s="32"/>
      <c r="N550" s="33"/>
      <c r="O550" s="62"/>
      <c r="P550" s="34" t="str">
        <f t="shared" si="3"/>
        <v/>
      </c>
    </row>
    <row r="551" ht="22.5" customHeight="1">
      <c r="A551" s="37"/>
      <c r="B551" s="37" t="str">
        <f>'Master Schedule'!B551</f>
        <v/>
      </c>
      <c r="C551" s="39"/>
      <c r="D551" s="40" t="str">
        <f t="shared" si="1"/>
        <v>Saturday</v>
      </c>
      <c r="E551" s="41"/>
      <c r="F551" s="38"/>
      <c r="G551" s="38"/>
      <c r="H551" s="41"/>
      <c r="I551" s="38"/>
      <c r="J551" s="38"/>
      <c r="K551" s="35"/>
      <c r="L551" s="35"/>
      <c r="M551" s="35"/>
      <c r="N551" s="36"/>
      <c r="O551" s="62"/>
      <c r="P551" s="34" t="str">
        <f t="shared" si="3"/>
        <v/>
      </c>
    </row>
    <row r="552" ht="22.5" customHeight="1">
      <c r="A552" s="37"/>
      <c r="B552" s="37" t="str">
        <f>'Master Schedule'!B552</f>
        <v/>
      </c>
      <c r="C552" s="39"/>
      <c r="D552" s="40" t="str">
        <f t="shared" si="1"/>
        <v>Saturday</v>
      </c>
      <c r="E552" s="41"/>
      <c r="F552" s="38"/>
      <c r="G552" s="38"/>
      <c r="H552" s="41"/>
      <c r="I552" s="38"/>
      <c r="J552" s="38"/>
      <c r="K552" s="32"/>
      <c r="L552" s="32"/>
      <c r="M552" s="32"/>
      <c r="N552" s="33"/>
      <c r="O552" s="62"/>
      <c r="P552" s="34" t="str">
        <f t="shared" si="3"/>
        <v/>
      </c>
    </row>
    <row r="553" ht="22.5" customHeight="1">
      <c r="A553" s="37"/>
      <c r="B553" s="37" t="str">
        <f>'Master Schedule'!B553</f>
        <v/>
      </c>
      <c r="C553" s="39"/>
      <c r="D553" s="40" t="str">
        <f t="shared" si="1"/>
        <v>Saturday</v>
      </c>
      <c r="E553" s="41"/>
      <c r="F553" s="38"/>
      <c r="G553" s="38"/>
      <c r="H553" s="41"/>
      <c r="I553" s="38"/>
      <c r="J553" s="38"/>
      <c r="K553" s="35"/>
      <c r="L553" s="35"/>
      <c r="M553" s="35"/>
      <c r="N553" s="36"/>
      <c r="O553" s="62"/>
      <c r="P553" s="34" t="str">
        <f t="shared" si="3"/>
        <v/>
      </c>
    </row>
    <row r="554" ht="22.5" customHeight="1">
      <c r="A554" s="37"/>
      <c r="B554" s="37" t="str">
        <f>'Master Schedule'!B554</f>
        <v/>
      </c>
      <c r="C554" s="39"/>
      <c r="D554" s="40" t="str">
        <f t="shared" si="1"/>
        <v>Saturday</v>
      </c>
      <c r="E554" s="41"/>
      <c r="F554" s="38"/>
      <c r="G554" s="38"/>
      <c r="H554" s="41"/>
      <c r="I554" s="38"/>
      <c r="J554" s="38"/>
      <c r="K554" s="32"/>
      <c r="L554" s="32"/>
      <c r="M554" s="32"/>
      <c r="N554" s="33"/>
      <c r="O554" s="62"/>
      <c r="P554" s="34" t="str">
        <f t="shared" si="3"/>
        <v/>
      </c>
    </row>
    <row r="555" ht="22.5" customHeight="1">
      <c r="A555" s="37"/>
      <c r="B555" s="37" t="str">
        <f>'Master Schedule'!B555</f>
        <v/>
      </c>
      <c r="C555" s="39"/>
      <c r="D555" s="40" t="str">
        <f t="shared" si="1"/>
        <v>Saturday</v>
      </c>
      <c r="E555" s="41"/>
      <c r="F555" s="38"/>
      <c r="G555" s="38"/>
      <c r="H555" s="41"/>
      <c r="I555" s="38"/>
      <c r="J555" s="38"/>
      <c r="K555" s="35"/>
      <c r="L555" s="35"/>
      <c r="M555" s="35"/>
      <c r="N555" s="36"/>
      <c r="O555" s="62"/>
      <c r="P555" s="34" t="str">
        <f t="shared" si="3"/>
        <v/>
      </c>
    </row>
    <row r="556" ht="22.5" customHeight="1">
      <c r="A556" s="37"/>
      <c r="B556" s="37" t="str">
        <f>'Master Schedule'!B556</f>
        <v/>
      </c>
      <c r="C556" s="39"/>
      <c r="D556" s="40" t="str">
        <f t="shared" si="1"/>
        <v>Saturday</v>
      </c>
      <c r="E556" s="41"/>
      <c r="F556" s="38"/>
      <c r="G556" s="38"/>
      <c r="H556" s="41"/>
      <c r="I556" s="38"/>
      <c r="J556" s="38"/>
      <c r="K556" s="32"/>
      <c r="L556" s="32"/>
      <c r="M556" s="32"/>
      <c r="N556" s="33"/>
      <c r="O556" s="62"/>
      <c r="P556" s="34" t="str">
        <f t="shared" si="3"/>
        <v/>
      </c>
    </row>
    <row r="557" ht="22.5" customHeight="1">
      <c r="A557" s="37"/>
      <c r="B557" s="37" t="str">
        <f>'Master Schedule'!B557</f>
        <v/>
      </c>
      <c r="C557" s="39"/>
      <c r="D557" s="40" t="str">
        <f t="shared" si="1"/>
        <v>Saturday</v>
      </c>
      <c r="E557" s="41"/>
      <c r="F557" s="38"/>
      <c r="G557" s="38"/>
      <c r="H557" s="41"/>
      <c r="I557" s="38"/>
      <c r="J557" s="38"/>
      <c r="K557" s="35"/>
      <c r="L557" s="35"/>
      <c r="M557" s="35"/>
      <c r="N557" s="36"/>
      <c r="O557" s="62"/>
      <c r="P557" s="34" t="str">
        <f t="shared" si="3"/>
        <v/>
      </c>
    </row>
    <row r="558" ht="22.5" customHeight="1">
      <c r="A558" s="37"/>
      <c r="B558" s="37" t="str">
        <f>'Master Schedule'!B558</f>
        <v/>
      </c>
      <c r="C558" s="39"/>
      <c r="D558" s="40" t="str">
        <f t="shared" si="1"/>
        <v>Saturday</v>
      </c>
      <c r="E558" s="41"/>
      <c r="F558" s="38"/>
      <c r="G558" s="38"/>
      <c r="H558" s="41"/>
      <c r="I558" s="38"/>
      <c r="J558" s="38"/>
      <c r="K558" s="32"/>
      <c r="L558" s="32"/>
      <c r="M558" s="32"/>
      <c r="N558" s="33"/>
      <c r="O558" s="62"/>
      <c r="P558" s="34" t="str">
        <f t="shared" si="3"/>
        <v/>
      </c>
    </row>
    <row r="559" ht="22.5" customHeight="1">
      <c r="A559" s="37"/>
      <c r="B559" s="37" t="str">
        <f>'Master Schedule'!B559</f>
        <v/>
      </c>
      <c r="C559" s="39"/>
      <c r="D559" s="40" t="str">
        <f t="shared" si="1"/>
        <v>Saturday</v>
      </c>
      <c r="E559" s="41"/>
      <c r="F559" s="38"/>
      <c r="G559" s="38"/>
      <c r="H559" s="41"/>
      <c r="I559" s="38"/>
      <c r="J559" s="38"/>
      <c r="K559" s="35"/>
      <c r="L559" s="35"/>
      <c r="M559" s="35"/>
      <c r="N559" s="36"/>
      <c r="O559" s="62"/>
      <c r="P559" s="34" t="str">
        <f t="shared" si="3"/>
        <v/>
      </c>
    </row>
    <row r="560" ht="22.5" customHeight="1">
      <c r="A560" s="37"/>
      <c r="B560" s="37" t="str">
        <f>'Master Schedule'!B560</f>
        <v/>
      </c>
      <c r="C560" s="39"/>
      <c r="D560" s="40" t="str">
        <f t="shared" si="1"/>
        <v>Saturday</v>
      </c>
      <c r="E560" s="41"/>
      <c r="F560" s="38"/>
      <c r="G560" s="38"/>
      <c r="H560" s="41"/>
      <c r="I560" s="38"/>
      <c r="J560" s="38"/>
      <c r="K560" s="32"/>
      <c r="L560" s="32"/>
      <c r="M560" s="32"/>
      <c r="N560" s="33"/>
      <c r="O560" s="62"/>
      <c r="P560" s="34" t="str">
        <f t="shared" si="3"/>
        <v/>
      </c>
    </row>
    <row r="561" ht="22.5" customHeight="1">
      <c r="A561" s="37"/>
      <c r="B561" s="37" t="str">
        <f>'Master Schedule'!B561</f>
        <v/>
      </c>
      <c r="C561" s="39"/>
      <c r="D561" s="40" t="str">
        <f t="shared" si="1"/>
        <v>Saturday</v>
      </c>
      <c r="E561" s="41"/>
      <c r="F561" s="38"/>
      <c r="G561" s="38"/>
      <c r="H561" s="41"/>
      <c r="I561" s="38"/>
      <c r="J561" s="38"/>
      <c r="K561" s="35"/>
      <c r="L561" s="35"/>
      <c r="M561" s="35"/>
      <c r="N561" s="36"/>
      <c r="O561" s="62"/>
      <c r="P561" s="34" t="str">
        <f t="shared" si="3"/>
        <v/>
      </c>
    </row>
    <row r="562" ht="22.5" customHeight="1">
      <c r="A562" s="37"/>
      <c r="B562" s="37" t="str">
        <f>'Master Schedule'!B562</f>
        <v/>
      </c>
      <c r="C562" s="39"/>
      <c r="D562" s="40" t="str">
        <f t="shared" si="1"/>
        <v>Saturday</v>
      </c>
      <c r="E562" s="41"/>
      <c r="F562" s="38"/>
      <c r="G562" s="38"/>
      <c r="H562" s="41"/>
      <c r="I562" s="38"/>
      <c r="J562" s="38"/>
      <c r="K562" s="32"/>
      <c r="L562" s="32"/>
      <c r="M562" s="32"/>
      <c r="N562" s="33"/>
      <c r="O562" s="62"/>
      <c r="P562" s="34" t="str">
        <f t="shared" si="3"/>
        <v/>
      </c>
    </row>
    <row r="563" ht="22.5" customHeight="1">
      <c r="A563" s="37"/>
      <c r="B563" s="37" t="str">
        <f>'Master Schedule'!B563</f>
        <v/>
      </c>
      <c r="C563" s="39"/>
      <c r="D563" s="40" t="str">
        <f t="shared" si="1"/>
        <v>Saturday</v>
      </c>
      <c r="E563" s="41"/>
      <c r="F563" s="38"/>
      <c r="G563" s="38"/>
      <c r="H563" s="41"/>
      <c r="I563" s="38"/>
      <c r="J563" s="38"/>
      <c r="K563" s="35"/>
      <c r="L563" s="35"/>
      <c r="M563" s="35"/>
      <c r="N563" s="36"/>
      <c r="O563" s="62"/>
      <c r="P563" s="34" t="str">
        <f t="shared" si="3"/>
        <v/>
      </c>
    </row>
    <row r="564" ht="22.5" customHeight="1">
      <c r="A564" s="37"/>
      <c r="B564" s="37" t="str">
        <f>'Master Schedule'!B564</f>
        <v/>
      </c>
      <c r="C564" s="39"/>
      <c r="D564" s="40" t="str">
        <f t="shared" si="1"/>
        <v>Saturday</v>
      </c>
      <c r="E564" s="41"/>
      <c r="F564" s="38"/>
      <c r="G564" s="38"/>
      <c r="H564" s="41"/>
      <c r="I564" s="38"/>
      <c r="J564" s="38"/>
      <c r="K564" s="32"/>
      <c r="L564" s="32"/>
      <c r="M564" s="32"/>
      <c r="N564" s="33"/>
      <c r="O564" s="62"/>
      <c r="P564" s="34" t="str">
        <f t="shared" si="3"/>
        <v/>
      </c>
    </row>
    <row r="565" ht="22.5" customHeight="1">
      <c r="A565" s="37"/>
      <c r="B565" s="37" t="str">
        <f>'Master Schedule'!B565</f>
        <v/>
      </c>
      <c r="C565" s="39"/>
      <c r="D565" s="40" t="str">
        <f t="shared" si="1"/>
        <v>Saturday</v>
      </c>
      <c r="E565" s="41"/>
      <c r="F565" s="38"/>
      <c r="G565" s="38"/>
      <c r="H565" s="41"/>
      <c r="I565" s="38"/>
      <c r="J565" s="38"/>
      <c r="K565" s="35"/>
      <c r="L565" s="35"/>
      <c r="M565" s="35"/>
      <c r="N565" s="36"/>
      <c r="O565" s="62"/>
      <c r="P565" s="34" t="str">
        <f t="shared" si="3"/>
        <v/>
      </c>
    </row>
    <row r="566" ht="22.5" customHeight="1">
      <c r="A566" s="37"/>
      <c r="B566" s="37" t="str">
        <f>'Master Schedule'!B566</f>
        <v/>
      </c>
      <c r="C566" s="39"/>
      <c r="D566" s="40" t="str">
        <f t="shared" si="1"/>
        <v>Saturday</v>
      </c>
      <c r="E566" s="41"/>
      <c r="F566" s="38"/>
      <c r="G566" s="38"/>
      <c r="H566" s="41"/>
      <c r="I566" s="38"/>
      <c r="J566" s="38"/>
      <c r="K566" s="32"/>
      <c r="L566" s="32"/>
      <c r="M566" s="32"/>
      <c r="N566" s="33"/>
      <c r="O566" s="62"/>
      <c r="P566" s="34" t="str">
        <f t="shared" si="3"/>
        <v/>
      </c>
    </row>
    <row r="567" ht="22.5" customHeight="1">
      <c r="A567" s="37"/>
      <c r="B567" s="37" t="str">
        <f>'Master Schedule'!B567</f>
        <v/>
      </c>
      <c r="C567" s="39"/>
      <c r="D567" s="40" t="str">
        <f t="shared" si="1"/>
        <v>Saturday</v>
      </c>
      <c r="E567" s="41"/>
      <c r="F567" s="38"/>
      <c r="G567" s="38"/>
      <c r="H567" s="41"/>
      <c r="I567" s="38"/>
      <c r="J567" s="38"/>
      <c r="K567" s="35"/>
      <c r="L567" s="35"/>
      <c r="M567" s="35"/>
      <c r="N567" s="36"/>
      <c r="O567" s="62"/>
      <c r="P567" s="34" t="str">
        <f t="shared" si="3"/>
        <v/>
      </c>
    </row>
    <row r="568" ht="22.5" customHeight="1">
      <c r="A568" s="37"/>
      <c r="B568" s="37" t="str">
        <f>'Master Schedule'!B568</f>
        <v/>
      </c>
      <c r="C568" s="39"/>
      <c r="D568" s="40" t="str">
        <f t="shared" si="1"/>
        <v>Saturday</v>
      </c>
      <c r="E568" s="41"/>
      <c r="F568" s="38"/>
      <c r="G568" s="38"/>
      <c r="H568" s="41"/>
      <c r="I568" s="38"/>
      <c r="J568" s="38"/>
      <c r="K568" s="32"/>
      <c r="L568" s="32"/>
      <c r="M568" s="32"/>
      <c r="N568" s="33"/>
      <c r="O568" s="62"/>
      <c r="P568" s="34" t="str">
        <f t="shared" si="3"/>
        <v/>
      </c>
    </row>
    <row r="569" ht="22.5" customHeight="1">
      <c r="A569" s="37"/>
      <c r="B569" s="37" t="str">
        <f>'Master Schedule'!B569</f>
        <v/>
      </c>
      <c r="C569" s="39"/>
      <c r="D569" s="40" t="str">
        <f t="shared" si="1"/>
        <v>Saturday</v>
      </c>
      <c r="E569" s="41"/>
      <c r="F569" s="38"/>
      <c r="G569" s="38"/>
      <c r="H569" s="41"/>
      <c r="I569" s="38"/>
      <c r="J569" s="38"/>
      <c r="K569" s="35"/>
      <c r="L569" s="35"/>
      <c r="M569" s="35"/>
      <c r="N569" s="36"/>
      <c r="O569" s="62"/>
      <c r="P569" s="34" t="str">
        <f t="shared" si="3"/>
        <v/>
      </c>
    </row>
    <row r="570" ht="22.5" customHeight="1">
      <c r="A570" s="37"/>
      <c r="B570" s="37" t="str">
        <f>'Master Schedule'!B570</f>
        <v/>
      </c>
      <c r="C570" s="39"/>
      <c r="D570" s="40" t="str">
        <f t="shared" si="1"/>
        <v>Saturday</v>
      </c>
      <c r="E570" s="41"/>
      <c r="F570" s="38"/>
      <c r="G570" s="38"/>
      <c r="H570" s="41"/>
      <c r="I570" s="38"/>
      <c r="J570" s="38"/>
      <c r="K570" s="32"/>
      <c r="L570" s="32"/>
      <c r="M570" s="32"/>
      <c r="N570" s="33"/>
      <c r="O570" s="62"/>
      <c r="P570" s="34" t="str">
        <f t="shared" si="3"/>
        <v/>
      </c>
    </row>
    <row r="571" ht="22.5" customHeight="1">
      <c r="A571" s="37"/>
      <c r="B571" s="37" t="str">
        <f>'Master Schedule'!B571</f>
        <v/>
      </c>
      <c r="C571" s="39"/>
      <c r="D571" s="40" t="str">
        <f t="shared" si="1"/>
        <v>Saturday</v>
      </c>
      <c r="E571" s="41"/>
      <c r="F571" s="38"/>
      <c r="G571" s="38"/>
      <c r="H571" s="41"/>
      <c r="I571" s="38"/>
      <c r="J571" s="38"/>
      <c r="K571" s="35"/>
      <c r="L571" s="35"/>
      <c r="M571" s="35"/>
      <c r="N571" s="36"/>
      <c r="O571" s="62"/>
      <c r="P571" s="34" t="str">
        <f t="shared" si="3"/>
        <v/>
      </c>
    </row>
    <row r="572" ht="22.5" customHeight="1">
      <c r="A572" s="37"/>
      <c r="B572" s="37" t="str">
        <f>'Master Schedule'!B572</f>
        <v/>
      </c>
      <c r="C572" s="39"/>
      <c r="D572" s="40" t="str">
        <f t="shared" si="1"/>
        <v>Saturday</v>
      </c>
      <c r="E572" s="41"/>
      <c r="F572" s="38"/>
      <c r="G572" s="38"/>
      <c r="H572" s="41"/>
      <c r="I572" s="38"/>
      <c r="J572" s="38"/>
      <c r="K572" s="32"/>
      <c r="L572" s="32"/>
      <c r="M572" s="32"/>
      <c r="N572" s="33"/>
      <c r="O572" s="62"/>
      <c r="P572" s="34" t="str">
        <f t="shared" si="3"/>
        <v/>
      </c>
    </row>
    <row r="573" ht="22.5" customHeight="1">
      <c r="A573" s="37"/>
      <c r="B573" s="37" t="str">
        <f>'Master Schedule'!B573</f>
        <v/>
      </c>
      <c r="C573" s="39"/>
      <c r="D573" s="40" t="str">
        <f t="shared" si="1"/>
        <v>Saturday</v>
      </c>
      <c r="E573" s="41"/>
      <c r="F573" s="38"/>
      <c r="G573" s="38"/>
      <c r="H573" s="41"/>
      <c r="I573" s="38"/>
      <c r="J573" s="38"/>
      <c r="K573" s="35"/>
      <c r="L573" s="35"/>
      <c r="M573" s="35"/>
      <c r="N573" s="36"/>
      <c r="O573" s="62"/>
      <c r="P573" s="34" t="str">
        <f t="shared" si="3"/>
        <v/>
      </c>
    </row>
    <row r="574" ht="22.5" customHeight="1">
      <c r="A574" s="37"/>
      <c r="B574" s="37" t="str">
        <f>'Master Schedule'!B574</f>
        <v/>
      </c>
      <c r="C574" s="39"/>
      <c r="D574" s="40" t="str">
        <f t="shared" si="1"/>
        <v>Saturday</v>
      </c>
      <c r="E574" s="41"/>
      <c r="F574" s="38"/>
      <c r="G574" s="38"/>
      <c r="H574" s="41"/>
      <c r="I574" s="38"/>
      <c r="J574" s="38"/>
      <c r="K574" s="32"/>
      <c r="L574" s="32"/>
      <c r="M574" s="32"/>
      <c r="N574" s="33"/>
      <c r="O574" s="62"/>
      <c r="P574" s="34" t="str">
        <f t="shared" si="3"/>
        <v/>
      </c>
    </row>
    <row r="575" ht="22.5" customHeight="1">
      <c r="A575" s="37"/>
      <c r="B575" s="37" t="str">
        <f>'Master Schedule'!B575</f>
        <v/>
      </c>
      <c r="C575" s="39"/>
      <c r="D575" s="40" t="str">
        <f t="shared" si="1"/>
        <v>Saturday</v>
      </c>
      <c r="E575" s="41"/>
      <c r="F575" s="38"/>
      <c r="G575" s="38"/>
      <c r="H575" s="41"/>
      <c r="I575" s="38"/>
      <c r="J575" s="38"/>
      <c r="K575" s="35"/>
      <c r="L575" s="35"/>
      <c r="M575" s="35"/>
      <c r="N575" s="36"/>
      <c r="O575" s="62"/>
      <c r="P575" s="34" t="str">
        <f t="shared" si="3"/>
        <v/>
      </c>
    </row>
    <row r="576" ht="22.5" customHeight="1">
      <c r="A576" s="37"/>
      <c r="B576" s="37" t="str">
        <f>'Master Schedule'!B576</f>
        <v/>
      </c>
      <c r="C576" s="39"/>
      <c r="D576" s="40" t="str">
        <f t="shared" si="1"/>
        <v>Saturday</v>
      </c>
      <c r="E576" s="41"/>
      <c r="F576" s="38"/>
      <c r="G576" s="38"/>
      <c r="H576" s="41"/>
      <c r="I576" s="38"/>
      <c r="J576" s="38"/>
      <c r="K576" s="32"/>
      <c r="L576" s="32"/>
      <c r="M576" s="32"/>
      <c r="N576" s="33"/>
      <c r="O576" s="62"/>
      <c r="P576" s="34" t="str">
        <f t="shared" si="3"/>
        <v/>
      </c>
    </row>
    <row r="577" ht="22.5" customHeight="1">
      <c r="A577" s="37"/>
      <c r="B577" s="37" t="str">
        <f>'Master Schedule'!B577</f>
        <v/>
      </c>
      <c r="C577" s="39"/>
      <c r="D577" s="40" t="str">
        <f t="shared" si="1"/>
        <v>Saturday</v>
      </c>
      <c r="E577" s="41"/>
      <c r="F577" s="38"/>
      <c r="G577" s="38"/>
      <c r="H577" s="41"/>
      <c r="I577" s="38"/>
      <c r="J577" s="38"/>
      <c r="K577" s="35"/>
      <c r="L577" s="35"/>
      <c r="M577" s="35"/>
      <c r="N577" s="36"/>
      <c r="O577" s="62"/>
      <c r="P577" s="34" t="str">
        <f t="shared" si="3"/>
        <v/>
      </c>
    </row>
    <row r="578" ht="22.5" customHeight="1">
      <c r="A578" s="37"/>
      <c r="B578" s="37" t="str">
        <f>'Master Schedule'!B578</f>
        <v/>
      </c>
      <c r="C578" s="39"/>
      <c r="D578" s="40" t="str">
        <f t="shared" si="1"/>
        <v>Saturday</v>
      </c>
      <c r="E578" s="41"/>
      <c r="F578" s="38"/>
      <c r="G578" s="38"/>
      <c r="H578" s="41"/>
      <c r="I578" s="38"/>
      <c r="J578" s="38"/>
      <c r="K578" s="32"/>
      <c r="L578" s="32"/>
      <c r="M578" s="32"/>
      <c r="N578" s="33"/>
      <c r="O578" s="62"/>
      <c r="P578" s="34" t="str">
        <f t="shared" si="3"/>
        <v/>
      </c>
    </row>
    <row r="579" ht="22.5" customHeight="1">
      <c r="A579" s="37"/>
      <c r="B579" s="37" t="str">
        <f>'Master Schedule'!B579</f>
        <v/>
      </c>
      <c r="C579" s="39"/>
      <c r="D579" s="40" t="str">
        <f t="shared" si="1"/>
        <v>Saturday</v>
      </c>
      <c r="E579" s="41"/>
      <c r="F579" s="38"/>
      <c r="G579" s="38"/>
      <c r="H579" s="41"/>
      <c r="I579" s="38"/>
      <c r="J579" s="38"/>
      <c r="K579" s="35"/>
      <c r="L579" s="35"/>
      <c r="M579" s="35"/>
      <c r="N579" s="36"/>
      <c r="O579" s="62"/>
      <c r="P579" s="34" t="str">
        <f t="shared" si="3"/>
        <v/>
      </c>
    </row>
    <row r="580" ht="22.5" customHeight="1">
      <c r="A580" s="37"/>
      <c r="B580" s="37" t="str">
        <f>'Master Schedule'!B580</f>
        <v/>
      </c>
      <c r="C580" s="39"/>
      <c r="D580" s="40" t="str">
        <f t="shared" si="1"/>
        <v>Saturday</v>
      </c>
      <c r="E580" s="41"/>
      <c r="F580" s="38"/>
      <c r="G580" s="38"/>
      <c r="H580" s="41"/>
      <c r="I580" s="38"/>
      <c r="J580" s="38"/>
      <c r="K580" s="32"/>
      <c r="L580" s="32"/>
      <c r="M580" s="32"/>
      <c r="N580" s="33"/>
      <c r="O580" s="62"/>
      <c r="P580" s="34" t="str">
        <f t="shared" si="3"/>
        <v/>
      </c>
    </row>
    <row r="581" ht="22.5" customHeight="1">
      <c r="A581" s="37"/>
      <c r="B581" s="37" t="str">
        <f>'Master Schedule'!B581</f>
        <v/>
      </c>
      <c r="C581" s="39"/>
      <c r="D581" s="40" t="str">
        <f t="shared" si="1"/>
        <v>Saturday</v>
      </c>
      <c r="E581" s="41"/>
      <c r="F581" s="38"/>
      <c r="G581" s="38"/>
      <c r="H581" s="41"/>
      <c r="I581" s="38"/>
      <c r="J581" s="38"/>
      <c r="K581" s="35"/>
      <c r="L581" s="35"/>
      <c r="M581" s="35"/>
      <c r="N581" s="36"/>
      <c r="O581" s="62"/>
      <c r="P581" s="34" t="str">
        <f t="shared" si="3"/>
        <v/>
      </c>
    </row>
    <row r="582" ht="22.5" customHeight="1">
      <c r="A582" s="37"/>
      <c r="B582" s="37" t="str">
        <f>'Master Schedule'!B582</f>
        <v/>
      </c>
      <c r="C582" s="39"/>
      <c r="D582" s="40" t="str">
        <f t="shared" si="1"/>
        <v>Saturday</v>
      </c>
      <c r="E582" s="41"/>
      <c r="F582" s="38"/>
      <c r="G582" s="38"/>
      <c r="H582" s="41"/>
      <c r="I582" s="38"/>
      <c r="J582" s="38"/>
      <c r="K582" s="32"/>
      <c r="L582" s="32"/>
      <c r="M582" s="32"/>
      <c r="N582" s="33"/>
      <c r="O582" s="62"/>
      <c r="P582" s="34" t="str">
        <f t="shared" si="3"/>
        <v/>
      </c>
    </row>
    <row r="583" ht="22.5" customHeight="1">
      <c r="A583" s="37"/>
      <c r="B583" s="37" t="str">
        <f>'Master Schedule'!B583</f>
        <v/>
      </c>
      <c r="C583" s="39"/>
      <c r="D583" s="40" t="str">
        <f t="shared" si="1"/>
        <v>Saturday</v>
      </c>
      <c r="E583" s="41"/>
      <c r="F583" s="38"/>
      <c r="G583" s="38"/>
      <c r="H583" s="41"/>
      <c r="I583" s="38"/>
      <c r="J583" s="38"/>
      <c r="K583" s="35"/>
      <c r="L583" s="35"/>
      <c r="M583" s="35"/>
      <c r="N583" s="36"/>
      <c r="O583" s="62"/>
      <c r="P583" s="34" t="str">
        <f t="shared" si="3"/>
        <v/>
      </c>
    </row>
    <row r="584" ht="22.5" customHeight="1">
      <c r="A584" s="37"/>
      <c r="B584" s="37" t="str">
        <f>'Master Schedule'!B584</f>
        <v/>
      </c>
      <c r="C584" s="39"/>
      <c r="D584" s="40" t="str">
        <f t="shared" si="1"/>
        <v>Saturday</v>
      </c>
      <c r="E584" s="41"/>
      <c r="F584" s="38"/>
      <c r="G584" s="38"/>
      <c r="H584" s="41"/>
      <c r="I584" s="38"/>
      <c r="J584" s="38"/>
      <c r="K584" s="32"/>
      <c r="L584" s="32"/>
      <c r="M584" s="32"/>
      <c r="N584" s="33"/>
      <c r="O584" s="62"/>
      <c r="P584" s="34" t="str">
        <f t="shared" si="3"/>
        <v/>
      </c>
    </row>
    <row r="585" ht="22.5" customHeight="1">
      <c r="A585" s="37"/>
      <c r="B585" s="37" t="str">
        <f>'Master Schedule'!B585</f>
        <v/>
      </c>
      <c r="C585" s="39"/>
      <c r="D585" s="40" t="str">
        <f t="shared" si="1"/>
        <v>Saturday</v>
      </c>
      <c r="E585" s="41"/>
      <c r="F585" s="38"/>
      <c r="G585" s="38"/>
      <c r="H585" s="41"/>
      <c r="I585" s="38"/>
      <c r="J585" s="38"/>
      <c r="K585" s="35"/>
      <c r="L585" s="35"/>
      <c r="M585" s="35"/>
      <c r="N585" s="36"/>
      <c r="O585" s="62"/>
      <c r="P585" s="34" t="str">
        <f t="shared" si="3"/>
        <v/>
      </c>
    </row>
    <row r="586" ht="22.5" customHeight="1">
      <c r="A586" s="37"/>
      <c r="B586" s="37" t="str">
        <f>'Master Schedule'!B586</f>
        <v/>
      </c>
      <c r="C586" s="39"/>
      <c r="D586" s="40" t="str">
        <f t="shared" si="1"/>
        <v>Saturday</v>
      </c>
      <c r="E586" s="41"/>
      <c r="F586" s="38"/>
      <c r="G586" s="38"/>
      <c r="H586" s="41"/>
      <c r="I586" s="38"/>
      <c r="J586" s="38"/>
      <c r="K586" s="32"/>
      <c r="L586" s="32"/>
      <c r="M586" s="32"/>
      <c r="N586" s="33"/>
      <c r="O586" s="62"/>
      <c r="P586" s="34" t="str">
        <f t="shared" si="3"/>
        <v/>
      </c>
    </row>
    <row r="587" ht="22.5" customHeight="1">
      <c r="A587" s="37"/>
      <c r="B587" s="37" t="str">
        <f>'Master Schedule'!B587</f>
        <v/>
      </c>
      <c r="C587" s="39"/>
      <c r="D587" s="40" t="str">
        <f t="shared" si="1"/>
        <v>Saturday</v>
      </c>
      <c r="E587" s="41"/>
      <c r="F587" s="38"/>
      <c r="G587" s="38"/>
      <c r="H587" s="41"/>
      <c r="I587" s="38"/>
      <c r="J587" s="38"/>
      <c r="K587" s="35"/>
      <c r="L587" s="35"/>
      <c r="M587" s="35"/>
      <c r="N587" s="36"/>
      <c r="O587" s="62"/>
      <c r="P587" s="34" t="str">
        <f t="shared" si="3"/>
        <v/>
      </c>
    </row>
    <row r="588" ht="22.5" customHeight="1">
      <c r="A588" s="37"/>
      <c r="B588" s="37" t="str">
        <f>'Master Schedule'!B588</f>
        <v/>
      </c>
      <c r="C588" s="39"/>
      <c r="D588" s="40" t="str">
        <f t="shared" si="1"/>
        <v>Saturday</v>
      </c>
      <c r="E588" s="41"/>
      <c r="F588" s="38"/>
      <c r="G588" s="38"/>
      <c r="H588" s="41"/>
      <c r="I588" s="38"/>
      <c r="J588" s="38"/>
      <c r="K588" s="32"/>
      <c r="L588" s="32"/>
      <c r="M588" s="32"/>
      <c r="N588" s="33"/>
      <c r="O588" s="62"/>
      <c r="P588" s="34" t="str">
        <f t="shared" si="3"/>
        <v/>
      </c>
    </row>
    <row r="589" ht="22.5" customHeight="1">
      <c r="A589" s="37"/>
      <c r="B589" s="37" t="str">
        <f>'Master Schedule'!B589</f>
        <v/>
      </c>
      <c r="C589" s="39"/>
      <c r="D589" s="40" t="str">
        <f t="shared" si="1"/>
        <v>Saturday</v>
      </c>
      <c r="E589" s="41"/>
      <c r="F589" s="38"/>
      <c r="G589" s="38"/>
      <c r="H589" s="41"/>
      <c r="I589" s="38"/>
      <c r="J589" s="38"/>
      <c r="K589" s="35"/>
      <c r="L589" s="35"/>
      <c r="M589" s="35"/>
      <c r="N589" s="36"/>
      <c r="O589" s="62"/>
      <c r="P589" s="34" t="str">
        <f t="shared" si="3"/>
        <v/>
      </c>
    </row>
    <row r="590" ht="22.5" customHeight="1">
      <c r="A590" s="37"/>
      <c r="B590" s="37" t="str">
        <f>'Master Schedule'!B590</f>
        <v/>
      </c>
      <c r="C590" s="39"/>
      <c r="D590" s="40" t="str">
        <f t="shared" si="1"/>
        <v>Saturday</v>
      </c>
      <c r="E590" s="41"/>
      <c r="F590" s="38"/>
      <c r="G590" s="38"/>
      <c r="H590" s="41"/>
      <c r="I590" s="38"/>
      <c r="J590" s="38"/>
      <c r="K590" s="32"/>
      <c r="L590" s="32"/>
      <c r="M590" s="32"/>
      <c r="N590" s="33"/>
      <c r="O590" s="62"/>
      <c r="P590" s="34" t="str">
        <f t="shared" si="3"/>
        <v/>
      </c>
    </row>
    <row r="591" ht="22.5" customHeight="1">
      <c r="A591" s="37"/>
      <c r="B591" s="37" t="str">
        <f>'Master Schedule'!B591</f>
        <v/>
      </c>
      <c r="C591" s="39"/>
      <c r="D591" s="40" t="str">
        <f t="shared" si="1"/>
        <v>Saturday</v>
      </c>
      <c r="E591" s="41"/>
      <c r="F591" s="38"/>
      <c r="G591" s="38"/>
      <c r="H591" s="41"/>
      <c r="I591" s="38"/>
      <c r="J591" s="38"/>
      <c r="K591" s="35"/>
      <c r="L591" s="35"/>
      <c r="M591" s="35"/>
      <c r="N591" s="36"/>
      <c r="O591" s="62"/>
      <c r="P591" s="34" t="str">
        <f t="shared" si="3"/>
        <v/>
      </c>
    </row>
    <row r="592" ht="22.5" customHeight="1">
      <c r="A592" s="37"/>
      <c r="B592" s="37" t="str">
        <f>'Master Schedule'!B592</f>
        <v/>
      </c>
      <c r="C592" s="39"/>
      <c r="D592" s="40" t="str">
        <f t="shared" si="1"/>
        <v>Saturday</v>
      </c>
      <c r="E592" s="41"/>
      <c r="F592" s="38"/>
      <c r="G592" s="38"/>
      <c r="H592" s="41"/>
      <c r="I592" s="38"/>
      <c r="J592" s="38"/>
      <c r="K592" s="32"/>
      <c r="L592" s="32"/>
      <c r="M592" s="32"/>
      <c r="N592" s="33"/>
      <c r="O592" s="62"/>
      <c r="P592" s="34" t="str">
        <f t="shared" si="3"/>
        <v/>
      </c>
    </row>
    <row r="593" ht="22.5" customHeight="1">
      <c r="A593" s="37"/>
      <c r="B593" s="37" t="str">
        <f>'Master Schedule'!B593</f>
        <v/>
      </c>
      <c r="C593" s="39"/>
      <c r="D593" s="40" t="str">
        <f t="shared" si="1"/>
        <v>Saturday</v>
      </c>
      <c r="E593" s="41"/>
      <c r="F593" s="38"/>
      <c r="G593" s="38"/>
      <c r="H593" s="41"/>
      <c r="I593" s="38"/>
      <c r="J593" s="38"/>
      <c r="K593" s="35"/>
      <c r="L593" s="35"/>
      <c r="M593" s="35"/>
      <c r="N593" s="36"/>
      <c r="O593" s="62"/>
      <c r="P593" s="34" t="str">
        <f t="shared" si="3"/>
        <v/>
      </c>
    </row>
    <row r="594" ht="22.5" customHeight="1">
      <c r="A594" s="37"/>
      <c r="B594" s="37" t="str">
        <f>'Master Schedule'!B594</f>
        <v/>
      </c>
      <c r="C594" s="39"/>
      <c r="D594" s="40" t="str">
        <f t="shared" si="1"/>
        <v>Saturday</v>
      </c>
      <c r="E594" s="41"/>
      <c r="F594" s="38"/>
      <c r="G594" s="38"/>
      <c r="H594" s="41"/>
      <c r="I594" s="38"/>
      <c r="J594" s="38"/>
      <c r="K594" s="32"/>
      <c r="L594" s="32"/>
      <c r="M594" s="32"/>
      <c r="N594" s="33"/>
      <c r="O594" s="62"/>
      <c r="P594" s="34" t="str">
        <f t="shared" si="3"/>
        <v/>
      </c>
    </row>
    <row r="595" ht="22.5" customHeight="1">
      <c r="A595" s="37"/>
      <c r="B595" s="37" t="str">
        <f>'Master Schedule'!B595</f>
        <v/>
      </c>
      <c r="C595" s="39"/>
      <c r="D595" s="40" t="str">
        <f t="shared" si="1"/>
        <v>Saturday</v>
      </c>
      <c r="E595" s="41"/>
      <c r="F595" s="38"/>
      <c r="G595" s="38"/>
      <c r="H595" s="41"/>
      <c r="I595" s="38"/>
      <c r="J595" s="38"/>
      <c r="K595" s="35"/>
      <c r="L595" s="35"/>
      <c r="M595" s="35"/>
      <c r="N595" s="36"/>
      <c r="O595" s="62"/>
      <c r="P595" s="34" t="str">
        <f t="shared" si="3"/>
        <v/>
      </c>
    </row>
    <row r="596" ht="22.5" customHeight="1">
      <c r="A596" s="37"/>
      <c r="B596" s="37" t="str">
        <f>'Master Schedule'!B596</f>
        <v/>
      </c>
      <c r="C596" s="39"/>
      <c r="D596" s="40" t="str">
        <f t="shared" si="1"/>
        <v>Saturday</v>
      </c>
      <c r="E596" s="41"/>
      <c r="F596" s="38"/>
      <c r="G596" s="38"/>
      <c r="H596" s="41"/>
      <c r="I596" s="38"/>
      <c r="J596" s="38"/>
      <c r="K596" s="32"/>
      <c r="L596" s="32"/>
      <c r="M596" s="32"/>
      <c r="N596" s="33"/>
      <c r="O596" s="62"/>
      <c r="P596" s="34" t="str">
        <f t="shared" si="3"/>
        <v/>
      </c>
    </row>
    <row r="597" ht="22.5" customHeight="1">
      <c r="A597" s="37"/>
      <c r="B597" s="37" t="str">
        <f>'Master Schedule'!B597</f>
        <v/>
      </c>
      <c r="C597" s="39"/>
      <c r="D597" s="40" t="str">
        <f t="shared" si="1"/>
        <v>Saturday</v>
      </c>
      <c r="E597" s="41"/>
      <c r="F597" s="38"/>
      <c r="G597" s="38"/>
      <c r="H597" s="41"/>
      <c r="I597" s="38"/>
      <c r="J597" s="38"/>
      <c r="K597" s="35"/>
      <c r="L597" s="35"/>
      <c r="M597" s="35"/>
      <c r="N597" s="36"/>
      <c r="O597" s="62"/>
      <c r="P597" s="34" t="str">
        <f t="shared" si="3"/>
        <v/>
      </c>
    </row>
    <row r="598" ht="22.5" customHeight="1">
      <c r="A598" s="37"/>
      <c r="B598" s="37" t="str">
        <f>'Master Schedule'!B598</f>
        <v/>
      </c>
      <c r="C598" s="39"/>
      <c r="D598" s="40" t="str">
        <f t="shared" si="1"/>
        <v>Saturday</v>
      </c>
      <c r="E598" s="41"/>
      <c r="F598" s="38"/>
      <c r="G598" s="38"/>
      <c r="H598" s="41"/>
      <c r="I598" s="38"/>
      <c r="J598" s="38"/>
      <c r="K598" s="32"/>
      <c r="L598" s="32"/>
      <c r="M598" s="32"/>
      <c r="N598" s="33"/>
      <c r="O598" s="62"/>
      <c r="P598" s="34" t="str">
        <f t="shared" si="3"/>
        <v/>
      </c>
    </row>
    <row r="599" ht="22.5" customHeight="1">
      <c r="A599" s="37"/>
      <c r="B599" s="37" t="str">
        <f>'Master Schedule'!B599</f>
        <v/>
      </c>
      <c r="C599" s="39"/>
      <c r="D599" s="40" t="str">
        <f t="shared" si="1"/>
        <v>Saturday</v>
      </c>
      <c r="E599" s="41"/>
      <c r="F599" s="38"/>
      <c r="G599" s="38"/>
      <c r="H599" s="41"/>
      <c r="I599" s="38"/>
      <c r="J599" s="38"/>
      <c r="K599" s="35"/>
      <c r="L599" s="35"/>
      <c r="M599" s="35"/>
      <c r="N599" s="36"/>
      <c r="O599" s="62"/>
      <c r="P599" s="34" t="str">
        <f t="shared" si="3"/>
        <v/>
      </c>
    </row>
    <row r="600" ht="22.5" customHeight="1">
      <c r="A600" s="37"/>
      <c r="B600" s="37" t="str">
        <f>'Master Schedule'!B600</f>
        <v/>
      </c>
      <c r="C600" s="39"/>
      <c r="D600" s="40" t="str">
        <f t="shared" si="1"/>
        <v>Saturday</v>
      </c>
      <c r="E600" s="41"/>
      <c r="F600" s="38"/>
      <c r="G600" s="38"/>
      <c r="H600" s="41"/>
      <c r="I600" s="38"/>
      <c r="J600" s="38"/>
      <c r="K600" s="32"/>
      <c r="L600" s="32"/>
      <c r="M600" s="32"/>
      <c r="N600" s="33"/>
      <c r="O600" s="62"/>
      <c r="P600" s="34" t="str">
        <f t="shared" si="3"/>
        <v/>
      </c>
    </row>
    <row r="601" ht="22.5" customHeight="1">
      <c r="A601" s="37"/>
      <c r="B601" s="37" t="str">
        <f>'Master Schedule'!B601</f>
        <v/>
      </c>
      <c r="C601" s="39"/>
      <c r="D601" s="40" t="str">
        <f t="shared" si="1"/>
        <v>Saturday</v>
      </c>
      <c r="E601" s="41"/>
      <c r="F601" s="38"/>
      <c r="G601" s="38"/>
      <c r="H601" s="41"/>
      <c r="I601" s="38"/>
      <c r="J601" s="38"/>
      <c r="K601" s="35"/>
      <c r="L601" s="35"/>
      <c r="M601" s="35"/>
      <c r="N601" s="36"/>
      <c r="O601" s="62"/>
      <c r="P601" s="34" t="str">
        <f t="shared" si="3"/>
        <v/>
      </c>
    </row>
    <row r="602" ht="22.5" customHeight="1">
      <c r="A602" s="37"/>
      <c r="B602" s="37" t="str">
        <f>'Master Schedule'!B602</f>
        <v/>
      </c>
      <c r="C602" s="39"/>
      <c r="D602" s="40" t="str">
        <f t="shared" si="1"/>
        <v>Saturday</v>
      </c>
      <c r="E602" s="41"/>
      <c r="F602" s="38"/>
      <c r="G602" s="38"/>
      <c r="H602" s="41"/>
      <c r="I602" s="38"/>
      <c r="J602" s="38"/>
      <c r="K602" s="32"/>
      <c r="L602" s="32"/>
      <c r="M602" s="32"/>
      <c r="N602" s="33"/>
      <c r="O602" s="62"/>
      <c r="P602" s="34" t="str">
        <f t="shared" si="3"/>
        <v/>
      </c>
    </row>
    <row r="603" ht="22.5" customHeight="1">
      <c r="A603" s="37"/>
      <c r="B603" s="37" t="str">
        <f>'Master Schedule'!B603</f>
        <v/>
      </c>
      <c r="C603" s="39"/>
      <c r="D603" s="40" t="str">
        <f t="shared" si="1"/>
        <v>Saturday</v>
      </c>
      <c r="E603" s="41"/>
      <c r="F603" s="38"/>
      <c r="G603" s="38"/>
      <c r="H603" s="41"/>
      <c r="I603" s="38"/>
      <c r="J603" s="38"/>
      <c r="K603" s="35"/>
      <c r="L603" s="35"/>
      <c r="M603" s="35"/>
      <c r="N603" s="36"/>
      <c r="O603" s="62"/>
      <c r="P603" s="34" t="str">
        <f t="shared" si="3"/>
        <v/>
      </c>
    </row>
    <row r="604" ht="22.5" customHeight="1">
      <c r="A604" s="37"/>
      <c r="B604" s="37" t="str">
        <f>'Master Schedule'!B604</f>
        <v/>
      </c>
      <c r="C604" s="39"/>
      <c r="D604" s="40" t="str">
        <f t="shared" si="1"/>
        <v>Saturday</v>
      </c>
      <c r="E604" s="41"/>
      <c r="F604" s="38"/>
      <c r="G604" s="38"/>
      <c r="H604" s="41"/>
      <c r="I604" s="38"/>
      <c r="J604" s="38"/>
      <c r="K604" s="32"/>
      <c r="L604" s="32"/>
      <c r="M604" s="32"/>
      <c r="N604" s="33"/>
      <c r="O604" s="62"/>
      <c r="P604" s="34" t="str">
        <f t="shared" si="3"/>
        <v/>
      </c>
    </row>
    <row r="605" ht="22.5" customHeight="1">
      <c r="A605" s="37"/>
      <c r="B605" s="37" t="str">
        <f>'Master Schedule'!B605</f>
        <v/>
      </c>
      <c r="C605" s="39"/>
      <c r="D605" s="40" t="str">
        <f t="shared" si="1"/>
        <v>Saturday</v>
      </c>
      <c r="E605" s="41"/>
      <c r="F605" s="38"/>
      <c r="G605" s="38"/>
      <c r="H605" s="41"/>
      <c r="I605" s="38"/>
      <c r="J605" s="38"/>
      <c r="K605" s="35"/>
      <c r="L605" s="35"/>
      <c r="M605" s="35"/>
      <c r="N605" s="36"/>
      <c r="O605" s="62"/>
      <c r="P605" s="34" t="str">
        <f t="shared" si="3"/>
        <v/>
      </c>
    </row>
    <row r="606" ht="22.5" customHeight="1">
      <c r="A606" s="37"/>
      <c r="B606" s="37" t="str">
        <f>'Master Schedule'!B606</f>
        <v/>
      </c>
      <c r="C606" s="39"/>
      <c r="D606" s="40" t="str">
        <f t="shared" si="1"/>
        <v>Saturday</v>
      </c>
      <c r="E606" s="41"/>
      <c r="F606" s="38"/>
      <c r="G606" s="38"/>
      <c r="H606" s="41"/>
      <c r="I606" s="38"/>
      <c r="J606" s="38"/>
      <c r="K606" s="32"/>
      <c r="L606" s="32"/>
      <c r="M606" s="32"/>
      <c r="N606" s="33"/>
      <c r="O606" s="62"/>
      <c r="P606" s="34" t="str">
        <f t="shared" si="3"/>
        <v/>
      </c>
    </row>
    <row r="607" ht="22.5" customHeight="1">
      <c r="A607" s="37"/>
      <c r="B607" s="37" t="str">
        <f>'Master Schedule'!B607</f>
        <v/>
      </c>
      <c r="C607" s="39"/>
      <c r="D607" s="40" t="str">
        <f t="shared" si="1"/>
        <v>Saturday</v>
      </c>
      <c r="E607" s="41"/>
      <c r="F607" s="38"/>
      <c r="G607" s="38"/>
      <c r="H607" s="41"/>
      <c r="I607" s="38"/>
      <c r="J607" s="38"/>
      <c r="K607" s="35"/>
      <c r="L607" s="35"/>
      <c r="M607" s="35"/>
      <c r="N607" s="36"/>
      <c r="O607" s="62"/>
      <c r="P607" s="34" t="str">
        <f t="shared" si="3"/>
        <v/>
      </c>
    </row>
    <row r="608" ht="22.5" customHeight="1">
      <c r="A608" s="37"/>
      <c r="B608" s="37" t="str">
        <f>'Master Schedule'!B608</f>
        <v/>
      </c>
      <c r="C608" s="39"/>
      <c r="D608" s="40" t="str">
        <f t="shared" si="1"/>
        <v>Saturday</v>
      </c>
      <c r="E608" s="41"/>
      <c r="F608" s="38"/>
      <c r="G608" s="38"/>
      <c r="H608" s="41"/>
      <c r="I608" s="38"/>
      <c r="J608" s="38"/>
      <c r="K608" s="32"/>
      <c r="L608" s="32"/>
      <c r="M608" s="32"/>
      <c r="N608" s="33"/>
      <c r="O608" s="62"/>
      <c r="P608" s="34" t="str">
        <f t="shared" si="3"/>
        <v/>
      </c>
    </row>
    <row r="609" ht="22.5" customHeight="1">
      <c r="A609" s="37"/>
      <c r="B609" s="37" t="str">
        <f>'Master Schedule'!B609</f>
        <v/>
      </c>
      <c r="C609" s="39"/>
      <c r="D609" s="40" t="str">
        <f t="shared" si="1"/>
        <v>Saturday</v>
      </c>
      <c r="E609" s="41"/>
      <c r="F609" s="38"/>
      <c r="G609" s="38"/>
      <c r="H609" s="41"/>
      <c r="I609" s="38"/>
      <c r="J609" s="38"/>
      <c r="K609" s="35"/>
      <c r="L609" s="35"/>
      <c r="M609" s="35"/>
      <c r="N609" s="36"/>
      <c r="O609" s="62"/>
      <c r="P609" s="34" t="str">
        <f t="shared" si="3"/>
        <v/>
      </c>
    </row>
    <row r="610" ht="22.5" customHeight="1">
      <c r="A610" s="37"/>
      <c r="B610" s="37" t="str">
        <f>'Master Schedule'!B610</f>
        <v/>
      </c>
      <c r="C610" s="39"/>
      <c r="D610" s="40" t="str">
        <f t="shared" si="1"/>
        <v>Saturday</v>
      </c>
      <c r="E610" s="41"/>
      <c r="F610" s="38"/>
      <c r="G610" s="38"/>
      <c r="H610" s="41"/>
      <c r="I610" s="38"/>
      <c r="J610" s="38"/>
      <c r="K610" s="32"/>
      <c r="L610" s="32"/>
      <c r="M610" s="32"/>
      <c r="N610" s="33"/>
      <c r="O610" s="62"/>
      <c r="P610" s="34" t="str">
        <f t="shared" si="3"/>
        <v/>
      </c>
    </row>
    <row r="611" ht="22.5" customHeight="1">
      <c r="A611" s="37"/>
      <c r="B611" s="37" t="str">
        <f>'Master Schedule'!B611</f>
        <v/>
      </c>
      <c r="C611" s="39"/>
      <c r="D611" s="40" t="str">
        <f t="shared" si="1"/>
        <v>Saturday</v>
      </c>
      <c r="E611" s="41"/>
      <c r="F611" s="38"/>
      <c r="G611" s="38"/>
      <c r="H611" s="41"/>
      <c r="I611" s="38"/>
      <c r="J611" s="38"/>
      <c r="K611" s="42" t="s">
        <v>12</v>
      </c>
      <c r="L611" s="42" t="s">
        <v>13</v>
      </c>
      <c r="M611" s="23" t="s">
        <v>14</v>
      </c>
      <c r="N611" s="24" t="s">
        <v>15</v>
      </c>
      <c r="O611" s="58" t="s">
        <v>17</v>
      </c>
      <c r="P611" s="25" t="s">
        <v>9</v>
      </c>
    </row>
    <row r="612" ht="22.5" customHeight="1">
      <c r="A612" s="37"/>
      <c r="B612" s="37" t="str">
        <f>'Master Schedule'!B612</f>
        <v/>
      </c>
      <c r="C612" s="39"/>
      <c r="D612" s="40" t="str">
        <f t="shared" si="1"/>
        <v>Saturday</v>
      </c>
      <c r="E612" s="41"/>
      <c r="F612" s="38"/>
      <c r="G612" s="38"/>
      <c r="H612" s="41"/>
      <c r="I612" s="38"/>
      <c r="J612" s="38"/>
      <c r="K612" s="53" t="s">
        <v>16</v>
      </c>
      <c r="L612" s="53" t="s">
        <v>16</v>
      </c>
      <c r="M612" s="53" t="s">
        <v>16</v>
      </c>
      <c r="N612" s="59" t="s">
        <v>49</v>
      </c>
      <c r="O612" s="60" t="s">
        <v>16</v>
      </c>
      <c r="P612" s="34" t="str">
        <f t="shared" ref="P612:P915" si="4">IF(G612="", "",
   IF(AND(K612="✅", L612="✅", M612="✅", N612="✅", O612="✅"), "✅ Approved",
   IF(OR(K612="❌", L612="❌", M612="❌", N612="❌", O612="❌"), "❌ Denied",
   "⌛️ Pending")))
</f>
        <v/>
      </c>
    </row>
    <row r="613" ht="22.5" customHeight="1">
      <c r="A613" s="37"/>
      <c r="B613" s="37" t="str">
        <f>'Master Schedule'!B613</f>
        <v/>
      </c>
      <c r="C613" s="39"/>
      <c r="D613" s="40" t="str">
        <f t="shared" si="1"/>
        <v>Saturday</v>
      </c>
      <c r="E613" s="41"/>
      <c r="F613" s="38"/>
      <c r="G613" s="38"/>
      <c r="H613" s="41"/>
      <c r="I613" s="38"/>
      <c r="J613" s="38"/>
      <c r="K613" s="32"/>
      <c r="L613" s="32"/>
      <c r="M613" s="32"/>
      <c r="N613" s="33"/>
      <c r="O613" s="62"/>
      <c r="P613" s="34" t="str">
        <f t="shared" si="4"/>
        <v/>
      </c>
    </row>
    <row r="614" ht="22.5" customHeight="1">
      <c r="A614" s="37"/>
      <c r="B614" s="37" t="str">
        <f>'Master Schedule'!B614</f>
        <v/>
      </c>
      <c r="C614" s="39"/>
      <c r="D614" s="40" t="str">
        <f t="shared" si="1"/>
        <v>Saturday</v>
      </c>
      <c r="E614" s="41"/>
      <c r="F614" s="38"/>
      <c r="G614" s="38"/>
      <c r="H614" s="41"/>
      <c r="I614" s="38"/>
      <c r="J614" s="38"/>
      <c r="K614" s="35"/>
      <c r="L614" s="35"/>
      <c r="M614" s="35"/>
      <c r="N614" s="36"/>
      <c r="O614" s="62"/>
      <c r="P614" s="34" t="str">
        <f t="shared" si="4"/>
        <v/>
      </c>
    </row>
    <row r="615" ht="22.5" customHeight="1">
      <c r="A615" s="37"/>
      <c r="B615" s="37" t="str">
        <f>'Master Schedule'!B615</f>
        <v/>
      </c>
      <c r="C615" s="39"/>
      <c r="D615" s="40" t="str">
        <f t="shared" si="1"/>
        <v>Saturday</v>
      </c>
      <c r="E615" s="41"/>
      <c r="F615" s="38"/>
      <c r="G615" s="38"/>
      <c r="H615" s="41"/>
      <c r="I615" s="38"/>
      <c r="J615" s="38"/>
      <c r="K615" s="32"/>
      <c r="L615" s="32"/>
      <c r="M615" s="32"/>
      <c r="N615" s="33"/>
      <c r="O615" s="62"/>
      <c r="P615" s="34" t="str">
        <f t="shared" si="4"/>
        <v/>
      </c>
    </row>
    <row r="616" ht="22.5" customHeight="1">
      <c r="A616" s="37"/>
      <c r="B616" s="37" t="str">
        <f>'Master Schedule'!B616</f>
        <v/>
      </c>
      <c r="C616" s="39"/>
      <c r="D616" s="40" t="str">
        <f t="shared" si="1"/>
        <v>Saturday</v>
      </c>
      <c r="E616" s="41"/>
      <c r="F616" s="38"/>
      <c r="G616" s="38"/>
      <c r="H616" s="41"/>
      <c r="I616" s="38"/>
      <c r="J616" s="38"/>
      <c r="K616" s="35"/>
      <c r="L616" s="35"/>
      <c r="M616" s="35"/>
      <c r="N616" s="36"/>
      <c r="O616" s="62"/>
      <c r="P616" s="34" t="str">
        <f t="shared" si="4"/>
        <v/>
      </c>
    </row>
    <row r="617" ht="22.5" customHeight="1">
      <c r="A617" s="37"/>
      <c r="B617" s="37" t="str">
        <f>'Master Schedule'!B617</f>
        <v/>
      </c>
      <c r="C617" s="39"/>
      <c r="D617" s="40" t="str">
        <f t="shared" si="1"/>
        <v>Saturday</v>
      </c>
      <c r="E617" s="41"/>
      <c r="F617" s="38"/>
      <c r="G617" s="38"/>
      <c r="H617" s="41"/>
      <c r="I617" s="38"/>
      <c r="J617" s="38"/>
      <c r="K617" s="32"/>
      <c r="L617" s="32"/>
      <c r="M617" s="32"/>
      <c r="N617" s="33"/>
      <c r="O617" s="62"/>
      <c r="P617" s="34" t="str">
        <f t="shared" si="4"/>
        <v/>
      </c>
    </row>
    <row r="618" ht="22.5" customHeight="1">
      <c r="A618" s="37"/>
      <c r="B618" s="37" t="str">
        <f>'Master Schedule'!B618</f>
        <v/>
      </c>
      <c r="C618" s="39"/>
      <c r="D618" s="40" t="str">
        <f t="shared" si="1"/>
        <v>Saturday</v>
      </c>
      <c r="E618" s="41"/>
      <c r="F618" s="38"/>
      <c r="G618" s="38"/>
      <c r="H618" s="41"/>
      <c r="I618" s="38"/>
      <c r="J618" s="38"/>
      <c r="K618" s="35"/>
      <c r="L618" s="35"/>
      <c r="M618" s="35"/>
      <c r="N618" s="36"/>
      <c r="O618" s="62"/>
      <c r="P618" s="34" t="str">
        <f t="shared" si="4"/>
        <v/>
      </c>
    </row>
    <row r="619" ht="22.5" customHeight="1">
      <c r="A619" s="37"/>
      <c r="B619" s="37" t="str">
        <f>'Master Schedule'!B619</f>
        <v/>
      </c>
      <c r="C619" s="39"/>
      <c r="D619" s="40" t="str">
        <f t="shared" si="1"/>
        <v>Saturday</v>
      </c>
      <c r="E619" s="41"/>
      <c r="F619" s="38"/>
      <c r="G619" s="38"/>
      <c r="H619" s="41"/>
      <c r="I619" s="38"/>
      <c r="J619" s="38"/>
      <c r="K619" s="32"/>
      <c r="L619" s="32"/>
      <c r="M619" s="32"/>
      <c r="N619" s="33"/>
      <c r="O619" s="62"/>
      <c r="P619" s="34" t="str">
        <f t="shared" si="4"/>
        <v/>
      </c>
    </row>
    <row r="620" ht="22.5" customHeight="1">
      <c r="A620" s="37"/>
      <c r="B620" s="37" t="str">
        <f>'Master Schedule'!B620</f>
        <v/>
      </c>
      <c r="C620" s="39"/>
      <c r="D620" s="40" t="str">
        <f t="shared" si="1"/>
        <v>Saturday</v>
      </c>
      <c r="E620" s="41"/>
      <c r="F620" s="38"/>
      <c r="G620" s="38"/>
      <c r="H620" s="41"/>
      <c r="I620" s="38"/>
      <c r="J620" s="38"/>
      <c r="K620" s="35"/>
      <c r="L620" s="35"/>
      <c r="M620" s="35"/>
      <c r="N620" s="36"/>
      <c r="O620" s="62"/>
      <c r="P620" s="34" t="str">
        <f t="shared" si="4"/>
        <v/>
      </c>
    </row>
    <row r="621" ht="22.5" customHeight="1">
      <c r="A621" s="37"/>
      <c r="B621" s="37" t="str">
        <f>'Master Schedule'!B621</f>
        <v/>
      </c>
      <c r="C621" s="39"/>
      <c r="D621" s="40" t="str">
        <f t="shared" si="1"/>
        <v>Saturday</v>
      </c>
      <c r="E621" s="41"/>
      <c r="F621" s="38"/>
      <c r="G621" s="38"/>
      <c r="H621" s="41"/>
      <c r="I621" s="38"/>
      <c r="J621" s="38"/>
      <c r="K621" s="32"/>
      <c r="L621" s="32"/>
      <c r="M621" s="32"/>
      <c r="N621" s="33"/>
      <c r="O621" s="62"/>
      <c r="P621" s="34" t="str">
        <f t="shared" si="4"/>
        <v/>
      </c>
    </row>
    <row r="622" ht="22.5" customHeight="1">
      <c r="A622" s="37"/>
      <c r="B622" s="37" t="str">
        <f>'Master Schedule'!B622</f>
        <v/>
      </c>
      <c r="C622" s="39"/>
      <c r="D622" s="40" t="str">
        <f t="shared" si="1"/>
        <v>Saturday</v>
      </c>
      <c r="E622" s="41"/>
      <c r="F622" s="38"/>
      <c r="G622" s="38"/>
      <c r="H622" s="41"/>
      <c r="I622" s="38"/>
      <c r="J622" s="38"/>
      <c r="K622" s="35"/>
      <c r="L622" s="35"/>
      <c r="M622" s="35"/>
      <c r="N622" s="36"/>
      <c r="O622" s="62"/>
      <c r="P622" s="34" t="str">
        <f t="shared" si="4"/>
        <v/>
      </c>
    </row>
    <row r="623" ht="22.5" customHeight="1">
      <c r="A623" s="37"/>
      <c r="B623" s="37" t="str">
        <f>'Master Schedule'!B623</f>
        <v/>
      </c>
      <c r="C623" s="39"/>
      <c r="D623" s="40" t="str">
        <f t="shared" si="1"/>
        <v>Saturday</v>
      </c>
      <c r="E623" s="41"/>
      <c r="F623" s="38"/>
      <c r="G623" s="38"/>
      <c r="H623" s="41"/>
      <c r="I623" s="38"/>
      <c r="J623" s="38"/>
      <c r="K623" s="32"/>
      <c r="L623" s="32"/>
      <c r="M623" s="32"/>
      <c r="N623" s="33"/>
      <c r="O623" s="62"/>
      <c r="P623" s="34" t="str">
        <f t="shared" si="4"/>
        <v/>
      </c>
    </row>
    <row r="624" ht="22.5" customHeight="1">
      <c r="A624" s="37"/>
      <c r="B624" s="37" t="str">
        <f>'Master Schedule'!B624</f>
        <v/>
      </c>
      <c r="C624" s="39"/>
      <c r="D624" s="40" t="str">
        <f t="shared" si="1"/>
        <v>Saturday</v>
      </c>
      <c r="E624" s="41"/>
      <c r="F624" s="38"/>
      <c r="G624" s="38"/>
      <c r="H624" s="41"/>
      <c r="I624" s="38"/>
      <c r="J624" s="38"/>
      <c r="K624" s="35"/>
      <c r="L624" s="35"/>
      <c r="M624" s="35"/>
      <c r="N624" s="36"/>
      <c r="O624" s="62"/>
      <c r="P624" s="34" t="str">
        <f t="shared" si="4"/>
        <v/>
      </c>
    </row>
    <row r="625" ht="22.5" customHeight="1">
      <c r="A625" s="37"/>
      <c r="B625" s="37" t="str">
        <f>'Master Schedule'!B625</f>
        <v/>
      </c>
      <c r="C625" s="39"/>
      <c r="D625" s="40" t="str">
        <f t="shared" si="1"/>
        <v>Saturday</v>
      </c>
      <c r="E625" s="41"/>
      <c r="F625" s="38"/>
      <c r="G625" s="38"/>
      <c r="H625" s="41"/>
      <c r="I625" s="38"/>
      <c r="J625" s="38"/>
      <c r="K625" s="32"/>
      <c r="L625" s="32"/>
      <c r="M625" s="32"/>
      <c r="N625" s="33"/>
      <c r="O625" s="62"/>
      <c r="P625" s="34" t="str">
        <f t="shared" si="4"/>
        <v/>
      </c>
    </row>
    <row r="626" ht="22.5" customHeight="1">
      <c r="A626" s="37"/>
      <c r="B626" s="37" t="str">
        <f>'Master Schedule'!B626</f>
        <v/>
      </c>
      <c r="C626" s="39"/>
      <c r="D626" s="40" t="str">
        <f t="shared" si="1"/>
        <v>Saturday</v>
      </c>
      <c r="E626" s="41"/>
      <c r="F626" s="38"/>
      <c r="G626" s="38"/>
      <c r="H626" s="41"/>
      <c r="I626" s="38"/>
      <c r="J626" s="38"/>
      <c r="K626" s="35"/>
      <c r="L626" s="35"/>
      <c r="M626" s="35"/>
      <c r="N626" s="36"/>
      <c r="O626" s="62"/>
      <c r="P626" s="34" t="str">
        <f t="shared" si="4"/>
        <v/>
      </c>
    </row>
    <row r="627" ht="22.5" customHeight="1">
      <c r="A627" s="37"/>
      <c r="B627" s="37" t="str">
        <f>'Master Schedule'!B627</f>
        <v/>
      </c>
      <c r="C627" s="39"/>
      <c r="D627" s="40" t="str">
        <f t="shared" si="1"/>
        <v>Saturday</v>
      </c>
      <c r="E627" s="41"/>
      <c r="F627" s="38"/>
      <c r="G627" s="38"/>
      <c r="H627" s="41"/>
      <c r="I627" s="38"/>
      <c r="J627" s="38"/>
      <c r="K627" s="32"/>
      <c r="L627" s="32"/>
      <c r="M627" s="32"/>
      <c r="N627" s="33"/>
      <c r="O627" s="62"/>
      <c r="P627" s="34" t="str">
        <f t="shared" si="4"/>
        <v/>
      </c>
    </row>
    <row r="628" ht="22.5" customHeight="1">
      <c r="A628" s="37"/>
      <c r="B628" s="37" t="str">
        <f>'Master Schedule'!B628</f>
        <v/>
      </c>
      <c r="C628" s="39"/>
      <c r="D628" s="40" t="str">
        <f t="shared" si="1"/>
        <v>Saturday</v>
      </c>
      <c r="E628" s="41"/>
      <c r="F628" s="38"/>
      <c r="G628" s="38"/>
      <c r="H628" s="41"/>
      <c r="I628" s="38"/>
      <c r="J628" s="38"/>
      <c r="K628" s="35"/>
      <c r="L628" s="35"/>
      <c r="M628" s="35"/>
      <c r="N628" s="36"/>
      <c r="O628" s="62"/>
      <c r="P628" s="34" t="str">
        <f t="shared" si="4"/>
        <v/>
      </c>
    </row>
    <row r="629" ht="22.5" customHeight="1">
      <c r="A629" s="37"/>
      <c r="B629" s="37" t="str">
        <f>'Master Schedule'!B629</f>
        <v/>
      </c>
      <c r="C629" s="39"/>
      <c r="D629" s="40" t="str">
        <f t="shared" si="1"/>
        <v>Saturday</v>
      </c>
      <c r="E629" s="41"/>
      <c r="F629" s="38"/>
      <c r="G629" s="38"/>
      <c r="H629" s="41"/>
      <c r="I629" s="38"/>
      <c r="J629" s="38"/>
      <c r="K629" s="32"/>
      <c r="L629" s="32"/>
      <c r="M629" s="32"/>
      <c r="N629" s="33"/>
      <c r="O629" s="62"/>
      <c r="P629" s="34" t="str">
        <f t="shared" si="4"/>
        <v/>
      </c>
    </row>
    <row r="630" ht="22.5" customHeight="1">
      <c r="A630" s="37"/>
      <c r="B630" s="37" t="str">
        <f>'Master Schedule'!B630</f>
        <v/>
      </c>
      <c r="C630" s="39"/>
      <c r="D630" s="40" t="str">
        <f t="shared" si="1"/>
        <v>Saturday</v>
      </c>
      <c r="E630" s="41"/>
      <c r="F630" s="38"/>
      <c r="G630" s="38"/>
      <c r="H630" s="41"/>
      <c r="I630" s="38"/>
      <c r="J630" s="38"/>
      <c r="K630" s="35"/>
      <c r="L630" s="35"/>
      <c r="M630" s="35"/>
      <c r="N630" s="36"/>
      <c r="O630" s="62"/>
      <c r="P630" s="34" t="str">
        <f t="shared" si="4"/>
        <v/>
      </c>
    </row>
    <row r="631" ht="22.5" customHeight="1">
      <c r="A631" s="37"/>
      <c r="B631" s="37" t="str">
        <f>'Master Schedule'!B631</f>
        <v/>
      </c>
      <c r="C631" s="39"/>
      <c r="D631" s="40" t="str">
        <f t="shared" si="1"/>
        <v>Saturday</v>
      </c>
      <c r="E631" s="41"/>
      <c r="F631" s="38"/>
      <c r="G631" s="38"/>
      <c r="H631" s="41"/>
      <c r="I631" s="38"/>
      <c r="J631" s="38"/>
      <c r="K631" s="32"/>
      <c r="L631" s="32"/>
      <c r="M631" s="32"/>
      <c r="N631" s="33"/>
      <c r="O631" s="62"/>
      <c r="P631" s="34" t="str">
        <f t="shared" si="4"/>
        <v/>
      </c>
    </row>
    <row r="632" ht="22.5" customHeight="1">
      <c r="A632" s="37"/>
      <c r="B632" s="37" t="str">
        <f>'Master Schedule'!B632</f>
        <v/>
      </c>
      <c r="C632" s="39"/>
      <c r="D632" s="40" t="str">
        <f t="shared" si="1"/>
        <v>Saturday</v>
      </c>
      <c r="E632" s="41"/>
      <c r="F632" s="38"/>
      <c r="G632" s="38"/>
      <c r="H632" s="41"/>
      <c r="I632" s="38"/>
      <c r="J632" s="38"/>
      <c r="K632" s="35"/>
      <c r="L632" s="35"/>
      <c r="M632" s="35"/>
      <c r="N632" s="36"/>
      <c r="O632" s="62"/>
      <c r="P632" s="34" t="str">
        <f t="shared" si="4"/>
        <v/>
      </c>
    </row>
    <row r="633" ht="22.5" customHeight="1">
      <c r="A633" s="37"/>
      <c r="B633" s="37" t="str">
        <f>'Master Schedule'!B633</f>
        <v/>
      </c>
      <c r="C633" s="39"/>
      <c r="D633" s="40" t="str">
        <f t="shared" si="1"/>
        <v>Saturday</v>
      </c>
      <c r="E633" s="41"/>
      <c r="F633" s="38"/>
      <c r="G633" s="38"/>
      <c r="H633" s="41"/>
      <c r="I633" s="38"/>
      <c r="J633" s="38"/>
      <c r="K633" s="32"/>
      <c r="L633" s="32"/>
      <c r="M633" s="32"/>
      <c r="N633" s="33"/>
      <c r="O633" s="62"/>
      <c r="P633" s="34" t="str">
        <f t="shared" si="4"/>
        <v/>
      </c>
    </row>
    <row r="634" ht="22.5" customHeight="1">
      <c r="A634" s="37"/>
      <c r="B634" s="37" t="str">
        <f>'Master Schedule'!B634</f>
        <v/>
      </c>
      <c r="C634" s="39"/>
      <c r="D634" s="40" t="str">
        <f t="shared" si="1"/>
        <v>Saturday</v>
      </c>
      <c r="E634" s="41"/>
      <c r="F634" s="38"/>
      <c r="G634" s="38"/>
      <c r="H634" s="41"/>
      <c r="I634" s="38"/>
      <c r="J634" s="38"/>
      <c r="K634" s="35"/>
      <c r="L634" s="35"/>
      <c r="M634" s="35"/>
      <c r="N634" s="36"/>
      <c r="O634" s="62"/>
      <c r="P634" s="34" t="str">
        <f t="shared" si="4"/>
        <v/>
      </c>
    </row>
    <row r="635" ht="22.5" customHeight="1">
      <c r="A635" s="37"/>
      <c r="B635" s="37" t="str">
        <f>'Master Schedule'!B635</f>
        <v/>
      </c>
      <c r="C635" s="39"/>
      <c r="D635" s="40" t="str">
        <f t="shared" si="1"/>
        <v>Saturday</v>
      </c>
      <c r="E635" s="41"/>
      <c r="F635" s="38"/>
      <c r="G635" s="38"/>
      <c r="H635" s="41"/>
      <c r="I635" s="38"/>
      <c r="J635" s="38"/>
      <c r="K635" s="32"/>
      <c r="L635" s="32"/>
      <c r="M635" s="32"/>
      <c r="N635" s="33"/>
      <c r="O635" s="62"/>
      <c r="P635" s="34" t="str">
        <f t="shared" si="4"/>
        <v/>
      </c>
    </row>
    <row r="636" ht="22.5" customHeight="1">
      <c r="A636" s="37"/>
      <c r="B636" s="37" t="str">
        <f>'Master Schedule'!B636</f>
        <v/>
      </c>
      <c r="C636" s="39"/>
      <c r="D636" s="40" t="str">
        <f t="shared" si="1"/>
        <v>Saturday</v>
      </c>
      <c r="E636" s="41"/>
      <c r="F636" s="38"/>
      <c r="G636" s="38"/>
      <c r="H636" s="41"/>
      <c r="I636" s="38"/>
      <c r="J636" s="38"/>
      <c r="K636" s="35"/>
      <c r="L636" s="35"/>
      <c r="M636" s="35"/>
      <c r="N636" s="36"/>
      <c r="O636" s="62"/>
      <c r="P636" s="34" t="str">
        <f t="shared" si="4"/>
        <v/>
      </c>
    </row>
    <row r="637" ht="22.5" customHeight="1">
      <c r="A637" s="37"/>
      <c r="B637" s="37" t="str">
        <f>'Master Schedule'!B637</f>
        <v/>
      </c>
      <c r="C637" s="39"/>
      <c r="D637" s="40" t="str">
        <f t="shared" si="1"/>
        <v>Saturday</v>
      </c>
      <c r="E637" s="41"/>
      <c r="F637" s="38"/>
      <c r="G637" s="38"/>
      <c r="H637" s="41"/>
      <c r="I637" s="38"/>
      <c r="J637" s="38"/>
      <c r="K637" s="32"/>
      <c r="L637" s="32"/>
      <c r="M637" s="32"/>
      <c r="N637" s="33"/>
      <c r="O637" s="62"/>
      <c r="P637" s="34" t="str">
        <f t="shared" si="4"/>
        <v/>
      </c>
    </row>
    <row r="638" ht="22.5" customHeight="1">
      <c r="A638" s="37"/>
      <c r="B638" s="37" t="str">
        <f>'Master Schedule'!B638</f>
        <v/>
      </c>
      <c r="C638" s="39"/>
      <c r="D638" s="40" t="str">
        <f t="shared" si="1"/>
        <v>Saturday</v>
      </c>
      <c r="E638" s="41"/>
      <c r="F638" s="38"/>
      <c r="G638" s="38"/>
      <c r="H638" s="41"/>
      <c r="I638" s="38"/>
      <c r="J638" s="38"/>
      <c r="K638" s="35"/>
      <c r="L638" s="35"/>
      <c r="M638" s="35"/>
      <c r="N638" s="36"/>
      <c r="O638" s="62"/>
      <c r="P638" s="34" t="str">
        <f t="shared" si="4"/>
        <v/>
      </c>
    </row>
    <row r="639" ht="22.5" customHeight="1">
      <c r="A639" s="37"/>
      <c r="B639" s="37" t="str">
        <f>'Master Schedule'!B639</f>
        <v/>
      </c>
      <c r="C639" s="39"/>
      <c r="D639" s="40" t="str">
        <f t="shared" si="1"/>
        <v>Saturday</v>
      </c>
      <c r="E639" s="41"/>
      <c r="F639" s="38"/>
      <c r="G639" s="38"/>
      <c r="H639" s="41"/>
      <c r="I639" s="38"/>
      <c r="J639" s="38"/>
      <c r="K639" s="32"/>
      <c r="L639" s="32"/>
      <c r="M639" s="32"/>
      <c r="N639" s="33"/>
      <c r="O639" s="62"/>
      <c r="P639" s="34" t="str">
        <f t="shared" si="4"/>
        <v/>
      </c>
    </row>
    <row r="640" ht="22.5" customHeight="1">
      <c r="A640" s="37"/>
      <c r="B640" s="37" t="str">
        <f>'Master Schedule'!B640</f>
        <v/>
      </c>
      <c r="C640" s="39"/>
      <c r="D640" s="40" t="str">
        <f t="shared" si="1"/>
        <v>Saturday</v>
      </c>
      <c r="E640" s="41"/>
      <c r="F640" s="38"/>
      <c r="G640" s="38"/>
      <c r="H640" s="41"/>
      <c r="I640" s="38"/>
      <c r="J640" s="38"/>
      <c r="K640" s="35"/>
      <c r="L640" s="35"/>
      <c r="M640" s="35"/>
      <c r="N640" s="36"/>
      <c r="O640" s="62"/>
      <c r="P640" s="34" t="str">
        <f t="shared" si="4"/>
        <v/>
      </c>
    </row>
    <row r="641" ht="22.5" customHeight="1">
      <c r="A641" s="37"/>
      <c r="B641" s="37" t="str">
        <f>'Master Schedule'!B641</f>
        <v/>
      </c>
      <c r="C641" s="39"/>
      <c r="D641" s="40" t="str">
        <f t="shared" si="1"/>
        <v>Saturday</v>
      </c>
      <c r="E641" s="41"/>
      <c r="F641" s="38"/>
      <c r="G641" s="38"/>
      <c r="H641" s="41"/>
      <c r="I641" s="38"/>
      <c r="J641" s="38"/>
      <c r="K641" s="32"/>
      <c r="L641" s="32"/>
      <c r="M641" s="32"/>
      <c r="N641" s="33"/>
      <c r="O641" s="62"/>
      <c r="P641" s="34" t="str">
        <f t="shared" si="4"/>
        <v/>
      </c>
    </row>
    <row r="642" ht="22.5" customHeight="1">
      <c r="A642" s="37"/>
      <c r="B642" s="37" t="str">
        <f>'Master Schedule'!B642</f>
        <v/>
      </c>
      <c r="C642" s="39"/>
      <c r="D642" s="40" t="str">
        <f t="shared" si="1"/>
        <v>Saturday</v>
      </c>
      <c r="E642" s="41"/>
      <c r="F642" s="38"/>
      <c r="G642" s="38"/>
      <c r="H642" s="41"/>
      <c r="I642" s="38"/>
      <c r="J642" s="38"/>
      <c r="K642" s="35"/>
      <c r="L642" s="35"/>
      <c r="M642" s="35"/>
      <c r="N642" s="36"/>
      <c r="O642" s="62"/>
      <c r="P642" s="34" t="str">
        <f t="shared" si="4"/>
        <v/>
      </c>
    </row>
    <row r="643" ht="22.5" customHeight="1">
      <c r="A643" s="37"/>
      <c r="B643" s="37" t="str">
        <f>'Master Schedule'!B643</f>
        <v/>
      </c>
      <c r="C643" s="39"/>
      <c r="D643" s="40" t="str">
        <f t="shared" si="1"/>
        <v>Saturday</v>
      </c>
      <c r="E643" s="41"/>
      <c r="F643" s="38"/>
      <c r="G643" s="38"/>
      <c r="H643" s="41"/>
      <c r="I643" s="38"/>
      <c r="J643" s="38"/>
      <c r="K643" s="32"/>
      <c r="L643" s="32"/>
      <c r="M643" s="32"/>
      <c r="N643" s="33"/>
      <c r="O643" s="62"/>
      <c r="P643" s="34" t="str">
        <f t="shared" si="4"/>
        <v/>
      </c>
    </row>
    <row r="644" ht="22.5" customHeight="1">
      <c r="A644" s="37"/>
      <c r="B644" s="37" t="str">
        <f>'Master Schedule'!B644</f>
        <v/>
      </c>
      <c r="C644" s="39"/>
      <c r="D644" s="40" t="str">
        <f t="shared" si="1"/>
        <v>Saturday</v>
      </c>
      <c r="E644" s="41"/>
      <c r="F644" s="38"/>
      <c r="G644" s="38"/>
      <c r="H644" s="41"/>
      <c r="I644" s="38"/>
      <c r="J644" s="38"/>
      <c r="K644" s="35"/>
      <c r="L644" s="35"/>
      <c r="M644" s="35"/>
      <c r="N644" s="36"/>
      <c r="O644" s="62"/>
      <c r="P644" s="34" t="str">
        <f t="shared" si="4"/>
        <v/>
      </c>
    </row>
    <row r="645" ht="22.5" customHeight="1">
      <c r="A645" s="37"/>
      <c r="B645" s="37" t="str">
        <f>'Master Schedule'!B645</f>
        <v/>
      </c>
      <c r="C645" s="39"/>
      <c r="D645" s="40" t="str">
        <f t="shared" si="1"/>
        <v>Saturday</v>
      </c>
      <c r="E645" s="41"/>
      <c r="F645" s="38"/>
      <c r="G645" s="38"/>
      <c r="H645" s="41"/>
      <c r="I645" s="38"/>
      <c r="J645" s="38"/>
      <c r="K645" s="32"/>
      <c r="L645" s="32"/>
      <c r="M645" s="32"/>
      <c r="N645" s="33"/>
      <c r="O645" s="62"/>
      <c r="P645" s="34" t="str">
        <f t="shared" si="4"/>
        <v/>
      </c>
    </row>
    <row r="646" ht="22.5" customHeight="1">
      <c r="A646" s="37"/>
      <c r="B646" s="37" t="str">
        <f>'Master Schedule'!B646</f>
        <v/>
      </c>
      <c r="C646" s="39"/>
      <c r="D646" s="40" t="str">
        <f t="shared" si="1"/>
        <v>Saturday</v>
      </c>
      <c r="E646" s="41"/>
      <c r="F646" s="38"/>
      <c r="G646" s="38"/>
      <c r="H646" s="41"/>
      <c r="I646" s="38"/>
      <c r="J646" s="38"/>
      <c r="K646" s="35"/>
      <c r="L646" s="35"/>
      <c r="M646" s="35"/>
      <c r="N646" s="36"/>
      <c r="O646" s="62"/>
      <c r="P646" s="34" t="str">
        <f t="shared" si="4"/>
        <v/>
      </c>
    </row>
    <row r="647" ht="22.5" customHeight="1">
      <c r="A647" s="37"/>
      <c r="B647" s="37" t="str">
        <f>'Master Schedule'!B647</f>
        <v/>
      </c>
      <c r="C647" s="39"/>
      <c r="D647" s="40" t="str">
        <f t="shared" si="1"/>
        <v>Saturday</v>
      </c>
      <c r="E647" s="41"/>
      <c r="F647" s="38"/>
      <c r="G647" s="38"/>
      <c r="H647" s="41"/>
      <c r="I647" s="38"/>
      <c r="J647" s="38"/>
      <c r="K647" s="32"/>
      <c r="L647" s="32"/>
      <c r="M647" s="32"/>
      <c r="N647" s="33"/>
      <c r="O647" s="62"/>
      <c r="P647" s="34" t="str">
        <f t="shared" si="4"/>
        <v/>
      </c>
    </row>
    <row r="648" ht="22.5" customHeight="1">
      <c r="A648" s="37"/>
      <c r="B648" s="37" t="str">
        <f>'Master Schedule'!B648</f>
        <v/>
      </c>
      <c r="C648" s="39"/>
      <c r="D648" s="40" t="str">
        <f t="shared" si="1"/>
        <v>Saturday</v>
      </c>
      <c r="E648" s="41"/>
      <c r="F648" s="38"/>
      <c r="G648" s="38"/>
      <c r="H648" s="41"/>
      <c r="I648" s="38"/>
      <c r="J648" s="38"/>
      <c r="K648" s="35"/>
      <c r="L648" s="35"/>
      <c r="M648" s="35"/>
      <c r="N648" s="36"/>
      <c r="O648" s="62"/>
      <c r="P648" s="34" t="str">
        <f t="shared" si="4"/>
        <v/>
      </c>
    </row>
    <row r="649" ht="22.5" customHeight="1">
      <c r="A649" s="37"/>
      <c r="B649" s="37" t="str">
        <f>'Master Schedule'!B649</f>
        <v/>
      </c>
      <c r="C649" s="39"/>
      <c r="D649" s="40" t="str">
        <f t="shared" si="1"/>
        <v>Saturday</v>
      </c>
      <c r="E649" s="41"/>
      <c r="F649" s="38"/>
      <c r="G649" s="38"/>
      <c r="H649" s="41"/>
      <c r="I649" s="38"/>
      <c r="J649" s="38"/>
      <c r="K649" s="32"/>
      <c r="L649" s="32"/>
      <c r="M649" s="32"/>
      <c r="N649" s="33"/>
      <c r="O649" s="62"/>
      <c r="P649" s="34" t="str">
        <f t="shared" si="4"/>
        <v/>
      </c>
    </row>
    <row r="650" ht="22.5" customHeight="1">
      <c r="A650" s="37"/>
      <c r="B650" s="37" t="str">
        <f>'Master Schedule'!B650</f>
        <v/>
      </c>
      <c r="C650" s="39"/>
      <c r="D650" s="40" t="str">
        <f t="shared" si="1"/>
        <v>Saturday</v>
      </c>
      <c r="E650" s="41"/>
      <c r="F650" s="38"/>
      <c r="G650" s="38"/>
      <c r="H650" s="41"/>
      <c r="I650" s="38"/>
      <c r="J650" s="38"/>
      <c r="K650" s="35"/>
      <c r="L650" s="35"/>
      <c r="M650" s="35"/>
      <c r="N650" s="36"/>
      <c r="O650" s="62"/>
      <c r="P650" s="34" t="str">
        <f t="shared" si="4"/>
        <v/>
      </c>
    </row>
    <row r="651" ht="22.5" customHeight="1">
      <c r="A651" s="37"/>
      <c r="B651" s="37" t="str">
        <f>'Master Schedule'!B651</f>
        <v/>
      </c>
      <c r="C651" s="39"/>
      <c r="D651" s="40" t="str">
        <f t="shared" si="1"/>
        <v>Saturday</v>
      </c>
      <c r="E651" s="41"/>
      <c r="F651" s="38"/>
      <c r="G651" s="38"/>
      <c r="H651" s="41"/>
      <c r="I651" s="38"/>
      <c r="J651" s="38"/>
      <c r="K651" s="32"/>
      <c r="L651" s="32"/>
      <c r="M651" s="32"/>
      <c r="N651" s="33"/>
      <c r="O651" s="62"/>
      <c r="P651" s="34" t="str">
        <f t="shared" si="4"/>
        <v/>
      </c>
    </row>
    <row r="652" ht="22.5" customHeight="1">
      <c r="A652" s="37"/>
      <c r="B652" s="37" t="str">
        <f>'Master Schedule'!B652</f>
        <v/>
      </c>
      <c r="C652" s="39"/>
      <c r="D652" s="40" t="str">
        <f t="shared" si="1"/>
        <v>Saturday</v>
      </c>
      <c r="E652" s="41"/>
      <c r="F652" s="38"/>
      <c r="G652" s="38"/>
      <c r="H652" s="41"/>
      <c r="I652" s="38"/>
      <c r="J652" s="38"/>
      <c r="K652" s="35"/>
      <c r="L652" s="35"/>
      <c r="M652" s="35"/>
      <c r="N652" s="36"/>
      <c r="O652" s="62"/>
      <c r="P652" s="34" t="str">
        <f t="shared" si="4"/>
        <v/>
      </c>
    </row>
    <row r="653" ht="22.5" customHeight="1">
      <c r="A653" s="37"/>
      <c r="B653" s="37" t="str">
        <f>'Master Schedule'!B653</f>
        <v/>
      </c>
      <c r="C653" s="39"/>
      <c r="D653" s="40" t="str">
        <f t="shared" si="1"/>
        <v>Saturday</v>
      </c>
      <c r="E653" s="41"/>
      <c r="F653" s="38"/>
      <c r="G653" s="38"/>
      <c r="H653" s="41"/>
      <c r="I653" s="38"/>
      <c r="J653" s="38"/>
      <c r="K653" s="32"/>
      <c r="L653" s="32"/>
      <c r="M653" s="32"/>
      <c r="N653" s="33"/>
      <c r="O653" s="62"/>
      <c r="P653" s="34" t="str">
        <f t="shared" si="4"/>
        <v/>
      </c>
    </row>
    <row r="654" ht="22.5" customHeight="1">
      <c r="A654" s="37"/>
      <c r="B654" s="37" t="str">
        <f>'Master Schedule'!B654</f>
        <v/>
      </c>
      <c r="C654" s="39"/>
      <c r="D654" s="40" t="str">
        <f t="shared" si="1"/>
        <v>Saturday</v>
      </c>
      <c r="E654" s="41"/>
      <c r="F654" s="38"/>
      <c r="G654" s="38"/>
      <c r="H654" s="41"/>
      <c r="I654" s="38"/>
      <c r="J654" s="38"/>
      <c r="K654" s="35"/>
      <c r="L654" s="35"/>
      <c r="M654" s="35"/>
      <c r="N654" s="36"/>
      <c r="O654" s="62"/>
      <c r="P654" s="34" t="str">
        <f t="shared" si="4"/>
        <v/>
      </c>
    </row>
    <row r="655" ht="22.5" customHeight="1">
      <c r="A655" s="37"/>
      <c r="B655" s="37" t="str">
        <f>'Master Schedule'!B655</f>
        <v/>
      </c>
      <c r="C655" s="39"/>
      <c r="D655" s="40" t="str">
        <f t="shared" si="1"/>
        <v>Saturday</v>
      </c>
      <c r="E655" s="41"/>
      <c r="F655" s="38"/>
      <c r="G655" s="38"/>
      <c r="H655" s="41"/>
      <c r="I655" s="38"/>
      <c r="J655" s="38"/>
      <c r="K655" s="32"/>
      <c r="L655" s="32"/>
      <c r="M655" s="32"/>
      <c r="N655" s="33"/>
      <c r="O655" s="62"/>
      <c r="P655" s="34" t="str">
        <f t="shared" si="4"/>
        <v/>
      </c>
    </row>
    <row r="656" ht="22.5" customHeight="1">
      <c r="A656" s="37"/>
      <c r="B656" s="37" t="str">
        <f>'Master Schedule'!B656</f>
        <v/>
      </c>
      <c r="C656" s="39"/>
      <c r="D656" s="40" t="str">
        <f t="shared" si="1"/>
        <v>Saturday</v>
      </c>
      <c r="E656" s="41"/>
      <c r="F656" s="38"/>
      <c r="G656" s="38"/>
      <c r="H656" s="41"/>
      <c r="I656" s="38"/>
      <c r="J656" s="38"/>
      <c r="K656" s="35"/>
      <c r="L656" s="35"/>
      <c r="M656" s="35"/>
      <c r="N656" s="36"/>
      <c r="O656" s="62"/>
      <c r="P656" s="34" t="str">
        <f t="shared" si="4"/>
        <v/>
      </c>
    </row>
    <row r="657" ht="22.5" customHeight="1">
      <c r="A657" s="37"/>
      <c r="B657" s="37" t="str">
        <f>'Master Schedule'!B657</f>
        <v/>
      </c>
      <c r="C657" s="39"/>
      <c r="D657" s="40" t="str">
        <f t="shared" si="1"/>
        <v>Saturday</v>
      </c>
      <c r="E657" s="41"/>
      <c r="F657" s="38"/>
      <c r="G657" s="38"/>
      <c r="H657" s="41"/>
      <c r="I657" s="38"/>
      <c r="J657" s="38"/>
      <c r="K657" s="32"/>
      <c r="L657" s="32"/>
      <c r="M657" s="32"/>
      <c r="N657" s="33"/>
      <c r="O657" s="62"/>
      <c r="P657" s="34" t="str">
        <f t="shared" si="4"/>
        <v/>
      </c>
    </row>
    <row r="658" ht="22.5" customHeight="1">
      <c r="A658" s="37"/>
      <c r="B658" s="37" t="str">
        <f>'Master Schedule'!B658</f>
        <v/>
      </c>
      <c r="C658" s="39"/>
      <c r="D658" s="40" t="str">
        <f t="shared" si="1"/>
        <v>Saturday</v>
      </c>
      <c r="E658" s="41"/>
      <c r="F658" s="38"/>
      <c r="G658" s="38"/>
      <c r="H658" s="41"/>
      <c r="I658" s="38"/>
      <c r="J658" s="38"/>
      <c r="K658" s="35"/>
      <c r="L658" s="35"/>
      <c r="M658" s="35"/>
      <c r="N658" s="36"/>
      <c r="O658" s="62"/>
      <c r="P658" s="34" t="str">
        <f t="shared" si="4"/>
        <v/>
      </c>
    </row>
    <row r="659" ht="22.5" customHeight="1">
      <c r="A659" s="37"/>
      <c r="B659" s="37" t="str">
        <f>'Master Schedule'!B659</f>
        <v/>
      </c>
      <c r="C659" s="39"/>
      <c r="D659" s="40" t="str">
        <f t="shared" si="1"/>
        <v>Saturday</v>
      </c>
      <c r="E659" s="41"/>
      <c r="F659" s="38"/>
      <c r="G659" s="38"/>
      <c r="H659" s="41"/>
      <c r="I659" s="38"/>
      <c r="J659" s="38"/>
      <c r="K659" s="32"/>
      <c r="L659" s="32"/>
      <c r="M659" s="32"/>
      <c r="N659" s="33"/>
      <c r="O659" s="62"/>
      <c r="P659" s="34" t="str">
        <f t="shared" si="4"/>
        <v/>
      </c>
    </row>
    <row r="660" ht="22.5" customHeight="1">
      <c r="A660" s="37"/>
      <c r="B660" s="37" t="str">
        <f>'Master Schedule'!B660</f>
        <v/>
      </c>
      <c r="C660" s="39"/>
      <c r="D660" s="40" t="str">
        <f t="shared" si="1"/>
        <v>Saturday</v>
      </c>
      <c r="E660" s="41"/>
      <c r="F660" s="38"/>
      <c r="G660" s="38"/>
      <c r="H660" s="41"/>
      <c r="I660" s="38"/>
      <c r="J660" s="38"/>
      <c r="K660" s="35"/>
      <c r="L660" s="35"/>
      <c r="M660" s="35"/>
      <c r="N660" s="36"/>
      <c r="O660" s="62"/>
      <c r="P660" s="34" t="str">
        <f t="shared" si="4"/>
        <v/>
      </c>
    </row>
    <row r="661" ht="22.5" customHeight="1">
      <c r="A661" s="37"/>
      <c r="B661" s="37" t="str">
        <f>'Master Schedule'!B661</f>
        <v/>
      </c>
      <c r="C661" s="39"/>
      <c r="D661" s="40" t="str">
        <f t="shared" si="1"/>
        <v>Saturday</v>
      </c>
      <c r="E661" s="41"/>
      <c r="F661" s="38"/>
      <c r="G661" s="38"/>
      <c r="H661" s="41"/>
      <c r="I661" s="38"/>
      <c r="J661" s="38"/>
      <c r="K661" s="32"/>
      <c r="L661" s="32"/>
      <c r="M661" s="32"/>
      <c r="N661" s="33"/>
      <c r="O661" s="62"/>
      <c r="P661" s="34" t="str">
        <f t="shared" si="4"/>
        <v/>
      </c>
    </row>
    <row r="662" ht="22.5" customHeight="1">
      <c r="A662" s="37"/>
      <c r="B662" s="37" t="str">
        <f>'Master Schedule'!B662</f>
        <v/>
      </c>
      <c r="C662" s="39"/>
      <c r="D662" s="40" t="str">
        <f t="shared" si="1"/>
        <v>Saturday</v>
      </c>
      <c r="E662" s="41"/>
      <c r="F662" s="38"/>
      <c r="G662" s="38"/>
      <c r="H662" s="41"/>
      <c r="I662" s="38"/>
      <c r="J662" s="38"/>
      <c r="K662" s="35"/>
      <c r="L662" s="35"/>
      <c r="M662" s="35"/>
      <c r="N662" s="36"/>
      <c r="O662" s="62"/>
      <c r="P662" s="34" t="str">
        <f t="shared" si="4"/>
        <v/>
      </c>
    </row>
    <row r="663" ht="22.5" customHeight="1">
      <c r="A663" s="37"/>
      <c r="B663" s="37" t="str">
        <f>'Master Schedule'!B663</f>
        <v/>
      </c>
      <c r="C663" s="39"/>
      <c r="D663" s="40" t="str">
        <f t="shared" si="1"/>
        <v>Saturday</v>
      </c>
      <c r="E663" s="41"/>
      <c r="F663" s="38"/>
      <c r="G663" s="38"/>
      <c r="H663" s="41"/>
      <c r="I663" s="38"/>
      <c r="J663" s="38"/>
      <c r="K663" s="32"/>
      <c r="L663" s="32"/>
      <c r="M663" s="32"/>
      <c r="N663" s="33"/>
      <c r="O663" s="62"/>
      <c r="P663" s="34" t="str">
        <f t="shared" si="4"/>
        <v/>
      </c>
    </row>
    <row r="664" ht="22.5" customHeight="1">
      <c r="A664" s="37"/>
      <c r="B664" s="37" t="str">
        <f>'Master Schedule'!B664</f>
        <v/>
      </c>
      <c r="C664" s="39"/>
      <c r="D664" s="40" t="str">
        <f t="shared" si="1"/>
        <v>Saturday</v>
      </c>
      <c r="E664" s="41"/>
      <c r="F664" s="38"/>
      <c r="G664" s="38"/>
      <c r="H664" s="41"/>
      <c r="I664" s="38"/>
      <c r="J664" s="38"/>
      <c r="K664" s="35"/>
      <c r="L664" s="35"/>
      <c r="M664" s="35"/>
      <c r="N664" s="36"/>
      <c r="O664" s="62"/>
      <c r="P664" s="34" t="str">
        <f t="shared" si="4"/>
        <v/>
      </c>
    </row>
    <row r="665" ht="22.5" customHeight="1">
      <c r="A665" s="37"/>
      <c r="B665" s="37" t="str">
        <f>'Master Schedule'!B665</f>
        <v/>
      </c>
      <c r="C665" s="39"/>
      <c r="D665" s="40" t="str">
        <f t="shared" si="1"/>
        <v>Saturday</v>
      </c>
      <c r="E665" s="41"/>
      <c r="F665" s="38"/>
      <c r="G665" s="38"/>
      <c r="H665" s="41"/>
      <c r="I665" s="38"/>
      <c r="J665" s="38"/>
      <c r="K665" s="32"/>
      <c r="L665" s="32"/>
      <c r="M665" s="32"/>
      <c r="N665" s="33"/>
      <c r="O665" s="62"/>
      <c r="P665" s="34" t="str">
        <f t="shared" si="4"/>
        <v/>
      </c>
    </row>
    <row r="666" ht="22.5" customHeight="1">
      <c r="A666" s="37"/>
      <c r="B666" s="37" t="str">
        <f>'Master Schedule'!B666</f>
        <v/>
      </c>
      <c r="C666" s="39"/>
      <c r="D666" s="40" t="str">
        <f t="shared" si="1"/>
        <v>Saturday</v>
      </c>
      <c r="E666" s="41"/>
      <c r="F666" s="38"/>
      <c r="G666" s="38"/>
      <c r="H666" s="41"/>
      <c r="I666" s="38"/>
      <c r="J666" s="38"/>
      <c r="K666" s="35"/>
      <c r="L666" s="35"/>
      <c r="M666" s="35"/>
      <c r="N666" s="36"/>
      <c r="O666" s="62"/>
      <c r="P666" s="34" t="str">
        <f t="shared" si="4"/>
        <v/>
      </c>
    </row>
    <row r="667" ht="22.5" customHeight="1">
      <c r="A667" s="37"/>
      <c r="B667" s="37" t="str">
        <f>'Master Schedule'!B667</f>
        <v/>
      </c>
      <c r="C667" s="39"/>
      <c r="D667" s="40" t="str">
        <f t="shared" si="1"/>
        <v>Saturday</v>
      </c>
      <c r="E667" s="41"/>
      <c r="F667" s="38"/>
      <c r="G667" s="38"/>
      <c r="H667" s="41"/>
      <c r="I667" s="38"/>
      <c r="J667" s="38"/>
      <c r="K667" s="32"/>
      <c r="L667" s="32"/>
      <c r="M667" s="32"/>
      <c r="N667" s="33"/>
      <c r="O667" s="62"/>
      <c r="P667" s="34" t="str">
        <f t="shared" si="4"/>
        <v/>
      </c>
    </row>
    <row r="668" ht="22.5" customHeight="1">
      <c r="A668" s="37"/>
      <c r="B668" s="37" t="str">
        <f>'Master Schedule'!B668</f>
        <v/>
      </c>
      <c r="C668" s="39"/>
      <c r="D668" s="40" t="str">
        <f t="shared" si="1"/>
        <v>Saturday</v>
      </c>
      <c r="E668" s="41"/>
      <c r="F668" s="38"/>
      <c r="G668" s="38"/>
      <c r="H668" s="41"/>
      <c r="I668" s="38"/>
      <c r="J668" s="38"/>
      <c r="K668" s="35"/>
      <c r="L668" s="35"/>
      <c r="M668" s="35"/>
      <c r="N668" s="36"/>
      <c r="O668" s="62"/>
      <c r="P668" s="34" t="str">
        <f t="shared" si="4"/>
        <v/>
      </c>
    </row>
    <row r="669" ht="22.5" customHeight="1">
      <c r="A669" s="37"/>
      <c r="B669" s="37" t="str">
        <f>'Master Schedule'!B669</f>
        <v/>
      </c>
      <c r="C669" s="39"/>
      <c r="D669" s="40" t="str">
        <f t="shared" si="1"/>
        <v>Saturday</v>
      </c>
      <c r="E669" s="41"/>
      <c r="F669" s="38"/>
      <c r="G669" s="38"/>
      <c r="H669" s="41"/>
      <c r="I669" s="38"/>
      <c r="J669" s="38"/>
      <c r="K669" s="32"/>
      <c r="L669" s="32"/>
      <c r="M669" s="32"/>
      <c r="N669" s="33"/>
      <c r="O669" s="62"/>
      <c r="P669" s="34" t="str">
        <f t="shared" si="4"/>
        <v/>
      </c>
    </row>
    <row r="670" ht="22.5" customHeight="1">
      <c r="A670" s="37"/>
      <c r="B670" s="37" t="str">
        <f>'Master Schedule'!B670</f>
        <v/>
      </c>
      <c r="C670" s="39"/>
      <c r="D670" s="40" t="str">
        <f t="shared" si="1"/>
        <v>Saturday</v>
      </c>
      <c r="E670" s="41"/>
      <c r="F670" s="38"/>
      <c r="G670" s="38"/>
      <c r="H670" s="41"/>
      <c r="I670" s="38"/>
      <c r="J670" s="38"/>
      <c r="K670" s="35"/>
      <c r="L670" s="35"/>
      <c r="M670" s="35"/>
      <c r="N670" s="36"/>
      <c r="O670" s="62"/>
      <c r="P670" s="34" t="str">
        <f t="shared" si="4"/>
        <v/>
      </c>
    </row>
    <row r="671" ht="22.5" customHeight="1">
      <c r="A671" s="37"/>
      <c r="B671" s="37" t="str">
        <f>'Master Schedule'!B671</f>
        <v/>
      </c>
      <c r="C671" s="39"/>
      <c r="D671" s="40" t="str">
        <f t="shared" si="1"/>
        <v>Saturday</v>
      </c>
      <c r="E671" s="41"/>
      <c r="F671" s="38"/>
      <c r="G671" s="38"/>
      <c r="H671" s="41"/>
      <c r="I671" s="38"/>
      <c r="J671" s="38"/>
      <c r="K671" s="32"/>
      <c r="L671" s="32"/>
      <c r="M671" s="32"/>
      <c r="N671" s="33"/>
      <c r="O671" s="62"/>
      <c r="P671" s="34" t="str">
        <f t="shared" si="4"/>
        <v/>
      </c>
    </row>
    <row r="672" ht="22.5" customHeight="1">
      <c r="A672" s="37"/>
      <c r="B672" s="37" t="str">
        <f>'Master Schedule'!B672</f>
        <v/>
      </c>
      <c r="C672" s="39"/>
      <c r="D672" s="40" t="str">
        <f t="shared" si="1"/>
        <v>Saturday</v>
      </c>
      <c r="E672" s="41"/>
      <c r="F672" s="38"/>
      <c r="G672" s="38"/>
      <c r="H672" s="41"/>
      <c r="I672" s="38"/>
      <c r="J672" s="38"/>
      <c r="K672" s="35"/>
      <c r="L672" s="35"/>
      <c r="M672" s="35"/>
      <c r="N672" s="36"/>
      <c r="O672" s="62"/>
      <c r="P672" s="34" t="str">
        <f t="shared" si="4"/>
        <v/>
      </c>
    </row>
    <row r="673" ht="22.5" customHeight="1">
      <c r="A673" s="37"/>
      <c r="B673" s="37" t="str">
        <f>'Master Schedule'!B673</f>
        <v/>
      </c>
      <c r="C673" s="39"/>
      <c r="D673" s="40" t="str">
        <f t="shared" si="1"/>
        <v>Saturday</v>
      </c>
      <c r="E673" s="41"/>
      <c r="F673" s="38"/>
      <c r="G673" s="38"/>
      <c r="H673" s="41"/>
      <c r="I673" s="38"/>
      <c r="J673" s="38"/>
      <c r="K673" s="32"/>
      <c r="L673" s="32"/>
      <c r="M673" s="32"/>
      <c r="N673" s="33"/>
      <c r="O673" s="62"/>
      <c r="P673" s="34" t="str">
        <f t="shared" si="4"/>
        <v/>
      </c>
    </row>
    <row r="674" ht="22.5" customHeight="1">
      <c r="A674" s="37"/>
      <c r="B674" s="37" t="str">
        <f>'Master Schedule'!B674</f>
        <v/>
      </c>
      <c r="C674" s="39"/>
      <c r="D674" s="40" t="str">
        <f t="shared" si="1"/>
        <v>Saturday</v>
      </c>
      <c r="E674" s="41"/>
      <c r="F674" s="38"/>
      <c r="G674" s="38"/>
      <c r="H674" s="41"/>
      <c r="I674" s="38"/>
      <c r="J674" s="38"/>
      <c r="K674" s="35"/>
      <c r="L674" s="35"/>
      <c r="M674" s="35"/>
      <c r="N674" s="36"/>
      <c r="O674" s="62"/>
      <c r="P674" s="34" t="str">
        <f t="shared" si="4"/>
        <v/>
      </c>
    </row>
    <row r="675" ht="22.5" customHeight="1">
      <c r="A675" s="37"/>
      <c r="B675" s="37" t="str">
        <f>'Master Schedule'!B675</f>
        <v/>
      </c>
      <c r="C675" s="39"/>
      <c r="D675" s="40" t="str">
        <f t="shared" si="1"/>
        <v>Saturday</v>
      </c>
      <c r="E675" s="41"/>
      <c r="F675" s="38"/>
      <c r="G675" s="38"/>
      <c r="H675" s="41"/>
      <c r="I675" s="38"/>
      <c r="J675" s="38"/>
      <c r="K675" s="32"/>
      <c r="L675" s="32"/>
      <c r="M675" s="32"/>
      <c r="N675" s="33"/>
      <c r="O675" s="62"/>
      <c r="P675" s="34" t="str">
        <f t="shared" si="4"/>
        <v/>
      </c>
    </row>
    <row r="676" ht="22.5" customHeight="1">
      <c r="A676" s="37"/>
      <c r="B676" s="37" t="str">
        <f>'Master Schedule'!B676</f>
        <v/>
      </c>
      <c r="C676" s="39"/>
      <c r="D676" s="40" t="str">
        <f t="shared" si="1"/>
        <v>Saturday</v>
      </c>
      <c r="E676" s="41"/>
      <c r="F676" s="38"/>
      <c r="G676" s="38"/>
      <c r="H676" s="41"/>
      <c r="I676" s="38"/>
      <c r="J676" s="38"/>
      <c r="K676" s="35"/>
      <c r="L676" s="35"/>
      <c r="M676" s="35"/>
      <c r="N676" s="36"/>
      <c r="O676" s="62"/>
      <c r="P676" s="34" t="str">
        <f t="shared" si="4"/>
        <v/>
      </c>
    </row>
    <row r="677" ht="22.5" customHeight="1">
      <c r="A677" s="37"/>
      <c r="B677" s="37" t="str">
        <f>'Master Schedule'!B677</f>
        <v/>
      </c>
      <c r="C677" s="39"/>
      <c r="D677" s="40" t="str">
        <f t="shared" si="1"/>
        <v>Saturday</v>
      </c>
      <c r="E677" s="41"/>
      <c r="F677" s="38"/>
      <c r="G677" s="38"/>
      <c r="H677" s="41"/>
      <c r="I677" s="38"/>
      <c r="J677" s="38"/>
      <c r="K677" s="32"/>
      <c r="L677" s="32"/>
      <c r="M677" s="32"/>
      <c r="N677" s="33"/>
      <c r="O677" s="62"/>
      <c r="P677" s="34" t="str">
        <f t="shared" si="4"/>
        <v/>
      </c>
    </row>
    <row r="678" ht="22.5" customHeight="1">
      <c r="A678" s="37"/>
      <c r="B678" s="37" t="str">
        <f>'Master Schedule'!B678</f>
        <v/>
      </c>
      <c r="C678" s="39"/>
      <c r="D678" s="40" t="str">
        <f t="shared" si="1"/>
        <v>Saturday</v>
      </c>
      <c r="E678" s="41"/>
      <c r="F678" s="38"/>
      <c r="G678" s="38"/>
      <c r="H678" s="41"/>
      <c r="I678" s="38"/>
      <c r="J678" s="38"/>
      <c r="K678" s="35"/>
      <c r="L678" s="35"/>
      <c r="M678" s="35"/>
      <c r="N678" s="36"/>
      <c r="O678" s="62"/>
      <c r="P678" s="34" t="str">
        <f t="shared" si="4"/>
        <v/>
      </c>
    </row>
    <row r="679" ht="22.5" customHeight="1">
      <c r="A679" s="37"/>
      <c r="B679" s="37" t="str">
        <f>'Master Schedule'!B679</f>
        <v/>
      </c>
      <c r="C679" s="39"/>
      <c r="D679" s="40" t="str">
        <f t="shared" si="1"/>
        <v>Saturday</v>
      </c>
      <c r="E679" s="41"/>
      <c r="F679" s="38"/>
      <c r="G679" s="38"/>
      <c r="H679" s="41"/>
      <c r="I679" s="38"/>
      <c r="J679" s="38"/>
      <c r="K679" s="32"/>
      <c r="L679" s="32"/>
      <c r="M679" s="32"/>
      <c r="N679" s="33"/>
      <c r="O679" s="62"/>
      <c r="P679" s="34" t="str">
        <f t="shared" si="4"/>
        <v/>
      </c>
    </row>
    <row r="680" ht="22.5" customHeight="1">
      <c r="A680" s="37"/>
      <c r="B680" s="37" t="str">
        <f>'Master Schedule'!B680</f>
        <v/>
      </c>
      <c r="C680" s="39"/>
      <c r="D680" s="40" t="str">
        <f t="shared" si="1"/>
        <v>Saturday</v>
      </c>
      <c r="E680" s="41"/>
      <c r="F680" s="38"/>
      <c r="G680" s="38"/>
      <c r="H680" s="41"/>
      <c r="I680" s="38"/>
      <c r="J680" s="38"/>
      <c r="K680" s="35"/>
      <c r="L680" s="35"/>
      <c r="M680" s="35"/>
      <c r="N680" s="36"/>
      <c r="O680" s="62"/>
      <c r="P680" s="34" t="str">
        <f t="shared" si="4"/>
        <v/>
      </c>
    </row>
    <row r="681" ht="22.5" customHeight="1">
      <c r="A681" s="37"/>
      <c r="B681" s="37" t="str">
        <f>'Master Schedule'!B681</f>
        <v/>
      </c>
      <c r="C681" s="39"/>
      <c r="D681" s="40" t="str">
        <f t="shared" si="1"/>
        <v>Saturday</v>
      </c>
      <c r="E681" s="41"/>
      <c r="F681" s="38"/>
      <c r="G681" s="38"/>
      <c r="H681" s="41"/>
      <c r="I681" s="38"/>
      <c r="J681" s="38"/>
      <c r="K681" s="32"/>
      <c r="L681" s="32"/>
      <c r="M681" s="32"/>
      <c r="N681" s="33"/>
      <c r="O681" s="62"/>
      <c r="P681" s="34" t="str">
        <f t="shared" si="4"/>
        <v/>
      </c>
    </row>
    <row r="682" ht="22.5" customHeight="1">
      <c r="A682" s="37"/>
      <c r="B682" s="37" t="str">
        <f>'Master Schedule'!B682</f>
        <v/>
      </c>
      <c r="C682" s="39"/>
      <c r="D682" s="40" t="str">
        <f t="shared" si="1"/>
        <v>Saturday</v>
      </c>
      <c r="E682" s="41"/>
      <c r="F682" s="38"/>
      <c r="G682" s="38"/>
      <c r="H682" s="41"/>
      <c r="I682" s="38"/>
      <c r="J682" s="38"/>
      <c r="K682" s="35"/>
      <c r="L682" s="35"/>
      <c r="M682" s="35"/>
      <c r="N682" s="36"/>
      <c r="O682" s="62"/>
      <c r="P682" s="34" t="str">
        <f t="shared" si="4"/>
        <v/>
      </c>
    </row>
    <row r="683" ht="22.5" customHeight="1">
      <c r="A683" s="37"/>
      <c r="B683" s="37" t="str">
        <f>'Master Schedule'!B683</f>
        <v/>
      </c>
      <c r="C683" s="39"/>
      <c r="D683" s="40" t="str">
        <f t="shared" si="1"/>
        <v>Saturday</v>
      </c>
      <c r="E683" s="41"/>
      <c r="F683" s="38"/>
      <c r="G683" s="38"/>
      <c r="H683" s="41"/>
      <c r="I683" s="38"/>
      <c r="J683" s="38"/>
      <c r="K683" s="32"/>
      <c r="L683" s="32"/>
      <c r="M683" s="32"/>
      <c r="N683" s="33"/>
      <c r="O683" s="62"/>
      <c r="P683" s="34" t="str">
        <f t="shared" si="4"/>
        <v/>
      </c>
    </row>
    <row r="684" ht="22.5" customHeight="1">
      <c r="A684" s="37"/>
      <c r="B684" s="37" t="str">
        <f>'Master Schedule'!B684</f>
        <v/>
      </c>
      <c r="C684" s="39"/>
      <c r="D684" s="40" t="str">
        <f t="shared" si="1"/>
        <v>Saturday</v>
      </c>
      <c r="E684" s="41"/>
      <c r="F684" s="38"/>
      <c r="G684" s="38"/>
      <c r="H684" s="41"/>
      <c r="I684" s="38"/>
      <c r="J684" s="38"/>
      <c r="K684" s="35"/>
      <c r="L684" s="35"/>
      <c r="M684" s="35"/>
      <c r="N684" s="36"/>
      <c r="O684" s="62"/>
      <c r="P684" s="34" t="str">
        <f t="shared" si="4"/>
        <v/>
      </c>
    </row>
    <row r="685" ht="22.5" customHeight="1">
      <c r="A685" s="37"/>
      <c r="B685" s="37" t="str">
        <f>'Master Schedule'!B685</f>
        <v/>
      </c>
      <c r="C685" s="39"/>
      <c r="D685" s="40" t="str">
        <f t="shared" si="1"/>
        <v>Saturday</v>
      </c>
      <c r="E685" s="41"/>
      <c r="F685" s="38"/>
      <c r="G685" s="38"/>
      <c r="H685" s="41"/>
      <c r="I685" s="38"/>
      <c r="J685" s="38"/>
      <c r="K685" s="32"/>
      <c r="L685" s="32"/>
      <c r="M685" s="32"/>
      <c r="N685" s="33"/>
      <c r="O685" s="62"/>
      <c r="P685" s="34" t="str">
        <f t="shared" si="4"/>
        <v/>
      </c>
    </row>
    <row r="686" ht="22.5" customHeight="1">
      <c r="A686" s="37"/>
      <c r="B686" s="37" t="str">
        <f>'Master Schedule'!B686</f>
        <v/>
      </c>
      <c r="C686" s="39"/>
      <c r="D686" s="40" t="str">
        <f t="shared" si="1"/>
        <v>Saturday</v>
      </c>
      <c r="E686" s="41"/>
      <c r="F686" s="38"/>
      <c r="G686" s="38"/>
      <c r="H686" s="41"/>
      <c r="I686" s="38"/>
      <c r="J686" s="38"/>
      <c r="K686" s="35"/>
      <c r="L686" s="35"/>
      <c r="M686" s="35"/>
      <c r="N686" s="36"/>
      <c r="O686" s="62"/>
      <c r="P686" s="34" t="str">
        <f t="shared" si="4"/>
        <v/>
      </c>
    </row>
    <row r="687" ht="22.5" customHeight="1">
      <c r="A687" s="37"/>
      <c r="B687" s="37" t="str">
        <f>'Master Schedule'!B687</f>
        <v/>
      </c>
      <c r="C687" s="39"/>
      <c r="D687" s="40" t="str">
        <f t="shared" si="1"/>
        <v>Saturday</v>
      </c>
      <c r="E687" s="41"/>
      <c r="F687" s="38"/>
      <c r="G687" s="38"/>
      <c r="H687" s="41"/>
      <c r="I687" s="38"/>
      <c r="J687" s="38"/>
      <c r="K687" s="32"/>
      <c r="L687" s="32"/>
      <c r="M687" s="32"/>
      <c r="N687" s="33"/>
      <c r="O687" s="62"/>
      <c r="P687" s="34" t="str">
        <f t="shared" si="4"/>
        <v/>
      </c>
    </row>
    <row r="688" ht="22.5" customHeight="1">
      <c r="A688" s="37"/>
      <c r="B688" s="37" t="str">
        <f>'Master Schedule'!B688</f>
        <v/>
      </c>
      <c r="C688" s="39"/>
      <c r="D688" s="40" t="str">
        <f t="shared" si="1"/>
        <v>Saturday</v>
      </c>
      <c r="E688" s="41"/>
      <c r="F688" s="38"/>
      <c r="G688" s="38"/>
      <c r="H688" s="41"/>
      <c r="I688" s="38"/>
      <c r="J688" s="38"/>
      <c r="K688" s="35"/>
      <c r="L688" s="35"/>
      <c r="M688" s="35"/>
      <c r="N688" s="36"/>
      <c r="O688" s="62"/>
      <c r="P688" s="34" t="str">
        <f t="shared" si="4"/>
        <v/>
      </c>
    </row>
    <row r="689" ht="22.5" customHeight="1">
      <c r="A689" s="37"/>
      <c r="B689" s="37" t="str">
        <f>'Master Schedule'!B689</f>
        <v/>
      </c>
      <c r="C689" s="39"/>
      <c r="D689" s="40" t="str">
        <f t="shared" si="1"/>
        <v>Saturday</v>
      </c>
      <c r="E689" s="41"/>
      <c r="F689" s="38"/>
      <c r="G689" s="38"/>
      <c r="H689" s="41"/>
      <c r="I689" s="38"/>
      <c r="J689" s="38"/>
      <c r="K689" s="32"/>
      <c r="L689" s="32"/>
      <c r="M689" s="32"/>
      <c r="N689" s="33"/>
      <c r="O689" s="62"/>
      <c r="P689" s="34" t="str">
        <f t="shared" si="4"/>
        <v/>
      </c>
    </row>
    <row r="690" ht="22.5" customHeight="1">
      <c r="A690" s="37"/>
      <c r="B690" s="37" t="str">
        <f>'Master Schedule'!B690</f>
        <v/>
      </c>
      <c r="C690" s="39"/>
      <c r="D690" s="40" t="str">
        <f t="shared" si="1"/>
        <v>Saturday</v>
      </c>
      <c r="E690" s="41"/>
      <c r="F690" s="38"/>
      <c r="G690" s="38"/>
      <c r="H690" s="41"/>
      <c r="I690" s="38"/>
      <c r="J690" s="38"/>
      <c r="K690" s="35"/>
      <c r="L690" s="35"/>
      <c r="M690" s="35"/>
      <c r="N690" s="36"/>
      <c r="O690" s="62"/>
      <c r="P690" s="34" t="str">
        <f t="shared" si="4"/>
        <v/>
      </c>
    </row>
    <row r="691" ht="22.5" customHeight="1">
      <c r="A691" s="37"/>
      <c r="B691" s="37" t="str">
        <f>'Master Schedule'!B691</f>
        <v/>
      </c>
      <c r="C691" s="39"/>
      <c r="D691" s="40" t="str">
        <f t="shared" si="1"/>
        <v>Saturday</v>
      </c>
      <c r="E691" s="41"/>
      <c r="F691" s="38"/>
      <c r="G691" s="38"/>
      <c r="H691" s="41"/>
      <c r="I691" s="38"/>
      <c r="J691" s="38"/>
      <c r="K691" s="32"/>
      <c r="L691" s="32"/>
      <c r="M691" s="32"/>
      <c r="N691" s="33"/>
      <c r="O691" s="62"/>
      <c r="P691" s="34" t="str">
        <f t="shared" si="4"/>
        <v/>
      </c>
    </row>
    <row r="692" ht="22.5" customHeight="1">
      <c r="A692" s="37"/>
      <c r="B692" s="37" t="str">
        <f>'Master Schedule'!B692</f>
        <v/>
      </c>
      <c r="C692" s="39"/>
      <c r="D692" s="40" t="str">
        <f t="shared" si="1"/>
        <v>Saturday</v>
      </c>
      <c r="E692" s="41"/>
      <c r="F692" s="38"/>
      <c r="G692" s="38"/>
      <c r="H692" s="41"/>
      <c r="I692" s="38"/>
      <c r="J692" s="38"/>
      <c r="K692" s="35"/>
      <c r="L692" s="35"/>
      <c r="M692" s="35"/>
      <c r="N692" s="36"/>
      <c r="O692" s="62"/>
      <c r="P692" s="34" t="str">
        <f t="shared" si="4"/>
        <v/>
      </c>
    </row>
    <row r="693" ht="22.5" customHeight="1">
      <c r="A693" s="37"/>
      <c r="B693" s="37" t="str">
        <f>'Master Schedule'!B693</f>
        <v/>
      </c>
      <c r="C693" s="39"/>
      <c r="D693" s="40" t="str">
        <f t="shared" si="1"/>
        <v>Saturday</v>
      </c>
      <c r="E693" s="41"/>
      <c r="F693" s="38"/>
      <c r="G693" s="38"/>
      <c r="H693" s="41"/>
      <c r="I693" s="38"/>
      <c r="J693" s="38"/>
      <c r="K693" s="32"/>
      <c r="L693" s="32"/>
      <c r="M693" s="32"/>
      <c r="N693" s="33"/>
      <c r="O693" s="62"/>
      <c r="P693" s="34" t="str">
        <f t="shared" si="4"/>
        <v/>
      </c>
    </row>
    <row r="694" ht="22.5" customHeight="1">
      <c r="A694" s="37"/>
      <c r="B694" s="37" t="str">
        <f>'Master Schedule'!B694</f>
        <v/>
      </c>
      <c r="C694" s="39"/>
      <c r="D694" s="40" t="str">
        <f t="shared" si="1"/>
        <v>Saturday</v>
      </c>
      <c r="E694" s="41"/>
      <c r="F694" s="38"/>
      <c r="G694" s="38"/>
      <c r="H694" s="41"/>
      <c r="I694" s="38"/>
      <c r="J694" s="38"/>
      <c r="K694" s="35"/>
      <c r="L694" s="35"/>
      <c r="M694" s="35"/>
      <c r="N694" s="36"/>
      <c r="O694" s="62"/>
      <c r="P694" s="34" t="str">
        <f t="shared" si="4"/>
        <v/>
      </c>
    </row>
    <row r="695" ht="22.5" customHeight="1">
      <c r="A695" s="37"/>
      <c r="B695" s="37" t="str">
        <f>'Master Schedule'!B695</f>
        <v/>
      </c>
      <c r="C695" s="39"/>
      <c r="D695" s="40" t="str">
        <f t="shared" si="1"/>
        <v>Saturday</v>
      </c>
      <c r="E695" s="41"/>
      <c r="F695" s="38"/>
      <c r="G695" s="38"/>
      <c r="H695" s="41"/>
      <c r="I695" s="38"/>
      <c r="J695" s="38"/>
      <c r="K695" s="32"/>
      <c r="L695" s="32"/>
      <c r="M695" s="32"/>
      <c r="N695" s="33"/>
      <c r="O695" s="62"/>
      <c r="P695" s="34" t="str">
        <f t="shared" si="4"/>
        <v/>
      </c>
    </row>
    <row r="696" ht="22.5" customHeight="1">
      <c r="A696" s="37"/>
      <c r="B696" s="37" t="str">
        <f>'Master Schedule'!B696</f>
        <v/>
      </c>
      <c r="C696" s="39"/>
      <c r="D696" s="40" t="str">
        <f t="shared" si="1"/>
        <v>Saturday</v>
      </c>
      <c r="E696" s="41"/>
      <c r="F696" s="38"/>
      <c r="G696" s="38"/>
      <c r="H696" s="41"/>
      <c r="I696" s="38"/>
      <c r="J696" s="38"/>
      <c r="K696" s="35"/>
      <c r="L696" s="35"/>
      <c r="M696" s="35"/>
      <c r="N696" s="36"/>
      <c r="O696" s="62"/>
      <c r="P696" s="34" t="str">
        <f t="shared" si="4"/>
        <v/>
      </c>
    </row>
    <row r="697" ht="22.5" customHeight="1">
      <c r="A697" s="37"/>
      <c r="B697" s="37" t="str">
        <f>'Master Schedule'!B697</f>
        <v/>
      </c>
      <c r="C697" s="39"/>
      <c r="D697" s="40" t="str">
        <f t="shared" si="1"/>
        <v>Saturday</v>
      </c>
      <c r="E697" s="41"/>
      <c r="F697" s="38"/>
      <c r="G697" s="38"/>
      <c r="H697" s="41"/>
      <c r="I697" s="38"/>
      <c r="J697" s="38"/>
      <c r="K697" s="32"/>
      <c r="L697" s="32"/>
      <c r="M697" s="32"/>
      <c r="N697" s="33"/>
      <c r="O697" s="62"/>
      <c r="P697" s="34" t="str">
        <f t="shared" si="4"/>
        <v/>
      </c>
    </row>
    <row r="698" ht="22.5" customHeight="1">
      <c r="A698" s="37"/>
      <c r="B698" s="37" t="str">
        <f>'Master Schedule'!B698</f>
        <v/>
      </c>
      <c r="C698" s="39"/>
      <c r="D698" s="40" t="str">
        <f t="shared" si="1"/>
        <v>Saturday</v>
      </c>
      <c r="E698" s="41"/>
      <c r="F698" s="38"/>
      <c r="G698" s="38"/>
      <c r="H698" s="41"/>
      <c r="I698" s="38"/>
      <c r="J698" s="38"/>
      <c r="K698" s="35"/>
      <c r="L698" s="35"/>
      <c r="M698" s="35"/>
      <c r="N698" s="36"/>
      <c r="O698" s="62"/>
      <c r="P698" s="34" t="str">
        <f t="shared" si="4"/>
        <v/>
      </c>
    </row>
    <row r="699" ht="22.5" customHeight="1">
      <c r="A699" s="37"/>
      <c r="B699" s="37" t="str">
        <f>'Master Schedule'!B699</f>
        <v/>
      </c>
      <c r="C699" s="39"/>
      <c r="D699" s="40" t="str">
        <f t="shared" si="1"/>
        <v>Saturday</v>
      </c>
      <c r="E699" s="41"/>
      <c r="F699" s="38"/>
      <c r="G699" s="38"/>
      <c r="H699" s="41"/>
      <c r="I699" s="38"/>
      <c r="J699" s="38"/>
      <c r="K699" s="32"/>
      <c r="L699" s="32"/>
      <c r="M699" s="32"/>
      <c r="N699" s="33"/>
      <c r="O699" s="62"/>
      <c r="P699" s="34" t="str">
        <f t="shared" si="4"/>
        <v/>
      </c>
    </row>
    <row r="700" ht="22.5" customHeight="1">
      <c r="A700" s="37"/>
      <c r="B700" s="37" t="str">
        <f>'Master Schedule'!B700</f>
        <v/>
      </c>
      <c r="C700" s="39"/>
      <c r="D700" s="40" t="str">
        <f t="shared" si="1"/>
        <v>Saturday</v>
      </c>
      <c r="E700" s="41"/>
      <c r="F700" s="38"/>
      <c r="G700" s="38"/>
      <c r="H700" s="41"/>
      <c r="I700" s="38"/>
      <c r="J700" s="38"/>
      <c r="K700" s="35"/>
      <c r="L700" s="35"/>
      <c r="M700" s="35"/>
      <c r="N700" s="36"/>
      <c r="O700" s="62"/>
      <c r="P700" s="34" t="str">
        <f t="shared" si="4"/>
        <v/>
      </c>
    </row>
    <row r="701" ht="22.5" customHeight="1">
      <c r="A701" s="37"/>
      <c r="B701" s="37" t="str">
        <f>'Master Schedule'!B701</f>
        <v/>
      </c>
      <c r="C701" s="39"/>
      <c r="D701" s="40" t="str">
        <f t="shared" si="1"/>
        <v>Saturday</v>
      </c>
      <c r="E701" s="41"/>
      <c r="F701" s="38"/>
      <c r="G701" s="38"/>
      <c r="H701" s="41"/>
      <c r="I701" s="38"/>
      <c r="J701" s="38"/>
      <c r="K701" s="32"/>
      <c r="L701" s="32"/>
      <c r="M701" s="32"/>
      <c r="N701" s="33"/>
      <c r="O701" s="62"/>
      <c r="P701" s="34" t="str">
        <f t="shared" si="4"/>
        <v/>
      </c>
    </row>
    <row r="702" ht="22.5" customHeight="1">
      <c r="A702" s="37"/>
      <c r="B702" s="37" t="str">
        <f>'Master Schedule'!B702</f>
        <v/>
      </c>
      <c r="C702" s="39"/>
      <c r="D702" s="40" t="str">
        <f t="shared" si="1"/>
        <v>Saturday</v>
      </c>
      <c r="E702" s="41"/>
      <c r="F702" s="38"/>
      <c r="G702" s="38"/>
      <c r="H702" s="41"/>
      <c r="I702" s="38"/>
      <c r="J702" s="38"/>
      <c r="K702" s="35"/>
      <c r="L702" s="35"/>
      <c r="M702" s="35"/>
      <c r="N702" s="36"/>
      <c r="O702" s="62"/>
      <c r="P702" s="34" t="str">
        <f t="shared" si="4"/>
        <v/>
      </c>
    </row>
    <row r="703" ht="22.5" customHeight="1">
      <c r="A703" s="37"/>
      <c r="B703" s="37" t="str">
        <f>'Master Schedule'!B703</f>
        <v/>
      </c>
      <c r="C703" s="39"/>
      <c r="D703" s="40" t="str">
        <f t="shared" si="1"/>
        <v>Saturday</v>
      </c>
      <c r="E703" s="41"/>
      <c r="F703" s="38"/>
      <c r="G703" s="38"/>
      <c r="H703" s="41"/>
      <c r="I703" s="38"/>
      <c r="J703" s="38"/>
      <c r="K703" s="32"/>
      <c r="L703" s="32"/>
      <c r="M703" s="32"/>
      <c r="N703" s="33"/>
      <c r="O703" s="62"/>
      <c r="P703" s="34" t="str">
        <f t="shared" si="4"/>
        <v/>
      </c>
    </row>
    <row r="704" ht="22.5" customHeight="1">
      <c r="A704" s="37"/>
      <c r="B704" s="37" t="str">
        <f>'Master Schedule'!B704</f>
        <v/>
      </c>
      <c r="C704" s="39"/>
      <c r="D704" s="40" t="str">
        <f t="shared" si="1"/>
        <v>Saturday</v>
      </c>
      <c r="E704" s="41"/>
      <c r="F704" s="38"/>
      <c r="G704" s="38"/>
      <c r="H704" s="41"/>
      <c r="I704" s="38"/>
      <c r="J704" s="38"/>
      <c r="K704" s="35"/>
      <c r="L704" s="35"/>
      <c r="M704" s="35"/>
      <c r="N704" s="36"/>
      <c r="O704" s="62"/>
      <c r="P704" s="34" t="str">
        <f t="shared" si="4"/>
        <v/>
      </c>
    </row>
    <row r="705" ht="22.5" customHeight="1">
      <c r="A705" s="37"/>
      <c r="B705" s="37" t="str">
        <f>'Master Schedule'!B705</f>
        <v/>
      </c>
      <c r="C705" s="39"/>
      <c r="D705" s="40" t="str">
        <f t="shared" si="1"/>
        <v>Saturday</v>
      </c>
      <c r="E705" s="41"/>
      <c r="F705" s="38"/>
      <c r="G705" s="38"/>
      <c r="H705" s="41"/>
      <c r="I705" s="38"/>
      <c r="J705" s="38"/>
      <c r="K705" s="32"/>
      <c r="L705" s="32"/>
      <c r="M705" s="32"/>
      <c r="N705" s="33"/>
      <c r="O705" s="62"/>
      <c r="P705" s="34" t="str">
        <f t="shared" si="4"/>
        <v/>
      </c>
    </row>
    <row r="706" ht="22.5" customHeight="1">
      <c r="A706" s="37"/>
      <c r="B706" s="37" t="str">
        <f>'Master Schedule'!B706</f>
        <v/>
      </c>
      <c r="C706" s="39"/>
      <c r="D706" s="40" t="str">
        <f t="shared" si="1"/>
        <v>Saturday</v>
      </c>
      <c r="E706" s="41"/>
      <c r="F706" s="38"/>
      <c r="G706" s="38"/>
      <c r="H706" s="41"/>
      <c r="I706" s="38"/>
      <c r="J706" s="38"/>
      <c r="K706" s="35"/>
      <c r="L706" s="35"/>
      <c r="M706" s="35"/>
      <c r="N706" s="36"/>
      <c r="O706" s="62"/>
      <c r="P706" s="34" t="str">
        <f t="shared" si="4"/>
        <v/>
      </c>
    </row>
    <row r="707" ht="22.5" customHeight="1">
      <c r="A707" s="37"/>
      <c r="B707" s="37" t="str">
        <f>'Master Schedule'!B707</f>
        <v/>
      </c>
      <c r="C707" s="39"/>
      <c r="D707" s="40" t="str">
        <f t="shared" si="1"/>
        <v>Saturday</v>
      </c>
      <c r="E707" s="41"/>
      <c r="F707" s="38"/>
      <c r="G707" s="38"/>
      <c r="H707" s="41"/>
      <c r="I707" s="38"/>
      <c r="J707" s="38"/>
      <c r="K707" s="32"/>
      <c r="L707" s="32"/>
      <c r="M707" s="32"/>
      <c r="N707" s="33"/>
      <c r="O707" s="62"/>
      <c r="P707" s="34" t="str">
        <f t="shared" si="4"/>
        <v/>
      </c>
    </row>
    <row r="708" ht="22.5" customHeight="1">
      <c r="A708" s="37"/>
      <c r="B708" s="37" t="str">
        <f>'Master Schedule'!B708</f>
        <v/>
      </c>
      <c r="C708" s="39"/>
      <c r="D708" s="40" t="str">
        <f t="shared" si="1"/>
        <v>Saturday</v>
      </c>
      <c r="E708" s="41"/>
      <c r="F708" s="38"/>
      <c r="G708" s="38"/>
      <c r="H708" s="41"/>
      <c r="I708" s="38"/>
      <c r="J708" s="38"/>
      <c r="K708" s="35"/>
      <c r="L708" s="35"/>
      <c r="M708" s="35"/>
      <c r="N708" s="36"/>
      <c r="O708" s="62"/>
      <c r="P708" s="34" t="str">
        <f t="shared" si="4"/>
        <v/>
      </c>
    </row>
    <row r="709" ht="22.5" customHeight="1">
      <c r="A709" s="37"/>
      <c r="B709" s="37" t="str">
        <f>'Master Schedule'!B709</f>
        <v/>
      </c>
      <c r="C709" s="39"/>
      <c r="D709" s="40" t="str">
        <f t="shared" si="1"/>
        <v>Saturday</v>
      </c>
      <c r="E709" s="41"/>
      <c r="F709" s="38"/>
      <c r="G709" s="38"/>
      <c r="H709" s="41"/>
      <c r="I709" s="38"/>
      <c r="J709" s="38"/>
      <c r="K709" s="32"/>
      <c r="L709" s="32"/>
      <c r="M709" s="32"/>
      <c r="N709" s="33"/>
      <c r="O709" s="62"/>
      <c r="P709" s="34" t="str">
        <f t="shared" si="4"/>
        <v/>
      </c>
    </row>
    <row r="710" ht="22.5" customHeight="1">
      <c r="A710" s="37"/>
      <c r="B710" s="37" t="str">
        <f>'Master Schedule'!B710</f>
        <v/>
      </c>
      <c r="C710" s="39"/>
      <c r="D710" s="40" t="str">
        <f t="shared" si="1"/>
        <v>Saturday</v>
      </c>
      <c r="E710" s="41"/>
      <c r="F710" s="38"/>
      <c r="G710" s="38"/>
      <c r="H710" s="41"/>
      <c r="I710" s="38"/>
      <c r="J710" s="38"/>
      <c r="K710" s="35"/>
      <c r="L710" s="35"/>
      <c r="M710" s="35"/>
      <c r="N710" s="36"/>
      <c r="O710" s="62"/>
      <c r="P710" s="34" t="str">
        <f t="shared" si="4"/>
        <v/>
      </c>
    </row>
    <row r="711" ht="22.5" customHeight="1">
      <c r="A711" s="37"/>
      <c r="B711" s="37" t="str">
        <f>'Master Schedule'!B711</f>
        <v/>
      </c>
      <c r="C711" s="39"/>
      <c r="D711" s="40" t="str">
        <f t="shared" si="1"/>
        <v>Saturday</v>
      </c>
      <c r="E711" s="41"/>
      <c r="F711" s="38"/>
      <c r="G711" s="38"/>
      <c r="H711" s="41"/>
      <c r="I711" s="38"/>
      <c r="J711" s="38"/>
      <c r="K711" s="32"/>
      <c r="L711" s="32"/>
      <c r="M711" s="32"/>
      <c r="N711" s="33"/>
      <c r="O711" s="62"/>
      <c r="P711" s="34" t="str">
        <f t="shared" si="4"/>
        <v/>
      </c>
    </row>
    <row r="712" ht="22.5" customHeight="1">
      <c r="A712" s="37"/>
      <c r="B712" s="37" t="str">
        <f>'Master Schedule'!B712</f>
        <v/>
      </c>
      <c r="C712" s="39"/>
      <c r="D712" s="40" t="str">
        <f t="shared" si="1"/>
        <v>Saturday</v>
      </c>
      <c r="E712" s="41"/>
      <c r="F712" s="38"/>
      <c r="G712" s="38"/>
      <c r="H712" s="41"/>
      <c r="I712" s="38"/>
      <c r="J712" s="38"/>
      <c r="K712" s="35"/>
      <c r="L712" s="35"/>
      <c r="M712" s="35"/>
      <c r="N712" s="36"/>
      <c r="O712" s="62"/>
      <c r="P712" s="34" t="str">
        <f t="shared" si="4"/>
        <v/>
      </c>
    </row>
    <row r="713" ht="22.5" customHeight="1">
      <c r="A713" s="37"/>
      <c r="B713" s="37" t="str">
        <f>'Master Schedule'!B713</f>
        <v/>
      </c>
      <c r="C713" s="39"/>
      <c r="D713" s="40" t="str">
        <f t="shared" si="1"/>
        <v>Saturday</v>
      </c>
      <c r="E713" s="41"/>
      <c r="F713" s="38"/>
      <c r="G713" s="38"/>
      <c r="H713" s="41"/>
      <c r="I713" s="38"/>
      <c r="J713" s="38"/>
      <c r="K713" s="32"/>
      <c r="L713" s="32"/>
      <c r="M713" s="32"/>
      <c r="N713" s="33"/>
      <c r="O713" s="62"/>
      <c r="P713" s="34" t="str">
        <f t="shared" si="4"/>
        <v/>
      </c>
    </row>
    <row r="714" ht="22.5" customHeight="1">
      <c r="A714" s="37"/>
      <c r="B714" s="37" t="str">
        <f>'Master Schedule'!B714</f>
        <v/>
      </c>
      <c r="C714" s="39"/>
      <c r="D714" s="40" t="str">
        <f t="shared" si="1"/>
        <v>Saturday</v>
      </c>
      <c r="E714" s="41"/>
      <c r="F714" s="38"/>
      <c r="G714" s="38"/>
      <c r="H714" s="41"/>
      <c r="I714" s="38"/>
      <c r="J714" s="38"/>
      <c r="K714" s="35"/>
      <c r="L714" s="35"/>
      <c r="M714" s="35"/>
      <c r="N714" s="36"/>
      <c r="O714" s="62"/>
      <c r="P714" s="34" t="str">
        <f t="shared" si="4"/>
        <v/>
      </c>
    </row>
    <row r="715" ht="22.5" customHeight="1">
      <c r="A715" s="37"/>
      <c r="B715" s="37" t="str">
        <f>'Master Schedule'!B715</f>
        <v/>
      </c>
      <c r="C715" s="39"/>
      <c r="D715" s="40" t="str">
        <f t="shared" si="1"/>
        <v>Saturday</v>
      </c>
      <c r="E715" s="41"/>
      <c r="F715" s="38"/>
      <c r="G715" s="38"/>
      <c r="H715" s="41"/>
      <c r="I715" s="38"/>
      <c r="J715" s="38"/>
      <c r="K715" s="32"/>
      <c r="L715" s="32"/>
      <c r="M715" s="32"/>
      <c r="N715" s="33"/>
      <c r="O715" s="62"/>
      <c r="P715" s="34" t="str">
        <f t="shared" si="4"/>
        <v/>
      </c>
    </row>
    <row r="716" ht="22.5" customHeight="1">
      <c r="A716" s="37"/>
      <c r="B716" s="37" t="str">
        <f>'Master Schedule'!B716</f>
        <v/>
      </c>
      <c r="C716" s="39"/>
      <c r="D716" s="40" t="str">
        <f t="shared" si="1"/>
        <v>Saturday</v>
      </c>
      <c r="E716" s="41"/>
      <c r="F716" s="38"/>
      <c r="G716" s="38"/>
      <c r="H716" s="41"/>
      <c r="I716" s="38"/>
      <c r="J716" s="38"/>
      <c r="K716" s="35"/>
      <c r="L716" s="35"/>
      <c r="M716" s="35"/>
      <c r="N716" s="36"/>
      <c r="O716" s="62"/>
      <c r="P716" s="34" t="str">
        <f t="shared" si="4"/>
        <v/>
      </c>
    </row>
    <row r="717" ht="22.5" customHeight="1">
      <c r="A717" s="37"/>
      <c r="B717" s="37" t="str">
        <f>'Master Schedule'!B717</f>
        <v/>
      </c>
      <c r="C717" s="39"/>
      <c r="D717" s="40" t="str">
        <f t="shared" si="1"/>
        <v>Saturday</v>
      </c>
      <c r="E717" s="41"/>
      <c r="F717" s="38"/>
      <c r="G717" s="38"/>
      <c r="H717" s="41"/>
      <c r="I717" s="38"/>
      <c r="J717" s="38"/>
      <c r="K717" s="32"/>
      <c r="L717" s="32"/>
      <c r="M717" s="32"/>
      <c r="N717" s="33"/>
      <c r="O717" s="62"/>
      <c r="P717" s="34" t="str">
        <f t="shared" si="4"/>
        <v/>
      </c>
    </row>
    <row r="718" ht="22.5" customHeight="1">
      <c r="A718" s="37"/>
      <c r="B718" s="37" t="str">
        <f>'Master Schedule'!B718</f>
        <v/>
      </c>
      <c r="C718" s="39"/>
      <c r="D718" s="40" t="str">
        <f t="shared" si="1"/>
        <v>Saturday</v>
      </c>
      <c r="E718" s="41"/>
      <c r="F718" s="38"/>
      <c r="G718" s="38"/>
      <c r="H718" s="41"/>
      <c r="I718" s="38"/>
      <c r="J718" s="38"/>
      <c r="K718" s="35"/>
      <c r="L718" s="35"/>
      <c r="M718" s="35"/>
      <c r="N718" s="36"/>
      <c r="O718" s="62"/>
      <c r="P718" s="34" t="str">
        <f t="shared" si="4"/>
        <v/>
      </c>
    </row>
    <row r="719" ht="22.5" customHeight="1">
      <c r="A719" s="37"/>
      <c r="B719" s="37" t="str">
        <f>'Master Schedule'!B719</f>
        <v/>
      </c>
      <c r="C719" s="39"/>
      <c r="D719" s="40" t="str">
        <f t="shared" si="1"/>
        <v>Saturday</v>
      </c>
      <c r="E719" s="41"/>
      <c r="F719" s="38"/>
      <c r="G719" s="38"/>
      <c r="H719" s="41"/>
      <c r="I719" s="38"/>
      <c r="J719" s="38"/>
      <c r="K719" s="32"/>
      <c r="L719" s="32"/>
      <c r="M719" s="32"/>
      <c r="N719" s="33"/>
      <c r="O719" s="62"/>
      <c r="P719" s="34" t="str">
        <f t="shared" si="4"/>
        <v/>
      </c>
    </row>
    <row r="720" ht="22.5" customHeight="1">
      <c r="A720" s="37"/>
      <c r="B720" s="37" t="str">
        <f>'Master Schedule'!B720</f>
        <v/>
      </c>
      <c r="C720" s="39"/>
      <c r="D720" s="40" t="str">
        <f t="shared" si="1"/>
        <v>Saturday</v>
      </c>
      <c r="E720" s="41"/>
      <c r="F720" s="38"/>
      <c r="G720" s="38"/>
      <c r="H720" s="41"/>
      <c r="I720" s="38"/>
      <c r="J720" s="38"/>
      <c r="K720" s="35"/>
      <c r="L720" s="35"/>
      <c r="M720" s="35"/>
      <c r="N720" s="36"/>
      <c r="O720" s="62"/>
      <c r="P720" s="34" t="str">
        <f t="shared" si="4"/>
        <v/>
      </c>
    </row>
    <row r="721" ht="22.5" customHeight="1">
      <c r="A721" s="37"/>
      <c r="B721" s="37" t="str">
        <f>'Master Schedule'!B721</f>
        <v/>
      </c>
      <c r="C721" s="39"/>
      <c r="D721" s="40" t="str">
        <f t="shared" si="1"/>
        <v>Saturday</v>
      </c>
      <c r="E721" s="41"/>
      <c r="F721" s="38"/>
      <c r="G721" s="38"/>
      <c r="H721" s="41"/>
      <c r="I721" s="38"/>
      <c r="J721" s="38"/>
      <c r="K721" s="32"/>
      <c r="L721" s="32"/>
      <c r="M721" s="32"/>
      <c r="N721" s="33"/>
      <c r="O721" s="62"/>
      <c r="P721" s="34" t="str">
        <f t="shared" si="4"/>
        <v/>
      </c>
    </row>
    <row r="722" ht="22.5" customHeight="1">
      <c r="A722" s="37"/>
      <c r="B722" s="37" t="str">
        <f>'Master Schedule'!B722</f>
        <v/>
      </c>
      <c r="C722" s="39"/>
      <c r="D722" s="40" t="str">
        <f t="shared" si="1"/>
        <v>Saturday</v>
      </c>
      <c r="E722" s="41"/>
      <c r="F722" s="38"/>
      <c r="G722" s="38"/>
      <c r="H722" s="41"/>
      <c r="I722" s="38"/>
      <c r="J722" s="38"/>
      <c r="K722" s="35"/>
      <c r="L722" s="35"/>
      <c r="M722" s="35"/>
      <c r="N722" s="36"/>
      <c r="O722" s="62"/>
      <c r="P722" s="34" t="str">
        <f t="shared" si="4"/>
        <v/>
      </c>
    </row>
    <row r="723" ht="22.5" customHeight="1">
      <c r="A723" s="37"/>
      <c r="B723" s="37" t="str">
        <f>'Master Schedule'!B723</f>
        <v/>
      </c>
      <c r="C723" s="39"/>
      <c r="D723" s="40" t="str">
        <f t="shared" si="1"/>
        <v>Saturday</v>
      </c>
      <c r="E723" s="41"/>
      <c r="F723" s="38"/>
      <c r="G723" s="38"/>
      <c r="H723" s="41"/>
      <c r="I723" s="38"/>
      <c r="J723" s="38"/>
      <c r="K723" s="32"/>
      <c r="L723" s="32"/>
      <c r="M723" s="32"/>
      <c r="N723" s="33"/>
      <c r="O723" s="62"/>
      <c r="P723" s="34" t="str">
        <f t="shared" si="4"/>
        <v/>
      </c>
    </row>
    <row r="724" ht="22.5" customHeight="1">
      <c r="A724" s="37"/>
      <c r="B724" s="37" t="str">
        <f>'Master Schedule'!B724</f>
        <v/>
      </c>
      <c r="C724" s="39"/>
      <c r="D724" s="40" t="str">
        <f t="shared" si="1"/>
        <v>Saturday</v>
      </c>
      <c r="E724" s="41"/>
      <c r="F724" s="38"/>
      <c r="G724" s="38"/>
      <c r="H724" s="41"/>
      <c r="I724" s="38"/>
      <c r="J724" s="38"/>
      <c r="K724" s="35"/>
      <c r="L724" s="35"/>
      <c r="M724" s="35"/>
      <c r="N724" s="36"/>
      <c r="O724" s="62"/>
      <c r="P724" s="34" t="str">
        <f t="shared" si="4"/>
        <v/>
      </c>
    </row>
    <row r="725" ht="22.5" customHeight="1">
      <c r="A725" s="37"/>
      <c r="B725" s="37" t="str">
        <f>'Master Schedule'!B725</f>
        <v/>
      </c>
      <c r="C725" s="39"/>
      <c r="D725" s="40" t="str">
        <f t="shared" si="1"/>
        <v>Saturday</v>
      </c>
      <c r="E725" s="41"/>
      <c r="F725" s="38"/>
      <c r="G725" s="38"/>
      <c r="H725" s="41"/>
      <c r="I725" s="38"/>
      <c r="J725" s="38"/>
      <c r="K725" s="32"/>
      <c r="L725" s="32"/>
      <c r="M725" s="32"/>
      <c r="N725" s="33"/>
      <c r="O725" s="62"/>
      <c r="P725" s="34" t="str">
        <f t="shared" si="4"/>
        <v/>
      </c>
    </row>
    <row r="726" ht="22.5" customHeight="1">
      <c r="A726" s="37"/>
      <c r="B726" s="37" t="str">
        <f>'Master Schedule'!B726</f>
        <v/>
      </c>
      <c r="C726" s="39"/>
      <c r="D726" s="40" t="str">
        <f t="shared" si="1"/>
        <v>Saturday</v>
      </c>
      <c r="E726" s="41"/>
      <c r="F726" s="38"/>
      <c r="G726" s="38"/>
      <c r="H726" s="41"/>
      <c r="I726" s="38"/>
      <c r="J726" s="38"/>
      <c r="K726" s="35"/>
      <c r="L726" s="35"/>
      <c r="M726" s="35"/>
      <c r="N726" s="36"/>
      <c r="O726" s="62"/>
      <c r="P726" s="34" t="str">
        <f t="shared" si="4"/>
        <v/>
      </c>
    </row>
    <row r="727" ht="22.5" customHeight="1">
      <c r="A727" s="37"/>
      <c r="B727" s="37" t="str">
        <f>'Master Schedule'!B727</f>
        <v/>
      </c>
      <c r="C727" s="39"/>
      <c r="D727" s="40" t="str">
        <f t="shared" si="1"/>
        <v>Saturday</v>
      </c>
      <c r="E727" s="41"/>
      <c r="F727" s="38"/>
      <c r="G727" s="38"/>
      <c r="H727" s="41"/>
      <c r="I727" s="38"/>
      <c r="J727" s="38"/>
      <c r="K727" s="32"/>
      <c r="L727" s="32"/>
      <c r="M727" s="32"/>
      <c r="N727" s="33"/>
      <c r="O727" s="62"/>
      <c r="P727" s="34" t="str">
        <f t="shared" si="4"/>
        <v/>
      </c>
    </row>
    <row r="728" ht="22.5" customHeight="1">
      <c r="A728" s="37"/>
      <c r="B728" s="37" t="str">
        <f>'Master Schedule'!B728</f>
        <v/>
      </c>
      <c r="C728" s="39"/>
      <c r="D728" s="40" t="str">
        <f t="shared" si="1"/>
        <v>Saturday</v>
      </c>
      <c r="E728" s="41"/>
      <c r="F728" s="38"/>
      <c r="G728" s="38"/>
      <c r="H728" s="41"/>
      <c r="I728" s="38"/>
      <c r="J728" s="38"/>
      <c r="K728" s="35"/>
      <c r="L728" s="35"/>
      <c r="M728" s="35"/>
      <c r="N728" s="36"/>
      <c r="O728" s="62"/>
      <c r="P728" s="34" t="str">
        <f t="shared" si="4"/>
        <v/>
      </c>
    </row>
    <row r="729" ht="22.5" customHeight="1">
      <c r="A729" s="37"/>
      <c r="B729" s="37" t="str">
        <f>'Master Schedule'!B729</f>
        <v/>
      </c>
      <c r="C729" s="39"/>
      <c r="D729" s="40" t="str">
        <f t="shared" si="1"/>
        <v>Saturday</v>
      </c>
      <c r="E729" s="41"/>
      <c r="F729" s="38"/>
      <c r="G729" s="38"/>
      <c r="H729" s="41"/>
      <c r="I729" s="38"/>
      <c r="J729" s="38"/>
      <c r="K729" s="32"/>
      <c r="L729" s="32"/>
      <c r="M729" s="32"/>
      <c r="N729" s="33"/>
      <c r="O729" s="62"/>
      <c r="P729" s="34" t="str">
        <f t="shared" si="4"/>
        <v/>
      </c>
    </row>
    <row r="730" ht="22.5" customHeight="1">
      <c r="A730" s="37"/>
      <c r="B730" s="37" t="str">
        <f>'Master Schedule'!B730</f>
        <v/>
      </c>
      <c r="C730" s="39"/>
      <c r="D730" s="40" t="str">
        <f t="shared" si="1"/>
        <v>Saturday</v>
      </c>
      <c r="E730" s="41"/>
      <c r="F730" s="38"/>
      <c r="G730" s="38"/>
      <c r="H730" s="41"/>
      <c r="I730" s="38"/>
      <c r="J730" s="38"/>
      <c r="K730" s="35"/>
      <c r="L730" s="35"/>
      <c r="M730" s="35"/>
      <c r="N730" s="36"/>
      <c r="O730" s="62"/>
      <c r="P730" s="34" t="str">
        <f t="shared" si="4"/>
        <v/>
      </c>
    </row>
    <row r="731" ht="22.5" customHeight="1">
      <c r="A731" s="37"/>
      <c r="B731" s="37" t="str">
        <f>'Master Schedule'!B731</f>
        <v/>
      </c>
      <c r="C731" s="39"/>
      <c r="D731" s="40" t="str">
        <f t="shared" si="1"/>
        <v>Saturday</v>
      </c>
      <c r="E731" s="41"/>
      <c r="F731" s="38"/>
      <c r="G731" s="38"/>
      <c r="H731" s="41"/>
      <c r="I731" s="38"/>
      <c r="J731" s="38"/>
      <c r="K731" s="32"/>
      <c r="L731" s="32"/>
      <c r="M731" s="32"/>
      <c r="N731" s="33"/>
      <c r="O731" s="62"/>
      <c r="P731" s="34" t="str">
        <f t="shared" si="4"/>
        <v/>
      </c>
    </row>
    <row r="732" ht="22.5" customHeight="1">
      <c r="A732" s="37"/>
      <c r="B732" s="37" t="str">
        <f>'Master Schedule'!B732</f>
        <v/>
      </c>
      <c r="C732" s="39"/>
      <c r="D732" s="40" t="str">
        <f t="shared" si="1"/>
        <v>Saturday</v>
      </c>
      <c r="E732" s="41"/>
      <c r="F732" s="38"/>
      <c r="G732" s="38"/>
      <c r="H732" s="41"/>
      <c r="I732" s="38"/>
      <c r="J732" s="38"/>
      <c r="K732" s="35"/>
      <c r="L732" s="35"/>
      <c r="M732" s="35"/>
      <c r="N732" s="36"/>
      <c r="O732" s="62"/>
      <c r="P732" s="34" t="str">
        <f t="shared" si="4"/>
        <v/>
      </c>
    </row>
    <row r="733" ht="22.5" customHeight="1">
      <c r="A733" s="37"/>
      <c r="B733" s="37" t="str">
        <f>'Master Schedule'!B733</f>
        <v/>
      </c>
      <c r="C733" s="39"/>
      <c r="D733" s="40" t="str">
        <f t="shared" si="1"/>
        <v>Saturday</v>
      </c>
      <c r="E733" s="41"/>
      <c r="F733" s="38"/>
      <c r="G733" s="38"/>
      <c r="H733" s="41"/>
      <c r="I733" s="38"/>
      <c r="J733" s="38"/>
      <c r="K733" s="32"/>
      <c r="L733" s="32"/>
      <c r="M733" s="32"/>
      <c r="N733" s="33"/>
      <c r="O733" s="62"/>
      <c r="P733" s="34" t="str">
        <f t="shared" si="4"/>
        <v/>
      </c>
    </row>
    <row r="734" ht="22.5" customHeight="1">
      <c r="A734" s="37"/>
      <c r="B734" s="37" t="str">
        <f>'Master Schedule'!B734</f>
        <v/>
      </c>
      <c r="C734" s="39"/>
      <c r="D734" s="40" t="str">
        <f t="shared" si="1"/>
        <v>Saturday</v>
      </c>
      <c r="E734" s="41"/>
      <c r="F734" s="38"/>
      <c r="G734" s="38"/>
      <c r="H734" s="41"/>
      <c r="I734" s="38"/>
      <c r="J734" s="38"/>
      <c r="K734" s="35"/>
      <c r="L734" s="35"/>
      <c r="M734" s="35"/>
      <c r="N734" s="36"/>
      <c r="O734" s="62"/>
      <c r="P734" s="34" t="str">
        <f t="shared" si="4"/>
        <v/>
      </c>
    </row>
    <row r="735" ht="22.5" customHeight="1">
      <c r="A735" s="37"/>
      <c r="B735" s="37" t="str">
        <f>'Master Schedule'!B735</f>
        <v/>
      </c>
      <c r="C735" s="39"/>
      <c r="D735" s="40" t="str">
        <f t="shared" si="1"/>
        <v>Saturday</v>
      </c>
      <c r="E735" s="41"/>
      <c r="F735" s="38"/>
      <c r="G735" s="38"/>
      <c r="H735" s="41"/>
      <c r="I735" s="38"/>
      <c r="J735" s="38"/>
      <c r="K735" s="32"/>
      <c r="L735" s="32"/>
      <c r="M735" s="32"/>
      <c r="N735" s="33"/>
      <c r="O735" s="62"/>
      <c r="P735" s="34" t="str">
        <f t="shared" si="4"/>
        <v/>
      </c>
    </row>
    <row r="736" ht="22.5" customHeight="1">
      <c r="A736" s="37"/>
      <c r="B736" s="37" t="str">
        <f>'Master Schedule'!B736</f>
        <v/>
      </c>
      <c r="C736" s="39"/>
      <c r="D736" s="40" t="str">
        <f t="shared" si="1"/>
        <v>Saturday</v>
      </c>
      <c r="E736" s="41"/>
      <c r="F736" s="38"/>
      <c r="G736" s="38"/>
      <c r="H736" s="41"/>
      <c r="I736" s="38"/>
      <c r="J736" s="38"/>
      <c r="K736" s="35"/>
      <c r="L736" s="35"/>
      <c r="M736" s="35"/>
      <c r="N736" s="36"/>
      <c r="O736" s="62"/>
      <c r="P736" s="34" t="str">
        <f t="shared" si="4"/>
        <v/>
      </c>
    </row>
    <row r="737" ht="22.5" customHeight="1">
      <c r="A737" s="37"/>
      <c r="B737" s="37" t="str">
        <f>'Master Schedule'!B737</f>
        <v/>
      </c>
      <c r="C737" s="39"/>
      <c r="D737" s="40" t="str">
        <f t="shared" si="1"/>
        <v>Saturday</v>
      </c>
      <c r="E737" s="41"/>
      <c r="F737" s="38"/>
      <c r="G737" s="38"/>
      <c r="H737" s="41"/>
      <c r="I737" s="38"/>
      <c r="J737" s="38"/>
      <c r="K737" s="32"/>
      <c r="L737" s="32"/>
      <c r="M737" s="32"/>
      <c r="N737" s="33"/>
      <c r="O737" s="62"/>
      <c r="P737" s="34" t="str">
        <f t="shared" si="4"/>
        <v/>
      </c>
    </row>
    <row r="738" ht="22.5" customHeight="1">
      <c r="A738" s="37"/>
      <c r="B738" s="37" t="str">
        <f>'Master Schedule'!B738</f>
        <v/>
      </c>
      <c r="C738" s="39"/>
      <c r="D738" s="40" t="str">
        <f t="shared" si="1"/>
        <v>Saturday</v>
      </c>
      <c r="E738" s="41"/>
      <c r="F738" s="38"/>
      <c r="G738" s="38"/>
      <c r="H738" s="41"/>
      <c r="I738" s="38"/>
      <c r="J738" s="38"/>
      <c r="K738" s="35"/>
      <c r="L738" s="35"/>
      <c r="M738" s="35"/>
      <c r="N738" s="36"/>
      <c r="O738" s="62"/>
      <c r="P738" s="34" t="str">
        <f t="shared" si="4"/>
        <v/>
      </c>
    </row>
    <row r="739" ht="22.5" customHeight="1">
      <c r="A739" s="37"/>
      <c r="B739" s="37" t="str">
        <f>'Master Schedule'!B739</f>
        <v/>
      </c>
      <c r="C739" s="39"/>
      <c r="D739" s="40" t="str">
        <f t="shared" si="1"/>
        <v>Saturday</v>
      </c>
      <c r="E739" s="41"/>
      <c r="F739" s="38"/>
      <c r="G739" s="38"/>
      <c r="H739" s="41"/>
      <c r="I739" s="38"/>
      <c r="J739" s="38"/>
      <c r="K739" s="32"/>
      <c r="L739" s="32"/>
      <c r="M739" s="32"/>
      <c r="N739" s="33"/>
      <c r="O739" s="62"/>
      <c r="P739" s="34" t="str">
        <f t="shared" si="4"/>
        <v/>
      </c>
    </row>
    <row r="740" ht="22.5" customHeight="1">
      <c r="A740" s="37"/>
      <c r="B740" s="37" t="str">
        <f>'Master Schedule'!B740</f>
        <v/>
      </c>
      <c r="C740" s="39"/>
      <c r="D740" s="40" t="str">
        <f t="shared" si="1"/>
        <v>Saturday</v>
      </c>
      <c r="E740" s="41"/>
      <c r="F740" s="38"/>
      <c r="G740" s="38"/>
      <c r="H740" s="41"/>
      <c r="I740" s="38"/>
      <c r="J740" s="38"/>
      <c r="K740" s="35"/>
      <c r="L740" s="35"/>
      <c r="M740" s="35"/>
      <c r="N740" s="36"/>
      <c r="O740" s="62"/>
      <c r="P740" s="34" t="str">
        <f t="shared" si="4"/>
        <v/>
      </c>
    </row>
    <row r="741" ht="22.5" customHeight="1">
      <c r="A741" s="37"/>
      <c r="B741" s="37" t="str">
        <f>'Master Schedule'!B741</f>
        <v/>
      </c>
      <c r="C741" s="39"/>
      <c r="D741" s="40" t="str">
        <f t="shared" si="1"/>
        <v>Saturday</v>
      </c>
      <c r="E741" s="41"/>
      <c r="F741" s="38"/>
      <c r="G741" s="38"/>
      <c r="H741" s="41"/>
      <c r="I741" s="38"/>
      <c r="J741" s="38"/>
      <c r="K741" s="32"/>
      <c r="L741" s="32"/>
      <c r="M741" s="32"/>
      <c r="N741" s="33"/>
      <c r="O741" s="62"/>
      <c r="P741" s="34" t="str">
        <f t="shared" si="4"/>
        <v/>
      </c>
    </row>
    <row r="742" ht="22.5" customHeight="1">
      <c r="A742" s="37"/>
      <c r="B742" s="37" t="str">
        <f>'Master Schedule'!B742</f>
        <v/>
      </c>
      <c r="C742" s="39"/>
      <c r="D742" s="40" t="str">
        <f t="shared" si="1"/>
        <v>Saturday</v>
      </c>
      <c r="E742" s="41"/>
      <c r="F742" s="38"/>
      <c r="G742" s="38"/>
      <c r="H742" s="41"/>
      <c r="I742" s="38"/>
      <c r="J742" s="38"/>
      <c r="K742" s="35"/>
      <c r="L742" s="35"/>
      <c r="M742" s="35"/>
      <c r="N742" s="36"/>
      <c r="O742" s="62"/>
      <c r="P742" s="34" t="str">
        <f t="shared" si="4"/>
        <v/>
      </c>
    </row>
    <row r="743" ht="22.5" customHeight="1">
      <c r="A743" s="37"/>
      <c r="B743" s="37" t="str">
        <f>'Master Schedule'!B743</f>
        <v/>
      </c>
      <c r="C743" s="39"/>
      <c r="D743" s="40" t="str">
        <f t="shared" si="1"/>
        <v>Saturday</v>
      </c>
      <c r="E743" s="41"/>
      <c r="F743" s="38"/>
      <c r="G743" s="38"/>
      <c r="H743" s="41"/>
      <c r="I743" s="38"/>
      <c r="J743" s="38"/>
      <c r="K743" s="32"/>
      <c r="L743" s="32"/>
      <c r="M743" s="32"/>
      <c r="N743" s="33"/>
      <c r="O743" s="62"/>
      <c r="P743" s="34" t="str">
        <f t="shared" si="4"/>
        <v/>
      </c>
    </row>
    <row r="744" ht="22.5" customHeight="1">
      <c r="A744" s="37"/>
      <c r="B744" s="37" t="str">
        <f>'Master Schedule'!B744</f>
        <v/>
      </c>
      <c r="C744" s="39"/>
      <c r="D744" s="40" t="str">
        <f t="shared" si="1"/>
        <v>Saturday</v>
      </c>
      <c r="E744" s="41"/>
      <c r="F744" s="38"/>
      <c r="G744" s="38"/>
      <c r="H744" s="41"/>
      <c r="I744" s="38"/>
      <c r="J744" s="38"/>
      <c r="K744" s="35"/>
      <c r="L744" s="35"/>
      <c r="M744" s="35"/>
      <c r="N744" s="36"/>
      <c r="O744" s="62"/>
      <c r="P744" s="34" t="str">
        <f t="shared" si="4"/>
        <v/>
      </c>
    </row>
    <row r="745" ht="22.5" customHeight="1">
      <c r="A745" s="37"/>
      <c r="B745" s="37" t="str">
        <f>'Master Schedule'!B745</f>
        <v/>
      </c>
      <c r="C745" s="39"/>
      <c r="D745" s="40" t="str">
        <f t="shared" si="1"/>
        <v>Saturday</v>
      </c>
      <c r="E745" s="41"/>
      <c r="F745" s="38"/>
      <c r="G745" s="38"/>
      <c r="H745" s="41"/>
      <c r="I745" s="38"/>
      <c r="J745" s="38"/>
      <c r="K745" s="32"/>
      <c r="L745" s="32"/>
      <c r="M745" s="32"/>
      <c r="N745" s="33"/>
      <c r="O745" s="62"/>
      <c r="P745" s="34" t="str">
        <f t="shared" si="4"/>
        <v/>
      </c>
    </row>
    <row r="746" ht="22.5" customHeight="1">
      <c r="A746" s="37"/>
      <c r="B746" s="37" t="str">
        <f>'Master Schedule'!B746</f>
        <v/>
      </c>
      <c r="C746" s="39"/>
      <c r="D746" s="40" t="str">
        <f t="shared" si="1"/>
        <v>Saturday</v>
      </c>
      <c r="E746" s="41"/>
      <c r="F746" s="38"/>
      <c r="G746" s="38"/>
      <c r="H746" s="41"/>
      <c r="I746" s="38"/>
      <c r="J746" s="38"/>
      <c r="K746" s="35"/>
      <c r="L746" s="35"/>
      <c r="M746" s="35"/>
      <c r="N746" s="36"/>
      <c r="O746" s="62"/>
      <c r="P746" s="34" t="str">
        <f t="shared" si="4"/>
        <v/>
      </c>
    </row>
    <row r="747" ht="22.5" customHeight="1">
      <c r="A747" s="37"/>
      <c r="B747" s="37" t="str">
        <f>'Master Schedule'!B747</f>
        <v/>
      </c>
      <c r="C747" s="39"/>
      <c r="D747" s="40" t="str">
        <f t="shared" si="1"/>
        <v>Saturday</v>
      </c>
      <c r="E747" s="41"/>
      <c r="F747" s="38"/>
      <c r="G747" s="38"/>
      <c r="H747" s="41"/>
      <c r="I747" s="38"/>
      <c r="J747" s="38"/>
      <c r="K747" s="32"/>
      <c r="L747" s="32"/>
      <c r="M747" s="32"/>
      <c r="N747" s="33"/>
      <c r="O747" s="62"/>
      <c r="P747" s="34" t="str">
        <f t="shared" si="4"/>
        <v/>
      </c>
    </row>
    <row r="748" ht="22.5" customHeight="1">
      <c r="A748" s="37"/>
      <c r="B748" s="37" t="str">
        <f>'Master Schedule'!B748</f>
        <v/>
      </c>
      <c r="C748" s="39"/>
      <c r="D748" s="40" t="str">
        <f t="shared" si="1"/>
        <v>Saturday</v>
      </c>
      <c r="E748" s="41"/>
      <c r="F748" s="38"/>
      <c r="G748" s="38"/>
      <c r="H748" s="41"/>
      <c r="I748" s="38"/>
      <c r="J748" s="38"/>
      <c r="K748" s="35"/>
      <c r="L748" s="35"/>
      <c r="M748" s="35"/>
      <c r="N748" s="36"/>
      <c r="O748" s="62"/>
      <c r="P748" s="34" t="str">
        <f t="shared" si="4"/>
        <v/>
      </c>
    </row>
    <row r="749" ht="22.5" customHeight="1">
      <c r="A749" s="37"/>
      <c r="B749" s="37" t="str">
        <f>'Master Schedule'!B749</f>
        <v/>
      </c>
      <c r="C749" s="39"/>
      <c r="D749" s="40" t="str">
        <f t="shared" si="1"/>
        <v>Saturday</v>
      </c>
      <c r="E749" s="41"/>
      <c r="F749" s="38"/>
      <c r="G749" s="38"/>
      <c r="H749" s="41"/>
      <c r="I749" s="38"/>
      <c r="J749" s="38"/>
      <c r="K749" s="32"/>
      <c r="L749" s="32"/>
      <c r="M749" s="32"/>
      <c r="N749" s="33"/>
      <c r="O749" s="62"/>
      <c r="P749" s="34" t="str">
        <f t="shared" si="4"/>
        <v/>
      </c>
    </row>
    <row r="750" ht="22.5" customHeight="1">
      <c r="A750" s="37"/>
      <c r="B750" s="37" t="str">
        <f>'Master Schedule'!B750</f>
        <v/>
      </c>
      <c r="C750" s="39"/>
      <c r="D750" s="40" t="str">
        <f t="shared" si="1"/>
        <v>Saturday</v>
      </c>
      <c r="E750" s="41"/>
      <c r="F750" s="38"/>
      <c r="G750" s="38"/>
      <c r="H750" s="41"/>
      <c r="I750" s="38"/>
      <c r="J750" s="38"/>
      <c r="K750" s="35"/>
      <c r="L750" s="35"/>
      <c r="M750" s="35"/>
      <c r="N750" s="36"/>
      <c r="O750" s="62"/>
      <c r="P750" s="34" t="str">
        <f t="shared" si="4"/>
        <v/>
      </c>
    </row>
    <row r="751" ht="22.5" customHeight="1">
      <c r="A751" s="37"/>
      <c r="B751" s="37" t="str">
        <f>'Master Schedule'!B751</f>
        <v/>
      </c>
      <c r="C751" s="39"/>
      <c r="D751" s="40" t="str">
        <f t="shared" si="1"/>
        <v>Saturday</v>
      </c>
      <c r="E751" s="41"/>
      <c r="F751" s="38"/>
      <c r="G751" s="38"/>
      <c r="H751" s="41"/>
      <c r="I751" s="38"/>
      <c r="J751" s="38"/>
      <c r="K751" s="32"/>
      <c r="L751" s="32"/>
      <c r="M751" s="32"/>
      <c r="N751" s="33"/>
      <c r="O751" s="62"/>
      <c r="P751" s="34" t="str">
        <f t="shared" si="4"/>
        <v/>
      </c>
    </row>
    <row r="752" ht="22.5" customHeight="1">
      <c r="A752" s="37"/>
      <c r="B752" s="37" t="str">
        <f>'Master Schedule'!B752</f>
        <v/>
      </c>
      <c r="C752" s="39"/>
      <c r="D752" s="40" t="str">
        <f t="shared" si="1"/>
        <v>Saturday</v>
      </c>
      <c r="E752" s="41"/>
      <c r="F752" s="38"/>
      <c r="G752" s="38"/>
      <c r="H752" s="41"/>
      <c r="I752" s="38"/>
      <c r="J752" s="38"/>
      <c r="K752" s="35"/>
      <c r="L752" s="35"/>
      <c r="M752" s="35"/>
      <c r="N752" s="36"/>
      <c r="O752" s="62"/>
      <c r="P752" s="34" t="str">
        <f t="shared" si="4"/>
        <v/>
      </c>
    </row>
    <row r="753" ht="22.5" customHeight="1">
      <c r="A753" s="37"/>
      <c r="B753" s="37" t="str">
        <f>'Master Schedule'!B753</f>
        <v/>
      </c>
      <c r="C753" s="39"/>
      <c r="D753" s="40" t="str">
        <f t="shared" si="1"/>
        <v>Saturday</v>
      </c>
      <c r="E753" s="41"/>
      <c r="F753" s="38"/>
      <c r="G753" s="38"/>
      <c r="H753" s="41"/>
      <c r="I753" s="38"/>
      <c r="J753" s="38"/>
      <c r="K753" s="32"/>
      <c r="L753" s="32"/>
      <c r="M753" s="32"/>
      <c r="N753" s="33"/>
      <c r="O753" s="62"/>
      <c r="P753" s="34" t="str">
        <f t="shared" si="4"/>
        <v/>
      </c>
    </row>
    <row r="754" ht="22.5" customHeight="1">
      <c r="A754" s="37"/>
      <c r="B754" s="37" t="str">
        <f>'Master Schedule'!B754</f>
        <v/>
      </c>
      <c r="C754" s="39"/>
      <c r="D754" s="40" t="str">
        <f t="shared" si="1"/>
        <v>Saturday</v>
      </c>
      <c r="E754" s="41"/>
      <c r="F754" s="38"/>
      <c r="G754" s="38"/>
      <c r="H754" s="41"/>
      <c r="I754" s="38"/>
      <c r="J754" s="38"/>
      <c r="K754" s="35"/>
      <c r="L754" s="35"/>
      <c r="M754" s="35"/>
      <c r="N754" s="36"/>
      <c r="O754" s="62"/>
      <c r="P754" s="34" t="str">
        <f t="shared" si="4"/>
        <v/>
      </c>
    </row>
    <row r="755" ht="22.5" customHeight="1">
      <c r="A755" s="37"/>
      <c r="B755" s="37" t="str">
        <f>'Master Schedule'!B755</f>
        <v/>
      </c>
      <c r="C755" s="39"/>
      <c r="D755" s="40" t="str">
        <f t="shared" si="1"/>
        <v>Saturday</v>
      </c>
      <c r="E755" s="41"/>
      <c r="F755" s="38"/>
      <c r="G755" s="38"/>
      <c r="H755" s="41"/>
      <c r="I755" s="38"/>
      <c r="J755" s="38"/>
      <c r="K755" s="32"/>
      <c r="L755" s="32"/>
      <c r="M755" s="32"/>
      <c r="N755" s="33"/>
      <c r="O755" s="62"/>
      <c r="P755" s="34" t="str">
        <f t="shared" si="4"/>
        <v/>
      </c>
    </row>
    <row r="756" ht="22.5" customHeight="1">
      <c r="A756" s="37"/>
      <c r="B756" s="37" t="str">
        <f>'Master Schedule'!B756</f>
        <v/>
      </c>
      <c r="C756" s="39"/>
      <c r="D756" s="40" t="str">
        <f t="shared" si="1"/>
        <v>Saturday</v>
      </c>
      <c r="E756" s="41"/>
      <c r="F756" s="38"/>
      <c r="G756" s="38"/>
      <c r="H756" s="41"/>
      <c r="I756" s="38"/>
      <c r="J756" s="38"/>
      <c r="K756" s="35"/>
      <c r="L756" s="35"/>
      <c r="M756" s="35"/>
      <c r="N756" s="36"/>
      <c r="O756" s="62"/>
      <c r="P756" s="34" t="str">
        <f t="shared" si="4"/>
        <v/>
      </c>
    </row>
    <row r="757" ht="22.5" customHeight="1">
      <c r="A757" s="37"/>
      <c r="B757" s="37" t="str">
        <f>'Master Schedule'!B757</f>
        <v/>
      </c>
      <c r="C757" s="39"/>
      <c r="D757" s="40" t="str">
        <f t="shared" si="1"/>
        <v>Saturday</v>
      </c>
      <c r="E757" s="41"/>
      <c r="F757" s="38"/>
      <c r="G757" s="38"/>
      <c r="H757" s="41"/>
      <c r="I757" s="38"/>
      <c r="J757" s="38"/>
      <c r="K757" s="32"/>
      <c r="L757" s="32"/>
      <c r="M757" s="32"/>
      <c r="N757" s="33"/>
      <c r="O757" s="62"/>
      <c r="P757" s="34" t="str">
        <f t="shared" si="4"/>
        <v/>
      </c>
    </row>
    <row r="758" ht="22.5" customHeight="1">
      <c r="A758" s="37"/>
      <c r="B758" s="37" t="str">
        <f>'Master Schedule'!B758</f>
        <v/>
      </c>
      <c r="C758" s="39"/>
      <c r="D758" s="40" t="str">
        <f t="shared" si="1"/>
        <v>Saturday</v>
      </c>
      <c r="E758" s="41"/>
      <c r="F758" s="38"/>
      <c r="G758" s="38"/>
      <c r="H758" s="41"/>
      <c r="I758" s="38"/>
      <c r="J758" s="38"/>
      <c r="K758" s="35"/>
      <c r="L758" s="35"/>
      <c r="M758" s="35"/>
      <c r="N758" s="36"/>
      <c r="O758" s="62"/>
      <c r="P758" s="34" t="str">
        <f t="shared" si="4"/>
        <v/>
      </c>
    </row>
    <row r="759" ht="22.5" customHeight="1">
      <c r="A759" s="37"/>
      <c r="B759" s="37" t="str">
        <f>'Master Schedule'!B759</f>
        <v/>
      </c>
      <c r="C759" s="39"/>
      <c r="D759" s="40" t="str">
        <f t="shared" si="1"/>
        <v>Saturday</v>
      </c>
      <c r="E759" s="41"/>
      <c r="F759" s="38"/>
      <c r="G759" s="38"/>
      <c r="H759" s="41"/>
      <c r="I759" s="38"/>
      <c r="J759" s="38"/>
      <c r="K759" s="32"/>
      <c r="L759" s="32"/>
      <c r="M759" s="32"/>
      <c r="N759" s="33"/>
      <c r="O759" s="62"/>
      <c r="P759" s="34" t="str">
        <f t="shared" si="4"/>
        <v/>
      </c>
    </row>
    <row r="760" ht="22.5" customHeight="1">
      <c r="A760" s="37"/>
      <c r="B760" s="37" t="str">
        <f>'Master Schedule'!B760</f>
        <v/>
      </c>
      <c r="C760" s="39"/>
      <c r="D760" s="40" t="str">
        <f t="shared" si="1"/>
        <v>Saturday</v>
      </c>
      <c r="E760" s="41"/>
      <c r="F760" s="38"/>
      <c r="G760" s="38"/>
      <c r="H760" s="41"/>
      <c r="I760" s="38"/>
      <c r="J760" s="38"/>
      <c r="K760" s="35"/>
      <c r="L760" s="35"/>
      <c r="M760" s="35"/>
      <c r="N760" s="36"/>
      <c r="O760" s="62"/>
      <c r="P760" s="34" t="str">
        <f t="shared" si="4"/>
        <v/>
      </c>
    </row>
    <row r="761" ht="22.5" customHeight="1">
      <c r="A761" s="37"/>
      <c r="B761" s="37" t="str">
        <f>'Master Schedule'!B761</f>
        <v/>
      </c>
      <c r="C761" s="39"/>
      <c r="D761" s="40" t="str">
        <f t="shared" si="1"/>
        <v>Saturday</v>
      </c>
      <c r="E761" s="41"/>
      <c r="F761" s="38"/>
      <c r="G761" s="38"/>
      <c r="H761" s="41"/>
      <c r="I761" s="38"/>
      <c r="J761" s="38"/>
      <c r="K761" s="32"/>
      <c r="L761" s="32"/>
      <c r="M761" s="32"/>
      <c r="N761" s="33"/>
      <c r="O761" s="62"/>
      <c r="P761" s="34" t="str">
        <f t="shared" si="4"/>
        <v/>
      </c>
    </row>
    <row r="762" ht="22.5" customHeight="1">
      <c r="A762" s="37"/>
      <c r="B762" s="37" t="str">
        <f>'Master Schedule'!B762</f>
        <v/>
      </c>
      <c r="C762" s="39"/>
      <c r="D762" s="40" t="str">
        <f t="shared" si="1"/>
        <v>Saturday</v>
      </c>
      <c r="E762" s="41"/>
      <c r="F762" s="38"/>
      <c r="G762" s="38"/>
      <c r="H762" s="41"/>
      <c r="I762" s="38"/>
      <c r="J762" s="38"/>
      <c r="K762" s="35"/>
      <c r="L762" s="35"/>
      <c r="M762" s="35"/>
      <c r="N762" s="36"/>
      <c r="O762" s="62"/>
      <c r="P762" s="34" t="str">
        <f t="shared" si="4"/>
        <v/>
      </c>
    </row>
    <row r="763" ht="22.5" customHeight="1">
      <c r="A763" s="37"/>
      <c r="B763" s="37" t="str">
        <f>'Master Schedule'!B763</f>
        <v/>
      </c>
      <c r="C763" s="39"/>
      <c r="D763" s="40" t="str">
        <f t="shared" si="1"/>
        <v>Saturday</v>
      </c>
      <c r="E763" s="41"/>
      <c r="F763" s="38"/>
      <c r="G763" s="38"/>
      <c r="H763" s="41"/>
      <c r="I763" s="38"/>
      <c r="J763" s="38"/>
      <c r="K763" s="32"/>
      <c r="L763" s="32"/>
      <c r="M763" s="32"/>
      <c r="N763" s="33"/>
      <c r="O763" s="62"/>
      <c r="P763" s="34" t="str">
        <f t="shared" si="4"/>
        <v/>
      </c>
    </row>
    <row r="764" ht="22.5" customHeight="1">
      <c r="A764" s="37"/>
      <c r="B764" s="37" t="str">
        <f>'Master Schedule'!B764</f>
        <v/>
      </c>
      <c r="C764" s="39"/>
      <c r="D764" s="40" t="str">
        <f t="shared" si="1"/>
        <v>Saturday</v>
      </c>
      <c r="E764" s="41"/>
      <c r="F764" s="38"/>
      <c r="G764" s="38"/>
      <c r="H764" s="41"/>
      <c r="I764" s="38"/>
      <c r="J764" s="38"/>
      <c r="K764" s="35"/>
      <c r="L764" s="35"/>
      <c r="M764" s="35"/>
      <c r="N764" s="36"/>
      <c r="O764" s="62"/>
      <c r="P764" s="34" t="str">
        <f t="shared" si="4"/>
        <v/>
      </c>
    </row>
    <row r="765" ht="22.5" customHeight="1">
      <c r="A765" s="37"/>
      <c r="B765" s="37" t="str">
        <f>'Master Schedule'!B765</f>
        <v/>
      </c>
      <c r="C765" s="39"/>
      <c r="D765" s="40" t="str">
        <f t="shared" si="1"/>
        <v>Saturday</v>
      </c>
      <c r="E765" s="41"/>
      <c r="F765" s="38"/>
      <c r="G765" s="38"/>
      <c r="H765" s="41"/>
      <c r="I765" s="38"/>
      <c r="J765" s="38"/>
      <c r="K765" s="32"/>
      <c r="L765" s="32"/>
      <c r="M765" s="32"/>
      <c r="N765" s="33"/>
      <c r="O765" s="62"/>
      <c r="P765" s="34" t="str">
        <f t="shared" si="4"/>
        <v/>
      </c>
    </row>
    <row r="766" ht="22.5" customHeight="1">
      <c r="A766" s="37"/>
      <c r="B766" s="37" t="str">
        <f>'Master Schedule'!B766</f>
        <v/>
      </c>
      <c r="C766" s="39"/>
      <c r="D766" s="40" t="str">
        <f t="shared" si="1"/>
        <v>Saturday</v>
      </c>
      <c r="E766" s="41"/>
      <c r="F766" s="38"/>
      <c r="G766" s="38"/>
      <c r="H766" s="41"/>
      <c r="I766" s="38"/>
      <c r="J766" s="38"/>
      <c r="K766" s="35"/>
      <c r="L766" s="35"/>
      <c r="M766" s="35"/>
      <c r="N766" s="36"/>
      <c r="O766" s="62"/>
      <c r="P766" s="34" t="str">
        <f t="shared" si="4"/>
        <v/>
      </c>
    </row>
    <row r="767" ht="22.5" customHeight="1">
      <c r="A767" s="37"/>
      <c r="B767" s="37" t="str">
        <f>'Master Schedule'!B767</f>
        <v/>
      </c>
      <c r="C767" s="39"/>
      <c r="D767" s="40" t="str">
        <f t="shared" si="1"/>
        <v>Saturday</v>
      </c>
      <c r="E767" s="41"/>
      <c r="F767" s="38"/>
      <c r="G767" s="38"/>
      <c r="H767" s="41"/>
      <c r="I767" s="38"/>
      <c r="J767" s="38"/>
      <c r="K767" s="32"/>
      <c r="L767" s="32"/>
      <c r="M767" s="32"/>
      <c r="N767" s="33"/>
      <c r="O767" s="62"/>
      <c r="P767" s="34" t="str">
        <f t="shared" si="4"/>
        <v/>
      </c>
    </row>
    <row r="768" ht="22.5" customHeight="1">
      <c r="A768" s="37"/>
      <c r="B768" s="37" t="str">
        <f>'Master Schedule'!B768</f>
        <v/>
      </c>
      <c r="C768" s="39"/>
      <c r="D768" s="40" t="str">
        <f t="shared" si="1"/>
        <v>Saturday</v>
      </c>
      <c r="E768" s="41"/>
      <c r="F768" s="38"/>
      <c r="G768" s="38"/>
      <c r="H768" s="41"/>
      <c r="I768" s="38"/>
      <c r="J768" s="38"/>
      <c r="K768" s="35"/>
      <c r="L768" s="35"/>
      <c r="M768" s="35"/>
      <c r="N768" s="36"/>
      <c r="O768" s="62"/>
      <c r="P768" s="34" t="str">
        <f t="shared" si="4"/>
        <v/>
      </c>
    </row>
    <row r="769" ht="22.5" customHeight="1">
      <c r="A769" s="37"/>
      <c r="B769" s="37" t="str">
        <f>'Master Schedule'!B769</f>
        <v/>
      </c>
      <c r="C769" s="39"/>
      <c r="D769" s="40" t="str">
        <f t="shared" si="1"/>
        <v>Saturday</v>
      </c>
      <c r="E769" s="41"/>
      <c r="F769" s="38"/>
      <c r="G769" s="38"/>
      <c r="H769" s="41"/>
      <c r="I769" s="38"/>
      <c r="J769" s="38"/>
      <c r="K769" s="32"/>
      <c r="L769" s="32"/>
      <c r="M769" s="32"/>
      <c r="N769" s="33"/>
      <c r="O769" s="62"/>
      <c r="P769" s="34" t="str">
        <f t="shared" si="4"/>
        <v/>
      </c>
    </row>
    <row r="770" ht="22.5" customHeight="1">
      <c r="A770" s="37"/>
      <c r="B770" s="37" t="str">
        <f>'Master Schedule'!B770</f>
        <v/>
      </c>
      <c r="C770" s="39"/>
      <c r="D770" s="40" t="str">
        <f t="shared" si="1"/>
        <v>Saturday</v>
      </c>
      <c r="E770" s="41"/>
      <c r="F770" s="38"/>
      <c r="G770" s="38"/>
      <c r="H770" s="41"/>
      <c r="I770" s="38"/>
      <c r="J770" s="38"/>
      <c r="K770" s="35"/>
      <c r="L770" s="35"/>
      <c r="M770" s="35"/>
      <c r="N770" s="36"/>
      <c r="O770" s="62"/>
      <c r="P770" s="34" t="str">
        <f t="shared" si="4"/>
        <v/>
      </c>
    </row>
    <row r="771" ht="22.5" customHeight="1">
      <c r="A771" s="37"/>
      <c r="B771" s="37" t="str">
        <f>'Master Schedule'!B771</f>
        <v/>
      </c>
      <c r="C771" s="39"/>
      <c r="D771" s="40" t="str">
        <f t="shared" si="1"/>
        <v>Saturday</v>
      </c>
      <c r="E771" s="41"/>
      <c r="F771" s="38"/>
      <c r="G771" s="38"/>
      <c r="H771" s="41"/>
      <c r="I771" s="38"/>
      <c r="J771" s="38"/>
      <c r="K771" s="32"/>
      <c r="L771" s="32"/>
      <c r="M771" s="32"/>
      <c r="N771" s="33"/>
      <c r="O771" s="62"/>
      <c r="P771" s="34" t="str">
        <f t="shared" si="4"/>
        <v/>
      </c>
    </row>
    <row r="772" ht="22.5" customHeight="1">
      <c r="A772" s="37"/>
      <c r="B772" s="37" t="str">
        <f>'Master Schedule'!B772</f>
        <v/>
      </c>
      <c r="C772" s="39"/>
      <c r="D772" s="40" t="str">
        <f t="shared" si="1"/>
        <v>Saturday</v>
      </c>
      <c r="E772" s="41"/>
      <c r="F772" s="38"/>
      <c r="G772" s="38"/>
      <c r="H772" s="41"/>
      <c r="I772" s="38"/>
      <c r="J772" s="38"/>
      <c r="K772" s="35"/>
      <c r="L772" s="35"/>
      <c r="M772" s="35"/>
      <c r="N772" s="36"/>
      <c r="O772" s="62"/>
      <c r="P772" s="34" t="str">
        <f t="shared" si="4"/>
        <v/>
      </c>
    </row>
    <row r="773" ht="22.5" customHeight="1">
      <c r="A773" s="37"/>
      <c r="B773" s="37" t="str">
        <f>'Master Schedule'!B773</f>
        <v/>
      </c>
      <c r="C773" s="39"/>
      <c r="D773" s="40" t="str">
        <f t="shared" si="1"/>
        <v>Saturday</v>
      </c>
      <c r="E773" s="41"/>
      <c r="F773" s="38"/>
      <c r="G773" s="38"/>
      <c r="H773" s="41"/>
      <c r="I773" s="38"/>
      <c r="J773" s="38"/>
      <c r="K773" s="32"/>
      <c r="L773" s="32"/>
      <c r="M773" s="32"/>
      <c r="N773" s="33"/>
      <c r="O773" s="62"/>
      <c r="P773" s="34" t="str">
        <f t="shared" si="4"/>
        <v/>
      </c>
    </row>
    <row r="774" ht="22.5" customHeight="1">
      <c r="A774" s="37"/>
      <c r="B774" s="37" t="str">
        <f>'Master Schedule'!B774</f>
        <v/>
      </c>
      <c r="C774" s="39"/>
      <c r="D774" s="40" t="str">
        <f t="shared" si="1"/>
        <v>Saturday</v>
      </c>
      <c r="E774" s="41"/>
      <c r="F774" s="38"/>
      <c r="G774" s="38"/>
      <c r="H774" s="41"/>
      <c r="I774" s="38"/>
      <c r="J774" s="38"/>
      <c r="K774" s="35"/>
      <c r="L774" s="35"/>
      <c r="M774" s="35"/>
      <c r="N774" s="36"/>
      <c r="O774" s="62"/>
      <c r="P774" s="34" t="str">
        <f t="shared" si="4"/>
        <v/>
      </c>
    </row>
    <row r="775" ht="22.5" customHeight="1">
      <c r="A775" s="37"/>
      <c r="B775" s="37" t="str">
        <f>'Master Schedule'!B775</f>
        <v/>
      </c>
      <c r="C775" s="39"/>
      <c r="D775" s="40" t="str">
        <f t="shared" si="1"/>
        <v>Saturday</v>
      </c>
      <c r="E775" s="41"/>
      <c r="F775" s="38"/>
      <c r="G775" s="38"/>
      <c r="H775" s="41"/>
      <c r="I775" s="38"/>
      <c r="J775" s="38"/>
      <c r="K775" s="32"/>
      <c r="L775" s="32"/>
      <c r="M775" s="32"/>
      <c r="N775" s="33"/>
      <c r="O775" s="62"/>
      <c r="P775" s="34" t="str">
        <f t="shared" si="4"/>
        <v/>
      </c>
    </row>
    <row r="776" ht="22.5" customHeight="1">
      <c r="A776" s="37"/>
      <c r="B776" s="37" t="str">
        <f>'Master Schedule'!B776</f>
        <v/>
      </c>
      <c r="C776" s="39"/>
      <c r="D776" s="40" t="str">
        <f t="shared" si="1"/>
        <v>Saturday</v>
      </c>
      <c r="E776" s="41"/>
      <c r="F776" s="38"/>
      <c r="G776" s="38"/>
      <c r="H776" s="41"/>
      <c r="I776" s="38"/>
      <c r="J776" s="38"/>
      <c r="K776" s="35"/>
      <c r="L776" s="35"/>
      <c r="M776" s="35"/>
      <c r="N776" s="36"/>
      <c r="O776" s="62"/>
      <c r="P776" s="34" t="str">
        <f t="shared" si="4"/>
        <v/>
      </c>
    </row>
    <row r="777" ht="22.5" customHeight="1">
      <c r="A777" s="37"/>
      <c r="B777" s="37" t="str">
        <f>'Master Schedule'!B777</f>
        <v/>
      </c>
      <c r="C777" s="39"/>
      <c r="D777" s="40" t="str">
        <f t="shared" si="1"/>
        <v>Saturday</v>
      </c>
      <c r="E777" s="41"/>
      <c r="F777" s="38"/>
      <c r="G777" s="38"/>
      <c r="H777" s="41"/>
      <c r="I777" s="38"/>
      <c r="J777" s="38"/>
      <c r="K777" s="32"/>
      <c r="L777" s="32"/>
      <c r="M777" s="32"/>
      <c r="N777" s="33"/>
      <c r="O777" s="62"/>
      <c r="P777" s="34" t="str">
        <f t="shared" si="4"/>
        <v/>
      </c>
    </row>
    <row r="778" ht="22.5" customHeight="1">
      <c r="A778" s="37"/>
      <c r="B778" s="37" t="str">
        <f>'Master Schedule'!B778</f>
        <v/>
      </c>
      <c r="C778" s="39"/>
      <c r="D778" s="40" t="str">
        <f t="shared" si="1"/>
        <v>Saturday</v>
      </c>
      <c r="E778" s="41"/>
      <c r="F778" s="38"/>
      <c r="G778" s="38"/>
      <c r="H778" s="41"/>
      <c r="I778" s="38"/>
      <c r="J778" s="38"/>
      <c r="K778" s="35"/>
      <c r="L778" s="35"/>
      <c r="M778" s="35"/>
      <c r="N778" s="36"/>
      <c r="O778" s="62"/>
      <c r="P778" s="34" t="str">
        <f t="shared" si="4"/>
        <v/>
      </c>
    </row>
    <row r="779" ht="22.5" customHeight="1">
      <c r="A779" s="37"/>
      <c r="B779" s="37" t="str">
        <f>'Master Schedule'!B779</f>
        <v/>
      </c>
      <c r="C779" s="39"/>
      <c r="D779" s="40" t="str">
        <f t="shared" si="1"/>
        <v>Saturday</v>
      </c>
      <c r="E779" s="41"/>
      <c r="F779" s="38"/>
      <c r="G779" s="38"/>
      <c r="H779" s="41"/>
      <c r="I779" s="38"/>
      <c r="J779" s="38"/>
      <c r="K779" s="32"/>
      <c r="L779" s="32"/>
      <c r="M779" s="32"/>
      <c r="N779" s="33"/>
      <c r="O779" s="62"/>
      <c r="P779" s="34" t="str">
        <f t="shared" si="4"/>
        <v/>
      </c>
    </row>
    <row r="780" ht="22.5" customHeight="1">
      <c r="A780" s="37"/>
      <c r="B780" s="37" t="str">
        <f>'Master Schedule'!B780</f>
        <v/>
      </c>
      <c r="C780" s="39"/>
      <c r="D780" s="40" t="str">
        <f t="shared" si="1"/>
        <v>Saturday</v>
      </c>
      <c r="E780" s="41"/>
      <c r="F780" s="38"/>
      <c r="G780" s="38"/>
      <c r="H780" s="41"/>
      <c r="I780" s="38"/>
      <c r="J780" s="38"/>
      <c r="K780" s="35"/>
      <c r="L780" s="35"/>
      <c r="M780" s="35"/>
      <c r="N780" s="36"/>
      <c r="O780" s="62"/>
      <c r="P780" s="34" t="str">
        <f t="shared" si="4"/>
        <v/>
      </c>
    </row>
    <row r="781" ht="22.5" customHeight="1">
      <c r="A781" s="37"/>
      <c r="B781" s="37" t="str">
        <f>'Master Schedule'!B781</f>
        <v/>
      </c>
      <c r="C781" s="39"/>
      <c r="D781" s="40" t="str">
        <f t="shared" si="1"/>
        <v>Saturday</v>
      </c>
      <c r="E781" s="41"/>
      <c r="F781" s="38"/>
      <c r="G781" s="38"/>
      <c r="H781" s="41"/>
      <c r="I781" s="38"/>
      <c r="J781" s="38"/>
      <c r="K781" s="32"/>
      <c r="L781" s="32"/>
      <c r="M781" s="32"/>
      <c r="N781" s="33"/>
      <c r="O781" s="62"/>
      <c r="P781" s="34" t="str">
        <f t="shared" si="4"/>
        <v/>
      </c>
    </row>
    <row r="782" ht="22.5" customHeight="1">
      <c r="A782" s="37"/>
      <c r="B782" s="37" t="str">
        <f>'Master Schedule'!B782</f>
        <v/>
      </c>
      <c r="C782" s="39"/>
      <c r="D782" s="40" t="str">
        <f t="shared" si="1"/>
        <v>Saturday</v>
      </c>
      <c r="E782" s="41"/>
      <c r="F782" s="38"/>
      <c r="G782" s="38"/>
      <c r="H782" s="41"/>
      <c r="I782" s="38"/>
      <c r="J782" s="38"/>
      <c r="K782" s="35"/>
      <c r="L782" s="35"/>
      <c r="M782" s="35"/>
      <c r="N782" s="36"/>
      <c r="O782" s="62"/>
      <c r="P782" s="34" t="str">
        <f t="shared" si="4"/>
        <v/>
      </c>
    </row>
    <row r="783" ht="22.5" customHeight="1">
      <c r="A783" s="37"/>
      <c r="B783" s="37" t="str">
        <f>'Master Schedule'!B783</f>
        <v/>
      </c>
      <c r="C783" s="39"/>
      <c r="D783" s="40" t="str">
        <f t="shared" si="1"/>
        <v>Saturday</v>
      </c>
      <c r="E783" s="41"/>
      <c r="F783" s="38"/>
      <c r="G783" s="38"/>
      <c r="H783" s="41"/>
      <c r="I783" s="38"/>
      <c r="J783" s="38"/>
      <c r="K783" s="32"/>
      <c r="L783" s="32"/>
      <c r="M783" s="32"/>
      <c r="N783" s="33"/>
      <c r="O783" s="62"/>
      <c r="P783" s="34" t="str">
        <f t="shared" si="4"/>
        <v/>
      </c>
    </row>
    <row r="784" ht="22.5" customHeight="1">
      <c r="A784" s="37"/>
      <c r="B784" s="37" t="str">
        <f>'Master Schedule'!B784</f>
        <v/>
      </c>
      <c r="C784" s="39"/>
      <c r="D784" s="40" t="str">
        <f t="shared" si="1"/>
        <v>Saturday</v>
      </c>
      <c r="E784" s="41"/>
      <c r="F784" s="38"/>
      <c r="G784" s="38"/>
      <c r="H784" s="41"/>
      <c r="I784" s="38"/>
      <c r="J784" s="38"/>
      <c r="K784" s="35"/>
      <c r="L784" s="35"/>
      <c r="M784" s="35"/>
      <c r="N784" s="36"/>
      <c r="O784" s="62"/>
      <c r="P784" s="34" t="str">
        <f t="shared" si="4"/>
        <v/>
      </c>
    </row>
    <row r="785" ht="22.5" customHeight="1">
      <c r="A785" s="37"/>
      <c r="B785" s="37" t="str">
        <f>'Master Schedule'!B785</f>
        <v/>
      </c>
      <c r="C785" s="39"/>
      <c r="D785" s="40" t="str">
        <f t="shared" si="1"/>
        <v>Saturday</v>
      </c>
      <c r="E785" s="41"/>
      <c r="F785" s="38"/>
      <c r="G785" s="38"/>
      <c r="H785" s="41"/>
      <c r="I785" s="38"/>
      <c r="J785" s="38"/>
      <c r="K785" s="32"/>
      <c r="L785" s="32"/>
      <c r="M785" s="32"/>
      <c r="N785" s="33"/>
      <c r="O785" s="62"/>
      <c r="P785" s="34" t="str">
        <f t="shared" si="4"/>
        <v/>
      </c>
    </row>
    <row r="786" ht="22.5" customHeight="1">
      <c r="A786" s="37"/>
      <c r="B786" s="37" t="str">
        <f>'Master Schedule'!B786</f>
        <v/>
      </c>
      <c r="C786" s="39"/>
      <c r="D786" s="40" t="str">
        <f t="shared" si="1"/>
        <v>Saturday</v>
      </c>
      <c r="E786" s="41"/>
      <c r="F786" s="38"/>
      <c r="G786" s="38"/>
      <c r="H786" s="41"/>
      <c r="I786" s="38"/>
      <c r="J786" s="38"/>
      <c r="K786" s="35"/>
      <c r="L786" s="35"/>
      <c r="M786" s="35"/>
      <c r="N786" s="36"/>
      <c r="O786" s="62"/>
      <c r="P786" s="34" t="str">
        <f t="shared" si="4"/>
        <v/>
      </c>
    </row>
    <row r="787" ht="22.5" customHeight="1">
      <c r="A787" s="37"/>
      <c r="B787" s="37" t="str">
        <f>'Master Schedule'!B787</f>
        <v/>
      </c>
      <c r="C787" s="39"/>
      <c r="D787" s="40" t="str">
        <f t="shared" si="1"/>
        <v>Saturday</v>
      </c>
      <c r="E787" s="41"/>
      <c r="F787" s="38"/>
      <c r="G787" s="38"/>
      <c r="H787" s="41"/>
      <c r="I787" s="38"/>
      <c r="J787" s="38"/>
      <c r="K787" s="32"/>
      <c r="L787" s="32"/>
      <c r="M787" s="32"/>
      <c r="N787" s="33"/>
      <c r="O787" s="62"/>
      <c r="P787" s="34" t="str">
        <f t="shared" si="4"/>
        <v/>
      </c>
    </row>
    <row r="788" ht="22.5" customHeight="1">
      <c r="A788" s="37"/>
      <c r="B788" s="37" t="str">
        <f>'Master Schedule'!B788</f>
        <v/>
      </c>
      <c r="C788" s="39"/>
      <c r="D788" s="40" t="str">
        <f t="shared" si="1"/>
        <v>Saturday</v>
      </c>
      <c r="E788" s="41"/>
      <c r="F788" s="38"/>
      <c r="G788" s="38"/>
      <c r="H788" s="41"/>
      <c r="I788" s="38"/>
      <c r="J788" s="38"/>
      <c r="K788" s="35"/>
      <c r="L788" s="35"/>
      <c r="M788" s="35"/>
      <c r="N788" s="36"/>
      <c r="O788" s="62"/>
      <c r="P788" s="34" t="str">
        <f t="shared" si="4"/>
        <v/>
      </c>
    </row>
    <row r="789" ht="22.5" customHeight="1">
      <c r="A789" s="37"/>
      <c r="B789" s="37" t="str">
        <f>'Master Schedule'!B789</f>
        <v/>
      </c>
      <c r="C789" s="39"/>
      <c r="D789" s="40" t="str">
        <f t="shared" si="1"/>
        <v>Saturday</v>
      </c>
      <c r="E789" s="41"/>
      <c r="F789" s="38"/>
      <c r="G789" s="38"/>
      <c r="H789" s="41"/>
      <c r="I789" s="38"/>
      <c r="J789" s="38"/>
      <c r="K789" s="32"/>
      <c r="L789" s="32"/>
      <c r="M789" s="32"/>
      <c r="N789" s="33"/>
      <c r="O789" s="62"/>
      <c r="P789" s="34" t="str">
        <f t="shared" si="4"/>
        <v/>
      </c>
    </row>
    <row r="790" ht="22.5" customHeight="1">
      <c r="A790" s="37"/>
      <c r="B790" s="37" t="str">
        <f>'Master Schedule'!B790</f>
        <v/>
      </c>
      <c r="C790" s="39"/>
      <c r="D790" s="40" t="str">
        <f t="shared" si="1"/>
        <v>Saturday</v>
      </c>
      <c r="E790" s="41"/>
      <c r="F790" s="38"/>
      <c r="G790" s="38"/>
      <c r="H790" s="41"/>
      <c r="I790" s="38"/>
      <c r="J790" s="38"/>
      <c r="K790" s="35"/>
      <c r="L790" s="35"/>
      <c r="M790" s="35"/>
      <c r="N790" s="36"/>
      <c r="O790" s="62"/>
      <c r="P790" s="34" t="str">
        <f t="shared" si="4"/>
        <v/>
      </c>
    </row>
    <row r="791" ht="22.5" customHeight="1">
      <c r="A791" s="37"/>
      <c r="B791" s="37" t="str">
        <f>'Master Schedule'!B791</f>
        <v/>
      </c>
      <c r="C791" s="39"/>
      <c r="D791" s="40" t="str">
        <f t="shared" si="1"/>
        <v>Saturday</v>
      </c>
      <c r="E791" s="41"/>
      <c r="F791" s="38"/>
      <c r="G791" s="38"/>
      <c r="H791" s="41"/>
      <c r="I791" s="38"/>
      <c r="J791" s="38"/>
      <c r="K791" s="32"/>
      <c r="L791" s="32"/>
      <c r="M791" s="32"/>
      <c r="N791" s="33"/>
      <c r="O791" s="62"/>
      <c r="P791" s="34" t="str">
        <f t="shared" si="4"/>
        <v/>
      </c>
    </row>
    <row r="792" ht="22.5" customHeight="1">
      <c r="A792" s="37"/>
      <c r="B792" s="37" t="str">
        <f>'Master Schedule'!B792</f>
        <v/>
      </c>
      <c r="C792" s="39"/>
      <c r="D792" s="40" t="str">
        <f t="shared" si="1"/>
        <v>Saturday</v>
      </c>
      <c r="E792" s="41"/>
      <c r="F792" s="38"/>
      <c r="G792" s="38"/>
      <c r="H792" s="41"/>
      <c r="I792" s="38"/>
      <c r="J792" s="38"/>
      <c r="K792" s="35"/>
      <c r="L792" s="35"/>
      <c r="M792" s="35"/>
      <c r="N792" s="36"/>
      <c r="O792" s="62"/>
      <c r="P792" s="34" t="str">
        <f t="shared" si="4"/>
        <v/>
      </c>
    </row>
    <row r="793" ht="22.5" customHeight="1">
      <c r="A793" s="37"/>
      <c r="B793" s="37" t="str">
        <f>'Master Schedule'!B793</f>
        <v/>
      </c>
      <c r="C793" s="39"/>
      <c r="D793" s="40" t="str">
        <f t="shared" si="1"/>
        <v>Saturday</v>
      </c>
      <c r="E793" s="41"/>
      <c r="F793" s="38"/>
      <c r="G793" s="38"/>
      <c r="H793" s="41"/>
      <c r="I793" s="38"/>
      <c r="J793" s="38"/>
      <c r="K793" s="32"/>
      <c r="L793" s="32"/>
      <c r="M793" s="32"/>
      <c r="N793" s="33"/>
      <c r="O793" s="62"/>
      <c r="P793" s="34" t="str">
        <f t="shared" si="4"/>
        <v/>
      </c>
    </row>
    <row r="794" ht="22.5" customHeight="1">
      <c r="A794" s="37"/>
      <c r="B794" s="37" t="str">
        <f>'Master Schedule'!B794</f>
        <v/>
      </c>
      <c r="C794" s="39"/>
      <c r="D794" s="40" t="str">
        <f t="shared" si="1"/>
        <v>Saturday</v>
      </c>
      <c r="E794" s="41"/>
      <c r="F794" s="38"/>
      <c r="G794" s="38"/>
      <c r="H794" s="41"/>
      <c r="I794" s="38"/>
      <c r="J794" s="38"/>
      <c r="K794" s="35"/>
      <c r="L794" s="35"/>
      <c r="M794" s="35"/>
      <c r="N794" s="36"/>
      <c r="O794" s="62"/>
      <c r="P794" s="34" t="str">
        <f t="shared" si="4"/>
        <v/>
      </c>
    </row>
    <row r="795" ht="22.5" customHeight="1">
      <c r="A795" s="37"/>
      <c r="B795" s="37" t="str">
        <f>'Master Schedule'!B795</f>
        <v/>
      </c>
      <c r="C795" s="39"/>
      <c r="D795" s="40" t="str">
        <f t="shared" si="1"/>
        <v>Saturday</v>
      </c>
      <c r="E795" s="41"/>
      <c r="F795" s="38"/>
      <c r="G795" s="38"/>
      <c r="H795" s="41"/>
      <c r="I795" s="38"/>
      <c r="J795" s="38"/>
      <c r="K795" s="32"/>
      <c r="L795" s="32"/>
      <c r="M795" s="32"/>
      <c r="N795" s="33"/>
      <c r="O795" s="62"/>
      <c r="P795" s="34" t="str">
        <f t="shared" si="4"/>
        <v/>
      </c>
    </row>
    <row r="796" ht="22.5" customHeight="1">
      <c r="A796" s="37"/>
      <c r="B796" s="37" t="str">
        <f>'Master Schedule'!B796</f>
        <v/>
      </c>
      <c r="C796" s="39"/>
      <c r="D796" s="40" t="str">
        <f t="shared" si="1"/>
        <v>Saturday</v>
      </c>
      <c r="E796" s="41"/>
      <c r="F796" s="38"/>
      <c r="G796" s="38"/>
      <c r="H796" s="41"/>
      <c r="I796" s="38"/>
      <c r="J796" s="38"/>
      <c r="K796" s="35"/>
      <c r="L796" s="35"/>
      <c r="M796" s="35"/>
      <c r="N796" s="36"/>
      <c r="O796" s="62"/>
      <c r="P796" s="34" t="str">
        <f t="shared" si="4"/>
        <v/>
      </c>
    </row>
    <row r="797" ht="22.5" customHeight="1">
      <c r="A797" s="37"/>
      <c r="B797" s="37" t="str">
        <f>'Master Schedule'!B797</f>
        <v/>
      </c>
      <c r="C797" s="39"/>
      <c r="D797" s="40" t="str">
        <f t="shared" si="1"/>
        <v>Saturday</v>
      </c>
      <c r="E797" s="41"/>
      <c r="F797" s="38"/>
      <c r="G797" s="38"/>
      <c r="H797" s="41"/>
      <c r="I797" s="38"/>
      <c r="J797" s="38"/>
      <c r="K797" s="32"/>
      <c r="L797" s="32"/>
      <c r="M797" s="32"/>
      <c r="N797" s="33"/>
      <c r="O797" s="62"/>
      <c r="P797" s="34" t="str">
        <f t="shared" si="4"/>
        <v/>
      </c>
    </row>
    <row r="798" ht="22.5" customHeight="1">
      <c r="A798" s="37"/>
      <c r="B798" s="37" t="str">
        <f>'Master Schedule'!B798</f>
        <v/>
      </c>
      <c r="C798" s="39"/>
      <c r="D798" s="40" t="str">
        <f t="shared" si="1"/>
        <v>Saturday</v>
      </c>
      <c r="E798" s="41"/>
      <c r="F798" s="38"/>
      <c r="G798" s="38"/>
      <c r="H798" s="41"/>
      <c r="I798" s="38"/>
      <c r="J798" s="38"/>
      <c r="K798" s="35"/>
      <c r="L798" s="35"/>
      <c r="M798" s="35"/>
      <c r="N798" s="36"/>
      <c r="O798" s="62"/>
      <c r="P798" s="34" t="str">
        <f t="shared" si="4"/>
        <v/>
      </c>
    </row>
    <row r="799" ht="22.5" customHeight="1">
      <c r="A799" s="37"/>
      <c r="B799" s="37" t="str">
        <f>'Master Schedule'!B799</f>
        <v/>
      </c>
      <c r="C799" s="39"/>
      <c r="D799" s="40" t="str">
        <f t="shared" si="1"/>
        <v>Saturday</v>
      </c>
      <c r="E799" s="41"/>
      <c r="F799" s="38"/>
      <c r="G799" s="38"/>
      <c r="H799" s="41"/>
      <c r="I799" s="38"/>
      <c r="J799" s="38"/>
      <c r="K799" s="32"/>
      <c r="L799" s="32"/>
      <c r="M799" s="32"/>
      <c r="N799" s="33"/>
      <c r="O799" s="62"/>
      <c r="P799" s="34" t="str">
        <f t="shared" si="4"/>
        <v/>
      </c>
    </row>
    <row r="800" ht="22.5" customHeight="1">
      <c r="A800" s="37"/>
      <c r="B800" s="37" t="str">
        <f>'Master Schedule'!B800</f>
        <v/>
      </c>
      <c r="C800" s="39"/>
      <c r="D800" s="40" t="str">
        <f t="shared" si="1"/>
        <v>Saturday</v>
      </c>
      <c r="E800" s="41"/>
      <c r="F800" s="38"/>
      <c r="G800" s="38"/>
      <c r="H800" s="41"/>
      <c r="I800" s="38"/>
      <c r="J800" s="38"/>
      <c r="K800" s="35"/>
      <c r="L800" s="35"/>
      <c r="M800" s="35"/>
      <c r="N800" s="36"/>
      <c r="O800" s="62"/>
      <c r="P800" s="34" t="str">
        <f t="shared" si="4"/>
        <v/>
      </c>
    </row>
    <row r="801" ht="22.5" customHeight="1">
      <c r="A801" s="37"/>
      <c r="B801" s="37" t="str">
        <f>'Master Schedule'!B801</f>
        <v/>
      </c>
      <c r="C801" s="39"/>
      <c r="D801" s="40" t="str">
        <f t="shared" si="1"/>
        <v>Saturday</v>
      </c>
      <c r="E801" s="41"/>
      <c r="F801" s="38"/>
      <c r="G801" s="38"/>
      <c r="H801" s="41"/>
      <c r="I801" s="38"/>
      <c r="J801" s="38"/>
      <c r="K801" s="32"/>
      <c r="L801" s="32"/>
      <c r="M801" s="32"/>
      <c r="N801" s="33"/>
      <c r="O801" s="62"/>
      <c r="P801" s="34" t="str">
        <f t="shared" si="4"/>
        <v/>
      </c>
    </row>
    <row r="802" ht="22.5" customHeight="1">
      <c r="A802" s="37"/>
      <c r="B802" s="37" t="str">
        <f>'Master Schedule'!B802</f>
        <v/>
      </c>
      <c r="C802" s="39"/>
      <c r="D802" s="40" t="str">
        <f t="shared" si="1"/>
        <v>Saturday</v>
      </c>
      <c r="E802" s="41"/>
      <c r="F802" s="38"/>
      <c r="G802" s="38"/>
      <c r="H802" s="41"/>
      <c r="I802" s="38"/>
      <c r="J802" s="38"/>
      <c r="K802" s="35"/>
      <c r="L802" s="35"/>
      <c r="M802" s="35"/>
      <c r="N802" s="36"/>
      <c r="O802" s="62"/>
      <c r="P802" s="34" t="str">
        <f t="shared" si="4"/>
        <v/>
      </c>
    </row>
    <row r="803" ht="22.5" customHeight="1">
      <c r="A803" s="37"/>
      <c r="B803" s="37" t="str">
        <f>'Master Schedule'!B803</f>
        <v/>
      </c>
      <c r="C803" s="39"/>
      <c r="D803" s="40" t="str">
        <f t="shared" si="1"/>
        <v>Saturday</v>
      </c>
      <c r="E803" s="41"/>
      <c r="F803" s="38"/>
      <c r="G803" s="38"/>
      <c r="H803" s="41"/>
      <c r="I803" s="38"/>
      <c r="J803" s="38"/>
      <c r="K803" s="32"/>
      <c r="L803" s="32"/>
      <c r="M803" s="32"/>
      <c r="N803" s="33"/>
      <c r="O803" s="62"/>
      <c r="P803" s="34" t="str">
        <f t="shared" si="4"/>
        <v/>
      </c>
    </row>
    <row r="804" ht="22.5" customHeight="1">
      <c r="A804" s="37"/>
      <c r="B804" s="37" t="str">
        <f>'Master Schedule'!B804</f>
        <v/>
      </c>
      <c r="C804" s="39"/>
      <c r="D804" s="40" t="str">
        <f t="shared" si="1"/>
        <v>Saturday</v>
      </c>
      <c r="E804" s="41"/>
      <c r="F804" s="38"/>
      <c r="G804" s="38"/>
      <c r="H804" s="41"/>
      <c r="I804" s="38"/>
      <c r="J804" s="38"/>
      <c r="K804" s="35"/>
      <c r="L804" s="35"/>
      <c r="M804" s="35"/>
      <c r="N804" s="36"/>
      <c r="O804" s="62"/>
      <c r="P804" s="34" t="str">
        <f t="shared" si="4"/>
        <v/>
      </c>
    </row>
    <row r="805" ht="22.5" customHeight="1">
      <c r="A805" s="37"/>
      <c r="B805" s="37" t="str">
        <f>'Master Schedule'!B805</f>
        <v/>
      </c>
      <c r="C805" s="39"/>
      <c r="D805" s="40" t="str">
        <f t="shared" si="1"/>
        <v>Saturday</v>
      </c>
      <c r="E805" s="41"/>
      <c r="F805" s="38"/>
      <c r="G805" s="38"/>
      <c r="H805" s="41"/>
      <c r="I805" s="38"/>
      <c r="J805" s="38"/>
      <c r="K805" s="32"/>
      <c r="L805" s="32"/>
      <c r="M805" s="32"/>
      <c r="N805" s="33"/>
      <c r="O805" s="62"/>
      <c r="P805" s="34" t="str">
        <f t="shared" si="4"/>
        <v/>
      </c>
    </row>
    <row r="806" ht="22.5" customHeight="1">
      <c r="A806" s="37"/>
      <c r="B806" s="37" t="str">
        <f>'Master Schedule'!B806</f>
        <v/>
      </c>
      <c r="C806" s="39"/>
      <c r="D806" s="40" t="str">
        <f t="shared" si="1"/>
        <v>Saturday</v>
      </c>
      <c r="E806" s="41"/>
      <c r="F806" s="38"/>
      <c r="G806" s="38"/>
      <c r="H806" s="41"/>
      <c r="I806" s="38"/>
      <c r="J806" s="38"/>
      <c r="K806" s="35"/>
      <c r="L806" s="35"/>
      <c r="M806" s="35"/>
      <c r="N806" s="36"/>
      <c r="O806" s="62"/>
      <c r="P806" s="34" t="str">
        <f t="shared" si="4"/>
        <v/>
      </c>
    </row>
    <row r="807" ht="22.5" customHeight="1">
      <c r="A807" s="37"/>
      <c r="B807" s="37" t="str">
        <f>'Master Schedule'!B807</f>
        <v/>
      </c>
      <c r="C807" s="39"/>
      <c r="D807" s="40" t="str">
        <f t="shared" si="1"/>
        <v>Saturday</v>
      </c>
      <c r="E807" s="41"/>
      <c r="F807" s="38"/>
      <c r="G807" s="38"/>
      <c r="H807" s="41"/>
      <c r="I807" s="38"/>
      <c r="J807" s="38"/>
      <c r="K807" s="32"/>
      <c r="L807" s="32"/>
      <c r="M807" s="32"/>
      <c r="N807" s="33"/>
      <c r="O807" s="62"/>
      <c r="P807" s="34" t="str">
        <f t="shared" si="4"/>
        <v/>
      </c>
    </row>
    <row r="808" ht="22.5" customHeight="1">
      <c r="A808" s="37"/>
      <c r="B808" s="37" t="str">
        <f>'Master Schedule'!B808</f>
        <v/>
      </c>
      <c r="C808" s="39"/>
      <c r="D808" s="40" t="str">
        <f t="shared" si="1"/>
        <v>Saturday</v>
      </c>
      <c r="E808" s="41"/>
      <c r="F808" s="38"/>
      <c r="G808" s="38"/>
      <c r="H808" s="41"/>
      <c r="I808" s="38"/>
      <c r="J808" s="38"/>
      <c r="K808" s="35"/>
      <c r="L808" s="35"/>
      <c r="M808" s="35"/>
      <c r="N808" s="36"/>
      <c r="O808" s="62"/>
      <c r="P808" s="34" t="str">
        <f t="shared" si="4"/>
        <v/>
      </c>
    </row>
    <row r="809" ht="22.5" customHeight="1">
      <c r="A809" s="37"/>
      <c r="B809" s="37" t="str">
        <f>'Master Schedule'!B809</f>
        <v/>
      </c>
      <c r="C809" s="39"/>
      <c r="D809" s="40" t="str">
        <f t="shared" si="1"/>
        <v>Saturday</v>
      </c>
      <c r="E809" s="41"/>
      <c r="F809" s="38"/>
      <c r="G809" s="38"/>
      <c r="H809" s="41"/>
      <c r="I809" s="38"/>
      <c r="J809" s="38"/>
      <c r="K809" s="32"/>
      <c r="L809" s="32"/>
      <c r="M809" s="32"/>
      <c r="N809" s="33"/>
      <c r="O809" s="62"/>
      <c r="P809" s="34" t="str">
        <f t="shared" si="4"/>
        <v/>
      </c>
    </row>
    <row r="810" ht="22.5" customHeight="1">
      <c r="A810" s="37"/>
      <c r="B810" s="37" t="str">
        <f>'Master Schedule'!B810</f>
        <v/>
      </c>
      <c r="C810" s="39"/>
      <c r="D810" s="40" t="str">
        <f t="shared" si="1"/>
        <v>Saturday</v>
      </c>
      <c r="E810" s="41"/>
      <c r="F810" s="38"/>
      <c r="G810" s="38"/>
      <c r="H810" s="41"/>
      <c r="I810" s="38"/>
      <c r="J810" s="38"/>
      <c r="K810" s="35"/>
      <c r="L810" s="35"/>
      <c r="M810" s="35"/>
      <c r="N810" s="36"/>
      <c r="O810" s="62"/>
      <c r="P810" s="34" t="str">
        <f t="shared" si="4"/>
        <v/>
      </c>
    </row>
    <row r="811" ht="22.5" customHeight="1">
      <c r="A811" s="37"/>
      <c r="B811" s="37" t="str">
        <f>'Master Schedule'!B811</f>
        <v/>
      </c>
      <c r="C811" s="39"/>
      <c r="D811" s="40" t="str">
        <f t="shared" si="1"/>
        <v>Saturday</v>
      </c>
      <c r="E811" s="41"/>
      <c r="F811" s="38"/>
      <c r="G811" s="38"/>
      <c r="H811" s="41"/>
      <c r="I811" s="38"/>
      <c r="J811" s="38"/>
      <c r="K811" s="32"/>
      <c r="L811" s="32"/>
      <c r="M811" s="32"/>
      <c r="N811" s="33"/>
      <c r="O811" s="62"/>
      <c r="P811" s="34" t="str">
        <f t="shared" si="4"/>
        <v/>
      </c>
    </row>
    <row r="812" ht="22.5" customHeight="1">
      <c r="A812" s="37"/>
      <c r="B812" s="37" t="str">
        <f>'Master Schedule'!B812</f>
        <v/>
      </c>
      <c r="C812" s="39"/>
      <c r="D812" s="40" t="str">
        <f t="shared" si="1"/>
        <v>Saturday</v>
      </c>
      <c r="E812" s="41"/>
      <c r="F812" s="38"/>
      <c r="G812" s="38"/>
      <c r="H812" s="41"/>
      <c r="I812" s="38"/>
      <c r="J812" s="38"/>
      <c r="K812" s="35"/>
      <c r="L812" s="35"/>
      <c r="M812" s="35"/>
      <c r="N812" s="36"/>
      <c r="O812" s="62"/>
      <c r="P812" s="34" t="str">
        <f t="shared" si="4"/>
        <v/>
      </c>
    </row>
    <row r="813" ht="22.5" customHeight="1">
      <c r="A813" s="37"/>
      <c r="B813" s="37" t="str">
        <f>'Master Schedule'!B813</f>
        <v/>
      </c>
      <c r="C813" s="39"/>
      <c r="D813" s="40" t="str">
        <f t="shared" si="1"/>
        <v>Saturday</v>
      </c>
      <c r="E813" s="41"/>
      <c r="F813" s="38"/>
      <c r="G813" s="38"/>
      <c r="H813" s="41"/>
      <c r="I813" s="38"/>
      <c r="J813" s="38"/>
      <c r="K813" s="32"/>
      <c r="L813" s="32"/>
      <c r="M813" s="32"/>
      <c r="N813" s="33"/>
      <c r="O813" s="62"/>
      <c r="P813" s="34" t="str">
        <f t="shared" si="4"/>
        <v/>
      </c>
    </row>
    <row r="814" ht="22.5" customHeight="1">
      <c r="A814" s="37"/>
      <c r="B814" s="37" t="str">
        <f>'Master Schedule'!B814</f>
        <v/>
      </c>
      <c r="C814" s="39"/>
      <c r="D814" s="40" t="str">
        <f t="shared" si="1"/>
        <v>Saturday</v>
      </c>
      <c r="E814" s="41"/>
      <c r="F814" s="38"/>
      <c r="G814" s="38"/>
      <c r="H814" s="41"/>
      <c r="I814" s="38"/>
      <c r="J814" s="38"/>
      <c r="K814" s="35"/>
      <c r="L814" s="35"/>
      <c r="M814" s="35"/>
      <c r="N814" s="36"/>
      <c r="O814" s="62"/>
      <c r="P814" s="34" t="str">
        <f t="shared" si="4"/>
        <v/>
      </c>
    </row>
    <row r="815" ht="22.5" customHeight="1">
      <c r="A815" s="37"/>
      <c r="B815" s="37" t="str">
        <f>'Master Schedule'!B815</f>
        <v/>
      </c>
      <c r="C815" s="39"/>
      <c r="D815" s="40" t="str">
        <f t="shared" si="1"/>
        <v>Saturday</v>
      </c>
      <c r="E815" s="41"/>
      <c r="F815" s="38"/>
      <c r="G815" s="38"/>
      <c r="H815" s="41"/>
      <c r="I815" s="38"/>
      <c r="J815" s="38"/>
      <c r="K815" s="32"/>
      <c r="L815" s="32"/>
      <c r="M815" s="32"/>
      <c r="N815" s="33"/>
      <c r="O815" s="62"/>
      <c r="P815" s="34" t="str">
        <f t="shared" si="4"/>
        <v/>
      </c>
    </row>
    <row r="816" ht="22.5" customHeight="1">
      <c r="A816" s="37"/>
      <c r="B816" s="37" t="str">
        <f>'Master Schedule'!B816</f>
        <v/>
      </c>
      <c r="C816" s="39"/>
      <c r="D816" s="40" t="str">
        <f t="shared" si="1"/>
        <v>Saturday</v>
      </c>
      <c r="E816" s="41"/>
      <c r="F816" s="38"/>
      <c r="G816" s="38"/>
      <c r="H816" s="41"/>
      <c r="I816" s="38"/>
      <c r="J816" s="38"/>
      <c r="K816" s="35"/>
      <c r="L816" s="35"/>
      <c r="M816" s="35"/>
      <c r="N816" s="36"/>
      <c r="O816" s="62"/>
      <c r="P816" s="34" t="str">
        <f t="shared" si="4"/>
        <v/>
      </c>
    </row>
    <row r="817" ht="22.5" customHeight="1">
      <c r="A817" s="37"/>
      <c r="B817" s="37" t="str">
        <f>'Master Schedule'!B817</f>
        <v/>
      </c>
      <c r="C817" s="39"/>
      <c r="D817" s="40" t="str">
        <f t="shared" si="1"/>
        <v>Saturday</v>
      </c>
      <c r="E817" s="41"/>
      <c r="F817" s="38"/>
      <c r="G817" s="38"/>
      <c r="H817" s="41"/>
      <c r="I817" s="38"/>
      <c r="J817" s="38"/>
      <c r="K817" s="32"/>
      <c r="L817" s="32"/>
      <c r="M817" s="32"/>
      <c r="N817" s="33"/>
      <c r="O817" s="62"/>
      <c r="P817" s="34" t="str">
        <f t="shared" si="4"/>
        <v/>
      </c>
    </row>
    <row r="818" ht="22.5" customHeight="1">
      <c r="A818" s="37"/>
      <c r="B818" s="37" t="str">
        <f>'Master Schedule'!B818</f>
        <v/>
      </c>
      <c r="C818" s="39"/>
      <c r="D818" s="40" t="str">
        <f t="shared" si="1"/>
        <v>Saturday</v>
      </c>
      <c r="E818" s="41"/>
      <c r="F818" s="38"/>
      <c r="G818" s="38"/>
      <c r="H818" s="41"/>
      <c r="I818" s="38"/>
      <c r="J818" s="38"/>
      <c r="K818" s="35"/>
      <c r="L818" s="35"/>
      <c r="M818" s="35"/>
      <c r="N818" s="36"/>
      <c r="O818" s="62"/>
      <c r="P818" s="34" t="str">
        <f t="shared" si="4"/>
        <v/>
      </c>
    </row>
    <row r="819" ht="22.5" customHeight="1">
      <c r="A819" s="37"/>
      <c r="B819" s="37" t="str">
        <f>'Master Schedule'!B819</f>
        <v/>
      </c>
      <c r="C819" s="39"/>
      <c r="D819" s="40" t="str">
        <f t="shared" si="1"/>
        <v>Saturday</v>
      </c>
      <c r="E819" s="41"/>
      <c r="F819" s="38"/>
      <c r="G819" s="38"/>
      <c r="H819" s="41"/>
      <c r="I819" s="38"/>
      <c r="J819" s="38"/>
      <c r="K819" s="32"/>
      <c r="L819" s="32"/>
      <c r="M819" s="32"/>
      <c r="N819" s="33"/>
      <c r="O819" s="62"/>
      <c r="P819" s="34" t="str">
        <f t="shared" si="4"/>
        <v/>
      </c>
    </row>
    <row r="820" ht="22.5" customHeight="1">
      <c r="A820" s="37"/>
      <c r="B820" s="37" t="str">
        <f>'Master Schedule'!B820</f>
        <v/>
      </c>
      <c r="C820" s="39"/>
      <c r="D820" s="40" t="str">
        <f t="shared" si="1"/>
        <v>Saturday</v>
      </c>
      <c r="E820" s="41"/>
      <c r="F820" s="38"/>
      <c r="G820" s="38"/>
      <c r="H820" s="41"/>
      <c r="I820" s="38"/>
      <c r="J820" s="38"/>
      <c r="K820" s="35"/>
      <c r="L820" s="35"/>
      <c r="M820" s="35"/>
      <c r="N820" s="36"/>
      <c r="O820" s="62"/>
      <c r="P820" s="34" t="str">
        <f t="shared" si="4"/>
        <v/>
      </c>
    </row>
    <row r="821" ht="22.5" customHeight="1">
      <c r="A821" s="37"/>
      <c r="B821" s="37" t="str">
        <f>'Master Schedule'!B821</f>
        <v/>
      </c>
      <c r="C821" s="39"/>
      <c r="D821" s="40" t="str">
        <f t="shared" si="1"/>
        <v>Saturday</v>
      </c>
      <c r="E821" s="41"/>
      <c r="F821" s="38"/>
      <c r="G821" s="38"/>
      <c r="H821" s="41"/>
      <c r="I821" s="38"/>
      <c r="J821" s="38"/>
      <c r="K821" s="32"/>
      <c r="L821" s="32"/>
      <c r="M821" s="32"/>
      <c r="N821" s="33"/>
      <c r="O821" s="62"/>
      <c r="P821" s="34" t="str">
        <f t="shared" si="4"/>
        <v/>
      </c>
    </row>
    <row r="822" ht="22.5" customHeight="1">
      <c r="A822" s="37"/>
      <c r="B822" s="37" t="str">
        <f>'Master Schedule'!B822</f>
        <v/>
      </c>
      <c r="C822" s="39"/>
      <c r="D822" s="40" t="str">
        <f t="shared" si="1"/>
        <v>Saturday</v>
      </c>
      <c r="E822" s="41"/>
      <c r="F822" s="38"/>
      <c r="G822" s="38"/>
      <c r="H822" s="41"/>
      <c r="I822" s="38"/>
      <c r="J822" s="38"/>
      <c r="K822" s="35"/>
      <c r="L822" s="35"/>
      <c r="M822" s="35"/>
      <c r="N822" s="36"/>
      <c r="O822" s="62"/>
      <c r="P822" s="34" t="str">
        <f t="shared" si="4"/>
        <v/>
      </c>
    </row>
    <row r="823" ht="22.5" customHeight="1">
      <c r="A823" s="37"/>
      <c r="B823" s="37" t="str">
        <f>'Master Schedule'!B823</f>
        <v/>
      </c>
      <c r="C823" s="39"/>
      <c r="D823" s="40" t="str">
        <f t="shared" si="1"/>
        <v>Saturday</v>
      </c>
      <c r="E823" s="41"/>
      <c r="F823" s="38"/>
      <c r="G823" s="38"/>
      <c r="H823" s="41"/>
      <c r="I823" s="38"/>
      <c r="J823" s="38"/>
      <c r="K823" s="32"/>
      <c r="L823" s="32"/>
      <c r="M823" s="32"/>
      <c r="N823" s="33"/>
      <c r="O823" s="62"/>
      <c r="P823" s="34" t="str">
        <f t="shared" si="4"/>
        <v/>
      </c>
    </row>
    <row r="824" ht="22.5" customHeight="1">
      <c r="A824" s="37"/>
      <c r="B824" s="37" t="str">
        <f>'Master Schedule'!B824</f>
        <v/>
      </c>
      <c r="C824" s="39"/>
      <c r="D824" s="40" t="str">
        <f t="shared" si="1"/>
        <v>Saturday</v>
      </c>
      <c r="E824" s="41"/>
      <c r="F824" s="38"/>
      <c r="G824" s="38"/>
      <c r="H824" s="41"/>
      <c r="I824" s="38"/>
      <c r="J824" s="38"/>
      <c r="K824" s="35"/>
      <c r="L824" s="35"/>
      <c r="M824" s="35"/>
      <c r="N824" s="36"/>
      <c r="O824" s="62"/>
      <c r="P824" s="34" t="str">
        <f t="shared" si="4"/>
        <v/>
      </c>
    </row>
    <row r="825" ht="22.5" customHeight="1">
      <c r="A825" s="37"/>
      <c r="B825" s="37" t="str">
        <f>'Master Schedule'!B825</f>
        <v/>
      </c>
      <c r="C825" s="39"/>
      <c r="D825" s="40" t="str">
        <f t="shared" si="1"/>
        <v>Saturday</v>
      </c>
      <c r="E825" s="41"/>
      <c r="F825" s="38"/>
      <c r="G825" s="38"/>
      <c r="H825" s="41"/>
      <c r="I825" s="38"/>
      <c r="J825" s="38"/>
      <c r="K825" s="32"/>
      <c r="L825" s="32"/>
      <c r="M825" s="32"/>
      <c r="N825" s="33"/>
      <c r="O825" s="62"/>
      <c r="P825" s="34" t="str">
        <f t="shared" si="4"/>
        <v/>
      </c>
    </row>
    <row r="826" ht="22.5" customHeight="1">
      <c r="A826" s="37"/>
      <c r="B826" s="37" t="str">
        <f>'Master Schedule'!B826</f>
        <v/>
      </c>
      <c r="C826" s="39"/>
      <c r="D826" s="40" t="str">
        <f t="shared" si="1"/>
        <v>Saturday</v>
      </c>
      <c r="E826" s="41"/>
      <c r="F826" s="38"/>
      <c r="G826" s="38"/>
      <c r="H826" s="41"/>
      <c r="I826" s="38"/>
      <c r="J826" s="38"/>
      <c r="K826" s="35"/>
      <c r="L826" s="35"/>
      <c r="M826" s="35"/>
      <c r="N826" s="36"/>
      <c r="O826" s="62"/>
      <c r="P826" s="34" t="str">
        <f t="shared" si="4"/>
        <v/>
      </c>
    </row>
    <row r="827" ht="22.5" customHeight="1">
      <c r="A827" s="37"/>
      <c r="B827" s="37" t="str">
        <f>'Master Schedule'!B827</f>
        <v/>
      </c>
      <c r="C827" s="39"/>
      <c r="D827" s="40" t="str">
        <f t="shared" si="1"/>
        <v>Saturday</v>
      </c>
      <c r="E827" s="41"/>
      <c r="F827" s="38"/>
      <c r="G827" s="38"/>
      <c r="H827" s="41"/>
      <c r="I827" s="38"/>
      <c r="J827" s="38"/>
      <c r="K827" s="32"/>
      <c r="L827" s="32"/>
      <c r="M827" s="32"/>
      <c r="N827" s="33"/>
      <c r="O827" s="62"/>
      <c r="P827" s="34" t="str">
        <f t="shared" si="4"/>
        <v/>
      </c>
    </row>
    <row r="828" ht="22.5" customHeight="1">
      <c r="A828" s="37"/>
      <c r="B828" s="37" t="str">
        <f>'Master Schedule'!B828</f>
        <v/>
      </c>
      <c r="C828" s="39"/>
      <c r="D828" s="40" t="str">
        <f t="shared" si="1"/>
        <v>Saturday</v>
      </c>
      <c r="E828" s="41"/>
      <c r="F828" s="38"/>
      <c r="G828" s="38"/>
      <c r="H828" s="41"/>
      <c r="I828" s="38"/>
      <c r="J828" s="38"/>
      <c r="K828" s="35"/>
      <c r="L828" s="35"/>
      <c r="M828" s="35"/>
      <c r="N828" s="36"/>
      <c r="O828" s="62"/>
      <c r="P828" s="34" t="str">
        <f t="shared" si="4"/>
        <v/>
      </c>
    </row>
    <row r="829" ht="22.5" customHeight="1">
      <c r="A829" s="37"/>
      <c r="B829" s="37" t="str">
        <f>'Master Schedule'!B829</f>
        <v/>
      </c>
      <c r="C829" s="39"/>
      <c r="D829" s="40" t="str">
        <f t="shared" si="1"/>
        <v>Saturday</v>
      </c>
      <c r="E829" s="41"/>
      <c r="F829" s="38"/>
      <c r="G829" s="38"/>
      <c r="H829" s="41"/>
      <c r="I829" s="38"/>
      <c r="J829" s="38"/>
      <c r="K829" s="32"/>
      <c r="L829" s="32"/>
      <c r="M829" s="32"/>
      <c r="N829" s="33"/>
      <c r="O829" s="62"/>
      <c r="P829" s="34" t="str">
        <f t="shared" si="4"/>
        <v/>
      </c>
    </row>
    <row r="830" ht="22.5" customHeight="1">
      <c r="A830" s="37"/>
      <c r="B830" s="37" t="str">
        <f>'Master Schedule'!B830</f>
        <v/>
      </c>
      <c r="C830" s="39"/>
      <c r="D830" s="40" t="str">
        <f t="shared" si="1"/>
        <v>Saturday</v>
      </c>
      <c r="E830" s="41"/>
      <c r="F830" s="38"/>
      <c r="G830" s="38"/>
      <c r="H830" s="41"/>
      <c r="I830" s="38"/>
      <c r="J830" s="38"/>
      <c r="K830" s="35"/>
      <c r="L830" s="35"/>
      <c r="M830" s="35"/>
      <c r="N830" s="36"/>
      <c r="O830" s="62"/>
      <c r="P830" s="34" t="str">
        <f t="shared" si="4"/>
        <v/>
      </c>
    </row>
    <row r="831" ht="22.5" customHeight="1">
      <c r="A831" s="37"/>
      <c r="B831" s="37" t="str">
        <f>'Master Schedule'!B831</f>
        <v/>
      </c>
      <c r="C831" s="39"/>
      <c r="D831" s="40" t="str">
        <f t="shared" si="1"/>
        <v>Saturday</v>
      </c>
      <c r="E831" s="41"/>
      <c r="F831" s="38"/>
      <c r="G831" s="38"/>
      <c r="H831" s="41"/>
      <c r="I831" s="38"/>
      <c r="J831" s="38"/>
      <c r="K831" s="32"/>
      <c r="L831" s="32"/>
      <c r="M831" s="32"/>
      <c r="N831" s="33"/>
      <c r="O831" s="62"/>
      <c r="P831" s="34" t="str">
        <f t="shared" si="4"/>
        <v/>
      </c>
    </row>
    <row r="832" ht="22.5" customHeight="1">
      <c r="A832" s="37"/>
      <c r="B832" s="37" t="str">
        <f>'Master Schedule'!B832</f>
        <v/>
      </c>
      <c r="C832" s="39"/>
      <c r="D832" s="40" t="str">
        <f t="shared" si="1"/>
        <v>Saturday</v>
      </c>
      <c r="E832" s="41"/>
      <c r="F832" s="38"/>
      <c r="G832" s="38"/>
      <c r="H832" s="41"/>
      <c r="I832" s="38"/>
      <c r="J832" s="38"/>
      <c r="K832" s="35"/>
      <c r="L832" s="35"/>
      <c r="M832" s="35"/>
      <c r="N832" s="36"/>
      <c r="O832" s="62"/>
      <c r="P832" s="34" t="str">
        <f t="shared" si="4"/>
        <v/>
      </c>
    </row>
    <row r="833" ht="22.5" customHeight="1">
      <c r="A833" s="37"/>
      <c r="B833" s="37" t="str">
        <f>'Master Schedule'!B833</f>
        <v/>
      </c>
      <c r="C833" s="39"/>
      <c r="D833" s="40" t="str">
        <f t="shared" si="1"/>
        <v>Saturday</v>
      </c>
      <c r="E833" s="41"/>
      <c r="F833" s="38"/>
      <c r="G833" s="38"/>
      <c r="H833" s="41"/>
      <c r="I833" s="38"/>
      <c r="J833" s="38"/>
      <c r="K833" s="32"/>
      <c r="L833" s="32"/>
      <c r="M833" s="32"/>
      <c r="N833" s="33"/>
      <c r="O833" s="62"/>
      <c r="P833" s="34" t="str">
        <f t="shared" si="4"/>
        <v/>
      </c>
    </row>
    <row r="834" ht="22.5" customHeight="1">
      <c r="A834" s="37"/>
      <c r="B834" s="37" t="str">
        <f>'Master Schedule'!B834</f>
        <v/>
      </c>
      <c r="C834" s="39"/>
      <c r="D834" s="40" t="str">
        <f t="shared" si="1"/>
        <v>Saturday</v>
      </c>
      <c r="E834" s="41"/>
      <c r="F834" s="38"/>
      <c r="G834" s="38"/>
      <c r="H834" s="41"/>
      <c r="I834" s="38"/>
      <c r="J834" s="38"/>
      <c r="K834" s="35"/>
      <c r="L834" s="35"/>
      <c r="M834" s="35"/>
      <c r="N834" s="36"/>
      <c r="O834" s="62"/>
      <c r="P834" s="34" t="str">
        <f t="shared" si="4"/>
        <v/>
      </c>
    </row>
    <row r="835" ht="22.5" customHeight="1">
      <c r="A835" s="37"/>
      <c r="B835" s="37" t="str">
        <f>'Master Schedule'!B835</f>
        <v/>
      </c>
      <c r="C835" s="39"/>
      <c r="D835" s="40" t="str">
        <f t="shared" si="1"/>
        <v>Saturday</v>
      </c>
      <c r="E835" s="41"/>
      <c r="F835" s="38"/>
      <c r="G835" s="38"/>
      <c r="H835" s="41"/>
      <c r="I835" s="38"/>
      <c r="J835" s="38"/>
      <c r="K835" s="32"/>
      <c r="L835" s="32"/>
      <c r="M835" s="32"/>
      <c r="N835" s="33"/>
      <c r="O835" s="62"/>
      <c r="P835" s="34" t="str">
        <f t="shared" si="4"/>
        <v/>
      </c>
    </row>
    <row r="836" ht="22.5" customHeight="1">
      <c r="A836" s="37"/>
      <c r="B836" s="37" t="str">
        <f>'Master Schedule'!B836</f>
        <v/>
      </c>
      <c r="C836" s="39"/>
      <c r="D836" s="40" t="str">
        <f t="shared" si="1"/>
        <v>Saturday</v>
      </c>
      <c r="E836" s="41"/>
      <c r="F836" s="38"/>
      <c r="G836" s="38"/>
      <c r="H836" s="41"/>
      <c r="I836" s="38"/>
      <c r="J836" s="38"/>
      <c r="K836" s="35"/>
      <c r="L836" s="35"/>
      <c r="M836" s="35"/>
      <c r="N836" s="36"/>
      <c r="O836" s="62"/>
      <c r="P836" s="34" t="str">
        <f t="shared" si="4"/>
        <v/>
      </c>
    </row>
    <row r="837" ht="22.5" customHeight="1">
      <c r="A837" s="37"/>
      <c r="B837" s="37" t="str">
        <f>'Master Schedule'!B837</f>
        <v/>
      </c>
      <c r="C837" s="39"/>
      <c r="D837" s="40" t="str">
        <f t="shared" si="1"/>
        <v>Saturday</v>
      </c>
      <c r="E837" s="41"/>
      <c r="F837" s="38"/>
      <c r="G837" s="38"/>
      <c r="H837" s="41"/>
      <c r="I837" s="38"/>
      <c r="J837" s="38"/>
      <c r="K837" s="32"/>
      <c r="L837" s="32"/>
      <c r="M837" s="32"/>
      <c r="N837" s="33"/>
      <c r="O837" s="62"/>
      <c r="P837" s="34" t="str">
        <f t="shared" si="4"/>
        <v/>
      </c>
    </row>
    <row r="838" ht="22.5" customHeight="1">
      <c r="A838" s="37"/>
      <c r="B838" s="37" t="str">
        <f>'Master Schedule'!B838</f>
        <v/>
      </c>
      <c r="C838" s="39"/>
      <c r="D838" s="40" t="str">
        <f t="shared" si="1"/>
        <v>Saturday</v>
      </c>
      <c r="E838" s="41"/>
      <c r="F838" s="38"/>
      <c r="G838" s="38"/>
      <c r="H838" s="41"/>
      <c r="I838" s="38"/>
      <c r="J838" s="38"/>
      <c r="K838" s="35"/>
      <c r="L838" s="35"/>
      <c r="M838" s="35"/>
      <c r="N838" s="36"/>
      <c r="O838" s="62"/>
      <c r="P838" s="34" t="str">
        <f t="shared" si="4"/>
        <v/>
      </c>
    </row>
    <row r="839" ht="22.5" customHeight="1">
      <c r="A839" s="37"/>
      <c r="B839" s="37" t="str">
        <f>'Master Schedule'!B839</f>
        <v/>
      </c>
      <c r="C839" s="39"/>
      <c r="D839" s="40" t="str">
        <f t="shared" si="1"/>
        <v>Saturday</v>
      </c>
      <c r="E839" s="41"/>
      <c r="F839" s="38"/>
      <c r="G839" s="38"/>
      <c r="H839" s="41"/>
      <c r="I839" s="38"/>
      <c r="J839" s="38"/>
      <c r="K839" s="32"/>
      <c r="L839" s="32"/>
      <c r="M839" s="32"/>
      <c r="N839" s="33"/>
      <c r="O839" s="62"/>
      <c r="P839" s="34" t="str">
        <f t="shared" si="4"/>
        <v/>
      </c>
    </row>
    <row r="840" ht="22.5" customHeight="1">
      <c r="A840" s="37"/>
      <c r="B840" s="37" t="str">
        <f>'Master Schedule'!B840</f>
        <v/>
      </c>
      <c r="C840" s="39"/>
      <c r="D840" s="40" t="str">
        <f t="shared" si="1"/>
        <v>Saturday</v>
      </c>
      <c r="E840" s="41"/>
      <c r="F840" s="38"/>
      <c r="G840" s="38"/>
      <c r="H840" s="41"/>
      <c r="I840" s="38"/>
      <c r="J840" s="38"/>
      <c r="K840" s="35"/>
      <c r="L840" s="35"/>
      <c r="M840" s="35"/>
      <c r="N840" s="36"/>
      <c r="O840" s="62"/>
      <c r="P840" s="34" t="str">
        <f t="shared" si="4"/>
        <v/>
      </c>
    </row>
    <row r="841" ht="22.5" customHeight="1">
      <c r="A841" s="37"/>
      <c r="B841" s="37" t="str">
        <f>'Master Schedule'!B841</f>
        <v/>
      </c>
      <c r="C841" s="39"/>
      <c r="D841" s="40" t="str">
        <f t="shared" si="1"/>
        <v>Saturday</v>
      </c>
      <c r="E841" s="41"/>
      <c r="F841" s="38"/>
      <c r="G841" s="38"/>
      <c r="H841" s="41"/>
      <c r="I841" s="38"/>
      <c r="J841" s="38"/>
      <c r="K841" s="32"/>
      <c r="L841" s="32"/>
      <c r="M841" s="32"/>
      <c r="N841" s="33"/>
      <c r="O841" s="62"/>
      <c r="P841" s="34" t="str">
        <f t="shared" si="4"/>
        <v/>
      </c>
    </row>
    <row r="842" ht="22.5" customHeight="1">
      <c r="A842" s="37"/>
      <c r="B842" s="37" t="str">
        <f>'Master Schedule'!B842</f>
        <v/>
      </c>
      <c r="C842" s="39"/>
      <c r="D842" s="40" t="str">
        <f t="shared" si="1"/>
        <v>Saturday</v>
      </c>
      <c r="E842" s="41"/>
      <c r="F842" s="38"/>
      <c r="G842" s="38"/>
      <c r="H842" s="41"/>
      <c r="I842" s="38"/>
      <c r="J842" s="38"/>
      <c r="K842" s="35"/>
      <c r="L842" s="35"/>
      <c r="M842" s="35"/>
      <c r="N842" s="36"/>
      <c r="O842" s="62"/>
      <c r="P842" s="34" t="str">
        <f t="shared" si="4"/>
        <v/>
      </c>
    </row>
    <row r="843" ht="22.5" customHeight="1">
      <c r="A843" s="37"/>
      <c r="B843" s="37" t="str">
        <f>'Master Schedule'!B843</f>
        <v/>
      </c>
      <c r="C843" s="39"/>
      <c r="D843" s="40" t="str">
        <f t="shared" si="1"/>
        <v>Saturday</v>
      </c>
      <c r="E843" s="41"/>
      <c r="F843" s="38"/>
      <c r="G843" s="38"/>
      <c r="H843" s="41"/>
      <c r="I843" s="38"/>
      <c r="J843" s="38"/>
      <c r="K843" s="32"/>
      <c r="L843" s="32"/>
      <c r="M843" s="32"/>
      <c r="N843" s="33"/>
      <c r="O843" s="62"/>
      <c r="P843" s="34" t="str">
        <f t="shared" si="4"/>
        <v/>
      </c>
    </row>
    <row r="844" ht="22.5" customHeight="1">
      <c r="A844" s="37"/>
      <c r="B844" s="37" t="str">
        <f>'Master Schedule'!B844</f>
        <v/>
      </c>
      <c r="C844" s="39"/>
      <c r="D844" s="40" t="str">
        <f t="shared" si="1"/>
        <v>Saturday</v>
      </c>
      <c r="E844" s="41"/>
      <c r="F844" s="38"/>
      <c r="G844" s="38"/>
      <c r="H844" s="41"/>
      <c r="I844" s="38"/>
      <c r="J844" s="38"/>
      <c r="K844" s="35"/>
      <c r="L844" s="35"/>
      <c r="M844" s="35"/>
      <c r="N844" s="36"/>
      <c r="O844" s="62"/>
      <c r="P844" s="34" t="str">
        <f t="shared" si="4"/>
        <v/>
      </c>
    </row>
    <row r="845" ht="22.5" customHeight="1">
      <c r="A845" s="37"/>
      <c r="B845" s="37" t="str">
        <f>'Master Schedule'!B845</f>
        <v/>
      </c>
      <c r="C845" s="39"/>
      <c r="D845" s="40" t="str">
        <f t="shared" si="1"/>
        <v>Saturday</v>
      </c>
      <c r="E845" s="41"/>
      <c r="F845" s="38"/>
      <c r="G845" s="38"/>
      <c r="H845" s="41"/>
      <c r="I845" s="38"/>
      <c r="J845" s="38"/>
      <c r="K845" s="32"/>
      <c r="L845" s="32"/>
      <c r="M845" s="32"/>
      <c r="N845" s="33"/>
      <c r="O845" s="62"/>
      <c r="P845" s="34" t="str">
        <f t="shared" si="4"/>
        <v/>
      </c>
    </row>
    <row r="846" ht="22.5" customHeight="1">
      <c r="A846" s="37"/>
      <c r="B846" s="37" t="str">
        <f>'Master Schedule'!B846</f>
        <v/>
      </c>
      <c r="C846" s="39"/>
      <c r="D846" s="40" t="str">
        <f t="shared" si="1"/>
        <v>Saturday</v>
      </c>
      <c r="E846" s="41"/>
      <c r="F846" s="38"/>
      <c r="G846" s="38"/>
      <c r="H846" s="41"/>
      <c r="I846" s="38"/>
      <c r="J846" s="38"/>
      <c r="K846" s="35"/>
      <c r="L846" s="35"/>
      <c r="M846" s="35"/>
      <c r="N846" s="36"/>
      <c r="O846" s="62"/>
      <c r="P846" s="34" t="str">
        <f t="shared" si="4"/>
        <v/>
      </c>
    </row>
    <row r="847" ht="22.5" customHeight="1">
      <c r="A847" s="37"/>
      <c r="B847" s="37" t="str">
        <f>'Master Schedule'!B847</f>
        <v/>
      </c>
      <c r="C847" s="39"/>
      <c r="D847" s="40" t="str">
        <f t="shared" si="1"/>
        <v>Saturday</v>
      </c>
      <c r="E847" s="41"/>
      <c r="F847" s="38"/>
      <c r="G847" s="38"/>
      <c r="H847" s="41"/>
      <c r="I847" s="38"/>
      <c r="J847" s="38"/>
      <c r="K847" s="32"/>
      <c r="L847" s="32"/>
      <c r="M847" s="32"/>
      <c r="N847" s="33"/>
      <c r="O847" s="62"/>
      <c r="P847" s="34" t="str">
        <f t="shared" si="4"/>
        <v/>
      </c>
    </row>
    <row r="848" ht="22.5" customHeight="1">
      <c r="A848" s="37"/>
      <c r="B848" s="37" t="str">
        <f>'Master Schedule'!B848</f>
        <v/>
      </c>
      <c r="C848" s="39"/>
      <c r="D848" s="40" t="str">
        <f t="shared" si="1"/>
        <v>Saturday</v>
      </c>
      <c r="E848" s="41"/>
      <c r="F848" s="38"/>
      <c r="G848" s="38"/>
      <c r="H848" s="41"/>
      <c r="I848" s="38"/>
      <c r="J848" s="38"/>
      <c r="K848" s="35"/>
      <c r="L848" s="35"/>
      <c r="M848" s="35"/>
      <c r="N848" s="36"/>
      <c r="O848" s="62"/>
      <c r="P848" s="34" t="str">
        <f t="shared" si="4"/>
        <v/>
      </c>
    </row>
    <row r="849" ht="22.5" customHeight="1">
      <c r="A849" s="37"/>
      <c r="B849" s="37" t="str">
        <f>'Master Schedule'!B849</f>
        <v/>
      </c>
      <c r="C849" s="39"/>
      <c r="D849" s="40" t="str">
        <f t="shared" si="1"/>
        <v>Saturday</v>
      </c>
      <c r="E849" s="41"/>
      <c r="F849" s="38"/>
      <c r="G849" s="38"/>
      <c r="H849" s="41"/>
      <c r="I849" s="38"/>
      <c r="J849" s="38"/>
      <c r="K849" s="32"/>
      <c r="L849" s="32"/>
      <c r="M849" s="32"/>
      <c r="N849" s="33"/>
      <c r="O849" s="62"/>
      <c r="P849" s="34" t="str">
        <f t="shared" si="4"/>
        <v/>
      </c>
    </row>
    <row r="850" ht="22.5" customHeight="1">
      <c r="A850" s="37"/>
      <c r="B850" s="37" t="str">
        <f>'Master Schedule'!B850</f>
        <v/>
      </c>
      <c r="C850" s="39"/>
      <c r="D850" s="40" t="str">
        <f t="shared" si="1"/>
        <v>Saturday</v>
      </c>
      <c r="E850" s="41"/>
      <c r="F850" s="38"/>
      <c r="G850" s="38"/>
      <c r="H850" s="41"/>
      <c r="I850" s="38"/>
      <c r="J850" s="38"/>
      <c r="K850" s="35"/>
      <c r="L850" s="35"/>
      <c r="M850" s="35"/>
      <c r="N850" s="36"/>
      <c r="O850" s="62"/>
      <c r="P850" s="34" t="str">
        <f t="shared" si="4"/>
        <v/>
      </c>
    </row>
    <row r="851" ht="22.5" customHeight="1">
      <c r="A851" s="37"/>
      <c r="B851" s="37" t="str">
        <f>'Master Schedule'!B851</f>
        <v/>
      </c>
      <c r="C851" s="39"/>
      <c r="D851" s="40" t="str">
        <f t="shared" si="1"/>
        <v>Saturday</v>
      </c>
      <c r="E851" s="41"/>
      <c r="F851" s="38"/>
      <c r="G851" s="38"/>
      <c r="H851" s="41"/>
      <c r="I851" s="38"/>
      <c r="J851" s="38"/>
      <c r="K851" s="32"/>
      <c r="L851" s="32"/>
      <c r="M851" s="32"/>
      <c r="N851" s="33"/>
      <c r="O851" s="62"/>
      <c r="P851" s="34" t="str">
        <f t="shared" si="4"/>
        <v/>
      </c>
    </row>
    <row r="852" ht="22.5" customHeight="1">
      <c r="A852" s="37"/>
      <c r="B852" s="37" t="str">
        <f>'Master Schedule'!B852</f>
        <v/>
      </c>
      <c r="C852" s="39"/>
      <c r="D852" s="40" t="str">
        <f t="shared" si="1"/>
        <v>Saturday</v>
      </c>
      <c r="E852" s="41"/>
      <c r="F852" s="38"/>
      <c r="G852" s="38"/>
      <c r="H852" s="41"/>
      <c r="I852" s="38"/>
      <c r="J852" s="38"/>
      <c r="K852" s="35"/>
      <c r="L852" s="35"/>
      <c r="M852" s="35"/>
      <c r="N852" s="36"/>
      <c r="O852" s="62"/>
      <c r="P852" s="34" t="str">
        <f t="shared" si="4"/>
        <v/>
      </c>
    </row>
    <row r="853" ht="22.5" customHeight="1">
      <c r="A853" s="37"/>
      <c r="B853" s="37" t="str">
        <f>'Master Schedule'!B853</f>
        <v/>
      </c>
      <c r="C853" s="39"/>
      <c r="D853" s="40" t="str">
        <f t="shared" si="1"/>
        <v>Saturday</v>
      </c>
      <c r="E853" s="41"/>
      <c r="F853" s="38"/>
      <c r="G853" s="38"/>
      <c r="H853" s="41"/>
      <c r="I853" s="38"/>
      <c r="J853" s="38"/>
      <c r="K853" s="32"/>
      <c r="L853" s="32"/>
      <c r="M853" s="32"/>
      <c r="N853" s="33"/>
      <c r="O853" s="62"/>
      <c r="P853" s="34" t="str">
        <f t="shared" si="4"/>
        <v/>
      </c>
    </row>
    <row r="854" ht="22.5" customHeight="1">
      <c r="A854" s="37"/>
      <c r="B854" s="37" t="str">
        <f>'Master Schedule'!B854</f>
        <v/>
      </c>
      <c r="C854" s="39"/>
      <c r="D854" s="40" t="str">
        <f t="shared" si="1"/>
        <v>Saturday</v>
      </c>
      <c r="E854" s="41"/>
      <c r="F854" s="38"/>
      <c r="G854" s="38"/>
      <c r="H854" s="41"/>
      <c r="I854" s="38"/>
      <c r="J854" s="38"/>
      <c r="K854" s="35"/>
      <c r="L854" s="35"/>
      <c r="M854" s="35"/>
      <c r="N854" s="36"/>
      <c r="O854" s="62"/>
      <c r="P854" s="34" t="str">
        <f t="shared" si="4"/>
        <v/>
      </c>
    </row>
    <row r="855" ht="22.5" customHeight="1">
      <c r="A855" s="37"/>
      <c r="B855" s="37" t="str">
        <f>'Master Schedule'!B855</f>
        <v/>
      </c>
      <c r="C855" s="39"/>
      <c r="D855" s="40" t="str">
        <f t="shared" si="1"/>
        <v>Saturday</v>
      </c>
      <c r="E855" s="41"/>
      <c r="F855" s="38"/>
      <c r="G855" s="38"/>
      <c r="H855" s="41"/>
      <c r="I855" s="38"/>
      <c r="J855" s="38"/>
      <c r="K855" s="32"/>
      <c r="L855" s="32"/>
      <c r="M855" s="32"/>
      <c r="N855" s="33"/>
      <c r="O855" s="62"/>
      <c r="P855" s="34" t="str">
        <f t="shared" si="4"/>
        <v/>
      </c>
    </row>
    <row r="856" ht="22.5" customHeight="1">
      <c r="A856" s="37"/>
      <c r="B856" s="37" t="str">
        <f>'Master Schedule'!B856</f>
        <v/>
      </c>
      <c r="C856" s="39"/>
      <c r="D856" s="40" t="str">
        <f t="shared" si="1"/>
        <v>Saturday</v>
      </c>
      <c r="E856" s="41"/>
      <c r="F856" s="38"/>
      <c r="G856" s="38"/>
      <c r="H856" s="41"/>
      <c r="I856" s="38"/>
      <c r="J856" s="38"/>
      <c r="K856" s="35"/>
      <c r="L856" s="35"/>
      <c r="M856" s="35"/>
      <c r="N856" s="36"/>
      <c r="O856" s="62"/>
      <c r="P856" s="34" t="str">
        <f t="shared" si="4"/>
        <v/>
      </c>
    </row>
    <row r="857" ht="22.5" customHeight="1">
      <c r="A857" s="37"/>
      <c r="B857" s="37" t="str">
        <f>'Master Schedule'!B857</f>
        <v/>
      </c>
      <c r="C857" s="39"/>
      <c r="D857" s="40" t="str">
        <f t="shared" si="1"/>
        <v>Saturday</v>
      </c>
      <c r="E857" s="41"/>
      <c r="F857" s="38"/>
      <c r="G857" s="38"/>
      <c r="H857" s="41"/>
      <c r="I857" s="38"/>
      <c r="J857" s="38"/>
      <c r="K857" s="32"/>
      <c r="L857" s="32"/>
      <c r="M857" s="32"/>
      <c r="N857" s="33"/>
      <c r="O857" s="62"/>
      <c r="P857" s="34" t="str">
        <f t="shared" si="4"/>
        <v/>
      </c>
    </row>
    <row r="858" ht="22.5" customHeight="1">
      <c r="A858" s="37"/>
      <c r="B858" s="37" t="str">
        <f>'Master Schedule'!B858</f>
        <v/>
      </c>
      <c r="C858" s="39"/>
      <c r="D858" s="40" t="str">
        <f t="shared" si="1"/>
        <v>Saturday</v>
      </c>
      <c r="E858" s="41"/>
      <c r="F858" s="38"/>
      <c r="G858" s="38"/>
      <c r="H858" s="41"/>
      <c r="I858" s="38"/>
      <c r="J858" s="38"/>
      <c r="K858" s="35"/>
      <c r="L858" s="35"/>
      <c r="M858" s="35"/>
      <c r="N858" s="36"/>
      <c r="O858" s="62"/>
      <c r="P858" s="34" t="str">
        <f t="shared" si="4"/>
        <v/>
      </c>
    </row>
    <row r="859" ht="22.5" customHeight="1">
      <c r="A859" s="37"/>
      <c r="B859" s="37" t="str">
        <f>'Master Schedule'!B859</f>
        <v/>
      </c>
      <c r="C859" s="39"/>
      <c r="D859" s="40" t="str">
        <f t="shared" si="1"/>
        <v>Saturday</v>
      </c>
      <c r="E859" s="41"/>
      <c r="F859" s="38"/>
      <c r="G859" s="38"/>
      <c r="H859" s="41"/>
      <c r="I859" s="38"/>
      <c r="J859" s="38"/>
      <c r="K859" s="32"/>
      <c r="L859" s="32"/>
      <c r="M859" s="32"/>
      <c r="N859" s="33"/>
      <c r="O859" s="62"/>
      <c r="P859" s="34" t="str">
        <f t="shared" si="4"/>
        <v/>
      </c>
    </row>
    <row r="860" ht="22.5" customHeight="1">
      <c r="A860" s="37"/>
      <c r="B860" s="37" t="str">
        <f>'Master Schedule'!B860</f>
        <v/>
      </c>
      <c r="C860" s="39"/>
      <c r="D860" s="40" t="str">
        <f t="shared" si="1"/>
        <v>Saturday</v>
      </c>
      <c r="E860" s="41"/>
      <c r="F860" s="38"/>
      <c r="G860" s="38"/>
      <c r="H860" s="41"/>
      <c r="I860" s="38"/>
      <c r="J860" s="38"/>
      <c r="K860" s="35"/>
      <c r="L860" s="35"/>
      <c r="M860" s="35"/>
      <c r="N860" s="36"/>
      <c r="O860" s="62"/>
      <c r="P860" s="34" t="str">
        <f t="shared" si="4"/>
        <v/>
      </c>
    </row>
    <row r="861" ht="22.5" customHeight="1">
      <c r="A861" s="37"/>
      <c r="B861" s="37" t="str">
        <f>'Master Schedule'!B861</f>
        <v/>
      </c>
      <c r="C861" s="39"/>
      <c r="D861" s="40" t="str">
        <f t="shared" si="1"/>
        <v>Saturday</v>
      </c>
      <c r="E861" s="41"/>
      <c r="F861" s="38"/>
      <c r="G861" s="38"/>
      <c r="H861" s="41"/>
      <c r="I861" s="38"/>
      <c r="J861" s="38"/>
      <c r="K861" s="32"/>
      <c r="L861" s="32"/>
      <c r="M861" s="32"/>
      <c r="N861" s="33"/>
      <c r="O861" s="62"/>
      <c r="P861" s="34" t="str">
        <f t="shared" si="4"/>
        <v/>
      </c>
    </row>
    <row r="862" ht="22.5" customHeight="1">
      <c r="A862" s="37"/>
      <c r="B862" s="37" t="str">
        <f>'Master Schedule'!B862</f>
        <v/>
      </c>
      <c r="C862" s="39"/>
      <c r="D862" s="40" t="str">
        <f t="shared" si="1"/>
        <v>Saturday</v>
      </c>
      <c r="E862" s="41"/>
      <c r="F862" s="38"/>
      <c r="G862" s="38"/>
      <c r="H862" s="41"/>
      <c r="I862" s="38"/>
      <c r="J862" s="38"/>
      <c r="K862" s="35"/>
      <c r="L862" s="35"/>
      <c r="M862" s="35"/>
      <c r="N862" s="36"/>
      <c r="O862" s="62"/>
      <c r="P862" s="34" t="str">
        <f t="shared" si="4"/>
        <v/>
      </c>
    </row>
    <row r="863" ht="22.5" customHeight="1">
      <c r="A863" s="37"/>
      <c r="B863" s="37" t="str">
        <f>'Master Schedule'!B863</f>
        <v/>
      </c>
      <c r="C863" s="39"/>
      <c r="D863" s="40" t="str">
        <f t="shared" si="1"/>
        <v>Saturday</v>
      </c>
      <c r="E863" s="41"/>
      <c r="F863" s="38"/>
      <c r="G863" s="38"/>
      <c r="H863" s="41"/>
      <c r="I863" s="38"/>
      <c r="J863" s="38"/>
      <c r="K863" s="32"/>
      <c r="L863" s="32"/>
      <c r="M863" s="32"/>
      <c r="N863" s="33"/>
      <c r="O863" s="62"/>
      <c r="P863" s="34" t="str">
        <f t="shared" si="4"/>
        <v/>
      </c>
    </row>
    <row r="864" ht="22.5" customHeight="1">
      <c r="A864" s="37"/>
      <c r="B864" s="37" t="str">
        <f>'Master Schedule'!B864</f>
        <v/>
      </c>
      <c r="C864" s="39"/>
      <c r="D864" s="40" t="str">
        <f t="shared" si="1"/>
        <v>Saturday</v>
      </c>
      <c r="E864" s="41"/>
      <c r="F864" s="38"/>
      <c r="G864" s="38"/>
      <c r="H864" s="41"/>
      <c r="I864" s="38"/>
      <c r="J864" s="38"/>
      <c r="K864" s="35"/>
      <c r="L864" s="35"/>
      <c r="M864" s="35"/>
      <c r="N864" s="36"/>
      <c r="O864" s="62"/>
      <c r="P864" s="34" t="str">
        <f t="shared" si="4"/>
        <v/>
      </c>
    </row>
    <row r="865" ht="22.5" customHeight="1">
      <c r="A865" s="37"/>
      <c r="B865" s="37" t="str">
        <f>'Master Schedule'!B865</f>
        <v/>
      </c>
      <c r="C865" s="39"/>
      <c r="D865" s="40" t="str">
        <f t="shared" si="1"/>
        <v>Saturday</v>
      </c>
      <c r="E865" s="41"/>
      <c r="F865" s="38"/>
      <c r="G865" s="38"/>
      <c r="H865" s="41"/>
      <c r="I865" s="38"/>
      <c r="J865" s="38"/>
      <c r="K865" s="32"/>
      <c r="L865" s="32"/>
      <c r="M865" s="32"/>
      <c r="N865" s="33"/>
      <c r="O865" s="62"/>
      <c r="P865" s="34" t="str">
        <f t="shared" si="4"/>
        <v/>
      </c>
    </row>
    <row r="866" ht="22.5" customHeight="1">
      <c r="A866" s="37"/>
      <c r="B866" s="37" t="str">
        <f>'Master Schedule'!B866</f>
        <v/>
      </c>
      <c r="C866" s="39"/>
      <c r="D866" s="40" t="str">
        <f t="shared" si="1"/>
        <v>Saturday</v>
      </c>
      <c r="E866" s="41"/>
      <c r="F866" s="38"/>
      <c r="G866" s="38"/>
      <c r="H866" s="41"/>
      <c r="I866" s="38"/>
      <c r="J866" s="38"/>
      <c r="K866" s="35"/>
      <c r="L866" s="35"/>
      <c r="M866" s="35"/>
      <c r="N866" s="36"/>
      <c r="O866" s="62"/>
      <c r="P866" s="34" t="str">
        <f t="shared" si="4"/>
        <v/>
      </c>
    </row>
    <row r="867" ht="22.5" customHeight="1">
      <c r="A867" s="37"/>
      <c r="B867" s="37" t="str">
        <f>'Master Schedule'!B867</f>
        <v/>
      </c>
      <c r="C867" s="39"/>
      <c r="D867" s="40" t="str">
        <f t="shared" si="1"/>
        <v>Saturday</v>
      </c>
      <c r="E867" s="41"/>
      <c r="F867" s="38"/>
      <c r="G867" s="38"/>
      <c r="H867" s="41"/>
      <c r="I867" s="38"/>
      <c r="J867" s="38"/>
      <c r="K867" s="32"/>
      <c r="L867" s="32"/>
      <c r="M867" s="32"/>
      <c r="N867" s="33"/>
      <c r="O867" s="62"/>
      <c r="P867" s="34" t="str">
        <f t="shared" si="4"/>
        <v/>
      </c>
    </row>
    <row r="868" ht="22.5" customHeight="1">
      <c r="A868" s="37"/>
      <c r="B868" s="37" t="str">
        <f>'Master Schedule'!B868</f>
        <v/>
      </c>
      <c r="C868" s="39"/>
      <c r="D868" s="40" t="str">
        <f t="shared" si="1"/>
        <v>Saturday</v>
      </c>
      <c r="E868" s="41"/>
      <c r="F868" s="38"/>
      <c r="G868" s="38"/>
      <c r="H868" s="41"/>
      <c r="I868" s="38"/>
      <c r="J868" s="38"/>
      <c r="K868" s="35"/>
      <c r="L868" s="35"/>
      <c r="M868" s="35"/>
      <c r="N868" s="36"/>
      <c r="O868" s="62"/>
      <c r="P868" s="34" t="str">
        <f t="shared" si="4"/>
        <v/>
      </c>
    </row>
    <row r="869" ht="22.5" customHeight="1">
      <c r="A869" s="37"/>
      <c r="B869" s="37" t="str">
        <f>'Master Schedule'!B869</f>
        <v/>
      </c>
      <c r="C869" s="39"/>
      <c r="D869" s="40" t="str">
        <f t="shared" si="1"/>
        <v>Saturday</v>
      </c>
      <c r="E869" s="41"/>
      <c r="F869" s="38"/>
      <c r="G869" s="38"/>
      <c r="H869" s="41"/>
      <c r="I869" s="38"/>
      <c r="J869" s="38"/>
      <c r="K869" s="32"/>
      <c r="L869" s="32"/>
      <c r="M869" s="32"/>
      <c r="N869" s="33"/>
      <c r="O869" s="62"/>
      <c r="P869" s="34" t="str">
        <f t="shared" si="4"/>
        <v/>
      </c>
    </row>
    <row r="870" ht="22.5" customHeight="1">
      <c r="A870" s="37"/>
      <c r="B870" s="37" t="str">
        <f>'Master Schedule'!B870</f>
        <v/>
      </c>
      <c r="C870" s="39"/>
      <c r="D870" s="40" t="str">
        <f t="shared" si="1"/>
        <v>Saturday</v>
      </c>
      <c r="E870" s="41"/>
      <c r="F870" s="38"/>
      <c r="G870" s="38"/>
      <c r="H870" s="41"/>
      <c r="I870" s="38"/>
      <c r="J870" s="38"/>
      <c r="K870" s="35"/>
      <c r="L870" s="35"/>
      <c r="M870" s="35"/>
      <c r="N870" s="36"/>
      <c r="O870" s="62"/>
      <c r="P870" s="34" t="str">
        <f t="shared" si="4"/>
        <v/>
      </c>
    </row>
    <row r="871" ht="22.5" customHeight="1">
      <c r="A871" s="37"/>
      <c r="B871" s="37" t="str">
        <f>'Master Schedule'!B871</f>
        <v/>
      </c>
      <c r="C871" s="39"/>
      <c r="D871" s="40" t="str">
        <f t="shared" si="1"/>
        <v>Saturday</v>
      </c>
      <c r="E871" s="41"/>
      <c r="F871" s="38"/>
      <c r="G871" s="38"/>
      <c r="H871" s="41"/>
      <c r="I871" s="38"/>
      <c r="J871" s="38"/>
      <c r="K871" s="32"/>
      <c r="L871" s="32"/>
      <c r="M871" s="32"/>
      <c r="N871" s="33"/>
      <c r="O871" s="62"/>
      <c r="P871" s="34" t="str">
        <f t="shared" si="4"/>
        <v/>
      </c>
    </row>
    <row r="872" ht="22.5" customHeight="1">
      <c r="A872" s="37"/>
      <c r="B872" s="37" t="str">
        <f>'Master Schedule'!B872</f>
        <v/>
      </c>
      <c r="C872" s="39"/>
      <c r="D872" s="40" t="str">
        <f t="shared" si="1"/>
        <v>Saturday</v>
      </c>
      <c r="E872" s="41"/>
      <c r="F872" s="38"/>
      <c r="G872" s="38"/>
      <c r="H872" s="41"/>
      <c r="I872" s="38"/>
      <c r="J872" s="38"/>
      <c r="K872" s="35"/>
      <c r="L872" s="35"/>
      <c r="M872" s="35"/>
      <c r="N872" s="36"/>
      <c r="O872" s="62"/>
      <c r="P872" s="34" t="str">
        <f t="shared" si="4"/>
        <v/>
      </c>
    </row>
    <row r="873" ht="22.5" customHeight="1">
      <c r="A873" s="37"/>
      <c r="B873" s="37" t="str">
        <f>'Master Schedule'!B873</f>
        <v/>
      </c>
      <c r="C873" s="39"/>
      <c r="D873" s="40" t="str">
        <f t="shared" si="1"/>
        <v>Saturday</v>
      </c>
      <c r="E873" s="41"/>
      <c r="F873" s="38"/>
      <c r="G873" s="38"/>
      <c r="H873" s="41"/>
      <c r="I873" s="38"/>
      <c r="J873" s="38"/>
      <c r="K873" s="32"/>
      <c r="L873" s="32"/>
      <c r="M873" s="32"/>
      <c r="N873" s="33"/>
      <c r="O873" s="62"/>
      <c r="P873" s="34" t="str">
        <f t="shared" si="4"/>
        <v/>
      </c>
    </row>
    <row r="874" ht="22.5" customHeight="1">
      <c r="A874" s="37"/>
      <c r="B874" s="37" t="str">
        <f>'Master Schedule'!B874</f>
        <v/>
      </c>
      <c r="C874" s="39"/>
      <c r="D874" s="40" t="str">
        <f t="shared" si="1"/>
        <v>Saturday</v>
      </c>
      <c r="E874" s="41"/>
      <c r="F874" s="38"/>
      <c r="G874" s="38"/>
      <c r="H874" s="41"/>
      <c r="I874" s="38"/>
      <c r="J874" s="38"/>
      <c r="K874" s="35"/>
      <c r="L874" s="35"/>
      <c r="M874" s="35"/>
      <c r="N874" s="36"/>
      <c r="O874" s="62"/>
      <c r="P874" s="34" t="str">
        <f t="shared" si="4"/>
        <v/>
      </c>
    </row>
    <row r="875" ht="22.5" customHeight="1">
      <c r="A875" s="37"/>
      <c r="B875" s="37" t="str">
        <f>'Master Schedule'!B875</f>
        <v/>
      </c>
      <c r="C875" s="39"/>
      <c r="D875" s="40" t="str">
        <f t="shared" si="1"/>
        <v>Saturday</v>
      </c>
      <c r="E875" s="41"/>
      <c r="F875" s="38"/>
      <c r="G875" s="38"/>
      <c r="H875" s="41"/>
      <c r="I875" s="38"/>
      <c r="J875" s="38"/>
      <c r="K875" s="32"/>
      <c r="L875" s="32"/>
      <c r="M875" s="32"/>
      <c r="N875" s="33"/>
      <c r="O875" s="62"/>
      <c r="P875" s="34" t="str">
        <f t="shared" si="4"/>
        <v/>
      </c>
    </row>
    <row r="876" ht="22.5" customHeight="1">
      <c r="A876" s="37"/>
      <c r="B876" s="37" t="str">
        <f>'Master Schedule'!B876</f>
        <v/>
      </c>
      <c r="C876" s="39"/>
      <c r="D876" s="40" t="str">
        <f t="shared" si="1"/>
        <v>Saturday</v>
      </c>
      <c r="E876" s="41"/>
      <c r="F876" s="38"/>
      <c r="G876" s="38"/>
      <c r="H876" s="41"/>
      <c r="I876" s="38"/>
      <c r="J876" s="38"/>
      <c r="K876" s="35"/>
      <c r="L876" s="35"/>
      <c r="M876" s="35"/>
      <c r="N876" s="36"/>
      <c r="O876" s="62"/>
      <c r="P876" s="34" t="str">
        <f t="shared" si="4"/>
        <v/>
      </c>
    </row>
    <row r="877" ht="22.5" customHeight="1">
      <c r="A877" s="37"/>
      <c r="B877" s="37" t="str">
        <f>'Master Schedule'!B877</f>
        <v/>
      </c>
      <c r="C877" s="39"/>
      <c r="D877" s="40" t="str">
        <f t="shared" si="1"/>
        <v>Saturday</v>
      </c>
      <c r="E877" s="41"/>
      <c r="F877" s="38"/>
      <c r="G877" s="38"/>
      <c r="H877" s="41"/>
      <c r="I877" s="38"/>
      <c r="J877" s="38"/>
      <c r="K877" s="32"/>
      <c r="L877" s="32"/>
      <c r="M877" s="32"/>
      <c r="N877" s="33"/>
      <c r="O877" s="62"/>
      <c r="P877" s="34" t="str">
        <f t="shared" si="4"/>
        <v/>
      </c>
    </row>
    <row r="878" ht="22.5" customHeight="1">
      <c r="A878" s="37"/>
      <c r="B878" s="37" t="str">
        <f>'Master Schedule'!B878</f>
        <v/>
      </c>
      <c r="C878" s="39"/>
      <c r="D878" s="40" t="str">
        <f t="shared" si="1"/>
        <v>Saturday</v>
      </c>
      <c r="E878" s="41"/>
      <c r="F878" s="38"/>
      <c r="G878" s="38"/>
      <c r="H878" s="41"/>
      <c r="I878" s="38"/>
      <c r="J878" s="38"/>
      <c r="K878" s="35"/>
      <c r="L878" s="35"/>
      <c r="M878" s="35"/>
      <c r="N878" s="36"/>
      <c r="O878" s="62"/>
      <c r="P878" s="34" t="str">
        <f t="shared" si="4"/>
        <v/>
      </c>
    </row>
    <row r="879" ht="22.5" customHeight="1">
      <c r="A879" s="37"/>
      <c r="B879" s="37" t="str">
        <f>'Master Schedule'!B879</f>
        <v/>
      </c>
      <c r="C879" s="39"/>
      <c r="D879" s="40" t="str">
        <f t="shared" si="1"/>
        <v>Saturday</v>
      </c>
      <c r="E879" s="41"/>
      <c r="F879" s="38"/>
      <c r="G879" s="38"/>
      <c r="H879" s="41"/>
      <c r="I879" s="38"/>
      <c r="J879" s="38"/>
      <c r="K879" s="32"/>
      <c r="L879" s="32"/>
      <c r="M879" s="32"/>
      <c r="N879" s="33"/>
      <c r="O879" s="62"/>
      <c r="P879" s="34" t="str">
        <f t="shared" si="4"/>
        <v/>
      </c>
    </row>
    <row r="880" ht="22.5" customHeight="1">
      <c r="A880" s="37"/>
      <c r="B880" s="37" t="str">
        <f>'Master Schedule'!B880</f>
        <v/>
      </c>
      <c r="C880" s="39"/>
      <c r="D880" s="40" t="str">
        <f t="shared" si="1"/>
        <v>Saturday</v>
      </c>
      <c r="E880" s="41"/>
      <c r="F880" s="38"/>
      <c r="G880" s="38"/>
      <c r="H880" s="41"/>
      <c r="I880" s="38"/>
      <c r="J880" s="38"/>
      <c r="K880" s="35"/>
      <c r="L880" s="35"/>
      <c r="M880" s="35"/>
      <c r="N880" s="36"/>
      <c r="O880" s="62"/>
      <c r="P880" s="34" t="str">
        <f t="shared" si="4"/>
        <v/>
      </c>
    </row>
    <row r="881" ht="22.5" customHeight="1">
      <c r="A881" s="37"/>
      <c r="B881" s="37" t="str">
        <f>'Master Schedule'!B881</f>
        <v/>
      </c>
      <c r="C881" s="39"/>
      <c r="D881" s="40" t="str">
        <f t="shared" si="1"/>
        <v>Saturday</v>
      </c>
      <c r="E881" s="41"/>
      <c r="F881" s="38"/>
      <c r="G881" s="38"/>
      <c r="H881" s="41"/>
      <c r="I881" s="38"/>
      <c r="J881" s="38"/>
      <c r="K881" s="32"/>
      <c r="L881" s="32"/>
      <c r="M881" s="32"/>
      <c r="N881" s="33"/>
      <c r="O881" s="62"/>
      <c r="P881" s="34" t="str">
        <f t="shared" si="4"/>
        <v/>
      </c>
    </row>
    <row r="882" ht="22.5" customHeight="1">
      <c r="A882" s="37"/>
      <c r="B882" s="37" t="str">
        <f>'Master Schedule'!B882</f>
        <v/>
      </c>
      <c r="C882" s="39"/>
      <c r="D882" s="40" t="str">
        <f t="shared" si="1"/>
        <v>Saturday</v>
      </c>
      <c r="E882" s="41"/>
      <c r="F882" s="38"/>
      <c r="G882" s="38"/>
      <c r="H882" s="41"/>
      <c r="I882" s="38"/>
      <c r="J882" s="38"/>
      <c r="K882" s="35"/>
      <c r="L882" s="35"/>
      <c r="M882" s="35"/>
      <c r="N882" s="36"/>
      <c r="O882" s="62"/>
      <c r="P882" s="34" t="str">
        <f t="shared" si="4"/>
        <v/>
      </c>
    </row>
    <row r="883" ht="22.5" customHeight="1">
      <c r="A883" s="37"/>
      <c r="B883" s="37" t="str">
        <f>'Master Schedule'!B883</f>
        <v/>
      </c>
      <c r="C883" s="39"/>
      <c r="D883" s="40" t="str">
        <f t="shared" si="1"/>
        <v>Saturday</v>
      </c>
      <c r="E883" s="41"/>
      <c r="F883" s="38"/>
      <c r="G883" s="38"/>
      <c r="H883" s="41"/>
      <c r="I883" s="38"/>
      <c r="J883" s="38"/>
      <c r="K883" s="32"/>
      <c r="L883" s="32"/>
      <c r="M883" s="32"/>
      <c r="N883" s="33"/>
      <c r="O883" s="62"/>
      <c r="P883" s="34" t="str">
        <f t="shared" si="4"/>
        <v/>
      </c>
    </row>
    <row r="884" ht="22.5" customHeight="1">
      <c r="A884" s="37"/>
      <c r="B884" s="37" t="str">
        <f>'Master Schedule'!B884</f>
        <v/>
      </c>
      <c r="C884" s="39"/>
      <c r="D884" s="40" t="str">
        <f t="shared" si="1"/>
        <v>Saturday</v>
      </c>
      <c r="E884" s="41"/>
      <c r="F884" s="38"/>
      <c r="G884" s="38"/>
      <c r="H884" s="41"/>
      <c r="I884" s="38"/>
      <c r="J884" s="38"/>
      <c r="K884" s="35"/>
      <c r="L884" s="35"/>
      <c r="M884" s="35"/>
      <c r="N884" s="36"/>
      <c r="O884" s="62"/>
      <c r="P884" s="34" t="str">
        <f t="shared" si="4"/>
        <v/>
      </c>
    </row>
    <row r="885" ht="22.5" customHeight="1">
      <c r="A885" s="37"/>
      <c r="B885" s="37" t="str">
        <f>'Master Schedule'!B885</f>
        <v/>
      </c>
      <c r="C885" s="39"/>
      <c r="D885" s="40" t="str">
        <f t="shared" si="1"/>
        <v>Saturday</v>
      </c>
      <c r="E885" s="41"/>
      <c r="F885" s="38"/>
      <c r="G885" s="38"/>
      <c r="H885" s="41"/>
      <c r="I885" s="38"/>
      <c r="J885" s="38"/>
      <c r="K885" s="32"/>
      <c r="L885" s="32"/>
      <c r="M885" s="32"/>
      <c r="N885" s="33"/>
      <c r="O885" s="62"/>
      <c r="P885" s="34" t="str">
        <f t="shared" si="4"/>
        <v/>
      </c>
    </row>
    <row r="886" ht="22.5" customHeight="1">
      <c r="A886" s="37"/>
      <c r="B886" s="37" t="str">
        <f>'Master Schedule'!B886</f>
        <v/>
      </c>
      <c r="C886" s="39"/>
      <c r="D886" s="40" t="str">
        <f t="shared" si="1"/>
        <v>Saturday</v>
      </c>
      <c r="E886" s="41"/>
      <c r="F886" s="38"/>
      <c r="G886" s="38"/>
      <c r="H886" s="41"/>
      <c r="I886" s="38"/>
      <c r="J886" s="38"/>
      <c r="K886" s="35"/>
      <c r="L886" s="35"/>
      <c r="M886" s="35"/>
      <c r="N886" s="36"/>
      <c r="O886" s="62"/>
      <c r="P886" s="34" t="str">
        <f t="shared" si="4"/>
        <v/>
      </c>
    </row>
    <row r="887" ht="22.5" customHeight="1">
      <c r="A887" s="37"/>
      <c r="B887" s="37" t="str">
        <f>'Master Schedule'!B887</f>
        <v/>
      </c>
      <c r="C887" s="39"/>
      <c r="D887" s="40" t="str">
        <f t="shared" si="1"/>
        <v>Saturday</v>
      </c>
      <c r="E887" s="41"/>
      <c r="F887" s="38"/>
      <c r="G887" s="38"/>
      <c r="H887" s="41"/>
      <c r="I887" s="38"/>
      <c r="J887" s="38"/>
      <c r="K887" s="32"/>
      <c r="L887" s="32"/>
      <c r="M887" s="32"/>
      <c r="N887" s="33"/>
      <c r="O887" s="62"/>
      <c r="P887" s="34" t="str">
        <f t="shared" si="4"/>
        <v/>
      </c>
    </row>
    <row r="888" ht="22.5" customHeight="1">
      <c r="A888" s="37"/>
      <c r="B888" s="37" t="str">
        <f>'Master Schedule'!B888</f>
        <v/>
      </c>
      <c r="C888" s="39"/>
      <c r="D888" s="40" t="str">
        <f t="shared" si="1"/>
        <v>Saturday</v>
      </c>
      <c r="E888" s="41"/>
      <c r="F888" s="38"/>
      <c r="G888" s="38"/>
      <c r="H888" s="41"/>
      <c r="I888" s="38"/>
      <c r="J888" s="38"/>
      <c r="K888" s="35"/>
      <c r="L888" s="35"/>
      <c r="M888" s="35"/>
      <c r="N888" s="36"/>
      <c r="O888" s="62"/>
      <c r="P888" s="34" t="str">
        <f t="shared" si="4"/>
        <v/>
      </c>
    </row>
    <row r="889" ht="22.5" customHeight="1">
      <c r="A889" s="37"/>
      <c r="B889" s="37" t="str">
        <f>'Master Schedule'!B889</f>
        <v/>
      </c>
      <c r="C889" s="39"/>
      <c r="D889" s="40" t="str">
        <f t="shared" si="1"/>
        <v>Saturday</v>
      </c>
      <c r="E889" s="41"/>
      <c r="F889" s="38"/>
      <c r="G889" s="38"/>
      <c r="H889" s="41"/>
      <c r="I889" s="38"/>
      <c r="J889" s="38"/>
      <c r="K889" s="32"/>
      <c r="L889" s="32"/>
      <c r="M889" s="32"/>
      <c r="N889" s="33"/>
      <c r="O889" s="62"/>
      <c r="P889" s="34" t="str">
        <f t="shared" si="4"/>
        <v/>
      </c>
    </row>
    <row r="890" ht="22.5" customHeight="1">
      <c r="A890" s="37"/>
      <c r="B890" s="37" t="str">
        <f>'Master Schedule'!B890</f>
        <v/>
      </c>
      <c r="C890" s="39"/>
      <c r="D890" s="40" t="str">
        <f t="shared" si="1"/>
        <v>Saturday</v>
      </c>
      <c r="E890" s="41"/>
      <c r="F890" s="38"/>
      <c r="G890" s="38"/>
      <c r="H890" s="41"/>
      <c r="I890" s="38"/>
      <c r="J890" s="38"/>
      <c r="K890" s="35"/>
      <c r="L890" s="35"/>
      <c r="M890" s="35"/>
      <c r="N890" s="36"/>
      <c r="O890" s="62"/>
      <c r="P890" s="34" t="str">
        <f t="shared" si="4"/>
        <v/>
      </c>
    </row>
    <row r="891" ht="22.5" customHeight="1">
      <c r="A891" s="37"/>
      <c r="B891" s="37" t="str">
        <f>'Master Schedule'!B891</f>
        <v/>
      </c>
      <c r="C891" s="39"/>
      <c r="D891" s="40" t="str">
        <f t="shared" si="1"/>
        <v>Saturday</v>
      </c>
      <c r="E891" s="41"/>
      <c r="F891" s="38"/>
      <c r="G891" s="38"/>
      <c r="H891" s="41"/>
      <c r="I891" s="38"/>
      <c r="J891" s="38"/>
      <c r="K891" s="32"/>
      <c r="L891" s="32"/>
      <c r="M891" s="32"/>
      <c r="N891" s="33"/>
      <c r="O891" s="62"/>
      <c r="P891" s="34" t="str">
        <f t="shared" si="4"/>
        <v/>
      </c>
    </row>
    <row r="892" ht="22.5" customHeight="1">
      <c r="A892" s="37"/>
      <c r="B892" s="37" t="str">
        <f>'Master Schedule'!B892</f>
        <v/>
      </c>
      <c r="C892" s="39"/>
      <c r="D892" s="40" t="str">
        <f t="shared" si="1"/>
        <v>Saturday</v>
      </c>
      <c r="E892" s="41"/>
      <c r="F892" s="38"/>
      <c r="G892" s="38"/>
      <c r="H892" s="41"/>
      <c r="I892" s="38"/>
      <c r="J892" s="38"/>
      <c r="K892" s="35"/>
      <c r="L892" s="35"/>
      <c r="M892" s="35"/>
      <c r="N892" s="36"/>
      <c r="O892" s="62"/>
      <c r="P892" s="34" t="str">
        <f t="shared" si="4"/>
        <v/>
      </c>
    </row>
    <row r="893" ht="22.5" customHeight="1">
      <c r="A893" s="37"/>
      <c r="B893" s="37" t="str">
        <f>'Master Schedule'!B893</f>
        <v/>
      </c>
      <c r="C893" s="39"/>
      <c r="D893" s="40" t="str">
        <f t="shared" si="1"/>
        <v>Saturday</v>
      </c>
      <c r="E893" s="41"/>
      <c r="F893" s="38"/>
      <c r="G893" s="38"/>
      <c r="H893" s="41"/>
      <c r="I893" s="38"/>
      <c r="J893" s="38"/>
      <c r="K893" s="32"/>
      <c r="L893" s="32"/>
      <c r="M893" s="32"/>
      <c r="N893" s="33"/>
      <c r="O893" s="62"/>
      <c r="P893" s="34" t="str">
        <f t="shared" si="4"/>
        <v/>
      </c>
    </row>
    <row r="894" ht="22.5" customHeight="1">
      <c r="A894" s="37"/>
      <c r="B894" s="37" t="str">
        <f>'Master Schedule'!B894</f>
        <v/>
      </c>
      <c r="C894" s="39"/>
      <c r="D894" s="40" t="str">
        <f t="shared" si="1"/>
        <v>Saturday</v>
      </c>
      <c r="E894" s="41"/>
      <c r="F894" s="38"/>
      <c r="G894" s="38"/>
      <c r="H894" s="41"/>
      <c r="I894" s="38"/>
      <c r="J894" s="38"/>
      <c r="K894" s="35"/>
      <c r="L894" s="35"/>
      <c r="M894" s="35"/>
      <c r="N894" s="36"/>
      <c r="O894" s="62"/>
      <c r="P894" s="34" t="str">
        <f t="shared" si="4"/>
        <v/>
      </c>
    </row>
    <row r="895" ht="22.5" customHeight="1">
      <c r="A895" s="37"/>
      <c r="B895" s="37" t="str">
        <f>'Master Schedule'!B895</f>
        <v/>
      </c>
      <c r="C895" s="39"/>
      <c r="D895" s="40" t="str">
        <f t="shared" si="1"/>
        <v>Saturday</v>
      </c>
      <c r="E895" s="41"/>
      <c r="F895" s="38"/>
      <c r="G895" s="38"/>
      <c r="H895" s="41"/>
      <c r="I895" s="38"/>
      <c r="J895" s="38"/>
      <c r="K895" s="32"/>
      <c r="L895" s="32"/>
      <c r="M895" s="32"/>
      <c r="N895" s="33"/>
      <c r="O895" s="62"/>
      <c r="P895" s="34" t="str">
        <f t="shared" si="4"/>
        <v/>
      </c>
    </row>
    <row r="896" ht="22.5" customHeight="1">
      <c r="A896" s="37"/>
      <c r="B896" s="37" t="str">
        <f>'Master Schedule'!B896</f>
        <v/>
      </c>
      <c r="C896" s="39"/>
      <c r="D896" s="40" t="str">
        <f t="shared" si="1"/>
        <v>Saturday</v>
      </c>
      <c r="E896" s="41"/>
      <c r="F896" s="38"/>
      <c r="G896" s="38"/>
      <c r="H896" s="41"/>
      <c r="I896" s="38"/>
      <c r="J896" s="38"/>
      <c r="K896" s="35"/>
      <c r="L896" s="35"/>
      <c r="M896" s="35"/>
      <c r="N896" s="36"/>
      <c r="O896" s="62"/>
      <c r="P896" s="34" t="str">
        <f t="shared" si="4"/>
        <v/>
      </c>
    </row>
    <row r="897" ht="22.5" customHeight="1">
      <c r="A897" s="37"/>
      <c r="B897" s="37" t="str">
        <f>'Master Schedule'!B897</f>
        <v/>
      </c>
      <c r="C897" s="39"/>
      <c r="D897" s="40" t="str">
        <f t="shared" si="1"/>
        <v>Saturday</v>
      </c>
      <c r="E897" s="41"/>
      <c r="F897" s="38"/>
      <c r="G897" s="38"/>
      <c r="H897" s="41"/>
      <c r="I897" s="38"/>
      <c r="J897" s="38"/>
      <c r="K897" s="32"/>
      <c r="L897" s="32"/>
      <c r="M897" s="32"/>
      <c r="N897" s="33"/>
      <c r="O897" s="62"/>
      <c r="P897" s="34" t="str">
        <f t="shared" si="4"/>
        <v/>
      </c>
    </row>
    <row r="898" ht="22.5" customHeight="1">
      <c r="A898" s="37"/>
      <c r="B898" s="37" t="str">
        <f>'Master Schedule'!B898</f>
        <v/>
      </c>
      <c r="C898" s="39"/>
      <c r="D898" s="40" t="str">
        <f t="shared" si="1"/>
        <v>Saturday</v>
      </c>
      <c r="E898" s="41"/>
      <c r="F898" s="38"/>
      <c r="G898" s="38"/>
      <c r="H898" s="41"/>
      <c r="I898" s="38"/>
      <c r="J898" s="38"/>
      <c r="K898" s="35"/>
      <c r="L898" s="35"/>
      <c r="M898" s="35"/>
      <c r="N898" s="36"/>
      <c r="O898" s="62"/>
      <c r="P898" s="34" t="str">
        <f t="shared" si="4"/>
        <v/>
      </c>
    </row>
    <row r="899" ht="22.5" customHeight="1">
      <c r="A899" s="37"/>
      <c r="B899" s="37" t="str">
        <f>'Master Schedule'!B899</f>
        <v/>
      </c>
      <c r="C899" s="39"/>
      <c r="D899" s="40" t="str">
        <f t="shared" si="1"/>
        <v>Saturday</v>
      </c>
      <c r="E899" s="41"/>
      <c r="F899" s="38"/>
      <c r="G899" s="38"/>
      <c r="H899" s="41"/>
      <c r="I899" s="38"/>
      <c r="J899" s="38"/>
      <c r="K899" s="32"/>
      <c r="L899" s="32"/>
      <c r="M899" s="32"/>
      <c r="N899" s="33"/>
      <c r="O899" s="62"/>
      <c r="P899" s="34" t="str">
        <f t="shared" si="4"/>
        <v/>
      </c>
    </row>
    <row r="900" ht="22.5" customHeight="1">
      <c r="A900" s="37"/>
      <c r="B900" s="37" t="str">
        <f>'Master Schedule'!B900</f>
        <v/>
      </c>
      <c r="C900" s="39"/>
      <c r="D900" s="40" t="str">
        <f t="shared" si="1"/>
        <v>Saturday</v>
      </c>
      <c r="E900" s="41"/>
      <c r="F900" s="38"/>
      <c r="G900" s="38"/>
      <c r="H900" s="41"/>
      <c r="I900" s="38"/>
      <c r="J900" s="38"/>
      <c r="K900" s="35"/>
      <c r="L900" s="35"/>
      <c r="M900" s="35"/>
      <c r="N900" s="36"/>
      <c r="O900" s="62"/>
      <c r="P900" s="34" t="str">
        <f t="shared" si="4"/>
        <v/>
      </c>
    </row>
    <row r="901" ht="22.5" customHeight="1">
      <c r="A901" s="37"/>
      <c r="B901" s="37" t="str">
        <f>'Master Schedule'!B901</f>
        <v/>
      </c>
      <c r="C901" s="39"/>
      <c r="D901" s="40" t="str">
        <f t="shared" si="1"/>
        <v>Saturday</v>
      </c>
      <c r="E901" s="41"/>
      <c r="F901" s="38"/>
      <c r="G901" s="38"/>
      <c r="H901" s="41"/>
      <c r="I901" s="38"/>
      <c r="J901" s="38"/>
      <c r="K901" s="32"/>
      <c r="L901" s="32"/>
      <c r="M901" s="32"/>
      <c r="N901" s="33"/>
      <c r="O901" s="62"/>
      <c r="P901" s="34" t="str">
        <f t="shared" si="4"/>
        <v/>
      </c>
    </row>
    <row r="902" ht="22.5" customHeight="1">
      <c r="A902" s="37"/>
      <c r="B902" s="37" t="str">
        <f>'Master Schedule'!B902</f>
        <v/>
      </c>
      <c r="C902" s="39"/>
      <c r="D902" s="40" t="str">
        <f t="shared" si="1"/>
        <v>Saturday</v>
      </c>
      <c r="E902" s="41"/>
      <c r="F902" s="38"/>
      <c r="G902" s="38"/>
      <c r="H902" s="41"/>
      <c r="I902" s="38"/>
      <c r="J902" s="38"/>
      <c r="K902" s="35"/>
      <c r="L902" s="35"/>
      <c r="M902" s="35"/>
      <c r="N902" s="36"/>
      <c r="O902" s="62"/>
      <c r="P902" s="34" t="str">
        <f t="shared" si="4"/>
        <v/>
      </c>
    </row>
    <row r="903" ht="22.5" customHeight="1">
      <c r="A903" s="37"/>
      <c r="B903" s="37" t="str">
        <f>'Master Schedule'!B903</f>
        <v/>
      </c>
      <c r="C903" s="39"/>
      <c r="D903" s="40" t="str">
        <f t="shared" si="1"/>
        <v>Saturday</v>
      </c>
      <c r="E903" s="41"/>
      <c r="F903" s="38"/>
      <c r="G903" s="38"/>
      <c r="H903" s="41"/>
      <c r="I903" s="38"/>
      <c r="J903" s="38"/>
      <c r="K903" s="32"/>
      <c r="L903" s="32"/>
      <c r="M903" s="32"/>
      <c r="N903" s="33"/>
      <c r="O903" s="62"/>
      <c r="P903" s="34" t="str">
        <f t="shared" si="4"/>
        <v/>
      </c>
    </row>
    <row r="904" ht="22.5" customHeight="1">
      <c r="A904" s="37"/>
      <c r="B904" s="37" t="str">
        <f>'Master Schedule'!B904</f>
        <v/>
      </c>
      <c r="C904" s="39"/>
      <c r="D904" s="40" t="str">
        <f t="shared" si="1"/>
        <v>Saturday</v>
      </c>
      <c r="E904" s="41"/>
      <c r="F904" s="38"/>
      <c r="G904" s="38"/>
      <c r="H904" s="41"/>
      <c r="I904" s="38"/>
      <c r="J904" s="38"/>
      <c r="K904" s="35"/>
      <c r="L904" s="35"/>
      <c r="M904" s="35"/>
      <c r="N904" s="36"/>
      <c r="O904" s="62"/>
      <c r="P904" s="34" t="str">
        <f t="shared" si="4"/>
        <v/>
      </c>
    </row>
    <row r="905" ht="22.5" customHeight="1">
      <c r="A905" s="37"/>
      <c r="B905" s="37" t="str">
        <f>'Master Schedule'!B905</f>
        <v/>
      </c>
      <c r="C905" s="39"/>
      <c r="D905" s="40" t="str">
        <f t="shared" si="1"/>
        <v>Saturday</v>
      </c>
      <c r="E905" s="41"/>
      <c r="F905" s="38"/>
      <c r="G905" s="38"/>
      <c r="H905" s="41"/>
      <c r="I905" s="38"/>
      <c r="J905" s="38"/>
      <c r="K905" s="32"/>
      <c r="L905" s="32"/>
      <c r="M905" s="32"/>
      <c r="N905" s="33"/>
      <c r="O905" s="62"/>
      <c r="P905" s="34" t="str">
        <f t="shared" si="4"/>
        <v/>
      </c>
    </row>
    <row r="906" ht="22.5" customHeight="1">
      <c r="A906" s="37"/>
      <c r="B906" s="37" t="str">
        <f>'Master Schedule'!B906</f>
        <v/>
      </c>
      <c r="C906" s="39"/>
      <c r="D906" s="40" t="str">
        <f t="shared" si="1"/>
        <v>Saturday</v>
      </c>
      <c r="E906" s="41"/>
      <c r="F906" s="38"/>
      <c r="G906" s="38"/>
      <c r="H906" s="41"/>
      <c r="I906" s="38"/>
      <c r="J906" s="38"/>
      <c r="K906" s="35"/>
      <c r="L906" s="35"/>
      <c r="M906" s="35"/>
      <c r="N906" s="36"/>
      <c r="O906" s="62"/>
      <c r="P906" s="34" t="str">
        <f t="shared" si="4"/>
        <v/>
      </c>
    </row>
    <row r="907" ht="22.5" customHeight="1">
      <c r="A907" s="37"/>
      <c r="B907" s="37" t="str">
        <f>'Master Schedule'!B907</f>
        <v/>
      </c>
      <c r="C907" s="39"/>
      <c r="D907" s="40" t="str">
        <f t="shared" si="1"/>
        <v>Saturday</v>
      </c>
      <c r="E907" s="41"/>
      <c r="F907" s="38"/>
      <c r="G907" s="38"/>
      <c r="H907" s="41"/>
      <c r="I907" s="38"/>
      <c r="J907" s="38"/>
      <c r="K907" s="32"/>
      <c r="L907" s="32"/>
      <c r="M907" s="32"/>
      <c r="N907" s="33"/>
      <c r="O907" s="62"/>
      <c r="P907" s="34" t="str">
        <f t="shared" si="4"/>
        <v/>
      </c>
    </row>
    <row r="908" ht="22.5" customHeight="1">
      <c r="A908" s="37"/>
      <c r="B908" s="37" t="str">
        <f>'Master Schedule'!B908</f>
        <v/>
      </c>
      <c r="C908" s="39"/>
      <c r="D908" s="40" t="str">
        <f t="shared" si="1"/>
        <v>Saturday</v>
      </c>
      <c r="E908" s="41"/>
      <c r="F908" s="38"/>
      <c r="G908" s="38"/>
      <c r="H908" s="41"/>
      <c r="I908" s="38"/>
      <c r="J908" s="38"/>
      <c r="K908" s="35"/>
      <c r="L908" s="35"/>
      <c r="M908" s="35"/>
      <c r="N908" s="36"/>
      <c r="O908" s="62"/>
      <c r="P908" s="34" t="str">
        <f t="shared" si="4"/>
        <v/>
      </c>
    </row>
    <row r="909" ht="22.5" customHeight="1">
      <c r="A909" s="37"/>
      <c r="B909" s="37" t="str">
        <f>'Master Schedule'!B909</f>
        <v/>
      </c>
      <c r="C909" s="39"/>
      <c r="D909" s="40" t="str">
        <f t="shared" si="1"/>
        <v>Saturday</v>
      </c>
      <c r="E909" s="41"/>
      <c r="F909" s="38"/>
      <c r="G909" s="38"/>
      <c r="H909" s="41"/>
      <c r="I909" s="38"/>
      <c r="J909" s="38"/>
      <c r="K909" s="32"/>
      <c r="L909" s="32"/>
      <c r="M909" s="32"/>
      <c r="N909" s="33"/>
      <c r="O909" s="62"/>
      <c r="P909" s="34" t="str">
        <f t="shared" si="4"/>
        <v/>
      </c>
    </row>
    <row r="910" ht="22.5" customHeight="1">
      <c r="A910" s="37"/>
      <c r="B910" s="37" t="str">
        <f>'Master Schedule'!B910</f>
        <v/>
      </c>
      <c r="C910" s="39"/>
      <c r="D910" s="40" t="str">
        <f t="shared" si="1"/>
        <v>Saturday</v>
      </c>
      <c r="E910" s="41"/>
      <c r="F910" s="38"/>
      <c r="G910" s="38"/>
      <c r="H910" s="41"/>
      <c r="I910" s="38"/>
      <c r="J910" s="38"/>
      <c r="K910" s="35"/>
      <c r="L910" s="35"/>
      <c r="M910" s="35"/>
      <c r="N910" s="36"/>
      <c r="O910" s="62"/>
      <c r="P910" s="34" t="str">
        <f t="shared" si="4"/>
        <v/>
      </c>
    </row>
    <row r="911" ht="22.5" customHeight="1">
      <c r="A911" s="37"/>
      <c r="B911" s="37" t="str">
        <f>'Master Schedule'!B911</f>
        <v/>
      </c>
      <c r="C911" s="39"/>
      <c r="D911" s="40" t="str">
        <f t="shared" si="1"/>
        <v>Saturday</v>
      </c>
      <c r="E911" s="41"/>
      <c r="F911" s="38"/>
      <c r="G911" s="38"/>
      <c r="H911" s="41"/>
      <c r="I911" s="38"/>
      <c r="J911" s="38"/>
      <c r="K911" s="32"/>
      <c r="L911" s="32"/>
      <c r="M911" s="32"/>
      <c r="N911" s="33"/>
      <c r="O911" s="62"/>
      <c r="P911" s="34" t="str">
        <f t="shared" si="4"/>
        <v/>
      </c>
    </row>
    <row r="912" ht="22.5" customHeight="1">
      <c r="A912" s="37"/>
      <c r="B912" s="37" t="str">
        <f>'Master Schedule'!B912</f>
        <v/>
      </c>
      <c r="C912" s="39"/>
      <c r="D912" s="40" t="str">
        <f t="shared" si="1"/>
        <v>Saturday</v>
      </c>
      <c r="E912" s="41"/>
      <c r="F912" s="38"/>
      <c r="G912" s="38"/>
      <c r="H912" s="41"/>
      <c r="I912" s="38"/>
      <c r="J912" s="38"/>
      <c r="K912" s="35"/>
      <c r="L912" s="35"/>
      <c r="M912" s="35"/>
      <c r="N912" s="36"/>
      <c r="O912" s="62"/>
      <c r="P912" s="34" t="str">
        <f t="shared" si="4"/>
        <v/>
      </c>
    </row>
    <row r="913" ht="22.5" customHeight="1">
      <c r="A913" s="37"/>
      <c r="B913" s="37" t="str">
        <f>'Master Schedule'!B913</f>
        <v/>
      </c>
      <c r="C913" s="39"/>
      <c r="D913" s="40" t="str">
        <f t="shared" si="1"/>
        <v>Saturday</v>
      </c>
      <c r="E913" s="41"/>
      <c r="F913" s="38"/>
      <c r="G913" s="38"/>
      <c r="H913" s="41"/>
      <c r="I913" s="38"/>
      <c r="J913" s="38"/>
      <c r="K913" s="32"/>
      <c r="L913" s="32"/>
      <c r="M913" s="32"/>
      <c r="N913" s="33"/>
      <c r="O913" s="62"/>
      <c r="P913" s="34" t="str">
        <f t="shared" si="4"/>
        <v/>
      </c>
    </row>
    <row r="914" ht="22.5" customHeight="1">
      <c r="A914" s="37"/>
      <c r="B914" s="37" t="str">
        <f>'Master Schedule'!B914</f>
        <v/>
      </c>
      <c r="C914" s="39"/>
      <c r="D914" s="40" t="str">
        <f t="shared" si="1"/>
        <v>Saturday</v>
      </c>
      <c r="E914" s="41"/>
      <c r="F914" s="38"/>
      <c r="G914" s="38"/>
      <c r="H914" s="41"/>
      <c r="I914" s="38"/>
      <c r="J914" s="38"/>
      <c r="K914" s="35"/>
      <c r="L914" s="35"/>
      <c r="M914" s="35"/>
      <c r="N914" s="36"/>
      <c r="O914" s="62"/>
      <c r="P914" s="34" t="str">
        <f t="shared" si="4"/>
        <v/>
      </c>
    </row>
    <row r="915" ht="22.5" customHeight="1">
      <c r="A915" s="37"/>
      <c r="B915" s="37" t="str">
        <f>'Master Schedule'!B915</f>
        <v/>
      </c>
      <c r="C915" s="39"/>
      <c r="D915" s="40" t="str">
        <f t="shared" si="1"/>
        <v>Saturday</v>
      </c>
      <c r="E915" s="41"/>
      <c r="F915" s="38"/>
      <c r="G915" s="38"/>
      <c r="H915" s="41"/>
      <c r="I915" s="38"/>
      <c r="J915" s="38"/>
      <c r="K915" s="32"/>
      <c r="L915" s="32"/>
      <c r="M915" s="32"/>
      <c r="N915" s="33"/>
      <c r="O915" s="62"/>
      <c r="P915" s="34" t="str">
        <f t="shared" si="4"/>
        <v/>
      </c>
    </row>
    <row r="916" ht="22.5" customHeight="1">
      <c r="A916" s="37"/>
      <c r="B916" s="37" t="str">
        <f>'Master Schedule'!B916</f>
        <v/>
      </c>
      <c r="C916" s="39"/>
      <c r="D916" s="40" t="str">
        <f t="shared" si="1"/>
        <v>Saturday</v>
      </c>
      <c r="E916" s="41"/>
      <c r="F916" s="38"/>
      <c r="G916" s="38"/>
      <c r="H916" s="41"/>
      <c r="I916" s="38"/>
      <c r="J916" s="38"/>
      <c r="K916" s="43"/>
      <c r="L916" s="43"/>
      <c r="M916" s="44"/>
      <c r="N916" s="45"/>
    </row>
    <row r="917" ht="22.5" customHeight="1">
      <c r="A917" s="37"/>
      <c r="B917" s="37" t="str">
        <f>'Master Schedule'!B917</f>
        <v/>
      </c>
      <c r="C917" s="39"/>
      <c r="D917" s="40" t="str">
        <f t="shared" si="1"/>
        <v>Saturday</v>
      </c>
      <c r="E917" s="41"/>
      <c r="F917" s="38"/>
      <c r="G917" s="38"/>
      <c r="H917" s="41"/>
      <c r="I917" s="38"/>
      <c r="J917" s="38"/>
      <c r="K917" s="43"/>
      <c r="L917" s="43"/>
      <c r="M917" s="44"/>
      <c r="N917" s="45"/>
    </row>
    <row r="918" ht="22.5" customHeight="1">
      <c r="A918" s="37"/>
      <c r="B918" s="37" t="str">
        <f>'Master Schedule'!B918</f>
        <v/>
      </c>
      <c r="C918" s="39"/>
      <c r="D918" s="40" t="str">
        <f t="shared" si="1"/>
        <v>Saturday</v>
      </c>
      <c r="E918" s="41"/>
      <c r="F918" s="38"/>
      <c r="G918" s="38"/>
      <c r="H918" s="41"/>
      <c r="I918" s="38"/>
      <c r="J918" s="38"/>
      <c r="K918" s="43"/>
      <c r="L918" s="43"/>
      <c r="M918" s="44"/>
      <c r="N918" s="45"/>
    </row>
    <row r="919" ht="22.5" customHeight="1">
      <c r="A919" s="37"/>
      <c r="B919" s="37" t="str">
        <f>'Master Schedule'!B919</f>
        <v/>
      </c>
      <c r="C919" s="39"/>
      <c r="D919" s="40" t="str">
        <f t="shared" si="1"/>
        <v>Saturday</v>
      </c>
      <c r="E919" s="41"/>
      <c r="F919" s="38"/>
      <c r="G919" s="38"/>
      <c r="H919" s="41"/>
      <c r="I919" s="38"/>
      <c r="J919" s="38"/>
      <c r="K919" s="43"/>
      <c r="L919" s="43"/>
      <c r="M919" s="44"/>
      <c r="N919" s="45"/>
    </row>
    <row r="920" ht="22.5" customHeight="1">
      <c r="A920" s="37"/>
      <c r="B920" s="37" t="str">
        <f>'Master Schedule'!B920</f>
        <v/>
      </c>
      <c r="C920" s="39"/>
      <c r="D920" s="40" t="str">
        <f t="shared" si="1"/>
        <v>Saturday</v>
      </c>
      <c r="E920" s="41"/>
      <c r="F920" s="38"/>
      <c r="G920" s="38"/>
      <c r="H920" s="41"/>
      <c r="I920" s="38"/>
      <c r="J920" s="38"/>
      <c r="K920" s="43"/>
      <c r="L920" s="43"/>
      <c r="M920" s="44"/>
      <c r="N920" s="45"/>
    </row>
    <row r="921" ht="22.5" customHeight="1">
      <c r="A921" s="37"/>
      <c r="B921" s="37" t="str">
        <f>'Master Schedule'!B921</f>
        <v/>
      </c>
      <c r="C921" s="39"/>
      <c r="D921" s="40" t="str">
        <f t="shared" si="1"/>
        <v>Saturday</v>
      </c>
      <c r="E921" s="41"/>
      <c r="F921" s="38"/>
      <c r="G921" s="38"/>
      <c r="H921" s="41"/>
      <c r="I921" s="38"/>
      <c r="J921" s="38"/>
      <c r="K921" s="43"/>
      <c r="L921" s="43"/>
      <c r="M921" s="44"/>
      <c r="N921" s="45"/>
    </row>
    <row r="922" ht="22.5" customHeight="1">
      <c r="A922" s="37"/>
      <c r="B922" s="37" t="str">
        <f>'Master Schedule'!B922</f>
        <v/>
      </c>
      <c r="C922" s="39"/>
      <c r="D922" s="40" t="str">
        <f t="shared" si="1"/>
        <v>Saturday</v>
      </c>
      <c r="E922" s="41"/>
      <c r="F922" s="38"/>
      <c r="G922" s="38"/>
      <c r="H922" s="41"/>
      <c r="I922" s="38"/>
      <c r="J922" s="38"/>
      <c r="K922" s="43"/>
      <c r="L922" s="43"/>
      <c r="M922" s="44"/>
      <c r="N922" s="45"/>
    </row>
    <row r="923" ht="22.5" customHeight="1">
      <c r="A923" s="37"/>
      <c r="B923" s="37" t="str">
        <f>'Master Schedule'!B923</f>
        <v/>
      </c>
      <c r="C923" s="39"/>
      <c r="D923" s="40" t="str">
        <f t="shared" si="1"/>
        <v>Saturday</v>
      </c>
      <c r="E923" s="41"/>
      <c r="F923" s="38"/>
      <c r="G923" s="38"/>
      <c r="H923" s="41"/>
      <c r="I923" s="38"/>
      <c r="J923" s="38"/>
      <c r="K923" s="43"/>
      <c r="L923" s="43"/>
      <c r="M923" s="44"/>
      <c r="N923" s="45"/>
    </row>
    <row r="924" ht="22.5" customHeight="1">
      <c r="A924" s="37"/>
      <c r="B924" s="37" t="str">
        <f>'Master Schedule'!B924</f>
        <v/>
      </c>
      <c r="C924" s="39"/>
      <c r="D924" s="40" t="str">
        <f t="shared" si="1"/>
        <v>Saturday</v>
      </c>
      <c r="E924" s="41"/>
      <c r="F924" s="38"/>
      <c r="G924" s="38"/>
      <c r="H924" s="41"/>
      <c r="I924" s="38"/>
      <c r="J924" s="38"/>
      <c r="K924" s="43"/>
      <c r="L924" s="43"/>
      <c r="M924" s="44"/>
      <c r="N924" s="45"/>
    </row>
    <row r="925" ht="22.5" customHeight="1">
      <c r="A925" s="37"/>
      <c r="B925" s="37" t="str">
        <f>'Master Schedule'!B925</f>
        <v/>
      </c>
      <c r="C925" s="39"/>
      <c r="D925" s="40" t="str">
        <f t="shared" si="1"/>
        <v>Saturday</v>
      </c>
      <c r="E925" s="41"/>
      <c r="F925" s="38"/>
      <c r="G925" s="38"/>
      <c r="H925" s="41"/>
      <c r="I925" s="38"/>
      <c r="J925" s="38"/>
      <c r="K925" s="43"/>
      <c r="L925" s="43"/>
      <c r="M925" s="44"/>
      <c r="N925" s="45"/>
    </row>
    <row r="926" ht="22.5" customHeight="1">
      <c r="A926" s="37"/>
      <c r="B926" s="37" t="str">
        <f>'Master Schedule'!B926</f>
        <v/>
      </c>
      <c r="C926" s="39"/>
      <c r="D926" s="40" t="str">
        <f t="shared" si="1"/>
        <v>Saturday</v>
      </c>
      <c r="E926" s="41"/>
      <c r="F926" s="38"/>
      <c r="G926" s="38"/>
      <c r="H926" s="41"/>
      <c r="I926" s="38"/>
      <c r="J926" s="38"/>
      <c r="K926" s="43"/>
      <c r="L926" s="43"/>
      <c r="M926" s="44"/>
      <c r="N926" s="45"/>
    </row>
    <row r="927" ht="22.5" customHeight="1">
      <c r="A927" s="37"/>
      <c r="B927" s="37" t="str">
        <f>'Master Schedule'!B927</f>
        <v/>
      </c>
      <c r="C927" s="39"/>
      <c r="D927" s="40" t="str">
        <f t="shared" si="1"/>
        <v>Saturday</v>
      </c>
      <c r="E927" s="41"/>
      <c r="F927" s="38"/>
      <c r="G927" s="38"/>
      <c r="H927" s="41"/>
      <c r="I927" s="38"/>
      <c r="J927" s="38"/>
      <c r="K927" s="43"/>
      <c r="L927" s="43"/>
      <c r="M927" s="44"/>
      <c r="N927" s="45"/>
    </row>
    <row r="928" ht="22.5" customHeight="1">
      <c r="A928" s="37"/>
      <c r="B928" s="37" t="str">
        <f>'Master Schedule'!B928</f>
        <v/>
      </c>
      <c r="C928" s="39"/>
      <c r="D928" s="40" t="str">
        <f t="shared" si="1"/>
        <v>Saturday</v>
      </c>
      <c r="E928" s="41"/>
      <c r="F928" s="38"/>
      <c r="G928" s="38"/>
      <c r="H928" s="41"/>
      <c r="I928" s="38"/>
      <c r="J928" s="38"/>
      <c r="K928" s="43"/>
      <c r="L928" s="43"/>
      <c r="M928" s="44"/>
      <c r="N928" s="45"/>
    </row>
    <row r="929" ht="22.5" customHeight="1">
      <c r="A929" s="37"/>
      <c r="B929" s="37" t="str">
        <f>'Master Schedule'!B929</f>
        <v/>
      </c>
      <c r="C929" s="39"/>
      <c r="D929" s="40" t="str">
        <f t="shared" si="1"/>
        <v>Saturday</v>
      </c>
      <c r="E929" s="41"/>
      <c r="F929" s="38"/>
      <c r="G929" s="38"/>
      <c r="H929" s="41"/>
      <c r="I929" s="38"/>
      <c r="J929" s="38"/>
      <c r="K929" s="43"/>
      <c r="L929" s="43"/>
      <c r="M929" s="44"/>
      <c r="N929" s="45"/>
    </row>
    <row r="930" ht="22.5" customHeight="1">
      <c r="A930" s="37"/>
      <c r="B930" s="37" t="str">
        <f>'Master Schedule'!B930</f>
        <v/>
      </c>
      <c r="C930" s="39"/>
      <c r="D930" s="40" t="str">
        <f t="shared" si="1"/>
        <v>Saturday</v>
      </c>
      <c r="E930" s="41"/>
      <c r="F930" s="38"/>
      <c r="G930" s="38"/>
      <c r="H930" s="41"/>
      <c r="I930" s="38"/>
      <c r="J930" s="38"/>
      <c r="K930" s="43"/>
      <c r="L930" s="43"/>
      <c r="M930" s="44"/>
      <c r="N930" s="45"/>
    </row>
    <row r="931" ht="22.5" customHeight="1">
      <c r="A931" s="37"/>
      <c r="B931" s="37" t="str">
        <f>'Master Schedule'!B931</f>
        <v/>
      </c>
      <c r="C931" s="39"/>
      <c r="D931" s="40" t="str">
        <f t="shared" si="1"/>
        <v>Saturday</v>
      </c>
      <c r="E931" s="41"/>
      <c r="F931" s="38"/>
      <c r="G931" s="38"/>
      <c r="H931" s="41"/>
      <c r="I931" s="38"/>
      <c r="J931" s="38"/>
      <c r="K931" s="43"/>
      <c r="L931" s="43"/>
      <c r="M931" s="44"/>
      <c r="N931" s="45"/>
    </row>
    <row r="932" ht="22.5" customHeight="1">
      <c r="A932" s="37"/>
      <c r="B932" s="37" t="str">
        <f>'Master Schedule'!B932</f>
        <v/>
      </c>
      <c r="C932" s="39"/>
      <c r="D932" s="40" t="str">
        <f t="shared" si="1"/>
        <v>Saturday</v>
      </c>
      <c r="E932" s="41"/>
      <c r="F932" s="38"/>
      <c r="G932" s="38"/>
      <c r="H932" s="41"/>
      <c r="I932" s="38"/>
      <c r="J932" s="38"/>
      <c r="K932" s="43"/>
      <c r="L932" s="43"/>
      <c r="M932" s="44"/>
      <c r="N932" s="45"/>
    </row>
    <row r="933" ht="22.5" customHeight="1">
      <c r="A933" s="37"/>
      <c r="B933" s="37" t="str">
        <f>'Master Schedule'!B933</f>
        <v/>
      </c>
      <c r="C933" s="39"/>
      <c r="D933" s="40" t="str">
        <f t="shared" si="1"/>
        <v>Saturday</v>
      </c>
      <c r="E933" s="41"/>
      <c r="F933" s="38"/>
      <c r="G933" s="38"/>
      <c r="H933" s="41"/>
      <c r="I933" s="38"/>
      <c r="J933" s="38"/>
      <c r="K933" s="43"/>
      <c r="L933" s="43"/>
      <c r="M933" s="44"/>
      <c r="N933" s="45"/>
    </row>
    <row r="934" ht="22.5" customHeight="1">
      <c r="A934" s="37"/>
      <c r="B934" s="37" t="str">
        <f>'Master Schedule'!B934</f>
        <v/>
      </c>
      <c r="C934" s="39"/>
      <c r="D934" s="40" t="str">
        <f t="shared" si="1"/>
        <v>Saturday</v>
      </c>
      <c r="E934" s="41"/>
      <c r="F934" s="38"/>
      <c r="G934" s="38"/>
      <c r="H934" s="41"/>
      <c r="I934" s="38"/>
      <c r="J934" s="38"/>
      <c r="K934" s="43"/>
      <c r="L934" s="43"/>
      <c r="M934" s="44"/>
      <c r="N934" s="45"/>
    </row>
    <row r="935" ht="22.5" customHeight="1">
      <c r="A935" s="37"/>
      <c r="B935" s="37" t="str">
        <f>'Master Schedule'!B935</f>
        <v/>
      </c>
      <c r="C935" s="39"/>
      <c r="D935" s="40" t="str">
        <f t="shared" si="1"/>
        <v>Saturday</v>
      </c>
      <c r="E935" s="41"/>
      <c r="F935" s="38"/>
      <c r="G935" s="38"/>
      <c r="H935" s="41"/>
      <c r="I935" s="38"/>
      <c r="J935" s="38"/>
      <c r="K935" s="43"/>
      <c r="L935" s="43"/>
      <c r="M935" s="44"/>
      <c r="N935" s="45"/>
    </row>
    <row r="936" ht="22.5" customHeight="1">
      <c r="A936" s="37"/>
      <c r="B936" s="37" t="str">
        <f>'Master Schedule'!B936</f>
        <v/>
      </c>
      <c r="C936" s="39"/>
      <c r="D936" s="40" t="str">
        <f t="shared" si="1"/>
        <v>Saturday</v>
      </c>
      <c r="E936" s="41"/>
      <c r="F936" s="38"/>
      <c r="G936" s="38"/>
      <c r="H936" s="41"/>
      <c r="I936" s="38"/>
      <c r="J936" s="38"/>
      <c r="K936" s="43"/>
      <c r="L936" s="43"/>
      <c r="M936" s="44"/>
      <c r="N936" s="45"/>
    </row>
    <row r="937" ht="22.5" customHeight="1">
      <c r="A937" s="37"/>
      <c r="B937" s="37" t="str">
        <f>'Master Schedule'!B937</f>
        <v/>
      </c>
      <c r="C937" s="39"/>
      <c r="D937" s="40" t="str">
        <f t="shared" si="1"/>
        <v>Saturday</v>
      </c>
      <c r="E937" s="41"/>
      <c r="F937" s="38"/>
      <c r="G937" s="38"/>
      <c r="H937" s="41"/>
      <c r="I937" s="38"/>
      <c r="J937" s="38"/>
      <c r="K937" s="43"/>
      <c r="L937" s="43"/>
      <c r="M937" s="44"/>
      <c r="N937" s="45"/>
    </row>
    <row r="938" ht="22.5" customHeight="1">
      <c r="A938" s="37"/>
      <c r="B938" s="37" t="str">
        <f>'Master Schedule'!B938</f>
        <v/>
      </c>
      <c r="C938" s="39"/>
      <c r="D938" s="40" t="str">
        <f t="shared" si="1"/>
        <v>Saturday</v>
      </c>
      <c r="E938" s="41"/>
      <c r="F938" s="38"/>
      <c r="G938" s="38"/>
      <c r="H938" s="41"/>
      <c r="I938" s="38"/>
      <c r="J938" s="38"/>
      <c r="K938" s="43"/>
      <c r="L938" s="43"/>
      <c r="M938" s="44"/>
      <c r="N938" s="45"/>
    </row>
    <row r="939" ht="22.5" customHeight="1">
      <c r="A939" s="37"/>
      <c r="B939" s="37" t="str">
        <f>'Master Schedule'!B939</f>
        <v/>
      </c>
      <c r="C939" s="39"/>
      <c r="D939" s="40" t="str">
        <f t="shared" si="1"/>
        <v>Saturday</v>
      </c>
      <c r="E939" s="41"/>
      <c r="F939" s="38"/>
      <c r="G939" s="38"/>
      <c r="H939" s="41"/>
      <c r="I939" s="38"/>
      <c r="J939" s="38"/>
      <c r="K939" s="43"/>
      <c r="L939" s="43"/>
      <c r="M939" s="44"/>
      <c r="N939" s="45"/>
    </row>
    <row r="940" ht="22.5" customHeight="1">
      <c r="A940" s="37"/>
      <c r="B940" s="37" t="str">
        <f>'Master Schedule'!B940</f>
        <v/>
      </c>
      <c r="C940" s="39"/>
      <c r="D940" s="40" t="str">
        <f t="shared" si="1"/>
        <v>Saturday</v>
      </c>
      <c r="E940" s="41"/>
      <c r="F940" s="38"/>
      <c r="G940" s="38"/>
      <c r="H940" s="41"/>
      <c r="I940" s="38"/>
      <c r="J940" s="38"/>
      <c r="K940" s="43"/>
      <c r="L940" s="43"/>
      <c r="M940" s="44"/>
      <c r="N940" s="45"/>
    </row>
    <row r="941" ht="22.5" customHeight="1">
      <c r="A941" s="37"/>
      <c r="B941" s="37" t="str">
        <f>'Master Schedule'!B941</f>
        <v/>
      </c>
      <c r="C941" s="39"/>
      <c r="D941" s="40" t="str">
        <f t="shared" si="1"/>
        <v>Saturday</v>
      </c>
      <c r="E941" s="41"/>
      <c r="F941" s="38"/>
      <c r="G941" s="38"/>
      <c r="H941" s="41"/>
      <c r="I941" s="38"/>
      <c r="J941" s="38"/>
      <c r="K941" s="43"/>
      <c r="L941" s="43"/>
      <c r="M941" s="44"/>
      <c r="N941" s="45"/>
    </row>
    <row r="942" ht="22.5" customHeight="1">
      <c r="A942" s="37"/>
      <c r="B942" s="37" t="str">
        <f>'Master Schedule'!B942</f>
        <v/>
      </c>
      <c r="C942" s="39"/>
      <c r="D942" s="40" t="str">
        <f t="shared" si="1"/>
        <v>Saturday</v>
      </c>
      <c r="E942" s="41"/>
      <c r="F942" s="38"/>
      <c r="G942" s="38"/>
      <c r="H942" s="41"/>
      <c r="I942" s="38"/>
      <c r="J942" s="38"/>
      <c r="K942" s="43"/>
      <c r="L942" s="43"/>
      <c r="M942" s="44"/>
      <c r="N942" s="45"/>
    </row>
    <row r="943" ht="22.5" customHeight="1">
      <c r="A943" s="37"/>
      <c r="B943" s="37" t="str">
        <f>'Master Schedule'!B943</f>
        <v/>
      </c>
      <c r="C943" s="39"/>
      <c r="D943" s="40" t="str">
        <f t="shared" si="1"/>
        <v>Saturday</v>
      </c>
      <c r="E943" s="41"/>
      <c r="F943" s="38"/>
      <c r="G943" s="38"/>
      <c r="H943" s="41"/>
      <c r="I943" s="38"/>
      <c r="J943" s="38"/>
      <c r="K943" s="43"/>
      <c r="L943" s="43"/>
      <c r="M943" s="44"/>
      <c r="N943" s="45"/>
    </row>
    <row r="944" ht="22.5" customHeight="1">
      <c r="A944" s="37"/>
      <c r="B944" s="37" t="str">
        <f>'Master Schedule'!B944</f>
        <v/>
      </c>
      <c r="C944" s="39"/>
      <c r="D944" s="40" t="str">
        <f t="shared" si="1"/>
        <v>Saturday</v>
      </c>
      <c r="E944" s="41"/>
      <c r="F944" s="38"/>
      <c r="G944" s="38"/>
      <c r="H944" s="41"/>
      <c r="I944" s="38"/>
      <c r="J944" s="38"/>
      <c r="K944" s="43"/>
      <c r="L944" s="43"/>
      <c r="M944" s="44"/>
      <c r="N944" s="45"/>
    </row>
    <row r="945" ht="22.5" customHeight="1">
      <c r="A945" s="37"/>
      <c r="B945" s="37" t="str">
        <f>'Master Schedule'!B945</f>
        <v/>
      </c>
      <c r="C945" s="39"/>
      <c r="D945" s="40" t="str">
        <f t="shared" si="1"/>
        <v>Saturday</v>
      </c>
      <c r="E945" s="41"/>
      <c r="F945" s="38"/>
      <c r="G945" s="38"/>
      <c r="H945" s="41"/>
      <c r="I945" s="38"/>
      <c r="J945" s="38"/>
      <c r="K945" s="43"/>
      <c r="L945" s="43"/>
      <c r="M945" s="44"/>
      <c r="N945" s="45"/>
    </row>
    <row r="946" ht="22.5" customHeight="1">
      <c r="A946" s="37"/>
      <c r="B946" s="37" t="str">
        <f>'Master Schedule'!B946</f>
        <v/>
      </c>
      <c r="C946" s="39"/>
      <c r="D946" s="40" t="str">
        <f t="shared" si="1"/>
        <v>Saturday</v>
      </c>
      <c r="E946" s="41"/>
      <c r="F946" s="38"/>
      <c r="G946" s="38"/>
      <c r="H946" s="41"/>
      <c r="I946" s="38"/>
      <c r="J946" s="38"/>
      <c r="K946" s="43"/>
      <c r="L946" s="43"/>
      <c r="M946" s="44"/>
      <c r="N946" s="45"/>
    </row>
    <row r="947" ht="22.5" customHeight="1">
      <c r="A947" s="37"/>
      <c r="B947" s="37" t="str">
        <f>'Master Schedule'!B947</f>
        <v/>
      </c>
      <c r="C947" s="39"/>
      <c r="D947" s="40" t="str">
        <f t="shared" si="1"/>
        <v>Saturday</v>
      </c>
      <c r="E947" s="41"/>
      <c r="F947" s="38"/>
      <c r="G947" s="38"/>
      <c r="H947" s="41"/>
      <c r="I947" s="38"/>
      <c r="J947" s="38"/>
      <c r="K947" s="43"/>
      <c r="L947" s="43"/>
      <c r="M947" s="44"/>
      <c r="N947" s="45"/>
    </row>
    <row r="948" ht="22.5" customHeight="1">
      <c r="A948" s="37"/>
      <c r="B948" s="37" t="str">
        <f>'Master Schedule'!B948</f>
        <v/>
      </c>
      <c r="C948" s="39"/>
      <c r="D948" s="40" t="str">
        <f t="shared" si="1"/>
        <v>Saturday</v>
      </c>
      <c r="E948" s="41"/>
      <c r="F948" s="38"/>
      <c r="G948" s="38"/>
      <c r="H948" s="41"/>
      <c r="I948" s="38"/>
      <c r="J948" s="38"/>
      <c r="K948" s="43"/>
      <c r="L948" s="43"/>
      <c r="M948" s="44"/>
      <c r="N948" s="45"/>
    </row>
    <row r="949" ht="22.5" customHeight="1">
      <c r="A949" s="37"/>
      <c r="B949" s="37" t="str">
        <f>'Master Schedule'!B949</f>
        <v/>
      </c>
      <c r="C949" s="39"/>
      <c r="D949" s="40" t="str">
        <f t="shared" si="1"/>
        <v>Saturday</v>
      </c>
      <c r="E949" s="41"/>
      <c r="F949" s="38"/>
      <c r="G949" s="38"/>
      <c r="H949" s="41"/>
      <c r="I949" s="38"/>
      <c r="J949" s="38"/>
      <c r="K949" s="43"/>
      <c r="L949" s="43"/>
      <c r="M949" s="44"/>
      <c r="N949" s="45"/>
    </row>
    <row r="950" ht="22.5" customHeight="1">
      <c r="A950" s="37"/>
      <c r="B950" s="37" t="str">
        <f>'Master Schedule'!B950</f>
        <v/>
      </c>
      <c r="C950" s="39"/>
      <c r="D950" s="40" t="str">
        <f t="shared" si="1"/>
        <v>Saturday</v>
      </c>
      <c r="E950" s="41"/>
      <c r="F950" s="38"/>
      <c r="G950" s="38"/>
      <c r="H950" s="41"/>
      <c r="I950" s="38"/>
      <c r="J950" s="38"/>
      <c r="K950" s="43"/>
      <c r="L950" s="43"/>
      <c r="M950" s="44"/>
      <c r="N950" s="45"/>
    </row>
    <row r="951" ht="22.5" customHeight="1">
      <c r="A951" s="37"/>
      <c r="B951" s="37" t="str">
        <f>'Master Schedule'!B951</f>
        <v/>
      </c>
      <c r="C951" s="39"/>
      <c r="D951" s="40" t="str">
        <f t="shared" si="1"/>
        <v>Saturday</v>
      </c>
      <c r="E951" s="41"/>
      <c r="F951" s="38"/>
      <c r="G951" s="38"/>
      <c r="H951" s="41"/>
      <c r="I951" s="38"/>
      <c r="J951" s="38"/>
      <c r="K951" s="43"/>
      <c r="L951" s="43"/>
      <c r="M951" s="44"/>
      <c r="N951" s="45"/>
    </row>
    <row r="952" ht="22.5" customHeight="1">
      <c r="A952" s="37"/>
      <c r="B952" s="37" t="str">
        <f>'Master Schedule'!B952</f>
        <v/>
      </c>
      <c r="C952" s="39"/>
      <c r="D952" s="40" t="str">
        <f t="shared" si="1"/>
        <v>Saturday</v>
      </c>
      <c r="E952" s="41"/>
      <c r="F952" s="38"/>
      <c r="G952" s="38"/>
      <c r="H952" s="41"/>
      <c r="I952" s="38"/>
      <c r="J952" s="38"/>
      <c r="K952" s="43"/>
      <c r="L952" s="43"/>
      <c r="M952" s="44"/>
      <c r="N952" s="45"/>
    </row>
    <row r="953" ht="22.5" customHeight="1">
      <c r="A953" s="37"/>
      <c r="B953" s="37" t="str">
        <f>'Master Schedule'!B953</f>
        <v/>
      </c>
      <c r="C953" s="39"/>
      <c r="D953" s="40" t="str">
        <f t="shared" si="1"/>
        <v>Saturday</v>
      </c>
      <c r="E953" s="41"/>
      <c r="F953" s="38"/>
      <c r="G953" s="38"/>
      <c r="H953" s="41"/>
      <c r="I953" s="38"/>
      <c r="J953" s="38"/>
      <c r="K953" s="43"/>
      <c r="L953" s="43"/>
      <c r="M953" s="44"/>
      <c r="N953" s="45"/>
    </row>
    <row r="954" ht="22.5" customHeight="1">
      <c r="A954" s="37"/>
      <c r="B954" s="37" t="str">
        <f>'Master Schedule'!B954</f>
        <v/>
      </c>
      <c r="C954" s="39"/>
      <c r="D954" s="40" t="str">
        <f t="shared" si="1"/>
        <v>Saturday</v>
      </c>
      <c r="E954" s="41"/>
      <c r="F954" s="38"/>
      <c r="G954" s="38"/>
      <c r="H954" s="41"/>
      <c r="I954" s="38"/>
      <c r="J954" s="38"/>
      <c r="K954" s="43"/>
      <c r="L954" s="43"/>
      <c r="M954" s="44"/>
      <c r="N954" s="45"/>
    </row>
    <row r="955" ht="22.5" customHeight="1">
      <c r="A955" s="37"/>
      <c r="B955" s="37" t="str">
        <f>'Master Schedule'!B955</f>
        <v/>
      </c>
      <c r="C955" s="39"/>
      <c r="D955" s="40" t="str">
        <f t="shared" si="1"/>
        <v>Saturday</v>
      </c>
      <c r="E955" s="41"/>
      <c r="F955" s="38"/>
      <c r="G955" s="38"/>
      <c r="H955" s="41"/>
      <c r="I955" s="38"/>
      <c r="J955" s="38"/>
      <c r="K955" s="43"/>
      <c r="L955" s="43"/>
      <c r="M955" s="44"/>
      <c r="N955" s="45"/>
    </row>
    <row r="956" ht="22.5" customHeight="1">
      <c r="A956" s="37"/>
      <c r="B956" s="37" t="str">
        <f>'Master Schedule'!B956</f>
        <v/>
      </c>
      <c r="C956" s="39"/>
      <c r="D956" s="40" t="str">
        <f t="shared" si="1"/>
        <v>Saturday</v>
      </c>
      <c r="E956" s="41"/>
      <c r="F956" s="38"/>
      <c r="G956" s="38"/>
      <c r="H956" s="41"/>
      <c r="I956" s="38"/>
      <c r="J956" s="38"/>
      <c r="K956" s="43"/>
      <c r="L956" s="43"/>
      <c r="M956" s="44"/>
      <c r="N956" s="45"/>
    </row>
    <row r="957" ht="22.5" customHeight="1">
      <c r="A957" s="37"/>
      <c r="B957" s="37" t="str">
        <f>'Master Schedule'!B957</f>
        <v/>
      </c>
      <c r="C957" s="39"/>
      <c r="D957" s="40" t="str">
        <f t="shared" si="1"/>
        <v>Saturday</v>
      </c>
      <c r="E957" s="41"/>
      <c r="F957" s="38"/>
      <c r="G957" s="38"/>
      <c r="H957" s="41"/>
      <c r="I957" s="38"/>
      <c r="J957" s="38"/>
      <c r="K957" s="43"/>
      <c r="L957" s="43"/>
      <c r="M957" s="44"/>
      <c r="N957" s="45"/>
    </row>
    <row r="958" ht="22.5" customHeight="1">
      <c r="A958" s="37"/>
      <c r="B958" s="37" t="str">
        <f>'Master Schedule'!B958</f>
        <v/>
      </c>
      <c r="C958" s="39"/>
      <c r="D958" s="40" t="str">
        <f t="shared" si="1"/>
        <v>Saturday</v>
      </c>
      <c r="E958" s="41"/>
      <c r="F958" s="38"/>
      <c r="G958" s="38"/>
      <c r="H958" s="41"/>
      <c r="I958" s="38"/>
      <c r="J958" s="38"/>
      <c r="K958" s="43"/>
      <c r="L958" s="43"/>
      <c r="M958" s="44"/>
      <c r="N958" s="45"/>
    </row>
    <row r="959" ht="22.5" customHeight="1">
      <c r="A959" s="37"/>
      <c r="B959" s="37" t="str">
        <f>'Master Schedule'!B959</f>
        <v/>
      </c>
      <c r="C959" s="39"/>
      <c r="D959" s="40" t="str">
        <f t="shared" si="1"/>
        <v>Saturday</v>
      </c>
      <c r="E959" s="41"/>
      <c r="F959" s="38"/>
      <c r="G959" s="38"/>
      <c r="H959" s="41"/>
      <c r="I959" s="38"/>
      <c r="J959" s="38"/>
      <c r="K959" s="43"/>
      <c r="L959" s="43"/>
      <c r="M959" s="44"/>
      <c r="N959" s="45"/>
    </row>
    <row r="960" ht="22.5" customHeight="1">
      <c r="A960" s="37"/>
      <c r="B960" s="37" t="str">
        <f>'Master Schedule'!B960</f>
        <v/>
      </c>
      <c r="C960" s="39"/>
      <c r="D960" s="40" t="str">
        <f t="shared" si="1"/>
        <v>Saturday</v>
      </c>
      <c r="E960" s="41"/>
      <c r="F960" s="38"/>
      <c r="G960" s="38"/>
      <c r="H960" s="41"/>
      <c r="I960" s="38"/>
      <c r="J960" s="38"/>
      <c r="K960" s="43"/>
      <c r="L960" s="43"/>
      <c r="M960" s="44"/>
      <c r="N960" s="45"/>
    </row>
    <row r="961" ht="22.5" customHeight="1">
      <c r="A961" s="37"/>
      <c r="B961" s="37" t="str">
        <f>'Master Schedule'!B961</f>
        <v/>
      </c>
      <c r="C961" s="39"/>
      <c r="D961" s="40" t="str">
        <f t="shared" si="1"/>
        <v>Saturday</v>
      </c>
      <c r="E961" s="41"/>
      <c r="F961" s="38"/>
      <c r="G961" s="38"/>
      <c r="H961" s="41"/>
      <c r="I961" s="38"/>
      <c r="J961" s="38"/>
      <c r="K961" s="43"/>
      <c r="L961" s="43"/>
      <c r="M961" s="44"/>
      <c r="N961" s="45"/>
    </row>
    <row r="962" ht="22.5" customHeight="1">
      <c r="A962" s="37"/>
      <c r="B962" s="37" t="str">
        <f>'Master Schedule'!B962</f>
        <v/>
      </c>
      <c r="C962" s="39"/>
      <c r="D962" s="40" t="str">
        <f t="shared" si="1"/>
        <v>Saturday</v>
      </c>
      <c r="E962" s="41"/>
      <c r="F962" s="38"/>
      <c r="G962" s="38"/>
      <c r="H962" s="41"/>
      <c r="I962" s="38"/>
      <c r="J962" s="38"/>
      <c r="K962" s="43"/>
      <c r="L962" s="43"/>
      <c r="M962" s="44"/>
      <c r="N962" s="45"/>
    </row>
    <row r="963" ht="22.5" customHeight="1">
      <c r="A963" s="37"/>
      <c r="B963" s="37" t="str">
        <f>'Master Schedule'!B963</f>
        <v/>
      </c>
      <c r="C963" s="39"/>
      <c r="D963" s="40" t="str">
        <f t="shared" si="1"/>
        <v>Saturday</v>
      </c>
      <c r="E963" s="41"/>
      <c r="F963" s="38"/>
      <c r="G963" s="38"/>
      <c r="H963" s="41"/>
      <c r="I963" s="38"/>
      <c r="J963" s="38"/>
      <c r="K963" s="43"/>
      <c r="L963" s="43"/>
      <c r="M963" s="44"/>
      <c r="N963" s="45"/>
    </row>
    <row r="964" ht="22.5" customHeight="1">
      <c r="A964" s="37"/>
      <c r="B964" s="37" t="str">
        <f>'Master Schedule'!B964</f>
        <v/>
      </c>
      <c r="C964" s="39"/>
      <c r="D964" s="40" t="str">
        <f t="shared" si="1"/>
        <v>Saturday</v>
      </c>
      <c r="E964" s="41"/>
      <c r="F964" s="38"/>
      <c r="G964" s="38"/>
      <c r="H964" s="41"/>
      <c r="I964" s="38"/>
      <c r="J964" s="38"/>
      <c r="K964" s="43"/>
      <c r="L964" s="43"/>
      <c r="M964" s="44"/>
      <c r="N964" s="45"/>
    </row>
    <row r="965" ht="22.5" customHeight="1">
      <c r="A965" s="37"/>
      <c r="B965" s="37" t="str">
        <f>'Master Schedule'!B965</f>
        <v/>
      </c>
      <c r="C965" s="39"/>
      <c r="D965" s="40" t="str">
        <f t="shared" si="1"/>
        <v>Saturday</v>
      </c>
      <c r="E965" s="41"/>
      <c r="F965" s="38"/>
      <c r="G965" s="38"/>
      <c r="H965" s="41"/>
      <c r="I965" s="38"/>
      <c r="J965" s="38"/>
      <c r="K965" s="43"/>
      <c r="L965" s="43"/>
      <c r="M965" s="44"/>
      <c r="N965" s="45"/>
    </row>
    <row r="966" ht="22.5" customHeight="1">
      <c r="A966" s="37"/>
      <c r="B966" s="37" t="str">
        <f>'Master Schedule'!B966</f>
        <v/>
      </c>
      <c r="C966" s="39"/>
      <c r="D966" s="40" t="str">
        <f t="shared" si="1"/>
        <v>Saturday</v>
      </c>
      <c r="E966" s="41"/>
      <c r="F966" s="38"/>
      <c r="G966" s="38"/>
      <c r="H966" s="41"/>
      <c r="I966" s="38"/>
      <c r="J966" s="38"/>
      <c r="K966" s="43"/>
      <c r="L966" s="43"/>
      <c r="M966" s="44"/>
      <c r="N966" s="45"/>
    </row>
    <row r="967" ht="22.5" customHeight="1">
      <c r="A967" s="37"/>
      <c r="B967" s="37" t="str">
        <f>'Master Schedule'!B967</f>
        <v/>
      </c>
      <c r="C967" s="39"/>
      <c r="D967" s="40" t="str">
        <f t="shared" si="1"/>
        <v>Saturday</v>
      </c>
      <c r="E967" s="41"/>
      <c r="F967" s="38"/>
      <c r="G967" s="38"/>
      <c r="H967" s="41"/>
      <c r="I967" s="38"/>
      <c r="J967" s="38"/>
      <c r="K967" s="43"/>
      <c r="L967" s="43"/>
      <c r="M967" s="44"/>
      <c r="N967" s="45"/>
    </row>
    <row r="968" ht="22.5" customHeight="1">
      <c r="A968" s="37"/>
      <c r="B968" s="37" t="str">
        <f>'Master Schedule'!B968</f>
        <v/>
      </c>
      <c r="C968" s="39"/>
      <c r="D968" s="40" t="str">
        <f t="shared" si="1"/>
        <v>Saturday</v>
      </c>
      <c r="E968" s="41"/>
      <c r="F968" s="38"/>
      <c r="G968" s="38"/>
      <c r="H968" s="41"/>
      <c r="I968" s="38"/>
      <c r="J968" s="38"/>
      <c r="K968" s="43"/>
      <c r="L968" s="43"/>
      <c r="M968" s="44"/>
      <c r="N968" s="45"/>
    </row>
    <row r="969" ht="22.5" customHeight="1">
      <c r="A969" s="37"/>
      <c r="B969" s="37" t="str">
        <f>'Master Schedule'!B969</f>
        <v/>
      </c>
      <c r="C969" s="39"/>
      <c r="D969" s="40" t="str">
        <f t="shared" si="1"/>
        <v>Saturday</v>
      </c>
      <c r="E969" s="41"/>
      <c r="F969" s="38"/>
      <c r="G969" s="38"/>
      <c r="H969" s="41"/>
      <c r="I969" s="38"/>
      <c r="J969" s="38"/>
      <c r="K969" s="43"/>
      <c r="L969" s="43"/>
      <c r="M969" s="44"/>
      <c r="N969" s="45"/>
    </row>
    <row r="970" ht="22.5" customHeight="1">
      <c r="A970" s="37"/>
      <c r="B970" s="37" t="str">
        <f>'Master Schedule'!B970</f>
        <v/>
      </c>
      <c r="C970" s="39"/>
      <c r="D970" s="40" t="str">
        <f t="shared" si="1"/>
        <v>Saturday</v>
      </c>
      <c r="E970" s="41"/>
      <c r="F970" s="38"/>
      <c r="G970" s="38"/>
      <c r="H970" s="41"/>
      <c r="I970" s="38"/>
      <c r="J970" s="38"/>
      <c r="K970" s="43"/>
      <c r="L970" s="43"/>
      <c r="M970" s="44"/>
      <c r="N970" s="45"/>
    </row>
    <row r="971" ht="22.5" customHeight="1">
      <c r="A971" s="37"/>
      <c r="B971" s="37" t="str">
        <f>'Master Schedule'!B971</f>
        <v/>
      </c>
      <c r="C971" s="39"/>
      <c r="D971" s="40" t="str">
        <f t="shared" si="1"/>
        <v>Saturday</v>
      </c>
      <c r="E971" s="41"/>
      <c r="F971" s="38"/>
      <c r="G971" s="38"/>
      <c r="H971" s="41"/>
      <c r="I971" s="38"/>
      <c r="J971" s="38"/>
      <c r="K971" s="43"/>
      <c r="L971" s="43"/>
      <c r="M971" s="44"/>
      <c r="N971" s="45"/>
    </row>
    <row r="972" ht="22.5" customHeight="1">
      <c r="A972" s="37"/>
      <c r="B972" s="37" t="str">
        <f>'Master Schedule'!B972</f>
        <v/>
      </c>
      <c r="C972" s="39"/>
      <c r="D972" s="40" t="str">
        <f t="shared" si="1"/>
        <v>Saturday</v>
      </c>
      <c r="E972" s="41"/>
      <c r="F972" s="38"/>
      <c r="G972" s="38"/>
      <c r="H972" s="41"/>
      <c r="I972" s="38"/>
      <c r="J972" s="38"/>
      <c r="K972" s="43"/>
      <c r="L972" s="43"/>
      <c r="M972" s="44"/>
      <c r="N972" s="45"/>
    </row>
    <row r="973" ht="22.5" customHeight="1">
      <c r="A973" s="37"/>
      <c r="B973" s="37" t="str">
        <f>'Master Schedule'!B973</f>
        <v/>
      </c>
      <c r="C973" s="39"/>
      <c r="D973" s="40" t="str">
        <f t="shared" si="1"/>
        <v>Saturday</v>
      </c>
      <c r="E973" s="41"/>
      <c r="F973" s="38"/>
      <c r="G973" s="38"/>
      <c r="H973" s="41"/>
      <c r="I973" s="38"/>
      <c r="J973" s="38"/>
      <c r="K973" s="43"/>
      <c r="L973" s="43"/>
      <c r="M973" s="44"/>
      <c r="N973" s="45"/>
    </row>
    <row r="974" ht="22.5" customHeight="1">
      <c r="A974" s="37"/>
      <c r="B974" s="37" t="str">
        <f>'Master Schedule'!B974</f>
        <v/>
      </c>
      <c r="C974" s="39"/>
      <c r="D974" s="40" t="str">
        <f t="shared" si="1"/>
        <v>Saturday</v>
      </c>
      <c r="E974" s="41"/>
      <c r="F974" s="38"/>
      <c r="G974" s="38"/>
      <c r="H974" s="41"/>
      <c r="I974" s="38"/>
      <c r="J974" s="38"/>
      <c r="K974" s="43"/>
      <c r="L974" s="43"/>
      <c r="M974" s="44"/>
      <c r="N974" s="45"/>
    </row>
    <row r="975" ht="22.5" customHeight="1">
      <c r="A975" s="37"/>
      <c r="B975" s="37" t="str">
        <f>'Master Schedule'!B975</f>
        <v/>
      </c>
      <c r="C975" s="39"/>
      <c r="D975" s="40" t="str">
        <f t="shared" si="1"/>
        <v>Saturday</v>
      </c>
      <c r="E975" s="41"/>
      <c r="F975" s="38"/>
      <c r="G975" s="38"/>
      <c r="H975" s="41"/>
      <c r="I975" s="38"/>
      <c r="J975" s="38"/>
      <c r="K975" s="43"/>
      <c r="L975" s="43"/>
      <c r="M975" s="44"/>
      <c r="N975" s="45"/>
    </row>
    <row r="976" ht="22.5" customHeight="1">
      <c r="A976" s="37"/>
      <c r="B976" s="37" t="str">
        <f>'Master Schedule'!B976</f>
        <v/>
      </c>
      <c r="C976" s="39"/>
      <c r="D976" s="40" t="str">
        <f t="shared" si="1"/>
        <v>Saturday</v>
      </c>
      <c r="E976" s="41"/>
      <c r="F976" s="38"/>
      <c r="G976" s="38"/>
      <c r="H976" s="41"/>
      <c r="I976" s="38"/>
      <c r="J976" s="38"/>
      <c r="K976" s="43"/>
      <c r="L976" s="43"/>
      <c r="M976" s="44"/>
      <c r="N976" s="45"/>
    </row>
    <row r="977" ht="22.5" customHeight="1">
      <c r="A977" s="37"/>
      <c r="B977" s="37" t="str">
        <f>'Master Schedule'!B977</f>
        <v/>
      </c>
      <c r="C977" s="39"/>
      <c r="D977" s="40" t="str">
        <f t="shared" si="1"/>
        <v>Saturday</v>
      </c>
      <c r="E977" s="41"/>
      <c r="F977" s="38"/>
      <c r="G977" s="38"/>
      <c r="H977" s="41"/>
      <c r="I977" s="38"/>
      <c r="J977" s="38"/>
      <c r="K977" s="43"/>
      <c r="L977" s="43"/>
      <c r="M977" s="44"/>
      <c r="N977" s="45"/>
    </row>
    <row r="978" ht="22.5" customHeight="1">
      <c r="A978" s="37"/>
      <c r="B978" s="37" t="str">
        <f>'Master Schedule'!B978</f>
        <v/>
      </c>
      <c r="C978" s="39"/>
      <c r="D978" s="40" t="str">
        <f t="shared" si="1"/>
        <v>Saturday</v>
      </c>
      <c r="E978" s="41"/>
      <c r="F978" s="38"/>
      <c r="G978" s="38"/>
      <c r="H978" s="41"/>
      <c r="I978" s="38"/>
      <c r="J978" s="38"/>
      <c r="K978" s="43"/>
      <c r="L978" s="43"/>
      <c r="M978" s="44"/>
      <c r="N978" s="45"/>
    </row>
    <row r="979" ht="22.5" customHeight="1">
      <c r="A979" s="37"/>
      <c r="B979" s="37" t="str">
        <f>'Master Schedule'!B979</f>
        <v/>
      </c>
      <c r="C979" s="39"/>
      <c r="D979" s="40" t="str">
        <f t="shared" si="1"/>
        <v>Saturday</v>
      </c>
      <c r="E979" s="41"/>
      <c r="F979" s="38"/>
      <c r="G979" s="38"/>
      <c r="H979" s="41"/>
      <c r="I979" s="38"/>
      <c r="J979" s="38"/>
      <c r="K979" s="43"/>
      <c r="L979" s="43"/>
      <c r="M979" s="44"/>
      <c r="N979" s="45"/>
    </row>
    <row r="980" ht="22.5" customHeight="1">
      <c r="A980" s="37"/>
      <c r="B980" s="37" t="str">
        <f>'Master Schedule'!B980</f>
        <v/>
      </c>
      <c r="C980" s="39"/>
      <c r="D980" s="40" t="str">
        <f t="shared" si="1"/>
        <v>Saturday</v>
      </c>
      <c r="E980" s="41"/>
      <c r="F980" s="38"/>
      <c r="G980" s="38"/>
      <c r="H980" s="41"/>
      <c r="I980" s="38"/>
      <c r="J980" s="38"/>
      <c r="K980" s="43"/>
      <c r="L980" s="43"/>
      <c r="M980" s="44"/>
      <c r="N980" s="45"/>
    </row>
    <row r="981" ht="22.5" customHeight="1">
      <c r="A981" s="37"/>
      <c r="B981" s="37" t="str">
        <f>'Master Schedule'!B981</f>
        <v/>
      </c>
      <c r="C981" s="39"/>
      <c r="D981" s="40" t="str">
        <f t="shared" si="1"/>
        <v>Saturday</v>
      </c>
      <c r="E981" s="41"/>
      <c r="F981" s="38"/>
      <c r="G981" s="38"/>
      <c r="H981" s="41"/>
      <c r="I981" s="38"/>
      <c r="J981" s="38"/>
      <c r="K981" s="43"/>
      <c r="L981" s="43"/>
      <c r="M981" s="44"/>
      <c r="N981" s="45"/>
    </row>
    <row r="982" ht="22.5" customHeight="1">
      <c r="A982" s="37"/>
      <c r="B982" s="37" t="str">
        <f>'Master Schedule'!B982</f>
        <v/>
      </c>
      <c r="C982" s="39"/>
      <c r="D982" s="40" t="str">
        <f t="shared" si="1"/>
        <v>Saturday</v>
      </c>
      <c r="E982" s="41"/>
      <c r="F982" s="38"/>
      <c r="G982" s="38"/>
      <c r="H982" s="41"/>
      <c r="I982" s="38"/>
      <c r="J982" s="38"/>
      <c r="K982" s="43"/>
      <c r="L982" s="43"/>
      <c r="M982" s="44"/>
      <c r="N982" s="45"/>
    </row>
    <row r="983" ht="22.5" customHeight="1">
      <c r="A983" s="37"/>
      <c r="B983" s="37" t="str">
        <f>'Master Schedule'!B983</f>
        <v/>
      </c>
      <c r="C983" s="39"/>
      <c r="D983" s="40" t="str">
        <f t="shared" si="1"/>
        <v>Saturday</v>
      </c>
      <c r="E983" s="41"/>
      <c r="F983" s="38"/>
      <c r="G983" s="38"/>
      <c r="H983" s="41"/>
      <c r="I983" s="38"/>
      <c r="J983" s="38"/>
      <c r="K983" s="43"/>
      <c r="L983" s="43"/>
      <c r="M983" s="44"/>
      <c r="N983" s="45"/>
    </row>
    <row r="984" ht="22.5" customHeight="1">
      <c r="A984" s="37"/>
      <c r="B984" s="37" t="str">
        <f>'Master Schedule'!B984</f>
        <v/>
      </c>
      <c r="C984" s="39"/>
      <c r="D984" s="40" t="str">
        <f t="shared" si="1"/>
        <v>Saturday</v>
      </c>
      <c r="E984" s="41"/>
      <c r="F984" s="38"/>
      <c r="G984" s="38"/>
      <c r="H984" s="41"/>
      <c r="I984" s="38"/>
      <c r="J984" s="38"/>
      <c r="K984" s="43"/>
      <c r="L984" s="43"/>
      <c r="M984" s="44"/>
      <c r="N984" s="45"/>
    </row>
    <row r="985" ht="22.5" customHeight="1">
      <c r="A985" s="37"/>
      <c r="B985" s="37" t="str">
        <f>'Master Schedule'!B985</f>
        <v/>
      </c>
      <c r="C985" s="39"/>
      <c r="D985" s="40" t="str">
        <f t="shared" si="1"/>
        <v>Saturday</v>
      </c>
      <c r="E985" s="41"/>
      <c r="F985" s="38"/>
      <c r="G985" s="38"/>
      <c r="H985" s="41"/>
      <c r="I985" s="38"/>
      <c r="J985" s="38"/>
      <c r="K985" s="43"/>
      <c r="L985" s="43"/>
      <c r="M985" s="44"/>
      <c r="N985" s="45"/>
    </row>
    <row r="986" ht="22.5" customHeight="1">
      <c r="A986" s="37"/>
      <c r="B986" s="37" t="str">
        <f>'Master Schedule'!B986</f>
        <v/>
      </c>
      <c r="C986" s="39"/>
      <c r="D986" s="40" t="str">
        <f t="shared" si="1"/>
        <v>Saturday</v>
      </c>
      <c r="E986" s="41"/>
      <c r="F986" s="38"/>
      <c r="G986" s="38"/>
      <c r="H986" s="41"/>
      <c r="I986" s="38"/>
      <c r="J986" s="38"/>
      <c r="K986" s="43"/>
      <c r="L986" s="43"/>
      <c r="M986" s="44"/>
      <c r="N986" s="45"/>
    </row>
    <row r="987" ht="22.5" customHeight="1">
      <c r="A987" s="37"/>
      <c r="B987" s="37" t="str">
        <f>'Master Schedule'!B987</f>
        <v/>
      </c>
      <c r="C987" s="39"/>
      <c r="D987" s="40" t="str">
        <f t="shared" si="1"/>
        <v>Saturday</v>
      </c>
      <c r="E987" s="41"/>
      <c r="F987" s="38"/>
      <c r="G987" s="38"/>
      <c r="H987" s="41"/>
      <c r="I987" s="38"/>
      <c r="J987" s="38"/>
      <c r="K987" s="43"/>
      <c r="L987" s="43"/>
      <c r="M987" s="44"/>
      <c r="N987" s="45"/>
    </row>
    <row r="988" ht="22.5" customHeight="1">
      <c r="A988" s="37"/>
      <c r="B988" s="37" t="str">
        <f>'Master Schedule'!B988</f>
        <v/>
      </c>
      <c r="C988" s="39"/>
      <c r="D988" s="40" t="str">
        <f t="shared" si="1"/>
        <v>Saturday</v>
      </c>
      <c r="E988" s="41"/>
      <c r="F988" s="38"/>
      <c r="G988" s="38"/>
      <c r="H988" s="41"/>
      <c r="I988" s="38"/>
      <c r="J988" s="38"/>
      <c r="K988" s="43"/>
      <c r="L988" s="43"/>
      <c r="M988" s="44"/>
      <c r="N988" s="45"/>
    </row>
    <row r="989" ht="22.5" customHeight="1">
      <c r="A989" s="37"/>
      <c r="B989" s="37" t="str">
        <f>'Master Schedule'!B989</f>
        <v/>
      </c>
      <c r="C989" s="39"/>
      <c r="D989" s="40" t="str">
        <f t="shared" si="1"/>
        <v>Saturday</v>
      </c>
      <c r="E989" s="41"/>
      <c r="F989" s="38"/>
      <c r="G989" s="38"/>
      <c r="H989" s="41"/>
      <c r="I989" s="38"/>
      <c r="J989" s="38"/>
      <c r="K989" s="43"/>
      <c r="L989" s="43"/>
      <c r="M989" s="44"/>
      <c r="N989" s="45"/>
    </row>
    <row r="990" ht="22.5" customHeight="1">
      <c r="A990" s="37"/>
      <c r="B990" s="37" t="str">
        <f>'Master Schedule'!B990</f>
        <v/>
      </c>
      <c r="C990" s="39"/>
      <c r="D990" s="40" t="str">
        <f t="shared" si="1"/>
        <v>Saturday</v>
      </c>
      <c r="E990" s="41"/>
      <c r="F990" s="38"/>
      <c r="G990" s="38"/>
      <c r="H990" s="41"/>
      <c r="I990" s="38"/>
      <c r="J990" s="38"/>
      <c r="K990" s="43"/>
      <c r="L990" s="43"/>
      <c r="M990" s="44"/>
      <c r="N990" s="45"/>
    </row>
    <row r="991" ht="22.5" customHeight="1">
      <c r="A991" s="37"/>
      <c r="B991" s="37" t="str">
        <f>'Master Schedule'!B991</f>
        <v/>
      </c>
      <c r="C991" s="39"/>
      <c r="D991" s="40" t="str">
        <f t="shared" si="1"/>
        <v>Saturday</v>
      </c>
      <c r="E991" s="41"/>
      <c r="F991" s="38"/>
      <c r="G991" s="38"/>
      <c r="H991" s="41"/>
      <c r="I991" s="38"/>
      <c r="J991" s="38"/>
      <c r="K991" s="43"/>
      <c r="L991" s="43"/>
      <c r="M991" s="44"/>
      <c r="N991" s="45"/>
    </row>
    <row r="992" ht="22.5" customHeight="1">
      <c r="A992" s="37"/>
      <c r="B992" s="37" t="str">
        <f>'Master Schedule'!B992</f>
        <v/>
      </c>
      <c r="C992" s="39"/>
      <c r="D992" s="40" t="str">
        <f t="shared" si="1"/>
        <v>Saturday</v>
      </c>
      <c r="E992" s="41"/>
      <c r="F992" s="38"/>
      <c r="G992" s="38"/>
      <c r="H992" s="41"/>
      <c r="I992" s="38"/>
      <c r="J992" s="38"/>
      <c r="K992" s="43"/>
      <c r="L992" s="43"/>
      <c r="M992" s="44"/>
      <c r="N992" s="45"/>
    </row>
    <row r="993" ht="22.5" customHeight="1">
      <c r="A993" s="37"/>
      <c r="B993" s="37" t="str">
        <f>'Master Schedule'!B993</f>
        <v/>
      </c>
      <c r="C993" s="39"/>
      <c r="D993" s="40" t="str">
        <f t="shared" si="1"/>
        <v>Saturday</v>
      </c>
      <c r="E993" s="41"/>
      <c r="F993" s="38"/>
      <c r="G993" s="38"/>
      <c r="H993" s="41"/>
      <c r="I993" s="38"/>
      <c r="J993" s="38"/>
      <c r="K993" s="43"/>
      <c r="L993" s="43"/>
      <c r="M993" s="44"/>
      <c r="N993" s="45"/>
    </row>
    <row r="994" ht="22.5" customHeight="1">
      <c r="A994" s="37"/>
      <c r="B994" s="37" t="str">
        <f>'Master Schedule'!B994</f>
        <v/>
      </c>
      <c r="C994" s="39"/>
      <c r="D994" s="40" t="str">
        <f t="shared" si="1"/>
        <v>Saturday</v>
      </c>
      <c r="E994" s="41"/>
      <c r="F994" s="38"/>
      <c r="G994" s="38"/>
      <c r="H994" s="41"/>
      <c r="I994" s="38"/>
      <c r="J994" s="38"/>
      <c r="K994" s="43"/>
      <c r="L994" s="43"/>
      <c r="M994" s="44"/>
      <c r="N994" s="45"/>
    </row>
    <row r="995" ht="22.5" customHeight="1">
      <c r="A995" s="37"/>
      <c r="B995" s="37" t="str">
        <f>'Master Schedule'!B995</f>
        <v/>
      </c>
      <c r="C995" s="39"/>
      <c r="D995" s="40" t="str">
        <f t="shared" si="1"/>
        <v>Saturday</v>
      </c>
      <c r="E995" s="41"/>
      <c r="F995" s="38"/>
      <c r="G995" s="38"/>
      <c r="H995" s="41"/>
      <c r="I995" s="38"/>
      <c r="J995" s="38"/>
      <c r="K995" s="43"/>
      <c r="L995" s="43"/>
      <c r="M995" s="44"/>
      <c r="N995" s="45"/>
    </row>
    <row r="996" ht="22.5" customHeight="1">
      <c r="A996" s="37"/>
      <c r="B996" s="37" t="str">
        <f>'Master Schedule'!B996</f>
        <v/>
      </c>
      <c r="C996" s="39"/>
      <c r="D996" s="40" t="str">
        <f t="shared" si="1"/>
        <v>Saturday</v>
      </c>
      <c r="E996" s="41"/>
      <c r="F996" s="38"/>
      <c r="G996" s="38"/>
      <c r="H996" s="41"/>
      <c r="I996" s="38"/>
      <c r="J996" s="38"/>
      <c r="K996" s="43"/>
      <c r="L996" s="43"/>
      <c r="M996" s="44"/>
      <c r="N996" s="45"/>
    </row>
    <row r="997" ht="22.5" customHeight="1">
      <c r="A997" s="37"/>
      <c r="B997" s="37" t="str">
        <f>'Master Schedule'!B997</f>
        <v/>
      </c>
      <c r="C997" s="39"/>
      <c r="D997" s="40" t="str">
        <f t="shared" si="1"/>
        <v>Saturday</v>
      </c>
      <c r="E997" s="41"/>
      <c r="F997" s="38"/>
      <c r="G997" s="38"/>
      <c r="H997" s="41"/>
      <c r="I997" s="38"/>
      <c r="J997" s="38"/>
      <c r="K997" s="43"/>
      <c r="L997" s="43"/>
      <c r="M997" s="44"/>
      <c r="N997" s="45"/>
    </row>
    <row r="998" ht="22.5" customHeight="1">
      <c r="A998" s="37"/>
      <c r="B998" s="37" t="str">
        <f>'Master Schedule'!B998</f>
        <v/>
      </c>
      <c r="C998" s="39"/>
      <c r="D998" s="40" t="str">
        <f t="shared" si="1"/>
        <v>Saturday</v>
      </c>
      <c r="E998" s="41"/>
      <c r="F998" s="38"/>
      <c r="G998" s="38"/>
      <c r="H998" s="41"/>
      <c r="I998" s="38"/>
      <c r="J998" s="38"/>
      <c r="K998" s="43"/>
      <c r="L998" s="43"/>
      <c r="M998" s="44"/>
      <c r="N998" s="45"/>
    </row>
    <row r="999" ht="22.5" customHeight="1">
      <c r="A999" s="37"/>
      <c r="B999" s="37" t="str">
        <f>'Master Schedule'!B999</f>
        <v/>
      </c>
      <c r="C999" s="39"/>
      <c r="D999" s="40" t="str">
        <f t="shared" si="1"/>
        <v>Saturday</v>
      </c>
      <c r="E999" s="41"/>
      <c r="F999" s="38"/>
      <c r="G999" s="38"/>
      <c r="H999" s="41"/>
      <c r="I999" s="38"/>
      <c r="J999" s="38"/>
      <c r="K999" s="43"/>
      <c r="L999" s="43"/>
      <c r="M999" s="44"/>
      <c r="N999" s="45"/>
    </row>
    <row r="1000" ht="22.5" customHeight="1">
      <c r="A1000" s="37"/>
      <c r="B1000" s="37" t="str">
        <f>'Master Schedule'!B1000</f>
        <v/>
      </c>
      <c r="C1000" s="39"/>
      <c r="D1000" s="40" t="str">
        <f t="shared" si="1"/>
        <v>Saturday</v>
      </c>
      <c r="E1000" s="41"/>
      <c r="F1000" s="38"/>
      <c r="G1000" s="38"/>
      <c r="H1000" s="41"/>
      <c r="I1000" s="38"/>
      <c r="J1000" s="38"/>
      <c r="K1000" s="43"/>
      <c r="L1000" s="43"/>
      <c r="M1000" s="44"/>
      <c r="N1000" s="45"/>
    </row>
  </sheetData>
  <dataValidations>
    <dataValidation type="list" allowBlank="1" sqref="E2:E1000">
      <formula1>"MTEN"</formula1>
    </dataValidation>
    <dataValidation type="list" allowBlank="1" sqref="M2:N305 M307:N610 M612:N915">
      <formula1>"✅,⌛️,❌"</formula1>
    </dataValidation>
    <dataValidation type="custom" allowBlank="1" showDropDown="1" sqref="C2:C1000">
      <formula1>OR(NOT(ISERROR(DATEVALUE(C2))), AND(ISNUMBER(C2), LEFT(CELL("format", C2))="D"))</formula1>
    </dataValidation>
    <dataValidation type="list" allowBlank="1" sqref="O2:O305 O307:O610 O612:O915">
      <formula1>"✅,⌛️,❌"</formula1>
    </dataValidation>
    <dataValidation type="list" allowBlank="1" sqref="H2:H1000">
      <formula1>"Home,Away,TBD,Neutral"</formula1>
    </dataValidation>
    <dataValidation type="list" allowBlank="1" sqref="K2:L1000">
      <formula1>"✅,⌛️,❌"</formula1>
    </dataValidation>
  </dataValidations>
  <drawing r:id="rId1"/>
  <tableParts count="1">
    <tablePart r:id="rId3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7.88"/>
    <col customWidth="1" min="2" max="2" width="66.0"/>
  </cols>
  <sheetData>
    <row r="1">
      <c r="A1" s="68" t="s">
        <v>67</v>
      </c>
      <c r="B1" s="69"/>
    </row>
    <row r="2">
      <c r="A2" s="70"/>
      <c r="B2" s="70"/>
    </row>
    <row r="3">
      <c r="A3" s="71" t="s">
        <v>68</v>
      </c>
      <c r="B3" s="72" t="s">
        <v>69</v>
      </c>
    </row>
    <row r="4">
      <c r="A4" s="73"/>
      <c r="B4" s="72" t="s">
        <v>70</v>
      </c>
    </row>
    <row r="5">
      <c r="A5" s="73"/>
      <c r="B5" s="74" t="s">
        <v>71</v>
      </c>
    </row>
    <row r="6">
      <c r="A6" s="75"/>
      <c r="B6" s="76" t="s">
        <v>72</v>
      </c>
    </row>
    <row r="7">
      <c r="A7" s="77"/>
      <c r="B7" s="70"/>
    </row>
    <row r="8">
      <c r="A8" s="71" t="s">
        <v>73</v>
      </c>
      <c r="B8" s="74" t="s">
        <v>74</v>
      </c>
    </row>
    <row r="9">
      <c r="A9" s="73"/>
      <c r="B9" s="72" t="s">
        <v>75</v>
      </c>
    </row>
    <row r="10">
      <c r="A10" s="73"/>
      <c r="B10" s="72" t="s">
        <v>76</v>
      </c>
    </row>
    <row r="11">
      <c r="A11" s="73"/>
      <c r="B11" s="72"/>
    </row>
    <row r="12">
      <c r="A12" s="75"/>
      <c r="B12" s="78"/>
    </row>
    <row r="13">
      <c r="A13" s="77"/>
      <c r="B13" s="70"/>
    </row>
    <row r="14">
      <c r="A14" s="71" t="s">
        <v>77</v>
      </c>
      <c r="B14" s="79" t="s">
        <v>78</v>
      </c>
    </row>
    <row r="15">
      <c r="A15" s="73"/>
      <c r="B15" s="80"/>
    </row>
    <row r="16" ht="1.5" customHeight="1">
      <c r="A16" s="73"/>
      <c r="B16" s="81"/>
    </row>
    <row r="17">
      <c r="A17" s="73"/>
      <c r="B17" s="82" t="s">
        <v>79</v>
      </c>
    </row>
    <row r="18">
      <c r="A18" s="73"/>
      <c r="B18" s="80"/>
    </row>
    <row r="19" ht="1.5" customHeight="1">
      <c r="A19" s="73"/>
      <c r="B19" s="81"/>
    </row>
    <row r="20">
      <c r="A20" s="83"/>
      <c r="B20" s="72" t="s">
        <v>80</v>
      </c>
    </row>
    <row r="21">
      <c r="A21" s="83"/>
      <c r="B21" s="72" t="s">
        <v>81</v>
      </c>
    </row>
    <row r="22">
      <c r="A22" s="84"/>
      <c r="B22" s="72" t="s">
        <v>82</v>
      </c>
    </row>
    <row r="23">
      <c r="A23" s="70"/>
      <c r="B23" s="70"/>
    </row>
    <row r="24" ht="18.0" customHeight="1">
      <c r="A24" s="71" t="s">
        <v>83</v>
      </c>
      <c r="B24" s="72" t="s">
        <v>84</v>
      </c>
    </row>
    <row r="25">
      <c r="A25" s="75"/>
      <c r="B25" s="72" t="s">
        <v>85</v>
      </c>
    </row>
    <row r="26">
      <c r="A26" s="70"/>
      <c r="B26" s="70"/>
    </row>
  </sheetData>
  <mergeCells count="7">
    <mergeCell ref="A1:B1"/>
    <mergeCell ref="A3:A6"/>
    <mergeCell ref="A8:A12"/>
    <mergeCell ref="A14:A19"/>
    <mergeCell ref="B14:B16"/>
    <mergeCell ref="B17:B19"/>
    <mergeCell ref="A24:A25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